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checkCompatibility="1" autoCompressPictures="0"/>
  <mc:AlternateContent xmlns:mc="http://schemas.openxmlformats.org/markup-compatibility/2006">
    <mc:Choice Requires="x15">
      <x15ac:absPath xmlns:x15ac="http://schemas.microsoft.com/office/spreadsheetml/2010/11/ac" url="Z:\website\Fairer Funding 2014\"/>
    </mc:Choice>
  </mc:AlternateContent>
  <bookViews>
    <workbookView xWindow="0" yWindow="0" windowWidth="20490" windowHeight="7755" tabRatio="759" activeTab="9"/>
  </bookViews>
  <sheets>
    <sheet name="Before" sheetId="12" r:id="rId1"/>
    <sheet name="Analysed" sheetId="2" r:id="rId2"/>
    <sheet name="County+District" sheetId="7" state="hidden" r:id="rId3"/>
    <sheet name="C+D for 3rd graph" sheetId="8" state="hidden" r:id="rId4"/>
    <sheet name="Table" sheetId="1" state="hidden" r:id="rId5"/>
    <sheet name="District Graph" sheetId="3" state="hidden" r:id="rId6"/>
    <sheet name="County Class" sheetId="4" state="hidden" r:id="rId7"/>
    <sheet name="After" sheetId="11" r:id="rId8"/>
    <sheet name="Sheet1" sheetId="5" r:id="rId9"/>
    <sheet name="Sheet2" sheetId="6" r:id="rId10"/>
    <sheet name="Sheet3" sheetId="18" r:id="rId11"/>
    <sheet name="Sheet4" sheetId="19" r:id="rId12"/>
  </sheets>
  <definedNames>
    <definedName name="_xlnm._FilterDatabase" hidden="1">#REF!</definedName>
    <definedName name="Data">#REF!</definedName>
    <definedName name="LA_List">#REF!</definedName>
    <definedName name="_xlnm.Print_Area" localSheetId="7">After!$B$1:$AN$583</definedName>
    <definedName name="_xlnm.Print_Area" localSheetId="1">Analysed!$B$1:$J$597</definedName>
    <definedName name="_xlnm.Print_Area" localSheetId="0">Before!$B$1:$AN$583</definedName>
    <definedName name="_xlnm.Print_Area" localSheetId="3">'C+D for 3rd graph'!$B$1:$J$592</definedName>
    <definedName name="_xlnm.Print_Area" localSheetId="2">'County+District'!$B$1:$J$592</definedName>
    <definedName name="_xlnm.Print_Area" localSheetId="9">Sheet2!$B$1:$M$78</definedName>
    <definedName name="_xlnm.Print_Area" localSheetId="4">Table!$B$1:$J$588</definedName>
    <definedName name="_xlnm.Print_Titles" localSheetId="7">After!$B:$E,After!$3:$8</definedName>
    <definedName name="_xlnm.Print_Titles" localSheetId="1">Analysed!$3:$7</definedName>
    <definedName name="_xlnm.Print_Titles" localSheetId="0">Before!$B:$E,Before!$3:$8</definedName>
    <definedName name="_xlnm.Print_Titles" localSheetId="3">'C+D for 3rd graph'!$3:$7</definedName>
    <definedName name="_xlnm.Print_Titles" localSheetId="2">'County+District'!$3:$7</definedName>
    <definedName name="_xlnm.Print_Titles" localSheetId="8">Sheet1!$2:$4</definedName>
    <definedName name="_xlnm.Print_Titles" localSheetId="4">Table!$3:$7</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S353" i="5" l="1"/>
  <c r="V233" i="5"/>
  <c r="W233" i="5"/>
  <c r="C353" i="5"/>
  <c r="D353" i="5"/>
  <c r="X233" i="5"/>
  <c r="L254" i="2"/>
  <c r="E353" i="5"/>
  <c r="Y233" i="5"/>
  <c r="F353" i="5"/>
  <c r="Z233" i="5"/>
  <c r="H353" i="5"/>
  <c r="AB233" i="5"/>
  <c r="I353" i="5"/>
  <c r="AC233" i="5"/>
  <c r="M254" i="2"/>
  <c r="N254" i="2"/>
  <c r="J353" i="5"/>
  <c r="AD233" i="5"/>
  <c r="O254" i="2"/>
  <c r="K353" i="5"/>
  <c r="AE233" i="5"/>
  <c r="M353" i="5"/>
  <c r="AG233" i="5"/>
  <c r="N353" i="5"/>
  <c r="AH233" i="5"/>
  <c r="P353" i="5"/>
  <c r="AI233" i="5"/>
  <c r="Q353" i="5"/>
  <c r="AJ233" i="5"/>
  <c r="L135" i="2"/>
  <c r="E233" i="5"/>
  <c r="S233" i="5"/>
  <c r="F233" i="5"/>
  <c r="AL233" i="5"/>
  <c r="AN233" i="5"/>
  <c r="P233" i="5"/>
  <c r="R233" i="5"/>
  <c r="AO233" i="5"/>
  <c r="C233" i="5"/>
  <c r="M233" i="5"/>
  <c r="AQ233" i="5"/>
  <c r="S354" i="5"/>
  <c r="V234" i="5"/>
  <c r="W234" i="5"/>
  <c r="C354" i="5"/>
  <c r="D354" i="5"/>
  <c r="X234" i="5"/>
  <c r="L255" i="2"/>
  <c r="E354" i="5"/>
  <c r="Y234" i="5"/>
  <c r="F354" i="5"/>
  <c r="Z234" i="5"/>
  <c r="H354" i="5"/>
  <c r="AB234" i="5"/>
  <c r="I354" i="5"/>
  <c r="AC234" i="5"/>
  <c r="M255" i="2"/>
  <c r="N255" i="2"/>
  <c r="J354" i="5"/>
  <c r="AD234" i="5"/>
  <c r="O255" i="2"/>
  <c r="K354" i="5"/>
  <c r="AE234" i="5"/>
  <c r="M354" i="5"/>
  <c r="AG234" i="5"/>
  <c r="N354" i="5"/>
  <c r="AH234" i="5"/>
  <c r="P354" i="5"/>
  <c r="AI234" i="5"/>
  <c r="Q354" i="5"/>
  <c r="AJ234" i="5"/>
  <c r="L136" i="2"/>
  <c r="E234" i="5"/>
  <c r="S234" i="5"/>
  <c r="F234" i="5"/>
  <c r="AL234" i="5"/>
  <c r="AN234" i="5"/>
  <c r="P234" i="5"/>
  <c r="R234" i="5"/>
  <c r="AO234" i="5"/>
  <c r="C234" i="5"/>
  <c r="M234" i="5"/>
  <c r="AQ234" i="5"/>
  <c r="V235" i="5"/>
  <c r="W235" i="5"/>
  <c r="X235" i="5"/>
  <c r="Y235" i="5"/>
  <c r="Z235" i="5"/>
  <c r="AB235" i="5"/>
  <c r="AC235" i="5"/>
  <c r="AD235" i="5"/>
  <c r="AE235" i="5"/>
  <c r="AG235" i="5"/>
  <c r="AH235" i="5"/>
  <c r="AI235" i="5"/>
  <c r="AJ235" i="5"/>
  <c r="L137" i="2"/>
  <c r="E235" i="5"/>
  <c r="S235" i="5"/>
  <c r="F235" i="5"/>
  <c r="AL235" i="5"/>
  <c r="AN235" i="5"/>
  <c r="P235" i="5"/>
  <c r="R235" i="5"/>
  <c r="AO235" i="5"/>
  <c r="C235" i="5"/>
  <c r="M235" i="5"/>
  <c r="AQ235" i="5"/>
  <c r="S355" i="5"/>
  <c r="V236" i="5"/>
  <c r="W236" i="5"/>
  <c r="C355" i="5"/>
  <c r="D355" i="5"/>
  <c r="X236" i="5"/>
  <c r="L256" i="2"/>
  <c r="E355" i="5"/>
  <c r="Y236" i="5"/>
  <c r="F355" i="5"/>
  <c r="Z236" i="5"/>
  <c r="H355" i="5"/>
  <c r="AB236" i="5"/>
  <c r="I355" i="5"/>
  <c r="AC236" i="5"/>
  <c r="M256" i="2"/>
  <c r="N256" i="2"/>
  <c r="J355" i="5"/>
  <c r="AD236" i="5"/>
  <c r="O256" i="2"/>
  <c r="K355" i="5"/>
  <c r="AE236" i="5"/>
  <c r="M355" i="5"/>
  <c r="AG236" i="5"/>
  <c r="N355" i="5"/>
  <c r="AH236" i="5"/>
  <c r="P355" i="5"/>
  <c r="AI236" i="5"/>
  <c r="Q355" i="5"/>
  <c r="AJ236" i="5"/>
  <c r="L138" i="2"/>
  <c r="E236" i="5"/>
  <c r="S236" i="5"/>
  <c r="F236" i="5"/>
  <c r="AL236" i="5"/>
  <c r="AN236" i="5"/>
  <c r="P236" i="5"/>
  <c r="R236" i="5"/>
  <c r="AO236" i="5"/>
  <c r="C236" i="5"/>
  <c r="M236" i="5"/>
  <c r="AQ236" i="5"/>
  <c r="V237" i="5"/>
  <c r="W237" i="5"/>
  <c r="X237" i="5"/>
  <c r="Y237" i="5"/>
  <c r="Z237" i="5"/>
  <c r="AB237" i="5"/>
  <c r="AC237" i="5"/>
  <c r="AD237" i="5"/>
  <c r="AE237" i="5"/>
  <c r="AG237" i="5"/>
  <c r="AH237" i="5"/>
  <c r="AI237" i="5"/>
  <c r="AJ237" i="5"/>
  <c r="L139" i="2"/>
  <c r="E237" i="5"/>
  <c r="S237" i="5"/>
  <c r="F237" i="5"/>
  <c r="AL237" i="5"/>
  <c r="AN237" i="5"/>
  <c r="P237" i="5"/>
  <c r="R237" i="5"/>
  <c r="AO237" i="5"/>
  <c r="C237" i="5"/>
  <c r="M237" i="5"/>
  <c r="AQ237" i="5"/>
  <c r="S356" i="5"/>
  <c r="V238" i="5"/>
  <c r="W238" i="5"/>
  <c r="C356" i="5"/>
  <c r="D356" i="5"/>
  <c r="X238" i="5"/>
  <c r="L257" i="2"/>
  <c r="E356" i="5"/>
  <c r="Y238" i="5"/>
  <c r="F356" i="5"/>
  <c r="Z238" i="5"/>
  <c r="H356" i="5"/>
  <c r="AB238" i="5"/>
  <c r="I356" i="5"/>
  <c r="AC238" i="5"/>
  <c r="M257" i="2"/>
  <c r="N257" i="2"/>
  <c r="J356" i="5"/>
  <c r="AD238" i="5"/>
  <c r="O257" i="2"/>
  <c r="K356" i="5"/>
  <c r="AE238" i="5"/>
  <c r="M356" i="5"/>
  <c r="AG238" i="5"/>
  <c r="N356" i="5"/>
  <c r="AH238" i="5"/>
  <c r="P356" i="5"/>
  <c r="AI238" i="5"/>
  <c r="Q356" i="5"/>
  <c r="AJ238" i="5"/>
  <c r="L140" i="2"/>
  <c r="E238" i="5"/>
  <c r="S238" i="5"/>
  <c r="F238" i="5"/>
  <c r="AL238" i="5"/>
  <c r="AN238" i="5"/>
  <c r="P238" i="5"/>
  <c r="R238" i="5"/>
  <c r="AO238" i="5"/>
  <c r="C238" i="5"/>
  <c r="M238" i="5"/>
  <c r="AQ238" i="5"/>
  <c r="S357" i="5"/>
  <c r="V239" i="5"/>
  <c r="W239" i="5"/>
  <c r="C357" i="5"/>
  <c r="D357" i="5"/>
  <c r="X239" i="5"/>
  <c r="L258" i="2"/>
  <c r="E357" i="5"/>
  <c r="Y239" i="5"/>
  <c r="F357" i="5"/>
  <c r="Z239" i="5"/>
  <c r="H357" i="5"/>
  <c r="AB239" i="5"/>
  <c r="I357" i="5"/>
  <c r="AC239" i="5"/>
  <c r="M258" i="2"/>
  <c r="N258" i="2"/>
  <c r="J357" i="5"/>
  <c r="AD239" i="5"/>
  <c r="O258" i="2"/>
  <c r="K357" i="5"/>
  <c r="AE239" i="5"/>
  <c r="M357" i="5"/>
  <c r="AG239" i="5"/>
  <c r="N357" i="5"/>
  <c r="AH239" i="5"/>
  <c r="P357" i="5"/>
  <c r="AI239" i="5"/>
  <c r="Q357" i="5"/>
  <c r="AJ239" i="5"/>
  <c r="L141" i="2"/>
  <c r="E239" i="5"/>
  <c r="S239" i="5"/>
  <c r="F239" i="5"/>
  <c r="AL239" i="5"/>
  <c r="AN239" i="5"/>
  <c r="P239" i="5"/>
  <c r="R239" i="5"/>
  <c r="AO239" i="5"/>
  <c r="C239" i="5"/>
  <c r="M239" i="5"/>
  <c r="AQ239" i="5"/>
  <c r="S358" i="5"/>
  <c r="V240" i="5"/>
  <c r="W240" i="5"/>
  <c r="C358" i="5"/>
  <c r="D358" i="5"/>
  <c r="X240" i="5"/>
  <c r="L259" i="2"/>
  <c r="E358" i="5"/>
  <c r="Y240" i="5"/>
  <c r="F358" i="5"/>
  <c r="Z240" i="5"/>
  <c r="H358" i="5"/>
  <c r="AB240" i="5"/>
  <c r="I358" i="5"/>
  <c r="AC240" i="5"/>
  <c r="M259" i="2"/>
  <c r="N259" i="2"/>
  <c r="J358" i="5"/>
  <c r="AD240" i="5"/>
  <c r="O259" i="2"/>
  <c r="K358" i="5"/>
  <c r="AE240" i="5"/>
  <c r="M358" i="5"/>
  <c r="AG240" i="5"/>
  <c r="N358" i="5"/>
  <c r="AH240" i="5"/>
  <c r="P358" i="5"/>
  <c r="AI240" i="5"/>
  <c r="Q358" i="5"/>
  <c r="AJ240" i="5"/>
  <c r="L142" i="2"/>
  <c r="E240" i="5"/>
  <c r="S240" i="5"/>
  <c r="F240" i="5"/>
  <c r="AL240" i="5"/>
  <c r="AN240" i="5"/>
  <c r="P240" i="5"/>
  <c r="R240" i="5"/>
  <c r="AO240" i="5"/>
  <c r="C240" i="5"/>
  <c r="M240" i="5"/>
  <c r="AQ240" i="5"/>
  <c r="V241" i="5"/>
  <c r="W241" i="5"/>
  <c r="X241" i="5"/>
  <c r="Y241" i="5"/>
  <c r="Z241" i="5"/>
  <c r="AB241" i="5"/>
  <c r="AC241" i="5"/>
  <c r="AD241" i="5"/>
  <c r="AE241" i="5"/>
  <c r="AG241" i="5"/>
  <c r="AH241" i="5"/>
  <c r="AI241" i="5"/>
  <c r="AJ241" i="5"/>
  <c r="L143" i="2"/>
  <c r="E241" i="5"/>
  <c r="S241" i="5"/>
  <c r="F241" i="5"/>
  <c r="AL241" i="5"/>
  <c r="AN241" i="5"/>
  <c r="P241" i="5"/>
  <c r="R241" i="5"/>
  <c r="AO241" i="5"/>
  <c r="C241" i="5"/>
  <c r="M241" i="5"/>
  <c r="AQ241" i="5"/>
  <c r="S374" i="5"/>
  <c r="V242" i="5"/>
  <c r="W242" i="5"/>
  <c r="C374" i="5"/>
  <c r="D374" i="5"/>
  <c r="X242" i="5"/>
  <c r="L275" i="2"/>
  <c r="E374" i="5"/>
  <c r="Y242" i="5"/>
  <c r="F374" i="5"/>
  <c r="Z242" i="5"/>
  <c r="H374" i="5"/>
  <c r="AB242" i="5"/>
  <c r="I374" i="5"/>
  <c r="AC242" i="5"/>
  <c r="M275" i="2"/>
  <c r="N275" i="2"/>
  <c r="J374" i="5"/>
  <c r="AD242" i="5"/>
  <c r="O275" i="2"/>
  <c r="K374" i="5"/>
  <c r="AE242" i="5"/>
  <c r="M374" i="5"/>
  <c r="AG242" i="5"/>
  <c r="N374" i="5"/>
  <c r="AH242" i="5"/>
  <c r="P374" i="5"/>
  <c r="AI242" i="5"/>
  <c r="Q374" i="5"/>
  <c r="AJ242" i="5"/>
  <c r="L144" i="2"/>
  <c r="E242" i="5"/>
  <c r="S242" i="5"/>
  <c r="F242" i="5"/>
  <c r="AL242" i="5"/>
  <c r="AN242" i="5"/>
  <c r="P242" i="5"/>
  <c r="R242" i="5"/>
  <c r="AO242" i="5"/>
  <c r="C242" i="5"/>
  <c r="M242" i="5"/>
  <c r="AQ242" i="5"/>
  <c r="V243" i="5"/>
  <c r="W243" i="5"/>
  <c r="X243" i="5"/>
  <c r="Y243" i="5"/>
  <c r="Z243" i="5"/>
  <c r="AB243" i="5"/>
  <c r="AC243" i="5"/>
  <c r="AD243" i="5"/>
  <c r="AE243" i="5"/>
  <c r="AG243" i="5"/>
  <c r="AH243" i="5"/>
  <c r="AI243" i="5"/>
  <c r="AJ243" i="5"/>
  <c r="L145" i="2"/>
  <c r="E243" i="5"/>
  <c r="S243" i="5"/>
  <c r="F243" i="5"/>
  <c r="AL243" i="5"/>
  <c r="AN243" i="5"/>
  <c r="P243" i="5"/>
  <c r="R243" i="5"/>
  <c r="AO243" i="5"/>
  <c r="C243" i="5"/>
  <c r="M243" i="5"/>
  <c r="AQ243" i="5"/>
  <c r="V244" i="5"/>
  <c r="W244" i="5"/>
  <c r="X244" i="5"/>
  <c r="Y244" i="5"/>
  <c r="Z244" i="5"/>
  <c r="AB244" i="5"/>
  <c r="AC244" i="5"/>
  <c r="AD244" i="5"/>
  <c r="AE244" i="5"/>
  <c r="AG244" i="5"/>
  <c r="AH244" i="5"/>
  <c r="AI244" i="5"/>
  <c r="AJ244" i="5"/>
  <c r="L146" i="2"/>
  <c r="E244" i="5"/>
  <c r="S244" i="5"/>
  <c r="F244" i="5"/>
  <c r="AL244" i="5"/>
  <c r="AN244" i="5"/>
  <c r="P244" i="5"/>
  <c r="R244" i="5"/>
  <c r="AO244" i="5"/>
  <c r="C244" i="5"/>
  <c r="M244" i="5"/>
  <c r="AQ244" i="5"/>
  <c r="V245" i="5"/>
  <c r="W245" i="5"/>
  <c r="X245" i="5"/>
  <c r="Y245" i="5"/>
  <c r="Z245" i="5"/>
  <c r="AB245" i="5"/>
  <c r="AC245" i="5"/>
  <c r="AD245" i="5"/>
  <c r="AE245" i="5"/>
  <c r="AG245" i="5"/>
  <c r="AH245" i="5"/>
  <c r="AI245" i="5"/>
  <c r="AJ245" i="5"/>
  <c r="L147" i="2"/>
  <c r="E245" i="5"/>
  <c r="S245" i="5"/>
  <c r="F245" i="5"/>
  <c r="AL245" i="5"/>
  <c r="AN245" i="5"/>
  <c r="P245" i="5"/>
  <c r="R245" i="5"/>
  <c r="AO245" i="5"/>
  <c r="C245" i="5"/>
  <c r="M245" i="5"/>
  <c r="AQ245" i="5"/>
  <c r="V246" i="5"/>
  <c r="W246" i="5"/>
  <c r="X246" i="5"/>
  <c r="Y246" i="5"/>
  <c r="Z246" i="5"/>
  <c r="AB246" i="5"/>
  <c r="AC246" i="5"/>
  <c r="AD246" i="5"/>
  <c r="AE246" i="5"/>
  <c r="AG246" i="5"/>
  <c r="AH246" i="5"/>
  <c r="AI246" i="5"/>
  <c r="AJ246" i="5"/>
  <c r="L148" i="2"/>
  <c r="E246" i="5"/>
  <c r="S246" i="5"/>
  <c r="F246" i="5"/>
  <c r="AL246" i="5"/>
  <c r="AN246" i="5"/>
  <c r="P246" i="5"/>
  <c r="R246" i="5"/>
  <c r="AO246" i="5"/>
  <c r="C246" i="5"/>
  <c r="M246" i="5"/>
  <c r="AQ246" i="5"/>
  <c r="V247" i="5"/>
  <c r="W247" i="5"/>
  <c r="X247" i="5"/>
  <c r="Y247" i="5"/>
  <c r="Z247" i="5"/>
  <c r="AB247" i="5"/>
  <c r="AC247" i="5"/>
  <c r="AD247" i="5"/>
  <c r="AE247" i="5"/>
  <c r="AG247" i="5"/>
  <c r="AH247" i="5"/>
  <c r="AI247" i="5"/>
  <c r="AJ247" i="5"/>
  <c r="L149" i="2"/>
  <c r="E247" i="5"/>
  <c r="S247" i="5"/>
  <c r="F247" i="5"/>
  <c r="AL247" i="5"/>
  <c r="AN247" i="5"/>
  <c r="P247" i="5"/>
  <c r="R247" i="5"/>
  <c r="AO247" i="5"/>
  <c r="C247" i="5"/>
  <c r="M247" i="5"/>
  <c r="AQ247" i="5"/>
  <c r="V248" i="5"/>
  <c r="W248" i="5"/>
  <c r="X248" i="5"/>
  <c r="Y248" i="5"/>
  <c r="Z248" i="5"/>
  <c r="AB248" i="5"/>
  <c r="AC248" i="5"/>
  <c r="AD248" i="5"/>
  <c r="AE248" i="5"/>
  <c r="AG248" i="5"/>
  <c r="AH248" i="5"/>
  <c r="AI248" i="5"/>
  <c r="AJ248" i="5"/>
  <c r="L150" i="2"/>
  <c r="E248" i="5"/>
  <c r="S248" i="5"/>
  <c r="F248" i="5"/>
  <c r="AL248" i="5"/>
  <c r="AN248" i="5"/>
  <c r="P248" i="5"/>
  <c r="R248" i="5"/>
  <c r="AO248" i="5"/>
  <c r="C248" i="5"/>
  <c r="M248" i="5"/>
  <c r="AQ248" i="5"/>
  <c r="V249" i="5"/>
  <c r="W249" i="5"/>
  <c r="X249" i="5"/>
  <c r="Y249" i="5"/>
  <c r="Z249" i="5"/>
  <c r="AB249" i="5"/>
  <c r="AC249" i="5"/>
  <c r="AD249" i="5"/>
  <c r="AE249" i="5"/>
  <c r="AG249" i="5"/>
  <c r="AH249" i="5"/>
  <c r="AI249" i="5"/>
  <c r="AJ249" i="5"/>
  <c r="L151" i="2"/>
  <c r="E249" i="5"/>
  <c r="S249" i="5"/>
  <c r="F249" i="5"/>
  <c r="AL249" i="5"/>
  <c r="AN249" i="5"/>
  <c r="P249" i="5"/>
  <c r="R249" i="5"/>
  <c r="AO249" i="5"/>
  <c r="C249" i="5"/>
  <c r="M249" i="5"/>
  <c r="AQ249" i="5"/>
  <c r="V250" i="5"/>
  <c r="W250" i="5"/>
  <c r="X250" i="5"/>
  <c r="Y250" i="5"/>
  <c r="Z250" i="5"/>
  <c r="AB250" i="5"/>
  <c r="AC250" i="5"/>
  <c r="AD250" i="5"/>
  <c r="AE250" i="5"/>
  <c r="AG250" i="5"/>
  <c r="AH250" i="5"/>
  <c r="AI250" i="5"/>
  <c r="AJ250" i="5"/>
  <c r="L152" i="2"/>
  <c r="E250" i="5"/>
  <c r="S250" i="5"/>
  <c r="F250" i="5"/>
  <c r="AL250" i="5"/>
  <c r="AN250" i="5"/>
  <c r="P250" i="5"/>
  <c r="R250" i="5"/>
  <c r="AO250" i="5"/>
  <c r="C250" i="5"/>
  <c r="M250" i="5"/>
  <c r="AQ250" i="5"/>
  <c r="V251" i="5"/>
  <c r="W251" i="5"/>
  <c r="X251" i="5"/>
  <c r="Y251" i="5"/>
  <c r="Z251" i="5"/>
  <c r="AB251" i="5"/>
  <c r="AC251" i="5"/>
  <c r="AD251" i="5"/>
  <c r="AE251" i="5"/>
  <c r="AG251" i="5"/>
  <c r="AH251" i="5"/>
  <c r="AI251" i="5"/>
  <c r="AJ251" i="5"/>
  <c r="L153" i="2"/>
  <c r="E251" i="5"/>
  <c r="S251" i="5"/>
  <c r="F251" i="5"/>
  <c r="AL251" i="5"/>
  <c r="AN251" i="5"/>
  <c r="P251" i="5"/>
  <c r="R251" i="5"/>
  <c r="AO251" i="5"/>
  <c r="C251" i="5"/>
  <c r="M251" i="5"/>
  <c r="AQ251" i="5"/>
  <c r="S360" i="5"/>
  <c r="V252" i="5"/>
  <c r="W252" i="5"/>
  <c r="C360" i="5"/>
  <c r="D360" i="5"/>
  <c r="X252" i="5"/>
  <c r="L261" i="2"/>
  <c r="E360" i="5"/>
  <c r="Y252" i="5"/>
  <c r="F360" i="5"/>
  <c r="Z252" i="5"/>
  <c r="H360" i="5"/>
  <c r="AB252" i="5"/>
  <c r="I360" i="5"/>
  <c r="AC252" i="5"/>
  <c r="M261" i="2"/>
  <c r="N261" i="2"/>
  <c r="J360" i="5"/>
  <c r="AD252" i="5"/>
  <c r="O261" i="2"/>
  <c r="K360" i="5"/>
  <c r="AE252" i="5"/>
  <c r="M360" i="5"/>
  <c r="AG252" i="5"/>
  <c r="N360" i="5"/>
  <c r="AH252" i="5"/>
  <c r="P360" i="5"/>
  <c r="AI252" i="5"/>
  <c r="Q360" i="5"/>
  <c r="AJ252" i="5"/>
  <c r="L154" i="2"/>
  <c r="E252" i="5"/>
  <c r="S252" i="5"/>
  <c r="F252" i="5"/>
  <c r="AL252" i="5"/>
  <c r="AN252" i="5"/>
  <c r="P252" i="5"/>
  <c r="R252" i="5"/>
  <c r="AO252" i="5"/>
  <c r="C252" i="5"/>
  <c r="M252" i="5"/>
  <c r="AQ252" i="5"/>
  <c r="V253" i="5"/>
  <c r="W253" i="5"/>
  <c r="X253" i="5"/>
  <c r="Y253" i="5"/>
  <c r="Z253" i="5"/>
  <c r="AB253" i="5"/>
  <c r="AC253" i="5"/>
  <c r="AD253" i="5"/>
  <c r="AE253" i="5"/>
  <c r="AG253" i="5"/>
  <c r="AH253" i="5"/>
  <c r="AI253" i="5"/>
  <c r="AJ253" i="5"/>
  <c r="L155" i="2"/>
  <c r="E253" i="5"/>
  <c r="S253" i="5"/>
  <c r="F253" i="5"/>
  <c r="AL253" i="5"/>
  <c r="AN253" i="5"/>
  <c r="P253" i="5"/>
  <c r="R253" i="5"/>
  <c r="AO253" i="5"/>
  <c r="C253" i="5"/>
  <c r="M253" i="5"/>
  <c r="AQ253" i="5"/>
  <c r="V254" i="5"/>
  <c r="W254" i="5"/>
  <c r="X254" i="5"/>
  <c r="Y254" i="5"/>
  <c r="Z254" i="5"/>
  <c r="AB254" i="5"/>
  <c r="AC254" i="5"/>
  <c r="AD254" i="5"/>
  <c r="AE254" i="5"/>
  <c r="AG254" i="5"/>
  <c r="AH254" i="5"/>
  <c r="AI254" i="5"/>
  <c r="AJ254" i="5"/>
  <c r="L156" i="2"/>
  <c r="E254" i="5"/>
  <c r="S254" i="5"/>
  <c r="F254" i="5"/>
  <c r="AL254" i="5"/>
  <c r="AN254" i="5"/>
  <c r="P254" i="5"/>
  <c r="R254" i="5"/>
  <c r="AO254" i="5"/>
  <c r="C254" i="5"/>
  <c r="M254" i="5"/>
  <c r="AQ254" i="5"/>
  <c r="V255" i="5"/>
  <c r="W255" i="5"/>
  <c r="X255" i="5"/>
  <c r="Y255" i="5"/>
  <c r="Z255" i="5"/>
  <c r="AB255" i="5"/>
  <c r="AC255" i="5"/>
  <c r="AD255" i="5"/>
  <c r="AE255" i="5"/>
  <c r="AG255" i="5"/>
  <c r="AH255" i="5"/>
  <c r="AI255" i="5"/>
  <c r="AJ255" i="5"/>
  <c r="L157" i="2"/>
  <c r="E255" i="5"/>
  <c r="S255" i="5"/>
  <c r="F255" i="5"/>
  <c r="AL255" i="5"/>
  <c r="AN255" i="5"/>
  <c r="P255" i="5"/>
  <c r="R255" i="5"/>
  <c r="AO255" i="5"/>
  <c r="C255" i="5"/>
  <c r="M255" i="5"/>
  <c r="AQ255" i="5"/>
  <c r="V256" i="5"/>
  <c r="W256" i="5"/>
  <c r="X256" i="5"/>
  <c r="Y256" i="5"/>
  <c r="Z256" i="5"/>
  <c r="AB256" i="5"/>
  <c r="AC256" i="5"/>
  <c r="AD256" i="5"/>
  <c r="AE256" i="5"/>
  <c r="AG256" i="5"/>
  <c r="AH256" i="5"/>
  <c r="AI256" i="5"/>
  <c r="AJ256" i="5"/>
  <c r="L158" i="2"/>
  <c r="E256" i="5"/>
  <c r="S256" i="5"/>
  <c r="F256" i="5"/>
  <c r="AL256" i="5"/>
  <c r="AN256" i="5"/>
  <c r="P256" i="5"/>
  <c r="R256" i="5"/>
  <c r="AO256" i="5"/>
  <c r="C256" i="5"/>
  <c r="M256" i="5"/>
  <c r="AQ256" i="5"/>
  <c r="V257" i="5"/>
  <c r="W257" i="5"/>
  <c r="X257" i="5"/>
  <c r="Y257" i="5"/>
  <c r="Z257" i="5"/>
  <c r="AB257" i="5"/>
  <c r="AC257" i="5"/>
  <c r="AD257" i="5"/>
  <c r="AE257" i="5"/>
  <c r="AG257" i="5"/>
  <c r="AH257" i="5"/>
  <c r="AI257" i="5"/>
  <c r="AJ257" i="5"/>
  <c r="L159" i="2"/>
  <c r="E257" i="5"/>
  <c r="S257" i="5"/>
  <c r="F257" i="5"/>
  <c r="AL257" i="5"/>
  <c r="AN257" i="5"/>
  <c r="P257" i="5"/>
  <c r="R257" i="5"/>
  <c r="AO257" i="5"/>
  <c r="C257" i="5"/>
  <c r="M257" i="5"/>
  <c r="AQ257" i="5"/>
  <c r="V258" i="5"/>
  <c r="W258" i="5"/>
  <c r="X258" i="5"/>
  <c r="Y258" i="5"/>
  <c r="Z258" i="5"/>
  <c r="AB258" i="5"/>
  <c r="AC258" i="5"/>
  <c r="AD258" i="5"/>
  <c r="AE258" i="5"/>
  <c r="AG258" i="5"/>
  <c r="AH258" i="5"/>
  <c r="AI258" i="5"/>
  <c r="AJ258" i="5"/>
  <c r="L160" i="2"/>
  <c r="E258" i="5"/>
  <c r="S258" i="5"/>
  <c r="F258" i="5"/>
  <c r="AL258" i="5"/>
  <c r="AN258" i="5"/>
  <c r="P258" i="5"/>
  <c r="R258" i="5"/>
  <c r="AO258" i="5"/>
  <c r="C258" i="5"/>
  <c r="M258" i="5"/>
  <c r="AQ258" i="5"/>
  <c r="S364" i="5"/>
  <c r="V259" i="5"/>
  <c r="W259" i="5"/>
  <c r="C364" i="5"/>
  <c r="D364" i="5"/>
  <c r="X259" i="5"/>
  <c r="L265" i="2"/>
  <c r="E364" i="5"/>
  <c r="Y259" i="5"/>
  <c r="F364" i="5"/>
  <c r="Z259" i="5"/>
  <c r="H364" i="5"/>
  <c r="AB259" i="5"/>
  <c r="I364" i="5"/>
  <c r="AC259" i="5"/>
  <c r="M265" i="2"/>
  <c r="N265" i="2"/>
  <c r="J364" i="5"/>
  <c r="AD259" i="5"/>
  <c r="O265" i="2"/>
  <c r="K364" i="5"/>
  <c r="AE259" i="5"/>
  <c r="M364" i="5"/>
  <c r="AG259" i="5"/>
  <c r="N364" i="5"/>
  <c r="AH259" i="5"/>
  <c r="P364" i="5"/>
  <c r="AI259" i="5"/>
  <c r="Q364" i="5"/>
  <c r="AJ259" i="5"/>
  <c r="L161" i="2"/>
  <c r="E259" i="5"/>
  <c r="S259" i="5"/>
  <c r="F259" i="5"/>
  <c r="AL259" i="5"/>
  <c r="AN259" i="5"/>
  <c r="P259" i="5"/>
  <c r="R259" i="5"/>
  <c r="AO259" i="5"/>
  <c r="C259" i="5"/>
  <c r="M259" i="5"/>
  <c r="AQ259" i="5"/>
  <c r="S365" i="5"/>
  <c r="V260" i="5"/>
  <c r="W260" i="5"/>
  <c r="C365" i="5"/>
  <c r="D365" i="5"/>
  <c r="X260" i="5"/>
  <c r="L266" i="2"/>
  <c r="E365" i="5"/>
  <c r="Y260" i="5"/>
  <c r="F365" i="5"/>
  <c r="Z260" i="5"/>
  <c r="H365" i="5"/>
  <c r="AB260" i="5"/>
  <c r="I365" i="5"/>
  <c r="AC260" i="5"/>
  <c r="M266" i="2"/>
  <c r="N266" i="2"/>
  <c r="J365" i="5"/>
  <c r="AD260" i="5"/>
  <c r="O266" i="2"/>
  <c r="K365" i="5"/>
  <c r="AE260" i="5"/>
  <c r="M365" i="5"/>
  <c r="AG260" i="5"/>
  <c r="N365" i="5"/>
  <c r="AH260" i="5"/>
  <c r="P365" i="5"/>
  <c r="AI260" i="5"/>
  <c r="Q365" i="5"/>
  <c r="AJ260" i="5"/>
  <c r="L162" i="2"/>
  <c r="E260" i="5"/>
  <c r="S260" i="5"/>
  <c r="F260" i="5"/>
  <c r="AL260" i="5"/>
  <c r="AN260" i="5"/>
  <c r="P260" i="5"/>
  <c r="R260" i="5"/>
  <c r="AO260" i="5"/>
  <c r="C260" i="5"/>
  <c r="M260" i="5"/>
  <c r="AQ260" i="5"/>
  <c r="V261" i="5"/>
  <c r="W261" i="5"/>
  <c r="X261" i="5"/>
  <c r="Y261" i="5"/>
  <c r="Z261" i="5"/>
  <c r="AB261" i="5"/>
  <c r="AC261" i="5"/>
  <c r="AD261" i="5"/>
  <c r="AE261" i="5"/>
  <c r="AG261" i="5"/>
  <c r="AH261" i="5"/>
  <c r="AI261" i="5"/>
  <c r="AJ261" i="5"/>
  <c r="L163" i="2"/>
  <c r="E261" i="5"/>
  <c r="S261" i="5"/>
  <c r="F261" i="5"/>
  <c r="AL261" i="5"/>
  <c r="AN261" i="5"/>
  <c r="P261" i="5"/>
  <c r="R261" i="5"/>
  <c r="AO261" i="5"/>
  <c r="C261" i="5"/>
  <c r="M261" i="5"/>
  <c r="AQ261" i="5"/>
  <c r="V262" i="5"/>
  <c r="W262" i="5"/>
  <c r="X262" i="5"/>
  <c r="Y262" i="5"/>
  <c r="Z262" i="5"/>
  <c r="AB262" i="5"/>
  <c r="AC262" i="5"/>
  <c r="AD262" i="5"/>
  <c r="AE262" i="5"/>
  <c r="AG262" i="5"/>
  <c r="AH262" i="5"/>
  <c r="AI262" i="5"/>
  <c r="AJ262" i="5"/>
  <c r="L164" i="2"/>
  <c r="E262" i="5"/>
  <c r="S262" i="5"/>
  <c r="F262" i="5"/>
  <c r="AL262" i="5"/>
  <c r="AN262" i="5"/>
  <c r="P262" i="5"/>
  <c r="R262" i="5"/>
  <c r="AO262" i="5"/>
  <c r="C262" i="5"/>
  <c r="M262" i="5"/>
  <c r="AQ262" i="5"/>
  <c r="V263" i="5"/>
  <c r="W263" i="5"/>
  <c r="X263" i="5"/>
  <c r="Y263" i="5"/>
  <c r="Z263" i="5"/>
  <c r="AB263" i="5"/>
  <c r="AC263" i="5"/>
  <c r="AD263" i="5"/>
  <c r="AE263" i="5"/>
  <c r="AG263" i="5"/>
  <c r="AH263" i="5"/>
  <c r="AI263" i="5"/>
  <c r="AJ263" i="5"/>
  <c r="L165" i="2"/>
  <c r="E263" i="5"/>
  <c r="S263" i="5"/>
  <c r="F263" i="5"/>
  <c r="AL263" i="5"/>
  <c r="AN263" i="5"/>
  <c r="P263" i="5"/>
  <c r="R263" i="5"/>
  <c r="AO263" i="5"/>
  <c r="C263" i="5"/>
  <c r="M263" i="5"/>
  <c r="AQ263" i="5"/>
  <c r="V264" i="5"/>
  <c r="W264" i="5"/>
  <c r="X264" i="5"/>
  <c r="Y264" i="5"/>
  <c r="Z264" i="5"/>
  <c r="AB264" i="5"/>
  <c r="AC264" i="5"/>
  <c r="AD264" i="5"/>
  <c r="AE264" i="5"/>
  <c r="AG264" i="5"/>
  <c r="AH264" i="5"/>
  <c r="AI264" i="5"/>
  <c r="AJ264" i="5"/>
  <c r="L166" i="2"/>
  <c r="E264" i="5"/>
  <c r="S264" i="5"/>
  <c r="F264" i="5"/>
  <c r="AL264" i="5"/>
  <c r="AN264" i="5"/>
  <c r="P264" i="5"/>
  <c r="R264" i="5"/>
  <c r="AO264" i="5"/>
  <c r="C264" i="5"/>
  <c r="M264" i="5"/>
  <c r="AQ264" i="5"/>
  <c r="V265" i="5"/>
  <c r="W265" i="5"/>
  <c r="X265" i="5"/>
  <c r="Y265" i="5"/>
  <c r="Z265" i="5"/>
  <c r="AB265" i="5"/>
  <c r="AC265" i="5"/>
  <c r="AD265" i="5"/>
  <c r="AE265" i="5"/>
  <c r="AG265" i="5"/>
  <c r="AH265" i="5"/>
  <c r="AI265" i="5"/>
  <c r="AJ265" i="5"/>
  <c r="L167" i="2"/>
  <c r="E265" i="5"/>
  <c r="S265" i="5"/>
  <c r="F265" i="5"/>
  <c r="AL265" i="5"/>
  <c r="AN265" i="5"/>
  <c r="P265" i="5"/>
  <c r="R265" i="5"/>
  <c r="AO265" i="5"/>
  <c r="C265" i="5"/>
  <c r="M265" i="5"/>
  <c r="AQ265" i="5"/>
  <c r="V266" i="5"/>
  <c r="W266" i="5"/>
  <c r="X266" i="5"/>
  <c r="Y266" i="5"/>
  <c r="Z266" i="5"/>
  <c r="AB266" i="5"/>
  <c r="AC266" i="5"/>
  <c r="AD266" i="5"/>
  <c r="AE266" i="5"/>
  <c r="AG266" i="5"/>
  <c r="AH266" i="5"/>
  <c r="AI266" i="5"/>
  <c r="AJ266" i="5"/>
  <c r="L168" i="2"/>
  <c r="E266" i="5"/>
  <c r="S266" i="5"/>
  <c r="F266" i="5"/>
  <c r="AL266" i="5"/>
  <c r="AN266" i="5"/>
  <c r="P266" i="5"/>
  <c r="R266" i="5"/>
  <c r="AO266" i="5"/>
  <c r="C266" i="5"/>
  <c r="M266" i="5"/>
  <c r="AQ266" i="5"/>
  <c r="V267" i="5"/>
  <c r="W267" i="5"/>
  <c r="X267" i="5"/>
  <c r="Y267" i="5"/>
  <c r="Z267" i="5"/>
  <c r="AB267" i="5"/>
  <c r="AC267" i="5"/>
  <c r="AD267" i="5"/>
  <c r="AE267" i="5"/>
  <c r="AG267" i="5"/>
  <c r="AH267" i="5"/>
  <c r="AI267" i="5"/>
  <c r="AJ267" i="5"/>
  <c r="L169" i="2"/>
  <c r="E267" i="5"/>
  <c r="S267" i="5"/>
  <c r="F267" i="5"/>
  <c r="AL267" i="5"/>
  <c r="AN267" i="5"/>
  <c r="P267" i="5"/>
  <c r="R267" i="5"/>
  <c r="AO267" i="5"/>
  <c r="C267" i="5"/>
  <c r="M267" i="5"/>
  <c r="AQ267" i="5"/>
  <c r="V268" i="5"/>
  <c r="W268" i="5"/>
  <c r="X268" i="5"/>
  <c r="Y268" i="5"/>
  <c r="Z268" i="5"/>
  <c r="AB268" i="5"/>
  <c r="AC268" i="5"/>
  <c r="AD268" i="5"/>
  <c r="AE268" i="5"/>
  <c r="AG268" i="5"/>
  <c r="AH268" i="5"/>
  <c r="AI268" i="5"/>
  <c r="AJ268" i="5"/>
  <c r="L170" i="2"/>
  <c r="E268" i="5"/>
  <c r="S268" i="5"/>
  <c r="F268" i="5"/>
  <c r="AL268" i="5"/>
  <c r="AN268" i="5"/>
  <c r="P268" i="5"/>
  <c r="R268" i="5"/>
  <c r="AO268" i="5"/>
  <c r="C268" i="5"/>
  <c r="M268" i="5"/>
  <c r="AQ268" i="5"/>
  <c r="S367" i="5"/>
  <c r="V269" i="5"/>
  <c r="W269" i="5"/>
  <c r="C367" i="5"/>
  <c r="D367" i="5"/>
  <c r="X269" i="5"/>
  <c r="L268" i="2"/>
  <c r="E367" i="5"/>
  <c r="Y269" i="5"/>
  <c r="F367" i="5"/>
  <c r="Z269" i="5"/>
  <c r="H367" i="5"/>
  <c r="AB269" i="5"/>
  <c r="I367" i="5"/>
  <c r="AC269" i="5"/>
  <c r="M268" i="2"/>
  <c r="N268" i="2"/>
  <c r="J367" i="5"/>
  <c r="AD269" i="5"/>
  <c r="O268" i="2"/>
  <c r="K367" i="5"/>
  <c r="AE269" i="5"/>
  <c r="M367" i="5"/>
  <c r="AG269" i="5"/>
  <c r="N367" i="5"/>
  <c r="AH269" i="5"/>
  <c r="P367" i="5"/>
  <c r="AI269" i="5"/>
  <c r="Q367" i="5"/>
  <c r="AJ269" i="5"/>
  <c r="L171" i="2"/>
  <c r="E269" i="5"/>
  <c r="S269" i="5"/>
  <c r="F269" i="5"/>
  <c r="AL269" i="5"/>
  <c r="AN269" i="5"/>
  <c r="P269" i="5"/>
  <c r="R269" i="5"/>
  <c r="AO269" i="5"/>
  <c r="C269" i="5"/>
  <c r="M269" i="5"/>
  <c r="AQ269" i="5"/>
  <c r="V270" i="5"/>
  <c r="W270" i="5"/>
  <c r="X270" i="5"/>
  <c r="Y270" i="5"/>
  <c r="Z270" i="5"/>
  <c r="AB270" i="5"/>
  <c r="AC270" i="5"/>
  <c r="AD270" i="5"/>
  <c r="AE270" i="5"/>
  <c r="AG270" i="5"/>
  <c r="AH270" i="5"/>
  <c r="AI270" i="5"/>
  <c r="AJ270" i="5"/>
  <c r="L172" i="2"/>
  <c r="E270" i="5"/>
  <c r="S270" i="5"/>
  <c r="F270" i="5"/>
  <c r="AL270" i="5"/>
  <c r="AN270" i="5"/>
  <c r="P270" i="5"/>
  <c r="R270" i="5"/>
  <c r="AO270" i="5"/>
  <c r="C270" i="5"/>
  <c r="M270" i="5"/>
  <c r="AQ270" i="5"/>
  <c r="V271" i="5"/>
  <c r="W271" i="5"/>
  <c r="X271" i="5"/>
  <c r="Y271" i="5"/>
  <c r="Z271" i="5"/>
  <c r="AB271" i="5"/>
  <c r="AC271" i="5"/>
  <c r="AD271" i="5"/>
  <c r="AE271" i="5"/>
  <c r="AG271" i="5"/>
  <c r="AH271" i="5"/>
  <c r="AI271" i="5"/>
  <c r="AJ271" i="5"/>
  <c r="L173" i="2"/>
  <c r="E271" i="5"/>
  <c r="S271" i="5"/>
  <c r="F271" i="5"/>
  <c r="AL271" i="5"/>
  <c r="AN271" i="5"/>
  <c r="P271" i="5"/>
  <c r="R271" i="5"/>
  <c r="AO271" i="5"/>
  <c r="C271" i="5"/>
  <c r="M271" i="5"/>
  <c r="AQ271" i="5"/>
  <c r="V272" i="5"/>
  <c r="W272" i="5"/>
  <c r="X272" i="5"/>
  <c r="Y272" i="5"/>
  <c r="Z272" i="5"/>
  <c r="AB272" i="5"/>
  <c r="AC272" i="5"/>
  <c r="AD272" i="5"/>
  <c r="AE272" i="5"/>
  <c r="AG272" i="5"/>
  <c r="AH272" i="5"/>
  <c r="AI272" i="5"/>
  <c r="AJ272" i="5"/>
  <c r="L174" i="2"/>
  <c r="E272" i="5"/>
  <c r="S272" i="5"/>
  <c r="F272" i="5"/>
  <c r="AL272" i="5"/>
  <c r="AN272" i="5"/>
  <c r="P272" i="5"/>
  <c r="R272" i="5"/>
  <c r="AO272" i="5"/>
  <c r="C272" i="5"/>
  <c r="M272" i="5"/>
  <c r="AQ272" i="5"/>
  <c r="V273" i="5"/>
  <c r="W273" i="5"/>
  <c r="X273" i="5"/>
  <c r="Y273" i="5"/>
  <c r="Z273" i="5"/>
  <c r="AB273" i="5"/>
  <c r="AC273" i="5"/>
  <c r="AD273" i="5"/>
  <c r="AE273" i="5"/>
  <c r="AG273" i="5"/>
  <c r="AH273" i="5"/>
  <c r="AI273" i="5"/>
  <c r="AJ273" i="5"/>
  <c r="L175" i="2"/>
  <c r="E273" i="5"/>
  <c r="S273" i="5"/>
  <c r="F273" i="5"/>
  <c r="AL273" i="5"/>
  <c r="AN273" i="5"/>
  <c r="P273" i="5"/>
  <c r="R273" i="5"/>
  <c r="AO273" i="5"/>
  <c r="C273" i="5"/>
  <c r="M273" i="5"/>
  <c r="AQ273" i="5"/>
  <c r="S370" i="5"/>
  <c r="V274" i="5"/>
  <c r="W274" i="5"/>
  <c r="C370" i="5"/>
  <c r="D370" i="5"/>
  <c r="X274" i="5"/>
  <c r="L271" i="2"/>
  <c r="E370" i="5"/>
  <c r="Y274" i="5"/>
  <c r="F370" i="5"/>
  <c r="Z274" i="5"/>
  <c r="H370" i="5"/>
  <c r="AB274" i="5"/>
  <c r="I370" i="5"/>
  <c r="AC274" i="5"/>
  <c r="M271" i="2"/>
  <c r="N271" i="2"/>
  <c r="J370" i="5"/>
  <c r="AD274" i="5"/>
  <c r="O271" i="2"/>
  <c r="K370" i="5"/>
  <c r="AE274" i="5"/>
  <c r="M370" i="5"/>
  <c r="AG274" i="5"/>
  <c r="N370" i="5"/>
  <c r="AH274" i="5"/>
  <c r="P370" i="5"/>
  <c r="AI274" i="5"/>
  <c r="Q370" i="5"/>
  <c r="AJ274" i="5"/>
  <c r="L176" i="2"/>
  <c r="E274" i="5"/>
  <c r="S274" i="5"/>
  <c r="F274" i="5"/>
  <c r="AL274" i="5"/>
  <c r="AN274" i="5"/>
  <c r="P274" i="5"/>
  <c r="R274" i="5"/>
  <c r="AO274" i="5"/>
  <c r="C274" i="5"/>
  <c r="M274" i="5"/>
  <c r="AQ274" i="5"/>
  <c r="V275" i="5"/>
  <c r="W275" i="5"/>
  <c r="X275" i="5"/>
  <c r="Y275" i="5"/>
  <c r="Z275" i="5"/>
  <c r="AB275" i="5"/>
  <c r="AC275" i="5"/>
  <c r="AD275" i="5"/>
  <c r="AE275" i="5"/>
  <c r="AG275" i="5"/>
  <c r="AH275" i="5"/>
  <c r="AI275" i="5"/>
  <c r="AJ275" i="5"/>
  <c r="L177" i="2"/>
  <c r="E275" i="5"/>
  <c r="S275" i="5"/>
  <c r="F275" i="5"/>
  <c r="AL275" i="5"/>
  <c r="AN275" i="5"/>
  <c r="P275" i="5"/>
  <c r="R275" i="5"/>
  <c r="AO275" i="5"/>
  <c r="C275" i="5"/>
  <c r="M275" i="5"/>
  <c r="AQ275" i="5"/>
  <c r="S371" i="5"/>
  <c r="V276" i="5"/>
  <c r="W276" i="5"/>
  <c r="C371" i="5"/>
  <c r="D371" i="5"/>
  <c r="X276" i="5"/>
  <c r="L272" i="2"/>
  <c r="E371" i="5"/>
  <c r="Y276" i="5"/>
  <c r="F371" i="5"/>
  <c r="Z276" i="5"/>
  <c r="H371" i="5"/>
  <c r="AB276" i="5"/>
  <c r="I371" i="5"/>
  <c r="AC276" i="5"/>
  <c r="M272" i="2"/>
  <c r="N272" i="2"/>
  <c r="J371" i="5"/>
  <c r="AD276" i="5"/>
  <c r="O272" i="2"/>
  <c r="K371" i="5"/>
  <c r="AE276" i="5"/>
  <c r="M371" i="5"/>
  <c r="AG276" i="5"/>
  <c r="N371" i="5"/>
  <c r="AH276" i="5"/>
  <c r="P371" i="5"/>
  <c r="AI276" i="5"/>
  <c r="Q371" i="5"/>
  <c r="AJ276" i="5"/>
  <c r="L178" i="2"/>
  <c r="E276" i="5"/>
  <c r="S276" i="5"/>
  <c r="F276" i="5"/>
  <c r="AL276" i="5"/>
  <c r="AN276" i="5"/>
  <c r="P276" i="5"/>
  <c r="R276" i="5"/>
  <c r="AO276" i="5"/>
  <c r="C276" i="5"/>
  <c r="M276" i="5"/>
  <c r="AQ276" i="5"/>
  <c r="V277" i="5"/>
  <c r="W277" i="5"/>
  <c r="X277" i="5"/>
  <c r="Y277" i="5"/>
  <c r="Z277" i="5"/>
  <c r="AB277" i="5"/>
  <c r="AC277" i="5"/>
  <c r="AD277" i="5"/>
  <c r="AE277" i="5"/>
  <c r="AG277" i="5"/>
  <c r="AH277" i="5"/>
  <c r="AI277" i="5"/>
  <c r="AJ277" i="5"/>
  <c r="L179" i="2"/>
  <c r="E277" i="5"/>
  <c r="S277" i="5"/>
  <c r="F277" i="5"/>
  <c r="AL277" i="5"/>
  <c r="AN277" i="5"/>
  <c r="P277" i="5"/>
  <c r="R277" i="5"/>
  <c r="AO277" i="5"/>
  <c r="C277" i="5"/>
  <c r="M277" i="5"/>
  <c r="AQ277" i="5"/>
  <c r="V278" i="5"/>
  <c r="W278" i="5"/>
  <c r="X278" i="5"/>
  <c r="Y278" i="5"/>
  <c r="Z278" i="5"/>
  <c r="AB278" i="5"/>
  <c r="AC278" i="5"/>
  <c r="AD278" i="5"/>
  <c r="AE278" i="5"/>
  <c r="AG278" i="5"/>
  <c r="AH278" i="5"/>
  <c r="AI278" i="5"/>
  <c r="AJ278" i="5"/>
  <c r="L180" i="2"/>
  <c r="E278" i="5"/>
  <c r="S278" i="5"/>
  <c r="F278" i="5"/>
  <c r="AL278" i="5"/>
  <c r="AN278" i="5"/>
  <c r="P278" i="5"/>
  <c r="R278" i="5"/>
  <c r="AO278" i="5"/>
  <c r="C278" i="5"/>
  <c r="M278" i="5"/>
  <c r="AQ278" i="5"/>
  <c r="S373" i="5"/>
  <c r="V279" i="5"/>
  <c r="W279" i="5"/>
  <c r="C373" i="5"/>
  <c r="D373" i="5"/>
  <c r="X279" i="5"/>
  <c r="L274" i="2"/>
  <c r="E373" i="5"/>
  <c r="Y279" i="5"/>
  <c r="F373" i="5"/>
  <c r="Z279" i="5"/>
  <c r="H373" i="5"/>
  <c r="AB279" i="5"/>
  <c r="I373" i="5"/>
  <c r="AC279" i="5"/>
  <c r="M274" i="2"/>
  <c r="N274" i="2"/>
  <c r="J373" i="5"/>
  <c r="AD279" i="5"/>
  <c r="O274" i="2"/>
  <c r="K373" i="5"/>
  <c r="AE279" i="5"/>
  <c r="M373" i="5"/>
  <c r="AG279" i="5"/>
  <c r="N373" i="5"/>
  <c r="AH279" i="5"/>
  <c r="P373" i="5"/>
  <c r="AI279" i="5"/>
  <c r="Q373" i="5"/>
  <c r="AJ279" i="5"/>
  <c r="L181" i="2"/>
  <c r="E279" i="5"/>
  <c r="S279" i="5"/>
  <c r="F279" i="5"/>
  <c r="AL279" i="5"/>
  <c r="AN279" i="5"/>
  <c r="P279" i="5"/>
  <c r="R279" i="5"/>
  <c r="AO279" i="5"/>
  <c r="C279" i="5"/>
  <c r="M279" i="5"/>
  <c r="AQ279" i="5"/>
  <c r="S350" i="5"/>
  <c r="V232" i="5"/>
  <c r="W232" i="5"/>
  <c r="M350" i="5"/>
  <c r="AG232" i="5"/>
  <c r="C232" i="5"/>
  <c r="M232" i="5"/>
  <c r="S232" i="5"/>
  <c r="AQ232" i="5"/>
  <c r="L251" i="2"/>
  <c r="E350" i="5"/>
  <c r="Y232" i="5"/>
  <c r="P350" i="5"/>
  <c r="AI232" i="5"/>
  <c r="AN232" i="5"/>
  <c r="L134" i="2"/>
  <c r="E232" i="5"/>
  <c r="F232" i="5"/>
  <c r="P232" i="5"/>
  <c r="R232" i="5"/>
  <c r="AO232" i="5"/>
  <c r="F350" i="5"/>
  <c r="Z232" i="5"/>
  <c r="AL232" i="5"/>
  <c r="Q350" i="5"/>
  <c r="AJ232" i="5"/>
  <c r="N350" i="5"/>
  <c r="AH232" i="5"/>
  <c r="M251" i="2"/>
  <c r="N251" i="2"/>
  <c r="O251" i="2"/>
  <c r="K350" i="5"/>
  <c r="AE232" i="5"/>
  <c r="J350" i="5"/>
  <c r="AD232" i="5"/>
  <c r="I350" i="5"/>
  <c r="AC232" i="5"/>
  <c r="H350" i="5"/>
  <c r="AB232" i="5"/>
  <c r="C350" i="5"/>
  <c r="D350" i="5"/>
  <c r="X232" i="5"/>
  <c r="P100" i="5"/>
  <c r="S100" i="5"/>
  <c r="R100" i="5"/>
  <c r="H5" i="6"/>
  <c r="J5" i="6"/>
  <c r="N113" i="18"/>
  <c r="M113" i="18"/>
  <c r="S145" i="5"/>
  <c r="I112" i="18"/>
  <c r="S112" i="18"/>
  <c r="M112" i="18"/>
  <c r="T112" i="18"/>
  <c r="N112" i="18"/>
  <c r="U112" i="18"/>
  <c r="S161" i="5"/>
  <c r="I113" i="18"/>
  <c r="S113" i="18"/>
  <c r="T113" i="18"/>
  <c r="U113" i="18"/>
  <c r="M22" i="18"/>
  <c r="N22" i="18"/>
  <c r="S6" i="5"/>
  <c r="C22" i="18"/>
  <c r="O22" i="18"/>
  <c r="P22" i="18"/>
  <c r="F22" i="18"/>
  <c r="Q22" i="18"/>
  <c r="G22" i="18"/>
  <c r="R22" i="18"/>
  <c r="S349" i="5"/>
  <c r="I22" i="18"/>
  <c r="S22" i="18"/>
  <c r="T22" i="18"/>
  <c r="U22" i="18"/>
  <c r="S5" i="5"/>
  <c r="C15" i="18"/>
  <c r="O15" i="18"/>
  <c r="P15" i="18"/>
  <c r="F15" i="18"/>
  <c r="Q15" i="18"/>
  <c r="G15" i="18"/>
  <c r="R15" i="18"/>
  <c r="I15" i="18"/>
  <c r="S15" i="18"/>
  <c r="M15" i="18"/>
  <c r="T15" i="18"/>
  <c r="N15" i="18"/>
  <c r="U15" i="18"/>
  <c r="S179" i="5"/>
  <c r="I111" i="18"/>
  <c r="S111" i="18"/>
  <c r="M111" i="18"/>
  <c r="T111" i="18"/>
  <c r="N111" i="18"/>
  <c r="U111" i="18"/>
  <c r="S125" i="5"/>
  <c r="I110" i="18"/>
  <c r="S110" i="18"/>
  <c r="M110" i="18"/>
  <c r="T110" i="18"/>
  <c r="N110" i="18"/>
  <c r="U110" i="18"/>
  <c r="M109" i="18"/>
  <c r="N109" i="18"/>
  <c r="S192" i="5"/>
  <c r="I109" i="18"/>
  <c r="S109" i="18"/>
  <c r="T109" i="18"/>
  <c r="U109" i="18"/>
  <c r="S139" i="5"/>
  <c r="I108" i="18"/>
  <c r="S108" i="18"/>
  <c r="M108" i="18"/>
  <c r="T108" i="18"/>
  <c r="N108" i="18"/>
  <c r="U108" i="18"/>
  <c r="S183" i="5"/>
  <c r="I105" i="18"/>
  <c r="S105" i="18"/>
  <c r="M105" i="18"/>
  <c r="T105" i="18"/>
  <c r="N105" i="18"/>
  <c r="U105" i="18"/>
  <c r="S120" i="5"/>
  <c r="I106" i="18"/>
  <c r="S106" i="18"/>
  <c r="M106" i="18"/>
  <c r="T106" i="18"/>
  <c r="N106" i="18"/>
  <c r="U106" i="18"/>
  <c r="S128" i="5"/>
  <c r="I107" i="18"/>
  <c r="S107" i="18"/>
  <c r="M107" i="18"/>
  <c r="T107" i="18"/>
  <c r="N107" i="18"/>
  <c r="U107" i="18"/>
  <c r="S135" i="5"/>
  <c r="I104" i="18"/>
  <c r="S104" i="18"/>
  <c r="M104" i="18"/>
  <c r="T104" i="18"/>
  <c r="N104" i="18"/>
  <c r="U104" i="18"/>
  <c r="S144" i="5"/>
  <c r="I94" i="18"/>
  <c r="S94" i="18"/>
  <c r="M94" i="18"/>
  <c r="T94" i="18"/>
  <c r="N94" i="18"/>
  <c r="U94" i="18"/>
  <c r="S129" i="5"/>
  <c r="I95" i="18"/>
  <c r="S95" i="18"/>
  <c r="M95" i="18"/>
  <c r="T95" i="18"/>
  <c r="N95" i="18"/>
  <c r="U95" i="18"/>
  <c r="S134" i="5"/>
  <c r="I96" i="18"/>
  <c r="S96" i="18"/>
  <c r="M96" i="18"/>
  <c r="T96" i="18"/>
  <c r="N96" i="18"/>
  <c r="U96" i="18"/>
  <c r="S136" i="5"/>
  <c r="I97" i="18"/>
  <c r="S97" i="18"/>
  <c r="M97" i="18"/>
  <c r="T97" i="18"/>
  <c r="N97" i="18"/>
  <c r="U97" i="18"/>
  <c r="S122" i="5"/>
  <c r="I98" i="18"/>
  <c r="S98" i="18"/>
  <c r="M98" i="18"/>
  <c r="T98" i="18"/>
  <c r="N98" i="18"/>
  <c r="U98" i="18"/>
  <c r="S137" i="5"/>
  <c r="I99" i="18"/>
  <c r="S99" i="18"/>
  <c r="M99" i="18"/>
  <c r="T99" i="18"/>
  <c r="N99" i="18"/>
  <c r="U99" i="18"/>
  <c r="S119" i="5"/>
  <c r="I100" i="18"/>
  <c r="S100" i="18"/>
  <c r="M100" i="18"/>
  <c r="T100" i="18"/>
  <c r="N100" i="18"/>
  <c r="U100" i="18"/>
  <c r="S149" i="5"/>
  <c r="I101" i="18"/>
  <c r="S101" i="18"/>
  <c r="M101" i="18"/>
  <c r="T101" i="18"/>
  <c r="N101" i="18"/>
  <c r="U101" i="18"/>
  <c r="S147" i="5"/>
  <c r="I102" i="18"/>
  <c r="S102" i="18"/>
  <c r="M102" i="18"/>
  <c r="T102" i="18"/>
  <c r="N102" i="18"/>
  <c r="U102" i="18"/>
  <c r="S140" i="5"/>
  <c r="I103" i="18"/>
  <c r="S103" i="18"/>
  <c r="M103" i="18"/>
  <c r="T103" i="18"/>
  <c r="N103" i="18"/>
  <c r="U103" i="18"/>
  <c r="N93" i="18"/>
  <c r="S123" i="5"/>
  <c r="I93" i="18"/>
  <c r="U93" i="18"/>
  <c r="M93" i="18"/>
  <c r="T93" i="18"/>
  <c r="S93" i="18"/>
  <c r="S9" i="5"/>
  <c r="C2" i="18"/>
  <c r="O2" i="18"/>
  <c r="P2" i="18"/>
  <c r="S67" i="5"/>
  <c r="C3" i="18"/>
  <c r="O3" i="18"/>
  <c r="P3" i="18"/>
  <c r="S37" i="5"/>
  <c r="C4" i="18"/>
  <c r="O4" i="18"/>
  <c r="P4" i="18"/>
  <c r="S86" i="5"/>
  <c r="C5" i="18"/>
  <c r="O5" i="18"/>
  <c r="P5" i="18"/>
  <c r="S73" i="5"/>
  <c r="C6" i="18"/>
  <c r="O6" i="18"/>
  <c r="P6" i="18"/>
  <c r="S25" i="5"/>
  <c r="C7" i="18"/>
  <c r="O7" i="18"/>
  <c r="P7" i="18"/>
  <c r="S53" i="5"/>
  <c r="C8" i="18"/>
  <c r="O8" i="18"/>
  <c r="P8" i="18"/>
  <c r="S10" i="5"/>
  <c r="C9" i="18"/>
  <c r="O9" i="18"/>
  <c r="P9" i="18"/>
  <c r="S45" i="5"/>
  <c r="C10" i="18"/>
  <c r="O10" i="18"/>
  <c r="P10" i="18"/>
  <c r="S28" i="5"/>
  <c r="C11" i="18"/>
  <c r="O11" i="18"/>
  <c r="P11" i="18"/>
  <c r="S50" i="5"/>
  <c r="C12" i="18"/>
  <c r="O12" i="18"/>
  <c r="P12" i="18"/>
  <c r="S41" i="5"/>
  <c r="C13" i="18"/>
  <c r="O13" i="18"/>
  <c r="P13" i="18"/>
  <c r="S80" i="5"/>
  <c r="C14" i="18"/>
  <c r="O14" i="18"/>
  <c r="P14" i="18"/>
  <c r="S56" i="5"/>
  <c r="C16" i="18"/>
  <c r="O16" i="18"/>
  <c r="P16" i="18"/>
  <c r="S58" i="5"/>
  <c r="C17" i="18"/>
  <c r="O17" i="18"/>
  <c r="P17" i="18"/>
  <c r="S77" i="5"/>
  <c r="C18" i="18"/>
  <c r="O18" i="18"/>
  <c r="P18" i="18"/>
  <c r="S21" i="5"/>
  <c r="C19" i="18"/>
  <c r="O19" i="18"/>
  <c r="P19" i="18"/>
  <c r="S85" i="5"/>
  <c r="C20" i="18"/>
  <c r="O20" i="18"/>
  <c r="P20" i="18"/>
  <c r="S11" i="5"/>
  <c r="C21" i="18"/>
  <c r="O21" i="18"/>
  <c r="P21" i="18"/>
  <c r="S38" i="5"/>
  <c r="C23" i="18"/>
  <c r="O23" i="18"/>
  <c r="P23" i="18"/>
  <c r="S46" i="5"/>
  <c r="C24" i="18"/>
  <c r="O24" i="18"/>
  <c r="P24" i="18"/>
  <c r="S29" i="5"/>
  <c r="C25" i="18"/>
  <c r="O25" i="18"/>
  <c r="P25" i="18"/>
  <c r="S48" i="5"/>
  <c r="C26" i="18"/>
  <c r="O26" i="18"/>
  <c r="P26" i="18"/>
  <c r="S69" i="5"/>
  <c r="C27" i="18"/>
  <c r="O27" i="18"/>
  <c r="P27" i="18"/>
  <c r="S92" i="5"/>
  <c r="C28" i="18"/>
  <c r="O28" i="18"/>
  <c r="P28" i="18"/>
  <c r="S7" i="5"/>
  <c r="C29" i="18"/>
  <c r="O29" i="18"/>
  <c r="P29" i="18"/>
  <c r="S60" i="5"/>
  <c r="C30" i="18"/>
  <c r="O30" i="18"/>
  <c r="P30" i="18"/>
  <c r="S71" i="5"/>
  <c r="C31" i="18"/>
  <c r="O31" i="18"/>
  <c r="P31" i="18"/>
  <c r="S89" i="5"/>
  <c r="C32" i="18"/>
  <c r="O32" i="18"/>
  <c r="P32" i="18"/>
  <c r="S43" i="5"/>
  <c r="C33" i="18"/>
  <c r="O33" i="18"/>
  <c r="P33" i="18"/>
  <c r="S93" i="5"/>
  <c r="C34" i="18"/>
  <c r="O34" i="18"/>
  <c r="P34" i="18"/>
  <c r="S49" i="5"/>
  <c r="C35" i="18"/>
  <c r="O35" i="18"/>
  <c r="P35" i="18"/>
  <c r="S35" i="5"/>
  <c r="C36" i="18"/>
  <c r="O36" i="18"/>
  <c r="P36" i="18"/>
  <c r="S13" i="5"/>
  <c r="C37" i="18"/>
  <c r="O37" i="18"/>
  <c r="P37" i="18"/>
  <c r="S39" i="5"/>
  <c r="C38" i="18"/>
  <c r="O38" i="18"/>
  <c r="P38" i="18"/>
  <c r="S54" i="5"/>
  <c r="C39" i="18"/>
  <c r="O39" i="18"/>
  <c r="P39" i="18"/>
  <c r="S87" i="5"/>
  <c r="C40" i="18"/>
  <c r="O40" i="18"/>
  <c r="P40" i="18"/>
  <c r="S57" i="5"/>
  <c r="C41" i="18"/>
  <c r="O41" i="18"/>
  <c r="P41" i="18"/>
  <c r="S18" i="5"/>
  <c r="C42" i="18"/>
  <c r="O42" i="18"/>
  <c r="P42" i="18"/>
  <c r="S70" i="5"/>
  <c r="C43" i="18"/>
  <c r="O43" i="18"/>
  <c r="P43" i="18"/>
  <c r="S22" i="5"/>
  <c r="C44" i="18"/>
  <c r="O44" i="18"/>
  <c r="P44" i="18"/>
  <c r="S26" i="5"/>
  <c r="C45" i="18"/>
  <c r="O45" i="18"/>
  <c r="P45" i="18"/>
  <c r="S91" i="5"/>
  <c r="C46" i="18"/>
  <c r="O46" i="18"/>
  <c r="P46" i="18"/>
  <c r="S84" i="5"/>
  <c r="C47" i="18"/>
  <c r="O47" i="18"/>
  <c r="P47" i="18"/>
  <c r="S19" i="5"/>
  <c r="C48" i="18"/>
  <c r="O48" i="18"/>
  <c r="P48" i="18"/>
  <c r="S47" i="5"/>
  <c r="C49" i="18"/>
  <c r="O49" i="18"/>
  <c r="P49" i="18"/>
  <c r="S30" i="5"/>
  <c r="C50" i="18"/>
  <c r="O50" i="18"/>
  <c r="P50" i="18"/>
  <c r="S72" i="5"/>
  <c r="C51" i="18"/>
  <c r="O51" i="18"/>
  <c r="P51" i="18"/>
  <c r="S88" i="5"/>
  <c r="C52" i="18"/>
  <c r="O52" i="18"/>
  <c r="P52" i="18"/>
  <c r="S31" i="5"/>
  <c r="C53" i="18"/>
  <c r="O53" i="18"/>
  <c r="P53" i="18"/>
  <c r="S62" i="5"/>
  <c r="C54" i="18"/>
  <c r="O54" i="18"/>
  <c r="P54" i="18"/>
  <c r="S32" i="5"/>
  <c r="C55" i="18"/>
  <c r="O55" i="18"/>
  <c r="P55" i="18"/>
  <c r="S81" i="5"/>
  <c r="C56" i="18"/>
  <c r="O56" i="18"/>
  <c r="P56" i="18"/>
  <c r="S68" i="5"/>
  <c r="C57" i="18"/>
  <c r="O57" i="18"/>
  <c r="P57" i="18"/>
  <c r="S8" i="5"/>
  <c r="C58" i="18"/>
  <c r="O58" i="18"/>
  <c r="P58" i="18"/>
  <c r="S14" i="5"/>
  <c r="C59" i="18"/>
  <c r="O59" i="18"/>
  <c r="P59" i="18"/>
  <c r="S23" i="5"/>
  <c r="C60" i="18"/>
  <c r="O60" i="18"/>
  <c r="P60" i="18"/>
  <c r="S59" i="5"/>
  <c r="C61" i="18"/>
  <c r="O61" i="18"/>
  <c r="P61" i="18"/>
  <c r="S12" i="5"/>
  <c r="C62" i="18"/>
  <c r="O62" i="18"/>
  <c r="P62" i="18"/>
  <c r="S27" i="5"/>
  <c r="C63" i="18"/>
  <c r="O63" i="18"/>
  <c r="P63" i="18"/>
  <c r="S51" i="5"/>
  <c r="C64" i="18"/>
  <c r="O64" i="18"/>
  <c r="P64" i="18"/>
  <c r="S33" i="5"/>
  <c r="C65" i="18"/>
  <c r="O65" i="18"/>
  <c r="P65" i="18"/>
  <c r="S63" i="5"/>
  <c r="C66" i="18"/>
  <c r="O66" i="18"/>
  <c r="P66" i="18"/>
  <c r="S64" i="5"/>
  <c r="C67" i="18"/>
  <c r="O67" i="18"/>
  <c r="P67" i="18"/>
  <c r="S90" i="5"/>
  <c r="C68" i="18"/>
  <c r="O68" i="18"/>
  <c r="P68" i="18"/>
  <c r="S52" i="5"/>
  <c r="C69" i="18"/>
  <c r="O69" i="18"/>
  <c r="P69" i="18"/>
  <c r="S75" i="5"/>
  <c r="C70" i="18"/>
  <c r="O70" i="18"/>
  <c r="P70" i="18"/>
  <c r="S40" i="5"/>
  <c r="C71" i="18"/>
  <c r="O71" i="18"/>
  <c r="P71" i="18"/>
  <c r="S65" i="5"/>
  <c r="C72" i="18"/>
  <c r="O72" i="18"/>
  <c r="P72" i="18"/>
  <c r="S15" i="5"/>
  <c r="C73" i="18"/>
  <c r="O73" i="18"/>
  <c r="P73" i="18"/>
  <c r="S74" i="5"/>
  <c r="C74" i="18"/>
  <c r="O74" i="18"/>
  <c r="P74" i="18"/>
  <c r="S78" i="5"/>
  <c r="C75" i="18"/>
  <c r="O75" i="18"/>
  <c r="P75" i="18"/>
  <c r="S76" i="5"/>
  <c r="C76" i="18"/>
  <c r="O76" i="18"/>
  <c r="P76" i="18"/>
  <c r="S82" i="5"/>
  <c r="C77" i="18"/>
  <c r="O77" i="18"/>
  <c r="P77" i="18"/>
  <c r="S16" i="5"/>
  <c r="C78" i="18"/>
  <c r="O78" i="18"/>
  <c r="P78" i="18"/>
  <c r="S44" i="5"/>
  <c r="C79" i="18"/>
  <c r="O79" i="18"/>
  <c r="P79" i="18"/>
  <c r="S61" i="5"/>
  <c r="C80" i="18"/>
  <c r="O80" i="18"/>
  <c r="P80" i="18"/>
  <c r="S66" i="5"/>
  <c r="C81" i="18"/>
  <c r="O81" i="18"/>
  <c r="P81" i="18"/>
  <c r="S42" i="5"/>
  <c r="C82" i="18"/>
  <c r="O82" i="18"/>
  <c r="P82" i="18"/>
  <c r="S17" i="5"/>
  <c r="C83" i="18"/>
  <c r="O83" i="18"/>
  <c r="P83" i="18"/>
  <c r="S20" i="5"/>
  <c r="C84" i="18"/>
  <c r="O84" i="18"/>
  <c r="P84" i="18"/>
  <c r="S83" i="5"/>
  <c r="C85" i="18"/>
  <c r="O85" i="18"/>
  <c r="P85" i="18"/>
  <c r="S24" i="5"/>
  <c r="C86" i="18"/>
  <c r="O86" i="18"/>
  <c r="P86" i="18"/>
  <c r="S34" i="5"/>
  <c r="C87" i="18"/>
  <c r="O87" i="18"/>
  <c r="P87" i="18"/>
  <c r="S36" i="5"/>
  <c r="C88" i="18"/>
  <c r="O88" i="18"/>
  <c r="P88" i="18"/>
  <c r="S79" i="5"/>
  <c r="C89" i="18"/>
  <c r="O89" i="18"/>
  <c r="P89" i="18"/>
  <c r="S55" i="5"/>
  <c r="C90" i="18"/>
  <c r="O90" i="18"/>
  <c r="P90" i="18"/>
  <c r="I2" i="18"/>
  <c r="S359" i="5"/>
  <c r="I3" i="18"/>
  <c r="I4" i="18"/>
  <c r="S369" i="5"/>
  <c r="I5" i="18"/>
  <c r="S362" i="5"/>
  <c r="I6" i="18"/>
  <c r="I7" i="18"/>
  <c r="S372" i="5"/>
  <c r="I8" i="18"/>
  <c r="I9" i="18"/>
  <c r="S363" i="5"/>
  <c r="I10" i="18"/>
  <c r="I11" i="18"/>
  <c r="S368" i="5"/>
  <c r="I12" i="18"/>
  <c r="I13" i="18"/>
  <c r="I14" i="18"/>
  <c r="S351" i="5"/>
  <c r="I16" i="18"/>
  <c r="S352" i="5"/>
  <c r="I17" i="18"/>
  <c r="I18" i="18"/>
  <c r="I19" i="18"/>
  <c r="I20" i="18"/>
  <c r="I21" i="18"/>
  <c r="I23" i="18"/>
  <c r="I24" i="18"/>
  <c r="I25" i="18"/>
  <c r="I26" i="18"/>
  <c r="I27" i="18"/>
  <c r="I28" i="18"/>
  <c r="I29" i="18"/>
  <c r="I30" i="18"/>
  <c r="S361" i="5"/>
  <c r="I31" i="18"/>
  <c r="I32" i="18"/>
  <c r="I33" i="18"/>
  <c r="I34" i="18"/>
  <c r="I35" i="18"/>
  <c r="I36" i="18"/>
  <c r="I37" i="18"/>
  <c r="I38" i="18"/>
  <c r="I39" i="18"/>
  <c r="I40" i="18"/>
  <c r="I41" i="18"/>
  <c r="I42" i="18"/>
  <c r="I43" i="18"/>
  <c r="I44" i="18"/>
  <c r="I45" i="18"/>
  <c r="I46" i="18"/>
  <c r="I47" i="18"/>
  <c r="I48" i="18"/>
  <c r="S366" i="5"/>
  <c r="I49" i="18"/>
  <c r="I50" i="18"/>
  <c r="I51" i="18"/>
  <c r="I52" i="18"/>
  <c r="I53" i="18"/>
  <c r="I54" i="18"/>
  <c r="I55" i="18"/>
  <c r="I56" i="18"/>
  <c r="I57" i="18"/>
  <c r="I58" i="18"/>
  <c r="I59" i="18"/>
  <c r="I60" i="18"/>
  <c r="I61" i="18"/>
  <c r="I62" i="18"/>
  <c r="I63" i="18"/>
  <c r="I64" i="18"/>
  <c r="I65" i="18"/>
  <c r="I66" i="18"/>
  <c r="I67" i="18"/>
  <c r="I68" i="18"/>
  <c r="I69" i="18"/>
  <c r="I70" i="18"/>
  <c r="I71" i="18"/>
  <c r="S375" i="5"/>
  <c r="I72" i="18"/>
  <c r="I73" i="18"/>
  <c r="I74" i="18"/>
  <c r="I75" i="18"/>
  <c r="I76" i="18"/>
  <c r="I77" i="18"/>
  <c r="I78" i="18"/>
  <c r="I79" i="18"/>
  <c r="I80" i="18"/>
  <c r="I81" i="18"/>
  <c r="I82" i="18"/>
  <c r="I83" i="18"/>
  <c r="I84" i="18"/>
  <c r="I85" i="18"/>
  <c r="I86" i="18"/>
  <c r="I87" i="18"/>
  <c r="I88" i="18"/>
  <c r="I89" i="18"/>
  <c r="I90" i="18"/>
  <c r="M2" i="18"/>
  <c r="N2" i="18"/>
  <c r="F2" i="18"/>
  <c r="Q2" i="18"/>
  <c r="G2" i="18"/>
  <c r="R2" i="18"/>
  <c r="S2" i="18"/>
  <c r="T2" i="18"/>
  <c r="U2" i="18"/>
  <c r="M3" i="18"/>
  <c r="N3" i="18"/>
  <c r="F3" i="18"/>
  <c r="Q3" i="18"/>
  <c r="G3" i="18"/>
  <c r="R3" i="18"/>
  <c r="S3" i="18"/>
  <c r="T3" i="18"/>
  <c r="U3" i="18"/>
  <c r="M4" i="18"/>
  <c r="N4" i="18"/>
  <c r="F4" i="18"/>
  <c r="Q4" i="18"/>
  <c r="G4" i="18"/>
  <c r="R4" i="18"/>
  <c r="S4" i="18"/>
  <c r="T4" i="18"/>
  <c r="U4" i="18"/>
  <c r="M5" i="18"/>
  <c r="N5" i="18"/>
  <c r="F5" i="18"/>
  <c r="Q5" i="18"/>
  <c r="G5" i="18"/>
  <c r="R5" i="18"/>
  <c r="S5" i="18"/>
  <c r="T5" i="18"/>
  <c r="U5" i="18"/>
  <c r="M6" i="18"/>
  <c r="N6" i="18"/>
  <c r="F6" i="18"/>
  <c r="Q6" i="18"/>
  <c r="G6" i="18"/>
  <c r="R6" i="18"/>
  <c r="S6" i="18"/>
  <c r="T6" i="18"/>
  <c r="U6" i="18"/>
  <c r="M7" i="18"/>
  <c r="N7" i="18"/>
  <c r="F7" i="18"/>
  <c r="Q7" i="18"/>
  <c r="G7" i="18"/>
  <c r="R7" i="18"/>
  <c r="S7" i="18"/>
  <c r="T7" i="18"/>
  <c r="U7" i="18"/>
  <c r="M8" i="18"/>
  <c r="N8" i="18"/>
  <c r="F8" i="18"/>
  <c r="Q8" i="18"/>
  <c r="G8" i="18"/>
  <c r="R8" i="18"/>
  <c r="S8" i="18"/>
  <c r="T8" i="18"/>
  <c r="U8" i="18"/>
  <c r="M9" i="18"/>
  <c r="N9" i="18"/>
  <c r="F9" i="18"/>
  <c r="Q9" i="18"/>
  <c r="G9" i="18"/>
  <c r="R9" i="18"/>
  <c r="S9" i="18"/>
  <c r="T9" i="18"/>
  <c r="U9" i="18"/>
  <c r="M10" i="18"/>
  <c r="N10" i="18"/>
  <c r="F10" i="18"/>
  <c r="Q10" i="18"/>
  <c r="G10" i="18"/>
  <c r="R10" i="18"/>
  <c r="S10" i="18"/>
  <c r="T10" i="18"/>
  <c r="U10" i="18"/>
  <c r="M11" i="18"/>
  <c r="N11" i="18"/>
  <c r="F11" i="18"/>
  <c r="Q11" i="18"/>
  <c r="G11" i="18"/>
  <c r="R11" i="18"/>
  <c r="S11" i="18"/>
  <c r="T11" i="18"/>
  <c r="U11" i="18"/>
  <c r="M12" i="18"/>
  <c r="N12" i="18"/>
  <c r="F12" i="18"/>
  <c r="Q12" i="18"/>
  <c r="G12" i="18"/>
  <c r="R12" i="18"/>
  <c r="S12" i="18"/>
  <c r="T12" i="18"/>
  <c r="U12" i="18"/>
  <c r="M13" i="18"/>
  <c r="N13" i="18"/>
  <c r="F13" i="18"/>
  <c r="Q13" i="18"/>
  <c r="G13" i="18"/>
  <c r="R13" i="18"/>
  <c r="S13" i="18"/>
  <c r="T13" i="18"/>
  <c r="U13" i="18"/>
  <c r="M14" i="18"/>
  <c r="N14" i="18"/>
  <c r="F14" i="18"/>
  <c r="Q14" i="18"/>
  <c r="G14" i="18"/>
  <c r="R14" i="18"/>
  <c r="S14" i="18"/>
  <c r="T14" i="18"/>
  <c r="U14" i="18"/>
  <c r="M16" i="18"/>
  <c r="N16" i="18"/>
  <c r="F16" i="18"/>
  <c r="Q16" i="18"/>
  <c r="G16" i="18"/>
  <c r="R16" i="18"/>
  <c r="S16" i="18"/>
  <c r="T16" i="18"/>
  <c r="U16" i="18"/>
  <c r="M17" i="18"/>
  <c r="N17" i="18"/>
  <c r="F17" i="18"/>
  <c r="Q17" i="18"/>
  <c r="G17" i="18"/>
  <c r="R17" i="18"/>
  <c r="S17" i="18"/>
  <c r="T17" i="18"/>
  <c r="U17" i="18"/>
  <c r="M18" i="18"/>
  <c r="N18" i="18"/>
  <c r="F18" i="18"/>
  <c r="Q18" i="18"/>
  <c r="G18" i="18"/>
  <c r="R18" i="18"/>
  <c r="S18" i="18"/>
  <c r="T18" i="18"/>
  <c r="U18" i="18"/>
  <c r="M19" i="18"/>
  <c r="N19" i="18"/>
  <c r="F19" i="18"/>
  <c r="Q19" i="18"/>
  <c r="G19" i="18"/>
  <c r="R19" i="18"/>
  <c r="S19" i="18"/>
  <c r="T19" i="18"/>
  <c r="U19" i="18"/>
  <c r="M20" i="18"/>
  <c r="N20" i="18"/>
  <c r="F20" i="18"/>
  <c r="Q20" i="18"/>
  <c r="G20" i="18"/>
  <c r="R20" i="18"/>
  <c r="S20" i="18"/>
  <c r="T20" i="18"/>
  <c r="U20" i="18"/>
  <c r="M21" i="18"/>
  <c r="N21" i="18"/>
  <c r="F21" i="18"/>
  <c r="Q21" i="18"/>
  <c r="G21" i="18"/>
  <c r="R21" i="18"/>
  <c r="S21" i="18"/>
  <c r="T21" i="18"/>
  <c r="U21" i="18"/>
  <c r="M23" i="18"/>
  <c r="N23" i="18"/>
  <c r="F23" i="18"/>
  <c r="Q23" i="18"/>
  <c r="G23" i="18"/>
  <c r="R23" i="18"/>
  <c r="S23" i="18"/>
  <c r="T23" i="18"/>
  <c r="U23" i="18"/>
  <c r="M24" i="18"/>
  <c r="N24" i="18"/>
  <c r="F24" i="18"/>
  <c r="Q24" i="18"/>
  <c r="G24" i="18"/>
  <c r="R24" i="18"/>
  <c r="S24" i="18"/>
  <c r="T24" i="18"/>
  <c r="U24" i="18"/>
  <c r="M25" i="18"/>
  <c r="N25" i="18"/>
  <c r="F25" i="18"/>
  <c r="Q25" i="18"/>
  <c r="G25" i="18"/>
  <c r="R25" i="18"/>
  <c r="S25" i="18"/>
  <c r="T25" i="18"/>
  <c r="U25" i="18"/>
  <c r="M26" i="18"/>
  <c r="N26" i="18"/>
  <c r="F26" i="18"/>
  <c r="Q26" i="18"/>
  <c r="G26" i="18"/>
  <c r="R26" i="18"/>
  <c r="S26" i="18"/>
  <c r="T26" i="18"/>
  <c r="U26" i="18"/>
  <c r="M27" i="18"/>
  <c r="N27" i="18"/>
  <c r="F27" i="18"/>
  <c r="Q27" i="18"/>
  <c r="G27" i="18"/>
  <c r="R27" i="18"/>
  <c r="S27" i="18"/>
  <c r="T27" i="18"/>
  <c r="U27" i="18"/>
  <c r="M28" i="18"/>
  <c r="N28" i="18"/>
  <c r="F28" i="18"/>
  <c r="Q28" i="18"/>
  <c r="G28" i="18"/>
  <c r="R28" i="18"/>
  <c r="S28" i="18"/>
  <c r="T28" i="18"/>
  <c r="U28" i="18"/>
  <c r="M29" i="18"/>
  <c r="N29" i="18"/>
  <c r="F29" i="18"/>
  <c r="Q29" i="18"/>
  <c r="G29" i="18"/>
  <c r="R29" i="18"/>
  <c r="S29" i="18"/>
  <c r="T29" i="18"/>
  <c r="U29" i="18"/>
  <c r="M30" i="18"/>
  <c r="N30" i="18"/>
  <c r="F30" i="18"/>
  <c r="Q30" i="18"/>
  <c r="G30" i="18"/>
  <c r="R30" i="18"/>
  <c r="S30" i="18"/>
  <c r="T30" i="18"/>
  <c r="U30" i="18"/>
  <c r="M31" i="18"/>
  <c r="N31" i="18"/>
  <c r="F31" i="18"/>
  <c r="Q31" i="18"/>
  <c r="G31" i="18"/>
  <c r="R31" i="18"/>
  <c r="S31" i="18"/>
  <c r="T31" i="18"/>
  <c r="U31" i="18"/>
  <c r="M32" i="18"/>
  <c r="N32" i="18"/>
  <c r="F32" i="18"/>
  <c r="Q32" i="18"/>
  <c r="G32" i="18"/>
  <c r="R32" i="18"/>
  <c r="S32" i="18"/>
  <c r="T32" i="18"/>
  <c r="U32" i="18"/>
  <c r="M33" i="18"/>
  <c r="N33" i="18"/>
  <c r="F33" i="18"/>
  <c r="Q33" i="18"/>
  <c r="G33" i="18"/>
  <c r="R33" i="18"/>
  <c r="S33" i="18"/>
  <c r="T33" i="18"/>
  <c r="U33" i="18"/>
  <c r="M34" i="18"/>
  <c r="N34" i="18"/>
  <c r="F34" i="18"/>
  <c r="Q34" i="18"/>
  <c r="G34" i="18"/>
  <c r="R34" i="18"/>
  <c r="S34" i="18"/>
  <c r="T34" i="18"/>
  <c r="U34" i="18"/>
  <c r="M35" i="18"/>
  <c r="N35" i="18"/>
  <c r="F35" i="18"/>
  <c r="Q35" i="18"/>
  <c r="G35" i="18"/>
  <c r="R35" i="18"/>
  <c r="S35" i="18"/>
  <c r="T35" i="18"/>
  <c r="U35" i="18"/>
  <c r="M36" i="18"/>
  <c r="N36" i="18"/>
  <c r="F36" i="18"/>
  <c r="Q36" i="18"/>
  <c r="G36" i="18"/>
  <c r="R36" i="18"/>
  <c r="S36" i="18"/>
  <c r="T36" i="18"/>
  <c r="U36" i="18"/>
  <c r="M37" i="18"/>
  <c r="N37" i="18"/>
  <c r="F37" i="18"/>
  <c r="Q37" i="18"/>
  <c r="G37" i="18"/>
  <c r="R37" i="18"/>
  <c r="S37" i="18"/>
  <c r="T37" i="18"/>
  <c r="U37" i="18"/>
  <c r="M38" i="18"/>
  <c r="N38" i="18"/>
  <c r="F38" i="18"/>
  <c r="Q38" i="18"/>
  <c r="G38" i="18"/>
  <c r="R38" i="18"/>
  <c r="S38" i="18"/>
  <c r="T38" i="18"/>
  <c r="U38" i="18"/>
  <c r="M39" i="18"/>
  <c r="N39" i="18"/>
  <c r="F39" i="18"/>
  <c r="Q39" i="18"/>
  <c r="G39" i="18"/>
  <c r="R39" i="18"/>
  <c r="S39" i="18"/>
  <c r="T39" i="18"/>
  <c r="U39" i="18"/>
  <c r="M40" i="18"/>
  <c r="N40" i="18"/>
  <c r="F40" i="18"/>
  <c r="Q40" i="18"/>
  <c r="G40" i="18"/>
  <c r="R40" i="18"/>
  <c r="S40" i="18"/>
  <c r="T40" i="18"/>
  <c r="U40" i="18"/>
  <c r="M41" i="18"/>
  <c r="N41" i="18"/>
  <c r="F41" i="18"/>
  <c r="Q41" i="18"/>
  <c r="G41" i="18"/>
  <c r="R41" i="18"/>
  <c r="S41" i="18"/>
  <c r="T41" i="18"/>
  <c r="U41" i="18"/>
  <c r="M42" i="18"/>
  <c r="N42" i="18"/>
  <c r="F42" i="18"/>
  <c r="Q42" i="18"/>
  <c r="G42" i="18"/>
  <c r="R42" i="18"/>
  <c r="S42" i="18"/>
  <c r="T42" i="18"/>
  <c r="U42" i="18"/>
  <c r="M43" i="18"/>
  <c r="N43" i="18"/>
  <c r="F43" i="18"/>
  <c r="Q43" i="18"/>
  <c r="G43" i="18"/>
  <c r="R43" i="18"/>
  <c r="S43" i="18"/>
  <c r="T43" i="18"/>
  <c r="U43" i="18"/>
  <c r="M44" i="18"/>
  <c r="N44" i="18"/>
  <c r="F44" i="18"/>
  <c r="Q44" i="18"/>
  <c r="G44" i="18"/>
  <c r="R44" i="18"/>
  <c r="S44" i="18"/>
  <c r="T44" i="18"/>
  <c r="U44" i="18"/>
  <c r="M45" i="18"/>
  <c r="N45" i="18"/>
  <c r="F45" i="18"/>
  <c r="Q45" i="18"/>
  <c r="G45" i="18"/>
  <c r="R45" i="18"/>
  <c r="S45" i="18"/>
  <c r="T45" i="18"/>
  <c r="U45" i="18"/>
  <c r="M46" i="18"/>
  <c r="N46" i="18"/>
  <c r="F46" i="18"/>
  <c r="Q46" i="18"/>
  <c r="G46" i="18"/>
  <c r="R46" i="18"/>
  <c r="S46" i="18"/>
  <c r="T46" i="18"/>
  <c r="U46" i="18"/>
  <c r="M47" i="18"/>
  <c r="N47" i="18"/>
  <c r="F47" i="18"/>
  <c r="Q47" i="18"/>
  <c r="G47" i="18"/>
  <c r="R47" i="18"/>
  <c r="S47" i="18"/>
  <c r="T47" i="18"/>
  <c r="U47" i="18"/>
  <c r="M48" i="18"/>
  <c r="N48" i="18"/>
  <c r="F48" i="18"/>
  <c r="Q48" i="18"/>
  <c r="G48" i="18"/>
  <c r="R48" i="18"/>
  <c r="S48" i="18"/>
  <c r="T48" i="18"/>
  <c r="U48" i="18"/>
  <c r="M49" i="18"/>
  <c r="N49" i="18"/>
  <c r="F49" i="18"/>
  <c r="Q49" i="18"/>
  <c r="G49" i="18"/>
  <c r="R49" i="18"/>
  <c r="S49" i="18"/>
  <c r="T49" i="18"/>
  <c r="U49" i="18"/>
  <c r="M50" i="18"/>
  <c r="N50" i="18"/>
  <c r="F50" i="18"/>
  <c r="Q50" i="18"/>
  <c r="G50" i="18"/>
  <c r="R50" i="18"/>
  <c r="S50" i="18"/>
  <c r="T50" i="18"/>
  <c r="U50" i="18"/>
  <c r="M51" i="18"/>
  <c r="N51" i="18"/>
  <c r="F51" i="18"/>
  <c r="Q51" i="18"/>
  <c r="G51" i="18"/>
  <c r="R51" i="18"/>
  <c r="S51" i="18"/>
  <c r="T51" i="18"/>
  <c r="U51" i="18"/>
  <c r="M52" i="18"/>
  <c r="N52" i="18"/>
  <c r="F52" i="18"/>
  <c r="Q52" i="18"/>
  <c r="G52" i="18"/>
  <c r="R52" i="18"/>
  <c r="S52" i="18"/>
  <c r="T52" i="18"/>
  <c r="U52" i="18"/>
  <c r="M53" i="18"/>
  <c r="N53" i="18"/>
  <c r="F53" i="18"/>
  <c r="Q53" i="18"/>
  <c r="G53" i="18"/>
  <c r="R53" i="18"/>
  <c r="S53" i="18"/>
  <c r="T53" i="18"/>
  <c r="U53" i="18"/>
  <c r="M54" i="18"/>
  <c r="N54" i="18"/>
  <c r="F54" i="18"/>
  <c r="Q54" i="18"/>
  <c r="G54" i="18"/>
  <c r="R54" i="18"/>
  <c r="S54" i="18"/>
  <c r="T54" i="18"/>
  <c r="U54" i="18"/>
  <c r="M55" i="18"/>
  <c r="N55" i="18"/>
  <c r="F55" i="18"/>
  <c r="Q55" i="18"/>
  <c r="G55" i="18"/>
  <c r="R55" i="18"/>
  <c r="S55" i="18"/>
  <c r="T55" i="18"/>
  <c r="U55" i="18"/>
  <c r="M56" i="18"/>
  <c r="N56" i="18"/>
  <c r="F56" i="18"/>
  <c r="Q56" i="18"/>
  <c r="G56" i="18"/>
  <c r="R56" i="18"/>
  <c r="S56" i="18"/>
  <c r="T56" i="18"/>
  <c r="U56" i="18"/>
  <c r="M57" i="18"/>
  <c r="N57" i="18"/>
  <c r="F57" i="18"/>
  <c r="Q57" i="18"/>
  <c r="G57" i="18"/>
  <c r="R57" i="18"/>
  <c r="S57" i="18"/>
  <c r="T57" i="18"/>
  <c r="U57" i="18"/>
  <c r="M58" i="18"/>
  <c r="N58" i="18"/>
  <c r="F58" i="18"/>
  <c r="Q58" i="18"/>
  <c r="G58" i="18"/>
  <c r="R58" i="18"/>
  <c r="S58" i="18"/>
  <c r="T58" i="18"/>
  <c r="U58" i="18"/>
  <c r="M59" i="18"/>
  <c r="N59" i="18"/>
  <c r="F59" i="18"/>
  <c r="Q59" i="18"/>
  <c r="G59" i="18"/>
  <c r="R59" i="18"/>
  <c r="S59" i="18"/>
  <c r="T59" i="18"/>
  <c r="U59" i="18"/>
  <c r="M60" i="18"/>
  <c r="N60" i="18"/>
  <c r="F60" i="18"/>
  <c r="Q60" i="18"/>
  <c r="G60" i="18"/>
  <c r="R60" i="18"/>
  <c r="S60" i="18"/>
  <c r="T60" i="18"/>
  <c r="U60" i="18"/>
  <c r="M61" i="18"/>
  <c r="N61" i="18"/>
  <c r="F61" i="18"/>
  <c r="Q61" i="18"/>
  <c r="G61" i="18"/>
  <c r="R61" i="18"/>
  <c r="S61" i="18"/>
  <c r="T61" i="18"/>
  <c r="U61" i="18"/>
  <c r="M62" i="18"/>
  <c r="N62" i="18"/>
  <c r="F62" i="18"/>
  <c r="Q62" i="18"/>
  <c r="G62" i="18"/>
  <c r="R62" i="18"/>
  <c r="S62" i="18"/>
  <c r="T62" i="18"/>
  <c r="U62" i="18"/>
  <c r="M63" i="18"/>
  <c r="N63" i="18"/>
  <c r="F63" i="18"/>
  <c r="Q63" i="18"/>
  <c r="G63" i="18"/>
  <c r="R63" i="18"/>
  <c r="S63" i="18"/>
  <c r="T63" i="18"/>
  <c r="U63" i="18"/>
  <c r="M64" i="18"/>
  <c r="N64" i="18"/>
  <c r="F64" i="18"/>
  <c r="Q64" i="18"/>
  <c r="G64" i="18"/>
  <c r="R64" i="18"/>
  <c r="S64" i="18"/>
  <c r="T64" i="18"/>
  <c r="U64" i="18"/>
  <c r="M65" i="18"/>
  <c r="N65" i="18"/>
  <c r="F65" i="18"/>
  <c r="Q65" i="18"/>
  <c r="G65" i="18"/>
  <c r="R65" i="18"/>
  <c r="S65" i="18"/>
  <c r="T65" i="18"/>
  <c r="U65" i="18"/>
  <c r="M66" i="18"/>
  <c r="N66" i="18"/>
  <c r="F66" i="18"/>
  <c r="Q66" i="18"/>
  <c r="G66" i="18"/>
  <c r="R66" i="18"/>
  <c r="S66" i="18"/>
  <c r="T66" i="18"/>
  <c r="U66" i="18"/>
  <c r="M67" i="18"/>
  <c r="N67" i="18"/>
  <c r="F67" i="18"/>
  <c r="Q67" i="18"/>
  <c r="G67" i="18"/>
  <c r="R67" i="18"/>
  <c r="S67" i="18"/>
  <c r="T67" i="18"/>
  <c r="U67" i="18"/>
  <c r="M68" i="18"/>
  <c r="N68" i="18"/>
  <c r="F68" i="18"/>
  <c r="Q68" i="18"/>
  <c r="G68" i="18"/>
  <c r="R68" i="18"/>
  <c r="S68" i="18"/>
  <c r="T68" i="18"/>
  <c r="U68" i="18"/>
  <c r="M69" i="18"/>
  <c r="N69" i="18"/>
  <c r="F69" i="18"/>
  <c r="Q69" i="18"/>
  <c r="G69" i="18"/>
  <c r="R69" i="18"/>
  <c r="S69" i="18"/>
  <c r="T69" i="18"/>
  <c r="U69" i="18"/>
  <c r="M70" i="18"/>
  <c r="N70" i="18"/>
  <c r="F70" i="18"/>
  <c r="Q70" i="18"/>
  <c r="G70" i="18"/>
  <c r="R70" i="18"/>
  <c r="S70" i="18"/>
  <c r="T70" i="18"/>
  <c r="U70" i="18"/>
  <c r="M71" i="18"/>
  <c r="N71" i="18"/>
  <c r="F71" i="18"/>
  <c r="Q71" i="18"/>
  <c r="G71" i="18"/>
  <c r="R71" i="18"/>
  <c r="S71" i="18"/>
  <c r="T71" i="18"/>
  <c r="U71" i="18"/>
  <c r="M72" i="18"/>
  <c r="N72" i="18"/>
  <c r="F72" i="18"/>
  <c r="Q72" i="18"/>
  <c r="G72" i="18"/>
  <c r="R72" i="18"/>
  <c r="S72" i="18"/>
  <c r="T72" i="18"/>
  <c r="U72" i="18"/>
  <c r="M73" i="18"/>
  <c r="N73" i="18"/>
  <c r="F73" i="18"/>
  <c r="Q73" i="18"/>
  <c r="G73" i="18"/>
  <c r="R73" i="18"/>
  <c r="S73" i="18"/>
  <c r="T73" i="18"/>
  <c r="U73" i="18"/>
  <c r="M74" i="18"/>
  <c r="N74" i="18"/>
  <c r="F74" i="18"/>
  <c r="Q74" i="18"/>
  <c r="G74" i="18"/>
  <c r="R74" i="18"/>
  <c r="S74" i="18"/>
  <c r="T74" i="18"/>
  <c r="U74" i="18"/>
  <c r="M75" i="18"/>
  <c r="N75" i="18"/>
  <c r="F75" i="18"/>
  <c r="Q75" i="18"/>
  <c r="G75" i="18"/>
  <c r="R75" i="18"/>
  <c r="S75" i="18"/>
  <c r="T75" i="18"/>
  <c r="U75" i="18"/>
  <c r="M76" i="18"/>
  <c r="N76" i="18"/>
  <c r="F76" i="18"/>
  <c r="Q76" i="18"/>
  <c r="G76" i="18"/>
  <c r="R76" i="18"/>
  <c r="S76" i="18"/>
  <c r="T76" i="18"/>
  <c r="U76" i="18"/>
  <c r="M77" i="18"/>
  <c r="N77" i="18"/>
  <c r="F77" i="18"/>
  <c r="Q77" i="18"/>
  <c r="G77" i="18"/>
  <c r="R77" i="18"/>
  <c r="S77" i="18"/>
  <c r="T77" i="18"/>
  <c r="U77" i="18"/>
  <c r="M78" i="18"/>
  <c r="N78" i="18"/>
  <c r="F78" i="18"/>
  <c r="Q78" i="18"/>
  <c r="G78" i="18"/>
  <c r="R78" i="18"/>
  <c r="S78" i="18"/>
  <c r="T78" i="18"/>
  <c r="U78" i="18"/>
  <c r="M79" i="18"/>
  <c r="N79" i="18"/>
  <c r="F79" i="18"/>
  <c r="Q79" i="18"/>
  <c r="G79" i="18"/>
  <c r="R79" i="18"/>
  <c r="S79" i="18"/>
  <c r="T79" i="18"/>
  <c r="U79" i="18"/>
  <c r="M80" i="18"/>
  <c r="N80" i="18"/>
  <c r="F80" i="18"/>
  <c r="Q80" i="18"/>
  <c r="G80" i="18"/>
  <c r="R80" i="18"/>
  <c r="S80" i="18"/>
  <c r="T80" i="18"/>
  <c r="U80" i="18"/>
  <c r="M81" i="18"/>
  <c r="N81" i="18"/>
  <c r="F81" i="18"/>
  <c r="Q81" i="18"/>
  <c r="G81" i="18"/>
  <c r="R81" i="18"/>
  <c r="S81" i="18"/>
  <c r="T81" i="18"/>
  <c r="U81" i="18"/>
  <c r="M82" i="18"/>
  <c r="N82" i="18"/>
  <c r="F82" i="18"/>
  <c r="Q82" i="18"/>
  <c r="G82" i="18"/>
  <c r="R82" i="18"/>
  <c r="S82" i="18"/>
  <c r="T82" i="18"/>
  <c r="U82" i="18"/>
  <c r="M83" i="18"/>
  <c r="N83" i="18"/>
  <c r="F83" i="18"/>
  <c r="Q83" i="18"/>
  <c r="G83" i="18"/>
  <c r="R83" i="18"/>
  <c r="S83" i="18"/>
  <c r="T83" i="18"/>
  <c r="U83" i="18"/>
  <c r="M84" i="18"/>
  <c r="N84" i="18"/>
  <c r="F84" i="18"/>
  <c r="Q84" i="18"/>
  <c r="G84" i="18"/>
  <c r="R84" i="18"/>
  <c r="S84" i="18"/>
  <c r="T84" i="18"/>
  <c r="U84" i="18"/>
  <c r="M85" i="18"/>
  <c r="N85" i="18"/>
  <c r="F85" i="18"/>
  <c r="Q85" i="18"/>
  <c r="G85" i="18"/>
  <c r="R85" i="18"/>
  <c r="S85" i="18"/>
  <c r="T85" i="18"/>
  <c r="U85" i="18"/>
  <c r="M86" i="18"/>
  <c r="N86" i="18"/>
  <c r="F86" i="18"/>
  <c r="Q86" i="18"/>
  <c r="G86" i="18"/>
  <c r="R86" i="18"/>
  <c r="S86" i="18"/>
  <c r="T86" i="18"/>
  <c r="U86" i="18"/>
  <c r="M87" i="18"/>
  <c r="N87" i="18"/>
  <c r="F87" i="18"/>
  <c r="Q87" i="18"/>
  <c r="G87" i="18"/>
  <c r="R87" i="18"/>
  <c r="S87" i="18"/>
  <c r="T87" i="18"/>
  <c r="U87" i="18"/>
  <c r="M88" i="18"/>
  <c r="N88" i="18"/>
  <c r="F88" i="18"/>
  <c r="Q88" i="18"/>
  <c r="G88" i="18"/>
  <c r="R88" i="18"/>
  <c r="S88" i="18"/>
  <c r="T88" i="18"/>
  <c r="U88" i="18"/>
  <c r="M89" i="18"/>
  <c r="N89" i="18"/>
  <c r="F89" i="18"/>
  <c r="Q89" i="18"/>
  <c r="G89" i="18"/>
  <c r="R89" i="18"/>
  <c r="S89" i="18"/>
  <c r="T89" i="18"/>
  <c r="U89" i="18"/>
  <c r="M90" i="18"/>
  <c r="N90" i="18"/>
  <c r="F90" i="18"/>
  <c r="Q90" i="18"/>
  <c r="G90" i="18"/>
  <c r="R90" i="18"/>
  <c r="S90" i="18"/>
  <c r="T90" i="18"/>
  <c r="U90" i="18"/>
  <c r="B67" i="6"/>
  <c r="Y48" i="5"/>
  <c r="AI48" i="5"/>
  <c r="V48" i="5"/>
  <c r="AN48" i="5"/>
  <c r="L86" i="2"/>
  <c r="E48" i="5"/>
  <c r="F48" i="5"/>
  <c r="P48" i="5"/>
  <c r="R48" i="5"/>
  <c r="AO48" i="5"/>
  <c r="L262" i="2"/>
  <c r="E361" i="5"/>
  <c r="Y42" i="5"/>
  <c r="P361" i="5"/>
  <c r="AI42" i="5"/>
  <c r="V42" i="5"/>
  <c r="AN42" i="5"/>
  <c r="L80" i="2"/>
  <c r="E42" i="5"/>
  <c r="F42" i="5"/>
  <c r="P42" i="5"/>
  <c r="R42" i="5"/>
  <c r="AO42" i="5"/>
  <c r="Y60" i="5"/>
  <c r="AI60" i="5"/>
  <c r="V60" i="5"/>
  <c r="AN60" i="5"/>
  <c r="L98" i="2"/>
  <c r="E60" i="5"/>
  <c r="F60" i="5"/>
  <c r="P60" i="5"/>
  <c r="R60" i="5"/>
  <c r="AO60" i="5"/>
  <c r="Y93" i="5"/>
  <c r="AI93" i="5"/>
  <c r="V93" i="5"/>
  <c r="AN93" i="5"/>
  <c r="L131" i="2"/>
  <c r="E93" i="5"/>
  <c r="F93" i="5"/>
  <c r="P93" i="5"/>
  <c r="R93" i="5"/>
  <c r="AO93" i="5"/>
  <c r="E67" i="6"/>
  <c r="B69" i="6"/>
  <c r="L313" i="2"/>
  <c r="E134" i="5"/>
  <c r="F134" i="5"/>
  <c r="P134" i="5"/>
  <c r="R134" i="5"/>
  <c r="AO134" i="5"/>
  <c r="L302" i="2"/>
  <c r="E123" i="5"/>
  <c r="F123" i="5"/>
  <c r="P123" i="5"/>
  <c r="R123" i="5"/>
  <c r="AO123" i="5"/>
  <c r="E69" i="6"/>
  <c r="E68" i="6"/>
  <c r="H74" i="6"/>
  <c r="W48" i="5"/>
  <c r="AG48" i="5"/>
  <c r="C48" i="5"/>
  <c r="M48" i="5"/>
  <c r="AQ48" i="5"/>
  <c r="W42" i="5"/>
  <c r="M361" i="5"/>
  <c r="AG42" i="5"/>
  <c r="C42" i="5"/>
  <c r="M42" i="5"/>
  <c r="AQ42" i="5"/>
  <c r="C60" i="5"/>
  <c r="M60" i="5"/>
  <c r="W60" i="5"/>
  <c r="AG60" i="5"/>
  <c r="AQ60" i="5"/>
  <c r="C93" i="5"/>
  <c r="M93" i="5"/>
  <c r="W93" i="5"/>
  <c r="AG93" i="5"/>
  <c r="AQ93" i="5"/>
  <c r="D67" i="6"/>
  <c r="C134" i="5"/>
  <c r="M134" i="5"/>
  <c r="AQ134" i="5"/>
  <c r="C123" i="5"/>
  <c r="M123" i="5"/>
  <c r="AQ123" i="5"/>
  <c r="D69" i="6"/>
  <c r="D68" i="6"/>
  <c r="H68" i="6"/>
  <c r="C28" i="5"/>
  <c r="AW165" i="12"/>
  <c r="H60" i="6"/>
  <c r="CB55" i="2"/>
  <c r="S101" i="5"/>
  <c r="P101" i="5"/>
  <c r="R101" i="5"/>
  <c r="S102" i="5"/>
  <c r="P102" i="5"/>
  <c r="R102" i="5"/>
  <c r="S103" i="5"/>
  <c r="P103" i="5"/>
  <c r="R103" i="5"/>
  <c r="S104" i="5"/>
  <c r="P104" i="5"/>
  <c r="S105" i="5"/>
  <c r="P105" i="5"/>
  <c r="S106" i="5"/>
  <c r="P106" i="5"/>
  <c r="R106" i="5"/>
  <c r="S107" i="5"/>
  <c r="P107" i="5"/>
  <c r="S108" i="5"/>
  <c r="P108" i="5"/>
  <c r="S109" i="5"/>
  <c r="P109" i="5"/>
  <c r="S110" i="5"/>
  <c r="P110" i="5"/>
  <c r="S111" i="5"/>
  <c r="P111" i="5"/>
  <c r="S112" i="5"/>
  <c r="P112" i="5"/>
  <c r="S113" i="5"/>
  <c r="P113" i="5"/>
  <c r="S114" i="5"/>
  <c r="P114" i="5"/>
  <c r="R114" i="5"/>
  <c r="S115" i="5"/>
  <c r="P115" i="5"/>
  <c r="R115" i="5"/>
  <c r="S116" i="5"/>
  <c r="P116" i="5"/>
  <c r="R116" i="5"/>
  <c r="S117" i="5"/>
  <c r="P117" i="5"/>
  <c r="S118" i="5"/>
  <c r="P118" i="5"/>
  <c r="R118" i="5"/>
  <c r="P119" i="5"/>
  <c r="P120" i="5"/>
  <c r="S121" i="5"/>
  <c r="P121" i="5"/>
  <c r="P122" i="5"/>
  <c r="R122" i="5"/>
  <c r="S124" i="5"/>
  <c r="P124" i="5"/>
  <c r="P125" i="5"/>
  <c r="S126" i="5"/>
  <c r="P126" i="5"/>
  <c r="R126" i="5"/>
  <c r="S127" i="5"/>
  <c r="P127" i="5"/>
  <c r="R127" i="5"/>
  <c r="P128" i="5"/>
  <c r="R128" i="5"/>
  <c r="P129" i="5"/>
  <c r="S130" i="5"/>
  <c r="P130" i="5"/>
  <c r="S131" i="5"/>
  <c r="P131" i="5"/>
  <c r="S132" i="5"/>
  <c r="P132" i="5"/>
  <c r="R132" i="5"/>
  <c r="S133" i="5"/>
  <c r="P133" i="5"/>
  <c r="R133" i="5"/>
  <c r="P135" i="5"/>
  <c r="P136" i="5"/>
  <c r="R136" i="5"/>
  <c r="P137" i="5"/>
  <c r="S138" i="5"/>
  <c r="P138" i="5"/>
  <c r="P139" i="5"/>
  <c r="P140" i="5"/>
  <c r="R140" i="5"/>
  <c r="S141" i="5"/>
  <c r="P141" i="5"/>
  <c r="R141" i="5"/>
  <c r="S142" i="5"/>
  <c r="P142" i="5"/>
  <c r="R142" i="5"/>
  <c r="S143" i="5"/>
  <c r="P143" i="5"/>
  <c r="R143" i="5"/>
  <c r="P144" i="5"/>
  <c r="R144" i="5"/>
  <c r="P145" i="5"/>
  <c r="R145" i="5"/>
  <c r="S146" i="5"/>
  <c r="P146" i="5"/>
  <c r="R146" i="5"/>
  <c r="P147" i="5"/>
  <c r="S148" i="5"/>
  <c r="P148" i="5"/>
  <c r="P149" i="5"/>
  <c r="S150" i="5"/>
  <c r="P150" i="5"/>
  <c r="S151" i="5"/>
  <c r="P151" i="5"/>
  <c r="S152" i="5"/>
  <c r="P152" i="5"/>
  <c r="S153" i="5"/>
  <c r="P153" i="5"/>
  <c r="S154" i="5"/>
  <c r="P154" i="5"/>
  <c r="R154" i="5"/>
  <c r="P155" i="5"/>
  <c r="F156" i="5"/>
  <c r="R156" i="5"/>
  <c r="AO156" i="5"/>
  <c r="S157" i="5"/>
  <c r="P157" i="5"/>
  <c r="S158" i="5"/>
  <c r="P158" i="5"/>
  <c r="S159" i="5"/>
  <c r="P159" i="5"/>
  <c r="S160" i="5"/>
  <c r="P160" i="5"/>
  <c r="P161" i="5"/>
  <c r="S162" i="5"/>
  <c r="P162" i="5"/>
  <c r="S163" i="5"/>
  <c r="P163" i="5"/>
  <c r="S164" i="5"/>
  <c r="P164" i="5"/>
  <c r="S165" i="5"/>
  <c r="P165" i="5"/>
  <c r="R165" i="5"/>
  <c r="S166" i="5"/>
  <c r="P166" i="5"/>
  <c r="R166" i="5"/>
  <c r="S167" i="5"/>
  <c r="P167" i="5"/>
  <c r="R167" i="5"/>
  <c r="S168" i="5"/>
  <c r="P168" i="5"/>
  <c r="R168" i="5"/>
  <c r="S169" i="5"/>
  <c r="P169" i="5"/>
  <c r="R169" i="5"/>
  <c r="S170" i="5"/>
  <c r="P170" i="5"/>
  <c r="R170" i="5"/>
  <c r="S171" i="5"/>
  <c r="P171" i="5"/>
  <c r="R171" i="5"/>
  <c r="S172" i="5"/>
  <c r="P172" i="5"/>
  <c r="R172" i="5"/>
  <c r="S173" i="5"/>
  <c r="P173" i="5"/>
  <c r="S174" i="5"/>
  <c r="P174" i="5"/>
  <c r="R174" i="5"/>
  <c r="S175" i="5"/>
  <c r="P175" i="5"/>
  <c r="S176" i="5"/>
  <c r="P176" i="5"/>
  <c r="S177" i="5"/>
  <c r="P177" i="5"/>
  <c r="S178" i="5"/>
  <c r="P178" i="5"/>
  <c r="P179" i="5"/>
  <c r="S180" i="5"/>
  <c r="P180" i="5"/>
  <c r="S181" i="5"/>
  <c r="P181" i="5"/>
  <c r="R181" i="5"/>
  <c r="S182" i="5"/>
  <c r="P182" i="5"/>
  <c r="P183" i="5"/>
  <c r="S184" i="5"/>
  <c r="P184" i="5"/>
  <c r="S185" i="5"/>
  <c r="P185" i="5"/>
  <c r="S186" i="5"/>
  <c r="P186" i="5"/>
  <c r="S187" i="5"/>
  <c r="P187" i="5"/>
  <c r="S188" i="5"/>
  <c r="P188" i="5"/>
  <c r="S189" i="5"/>
  <c r="P189" i="5"/>
  <c r="S190" i="5"/>
  <c r="P190" i="5"/>
  <c r="S191" i="5"/>
  <c r="P191" i="5"/>
  <c r="P192" i="5"/>
  <c r="R194" i="5"/>
  <c r="AO194" i="5"/>
  <c r="S195" i="5"/>
  <c r="P195" i="5"/>
  <c r="S196" i="5"/>
  <c r="P196" i="5"/>
  <c r="S197" i="5"/>
  <c r="P197" i="5"/>
  <c r="S198" i="5"/>
  <c r="P198" i="5"/>
  <c r="S199" i="5"/>
  <c r="P199" i="5"/>
  <c r="S200" i="5"/>
  <c r="P200" i="5"/>
  <c r="S201" i="5"/>
  <c r="P201" i="5"/>
  <c r="S202" i="5"/>
  <c r="P202" i="5"/>
  <c r="S203" i="5"/>
  <c r="P203" i="5"/>
  <c r="S204" i="5"/>
  <c r="P204" i="5"/>
  <c r="S205" i="5"/>
  <c r="P205" i="5"/>
  <c r="S206" i="5"/>
  <c r="P206" i="5"/>
  <c r="S207" i="5"/>
  <c r="P207" i="5"/>
  <c r="S208" i="5"/>
  <c r="P208" i="5"/>
  <c r="S209" i="5"/>
  <c r="P209" i="5"/>
  <c r="S210" i="5"/>
  <c r="P210" i="5"/>
  <c r="R210" i="5"/>
  <c r="S211" i="5"/>
  <c r="P211" i="5"/>
  <c r="S212" i="5"/>
  <c r="P212" i="5"/>
  <c r="S213" i="5"/>
  <c r="P213" i="5"/>
  <c r="S214" i="5"/>
  <c r="P214" i="5"/>
  <c r="S215" i="5"/>
  <c r="P215" i="5"/>
  <c r="S216" i="5"/>
  <c r="P216" i="5"/>
  <c r="S217" i="5"/>
  <c r="P217" i="5"/>
  <c r="S218" i="5"/>
  <c r="P218" i="5"/>
  <c r="S219" i="5"/>
  <c r="P219" i="5"/>
  <c r="S220" i="5"/>
  <c r="P220" i="5"/>
  <c r="S221" i="5"/>
  <c r="P221" i="5"/>
  <c r="S222" i="5"/>
  <c r="P222" i="5"/>
  <c r="S223" i="5"/>
  <c r="P223" i="5"/>
  <c r="S224" i="5"/>
  <c r="P224" i="5"/>
  <c r="S225" i="5"/>
  <c r="P225" i="5"/>
  <c r="S226" i="5"/>
  <c r="P226" i="5"/>
  <c r="S227" i="5"/>
  <c r="P227" i="5"/>
  <c r="V6" i="5"/>
  <c r="Q349" i="5"/>
  <c r="AJ7" i="5"/>
  <c r="P349" i="5"/>
  <c r="AI6" i="5"/>
  <c r="P6" i="5"/>
  <c r="P7" i="5"/>
  <c r="P8" i="5"/>
  <c r="V9" i="5"/>
  <c r="AI9" i="5"/>
  <c r="P9" i="5"/>
  <c r="P10" i="5"/>
  <c r="P11" i="5"/>
  <c r="P12" i="5"/>
  <c r="V13" i="5"/>
  <c r="Q351" i="5"/>
  <c r="AJ13" i="5"/>
  <c r="P351" i="5"/>
  <c r="AI13" i="5"/>
  <c r="P13" i="5"/>
  <c r="V14" i="5"/>
  <c r="P14" i="5"/>
  <c r="P15" i="5"/>
  <c r="V16" i="5"/>
  <c r="P16" i="5"/>
  <c r="P17" i="5"/>
  <c r="V18" i="5"/>
  <c r="Q352" i="5"/>
  <c r="P352" i="5"/>
  <c r="AI18" i="5"/>
  <c r="P18" i="5"/>
  <c r="V19" i="5"/>
  <c r="P19" i="5"/>
  <c r="P20" i="5"/>
  <c r="AJ21" i="5"/>
  <c r="AI21" i="5"/>
  <c r="P21" i="5"/>
  <c r="V22" i="5"/>
  <c r="P22" i="5"/>
  <c r="P23" i="5"/>
  <c r="V24" i="5"/>
  <c r="P24" i="5"/>
  <c r="V25" i="5"/>
  <c r="AI25" i="5"/>
  <c r="P25" i="5"/>
  <c r="P26" i="5"/>
  <c r="P27" i="5"/>
  <c r="V28" i="5"/>
  <c r="AJ29" i="5"/>
  <c r="AI28" i="5"/>
  <c r="P28" i="5"/>
  <c r="P29" i="5"/>
  <c r="P30" i="5"/>
  <c r="P31" i="5"/>
  <c r="P32" i="5"/>
  <c r="V33" i="5"/>
  <c r="AI33" i="5"/>
  <c r="P33" i="5"/>
  <c r="P34" i="5"/>
  <c r="P35" i="5"/>
  <c r="V36" i="5"/>
  <c r="AJ63" i="5"/>
  <c r="AI36" i="5"/>
  <c r="P36" i="5"/>
  <c r="V37" i="5"/>
  <c r="AI37" i="5"/>
  <c r="P37" i="5"/>
  <c r="P38" i="5"/>
  <c r="P39" i="5"/>
  <c r="V40" i="5"/>
  <c r="P40" i="5"/>
  <c r="R40" i="5"/>
  <c r="AJ41" i="5"/>
  <c r="AI41" i="5"/>
  <c r="V41" i="5"/>
  <c r="P41" i="5"/>
  <c r="R41" i="5"/>
  <c r="V73" i="5"/>
  <c r="Q362" i="5"/>
  <c r="P362" i="5"/>
  <c r="V43" i="5"/>
  <c r="P43" i="5"/>
  <c r="V44" i="5"/>
  <c r="P44" i="5"/>
  <c r="Q363" i="5"/>
  <c r="AJ45" i="5"/>
  <c r="P363" i="5"/>
  <c r="AI45" i="5"/>
  <c r="V45" i="5"/>
  <c r="P45" i="5"/>
  <c r="V46" i="5"/>
  <c r="P46" i="5"/>
  <c r="V83" i="5"/>
  <c r="Q366" i="5"/>
  <c r="P366" i="5"/>
  <c r="AI47" i="5"/>
  <c r="P47" i="5"/>
  <c r="P49" i="5"/>
  <c r="V85" i="5"/>
  <c r="Q368" i="5"/>
  <c r="AJ51" i="5"/>
  <c r="P368" i="5"/>
  <c r="AI50" i="5"/>
  <c r="P50" i="5"/>
  <c r="P51" i="5"/>
  <c r="V52" i="5"/>
  <c r="AI52" i="5"/>
  <c r="P52" i="5"/>
  <c r="V92" i="5"/>
  <c r="Q372" i="5"/>
  <c r="AJ53" i="5"/>
  <c r="P372" i="5"/>
  <c r="AI53" i="5"/>
  <c r="P53" i="5"/>
  <c r="V54" i="5"/>
  <c r="P54" i="5"/>
  <c r="AI55" i="5"/>
  <c r="P55" i="5"/>
  <c r="AI56" i="5"/>
  <c r="P56" i="5"/>
  <c r="AI57" i="5"/>
  <c r="P57" i="5"/>
  <c r="V58" i="5"/>
  <c r="P58" i="5"/>
  <c r="R58" i="5"/>
  <c r="V59" i="5"/>
  <c r="P59" i="5"/>
  <c r="R59" i="5"/>
  <c r="P61" i="5"/>
  <c r="V62" i="5"/>
  <c r="P62" i="5"/>
  <c r="R62" i="5"/>
  <c r="P63" i="5"/>
  <c r="L15" i="6"/>
  <c r="P64" i="5"/>
  <c r="V65" i="5"/>
  <c r="Q375" i="5"/>
  <c r="AJ65" i="5"/>
  <c r="P375" i="5"/>
  <c r="AI65" i="5"/>
  <c r="P65" i="5"/>
  <c r="P66" i="5"/>
  <c r="V67" i="5"/>
  <c r="Q359" i="5"/>
  <c r="P359" i="5"/>
  <c r="AI67" i="5"/>
  <c r="P67" i="5"/>
  <c r="V68" i="5"/>
  <c r="P68" i="5"/>
  <c r="AI69" i="5"/>
  <c r="V69" i="5"/>
  <c r="P69" i="5"/>
  <c r="AI70" i="5"/>
  <c r="V70" i="5"/>
  <c r="P70" i="5"/>
  <c r="V71" i="5"/>
  <c r="Q361" i="5"/>
  <c r="AJ71" i="5"/>
  <c r="AI71" i="5"/>
  <c r="P71" i="5"/>
  <c r="V72" i="5"/>
  <c r="P72" i="5"/>
  <c r="R72" i="5"/>
  <c r="AI73" i="5"/>
  <c r="P73" i="5"/>
  <c r="R73" i="5"/>
  <c r="V74" i="5"/>
  <c r="P74" i="5"/>
  <c r="V75" i="5"/>
  <c r="P75" i="5"/>
  <c r="R75" i="5"/>
  <c r="V76" i="5"/>
  <c r="P76" i="5"/>
  <c r="V77" i="5"/>
  <c r="AI77" i="5"/>
  <c r="P77" i="5"/>
  <c r="P78" i="5"/>
  <c r="P79" i="5"/>
  <c r="V80" i="5"/>
  <c r="AJ81" i="5"/>
  <c r="P80" i="5"/>
  <c r="P81" i="5"/>
  <c r="P82" i="5"/>
  <c r="AI83" i="5"/>
  <c r="P83" i="5"/>
  <c r="R83" i="5"/>
  <c r="AI84" i="5"/>
  <c r="V84" i="5"/>
  <c r="P84" i="5"/>
  <c r="P85" i="5"/>
  <c r="V86" i="5"/>
  <c r="Q369" i="5"/>
  <c r="AJ87" i="5"/>
  <c r="P369" i="5"/>
  <c r="P86" i="5"/>
  <c r="V87" i="5"/>
  <c r="P87" i="5"/>
  <c r="R87" i="5"/>
  <c r="P88" i="5"/>
  <c r="V89" i="5"/>
  <c r="AI89" i="5"/>
  <c r="P89" i="5"/>
  <c r="V90" i="5"/>
  <c r="P90" i="5"/>
  <c r="R90" i="5"/>
  <c r="P91" i="5"/>
  <c r="AI92" i="5"/>
  <c r="P92" i="5"/>
  <c r="AI5" i="5"/>
  <c r="V5" i="5"/>
  <c r="P5" i="5"/>
  <c r="R229" i="5"/>
  <c r="R230" i="5"/>
  <c r="R231" i="5"/>
  <c r="R280" i="5"/>
  <c r="R282" i="5"/>
  <c r="P283" i="5"/>
  <c r="S283" i="5"/>
  <c r="P284" i="5"/>
  <c r="S284" i="5"/>
  <c r="P285" i="5"/>
  <c r="S285" i="5"/>
  <c r="P286" i="5"/>
  <c r="S286" i="5"/>
  <c r="R286" i="5"/>
  <c r="P287" i="5"/>
  <c r="S287" i="5"/>
  <c r="R287" i="5"/>
  <c r="P288" i="5"/>
  <c r="S288" i="5"/>
  <c r="R288" i="5"/>
  <c r="P289" i="5"/>
  <c r="S289" i="5"/>
  <c r="P290" i="5"/>
  <c r="S290" i="5"/>
  <c r="R290" i="5"/>
  <c r="P291" i="5"/>
  <c r="S291" i="5"/>
  <c r="P292" i="5"/>
  <c r="S292" i="5"/>
  <c r="P293" i="5"/>
  <c r="S293" i="5"/>
  <c r="P294" i="5"/>
  <c r="S294" i="5"/>
  <c r="R294" i="5"/>
  <c r="P295" i="5"/>
  <c r="S295" i="5"/>
  <c r="P296" i="5"/>
  <c r="S296" i="5"/>
  <c r="P297" i="5"/>
  <c r="S297" i="5"/>
  <c r="P298" i="5"/>
  <c r="S298" i="5"/>
  <c r="P299" i="5"/>
  <c r="S299" i="5"/>
  <c r="P300" i="5"/>
  <c r="S300" i="5"/>
  <c r="P301" i="5"/>
  <c r="S301" i="5"/>
  <c r="P302" i="5"/>
  <c r="S302" i="5"/>
  <c r="R302" i="5"/>
  <c r="P303" i="5"/>
  <c r="S303" i="5"/>
  <c r="P304" i="5"/>
  <c r="S304" i="5"/>
  <c r="P305" i="5"/>
  <c r="S305" i="5"/>
  <c r="P306" i="5"/>
  <c r="S306" i="5"/>
  <c r="P307" i="5"/>
  <c r="S307" i="5"/>
  <c r="P308" i="5"/>
  <c r="S308" i="5"/>
  <c r="P309" i="5"/>
  <c r="S309" i="5"/>
  <c r="P310" i="5"/>
  <c r="S310" i="5"/>
  <c r="P311" i="5"/>
  <c r="S311" i="5"/>
  <c r="P312" i="5"/>
  <c r="S312" i="5"/>
  <c r="P313" i="5"/>
  <c r="S313" i="5"/>
  <c r="P314" i="5"/>
  <c r="S314" i="5"/>
  <c r="P315" i="5"/>
  <c r="S315" i="5"/>
  <c r="P316" i="5"/>
  <c r="S316" i="5"/>
  <c r="P317" i="5"/>
  <c r="S317" i="5"/>
  <c r="P318" i="5"/>
  <c r="S318" i="5"/>
  <c r="R318" i="5"/>
  <c r="P319" i="5"/>
  <c r="S319" i="5"/>
  <c r="R319" i="5"/>
  <c r="P320" i="5"/>
  <c r="S320" i="5"/>
  <c r="R320" i="5"/>
  <c r="P321" i="5"/>
  <c r="S321" i="5"/>
  <c r="P322" i="5"/>
  <c r="S322" i="5"/>
  <c r="R322" i="5"/>
  <c r="P323" i="5"/>
  <c r="S323" i="5"/>
  <c r="P324" i="5"/>
  <c r="S324" i="5"/>
  <c r="P325" i="5"/>
  <c r="S325" i="5"/>
  <c r="P326" i="5"/>
  <c r="S326" i="5"/>
  <c r="R326" i="5"/>
  <c r="P327" i="5"/>
  <c r="S327" i="5"/>
  <c r="P328" i="5"/>
  <c r="S328" i="5"/>
  <c r="P329" i="5"/>
  <c r="S329" i="5"/>
  <c r="P330" i="5"/>
  <c r="S330" i="5"/>
  <c r="P331" i="5"/>
  <c r="S331" i="5"/>
  <c r="P332" i="5"/>
  <c r="S332" i="5"/>
  <c r="P333" i="5"/>
  <c r="S333" i="5"/>
  <c r="P334" i="5"/>
  <c r="S334" i="5"/>
  <c r="R334" i="5"/>
  <c r="P335" i="5"/>
  <c r="S335" i="5"/>
  <c r="P336" i="5"/>
  <c r="S336" i="5"/>
  <c r="P337" i="5"/>
  <c r="S337" i="5"/>
  <c r="P338" i="5"/>
  <c r="S338" i="5"/>
  <c r="P339" i="5"/>
  <c r="S339" i="5"/>
  <c r="P340" i="5"/>
  <c r="S340" i="5"/>
  <c r="P341" i="5"/>
  <c r="S341" i="5"/>
  <c r="P342" i="5"/>
  <c r="S342" i="5"/>
  <c r="P343" i="5"/>
  <c r="S343" i="5"/>
  <c r="P344" i="5"/>
  <c r="S344" i="5"/>
  <c r="P345" i="5"/>
  <c r="S345" i="5"/>
  <c r="P346" i="5"/>
  <c r="S346" i="5"/>
  <c r="R347" i="5"/>
  <c r="R348" i="5"/>
  <c r="R349" i="5"/>
  <c r="R350" i="5"/>
  <c r="R351" i="5"/>
  <c r="R352" i="5"/>
  <c r="R353" i="5"/>
  <c r="R354" i="5"/>
  <c r="R355" i="5"/>
  <c r="R356" i="5"/>
  <c r="R357" i="5"/>
  <c r="R358" i="5"/>
  <c r="R360" i="5"/>
  <c r="R361" i="5"/>
  <c r="R362" i="5"/>
  <c r="R363" i="5"/>
  <c r="R364" i="5"/>
  <c r="R365" i="5"/>
  <c r="R366" i="5"/>
  <c r="R367" i="5"/>
  <c r="R368" i="5"/>
  <c r="R369" i="5"/>
  <c r="R370" i="5"/>
  <c r="R372" i="5"/>
  <c r="R374" i="5"/>
  <c r="R375" i="5"/>
  <c r="AJ6" i="5"/>
  <c r="AJ8" i="5"/>
  <c r="AJ9" i="5"/>
  <c r="AJ10" i="5"/>
  <c r="AJ11" i="5"/>
  <c r="AJ12" i="5"/>
  <c r="AJ14" i="5"/>
  <c r="AJ16" i="5"/>
  <c r="AJ18" i="5"/>
  <c r="AJ19" i="5"/>
  <c r="AJ20" i="5"/>
  <c r="AJ22" i="5"/>
  <c r="AJ24" i="5"/>
  <c r="AJ25" i="5"/>
  <c r="AJ26" i="5"/>
  <c r="AJ27" i="5"/>
  <c r="AJ28" i="5"/>
  <c r="AJ30" i="5"/>
  <c r="AJ32" i="5"/>
  <c r="AJ33" i="5"/>
  <c r="AJ34" i="5"/>
  <c r="AJ35" i="5"/>
  <c r="AJ36" i="5"/>
  <c r="AJ37" i="5"/>
  <c r="AJ38" i="5"/>
  <c r="AJ39" i="5"/>
  <c r="AJ40" i="5"/>
  <c r="AJ42" i="5"/>
  <c r="AJ43" i="5"/>
  <c r="AJ44" i="5"/>
  <c r="AJ46" i="5"/>
  <c r="AJ47" i="5"/>
  <c r="AJ48" i="5"/>
  <c r="AJ49" i="5"/>
  <c r="AJ50" i="5"/>
  <c r="AJ52" i="5"/>
  <c r="AJ54" i="5"/>
  <c r="AJ55" i="5"/>
  <c r="AJ56" i="5"/>
  <c r="AJ58" i="5"/>
  <c r="AJ60" i="5"/>
  <c r="AJ61" i="5"/>
  <c r="AJ62" i="5"/>
  <c r="AJ64" i="5"/>
  <c r="AJ66" i="5"/>
  <c r="AJ67" i="5"/>
  <c r="AJ68" i="5"/>
  <c r="AJ70" i="5"/>
  <c r="AJ72" i="5"/>
  <c r="AJ73" i="5"/>
  <c r="AJ74" i="5"/>
  <c r="AJ76" i="5"/>
  <c r="AJ77" i="5"/>
  <c r="AJ78" i="5"/>
  <c r="AJ79" i="5"/>
  <c r="AJ80" i="5"/>
  <c r="AJ82" i="5"/>
  <c r="AJ83" i="5"/>
  <c r="AJ84" i="5"/>
  <c r="AJ86" i="5"/>
  <c r="AJ88" i="5"/>
  <c r="AJ89" i="5"/>
  <c r="AJ90" i="5"/>
  <c r="AJ91" i="5"/>
  <c r="AJ92" i="5"/>
  <c r="AJ93" i="5"/>
  <c r="AJ5" i="5"/>
  <c r="M6" i="5"/>
  <c r="O6" i="5"/>
  <c r="M7" i="5"/>
  <c r="O7" i="5"/>
  <c r="M8" i="5"/>
  <c r="O8" i="5"/>
  <c r="M9" i="5"/>
  <c r="O9" i="5"/>
  <c r="M10" i="5"/>
  <c r="O10" i="5"/>
  <c r="M11" i="5"/>
  <c r="O11" i="5"/>
  <c r="M12" i="5"/>
  <c r="O12" i="5"/>
  <c r="M13" i="5"/>
  <c r="O13" i="5"/>
  <c r="M14" i="5"/>
  <c r="O14" i="5"/>
  <c r="M15" i="5"/>
  <c r="O15" i="5"/>
  <c r="M16" i="5"/>
  <c r="O16" i="5"/>
  <c r="M17" i="5"/>
  <c r="O17" i="5"/>
  <c r="M18" i="5"/>
  <c r="O18" i="5"/>
  <c r="M19" i="5"/>
  <c r="O19" i="5"/>
  <c r="M20" i="5"/>
  <c r="O20" i="5"/>
  <c r="M21" i="5"/>
  <c r="O21" i="5"/>
  <c r="M22" i="5"/>
  <c r="O22" i="5"/>
  <c r="M23" i="5"/>
  <c r="O23" i="5"/>
  <c r="M24" i="5"/>
  <c r="O24" i="5"/>
  <c r="M25" i="5"/>
  <c r="O25" i="5"/>
  <c r="M26" i="5"/>
  <c r="O26" i="5"/>
  <c r="M27" i="5"/>
  <c r="O27" i="5"/>
  <c r="M28" i="5"/>
  <c r="O28" i="5"/>
  <c r="M29" i="5"/>
  <c r="O29" i="5"/>
  <c r="M30" i="5"/>
  <c r="O30" i="5"/>
  <c r="M31" i="5"/>
  <c r="O31" i="5"/>
  <c r="M32" i="5"/>
  <c r="O32" i="5"/>
  <c r="M33" i="5"/>
  <c r="O33" i="5"/>
  <c r="M34" i="5"/>
  <c r="O34" i="5"/>
  <c r="M35" i="5"/>
  <c r="O35" i="5"/>
  <c r="M36" i="5"/>
  <c r="O36" i="5"/>
  <c r="M37" i="5"/>
  <c r="O37" i="5"/>
  <c r="M38" i="5"/>
  <c r="O38" i="5"/>
  <c r="M39" i="5"/>
  <c r="O39" i="5"/>
  <c r="M40" i="5"/>
  <c r="O40" i="5"/>
  <c r="M41" i="5"/>
  <c r="O41" i="5"/>
  <c r="O42" i="5"/>
  <c r="M43" i="5"/>
  <c r="O43" i="5"/>
  <c r="M44" i="5"/>
  <c r="O44" i="5"/>
  <c r="M45" i="5"/>
  <c r="O45" i="5"/>
  <c r="M46" i="5"/>
  <c r="O46" i="5"/>
  <c r="M47" i="5"/>
  <c r="O47" i="5"/>
  <c r="O48" i="5"/>
  <c r="M49" i="5"/>
  <c r="O49" i="5"/>
  <c r="M50" i="5"/>
  <c r="O50" i="5"/>
  <c r="M51" i="5"/>
  <c r="O51" i="5"/>
  <c r="M52" i="5"/>
  <c r="O52" i="5"/>
  <c r="M53" i="5"/>
  <c r="O53" i="5"/>
  <c r="M54" i="5"/>
  <c r="O54" i="5"/>
  <c r="M55" i="5"/>
  <c r="O55" i="5"/>
  <c r="M56" i="5"/>
  <c r="O56" i="5"/>
  <c r="M57" i="5"/>
  <c r="O57" i="5"/>
  <c r="M58" i="5"/>
  <c r="O58" i="5"/>
  <c r="M59" i="5"/>
  <c r="O59" i="5"/>
  <c r="O60" i="5"/>
  <c r="M61" i="5"/>
  <c r="O61" i="5"/>
  <c r="M62" i="5"/>
  <c r="O62" i="5"/>
  <c r="M63" i="5"/>
  <c r="K15" i="6"/>
  <c r="M64" i="5"/>
  <c r="O64" i="5"/>
  <c r="M65" i="5"/>
  <c r="O65" i="5"/>
  <c r="M66" i="5"/>
  <c r="O66" i="5"/>
  <c r="M67" i="5"/>
  <c r="O67" i="5"/>
  <c r="M68" i="5"/>
  <c r="O68" i="5"/>
  <c r="M69" i="5"/>
  <c r="O69" i="5"/>
  <c r="M70" i="5"/>
  <c r="O70" i="5"/>
  <c r="M71" i="5"/>
  <c r="O71" i="5"/>
  <c r="M72" i="5"/>
  <c r="O72" i="5"/>
  <c r="M73" i="5"/>
  <c r="O73" i="5"/>
  <c r="M74" i="5"/>
  <c r="O74" i="5"/>
  <c r="M75" i="5"/>
  <c r="O75" i="5"/>
  <c r="M76" i="5"/>
  <c r="O76" i="5"/>
  <c r="M77" i="5"/>
  <c r="O77" i="5"/>
  <c r="M78" i="5"/>
  <c r="O78" i="5"/>
  <c r="M79" i="5"/>
  <c r="O79" i="5"/>
  <c r="M80" i="5"/>
  <c r="O80" i="5"/>
  <c r="M81" i="5"/>
  <c r="O81" i="5"/>
  <c r="M82" i="5"/>
  <c r="O82" i="5"/>
  <c r="M83" i="5"/>
  <c r="O83" i="5"/>
  <c r="M84" i="5"/>
  <c r="M85" i="5"/>
  <c r="O85" i="5"/>
  <c r="M86" i="5"/>
  <c r="O86" i="5"/>
  <c r="M87" i="5"/>
  <c r="O87" i="5"/>
  <c r="M88" i="5"/>
  <c r="O88" i="5"/>
  <c r="M89" i="5"/>
  <c r="O89" i="5"/>
  <c r="M90" i="5"/>
  <c r="O90" i="5"/>
  <c r="M91" i="5"/>
  <c r="O91" i="5"/>
  <c r="M92" i="5"/>
  <c r="O93" i="5"/>
  <c r="M100" i="5"/>
  <c r="O100" i="5"/>
  <c r="M101" i="5"/>
  <c r="O101" i="5"/>
  <c r="M102" i="5"/>
  <c r="O102" i="5"/>
  <c r="M103" i="5"/>
  <c r="O103" i="5"/>
  <c r="M104" i="5"/>
  <c r="O104" i="5"/>
  <c r="M105" i="5"/>
  <c r="O105" i="5"/>
  <c r="M106" i="5"/>
  <c r="O106" i="5"/>
  <c r="M107" i="5"/>
  <c r="O107" i="5"/>
  <c r="M108" i="5"/>
  <c r="O108" i="5"/>
  <c r="M109" i="5"/>
  <c r="O109" i="5"/>
  <c r="M110" i="5"/>
  <c r="O110" i="5"/>
  <c r="M111" i="5"/>
  <c r="O111" i="5"/>
  <c r="M112" i="5"/>
  <c r="O112" i="5"/>
  <c r="M113" i="5"/>
  <c r="O113" i="5"/>
  <c r="M114" i="5"/>
  <c r="O114" i="5"/>
  <c r="M115" i="5"/>
  <c r="O115" i="5"/>
  <c r="M116" i="5"/>
  <c r="O116" i="5"/>
  <c r="M117" i="5"/>
  <c r="O117" i="5"/>
  <c r="M118" i="5"/>
  <c r="O118" i="5"/>
  <c r="M119" i="5"/>
  <c r="O119" i="5"/>
  <c r="M120" i="5"/>
  <c r="O120" i="5"/>
  <c r="M121" i="5"/>
  <c r="O121" i="5"/>
  <c r="M122" i="5"/>
  <c r="O122" i="5"/>
  <c r="O123" i="5"/>
  <c r="M124" i="5"/>
  <c r="O124" i="5"/>
  <c r="M125" i="5"/>
  <c r="O125" i="5"/>
  <c r="M126" i="5"/>
  <c r="O126" i="5"/>
  <c r="M127" i="5"/>
  <c r="O127" i="5"/>
  <c r="M128" i="5"/>
  <c r="O128" i="5"/>
  <c r="M129" i="5"/>
  <c r="O129" i="5"/>
  <c r="M130" i="5"/>
  <c r="O130" i="5"/>
  <c r="M131" i="5"/>
  <c r="O131" i="5"/>
  <c r="M132" i="5"/>
  <c r="O132" i="5"/>
  <c r="M133" i="5"/>
  <c r="O133" i="5"/>
  <c r="O134" i="5"/>
  <c r="M135" i="5"/>
  <c r="O135" i="5"/>
  <c r="M136" i="5"/>
  <c r="O136" i="5"/>
  <c r="M137" i="5"/>
  <c r="O137" i="5"/>
  <c r="M138" i="5"/>
  <c r="O138" i="5"/>
  <c r="M139" i="5"/>
  <c r="O139" i="5"/>
  <c r="M140" i="5"/>
  <c r="O140" i="5"/>
  <c r="M141" i="5"/>
  <c r="O141" i="5"/>
  <c r="M142" i="5"/>
  <c r="O142" i="5"/>
  <c r="M143" i="5"/>
  <c r="O143" i="5"/>
  <c r="M144" i="5"/>
  <c r="O144" i="5"/>
  <c r="M145" i="5"/>
  <c r="O145" i="5"/>
  <c r="M146" i="5"/>
  <c r="O146" i="5"/>
  <c r="M147" i="5"/>
  <c r="O147" i="5"/>
  <c r="M148" i="5"/>
  <c r="O148" i="5"/>
  <c r="M149" i="5"/>
  <c r="O149" i="5"/>
  <c r="M150" i="5"/>
  <c r="O150" i="5"/>
  <c r="M151" i="5"/>
  <c r="O151" i="5"/>
  <c r="M152" i="5"/>
  <c r="O152" i="5"/>
  <c r="M153" i="5"/>
  <c r="O153" i="5"/>
  <c r="M154" i="5"/>
  <c r="O154" i="5"/>
  <c r="M157" i="5"/>
  <c r="O157" i="5"/>
  <c r="M158" i="5"/>
  <c r="O158" i="5"/>
  <c r="M159" i="5"/>
  <c r="O159" i="5"/>
  <c r="M160" i="5"/>
  <c r="O160" i="5"/>
  <c r="M161" i="5"/>
  <c r="O161" i="5"/>
  <c r="M162" i="5"/>
  <c r="O162" i="5"/>
  <c r="M163" i="5"/>
  <c r="O163" i="5"/>
  <c r="M164" i="5"/>
  <c r="O164" i="5"/>
  <c r="M165" i="5"/>
  <c r="O165" i="5"/>
  <c r="M166" i="5"/>
  <c r="O166" i="5"/>
  <c r="M167" i="5"/>
  <c r="O167" i="5"/>
  <c r="M168" i="5"/>
  <c r="O168" i="5"/>
  <c r="M169" i="5"/>
  <c r="O169" i="5"/>
  <c r="M170" i="5"/>
  <c r="O170" i="5"/>
  <c r="M171" i="5"/>
  <c r="O171" i="5"/>
  <c r="M172" i="5"/>
  <c r="O172" i="5"/>
  <c r="M173" i="5"/>
  <c r="O173" i="5"/>
  <c r="M174" i="5"/>
  <c r="O174" i="5"/>
  <c r="M175" i="5"/>
  <c r="O175" i="5"/>
  <c r="M176" i="5"/>
  <c r="O176" i="5"/>
  <c r="M177" i="5"/>
  <c r="O177" i="5"/>
  <c r="M178" i="5"/>
  <c r="O178" i="5"/>
  <c r="M179" i="5"/>
  <c r="O179" i="5"/>
  <c r="M180" i="5"/>
  <c r="O180" i="5"/>
  <c r="M181" i="5"/>
  <c r="O181" i="5"/>
  <c r="M182" i="5"/>
  <c r="M183" i="5"/>
  <c r="O183" i="5"/>
  <c r="M184" i="5"/>
  <c r="M185" i="5"/>
  <c r="O185" i="5"/>
  <c r="M186" i="5"/>
  <c r="M187" i="5"/>
  <c r="O187" i="5"/>
  <c r="M188" i="5"/>
  <c r="M189" i="5"/>
  <c r="O189" i="5"/>
  <c r="M190" i="5"/>
  <c r="M191" i="5"/>
  <c r="O191" i="5"/>
  <c r="M192" i="5"/>
  <c r="M195" i="5"/>
  <c r="M196" i="5"/>
  <c r="O196" i="5"/>
  <c r="M197" i="5"/>
  <c r="M198" i="5"/>
  <c r="O198" i="5"/>
  <c r="M199" i="5"/>
  <c r="M200" i="5"/>
  <c r="O200" i="5"/>
  <c r="M201" i="5"/>
  <c r="M202" i="5"/>
  <c r="O202" i="5"/>
  <c r="M203" i="5"/>
  <c r="M204" i="5"/>
  <c r="O204" i="5"/>
  <c r="M205" i="5"/>
  <c r="O205" i="5"/>
  <c r="M206" i="5"/>
  <c r="O206" i="5"/>
  <c r="M207" i="5"/>
  <c r="O207" i="5"/>
  <c r="M208" i="5"/>
  <c r="O208" i="5"/>
  <c r="M209" i="5"/>
  <c r="O209" i="5"/>
  <c r="M210" i="5"/>
  <c r="O210" i="5"/>
  <c r="M211" i="5"/>
  <c r="O211" i="5"/>
  <c r="M212" i="5"/>
  <c r="O212" i="5"/>
  <c r="M213" i="5"/>
  <c r="O213" i="5"/>
  <c r="M214" i="5"/>
  <c r="O214" i="5"/>
  <c r="M215" i="5"/>
  <c r="O215" i="5"/>
  <c r="M216" i="5"/>
  <c r="O216" i="5"/>
  <c r="M217" i="5"/>
  <c r="O217" i="5"/>
  <c r="M218" i="5"/>
  <c r="O218" i="5"/>
  <c r="M219" i="5"/>
  <c r="O219" i="5"/>
  <c r="M220" i="5"/>
  <c r="O220" i="5"/>
  <c r="M221" i="5"/>
  <c r="O221" i="5"/>
  <c r="M222" i="5"/>
  <c r="O222" i="5"/>
  <c r="M223" i="5"/>
  <c r="O223" i="5"/>
  <c r="M224" i="5"/>
  <c r="O224" i="5"/>
  <c r="M225" i="5"/>
  <c r="O225" i="5"/>
  <c r="M226" i="5"/>
  <c r="O226" i="5"/>
  <c r="M227" i="5"/>
  <c r="O227" i="5"/>
  <c r="O232" i="5"/>
  <c r="O234" i="5"/>
  <c r="O235" i="5"/>
  <c r="O236" i="5"/>
  <c r="O238" i="5"/>
  <c r="O239" i="5"/>
  <c r="O240" i="5"/>
  <c r="O242" i="5"/>
  <c r="O243" i="5"/>
  <c r="O244" i="5"/>
  <c r="O246" i="5"/>
  <c r="O247" i="5"/>
  <c r="O248" i="5"/>
  <c r="O250" i="5"/>
  <c r="O251" i="5"/>
  <c r="O252" i="5"/>
  <c r="O254" i="5"/>
  <c r="O255" i="5"/>
  <c r="O256" i="5"/>
  <c r="O258" i="5"/>
  <c r="O259" i="5"/>
  <c r="O260" i="5"/>
  <c r="O262" i="5"/>
  <c r="O263" i="5"/>
  <c r="O264" i="5"/>
  <c r="O266" i="5"/>
  <c r="O267" i="5"/>
  <c r="O268" i="5"/>
  <c r="O270" i="5"/>
  <c r="O271" i="5"/>
  <c r="O272" i="5"/>
  <c r="O274" i="5"/>
  <c r="O275" i="5"/>
  <c r="O276" i="5"/>
  <c r="O278" i="5"/>
  <c r="O279" i="5"/>
  <c r="M283" i="5"/>
  <c r="O283" i="5"/>
  <c r="M284" i="5"/>
  <c r="M285" i="5"/>
  <c r="O285" i="5"/>
  <c r="M286" i="5"/>
  <c r="O286" i="5"/>
  <c r="M287" i="5"/>
  <c r="O287" i="5"/>
  <c r="M288" i="5"/>
  <c r="M289" i="5"/>
  <c r="O289" i="5"/>
  <c r="M290" i="5"/>
  <c r="O290" i="5"/>
  <c r="M291" i="5"/>
  <c r="O291" i="5"/>
  <c r="M292" i="5"/>
  <c r="M293" i="5"/>
  <c r="O293" i="5"/>
  <c r="M294" i="5"/>
  <c r="O294" i="5"/>
  <c r="M295" i="5"/>
  <c r="O295" i="5"/>
  <c r="M296" i="5"/>
  <c r="M297" i="5"/>
  <c r="O297" i="5"/>
  <c r="M298" i="5"/>
  <c r="O298" i="5"/>
  <c r="M299" i="5"/>
  <c r="O299" i="5"/>
  <c r="M300" i="5"/>
  <c r="M301" i="5"/>
  <c r="O301" i="5"/>
  <c r="M302" i="5"/>
  <c r="O302" i="5"/>
  <c r="M303" i="5"/>
  <c r="O303" i="5"/>
  <c r="M304" i="5"/>
  <c r="M305" i="5"/>
  <c r="O305" i="5"/>
  <c r="M306" i="5"/>
  <c r="O306" i="5"/>
  <c r="M307" i="5"/>
  <c r="O307" i="5"/>
  <c r="M308" i="5"/>
  <c r="M309" i="5"/>
  <c r="O309" i="5"/>
  <c r="M310" i="5"/>
  <c r="O310" i="5"/>
  <c r="M311" i="5"/>
  <c r="O311" i="5"/>
  <c r="M312" i="5"/>
  <c r="M313" i="5"/>
  <c r="O313" i="5"/>
  <c r="M314" i="5"/>
  <c r="O314" i="5"/>
  <c r="M315" i="5"/>
  <c r="O315" i="5"/>
  <c r="M316" i="5"/>
  <c r="M317" i="5"/>
  <c r="O317" i="5"/>
  <c r="M318" i="5"/>
  <c r="O318" i="5"/>
  <c r="M319" i="5"/>
  <c r="O319" i="5"/>
  <c r="M320" i="5"/>
  <c r="M321" i="5"/>
  <c r="O321" i="5"/>
  <c r="M322" i="5"/>
  <c r="O322" i="5"/>
  <c r="M323" i="5"/>
  <c r="O323" i="5"/>
  <c r="M324" i="5"/>
  <c r="M325" i="5"/>
  <c r="O325" i="5"/>
  <c r="M326" i="5"/>
  <c r="O326" i="5"/>
  <c r="M327" i="5"/>
  <c r="O327" i="5"/>
  <c r="M328" i="5"/>
  <c r="M329" i="5"/>
  <c r="O329" i="5"/>
  <c r="M330" i="5"/>
  <c r="O330" i="5"/>
  <c r="M331" i="5"/>
  <c r="O331" i="5"/>
  <c r="M332" i="5"/>
  <c r="M333" i="5"/>
  <c r="O333" i="5"/>
  <c r="M334" i="5"/>
  <c r="O334" i="5"/>
  <c r="M335" i="5"/>
  <c r="O335" i="5"/>
  <c r="M336" i="5"/>
  <c r="M337" i="5"/>
  <c r="O337" i="5"/>
  <c r="M338" i="5"/>
  <c r="O338" i="5"/>
  <c r="M339" i="5"/>
  <c r="O339" i="5"/>
  <c r="M340" i="5"/>
  <c r="M341" i="5"/>
  <c r="O341" i="5"/>
  <c r="M342" i="5"/>
  <c r="O342" i="5"/>
  <c r="M343" i="5"/>
  <c r="O343" i="5"/>
  <c r="M344" i="5"/>
  <c r="M345" i="5"/>
  <c r="O345" i="5"/>
  <c r="M346" i="5"/>
  <c r="O346" i="5"/>
  <c r="M349" i="5"/>
  <c r="O349" i="5"/>
  <c r="O350" i="5"/>
  <c r="M351" i="5"/>
  <c r="O351" i="5"/>
  <c r="M352" i="5"/>
  <c r="O352" i="5"/>
  <c r="O353" i="5"/>
  <c r="O354" i="5"/>
  <c r="O355" i="5"/>
  <c r="O356" i="5"/>
  <c r="O357" i="5"/>
  <c r="O358" i="5"/>
  <c r="M359" i="5"/>
  <c r="O359" i="5"/>
  <c r="O360" i="5"/>
  <c r="O361" i="5"/>
  <c r="M362" i="5"/>
  <c r="O362" i="5"/>
  <c r="M363" i="5"/>
  <c r="O363" i="5"/>
  <c r="AG77" i="5"/>
  <c r="O365" i="5"/>
  <c r="M366" i="5"/>
  <c r="O366" i="5"/>
  <c r="O367" i="5"/>
  <c r="M368" i="5"/>
  <c r="M369" i="5"/>
  <c r="O369" i="5"/>
  <c r="AG89" i="5"/>
  <c r="O371" i="5"/>
  <c r="M372" i="5"/>
  <c r="O373" i="5"/>
  <c r="O374" i="5"/>
  <c r="M375" i="5"/>
  <c r="O375" i="5"/>
  <c r="M5" i="5"/>
  <c r="C195" i="5"/>
  <c r="C196" i="5"/>
  <c r="D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C157" i="5"/>
  <c r="C158" i="5"/>
  <c r="D158" i="5"/>
  <c r="C159" i="5"/>
  <c r="C160" i="5"/>
  <c r="C161" i="5"/>
  <c r="C162" i="5"/>
  <c r="D162" i="5"/>
  <c r="C163" i="5"/>
  <c r="C164" i="5"/>
  <c r="C165" i="5"/>
  <c r="C166" i="5"/>
  <c r="D166" i="5"/>
  <c r="C167" i="5"/>
  <c r="C168" i="5"/>
  <c r="C169" i="5"/>
  <c r="C170" i="5"/>
  <c r="D170" i="5"/>
  <c r="C171" i="5"/>
  <c r="C172" i="5"/>
  <c r="C173" i="5"/>
  <c r="C174" i="5"/>
  <c r="D174" i="5"/>
  <c r="C175" i="5"/>
  <c r="C176" i="5"/>
  <c r="C177" i="5"/>
  <c r="C178" i="5"/>
  <c r="D178" i="5"/>
  <c r="C179" i="5"/>
  <c r="C180" i="5"/>
  <c r="C181" i="5"/>
  <c r="C182" i="5"/>
  <c r="D182" i="5"/>
  <c r="C183" i="5"/>
  <c r="C184" i="5"/>
  <c r="D184" i="5"/>
  <c r="C185" i="5"/>
  <c r="C186" i="5"/>
  <c r="D186" i="5"/>
  <c r="C187" i="5"/>
  <c r="C188" i="5"/>
  <c r="D188" i="5"/>
  <c r="C189" i="5"/>
  <c r="C190" i="5"/>
  <c r="D190" i="5"/>
  <c r="C191" i="5"/>
  <c r="C192" i="5"/>
  <c r="D192" i="5"/>
  <c r="N193" i="5"/>
  <c r="C101" i="5"/>
  <c r="D101" i="5"/>
  <c r="C102" i="5"/>
  <c r="C103" i="5"/>
  <c r="D103" i="5"/>
  <c r="C104" i="5"/>
  <c r="C105" i="5"/>
  <c r="D105" i="5"/>
  <c r="C106" i="5"/>
  <c r="C107" i="5"/>
  <c r="D107" i="5"/>
  <c r="C108" i="5"/>
  <c r="C109" i="5"/>
  <c r="D109" i="5"/>
  <c r="C110" i="5"/>
  <c r="C111" i="5"/>
  <c r="D111" i="5"/>
  <c r="C112" i="5"/>
  <c r="C113" i="5"/>
  <c r="D113" i="5"/>
  <c r="C114" i="5"/>
  <c r="C115" i="5"/>
  <c r="D115" i="5"/>
  <c r="C116" i="5"/>
  <c r="C117" i="5"/>
  <c r="D117" i="5"/>
  <c r="C118" i="5"/>
  <c r="C119" i="5"/>
  <c r="D119" i="5"/>
  <c r="C120" i="5"/>
  <c r="C121" i="5"/>
  <c r="D121" i="5"/>
  <c r="C122" i="5"/>
  <c r="D123" i="5"/>
  <c r="C124" i="5"/>
  <c r="C125" i="5"/>
  <c r="D125" i="5"/>
  <c r="C126" i="5"/>
  <c r="C127" i="5"/>
  <c r="D127" i="5"/>
  <c r="C128" i="5"/>
  <c r="C129" i="5"/>
  <c r="D129" i="5"/>
  <c r="C130" i="5"/>
  <c r="C131" i="5"/>
  <c r="D131" i="5"/>
  <c r="C132" i="5"/>
  <c r="C133" i="5"/>
  <c r="D133" i="5"/>
  <c r="C135" i="5"/>
  <c r="D135" i="5"/>
  <c r="C136" i="5"/>
  <c r="C137" i="5"/>
  <c r="D137" i="5"/>
  <c r="C138" i="5"/>
  <c r="C139" i="5"/>
  <c r="D139" i="5"/>
  <c r="C140" i="5"/>
  <c r="C141" i="5"/>
  <c r="D141" i="5"/>
  <c r="C142" i="5"/>
  <c r="C143" i="5"/>
  <c r="D143" i="5"/>
  <c r="C144" i="5"/>
  <c r="C145" i="5"/>
  <c r="D145" i="5"/>
  <c r="C146" i="5"/>
  <c r="C147" i="5"/>
  <c r="D147" i="5"/>
  <c r="C148" i="5"/>
  <c r="C149" i="5"/>
  <c r="D149" i="5"/>
  <c r="C150" i="5"/>
  <c r="C151" i="5"/>
  <c r="D151" i="5"/>
  <c r="C152" i="5"/>
  <c r="C153" i="5"/>
  <c r="D153" i="5"/>
  <c r="C154" i="5"/>
  <c r="AQ158" i="5"/>
  <c r="AQ174" i="5"/>
  <c r="AQ183" i="5"/>
  <c r="AQ191" i="5"/>
  <c r="AQ202" i="5"/>
  <c r="AQ207" i="5"/>
  <c r="AQ211" i="5"/>
  <c r="AQ215" i="5"/>
  <c r="AQ219" i="5"/>
  <c r="AQ223" i="5"/>
  <c r="AQ227" i="5"/>
  <c r="C100" i="5"/>
  <c r="AQ100" i="5"/>
  <c r="C6" i="5"/>
  <c r="W6" i="5"/>
  <c r="N349" i="5"/>
  <c r="AG6" i="5"/>
  <c r="C7" i="5"/>
  <c r="W7" i="5"/>
  <c r="C8" i="5"/>
  <c r="W8" i="5"/>
  <c r="AG8" i="5"/>
  <c r="C9" i="5"/>
  <c r="W9" i="5"/>
  <c r="AH11" i="5"/>
  <c r="C10" i="5"/>
  <c r="D10" i="5"/>
  <c r="W10" i="5"/>
  <c r="AG10" i="5"/>
  <c r="C11" i="5"/>
  <c r="W11" i="5"/>
  <c r="C12" i="5"/>
  <c r="D12" i="5"/>
  <c r="W12" i="5"/>
  <c r="AG12" i="5"/>
  <c r="C13" i="5"/>
  <c r="W13" i="5"/>
  <c r="N351" i="5"/>
  <c r="AH14" i="5"/>
  <c r="C14" i="5"/>
  <c r="D14" i="5"/>
  <c r="W14" i="5"/>
  <c r="AG14" i="5"/>
  <c r="C15" i="5"/>
  <c r="W15" i="5"/>
  <c r="C16" i="5"/>
  <c r="W16" i="5"/>
  <c r="AG16" i="5"/>
  <c r="C17" i="5"/>
  <c r="D17" i="5"/>
  <c r="W17" i="5"/>
  <c r="C18" i="5"/>
  <c r="W18" i="5"/>
  <c r="N352" i="5"/>
  <c r="C19" i="5"/>
  <c r="W19" i="5"/>
  <c r="C20" i="5"/>
  <c r="W20" i="5"/>
  <c r="C21" i="5"/>
  <c r="W21" i="5"/>
  <c r="AG21" i="5"/>
  <c r="C22" i="5"/>
  <c r="W22" i="5"/>
  <c r="C23" i="5"/>
  <c r="W23" i="5"/>
  <c r="AG23" i="5"/>
  <c r="C24" i="5"/>
  <c r="W24" i="5"/>
  <c r="C25" i="5"/>
  <c r="D25" i="5"/>
  <c r="W25" i="5"/>
  <c r="C26" i="5"/>
  <c r="W26" i="5"/>
  <c r="AG26" i="5"/>
  <c r="C27" i="5"/>
  <c r="D27" i="5"/>
  <c r="W27" i="5"/>
  <c r="AG27" i="5"/>
  <c r="W28" i="5"/>
  <c r="AG28" i="5"/>
  <c r="C29" i="5"/>
  <c r="W29" i="5"/>
  <c r="C30" i="5"/>
  <c r="W30" i="5"/>
  <c r="AG30" i="5"/>
  <c r="C31" i="5"/>
  <c r="D31" i="5"/>
  <c r="W31" i="5"/>
  <c r="C32" i="5"/>
  <c r="W32" i="5"/>
  <c r="AG32" i="5"/>
  <c r="C33" i="5"/>
  <c r="W33" i="5"/>
  <c r="AG33" i="5"/>
  <c r="C34" i="5"/>
  <c r="W34" i="5"/>
  <c r="C35" i="5"/>
  <c r="D35" i="5"/>
  <c r="W35" i="5"/>
  <c r="AG35" i="5"/>
  <c r="C36" i="5"/>
  <c r="W36" i="5"/>
  <c r="AH36" i="5"/>
  <c r="C37" i="5"/>
  <c r="D37" i="5"/>
  <c r="W37" i="5"/>
  <c r="C38" i="5"/>
  <c r="W38" i="5"/>
  <c r="AG38" i="5"/>
  <c r="C39" i="5"/>
  <c r="D39" i="5"/>
  <c r="W39" i="5"/>
  <c r="AG39" i="5"/>
  <c r="C40" i="5"/>
  <c r="W40" i="5"/>
  <c r="C41" i="5"/>
  <c r="W41" i="5"/>
  <c r="AG41" i="5"/>
  <c r="N362" i="5"/>
  <c r="C43" i="5"/>
  <c r="W43" i="5"/>
  <c r="C44" i="5"/>
  <c r="D44" i="5"/>
  <c r="W44" i="5"/>
  <c r="AG44" i="5"/>
  <c r="C45" i="5"/>
  <c r="W45" i="5"/>
  <c r="N363" i="5"/>
  <c r="AH46" i="5"/>
  <c r="C46" i="5"/>
  <c r="D46" i="5"/>
  <c r="W46" i="5"/>
  <c r="AG46" i="5"/>
  <c r="C47" i="5"/>
  <c r="W47" i="5"/>
  <c r="N366" i="5"/>
  <c r="AG47" i="5"/>
  <c r="C49" i="5"/>
  <c r="D49" i="5"/>
  <c r="W49" i="5"/>
  <c r="AG49" i="5"/>
  <c r="C50" i="5"/>
  <c r="W50" i="5"/>
  <c r="N368" i="5"/>
  <c r="AH50" i="5"/>
  <c r="AG50" i="5"/>
  <c r="C51" i="5"/>
  <c r="W51" i="5"/>
  <c r="C52" i="5"/>
  <c r="W52" i="5"/>
  <c r="AH52" i="5"/>
  <c r="AG52" i="5"/>
  <c r="C53" i="5"/>
  <c r="D53" i="5"/>
  <c r="W53" i="5"/>
  <c r="N372" i="5"/>
  <c r="C54" i="5"/>
  <c r="W54" i="5"/>
  <c r="AG54" i="5"/>
  <c r="C55" i="5"/>
  <c r="W55" i="5"/>
  <c r="AG55" i="5"/>
  <c r="C56" i="5"/>
  <c r="W56" i="5"/>
  <c r="AG56" i="5"/>
  <c r="C57" i="5"/>
  <c r="D57" i="5"/>
  <c r="W57" i="5"/>
  <c r="AG57" i="5"/>
  <c r="C58" i="5"/>
  <c r="W58" i="5"/>
  <c r="C59" i="5"/>
  <c r="D59" i="5"/>
  <c r="W59" i="5"/>
  <c r="AG59" i="5"/>
  <c r="C61" i="5"/>
  <c r="D61" i="5"/>
  <c r="W61" i="5"/>
  <c r="AG61" i="5"/>
  <c r="C62" i="5"/>
  <c r="W62" i="5"/>
  <c r="AG62" i="5"/>
  <c r="C63" i="5"/>
  <c r="W63" i="5"/>
  <c r="AG63" i="5"/>
  <c r="C64" i="5"/>
  <c r="W64" i="5"/>
  <c r="C65" i="5"/>
  <c r="D65" i="5"/>
  <c r="W65" i="5"/>
  <c r="N375" i="5"/>
  <c r="C66" i="5"/>
  <c r="W66" i="5"/>
  <c r="AG66" i="5"/>
  <c r="C67" i="5"/>
  <c r="D67" i="5"/>
  <c r="W67" i="5"/>
  <c r="N359" i="5"/>
  <c r="AH67" i="5"/>
  <c r="AG67" i="5"/>
  <c r="C68" i="5"/>
  <c r="D68" i="5"/>
  <c r="W68" i="5"/>
  <c r="AG68" i="5"/>
  <c r="C69" i="5"/>
  <c r="W69" i="5"/>
  <c r="C70" i="5"/>
  <c r="W70" i="5"/>
  <c r="AG70" i="5"/>
  <c r="C71" i="5"/>
  <c r="W71" i="5"/>
  <c r="N361" i="5"/>
  <c r="AH71" i="5"/>
  <c r="C72" i="5"/>
  <c r="D72" i="5"/>
  <c r="W72" i="5"/>
  <c r="AG72" i="5"/>
  <c r="C73" i="5"/>
  <c r="W73" i="5"/>
  <c r="C74" i="5"/>
  <c r="D74" i="5"/>
  <c r="W74" i="5"/>
  <c r="AG74" i="5"/>
  <c r="C75" i="5"/>
  <c r="W75" i="5"/>
  <c r="C76" i="5"/>
  <c r="W76" i="5"/>
  <c r="AG76" i="5"/>
  <c r="C77" i="5"/>
  <c r="D77" i="5"/>
  <c r="W77" i="5"/>
  <c r="C78" i="5"/>
  <c r="W78" i="5"/>
  <c r="AG78" i="5"/>
  <c r="C79" i="5"/>
  <c r="W79" i="5"/>
  <c r="C80" i="5"/>
  <c r="D80" i="5"/>
  <c r="W80" i="5"/>
  <c r="C81" i="5"/>
  <c r="W81" i="5"/>
  <c r="AG81" i="5"/>
  <c r="C82" i="5"/>
  <c r="D82" i="5"/>
  <c r="W82" i="5"/>
  <c r="C83" i="5"/>
  <c r="W83" i="5"/>
  <c r="AG83" i="5"/>
  <c r="C84" i="5"/>
  <c r="W84" i="5"/>
  <c r="AG84" i="5"/>
  <c r="C85" i="5"/>
  <c r="W85" i="5"/>
  <c r="C86" i="5"/>
  <c r="D86" i="5"/>
  <c r="W86" i="5"/>
  <c r="N369" i="5"/>
  <c r="C87" i="5"/>
  <c r="W87" i="5"/>
  <c r="AG87" i="5"/>
  <c r="C88" i="5"/>
  <c r="D88" i="5"/>
  <c r="W88" i="5"/>
  <c r="C89" i="5"/>
  <c r="W89" i="5"/>
  <c r="AH89" i="5"/>
  <c r="C90" i="5"/>
  <c r="W90" i="5"/>
  <c r="AG90" i="5"/>
  <c r="C91" i="5"/>
  <c r="W91" i="5"/>
  <c r="C92" i="5"/>
  <c r="W92" i="5"/>
  <c r="AG92" i="5"/>
  <c r="C5" i="5"/>
  <c r="W5" i="5"/>
  <c r="X401" i="7"/>
  <c r="W401" i="7"/>
  <c r="V401" i="7"/>
  <c r="X400" i="7"/>
  <c r="W400" i="7"/>
  <c r="V400" i="7"/>
  <c r="X399" i="7"/>
  <c r="W399" i="7"/>
  <c r="V399" i="7"/>
  <c r="X398" i="7"/>
  <c r="W398" i="7"/>
  <c r="V398" i="7"/>
  <c r="X397" i="7"/>
  <c r="W397" i="7"/>
  <c r="V397" i="7"/>
  <c r="X396" i="7"/>
  <c r="W396" i="7"/>
  <c r="V396" i="7"/>
  <c r="X395" i="7"/>
  <c r="W395" i="7"/>
  <c r="V395" i="7"/>
  <c r="X394" i="7"/>
  <c r="W394" i="7"/>
  <c r="V394" i="7"/>
  <c r="X393" i="7"/>
  <c r="W393" i="7"/>
  <c r="V393" i="7"/>
  <c r="X392" i="7"/>
  <c r="W392" i="7"/>
  <c r="V392" i="7"/>
  <c r="X391" i="7"/>
  <c r="W391" i="7"/>
  <c r="V391" i="7"/>
  <c r="X390" i="7"/>
  <c r="W390" i="7"/>
  <c r="V390" i="7"/>
  <c r="X389" i="7"/>
  <c r="W389" i="7"/>
  <c r="V389" i="7"/>
  <c r="X388" i="7"/>
  <c r="W388" i="7"/>
  <c r="V388" i="7"/>
  <c r="X387" i="7"/>
  <c r="W387" i="7"/>
  <c r="V387" i="7"/>
  <c r="X386" i="7"/>
  <c r="W386" i="7"/>
  <c r="V386" i="7"/>
  <c r="X385" i="7"/>
  <c r="W385" i="7"/>
  <c r="V385" i="7"/>
  <c r="X384" i="7"/>
  <c r="W384" i="7"/>
  <c r="V384" i="7"/>
  <c r="X383" i="7"/>
  <c r="W383" i="7"/>
  <c r="V383" i="7"/>
  <c r="X382" i="7"/>
  <c r="W382" i="7"/>
  <c r="V382" i="7"/>
  <c r="X381" i="7"/>
  <c r="W381" i="7"/>
  <c r="V381" i="7"/>
  <c r="X380" i="7"/>
  <c r="W380" i="7"/>
  <c r="V380" i="7"/>
  <c r="X379" i="7"/>
  <c r="W379" i="7"/>
  <c r="V379" i="7"/>
  <c r="X378" i="7"/>
  <c r="W378" i="7"/>
  <c r="V378" i="7"/>
  <c r="X377" i="7"/>
  <c r="W377" i="7"/>
  <c r="V377" i="7"/>
  <c r="X376" i="7"/>
  <c r="W376" i="7"/>
  <c r="V376" i="7"/>
  <c r="X375" i="7"/>
  <c r="W375" i="7"/>
  <c r="V375" i="7"/>
  <c r="X374" i="7"/>
  <c r="W374" i="7"/>
  <c r="V374" i="7"/>
  <c r="X373" i="7"/>
  <c r="W373" i="7"/>
  <c r="V373" i="7"/>
  <c r="X372" i="7"/>
  <c r="W372" i="7"/>
  <c r="V372" i="7"/>
  <c r="X371" i="7"/>
  <c r="W371" i="7"/>
  <c r="V371" i="7"/>
  <c r="X370" i="7"/>
  <c r="W370" i="7"/>
  <c r="V370" i="7"/>
  <c r="X369" i="7"/>
  <c r="W369" i="7"/>
  <c r="V369" i="7"/>
  <c r="X368" i="7"/>
  <c r="W368" i="7"/>
  <c r="V368" i="7"/>
  <c r="X366" i="7"/>
  <c r="W366" i="7"/>
  <c r="V366" i="7"/>
  <c r="X365" i="7"/>
  <c r="W365" i="7"/>
  <c r="V365" i="7"/>
  <c r="X364" i="7"/>
  <c r="W364" i="7"/>
  <c r="V364" i="7"/>
  <c r="X363" i="7"/>
  <c r="W363" i="7"/>
  <c r="V363" i="7"/>
  <c r="X362" i="7"/>
  <c r="W362" i="7"/>
  <c r="V362" i="7"/>
  <c r="X361" i="7"/>
  <c r="W361" i="7"/>
  <c r="V361" i="7"/>
  <c r="X360" i="7"/>
  <c r="W360" i="7"/>
  <c r="V360" i="7"/>
  <c r="X359" i="7"/>
  <c r="W359" i="7"/>
  <c r="V359" i="7"/>
  <c r="X358" i="7"/>
  <c r="W358" i="7"/>
  <c r="V358" i="7"/>
  <c r="X357" i="7"/>
  <c r="W357" i="7"/>
  <c r="V357" i="7"/>
  <c r="X356" i="7"/>
  <c r="W356" i="7"/>
  <c r="V356" i="7"/>
  <c r="X355" i="7"/>
  <c r="W355" i="7"/>
  <c r="V355" i="7"/>
  <c r="X354" i="7"/>
  <c r="W354" i="7"/>
  <c r="V354" i="7"/>
  <c r="X353" i="7"/>
  <c r="W353" i="7"/>
  <c r="V353" i="7"/>
  <c r="X352" i="7"/>
  <c r="W352" i="7"/>
  <c r="V352" i="7"/>
  <c r="X351" i="7"/>
  <c r="W351" i="7"/>
  <c r="V351" i="7"/>
  <c r="X350" i="7"/>
  <c r="W350" i="7"/>
  <c r="V350" i="7"/>
  <c r="X349" i="7"/>
  <c r="W349" i="7"/>
  <c r="V349" i="7"/>
  <c r="X348" i="7"/>
  <c r="W348" i="7"/>
  <c r="V348" i="7"/>
  <c r="X347" i="7"/>
  <c r="W347" i="7"/>
  <c r="V347" i="7"/>
  <c r="X346" i="7"/>
  <c r="W346" i="7"/>
  <c r="V346" i="7"/>
  <c r="X345" i="7"/>
  <c r="W345" i="7"/>
  <c r="V345" i="7"/>
  <c r="X344" i="7"/>
  <c r="W344" i="7"/>
  <c r="V344" i="7"/>
  <c r="X343" i="7"/>
  <c r="W343" i="7"/>
  <c r="V343" i="7"/>
  <c r="X342" i="7"/>
  <c r="W342" i="7"/>
  <c r="V342" i="7"/>
  <c r="X341" i="7"/>
  <c r="W341" i="7"/>
  <c r="V341" i="7"/>
  <c r="X340" i="7"/>
  <c r="W340" i="7"/>
  <c r="V340" i="7"/>
  <c r="X339" i="7"/>
  <c r="W339" i="7"/>
  <c r="V339" i="7"/>
  <c r="X338" i="7"/>
  <c r="W338" i="7"/>
  <c r="V338" i="7"/>
  <c r="X337" i="7"/>
  <c r="W337" i="7"/>
  <c r="V337" i="7"/>
  <c r="X336" i="7"/>
  <c r="W336" i="7"/>
  <c r="V336" i="7"/>
  <c r="X335" i="7"/>
  <c r="W335" i="7"/>
  <c r="V335" i="7"/>
  <c r="X334" i="7"/>
  <c r="W334" i="7"/>
  <c r="V334" i="7"/>
  <c r="X333" i="7"/>
  <c r="W333" i="7"/>
  <c r="V333" i="7"/>
  <c r="X332" i="7"/>
  <c r="W332" i="7"/>
  <c r="V332" i="7"/>
  <c r="X331" i="7"/>
  <c r="W331" i="7"/>
  <c r="V331" i="7"/>
  <c r="X330" i="7"/>
  <c r="W330" i="7"/>
  <c r="V330" i="7"/>
  <c r="X328" i="7"/>
  <c r="W328" i="7"/>
  <c r="V328" i="7"/>
  <c r="X327" i="7"/>
  <c r="W327" i="7"/>
  <c r="V327" i="7"/>
  <c r="X326" i="7"/>
  <c r="W326" i="7"/>
  <c r="V326" i="7"/>
  <c r="X325" i="7"/>
  <c r="W325" i="7"/>
  <c r="V325" i="7"/>
  <c r="X324" i="7"/>
  <c r="W324" i="7"/>
  <c r="V324" i="7"/>
  <c r="X323" i="7"/>
  <c r="W323" i="7"/>
  <c r="V323" i="7"/>
  <c r="X322" i="7"/>
  <c r="W322" i="7"/>
  <c r="V322" i="7"/>
  <c r="X321" i="7"/>
  <c r="W321" i="7"/>
  <c r="V321" i="7"/>
  <c r="X320" i="7"/>
  <c r="W320" i="7"/>
  <c r="V320" i="7"/>
  <c r="X319" i="7"/>
  <c r="W319" i="7"/>
  <c r="V319" i="7"/>
  <c r="X318" i="7"/>
  <c r="W318" i="7"/>
  <c r="V318" i="7"/>
  <c r="X317" i="7"/>
  <c r="W317" i="7"/>
  <c r="V317" i="7"/>
  <c r="X316" i="7"/>
  <c r="W316" i="7"/>
  <c r="V316" i="7"/>
  <c r="X315" i="7"/>
  <c r="W315" i="7"/>
  <c r="V315" i="7"/>
  <c r="X314" i="7"/>
  <c r="W314" i="7"/>
  <c r="V314" i="7"/>
  <c r="X313" i="7"/>
  <c r="W313" i="7"/>
  <c r="V313" i="7"/>
  <c r="X312" i="7"/>
  <c r="W312" i="7"/>
  <c r="V312" i="7"/>
  <c r="X311" i="7"/>
  <c r="W311" i="7"/>
  <c r="V311" i="7"/>
  <c r="X310" i="7"/>
  <c r="W310" i="7"/>
  <c r="V310" i="7"/>
  <c r="X309" i="7"/>
  <c r="W309" i="7"/>
  <c r="V309" i="7"/>
  <c r="X308" i="7"/>
  <c r="W308" i="7"/>
  <c r="V308" i="7"/>
  <c r="X307" i="7"/>
  <c r="W307" i="7"/>
  <c r="V307" i="7"/>
  <c r="X306" i="7"/>
  <c r="W306" i="7"/>
  <c r="V306" i="7"/>
  <c r="X305" i="7"/>
  <c r="W305" i="7"/>
  <c r="V305" i="7"/>
  <c r="X304" i="7"/>
  <c r="W304" i="7"/>
  <c r="V304" i="7"/>
  <c r="X303" i="7"/>
  <c r="W303" i="7"/>
  <c r="V303" i="7"/>
  <c r="X302" i="7"/>
  <c r="W302" i="7"/>
  <c r="V302" i="7"/>
  <c r="X301" i="7"/>
  <c r="W301" i="7"/>
  <c r="V301" i="7"/>
  <c r="X300" i="7"/>
  <c r="W300" i="7"/>
  <c r="V300" i="7"/>
  <c r="X299" i="7"/>
  <c r="W299" i="7"/>
  <c r="V299" i="7"/>
  <c r="X298" i="7"/>
  <c r="W298" i="7"/>
  <c r="V298" i="7"/>
  <c r="X297" i="7"/>
  <c r="W297" i="7"/>
  <c r="V297" i="7"/>
  <c r="X296" i="7"/>
  <c r="W296" i="7"/>
  <c r="V296" i="7"/>
  <c r="X295" i="7"/>
  <c r="W295" i="7"/>
  <c r="V295" i="7"/>
  <c r="X294" i="7"/>
  <c r="W294" i="7"/>
  <c r="V294" i="7"/>
  <c r="X293" i="7"/>
  <c r="W293" i="7"/>
  <c r="V293" i="7"/>
  <c r="X292" i="7"/>
  <c r="W292" i="7"/>
  <c r="V292" i="7"/>
  <c r="X291" i="7"/>
  <c r="W291" i="7"/>
  <c r="V291" i="7"/>
  <c r="X290" i="7"/>
  <c r="W290" i="7"/>
  <c r="V290" i="7"/>
  <c r="X289" i="7"/>
  <c r="W289" i="7"/>
  <c r="V289" i="7"/>
  <c r="X288" i="7"/>
  <c r="W288" i="7"/>
  <c r="V288" i="7"/>
  <c r="X287" i="7"/>
  <c r="W287" i="7"/>
  <c r="V287" i="7"/>
  <c r="X286" i="7"/>
  <c r="W286" i="7"/>
  <c r="V286" i="7"/>
  <c r="X285" i="7"/>
  <c r="W285" i="7"/>
  <c r="V285" i="7"/>
  <c r="X284" i="7"/>
  <c r="W284" i="7"/>
  <c r="V284" i="7"/>
  <c r="X283" i="7"/>
  <c r="W283" i="7"/>
  <c r="V283" i="7"/>
  <c r="X282" i="7"/>
  <c r="W282" i="7"/>
  <c r="V282" i="7"/>
  <c r="X281" i="7"/>
  <c r="W281" i="7"/>
  <c r="V281" i="7"/>
  <c r="X280" i="7"/>
  <c r="W280" i="7"/>
  <c r="V280" i="7"/>
  <c r="X279" i="7"/>
  <c r="W279" i="7"/>
  <c r="V279" i="7"/>
  <c r="X278" i="7"/>
  <c r="W278" i="7"/>
  <c r="V278" i="7"/>
  <c r="X277" i="7"/>
  <c r="W277" i="7"/>
  <c r="V277" i="7"/>
  <c r="X276" i="7"/>
  <c r="W276" i="7"/>
  <c r="V276" i="7"/>
  <c r="X275" i="7"/>
  <c r="W275" i="7"/>
  <c r="V275" i="7"/>
  <c r="X274" i="7"/>
  <c r="W274" i="7"/>
  <c r="V274" i="7"/>
  <c r="X273" i="7"/>
  <c r="W273" i="7"/>
  <c r="V273" i="7"/>
  <c r="X272" i="7"/>
  <c r="W272" i="7"/>
  <c r="V272" i="7"/>
  <c r="X271" i="7"/>
  <c r="W271" i="7"/>
  <c r="V271" i="7"/>
  <c r="X269" i="7"/>
  <c r="W269" i="7"/>
  <c r="V269" i="7"/>
  <c r="X268" i="7"/>
  <c r="W268" i="7"/>
  <c r="V268" i="7"/>
  <c r="X267" i="7"/>
  <c r="W267" i="7"/>
  <c r="V267" i="7"/>
  <c r="X266" i="7"/>
  <c r="W266" i="7"/>
  <c r="V266" i="7"/>
  <c r="X265" i="7"/>
  <c r="W265" i="7"/>
  <c r="V265" i="7"/>
  <c r="X264" i="7"/>
  <c r="W264" i="7"/>
  <c r="V264" i="7"/>
  <c r="X263" i="7"/>
  <c r="W263" i="7"/>
  <c r="V263" i="7"/>
  <c r="X262" i="7"/>
  <c r="W262" i="7"/>
  <c r="V262" i="7"/>
  <c r="X261" i="7"/>
  <c r="W261" i="7"/>
  <c r="V261" i="7"/>
  <c r="X260" i="7"/>
  <c r="W260" i="7"/>
  <c r="V260" i="7"/>
  <c r="X259" i="7"/>
  <c r="W259" i="7"/>
  <c r="V259" i="7"/>
  <c r="X258" i="7"/>
  <c r="W258" i="7"/>
  <c r="V258" i="7"/>
  <c r="X257" i="7"/>
  <c r="W257" i="7"/>
  <c r="V257" i="7"/>
  <c r="X256" i="7"/>
  <c r="W256" i="7"/>
  <c r="V256" i="7"/>
  <c r="X255" i="7"/>
  <c r="W255" i="7"/>
  <c r="V255" i="7"/>
  <c r="X254" i="7"/>
  <c r="W254" i="7"/>
  <c r="V254" i="7"/>
  <c r="X253" i="7"/>
  <c r="W253" i="7"/>
  <c r="V253" i="7"/>
  <c r="X252" i="7"/>
  <c r="W252" i="7"/>
  <c r="V252" i="7"/>
  <c r="X251" i="7"/>
  <c r="W251" i="7"/>
  <c r="V251" i="7"/>
  <c r="X250" i="7"/>
  <c r="W250" i="7"/>
  <c r="V250" i="7"/>
  <c r="X249" i="7"/>
  <c r="W249" i="7"/>
  <c r="V249" i="7"/>
  <c r="X248" i="7"/>
  <c r="W248" i="7"/>
  <c r="V248" i="7"/>
  <c r="X247" i="7"/>
  <c r="W247" i="7"/>
  <c r="V247" i="7"/>
  <c r="X246" i="7"/>
  <c r="W246" i="7"/>
  <c r="V246" i="7"/>
  <c r="X245" i="7"/>
  <c r="W245" i="7"/>
  <c r="V245" i="7"/>
  <c r="X244" i="7"/>
  <c r="W244" i="7"/>
  <c r="V244" i="7"/>
  <c r="X243" i="7"/>
  <c r="W243" i="7"/>
  <c r="V243" i="7"/>
  <c r="X242" i="7"/>
  <c r="W242" i="7"/>
  <c r="V242" i="7"/>
  <c r="X241" i="7"/>
  <c r="W241" i="7"/>
  <c r="V241" i="7"/>
  <c r="X240" i="7"/>
  <c r="W240" i="7"/>
  <c r="V240" i="7"/>
  <c r="X239" i="7"/>
  <c r="W239" i="7"/>
  <c r="V239" i="7"/>
  <c r="X238" i="7"/>
  <c r="W238" i="7"/>
  <c r="V238" i="7"/>
  <c r="X237" i="7"/>
  <c r="W237" i="7"/>
  <c r="V237" i="7"/>
  <c r="X236" i="7"/>
  <c r="W236" i="7"/>
  <c r="V236" i="7"/>
  <c r="X235" i="7"/>
  <c r="W235" i="7"/>
  <c r="V235" i="7"/>
  <c r="X234" i="7"/>
  <c r="W234" i="7"/>
  <c r="V234" i="7"/>
  <c r="X233" i="7"/>
  <c r="W233" i="7"/>
  <c r="V233" i="7"/>
  <c r="X232" i="7"/>
  <c r="W232" i="7"/>
  <c r="V232" i="7"/>
  <c r="X231" i="7"/>
  <c r="W231" i="7"/>
  <c r="V231" i="7"/>
  <c r="X230" i="7"/>
  <c r="W230" i="7"/>
  <c r="V230" i="7"/>
  <c r="X229" i="7"/>
  <c r="W229" i="7"/>
  <c r="V229" i="7"/>
  <c r="X228" i="7"/>
  <c r="W228" i="7"/>
  <c r="V228" i="7"/>
  <c r="X227" i="7"/>
  <c r="W227" i="7"/>
  <c r="V227" i="7"/>
  <c r="X226" i="7"/>
  <c r="W226" i="7"/>
  <c r="V226" i="7"/>
  <c r="X225" i="7"/>
  <c r="W225" i="7"/>
  <c r="V225" i="7"/>
  <c r="X224" i="7"/>
  <c r="W224" i="7"/>
  <c r="V224" i="7"/>
  <c r="X223" i="7"/>
  <c r="W223" i="7"/>
  <c r="V223" i="7"/>
  <c r="X222" i="7"/>
  <c r="W222" i="7"/>
  <c r="V222" i="7"/>
  <c r="X221" i="7"/>
  <c r="W221" i="7"/>
  <c r="V221" i="7"/>
  <c r="X220" i="7"/>
  <c r="W220" i="7"/>
  <c r="V220" i="7"/>
  <c r="X219" i="7"/>
  <c r="W219" i="7"/>
  <c r="V219" i="7"/>
  <c r="X218" i="7"/>
  <c r="W218" i="7"/>
  <c r="V218" i="7"/>
  <c r="X217" i="7"/>
  <c r="W217" i="7"/>
  <c r="V217" i="7"/>
  <c r="X216" i="7"/>
  <c r="W216" i="7"/>
  <c r="V216" i="7"/>
  <c r="X215" i="7"/>
  <c r="W215" i="7"/>
  <c r="V215" i="7"/>
  <c r="X214" i="7"/>
  <c r="W214" i="7"/>
  <c r="V214" i="7"/>
  <c r="X213" i="7"/>
  <c r="W213" i="7"/>
  <c r="V213" i="7"/>
  <c r="X212" i="7"/>
  <c r="W212" i="7"/>
  <c r="V212" i="7"/>
  <c r="X211" i="7"/>
  <c r="W211" i="7"/>
  <c r="V211" i="7"/>
  <c r="X210" i="7"/>
  <c r="W210" i="7"/>
  <c r="V210" i="7"/>
  <c r="X209" i="7"/>
  <c r="W209" i="7"/>
  <c r="V209" i="7"/>
  <c r="X208" i="7"/>
  <c r="W208" i="7"/>
  <c r="V208" i="7"/>
  <c r="X207" i="7"/>
  <c r="W207" i="7"/>
  <c r="V207" i="7"/>
  <c r="X206" i="7"/>
  <c r="W206" i="7"/>
  <c r="V206" i="7"/>
  <c r="X205" i="7"/>
  <c r="W205" i="7"/>
  <c r="V205" i="7"/>
  <c r="X203" i="7"/>
  <c r="W203" i="7"/>
  <c r="V203" i="7"/>
  <c r="X202" i="7"/>
  <c r="W202" i="7"/>
  <c r="V202" i="7"/>
  <c r="X201" i="7"/>
  <c r="W201" i="7"/>
  <c r="V201" i="7"/>
  <c r="X200" i="7"/>
  <c r="W200" i="7"/>
  <c r="V200" i="7"/>
  <c r="X199" i="7"/>
  <c r="W199" i="7"/>
  <c r="V199" i="7"/>
  <c r="X198" i="7"/>
  <c r="W198" i="7"/>
  <c r="V198" i="7"/>
  <c r="X197" i="7"/>
  <c r="W197" i="7"/>
  <c r="V197" i="7"/>
  <c r="X196" i="7"/>
  <c r="W196" i="7"/>
  <c r="V196" i="7"/>
  <c r="X195" i="7"/>
  <c r="W195" i="7"/>
  <c r="V195" i="7"/>
  <c r="X194" i="7"/>
  <c r="W194" i="7"/>
  <c r="V194" i="7"/>
  <c r="X193" i="7"/>
  <c r="W193" i="7"/>
  <c r="V193" i="7"/>
  <c r="X192" i="7"/>
  <c r="W192" i="7"/>
  <c r="V192" i="7"/>
  <c r="X191" i="7"/>
  <c r="W191" i="7"/>
  <c r="V191" i="7"/>
  <c r="X190" i="7"/>
  <c r="W190" i="7"/>
  <c r="V190" i="7"/>
  <c r="X189" i="7"/>
  <c r="W189" i="7"/>
  <c r="V189" i="7"/>
  <c r="X188" i="7"/>
  <c r="W188" i="7"/>
  <c r="V188" i="7"/>
  <c r="X187" i="7"/>
  <c r="W187" i="7"/>
  <c r="V187" i="7"/>
  <c r="X186" i="7"/>
  <c r="W186" i="7"/>
  <c r="V186" i="7"/>
  <c r="X185" i="7"/>
  <c r="W185" i="7"/>
  <c r="V185" i="7"/>
  <c r="X184" i="7"/>
  <c r="W184" i="7"/>
  <c r="V184" i="7"/>
  <c r="X183" i="7"/>
  <c r="W183" i="7"/>
  <c r="V183" i="7"/>
  <c r="X182" i="7"/>
  <c r="W182" i="7"/>
  <c r="V182" i="7"/>
  <c r="X181" i="7"/>
  <c r="W181" i="7"/>
  <c r="V181" i="7"/>
  <c r="X180" i="7"/>
  <c r="W180" i="7"/>
  <c r="V180" i="7"/>
  <c r="X179" i="7"/>
  <c r="W179" i="7"/>
  <c r="V179" i="7"/>
  <c r="X178" i="7"/>
  <c r="W178" i="7"/>
  <c r="V178" i="7"/>
  <c r="X177" i="7"/>
  <c r="W177" i="7"/>
  <c r="V177" i="7"/>
  <c r="X176" i="7"/>
  <c r="W176" i="7"/>
  <c r="V176" i="7"/>
  <c r="X175" i="7"/>
  <c r="W175" i="7"/>
  <c r="V175" i="7"/>
  <c r="X174" i="7"/>
  <c r="W174" i="7"/>
  <c r="V174" i="7"/>
  <c r="X173" i="7"/>
  <c r="W173" i="7"/>
  <c r="V173" i="7"/>
  <c r="X172" i="7"/>
  <c r="W172" i="7"/>
  <c r="V172" i="7"/>
  <c r="X171" i="7"/>
  <c r="W171" i="7"/>
  <c r="V171" i="7"/>
  <c r="X170" i="7"/>
  <c r="W170" i="7"/>
  <c r="V170" i="7"/>
  <c r="X169" i="7"/>
  <c r="W169" i="7"/>
  <c r="V169" i="7"/>
  <c r="X168" i="7"/>
  <c r="W168" i="7"/>
  <c r="V168" i="7"/>
  <c r="X167" i="7"/>
  <c r="W167" i="7"/>
  <c r="V167" i="7"/>
  <c r="X166" i="7"/>
  <c r="W166" i="7"/>
  <c r="V166" i="7"/>
  <c r="X165" i="7"/>
  <c r="W165" i="7"/>
  <c r="V165" i="7"/>
  <c r="X164" i="7"/>
  <c r="W164" i="7"/>
  <c r="V164" i="7"/>
  <c r="X163" i="7"/>
  <c r="W163" i="7"/>
  <c r="V163" i="7"/>
  <c r="X162" i="7"/>
  <c r="W162" i="7"/>
  <c r="V162" i="7"/>
  <c r="X161" i="7"/>
  <c r="W161" i="7"/>
  <c r="V161" i="7"/>
  <c r="X160" i="7"/>
  <c r="W160" i="7"/>
  <c r="V160" i="7"/>
  <c r="X159" i="7"/>
  <c r="W159" i="7"/>
  <c r="V159" i="7"/>
  <c r="X158" i="7"/>
  <c r="W158" i="7"/>
  <c r="V158" i="7"/>
  <c r="X157" i="7"/>
  <c r="W157" i="7"/>
  <c r="V157" i="7"/>
  <c r="X156" i="7"/>
  <c r="W156" i="7"/>
  <c r="V156" i="7"/>
  <c r="X151" i="7"/>
  <c r="W151" i="7"/>
  <c r="V151" i="7"/>
  <c r="X148" i="7"/>
  <c r="W148" i="7"/>
  <c r="V148" i="7"/>
  <c r="X147" i="7"/>
  <c r="W147" i="7"/>
  <c r="V147" i="7"/>
  <c r="X146" i="7"/>
  <c r="W146" i="7"/>
  <c r="V146" i="7"/>
  <c r="X144" i="7"/>
  <c r="W144" i="7"/>
  <c r="V144" i="7"/>
  <c r="X143" i="7"/>
  <c r="W143" i="7"/>
  <c r="V143" i="7"/>
  <c r="X142" i="7"/>
  <c r="W142" i="7"/>
  <c r="V142" i="7"/>
  <c r="X140" i="7"/>
  <c r="W140" i="7"/>
  <c r="V140" i="7"/>
  <c r="X139" i="7"/>
  <c r="W139" i="7"/>
  <c r="V139" i="7"/>
  <c r="X138" i="7"/>
  <c r="W138" i="7"/>
  <c r="V138" i="7"/>
  <c r="X137" i="7"/>
  <c r="W137" i="7"/>
  <c r="V137" i="7"/>
  <c r="X135" i="7"/>
  <c r="W135" i="7"/>
  <c r="V135" i="7"/>
  <c r="X134" i="7"/>
  <c r="W134" i="7"/>
  <c r="V134" i="7"/>
  <c r="X133" i="7"/>
  <c r="W133" i="7"/>
  <c r="V133" i="7"/>
  <c r="X132" i="7"/>
  <c r="W132" i="7"/>
  <c r="V132" i="7"/>
  <c r="X130" i="7"/>
  <c r="W130" i="7"/>
  <c r="V130" i="7"/>
  <c r="X129" i="7"/>
  <c r="W129" i="7"/>
  <c r="V129" i="7"/>
  <c r="X128" i="7"/>
  <c r="W128" i="7"/>
  <c r="V128" i="7"/>
  <c r="X127" i="7"/>
  <c r="W127" i="7"/>
  <c r="V127" i="7"/>
  <c r="X125" i="7"/>
  <c r="W125" i="7"/>
  <c r="V125" i="7"/>
  <c r="X124" i="7"/>
  <c r="W124" i="7"/>
  <c r="V124" i="7"/>
  <c r="X123" i="7"/>
  <c r="W123" i="7"/>
  <c r="V123" i="7"/>
  <c r="X121" i="7"/>
  <c r="W121" i="7"/>
  <c r="V121" i="7"/>
  <c r="X120" i="7"/>
  <c r="W120" i="7"/>
  <c r="V120" i="7"/>
  <c r="X119" i="7"/>
  <c r="W119" i="7"/>
  <c r="V119" i="7"/>
  <c r="X117" i="7"/>
  <c r="W117" i="7"/>
  <c r="V117" i="7"/>
  <c r="X116" i="7"/>
  <c r="W116" i="7"/>
  <c r="V116" i="7"/>
  <c r="X115" i="7"/>
  <c r="W115" i="7"/>
  <c r="V115" i="7"/>
  <c r="X113" i="7"/>
  <c r="W113" i="7"/>
  <c r="V113" i="7"/>
  <c r="X112" i="7"/>
  <c r="W112" i="7"/>
  <c r="V112" i="7"/>
  <c r="X111" i="7"/>
  <c r="W111" i="7"/>
  <c r="V111" i="7"/>
  <c r="X109" i="7"/>
  <c r="W109" i="7"/>
  <c r="V109" i="7"/>
  <c r="X108" i="7"/>
  <c r="W108" i="7"/>
  <c r="V108" i="7"/>
  <c r="X107" i="7"/>
  <c r="W107" i="7"/>
  <c r="V107" i="7"/>
  <c r="X106" i="7"/>
  <c r="W106" i="7"/>
  <c r="V106" i="7"/>
  <c r="X104" i="7"/>
  <c r="W104" i="7"/>
  <c r="V104" i="7"/>
  <c r="X103" i="7"/>
  <c r="W103" i="7"/>
  <c r="V103" i="7"/>
  <c r="X102" i="7"/>
  <c r="W102" i="7"/>
  <c r="V102" i="7"/>
  <c r="X101" i="7"/>
  <c r="W101" i="7"/>
  <c r="V101" i="7"/>
  <c r="X99" i="7"/>
  <c r="W99" i="7"/>
  <c r="V99" i="7"/>
  <c r="X98" i="7"/>
  <c r="W98" i="7"/>
  <c r="V98" i="7"/>
  <c r="X97" i="7"/>
  <c r="W97" i="7"/>
  <c r="V97" i="7"/>
  <c r="X96" i="7"/>
  <c r="W96" i="7"/>
  <c r="V96" i="7"/>
  <c r="X94" i="7"/>
  <c r="W94" i="7"/>
  <c r="V94" i="7"/>
  <c r="X93" i="7"/>
  <c r="W93" i="7"/>
  <c r="V93" i="7"/>
  <c r="X92" i="7"/>
  <c r="W92" i="7"/>
  <c r="V92" i="7"/>
  <c r="X90" i="7"/>
  <c r="W90" i="7"/>
  <c r="V90" i="7"/>
  <c r="X89" i="7"/>
  <c r="W89" i="7"/>
  <c r="V89" i="7"/>
  <c r="X88" i="7"/>
  <c r="W88" i="7"/>
  <c r="V88" i="7"/>
  <c r="X87" i="7"/>
  <c r="W87" i="7"/>
  <c r="V87" i="7"/>
  <c r="X86" i="7"/>
  <c r="W86" i="7"/>
  <c r="V86" i="7"/>
  <c r="X84" i="7"/>
  <c r="W84" i="7"/>
  <c r="V84" i="7"/>
  <c r="X83" i="7"/>
  <c r="W83" i="7"/>
  <c r="V83" i="7"/>
  <c r="X82" i="7"/>
  <c r="W82" i="7"/>
  <c r="V82" i="7"/>
  <c r="X81" i="7"/>
  <c r="W81" i="7"/>
  <c r="V81" i="7"/>
  <c r="X80" i="7"/>
  <c r="W80" i="7"/>
  <c r="V80" i="7"/>
  <c r="X79" i="7"/>
  <c r="W79" i="7"/>
  <c r="V79" i="7"/>
  <c r="X77" i="7"/>
  <c r="W77" i="7"/>
  <c r="V77" i="7"/>
  <c r="X76" i="7"/>
  <c r="W76" i="7"/>
  <c r="V76" i="7"/>
  <c r="X75" i="7"/>
  <c r="W75" i="7"/>
  <c r="V75" i="7"/>
  <c r="X74" i="7"/>
  <c r="W74" i="7"/>
  <c r="V74" i="7"/>
  <c r="X72" i="7"/>
  <c r="W72" i="7"/>
  <c r="V72" i="7"/>
  <c r="X71" i="7"/>
  <c r="W71" i="7"/>
  <c r="V71" i="7"/>
  <c r="X70" i="7"/>
  <c r="W70" i="7"/>
  <c r="V70" i="7"/>
  <c r="X69" i="7"/>
  <c r="W69" i="7"/>
  <c r="V69" i="7"/>
  <c r="X68" i="7"/>
  <c r="W68" i="7"/>
  <c r="V68" i="7"/>
  <c r="X67" i="7"/>
  <c r="W67" i="7"/>
  <c r="V67" i="7"/>
  <c r="X65" i="7"/>
  <c r="W65" i="7"/>
  <c r="V65" i="7"/>
  <c r="X64" i="7"/>
  <c r="W64" i="7"/>
  <c r="V64" i="7"/>
  <c r="X63" i="7"/>
  <c r="W63" i="7"/>
  <c r="V63" i="7"/>
  <c r="X62" i="7"/>
  <c r="W62" i="7"/>
  <c r="V62" i="7"/>
  <c r="X61" i="7"/>
  <c r="W61" i="7"/>
  <c r="V61" i="7"/>
  <c r="X59" i="7"/>
  <c r="W59" i="7"/>
  <c r="V59" i="7"/>
  <c r="X58" i="7"/>
  <c r="W58" i="7"/>
  <c r="V58" i="7"/>
  <c r="X57" i="7"/>
  <c r="W57" i="7"/>
  <c r="V57" i="7"/>
  <c r="X56" i="7"/>
  <c r="W56" i="7"/>
  <c r="V56" i="7"/>
  <c r="X54" i="7"/>
  <c r="W54" i="7"/>
  <c r="V54" i="7"/>
  <c r="X53" i="7"/>
  <c r="W53" i="7"/>
  <c r="V53" i="7"/>
  <c r="X52" i="7"/>
  <c r="W52" i="7"/>
  <c r="V52" i="7"/>
  <c r="X51" i="7"/>
  <c r="W51" i="7"/>
  <c r="V51" i="7"/>
  <c r="X50" i="7"/>
  <c r="W50" i="7"/>
  <c r="V50" i="7"/>
  <c r="X49" i="7"/>
  <c r="W49" i="7"/>
  <c r="V49" i="7"/>
  <c r="X47" i="7"/>
  <c r="W47" i="7"/>
  <c r="V47" i="7"/>
  <c r="X46" i="7"/>
  <c r="W46" i="7"/>
  <c r="V46" i="7"/>
  <c r="X45" i="7"/>
  <c r="W45" i="7"/>
  <c r="V45" i="7"/>
  <c r="X44" i="7"/>
  <c r="W44" i="7"/>
  <c r="V44" i="7"/>
  <c r="X43" i="7"/>
  <c r="W43" i="7"/>
  <c r="V43" i="7"/>
  <c r="X41" i="7"/>
  <c r="W41" i="7"/>
  <c r="V41" i="7"/>
  <c r="X40" i="7"/>
  <c r="W40" i="7"/>
  <c r="V40" i="7"/>
  <c r="X39" i="7"/>
  <c r="W39" i="7"/>
  <c r="V39" i="7"/>
  <c r="X38" i="7"/>
  <c r="W38" i="7"/>
  <c r="V38" i="7"/>
  <c r="X37" i="7"/>
  <c r="W37" i="7"/>
  <c r="V37" i="7"/>
  <c r="X36" i="7"/>
  <c r="W36" i="7"/>
  <c r="V36" i="7"/>
  <c r="X34" i="7"/>
  <c r="W34" i="7"/>
  <c r="V34" i="7"/>
  <c r="X33" i="7"/>
  <c r="W33" i="7"/>
  <c r="V33" i="7"/>
  <c r="X32" i="7"/>
  <c r="W32" i="7"/>
  <c r="V32" i="7"/>
  <c r="X31" i="7"/>
  <c r="W31" i="7"/>
  <c r="V31" i="7"/>
  <c r="X30" i="7"/>
  <c r="W30" i="7"/>
  <c r="V30" i="7"/>
  <c r="X28" i="7"/>
  <c r="W28" i="7"/>
  <c r="V28" i="7"/>
  <c r="X27" i="7"/>
  <c r="W27" i="7"/>
  <c r="V27" i="7"/>
  <c r="X26" i="7"/>
  <c r="W26" i="7"/>
  <c r="V26" i="7"/>
  <c r="X25" i="7"/>
  <c r="W25" i="7"/>
  <c r="V25" i="7"/>
  <c r="Y25" i="7"/>
  <c r="X24" i="7"/>
  <c r="W24" i="7"/>
  <c r="V24" i="7"/>
  <c r="X23" i="7"/>
  <c r="W23" i="7"/>
  <c r="V23" i="7"/>
  <c r="X22" i="7"/>
  <c r="W22" i="7"/>
  <c r="V22" i="7"/>
  <c r="X21" i="7"/>
  <c r="W21" i="7"/>
  <c r="V21" i="7"/>
  <c r="X19" i="7"/>
  <c r="W19" i="7"/>
  <c r="V19" i="7"/>
  <c r="X18" i="7"/>
  <c r="W18" i="7"/>
  <c r="V18" i="7"/>
  <c r="X17" i="7"/>
  <c r="W17" i="7"/>
  <c r="V17" i="7"/>
  <c r="X16" i="7"/>
  <c r="W16" i="7"/>
  <c r="V16" i="7"/>
  <c r="X15" i="7"/>
  <c r="W15" i="7"/>
  <c r="V15" i="7"/>
  <c r="X13" i="7"/>
  <c r="W13" i="7"/>
  <c r="V13" i="7"/>
  <c r="X12" i="7"/>
  <c r="W12" i="7"/>
  <c r="V12" i="7"/>
  <c r="X11" i="7"/>
  <c r="W11" i="7"/>
  <c r="V11" i="7"/>
  <c r="X10" i="7"/>
  <c r="W10" i="7"/>
  <c r="V10" i="7"/>
  <c r="X9" i="7"/>
  <c r="W9" i="7"/>
  <c r="V9" i="7"/>
  <c r="C349" i="5"/>
  <c r="D349" i="5"/>
  <c r="X6" i="5"/>
  <c r="H349" i="5"/>
  <c r="I349" i="5"/>
  <c r="AC7" i="5"/>
  <c r="AB6" i="5"/>
  <c r="AC6" i="5"/>
  <c r="AH6" i="5"/>
  <c r="AH7" i="5"/>
  <c r="AH8" i="5"/>
  <c r="X9" i="5"/>
  <c r="AB10" i="5"/>
  <c r="AB9" i="5"/>
  <c r="AC9" i="5"/>
  <c r="AC10" i="5"/>
  <c r="AC11" i="5"/>
  <c r="AC12" i="5"/>
  <c r="C351" i="5"/>
  <c r="D351" i="5"/>
  <c r="H351" i="5"/>
  <c r="I351" i="5"/>
  <c r="AC56" i="5"/>
  <c r="AB13" i="5"/>
  <c r="AC13" i="5"/>
  <c r="AH13" i="5"/>
  <c r="AC14" i="5"/>
  <c r="AB15" i="5"/>
  <c r="AC15" i="5"/>
  <c r="AH15" i="5"/>
  <c r="AC16" i="5"/>
  <c r="AB17" i="5"/>
  <c r="AC17" i="5"/>
  <c r="AH17" i="5"/>
  <c r="C352" i="5"/>
  <c r="D352" i="5"/>
  <c r="X18" i="5"/>
  <c r="H352" i="5"/>
  <c r="AB20" i="5"/>
  <c r="I352" i="5"/>
  <c r="AC19" i="5"/>
  <c r="AB18" i="5"/>
  <c r="AC18" i="5"/>
  <c r="AB19" i="5"/>
  <c r="AC20" i="5"/>
  <c r="AC23" i="5"/>
  <c r="AB21" i="5"/>
  <c r="AC21" i="5"/>
  <c r="AH21" i="5"/>
  <c r="AC22" i="5"/>
  <c r="AH22" i="5"/>
  <c r="AH23" i="5"/>
  <c r="AH24" i="5"/>
  <c r="AB26" i="5"/>
  <c r="AC26" i="5"/>
  <c r="AB25" i="5"/>
  <c r="AC25" i="5"/>
  <c r="AB27" i="5"/>
  <c r="X28" i="5"/>
  <c r="AC29" i="5"/>
  <c r="AB28" i="5"/>
  <c r="AC28" i="5"/>
  <c r="AH28" i="5"/>
  <c r="AH29" i="5"/>
  <c r="AH30" i="5"/>
  <c r="AH31" i="5"/>
  <c r="AH32" i="5"/>
  <c r="AB34" i="5"/>
  <c r="AC35" i="5"/>
  <c r="AB33" i="5"/>
  <c r="AC33" i="5"/>
  <c r="AH33" i="5"/>
  <c r="AC34" i="5"/>
  <c r="AH34" i="5"/>
  <c r="AH35" i="5"/>
  <c r="X36" i="5"/>
  <c r="AB62" i="5"/>
  <c r="AC62" i="5"/>
  <c r="AB36" i="5"/>
  <c r="AC36" i="5"/>
  <c r="AB38" i="5"/>
  <c r="AC38" i="5"/>
  <c r="AB37" i="5"/>
  <c r="AC37" i="5"/>
  <c r="AB39" i="5"/>
  <c r="AC40" i="5"/>
  <c r="AB69" i="5"/>
  <c r="AC70" i="5"/>
  <c r="AB41" i="5"/>
  <c r="AC41" i="5"/>
  <c r="AH41" i="5"/>
  <c r="C362" i="5"/>
  <c r="D362" i="5"/>
  <c r="C361" i="5"/>
  <c r="D361" i="5"/>
  <c r="X42" i="5"/>
  <c r="H362" i="5"/>
  <c r="AB43" i="5"/>
  <c r="I362" i="5"/>
  <c r="AC43" i="5"/>
  <c r="H361" i="5"/>
  <c r="AB42" i="5"/>
  <c r="I361" i="5"/>
  <c r="AC42" i="5"/>
  <c r="AH42" i="5"/>
  <c r="AH43" i="5"/>
  <c r="AC44" i="5"/>
  <c r="AH44" i="5"/>
  <c r="C363" i="5"/>
  <c r="D363" i="5"/>
  <c r="H363" i="5"/>
  <c r="AB46" i="5"/>
  <c r="I363" i="5"/>
  <c r="AB45" i="5"/>
  <c r="AC45" i="5"/>
  <c r="AH45" i="5"/>
  <c r="AC46" i="5"/>
  <c r="C366" i="5"/>
  <c r="D366" i="5"/>
  <c r="H366" i="5"/>
  <c r="AB48" i="5"/>
  <c r="I366" i="5"/>
  <c r="AB47" i="5"/>
  <c r="AC47" i="5"/>
  <c r="AH47" i="5"/>
  <c r="AC48" i="5"/>
  <c r="AH48" i="5"/>
  <c r="AC49" i="5"/>
  <c r="AH49" i="5"/>
  <c r="C368" i="5"/>
  <c r="D368" i="5"/>
  <c r="H368" i="5"/>
  <c r="AB85" i="5"/>
  <c r="I368" i="5"/>
  <c r="AC51" i="5"/>
  <c r="AB50" i="5"/>
  <c r="AC50" i="5"/>
  <c r="AB51" i="5"/>
  <c r="AH51" i="5"/>
  <c r="X52" i="5"/>
  <c r="AC91" i="5"/>
  <c r="AB52" i="5"/>
  <c r="AC52" i="5"/>
  <c r="C372" i="5"/>
  <c r="D372" i="5"/>
  <c r="H372" i="5"/>
  <c r="AB54" i="5"/>
  <c r="I372" i="5"/>
  <c r="AC54" i="5"/>
  <c r="AB53" i="5"/>
  <c r="AC53" i="5"/>
  <c r="AC93" i="5"/>
  <c r="AB55" i="5"/>
  <c r="AC55" i="5"/>
  <c r="AH55" i="5"/>
  <c r="AH56" i="5"/>
  <c r="AC57" i="5"/>
  <c r="AH57" i="5"/>
  <c r="AB59" i="5"/>
  <c r="AH59" i="5"/>
  <c r="AC60" i="5"/>
  <c r="AH61" i="5"/>
  <c r="AH62" i="5"/>
  <c r="AH63" i="5"/>
  <c r="C375" i="5"/>
  <c r="D375" i="5"/>
  <c r="H375" i="5"/>
  <c r="I375" i="5"/>
  <c r="AC65" i="5"/>
  <c r="AB65" i="5"/>
  <c r="AB66" i="5"/>
  <c r="C359" i="5"/>
  <c r="D359" i="5"/>
  <c r="H359" i="5"/>
  <c r="AB68" i="5"/>
  <c r="I359" i="5"/>
  <c r="AB67" i="5"/>
  <c r="AH68" i="5"/>
  <c r="AC69" i="5"/>
  <c r="AH69" i="5"/>
  <c r="AH70" i="5"/>
  <c r="AB72" i="5"/>
  <c r="AC71" i="5"/>
  <c r="AB71" i="5"/>
  <c r="AC72" i="5"/>
  <c r="AH72" i="5"/>
  <c r="AH73" i="5"/>
  <c r="AH74" i="5"/>
  <c r="AB75" i="5"/>
  <c r="AH75" i="5"/>
  <c r="AB76" i="5"/>
  <c r="AH76" i="5"/>
  <c r="AB79" i="5"/>
  <c r="AC77" i="5"/>
  <c r="AB77" i="5"/>
  <c r="AC78" i="5"/>
  <c r="AC79" i="5"/>
  <c r="AB81" i="5"/>
  <c r="AC80" i="5"/>
  <c r="AB80" i="5"/>
  <c r="AC81" i="5"/>
  <c r="AC83" i="5"/>
  <c r="AH83" i="5"/>
  <c r="X84" i="5"/>
  <c r="AC84" i="5"/>
  <c r="AB84" i="5"/>
  <c r="AH84" i="5"/>
  <c r="AC85" i="5"/>
  <c r="C369" i="5"/>
  <c r="D369" i="5"/>
  <c r="H369" i="5"/>
  <c r="AB87" i="5"/>
  <c r="I369" i="5"/>
  <c r="AC86" i="5"/>
  <c r="AB86" i="5"/>
  <c r="AC87" i="5"/>
  <c r="AB90" i="5"/>
  <c r="AC89" i="5"/>
  <c r="AB89" i="5"/>
  <c r="AC90" i="5"/>
  <c r="AB91" i="5"/>
  <c r="AH91" i="5"/>
  <c r="AB92" i="5"/>
  <c r="AC92" i="5"/>
  <c r="AB93" i="5"/>
  <c r="AH93" i="5"/>
  <c r="AH5" i="5"/>
  <c r="AB5" i="5"/>
  <c r="M514" i="8"/>
  <c r="L514" i="8"/>
  <c r="N514" i="8"/>
  <c r="O514" i="8"/>
  <c r="M513" i="8"/>
  <c r="L513" i="8"/>
  <c r="N513" i="8"/>
  <c r="O513" i="8"/>
  <c r="M512" i="8"/>
  <c r="L512" i="8"/>
  <c r="N512" i="8"/>
  <c r="O512" i="8"/>
  <c r="M511" i="8"/>
  <c r="L511" i="8"/>
  <c r="N511" i="8"/>
  <c r="O511" i="8"/>
  <c r="M510" i="8"/>
  <c r="L510" i="8"/>
  <c r="N510" i="8"/>
  <c r="O510" i="8"/>
  <c r="M509" i="8"/>
  <c r="L509" i="8"/>
  <c r="N509" i="8"/>
  <c r="O509" i="8"/>
  <c r="M508" i="8"/>
  <c r="L508" i="8"/>
  <c r="N508" i="8"/>
  <c r="O508" i="8"/>
  <c r="M507" i="8"/>
  <c r="L507" i="8"/>
  <c r="N507" i="8"/>
  <c r="O507" i="8"/>
  <c r="M506" i="8"/>
  <c r="L506" i="8"/>
  <c r="N506" i="8"/>
  <c r="O506" i="8"/>
  <c r="M505" i="8"/>
  <c r="L505" i="8"/>
  <c r="N505" i="8"/>
  <c r="O505" i="8"/>
  <c r="M504" i="8"/>
  <c r="L504" i="8"/>
  <c r="N504" i="8"/>
  <c r="O504" i="8"/>
  <c r="M503" i="8"/>
  <c r="L503" i="8"/>
  <c r="N503" i="8"/>
  <c r="O503" i="8"/>
  <c r="M502" i="8"/>
  <c r="L502" i="8"/>
  <c r="N502" i="8"/>
  <c r="O502" i="8"/>
  <c r="M501" i="8"/>
  <c r="L501" i="8"/>
  <c r="N501" i="8"/>
  <c r="O501" i="8"/>
  <c r="M500" i="8"/>
  <c r="L500" i="8"/>
  <c r="N500" i="8"/>
  <c r="O500" i="8"/>
  <c r="M499" i="8"/>
  <c r="L499" i="8"/>
  <c r="N499" i="8"/>
  <c r="O499" i="8"/>
  <c r="M498" i="8"/>
  <c r="L498" i="8"/>
  <c r="N498" i="8"/>
  <c r="O498" i="8"/>
  <c r="M497" i="8"/>
  <c r="L497" i="8"/>
  <c r="N497" i="8"/>
  <c r="O497" i="8"/>
  <c r="M496" i="8"/>
  <c r="L496" i="8"/>
  <c r="N496" i="8"/>
  <c r="O496" i="8"/>
  <c r="M495" i="8"/>
  <c r="L495" i="8"/>
  <c r="N495" i="8"/>
  <c r="O495" i="8"/>
  <c r="M494" i="8"/>
  <c r="L494" i="8"/>
  <c r="N494" i="8"/>
  <c r="O494" i="8"/>
  <c r="M493" i="8"/>
  <c r="L493" i="8"/>
  <c r="N493" i="8"/>
  <c r="O493" i="8"/>
  <c r="M492" i="8"/>
  <c r="L492" i="8"/>
  <c r="N492" i="8"/>
  <c r="O492" i="8"/>
  <c r="M491" i="8"/>
  <c r="L491" i="8"/>
  <c r="N491" i="8"/>
  <c r="O491" i="8"/>
  <c r="M489" i="8"/>
  <c r="L489" i="8"/>
  <c r="N489" i="8"/>
  <c r="O489" i="8"/>
  <c r="M488" i="8"/>
  <c r="L488" i="8"/>
  <c r="N488" i="8"/>
  <c r="O488" i="8"/>
  <c r="M487" i="8"/>
  <c r="L487" i="8"/>
  <c r="N487" i="8"/>
  <c r="O487" i="8"/>
  <c r="M486" i="8"/>
  <c r="L486" i="8"/>
  <c r="N486" i="8"/>
  <c r="O486" i="8"/>
  <c r="M485" i="8"/>
  <c r="L485" i="8"/>
  <c r="N485" i="8"/>
  <c r="O485" i="8"/>
  <c r="M484" i="8"/>
  <c r="L484" i="8"/>
  <c r="N484" i="8"/>
  <c r="O484" i="8"/>
  <c r="M483" i="8"/>
  <c r="L483" i="8"/>
  <c r="N483" i="8"/>
  <c r="O483" i="8"/>
  <c r="M482" i="8"/>
  <c r="L482" i="8"/>
  <c r="N482" i="8"/>
  <c r="O482" i="8"/>
  <c r="M481" i="8"/>
  <c r="L481" i="8"/>
  <c r="N481" i="8"/>
  <c r="O481" i="8"/>
  <c r="M480" i="8"/>
  <c r="L480" i="8"/>
  <c r="N480" i="8"/>
  <c r="O480" i="8"/>
  <c r="M479" i="8"/>
  <c r="L479" i="8"/>
  <c r="N479" i="8"/>
  <c r="O479" i="8"/>
  <c r="M478" i="8"/>
  <c r="L478" i="8"/>
  <c r="N478" i="8"/>
  <c r="O478" i="8"/>
  <c r="M477" i="8"/>
  <c r="L477" i="8"/>
  <c r="N477" i="8"/>
  <c r="O477" i="8"/>
  <c r="M476" i="8"/>
  <c r="L476" i="8"/>
  <c r="N476" i="8"/>
  <c r="O476" i="8"/>
  <c r="M475" i="8"/>
  <c r="L475" i="8"/>
  <c r="N475" i="8"/>
  <c r="O475" i="8"/>
  <c r="M474" i="8"/>
  <c r="L474" i="8"/>
  <c r="N474" i="8"/>
  <c r="O474" i="8"/>
  <c r="M473" i="8"/>
  <c r="L473" i="8"/>
  <c r="N473" i="8"/>
  <c r="O473" i="8"/>
  <c r="M472" i="8"/>
  <c r="L472" i="8"/>
  <c r="N472" i="8"/>
  <c r="O472" i="8"/>
  <c r="M471" i="8"/>
  <c r="L471" i="8"/>
  <c r="N471" i="8"/>
  <c r="O471" i="8"/>
  <c r="M470" i="8"/>
  <c r="L470" i="8"/>
  <c r="N470" i="8"/>
  <c r="O470" i="8"/>
  <c r="M469" i="8"/>
  <c r="L469" i="8"/>
  <c r="N469" i="8"/>
  <c r="O469" i="8"/>
  <c r="M468" i="8"/>
  <c r="L468" i="8"/>
  <c r="N468" i="8"/>
  <c r="O468" i="8"/>
  <c r="M467" i="8"/>
  <c r="L467" i="8"/>
  <c r="N467" i="8"/>
  <c r="O467" i="8"/>
  <c r="M466" i="8"/>
  <c r="L466" i="8"/>
  <c r="N466" i="8"/>
  <c r="O466" i="8"/>
  <c r="M465" i="8"/>
  <c r="L465" i="8"/>
  <c r="N465" i="8"/>
  <c r="O465" i="8"/>
  <c r="M464" i="8"/>
  <c r="L464" i="8"/>
  <c r="N464" i="8"/>
  <c r="O464" i="8"/>
  <c r="M463" i="8"/>
  <c r="L463" i="8"/>
  <c r="N463" i="8"/>
  <c r="O463" i="8"/>
  <c r="M462" i="8"/>
  <c r="L462" i="8"/>
  <c r="N462" i="8"/>
  <c r="O462" i="8"/>
  <c r="M461" i="8"/>
  <c r="L461" i="8"/>
  <c r="N461" i="8"/>
  <c r="O461" i="8"/>
  <c r="M460" i="8"/>
  <c r="L460" i="8"/>
  <c r="N460" i="8"/>
  <c r="O460" i="8"/>
  <c r="M459" i="8"/>
  <c r="L459" i="8"/>
  <c r="N459" i="8"/>
  <c r="O459" i="8"/>
  <c r="T450" i="8"/>
  <c r="S450" i="8"/>
  <c r="R450" i="8"/>
  <c r="Q450" i="8"/>
  <c r="T449" i="8"/>
  <c r="S449" i="8"/>
  <c r="R449" i="8"/>
  <c r="Q449" i="8"/>
  <c r="T448" i="8"/>
  <c r="S448" i="8"/>
  <c r="R448" i="8"/>
  <c r="Q448" i="8"/>
  <c r="T447" i="8"/>
  <c r="S447" i="8"/>
  <c r="R447" i="8"/>
  <c r="Q447" i="8"/>
  <c r="T446" i="8"/>
  <c r="S446" i="8"/>
  <c r="R446" i="8"/>
  <c r="Q446" i="8"/>
  <c r="T445" i="8"/>
  <c r="S445" i="8"/>
  <c r="R445" i="8"/>
  <c r="Q445" i="8"/>
  <c r="T444" i="8"/>
  <c r="S444" i="8"/>
  <c r="R444" i="8"/>
  <c r="Q444" i="8"/>
  <c r="T443" i="8"/>
  <c r="S443" i="8"/>
  <c r="R443" i="8"/>
  <c r="Q443" i="8"/>
  <c r="T442" i="8"/>
  <c r="S442" i="8"/>
  <c r="R442" i="8"/>
  <c r="Q442" i="8"/>
  <c r="T441" i="8"/>
  <c r="S441" i="8"/>
  <c r="R441" i="8"/>
  <c r="Q441" i="8"/>
  <c r="T440" i="8"/>
  <c r="S440" i="8"/>
  <c r="R440" i="8"/>
  <c r="Q440" i="8"/>
  <c r="T439" i="8"/>
  <c r="S439" i="8"/>
  <c r="R439" i="8"/>
  <c r="Q439" i="8"/>
  <c r="T438" i="8"/>
  <c r="S438" i="8"/>
  <c r="R438" i="8"/>
  <c r="Q438" i="8"/>
  <c r="T437" i="8"/>
  <c r="S437" i="8"/>
  <c r="R437" i="8"/>
  <c r="Q437" i="8"/>
  <c r="T436" i="8"/>
  <c r="S436" i="8"/>
  <c r="R436" i="8"/>
  <c r="Q436" i="8"/>
  <c r="T435" i="8"/>
  <c r="S435" i="8"/>
  <c r="R435" i="8"/>
  <c r="Q435" i="8"/>
  <c r="T434" i="8"/>
  <c r="S434" i="8"/>
  <c r="R434" i="8"/>
  <c r="Q434" i="8"/>
  <c r="T433" i="8"/>
  <c r="S433" i="8"/>
  <c r="R433" i="8"/>
  <c r="Q433" i="8"/>
  <c r="T432" i="8"/>
  <c r="S432" i="8"/>
  <c r="R432" i="8"/>
  <c r="Q432" i="8"/>
  <c r="T431" i="8"/>
  <c r="S431" i="8"/>
  <c r="R431" i="8"/>
  <c r="Q431" i="8"/>
  <c r="T430" i="8"/>
  <c r="S430" i="8"/>
  <c r="R430" i="8"/>
  <c r="Q430" i="8"/>
  <c r="M429" i="8"/>
  <c r="T429" i="8"/>
  <c r="L429" i="8"/>
  <c r="S429" i="8"/>
  <c r="R429" i="8"/>
  <c r="Q429" i="8"/>
  <c r="N429" i="8"/>
  <c r="O429" i="8"/>
  <c r="M428" i="8"/>
  <c r="T428" i="8"/>
  <c r="L428" i="8"/>
  <c r="S428" i="8"/>
  <c r="R428" i="8"/>
  <c r="Q428" i="8"/>
  <c r="N428" i="8"/>
  <c r="O428" i="8"/>
  <c r="T427" i="8"/>
  <c r="S427" i="8"/>
  <c r="R427" i="8"/>
  <c r="Q427" i="8"/>
  <c r="T426" i="8"/>
  <c r="S426" i="8"/>
  <c r="R426" i="8"/>
  <c r="Q426" i="8"/>
  <c r="M425" i="8"/>
  <c r="T425" i="8"/>
  <c r="L425" i="8"/>
  <c r="S425" i="8"/>
  <c r="R425" i="8"/>
  <c r="Q425" i="8"/>
  <c r="N425" i="8"/>
  <c r="O425" i="8"/>
  <c r="M424" i="8"/>
  <c r="T424" i="8"/>
  <c r="L424" i="8"/>
  <c r="S424" i="8"/>
  <c r="R424" i="8"/>
  <c r="Q424" i="8"/>
  <c r="N424" i="8"/>
  <c r="O424" i="8"/>
  <c r="T423" i="8"/>
  <c r="S423" i="8"/>
  <c r="R423" i="8"/>
  <c r="Q423" i="8"/>
  <c r="M422" i="8"/>
  <c r="T422" i="8"/>
  <c r="L422" i="8"/>
  <c r="S422" i="8"/>
  <c r="R422" i="8"/>
  <c r="Q422" i="8"/>
  <c r="N422" i="8"/>
  <c r="O422" i="8"/>
  <c r="M421" i="8"/>
  <c r="T421" i="8"/>
  <c r="L421" i="8"/>
  <c r="S421" i="8"/>
  <c r="R421" i="8"/>
  <c r="Q421" i="8"/>
  <c r="N421" i="8"/>
  <c r="O421" i="8"/>
  <c r="M420" i="8"/>
  <c r="T420" i="8"/>
  <c r="L420" i="8"/>
  <c r="S420" i="8"/>
  <c r="R420" i="8"/>
  <c r="Q420" i="8"/>
  <c r="N420" i="8"/>
  <c r="O420" i="8"/>
  <c r="M419" i="8"/>
  <c r="T419" i="8"/>
  <c r="L419" i="8"/>
  <c r="S419" i="8"/>
  <c r="R419" i="8"/>
  <c r="Q419" i="8"/>
  <c r="N419" i="8"/>
  <c r="O419" i="8"/>
  <c r="M418" i="8"/>
  <c r="T418" i="8"/>
  <c r="L418" i="8"/>
  <c r="S418" i="8"/>
  <c r="R418" i="8"/>
  <c r="Q418" i="8"/>
  <c r="N418" i="8"/>
  <c r="O418" i="8"/>
  <c r="T417" i="8"/>
  <c r="S417" i="8"/>
  <c r="R417" i="8"/>
  <c r="Q417" i="8"/>
  <c r="M415" i="8"/>
  <c r="T415" i="8"/>
  <c r="L415" i="8"/>
  <c r="S415" i="8"/>
  <c r="R415" i="8"/>
  <c r="Q415" i="8"/>
  <c r="N415" i="8"/>
  <c r="O415" i="8"/>
  <c r="M414" i="8"/>
  <c r="T414" i="8"/>
  <c r="L414" i="8"/>
  <c r="S414" i="8"/>
  <c r="R414" i="8"/>
  <c r="Q414" i="8"/>
  <c r="N414" i="8"/>
  <c r="O414" i="8"/>
  <c r="M413" i="8"/>
  <c r="T413" i="8"/>
  <c r="L413" i="8"/>
  <c r="S413" i="8"/>
  <c r="R413" i="8"/>
  <c r="Q413" i="8"/>
  <c r="N413" i="8"/>
  <c r="O413" i="8"/>
  <c r="M412" i="8"/>
  <c r="T412" i="8"/>
  <c r="L412" i="8"/>
  <c r="S412" i="8"/>
  <c r="R412" i="8"/>
  <c r="Q412" i="8"/>
  <c r="N412" i="8"/>
  <c r="O412" i="8"/>
  <c r="M411" i="8"/>
  <c r="T411" i="8"/>
  <c r="L411" i="8"/>
  <c r="S411" i="8"/>
  <c r="R411" i="8"/>
  <c r="Q411" i="8"/>
  <c r="N411" i="8"/>
  <c r="O411" i="8"/>
  <c r="T410" i="8"/>
  <c r="S410" i="8"/>
  <c r="R410" i="8"/>
  <c r="Q410" i="8"/>
  <c r="M409" i="8"/>
  <c r="T409" i="8"/>
  <c r="L409" i="8"/>
  <c r="S409" i="8"/>
  <c r="R409" i="8"/>
  <c r="Q409" i="8"/>
  <c r="N409" i="8"/>
  <c r="O409" i="8"/>
  <c r="T408" i="8"/>
  <c r="S408" i="8"/>
  <c r="R408" i="8"/>
  <c r="Q408" i="8"/>
  <c r="M407" i="8"/>
  <c r="T407" i="8"/>
  <c r="L407" i="8"/>
  <c r="S407" i="8"/>
  <c r="R407" i="8"/>
  <c r="Q407" i="8"/>
  <c r="N407" i="8"/>
  <c r="O407" i="8"/>
  <c r="M406" i="8"/>
  <c r="T406" i="8"/>
  <c r="L406" i="8"/>
  <c r="S406" i="8"/>
  <c r="R406" i="8"/>
  <c r="Q406" i="8"/>
  <c r="N406" i="8"/>
  <c r="O406" i="8"/>
  <c r="M405" i="8"/>
  <c r="T405" i="8"/>
  <c r="L405" i="8"/>
  <c r="S405" i="8"/>
  <c r="R405" i="8"/>
  <c r="Q405" i="8"/>
  <c r="N405" i="8"/>
  <c r="O405" i="8"/>
  <c r="DA402" i="8"/>
  <c r="CP402" i="8"/>
  <c r="M369" i="8"/>
  <c r="M370" i="8"/>
  <c r="M371" i="8"/>
  <c r="M372" i="8"/>
  <c r="M373" i="8"/>
  <c r="M374" i="8"/>
  <c r="M375" i="8"/>
  <c r="M376" i="8"/>
  <c r="M377" i="8"/>
  <c r="M378" i="8"/>
  <c r="M379" i="8"/>
  <c r="M380" i="8"/>
  <c r="M381" i="8"/>
  <c r="M382" i="8"/>
  <c r="M383" i="8"/>
  <c r="M384" i="8"/>
  <c r="M385" i="8"/>
  <c r="M386" i="8"/>
  <c r="M387" i="8"/>
  <c r="M388" i="8"/>
  <c r="M389" i="8"/>
  <c r="M390" i="8"/>
  <c r="M391" i="8"/>
  <c r="M392" i="8"/>
  <c r="M393" i="8"/>
  <c r="M394" i="8"/>
  <c r="M395" i="8"/>
  <c r="M396" i="8"/>
  <c r="M397" i="8"/>
  <c r="M398" i="8"/>
  <c r="M399" i="8"/>
  <c r="M400" i="8"/>
  <c r="M401" i="8"/>
  <c r="M402" i="8"/>
  <c r="T402" i="8"/>
  <c r="L369" i="8"/>
  <c r="L370" i="8"/>
  <c r="N370" i="8"/>
  <c r="O370" i="8"/>
  <c r="L371" i="8"/>
  <c r="L372" i="8"/>
  <c r="N372" i="8"/>
  <c r="O372" i="8"/>
  <c r="L373" i="8"/>
  <c r="L374" i="8"/>
  <c r="N374" i="8"/>
  <c r="O374" i="8"/>
  <c r="L375" i="8"/>
  <c r="L376" i="8"/>
  <c r="N376" i="8"/>
  <c r="O376" i="8"/>
  <c r="L377" i="8"/>
  <c r="L378" i="8"/>
  <c r="N378" i="8"/>
  <c r="O378" i="8"/>
  <c r="L379" i="8"/>
  <c r="L380" i="8"/>
  <c r="N380" i="8"/>
  <c r="O380" i="8"/>
  <c r="L381" i="8"/>
  <c r="L382" i="8"/>
  <c r="N382" i="8"/>
  <c r="O382" i="8"/>
  <c r="L383" i="8"/>
  <c r="L384" i="8"/>
  <c r="N384" i="8"/>
  <c r="O384" i="8"/>
  <c r="L385" i="8"/>
  <c r="L386" i="8"/>
  <c r="N386" i="8"/>
  <c r="O386" i="8"/>
  <c r="L387" i="8"/>
  <c r="L388" i="8"/>
  <c r="N388" i="8"/>
  <c r="O388" i="8"/>
  <c r="L389" i="8"/>
  <c r="L390" i="8"/>
  <c r="N390" i="8"/>
  <c r="O390" i="8"/>
  <c r="L391" i="8"/>
  <c r="L392" i="8"/>
  <c r="N392" i="8"/>
  <c r="O392" i="8"/>
  <c r="L393" i="8"/>
  <c r="L394" i="8"/>
  <c r="N394" i="8"/>
  <c r="O394" i="8"/>
  <c r="L395" i="8"/>
  <c r="L396" i="8"/>
  <c r="N396" i="8"/>
  <c r="O396" i="8"/>
  <c r="L397" i="8"/>
  <c r="L398" i="8"/>
  <c r="N398" i="8"/>
  <c r="O398" i="8"/>
  <c r="L399" i="8"/>
  <c r="L400" i="8"/>
  <c r="N400" i="8"/>
  <c r="O400" i="8"/>
  <c r="L401" i="8"/>
  <c r="L402" i="8"/>
  <c r="S402" i="8"/>
  <c r="D402" i="8"/>
  <c r="R402" i="8"/>
  <c r="C402" i="8"/>
  <c r="Q402" i="8"/>
  <c r="N369" i="8"/>
  <c r="N371" i="8"/>
  <c r="N373" i="8"/>
  <c r="N375" i="8"/>
  <c r="N377" i="8"/>
  <c r="N379" i="8"/>
  <c r="N381" i="8"/>
  <c r="N383" i="8"/>
  <c r="N385" i="8"/>
  <c r="N387" i="8"/>
  <c r="N389" i="8"/>
  <c r="N391" i="8"/>
  <c r="N393" i="8"/>
  <c r="N395" i="8"/>
  <c r="N397" i="8"/>
  <c r="N399" i="8"/>
  <c r="N401" i="8"/>
  <c r="N402" i="8"/>
  <c r="O402" i="8"/>
  <c r="I402" i="8"/>
  <c r="G402" i="8"/>
  <c r="J402" i="8"/>
  <c r="H402" i="8"/>
  <c r="E402" i="8"/>
  <c r="F402" i="8"/>
  <c r="X401" i="8"/>
  <c r="W401" i="8"/>
  <c r="V401" i="8"/>
  <c r="T401" i="8"/>
  <c r="S401" i="8"/>
  <c r="R401" i="8"/>
  <c r="Q401" i="8"/>
  <c r="O401" i="8"/>
  <c r="X400" i="8"/>
  <c r="W400" i="8"/>
  <c r="V400" i="8"/>
  <c r="T400" i="8"/>
  <c r="R400" i="8"/>
  <c r="Q400" i="8"/>
  <c r="X399" i="8"/>
  <c r="W399" i="8"/>
  <c r="V399" i="8"/>
  <c r="T399" i="8"/>
  <c r="S399" i="8"/>
  <c r="R399" i="8"/>
  <c r="Q399" i="8"/>
  <c r="O399" i="8"/>
  <c r="X398" i="8"/>
  <c r="W398" i="8"/>
  <c r="V398" i="8"/>
  <c r="T398" i="8"/>
  <c r="R398" i="8"/>
  <c r="Q398" i="8"/>
  <c r="X397" i="8"/>
  <c r="W397" i="8"/>
  <c r="V397" i="8"/>
  <c r="T397" i="8"/>
  <c r="S397" i="8"/>
  <c r="R397" i="8"/>
  <c r="Q397" i="8"/>
  <c r="O397" i="8"/>
  <c r="X396" i="8"/>
  <c r="W396" i="8"/>
  <c r="V396" i="8"/>
  <c r="T396" i="8"/>
  <c r="R396" i="8"/>
  <c r="Q396" i="8"/>
  <c r="X395" i="8"/>
  <c r="W395" i="8"/>
  <c r="V395" i="8"/>
  <c r="T395" i="8"/>
  <c r="S395" i="8"/>
  <c r="R395" i="8"/>
  <c r="Q395" i="8"/>
  <c r="O395" i="8"/>
  <c r="X394" i="8"/>
  <c r="W394" i="8"/>
  <c r="V394" i="8"/>
  <c r="T394" i="8"/>
  <c r="R394" i="8"/>
  <c r="Q394" i="8"/>
  <c r="X393" i="8"/>
  <c r="W393" i="8"/>
  <c r="V393" i="8"/>
  <c r="T393" i="8"/>
  <c r="S393" i="8"/>
  <c r="R393" i="8"/>
  <c r="Q393" i="8"/>
  <c r="O393" i="8"/>
  <c r="X392" i="8"/>
  <c r="W392" i="8"/>
  <c r="V392" i="8"/>
  <c r="T392" i="8"/>
  <c r="R392" i="8"/>
  <c r="Q392" i="8"/>
  <c r="X391" i="8"/>
  <c r="W391" i="8"/>
  <c r="V391" i="8"/>
  <c r="T391" i="8"/>
  <c r="S391" i="8"/>
  <c r="R391" i="8"/>
  <c r="Q391" i="8"/>
  <c r="O391" i="8"/>
  <c r="X390" i="8"/>
  <c r="W390" i="8"/>
  <c r="V390" i="8"/>
  <c r="T390" i="8"/>
  <c r="R390" i="8"/>
  <c r="Q390" i="8"/>
  <c r="X389" i="8"/>
  <c r="W389" i="8"/>
  <c r="V389" i="8"/>
  <c r="T389" i="8"/>
  <c r="S389" i="8"/>
  <c r="R389" i="8"/>
  <c r="Q389" i="8"/>
  <c r="O389" i="8"/>
  <c r="X388" i="8"/>
  <c r="W388" i="8"/>
  <c r="V388" i="8"/>
  <c r="T388" i="8"/>
  <c r="R388" i="8"/>
  <c r="Q388" i="8"/>
  <c r="X387" i="8"/>
  <c r="W387" i="8"/>
  <c r="V387" i="8"/>
  <c r="T387" i="8"/>
  <c r="S387" i="8"/>
  <c r="R387" i="8"/>
  <c r="Q387" i="8"/>
  <c r="O387" i="8"/>
  <c r="X386" i="8"/>
  <c r="W386" i="8"/>
  <c r="V386" i="8"/>
  <c r="T386" i="8"/>
  <c r="R386" i="8"/>
  <c r="Q386" i="8"/>
  <c r="X385" i="8"/>
  <c r="W385" i="8"/>
  <c r="V385" i="8"/>
  <c r="T385" i="8"/>
  <c r="S385" i="8"/>
  <c r="R385" i="8"/>
  <c r="Q385" i="8"/>
  <c r="O385" i="8"/>
  <c r="X384" i="8"/>
  <c r="W384" i="8"/>
  <c r="V384" i="8"/>
  <c r="T384" i="8"/>
  <c r="R384" i="8"/>
  <c r="Q384" i="8"/>
  <c r="X383" i="8"/>
  <c r="W383" i="8"/>
  <c r="V383" i="8"/>
  <c r="T383" i="8"/>
  <c r="S383" i="8"/>
  <c r="R383" i="8"/>
  <c r="Q383" i="8"/>
  <c r="O383" i="8"/>
  <c r="X382" i="8"/>
  <c r="W382" i="8"/>
  <c r="V382" i="8"/>
  <c r="T382" i="8"/>
  <c r="R382" i="8"/>
  <c r="Q382" i="8"/>
  <c r="X381" i="8"/>
  <c r="W381" i="8"/>
  <c r="V381" i="8"/>
  <c r="T381" i="8"/>
  <c r="S381" i="8"/>
  <c r="R381" i="8"/>
  <c r="Q381" i="8"/>
  <c r="O381" i="8"/>
  <c r="X380" i="8"/>
  <c r="W380" i="8"/>
  <c r="V380" i="8"/>
  <c r="T380" i="8"/>
  <c r="R380" i="8"/>
  <c r="Q380" i="8"/>
  <c r="X379" i="8"/>
  <c r="W379" i="8"/>
  <c r="V379" i="8"/>
  <c r="T379" i="8"/>
  <c r="S379" i="8"/>
  <c r="R379" i="8"/>
  <c r="Q379" i="8"/>
  <c r="O379" i="8"/>
  <c r="X378" i="8"/>
  <c r="W378" i="8"/>
  <c r="V378" i="8"/>
  <c r="T378" i="8"/>
  <c r="R378" i="8"/>
  <c r="Q378" i="8"/>
  <c r="X377" i="8"/>
  <c r="W377" i="8"/>
  <c r="V377" i="8"/>
  <c r="T377" i="8"/>
  <c r="S377" i="8"/>
  <c r="R377" i="8"/>
  <c r="Q377" i="8"/>
  <c r="O377" i="8"/>
  <c r="X376" i="8"/>
  <c r="W376" i="8"/>
  <c r="V376" i="8"/>
  <c r="T376" i="8"/>
  <c r="R376" i="8"/>
  <c r="Q376" i="8"/>
  <c r="X375" i="8"/>
  <c r="W375" i="8"/>
  <c r="V375" i="8"/>
  <c r="T375" i="8"/>
  <c r="S375" i="8"/>
  <c r="R375" i="8"/>
  <c r="Q375" i="8"/>
  <c r="O375" i="8"/>
  <c r="X374" i="8"/>
  <c r="W374" i="8"/>
  <c r="V374" i="8"/>
  <c r="T374" i="8"/>
  <c r="R374" i="8"/>
  <c r="Q374" i="8"/>
  <c r="X373" i="8"/>
  <c r="W373" i="8"/>
  <c r="V373" i="8"/>
  <c r="T373" i="8"/>
  <c r="S373" i="8"/>
  <c r="R373" i="8"/>
  <c r="Q373" i="8"/>
  <c r="O373" i="8"/>
  <c r="X372" i="8"/>
  <c r="W372" i="8"/>
  <c r="V372" i="8"/>
  <c r="T372" i="8"/>
  <c r="R372" i="8"/>
  <c r="Q372" i="8"/>
  <c r="X371" i="8"/>
  <c r="W371" i="8"/>
  <c r="V371" i="8"/>
  <c r="T371" i="8"/>
  <c r="S371" i="8"/>
  <c r="R371" i="8"/>
  <c r="Q371" i="8"/>
  <c r="O371" i="8"/>
  <c r="X370" i="8"/>
  <c r="W370" i="8"/>
  <c r="V370" i="8"/>
  <c r="T370" i="8"/>
  <c r="R370" i="8"/>
  <c r="Q370" i="8"/>
  <c r="X369" i="8"/>
  <c r="W369" i="8"/>
  <c r="V369" i="8"/>
  <c r="T369" i="8"/>
  <c r="S369" i="8"/>
  <c r="R369" i="8"/>
  <c r="Q369" i="8"/>
  <c r="O369" i="8"/>
  <c r="X368" i="8"/>
  <c r="W368" i="8"/>
  <c r="V368" i="8"/>
  <c r="DA367" i="8"/>
  <c r="W367" i="8"/>
  <c r="CP367" i="8"/>
  <c r="X367" i="8"/>
  <c r="V367" i="8"/>
  <c r="M331" i="8"/>
  <c r="M332" i="8"/>
  <c r="M333" i="8"/>
  <c r="M334" i="8"/>
  <c r="M335" i="8"/>
  <c r="M336" i="8"/>
  <c r="M337" i="8"/>
  <c r="M338" i="8"/>
  <c r="M339" i="8"/>
  <c r="M340" i="8"/>
  <c r="M341" i="8"/>
  <c r="M342" i="8"/>
  <c r="M343" i="8"/>
  <c r="M344" i="8"/>
  <c r="M345" i="8"/>
  <c r="M346" i="8"/>
  <c r="M347" i="8"/>
  <c r="M348" i="8"/>
  <c r="M349" i="8"/>
  <c r="M350" i="8"/>
  <c r="M351" i="8"/>
  <c r="M352" i="8"/>
  <c r="M353" i="8"/>
  <c r="M354" i="8"/>
  <c r="M355" i="8"/>
  <c r="M356" i="8"/>
  <c r="M357" i="8"/>
  <c r="M358" i="8"/>
  <c r="M359" i="8"/>
  <c r="M360" i="8"/>
  <c r="M361" i="8"/>
  <c r="M362" i="8"/>
  <c r="M363" i="8"/>
  <c r="M364" i="8"/>
  <c r="M365" i="8"/>
  <c r="M366" i="8"/>
  <c r="M367" i="8"/>
  <c r="T367"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S367" i="8"/>
  <c r="S334" i="8"/>
  <c r="S336" i="8"/>
  <c r="S338" i="8"/>
  <c r="S340" i="8"/>
  <c r="S342" i="8"/>
  <c r="S344" i="8"/>
  <c r="S346" i="8"/>
  <c r="S348" i="8"/>
  <c r="S350" i="8"/>
  <c r="S352" i="8"/>
  <c r="S354" i="8"/>
  <c r="S356" i="8"/>
  <c r="S358" i="8"/>
  <c r="S360" i="8"/>
  <c r="S362" i="8"/>
  <c r="S364" i="8"/>
  <c r="S366" i="8"/>
  <c r="D367" i="8"/>
  <c r="R367" i="8"/>
  <c r="C367" i="8"/>
  <c r="Q367"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O367" i="8"/>
  <c r="I367" i="8"/>
  <c r="G367" i="8"/>
  <c r="J367" i="8"/>
  <c r="H367" i="8"/>
  <c r="E367" i="8"/>
  <c r="F367" i="8"/>
  <c r="X366" i="8"/>
  <c r="W366" i="8"/>
  <c r="V366" i="8"/>
  <c r="T366" i="8"/>
  <c r="R366" i="8"/>
  <c r="Q366" i="8"/>
  <c r="O366" i="8"/>
  <c r="X365" i="8"/>
  <c r="W365" i="8"/>
  <c r="V365" i="8"/>
  <c r="T365" i="8"/>
  <c r="S365" i="8"/>
  <c r="R365" i="8"/>
  <c r="Q365" i="8"/>
  <c r="O365" i="8"/>
  <c r="X364" i="8"/>
  <c r="W364" i="8"/>
  <c r="V364" i="8"/>
  <c r="T364" i="8"/>
  <c r="R364" i="8"/>
  <c r="Q364" i="8"/>
  <c r="O364" i="8"/>
  <c r="X363" i="8"/>
  <c r="W363" i="8"/>
  <c r="V363" i="8"/>
  <c r="T363" i="8"/>
  <c r="S363" i="8"/>
  <c r="R363" i="8"/>
  <c r="Q363" i="8"/>
  <c r="O363" i="8"/>
  <c r="X362" i="8"/>
  <c r="W362" i="8"/>
  <c r="V362" i="8"/>
  <c r="T362" i="8"/>
  <c r="R362" i="8"/>
  <c r="Q362" i="8"/>
  <c r="O362" i="8"/>
  <c r="X361" i="8"/>
  <c r="W361" i="8"/>
  <c r="V361" i="8"/>
  <c r="T361" i="8"/>
  <c r="S361" i="8"/>
  <c r="R361" i="8"/>
  <c r="Q361" i="8"/>
  <c r="O361" i="8"/>
  <c r="X360" i="8"/>
  <c r="W360" i="8"/>
  <c r="V360" i="8"/>
  <c r="T360" i="8"/>
  <c r="R360" i="8"/>
  <c r="Q360" i="8"/>
  <c r="O360" i="8"/>
  <c r="X359" i="8"/>
  <c r="W359" i="8"/>
  <c r="V359" i="8"/>
  <c r="T359" i="8"/>
  <c r="S359" i="8"/>
  <c r="R359" i="8"/>
  <c r="Q359" i="8"/>
  <c r="O359" i="8"/>
  <c r="X358" i="8"/>
  <c r="W358" i="8"/>
  <c r="V358" i="8"/>
  <c r="T358" i="8"/>
  <c r="R358" i="8"/>
  <c r="Q358" i="8"/>
  <c r="O358" i="8"/>
  <c r="X357" i="8"/>
  <c r="W357" i="8"/>
  <c r="V357" i="8"/>
  <c r="T357" i="8"/>
  <c r="S357" i="8"/>
  <c r="R357" i="8"/>
  <c r="Q357" i="8"/>
  <c r="O357" i="8"/>
  <c r="X356" i="8"/>
  <c r="W356" i="8"/>
  <c r="V356" i="8"/>
  <c r="T356" i="8"/>
  <c r="R356" i="8"/>
  <c r="Q356" i="8"/>
  <c r="O356" i="8"/>
  <c r="X355" i="8"/>
  <c r="W355" i="8"/>
  <c r="V355" i="8"/>
  <c r="T355" i="8"/>
  <c r="S355" i="8"/>
  <c r="R355" i="8"/>
  <c r="Q355" i="8"/>
  <c r="O355" i="8"/>
  <c r="X354" i="8"/>
  <c r="W354" i="8"/>
  <c r="V354" i="8"/>
  <c r="T354" i="8"/>
  <c r="R354" i="8"/>
  <c r="Q354" i="8"/>
  <c r="O354" i="8"/>
  <c r="X353" i="8"/>
  <c r="W353" i="8"/>
  <c r="V353" i="8"/>
  <c r="T353" i="8"/>
  <c r="S353" i="8"/>
  <c r="R353" i="8"/>
  <c r="Q353" i="8"/>
  <c r="O353" i="8"/>
  <c r="X352" i="8"/>
  <c r="W352" i="8"/>
  <c r="V352" i="8"/>
  <c r="T352" i="8"/>
  <c r="R352" i="8"/>
  <c r="Q352" i="8"/>
  <c r="O352" i="8"/>
  <c r="X351" i="8"/>
  <c r="W351" i="8"/>
  <c r="V351" i="8"/>
  <c r="T351" i="8"/>
  <c r="S351" i="8"/>
  <c r="R351" i="8"/>
  <c r="Q351" i="8"/>
  <c r="O351" i="8"/>
  <c r="X350" i="8"/>
  <c r="W350" i="8"/>
  <c r="V350" i="8"/>
  <c r="T350" i="8"/>
  <c r="R350" i="8"/>
  <c r="Q350" i="8"/>
  <c r="O350" i="8"/>
  <c r="X349" i="8"/>
  <c r="W349" i="8"/>
  <c r="V349" i="8"/>
  <c r="T349" i="8"/>
  <c r="S349" i="8"/>
  <c r="R349" i="8"/>
  <c r="Q349" i="8"/>
  <c r="O349" i="8"/>
  <c r="X348" i="8"/>
  <c r="W348" i="8"/>
  <c r="V348" i="8"/>
  <c r="T348" i="8"/>
  <c r="R348" i="8"/>
  <c r="Q348" i="8"/>
  <c r="O348" i="8"/>
  <c r="X347" i="8"/>
  <c r="W347" i="8"/>
  <c r="V347" i="8"/>
  <c r="T347" i="8"/>
  <c r="S347" i="8"/>
  <c r="R347" i="8"/>
  <c r="Q347" i="8"/>
  <c r="O347" i="8"/>
  <c r="X346" i="8"/>
  <c r="W346" i="8"/>
  <c r="V346" i="8"/>
  <c r="T346" i="8"/>
  <c r="R346" i="8"/>
  <c r="Q346" i="8"/>
  <c r="O346" i="8"/>
  <c r="X345" i="8"/>
  <c r="W345" i="8"/>
  <c r="V345" i="8"/>
  <c r="T345" i="8"/>
  <c r="S345" i="8"/>
  <c r="R345" i="8"/>
  <c r="Q345" i="8"/>
  <c r="O345" i="8"/>
  <c r="X344" i="8"/>
  <c r="W344" i="8"/>
  <c r="V344" i="8"/>
  <c r="T344" i="8"/>
  <c r="R344" i="8"/>
  <c r="Q344" i="8"/>
  <c r="O344" i="8"/>
  <c r="X343" i="8"/>
  <c r="W343" i="8"/>
  <c r="V343" i="8"/>
  <c r="T343" i="8"/>
  <c r="S343" i="8"/>
  <c r="R343" i="8"/>
  <c r="Q343" i="8"/>
  <c r="O343" i="8"/>
  <c r="X342" i="8"/>
  <c r="W342" i="8"/>
  <c r="V342" i="8"/>
  <c r="T342" i="8"/>
  <c r="R342" i="8"/>
  <c r="Q342" i="8"/>
  <c r="O342" i="8"/>
  <c r="X341" i="8"/>
  <c r="W341" i="8"/>
  <c r="V341" i="8"/>
  <c r="T341" i="8"/>
  <c r="S341" i="8"/>
  <c r="R341" i="8"/>
  <c r="Q341" i="8"/>
  <c r="O341" i="8"/>
  <c r="X340" i="8"/>
  <c r="W340" i="8"/>
  <c r="V340" i="8"/>
  <c r="T340" i="8"/>
  <c r="R340" i="8"/>
  <c r="Q340" i="8"/>
  <c r="O340" i="8"/>
  <c r="X339" i="8"/>
  <c r="W339" i="8"/>
  <c r="V339" i="8"/>
  <c r="T339" i="8"/>
  <c r="S339" i="8"/>
  <c r="R339" i="8"/>
  <c r="Q339" i="8"/>
  <c r="O339" i="8"/>
  <c r="X338" i="8"/>
  <c r="W338" i="8"/>
  <c r="V338" i="8"/>
  <c r="T338" i="8"/>
  <c r="R338" i="8"/>
  <c r="Q338" i="8"/>
  <c r="O338" i="8"/>
  <c r="X337" i="8"/>
  <c r="W337" i="8"/>
  <c r="V337" i="8"/>
  <c r="T337" i="8"/>
  <c r="S337" i="8"/>
  <c r="R337" i="8"/>
  <c r="Q337" i="8"/>
  <c r="O337" i="8"/>
  <c r="X336" i="8"/>
  <c r="W336" i="8"/>
  <c r="V336" i="8"/>
  <c r="T336" i="8"/>
  <c r="R336" i="8"/>
  <c r="Q336" i="8"/>
  <c r="O336" i="8"/>
  <c r="X335" i="8"/>
  <c r="W335" i="8"/>
  <c r="V335" i="8"/>
  <c r="T335" i="8"/>
  <c r="S335" i="8"/>
  <c r="R335" i="8"/>
  <c r="Q335" i="8"/>
  <c r="O335" i="8"/>
  <c r="X334" i="8"/>
  <c r="W334" i="8"/>
  <c r="V334" i="8"/>
  <c r="T334" i="8"/>
  <c r="R334" i="8"/>
  <c r="Q334" i="8"/>
  <c r="O334" i="8"/>
  <c r="X333" i="8"/>
  <c r="W333" i="8"/>
  <c r="V333" i="8"/>
  <c r="T333" i="8"/>
  <c r="S333" i="8"/>
  <c r="R333" i="8"/>
  <c r="Q333" i="8"/>
  <c r="O333" i="8"/>
  <c r="X332" i="8"/>
  <c r="W332" i="8"/>
  <c r="V332" i="8"/>
  <c r="T332" i="8"/>
  <c r="R332" i="8"/>
  <c r="Q332" i="8"/>
  <c r="O332" i="8"/>
  <c r="X331" i="8"/>
  <c r="W331" i="8"/>
  <c r="V331" i="8"/>
  <c r="T331" i="8"/>
  <c r="S331" i="8"/>
  <c r="R331" i="8"/>
  <c r="Q331" i="8"/>
  <c r="O331" i="8"/>
  <c r="X330" i="8"/>
  <c r="W330" i="8"/>
  <c r="V330" i="8"/>
  <c r="DA329" i="8"/>
  <c r="W329" i="8"/>
  <c r="CP329" i="8"/>
  <c r="X329" i="8"/>
  <c r="V329" i="8"/>
  <c r="M274" i="8"/>
  <c r="M275" i="8"/>
  <c r="T275" i="8"/>
  <c r="M276" i="8"/>
  <c r="M277" i="8"/>
  <c r="T277" i="8"/>
  <c r="M278" i="8"/>
  <c r="M279" i="8"/>
  <c r="T279" i="8"/>
  <c r="M280" i="8"/>
  <c r="M281" i="8"/>
  <c r="T281" i="8"/>
  <c r="M282" i="8"/>
  <c r="M283" i="8"/>
  <c r="T283" i="8"/>
  <c r="M284" i="8"/>
  <c r="M285" i="8"/>
  <c r="T285" i="8"/>
  <c r="M286" i="8"/>
  <c r="M287" i="8"/>
  <c r="T287" i="8"/>
  <c r="M288" i="8"/>
  <c r="M289" i="8"/>
  <c r="T289" i="8"/>
  <c r="M290" i="8"/>
  <c r="M291" i="8"/>
  <c r="T291" i="8"/>
  <c r="M292" i="8"/>
  <c r="M293" i="8"/>
  <c r="T293" i="8"/>
  <c r="M294" i="8"/>
  <c r="M295" i="8"/>
  <c r="T295" i="8"/>
  <c r="M296" i="8"/>
  <c r="M297" i="8"/>
  <c r="T297" i="8"/>
  <c r="M298" i="8"/>
  <c r="M299" i="8"/>
  <c r="T299" i="8"/>
  <c r="M300" i="8"/>
  <c r="M301" i="8"/>
  <c r="T301" i="8"/>
  <c r="M302" i="8"/>
  <c r="M303" i="8"/>
  <c r="T303" i="8"/>
  <c r="M304" i="8"/>
  <c r="M305" i="8"/>
  <c r="T305" i="8"/>
  <c r="M306" i="8"/>
  <c r="M307" i="8"/>
  <c r="T307" i="8"/>
  <c r="M308" i="8"/>
  <c r="M309" i="8"/>
  <c r="T309" i="8"/>
  <c r="M310" i="8"/>
  <c r="M311" i="8"/>
  <c r="T311" i="8"/>
  <c r="M312" i="8"/>
  <c r="M313" i="8"/>
  <c r="T313" i="8"/>
  <c r="M314" i="8"/>
  <c r="M315" i="8"/>
  <c r="T315" i="8"/>
  <c r="M316" i="8"/>
  <c r="M317" i="8"/>
  <c r="T317" i="8"/>
  <c r="M318" i="8"/>
  <c r="M319" i="8"/>
  <c r="T319" i="8"/>
  <c r="M320" i="8"/>
  <c r="M321" i="8"/>
  <c r="T321" i="8"/>
  <c r="M322" i="8"/>
  <c r="M323" i="8"/>
  <c r="T323" i="8"/>
  <c r="M324" i="8"/>
  <c r="M325" i="8"/>
  <c r="T325" i="8"/>
  <c r="M326" i="8"/>
  <c r="M327" i="8"/>
  <c r="T327" i="8"/>
  <c r="M328" i="8"/>
  <c r="M329" i="8"/>
  <c r="T329"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S329" i="8"/>
  <c r="N276" i="8"/>
  <c r="O276" i="8"/>
  <c r="N278" i="8"/>
  <c r="O278" i="8"/>
  <c r="N280" i="8"/>
  <c r="O280" i="8"/>
  <c r="N282" i="8"/>
  <c r="O282" i="8"/>
  <c r="N284" i="8"/>
  <c r="O284" i="8"/>
  <c r="N286" i="8"/>
  <c r="O286" i="8"/>
  <c r="N288" i="8"/>
  <c r="O288" i="8"/>
  <c r="N290" i="8"/>
  <c r="O290" i="8"/>
  <c r="N292" i="8"/>
  <c r="O292" i="8"/>
  <c r="N294" i="8"/>
  <c r="O294" i="8"/>
  <c r="N296" i="8"/>
  <c r="O296" i="8"/>
  <c r="N298" i="8"/>
  <c r="O298" i="8"/>
  <c r="N300" i="8"/>
  <c r="O300" i="8"/>
  <c r="N302" i="8"/>
  <c r="O302" i="8"/>
  <c r="N304" i="8"/>
  <c r="O304" i="8"/>
  <c r="N306" i="8"/>
  <c r="O306" i="8"/>
  <c r="N308" i="8"/>
  <c r="O308" i="8"/>
  <c r="N310" i="8"/>
  <c r="O310" i="8"/>
  <c r="N312" i="8"/>
  <c r="O312" i="8"/>
  <c r="N314" i="8"/>
  <c r="O314" i="8"/>
  <c r="N316" i="8"/>
  <c r="O316" i="8"/>
  <c r="N318" i="8"/>
  <c r="O318" i="8"/>
  <c r="N320" i="8"/>
  <c r="O320" i="8"/>
  <c r="N322" i="8"/>
  <c r="O322" i="8"/>
  <c r="N324" i="8"/>
  <c r="O324" i="8"/>
  <c r="N326" i="8"/>
  <c r="O326" i="8"/>
  <c r="N328" i="8"/>
  <c r="O328" i="8"/>
  <c r="D329" i="8"/>
  <c r="R329" i="8"/>
  <c r="C329" i="8"/>
  <c r="Q329" i="8"/>
  <c r="N275" i="8"/>
  <c r="O275" i="8"/>
  <c r="N277" i="8"/>
  <c r="O277" i="8"/>
  <c r="N279" i="8"/>
  <c r="O279" i="8"/>
  <c r="N281" i="8"/>
  <c r="O281" i="8"/>
  <c r="N283" i="8"/>
  <c r="O283" i="8"/>
  <c r="N285" i="8"/>
  <c r="O285" i="8"/>
  <c r="N287" i="8"/>
  <c r="O287" i="8"/>
  <c r="N289" i="8"/>
  <c r="O289" i="8"/>
  <c r="N291" i="8"/>
  <c r="O291" i="8"/>
  <c r="N293" i="8"/>
  <c r="O293" i="8"/>
  <c r="N295" i="8"/>
  <c r="O295" i="8"/>
  <c r="N297" i="8"/>
  <c r="O297" i="8"/>
  <c r="N299" i="8"/>
  <c r="O299" i="8"/>
  <c r="N301" i="8"/>
  <c r="O301" i="8"/>
  <c r="N303" i="8"/>
  <c r="O303" i="8"/>
  <c r="N305" i="8"/>
  <c r="O305" i="8"/>
  <c r="N307" i="8"/>
  <c r="O307" i="8"/>
  <c r="N309" i="8"/>
  <c r="O309" i="8"/>
  <c r="N311" i="8"/>
  <c r="O311" i="8"/>
  <c r="N313" i="8"/>
  <c r="O313" i="8"/>
  <c r="N315" i="8"/>
  <c r="O315" i="8"/>
  <c r="N317" i="8"/>
  <c r="O317" i="8"/>
  <c r="N319" i="8"/>
  <c r="O319" i="8"/>
  <c r="N321" i="8"/>
  <c r="O321" i="8"/>
  <c r="N323" i="8"/>
  <c r="O323" i="8"/>
  <c r="N325" i="8"/>
  <c r="O325" i="8"/>
  <c r="N327" i="8"/>
  <c r="O327" i="8"/>
  <c r="I329" i="8"/>
  <c r="G329" i="8"/>
  <c r="J329" i="8"/>
  <c r="H329" i="8"/>
  <c r="E329" i="8"/>
  <c r="F329" i="8"/>
  <c r="X328" i="8"/>
  <c r="W328" i="8"/>
  <c r="V328" i="8"/>
  <c r="T328" i="8"/>
  <c r="S328" i="8"/>
  <c r="R328" i="8"/>
  <c r="Q328" i="8"/>
  <c r="X327" i="8"/>
  <c r="W327" i="8"/>
  <c r="V327" i="8"/>
  <c r="S327" i="8"/>
  <c r="R327" i="8"/>
  <c r="Q327" i="8"/>
  <c r="X326" i="8"/>
  <c r="W326" i="8"/>
  <c r="V326" i="8"/>
  <c r="T326" i="8"/>
  <c r="S326" i="8"/>
  <c r="R326" i="8"/>
  <c r="Q326" i="8"/>
  <c r="X325" i="8"/>
  <c r="W325" i="8"/>
  <c r="V325" i="8"/>
  <c r="S325" i="8"/>
  <c r="R325" i="8"/>
  <c r="Q325" i="8"/>
  <c r="X324" i="8"/>
  <c r="W324" i="8"/>
  <c r="V324" i="8"/>
  <c r="T324" i="8"/>
  <c r="S324" i="8"/>
  <c r="R324" i="8"/>
  <c r="Q324" i="8"/>
  <c r="X323" i="8"/>
  <c r="W323" i="8"/>
  <c r="V323" i="8"/>
  <c r="S323" i="8"/>
  <c r="R323" i="8"/>
  <c r="Q323" i="8"/>
  <c r="X322" i="8"/>
  <c r="W322" i="8"/>
  <c r="V322" i="8"/>
  <c r="T322" i="8"/>
  <c r="S322" i="8"/>
  <c r="R322" i="8"/>
  <c r="Q322" i="8"/>
  <c r="X321" i="8"/>
  <c r="W321" i="8"/>
  <c r="V321" i="8"/>
  <c r="S321" i="8"/>
  <c r="R321" i="8"/>
  <c r="Q321" i="8"/>
  <c r="X320" i="8"/>
  <c r="W320" i="8"/>
  <c r="V320" i="8"/>
  <c r="T320" i="8"/>
  <c r="S320" i="8"/>
  <c r="R320" i="8"/>
  <c r="Q320" i="8"/>
  <c r="X319" i="8"/>
  <c r="W319" i="8"/>
  <c r="V319" i="8"/>
  <c r="S319" i="8"/>
  <c r="R319" i="8"/>
  <c r="Q319" i="8"/>
  <c r="X318" i="8"/>
  <c r="W318" i="8"/>
  <c r="V318" i="8"/>
  <c r="T318" i="8"/>
  <c r="S318" i="8"/>
  <c r="R318" i="8"/>
  <c r="Q318" i="8"/>
  <c r="X317" i="8"/>
  <c r="W317" i="8"/>
  <c r="V317" i="8"/>
  <c r="S317" i="8"/>
  <c r="R317" i="8"/>
  <c r="Q317" i="8"/>
  <c r="X316" i="8"/>
  <c r="W316" i="8"/>
  <c r="V316" i="8"/>
  <c r="T316" i="8"/>
  <c r="S316" i="8"/>
  <c r="R316" i="8"/>
  <c r="Q316" i="8"/>
  <c r="X315" i="8"/>
  <c r="W315" i="8"/>
  <c r="V315" i="8"/>
  <c r="S315" i="8"/>
  <c r="R315" i="8"/>
  <c r="Q315" i="8"/>
  <c r="X314" i="8"/>
  <c r="W314" i="8"/>
  <c r="V314" i="8"/>
  <c r="T314" i="8"/>
  <c r="S314" i="8"/>
  <c r="R314" i="8"/>
  <c r="Q314" i="8"/>
  <c r="X313" i="8"/>
  <c r="W313" i="8"/>
  <c r="V313" i="8"/>
  <c r="S313" i="8"/>
  <c r="R313" i="8"/>
  <c r="Q313" i="8"/>
  <c r="X312" i="8"/>
  <c r="W312" i="8"/>
  <c r="V312" i="8"/>
  <c r="T312" i="8"/>
  <c r="S312" i="8"/>
  <c r="R312" i="8"/>
  <c r="Q312" i="8"/>
  <c r="X311" i="8"/>
  <c r="W311" i="8"/>
  <c r="V311" i="8"/>
  <c r="S311" i="8"/>
  <c r="R311" i="8"/>
  <c r="Q311" i="8"/>
  <c r="X310" i="8"/>
  <c r="W310" i="8"/>
  <c r="V310" i="8"/>
  <c r="T310" i="8"/>
  <c r="S310" i="8"/>
  <c r="R310" i="8"/>
  <c r="Q310" i="8"/>
  <c r="X309" i="8"/>
  <c r="W309" i="8"/>
  <c r="V309" i="8"/>
  <c r="S309" i="8"/>
  <c r="R309" i="8"/>
  <c r="Q309" i="8"/>
  <c r="X308" i="8"/>
  <c r="W308" i="8"/>
  <c r="V308" i="8"/>
  <c r="T308" i="8"/>
  <c r="S308" i="8"/>
  <c r="R308" i="8"/>
  <c r="Q308" i="8"/>
  <c r="X307" i="8"/>
  <c r="W307" i="8"/>
  <c r="V307" i="8"/>
  <c r="S307" i="8"/>
  <c r="R307" i="8"/>
  <c r="Q307" i="8"/>
  <c r="X306" i="8"/>
  <c r="W306" i="8"/>
  <c r="V306" i="8"/>
  <c r="T306" i="8"/>
  <c r="S306" i="8"/>
  <c r="R306" i="8"/>
  <c r="Q306" i="8"/>
  <c r="X305" i="8"/>
  <c r="W305" i="8"/>
  <c r="V305" i="8"/>
  <c r="S305" i="8"/>
  <c r="R305" i="8"/>
  <c r="Q305" i="8"/>
  <c r="X304" i="8"/>
  <c r="W304" i="8"/>
  <c r="V304" i="8"/>
  <c r="T304" i="8"/>
  <c r="S304" i="8"/>
  <c r="R304" i="8"/>
  <c r="Q304" i="8"/>
  <c r="X303" i="8"/>
  <c r="W303" i="8"/>
  <c r="V303" i="8"/>
  <c r="S303" i="8"/>
  <c r="R303" i="8"/>
  <c r="Q303" i="8"/>
  <c r="X302" i="8"/>
  <c r="W302" i="8"/>
  <c r="V302" i="8"/>
  <c r="T302" i="8"/>
  <c r="S302" i="8"/>
  <c r="R302" i="8"/>
  <c r="Q302" i="8"/>
  <c r="X301" i="8"/>
  <c r="W301" i="8"/>
  <c r="V301" i="8"/>
  <c r="S301" i="8"/>
  <c r="R301" i="8"/>
  <c r="Q301" i="8"/>
  <c r="X300" i="8"/>
  <c r="W300" i="8"/>
  <c r="V300" i="8"/>
  <c r="T300" i="8"/>
  <c r="S300" i="8"/>
  <c r="R300" i="8"/>
  <c r="Q300" i="8"/>
  <c r="X299" i="8"/>
  <c r="W299" i="8"/>
  <c r="V299" i="8"/>
  <c r="S299" i="8"/>
  <c r="R299" i="8"/>
  <c r="Q299" i="8"/>
  <c r="X298" i="8"/>
  <c r="W298" i="8"/>
  <c r="V298" i="8"/>
  <c r="T298" i="8"/>
  <c r="S298" i="8"/>
  <c r="R298" i="8"/>
  <c r="Q298" i="8"/>
  <c r="X297" i="8"/>
  <c r="W297" i="8"/>
  <c r="V297" i="8"/>
  <c r="S297" i="8"/>
  <c r="R297" i="8"/>
  <c r="Q297" i="8"/>
  <c r="X296" i="8"/>
  <c r="W296" i="8"/>
  <c r="V296" i="8"/>
  <c r="T296" i="8"/>
  <c r="S296" i="8"/>
  <c r="R296" i="8"/>
  <c r="Q296" i="8"/>
  <c r="X295" i="8"/>
  <c r="W295" i="8"/>
  <c r="V295" i="8"/>
  <c r="S295" i="8"/>
  <c r="R295" i="8"/>
  <c r="Q295" i="8"/>
  <c r="X294" i="8"/>
  <c r="W294" i="8"/>
  <c r="V294" i="8"/>
  <c r="T294" i="8"/>
  <c r="S294" i="8"/>
  <c r="R294" i="8"/>
  <c r="Q294" i="8"/>
  <c r="X293" i="8"/>
  <c r="W293" i="8"/>
  <c r="V293" i="8"/>
  <c r="S293" i="8"/>
  <c r="R293" i="8"/>
  <c r="Q293" i="8"/>
  <c r="X292" i="8"/>
  <c r="W292" i="8"/>
  <c r="V292" i="8"/>
  <c r="T292" i="8"/>
  <c r="S292" i="8"/>
  <c r="R292" i="8"/>
  <c r="Q292" i="8"/>
  <c r="X291" i="8"/>
  <c r="W291" i="8"/>
  <c r="V291" i="8"/>
  <c r="S291" i="8"/>
  <c r="R291" i="8"/>
  <c r="Q291" i="8"/>
  <c r="X290" i="8"/>
  <c r="W290" i="8"/>
  <c r="V290" i="8"/>
  <c r="T290" i="8"/>
  <c r="S290" i="8"/>
  <c r="R290" i="8"/>
  <c r="Q290" i="8"/>
  <c r="X289" i="8"/>
  <c r="W289" i="8"/>
  <c r="V289" i="8"/>
  <c r="S289" i="8"/>
  <c r="R289" i="8"/>
  <c r="Q289" i="8"/>
  <c r="X288" i="8"/>
  <c r="W288" i="8"/>
  <c r="V288" i="8"/>
  <c r="T288" i="8"/>
  <c r="S288" i="8"/>
  <c r="R288" i="8"/>
  <c r="Q288" i="8"/>
  <c r="X287" i="8"/>
  <c r="W287" i="8"/>
  <c r="V287" i="8"/>
  <c r="S287" i="8"/>
  <c r="R287" i="8"/>
  <c r="Q287" i="8"/>
  <c r="X286" i="8"/>
  <c r="W286" i="8"/>
  <c r="V286" i="8"/>
  <c r="T286" i="8"/>
  <c r="S286" i="8"/>
  <c r="R286" i="8"/>
  <c r="Q286" i="8"/>
  <c r="X285" i="8"/>
  <c r="W285" i="8"/>
  <c r="V285" i="8"/>
  <c r="S285" i="8"/>
  <c r="R285" i="8"/>
  <c r="Q285" i="8"/>
  <c r="X284" i="8"/>
  <c r="W284" i="8"/>
  <c r="V284" i="8"/>
  <c r="T284" i="8"/>
  <c r="S284" i="8"/>
  <c r="R284" i="8"/>
  <c r="Q284" i="8"/>
  <c r="X283" i="8"/>
  <c r="W283" i="8"/>
  <c r="V283" i="8"/>
  <c r="S283" i="8"/>
  <c r="R283" i="8"/>
  <c r="Q283" i="8"/>
  <c r="X282" i="8"/>
  <c r="W282" i="8"/>
  <c r="V282" i="8"/>
  <c r="T282" i="8"/>
  <c r="S282" i="8"/>
  <c r="R282" i="8"/>
  <c r="Q282" i="8"/>
  <c r="X281" i="8"/>
  <c r="W281" i="8"/>
  <c r="V281" i="8"/>
  <c r="S281" i="8"/>
  <c r="R281" i="8"/>
  <c r="Q281" i="8"/>
  <c r="X280" i="8"/>
  <c r="W280" i="8"/>
  <c r="V280" i="8"/>
  <c r="T280" i="8"/>
  <c r="S280" i="8"/>
  <c r="R280" i="8"/>
  <c r="Q280" i="8"/>
  <c r="X279" i="8"/>
  <c r="W279" i="8"/>
  <c r="V279" i="8"/>
  <c r="S279" i="8"/>
  <c r="R279" i="8"/>
  <c r="Q279" i="8"/>
  <c r="X278" i="8"/>
  <c r="W278" i="8"/>
  <c r="V278" i="8"/>
  <c r="T278" i="8"/>
  <c r="S278" i="8"/>
  <c r="R278" i="8"/>
  <c r="Q278" i="8"/>
  <c r="X277" i="8"/>
  <c r="W277" i="8"/>
  <c r="V277" i="8"/>
  <c r="S277" i="8"/>
  <c r="R277" i="8"/>
  <c r="Q277" i="8"/>
  <c r="X276" i="8"/>
  <c r="W276" i="8"/>
  <c r="V276" i="8"/>
  <c r="T276" i="8"/>
  <c r="S276" i="8"/>
  <c r="R276" i="8"/>
  <c r="Q276" i="8"/>
  <c r="X275" i="8"/>
  <c r="W275" i="8"/>
  <c r="V275" i="8"/>
  <c r="S275" i="8"/>
  <c r="R275" i="8"/>
  <c r="Q275" i="8"/>
  <c r="X274" i="8"/>
  <c r="W274" i="8"/>
  <c r="V274" i="8"/>
  <c r="T274" i="8"/>
  <c r="S274" i="8"/>
  <c r="R274" i="8"/>
  <c r="Q274" i="8"/>
  <c r="X273" i="8"/>
  <c r="W273" i="8"/>
  <c r="V273" i="8"/>
  <c r="X272" i="8"/>
  <c r="W272" i="8"/>
  <c r="V272" i="8"/>
  <c r="M13" i="8"/>
  <c r="L13" i="8"/>
  <c r="N13" i="8"/>
  <c r="M15" i="8"/>
  <c r="L15" i="8"/>
  <c r="M16" i="8"/>
  <c r="L16" i="8"/>
  <c r="N16" i="8"/>
  <c r="M17" i="8"/>
  <c r="L17" i="8"/>
  <c r="M18" i="8"/>
  <c r="L18" i="8"/>
  <c r="N18" i="8"/>
  <c r="M19" i="8"/>
  <c r="L19" i="8"/>
  <c r="M21" i="8"/>
  <c r="L21" i="8"/>
  <c r="N21" i="8"/>
  <c r="M22" i="8"/>
  <c r="L22" i="8"/>
  <c r="M23" i="8"/>
  <c r="L23" i="8"/>
  <c r="N23" i="8"/>
  <c r="M24" i="8"/>
  <c r="L24" i="8"/>
  <c r="M25" i="8"/>
  <c r="L25" i="8"/>
  <c r="N25" i="8"/>
  <c r="M26" i="8"/>
  <c r="L26" i="8"/>
  <c r="M27" i="8"/>
  <c r="L27" i="8"/>
  <c r="N27" i="8"/>
  <c r="M28" i="8"/>
  <c r="L28" i="8"/>
  <c r="M30" i="8"/>
  <c r="L30" i="8"/>
  <c r="N30" i="8"/>
  <c r="M31" i="8"/>
  <c r="L31" i="8"/>
  <c r="M32" i="8"/>
  <c r="L32" i="8"/>
  <c r="N32" i="8"/>
  <c r="M33" i="8"/>
  <c r="L33" i="8"/>
  <c r="M34" i="8"/>
  <c r="L34" i="8"/>
  <c r="N34" i="8"/>
  <c r="M36" i="8"/>
  <c r="L36" i="8"/>
  <c r="M37" i="8"/>
  <c r="L37" i="8"/>
  <c r="N37" i="8"/>
  <c r="M38" i="8"/>
  <c r="L38" i="8"/>
  <c r="M39" i="8"/>
  <c r="L39" i="8"/>
  <c r="N39" i="8"/>
  <c r="M40" i="8"/>
  <c r="L40" i="8"/>
  <c r="M41" i="8"/>
  <c r="L41" i="8"/>
  <c r="N41" i="8"/>
  <c r="M43" i="8"/>
  <c r="L43" i="8"/>
  <c r="M44" i="8"/>
  <c r="L44" i="8"/>
  <c r="N44" i="8"/>
  <c r="M45" i="8"/>
  <c r="L45" i="8"/>
  <c r="M46" i="8"/>
  <c r="L46" i="8"/>
  <c r="N46" i="8"/>
  <c r="M47" i="8"/>
  <c r="L47" i="8"/>
  <c r="M49" i="8"/>
  <c r="L49" i="8"/>
  <c r="N49" i="8"/>
  <c r="M50" i="8"/>
  <c r="L50" i="8"/>
  <c r="M51" i="8"/>
  <c r="L51" i="8"/>
  <c r="N51" i="8"/>
  <c r="M52" i="8"/>
  <c r="L52" i="8"/>
  <c r="M53" i="8"/>
  <c r="L53" i="8"/>
  <c r="N53" i="8"/>
  <c r="M54" i="8"/>
  <c r="L54" i="8"/>
  <c r="M56" i="8"/>
  <c r="L56" i="8"/>
  <c r="N56" i="8"/>
  <c r="M57" i="8"/>
  <c r="L57" i="8"/>
  <c r="M58" i="8"/>
  <c r="L58" i="8"/>
  <c r="N58" i="8"/>
  <c r="M59" i="8"/>
  <c r="L59" i="8"/>
  <c r="M61" i="8"/>
  <c r="L61" i="8"/>
  <c r="N61" i="8"/>
  <c r="M62" i="8"/>
  <c r="L62" i="8"/>
  <c r="M63" i="8"/>
  <c r="L63" i="8"/>
  <c r="N63" i="8"/>
  <c r="M64" i="8"/>
  <c r="L64" i="8"/>
  <c r="M65" i="8"/>
  <c r="L65" i="8"/>
  <c r="N65" i="8"/>
  <c r="M67" i="8"/>
  <c r="L67" i="8"/>
  <c r="M68" i="8"/>
  <c r="L68" i="8"/>
  <c r="N68" i="8"/>
  <c r="M69" i="8"/>
  <c r="L69" i="8"/>
  <c r="M70" i="8"/>
  <c r="L70" i="8"/>
  <c r="N70" i="8"/>
  <c r="M71" i="8"/>
  <c r="L71" i="8"/>
  <c r="M72" i="8"/>
  <c r="L72" i="8"/>
  <c r="N72" i="8"/>
  <c r="M74" i="8"/>
  <c r="L74" i="8"/>
  <c r="M75" i="8"/>
  <c r="L75" i="8"/>
  <c r="N75" i="8"/>
  <c r="M76" i="8"/>
  <c r="L76" i="8"/>
  <c r="M77" i="8"/>
  <c r="L77" i="8"/>
  <c r="N77" i="8"/>
  <c r="M79" i="8"/>
  <c r="L79" i="8"/>
  <c r="M80" i="8"/>
  <c r="L80" i="8"/>
  <c r="N80" i="8"/>
  <c r="M81" i="8"/>
  <c r="L81" i="8"/>
  <c r="M82" i="8"/>
  <c r="L82" i="8"/>
  <c r="N82" i="8"/>
  <c r="M83" i="8"/>
  <c r="L83" i="8"/>
  <c r="M84" i="8"/>
  <c r="L84" i="8"/>
  <c r="N84" i="8"/>
  <c r="M86" i="8"/>
  <c r="L86" i="8"/>
  <c r="M87" i="8"/>
  <c r="L87" i="8"/>
  <c r="N87" i="8"/>
  <c r="M88" i="8"/>
  <c r="L88" i="8"/>
  <c r="M89" i="8"/>
  <c r="L89" i="8"/>
  <c r="N89" i="8"/>
  <c r="M90" i="8"/>
  <c r="L90" i="8"/>
  <c r="M92" i="8"/>
  <c r="L92" i="8"/>
  <c r="N92" i="8"/>
  <c r="M93" i="8"/>
  <c r="L93" i="8"/>
  <c r="M94" i="8"/>
  <c r="L94" i="8"/>
  <c r="N94" i="8"/>
  <c r="M96" i="8"/>
  <c r="L96" i="8"/>
  <c r="M97" i="8"/>
  <c r="L97" i="8"/>
  <c r="N97" i="8"/>
  <c r="M98" i="8"/>
  <c r="L98" i="8"/>
  <c r="M99" i="8"/>
  <c r="L99" i="8"/>
  <c r="N99" i="8"/>
  <c r="M101" i="8"/>
  <c r="L101" i="8"/>
  <c r="M102" i="8"/>
  <c r="L102" i="8"/>
  <c r="N102" i="8"/>
  <c r="M103" i="8"/>
  <c r="L103" i="8"/>
  <c r="M104" i="8"/>
  <c r="L104" i="8"/>
  <c r="N104" i="8"/>
  <c r="M106" i="8"/>
  <c r="L106" i="8"/>
  <c r="M107" i="8"/>
  <c r="L107" i="8"/>
  <c r="N107" i="8"/>
  <c r="M108" i="8"/>
  <c r="L108" i="8"/>
  <c r="M109" i="8"/>
  <c r="L109" i="8"/>
  <c r="N109" i="8"/>
  <c r="M111" i="8"/>
  <c r="L111" i="8"/>
  <c r="M112" i="8"/>
  <c r="L112" i="8"/>
  <c r="N112" i="8"/>
  <c r="M113" i="8"/>
  <c r="L113" i="8"/>
  <c r="M115" i="8"/>
  <c r="L115" i="8"/>
  <c r="N115" i="8"/>
  <c r="M116" i="8"/>
  <c r="L116" i="8"/>
  <c r="M117" i="8"/>
  <c r="L117" i="8"/>
  <c r="N117" i="8"/>
  <c r="M119" i="8"/>
  <c r="L119" i="8"/>
  <c r="M120" i="8"/>
  <c r="L120" i="8"/>
  <c r="N120" i="8"/>
  <c r="M121" i="8"/>
  <c r="L121" i="8"/>
  <c r="M123" i="8"/>
  <c r="L123" i="8"/>
  <c r="N123" i="8"/>
  <c r="M124" i="8"/>
  <c r="L124" i="8"/>
  <c r="M125" i="8"/>
  <c r="L125" i="8"/>
  <c r="N125" i="8"/>
  <c r="M127" i="8"/>
  <c r="L127" i="8"/>
  <c r="M128" i="8"/>
  <c r="L128" i="8"/>
  <c r="N128" i="8"/>
  <c r="M129" i="8"/>
  <c r="L129" i="8"/>
  <c r="M130" i="8"/>
  <c r="L130" i="8"/>
  <c r="N130" i="8"/>
  <c r="M132" i="8"/>
  <c r="L132" i="8"/>
  <c r="M133" i="8"/>
  <c r="L133" i="8"/>
  <c r="N133" i="8"/>
  <c r="M134" i="8"/>
  <c r="L134" i="8"/>
  <c r="M135" i="8"/>
  <c r="L135" i="8"/>
  <c r="N135" i="8"/>
  <c r="M137" i="8"/>
  <c r="L137" i="8"/>
  <c r="M138" i="8"/>
  <c r="L138" i="8"/>
  <c r="N138" i="8"/>
  <c r="M139" i="8"/>
  <c r="L139" i="8"/>
  <c r="M140" i="8"/>
  <c r="L140" i="8"/>
  <c r="N140" i="8"/>
  <c r="M142" i="8"/>
  <c r="L142" i="8"/>
  <c r="M143" i="8"/>
  <c r="L143" i="8"/>
  <c r="N143" i="8"/>
  <c r="M144" i="8"/>
  <c r="L144" i="8"/>
  <c r="M146" i="8"/>
  <c r="L146" i="8"/>
  <c r="N146" i="8"/>
  <c r="M147" i="8"/>
  <c r="L147" i="8"/>
  <c r="M148" i="8"/>
  <c r="L148" i="8"/>
  <c r="N148" i="8"/>
  <c r="M151" i="8"/>
  <c r="L151" i="8"/>
  <c r="I272" i="8"/>
  <c r="G272" i="8"/>
  <c r="J272" i="8"/>
  <c r="H272" i="8"/>
  <c r="E272" i="8"/>
  <c r="C272" i="8"/>
  <c r="F272" i="8"/>
  <c r="D272" i="8"/>
  <c r="X271" i="8"/>
  <c r="W271" i="8"/>
  <c r="V271" i="8"/>
  <c r="CP270" i="8"/>
  <c r="X270" i="8"/>
  <c r="W270" i="8"/>
  <c r="V270" i="8"/>
  <c r="M206" i="8"/>
  <c r="M207" i="8"/>
  <c r="M208" i="8"/>
  <c r="M209" i="8"/>
  <c r="M210" i="8"/>
  <c r="M211" i="8"/>
  <c r="M212" i="8"/>
  <c r="M213" i="8"/>
  <c r="M214" i="8"/>
  <c r="M215" i="8"/>
  <c r="M216" i="8"/>
  <c r="M217" i="8"/>
  <c r="M218" i="8"/>
  <c r="M219" i="8"/>
  <c r="M220" i="8"/>
  <c r="M221" i="8"/>
  <c r="M222" i="8"/>
  <c r="M223" i="8"/>
  <c r="M224" i="8"/>
  <c r="M225" i="8"/>
  <c r="M226" i="8"/>
  <c r="M227" i="8"/>
  <c r="M228" i="8"/>
  <c r="M229" i="8"/>
  <c r="M230" i="8"/>
  <c r="M231" i="8"/>
  <c r="M232" i="8"/>
  <c r="M233" i="8"/>
  <c r="M234" i="8"/>
  <c r="M235" i="8"/>
  <c r="M236" i="8"/>
  <c r="M237" i="8"/>
  <c r="M238" i="8"/>
  <c r="M239" i="8"/>
  <c r="M240" i="8"/>
  <c r="M241" i="8"/>
  <c r="M242" i="8"/>
  <c r="M243" i="8"/>
  <c r="M244" i="8"/>
  <c r="M245" i="8"/>
  <c r="M246" i="8"/>
  <c r="M247" i="8"/>
  <c r="M248" i="8"/>
  <c r="M249" i="8"/>
  <c r="M250" i="8"/>
  <c r="M251" i="8"/>
  <c r="M252" i="8"/>
  <c r="M253" i="8"/>
  <c r="M254" i="8"/>
  <c r="M255" i="8"/>
  <c r="M256" i="8"/>
  <c r="M257" i="8"/>
  <c r="M258" i="8"/>
  <c r="M259" i="8"/>
  <c r="M260" i="8"/>
  <c r="M261" i="8"/>
  <c r="M262" i="8"/>
  <c r="M263" i="8"/>
  <c r="M264" i="8"/>
  <c r="M265" i="8"/>
  <c r="M266" i="8"/>
  <c r="M267" i="8"/>
  <c r="M268" i="8"/>
  <c r="M269" i="8"/>
  <c r="L206" i="8"/>
  <c r="L207" i="8"/>
  <c r="L208" i="8"/>
  <c r="L209" i="8"/>
  <c r="S209" i="8"/>
  <c r="L210" i="8"/>
  <c r="L211" i="8"/>
  <c r="S211" i="8"/>
  <c r="L212" i="8"/>
  <c r="L213" i="8"/>
  <c r="S213" i="8"/>
  <c r="L214" i="8"/>
  <c r="L215" i="8"/>
  <c r="S215" i="8"/>
  <c r="L216" i="8"/>
  <c r="L217" i="8"/>
  <c r="S217" i="8"/>
  <c r="L218" i="8"/>
  <c r="L219" i="8"/>
  <c r="S219" i="8"/>
  <c r="L220" i="8"/>
  <c r="L221" i="8"/>
  <c r="S221" i="8"/>
  <c r="L222" i="8"/>
  <c r="L223" i="8"/>
  <c r="S223" i="8"/>
  <c r="L224" i="8"/>
  <c r="L225" i="8"/>
  <c r="S225" i="8"/>
  <c r="L226" i="8"/>
  <c r="L227" i="8"/>
  <c r="S227" i="8"/>
  <c r="L228" i="8"/>
  <c r="L229" i="8"/>
  <c r="S229" i="8"/>
  <c r="L230" i="8"/>
  <c r="L231" i="8"/>
  <c r="S231" i="8"/>
  <c r="L232" i="8"/>
  <c r="L233" i="8"/>
  <c r="S233" i="8"/>
  <c r="L234" i="8"/>
  <c r="L235" i="8"/>
  <c r="S235" i="8"/>
  <c r="L236" i="8"/>
  <c r="L237" i="8"/>
  <c r="S237" i="8"/>
  <c r="L238" i="8"/>
  <c r="L239" i="8"/>
  <c r="S239" i="8"/>
  <c r="L240" i="8"/>
  <c r="L241" i="8"/>
  <c r="S241" i="8"/>
  <c r="L242" i="8"/>
  <c r="L243" i="8"/>
  <c r="S243" i="8"/>
  <c r="L244" i="8"/>
  <c r="L245" i="8"/>
  <c r="S245" i="8"/>
  <c r="L246" i="8"/>
  <c r="L247" i="8"/>
  <c r="S247" i="8"/>
  <c r="L248" i="8"/>
  <c r="L249" i="8"/>
  <c r="S249" i="8"/>
  <c r="L250" i="8"/>
  <c r="L251" i="8"/>
  <c r="S251" i="8"/>
  <c r="L252" i="8"/>
  <c r="L253" i="8"/>
  <c r="S253" i="8"/>
  <c r="L254" i="8"/>
  <c r="L255" i="8"/>
  <c r="S255" i="8"/>
  <c r="L256" i="8"/>
  <c r="L257" i="8"/>
  <c r="S257" i="8"/>
  <c r="L258" i="8"/>
  <c r="L259" i="8"/>
  <c r="S259" i="8"/>
  <c r="L260" i="8"/>
  <c r="L261" i="8"/>
  <c r="S261" i="8"/>
  <c r="L262" i="8"/>
  <c r="L263" i="8"/>
  <c r="S263" i="8"/>
  <c r="L264" i="8"/>
  <c r="L265" i="8"/>
  <c r="S265" i="8"/>
  <c r="L266" i="8"/>
  <c r="L267" i="8"/>
  <c r="S267" i="8"/>
  <c r="L268" i="8"/>
  <c r="L269" i="8"/>
  <c r="S269" i="8"/>
  <c r="D270" i="8"/>
  <c r="R270" i="8"/>
  <c r="C270" i="8"/>
  <c r="Q270"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O269" i="8"/>
  <c r="I270" i="8"/>
  <c r="G270" i="8"/>
  <c r="J270" i="8"/>
  <c r="H270" i="8"/>
  <c r="E270" i="8"/>
  <c r="F270" i="8"/>
  <c r="X269" i="8"/>
  <c r="W269" i="8"/>
  <c r="V269" i="8"/>
  <c r="T269" i="8"/>
  <c r="R269" i="8"/>
  <c r="Q269" i="8"/>
  <c r="X268" i="8"/>
  <c r="W268" i="8"/>
  <c r="V268" i="8"/>
  <c r="T268" i="8"/>
  <c r="S268" i="8"/>
  <c r="R268" i="8"/>
  <c r="Q268" i="8"/>
  <c r="O268" i="8"/>
  <c r="X267" i="8"/>
  <c r="W267" i="8"/>
  <c r="V267" i="8"/>
  <c r="T267" i="8"/>
  <c r="R267" i="8"/>
  <c r="Q267" i="8"/>
  <c r="O267" i="8"/>
  <c r="X266" i="8"/>
  <c r="W266" i="8"/>
  <c r="V266" i="8"/>
  <c r="T266" i="8"/>
  <c r="S266" i="8"/>
  <c r="R266" i="8"/>
  <c r="Q266" i="8"/>
  <c r="O266" i="8"/>
  <c r="X265" i="8"/>
  <c r="W265" i="8"/>
  <c r="V265" i="8"/>
  <c r="T265" i="8"/>
  <c r="R265" i="8"/>
  <c r="Q265" i="8"/>
  <c r="O265" i="8"/>
  <c r="X264" i="8"/>
  <c r="W264" i="8"/>
  <c r="V264" i="8"/>
  <c r="T264" i="8"/>
  <c r="S264" i="8"/>
  <c r="R264" i="8"/>
  <c r="Q264" i="8"/>
  <c r="O264" i="8"/>
  <c r="X263" i="8"/>
  <c r="W263" i="8"/>
  <c r="V263" i="8"/>
  <c r="T263" i="8"/>
  <c r="R263" i="8"/>
  <c r="Q263" i="8"/>
  <c r="O263" i="8"/>
  <c r="X262" i="8"/>
  <c r="W262" i="8"/>
  <c r="V262" i="8"/>
  <c r="T262" i="8"/>
  <c r="S262" i="8"/>
  <c r="R262" i="8"/>
  <c r="Q262" i="8"/>
  <c r="O262" i="8"/>
  <c r="X261" i="8"/>
  <c r="W261" i="8"/>
  <c r="V261" i="8"/>
  <c r="T261" i="8"/>
  <c r="R261" i="8"/>
  <c r="Q261" i="8"/>
  <c r="O261" i="8"/>
  <c r="X260" i="8"/>
  <c r="W260" i="8"/>
  <c r="V260" i="8"/>
  <c r="T260" i="8"/>
  <c r="S260" i="8"/>
  <c r="R260" i="8"/>
  <c r="Q260" i="8"/>
  <c r="O260" i="8"/>
  <c r="X259" i="8"/>
  <c r="W259" i="8"/>
  <c r="V259" i="8"/>
  <c r="T259" i="8"/>
  <c r="R259" i="8"/>
  <c r="Q259" i="8"/>
  <c r="O259" i="8"/>
  <c r="X258" i="8"/>
  <c r="W258" i="8"/>
  <c r="V258" i="8"/>
  <c r="T258" i="8"/>
  <c r="S258" i="8"/>
  <c r="R258" i="8"/>
  <c r="Q258" i="8"/>
  <c r="O258" i="8"/>
  <c r="X257" i="8"/>
  <c r="W257" i="8"/>
  <c r="V257" i="8"/>
  <c r="T257" i="8"/>
  <c r="R257" i="8"/>
  <c r="Q257" i="8"/>
  <c r="O257" i="8"/>
  <c r="X256" i="8"/>
  <c r="W256" i="8"/>
  <c r="V256" i="8"/>
  <c r="T256" i="8"/>
  <c r="S256" i="8"/>
  <c r="R256" i="8"/>
  <c r="Q256" i="8"/>
  <c r="O256" i="8"/>
  <c r="X255" i="8"/>
  <c r="W255" i="8"/>
  <c r="V255" i="8"/>
  <c r="T255" i="8"/>
  <c r="R255" i="8"/>
  <c r="Q255" i="8"/>
  <c r="O255" i="8"/>
  <c r="X254" i="8"/>
  <c r="W254" i="8"/>
  <c r="V254" i="8"/>
  <c r="T254" i="8"/>
  <c r="S254" i="8"/>
  <c r="R254" i="8"/>
  <c r="Q254" i="8"/>
  <c r="O254" i="8"/>
  <c r="X253" i="8"/>
  <c r="W253" i="8"/>
  <c r="V253" i="8"/>
  <c r="T253" i="8"/>
  <c r="R253" i="8"/>
  <c r="Q253" i="8"/>
  <c r="O253" i="8"/>
  <c r="X252" i="8"/>
  <c r="W252" i="8"/>
  <c r="V252" i="8"/>
  <c r="T252" i="8"/>
  <c r="S252" i="8"/>
  <c r="R252" i="8"/>
  <c r="Q252" i="8"/>
  <c r="O252" i="8"/>
  <c r="X251" i="8"/>
  <c r="W251" i="8"/>
  <c r="V251" i="8"/>
  <c r="T251" i="8"/>
  <c r="R251" i="8"/>
  <c r="Q251" i="8"/>
  <c r="O251" i="8"/>
  <c r="X250" i="8"/>
  <c r="W250" i="8"/>
  <c r="V250" i="8"/>
  <c r="T250" i="8"/>
  <c r="S250" i="8"/>
  <c r="R250" i="8"/>
  <c r="Q250" i="8"/>
  <c r="O250" i="8"/>
  <c r="X249" i="8"/>
  <c r="W249" i="8"/>
  <c r="V249" i="8"/>
  <c r="T249" i="8"/>
  <c r="R249" i="8"/>
  <c r="Q249" i="8"/>
  <c r="O249" i="8"/>
  <c r="X248" i="8"/>
  <c r="W248" i="8"/>
  <c r="V248" i="8"/>
  <c r="T248" i="8"/>
  <c r="S248" i="8"/>
  <c r="R248" i="8"/>
  <c r="Q248" i="8"/>
  <c r="O248" i="8"/>
  <c r="X247" i="8"/>
  <c r="W247" i="8"/>
  <c r="V247" i="8"/>
  <c r="T247" i="8"/>
  <c r="R247" i="8"/>
  <c r="Q247" i="8"/>
  <c r="O247" i="8"/>
  <c r="X246" i="8"/>
  <c r="W246" i="8"/>
  <c r="V246" i="8"/>
  <c r="T246" i="8"/>
  <c r="S246" i="8"/>
  <c r="R246" i="8"/>
  <c r="Q246" i="8"/>
  <c r="O246" i="8"/>
  <c r="X245" i="8"/>
  <c r="W245" i="8"/>
  <c r="V245" i="8"/>
  <c r="T245" i="8"/>
  <c r="R245" i="8"/>
  <c r="Q245" i="8"/>
  <c r="O245" i="8"/>
  <c r="X244" i="8"/>
  <c r="W244" i="8"/>
  <c r="V244" i="8"/>
  <c r="T244" i="8"/>
  <c r="S244" i="8"/>
  <c r="R244" i="8"/>
  <c r="Q244" i="8"/>
  <c r="O244" i="8"/>
  <c r="X243" i="8"/>
  <c r="W243" i="8"/>
  <c r="V243" i="8"/>
  <c r="T243" i="8"/>
  <c r="R243" i="8"/>
  <c r="Q243" i="8"/>
  <c r="O243" i="8"/>
  <c r="X242" i="8"/>
  <c r="W242" i="8"/>
  <c r="V242" i="8"/>
  <c r="T242" i="8"/>
  <c r="S242" i="8"/>
  <c r="R242" i="8"/>
  <c r="Q242" i="8"/>
  <c r="O242" i="8"/>
  <c r="X241" i="8"/>
  <c r="W241" i="8"/>
  <c r="V241" i="8"/>
  <c r="T241" i="8"/>
  <c r="R241" i="8"/>
  <c r="Q241" i="8"/>
  <c r="O241" i="8"/>
  <c r="X240" i="8"/>
  <c r="W240" i="8"/>
  <c r="V240" i="8"/>
  <c r="T240" i="8"/>
  <c r="S240" i="8"/>
  <c r="R240" i="8"/>
  <c r="Q240" i="8"/>
  <c r="O240" i="8"/>
  <c r="X239" i="8"/>
  <c r="W239" i="8"/>
  <c r="V239" i="8"/>
  <c r="T239" i="8"/>
  <c r="R239" i="8"/>
  <c r="Q239" i="8"/>
  <c r="O239" i="8"/>
  <c r="X238" i="8"/>
  <c r="W238" i="8"/>
  <c r="V238" i="8"/>
  <c r="T238" i="8"/>
  <c r="S238" i="8"/>
  <c r="R238" i="8"/>
  <c r="Q238" i="8"/>
  <c r="O238" i="8"/>
  <c r="X237" i="8"/>
  <c r="W237" i="8"/>
  <c r="V237" i="8"/>
  <c r="T237" i="8"/>
  <c r="R237" i="8"/>
  <c r="Q237" i="8"/>
  <c r="O237" i="8"/>
  <c r="X236" i="8"/>
  <c r="W236" i="8"/>
  <c r="V236" i="8"/>
  <c r="T236" i="8"/>
  <c r="S236" i="8"/>
  <c r="R236" i="8"/>
  <c r="Q236" i="8"/>
  <c r="O236" i="8"/>
  <c r="X235" i="8"/>
  <c r="W235" i="8"/>
  <c r="V235" i="8"/>
  <c r="T235" i="8"/>
  <c r="R235" i="8"/>
  <c r="Q235" i="8"/>
  <c r="O235" i="8"/>
  <c r="X234" i="8"/>
  <c r="W234" i="8"/>
  <c r="V234" i="8"/>
  <c r="T234" i="8"/>
  <c r="S234" i="8"/>
  <c r="R234" i="8"/>
  <c r="Q234" i="8"/>
  <c r="O234" i="8"/>
  <c r="X233" i="8"/>
  <c r="W233" i="8"/>
  <c r="V233" i="8"/>
  <c r="T233" i="8"/>
  <c r="R233" i="8"/>
  <c r="Q233" i="8"/>
  <c r="O233" i="8"/>
  <c r="X232" i="8"/>
  <c r="W232" i="8"/>
  <c r="V232" i="8"/>
  <c r="T232" i="8"/>
  <c r="S232" i="8"/>
  <c r="R232" i="8"/>
  <c r="Q232" i="8"/>
  <c r="O232" i="8"/>
  <c r="X231" i="8"/>
  <c r="W231" i="8"/>
  <c r="V231" i="8"/>
  <c r="T231" i="8"/>
  <c r="R231" i="8"/>
  <c r="Q231" i="8"/>
  <c r="O231" i="8"/>
  <c r="X230" i="8"/>
  <c r="W230" i="8"/>
  <c r="V230" i="8"/>
  <c r="T230" i="8"/>
  <c r="S230" i="8"/>
  <c r="R230" i="8"/>
  <c r="Q230" i="8"/>
  <c r="O230" i="8"/>
  <c r="X229" i="8"/>
  <c r="W229" i="8"/>
  <c r="V229" i="8"/>
  <c r="T229" i="8"/>
  <c r="R229" i="8"/>
  <c r="Q229" i="8"/>
  <c r="O229" i="8"/>
  <c r="X228" i="8"/>
  <c r="W228" i="8"/>
  <c r="V228" i="8"/>
  <c r="T228" i="8"/>
  <c r="S228" i="8"/>
  <c r="R228" i="8"/>
  <c r="Q228" i="8"/>
  <c r="O228" i="8"/>
  <c r="X227" i="8"/>
  <c r="W227" i="8"/>
  <c r="V227" i="8"/>
  <c r="T227" i="8"/>
  <c r="R227" i="8"/>
  <c r="Q227" i="8"/>
  <c r="O227" i="8"/>
  <c r="X226" i="8"/>
  <c r="W226" i="8"/>
  <c r="V226" i="8"/>
  <c r="T226" i="8"/>
  <c r="S226" i="8"/>
  <c r="R226" i="8"/>
  <c r="Q226" i="8"/>
  <c r="O226" i="8"/>
  <c r="X225" i="8"/>
  <c r="W225" i="8"/>
  <c r="V225" i="8"/>
  <c r="T225" i="8"/>
  <c r="R225" i="8"/>
  <c r="Q225" i="8"/>
  <c r="O225" i="8"/>
  <c r="X224" i="8"/>
  <c r="W224" i="8"/>
  <c r="V224" i="8"/>
  <c r="T224" i="8"/>
  <c r="S224" i="8"/>
  <c r="R224" i="8"/>
  <c r="Q224" i="8"/>
  <c r="O224" i="8"/>
  <c r="X223" i="8"/>
  <c r="W223" i="8"/>
  <c r="V223" i="8"/>
  <c r="T223" i="8"/>
  <c r="R223" i="8"/>
  <c r="Q223" i="8"/>
  <c r="O223" i="8"/>
  <c r="X222" i="8"/>
  <c r="W222" i="8"/>
  <c r="V222" i="8"/>
  <c r="T222" i="8"/>
  <c r="S222" i="8"/>
  <c r="R222" i="8"/>
  <c r="Q222" i="8"/>
  <c r="O222" i="8"/>
  <c r="X221" i="8"/>
  <c r="W221" i="8"/>
  <c r="V221" i="8"/>
  <c r="T221" i="8"/>
  <c r="R221" i="8"/>
  <c r="Q221" i="8"/>
  <c r="O221" i="8"/>
  <c r="X220" i="8"/>
  <c r="W220" i="8"/>
  <c r="V220" i="8"/>
  <c r="T220" i="8"/>
  <c r="S220" i="8"/>
  <c r="R220" i="8"/>
  <c r="Q220" i="8"/>
  <c r="O220" i="8"/>
  <c r="X219" i="8"/>
  <c r="W219" i="8"/>
  <c r="V219" i="8"/>
  <c r="T219" i="8"/>
  <c r="R219" i="8"/>
  <c r="Q219" i="8"/>
  <c r="O219" i="8"/>
  <c r="X218" i="8"/>
  <c r="W218" i="8"/>
  <c r="V218" i="8"/>
  <c r="T218" i="8"/>
  <c r="S218" i="8"/>
  <c r="R218" i="8"/>
  <c r="Q218" i="8"/>
  <c r="O218" i="8"/>
  <c r="X217" i="8"/>
  <c r="W217" i="8"/>
  <c r="V217" i="8"/>
  <c r="T217" i="8"/>
  <c r="R217" i="8"/>
  <c r="Q217" i="8"/>
  <c r="O217" i="8"/>
  <c r="X216" i="8"/>
  <c r="W216" i="8"/>
  <c r="V216" i="8"/>
  <c r="T216" i="8"/>
  <c r="S216" i="8"/>
  <c r="R216" i="8"/>
  <c r="Q216" i="8"/>
  <c r="O216" i="8"/>
  <c r="X215" i="8"/>
  <c r="W215" i="8"/>
  <c r="V215" i="8"/>
  <c r="T215" i="8"/>
  <c r="R215" i="8"/>
  <c r="Q215" i="8"/>
  <c r="O215" i="8"/>
  <c r="X214" i="8"/>
  <c r="W214" i="8"/>
  <c r="V214" i="8"/>
  <c r="T214" i="8"/>
  <c r="S214" i="8"/>
  <c r="R214" i="8"/>
  <c r="Q214" i="8"/>
  <c r="O214" i="8"/>
  <c r="X213" i="8"/>
  <c r="W213" i="8"/>
  <c r="V213" i="8"/>
  <c r="T213" i="8"/>
  <c r="R213" i="8"/>
  <c r="Q213" i="8"/>
  <c r="O213" i="8"/>
  <c r="X212" i="8"/>
  <c r="W212" i="8"/>
  <c r="V212" i="8"/>
  <c r="T212" i="8"/>
  <c r="S212" i="8"/>
  <c r="R212" i="8"/>
  <c r="Q212" i="8"/>
  <c r="O212" i="8"/>
  <c r="X211" i="8"/>
  <c r="W211" i="8"/>
  <c r="V211" i="8"/>
  <c r="T211" i="8"/>
  <c r="R211" i="8"/>
  <c r="Q211" i="8"/>
  <c r="O211" i="8"/>
  <c r="X210" i="8"/>
  <c r="W210" i="8"/>
  <c r="V210" i="8"/>
  <c r="T210" i="8"/>
  <c r="S210" i="8"/>
  <c r="R210" i="8"/>
  <c r="Q210" i="8"/>
  <c r="O210" i="8"/>
  <c r="X209" i="8"/>
  <c r="W209" i="8"/>
  <c r="V209" i="8"/>
  <c r="T209" i="8"/>
  <c r="R209" i="8"/>
  <c r="Q209" i="8"/>
  <c r="O209" i="8"/>
  <c r="X208" i="8"/>
  <c r="W208" i="8"/>
  <c r="V208" i="8"/>
  <c r="T208" i="8"/>
  <c r="S208" i="8"/>
  <c r="R208" i="8"/>
  <c r="Q208" i="8"/>
  <c r="O208" i="8"/>
  <c r="X207" i="8"/>
  <c r="W207" i="8"/>
  <c r="V207" i="8"/>
  <c r="T207" i="8"/>
  <c r="R207" i="8"/>
  <c r="Q207" i="8"/>
  <c r="O207" i="8"/>
  <c r="X206" i="8"/>
  <c r="W206" i="8"/>
  <c r="V206" i="8"/>
  <c r="T206" i="8"/>
  <c r="S206" i="8"/>
  <c r="R206" i="8"/>
  <c r="Q206" i="8"/>
  <c r="O206" i="8"/>
  <c r="X205" i="8"/>
  <c r="W205" i="8"/>
  <c r="V205" i="8"/>
  <c r="CP204" i="8"/>
  <c r="X204" i="8"/>
  <c r="W204" i="8"/>
  <c r="V204" i="8"/>
  <c r="M156" i="8"/>
  <c r="T156" i="8"/>
  <c r="M157" i="8"/>
  <c r="M158" i="8"/>
  <c r="T158" i="8"/>
  <c r="M159" i="8"/>
  <c r="M160" i="8"/>
  <c r="T160" i="8"/>
  <c r="M161" i="8"/>
  <c r="M162" i="8"/>
  <c r="T162" i="8"/>
  <c r="M163" i="8"/>
  <c r="M164" i="8"/>
  <c r="T164" i="8"/>
  <c r="M165" i="8"/>
  <c r="M166" i="8"/>
  <c r="T166" i="8"/>
  <c r="M167" i="8"/>
  <c r="M168" i="8"/>
  <c r="T168" i="8"/>
  <c r="M169" i="8"/>
  <c r="M170" i="8"/>
  <c r="T170" i="8"/>
  <c r="M171" i="8"/>
  <c r="M172" i="8"/>
  <c r="T172" i="8"/>
  <c r="M173" i="8"/>
  <c r="M174" i="8"/>
  <c r="T174" i="8"/>
  <c r="M175" i="8"/>
  <c r="M176" i="8"/>
  <c r="T176" i="8"/>
  <c r="M177" i="8"/>
  <c r="M178" i="8"/>
  <c r="T178" i="8"/>
  <c r="M179" i="8"/>
  <c r="M180" i="8"/>
  <c r="T180" i="8"/>
  <c r="M181" i="8"/>
  <c r="M182" i="8"/>
  <c r="T182" i="8"/>
  <c r="M183" i="8"/>
  <c r="M184" i="8"/>
  <c r="T184" i="8"/>
  <c r="M185" i="8"/>
  <c r="M186" i="8"/>
  <c r="T186" i="8"/>
  <c r="M187" i="8"/>
  <c r="M188" i="8"/>
  <c r="T188" i="8"/>
  <c r="M189" i="8"/>
  <c r="M190" i="8"/>
  <c r="T190" i="8"/>
  <c r="M191" i="8"/>
  <c r="M192" i="8"/>
  <c r="T192" i="8"/>
  <c r="M193" i="8"/>
  <c r="M194" i="8"/>
  <c r="T194" i="8"/>
  <c r="M195" i="8"/>
  <c r="M196" i="8"/>
  <c r="T196" i="8"/>
  <c r="M197" i="8"/>
  <c r="M198" i="8"/>
  <c r="T198" i="8"/>
  <c r="M199" i="8"/>
  <c r="M200" i="8"/>
  <c r="T200" i="8"/>
  <c r="M201" i="8"/>
  <c r="M202" i="8"/>
  <c r="T202" i="8"/>
  <c r="M203" i="8"/>
  <c r="M204" i="8"/>
  <c r="T204"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S204" i="8"/>
  <c r="D204" i="8"/>
  <c r="R204" i="8"/>
  <c r="C204" i="8"/>
  <c r="Q204" i="8"/>
  <c r="N156" i="8"/>
  <c r="O156" i="8"/>
  <c r="N157" i="8"/>
  <c r="N158" i="8"/>
  <c r="O158" i="8"/>
  <c r="N159" i="8"/>
  <c r="N160" i="8"/>
  <c r="O160" i="8"/>
  <c r="N161" i="8"/>
  <c r="N162" i="8"/>
  <c r="O162" i="8"/>
  <c r="N163" i="8"/>
  <c r="N164" i="8"/>
  <c r="O164" i="8"/>
  <c r="N165" i="8"/>
  <c r="N166" i="8"/>
  <c r="O166" i="8"/>
  <c r="N167" i="8"/>
  <c r="N168" i="8"/>
  <c r="O168" i="8"/>
  <c r="N169" i="8"/>
  <c r="N170" i="8"/>
  <c r="O170" i="8"/>
  <c r="N171" i="8"/>
  <c r="N172" i="8"/>
  <c r="O172" i="8"/>
  <c r="N173" i="8"/>
  <c r="N174" i="8"/>
  <c r="O174" i="8"/>
  <c r="N175" i="8"/>
  <c r="N176" i="8"/>
  <c r="O176" i="8"/>
  <c r="N177" i="8"/>
  <c r="N178" i="8"/>
  <c r="O178" i="8"/>
  <c r="N179" i="8"/>
  <c r="N180" i="8"/>
  <c r="O180" i="8"/>
  <c r="N181" i="8"/>
  <c r="N182" i="8"/>
  <c r="O182" i="8"/>
  <c r="N183" i="8"/>
  <c r="N184" i="8"/>
  <c r="O184" i="8"/>
  <c r="N185" i="8"/>
  <c r="N186" i="8"/>
  <c r="O186" i="8"/>
  <c r="N187" i="8"/>
  <c r="N188" i="8"/>
  <c r="O188" i="8"/>
  <c r="N189" i="8"/>
  <c r="N190" i="8"/>
  <c r="O190" i="8"/>
  <c r="N191" i="8"/>
  <c r="N192" i="8"/>
  <c r="O192" i="8"/>
  <c r="N193" i="8"/>
  <c r="N194" i="8"/>
  <c r="O194" i="8"/>
  <c r="N195" i="8"/>
  <c r="N196" i="8"/>
  <c r="O196" i="8"/>
  <c r="N197" i="8"/>
  <c r="N198" i="8"/>
  <c r="O198" i="8"/>
  <c r="N199" i="8"/>
  <c r="N200" i="8"/>
  <c r="O200" i="8"/>
  <c r="N201" i="8"/>
  <c r="N202" i="8"/>
  <c r="O202" i="8"/>
  <c r="N203" i="8"/>
  <c r="N204" i="8"/>
  <c r="O204" i="8"/>
  <c r="I204" i="8"/>
  <c r="G204" i="8"/>
  <c r="J204" i="8"/>
  <c r="H204" i="8"/>
  <c r="E204" i="8"/>
  <c r="F204" i="8"/>
  <c r="X203" i="8"/>
  <c r="W203" i="8"/>
  <c r="V203" i="8"/>
  <c r="T203" i="8"/>
  <c r="S203" i="8"/>
  <c r="R203" i="8"/>
  <c r="Q203" i="8"/>
  <c r="O203" i="8"/>
  <c r="X202" i="8"/>
  <c r="W202" i="8"/>
  <c r="V202" i="8"/>
  <c r="S202" i="8"/>
  <c r="R202" i="8"/>
  <c r="Q202" i="8"/>
  <c r="X201" i="8"/>
  <c r="W201" i="8"/>
  <c r="V201" i="8"/>
  <c r="T201" i="8"/>
  <c r="S201" i="8"/>
  <c r="R201" i="8"/>
  <c r="Q201" i="8"/>
  <c r="O201" i="8"/>
  <c r="X200" i="8"/>
  <c r="W200" i="8"/>
  <c r="V200" i="8"/>
  <c r="S200" i="8"/>
  <c r="R200" i="8"/>
  <c r="Q200" i="8"/>
  <c r="X199" i="8"/>
  <c r="W199" i="8"/>
  <c r="V199" i="8"/>
  <c r="T199" i="8"/>
  <c r="S199" i="8"/>
  <c r="R199" i="8"/>
  <c r="Q199" i="8"/>
  <c r="O199" i="8"/>
  <c r="X198" i="8"/>
  <c r="W198" i="8"/>
  <c r="V198" i="8"/>
  <c r="S198" i="8"/>
  <c r="R198" i="8"/>
  <c r="Q198" i="8"/>
  <c r="X197" i="8"/>
  <c r="W197" i="8"/>
  <c r="V197" i="8"/>
  <c r="T197" i="8"/>
  <c r="S197" i="8"/>
  <c r="R197" i="8"/>
  <c r="Q197" i="8"/>
  <c r="O197" i="8"/>
  <c r="X196" i="8"/>
  <c r="W196" i="8"/>
  <c r="V196" i="8"/>
  <c r="S196" i="8"/>
  <c r="R196" i="8"/>
  <c r="Q196" i="8"/>
  <c r="X195" i="8"/>
  <c r="W195" i="8"/>
  <c r="V195" i="8"/>
  <c r="T195" i="8"/>
  <c r="S195" i="8"/>
  <c r="R195" i="8"/>
  <c r="Q195" i="8"/>
  <c r="O195" i="8"/>
  <c r="X194" i="8"/>
  <c r="W194" i="8"/>
  <c r="V194" i="8"/>
  <c r="S194" i="8"/>
  <c r="R194" i="8"/>
  <c r="Q194" i="8"/>
  <c r="X193" i="8"/>
  <c r="W193" i="8"/>
  <c r="V193" i="8"/>
  <c r="T193" i="8"/>
  <c r="S193" i="8"/>
  <c r="R193" i="8"/>
  <c r="Q193" i="8"/>
  <c r="O193" i="8"/>
  <c r="X192" i="8"/>
  <c r="W192" i="8"/>
  <c r="V192" i="8"/>
  <c r="S192" i="8"/>
  <c r="R192" i="8"/>
  <c r="Q192" i="8"/>
  <c r="X191" i="8"/>
  <c r="W191" i="8"/>
  <c r="V191" i="8"/>
  <c r="T191" i="8"/>
  <c r="S191" i="8"/>
  <c r="R191" i="8"/>
  <c r="Q191" i="8"/>
  <c r="O191" i="8"/>
  <c r="X190" i="8"/>
  <c r="W190" i="8"/>
  <c r="V190" i="8"/>
  <c r="S190" i="8"/>
  <c r="R190" i="8"/>
  <c r="Q190" i="8"/>
  <c r="X189" i="8"/>
  <c r="W189" i="8"/>
  <c r="V189" i="8"/>
  <c r="T189" i="8"/>
  <c r="S189" i="8"/>
  <c r="R189" i="8"/>
  <c r="Q189" i="8"/>
  <c r="O189" i="8"/>
  <c r="X188" i="8"/>
  <c r="W188" i="8"/>
  <c r="V188" i="8"/>
  <c r="S188" i="8"/>
  <c r="R188" i="8"/>
  <c r="Q188" i="8"/>
  <c r="X187" i="8"/>
  <c r="W187" i="8"/>
  <c r="V187" i="8"/>
  <c r="T187" i="8"/>
  <c r="S187" i="8"/>
  <c r="R187" i="8"/>
  <c r="Q187" i="8"/>
  <c r="O187" i="8"/>
  <c r="X186" i="8"/>
  <c r="W186" i="8"/>
  <c r="V186" i="8"/>
  <c r="S186" i="8"/>
  <c r="R186" i="8"/>
  <c r="Q186" i="8"/>
  <c r="X185" i="8"/>
  <c r="W185" i="8"/>
  <c r="V185" i="8"/>
  <c r="T185" i="8"/>
  <c r="S185" i="8"/>
  <c r="R185" i="8"/>
  <c r="Q185" i="8"/>
  <c r="O185" i="8"/>
  <c r="X184" i="8"/>
  <c r="W184" i="8"/>
  <c r="V184" i="8"/>
  <c r="S184" i="8"/>
  <c r="R184" i="8"/>
  <c r="Q184" i="8"/>
  <c r="X183" i="8"/>
  <c r="W183" i="8"/>
  <c r="V183" i="8"/>
  <c r="T183" i="8"/>
  <c r="S183" i="8"/>
  <c r="R183" i="8"/>
  <c r="Q183" i="8"/>
  <c r="O183" i="8"/>
  <c r="X182" i="8"/>
  <c r="W182" i="8"/>
  <c r="V182" i="8"/>
  <c r="S182" i="8"/>
  <c r="R182" i="8"/>
  <c r="Q182" i="8"/>
  <c r="X181" i="8"/>
  <c r="W181" i="8"/>
  <c r="V181" i="8"/>
  <c r="T181" i="8"/>
  <c r="S181" i="8"/>
  <c r="R181" i="8"/>
  <c r="Q181" i="8"/>
  <c r="O181" i="8"/>
  <c r="X180" i="8"/>
  <c r="W180" i="8"/>
  <c r="V180" i="8"/>
  <c r="S180" i="8"/>
  <c r="R180" i="8"/>
  <c r="Q180" i="8"/>
  <c r="X179" i="8"/>
  <c r="W179" i="8"/>
  <c r="V179" i="8"/>
  <c r="T179" i="8"/>
  <c r="S179" i="8"/>
  <c r="R179" i="8"/>
  <c r="Q179" i="8"/>
  <c r="O179" i="8"/>
  <c r="X178" i="8"/>
  <c r="W178" i="8"/>
  <c r="V178" i="8"/>
  <c r="S178" i="8"/>
  <c r="R178" i="8"/>
  <c r="Q178" i="8"/>
  <c r="X177" i="8"/>
  <c r="W177" i="8"/>
  <c r="V177" i="8"/>
  <c r="T177" i="8"/>
  <c r="S177" i="8"/>
  <c r="R177" i="8"/>
  <c r="Q177" i="8"/>
  <c r="O177" i="8"/>
  <c r="X176" i="8"/>
  <c r="W176" i="8"/>
  <c r="V176" i="8"/>
  <c r="S176" i="8"/>
  <c r="R176" i="8"/>
  <c r="Q176" i="8"/>
  <c r="X175" i="8"/>
  <c r="W175" i="8"/>
  <c r="V175" i="8"/>
  <c r="T175" i="8"/>
  <c r="S175" i="8"/>
  <c r="R175" i="8"/>
  <c r="Q175" i="8"/>
  <c r="O175" i="8"/>
  <c r="X174" i="8"/>
  <c r="W174" i="8"/>
  <c r="V174" i="8"/>
  <c r="S174" i="8"/>
  <c r="R174" i="8"/>
  <c r="Q174" i="8"/>
  <c r="X173" i="8"/>
  <c r="W173" i="8"/>
  <c r="V173" i="8"/>
  <c r="T173" i="8"/>
  <c r="S173" i="8"/>
  <c r="R173" i="8"/>
  <c r="Q173" i="8"/>
  <c r="O173" i="8"/>
  <c r="X172" i="8"/>
  <c r="W172" i="8"/>
  <c r="V172" i="8"/>
  <c r="S172" i="8"/>
  <c r="R172" i="8"/>
  <c r="Q172" i="8"/>
  <c r="X171" i="8"/>
  <c r="W171" i="8"/>
  <c r="V171" i="8"/>
  <c r="T171" i="8"/>
  <c r="S171" i="8"/>
  <c r="R171" i="8"/>
  <c r="Q171" i="8"/>
  <c r="O171" i="8"/>
  <c r="X170" i="8"/>
  <c r="W170" i="8"/>
  <c r="V170" i="8"/>
  <c r="S170" i="8"/>
  <c r="R170" i="8"/>
  <c r="Q170" i="8"/>
  <c r="X169" i="8"/>
  <c r="W169" i="8"/>
  <c r="V169" i="8"/>
  <c r="T169" i="8"/>
  <c r="S169" i="8"/>
  <c r="R169" i="8"/>
  <c r="Q169" i="8"/>
  <c r="O169" i="8"/>
  <c r="X168" i="8"/>
  <c r="W168" i="8"/>
  <c r="V168" i="8"/>
  <c r="S168" i="8"/>
  <c r="R168" i="8"/>
  <c r="Q168" i="8"/>
  <c r="X167" i="8"/>
  <c r="W167" i="8"/>
  <c r="V167" i="8"/>
  <c r="T167" i="8"/>
  <c r="S167" i="8"/>
  <c r="R167" i="8"/>
  <c r="Q167" i="8"/>
  <c r="O167" i="8"/>
  <c r="X166" i="8"/>
  <c r="W166" i="8"/>
  <c r="V166" i="8"/>
  <c r="S166" i="8"/>
  <c r="R166" i="8"/>
  <c r="Q166" i="8"/>
  <c r="X165" i="8"/>
  <c r="W165" i="8"/>
  <c r="V165" i="8"/>
  <c r="T165" i="8"/>
  <c r="S165" i="8"/>
  <c r="R165" i="8"/>
  <c r="Q165" i="8"/>
  <c r="O165" i="8"/>
  <c r="X164" i="8"/>
  <c r="W164" i="8"/>
  <c r="V164" i="8"/>
  <c r="S164" i="8"/>
  <c r="R164" i="8"/>
  <c r="Q164" i="8"/>
  <c r="X163" i="8"/>
  <c r="W163" i="8"/>
  <c r="V163" i="8"/>
  <c r="T163" i="8"/>
  <c r="S163" i="8"/>
  <c r="R163" i="8"/>
  <c r="Q163" i="8"/>
  <c r="O163" i="8"/>
  <c r="X162" i="8"/>
  <c r="W162" i="8"/>
  <c r="V162" i="8"/>
  <c r="S162" i="8"/>
  <c r="R162" i="8"/>
  <c r="Q162" i="8"/>
  <c r="X161" i="8"/>
  <c r="W161" i="8"/>
  <c r="V161" i="8"/>
  <c r="T161" i="8"/>
  <c r="S161" i="8"/>
  <c r="R161" i="8"/>
  <c r="Q161" i="8"/>
  <c r="O161" i="8"/>
  <c r="X160" i="8"/>
  <c r="W160" i="8"/>
  <c r="V160" i="8"/>
  <c r="S160" i="8"/>
  <c r="R160" i="8"/>
  <c r="Q160" i="8"/>
  <c r="X159" i="8"/>
  <c r="W159" i="8"/>
  <c r="V159" i="8"/>
  <c r="T159" i="8"/>
  <c r="S159" i="8"/>
  <c r="R159" i="8"/>
  <c r="Q159" i="8"/>
  <c r="O159" i="8"/>
  <c r="X158" i="8"/>
  <c r="W158" i="8"/>
  <c r="V158" i="8"/>
  <c r="S158" i="8"/>
  <c r="R158" i="8"/>
  <c r="Q158" i="8"/>
  <c r="X157" i="8"/>
  <c r="W157" i="8"/>
  <c r="V157" i="8"/>
  <c r="T157" i="8"/>
  <c r="S157" i="8"/>
  <c r="R157" i="8"/>
  <c r="Q157" i="8"/>
  <c r="O157" i="8"/>
  <c r="X156" i="8"/>
  <c r="W156" i="8"/>
  <c r="V156" i="8"/>
  <c r="S156" i="8"/>
  <c r="R156" i="8"/>
  <c r="Q156" i="8"/>
  <c r="CP154" i="8"/>
  <c r="M9" i="8"/>
  <c r="M10" i="8"/>
  <c r="M11" i="8"/>
  <c r="M12" i="8"/>
  <c r="L9" i="8"/>
  <c r="L10" i="8"/>
  <c r="L11" i="8"/>
  <c r="L12" i="8"/>
  <c r="S12" i="8"/>
  <c r="D154" i="8"/>
  <c r="R154" i="8"/>
  <c r="C154" i="8"/>
  <c r="Q154" i="8"/>
  <c r="N9" i="8"/>
  <c r="N10" i="8"/>
  <c r="N11" i="8"/>
  <c r="N12" i="8"/>
  <c r="I154" i="8"/>
  <c r="G154" i="8"/>
  <c r="J154" i="8"/>
  <c r="H154" i="8"/>
  <c r="E154" i="8"/>
  <c r="F154" i="8"/>
  <c r="X151" i="8"/>
  <c r="W151" i="8"/>
  <c r="V151" i="8"/>
  <c r="T151" i="8"/>
  <c r="R151" i="8"/>
  <c r="Q151" i="8"/>
  <c r="X148" i="8"/>
  <c r="W148" i="8"/>
  <c r="V148" i="8"/>
  <c r="T148" i="8"/>
  <c r="S148" i="8"/>
  <c r="R148" i="8"/>
  <c r="Q148" i="8"/>
  <c r="O148" i="8"/>
  <c r="X147" i="8"/>
  <c r="W147" i="8"/>
  <c r="V147" i="8"/>
  <c r="T147" i="8"/>
  <c r="R147" i="8"/>
  <c r="Q147" i="8"/>
  <c r="X146" i="8"/>
  <c r="W146" i="8"/>
  <c r="V146" i="8"/>
  <c r="T146" i="8"/>
  <c r="S146" i="8"/>
  <c r="R146" i="8"/>
  <c r="Q146" i="8"/>
  <c r="O146" i="8"/>
  <c r="X144" i="8"/>
  <c r="W144" i="8"/>
  <c r="V144" i="8"/>
  <c r="T144" i="8"/>
  <c r="R144" i="8"/>
  <c r="Q144" i="8"/>
  <c r="X143" i="8"/>
  <c r="W143" i="8"/>
  <c r="V143" i="8"/>
  <c r="T143" i="8"/>
  <c r="S143" i="8"/>
  <c r="R143" i="8"/>
  <c r="Q143" i="8"/>
  <c r="O143" i="8"/>
  <c r="X142" i="8"/>
  <c r="W142" i="8"/>
  <c r="V142" i="8"/>
  <c r="T142" i="8"/>
  <c r="R142" i="8"/>
  <c r="Q142" i="8"/>
  <c r="X140" i="8"/>
  <c r="W140" i="8"/>
  <c r="V140" i="8"/>
  <c r="T140" i="8"/>
  <c r="S140" i="8"/>
  <c r="R140" i="8"/>
  <c r="Q140" i="8"/>
  <c r="O140" i="8"/>
  <c r="X139" i="8"/>
  <c r="W139" i="8"/>
  <c r="V139" i="8"/>
  <c r="T139" i="8"/>
  <c r="R139" i="8"/>
  <c r="Q139" i="8"/>
  <c r="X138" i="8"/>
  <c r="W138" i="8"/>
  <c r="V138" i="8"/>
  <c r="T138" i="8"/>
  <c r="S138" i="8"/>
  <c r="R138" i="8"/>
  <c r="Q138" i="8"/>
  <c r="O138" i="8"/>
  <c r="X137" i="8"/>
  <c r="W137" i="8"/>
  <c r="V137" i="8"/>
  <c r="T137" i="8"/>
  <c r="R137" i="8"/>
  <c r="Q137" i="8"/>
  <c r="X135" i="8"/>
  <c r="W135" i="8"/>
  <c r="V135" i="8"/>
  <c r="T135" i="8"/>
  <c r="S135" i="8"/>
  <c r="R135" i="8"/>
  <c r="Q135" i="8"/>
  <c r="O135" i="8"/>
  <c r="X134" i="8"/>
  <c r="W134" i="8"/>
  <c r="V134" i="8"/>
  <c r="T134" i="8"/>
  <c r="R134" i="8"/>
  <c r="Q134" i="8"/>
  <c r="X133" i="8"/>
  <c r="W133" i="8"/>
  <c r="V133" i="8"/>
  <c r="T133" i="8"/>
  <c r="S133" i="8"/>
  <c r="R133" i="8"/>
  <c r="Q133" i="8"/>
  <c r="O133" i="8"/>
  <c r="X132" i="8"/>
  <c r="W132" i="8"/>
  <c r="V132" i="8"/>
  <c r="T132" i="8"/>
  <c r="R132" i="8"/>
  <c r="Q132" i="8"/>
  <c r="X130" i="8"/>
  <c r="W130" i="8"/>
  <c r="V130" i="8"/>
  <c r="T130" i="8"/>
  <c r="S130" i="8"/>
  <c r="R130" i="8"/>
  <c r="Q130" i="8"/>
  <c r="O130" i="8"/>
  <c r="X129" i="8"/>
  <c r="W129" i="8"/>
  <c r="V129" i="8"/>
  <c r="T129" i="8"/>
  <c r="R129" i="8"/>
  <c r="Q129" i="8"/>
  <c r="X128" i="8"/>
  <c r="W128" i="8"/>
  <c r="V128" i="8"/>
  <c r="T128" i="8"/>
  <c r="S128" i="8"/>
  <c r="R128" i="8"/>
  <c r="Q128" i="8"/>
  <c r="O128" i="8"/>
  <c r="X127" i="8"/>
  <c r="W127" i="8"/>
  <c r="V127" i="8"/>
  <c r="T127" i="8"/>
  <c r="R127" i="8"/>
  <c r="Q127" i="8"/>
  <c r="X125" i="8"/>
  <c r="W125" i="8"/>
  <c r="V125" i="8"/>
  <c r="T125" i="8"/>
  <c r="S125" i="8"/>
  <c r="R125" i="8"/>
  <c r="Q125" i="8"/>
  <c r="O125" i="8"/>
  <c r="X124" i="8"/>
  <c r="W124" i="8"/>
  <c r="V124" i="8"/>
  <c r="T124" i="8"/>
  <c r="R124" i="8"/>
  <c r="Q124" i="8"/>
  <c r="X123" i="8"/>
  <c r="W123" i="8"/>
  <c r="V123" i="8"/>
  <c r="T123" i="8"/>
  <c r="S123" i="8"/>
  <c r="R123" i="8"/>
  <c r="Q123" i="8"/>
  <c r="O123" i="8"/>
  <c r="X121" i="8"/>
  <c r="W121" i="8"/>
  <c r="V121" i="8"/>
  <c r="T121" i="8"/>
  <c r="R121" i="8"/>
  <c r="Q121" i="8"/>
  <c r="X120" i="8"/>
  <c r="W120" i="8"/>
  <c r="V120" i="8"/>
  <c r="T120" i="8"/>
  <c r="S120" i="8"/>
  <c r="R120" i="8"/>
  <c r="Q120" i="8"/>
  <c r="O120" i="8"/>
  <c r="X119" i="8"/>
  <c r="W119" i="8"/>
  <c r="V119" i="8"/>
  <c r="T119" i="8"/>
  <c r="R119" i="8"/>
  <c r="Q119" i="8"/>
  <c r="X117" i="8"/>
  <c r="W117" i="8"/>
  <c r="V117" i="8"/>
  <c r="T117" i="8"/>
  <c r="S117" i="8"/>
  <c r="R117" i="8"/>
  <c r="Q117" i="8"/>
  <c r="O117" i="8"/>
  <c r="X116" i="8"/>
  <c r="W116" i="8"/>
  <c r="V116" i="8"/>
  <c r="T116" i="8"/>
  <c r="R116" i="8"/>
  <c r="Q116" i="8"/>
  <c r="X115" i="8"/>
  <c r="W115" i="8"/>
  <c r="V115" i="8"/>
  <c r="T115" i="8"/>
  <c r="S115" i="8"/>
  <c r="R115" i="8"/>
  <c r="Q115" i="8"/>
  <c r="O115" i="8"/>
  <c r="X113" i="8"/>
  <c r="W113" i="8"/>
  <c r="V113" i="8"/>
  <c r="T113" i="8"/>
  <c r="R113" i="8"/>
  <c r="Q113" i="8"/>
  <c r="X112" i="8"/>
  <c r="W112" i="8"/>
  <c r="V112" i="8"/>
  <c r="T112" i="8"/>
  <c r="S112" i="8"/>
  <c r="R112" i="8"/>
  <c r="Q112" i="8"/>
  <c r="O112" i="8"/>
  <c r="X111" i="8"/>
  <c r="W111" i="8"/>
  <c r="V111" i="8"/>
  <c r="T111" i="8"/>
  <c r="R111" i="8"/>
  <c r="Q111" i="8"/>
  <c r="X109" i="8"/>
  <c r="W109" i="8"/>
  <c r="V109" i="8"/>
  <c r="T109" i="8"/>
  <c r="S109" i="8"/>
  <c r="R109" i="8"/>
  <c r="Q109" i="8"/>
  <c r="O109" i="8"/>
  <c r="X108" i="8"/>
  <c r="W108" i="8"/>
  <c r="V108" i="8"/>
  <c r="T108" i="8"/>
  <c r="R108" i="8"/>
  <c r="Q108" i="8"/>
  <c r="X107" i="8"/>
  <c r="W107" i="8"/>
  <c r="V107" i="8"/>
  <c r="T107" i="8"/>
  <c r="S107" i="8"/>
  <c r="R107" i="8"/>
  <c r="Q107" i="8"/>
  <c r="O107" i="8"/>
  <c r="X106" i="8"/>
  <c r="W106" i="8"/>
  <c r="V106" i="8"/>
  <c r="T106" i="8"/>
  <c r="R106" i="8"/>
  <c r="Q106" i="8"/>
  <c r="X104" i="8"/>
  <c r="W104" i="8"/>
  <c r="V104" i="8"/>
  <c r="T104" i="8"/>
  <c r="S104" i="8"/>
  <c r="R104" i="8"/>
  <c r="Q104" i="8"/>
  <c r="O104" i="8"/>
  <c r="X103" i="8"/>
  <c r="W103" i="8"/>
  <c r="V103" i="8"/>
  <c r="T103" i="8"/>
  <c r="R103" i="8"/>
  <c r="Q103" i="8"/>
  <c r="X102" i="8"/>
  <c r="W102" i="8"/>
  <c r="V102" i="8"/>
  <c r="T102" i="8"/>
  <c r="S102" i="8"/>
  <c r="R102" i="8"/>
  <c r="Q102" i="8"/>
  <c r="O102" i="8"/>
  <c r="X101" i="8"/>
  <c r="W101" i="8"/>
  <c r="V101" i="8"/>
  <c r="T101" i="8"/>
  <c r="R101" i="8"/>
  <c r="Q101" i="8"/>
  <c r="X99" i="8"/>
  <c r="W99" i="8"/>
  <c r="V99" i="8"/>
  <c r="T99" i="8"/>
  <c r="S99" i="8"/>
  <c r="R99" i="8"/>
  <c r="Q99" i="8"/>
  <c r="O99" i="8"/>
  <c r="X98" i="8"/>
  <c r="W98" i="8"/>
  <c r="V98" i="8"/>
  <c r="T98" i="8"/>
  <c r="R98" i="8"/>
  <c r="Q98" i="8"/>
  <c r="X97" i="8"/>
  <c r="W97" i="8"/>
  <c r="V97" i="8"/>
  <c r="T97" i="8"/>
  <c r="S97" i="8"/>
  <c r="R97" i="8"/>
  <c r="Q97" i="8"/>
  <c r="O97" i="8"/>
  <c r="X96" i="8"/>
  <c r="W96" i="8"/>
  <c r="V96" i="8"/>
  <c r="T96" i="8"/>
  <c r="R96" i="8"/>
  <c r="Q96" i="8"/>
  <c r="X94" i="8"/>
  <c r="W94" i="8"/>
  <c r="V94" i="8"/>
  <c r="T94" i="8"/>
  <c r="S94" i="8"/>
  <c r="R94" i="8"/>
  <c r="Q94" i="8"/>
  <c r="O94" i="8"/>
  <c r="X93" i="8"/>
  <c r="W93" i="8"/>
  <c r="V93" i="8"/>
  <c r="T93" i="8"/>
  <c r="R93" i="8"/>
  <c r="Q93" i="8"/>
  <c r="X92" i="8"/>
  <c r="W92" i="8"/>
  <c r="V92" i="8"/>
  <c r="T92" i="8"/>
  <c r="S92" i="8"/>
  <c r="R92" i="8"/>
  <c r="Q92" i="8"/>
  <c r="O92" i="8"/>
  <c r="X90" i="8"/>
  <c r="W90" i="8"/>
  <c r="V90" i="8"/>
  <c r="T90" i="8"/>
  <c r="R90" i="8"/>
  <c r="Q90" i="8"/>
  <c r="X89" i="8"/>
  <c r="W89" i="8"/>
  <c r="V89" i="8"/>
  <c r="T89" i="8"/>
  <c r="S89" i="8"/>
  <c r="R89" i="8"/>
  <c r="Q89" i="8"/>
  <c r="O89" i="8"/>
  <c r="X88" i="8"/>
  <c r="W88" i="8"/>
  <c r="V88" i="8"/>
  <c r="T88" i="8"/>
  <c r="R88" i="8"/>
  <c r="Q88" i="8"/>
  <c r="X87" i="8"/>
  <c r="W87" i="8"/>
  <c r="V87" i="8"/>
  <c r="T87" i="8"/>
  <c r="S87" i="8"/>
  <c r="R87" i="8"/>
  <c r="Q87" i="8"/>
  <c r="O87" i="8"/>
  <c r="X86" i="8"/>
  <c r="W86" i="8"/>
  <c r="V86" i="8"/>
  <c r="T86" i="8"/>
  <c r="R86" i="8"/>
  <c r="Q86" i="8"/>
  <c r="X84" i="8"/>
  <c r="W84" i="8"/>
  <c r="V84" i="8"/>
  <c r="T84" i="8"/>
  <c r="S84" i="8"/>
  <c r="R84" i="8"/>
  <c r="Q84" i="8"/>
  <c r="O84" i="8"/>
  <c r="X83" i="8"/>
  <c r="W83" i="8"/>
  <c r="V83" i="8"/>
  <c r="T83" i="8"/>
  <c r="R83" i="8"/>
  <c r="Q83" i="8"/>
  <c r="X82" i="8"/>
  <c r="W82" i="8"/>
  <c r="V82" i="8"/>
  <c r="T82" i="8"/>
  <c r="S82" i="8"/>
  <c r="R82" i="8"/>
  <c r="Q82" i="8"/>
  <c r="O82" i="8"/>
  <c r="X81" i="8"/>
  <c r="W81" i="8"/>
  <c r="V81" i="8"/>
  <c r="T81" i="8"/>
  <c r="R81" i="8"/>
  <c r="Q81" i="8"/>
  <c r="X80" i="8"/>
  <c r="W80" i="8"/>
  <c r="V80" i="8"/>
  <c r="T80" i="8"/>
  <c r="S80" i="8"/>
  <c r="R80" i="8"/>
  <c r="Q80" i="8"/>
  <c r="O80" i="8"/>
  <c r="X79" i="8"/>
  <c r="W79" i="8"/>
  <c r="V79" i="8"/>
  <c r="T79" i="8"/>
  <c r="R79" i="8"/>
  <c r="Q79" i="8"/>
  <c r="X77" i="8"/>
  <c r="W77" i="8"/>
  <c r="V77" i="8"/>
  <c r="T77" i="8"/>
  <c r="S77" i="8"/>
  <c r="R77" i="8"/>
  <c r="Q77" i="8"/>
  <c r="O77" i="8"/>
  <c r="X76" i="8"/>
  <c r="W76" i="8"/>
  <c r="V76" i="8"/>
  <c r="T76" i="8"/>
  <c r="R76" i="8"/>
  <c r="Q76" i="8"/>
  <c r="X75" i="8"/>
  <c r="W75" i="8"/>
  <c r="V75" i="8"/>
  <c r="T75" i="8"/>
  <c r="S75" i="8"/>
  <c r="R75" i="8"/>
  <c r="Q75" i="8"/>
  <c r="O75" i="8"/>
  <c r="X74" i="8"/>
  <c r="W74" i="8"/>
  <c r="V74" i="8"/>
  <c r="T74" i="8"/>
  <c r="R74" i="8"/>
  <c r="Q74" i="8"/>
  <c r="X72" i="8"/>
  <c r="W72" i="8"/>
  <c r="V72" i="8"/>
  <c r="T72" i="8"/>
  <c r="S72" i="8"/>
  <c r="R72" i="8"/>
  <c r="Q72" i="8"/>
  <c r="O72" i="8"/>
  <c r="X71" i="8"/>
  <c r="W71" i="8"/>
  <c r="V71" i="8"/>
  <c r="T71" i="8"/>
  <c r="R71" i="8"/>
  <c r="Q71" i="8"/>
  <c r="X70" i="8"/>
  <c r="W70" i="8"/>
  <c r="V70" i="8"/>
  <c r="T70" i="8"/>
  <c r="S70" i="8"/>
  <c r="R70" i="8"/>
  <c r="Q70" i="8"/>
  <c r="O70" i="8"/>
  <c r="X69" i="8"/>
  <c r="W69" i="8"/>
  <c r="V69" i="8"/>
  <c r="T69" i="8"/>
  <c r="R69" i="8"/>
  <c r="Q69" i="8"/>
  <c r="X68" i="8"/>
  <c r="W68" i="8"/>
  <c r="V68" i="8"/>
  <c r="T68" i="8"/>
  <c r="S68" i="8"/>
  <c r="R68" i="8"/>
  <c r="Q68" i="8"/>
  <c r="O68" i="8"/>
  <c r="X67" i="8"/>
  <c r="W67" i="8"/>
  <c r="V67" i="8"/>
  <c r="T67" i="8"/>
  <c r="R67" i="8"/>
  <c r="Q67" i="8"/>
  <c r="X65" i="8"/>
  <c r="W65" i="8"/>
  <c r="V65" i="8"/>
  <c r="T65" i="8"/>
  <c r="S65" i="8"/>
  <c r="R65" i="8"/>
  <c r="Q65" i="8"/>
  <c r="O65" i="8"/>
  <c r="X64" i="8"/>
  <c r="W64" i="8"/>
  <c r="V64" i="8"/>
  <c r="T64" i="8"/>
  <c r="R64" i="8"/>
  <c r="Q64" i="8"/>
  <c r="X63" i="8"/>
  <c r="W63" i="8"/>
  <c r="V63" i="8"/>
  <c r="T63" i="8"/>
  <c r="S63" i="8"/>
  <c r="R63" i="8"/>
  <c r="Q63" i="8"/>
  <c r="O63" i="8"/>
  <c r="X62" i="8"/>
  <c r="W62" i="8"/>
  <c r="V62" i="8"/>
  <c r="T62" i="8"/>
  <c r="R62" i="8"/>
  <c r="Q62" i="8"/>
  <c r="X61" i="8"/>
  <c r="W61" i="8"/>
  <c r="V61" i="8"/>
  <c r="T61" i="8"/>
  <c r="S61" i="8"/>
  <c r="R61" i="8"/>
  <c r="Q61" i="8"/>
  <c r="O61" i="8"/>
  <c r="X59" i="8"/>
  <c r="W59" i="8"/>
  <c r="V59" i="8"/>
  <c r="T59" i="8"/>
  <c r="R59" i="8"/>
  <c r="Q59" i="8"/>
  <c r="X58" i="8"/>
  <c r="W58" i="8"/>
  <c r="V58" i="8"/>
  <c r="T58" i="8"/>
  <c r="S58" i="8"/>
  <c r="R58" i="8"/>
  <c r="Q58" i="8"/>
  <c r="O58" i="8"/>
  <c r="X57" i="8"/>
  <c r="W57" i="8"/>
  <c r="V57" i="8"/>
  <c r="T57" i="8"/>
  <c r="R57" i="8"/>
  <c r="Q57" i="8"/>
  <c r="X56" i="8"/>
  <c r="W56" i="8"/>
  <c r="V56" i="8"/>
  <c r="T56" i="8"/>
  <c r="S56" i="8"/>
  <c r="R56" i="8"/>
  <c r="Q56" i="8"/>
  <c r="O56" i="8"/>
  <c r="X54" i="8"/>
  <c r="W54" i="8"/>
  <c r="V54" i="8"/>
  <c r="T54" i="8"/>
  <c r="R54" i="8"/>
  <c r="Q54" i="8"/>
  <c r="X53" i="8"/>
  <c r="W53" i="8"/>
  <c r="V53" i="8"/>
  <c r="T53" i="8"/>
  <c r="S53" i="8"/>
  <c r="R53" i="8"/>
  <c r="Q53" i="8"/>
  <c r="O53" i="8"/>
  <c r="X52" i="8"/>
  <c r="W52" i="8"/>
  <c r="V52" i="8"/>
  <c r="T52" i="8"/>
  <c r="R52" i="8"/>
  <c r="Q52" i="8"/>
  <c r="X51" i="8"/>
  <c r="W51" i="8"/>
  <c r="V51" i="8"/>
  <c r="T51" i="8"/>
  <c r="S51" i="8"/>
  <c r="R51" i="8"/>
  <c r="Q51" i="8"/>
  <c r="O51" i="8"/>
  <c r="X50" i="8"/>
  <c r="W50" i="8"/>
  <c r="V50" i="8"/>
  <c r="T50" i="8"/>
  <c r="R50" i="8"/>
  <c r="Q50" i="8"/>
  <c r="X49" i="8"/>
  <c r="W49" i="8"/>
  <c r="V49" i="8"/>
  <c r="T49" i="8"/>
  <c r="S49" i="8"/>
  <c r="R49" i="8"/>
  <c r="Q49" i="8"/>
  <c r="O49" i="8"/>
  <c r="X47" i="8"/>
  <c r="W47" i="8"/>
  <c r="V47" i="8"/>
  <c r="T47" i="8"/>
  <c r="R47" i="8"/>
  <c r="Q47" i="8"/>
  <c r="X46" i="8"/>
  <c r="W46" i="8"/>
  <c r="V46" i="8"/>
  <c r="T46" i="8"/>
  <c r="S46" i="8"/>
  <c r="R46" i="8"/>
  <c r="Q46" i="8"/>
  <c r="O46" i="8"/>
  <c r="X45" i="8"/>
  <c r="W45" i="8"/>
  <c r="V45" i="8"/>
  <c r="T45" i="8"/>
  <c r="R45" i="8"/>
  <c r="Q45" i="8"/>
  <c r="X44" i="8"/>
  <c r="W44" i="8"/>
  <c r="V44" i="8"/>
  <c r="T44" i="8"/>
  <c r="S44" i="8"/>
  <c r="R44" i="8"/>
  <c r="Q44" i="8"/>
  <c r="O44" i="8"/>
  <c r="X43" i="8"/>
  <c r="W43" i="8"/>
  <c r="V43" i="8"/>
  <c r="T43" i="8"/>
  <c r="R43" i="8"/>
  <c r="Q43" i="8"/>
  <c r="X41" i="8"/>
  <c r="W41" i="8"/>
  <c r="V41" i="8"/>
  <c r="T41" i="8"/>
  <c r="S41" i="8"/>
  <c r="R41" i="8"/>
  <c r="Q41" i="8"/>
  <c r="O41" i="8"/>
  <c r="X40" i="8"/>
  <c r="W40" i="8"/>
  <c r="V40" i="8"/>
  <c r="T40" i="8"/>
  <c r="R40" i="8"/>
  <c r="Q40" i="8"/>
  <c r="X39" i="8"/>
  <c r="W39" i="8"/>
  <c r="V39" i="8"/>
  <c r="T39" i="8"/>
  <c r="S39" i="8"/>
  <c r="R39" i="8"/>
  <c r="Q39" i="8"/>
  <c r="O39" i="8"/>
  <c r="X38" i="8"/>
  <c r="W38" i="8"/>
  <c r="V38" i="8"/>
  <c r="T38" i="8"/>
  <c r="R38" i="8"/>
  <c r="Q38" i="8"/>
  <c r="X37" i="8"/>
  <c r="W37" i="8"/>
  <c r="V37" i="8"/>
  <c r="T37" i="8"/>
  <c r="S37" i="8"/>
  <c r="R37" i="8"/>
  <c r="Q37" i="8"/>
  <c r="O37" i="8"/>
  <c r="X36" i="8"/>
  <c r="W36" i="8"/>
  <c r="V36" i="8"/>
  <c r="T36" i="8"/>
  <c r="R36" i="8"/>
  <c r="Q36" i="8"/>
  <c r="X34" i="8"/>
  <c r="W34" i="8"/>
  <c r="V34" i="8"/>
  <c r="T34" i="8"/>
  <c r="S34" i="8"/>
  <c r="R34" i="8"/>
  <c r="Q34" i="8"/>
  <c r="O34" i="8"/>
  <c r="X33" i="8"/>
  <c r="W33" i="8"/>
  <c r="V33" i="8"/>
  <c r="T33" i="8"/>
  <c r="R33" i="8"/>
  <c r="Q33" i="8"/>
  <c r="X32" i="8"/>
  <c r="W32" i="8"/>
  <c r="V32" i="8"/>
  <c r="T32" i="8"/>
  <c r="S32" i="8"/>
  <c r="R32" i="8"/>
  <c r="Q32" i="8"/>
  <c r="O32" i="8"/>
  <c r="X31" i="8"/>
  <c r="W31" i="8"/>
  <c r="V31" i="8"/>
  <c r="T31" i="8"/>
  <c r="R31" i="8"/>
  <c r="Q31" i="8"/>
  <c r="X30" i="8"/>
  <c r="W30" i="8"/>
  <c r="V30" i="8"/>
  <c r="T30" i="8"/>
  <c r="S30" i="8"/>
  <c r="R30" i="8"/>
  <c r="Q30" i="8"/>
  <c r="O30" i="8"/>
  <c r="X28" i="8"/>
  <c r="W28" i="8"/>
  <c r="V28" i="8"/>
  <c r="T28" i="8"/>
  <c r="R28" i="8"/>
  <c r="Q28" i="8"/>
  <c r="X27" i="8"/>
  <c r="W27" i="8"/>
  <c r="V27" i="8"/>
  <c r="T27" i="8"/>
  <c r="S27" i="8"/>
  <c r="R27" i="8"/>
  <c r="Q27" i="8"/>
  <c r="O27" i="8"/>
  <c r="X26" i="8"/>
  <c r="W26" i="8"/>
  <c r="V26" i="8"/>
  <c r="T26" i="8"/>
  <c r="R26" i="8"/>
  <c r="Q26" i="8"/>
  <c r="X25" i="8"/>
  <c r="W25" i="8"/>
  <c r="V25" i="8"/>
  <c r="T25" i="8"/>
  <c r="S25" i="8"/>
  <c r="R25" i="8"/>
  <c r="Q25" i="8"/>
  <c r="O25" i="8"/>
  <c r="X24" i="8"/>
  <c r="W24" i="8"/>
  <c r="V24" i="8"/>
  <c r="T24" i="8"/>
  <c r="R24" i="8"/>
  <c r="Q24" i="8"/>
  <c r="X23" i="8"/>
  <c r="W23" i="8"/>
  <c r="V23" i="8"/>
  <c r="T23" i="8"/>
  <c r="S23" i="8"/>
  <c r="R23" i="8"/>
  <c r="Q23" i="8"/>
  <c r="O23" i="8"/>
  <c r="X22" i="8"/>
  <c r="W22" i="8"/>
  <c r="V22" i="8"/>
  <c r="T22" i="8"/>
  <c r="R22" i="8"/>
  <c r="Q22" i="8"/>
  <c r="X21" i="8"/>
  <c r="W21" i="8"/>
  <c r="V21" i="8"/>
  <c r="T21" i="8"/>
  <c r="S21" i="8"/>
  <c r="R21" i="8"/>
  <c r="Q21" i="8"/>
  <c r="O21" i="8"/>
  <c r="X19" i="8"/>
  <c r="W19" i="8"/>
  <c r="V19" i="8"/>
  <c r="T19" i="8"/>
  <c r="R19" i="8"/>
  <c r="Q19" i="8"/>
  <c r="X18" i="8"/>
  <c r="W18" i="8"/>
  <c r="V18" i="8"/>
  <c r="T18" i="8"/>
  <c r="S18" i="8"/>
  <c r="R18" i="8"/>
  <c r="Q18" i="8"/>
  <c r="O18" i="8"/>
  <c r="X17" i="8"/>
  <c r="W17" i="8"/>
  <c r="V17" i="8"/>
  <c r="T17" i="8"/>
  <c r="R17" i="8"/>
  <c r="Q17" i="8"/>
  <c r="X16" i="8"/>
  <c r="W16" i="8"/>
  <c r="V16" i="8"/>
  <c r="T16" i="8"/>
  <c r="S16" i="8"/>
  <c r="R16" i="8"/>
  <c r="Q16" i="8"/>
  <c r="O16" i="8"/>
  <c r="X15" i="8"/>
  <c r="W15" i="8"/>
  <c r="V15" i="8"/>
  <c r="T15" i="8"/>
  <c r="R15" i="8"/>
  <c r="Q15" i="8"/>
  <c r="X13" i="8"/>
  <c r="W13" i="8"/>
  <c r="V13" i="8"/>
  <c r="T13" i="8"/>
  <c r="S13" i="8"/>
  <c r="R13" i="8"/>
  <c r="Q13" i="8"/>
  <c r="O13" i="8"/>
  <c r="X12" i="8"/>
  <c r="W12" i="8"/>
  <c r="V12" i="8"/>
  <c r="T12" i="8"/>
  <c r="R12" i="8"/>
  <c r="Q12" i="8"/>
  <c r="O12" i="8"/>
  <c r="X11" i="8"/>
  <c r="W11" i="8"/>
  <c r="V11" i="8"/>
  <c r="T11" i="8"/>
  <c r="S11" i="8"/>
  <c r="R11" i="8"/>
  <c r="Q11" i="8"/>
  <c r="O11" i="8"/>
  <c r="X10" i="8"/>
  <c r="W10" i="8"/>
  <c r="V10" i="8"/>
  <c r="T10" i="8"/>
  <c r="R10" i="8"/>
  <c r="Q10" i="8"/>
  <c r="O10" i="8"/>
  <c r="X9" i="8"/>
  <c r="W9" i="8"/>
  <c r="V9" i="8"/>
  <c r="T9" i="8"/>
  <c r="S9" i="8"/>
  <c r="R9" i="8"/>
  <c r="Q9" i="8"/>
  <c r="O9" i="8"/>
  <c r="H57" i="6"/>
  <c r="CR558" i="7"/>
  <c r="CQ558" i="7"/>
  <c r="CR520" i="7"/>
  <c r="CQ520" i="7"/>
  <c r="CR515" i="7"/>
  <c r="CQ515" i="7"/>
  <c r="CR514" i="7"/>
  <c r="CQ514" i="7"/>
  <c r="M514" i="7"/>
  <c r="L514" i="7"/>
  <c r="N514" i="7"/>
  <c r="O514" i="7"/>
  <c r="CR513" i="7"/>
  <c r="CQ513" i="7"/>
  <c r="M513" i="7"/>
  <c r="L513" i="7"/>
  <c r="N513" i="7"/>
  <c r="O513" i="7"/>
  <c r="CR512" i="7"/>
  <c r="CQ512" i="7"/>
  <c r="M512" i="7"/>
  <c r="L512" i="7"/>
  <c r="N512" i="7"/>
  <c r="O512" i="7"/>
  <c r="CR511" i="7"/>
  <c r="CQ511" i="7"/>
  <c r="M511" i="7"/>
  <c r="L511" i="7"/>
  <c r="N511" i="7"/>
  <c r="O511" i="7"/>
  <c r="CR510" i="7"/>
  <c r="CQ510" i="7"/>
  <c r="M510" i="7"/>
  <c r="L510" i="7"/>
  <c r="N510" i="7"/>
  <c r="O510" i="7"/>
  <c r="CR509" i="7"/>
  <c r="CQ509" i="7"/>
  <c r="M509" i="7"/>
  <c r="L509" i="7"/>
  <c r="N509" i="7"/>
  <c r="O509" i="7"/>
  <c r="CR508" i="7"/>
  <c r="CQ508" i="7"/>
  <c r="M508" i="7"/>
  <c r="L508" i="7"/>
  <c r="N508" i="7"/>
  <c r="O508" i="7"/>
  <c r="CR507" i="7"/>
  <c r="CQ507" i="7"/>
  <c r="M507" i="7"/>
  <c r="L507" i="7"/>
  <c r="N507" i="7"/>
  <c r="O507" i="7"/>
  <c r="CR506" i="7"/>
  <c r="CQ506" i="7"/>
  <c r="M506" i="7"/>
  <c r="L506" i="7"/>
  <c r="N506" i="7"/>
  <c r="O506" i="7"/>
  <c r="CR505" i="7"/>
  <c r="CQ505" i="7"/>
  <c r="M505" i="7"/>
  <c r="L505" i="7"/>
  <c r="N505" i="7"/>
  <c r="O505" i="7"/>
  <c r="CR504" i="7"/>
  <c r="CQ504" i="7"/>
  <c r="M504" i="7"/>
  <c r="L504" i="7"/>
  <c r="N504" i="7"/>
  <c r="O504" i="7"/>
  <c r="CR503" i="7"/>
  <c r="CQ503" i="7"/>
  <c r="M503" i="7"/>
  <c r="L503" i="7"/>
  <c r="N503" i="7"/>
  <c r="O503" i="7"/>
  <c r="CR502" i="7"/>
  <c r="CQ502" i="7"/>
  <c r="M502" i="7"/>
  <c r="L502" i="7"/>
  <c r="N502" i="7"/>
  <c r="O502" i="7"/>
  <c r="CR501" i="7"/>
  <c r="CQ501" i="7"/>
  <c r="M501" i="7"/>
  <c r="L501" i="7"/>
  <c r="N501" i="7"/>
  <c r="O501" i="7"/>
  <c r="CR500" i="7"/>
  <c r="CQ500" i="7"/>
  <c r="M500" i="7"/>
  <c r="L500" i="7"/>
  <c r="N500" i="7"/>
  <c r="O500" i="7"/>
  <c r="CR499" i="7"/>
  <c r="CQ499" i="7"/>
  <c r="M499" i="7"/>
  <c r="L499" i="7"/>
  <c r="N499" i="7"/>
  <c r="O499" i="7"/>
  <c r="CR498" i="7"/>
  <c r="CQ498" i="7"/>
  <c r="M498" i="7"/>
  <c r="L498" i="7"/>
  <c r="N498" i="7"/>
  <c r="O498" i="7"/>
  <c r="CR497" i="7"/>
  <c r="CQ497" i="7"/>
  <c r="M497" i="7"/>
  <c r="L497" i="7"/>
  <c r="N497" i="7"/>
  <c r="O497" i="7"/>
  <c r="CR496" i="7"/>
  <c r="CQ496" i="7"/>
  <c r="M496" i="7"/>
  <c r="L496" i="7"/>
  <c r="N496" i="7"/>
  <c r="O496" i="7"/>
  <c r="CR495" i="7"/>
  <c r="CQ495" i="7"/>
  <c r="M495" i="7"/>
  <c r="L495" i="7"/>
  <c r="N495" i="7"/>
  <c r="O495" i="7"/>
  <c r="CR494" i="7"/>
  <c r="CQ494" i="7"/>
  <c r="M494" i="7"/>
  <c r="L494" i="7"/>
  <c r="N494" i="7"/>
  <c r="O494" i="7"/>
  <c r="CR493" i="7"/>
  <c r="CQ493" i="7"/>
  <c r="M493" i="7"/>
  <c r="L493" i="7"/>
  <c r="N493" i="7"/>
  <c r="O493" i="7"/>
  <c r="CR492" i="7"/>
  <c r="CQ492" i="7"/>
  <c r="M492" i="7"/>
  <c r="L492" i="7"/>
  <c r="N492" i="7"/>
  <c r="O492" i="7"/>
  <c r="CR491" i="7"/>
  <c r="CQ491" i="7"/>
  <c r="M491" i="7"/>
  <c r="L491" i="7"/>
  <c r="N491" i="7"/>
  <c r="O491" i="7"/>
  <c r="CR489" i="7"/>
  <c r="CQ489" i="7"/>
  <c r="M489" i="7"/>
  <c r="L489" i="7"/>
  <c r="N489" i="7"/>
  <c r="O489" i="7"/>
  <c r="CR488" i="7"/>
  <c r="CQ488" i="7"/>
  <c r="M488" i="7"/>
  <c r="L488" i="7"/>
  <c r="N488" i="7"/>
  <c r="O488" i="7"/>
  <c r="CR487" i="7"/>
  <c r="CQ487" i="7"/>
  <c r="M487" i="7"/>
  <c r="L487" i="7"/>
  <c r="N487" i="7"/>
  <c r="O487" i="7"/>
  <c r="CR486" i="7"/>
  <c r="CQ486" i="7"/>
  <c r="M486" i="7"/>
  <c r="L486" i="7"/>
  <c r="N486" i="7"/>
  <c r="O486" i="7"/>
  <c r="CR485" i="7"/>
  <c r="CQ485" i="7"/>
  <c r="M485" i="7"/>
  <c r="L485" i="7"/>
  <c r="N485" i="7"/>
  <c r="O485" i="7"/>
  <c r="CR484" i="7"/>
  <c r="CQ484" i="7"/>
  <c r="M484" i="7"/>
  <c r="L484" i="7"/>
  <c r="N484" i="7"/>
  <c r="O484" i="7"/>
  <c r="CR483" i="7"/>
  <c r="CQ483" i="7"/>
  <c r="M483" i="7"/>
  <c r="L483" i="7"/>
  <c r="N483" i="7"/>
  <c r="O483" i="7"/>
  <c r="CR482" i="7"/>
  <c r="CQ482" i="7"/>
  <c r="M482" i="7"/>
  <c r="L482" i="7"/>
  <c r="N482" i="7"/>
  <c r="O482" i="7"/>
  <c r="CR481" i="7"/>
  <c r="CQ481" i="7"/>
  <c r="M481" i="7"/>
  <c r="L481" i="7"/>
  <c r="N481" i="7"/>
  <c r="O481" i="7"/>
  <c r="CR480" i="7"/>
  <c r="CQ480" i="7"/>
  <c r="M480" i="7"/>
  <c r="L480" i="7"/>
  <c r="N480" i="7"/>
  <c r="O480" i="7"/>
  <c r="CR479" i="7"/>
  <c r="CQ479" i="7"/>
  <c r="M479" i="7"/>
  <c r="L479" i="7"/>
  <c r="N479" i="7"/>
  <c r="O479" i="7"/>
  <c r="CR478" i="7"/>
  <c r="CQ478" i="7"/>
  <c r="M478" i="7"/>
  <c r="L478" i="7"/>
  <c r="N478" i="7"/>
  <c r="O478" i="7"/>
  <c r="CR477" i="7"/>
  <c r="CQ477" i="7"/>
  <c r="M477" i="7"/>
  <c r="L477" i="7"/>
  <c r="N477" i="7"/>
  <c r="O477" i="7"/>
  <c r="CR476" i="7"/>
  <c r="CQ476" i="7"/>
  <c r="M476" i="7"/>
  <c r="L476" i="7"/>
  <c r="N476" i="7"/>
  <c r="O476" i="7"/>
  <c r="CR475" i="7"/>
  <c r="CQ475" i="7"/>
  <c r="M475" i="7"/>
  <c r="L475" i="7"/>
  <c r="N475" i="7"/>
  <c r="O475" i="7"/>
  <c r="CR474" i="7"/>
  <c r="CQ474" i="7"/>
  <c r="M474" i="7"/>
  <c r="L474" i="7"/>
  <c r="N474" i="7"/>
  <c r="O474" i="7"/>
  <c r="CR473" i="7"/>
  <c r="CQ473" i="7"/>
  <c r="M473" i="7"/>
  <c r="L473" i="7"/>
  <c r="N473" i="7"/>
  <c r="O473" i="7"/>
  <c r="CR472" i="7"/>
  <c r="CQ472" i="7"/>
  <c r="M472" i="7"/>
  <c r="L472" i="7"/>
  <c r="N472" i="7"/>
  <c r="O472" i="7"/>
  <c r="CR471" i="7"/>
  <c r="CQ471" i="7"/>
  <c r="M471" i="7"/>
  <c r="L471" i="7"/>
  <c r="N471" i="7"/>
  <c r="O471" i="7"/>
  <c r="CR470" i="7"/>
  <c r="CQ470" i="7"/>
  <c r="M470" i="7"/>
  <c r="L470" i="7"/>
  <c r="N470" i="7"/>
  <c r="O470" i="7"/>
  <c r="CR469" i="7"/>
  <c r="CQ469" i="7"/>
  <c r="M469" i="7"/>
  <c r="L469" i="7"/>
  <c r="N469" i="7"/>
  <c r="O469" i="7"/>
  <c r="CR468" i="7"/>
  <c r="CQ468" i="7"/>
  <c r="M468" i="7"/>
  <c r="L468" i="7"/>
  <c r="N468" i="7"/>
  <c r="O468" i="7"/>
  <c r="CR467" i="7"/>
  <c r="CQ467" i="7"/>
  <c r="M467" i="7"/>
  <c r="L467" i="7"/>
  <c r="N467" i="7"/>
  <c r="O467" i="7"/>
  <c r="CR466" i="7"/>
  <c r="CQ466" i="7"/>
  <c r="M466" i="7"/>
  <c r="L466" i="7"/>
  <c r="N466" i="7"/>
  <c r="O466" i="7"/>
  <c r="CR465" i="7"/>
  <c r="CQ465" i="7"/>
  <c r="M465" i="7"/>
  <c r="L465" i="7"/>
  <c r="N465" i="7"/>
  <c r="O465" i="7"/>
  <c r="CR464" i="7"/>
  <c r="CQ464" i="7"/>
  <c r="M464" i="7"/>
  <c r="L464" i="7"/>
  <c r="N464" i="7"/>
  <c r="O464" i="7"/>
  <c r="CR463" i="7"/>
  <c r="CQ463" i="7"/>
  <c r="M463" i="7"/>
  <c r="L463" i="7"/>
  <c r="N463" i="7"/>
  <c r="O463" i="7"/>
  <c r="CR462" i="7"/>
  <c r="CQ462" i="7"/>
  <c r="M462" i="7"/>
  <c r="L462" i="7"/>
  <c r="N462" i="7"/>
  <c r="O462" i="7"/>
  <c r="CR461" i="7"/>
  <c r="CQ461" i="7"/>
  <c r="M461" i="7"/>
  <c r="L461" i="7"/>
  <c r="N461" i="7"/>
  <c r="O461" i="7"/>
  <c r="CR460" i="7"/>
  <c r="CQ460" i="7"/>
  <c r="M460" i="7"/>
  <c r="L460" i="7"/>
  <c r="N460" i="7"/>
  <c r="O460" i="7"/>
  <c r="CR459" i="7"/>
  <c r="CQ459" i="7"/>
  <c r="M459" i="7"/>
  <c r="L459" i="7"/>
  <c r="N459" i="7"/>
  <c r="O459" i="7"/>
  <c r="T450" i="7"/>
  <c r="S450" i="7"/>
  <c r="R450" i="7"/>
  <c r="Q450" i="7"/>
  <c r="T449" i="7"/>
  <c r="S449" i="7"/>
  <c r="R449" i="7"/>
  <c r="Q449" i="7"/>
  <c r="T448" i="7"/>
  <c r="S448" i="7"/>
  <c r="R448" i="7"/>
  <c r="Q448" i="7"/>
  <c r="T447" i="7"/>
  <c r="S447" i="7"/>
  <c r="R447" i="7"/>
  <c r="Q447" i="7"/>
  <c r="T446" i="7"/>
  <c r="S446" i="7"/>
  <c r="R446" i="7"/>
  <c r="Q446" i="7"/>
  <c r="T445" i="7"/>
  <c r="S445" i="7"/>
  <c r="R445" i="7"/>
  <c r="Q445" i="7"/>
  <c r="T444" i="7"/>
  <c r="S444" i="7"/>
  <c r="R444" i="7"/>
  <c r="Q444" i="7"/>
  <c r="T443" i="7"/>
  <c r="S443" i="7"/>
  <c r="R443" i="7"/>
  <c r="Q443" i="7"/>
  <c r="T442" i="7"/>
  <c r="S442" i="7"/>
  <c r="R442" i="7"/>
  <c r="Q442" i="7"/>
  <c r="T441" i="7"/>
  <c r="S441" i="7"/>
  <c r="R441" i="7"/>
  <c r="Q441" i="7"/>
  <c r="T440" i="7"/>
  <c r="S440" i="7"/>
  <c r="R440" i="7"/>
  <c r="Q440" i="7"/>
  <c r="T439" i="7"/>
  <c r="S439" i="7"/>
  <c r="R439" i="7"/>
  <c r="Q439" i="7"/>
  <c r="CR438" i="7"/>
  <c r="CQ438" i="7"/>
  <c r="T438" i="7"/>
  <c r="S438" i="7"/>
  <c r="R438" i="7"/>
  <c r="Q438" i="7"/>
  <c r="T437" i="7"/>
  <c r="S437" i="7"/>
  <c r="R437" i="7"/>
  <c r="Q437" i="7"/>
  <c r="T436" i="7"/>
  <c r="S436" i="7"/>
  <c r="R436" i="7"/>
  <c r="Q436" i="7"/>
  <c r="T435" i="7"/>
  <c r="S435" i="7"/>
  <c r="R435" i="7"/>
  <c r="Q435" i="7"/>
  <c r="T434" i="7"/>
  <c r="S434" i="7"/>
  <c r="R434" i="7"/>
  <c r="Q434" i="7"/>
  <c r="T433" i="7"/>
  <c r="S433" i="7"/>
  <c r="R433" i="7"/>
  <c r="Q433" i="7"/>
  <c r="T432" i="7"/>
  <c r="S432" i="7"/>
  <c r="R432" i="7"/>
  <c r="Q432" i="7"/>
  <c r="T431" i="7"/>
  <c r="S431" i="7"/>
  <c r="R431" i="7"/>
  <c r="Q431" i="7"/>
  <c r="T430" i="7"/>
  <c r="S430" i="7"/>
  <c r="R430" i="7"/>
  <c r="Q430" i="7"/>
  <c r="CR429" i="7"/>
  <c r="CQ429" i="7"/>
  <c r="M429" i="7"/>
  <c r="T429" i="7"/>
  <c r="L429" i="7"/>
  <c r="S429" i="7"/>
  <c r="R429" i="7"/>
  <c r="Q429" i="7"/>
  <c r="N429" i="7"/>
  <c r="O429" i="7"/>
  <c r="CR428" i="7"/>
  <c r="CQ428" i="7"/>
  <c r="M428" i="7"/>
  <c r="T428" i="7"/>
  <c r="L428" i="7"/>
  <c r="S428" i="7"/>
  <c r="R428" i="7"/>
  <c r="Q428" i="7"/>
  <c r="T427" i="7"/>
  <c r="S427" i="7"/>
  <c r="R427" i="7"/>
  <c r="Q427" i="7"/>
  <c r="T426" i="7"/>
  <c r="S426" i="7"/>
  <c r="R426" i="7"/>
  <c r="Q426" i="7"/>
  <c r="CR425" i="7"/>
  <c r="CQ425" i="7"/>
  <c r="M425" i="7"/>
  <c r="T425" i="7"/>
  <c r="L425" i="7"/>
  <c r="S425" i="7"/>
  <c r="R425" i="7"/>
  <c r="Q425" i="7"/>
  <c r="N425" i="7"/>
  <c r="O425" i="7"/>
  <c r="CR424" i="7"/>
  <c r="CQ424" i="7"/>
  <c r="M424" i="7"/>
  <c r="T424" i="7"/>
  <c r="L424" i="7"/>
  <c r="S424" i="7"/>
  <c r="R424" i="7"/>
  <c r="Q424" i="7"/>
  <c r="T423" i="7"/>
  <c r="S423" i="7"/>
  <c r="R423" i="7"/>
  <c r="Q423" i="7"/>
  <c r="CR422" i="7"/>
  <c r="CQ422" i="7"/>
  <c r="M422" i="7"/>
  <c r="T422" i="7"/>
  <c r="L422" i="7"/>
  <c r="S422" i="7"/>
  <c r="R422" i="7"/>
  <c r="Q422" i="7"/>
  <c r="N422" i="7"/>
  <c r="O422" i="7"/>
  <c r="CR421" i="7"/>
  <c r="CQ421" i="7"/>
  <c r="M421" i="7"/>
  <c r="T421" i="7"/>
  <c r="L421" i="7"/>
  <c r="S421" i="7"/>
  <c r="R421" i="7"/>
  <c r="Q421" i="7"/>
  <c r="CR420" i="7"/>
  <c r="CQ420" i="7"/>
  <c r="M420" i="7"/>
  <c r="T420" i="7"/>
  <c r="L420" i="7"/>
  <c r="S420" i="7"/>
  <c r="R420" i="7"/>
  <c r="Q420" i="7"/>
  <c r="N420" i="7"/>
  <c r="O420" i="7"/>
  <c r="CR419" i="7"/>
  <c r="CQ419" i="7"/>
  <c r="M419" i="7"/>
  <c r="T419" i="7"/>
  <c r="L419" i="7"/>
  <c r="S419" i="7"/>
  <c r="R419" i="7"/>
  <c r="Q419" i="7"/>
  <c r="CR418" i="7"/>
  <c r="CQ418" i="7"/>
  <c r="M418" i="7"/>
  <c r="T418" i="7"/>
  <c r="L418" i="7"/>
  <c r="S418" i="7"/>
  <c r="R418" i="7"/>
  <c r="Q418" i="7"/>
  <c r="N418" i="7"/>
  <c r="O418" i="7"/>
  <c r="T417" i="7"/>
  <c r="S417" i="7"/>
  <c r="R417" i="7"/>
  <c r="Q417" i="7"/>
  <c r="CR415" i="7"/>
  <c r="CQ415" i="7"/>
  <c r="M415" i="7"/>
  <c r="T415" i="7"/>
  <c r="L415" i="7"/>
  <c r="S415" i="7"/>
  <c r="R415" i="7"/>
  <c r="Q415" i="7"/>
  <c r="CR414" i="7"/>
  <c r="CQ414" i="7"/>
  <c r="M414" i="7"/>
  <c r="T414" i="7"/>
  <c r="L414" i="7"/>
  <c r="S414" i="7"/>
  <c r="R414" i="7"/>
  <c r="Q414" i="7"/>
  <c r="N414" i="7"/>
  <c r="O414" i="7"/>
  <c r="CR413" i="7"/>
  <c r="CQ413" i="7"/>
  <c r="M413" i="7"/>
  <c r="T413" i="7"/>
  <c r="L413" i="7"/>
  <c r="S413" i="7"/>
  <c r="R413" i="7"/>
  <c r="Q413" i="7"/>
  <c r="CR412" i="7"/>
  <c r="CQ412" i="7"/>
  <c r="M412" i="7"/>
  <c r="T412" i="7"/>
  <c r="L412" i="7"/>
  <c r="S412" i="7"/>
  <c r="R412" i="7"/>
  <c r="Q412" i="7"/>
  <c r="N412" i="7"/>
  <c r="O412" i="7"/>
  <c r="CR411" i="7"/>
  <c r="CQ411" i="7"/>
  <c r="M411" i="7"/>
  <c r="T411" i="7"/>
  <c r="L411" i="7"/>
  <c r="S411" i="7"/>
  <c r="R411" i="7"/>
  <c r="Q411" i="7"/>
  <c r="T410" i="7"/>
  <c r="S410" i="7"/>
  <c r="R410" i="7"/>
  <c r="Q410" i="7"/>
  <c r="CR409" i="7"/>
  <c r="CQ409" i="7"/>
  <c r="M409" i="7"/>
  <c r="T409" i="7"/>
  <c r="L409" i="7"/>
  <c r="S409" i="7"/>
  <c r="R409" i="7"/>
  <c r="Q409" i="7"/>
  <c r="N409" i="7"/>
  <c r="O409" i="7"/>
  <c r="T408" i="7"/>
  <c r="S408" i="7"/>
  <c r="R408" i="7"/>
  <c r="Q408" i="7"/>
  <c r="CR407" i="7"/>
  <c r="CQ407" i="7"/>
  <c r="M407" i="7"/>
  <c r="T407" i="7"/>
  <c r="L407" i="7"/>
  <c r="S407" i="7"/>
  <c r="R407" i="7"/>
  <c r="Q407" i="7"/>
  <c r="CR406" i="7"/>
  <c r="CQ406" i="7"/>
  <c r="M406" i="7"/>
  <c r="T406" i="7"/>
  <c r="L406" i="7"/>
  <c r="S406" i="7"/>
  <c r="R406" i="7"/>
  <c r="Q406" i="7"/>
  <c r="N406" i="7"/>
  <c r="O406" i="7"/>
  <c r="CR405" i="7"/>
  <c r="CQ405" i="7"/>
  <c r="M405" i="7"/>
  <c r="T405" i="7"/>
  <c r="L405" i="7"/>
  <c r="S405" i="7"/>
  <c r="R405" i="7"/>
  <c r="Q405" i="7"/>
  <c r="DO402" i="7"/>
  <c r="DD402" i="7"/>
  <c r="M369" i="7"/>
  <c r="M370" i="7"/>
  <c r="M371" i="7"/>
  <c r="T371" i="7"/>
  <c r="M372" i="7"/>
  <c r="M373" i="7"/>
  <c r="T373" i="7"/>
  <c r="M374" i="7"/>
  <c r="M375" i="7"/>
  <c r="T375" i="7"/>
  <c r="M376" i="7"/>
  <c r="M377" i="7"/>
  <c r="T377" i="7"/>
  <c r="M378" i="7"/>
  <c r="M379" i="7"/>
  <c r="T379" i="7"/>
  <c r="M380" i="7"/>
  <c r="M381" i="7"/>
  <c r="T381" i="7"/>
  <c r="M382" i="7"/>
  <c r="M383" i="7"/>
  <c r="T383" i="7"/>
  <c r="M384" i="7"/>
  <c r="M385" i="7"/>
  <c r="T385" i="7"/>
  <c r="M386" i="7"/>
  <c r="M387" i="7"/>
  <c r="T387" i="7"/>
  <c r="M388" i="7"/>
  <c r="M389" i="7"/>
  <c r="T389" i="7"/>
  <c r="M390" i="7"/>
  <c r="M391" i="7"/>
  <c r="T391" i="7"/>
  <c r="M392" i="7"/>
  <c r="M393" i="7"/>
  <c r="T393" i="7"/>
  <c r="M394" i="7"/>
  <c r="M395" i="7"/>
  <c r="T395" i="7"/>
  <c r="M396" i="7"/>
  <c r="M397" i="7"/>
  <c r="T397" i="7"/>
  <c r="M398" i="7"/>
  <c r="M399" i="7"/>
  <c r="T399" i="7"/>
  <c r="M400" i="7"/>
  <c r="M401" i="7"/>
  <c r="T401"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S402" i="7"/>
  <c r="D402" i="7"/>
  <c r="R402" i="7"/>
  <c r="C402" i="7"/>
  <c r="Q402" i="7"/>
  <c r="N369" i="7"/>
  <c r="N373" i="7"/>
  <c r="O373" i="7"/>
  <c r="N377" i="7"/>
  <c r="O377" i="7"/>
  <c r="N381" i="7"/>
  <c r="O381" i="7"/>
  <c r="N385" i="7"/>
  <c r="O385" i="7"/>
  <c r="N389" i="7"/>
  <c r="O389" i="7"/>
  <c r="N393" i="7"/>
  <c r="O393" i="7"/>
  <c r="N397" i="7"/>
  <c r="O397" i="7"/>
  <c r="N401" i="7"/>
  <c r="O401" i="7"/>
  <c r="I402" i="7"/>
  <c r="G402" i="7"/>
  <c r="J402" i="7"/>
  <c r="H402" i="7"/>
  <c r="E402" i="7"/>
  <c r="F402" i="7"/>
  <c r="CR401" i="7"/>
  <c r="CQ401" i="7"/>
  <c r="S401" i="7"/>
  <c r="R401" i="7"/>
  <c r="Q401" i="7"/>
  <c r="CR400" i="7"/>
  <c r="CQ400" i="7"/>
  <c r="T400" i="7"/>
  <c r="R400" i="7"/>
  <c r="Q400" i="7"/>
  <c r="CR399" i="7"/>
  <c r="CQ399" i="7"/>
  <c r="S399" i="7"/>
  <c r="R399" i="7"/>
  <c r="Q399" i="7"/>
  <c r="CR398" i="7"/>
  <c r="CQ398" i="7"/>
  <c r="T398" i="7"/>
  <c r="R398" i="7"/>
  <c r="Q398" i="7"/>
  <c r="CR397" i="7"/>
  <c r="CQ397" i="7"/>
  <c r="S397" i="7"/>
  <c r="R397" i="7"/>
  <c r="Q397" i="7"/>
  <c r="CR396" i="7"/>
  <c r="CQ396" i="7"/>
  <c r="T396" i="7"/>
  <c r="R396" i="7"/>
  <c r="Q396" i="7"/>
  <c r="CR395" i="7"/>
  <c r="CQ395" i="7"/>
  <c r="S395" i="7"/>
  <c r="R395" i="7"/>
  <c r="Q395" i="7"/>
  <c r="CR394" i="7"/>
  <c r="CQ394" i="7"/>
  <c r="T394" i="7"/>
  <c r="R394" i="7"/>
  <c r="Q394" i="7"/>
  <c r="CR393" i="7"/>
  <c r="CQ393" i="7"/>
  <c r="S393" i="7"/>
  <c r="R393" i="7"/>
  <c r="Q393" i="7"/>
  <c r="CR392" i="7"/>
  <c r="CQ392" i="7"/>
  <c r="T392" i="7"/>
  <c r="R392" i="7"/>
  <c r="Q392" i="7"/>
  <c r="CR391" i="7"/>
  <c r="CQ391" i="7"/>
  <c r="S391" i="7"/>
  <c r="R391" i="7"/>
  <c r="Q391" i="7"/>
  <c r="CR390" i="7"/>
  <c r="CQ390" i="7"/>
  <c r="T390" i="7"/>
  <c r="R390" i="7"/>
  <c r="Q390" i="7"/>
  <c r="CR389" i="7"/>
  <c r="CQ389" i="7"/>
  <c r="S389" i="7"/>
  <c r="R389" i="7"/>
  <c r="Q389" i="7"/>
  <c r="CR388" i="7"/>
  <c r="CQ388" i="7"/>
  <c r="T388" i="7"/>
  <c r="R388" i="7"/>
  <c r="Q388" i="7"/>
  <c r="CR387" i="7"/>
  <c r="CQ387" i="7"/>
  <c r="S387" i="7"/>
  <c r="R387" i="7"/>
  <c r="Q387" i="7"/>
  <c r="CR386" i="7"/>
  <c r="CQ386" i="7"/>
  <c r="T386" i="7"/>
  <c r="R386" i="7"/>
  <c r="Q386" i="7"/>
  <c r="CR385" i="7"/>
  <c r="CQ385" i="7"/>
  <c r="S385" i="7"/>
  <c r="R385" i="7"/>
  <c r="Q385" i="7"/>
  <c r="CR384" i="7"/>
  <c r="CQ384" i="7"/>
  <c r="T384" i="7"/>
  <c r="R384" i="7"/>
  <c r="Q384" i="7"/>
  <c r="CR383" i="7"/>
  <c r="CQ383" i="7"/>
  <c r="S383" i="7"/>
  <c r="R383" i="7"/>
  <c r="Q383" i="7"/>
  <c r="CR382" i="7"/>
  <c r="CQ382" i="7"/>
  <c r="T382" i="7"/>
  <c r="R382" i="7"/>
  <c r="Q382" i="7"/>
  <c r="CR381" i="7"/>
  <c r="CQ381" i="7"/>
  <c r="S381" i="7"/>
  <c r="R381" i="7"/>
  <c r="Q381" i="7"/>
  <c r="CR380" i="7"/>
  <c r="CQ380" i="7"/>
  <c r="T380" i="7"/>
  <c r="R380" i="7"/>
  <c r="Q380" i="7"/>
  <c r="CR379" i="7"/>
  <c r="CQ379" i="7"/>
  <c r="S379" i="7"/>
  <c r="R379" i="7"/>
  <c r="Q379" i="7"/>
  <c r="CR378" i="7"/>
  <c r="CQ378" i="7"/>
  <c r="T378" i="7"/>
  <c r="R378" i="7"/>
  <c r="Q378" i="7"/>
  <c r="CR377" i="7"/>
  <c r="CQ377" i="7"/>
  <c r="S377" i="7"/>
  <c r="R377" i="7"/>
  <c r="Q377" i="7"/>
  <c r="CR376" i="7"/>
  <c r="CQ376" i="7"/>
  <c r="T376" i="7"/>
  <c r="R376" i="7"/>
  <c r="Q376" i="7"/>
  <c r="CR375" i="7"/>
  <c r="CQ375" i="7"/>
  <c r="S375" i="7"/>
  <c r="R375" i="7"/>
  <c r="Q375" i="7"/>
  <c r="CR374" i="7"/>
  <c r="CQ374" i="7"/>
  <c r="T374" i="7"/>
  <c r="R374" i="7"/>
  <c r="Q374" i="7"/>
  <c r="CR373" i="7"/>
  <c r="CQ373" i="7"/>
  <c r="S373" i="7"/>
  <c r="R373" i="7"/>
  <c r="Q373" i="7"/>
  <c r="CR372" i="7"/>
  <c r="CQ372" i="7"/>
  <c r="T372" i="7"/>
  <c r="R372" i="7"/>
  <c r="Q372" i="7"/>
  <c r="CR371" i="7"/>
  <c r="CQ371" i="7"/>
  <c r="S371" i="7"/>
  <c r="R371" i="7"/>
  <c r="Q371" i="7"/>
  <c r="CR370" i="7"/>
  <c r="CQ370" i="7"/>
  <c r="T370" i="7"/>
  <c r="R370" i="7"/>
  <c r="Q370" i="7"/>
  <c r="CR369" i="7"/>
  <c r="CQ369" i="7"/>
  <c r="S369" i="7"/>
  <c r="R369" i="7"/>
  <c r="Q369" i="7"/>
  <c r="DO367" i="7"/>
  <c r="DD367" i="7"/>
  <c r="W367"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T355" i="7"/>
  <c r="M356" i="7"/>
  <c r="M357" i="7"/>
  <c r="T357" i="7"/>
  <c r="M358" i="7"/>
  <c r="M359" i="7"/>
  <c r="T359" i="7"/>
  <c r="M360" i="7"/>
  <c r="M361" i="7"/>
  <c r="T361" i="7"/>
  <c r="M362" i="7"/>
  <c r="M363" i="7"/>
  <c r="T363" i="7"/>
  <c r="M364" i="7"/>
  <c r="M365" i="7"/>
  <c r="T365" i="7"/>
  <c r="M366" i="7"/>
  <c r="M367" i="7"/>
  <c r="T367"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S367" i="7"/>
  <c r="D367" i="7"/>
  <c r="R367" i="7"/>
  <c r="C367" i="7"/>
  <c r="Q367" i="7"/>
  <c r="N331" i="7"/>
  <c r="N332" i="7"/>
  <c r="N333" i="7"/>
  <c r="N334" i="7"/>
  <c r="N335" i="7"/>
  <c r="N336" i="7"/>
  <c r="N337" i="7"/>
  <c r="N338" i="7"/>
  <c r="N339" i="7"/>
  <c r="N340" i="7"/>
  <c r="N341" i="7"/>
  <c r="N342" i="7"/>
  <c r="N343" i="7"/>
  <c r="N344" i="7"/>
  <c r="N345" i="7"/>
  <c r="N346" i="7"/>
  <c r="N347" i="7"/>
  <c r="N348" i="7"/>
  <c r="N349" i="7"/>
  <c r="N350" i="7"/>
  <c r="N351" i="7"/>
  <c r="O351" i="7"/>
  <c r="N352" i="7"/>
  <c r="N353" i="7"/>
  <c r="O353" i="7"/>
  <c r="N354" i="7"/>
  <c r="N355" i="7"/>
  <c r="O355" i="7"/>
  <c r="N356" i="7"/>
  <c r="N357" i="7"/>
  <c r="O357" i="7"/>
  <c r="N358" i="7"/>
  <c r="N359" i="7"/>
  <c r="O359" i="7"/>
  <c r="N360" i="7"/>
  <c r="N361" i="7"/>
  <c r="O361" i="7"/>
  <c r="N362" i="7"/>
  <c r="N363" i="7"/>
  <c r="O363" i="7"/>
  <c r="N364" i="7"/>
  <c r="N365" i="7"/>
  <c r="O365" i="7"/>
  <c r="N366" i="7"/>
  <c r="N367" i="7"/>
  <c r="O367" i="7"/>
  <c r="I367" i="7"/>
  <c r="G367" i="7"/>
  <c r="J367" i="7"/>
  <c r="H367" i="7"/>
  <c r="E367" i="7"/>
  <c r="F367" i="7"/>
  <c r="CR366" i="7"/>
  <c r="CQ366" i="7"/>
  <c r="T366" i="7"/>
  <c r="S366" i="7"/>
  <c r="R366" i="7"/>
  <c r="Q366" i="7"/>
  <c r="O366" i="7"/>
  <c r="CR365" i="7"/>
  <c r="CQ365" i="7"/>
  <c r="S365" i="7"/>
  <c r="R365" i="7"/>
  <c r="Q365" i="7"/>
  <c r="CR364" i="7"/>
  <c r="CQ364" i="7"/>
  <c r="T364" i="7"/>
  <c r="S364" i="7"/>
  <c r="R364" i="7"/>
  <c r="Q364" i="7"/>
  <c r="O364" i="7"/>
  <c r="CR363" i="7"/>
  <c r="CQ363" i="7"/>
  <c r="S363" i="7"/>
  <c r="R363" i="7"/>
  <c r="Q363" i="7"/>
  <c r="CR362" i="7"/>
  <c r="CQ362" i="7"/>
  <c r="T362" i="7"/>
  <c r="S362" i="7"/>
  <c r="R362" i="7"/>
  <c r="Q362" i="7"/>
  <c r="O362" i="7"/>
  <c r="CR361" i="7"/>
  <c r="CQ361" i="7"/>
  <c r="S361" i="7"/>
  <c r="R361" i="7"/>
  <c r="Q361" i="7"/>
  <c r="CR360" i="7"/>
  <c r="CQ360" i="7"/>
  <c r="T360" i="7"/>
  <c r="S360" i="7"/>
  <c r="R360" i="7"/>
  <c r="Q360" i="7"/>
  <c r="O360" i="7"/>
  <c r="CR359" i="7"/>
  <c r="CQ359" i="7"/>
  <c r="S359" i="7"/>
  <c r="R359" i="7"/>
  <c r="Q359" i="7"/>
  <c r="CR358" i="7"/>
  <c r="CQ358" i="7"/>
  <c r="T358" i="7"/>
  <c r="S358" i="7"/>
  <c r="R358" i="7"/>
  <c r="Q358" i="7"/>
  <c r="O358" i="7"/>
  <c r="CR357" i="7"/>
  <c r="CQ357" i="7"/>
  <c r="S357" i="7"/>
  <c r="R357" i="7"/>
  <c r="Q357" i="7"/>
  <c r="CR356" i="7"/>
  <c r="CQ356" i="7"/>
  <c r="T356" i="7"/>
  <c r="S356" i="7"/>
  <c r="R356" i="7"/>
  <c r="Q356" i="7"/>
  <c r="O356" i="7"/>
  <c r="CR355" i="7"/>
  <c r="CQ355" i="7"/>
  <c r="S355" i="7"/>
  <c r="R355" i="7"/>
  <c r="Q355" i="7"/>
  <c r="CR354" i="7"/>
  <c r="CQ354" i="7"/>
  <c r="T354" i="7"/>
  <c r="S354" i="7"/>
  <c r="R354" i="7"/>
  <c r="Q354" i="7"/>
  <c r="O354" i="7"/>
  <c r="CR353" i="7"/>
  <c r="CQ353" i="7"/>
  <c r="T353" i="7"/>
  <c r="S353" i="7"/>
  <c r="R353" i="7"/>
  <c r="Q353" i="7"/>
  <c r="CR352" i="7"/>
  <c r="CQ352" i="7"/>
  <c r="T352" i="7"/>
  <c r="S352" i="7"/>
  <c r="R352" i="7"/>
  <c r="Q352" i="7"/>
  <c r="O352" i="7"/>
  <c r="CR351" i="7"/>
  <c r="CQ351" i="7"/>
  <c r="T351" i="7"/>
  <c r="S351" i="7"/>
  <c r="R351" i="7"/>
  <c r="Q351" i="7"/>
  <c r="CR350" i="7"/>
  <c r="CQ350" i="7"/>
  <c r="T350" i="7"/>
  <c r="S350" i="7"/>
  <c r="R350" i="7"/>
  <c r="Q350" i="7"/>
  <c r="O350" i="7"/>
  <c r="CR349" i="7"/>
  <c r="CQ349" i="7"/>
  <c r="T349" i="7"/>
  <c r="S349" i="7"/>
  <c r="R349" i="7"/>
  <c r="Q349" i="7"/>
  <c r="O349" i="7"/>
  <c r="CR348" i="7"/>
  <c r="CQ348" i="7"/>
  <c r="T348" i="7"/>
  <c r="S348" i="7"/>
  <c r="R348" i="7"/>
  <c r="Q348" i="7"/>
  <c r="O348" i="7"/>
  <c r="CR347" i="7"/>
  <c r="CQ347" i="7"/>
  <c r="T347" i="7"/>
  <c r="S347" i="7"/>
  <c r="R347" i="7"/>
  <c r="Q347" i="7"/>
  <c r="O347" i="7"/>
  <c r="CR346" i="7"/>
  <c r="CQ346" i="7"/>
  <c r="T346" i="7"/>
  <c r="S346" i="7"/>
  <c r="R346" i="7"/>
  <c r="Q346" i="7"/>
  <c r="O346" i="7"/>
  <c r="CR345" i="7"/>
  <c r="CQ345" i="7"/>
  <c r="T345" i="7"/>
  <c r="S345" i="7"/>
  <c r="R345" i="7"/>
  <c r="Q345" i="7"/>
  <c r="O345" i="7"/>
  <c r="CR344" i="7"/>
  <c r="CQ344" i="7"/>
  <c r="T344" i="7"/>
  <c r="S344" i="7"/>
  <c r="R344" i="7"/>
  <c r="Q344" i="7"/>
  <c r="O344" i="7"/>
  <c r="CR343" i="7"/>
  <c r="CQ343" i="7"/>
  <c r="T343" i="7"/>
  <c r="S343" i="7"/>
  <c r="R343" i="7"/>
  <c r="Q343" i="7"/>
  <c r="O343" i="7"/>
  <c r="CR342" i="7"/>
  <c r="CQ342" i="7"/>
  <c r="T342" i="7"/>
  <c r="S342" i="7"/>
  <c r="R342" i="7"/>
  <c r="Q342" i="7"/>
  <c r="O342" i="7"/>
  <c r="CR341" i="7"/>
  <c r="CQ341" i="7"/>
  <c r="T341" i="7"/>
  <c r="S341" i="7"/>
  <c r="R341" i="7"/>
  <c r="Q341" i="7"/>
  <c r="O341" i="7"/>
  <c r="CR340" i="7"/>
  <c r="CQ340" i="7"/>
  <c r="T340" i="7"/>
  <c r="S340" i="7"/>
  <c r="R340" i="7"/>
  <c r="Q340" i="7"/>
  <c r="O340" i="7"/>
  <c r="CR339" i="7"/>
  <c r="CQ339" i="7"/>
  <c r="T339" i="7"/>
  <c r="S339" i="7"/>
  <c r="R339" i="7"/>
  <c r="Q339" i="7"/>
  <c r="O339" i="7"/>
  <c r="CR338" i="7"/>
  <c r="CQ338" i="7"/>
  <c r="T338" i="7"/>
  <c r="S338" i="7"/>
  <c r="R338" i="7"/>
  <c r="Q338" i="7"/>
  <c r="O338" i="7"/>
  <c r="CR337" i="7"/>
  <c r="CQ337" i="7"/>
  <c r="T337" i="7"/>
  <c r="S337" i="7"/>
  <c r="R337" i="7"/>
  <c r="Q337" i="7"/>
  <c r="O337" i="7"/>
  <c r="CR336" i="7"/>
  <c r="CQ336" i="7"/>
  <c r="T336" i="7"/>
  <c r="S336" i="7"/>
  <c r="R336" i="7"/>
  <c r="Q336" i="7"/>
  <c r="O336" i="7"/>
  <c r="CR335" i="7"/>
  <c r="CQ335" i="7"/>
  <c r="T335" i="7"/>
  <c r="S335" i="7"/>
  <c r="R335" i="7"/>
  <c r="Q335" i="7"/>
  <c r="O335" i="7"/>
  <c r="CR334" i="7"/>
  <c r="CQ334" i="7"/>
  <c r="T334" i="7"/>
  <c r="S334" i="7"/>
  <c r="R334" i="7"/>
  <c r="Q334" i="7"/>
  <c r="O334" i="7"/>
  <c r="CR333" i="7"/>
  <c r="CQ333" i="7"/>
  <c r="T333" i="7"/>
  <c r="S333" i="7"/>
  <c r="R333" i="7"/>
  <c r="Q333" i="7"/>
  <c r="O333" i="7"/>
  <c r="CR332" i="7"/>
  <c r="CQ332" i="7"/>
  <c r="T332" i="7"/>
  <c r="S332" i="7"/>
  <c r="R332" i="7"/>
  <c r="Q332" i="7"/>
  <c r="O332" i="7"/>
  <c r="CR331" i="7"/>
  <c r="CQ331" i="7"/>
  <c r="T331" i="7"/>
  <c r="S331" i="7"/>
  <c r="R331" i="7"/>
  <c r="Q331" i="7"/>
  <c r="O331" i="7"/>
  <c r="DO329" i="7"/>
  <c r="DD329"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T329"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S329" i="7"/>
  <c r="D329" i="7"/>
  <c r="R329" i="7"/>
  <c r="C329" i="7"/>
  <c r="Q329"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N316" i="7"/>
  <c r="N317" i="7"/>
  <c r="N318" i="7"/>
  <c r="N319" i="7"/>
  <c r="N320" i="7"/>
  <c r="N321" i="7"/>
  <c r="N322" i="7"/>
  <c r="N323" i="7"/>
  <c r="N324" i="7"/>
  <c r="N325" i="7"/>
  <c r="N326" i="7"/>
  <c r="N327" i="7"/>
  <c r="N328" i="7"/>
  <c r="N329" i="7"/>
  <c r="O329" i="7"/>
  <c r="O324" i="7"/>
  <c r="O326" i="7"/>
  <c r="O328" i="7"/>
  <c r="I329" i="7"/>
  <c r="G329" i="7"/>
  <c r="J329" i="7"/>
  <c r="H329" i="7"/>
  <c r="E329" i="7"/>
  <c r="F329" i="7"/>
  <c r="CR328" i="7"/>
  <c r="CQ328" i="7"/>
  <c r="T328" i="7"/>
  <c r="S328" i="7"/>
  <c r="R328" i="7"/>
  <c r="Q328" i="7"/>
  <c r="CR327" i="7"/>
  <c r="CQ327" i="7"/>
  <c r="T327" i="7"/>
  <c r="S327" i="7"/>
  <c r="R327" i="7"/>
  <c r="Q327" i="7"/>
  <c r="O327" i="7"/>
  <c r="CR326" i="7"/>
  <c r="CQ326" i="7"/>
  <c r="T326" i="7"/>
  <c r="S326" i="7"/>
  <c r="R326" i="7"/>
  <c r="Q326" i="7"/>
  <c r="CR325" i="7"/>
  <c r="CQ325" i="7"/>
  <c r="T325" i="7"/>
  <c r="S325" i="7"/>
  <c r="R325" i="7"/>
  <c r="Q325" i="7"/>
  <c r="O325" i="7"/>
  <c r="CR324" i="7"/>
  <c r="CQ324" i="7"/>
  <c r="T324" i="7"/>
  <c r="S324" i="7"/>
  <c r="R324" i="7"/>
  <c r="Q324" i="7"/>
  <c r="CR323" i="7"/>
  <c r="CQ323" i="7"/>
  <c r="T323" i="7"/>
  <c r="S323" i="7"/>
  <c r="R323" i="7"/>
  <c r="Q323" i="7"/>
  <c r="O323" i="7"/>
  <c r="CR322" i="7"/>
  <c r="CQ322" i="7"/>
  <c r="T322" i="7"/>
  <c r="S322" i="7"/>
  <c r="R322" i="7"/>
  <c r="Q322" i="7"/>
  <c r="O322" i="7"/>
  <c r="CR321" i="7"/>
  <c r="CQ321" i="7"/>
  <c r="T321" i="7"/>
  <c r="S321" i="7"/>
  <c r="R321" i="7"/>
  <c r="Q321" i="7"/>
  <c r="O321" i="7"/>
  <c r="CR320" i="7"/>
  <c r="CQ320" i="7"/>
  <c r="T320" i="7"/>
  <c r="S320" i="7"/>
  <c r="R320" i="7"/>
  <c r="Q320" i="7"/>
  <c r="O320" i="7"/>
  <c r="CR319" i="7"/>
  <c r="CQ319" i="7"/>
  <c r="T319" i="7"/>
  <c r="S319" i="7"/>
  <c r="R319" i="7"/>
  <c r="Q319" i="7"/>
  <c r="O319" i="7"/>
  <c r="CR318" i="7"/>
  <c r="CQ318" i="7"/>
  <c r="T318" i="7"/>
  <c r="S318" i="7"/>
  <c r="R318" i="7"/>
  <c r="Q318" i="7"/>
  <c r="O318" i="7"/>
  <c r="CR317" i="7"/>
  <c r="CQ317" i="7"/>
  <c r="T317" i="7"/>
  <c r="S317" i="7"/>
  <c r="R317" i="7"/>
  <c r="Q317" i="7"/>
  <c r="O317" i="7"/>
  <c r="CR316" i="7"/>
  <c r="CQ316" i="7"/>
  <c r="T316" i="7"/>
  <c r="S316" i="7"/>
  <c r="R316" i="7"/>
  <c r="Q316" i="7"/>
  <c r="O316" i="7"/>
  <c r="CR315" i="7"/>
  <c r="CQ315" i="7"/>
  <c r="T315" i="7"/>
  <c r="S315" i="7"/>
  <c r="R315" i="7"/>
  <c r="Q315" i="7"/>
  <c r="O315" i="7"/>
  <c r="CR314" i="7"/>
  <c r="CQ314" i="7"/>
  <c r="T314" i="7"/>
  <c r="S314" i="7"/>
  <c r="R314" i="7"/>
  <c r="Q314" i="7"/>
  <c r="O314" i="7"/>
  <c r="CR313" i="7"/>
  <c r="CQ313" i="7"/>
  <c r="T313" i="7"/>
  <c r="S313" i="7"/>
  <c r="R313" i="7"/>
  <c r="Q313" i="7"/>
  <c r="O313" i="7"/>
  <c r="CR312" i="7"/>
  <c r="CQ312" i="7"/>
  <c r="T312" i="7"/>
  <c r="S312" i="7"/>
  <c r="R312" i="7"/>
  <c r="Q312" i="7"/>
  <c r="O312" i="7"/>
  <c r="CR311" i="7"/>
  <c r="CQ311" i="7"/>
  <c r="T311" i="7"/>
  <c r="S311" i="7"/>
  <c r="R311" i="7"/>
  <c r="Q311" i="7"/>
  <c r="O311" i="7"/>
  <c r="CR310" i="7"/>
  <c r="CQ310" i="7"/>
  <c r="T310" i="7"/>
  <c r="S310" i="7"/>
  <c r="R310" i="7"/>
  <c r="Q310" i="7"/>
  <c r="O310" i="7"/>
  <c r="CR309" i="7"/>
  <c r="CQ309" i="7"/>
  <c r="T309" i="7"/>
  <c r="S309" i="7"/>
  <c r="R309" i="7"/>
  <c r="Q309" i="7"/>
  <c r="O309" i="7"/>
  <c r="CR308" i="7"/>
  <c r="CQ308" i="7"/>
  <c r="T308" i="7"/>
  <c r="S308" i="7"/>
  <c r="R308" i="7"/>
  <c r="Q308" i="7"/>
  <c r="O308" i="7"/>
  <c r="CR307" i="7"/>
  <c r="CQ307" i="7"/>
  <c r="T307" i="7"/>
  <c r="S307" i="7"/>
  <c r="R307" i="7"/>
  <c r="Q307" i="7"/>
  <c r="O307" i="7"/>
  <c r="CR306" i="7"/>
  <c r="CQ306" i="7"/>
  <c r="T306" i="7"/>
  <c r="S306" i="7"/>
  <c r="R306" i="7"/>
  <c r="Q306" i="7"/>
  <c r="O306" i="7"/>
  <c r="CR305" i="7"/>
  <c r="CQ305" i="7"/>
  <c r="T305" i="7"/>
  <c r="S305" i="7"/>
  <c r="R305" i="7"/>
  <c r="Q305" i="7"/>
  <c r="O305" i="7"/>
  <c r="CR304" i="7"/>
  <c r="CQ304" i="7"/>
  <c r="T304" i="7"/>
  <c r="S304" i="7"/>
  <c r="R304" i="7"/>
  <c r="Q304" i="7"/>
  <c r="O304" i="7"/>
  <c r="CR303" i="7"/>
  <c r="CQ303" i="7"/>
  <c r="T303" i="7"/>
  <c r="S303" i="7"/>
  <c r="R303" i="7"/>
  <c r="Q303" i="7"/>
  <c r="O303" i="7"/>
  <c r="CR302" i="7"/>
  <c r="CQ302" i="7"/>
  <c r="T302" i="7"/>
  <c r="S302" i="7"/>
  <c r="R302" i="7"/>
  <c r="Q302" i="7"/>
  <c r="O302" i="7"/>
  <c r="CR301" i="7"/>
  <c r="CQ301" i="7"/>
  <c r="T301" i="7"/>
  <c r="S301" i="7"/>
  <c r="R301" i="7"/>
  <c r="Q301" i="7"/>
  <c r="O301" i="7"/>
  <c r="CR300" i="7"/>
  <c r="CQ300" i="7"/>
  <c r="T300" i="7"/>
  <c r="S300" i="7"/>
  <c r="R300" i="7"/>
  <c r="Q300" i="7"/>
  <c r="O300" i="7"/>
  <c r="CR299" i="7"/>
  <c r="CQ299" i="7"/>
  <c r="T299" i="7"/>
  <c r="S299" i="7"/>
  <c r="R299" i="7"/>
  <c r="Q299" i="7"/>
  <c r="O299" i="7"/>
  <c r="CR298" i="7"/>
  <c r="CQ298" i="7"/>
  <c r="T298" i="7"/>
  <c r="S298" i="7"/>
  <c r="R298" i="7"/>
  <c r="Q298" i="7"/>
  <c r="O298" i="7"/>
  <c r="CR297" i="7"/>
  <c r="CQ297" i="7"/>
  <c r="T297" i="7"/>
  <c r="S297" i="7"/>
  <c r="R297" i="7"/>
  <c r="Q297" i="7"/>
  <c r="O297" i="7"/>
  <c r="CR296" i="7"/>
  <c r="CQ296" i="7"/>
  <c r="T296" i="7"/>
  <c r="S296" i="7"/>
  <c r="R296" i="7"/>
  <c r="Q296" i="7"/>
  <c r="O296" i="7"/>
  <c r="CR295" i="7"/>
  <c r="CQ295" i="7"/>
  <c r="T295" i="7"/>
  <c r="S295" i="7"/>
  <c r="R295" i="7"/>
  <c r="Q295" i="7"/>
  <c r="O295" i="7"/>
  <c r="CR294" i="7"/>
  <c r="CQ294" i="7"/>
  <c r="T294" i="7"/>
  <c r="S294" i="7"/>
  <c r="R294" i="7"/>
  <c r="Q294" i="7"/>
  <c r="O294" i="7"/>
  <c r="CR293" i="7"/>
  <c r="CQ293" i="7"/>
  <c r="T293" i="7"/>
  <c r="S293" i="7"/>
  <c r="R293" i="7"/>
  <c r="Q293" i="7"/>
  <c r="O293" i="7"/>
  <c r="CR292" i="7"/>
  <c r="CQ292" i="7"/>
  <c r="T292" i="7"/>
  <c r="S292" i="7"/>
  <c r="R292" i="7"/>
  <c r="Q292" i="7"/>
  <c r="O292" i="7"/>
  <c r="CR291" i="7"/>
  <c r="CQ291" i="7"/>
  <c r="T291" i="7"/>
  <c r="S291" i="7"/>
  <c r="R291" i="7"/>
  <c r="Q291" i="7"/>
  <c r="O291" i="7"/>
  <c r="CR290" i="7"/>
  <c r="CQ290" i="7"/>
  <c r="T290" i="7"/>
  <c r="S290" i="7"/>
  <c r="R290" i="7"/>
  <c r="Q290" i="7"/>
  <c r="O290" i="7"/>
  <c r="CR289" i="7"/>
  <c r="CQ289" i="7"/>
  <c r="T289" i="7"/>
  <c r="S289" i="7"/>
  <c r="R289" i="7"/>
  <c r="Q289" i="7"/>
  <c r="O289" i="7"/>
  <c r="CR288" i="7"/>
  <c r="CQ288" i="7"/>
  <c r="T288" i="7"/>
  <c r="S288" i="7"/>
  <c r="R288" i="7"/>
  <c r="Q288" i="7"/>
  <c r="O288" i="7"/>
  <c r="CR287" i="7"/>
  <c r="CQ287" i="7"/>
  <c r="T287" i="7"/>
  <c r="S287" i="7"/>
  <c r="R287" i="7"/>
  <c r="Q287" i="7"/>
  <c r="O287" i="7"/>
  <c r="CR286" i="7"/>
  <c r="CQ286" i="7"/>
  <c r="T286" i="7"/>
  <c r="S286" i="7"/>
  <c r="R286" i="7"/>
  <c r="Q286" i="7"/>
  <c r="O286" i="7"/>
  <c r="CR285" i="7"/>
  <c r="CQ285" i="7"/>
  <c r="T285" i="7"/>
  <c r="S285" i="7"/>
  <c r="R285" i="7"/>
  <c r="Q285" i="7"/>
  <c r="O285" i="7"/>
  <c r="CR284" i="7"/>
  <c r="CQ284" i="7"/>
  <c r="T284" i="7"/>
  <c r="S284" i="7"/>
  <c r="R284" i="7"/>
  <c r="Q284" i="7"/>
  <c r="O284" i="7"/>
  <c r="CR283" i="7"/>
  <c r="CQ283" i="7"/>
  <c r="T283" i="7"/>
  <c r="S283" i="7"/>
  <c r="R283" i="7"/>
  <c r="Q283" i="7"/>
  <c r="O283" i="7"/>
  <c r="CR282" i="7"/>
  <c r="CQ282" i="7"/>
  <c r="T282" i="7"/>
  <c r="S282" i="7"/>
  <c r="R282" i="7"/>
  <c r="Q282" i="7"/>
  <c r="O282" i="7"/>
  <c r="CR281" i="7"/>
  <c r="CQ281" i="7"/>
  <c r="T281" i="7"/>
  <c r="S281" i="7"/>
  <c r="R281" i="7"/>
  <c r="Q281" i="7"/>
  <c r="O281" i="7"/>
  <c r="CR280" i="7"/>
  <c r="CQ280" i="7"/>
  <c r="T280" i="7"/>
  <c r="S280" i="7"/>
  <c r="R280" i="7"/>
  <c r="Q280" i="7"/>
  <c r="O280" i="7"/>
  <c r="CR279" i="7"/>
  <c r="CQ279" i="7"/>
  <c r="T279" i="7"/>
  <c r="S279" i="7"/>
  <c r="R279" i="7"/>
  <c r="Q279" i="7"/>
  <c r="O279" i="7"/>
  <c r="CR278" i="7"/>
  <c r="CQ278" i="7"/>
  <c r="T278" i="7"/>
  <c r="S278" i="7"/>
  <c r="R278" i="7"/>
  <c r="Q278" i="7"/>
  <c r="O278" i="7"/>
  <c r="CR277" i="7"/>
  <c r="CQ277" i="7"/>
  <c r="T277" i="7"/>
  <c r="S277" i="7"/>
  <c r="R277" i="7"/>
  <c r="Q277" i="7"/>
  <c r="O277" i="7"/>
  <c r="CR276" i="7"/>
  <c r="CQ276" i="7"/>
  <c r="T276" i="7"/>
  <c r="S276" i="7"/>
  <c r="R276" i="7"/>
  <c r="Q276" i="7"/>
  <c r="O276" i="7"/>
  <c r="CR275" i="7"/>
  <c r="CQ275" i="7"/>
  <c r="T275" i="7"/>
  <c r="S275" i="7"/>
  <c r="R275" i="7"/>
  <c r="Q275" i="7"/>
  <c r="O275" i="7"/>
  <c r="CR274" i="7"/>
  <c r="CQ274" i="7"/>
  <c r="T274" i="7"/>
  <c r="S274" i="7"/>
  <c r="R274" i="7"/>
  <c r="Q274" i="7"/>
  <c r="O274" i="7"/>
  <c r="M13" i="7"/>
  <c r="L13" i="7"/>
  <c r="N13" i="7"/>
  <c r="M19" i="7"/>
  <c r="L19" i="7"/>
  <c r="N19" i="7"/>
  <c r="M28" i="7"/>
  <c r="L28" i="7"/>
  <c r="N28" i="7"/>
  <c r="M34" i="7"/>
  <c r="L34" i="7"/>
  <c r="N34" i="7"/>
  <c r="O34" i="7"/>
  <c r="M41" i="7"/>
  <c r="L41" i="7"/>
  <c r="N41" i="7"/>
  <c r="M47" i="7"/>
  <c r="L47" i="7"/>
  <c r="N47" i="7"/>
  <c r="O47" i="7"/>
  <c r="M54" i="7"/>
  <c r="L54" i="7"/>
  <c r="N54" i="7"/>
  <c r="M59" i="7"/>
  <c r="L59" i="7"/>
  <c r="N59" i="7"/>
  <c r="O59" i="7"/>
  <c r="M65" i="7"/>
  <c r="L65" i="7"/>
  <c r="N65" i="7"/>
  <c r="M72" i="7"/>
  <c r="L72" i="7"/>
  <c r="N72" i="7"/>
  <c r="O72" i="7"/>
  <c r="M121" i="7"/>
  <c r="L121" i="7"/>
  <c r="N121" i="7"/>
  <c r="M77" i="7"/>
  <c r="L77" i="7"/>
  <c r="N77" i="7"/>
  <c r="O77" i="7"/>
  <c r="M125" i="7"/>
  <c r="L125" i="7"/>
  <c r="N125" i="7"/>
  <c r="M84" i="7"/>
  <c r="L84" i="7"/>
  <c r="N84" i="7"/>
  <c r="M90" i="7"/>
  <c r="L90" i="7"/>
  <c r="N90" i="7"/>
  <c r="M130" i="7"/>
  <c r="L130" i="7"/>
  <c r="N130" i="7"/>
  <c r="M135" i="7"/>
  <c r="L135" i="7"/>
  <c r="N135" i="7"/>
  <c r="M94" i="7"/>
  <c r="L94" i="7"/>
  <c r="N94" i="7"/>
  <c r="M99" i="7"/>
  <c r="L99" i="7"/>
  <c r="N99" i="7"/>
  <c r="M104" i="7"/>
  <c r="L104" i="7"/>
  <c r="N104" i="7"/>
  <c r="M140" i="7"/>
  <c r="L140" i="7"/>
  <c r="N140" i="7"/>
  <c r="M144" i="7"/>
  <c r="L144" i="7"/>
  <c r="N144" i="7"/>
  <c r="M148" i="7"/>
  <c r="L148" i="7"/>
  <c r="N148" i="7"/>
  <c r="M109" i="7"/>
  <c r="L109" i="7"/>
  <c r="N109" i="7"/>
  <c r="M113" i="7"/>
  <c r="L113" i="7"/>
  <c r="N113" i="7"/>
  <c r="M151" i="7"/>
  <c r="L151" i="7"/>
  <c r="N151" i="7"/>
  <c r="M117" i="7"/>
  <c r="L117" i="7"/>
  <c r="N117" i="7"/>
  <c r="M15" i="7"/>
  <c r="L15" i="7"/>
  <c r="N15" i="7"/>
  <c r="M16" i="7"/>
  <c r="L16" i="7"/>
  <c r="N16" i="7"/>
  <c r="M17" i="7"/>
  <c r="L17" i="7"/>
  <c r="N17" i="7"/>
  <c r="M18" i="7"/>
  <c r="L18" i="7"/>
  <c r="N18" i="7"/>
  <c r="M21" i="7"/>
  <c r="L21" i="7"/>
  <c r="N21" i="7"/>
  <c r="M22" i="7"/>
  <c r="L22" i="7"/>
  <c r="N22" i="7"/>
  <c r="M23" i="7"/>
  <c r="L23" i="7"/>
  <c r="N23" i="7"/>
  <c r="M24" i="7"/>
  <c r="L24" i="7"/>
  <c r="N24" i="7"/>
  <c r="M25" i="7"/>
  <c r="L25" i="7"/>
  <c r="N25" i="7"/>
  <c r="M30" i="7"/>
  <c r="L30" i="7"/>
  <c r="N30" i="7"/>
  <c r="M31" i="7"/>
  <c r="L31" i="7"/>
  <c r="N31" i="7"/>
  <c r="M32" i="7"/>
  <c r="L32" i="7"/>
  <c r="N32" i="7"/>
  <c r="M36" i="7"/>
  <c r="L36" i="7"/>
  <c r="N36" i="7"/>
  <c r="M37" i="7"/>
  <c r="L37" i="7"/>
  <c r="N37" i="7"/>
  <c r="M38" i="7"/>
  <c r="L38" i="7"/>
  <c r="N38" i="7"/>
  <c r="M39" i="7"/>
  <c r="L39" i="7"/>
  <c r="N39" i="7"/>
  <c r="M43" i="7"/>
  <c r="L43" i="7"/>
  <c r="N43" i="7"/>
  <c r="M44" i="7"/>
  <c r="L44" i="7"/>
  <c r="N44" i="7"/>
  <c r="M45" i="7"/>
  <c r="L45" i="7"/>
  <c r="N45" i="7"/>
  <c r="M49" i="7"/>
  <c r="L49" i="7"/>
  <c r="N49" i="7"/>
  <c r="M50" i="7"/>
  <c r="L50" i="7"/>
  <c r="N50" i="7"/>
  <c r="M51" i="7"/>
  <c r="L51" i="7"/>
  <c r="N51" i="7"/>
  <c r="M52" i="7"/>
  <c r="L52" i="7"/>
  <c r="N52" i="7"/>
  <c r="M53" i="7"/>
  <c r="L53" i="7"/>
  <c r="N53" i="7"/>
  <c r="M56" i="7"/>
  <c r="L56" i="7"/>
  <c r="N56" i="7"/>
  <c r="M57" i="7"/>
  <c r="L57" i="7"/>
  <c r="N57" i="7"/>
  <c r="M61" i="7"/>
  <c r="L61" i="7"/>
  <c r="N61" i="7"/>
  <c r="M62" i="7"/>
  <c r="L62" i="7"/>
  <c r="N62" i="7"/>
  <c r="M67" i="7"/>
  <c r="L67" i="7"/>
  <c r="N67" i="7"/>
  <c r="M68" i="7"/>
  <c r="L68" i="7"/>
  <c r="N68" i="7"/>
  <c r="M69" i="7"/>
  <c r="L69" i="7"/>
  <c r="N69" i="7"/>
  <c r="M70" i="7"/>
  <c r="L70" i="7"/>
  <c r="N70" i="7"/>
  <c r="M74" i="7"/>
  <c r="L74" i="7"/>
  <c r="N74" i="7"/>
  <c r="M79" i="7"/>
  <c r="L79" i="7"/>
  <c r="N79" i="7"/>
  <c r="O79" i="7"/>
  <c r="M80" i="7"/>
  <c r="L80" i="7"/>
  <c r="N80" i="7"/>
  <c r="M81" i="7"/>
  <c r="L81" i="7"/>
  <c r="N81" i="7"/>
  <c r="M86" i="7"/>
  <c r="L86" i="7"/>
  <c r="N86" i="7"/>
  <c r="M87" i="7"/>
  <c r="L87" i="7"/>
  <c r="N87" i="7"/>
  <c r="M92" i="7"/>
  <c r="L92" i="7"/>
  <c r="N92" i="7"/>
  <c r="M96" i="7"/>
  <c r="L96" i="7"/>
  <c r="N96" i="7"/>
  <c r="M97" i="7"/>
  <c r="L97" i="7"/>
  <c r="N97" i="7"/>
  <c r="M101" i="7"/>
  <c r="L101" i="7"/>
  <c r="N101" i="7"/>
  <c r="M102" i="7"/>
  <c r="L102" i="7"/>
  <c r="N102" i="7"/>
  <c r="M146" i="7"/>
  <c r="L146" i="7"/>
  <c r="N146" i="7"/>
  <c r="M106" i="7"/>
  <c r="L106" i="7"/>
  <c r="N106" i="7"/>
  <c r="M107" i="7"/>
  <c r="L107" i="7"/>
  <c r="N107" i="7"/>
  <c r="M111" i="7"/>
  <c r="L111" i="7"/>
  <c r="N111" i="7"/>
  <c r="M115" i="7"/>
  <c r="L115" i="7"/>
  <c r="N115" i="7"/>
  <c r="M116" i="7"/>
  <c r="L116" i="7"/>
  <c r="N116" i="7"/>
  <c r="M119" i="7"/>
  <c r="L119" i="7"/>
  <c r="N119" i="7"/>
  <c r="M120" i="7"/>
  <c r="L120" i="7"/>
  <c r="N120" i="7"/>
  <c r="M123" i="7"/>
  <c r="L123" i="7"/>
  <c r="N123" i="7"/>
  <c r="M124" i="7"/>
  <c r="L124" i="7"/>
  <c r="N124" i="7"/>
  <c r="M127" i="7"/>
  <c r="L127" i="7"/>
  <c r="N127" i="7"/>
  <c r="M128" i="7"/>
  <c r="L128" i="7"/>
  <c r="N128" i="7"/>
  <c r="M129" i="7"/>
  <c r="L129" i="7"/>
  <c r="N129" i="7"/>
  <c r="M132" i="7"/>
  <c r="L132" i="7"/>
  <c r="N132" i="7"/>
  <c r="M133" i="7"/>
  <c r="L133" i="7"/>
  <c r="N133" i="7"/>
  <c r="M134" i="7"/>
  <c r="L134" i="7"/>
  <c r="N134" i="7"/>
  <c r="M137" i="7"/>
  <c r="L137" i="7"/>
  <c r="N137" i="7"/>
  <c r="M138" i="7"/>
  <c r="L138" i="7"/>
  <c r="N138" i="7"/>
  <c r="M139" i="7"/>
  <c r="L139" i="7"/>
  <c r="N139" i="7"/>
  <c r="M142" i="7"/>
  <c r="L142" i="7"/>
  <c r="N142" i="7"/>
  <c r="M143" i="7"/>
  <c r="L143" i="7"/>
  <c r="N143" i="7"/>
  <c r="M147" i="7"/>
  <c r="L147" i="7"/>
  <c r="N147" i="7"/>
  <c r="M26" i="7"/>
  <c r="L26" i="7"/>
  <c r="N26" i="7"/>
  <c r="M27" i="7"/>
  <c r="L27" i="7"/>
  <c r="N27" i="7"/>
  <c r="M33" i="7"/>
  <c r="L33" i="7"/>
  <c r="N33" i="7"/>
  <c r="M40" i="7"/>
  <c r="L40" i="7"/>
  <c r="N40" i="7"/>
  <c r="M46" i="7"/>
  <c r="L46" i="7"/>
  <c r="N46" i="7"/>
  <c r="M58" i="7"/>
  <c r="L58" i="7"/>
  <c r="N58" i="7"/>
  <c r="M63" i="7"/>
  <c r="L63" i="7"/>
  <c r="N63" i="7"/>
  <c r="M64" i="7"/>
  <c r="L64" i="7"/>
  <c r="N64" i="7"/>
  <c r="M71" i="7"/>
  <c r="L71" i="7"/>
  <c r="N71" i="7"/>
  <c r="M75" i="7"/>
  <c r="L75" i="7"/>
  <c r="N75" i="7"/>
  <c r="M76" i="7"/>
  <c r="L76" i="7"/>
  <c r="N76" i="7"/>
  <c r="M82" i="7"/>
  <c r="L82" i="7"/>
  <c r="N82" i="7"/>
  <c r="M83" i="7"/>
  <c r="L83" i="7"/>
  <c r="N83" i="7"/>
  <c r="M88" i="7"/>
  <c r="L88" i="7"/>
  <c r="N88" i="7"/>
  <c r="M89" i="7"/>
  <c r="L89" i="7"/>
  <c r="N89" i="7"/>
  <c r="M93" i="7"/>
  <c r="L93" i="7"/>
  <c r="N93" i="7"/>
  <c r="M98" i="7"/>
  <c r="L98" i="7"/>
  <c r="N98" i="7"/>
  <c r="M103" i="7"/>
  <c r="L103" i="7"/>
  <c r="N103" i="7"/>
  <c r="M108" i="7"/>
  <c r="L108" i="7"/>
  <c r="N108" i="7"/>
  <c r="M112" i="7"/>
  <c r="L112" i="7"/>
  <c r="N112" i="7"/>
  <c r="L272" i="7"/>
  <c r="M272" i="7"/>
  <c r="I272" i="7"/>
  <c r="G272" i="7"/>
  <c r="J272" i="7"/>
  <c r="H272" i="7"/>
  <c r="E272" i="7"/>
  <c r="C272" i="7"/>
  <c r="F272" i="7"/>
  <c r="D272" i="7"/>
  <c r="CR117" i="7"/>
  <c r="CQ117" i="7"/>
  <c r="T117" i="7"/>
  <c r="S117" i="7"/>
  <c r="R117" i="7"/>
  <c r="Q117" i="7"/>
  <c r="O117" i="7"/>
  <c r="CR151" i="7"/>
  <c r="CQ151" i="7"/>
  <c r="T151" i="7"/>
  <c r="S151" i="7"/>
  <c r="R151" i="7"/>
  <c r="Q151" i="7"/>
  <c r="O151" i="7"/>
  <c r="CR113" i="7"/>
  <c r="CQ113" i="7"/>
  <c r="T113" i="7"/>
  <c r="S113" i="7"/>
  <c r="R113" i="7"/>
  <c r="Q113" i="7"/>
  <c r="O113" i="7"/>
  <c r="CR109" i="7"/>
  <c r="CQ109" i="7"/>
  <c r="T109" i="7"/>
  <c r="S109" i="7"/>
  <c r="R109" i="7"/>
  <c r="Q109" i="7"/>
  <c r="O109" i="7"/>
  <c r="CR148" i="7"/>
  <c r="CQ148" i="7"/>
  <c r="T148" i="7"/>
  <c r="S148" i="7"/>
  <c r="R148" i="7"/>
  <c r="Q148" i="7"/>
  <c r="O148" i="7"/>
  <c r="CR144" i="7"/>
  <c r="CQ144" i="7"/>
  <c r="T144" i="7"/>
  <c r="S144" i="7"/>
  <c r="R144" i="7"/>
  <c r="Q144" i="7"/>
  <c r="O144" i="7"/>
  <c r="CR140" i="7"/>
  <c r="CQ140" i="7"/>
  <c r="T140" i="7"/>
  <c r="S140" i="7"/>
  <c r="R140" i="7"/>
  <c r="Q140" i="7"/>
  <c r="O140" i="7"/>
  <c r="CR104" i="7"/>
  <c r="CQ104" i="7"/>
  <c r="T104" i="7"/>
  <c r="S104" i="7"/>
  <c r="R104" i="7"/>
  <c r="Q104" i="7"/>
  <c r="O104" i="7"/>
  <c r="CR99" i="7"/>
  <c r="CQ99" i="7"/>
  <c r="T99" i="7"/>
  <c r="S99" i="7"/>
  <c r="R99" i="7"/>
  <c r="Q99" i="7"/>
  <c r="O99" i="7"/>
  <c r="CR94" i="7"/>
  <c r="CQ94" i="7"/>
  <c r="T94" i="7"/>
  <c r="S94" i="7"/>
  <c r="R94" i="7"/>
  <c r="Q94" i="7"/>
  <c r="O94" i="7"/>
  <c r="CR135" i="7"/>
  <c r="CQ135" i="7"/>
  <c r="T135" i="7"/>
  <c r="S135" i="7"/>
  <c r="R135" i="7"/>
  <c r="Q135" i="7"/>
  <c r="O135" i="7"/>
  <c r="CR130" i="7"/>
  <c r="CQ130" i="7"/>
  <c r="T130" i="7"/>
  <c r="S130" i="7"/>
  <c r="R130" i="7"/>
  <c r="Q130" i="7"/>
  <c r="O130" i="7"/>
  <c r="CR90" i="7"/>
  <c r="CQ90" i="7"/>
  <c r="T90" i="7"/>
  <c r="S90" i="7"/>
  <c r="R90" i="7"/>
  <c r="Q90" i="7"/>
  <c r="O90" i="7"/>
  <c r="CR84" i="7"/>
  <c r="CQ84" i="7"/>
  <c r="T84" i="7"/>
  <c r="S84" i="7"/>
  <c r="R84" i="7"/>
  <c r="Q84" i="7"/>
  <c r="O84" i="7"/>
  <c r="CR125" i="7"/>
  <c r="CQ125" i="7"/>
  <c r="T125" i="7"/>
  <c r="S125" i="7"/>
  <c r="R125" i="7"/>
  <c r="Q125" i="7"/>
  <c r="O125" i="7"/>
  <c r="CR77" i="7"/>
  <c r="CQ77" i="7"/>
  <c r="T77" i="7"/>
  <c r="S77" i="7"/>
  <c r="R77" i="7"/>
  <c r="Q77" i="7"/>
  <c r="CR121" i="7"/>
  <c r="CQ121" i="7"/>
  <c r="T121" i="7"/>
  <c r="S121" i="7"/>
  <c r="R121" i="7"/>
  <c r="Q121" i="7"/>
  <c r="O121" i="7"/>
  <c r="CR72" i="7"/>
  <c r="CQ72" i="7"/>
  <c r="T72" i="7"/>
  <c r="S72" i="7"/>
  <c r="R72" i="7"/>
  <c r="Q72" i="7"/>
  <c r="CR65" i="7"/>
  <c r="CQ65" i="7"/>
  <c r="T65" i="7"/>
  <c r="S65" i="7"/>
  <c r="R65" i="7"/>
  <c r="Q65" i="7"/>
  <c r="O65" i="7"/>
  <c r="CR59" i="7"/>
  <c r="CQ59" i="7"/>
  <c r="T59" i="7"/>
  <c r="S59" i="7"/>
  <c r="R59" i="7"/>
  <c r="Q59" i="7"/>
  <c r="CR54" i="7"/>
  <c r="CQ54" i="7"/>
  <c r="T54" i="7"/>
  <c r="S54" i="7"/>
  <c r="R54" i="7"/>
  <c r="Q54" i="7"/>
  <c r="O54" i="7"/>
  <c r="CR47" i="7"/>
  <c r="CQ47" i="7"/>
  <c r="T47" i="7"/>
  <c r="S47" i="7"/>
  <c r="R47" i="7"/>
  <c r="Q47" i="7"/>
  <c r="CR41" i="7"/>
  <c r="CQ41" i="7"/>
  <c r="T41" i="7"/>
  <c r="S41" i="7"/>
  <c r="R41" i="7"/>
  <c r="Q41" i="7"/>
  <c r="O41" i="7"/>
  <c r="CR34" i="7"/>
  <c r="CQ34" i="7"/>
  <c r="T34" i="7"/>
  <c r="S34" i="7"/>
  <c r="R34" i="7"/>
  <c r="Q34" i="7"/>
  <c r="CR28" i="7"/>
  <c r="CQ28" i="7"/>
  <c r="T28" i="7"/>
  <c r="S28" i="7"/>
  <c r="R28" i="7"/>
  <c r="Q28" i="7"/>
  <c r="O28" i="7"/>
  <c r="CR19" i="7"/>
  <c r="CQ19" i="7"/>
  <c r="T19" i="7"/>
  <c r="S19" i="7"/>
  <c r="R19" i="7"/>
  <c r="Q19" i="7"/>
  <c r="CR13" i="7"/>
  <c r="CQ13" i="7"/>
  <c r="T13" i="7"/>
  <c r="S13" i="7"/>
  <c r="R13" i="7"/>
  <c r="Q13" i="7"/>
  <c r="O13" i="7"/>
  <c r="DD270"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T270"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S270" i="7"/>
  <c r="D270" i="7"/>
  <c r="R270" i="7"/>
  <c r="C270" i="7"/>
  <c r="Q270"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N235" i="7"/>
  <c r="N236" i="7"/>
  <c r="N237" i="7"/>
  <c r="N238" i="7"/>
  <c r="N239" i="7"/>
  <c r="N240" i="7"/>
  <c r="N241" i="7"/>
  <c r="N242" i="7"/>
  <c r="N243" i="7"/>
  <c r="N244" i="7"/>
  <c r="N245" i="7"/>
  <c r="N246" i="7"/>
  <c r="N247" i="7"/>
  <c r="N248" i="7"/>
  <c r="N249" i="7"/>
  <c r="N250" i="7"/>
  <c r="N251" i="7"/>
  <c r="N252" i="7"/>
  <c r="N253" i="7"/>
  <c r="N254" i="7"/>
  <c r="N255" i="7"/>
  <c r="N256" i="7"/>
  <c r="N257" i="7"/>
  <c r="N258" i="7"/>
  <c r="N259" i="7"/>
  <c r="N260" i="7"/>
  <c r="N261" i="7"/>
  <c r="N262" i="7"/>
  <c r="N263" i="7"/>
  <c r="N264" i="7"/>
  <c r="N265" i="7"/>
  <c r="N266" i="7"/>
  <c r="N267" i="7"/>
  <c r="N268" i="7"/>
  <c r="N269" i="7"/>
  <c r="N270" i="7"/>
  <c r="O270" i="7"/>
  <c r="I270" i="7"/>
  <c r="G270" i="7"/>
  <c r="J270" i="7"/>
  <c r="H270" i="7"/>
  <c r="E270" i="7"/>
  <c r="F270" i="7"/>
  <c r="CR269" i="7"/>
  <c r="CQ269" i="7"/>
  <c r="T269" i="7"/>
  <c r="S269" i="7"/>
  <c r="R269" i="7"/>
  <c r="Q269" i="7"/>
  <c r="O269" i="7"/>
  <c r="CR268" i="7"/>
  <c r="CQ268" i="7"/>
  <c r="T268" i="7"/>
  <c r="S268" i="7"/>
  <c r="R268" i="7"/>
  <c r="Q268" i="7"/>
  <c r="O268" i="7"/>
  <c r="CR267" i="7"/>
  <c r="CQ267" i="7"/>
  <c r="T267" i="7"/>
  <c r="S267" i="7"/>
  <c r="R267" i="7"/>
  <c r="Q267" i="7"/>
  <c r="O267" i="7"/>
  <c r="CR266" i="7"/>
  <c r="CQ266" i="7"/>
  <c r="T266" i="7"/>
  <c r="S266" i="7"/>
  <c r="R266" i="7"/>
  <c r="Q266" i="7"/>
  <c r="O266" i="7"/>
  <c r="CR265" i="7"/>
  <c r="CQ265" i="7"/>
  <c r="T265" i="7"/>
  <c r="S265" i="7"/>
  <c r="R265" i="7"/>
  <c r="Q265" i="7"/>
  <c r="O265" i="7"/>
  <c r="CR264" i="7"/>
  <c r="CQ264" i="7"/>
  <c r="T264" i="7"/>
  <c r="S264" i="7"/>
  <c r="R264" i="7"/>
  <c r="Q264" i="7"/>
  <c r="O264" i="7"/>
  <c r="CR263" i="7"/>
  <c r="CQ263" i="7"/>
  <c r="T263" i="7"/>
  <c r="S263" i="7"/>
  <c r="R263" i="7"/>
  <c r="Q263" i="7"/>
  <c r="O263" i="7"/>
  <c r="CR262" i="7"/>
  <c r="CQ262" i="7"/>
  <c r="T262" i="7"/>
  <c r="S262" i="7"/>
  <c r="R262" i="7"/>
  <c r="Q262" i="7"/>
  <c r="O262" i="7"/>
  <c r="CR261" i="7"/>
  <c r="CQ261" i="7"/>
  <c r="T261" i="7"/>
  <c r="S261" i="7"/>
  <c r="R261" i="7"/>
  <c r="Q261" i="7"/>
  <c r="O261" i="7"/>
  <c r="CR260" i="7"/>
  <c r="CQ260" i="7"/>
  <c r="T260" i="7"/>
  <c r="S260" i="7"/>
  <c r="R260" i="7"/>
  <c r="Q260" i="7"/>
  <c r="O260" i="7"/>
  <c r="CR259" i="7"/>
  <c r="CQ259" i="7"/>
  <c r="T259" i="7"/>
  <c r="S259" i="7"/>
  <c r="R259" i="7"/>
  <c r="Q259" i="7"/>
  <c r="O259" i="7"/>
  <c r="CR258" i="7"/>
  <c r="CQ258" i="7"/>
  <c r="T258" i="7"/>
  <c r="S258" i="7"/>
  <c r="R258" i="7"/>
  <c r="Q258" i="7"/>
  <c r="O258" i="7"/>
  <c r="CR257" i="7"/>
  <c r="CQ257" i="7"/>
  <c r="T257" i="7"/>
  <c r="S257" i="7"/>
  <c r="R257" i="7"/>
  <c r="Q257" i="7"/>
  <c r="O257" i="7"/>
  <c r="CR256" i="7"/>
  <c r="CQ256" i="7"/>
  <c r="T256" i="7"/>
  <c r="S256" i="7"/>
  <c r="R256" i="7"/>
  <c r="Q256" i="7"/>
  <c r="O256" i="7"/>
  <c r="CR255" i="7"/>
  <c r="CQ255" i="7"/>
  <c r="T255" i="7"/>
  <c r="S255" i="7"/>
  <c r="R255" i="7"/>
  <c r="Q255" i="7"/>
  <c r="O255" i="7"/>
  <c r="CR254" i="7"/>
  <c r="CQ254" i="7"/>
  <c r="T254" i="7"/>
  <c r="S254" i="7"/>
  <c r="R254" i="7"/>
  <c r="Q254" i="7"/>
  <c r="O254" i="7"/>
  <c r="CR253" i="7"/>
  <c r="CQ253" i="7"/>
  <c r="T253" i="7"/>
  <c r="S253" i="7"/>
  <c r="R253" i="7"/>
  <c r="Q253" i="7"/>
  <c r="O253" i="7"/>
  <c r="CR252" i="7"/>
  <c r="CQ252" i="7"/>
  <c r="T252" i="7"/>
  <c r="S252" i="7"/>
  <c r="R252" i="7"/>
  <c r="Q252" i="7"/>
  <c r="O252" i="7"/>
  <c r="CR251" i="7"/>
  <c r="CQ251" i="7"/>
  <c r="T251" i="7"/>
  <c r="S251" i="7"/>
  <c r="R251" i="7"/>
  <c r="Q251" i="7"/>
  <c r="O251" i="7"/>
  <c r="CR250" i="7"/>
  <c r="CQ250" i="7"/>
  <c r="T250" i="7"/>
  <c r="S250" i="7"/>
  <c r="R250" i="7"/>
  <c r="Q250" i="7"/>
  <c r="O250" i="7"/>
  <c r="CR249" i="7"/>
  <c r="CQ249" i="7"/>
  <c r="T249" i="7"/>
  <c r="S249" i="7"/>
  <c r="R249" i="7"/>
  <c r="Q249" i="7"/>
  <c r="O249" i="7"/>
  <c r="CR248" i="7"/>
  <c r="CQ248" i="7"/>
  <c r="T248" i="7"/>
  <c r="S248" i="7"/>
  <c r="R248" i="7"/>
  <c r="Q248" i="7"/>
  <c r="O248" i="7"/>
  <c r="CR247" i="7"/>
  <c r="CQ247" i="7"/>
  <c r="T247" i="7"/>
  <c r="S247" i="7"/>
  <c r="R247" i="7"/>
  <c r="Q247" i="7"/>
  <c r="O247" i="7"/>
  <c r="CR246" i="7"/>
  <c r="CQ246" i="7"/>
  <c r="T246" i="7"/>
  <c r="S246" i="7"/>
  <c r="R246" i="7"/>
  <c r="Q246" i="7"/>
  <c r="O246" i="7"/>
  <c r="CR245" i="7"/>
  <c r="CQ245" i="7"/>
  <c r="T245" i="7"/>
  <c r="S245" i="7"/>
  <c r="R245" i="7"/>
  <c r="Q245" i="7"/>
  <c r="O245" i="7"/>
  <c r="CR244" i="7"/>
  <c r="CQ244" i="7"/>
  <c r="T244" i="7"/>
  <c r="S244" i="7"/>
  <c r="R244" i="7"/>
  <c r="Q244" i="7"/>
  <c r="O244" i="7"/>
  <c r="CR243" i="7"/>
  <c r="CQ243" i="7"/>
  <c r="T243" i="7"/>
  <c r="S243" i="7"/>
  <c r="R243" i="7"/>
  <c r="Q243" i="7"/>
  <c r="O243" i="7"/>
  <c r="CR242" i="7"/>
  <c r="CQ242" i="7"/>
  <c r="T242" i="7"/>
  <c r="S242" i="7"/>
  <c r="R242" i="7"/>
  <c r="Q242" i="7"/>
  <c r="O242" i="7"/>
  <c r="CR241" i="7"/>
  <c r="CQ241" i="7"/>
  <c r="T241" i="7"/>
  <c r="S241" i="7"/>
  <c r="R241" i="7"/>
  <c r="Q241" i="7"/>
  <c r="O241" i="7"/>
  <c r="CR240" i="7"/>
  <c r="CQ240" i="7"/>
  <c r="T240" i="7"/>
  <c r="S240" i="7"/>
  <c r="R240" i="7"/>
  <c r="Q240" i="7"/>
  <c r="O240" i="7"/>
  <c r="CR239" i="7"/>
  <c r="CQ239" i="7"/>
  <c r="T239" i="7"/>
  <c r="S239" i="7"/>
  <c r="R239" i="7"/>
  <c r="Q239" i="7"/>
  <c r="O239" i="7"/>
  <c r="CR238" i="7"/>
  <c r="CQ238" i="7"/>
  <c r="T238" i="7"/>
  <c r="S238" i="7"/>
  <c r="R238" i="7"/>
  <c r="Q238" i="7"/>
  <c r="O238" i="7"/>
  <c r="CR237" i="7"/>
  <c r="CQ237" i="7"/>
  <c r="T237" i="7"/>
  <c r="S237" i="7"/>
  <c r="R237" i="7"/>
  <c r="Q237" i="7"/>
  <c r="O237" i="7"/>
  <c r="CR236" i="7"/>
  <c r="CQ236" i="7"/>
  <c r="T236" i="7"/>
  <c r="S236" i="7"/>
  <c r="R236" i="7"/>
  <c r="Q236" i="7"/>
  <c r="O236" i="7"/>
  <c r="CR235" i="7"/>
  <c r="CQ235" i="7"/>
  <c r="T235" i="7"/>
  <c r="S235" i="7"/>
  <c r="R235" i="7"/>
  <c r="Q235" i="7"/>
  <c r="O235" i="7"/>
  <c r="CR234" i="7"/>
  <c r="CQ234" i="7"/>
  <c r="T234" i="7"/>
  <c r="S234" i="7"/>
  <c r="R234" i="7"/>
  <c r="Q234" i="7"/>
  <c r="O234" i="7"/>
  <c r="CR233" i="7"/>
  <c r="CQ233" i="7"/>
  <c r="T233" i="7"/>
  <c r="S233" i="7"/>
  <c r="R233" i="7"/>
  <c r="Q233" i="7"/>
  <c r="O233" i="7"/>
  <c r="CR232" i="7"/>
  <c r="CQ232" i="7"/>
  <c r="T232" i="7"/>
  <c r="S232" i="7"/>
  <c r="R232" i="7"/>
  <c r="Q232" i="7"/>
  <c r="O232" i="7"/>
  <c r="CR231" i="7"/>
  <c r="CQ231" i="7"/>
  <c r="T231" i="7"/>
  <c r="S231" i="7"/>
  <c r="R231" i="7"/>
  <c r="Q231" i="7"/>
  <c r="O231" i="7"/>
  <c r="CR230" i="7"/>
  <c r="CQ230" i="7"/>
  <c r="T230" i="7"/>
  <c r="S230" i="7"/>
  <c r="R230" i="7"/>
  <c r="Q230" i="7"/>
  <c r="O230" i="7"/>
  <c r="CR229" i="7"/>
  <c r="CQ229" i="7"/>
  <c r="T229" i="7"/>
  <c r="S229" i="7"/>
  <c r="R229" i="7"/>
  <c r="Q229" i="7"/>
  <c r="O229" i="7"/>
  <c r="CR228" i="7"/>
  <c r="CQ228" i="7"/>
  <c r="T228" i="7"/>
  <c r="S228" i="7"/>
  <c r="R228" i="7"/>
  <c r="Q228" i="7"/>
  <c r="O228" i="7"/>
  <c r="CR227" i="7"/>
  <c r="CQ227" i="7"/>
  <c r="T227" i="7"/>
  <c r="S227" i="7"/>
  <c r="R227" i="7"/>
  <c r="Q227" i="7"/>
  <c r="O227" i="7"/>
  <c r="CR226" i="7"/>
  <c r="CQ226" i="7"/>
  <c r="T226" i="7"/>
  <c r="S226" i="7"/>
  <c r="R226" i="7"/>
  <c r="Q226" i="7"/>
  <c r="O226" i="7"/>
  <c r="CR225" i="7"/>
  <c r="CQ225" i="7"/>
  <c r="T225" i="7"/>
  <c r="S225" i="7"/>
  <c r="R225" i="7"/>
  <c r="Q225" i="7"/>
  <c r="O225" i="7"/>
  <c r="CR224" i="7"/>
  <c r="CQ224" i="7"/>
  <c r="T224" i="7"/>
  <c r="S224" i="7"/>
  <c r="R224" i="7"/>
  <c r="Q224" i="7"/>
  <c r="O224" i="7"/>
  <c r="CR223" i="7"/>
  <c r="CQ223" i="7"/>
  <c r="T223" i="7"/>
  <c r="S223" i="7"/>
  <c r="R223" i="7"/>
  <c r="Q223" i="7"/>
  <c r="O223" i="7"/>
  <c r="CR222" i="7"/>
  <c r="CQ222" i="7"/>
  <c r="T222" i="7"/>
  <c r="S222" i="7"/>
  <c r="R222" i="7"/>
  <c r="Q222" i="7"/>
  <c r="O222" i="7"/>
  <c r="CR221" i="7"/>
  <c r="CQ221" i="7"/>
  <c r="T221" i="7"/>
  <c r="S221" i="7"/>
  <c r="R221" i="7"/>
  <c r="Q221" i="7"/>
  <c r="O221" i="7"/>
  <c r="CR220" i="7"/>
  <c r="CQ220" i="7"/>
  <c r="T220" i="7"/>
  <c r="S220" i="7"/>
  <c r="R220" i="7"/>
  <c r="Q220" i="7"/>
  <c r="O220" i="7"/>
  <c r="CR219" i="7"/>
  <c r="CQ219" i="7"/>
  <c r="T219" i="7"/>
  <c r="S219" i="7"/>
  <c r="R219" i="7"/>
  <c r="Q219" i="7"/>
  <c r="O219" i="7"/>
  <c r="CR218" i="7"/>
  <c r="CQ218" i="7"/>
  <c r="T218" i="7"/>
  <c r="S218" i="7"/>
  <c r="R218" i="7"/>
  <c r="Q218" i="7"/>
  <c r="O218" i="7"/>
  <c r="CR217" i="7"/>
  <c r="CQ217" i="7"/>
  <c r="T217" i="7"/>
  <c r="S217" i="7"/>
  <c r="R217" i="7"/>
  <c r="Q217" i="7"/>
  <c r="O217" i="7"/>
  <c r="CR216" i="7"/>
  <c r="CQ216" i="7"/>
  <c r="T216" i="7"/>
  <c r="S216" i="7"/>
  <c r="R216" i="7"/>
  <c r="Q216" i="7"/>
  <c r="O216" i="7"/>
  <c r="CR215" i="7"/>
  <c r="CQ215" i="7"/>
  <c r="T215" i="7"/>
  <c r="S215" i="7"/>
  <c r="R215" i="7"/>
  <c r="Q215" i="7"/>
  <c r="O215" i="7"/>
  <c r="CR214" i="7"/>
  <c r="CQ214" i="7"/>
  <c r="T214" i="7"/>
  <c r="S214" i="7"/>
  <c r="R214" i="7"/>
  <c r="Q214" i="7"/>
  <c r="O214" i="7"/>
  <c r="CR213" i="7"/>
  <c r="CQ213" i="7"/>
  <c r="T213" i="7"/>
  <c r="S213" i="7"/>
  <c r="R213" i="7"/>
  <c r="Q213" i="7"/>
  <c r="O213" i="7"/>
  <c r="CR212" i="7"/>
  <c r="CQ212" i="7"/>
  <c r="T212" i="7"/>
  <c r="S212" i="7"/>
  <c r="R212" i="7"/>
  <c r="Q212" i="7"/>
  <c r="O212" i="7"/>
  <c r="CR211" i="7"/>
  <c r="CQ211" i="7"/>
  <c r="T211" i="7"/>
  <c r="S211" i="7"/>
  <c r="R211" i="7"/>
  <c r="Q211" i="7"/>
  <c r="O211" i="7"/>
  <c r="CR210" i="7"/>
  <c r="CQ210" i="7"/>
  <c r="T210" i="7"/>
  <c r="S210" i="7"/>
  <c r="R210" i="7"/>
  <c r="Q210" i="7"/>
  <c r="O210" i="7"/>
  <c r="CR209" i="7"/>
  <c r="CQ209" i="7"/>
  <c r="T209" i="7"/>
  <c r="S209" i="7"/>
  <c r="R209" i="7"/>
  <c r="Q209" i="7"/>
  <c r="O209" i="7"/>
  <c r="CR208" i="7"/>
  <c r="CQ208" i="7"/>
  <c r="T208" i="7"/>
  <c r="S208" i="7"/>
  <c r="R208" i="7"/>
  <c r="Q208" i="7"/>
  <c r="O208" i="7"/>
  <c r="CR207" i="7"/>
  <c r="CQ207" i="7"/>
  <c r="T207" i="7"/>
  <c r="S207" i="7"/>
  <c r="R207" i="7"/>
  <c r="Q207" i="7"/>
  <c r="O207" i="7"/>
  <c r="CR206" i="7"/>
  <c r="CQ206" i="7"/>
  <c r="T206" i="7"/>
  <c r="S206" i="7"/>
  <c r="R206" i="7"/>
  <c r="Q206" i="7"/>
  <c r="O206" i="7"/>
  <c r="DD204"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T204"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S204" i="7"/>
  <c r="D204" i="7"/>
  <c r="R204" i="7"/>
  <c r="C204" i="7"/>
  <c r="Q204"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O204" i="7"/>
  <c r="I204" i="7"/>
  <c r="G204" i="7"/>
  <c r="J204" i="7"/>
  <c r="H204" i="7"/>
  <c r="E204" i="7"/>
  <c r="F204" i="7"/>
  <c r="CR203" i="7"/>
  <c r="CQ203" i="7"/>
  <c r="T203" i="7"/>
  <c r="S203" i="7"/>
  <c r="R203" i="7"/>
  <c r="Q203" i="7"/>
  <c r="O203" i="7"/>
  <c r="CR202" i="7"/>
  <c r="CQ202" i="7"/>
  <c r="T202" i="7"/>
  <c r="S202" i="7"/>
  <c r="R202" i="7"/>
  <c r="Q202" i="7"/>
  <c r="O202" i="7"/>
  <c r="CR201" i="7"/>
  <c r="CQ201" i="7"/>
  <c r="T201" i="7"/>
  <c r="S201" i="7"/>
  <c r="R201" i="7"/>
  <c r="Q201" i="7"/>
  <c r="O201" i="7"/>
  <c r="CR200" i="7"/>
  <c r="CQ200" i="7"/>
  <c r="T200" i="7"/>
  <c r="S200" i="7"/>
  <c r="R200" i="7"/>
  <c r="Q200" i="7"/>
  <c r="O200" i="7"/>
  <c r="CR199" i="7"/>
  <c r="CQ199" i="7"/>
  <c r="T199" i="7"/>
  <c r="S199" i="7"/>
  <c r="R199" i="7"/>
  <c r="Q199" i="7"/>
  <c r="O199" i="7"/>
  <c r="CR198" i="7"/>
  <c r="CQ198" i="7"/>
  <c r="T198" i="7"/>
  <c r="S198" i="7"/>
  <c r="R198" i="7"/>
  <c r="Q198" i="7"/>
  <c r="O198" i="7"/>
  <c r="CR197" i="7"/>
  <c r="CQ197" i="7"/>
  <c r="T197" i="7"/>
  <c r="S197" i="7"/>
  <c r="R197" i="7"/>
  <c r="Q197" i="7"/>
  <c r="O197" i="7"/>
  <c r="CR196" i="7"/>
  <c r="CQ196" i="7"/>
  <c r="T196" i="7"/>
  <c r="S196" i="7"/>
  <c r="R196" i="7"/>
  <c r="Q196" i="7"/>
  <c r="O196" i="7"/>
  <c r="CR195" i="7"/>
  <c r="CQ195" i="7"/>
  <c r="T195" i="7"/>
  <c r="S195" i="7"/>
  <c r="R195" i="7"/>
  <c r="Q195" i="7"/>
  <c r="O195" i="7"/>
  <c r="CR194" i="7"/>
  <c r="CQ194" i="7"/>
  <c r="T194" i="7"/>
  <c r="S194" i="7"/>
  <c r="R194" i="7"/>
  <c r="Q194" i="7"/>
  <c r="O194" i="7"/>
  <c r="CR193" i="7"/>
  <c r="CQ193" i="7"/>
  <c r="T193" i="7"/>
  <c r="S193" i="7"/>
  <c r="R193" i="7"/>
  <c r="Q193" i="7"/>
  <c r="O193" i="7"/>
  <c r="CR192" i="7"/>
  <c r="CQ192" i="7"/>
  <c r="T192" i="7"/>
  <c r="S192" i="7"/>
  <c r="R192" i="7"/>
  <c r="Q192" i="7"/>
  <c r="O192" i="7"/>
  <c r="CR191" i="7"/>
  <c r="CQ191" i="7"/>
  <c r="T191" i="7"/>
  <c r="S191" i="7"/>
  <c r="R191" i="7"/>
  <c r="Q191" i="7"/>
  <c r="O191" i="7"/>
  <c r="CR190" i="7"/>
  <c r="CQ190" i="7"/>
  <c r="T190" i="7"/>
  <c r="S190" i="7"/>
  <c r="R190" i="7"/>
  <c r="Q190" i="7"/>
  <c r="O190" i="7"/>
  <c r="CR189" i="7"/>
  <c r="CQ189" i="7"/>
  <c r="T189" i="7"/>
  <c r="S189" i="7"/>
  <c r="R189" i="7"/>
  <c r="Q189" i="7"/>
  <c r="O189" i="7"/>
  <c r="CR188" i="7"/>
  <c r="CQ188" i="7"/>
  <c r="T188" i="7"/>
  <c r="S188" i="7"/>
  <c r="R188" i="7"/>
  <c r="Q188" i="7"/>
  <c r="O188" i="7"/>
  <c r="CR187" i="7"/>
  <c r="CQ187" i="7"/>
  <c r="T187" i="7"/>
  <c r="S187" i="7"/>
  <c r="R187" i="7"/>
  <c r="Q187" i="7"/>
  <c r="O187" i="7"/>
  <c r="CR186" i="7"/>
  <c r="CQ186" i="7"/>
  <c r="T186" i="7"/>
  <c r="S186" i="7"/>
  <c r="R186" i="7"/>
  <c r="Q186" i="7"/>
  <c r="O186" i="7"/>
  <c r="CR185" i="7"/>
  <c r="CQ185" i="7"/>
  <c r="T185" i="7"/>
  <c r="S185" i="7"/>
  <c r="R185" i="7"/>
  <c r="Q185" i="7"/>
  <c r="O185" i="7"/>
  <c r="CR184" i="7"/>
  <c r="CQ184" i="7"/>
  <c r="T184" i="7"/>
  <c r="S184" i="7"/>
  <c r="R184" i="7"/>
  <c r="Q184" i="7"/>
  <c r="O184" i="7"/>
  <c r="CR183" i="7"/>
  <c r="CQ183" i="7"/>
  <c r="T183" i="7"/>
  <c r="S183" i="7"/>
  <c r="R183" i="7"/>
  <c r="Q183" i="7"/>
  <c r="O183" i="7"/>
  <c r="CR182" i="7"/>
  <c r="CQ182" i="7"/>
  <c r="T182" i="7"/>
  <c r="S182" i="7"/>
  <c r="R182" i="7"/>
  <c r="Q182" i="7"/>
  <c r="O182" i="7"/>
  <c r="CR181" i="7"/>
  <c r="CQ181" i="7"/>
  <c r="T181" i="7"/>
  <c r="S181" i="7"/>
  <c r="R181" i="7"/>
  <c r="Q181" i="7"/>
  <c r="O181" i="7"/>
  <c r="CR180" i="7"/>
  <c r="CQ180" i="7"/>
  <c r="T180" i="7"/>
  <c r="S180" i="7"/>
  <c r="R180" i="7"/>
  <c r="Q180" i="7"/>
  <c r="O180" i="7"/>
  <c r="CR179" i="7"/>
  <c r="CQ179" i="7"/>
  <c r="T179" i="7"/>
  <c r="S179" i="7"/>
  <c r="R179" i="7"/>
  <c r="Q179" i="7"/>
  <c r="O179" i="7"/>
  <c r="CR178" i="7"/>
  <c r="CQ178" i="7"/>
  <c r="T178" i="7"/>
  <c r="S178" i="7"/>
  <c r="R178" i="7"/>
  <c r="Q178" i="7"/>
  <c r="O178" i="7"/>
  <c r="CR177" i="7"/>
  <c r="CQ177" i="7"/>
  <c r="T177" i="7"/>
  <c r="S177" i="7"/>
  <c r="R177" i="7"/>
  <c r="Q177" i="7"/>
  <c r="O177" i="7"/>
  <c r="CR176" i="7"/>
  <c r="CQ176" i="7"/>
  <c r="T176" i="7"/>
  <c r="S176" i="7"/>
  <c r="R176" i="7"/>
  <c r="Q176" i="7"/>
  <c r="O176" i="7"/>
  <c r="CR175" i="7"/>
  <c r="CQ175" i="7"/>
  <c r="T175" i="7"/>
  <c r="S175" i="7"/>
  <c r="R175" i="7"/>
  <c r="Q175" i="7"/>
  <c r="O175" i="7"/>
  <c r="CR174" i="7"/>
  <c r="CQ174" i="7"/>
  <c r="T174" i="7"/>
  <c r="S174" i="7"/>
  <c r="R174" i="7"/>
  <c r="Q174" i="7"/>
  <c r="O174" i="7"/>
  <c r="CR173" i="7"/>
  <c r="CQ173" i="7"/>
  <c r="T173" i="7"/>
  <c r="S173" i="7"/>
  <c r="R173" i="7"/>
  <c r="Q173" i="7"/>
  <c r="O173" i="7"/>
  <c r="CR172" i="7"/>
  <c r="CQ172" i="7"/>
  <c r="T172" i="7"/>
  <c r="S172" i="7"/>
  <c r="R172" i="7"/>
  <c r="Q172" i="7"/>
  <c r="O172" i="7"/>
  <c r="CR171" i="7"/>
  <c r="CQ171" i="7"/>
  <c r="T171" i="7"/>
  <c r="S171" i="7"/>
  <c r="R171" i="7"/>
  <c r="Q171" i="7"/>
  <c r="O171" i="7"/>
  <c r="CR170" i="7"/>
  <c r="CQ170" i="7"/>
  <c r="T170" i="7"/>
  <c r="S170" i="7"/>
  <c r="R170" i="7"/>
  <c r="Q170" i="7"/>
  <c r="O170" i="7"/>
  <c r="CR169" i="7"/>
  <c r="CQ169" i="7"/>
  <c r="T169" i="7"/>
  <c r="S169" i="7"/>
  <c r="R169" i="7"/>
  <c r="Q169" i="7"/>
  <c r="O169" i="7"/>
  <c r="CR168" i="7"/>
  <c r="CQ168" i="7"/>
  <c r="T168" i="7"/>
  <c r="S168" i="7"/>
  <c r="R168" i="7"/>
  <c r="Q168" i="7"/>
  <c r="O168" i="7"/>
  <c r="CR167" i="7"/>
  <c r="CQ167" i="7"/>
  <c r="T167" i="7"/>
  <c r="S167" i="7"/>
  <c r="R167" i="7"/>
  <c r="Q167" i="7"/>
  <c r="O167" i="7"/>
  <c r="CR166" i="7"/>
  <c r="CQ166" i="7"/>
  <c r="T166" i="7"/>
  <c r="S166" i="7"/>
  <c r="R166" i="7"/>
  <c r="Q166" i="7"/>
  <c r="O166" i="7"/>
  <c r="CR165" i="7"/>
  <c r="CQ165" i="7"/>
  <c r="T165" i="7"/>
  <c r="S165" i="7"/>
  <c r="R165" i="7"/>
  <c r="Q165" i="7"/>
  <c r="O165" i="7"/>
  <c r="CR164" i="7"/>
  <c r="CQ164" i="7"/>
  <c r="T164" i="7"/>
  <c r="S164" i="7"/>
  <c r="R164" i="7"/>
  <c r="Q164" i="7"/>
  <c r="O164" i="7"/>
  <c r="CR163" i="7"/>
  <c r="CQ163" i="7"/>
  <c r="T163" i="7"/>
  <c r="S163" i="7"/>
  <c r="R163" i="7"/>
  <c r="Q163" i="7"/>
  <c r="O163" i="7"/>
  <c r="CR162" i="7"/>
  <c r="CQ162" i="7"/>
  <c r="T162" i="7"/>
  <c r="S162" i="7"/>
  <c r="R162" i="7"/>
  <c r="Q162" i="7"/>
  <c r="O162" i="7"/>
  <c r="CR161" i="7"/>
  <c r="CQ161" i="7"/>
  <c r="T161" i="7"/>
  <c r="S161" i="7"/>
  <c r="R161" i="7"/>
  <c r="Q161" i="7"/>
  <c r="O161" i="7"/>
  <c r="CR160" i="7"/>
  <c r="CQ160" i="7"/>
  <c r="T160" i="7"/>
  <c r="S160" i="7"/>
  <c r="R160" i="7"/>
  <c r="Q160" i="7"/>
  <c r="O160" i="7"/>
  <c r="CR159" i="7"/>
  <c r="CQ159" i="7"/>
  <c r="T159" i="7"/>
  <c r="S159" i="7"/>
  <c r="R159" i="7"/>
  <c r="Q159" i="7"/>
  <c r="O159" i="7"/>
  <c r="CR158" i="7"/>
  <c r="CQ158" i="7"/>
  <c r="T158" i="7"/>
  <c r="S158" i="7"/>
  <c r="R158" i="7"/>
  <c r="Q158" i="7"/>
  <c r="O158" i="7"/>
  <c r="CR157" i="7"/>
  <c r="CQ157" i="7"/>
  <c r="T157" i="7"/>
  <c r="S157" i="7"/>
  <c r="R157" i="7"/>
  <c r="Q157" i="7"/>
  <c r="O157" i="7"/>
  <c r="CR156" i="7"/>
  <c r="CQ156" i="7"/>
  <c r="T156" i="7"/>
  <c r="S156" i="7"/>
  <c r="R156" i="7"/>
  <c r="Q156" i="7"/>
  <c r="O156" i="7"/>
  <c r="DD154" i="7"/>
  <c r="M9" i="7"/>
  <c r="M10" i="7"/>
  <c r="M11" i="7"/>
  <c r="M12" i="7"/>
  <c r="M154" i="7"/>
  <c r="T154" i="7"/>
  <c r="L9" i="7"/>
  <c r="L10" i="7"/>
  <c r="L11" i="7"/>
  <c r="L12" i="7"/>
  <c r="L154" i="7"/>
  <c r="S154" i="7"/>
  <c r="D154" i="7"/>
  <c r="R154" i="7"/>
  <c r="C154" i="7"/>
  <c r="Q154" i="7"/>
  <c r="N9" i="7"/>
  <c r="N10" i="7"/>
  <c r="N11" i="7"/>
  <c r="N12" i="7"/>
  <c r="N154" i="7"/>
  <c r="O154" i="7"/>
  <c r="I154" i="7"/>
  <c r="G154" i="7"/>
  <c r="J154" i="7"/>
  <c r="H154" i="7"/>
  <c r="E154" i="7"/>
  <c r="F154" i="7"/>
  <c r="CR112" i="7"/>
  <c r="CQ112" i="7"/>
  <c r="T112" i="7"/>
  <c r="S112" i="7"/>
  <c r="R112" i="7"/>
  <c r="Q112" i="7"/>
  <c r="O112" i="7"/>
  <c r="CR108" i="7"/>
  <c r="CQ108" i="7"/>
  <c r="T108" i="7"/>
  <c r="S108" i="7"/>
  <c r="R108" i="7"/>
  <c r="Q108" i="7"/>
  <c r="O108" i="7"/>
  <c r="CR147" i="7"/>
  <c r="CQ147" i="7"/>
  <c r="T147" i="7"/>
  <c r="S147" i="7"/>
  <c r="R147" i="7"/>
  <c r="Q147" i="7"/>
  <c r="O147" i="7"/>
  <c r="CR143" i="7"/>
  <c r="CQ143" i="7"/>
  <c r="T143" i="7"/>
  <c r="S143" i="7"/>
  <c r="R143" i="7"/>
  <c r="Q143" i="7"/>
  <c r="O143" i="7"/>
  <c r="CR142" i="7"/>
  <c r="CQ142" i="7"/>
  <c r="T142" i="7"/>
  <c r="S142" i="7"/>
  <c r="R142" i="7"/>
  <c r="Q142" i="7"/>
  <c r="O142" i="7"/>
  <c r="CR139" i="7"/>
  <c r="CQ139" i="7"/>
  <c r="T139" i="7"/>
  <c r="S139" i="7"/>
  <c r="R139" i="7"/>
  <c r="Q139" i="7"/>
  <c r="O139" i="7"/>
  <c r="CR138" i="7"/>
  <c r="CQ138" i="7"/>
  <c r="T138" i="7"/>
  <c r="S138" i="7"/>
  <c r="R138" i="7"/>
  <c r="Q138" i="7"/>
  <c r="O138" i="7"/>
  <c r="CR137" i="7"/>
  <c r="CQ137" i="7"/>
  <c r="T137" i="7"/>
  <c r="S137" i="7"/>
  <c r="R137" i="7"/>
  <c r="Q137" i="7"/>
  <c r="O137" i="7"/>
  <c r="CR103" i="7"/>
  <c r="CQ103" i="7"/>
  <c r="T103" i="7"/>
  <c r="S103" i="7"/>
  <c r="R103" i="7"/>
  <c r="Q103" i="7"/>
  <c r="O103" i="7"/>
  <c r="CR98" i="7"/>
  <c r="CQ98" i="7"/>
  <c r="T98" i="7"/>
  <c r="S98" i="7"/>
  <c r="R98" i="7"/>
  <c r="Q98" i="7"/>
  <c r="O98" i="7"/>
  <c r="CR93" i="7"/>
  <c r="CQ93" i="7"/>
  <c r="T93" i="7"/>
  <c r="S93" i="7"/>
  <c r="R93" i="7"/>
  <c r="Q93" i="7"/>
  <c r="O93" i="7"/>
  <c r="CR134" i="7"/>
  <c r="CQ134" i="7"/>
  <c r="T134" i="7"/>
  <c r="S134" i="7"/>
  <c r="R134" i="7"/>
  <c r="Q134" i="7"/>
  <c r="O134" i="7"/>
  <c r="CR133" i="7"/>
  <c r="CQ133" i="7"/>
  <c r="T133" i="7"/>
  <c r="S133" i="7"/>
  <c r="R133" i="7"/>
  <c r="Q133" i="7"/>
  <c r="O133" i="7"/>
  <c r="CR132" i="7"/>
  <c r="CQ132" i="7"/>
  <c r="T132" i="7"/>
  <c r="S132" i="7"/>
  <c r="R132" i="7"/>
  <c r="Q132" i="7"/>
  <c r="O132" i="7"/>
  <c r="CR129" i="7"/>
  <c r="CQ129" i="7"/>
  <c r="T129" i="7"/>
  <c r="S129" i="7"/>
  <c r="R129" i="7"/>
  <c r="Q129" i="7"/>
  <c r="O129" i="7"/>
  <c r="CR128" i="7"/>
  <c r="CQ128" i="7"/>
  <c r="T128" i="7"/>
  <c r="S128" i="7"/>
  <c r="R128" i="7"/>
  <c r="Q128" i="7"/>
  <c r="O128" i="7"/>
  <c r="CR127" i="7"/>
  <c r="CQ127" i="7"/>
  <c r="T127" i="7"/>
  <c r="S127" i="7"/>
  <c r="R127" i="7"/>
  <c r="Q127" i="7"/>
  <c r="O127" i="7"/>
  <c r="CR89" i="7"/>
  <c r="CQ89" i="7"/>
  <c r="T89" i="7"/>
  <c r="S89" i="7"/>
  <c r="R89" i="7"/>
  <c r="Q89" i="7"/>
  <c r="O89" i="7"/>
  <c r="CR88" i="7"/>
  <c r="CQ88" i="7"/>
  <c r="T88" i="7"/>
  <c r="S88" i="7"/>
  <c r="R88" i="7"/>
  <c r="Q88" i="7"/>
  <c r="O88" i="7"/>
  <c r="CR82" i="7"/>
  <c r="CQ82" i="7"/>
  <c r="T82" i="7"/>
  <c r="S82" i="7"/>
  <c r="R82" i="7"/>
  <c r="Q82" i="7"/>
  <c r="O82" i="7"/>
  <c r="CR83" i="7"/>
  <c r="CQ83" i="7"/>
  <c r="T83" i="7"/>
  <c r="S83" i="7"/>
  <c r="R83" i="7"/>
  <c r="Q83" i="7"/>
  <c r="O83" i="7"/>
  <c r="CR124" i="7"/>
  <c r="CQ124" i="7"/>
  <c r="T124" i="7"/>
  <c r="S124" i="7"/>
  <c r="R124" i="7"/>
  <c r="Q124" i="7"/>
  <c r="O124" i="7"/>
  <c r="CR123" i="7"/>
  <c r="CQ123" i="7"/>
  <c r="T123" i="7"/>
  <c r="S123" i="7"/>
  <c r="R123" i="7"/>
  <c r="Q123" i="7"/>
  <c r="O123" i="7"/>
  <c r="CR76" i="7"/>
  <c r="CQ76" i="7"/>
  <c r="T76" i="7"/>
  <c r="S76" i="7"/>
  <c r="R76" i="7"/>
  <c r="Q76" i="7"/>
  <c r="O76" i="7"/>
  <c r="CR75" i="7"/>
  <c r="CQ75" i="7"/>
  <c r="T75" i="7"/>
  <c r="S75" i="7"/>
  <c r="R75" i="7"/>
  <c r="Q75" i="7"/>
  <c r="O75" i="7"/>
  <c r="CR120" i="7"/>
  <c r="CQ120" i="7"/>
  <c r="T120" i="7"/>
  <c r="S120" i="7"/>
  <c r="R120" i="7"/>
  <c r="Q120" i="7"/>
  <c r="O120" i="7"/>
  <c r="CR119" i="7"/>
  <c r="CQ119" i="7"/>
  <c r="T119" i="7"/>
  <c r="S119" i="7"/>
  <c r="R119" i="7"/>
  <c r="Q119" i="7"/>
  <c r="O119" i="7"/>
  <c r="CR116" i="7"/>
  <c r="CQ116" i="7"/>
  <c r="T116" i="7"/>
  <c r="S116" i="7"/>
  <c r="R116" i="7"/>
  <c r="Q116" i="7"/>
  <c r="O116" i="7"/>
  <c r="CR115" i="7"/>
  <c r="CQ115" i="7"/>
  <c r="T115" i="7"/>
  <c r="S115" i="7"/>
  <c r="R115" i="7"/>
  <c r="Q115" i="7"/>
  <c r="O115" i="7"/>
  <c r="CR71" i="7"/>
  <c r="CQ71" i="7"/>
  <c r="T71" i="7"/>
  <c r="S71" i="7"/>
  <c r="R71" i="7"/>
  <c r="Q71" i="7"/>
  <c r="O71" i="7"/>
  <c r="CR64" i="7"/>
  <c r="CQ64" i="7"/>
  <c r="T64" i="7"/>
  <c r="S64" i="7"/>
  <c r="R64" i="7"/>
  <c r="Q64" i="7"/>
  <c r="O64" i="7"/>
  <c r="CR63" i="7"/>
  <c r="CQ63" i="7"/>
  <c r="T63" i="7"/>
  <c r="S63" i="7"/>
  <c r="R63" i="7"/>
  <c r="Q63" i="7"/>
  <c r="O63" i="7"/>
  <c r="CR58" i="7"/>
  <c r="CQ58" i="7"/>
  <c r="T58" i="7"/>
  <c r="S58" i="7"/>
  <c r="R58" i="7"/>
  <c r="Q58" i="7"/>
  <c r="O58" i="7"/>
  <c r="CR46" i="7"/>
  <c r="CQ46" i="7"/>
  <c r="T46" i="7"/>
  <c r="S46" i="7"/>
  <c r="R46" i="7"/>
  <c r="Q46" i="7"/>
  <c r="O46" i="7"/>
  <c r="CR40" i="7"/>
  <c r="CQ40" i="7"/>
  <c r="T40" i="7"/>
  <c r="S40" i="7"/>
  <c r="R40" i="7"/>
  <c r="Q40" i="7"/>
  <c r="O40" i="7"/>
  <c r="CR33" i="7"/>
  <c r="CQ33" i="7"/>
  <c r="T33" i="7"/>
  <c r="S33" i="7"/>
  <c r="R33" i="7"/>
  <c r="Q33" i="7"/>
  <c r="O33" i="7"/>
  <c r="CR27" i="7"/>
  <c r="CQ27" i="7"/>
  <c r="T27" i="7"/>
  <c r="S27" i="7"/>
  <c r="R27" i="7"/>
  <c r="Q27" i="7"/>
  <c r="O27" i="7"/>
  <c r="CR26" i="7"/>
  <c r="CQ26" i="7"/>
  <c r="T26" i="7"/>
  <c r="S26" i="7"/>
  <c r="R26" i="7"/>
  <c r="Q26" i="7"/>
  <c r="O26" i="7"/>
  <c r="CR111" i="7"/>
  <c r="CQ111" i="7"/>
  <c r="T111" i="7"/>
  <c r="S111" i="7"/>
  <c r="R111" i="7"/>
  <c r="Q111" i="7"/>
  <c r="O111" i="7"/>
  <c r="CR107" i="7"/>
  <c r="CQ107" i="7"/>
  <c r="T107" i="7"/>
  <c r="S107" i="7"/>
  <c r="R107" i="7"/>
  <c r="Q107" i="7"/>
  <c r="O107" i="7"/>
  <c r="CR106" i="7"/>
  <c r="CQ106" i="7"/>
  <c r="T106" i="7"/>
  <c r="S106" i="7"/>
  <c r="R106" i="7"/>
  <c r="Q106" i="7"/>
  <c r="O106" i="7"/>
  <c r="CR146" i="7"/>
  <c r="CQ146" i="7"/>
  <c r="T146" i="7"/>
  <c r="S146" i="7"/>
  <c r="R146" i="7"/>
  <c r="Q146" i="7"/>
  <c r="O146" i="7"/>
  <c r="CR102" i="7"/>
  <c r="CQ102" i="7"/>
  <c r="T102" i="7"/>
  <c r="S102" i="7"/>
  <c r="R102" i="7"/>
  <c r="Q102" i="7"/>
  <c r="O102" i="7"/>
  <c r="CR101" i="7"/>
  <c r="CQ101" i="7"/>
  <c r="T101" i="7"/>
  <c r="S101" i="7"/>
  <c r="R101" i="7"/>
  <c r="Q101" i="7"/>
  <c r="O101" i="7"/>
  <c r="CR97" i="7"/>
  <c r="CQ97" i="7"/>
  <c r="T97" i="7"/>
  <c r="S97" i="7"/>
  <c r="R97" i="7"/>
  <c r="Q97" i="7"/>
  <c r="O97" i="7"/>
  <c r="CR96" i="7"/>
  <c r="CQ96" i="7"/>
  <c r="T96" i="7"/>
  <c r="S96" i="7"/>
  <c r="R96" i="7"/>
  <c r="Q96" i="7"/>
  <c r="O96" i="7"/>
  <c r="CR92" i="7"/>
  <c r="CQ92" i="7"/>
  <c r="T92" i="7"/>
  <c r="S92" i="7"/>
  <c r="R92" i="7"/>
  <c r="Q92" i="7"/>
  <c r="O92" i="7"/>
  <c r="CR87" i="7"/>
  <c r="CQ87" i="7"/>
  <c r="T87" i="7"/>
  <c r="S87" i="7"/>
  <c r="R87" i="7"/>
  <c r="Q87" i="7"/>
  <c r="O87" i="7"/>
  <c r="CR86" i="7"/>
  <c r="CQ86" i="7"/>
  <c r="T86" i="7"/>
  <c r="S86" i="7"/>
  <c r="R86" i="7"/>
  <c r="Q86" i="7"/>
  <c r="O86" i="7"/>
  <c r="CR81" i="7"/>
  <c r="CQ81" i="7"/>
  <c r="T81" i="7"/>
  <c r="S81" i="7"/>
  <c r="R81" i="7"/>
  <c r="Q81" i="7"/>
  <c r="O81" i="7"/>
  <c r="CR80" i="7"/>
  <c r="CQ80" i="7"/>
  <c r="T80" i="7"/>
  <c r="S80" i="7"/>
  <c r="R80" i="7"/>
  <c r="Q80" i="7"/>
  <c r="O80" i="7"/>
  <c r="CR79" i="7"/>
  <c r="CQ79" i="7"/>
  <c r="T79" i="7"/>
  <c r="S79" i="7"/>
  <c r="R79" i="7"/>
  <c r="Q79" i="7"/>
  <c r="CR74" i="7"/>
  <c r="CQ74" i="7"/>
  <c r="T74" i="7"/>
  <c r="S74" i="7"/>
  <c r="R74" i="7"/>
  <c r="Q74" i="7"/>
  <c r="O74" i="7"/>
  <c r="CR70" i="7"/>
  <c r="CQ70" i="7"/>
  <c r="T70" i="7"/>
  <c r="S70" i="7"/>
  <c r="R70" i="7"/>
  <c r="Q70" i="7"/>
  <c r="O70" i="7"/>
  <c r="CR69" i="7"/>
  <c r="CQ69" i="7"/>
  <c r="T69" i="7"/>
  <c r="S69" i="7"/>
  <c r="R69" i="7"/>
  <c r="Q69" i="7"/>
  <c r="O69" i="7"/>
  <c r="CR68" i="7"/>
  <c r="CQ68" i="7"/>
  <c r="T68" i="7"/>
  <c r="S68" i="7"/>
  <c r="R68" i="7"/>
  <c r="Q68" i="7"/>
  <c r="O68" i="7"/>
  <c r="CR67" i="7"/>
  <c r="CQ67" i="7"/>
  <c r="T67" i="7"/>
  <c r="S67" i="7"/>
  <c r="R67" i="7"/>
  <c r="Q67" i="7"/>
  <c r="O67" i="7"/>
  <c r="CR62" i="7"/>
  <c r="CQ62" i="7"/>
  <c r="T62" i="7"/>
  <c r="S62" i="7"/>
  <c r="R62" i="7"/>
  <c r="Q62" i="7"/>
  <c r="O62" i="7"/>
  <c r="CR61" i="7"/>
  <c r="CQ61" i="7"/>
  <c r="T61" i="7"/>
  <c r="S61" i="7"/>
  <c r="R61" i="7"/>
  <c r="Q61" i="7"/>
  <c r="O61" i="7"/>
  <c r="CR57" i="7"/>
  <c r="CQ57" i="7"/>
  <c r="T57" i="7"/>
  <c r="S57" i="7"/>
  <c r="R57" i="7"/>
  <c r="Q57" i="7"/>
  <c r="O57" i="7"/>
  <c r="CR56" i="7"/>
  <c r="CQ56" i="7"/>
  <c r="T56" i="7"/>
  <c r="S56" i="7"/>
  <c r="R56" i="7"/>
  <c r="Q56" i="7"/>
  <c r="O56" i="7"/>
  <c r="CR53" i="7"/>
  <c r="CQ53" i="7"/>
  <c r="T53" i="7"/>
  <c r="S53" i="7"/>
  <c r="R53" i="7"/>
  <c r="Q53" i="7"/>
  <c r="O53" i="7"/>
  <c r="CR52" i="7"/>
  <c r="CQ52" i="7"/>
  <c r="T52" i="7"/>
  <c r="S52" i="7"/>
  <c r="R52" i="7"/>
  <c r="Q52" i="7"/>
  <c r="O52" i="7"/>
  <c r="CR51" i="7"/>
  <c r="CQ51" i="7"/>
  <c r="T51" i="7"/>
  <c r="S51" i="7"/>
  <c r="R51" i="7"/>
  <c r="Q51" i="7"/>
  <c r="O51" i="7"/>
  <c r="CR50" i="7"/>
  <c r="CQ50" i="7"/>
  <c r="T50" i="7"/>
  <c r="S50" i="7"/>
  <c r="R50" i="7"/>
  <c r="Q50" i="7"/>
  <c r="O50" i="7"/>
  <c r="CR49" i="7"/>
  <c r="CQ49" i="7"/>
  <c r="T49" i="7"/>
  <c r="S49" i="7"/>
  <c r="R49" i="7"/>
  <c r="Q49" i="7"/>
  <c r="O49" i="7"/>
  <c r="CR45" i="7"/>
  <c r="CQ45" i="7"/>
  <c r="T45" i="7"/>
  <c r="S45" i="7"/>
  <c r="R45" i="7"/>
  <c r="Q45" i="7"/>
  <c r="O45" i="7"/>
  <c r="CR44" i="7"/>
  <c r="CQ44" i="7"/>
  <c r="T44" i="7"/>
  <c r="S44" i="7"/>
  <c r="R44" i="7"/>
  <c r="Q44" i="7"/>
  <c r="O44" i="7"/>
  <c r="CR43" i="7"/>
  <c r="CQ43" i="7"/>
  <c r="T43" i="7"/>
  <c r="S43" i="7"/>
  <c r="R43" i="7"/>
  <c r="Q43" i="7"/>
  <c r="O43" i="7"/>
  <c r="CR39" i="7"/>
  <c r="CQ39" i="7"/>
  <c r="T39" i="7"/>
  <c r="S39" i="7"/>
  <c r="R39" i="7"/>
  <c r="Q39" i="7"/>
  <c r="O39" i="7"/>
  <c r="CR38" i="7"/>
  <c r="CQ38" i="7"/>
  <c r="T38" i="7"/>
  <c r="S38" i="7"/>
  <c r="R38" i="7"/>
  <c r="Q38" i="7"/>
  <c r="O38" i="7"/>
  <c r="CR37" i="7"/>
  <c r="CQ37" i="7"/>
  <c r="T37" i="7"/>
  <c r="S37" i="7"/>
  <c r="R37" i="7"/>
  <c r="Q37" i="7"/>
  <c r="O37" i="7"/>
  <c r="CR36" i="7"/>
  <c r="CQ36" i="7"/>
  <c r="T36" i="7"/>
  <c r="S36" i="7"/>
  <c r="R36" i="7"/>
  <c r="Q36" i="7"/>
  <c r="O36" i="7"/>
  <c r="CR32" i="7"/>
  <c r="CQ32" i="7"/>
  <c r="T32" i="7"/>
  <c r="S32" i="7"/>
  <c r="R32" i="7"/>
  <c r="Q32" i="7"/>
  <c r="O32" i="7"/>
  <c r="CR31" i="7"/>
  <c r="CQ31" i="7"/>
  <c r="T31" i="7"/>
  <c r="S31" i="7"/>
  <c r="R31" i="7"/>
  <c r="Q31" i="7"/>
  <c r="O31" i="7"/>
  <c r="CR30" i="7"/>
  <c r="CQ30" i="7"/>
  <c r="T30" i="7"/>
  <c r="S30" i="7"/>
  <c r="R30" i="7"/>
  <c r="Q30" i="7"/>
  <c r="O30" i="7"/>
  <c r="CR25" i="7"/>
  <c r="CQ25" i="7"/>
  <c r="T25" i="7"/>
  <c r="S25" i="7"/>
  <c r="R25" i="7"/>
  <c r="Q25" i="7"/>
  <c r="O25" i="7"/>
  <c r="CR24" i="7"/>
  <c r="CQ24" i="7"/>
  <c r="T24" i="7"/>
  <c r="S24" i="7"/>
  <c r="R24" i="7"/>
  <c r="Q24" i="7"/>
  <c r="O24" i="7"/>
  <c r="CR23" i="7"/>
  <c r="CQ23" i="7"/>
  <c r="T23" i="7"/>
  <c r="S23" i="7"/>
  <c r="R23" i="7"/>
  <c r="Q23" i="7"/>
  <c r="O23" i="7"/>
  <c r="CR22" i="7"/>
  <c r="CQ22" i="7"/>
  <c r="T22" i="7"/>
  <c r="S22" i="7"/>
  <c r="R22" i="7"/>
  <c r="Q22" i="7"/>
  <c r="O22" i="7"/>
  <c r="CR21" i="7"/>
  <c r="CQ21" i="7"/>
  <c r="T21" i="7"/>
  <c r="S21" i="7"/>
  <c r="R21" i="7"/>
  <c r="Q21" i="7"/>
  <c r="O21" i="7"/>
  <c r="CR18" i="7"/>
  <c r="CQ18" i="7"/>
  <c r="T18" i="7"/>
  <c r="S18" i="7"/>
  <c r="R18" i="7"/>
  <c r="Q18" i="7"/>
  <c r="O18" i="7"/>
  <c r="CR17" i="7"/>
  <c r="CQ17" i="7"/>
  <c r="T17" i="7"/>
  <c r="S17" i="7"/>
  <c r="R17" i="7"/>
  <c r="Q17" i="7"/>
  <c r="O17" i="7"/>
  <c r="CR16" i="7"/>
  <c r="CQ16" i="7"/>
  <c r="T16" i="7"/>
  <c r="S16" i="7"/>
  <c r="R16" i="7"/>
  <c r="Q16" i="7"/>
  <c r="O16" i="7"/>
  <c r="CR15" i="7"/>
  <c r="CQ15" i="7"/>
  <c r="T15" i="7"/>
  <c r="S15" i="7"/>
  <c r="R15" i="7"/>
  <c r="Q15" i="7"/>
  <c r="O15" i="7"/>
  <c r="CR12" i="7"/>
  <c r="CQ12" i="7"/>
  <c r="T12" i="7"/>
  <c r="S12" i="7"/>
  <c r="R12" i="7"/>
  <c r="Q12" i="7"/>
  <c r="O12" i="7"/>
  <c r="CR11" i="7"/>
  <c r="CQ11" i="7"/>
  <c r="T11" i="7"/>
  <c r="S11" i="7"/>
  <c r="R11" i="7"/>
  <c r="Q11" i="7"/>
  <c r="O11" i="7"/>
  <c r="CR10" i="7"/>
  <c r="CQ10" i="7"/>
  <c r="T10" i="7"/>
  <c r="S10" i="7"/>
  <c r="R10" i="7"/>
  <c r="Q10" i="7"/>
  <c r="O10" i="7"/>
  <c r="CR9" i="7"/>
  <c r="CQ9" i="7"/>
  <c r="T9" i="7"/>
  <c r="S9" i="7"/>
  <c r="R9" i="7"/>
  <c r="Q9" i="7"/>
  <c r="O9" i="7"/>
  <c r="H11" i="6"/>
  <c r="D6" i="5"/>
  <c r="D7" i="5"/>
  <c r="D8" i="5"/>
  <c r="D9" i="5"/>
  <c r="D11" i="5"/>
  <c r="D13" i="5"/>
  <c r="D15" i="5"/>
  <c r="D16" i="5"/>
  <c r="D19" i="5"/>
  <c r="D20" i="5"/>
  <c r="D21" i="5"/>
  <c r="D22" i="5"/>
  <c r="D23" i="5"/>
  <c r="D24" i="5"/>
  <c r="D26" i="5"/>
  <c r="D28" i="5"/>
  <c r="D29" i="5"/>
  <c r="D30" i="5"/>
  <c r="D32" i="5"/>
  <c r="D33" i="5"/>
  <c r="D34" i="5"/>
  <c r="D36" i="5"/>
  <c r="D38" i="5"/>
  <c r="D40" i="5"/>
  <c r="D41" i="5"/>
  <c r="D42" i="5"/>
  <c r="D43" i="5"/>
  <c r="D45" i="5"/>
  <c r="D47" i="5"/>
  <c r="D48" i="5"/>
  <c r="D50" i="5"/>
  <c r="D51" i="5"/>
  <c r="D52" i="5"/>
  <c r="D54" i="5"/>
  <c r="D55" i="5"/>
  <c r="D56" i="5"/>
  <c r="D58" i="5"/>
  <c r="D60" i="5"/>
  <c r="D62" i="5"/>
  <c r="D64" i="5"/>
  <c r="D66" i="5"/>
  <c r="D69" i="5"/>
  <c r="D70" i="5"/>
  <c r="D71" i="5"/>
  <c r="D73" i="5"/>
  <c r="D75" i="5"/>
  <c r="D76" i="5"/>
  <c r="D79" i="5"/>
  <c r="D81" i="5"/>
  <c r="D83" i="5"/>
  <c r="D84" i="5"/>
  <c r="D85" i="5"/>
  <c r="D87" i="5"/>
  <c r="D89" i="5"/>
  <c r="D91" i="5"/>
  <c r="D93" i="5"/>
  <c r="D232"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C283" i="5"/>
  <c r="D283" i="5"/>
  <c r="C284" i="5"/>
  <c r="D284" i="5"/>
  <c r="C285" i="5"/>
  <c r="D285" i="5"/>
  <c r="C286" i="5"/>
  <c r="D286" i="5"/>
  <c r="C287" i="5"/>
  <c r="D287" i="5"/>
  <c r="C288" i="5"/>
  <c r="D288" i="5"/>
  <c r="C289" i="5"/>
  <c r="D289" i="5"/>
  <c r="C290" i="5"/>
  <c r="D290" i="5"/>
  <c r="C291" i="5"/>
  <c r="D291" i="5"/>
  <c r="C292" i="5"/>
  <c r="D292" i="5"/>
  <c r="C293" i="5"/>
  <c r="D293" i="5"/>
  <c r="C294" i="5"/>
  <c r="D294" i="5"/>
  <c r="C295" i="5"/>
  <c r="D295" i="5"/>
  <c r="C296" i="5"/>
  <c r="D296" i="5"/>
  <c r="C297" i="5"/>
  <c r="D297" i="5"/>
  <c r="C298" i="5"/>
  <c r="D298" i="5"/>
  <c r="C299" i="5"/>
  <c r="D299" i="5"/>
  <c r="C300" i="5"/>
  <c r="D300" i="5"/>
  <c r="C301" i="5"/>
  <c r="D301" i="5"/>
  <c r="C302" i="5"/>
  <c r="D302" i="5"/>
  <c r="C303" i="5"/>
  <c r="D303" i="5"/>
  <c r="C304" i="5"/>
  <c r="D304" i="5"/>
  <c r="C305" i="5"/>
  <c r="D305" i="5"/>
  <c r="C306" i="5"/>
  <c r="D306" i="5"/>
  <c r="C307" i="5"/>
  <c r="D307" i="5"/>
  <c r="C308" i="5"/>
  <c r="D308" i="5"/>
  <c r="C309" i="5"/>
  <c r="D309" i="5"/>
  <c r="C310" i="5"/>
  <c r="D310" i="5"/>
  <c r="C311" i="5"/>
  <c r="D311" i="5"/>
  <c r="C312" i="5"/>
  <c r="D312" i="5"/>
  <c r="C313" i="5"/>
  <c r="D313" i="5"/>
  <c r="C314" i="5"/>
  <c r="D314" i="5"/>
  <c r="C315" i="5"/>
  <c r="D315" i="5"/>
  <c r="C316" i="5"/>
  <c r="D316" i="5"/>
  <c r="C317" i="5"/>
  <c r="D317" i="5"/>
  <c r="C318" i="5"/>
  <c r="D318" i="5"/>
  <c r="C319" i="5"/>
  <c r="D319" i="5"/>
  <c r="C320" i="5"/>
  <c r="D320" i="5"/>
  <c r="C321" i="5"/>
  <c r="D321" i="5"/>
  <c r="C322" i="5"/>
  <c r="D322" i="5"/>
  <c r="C323" i="5"/>
  <c r="D323" i="5"/>
  <c r="C324" i="5"/>
  <c r="D324" i="5"/>
  <c r="C325" i="5"/>
  <c r="D325" i="5"/>
  <c r="C326" i="5"/>
  <c r="D326" i="5"/>
  <c r="C327" i="5"/>
  <c r="D327" i="5"/>
  <c r="C328" i="5"/>
  <c r="D328" i="5"/>
  <c r="C329" i="5"/>
  <c r="D329" i="5"/>
  <c r="C330" i="5"/>
  <c r="D330" i="5"/>
  <c r="C331" i="5"/>
  <c r="D331" i="5"/>
  <c r="C332" i="5"/>
  <c r="D332" i="5"/>
  <c r="C333" i="5"/>
  <c r="D333" i="5"/>
  <c r="C334" i="5"/>
  <c r="D334" i="5"/>
  <c r="C335" i="5"/>
  <c r="D335" i="5"/>
  <c r="C336" i="5"/>
  <c r="D336" i="5"/>
  <c r="C337" i="5"/>
  <c r="D337" i="5"/>
  <c r="C338" i="5"/>
  <c r="D338" i="5"/>
  <c r="C339" i="5"/>
  <c r="D339" i="5"/>
  <c r="C340" i="5"/>
  <c r="D340" i="5"/>
  <c r="C341" i="5"/>
  <c r="D341" i="5"/>
  <c r="C342" i="5"/>
  <c r="D342" i="5"/>
  <c r="C343" i="5"/>
  <c r="D343" i="5"/>
  <c r="C344" i="5"/>
  <c r="D344" i="5"/>
  <c r="C345" i="5"/>
  <c r="D345" i="5"/>
  <c r="C346" i="5"/>
  <c r="D346" i="5"/>
  <c r="D100" i="5"/>
  <c r="D102" i="5"/>
  <c r="D104" i="5"/>
  <c r="D106" i="5"/>
  <c r="D108" i="5"/>
  <c r="D110" i="5"/>
  <c r="D112" i="5"/>
  <c r="D114" i="5"/>
  <c r="D116" i="5"/>
  <c r="D118" i="5"/>
  <c r="D120" i="5"/>
  <c r="D122" i="5"/>
  <c r="D124" i="5"/>
  <c r="D126" i="5"/>
  <c r="D128" i="5"/>
  <c r="D130" i="5"/>
  <c r="D132" i="5"/>
  <c r="D134" i="5"/>
  <c r="D136" i="5"/>
  <c r="D138" i="5"/>
  <c r="D140" i="5"/>
  <c r="D142" i="5"/>
  <c r="D144" i="5"/>
  <c r="D146" i="5"/>
  <c r="D148" i="5"/>
  <c r="D150" i="5"/>
  <c r="D152" i="5"/>
  <c r="D154" i="5"/>
  <c r="D156" i="5"/>
  <c r="D157" i="5"/>
  <c r="D159" i="5"/>
  <c r="D161" i="5"/>
  <c r="D163" i="5"/>
  <c r="D165" i="5"/>
  <c r="D167" i="5"/>
  <c r="D169" i="5"/>
  <c r="D171" i="5"/>
  <c r="D173" i="5"/>
  <c r="D175" i="5"/>
  <c r="D177" i="5"/>
  <c r="D179" i="5"/>
  <c r="D181" i="5"/>
  <c r="D183" i="5"/>
  <c r="D185" i="5"/>
  <c r="D187" i="5"/>
  <c r="D189" i="5"/>
  <c r="D191" i="5"/>
  <c r="D195" i="5"/>
  <c r="D197"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5" i="5"/>
  <c r="K228" i="5"/>
  <c r="I228" i="5"/>
  <c r="Q227" i="5"/>
  <c r="N227" i="5"/>
  <c r="I227" i="5"/>
  <c r="Q226" i="5"/>
  <c r="N226" i="5"/>
  <c r="I226" i="5"/>
  <c r="Q225" i="5"/>
  <c r="N225" i="5"/>
  <c r="I225" i="5"/>
  <c r="Q224" i="5"/>
  <c r="N224" i="5"/>
  <c r="I224" i="5"/>
  <c r="Q223" i="5"/>
  <c r="N223" i="5"/>
  <c r="I223" i="5"/>
  <c r="Q222" i="5"/>
  <c r="N222" i="5"/>
  <c r="I222" i="5"/>
  <c r="Q221" i="5"/>
  <c r="N221" i="5"/>
  <c r="I221" i="5"/>
  <c r="Q220" i="5"/>
  <c r="N220" i="5"/>
  <c r="I220" i="5"/>
  <c r="Q219" i="5"/>
  <c r="N219" i="5"/>
  <c r="I219" i="5"/>
  <c r="Q218" i="5"/>
  <c r="N218" i="5"/>
  <c r="I218" i="5"/>
  <c r="Q217" i="5"/>
  <c r="N217" i="5"/>
  <c r="I217" i="5"/>
  <c r="Q216" i="5"/>
  <c r="N216" i="5"/>
  <c r="I216" i="5"/>
  <c r="Q215" i="5"/>
  <c r="N215" i="5"/>
  <c r="I215" i="5"/>
  <c r="Q214" i="5"/>
  <c r="N214" i="5"/>
  <c r="I214" i="5"/>
  <c r="Q213" i="5"/>
  <c r="N213" i="5"/>
  <c r="I213" i="5"/>
  <c r="Q212" i="5"/>
  <c r="N212" i="5"/>
  <c r="I212" i="5"/>
  <c r="Q211" i="5"/>
  <c r="N211" i="5"/>
  <c r="I211" i="5"/>
  <c r="Q210" i="5"/>
  <c r="N210" i="5"/>
  <c r="I210" i="5"/>
  <c r="Q209" i="5"/>
  <c r="N209" i="5"/>
  <c r="I209" i="5"/>
  <c r="Q208" i="5"/>
  <c r="N208" i="5"/>
  <c r="I208" i="5"/>
  <c r="Q207" i="5"/>
  <c r="N207" i="5"/>
  <c r="I207" i="5"/>
  <c r="Q206" i="5"/>
  <c r="N206" i="5"/>
  <c r="I206" i="5"/>
  <c r="Q205" i="5"/>
  <c r="N205" i="5"/>
  <c r="I205" i="5"/>
  <c r="Q204" i="5"/>
  <c r="N204" i="5"/>
  <c r="I204" i="5"/>
  <c r="Q203" i="5"/>
  <c r="N203" i="5"/>
  <c r="I203" i="5"/>
  <c r="Q202" i="5"/>
  <c r="N202" i="5"/>
  <c r="I202" i="5"/>
  <c r="Q201" i="5"/>
  <c r="N201" i="5"/>
  <c r="I201" i="5"/>
  <c r="Q200" i="5"/>
  <c r="N200" i="5"/>
  <c r="I200" i="5"/>
  <c r="Q199" i="5"/>
  <c r="N199" i="5"/>
  <c r="I199" i="5"/>
  <c r="Q198" i="5"/>
  <c r="N198" i="5"/>
  <c r="I198" i="5"/>
  <c r="Q197" i="5"/>
  <c r="N197" i="5"/>
  <c r="I197" i="5"/>
  <c r="Q196" i="5"/>
  <c r="N196" i="5"/>
  <c r="I196" i="5"/>
  <c r="Q195" i="5"/>
  <c r="N195" i="5"/>
  <c r="I195" i="5"/>
  <c r="Q193" i="5"/>
  <c r="Q192" i="5"/>
  <c r="N192" i="5"/>
  <c r="I192" i="5"/>
  <c r="Q191" i="5"/>
  <c r="N191" i="5"/>
  <c r="I191" i="5"/>
  <c r="Q190" i="5"/>
  <c r="N190" i="5"/>
  <c r="I190" i="5"/>
  <c r="Q189" i="5"/>
  <c r="N189" i="5"/>
  <c r="I189" i="5"/>
  <c r="Q188" i="5"/>
  <c r="N188" i="5"/>
  <c r="I188" i="5"/>
  <c r="Q187" i="5"/>
  <c r="N187" i="5"/>
  <c r="I187" i="5"/>
  <c r="Q186" i="5"/>
  <c r="N186" i="5"/>
  <c r="I186" i="5"/>
  <c r="Q185" i="5"/>
  <c r="N185" i="5"/>
  <c r="I185" i="5"/>
  <c r="Q184" i="5"/>
  <c r="N184" i="5"/>
  <c r="I184" i="5"/>
  <c r="Q183" i="5"/>
  <c r="N183" i="5"/>
  <c r="I183" i="5"/>
  <c r="Q182" i="5"/>
  <c r="N182" i="5"/>
  <c r="I182" i="5"/>
  <c r="Q181" i="5"/>
  <c r="N181" i="5"/>
  <c r="I181" i="5"/>
  <c r="Q180" i="5"/>
  <c r="N180" i="5"/>
  <c r="I180" i="5"/>
  <c r="Q179" i="5"/>
  <c r="N179" i="5"/>
  <c r="I179" i="5"/>
  <c r="Q178" i="5"/>
  <c r="N178" i="5"/>
  <c r="I178" i="5"/>
  <c r="Q177" i="5"/>
  <c r="N177" i="5"/>
  <c r="I177" i="5"/>
  <c r="Q176" i="5"/>
  <c r="N176" i="5"/>
  <c r="I176" i="5"/>
  <c r="Q175" i="5"/>
  <c r="N175" i="5"/>
  <c r="I175" i="5"/>
  <c r="Q174" i="5"/>
  <c r="N174" i="5"/>
  <c r="I174" i="5"/>
  <c r="Q173" i="5"/>
  <c r="N173" i="5"/>
  <c r="I173" i="5"/>
  <c r="Q172" i="5"/>
  <c r="N172" i="5"/>
  <c r="I172" i="5"/>
  <c r="Q171" i="5"/>
  <c r="N171" i="5"/>
  <c r="I171" i="5"/>
  <c r="Q170" i="5"/>
  <c r="N170" i="5"/>
  <c r="I170" i="5"/>
  <c r="Q169" i="5"/>
  <c r="N169" i="5"/>
  <c r="I169" i="5"/>
  <c r="Q168" i="5"/>
  <c r="N168" i="5"/>
  <c r="I168" i="5"/>
  <c r="Q167" i="5"/>
  <c r="N167" i="5"/>
  <c r="I167" i="5"/>
  <c r="Q166" i="5"/>
  <c r="N166" i="5"/>
  <c r="I166" i="5"/>
  <c r="Q165" i="5"/>
  <c r="N165" i="5"/>
  <c r="I165" i="5"/>
  <c r="Q164" i="5"/>
  <c r="N164" i="5"/>
  <c r="I164" i="5"/>
  <c r="Q163" i="5"/>
  <c r="N163" i="5"/>
  <c r="I163" i="5"/>
  <c r="Q162" i="5"/>
  <c r="N162" i="5"/>
  <c r="I162" i="5"/>
  <c r="Q161" i="5"/>
  <c r="N161" i="5"/>
  <c r="I161" i="5"/>
  <c r="Q160" i="5"/>
  <c r="N160" i="5"/>
  <c r="I160" i="5"/>
  <c r="Q159" i="5"/>
  <c r="N159" i="5"/>
  <c r="I159" i="5"/>
  <c r="Q158" i="5"/>
  <c r="N158" i="5"/>
  <c r="I158" i="5"/>
  <c r="Q157" i="5"/>
  <c r="N157" i="5"/>
  <c r="I157" i="5"/>
  <c r="Q155" i="5"/>
  <c r="N155" i="5"/>
  <c r="Q154" i="5"/>
  <c r="N154" i="5"/>
  <c r="I154" i="5"/>
  <c r="H154" i="5"/>
  <c r="Q153" i="5"/>
  <c r="N153" i="5"/>
  <c r="I153" i="5"/>
  <c r="H153" i="5"/>
  <c r="Q152" i="5"/>
  <c r="N152" i="5"/>
  <c r="I152" i="5"/>
  <c r="H152" i="5"/>
  <c r="Q151" i="5"/>
  <c r="N151" i="5"/>
  <c r="I151" i="5"/>
  <c r="H151" i="5"/>
  <c r="Q150" i="5"/>
  <c r="N150" i="5"/>
  <c r="I150" i="5"/>
  <c r="H150" i="5"/>
  <c r="Q149" i="5"/>
  <c r="N149" i="5"/>
  <c r="I149" i="5"/>
  <c r="H149" i="5"/>
  <c r="Q148" i="5"/>
  <c r="N148" i="5"/>
  <c r="I148" i="5"/>
  <c r="H148" i="5"/>
  <c r="Q147" i="5"/>
  <c r="N147" i="5"/>
  <c r="I147" i="5"/>
  <c r="H147" i="5"/>
  <c r="Q146" i="5"/>
  <c r="N146" i="5"/>
  <c r="I146" i="5"/>
  <c r="H146" i="5"/>
  <c r="Q145" i="5"/>
  <c r="N145" i="5"/>
  <c r="I145" i="5"/>
  <c r="H145" i="5"/>
  <c r="Q144" i="5"/>
  <c r="N144" i="5"/>
  <c r="I144" i="5"/>
  <c r="H144" i="5"/>
  <c r="Q143" i="5"/>
  <c r="N143" i="5"/>
  <c r="I143" i="5"/>
  <c r="H143" i="5"/>
  <c r="Q142" i="5"/>
  <c r="N142" i="5"/>
  <c r="I142" i="5"/>
  <c r="H142" i="5"/>
  <c r="Q141" i="5"/>
  <c r="N141" i="5"/>
  <c r="I141" i="5"/>
  <c r="H141" i="5"/>
  <c r="Q140" i="5"/>
  <c r="N140" i="5"/>
  <c r="I140" i="5"/>
  <c r="H140" i="5"/>
  <c r="Q139" i="5"/>
  <c r="N139" i="5"/>
  <c r="I139" i="5"/>
  <c r="H139" i="5"/>
  <c r="Q138" i="5"/>
  <c r="N138" i="5"/>
  <c r="I138" i="5"/>
  <c r="H138" i="5"/>
  <c r="Q137" i="5"/>
  <c r="N137" i="5"/>
  <c r="I137" i="5"/>
  <c r="H137" i="5"/>
  <c r="Q136" i="5"/>
  <c r="N136" i="5"/>
  <c r="I136" i="5"/>
  <c r="H136" i="5"/>
  <c r="Q135" i="5"/>
  <c r="N135" i="5"/>
  <c r="I135" i="5"/>
  <c r="H135" i="5"/>
  <c r="Q134" i="5"/>
  <c r="N134" i="5"/>
  <c r="I134" i="5"/>
  <c r="H134" i="5"/>
  <c r="Q133" i="5"/>
  <c r="N133" i="5"/>
  <c r="I133" i="5"/>
  <c r="H133" i="5"/>
  <c r="Q132" i="5"/>
  <c r="N132" i="5"/>
  <c r="I132" i="5"/>
  <c r="H132" i="5"/>
  <c r="Q131" i="5"/>
  <c r="N131" i="5"/>
  <c r="I131" i="5"/>
  <c r="H131" i="5"/>
  <c r="Q130" i="5"/>
  <c r="N130" i="5"/>
  <c r="I130" i="5"/>
  <c r="H130" i="5"/>
  <c r="Q129" i="5"/>
  <c r="N129" i="5"/>
  <c r="I129" i="5"/>
  <c r="H129" i="5"/>
  <c r="Q128" i="5"/>
  <c r="N128" i="5"/>
  <c r="I128" i="5"/>
  <c r="H128" i="5"/>
  <c r="Q127" i="5"/>
  <c r="N127" i="5"/>
  <c r="I127" i="5"/>
  <c r="H127" i="5"/>
  <c r="Q126" i="5"/>
  <c r="N126" i="5"/>
  <c r="I126" i="5"/>
  <c r="H126" i="5"/>
  <c r="Q125" i="5"/>
  <c r="N125" i="5"/>
  <c r="I125" i="5"/>
  <c r="H125" i="5"/>
  <c r="Q124" i="5"/>
  <c r="N124" i="5"/>
  <c r="I124" i="5"/>
  <c r="H124" i="5"/>
  <c r="Q123" i="5"/>
  <c r="N123" i="5"/>
  <c r="I123" i="5"/>
  <c r="H123" i="5"/>
  <c r="Q122" i="5"/>
  <c r="N122" i="5"/>
  <c r="I122" i="5"/>
  <c r="H122" i="5"/>
  <c r="Q121" i="5"/>
  <c r="N121" i="5"/>
  <c r="I121" i="5"/>
  <c r="H121" i="5"/>
  <c r="Q120" i="5"/>
  <c r="N120" i="5"/>
  <c r="I120" i="5"/>
  <c r="H120" i="5"/>
  <c r="Q119" i="5"/>
  <c r="N119" i="5"/>
  <c r="I119" i="5"/>
  <c r="H119" i="5"/>
  <c r="Q118" i="5"/>
  <c r="N118" i="5"/>
  <c r="I118" i="5"/>
  <c r="H118" i="5"/>
  <c r="Q117" i="5"/>
  <c r="N117" i="5"/>
  <c r="I117" i="5"/>
  <c r="H117" i="5"/>
  <c r="Q116" i="5"/>
  <c r="N116" i="5"/>
  <c r="I116" i="5"/>
  <c r="H116" i="5"/>
  <c r="Q115" i="5"/>
  <c r="N115" i="5"/>
  <c r="I115" i="5"/>
  <c r="H115" i="5"/>
  <c r="Q114" i="5"/>
  <c r="N114" i="5"/>
  <c r="I114" i="5"/>
  <c r="H114" i="5"/>
  <c r="Q113" i="5"/>
  <c r="N113" i="5"/>
  <c r="I113" i="5"/>
  <c r="H113" i="5"/>
  <c r="Q112" i="5"/>
  <c r="N112" i="5"/>
  <c r="I112" i="5"/>
  <c r="H112" i="5"/>
  <c r="Q111" i="5"/>
  <c r="N111" i="5"/>
  <c r="I111" i="5"/>
  <c r="H111" i="5"/>
  <c r="Q110" i="5"/>
  <c r="N110" i="5"/>
  <c r="I110" i="5"/>
  <c r="H110" i="5"/>
  <c r="Q109" i="5"/>
  <c r="N109" i="5"/>
  <c r="I109" i="5"/>
  <c r="H109" i="5"/>
  <c r="Q108" i="5"/>
  <c r="N108" i="5"/>
  <c r="I108" i="5"/>
  <c r="H108" i="5"/>
  <c r="Q107" i="5"/>
  <c r="N107" i="5"/>
  <c r="I107" i="5"/>
  <c r="H107" i="5"/>
  <c r="Q106" i="5"/>
  <c r="N106" i="5"/>
  <c r="I106" i="5"/>
  <c r="H106" i="5"/>
  <c r="Q105" i="5"/>
  <c r="N105" i="5"/>
  <c r="I105" i="5"/>
  <c r="H105" i="5"/>
  <c r="Q104" i="5"/>
  <c r="N104" i="5"/>
  <c r="I104" i="5"/>
  <c r="H104" i="5"/>
  <c r="Q103" i="5"/>
  <c r="N103" i="5"/>
  <c r="I103" i="5"/>
  <c r="H103" i="5"/>
  <c r="Q102" i="5"/>
  <c r="N102" i="5"/>
  <c r="I102" i="5"/>
  <c r="H102" i="5"/>
  <c r="Q101" i="5"/>
  <c r="N101" i="5"/>
  <c r="I101" i="5"/>
  <c r="H101" i="5"/>
  <c r="Q100" i="5"/>
  <c r="N100" i="5"/>
  <c r="I100" i="5"/>
  <c r="H100" i="5"/>
  <c r="Q346" i="5"/>
  <c r="N346" i="5"/>
  <c r="I346" i="5"/>
  <c r="H346" i="5"/>
  <c r="Q345" i="5"/>
  <c r="N345" i="5"/>
  <c r="I345" i="5"/>
  <c r="H345" i="5"/>
  <c r="Q344" i="5"/>
  <c r="N344" i="5"/>
  <c r="I344" i="5"/>
  <c r="H344" i="5"/>
  <c r="Q343" i="5"/>
  <c r="N343" i="5"/>
  <c r="I343" i="5"/>
  <c r="H343" i="5"/>
  <c r="Q342" i="5"/>
  <c r="N342" i="5"/>
  <c r="I342" i="5"/>
  <c r="H342" i="5"/>
  <c r="Q341" i="5"/>
  <c r="N341" i="5"/>
  <c r="I341" i="5"/>
  <c r="H341" i="5"/>
  <c r="Q340" i="5"/>
  <c r="N340" i="5"/>
  <c r="I340" i="5"/>
  <c r="H340" i="5"/>
  <c r="Q339" i="5"/>
  <c r="N339" i="5"/>
  <c r="I339" i="5"/>
  <c r="H339" i="5"/>
  <c r="Q338" i="5"/>
  <c r="N338" i="5"/>
  <c r="I338" i="5"/>
  <c r="H338" i="5"/>
  <c r="Q337" i="5"/>
  <c r="N337" i="5"/>
  <c r="I337" i="5"/>
  <c r="H337" i="5"/>
  <c r="Q336" i="5"/>
  <c r="N336" i="5"/>
  <c r="I336" i="5"/>
  <c r="H336" i="5"/>
  <c r="Q335" i="5"/>
  <c r="N335" i="5"/>
  <c r="I335" i="5"/>
  <c r="H335" i="5"/>
  <c r="Q334" i="5"/>
  <c r="N334" i="5"/>
  <c r="I334" i="5"/>
  <c r="H334" i="5"/>
  <c r="Q333" i="5"/>
  <c r="N333" i="5"/>
  <c r="I333" i="5"/>
  <c r="H333" i="5"/>
  <c r="Q332" i="5"/>
  <c r="N332" i="5"/>
  <c r="I332" i="5"/>
  <c r="H332" i="5"/>
  <c r="Q331" i="5"/>
  <c r="N331" i="5"/>
  <c r="I331" i="5"/>
  <c r="H331" i="5"/>
  <c r="Q330" i="5"/>
  <c r="N330" i="5"/>
  <c r="I330" i="5"/>
  <c r="H330" i="5"/>
  <c r="Q329" i="5"/>
  <c r="N329" i="5"/>
  <c r="I329" i="5"/>
  <c r="H329" i="5"/>
  <c r="Q328" i="5"/>
  <c r="N328" i="5"/>
  <c r="I328" i="5"/>
  <c r="H328" i="5"/>
  <c r="Q327" i="5"/>
  <c r="N327" i="5"/>
  <c r="I327" i="5"/>
  <c r="H327" i="5"/>
  <c r="Q326" i="5"/>
  <c r="N326" i="5"/>
  <c r="I326" i="5"/>
  <c r="H326" i="5"/>
  <c r="Q325" i="5"/>
  <c r="N325" i="5"/>
  <c r="I325" i="5"/>
  <c r="H325" i="5"/>
  <c r="Q324" i="5"/>
  <c r="N324" i="5"/>
  <c r="I324" i="5"/>
  <c r="H324" i="5"/>
  <c r="Q323" i="5"/>
  <c r="N323" i="5"/>
  <c r="I323" i="5"/>
  <c r="H323" i="5"/>
  <c r="Q322" i="5"/>
  <c r="N322" i="5"/>
  <c r="I322" i="5"/>
  <c r="H322" i="5"/>
  <c r="Q321" i="5"/>
  <c r="N321" i="5"/>
  <c r="I321" i="5"/>
  <c r="H321" i="5"/>
  <c r="Q320" i="5"/>
  <c r="N320" i="5"/>
  <c r="I320" i="5"/>
  <c r="H320" i="5"/>
  <c r="Q319" i="5"/>
  <c r="N319" i="5"/>
  <c r="I319" i="5"/>
  <c r="H319" i="5"/>
  <c r="Q318" i="5"/>
  <c r="N318" i="5"/>
  <c r="I318" i="5"/>
  <c r="H318" i="5"/>
  <c r="Q317" i="5"/>
  <c r="N317" i="5"/>
  <c r="I317" i="5"/>
  <c r="H317" i="5"/>
  <c r="Q316" i="5"/>
  <c r="N316" i="5"/>
  <c r="I316" i="5"/>
  <c r="H316" i="5"/>
  <c r="Q315" i="5"/>
  <c r="N315" i="5"/>
  <c r="I315" i="5"/>
  <c r="H315" i="5"/>
  <c r="Q314" i="5"/>
  <c r="N314" i="5"/>
  <c r="I314" i="5"/>
  <c r="H314" i="5"/>
  <c r="Q313" i="5"/>
  <c r="N313" i="5"/>
  <c r="I313" i="5"/>
  <c r="H313" i="5"/>
  <c r="Q312" i="5"/>
  <c r="N312" i="5"/>
  <c r="I312" i="5"/>
  <c r="H312" i="5"/>
  <c r="Q311" i="5"/>
  <c r="N311" i="5"/>
  <c r="I311" i="5"/>
  <c r="H311" i="5"/>
  <c r="Q310" i="5"/>
  <c r="N310" i="5"/>
  <c r="I310" i="5"/>
  <c r="H310" i="5"/>
  <c r="Q309" i="5"/>
  <c r="N309" i="5"/>
  <c r="I309" i="5"/>
  <c r="H309" i="5"/>
  <c r="Q308" i="5"/>
  <c r="N308" i="5"/>
  <c r="I308" i="5"/>
  <c r="H308" i="5"/>
  <c r="Q307" i="5"/>
  <c r="N307" i="5"/>
  <c r="I307" i="5"/>
  <c r="H307" i="5"/>
  <c r="Q306" i="5"/>
  <c r="N306" i="5"/>
  <c r="I306" i="5"/>
  <c r="H306" i="5"/>
  <c r="Q305" i="5"/>
  <c r="N305" i="5"/>
  <c r="I305" i="5"/>
  <c r="H305" i="5"/>
  <c r="Q304" i="5"/>
  <c r="N304" i="5"/>
  <c r="I304" i="5"/>
  <c r="H304" i="5"/>
  <c r="Q303" i="5"/>
  <c r="N303" i="5"/>
  <c r="I303" i="5"/>
  <c r="H303" i="5"/>
  <c r="Q302" i="5"/>
  <c r="N302" i="5"/>
  <c r="I302" i="5"/>
  <c r="H302" i="5"/>
  <c r="Q301" i="5"/>
  <c r="N301" i="5"/>
  <c r="I301" i="5"/>
  <c r="H301" i="5"/>
  <c r="Q300" i="5"/>
  <c r="N300" i="5"/>
  <c r="I300" i="5"/>
  <c r="H300" i="5"/>
  <c r="Q299" i="5"/>
  <c r="N299" i="5"/>
  <c r="I299" i="5"/>
  <c r="H299" i="5"/>
  <c r="Q298" i="5"/>
  <c r="N298" i="5"/>
  <c r="I298" i="5"/>
  <c r="H298" i="5"/>
  <c r="Q297" i="5"/>
  <c r="N297" i="5"/>
  <c r="I297" i="5"/>
  <c r="H297" i="5"/>
  <c r="Q296" i="5"/>
  <c r="N296" i="5"/>
  <c r="I296" i="5"/>
  <c r="H296" i="5"/>
  <c r="Q295" i="5"/>
  <c r="N295" i="5"/>
  <c r="I295" i="5"/>
  <c r="H295" i="5"/>
  <c r="Q294" i="5"/>
  <c r="N294" i="5"/>
  <c r="I294" i="5"/>
  <c r="H294" i="5"/>
  <c r="Q293" i="5"/>
  <c r="N293" i="5"/>
  <c r="I293" i="5"/>
  <c r="H293" i="5"/>
  <c r="Q292" i="5"/>
  <c r="N292" i="5"/>
  <c r="I292" i="5"/>
  <c r="H292" i="5"/>
  <c r="Q291" i="5"/>
  <c r="N291" i="5"/>
  <c r="I291" i="5"/>
  <c r="H291" i="5"/>
  <c r="Q290" i="5"/>
  <c r="N290" i="5"/>
  <c r="I290" i="5"/>
  <c r="H290" i="5"/>
  <c r="Q289" i="5"/>
  <c r="N289" i="5"/>
  <c r="I289" i="5"/>
  <c r="H289" i="5"/>
  <c r="Q288" i="5"/>
  <c r="N288" i="5"/>
  <c r="I288" i="5"/>
  <c r="H288" i="5"/>
  <c r="Q287" i="5"/>
  <c r="N287" i="5"/>
  <c r="I287" i="5"/>
  <c r="H287" i="5"/>
  <c r="Q286" i="5"/>
  <c r="N286" i="5"/>
  <c r="I286" i="5"/>
  <c r="H286" i="5"/>
  <c r="Q285" i="5"/>
  <c r="N285" i="5"/>
  <c r="I285" i="5"/>
  <c r="H285" i="5"/>
  <c r="Q284" i="5"/>
  <c r="N284" i="5"/>
  <c r="I284" i="5"/>
  <c r="H284" i="5"/>
  <c r="Q283" i="5"/>
  <c r="N283" i="5"/>
  <c r="I283" i="5"/>
  <c r="H283" i="5"/>
  <c r="Q279" i="5"/>
  <c r="N279" i="5"/>
  <c r="I279" i="5"/>
  <c r="H279" i="5"/>
  <c r="Q278" i="5"/>
  <c r="N278" i="5"/>
  <c r="I278" i="5"/>
  <c r="H278" i="5"/>
  <c r="Q277" i="5"/>
  <c r="N277" i="5"/>
  <c r="I277" i="5"/>
  <c r="H277" i="5"/>
  <c r="Q276" i="5"/>
  <c r="N276" i="5"/>
  <c r="I276" i="5"/>
  <c r="H276" i="5"/>
  <c r="Q275" i="5"/>
  <c r="N275" i="5"/>
  <c r="I275" i="5"/>
  <c r="H275" i="5"/>
  <c r="Q274" i="5"/>
  <c r="N274" i="5"/>
  <c r="I274" i="5"/>
  <c r="H274" i="5"/>
  <c r="Q273" i="5"/>
  <c r="N273" i="5"/>
  <c r="I273" i="5"/>
  <c r="H273" i="5"/>
  <c r="Q272" i="5"/>
  <c r="N272" i="5"/>
  <c r="I272" i="5"/>
  <c r="H272" i="5"/>
  <c r="Q271" i="5"/>
  <c r="N271" i="5"/>
  <c r="I271" i="5"/>
  <c r="H271" i="5"/>
  <c r="Q270" i="5"/>
  <c r="N270" i="5"/>
  <c r="I270" i="5"/>
  <c r="H270" i="5"/>
  <c r="Q269" i="5"/>
  <c r="N269" i="5"/>
  <c r="I269" i="5"/>
  <c r="H269" i="5"/>
  <c r="Q268" i="5"/>
  <c r="N268" i="5"/>
  <c r="I268" i="5"/>
  <c r="H268" i="5"/>
  <c r="Q267" i="5"/>
  <c r="N267" i="5"/>
  <c r="I267" i="5"/>
  <c r="H267" i="5"/>
  <c r="Q266" i="5"/>
  <c r="N266" i="5"/>
  <c r="I266" i="5"/>
  <c r="H266" i="5"/>
  <c r="Q265" i="5"/>
  <c r="N265" i="5"/>
  <c r="I265" i="5"/>
  <c r="H265" i="5"/>
  <c r="Q264" i="5"/>
  <c r="N264" i="5"/>
  <c r="I264" i="5"/>
  <c r="H264" i="5"/>
  <c r="Q263" i="5"/>
  <c r="N263" i="5"/>
  <c r="I263" i="5"/>
  <c r="H263" i="5"/>
  <c r="Q262" i="5"/>
  <c r="N262" i="5"/>
  <c r="I262" i="5"/>
  <c r="H262" i="5"/>
  <c r="Q261" i="5"/>
  <c r="N261" i="5"/>
  <c r="I261" i="5"/>
  <c r="H261" i="5"/>
  <c r="Q260" i="5"/>
  <c r="N260" i="5"/>
  <c r="I260" i="5"/>
  <c r="H260" i="5"/>
  <c r="Q259" i="5"/>
  <c r="N259" i="5"/>
  <c r="I259" i="5"/>
  <c r="H259" i="5"/>
  <c r="Q258" i="5"/>
  <c r="N258" i="5"/>
  <c r="I258" i="5"/>
  <c r="H258" i="5"/>
  <c r="Q257" i="5"/>
  <c r="N257" i="5"/>
  <c r="I257" i="5"/>
  <c r="H257" i="5"/>
  <c r="Q256" i="5"/>
  <c r="N256" i="5"/>
  <c r="I256" i="5"/>
  <c r="H256" i="5"/>
  <c r="Q255" i="5"/>
  <c r="N255" i="5"/>
  <c r="I255" i="5"/>
  <c r="H255" i="5"/>
  <c r="Q254" i="5"/>
  <c r="N254" i="5"/>
  <c r="I254" i="5"/>
  <c r="H254" i="5"/>
  <c r="Q253" i="5"/>
  <c r="N253" i="5"/>
  <c r="I253" i="5"/>
  <c r="H253" i="5"/>
  <c r="Q252" i="5"/>
  <c r="N252" i="5"/>
  <c r="I252" i="5"/>
  <c r="H252" i="5"/>
  <c r="Q251" i="5"/>
  <c r="N251" i="5"/>
  <c r="I251" i="5"/>
  <c r="H251" i="5"/>
  <c r="Q250" i="5"/>
  <c r="N250" i="5"/>
  <c r="I250" i="5"/>
  <c r="H250" i="5"/>
  <c r="Q249" i="5"/>
  <c r="N249" i="5"/>
  <c r="I249" i="5"/>
  <c r="H249" i="5"/>
  <c r="Q248" i="5"/>
  <c r="N248" i="5"/>
  <c r="I248" i="5"/>
  <c r="H248" i="5"/>
  <c r="Q247" i="5"/>
  <c r="N247" i="5"/>
  <c r="I247" i="5"/>
  <c r="H247" i="5"/>
  <c r="Q246" i="5"/>
  <c r="N246" i="5"/>
  <c r="I246" i="5"/>
  <c r="H246" i="5"/>
  <c r="Q245" i="5"/>
  <c r="N245" i="5"/>
  <c r="I245" i="5"/>
  <c r="H245" i="5"/>
  <c r="Q244" i="5"/>
  <c r="N244" i="5"/>
  <c r="I244" i="5"/>
  <c r="H244" i="5"/>
  <c r="Q243" i="5"/>
  <c r="N243" i="5"/>
  <c r="I243" i="5"/>
  <c r="H243" i="5"/>
  <c r="Q242" i="5"/>
  <c r="N242" i="5"/>
  <c r="I242" i="5"/>
  <c r="H242" i="5"/>
  <c r="Q241" i="5"/>
  <c r="N241" i="5"/>
  <c r="I241" i="5"/>
  <c r="H241" i="5"/>
  <c r="Q240" i="5"/>
  <c r="N240" i="5"/>
  <c r="I240" i="5"/>
  <c r="H240" i="5"/>
  <c r="Q239" i="5"/>
  <c r="N239" i="5"/>
  <c r="I239" i="5"/>
  <c r="H239" i="5"/>
  <c r="Q238" i="5"/>
  <c r="N238" i="5"/>
  <c r="I238" i="5"/>
  <c r="H238" i="5"/>
  <c r="Q237" i="5"/>
  <c r="N237" i="5"/>
  <c r="I237" i="5"/>
  <c r="H237" i="5"/>
  <c r="Q236" i="5"/>
  <c r="N236" i="5"/>
  <c r="I236" i="5"/>
  <c r="H236" i="5"/>
  <c r="Q235" i="5"/>
  <c r="N235" i="5"/>
  <c r="I235" i="5"/>
  <c r="H235" i="5"/>
  <c r="Q234" i="5"/>
  <c r="N234" i="5"/>
  <c r="I234" i="5"/>
  <c r="H234" i="5"/>
  <c r="Q233" i="5"/>
  <c r="N233" i="5"/>
  <c r="I233" i="5"/>
  <c r="H233" i="5"/>
  <c r="Q232" i="5"/>
  <c r="N232" i="5"/>
  <c r="I232" i="5"/>
  <c r="H232" i="5"/>
  <c r="Q93" i="5"/>
  <c r="N93" i="5"/>
  <c r="I93" i="5"/>
  <c r="H93" i="5"/>
  <c r="Q92" i="5"/>
  <c r="N92" i="5"/>
  <c r="I92" i="5"/>
  <c r="H92" i="5"/>
  <c r="Q91" i="5"/>
  <c r="N91" i="5"/>
  <c r="I91" i="5"/>
  <c r="H91" i="5"/>
  <c r="Q90" i="5"/>
  <c r="N90" i="5"/>
  <c r="I90" i="5"/>
  <c r="H90" i="5"/>
  <c r="Q89" i="5"/>
  <c r="N89" i="5"/>
  <c r="I89" i="5"/>
  <c r="H89" i="5"/>
  <c r="Q88" i="5"/>
  <c r="N88" i="5"/>
  <c r="I88" i="5"/>
  <c r="H88" i="5"/>
  <c r="Q87" i="5"/>
  <c r="N87" i="5"/>
  <c r="I87" i="5"/>
  <c r="H87" i="5"/>
  <c r="Q86" i="5"/>
  <c r="N86" i="5"/>
  <c r="I86" i="5"/>
  <c r="H86" i="5"/>
  <c r="Q85" i="5"/>
  <c r="N85" i="5"/>
  <c r="I85" i="5"/>
  <c r="H85" i="5"/>
  <c r="Q84" i="5"/>
  <c r="N84" i="5"/>
  <c r="I84" i="5"/>
  <c r="H84" i="5"/>
  <c r="Q83" i="5"/>
  <c r="N83" i="5"/>
  <c r="I83" i="5"/>
  <c r="H83" i="5"/>
  <c r="Q82" i="5"/>
  <c r="N82" i="5"/>
  <c r="I82" i="5"/>
  <c r="H82" i="5"/>
  <c r="Q81" i="5"/>
  <c r="N81" i="5"/>
  <c r="I81" i="5"/>
  <c r="H81" i="5"/>
  <c r="Q80" i="5"/>
  <c r="N80" i="5"/>
  <c r="I80" i="5"/>
  <c r="H80" i="5"/>
  <c r="Q79" i="5"/>
  <c r="N79" i="5"/>
  <c r="I79" i="5"/>
  <c r="H79" i="5"/>
  <c r="Q78" i="5"/>
  <c r="N78" i="5"/>
  <c r="I78" i="5"/>
  <c r="H78" i="5"/>
  <c r="Q77" i="5"/>
  <c r="N77" i="5"/>
  <c r="I77" i="5"/>
  <c r="H77" i="5"/>
  <c r="Q76" i="5"/>
  <c r="N76" i="5"/>
  <c r="I76" i="5"/>
  <c r="H76" i="5"/>
  <c r="Q75" i="5"/>
  <c r="N75" i="5"/>
  <c r="I75" i="5"/>
  <c r="H75" i="5"/>
  <c r="Q74" i="5"/>
  <c r="N74" i="5"/>
  <c r="I74" i="5"/>
  <c r="H74" i="5"/>
  <c r="Q73" i="5"/>
  <c r="N73" i="5"/>
  <c r="I73" i="5"/>
  <c r="H73" i="5"/>
  <c r="Q72" i="5"/>
  <c r="N72" i="5"/>
  <c r="I72" i="5"/>
  <c r="H72" i="5"/>
  <c r="Q71" i="5"/>
  <c r="N71" i="5"/>
  <c r="I71" i="5"/>
  <c r="H71" i="5"/>
  <c r="Q70" i="5"/>
  <c r="N70" i="5"/>
  <c r="I70" i="5"/>
  <c r="H70" i="5"/>
  <c r="Q69" i="5"/>
  <c r="N69" i="5"/>
  <c r="I69" i="5"/>
  <c r="H69" i="5"/>
  <c r="Q68" i="5"/>
  <c r="N68" i="5"/>
  <c r="I68" i="5"/>
  <c r="H68" i="5"/>
  <c r="Q67" i="5"/>
  <c r="N67" i="5"/>
  <c r="I67" i="5"/>
  <c r="H67" i="5"/>
  <c r="Q66" i="5"/>
  <c r="N66" i="5"/>
  <c r="I66" i="5"/>
  <c r="H66" i="5"/>
  <c r="Q65" i="5"/>
  <c r="N65" i="5"/>
  <c r="I65" i="5"/>
  <c r="H65" i="5"/>
  <c r="Q64" i="5"/>
  <c r="N64" i="5"/>
  <c r="I64" i="5"/>
  <c r="H64" i="5"/>
  <c r="Q63" i="5"/>
  <c r="N63" i="5"/>
  <c r="I63" i="5"/>
  <c r="H63" i="5"/>
  <c r="Q62" i="5"/>
  <c r="N62" i="5"/>
  <c r="I62" i="5"/>
  <c r="H62" i="5"/>
  <c r="Q61" i="5"/>
  <c r="N61" i="5"/>
  <c r="I61" i="5"/>
  <c r="H61" i="5"/>
  <c r="Q60" i="5"/>
  <c r="N60" i="5"/>
  <c r="I60" i="5"/>
  <c r="H60" i="5"/>
  <c r="Q59" i="5"/>
  <c r="N59" i="5"/>
  <c r="I59" i="5"/>
  <c r="H59" i="5"/>
  <c r="Q58" i="5"/>
  <c r="N58" i="5"/>
  <c r="I58" i="5"/>
  <c r="H58" i="5"/>
  <c r="Q57" i="5"/>
  <c r="N57" i="5"/>
  <c r="I57" i="5"/>
  <c r="H57" i="5"/>
  <c r="Q56" i="5"/>
  <c r="N56" i="5"/>
  <c r="I56" i="5"/>
  <c r="H56" i="5"/>
  <c r="Q55" i="5"/>
  <c r="N55" i="5"/>
  <c r="I55" i="5"/>
  <c r="H55" i="5"/>
  <c r="Q54" i="5"/>
  <c r="N54" i="5"/>
  <c r="I54" i="5"/>
  <c r="H54" i="5"/>
  <c r="Q53" i="5"/>
  <c r="N53" i="5"/>
  <c r="I53" i="5"/>
  <c r="H53" i="5"/>
  <c r="Q52" i="5"/>
  <c r="N52" i="5"/>
  <c r="I52" i="5"/>
  <c r="H52" i="5"/>
  <c r="Q51" i="5"/>
  <c r="N51" i="5"/>
  <c r="I51" i="5"/>
  <c r="H51" i="5"/>
  <c r="Q50" i="5"/>
  <c r="N50" i="5"/>
  <c r="I50" i="5"/>
  <c r="H50" i="5"/>
  <c r="Q49" i="5"/>
  <c r="N49" i="5"/>
  <c r="I49" i="5"/>
  <c r="H49" i="5"/>
  <c r="Q48" i="5"/>
  <c r="N48" i="5"/>
  <c r="I48" i="5"/>
  <c r="H48" i="5"/>
  <c r="Q47" i="5"/>
  <c r="N47" i="5"/>
  <c r="I47" i="5"/>
  <c r="H47" i="5"/>
  <c r="Q46" i="5"/>
  <c r="N46" i="5"/>
  <c r="I46" i="5"/>
  <c r="H46" i="5"/>
  <c r="Q45" i="5"/>
  <c r="N45" i="5"/>
  <c r="I45" i="5"/>
  <c r="H45" i="5"/>
  <c r="Q44" i="5"/>
  <c r="N44" i="5"/>
  <c r="I44" i="5"/>
  <c r="H44" i="5"/>
  <c r="Q43" i="5"/>
  <c r="N43" i="5"/>
  <c r="I43" i="5"/>
  <c r="H43" i="5"/>
  <c r="Q42" i="5"/>
  <c r="N42" i="5"/>
  <c r="I42" i="5"/>
  <c r="H42" i="5"/>
  <c r="Q41" i="5"/>
  <c r="N41" i="5"/>
  <c r="I41" i="5"/>
  <c r="H41" i="5"/>
  <c r="Q40" i="5"/>
  <c r="N40" i="5"/>
  <c r="I40" i="5"/>
  <c r="H40" i="5"/>
  <c r="Q39" i="5"/>
  <c r="N39" i="5"/>
  <c r="I39" i="5"/>
  <c r="H39" i="5"/>
  <c r="Q38" i="5"/>
  <c r="N38" i="5"/>
  <c r="I38" i="5"/>
  <c r="H38" i="5"/>
  <c r="Q37" i="5"/>
  <c r="N37" i="5"/>
  <c r="I37" i="5"/>
  <c r="H37" i="5"/>
  <c r="Q36" i="5"/>
  <c r="N36" i="5"/>
  <c r="I36" i="5"/>
  <c r="H36" i="5"/>
  <c r="Q35" i="5"/>
  <c r="N35" i="5"/>
  <c r="I35" i="5"/>
  <c r="H35" i="5"/>
  <c r="Q34" i="5"/>
  <c r="N34" i="5"/>
  <c r="I34" i="5"/>
  <c r="H34" i="5"/>
  <c r="Q33" i="5"/>
  <c r="N33" i="5"/>
  <c r="I33" i="5"/>
  <c r="H33" i="5"/>
  <c r="Q32" i="5"/>
  <c r="N32" i="5"/>
  <c r="I32" i="5"/>
  <c r="H32" i="5"/>
  <c r="Q31" i="5"/>
  <c r="N31" i="5"/>
  <c r="I31" i="5"/>
  <c r="H31" i="5"/>
  <c r="Q30" i="5"/>
  <c r="N30" i="5"/>
  <c r="I30" i="5"/>
  <c r="H30" i="5"/>
  <c r="Q29" i="5"/>
  <c r="N29" i="5"/>
  <c r="I29" i="5"/>
  <c r="H29" i="5"/>
  <c r="Q28" i="5"/>
  <c r="N28" i="5"/>
  <c r="I28" i="5"/>
  <c r="H28" i="5"/>
  <c r="Q27" i="5"/>
  <c r="N27" i="5"/>
  <c r="I27" i="5"/>
  <c r="H27" i="5"/>
  <c r="Q26" i="5"/>
  <c r="N26" i="5"/>
  <c r="I26" i="5"/>
  <c r="H26" i="5"/>
  <c r="Q25" i="5"/>
  <c r="N25" i="5"/>
  <c r="I25" i="5"/>
  <c r="H25" i="5"/>
  <c r="Q24" i="5"/>
  <c r="N24" i="5"/>
  <c r="I24" i="5"/>
  <c r="H24" i="5"/>
  <c r="Q23" i="5"/>
  <c r="N23" i="5"/>
  <c r="I23" i="5"/>
  <c r="H23" i="5"/>
  <c r="Q22" i="5"/>
  <c r="N22" i="5"/>
  <c r="I22" i="5"/>
  <c r="H22" i="5"/>
  <c r="Q21" i="5"/>
  <c r="N21" i="5"/>
  <c r="I21" i="5"/>
  <c r="H21" i="5"/>
  <c r="Q20" i="5"/>
  <c r="N20" i="5"/>
  <c r="I20" i="5"/>
  <c r="H20" i="5"/>
  <c r="Q19" i="5"/>
  <c r="N19" i="5"/>
  <c r="I19" i="5"/>
  <c r="H19" i="5"/>
  <c r="Q18" i="5"/>
  <c r="N18" i="5"/>
  <c r="I18" i="5"/>
  <c r="H18" i="5"/>
  <c r="Q17" i="5"/>
  <c r="N17" i="5"/>
  <c r="I17" i="5"/>
  <c r="H17" i="5"/>
  <c r="Q16" i="5"/>
  <c r="N16" i="5"/>
  <c r="I16" i="5"/>
  <c r="H16" i="5"/>
  <c r="Q15" i="5"/>
  <c r="N15" i="5"/>
  <c r="I15" i="5"/>
  <c r="H15" i="5"/>
  <c r="Q14" i="5"/>
  <c r="N14" i="5"/>
  <c r="I14" i="5"/>
  <c r="H14" i="5"/>
  <c r="Q13" i="5"/>
  <c r="N13" i="5"/>
  <c r="I13" i="5"/>
  <c r="H13" i="5"/>
  <c r="Q12" i="5"/>
  <c r="N12" i="5"/>
  <c r="I12" i="5"/>
  <c r="H12" i="5"/>
  <c r="Q11" i="5"/>
  <c r="N11" i="5"/>
  <c r="I11" i="5"/>
  <c r="H11" i="5"/>
  <c r="Q10" i="5"/>
  <c r="N10" i="5"/>
  <c r="I10" i="5"/>
  <c r="H10" i="5"/>
  <c r="Q9" i="5"/>
  <c r="N9" i="5"/>
  <c r="I9" i="5"/>
  <c r="H9" i="5"/>
  <c r="Q8" i="5"/>
  <c r="N8" i="5"/>
  <c r="I8" i="5"/>
  <c r="H8" i="5"/>
  <c r="Q7" i="5"/>
  <c r="N7" i="5"/>
  <c r="I7" i="5"/>
  <c r="H7" i="5"/>
  <c r="Q6" i="5"/>
  <c r="N6" i="5"/>
  <c r="I6" i="5"/>
  <c r="H6" i="5"/>
  <c r="Q5" i="5"/>
  <c r="N5" i="5"/>
  <c r="I5" i="5"/>
  <c r="H5" i="5"/>
  <c r="M281" i="5"/>
  <c r="H281" i="5"/>
  <c r="M95" i="5"/>
  <c r="H95" i="5"/>
  <c r="L100" i="1"/>
  <c r="R61" i="4"/>
  <c r="Q61" i="4"/>
  <c r="T57" i="4"/>
  <c r="O64" i="4"/>
  <c r="O63" i="4"/>
  <c r="N61" i="4"/>
  <c r="O61" i="4"/>
  <c r="P61" i="4"/>
  <c r="M133" i="1"/>
  <c r="L133" i="1"/>
  <c r="N133" i="1"/>
  <c r="M134" i="1"/>
  <c r="L134" i="1"/>
  <c r="N134" i="1"/>
  <c r="O134" i="1"/>
  <c r="M135" i="1"/>
  <c r="L135" i="1"/>
  <c r="N135" i="1"/>
  <c r="M136" i="1"/>
  <c r="L136" i="1"/>
  <c r="N136" i="1"/>
  <c r="O136" i="1"/>
  <c r="M137" i="1"/>
  <c r="L137" i="1"/>
  <c r="N137" i="1"/>
  <c r="M138" i="1"/>
  <c r="L138" i="1"/>
  <c r="N138" i="1"/>
  <c r="O138" i="1"/>
  <c r="M139" i="1"/>
  <c r="L139" i="1"/>
  <c r="N139" i="1"/>
  <c r="M140" i="1"/>
  <c r="L140" i="1"/>
  <c r="N140" i="1"/>
  <c r="O140" i="1"/>
  <c r="M141" i="1"/>
  <c r="L141" i="1"/>
  <c r="N141" i="1"/>
  <c r="M142" i="1"/>
  <c r="L142" i="1"/>
  <c r="N142" i="1"/>
  <c r="O142" i="1"/>
  <c r="M143" i="1"/>
  <c r="L143" i="1"/>
  <c r="N143" i="1"/>
  <c r="M144" i="1"/>
  <c r="L144" i="1"/>
  <c r="N144" i="1"/>
  <c r="O144" i="1"/>
  <c r="M145" i="1"/>
  <c r="L145" i="1"/>
  <c r="N145" i="1"/>
  <c r="M146" i="1"/>
  <c r="L146" i="1"/>
  <c r="N146" i="1"/>
  <c r="O146" i="1"/>
  <c r="M147" i="1"/>
  <c r="L147" i="1"/>
  <c r="N147" i="1"/>
  <c r="M148" i="1"/>
  <c r="L148" i="1"/>
  <c r="N148" i="1"/>
  <c r="O148" i="1"/>
  <c r="M149" i="1"/>
  <c r="L149" i="1"/>
  <c r="N149" i="1"/>
  <c r="M150" i="1"/>
  <c r="L150" i="1"/>
  <c r="N150" i="1"/>
  <c r="O150" i="1"/>
  <c r="M151" i="1"/>
  <c r="L151" i="1"/>
  <c r="N151" i="1"/>
  <c r="M152" i="1"/>
  <c r="L152" i="1"/>
  <c r="N152" i="1"/>
  <c r="O152" i="1"/>
  <c r="M153" i="1"/>
  <c r="L153" i="1"/>
  <c r="N153" i="1"/>
  <c r="M154" i="1"/>
  <c r="L154" i="1"/>
  <c r="N154" i="1"/>
  <c r="O154" i="1"/>
  <c r="M155" i="1"/>
  <c r="L155" i="1"/>
  <c r="N155" i="1"/>
  <c r="M156" i="1"/>
  <c r="L156" i="1"/>
  <c r="N156" i="1"/>
  <c r="O156" i="1"/>
  <c r="M157" i="1"/>
  <c r="L157" i="1"/>
  <c r="N157" i="1"/>
  <c r="M158" i="1"/>
  <c r="L158" i="1"/>
  <c r="N158" i="1"/>
  <c r="O158" i="1"/>
  <c r="M159" i="1"/>
  <c r="L159" i="1"/>
  <c r="N159" i="1"/>
  <c r="M160" i="1"/>
  <c r="L160" i="1"/>
  <c r="N160" i="1"/>
  <c r="O160" i="1"/>
  <c r="M161" i="1"/>
  <c r="L161" i="1"/>
  <c r="N161" i="1"/>
  <c r="M162" i="1"/>
  <c r="L162" i="1"/>
  <c r="N162" i="1"/>
  <c r="O162" i="1"/>
  <c r="M163" i="1"/>
  <c r="L163" i="1"/>
  <c r="N163" i="1"/>
  <c r="M164" i="1"/>
  <c r="L164" i="1"/>
  <c r="N164" i="1"/>
  <c r="O164" i="1"/>
  <c r="M165" i="1"/>
  <c r="L165" i="1"/>
  <c r="N165" i="1"/>
  <c r="M166" i="1"/>
  <c r="L166" i="1"/>
  <c r="N166" i="1"/>
  <c r="O166" i="1"/>
  <c r="M167" i="1"/>
  <c r="L167" i="1"/>
  <c r="N167" i="1"/>
  <c r="M168" i="1"/>
  <c r="L168" i="1"/>
  <c r="N168" i="1"/>
  <c r="O168" i="1"/>
  <c r="M169" i="1"/>
  <c r="L169" i="1"/>
  <c r="N169" i="1"/>
  <c r="M170" i="1"/>
  <c r="L170" i="1"/>
  <c r="N170" i="1"/>
  <c r="O170" i="1"/>
  <c r="M171" i="1"/>
  <c r="L171" i="1"/>
  <c r="N171" i="1"/>
  <c r="M172" i="1"/>
  <c r="L172" i="1"/>
  <c r="N172" i="1"/>
  <c r="O172" i="1"/>
  <c r="M173" i="1"/>
  <c r="L173" i="1"/>
  <c r="N173" i="1"/>
  <c r="M174" i="1"/>
  <c r="L174" i="1"/>
  <c r="N174" i="1"/>
  <c r="O174" i="1"/>
  <c r="M175" i="1"/>
  <c r="L175" i="1"/>
  <c r="N175" i="1"/>
  <c r="M176" i="1"/>
  <c r="L176" i="1"/>
  <c r="N176" i="1"/>
  <c r="O176" i="1"/>
  <c r="M177" i="1"/>
  <c r="L177" i="1"/>
  <c r="N177" i="1"/>
  <c r="M178" i="1"/>
  <c r="L178" i="1"/>
  <c r="N178" i="1"/>
  <c r="O178" i="1"/>
  <c r="M179" i="1"/>
  <c r="L179" i="1"/>
  <c r="N179" i="1"/>
  <c r="M180" i="1"/>
  <c r="L180" i="1"/>
  <c r="N180" i="1"/>
  <c r="O180" i="1"/>
  <c r="M181" i="1"/>
  <c r="L181" i="1"/>
  <c r="N181" i="1"/>
  <c r="M182" i="1"/>
  <c r="L182" i="1"/>
  <c r="N182" i="1"/>
  <c r="O182" i="1"/>
  <c r="M183" i="1"/>
  <c r="L183" i="1"/>
  <c r="N183" i="1"/>
  <c r="M184" i="1"/>
  <c r="L184" i="1"/>
  <c r="N184" i="1"/>
  <c r="O184" i="1"/>
  <c r="M185" i="1"/>
  <c r="L185" i="1"/>
  <c r="N185" i="1"/>
  <c r="M186" i="1"/>
  <c r="L186" i="1"/>
  <c r="N186" i="1"/>
  <c r="O186" i="1"/>
  <c r="M187" i="1"/>
  <c r="L187" i="1"/>
  <c r="N187" i="1"/>
  <c r="M188" i="1"/>
  <c r="L188" i="1"/>
  <c r="N188" i="1"/>
  <c r="O188" i="1"/>
  <c r="M189" i="1"/>
  <c r="L189" i="1"/>
  <c r="N189" i="1"/>
  <c r="M190" i="1"/>
  <c r="L190" i="1"/>
  <c r="N190" i="1"/>
  <c r="O190" i="1"/>
  <c r="M191" i="1"/>
  <c r="L191" i="1"/>
  <c r="N191" i="1"/>
  <c r="M192" i="1"/>
  <c r="L192" i="1"/>
  <c r="N192" i="1"/>
  <c r="O192" i="1"/>
  <c r="M193" i="1"/>
  <c r="L193" i="1"/>
  <c r="N193" i="1"/>
  <c r="M194" i="1"/>
  <c r="L194" i="1"/>
  <c r="N194" i="1"/>
  <c r="O194" i="1"/>
  <c r="M195" i="1"/>
  <c r="L195" i="1"/>
  <c r="N195" i="1"/>
  <c r="M196" i="1"/>
  <c r="L196" i="1"/>
  <c r="N196" i="1"/>
  <c r="O196" i="1"/>
  <c r="M197" i="1"/>
  <c r="L197" i="1"/>
  <c r="N197" i="1"/>
  <c r="M198" i="1"/>
  <c r="L198" i="1"/>
  <c r="N198" i="1"/>
  <c r="O198" i="1"/>
  <c r="M199" i="1"/>
  <c r="L199" i="1"/>
  <c r="N199" i="1"/>
  <c r="M200" i="1"/>
  <c r="L200" i="1"/>
  <c r="N200" i="1"/>
  <c r="O200" i="1"/>
  <c r="M201" i="1"/>
  <c r="L201" i="1"/>
  <c r="N201" i="1"/>
  <c r="M202" i="1"/>
  <c r="L202" i="1"/>
  <c r="N202" i="1"/>
  <c r="O202" i="1"/>
  <c r="M203" i="1"/>
  <c r="L203" i="1"/>
  <c r="N203" i="1"/>
  <c r="M204" i="1"/>
  <c r="L204" i="1"/>
  <c r="N204" i="1"/>
  <c r="O204" i="1"/>
  <c r="M205" i="1"/>
  <c r="L205" i="1"/>
  <c r="N205" i="1"/>
  <c r="M206" i="1"/>
  <c r="L206" i="1"/>
  <c r="N206" i="1"/>
  <c r="O206" i="1"/>
  <c r="M207" i="1"/>
  <c r="L207" i="1"/>
  <c r="N207" i="1"/>
  <c r="M208" i="1"/>
  <c r="L208" i="1"/>
  <c r="N208" i="1"/>
  <c r="O208" i="1"/>
  <c r="M209" i="1"/>
  <c r="L209" i="1"/>
  <c r="N209" i="1"/>
  <c r="M210" i="1"/>
  <c r="L210" i="1"/>
  <c r="N210" i="1"/>
  <c r="O210" i="1"/>
  <c r="M211" i="1"/>
  <c r="L211" i="1"/>
  <c r="N211" i="1"/>
  <c r="M212" i="1"/>
  <c r="L212" i="1"/>
  <c r="N212" i="1"/>
  <c r="O212" i="1"/>
  <c r="M213" i="1"/>
  <c r="L213" i="1"/>
  <c r="N213" i="1"/>
  <c r="M214" i="1"/>
  <c r="L214" i="1"/>
  <c r="N214" i="1"/>
  <c r="O214" i="1"/>
  <c r="M215" i="1"/>
  <c r="L215" i="1"/>
  <c r="N215" i="1"/>
  <c r="M216" i="1"/>
  <c r="L216" i="1"/>
  <c r="N216" i="1"/>
  <c r="O216" i="1"/>
  <c r="M217" i="1"/>
  <c r="L217" i="1"/>
  <c r="N217" i="1"/>
  <c r="M218" i="1"/>
  <c r="L218" i="1"/>
  <c r="N218" i="1"/>
  <c r="O218" i="1"/>
  <c r="M219" i="1"/>
  <c r="L219" i="1"/>
  <c r="N219" i="1"/>
  <c r="M220" i="1"/>
  <c r="L220" i="1"/>
  <c r="N220" i="1"/>
  <c r="O220" i="1"/>
  <c r="M221" i="1"/>
  <c r="L221" i="1"/>
  <c r="N221" i="1"/>
  <c r="M222" i="1"/>
  <c r="L222" i="1"/>
  <c r="N222" i="1"/>
  <c r="O222" i="1"/>
  <c r="M223" i="1"/>
  <c r="L223" i="1"/>
  <c r="N223" i="1"/>
  <c r="M224" i="1"/>
  <c r="L224" i="1"/>
  <c r="N224" i="1"/>
  <c r="O224" i="1"/>
  <c r="M225" i="1"/>
  <c r="L225" i="1"/>
  <c r="N225" i="1"/>
  <c r="M226" i="1"/>
  <c r="L226" i="1"/>
  <c r="N226" i="1"/>
  <c r="O226" i="1"/>
  <c r="M227" i="1"/>
  <c r="L227" i="1"/>
  <c r="N227" i="1"/>
  <c r="M228" i="1"/>
  <c r="L228" i="1"/>
  <c r="N228" i="1"/>
  <c r="O228" i="1"/>
  <c r="M229" i="1"/>
  <c r="L229" i="1"/>
  <c r="N229" i="1"/>
  <c r="M230" i="1"/>
  <c r="L230" i="1"/>
  <c r="N230" i="1"/>
  <c r="O230" i="1"/>
  <c r="M231" i="1"/>
  <c r="L231" i="1"/>
  <c r="N231" i="1"/>
  <c r="M232" i="1"/>
  <c r="L232" i="1"/>
  <c r="N232" i="1"/>
  <c r="O232" i="1"/>
  <c r="M233" i="1"/>
  <c r="L233" i="1"/>
  <c r="N233" i="1"/>
  <c r="M234" i="1"/>
  <c r="L234" i="1"/>
  <c r="N234" i="1"/>
  <c r="O234" i="1"/>
  <c r="M235" i="1"/>
  <c r="L235" i="1"/>
  <c r="N235" i="1"/>
  <c r="M236" i="1"/>
  <c r="L236" i="1"/>
  <c r="N236" i="1"/>
  <c r="O236" i="1"/>
  <c r="M237" i="1"/>
  <c r="L237" i="1"/>
  <c r="N237" i="1"/>
  <c r="M238" i="1"/>
  <c r="L238" i="1"/>
  <c r="N238" i="1"/>
  <c r="O238" i="1"/>
  <c r="M239" i="1"/>
  <c r="L239" i="1"/>
  <c r="N239" i="1"/>
  <c r="M240" i="1"/>
  <c r="L240" i="1"/>
  <c r="N240" i="1"/>
  <c r="O240" i="1"/>
  <c r="M241" i="1"/>
  <c r="L241" i="1"/>
  <c r="N241" i="1"/>
  <c r="M242" i="1"/>
  <c r="L242" i="1"/>
  <c r="N242" i="1"/>
  <c r="O242" i="1"/>
  <c r="M243" i="1"/>
  <c r="L243" i="1"/>
  <c r="N243" i="1"/>
  <c r="M244" i="1"/>
  <c r="L244" i="1"/>
  <c r="N244" i="1"/>
  <c r="O244" i="1"/>
  <c r="M245" i="1"/>
  <c r="L245" i="1"/>
  <c r="N245" i="1"/>
  <c r="M246" i="1"/>
  <c r="L246" i="1"/>
  <c r="N246" i="1"/>
  <c r="O246" i="1"/>
  <c r="M247" i="1"/>
  <c r="L247" i="1"/>
  <c r="N247" i="1"/>
  <c r="M248" i="1"/>
  <c r="L248" i="1"/>
  <c r="N248" i="1"/>
  <c r="O248" i="1"/>
  <c r="M249" i="1"/>
  <c r="L249" i="1"/>
  <c r="N249" i="1"/>
  <c r="M250" i="1"/>
  <c r="L250" i="1"/>
  <c r="N250" i="1"/>
  <c r="O250" i="1"/>
  <c r="M251" i="1"/>
  <c r="L251" i="1"/>
  <c r="N251" i="1"/>
  <c r="M252" i="1"/>
  <c r="L252" i="1"/>
  <c r="N252" i="1"/>
  <c r="O252" i="1"/>
  <c r="M253" i="1"/>
  <c r="L253" i="1"/>
  <c r="N253" i="1"/>
  <c r="M254" i="1"/>
  <c r="L254" i="1"/>
  <c r="N254" i="1"/>
  <c r="O254" i="1"/>
  <c r="M255" i="1"/>
  <c r="L255" i="1"/>
  <c r="N255" i="1"/>
  <c r="M256" i="1"/>
  <c r="L256" i="1"/>
  <c r="N256" i="1"/>
  <c r="O256" i="1"/>
  <c r="M257" i="1"/>
  <c r="L257" i="1"/>
  <c r="N257" i="1"/>
  <c r="M258" i="1"/>
  <c r="L258" i="1"/>
  <c r="N258" i="1"/>
  <c r="O258" i="1"/>
  <c r="M259" i="1"/>
  <c r="L259" i="1"/>
  <c r="N259" i="1"/>
  <c r="M260" i="1"/>
  <c r="I260" i="1"/>
  <c r="H260" i="1"/>
  <c r="G260" i="1"/>
  <c r="E260" i="1"/>
  <c r="D260" i="1"/>
  <c r="C260" i="1"/>
  <c r="M45" i="1"/>
  <c r="L45" i="1"/>
  <c r="N45" i="1"/>
  <c r="M46" i="1"/>
  <c r="L46" i="1"/>
  <c r="N46" i="1"/>
  <c r="O46" i="1"/>
  <c r="M47" i="1"/>
  <c r="L47" i="1"/>
  <c r="N47" i="1"/>
  <c r="M48" i="1"/>
  <c r="L48" i="1"/>
  <c r="N48" i="1"/>
  <c r="O48" i="1"/>
  <c r="M49" i="1"/>
  <c r="L49" i="1"/>
  <c r="N49" i="1"/>
  <c r="M50" i="1"/>
  <c r="L50" i="1"/>
  <c r="N50" i="1"/>
  <c r="O50" i="1"/>
  <c r="M51" i="1"/>
  <c r="L51" i="1"/>
  <c r="N51" i="1"/>
  <c r="M52" i="1"/>
  <c r="L52" i="1"/>
  <c r="N52" i="1"/>
  <c r="O52" i="1"/>
  <c r="M53" i="1"/>
  <c r="L53" i="1"/>
  <c r="N53" i="1"/>
  <c r="M54" i="1"/>
  <c r="L54" i="1"/>
  <c r="N54" i="1"/>
  <c r="O54" i="1"/>
  <c r="M55" i="1"/>
  <c r="L55" i="1"/>
  <c r="N55" i="1"/>
  <c r="M56" i="1"/>
  <c r="L56" i="1"/>
  <c r="N56" i="1"/>
  <c r="O56" i="1"/>
  <c r="M57" i="1"/>
  <c r="L57" i="1"/>
  <c r="N57" i="1"/>
  <c r="M58" i="1"/>
  <c r="L58" i="1"/>
  <c r="N58" i="1"/>
  <c r="O58" i="1"/>
  <c r="M59" i="1"/>
  <c r="L59" i="1"/>
  <c r="N59" i="1"/>
  <c r="M60" i="1"/>
  <c r="L60" i="1"/>
  <c r="N60" i="1"/>
  <c r="O60" i="1"/>
  <c r="M61" i="1"/>
  <c r="L61" i="1"/>
  <c r="N61" i="1"/>
  <c r="M62" i="1"/>
  <c r="L62" i="1"/>
  <c r="N62" i="1"/>
  <c r="O62" i="1"/>
  <c r="M63" i="1"/>
  <c r="L63" i="1"/>
  <c r="N63" i="1"/>
  <c r="M64" i="1"/>
  <c r="L64" i="1"/>
  <c r="N64" i="1"/>
  <c r="O64" i="1"/>
  <c r="M65" i="1"/>
  <c r="L65" i="1"/>
  <c r="N65" i="1"/>
  <c r="M66" i="1"/>
  <c r="L66" i="1"/>
  <c r="N66" i="1"/>
  <c r="O66" i="1"/>
  <c r="M67" i="1"/>
  <c r="L67" i="1"/>
  <c r="N67" i="1"/>
  <c r="M68" i="1"/>
  <c r="L68" i="1"/>
  <c r="N68" i="1"/>
  <c r="O68" i="1"/>
  <c r="M69" i="1"/>
  <c r="L69" i="1"/>
  <c r="N69" i="1"/>
  <c r="M70" i="1"/>
  <c r="L70" i="1"/>
  <c r="N70" i="1"/>
  <c r="O70" i="1"/>
  <c r="M71" i="1"/>
  <c r="L71" i="1"/>
  <c r="N71" i="1"/>
  <c r="M72" i="1"/>
  <c r="L72" i="1"/>
  <c r="N72" i="1"/>
  <c r="O72" i="1"/>
  <c r="M73" i="1"/>
  <c r="L73" i="1"/>
  <c r="N73" i="1"/>
  <c r="M74" i="1"/>
  <c r="L74" i="1"/>
  <c r="N74" i="1"/>
  <c r="O74" i="1"/>
  <c r="M75" i="1"/>
  <c r="L75" i="1"/>
  <c r="N75" i="1"/>
  <c r="M76" i="1"/>
  <c r="L76" i="1"/>
  <c r="N76" i="1"/>
  <c r="O76" i="1"/>
  <c r="M77" i="1"/>
  <c r="L77" i="1"/>
  <c r="N77" i="1"/>
  <c r="W77" i="1"/>
  <c r="X77" i="1"/>
  <c r="M78" i="1"/>
  <c r="L78" i="1"/>
  <c r="N78" i="1"/>
  <c r="O78" i="1"/>
  <c r="M79" i="1"/>
  <c r="L79" i="1"/>
  <c r="N79" i="1"/>
  <c r="M80" i="1"/>
  <c r="L80" i="1"/>
  <c r="N80" i="1"/>
  <c r="O80" i="1"/>
  <c r="M81" i="1"/>
  <c r="L81" i="1"/>
  <c r="N81" i="1"/>
  <c r="M82" i="1"/>
  <c r="L82" i="1"/>
  <c r="N82" i="1"/>
  <c r="O82" i="1"/>
  <c r="M83" i="1"/>
  <c r="L83" i="1"/>
  <c r="N83" i="1"/>
  <c r="M84" i="1"/>
  <c r="L84" i="1"/>
  <c r="N84" i="1"/>
  <c r="O84" i="1"/>
  <c r="M85" i="1"/>
  <c r="L85" i="1"/>
  <c r="N85" i="1"/>
  <c r="M86" i="1"/>
  <c r="L86" i="1"/>
  <c r="N86" i="1"/>
  <c r="O86" i="1"/>
  <c r="M87" i="1"/>
  <c r="L87" i="1"/>
  <c r="N87" i="1"/>
  <c r="M88" i="1"/>
  <c r="L88" i="1"/>
  <c r="N88" i="1"/>
  <c r="O88" i="1"/>
  <c r="M89" i="1"/>
  <c r="L89" i="1"/>
  <c r="N89" i="1"/>
  <c r="M90" i="1"/>
  <c r="L90" i="1"/>
  <c r="N90" i="1"/>
  <c r="O90" i="1"/>
  <c r="M91" i="1"/>
  <c r="L91" i="1"/>
  <c r="N91" i="1"/>
  <c r="M92" i="1"/>
  <c r="L92" i="1"/>
  <c r="N92" i="1"/>
  <c r="O92" i="1"/>
  <c r="M93" i="1"/>
  <c r="L93" i="1"/>
  <c r="N93" i="1"/>
  <c r="M94" i="1"/>
  <c r="L94" i="1"/>
  <c r="N94" i="1"/>
  <c r="O94" i="1"/>
  <c r="M95" i="1"/>
  <c r="L95" i="1"/>
  <c r="N95" i="1"/>
  <c r="M96" i="1"/>
  <c r="L96" i="1"/>
  <c r="N96" i="1"/>
  <c r="O96" i="1"/>
  <c r="M97" i="1"/>
  <c r="L97" i="1"/>
  <c r="N97" i="1"/>
  <c r="M98" i="1"/>
  <c r="L98" i="1"/>
  <c r="N98" i="1"/>
  <c r="O98" i="1"/>
  <c r="M99" i="1"/>
  <c r="L99" i="1"/>
  <c r="N99" i="1"/>
  <c r="M100" i="1"/>
  <c r="N100" i="1"/>
  <c r="M101" i="1"/>
  <c r="L101" i="1"/>
  <c r="N101" i="1"/>
  <c r="O101" i="1"/>
  <c r="M102" i="1"/>
  <c r="L102" i="1"/>
  <c r="N102" i="1"/>
  <c r="M103" i="1"/>
  <c r="L103" i="1"/>
  <c r="N103" i="1"/>
  <c r="O103" i="1"/>
  <c r="M104" i="1"/>
  <c r="L104" i="1"/>
  <c r="N104" i="1"/>
  <c r="M105" i="1"/>
  <c r="L105" i="1"/>
  <c r="N105" i="1"/>
  <c r="O105" i="1"/>
  <c r="M106" i="1"/>
  <c r="L106" i="1"/>
  <c r="N106" i="1"/>
  <c r="M107" i="1"/>
  <c r="L107" i="1"/>
  <c r="N107" i="1"/>
  <c r="O107" i="1"/>
  <c r="M108" i="1"/>
  <c r="L108" i="1"/>
  <c r="N108" i="1"/>
  <c r="M109" i="1"/>
  <c r="L109" i="1"/>
  <c r="N109" i="1"/>
  <c r="O109" i="1"/>
  <c r="M110" i="1"/>
  <c r="L110" i="1"/>
  <c r="N110" i="1"/>
  <c r="M111" i="1"/>
  <c r="L111" i="1"/>
  <c r="N111" i="1"/>
  <c r="O111" i="1"/>
  <c r="M112" i="1"/>
  <c r="L112" i="1"/>
  <c r="N112" i="1"/>
  <c r="M113" i="1"/>
  <c r="L113" i="1"/>
  <c r="N113" i="1"/>
  <c r="O113" i="1"/>
  <c r="M114" i="1"/>
  <c r="L114" i="1"/>
  <c r="N114" i="1"/>
  <c r="M115" i="1"/>
  <c r="L115" i="1"/>
  <c r="N115" i="1"/>
  <c r="O115" i="1"/>
  <c r="M116" i="1"/>
  <c r="L116" i="1"/>
  <c r="N116" i="1"/>
  <c r="M117" i="1"/>
  <c r="L117" i="1"/>
  <c r="N117" i="1"/>
  <c r="O117" i="1"/>
  <c r="M118" i="1"/>
  <c r="L118" i="1"/>
  <c r="N118" i="1"/>
  <c r="M119" i="1"/>
  <c r="L119" i="1"/>
  <c r="N119" i="1"/>
  <c r="O119" i="1"/>
  <c r="M120" i="1"/>
  <c r="L120" i="1"/>
  <c r="N120" i="1"/>
  <c r="M121" i="1"/>
  <c r="L121" i="1"/>
  <c r="N121" i="1"/>
  <c r="O121" i="1"/>
  <c r="M122" i="1"/>
  <c r="L122" i="1"/>
  <c r="N122" i="1"/>
  <c r="M123" i="1"/>
  <c r="L123" i="1"/>
  <c r="N123" i="1"/>
  <c r="O123" i="1"/>
  <c r="M124" i="1"/>
  <c r="L124" i="1"/>
  <c r="N124" i="1"/>
  <c r="M125" i="1"/>
  <c r="L125" i="1"/>
  <c r="N125" i="1"/>
  <c r="O125" i="1"/>
  <c r="M126" i="1"/>
  <c r="L126" i="1"/>
  <c r="N126" i="1"/>
  <c r="M127" i="1"/>
  <c r="L127" i="1"/>
  <c r="N127" i="1"/>
  <c r="O127" i="1"/>
  <c r="M128" i="1"/>
  <c r="L128" i="1"/>
  <c r="N128" i="1"/>
  <c r="M129" i="1"/>
  <c r="L129" i="1"/>
  <c r="N129" i="1"/>
  <c r="O129" i="1"/>
  <c r="M130" i="1"/>
  <c r="L130" i="1"/>
  <c r="N130" i="1"/>
  <c r="M131" i="1"/>
  <c r="I131" i="1"/>
  <c r="G131" i="1"/>
  <c r="J131" i="1"/>
  <c r="H131" i="1"/>
  <c r="E131" i="1"/>
  <c r="D131" i="1"/>
  <c r="C131" i="1"/>
  <c r="DD401" i="1"/>
  <c r="C401" i="1"/>
  <c r="Q401" i="1"/>
  <c r="D401" i="1"/>
  <c r="R40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S40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T401" i="1"/>
  <c r="N264" i="1"/>
  <c r="O264" i="1"/>
  <c r="N266" i="1"/>
  <c r="O266" i="1"/>
  <c r="N268" i="1"/>
  <c r="O268" i="1"/>
  <c r="N270" i="1"/>
  <c r="O270" i="1"/>
  <c r="N272" i="1"/>
  <c r="O272" i="1"/>
  <c r="N274" i="1"/>
  <c r="O274" i="1"/>
  <c r="N276" i="1"/>
  <c r="O276" i="1"/>
  <c r="N278" i="1"/>
  <c r="O278" i="1"/>
  <c r="N280" i="1"/>
  <c r="O280" i="1"/>
  <c r="N282" i="1"/>
  <c r="O282" i="1"/>
  <c r="N284" i="1"/>
  <c r="O284" i="1"/>
  <c r="N286" i="1"/>
  <c r="O286" i="1"/>
  <c r="N288" i="1"/>
  <c r="O288" i="1"/>
  <c r="N290" i="1"/>
  <c r="O290" i="1"/>
  <c r="N292" i="1"/>
  <c r="O292" i="1"/>
  <c r="N294" i="1"/>
  <c r="O294" i="1"/>
  <c r="N296" i="1"/>
  <c r="O296" i="1"/>
  <c r="N298" i="1"/>
  <c r="O298" i="1"/>
  <c r="N300" i="1"/>
  <c r="O300" i="1"/>
  <c r="N302" i="1"/>
  <c r="O302" i="1"/>
  <c r="N304" i="1"/>
  <c r="O304" i="1"/>
  <c r="N306" i="1"/>
  <c r="O306" i="1"/>
  <c r="N308" i="1"/>
  <c r="O308" i="1"/>
  <c r="N310" i="1"/>
  <c r="O310" i="1"/>
  <c r="N312" i="1"/>
  <c r="O312" i="1"/>
  <c r="N314" i="1"/>
  <c r="O314" i="1"/>
  <c r="N316" i="1"/>
  <c r="O316" i="1"/>
  <c r="N318" i="1"/>
  <c r="O318" i="1"/>
  <c r="N320" i="1"/>
  <c r="O320" i="1"/>
  <c r="N322" i="1"/>
  <c r="O322" i="1"/>
  <c r="N324" i="1"/>
  <c r="O324" i="1"/>
  <c r="N326" i="1"/>
  <c r="O326" i="1"/>
  <c r="N328" i="1"/>
  <c r="O328" i="1"/>
  <c r="N330" i="1"/>
  <c r="O330" i="1"/>
  <c r="N332" i="1"/>
  <c r="O332" i="1"/>
  <c r="N334" i="1"/>
  <c r="O334" i="1"/>
  <c r="N336" i="1"/>
  <c r="O336" i="1"/>
  <c r="N338" i="1"/>
  <c r="O338" i="1"/>
  <c r="N340" i="1"/>
  <c r="O340" i="1"/>
  <c r="N342" i="1"/>
  <c r="O342" i="1"/>
  <c r="N344" i="1"/>
  <c r="O344" i="1"/>
  <c r="N346" i="1"/>
  <c r="O346" i="1"/>
  <c r="N348" i="1"/>
  <c r="O348" i="1"/>
  <c r="N350" i="1"/>
  <c r="O350" i="1"/>
  <c r="N352" i="1"/>
  <c r="O352" i="1"/>
  <c r="N354" i="1"/>
  <c r="O354" i="1"/>
  <c r="N356" i="1"/>
  <c r="O356" i="1"/>
  <c r="N358" i="1"/>
  <c r="O358" i="1"/>
  <c r="N360" i="1"/>
  <c r="O360" i="1"/>
  <c r="N362" i="1"/>
  <c r="O362" i="1"/>
  <c r="N364" i="1"/>
  <c r="O364" i="1"/>
  <c r="N366" i="1"/>
  <c r="O366" i="1"/>
  <c r="N368" i="1"/>
  <c r="O368" i="1"/>
  <c r="N370" i="1"/>
  <c r="O370" i="1"/>
  <c r="N372" i="1"/>
  <c r="O372" i="1"/>
  <c r="N374" i="1"/>
  <c r="O374" i="1"/>
  <c r="N376" i="1"/>
  <c r="O376" i="1"/>
  <c r="N378" i="1"/>
  <c r="O378" i="1"/>
  <c r="N380" i="1"/>
  <c r="O380" i="1"/>
  <c r="N382" i="1"/>
  <c r="O382" i="1"/>
  <c r="N384" i="1"/>
  <c r="O384" i="1"/>
  <c r="N386" i="1"/>
  <c r="O386" i="1"/>
  <c r="N388" i="1"/>
  <c r="O388" i="1"/>
  <c r="N390" i="1"/>
  <c r="O390" i="1"/>
  <c r="N392" i="1"/>
  <c r="O392" i="1"/>
  <c r="N394" i="1"/>
  <c r="O394" i="1"/>
  <c r="N396" i="1"/>
  <c r="O396" i="1"/>
  <c r="N398" i="1"/>
  <c r="O398" i="1"/>
  <c r="N400" i="1"/>
  <c r="O400" i="1"/>
  <c r="N263" i="1"/>
  <c r="N265" i="1"/>
  <c r="N267" i="1"/>
  <c r="N269" i="1"/>
  <c r="N271" i="1"/>
  <c r="N273" i="1"/>
  <c r="N275" i="1"/>
  <c r="N277" i="1"/>
  <c r="N279" i="1"/>
  <c r="N281" i="1"/>
  <c r="N283" i="1"/>
  <c r="N285" i="1"/>
  <c r="N287" i="1"/>
  <c r="N289" i="1"/>
  <c r="N291" i="1"/>
  <c r="N293" i="1"/>
  <c r="N295" i="1"/>
  <c r="N297" i="1"/>
  <c r="N299" i="1"/>
  <c r="N301" i="1"/>
  <c r="N303" i="1"/>
  <c r="N305" i="1"/>
  <c r="N307" i="1"/>
  <c r="N309" i="1"/>
  <c r="N311" i="1"/>
  <c r="N313" i="1"/>
  <c r="N315" i="1"/>
  <c r="N317" i="1"/>
  <c r="N319" i="1"/>
  <c r="N321" i="1"/>
  <c r="N323" i="1"/>
  <c r="N325" i="1"/>
  <c r="N327" i="1"/>
  <c r="N329" i="1"/>
  <c r="N331" i="1"/>
  <c r="N333" i="1"/>
  <c r="N335" i="1"/>
  <c r="N337" i="1"/>
  <c r="N339" i="1"/>
  <c r="N341" i="1"/>
  <c r="N343" i="1"/>
  <c r="N345" i="1"/>
  <c r="N347" i="1"/>
  <c r="N349" i="1"/>
  <c r="N351" i="1"/>
  <c r="N353" i="1"/>
  <c r="N355" i="1"/>
  <c r="N357" i="1"/>
  <c r="N359" i="1"/>
  <c r="N361" i="1"/>
  <c r="N363" i="1"/>
  <c r="N365" i="1"/>
  <c r="N367" i="1"/>
  <c r="N369" i="1"/>
  <c r="N371" i="1"/>
  <c r="N373" i="1"/>
  <c r="N375" i="1"/>
  <c r="N377" i="1"/>
  <c r="N379" i="1"/>
  <c r="N381" i="1"/>
  <c r="N383" i="1"/>
  <c r="N385" i="1"/>
  <c r="N387" i="1"/>
  <c r="N389" i="1"/>
  <c r="N391" i="1"/>
  <c r="N393" i="1"/>
  <c r="N395" i="1"/>
  <c r="N397" i="1"/>
  <c r="N399" i="1"/>
  <c r="I401" i="1"/>
  <c r="G401" i="1"/>
  <c r="J401" i="1"/>
  <c r="E401" i="1"/>
  <c r="F401" i="1"/>
  <c r="H401" i="1"/>
  <c r="DD260" i="1"/>
  <c r="Q260" i="1"/>
  <c r="R260" i="1"/>
  <c r="T260" i="1"/>
  <c r="J260" i="1"/>
  <c r="F260" i="1"/>
  <c r="DD132" i="1"/>
  <c r="Q131" i="1"/>
  <c r="R131" i="1"/>
  <c r="T131" i="1"/>
  <c r="DO132" i="1"/>
  <c r="F131" i="1"/>
  <c r="I182" i="2"/>
  <c r="G182" i="2"/>
  <c r="J182" i="2"/>
  <c r="H182" i="2"/>
  <c r="I132" i="2"/>
  <c r="G132" i="2"/>
  <c r="J132" i="2"/>
  <c r="H132" i="2"/>
  <c r="I248" i="2"/>
  <c r="G248" i="2"/>
  <c r="J248" i="2"/>
  <c r="H248" i="2"/>
  <c r="M250" i="2"/>
  <c r="L250" i="2"/>
  <c r="E349" i="5"/>
  <c r="M252" i="2"/>
  <c r="L252" i="2"/>
  <c r="E351" i="5"/>
  <c r="M253" i="2"/>
  <c r="L253" i="2"/>
  <c r="E352" i="5"/>
  <c r="N253" i="2"/>
  <c r="J352" i="5"/>
  <c r="M260" i="2"/>
  <c r="M262" i="2"/>
  <c r="M263" i="2"/>
  <c r="M264" i="2"/>
  <c r="M267" i="2"/>
  <c r="M269" i="2"/>
  <c r="M270" i="2"/>
  <c r="M273" i="2"/>
  <c r="M276" i="2"/>
  <c r="M277" i="2"/>
  <c r="L260" i="2"/>
  <c r="E359" i="5"/>
  <c r="N260" i="2"/>
  <c r="J359" i="5"/>
  <c r="N262" i="2"/>
  <c r="J361" i="5"/>
  <c r="L263" i="2"/>
  <c r="E362" i="5"/>
  <c r="L264" i="2"/>
  <c r="E363" i="5"/>
  <c r="N264" i="2"/>
  <c r="J363" i="5"/>
  <c r="L267" i="2"/>
  <c r="E366" i="5"/>
  <c r="AD84" i="5"/>
  <c r="L269" i="2"/>
  <c r="E368" i="5"/>
  <c r="L270" i="2"/>
  <c r="E369" i="5"/>
  <c r="N270" i="2"/>
  <c r="J369" i="5"/>
  <c r="L273" i="2"/>
  <c r="E372" i="5"/>
  <c r="L276" i="2"/>
  <c r="E375" i="5"/>
  <c r="N276" i="2"/>
  <c r="J375" i="5"/>
  <c r="L277" i="2"/>
  <c r="E376" i="5"/>
  <c r="I277" i="2"/>
  <c r="G277" i="2"/>
  <c r="J277" i="2"/>
  <c r="E277" i="2"/>
  <c r="H376" i="5"/>
  <c r="C277" i="2"/>
  <c r="C376" i="5"/>
  <c r="H277" i="2"/>
  <c r="D277" i="2"/>
  <c r="C334" i="2"/>
  <c r="C155" i="5"/>
  <c r="DD334" i="2"/>
  <c r="S155" i="5"/>
  <c r="R155" i="5"/>
  <c r="D334" i="2"/>
  <c r="R334" i="2"/>
  <c r="L279" i="2"/>
  <c r="E100" i="5"/>
  <c r="F100" i="5"/>
  <c r="L280" i="2"/>
  <c r="E101" i="5"/>
  <c r="F101" i="5"/>
  <c r="L281" i="2"/>
  <c r="E102" i="5"/>
  <c r="F102" i="5"/>
  <c r="L282" i="2"/>
  <c r="E103" i="5"/>
  <c r="F103" i="5"/>
  <c r="L283" i="2"/>
  <c r="E104" i="5"/>
  <c r="F104" i="5"/>
  <c r="L284" i="2"/>
  <c r="E105" i="5"/>
  <c r="F105" i="5"/>
  <c r="L285" i="2"/>
  <c r="E106" i="5"/>
  <c r="F106" i="5"/>
  <c r="L286" i="2"/>
  <c r="E107" i="5"/>
  <c r="F107" i="5"/>
  <c r="L287" i="2"/>
  <c r="E108" i="5"/>
  <c r="F108" i="5"/>
  <c r="L288" i="2"/>
  <c r="E109" i="5"/>
  <c r="F109" i="5"/>
  <c r="L289" i="2"/>
  <c r="E110" i="5"/>
  <c r="F110" i="5"/>
  <c r="L290" i="2"/>
  <c r="E111" i="5"/>
  <c r="F111" i="5"/>
  <c r="L291" i="2"/>
  <c r="E112" i="5"/>
  <c r="F112" i="5"/>
  <c r="L292" i="2"/>
  <c r="E113" i="5"/>
  <c r="F113" i="5"/>
  <c r="L293" i="2"/>
  <c r="E114" i="5"/>
  <c r="F114" i="5"/>
  <c r="L294" i="2"/>
  <c r="E115" i="5"/>
  <c r="F115" i="5"/>
  <c r="L295" i="2"/>
  <c r="E116" i="5"/>
  <c r="F116" i="5"/>
  <c r="L296" i="2"/>
  <c r="E117" i="5"/>
  <c r="F117" i="5"/>
  <c r="L297" i="2"/>
  <c r="E118" i="5"/>
  <c r="F118" i="5"/>
  <c r="L298" i="2"/>
  <c r="E119" i="5"/>
  <c r="F119" i="5"/>
  <c r="L299" i="2"/>
  <c r="E120" i="5"/>
  <c r="F120" i="5"/>
  <c r="L300" i="2"/>
  <c r="E121" i="5"/>
  <c r="F121" i="5"/>
  <c r="L301" i="2"/>
  <c r="E122" i="5"/>
  <c r="F122" i="5"/>
  <c r="L303" i="2"/>
  <c r="E124" i="5"/>
  <c r="F124" i="5"/>
  <c r="L304" i="2"/>
  <c r="E125" i="5"/>
  <c r="F125" i="5"/>
  <c r="L305" i="2"/>
  <c r="E126" i="5"/>
  <c r="F126" i="5"/>
  <c r="L306" i="2"/>
  <c r="E127" i="5"/>
  <c r="F127" i="5"/>
  <c r="L307" i="2"/>
  <c r="E128" i="5"/>
  <c r="F128" i="5"/>
  <c r="L308" i="2"/>
  <c r="E129" i="5"/>
  <c r="F129" i="5"/>
  <c r="L309" i="2"/>
  <c r="E130" i="5"/>
  <c r="F130" i="5"/>
  <c r="L310" i="2"/>
  <c r="E131" i="5"/>
  <c r="F131" i="5"/>
  <c r="L311" i="2"/>
  <c r="E132" i="5"/>
  <c r="F132" i="5"/>
  <c r="L312" i="2"/>
  <c r="E133" i="5"/>
  <c r="F133" i="5"/>
  <c r="L314" i="2"/>
  <c r="E135" i="5"/>
  <c r="F135" i="5"/>
  <c r="L315" i="2"/>
  <c r="E136" i="5"/>
  <c r="F136" i="5"/>
  <c r="L316" i="2"/>
  <c r="E137" i="5"/>
  <c r="F137" i="5"/>
  <c r="L317" i="2"/>
  <c r="E138" i="5"/>
  <c r="F138" i="5"/>
  <c r="L318" i="2"/>
  <c r="E139" i="5"/>
  <c r="F139" i="5"/>
  <c r="L319" i="2"/>
  <c r="E140" i="5"/>
  <c r="F140" i="5"/>
  <c r="L320" i="2"/>
  <c r="E141" i="5"/>
  <c r="F141" i="5"/>
  <c r="L321" i="2"/>
  <c r="E142" i="5"/>
  <c r="F142" i="5"/>
  <c r="L322" i="2"/>
  <c r="E143" i="5"/>
  <c r="F143" i="5"/>
  <c r="L323" i="2"/>
  <c r="E144" i="5"/>
  <c r="F144" i="5"/>
  <c r="L324" i="2"/>
  <c r="E145" i="5"/>
  <c r="F145" i="5"/>
  <c r="L325" i="2"/>
  <c r="E146" i="5"/>
  <c r="F146" i="5"/>
  <c r="L326" i="2"/>
  <c r="E147" i="5"/>
  <c r="F147" i="5"/>
  <c r="L327" i="2"/>
  <c r="E148" i="5"/>
  <c r="F148" i="5"/>
  <c r="L328" i="2"/>
  <c r="E149" i="5"/>
  <c r="F149" i="5"/>
  <c r="L329" i="2"/>
  <c r="E150" i="5"/>
  <c r="F150" i="5"/>
  <c r="L330" i="2"/>
  <c r="E151" i="5"/>
  <c r="F151" i="5"/>
  <c r="L331" i="2"/>
  <c r="E152" i="5"/>
  <c r="F152" i="5"/>
  <c r="L332" i="2"/>
  <c r="E153" i="5"/>
  <c r="F153" i="5"/>
  <c r="L333" i="2"/>
  <c r="E154" i="5"/>
  <c r="F154" i="5"/>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T334" i="2"/>
  <c r="DO334" i="2"/>
  <c r="N279" i="2"/>
  <c r="J100" i="5"/>
  <c r="N280" i="2"/>
  <c r="J101" i="5"/>
  <c r="N281" i="2"/>
  <c r="J102" i="5"/>
  <c r="N282" i="2"/>
  <c r="J103" i="5"/>
  <c r="N283" i="2"/>
  <c r="J104" i="5"/>
  <c r="N284" i="2"/>
  <c r="J105" i="5"/>
  <c r="N285" i="2"/>
  <c r="J106" i="5"/>
  <c r="N286" i="2"/>
  <c r="J107" i="5"/>
  <c r="N287" i="2"/>
  <c r="J108" i="5"/>
  <c r="N288" i="2"/>
  <c r="J109" i="5"/>
  <c r="N289" i="2"/>
  <c r="J110" i="5"/>
  <c r="N290" i="2"/>
  <c r="J111" i="5"/>
  <c r="N291" i="2"/>
  <c r="J112" i="5"/>
  <c r="N292" i="2"/>
  <c r="J113" i="5"/>
  <c r="N293" i="2"/>
  <c r="J114" i="5"/>
  <c r="N294" i="2"/>
  <c r="J115" i="5"/>
  <c r="N295" i="2"/>
  <c r="J116" i="5"/>
  <c r="N296" i="2"/>
  <c r="J117" i="5"/>
  <c r="N297" i="2"/>
  <c r="J118" i="5"/>
  <c r="N298" i="2"/>
  <c r="J119" i="5"/>
  <c r="N299" i="2"/>
  <c r="J120" i="5"/>
  <c r="N300" i="2"/>
  <c r="J121" i="5"/>
  <c r="N301" i="2"/>
  <c r="J122" i="5"/>
  <c r="N302" i="2"/>
  <c r="J123" i="5"/>
  <c r="N303" i="2"/>
  <c r="J124" i="5"/>
  <c r="N304" i="2"/>
  <c r="J125" i="5"/>
  <c r="N305" i="2"/>
  <c r="J126" i="5"/>
  <c r="N306" i="2"/>
  <c r="J127" i="5"/>
  <c r="N307" i="2"/>
  <c r="J128" i="5"/>
  <c r="N308" i="2"/>
  <c r="J129" i="5"/>
  <c r="N309" i="2"/>
  <c r="J130" i="5"/>
  <c r="N310" i="2"/>
  <c r="J131" i="5"/>
  <c r="N311" i="2"/>
  <c r="J132" i="5"/>
  <c r="N312" i="2"/>
  <c r="J133" i="5"/>
  <c r="N313" i="2"/>
  <c r="J134" i="5"/>
  <c r="N314" i="2"/>
  <c r="J135" i="5"/>
  <c r="N315" i="2"/>
  <c r="J136" i="5"/>
  <c r="N316" i="2"/>
  <c r="J137" i="5"/>
  <c r="N317" i="2"/>
  <c r="J138" i="5"/>
  <c r="N318" i="2"/>
  <c r="J139" i="5"/>
  <c r="N319" i="2"/>
  <c r="J140" i="5"/>
  <c r="N320" i="2"/>
  <c r="J141" i="5"/>
  <c r="N321" i="2"/>
  <c r="J142" i="5"/>
  <c r="N322" i="2"/>
  <c r="J143" i="5"/>
  <c r="N323" i="2"/>
  <c r="J144" i="5"/>
  <c r="N324" i="2"/>
  <c r="J145" i="5"/>
  <c r="N325" i="2"/>
  <c r="J146" i="5"/>
  <c r="N326" i="2"/>
  <c r="J147" i="5"/>
  <c r="N327" i="2"/>
  <c r="J148" i="5"/>
  <c r="N328" i="2"/>
  <c r="J149" i="5"/>
  <c r="N329" i="2"/>
  <c r="J150" i="5"/>
  <c r="N330" i="2"/>
  <c r="J151" i="5"/>
  <c r="N331" i="2"/>
  <c r="J152" i="5"/>
  <c r="N332" i="2"/>
  <c r="J153" i="5"/>
  <c r="N333" i="2"/>
  <c r="J154" i="5"/>
  <c r="N334" i="2"/>
  <c r="J155" i="5"/>
  <c r="I334" i="2"/>
  <c r="G334" i="2"/>
  <c r="J334" i="2"/>
  <c r="E334" i="2"/>
  <c r="H155" i="5"/>
  <c r="F334" i="2"/>
  <c r="I155" i="5"/>
  <c r="H334" i="2"/>
  <c r="C372" i="2"/>
  <c r="DD372" i="2"/>
  <c r="S193" i="5"/>
  <c r="Q372" i="2"/>
  <c r="D372" i="2"/>
  <c r="R372" i="2"/>
  <c r="L336" i="2"/>
  <c r="E157" i="5"/>
  <c r="L337" i="2"/>
  <c r="E158" i="5"/>
  <c r="F158" i="5"/>
  <c r="L338" i="2"/>
  <c r="E159" i="5"/>
  <c r="F159" i="5"/>
  <c r="L339" i="2"/>
  <c r="E160" i="5"/>
  <c r="F160" i="5"/>
  <c r="L340" i="2"/>
  <c r="E161" i="5"/>
  <c r="F161" i="5"/>
  <c r="L341" i="2"/>
  <c r="E162" i="5"/>
  <c r="F162" i="5"/>
  <c r="L342" i="2"/>
  <c r="E163" i="5"/>
  <c r="F163" i="5"/>
  <c r="L343" i="2"/>
  <c r="E164" i="5"/>
  <c r="F164" i="5"/>
  <c r="L344" i="2"/>
  <c r="E165" i="5"/>
  <c r="F165" i="5"/>
  <c r="L345" i="2"/>
  <c r="E166" i="5"/>
  <c r="F166" i="5"/>
  <c r="L346" i="2"/>
  <c r="E167" i="5"/>
  <c r="F167" i="5"/>
  <c r="L347" i="2"/>
  <c r="E168" i="5"/>
  <c r="F168" i="5"/>
  <c r="L348" i="2"/>
  <c r="E169" i="5"/>
  <c r="F169" i="5"/>
  <c r="L349" i="2"/>
  <c r="E170" i="5"/>
  <c r="F170" i="5"/>
  <c r="L350" i="2"/>
  <c r="E171" i="5"/>
  <c r="F171" i="5"/>
  <c r="L351" i="2"/>
  <c r="E172" i="5"/>
  <c r="F172" i="5"/>
  <c r="L352" i="2"/>
  <c r="E173" i="5"/>
  <c r="F173" i="5"/>
  <c r="L353" i="2"/>
  <c r="E174" i="5"/>
  <c r="F174" i="5"/>
  <c r="L354" i="2"/>
  <c r="E175" i="5"/>
  <c r="F175" i="5"/>
  <c r="L355" i="2"/>
  <c r="E176" i="5"/>
  <c r="F176" i="5"/>
  <c r="L356" i="2"/>
  <c r="E177" i="5"/>
  <c r="F177" i="5"/>
  <c r="L357" i="2"/>
  <c r="E178" i="5"/>
  <c r="F178" i="5"/>
  <c r="L358" i="2"/>
  <c r="E179" i="5"/>
  <c r="F179" i="5"/>
  <c r="L359" i="2"/>
  <c r="E180" i="5"/>
  <c r="F180" i="5"/>
  <c r="L360" i="2"/>
  <c r="E181" i="5"/>
  <c r="F181" i="5"/>
  <c r="L361" i="2"/>
  <c r="E182" i="5"/>
  <c r="F182" i="5"/>
  <c r="L362" i="2"/>
  <c r="E183" i="5"/>
  <c r="F183" i="5"/>
  <c r="L363" i="2"/>
  <c r="E184" i="5"/>
  <c r="F184" i="5"/>
  <c r="L364" i="2"/>
  <c r="E185" i="5"/>
  <c r="F185" i="5"/>
  <c r="L365" i="2"/>
  <c r="E186" i="5"/>
  <c r="F186" i="5"/>
  <c r="L366" i="2"/>
  <c r="E187" i="5"/>
  <c r="F187" i="5"/>
  <c r="L367" i="2"/>
  <c r="E188" i="5"/>
  <c r="F188" i="5"/>
  <c r="L368" i="2"/>
  <c r="E189" i="5"/>
  <c r="F189" i="5"/>
  <c r="L369" i="2"/>
  <c r="E190" i="5"/>
  <c r="F190" i="5"/>
  <c r="L370" i="2"/>
  <c r="E191" i="5"/>
  <c r="F191" i="5"/>
  <c r="L371" i="2"/>
  <c r="E192" i="5"/>
  <c r="F192" i="5"/>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T372" i="2"/>
  <c r="N336" i="2"/>
  <c r="J157" i="5"/>
  <c r="N337" i="2"/>
  <c r="J158" i="5"/>
  <c r="N338" i="2"/>
  <c r="J159" i="5"/>
  <c r="N339" i="2"/>
  <c r="J160" i="5"/>
  <c r="N340" i="2"/>
  <c r="J161" i="5"/>
  <c r="N341" i="2"/>
  <c r="J162" i="5"/>
  <c r="N342" i="2"/>
  <c r="J163" i="5"/>
  <c r="N343" i="2"/>
  <c r="J164" i="5"/>
  <c r="N344" i="2"/>
  <c r="J165" i="5"/>
  <c r="N345" i="2"/>
  <c r="J166" i="5"/>
  <c r="N346" i="2"/>
  <c r="J167" i="5"/>
  <c r="N347" i="2"/>
  <c r="J168" i="5"/>
  <c r="N348" i="2"/>
  <c r="J169" i="5"/>
  <c r="N349" i="2"/>
  <c r="J170" i="5"/>
  <c r="N350" i="2"/>
  <c r="J171" i="5"/>
  <c r="N351" i="2"/>
  <c r="J172" i="5"/>
  <c r="N352" i="2"/>
  <c r="J173" i="5"/>
  <c r="N353" i="2"/>
  <c r="J174" i="5"/>
  <c r="N354" i="2"/>
  <c r="J175" i="5"/>
  <c r="N355" i="2"/>
  <c r="J176" i="5"/>
  <c r="N356" i="2"/>
  <c r="J177" i="5"/>
  <c r="N357" i="2"/>
  <c r="J178" i="5"/>
  <c r="N358" i="2"/>
  <c r="J179" i="5"/>
  <c r="N359" i="2"/>
  <c r="J180" i="5"/>
  <c r="N360" i="2"/>
  <c r="J181" i="5"/>
  <c r="N361" i="2"/>
  <c r="J182" i="5"/>
  <c r="N362" i="2"/>
  <c r="J183" i="5"/>
  <c r="N363" i="2"/>
  <c r="J184" i="5"/>
  <c r="N364" i="2"/>
  <c r="J185" i="5"/>
  <c r="N365" i="2"/>
  <c r="J186" i="5"/>
  <c r="N366" i="2"/>
  <c r="J187" i="5"/>
  <c r="N367" i="2"/>
  <c r="J188" i="5"/>
  <c r="N368" i="2"/>
  <c r="J189" i="5"/>
  <c r="N369" i="2"/>
  <c r="J190" i="5"/>
  <c r="N370" i="2"/>
  <c r="J191" i="5"/>
  <c r="N371" i="2"/>
  <c r="J192" i="5"/>
  <c r="I372" i="2"/>
  <c r="G372" i="2"/>
  <c r="J372" i="2"/>
  <c r="E372" i="2"/>
  <c r="F372" i="2"/>
  <c r="I193" i="5"/>
  <c r="H372" i="2"/>
  <c r="DO372" i="2"/>
  <c r="C407" i="2"/>
  <c r="DD407" i="2"/>
  <c r="Q407" i="2"/>
  <c r="D407" i="2"/>
  <c r="R407" i="2"/>
  <c r="L374" i="2"/>
  <c r="E195" i="5"/>
  <c r="L375" i="2"/>
  <c r="E196" i="5"/>
  <c r="F196" i="5"/>
  <c r="L376" i="2"/>
  <c r="E197" i="5"/>
  <c r="F197" i="5"/>
  <c r="L377" i="2"/>
  <c r="E198" i="5"/>
  <c r="F198" i="5"/>
  <c r="L378" i="2"/>
  <c r="E199" i="5"/>
  <c r="F199" i="5"/>
  <c r="L379" i="2"/>
  <c r="E200" i="5"/>
  <c r="F200" i="5"/>
  <c r="L380" i="2"/>
  <c r="E201" i="5"/>
  <c r="F201" i="5"/>
  <c r="L381" i="2"/>
  <c r="E202" i="5"/>
  <c r="F202" i="5"/>
  <c r="L382" i="2"/>
  <c r="E203" i="5"/>
  <c r="F203" i="5"/>
  <c r="L383" i="2"/>
  <c r="E204" i="5"/>
  <c r="F204" i="5"/>
  <c r="L384" i="2"/>
  <c r="E205" i="5"/>
  <c r="F205" i="5"/>
  <c r="L385" i="2"/>
  <c r="E206" i="5"/>
  <c r="F206" i="5"/>
  <c r="L386" i="2"/>
  <c r="E207" i="5"/>
  <c r="F207" i="5"/>
  <c r="L387" i="2"/>
  <c r="E208" i="5"/>
  <c r="F208" i="5"/>
  <c r="L388" i="2"/>
  <c r="E209" i="5"/>
  <c r="F209" i="5"/>
  <c r="L389" i="2"/>
  <c r="E210" i="5"/>
  <c r="F210" i="5"/>
  <c r="L390" i="2"/>
  <c r="E211" i="5"/>
  <c r="F211" i="5"/>
  <c r="L391" i="2"/>
  <c r="E212" i="5"/>
  <c r="F212" i="5"/>
  <c r="L392" i="2"/>
  <c r="E213" i="5"/>
  <c r="F213" i="5"/>
  <c r="L393" i="2"/>
  <c r="E214" i="5"/>
  <c r="F214" i="5"/>
  <c r="L394" i="2"/>
  <c r="E215" i="5"/>
  <c r="F215" i="5"/>
  <c r="L395" i="2"/>
  <c r="E216" i="5"/>
  <c r="F216" i="5"/>
  <c r="L396" i="2"/>
  <c r="E217" i="5"/>
  <c r="F217" i="5"/>
  <c r="L397" i="2"/>
  <c r="E218" i="5"/>
  <c r="F218" i="5"/>
  <c r="L398" i="2"/>
  <c r="E219" i="5"/>
  <c r="F219" i="5"/>
  <c r="L399" i="2"/>
  <c r="E220" i="5"/>
  <c r="F220" i="5"/>
  <c r="L400" i="2"/>
  <c r="E221" i="5"/>
  <c r="F221" i="5"/>
  <c r="L401" i="2"/>
  <c r="E222" i="5"/>
  <c r="F222" i="5"/>
  <c r="L402" i="2"/>
  <c r="E223" i="5"/>
  <c r="F223" i="5"/>
  <c r="L403" i="2"/>
  <c r="E224" i="5"/>
  <c r="F224" i="5"/>
  <c r="L404" i="2"/>
  <c r="E225" i="5"/>
  <c r="F225" i="5"/>
  <c r="L405" i="2"/>
  <c r="E226" i="5"/>
  <c r="F226" i="5"/>
  <c r="L406" i="2"/>
  <c r="E227" i="5"/>
  <c r="F227" i="5"/>
  <c r="L407" i="2"/>
  <c r="S407"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T407" i="2"/>
  <c r="DO407" i="2"/>
  <c r="N374" i="2"/>
  <c r="J195" i="5"/>
  <c r="N376" i="2"/>
  <c r="J197" i="5"/>
  <c r="N378" i="2"/>
  <c r="J199" i="5"/>
  <c r="N380" i="2"/>
  <c r="J201" i="5"/>
  <c r="N382" i="2"/>
  <c r="J203" i="5"/>
  <c r="N384" i="2"/>
  <c r="J205" i="5"/>
  <c r="N386" i="2"/>
  <c r="J207" i="5"/>
  <c r="N388" i="2"/>
  <c r="J209" i="5"/>
  <c r="N390" i="2"/>
  <c r="J211" i="5"/>
  <c r="N392" i="2"/>
  <c r="J213" i="5"/>
  <c r="N394" i="2"/>
  <c r="J215" i="5"/>
  <c r="N396" i="2"/>
  <c r="J217" i="5"/>
  <c r="N398" i="2"/>
  <c r="J219" i="5"/>
  <c r="N400" i="2"/>
  <c r="J221" i="5"/>
  <c r="N402" i="2"/>
  <c r="J223" i="5"/>
  <c r="N404" i="2"/>
  <c r="J225" i="5"/>
  <c r="N406" i="2"/>
  <c r="J227" i="5"/>
  <c r="I407" i="2"/>
  <c r="G407" i="2"/>
  <c r="J407" i="2"/>
  <c r="E407" i="2"/>
  <c r="F407" i="2"/>
  <c r="H407" i="2"/>
  <c r="Q406" i="2"/>
  <c r="R406" i="2"/>
  <c r="S406" i="2"/>
  <c r="T406"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DD248" i="2"/>
  <c r="T248" i="2"/>
  <c r="F44" i="3"/>
  <c r="L184" i="2"/>
  <c r="E283" i="5"/>
  <c r="F283" i="5"/>
  <c r="L185" i="2"/>
  <c r="E284" i="5"/>
  <c r="F284" i="5"/>
  <c r="L186" i="2"/>
  <c r="E285" i="5"/>
  <c r="F285" i="5"/>
  <c r="L187" i="2"/>
  <c r="E286" i="5"/>
  <c r="F286" i="5"/>
  <c r="L188" i="2"/>
  <c r="E287" i="5"/>
  <c r="F287" i="5"/>
  <c r="L189" i="2"/>
  <c r="E288" i="5"/>
  <c r="F288" i="5"/>
  <c r="L190" i="2"/>
  <c r="E289" i="5"/>
  <c r="F289" i="5"/>
  <c r="L191" i="2"/>
  <c r="E290" i="5"/>
  <c r="F290" i="5"/>
  <c r="L192" i="2"/>
  <c r="E291" i="5"/>
  <c r="F291" i="5"/>
  <c r="L193" i="2"/>
  <c r="E292" i="5"/>
  <c r="F292" i="5"/>
  <c r="L194" i="2"/>
  <c r="E293" i="5"/>
  <c r="F293" i="5"/>
  <c r="L195" i="2"/>
  <c r="E294" i="5"/>
  <c r="F294" i="5"/>
  <c r="L196" i="2"/>
  <c r="E295" i="5"/>
  <c r="F295" i="5"/>
  <c r="L197" i="2"/>
  <c r="E296" i="5"/>
  <c r="F296" i="5"/>
  <c r="L198" i="2"/>
  <c r="E297" i="5"/>
  <c r="F297" i="5"/>
  <c r="L199" i="2"/>
  <c r="E298" i="5"/>
  <c r="F298" i="5"/>
  <c r="L200" i="2"/>
  <c r="E299" i="5"/>
  <c r="F299" i="5"/>
  <c r="L201" i="2"/>
  <c r="E300" i="5"/>
  <c r="F300" i="5"/>
  <c r="L202" i="2"/>
  <c r="E301" i="5"/>
  <c r="F301" i="5"/>
  <c r="L203" i="2"/>
  <c r="E302" i="5"/>
  <c r="F302" i="5"/>
  <c r="L204" i="2"/>
  <c r="E303" i="5"/>
  <c r="F303" i="5"/>
  <c r="L205" i="2"/>
  <c r="E304" i="5"/>
  <c r="F304" i="5"/>
  <c r="L206" i="2"/>
  <c r="E305" i="5"/>
  <c r="F305" i="5"/>
  <c r="L207" i="2"/>
  <c r="E306" i="5"/>
  <c r="F306" i="5"/>
  <c r="L208" i="2"/>
  <c r="E307" i="5"/>
  <c r="F307" i="5"/>
  <c r="L209" i="2"/>
  <c r="E308" i="5"/>
  <c r="F308" i="5"/>
  <c r="L210" i="2"/>
  <c r="E309" i="5"/>
  <c r="F309" i="5"/>
  <c r="L211" i="2"/>
  <c r="E310" i="5"/>
  <c r="F310" i="5"/>
  <c r="L212" i="2"/>
  <c r="E311" i="5"/>
  <c r="F311" i="5"/>
  <c r="L213" i="2"/>
  <c r="E312" i="5"/>
  <c r="F312" i="5"/>
  <c r="L214" i="2"/>
  <c r="E313" i="5"/>
  <c r="F313" i="5"/>
  <c r="L215" i="2"/>
  <c r="E314" i="5"/>
  <c r="F314" i="5"/>
  <c r="L216" i="2"/>
  <c r="E315" i="5"/>
  <c r="F315" i="5"/>
  <c r="L217" i="2"/>
  <c r="E316" i="5"/>
  <c r="F316" i="5"/>
  <c r="L218" i="2"/>
  <c r="E317" i="5"/>
  <c r="F317" i="5"/>
  <c r="L219" i="2"/>
  <c r="E318" i="5"/>
  <c r="F318" i="5"/>
  <c r="L220" i="2"/>
  <c r="E319" i="5"/>
  <c r="F319" i="5"/>
  <c r="L221" i="2"/>
  <c r="E320" i="5"/>
  <c r="F320" i="5"/>
  <c r="L222" i="2"/>
  <c r="E321" i="5"/>
  <c r="F321" i="5"/>
  <c r="L223" i="2"/>
  <c r="E322" i="5"/>
  <c r="F322" i="5"/>
  <c r="L224" i="2"/>
  <c r="E323" i="5"/>
  <c r="F323" i="5"/>
  <c r="L225" i="2"/>
  <c r="E324" i="5"/>
  <c r="F324" i="5"/>
  <c r="L226" i="2"/>
  <c r="E325" i="5"/>
  <c r="F325" i="5"/>
  <c r="L227" i="2"/>
  <c r="E326" i="5"/>
  <c r="F326" i="5"/>
  <c r="L228" i="2"/>
  <c r="E327" i="5"/>
  <c r="F327" i="5"/>
  <c r="L229" i="2"/>
  <c r="E328" i="5"/>
  <c r="F328" i="5"/>
  <c r="L230" i="2"/>
  <c r="E329" i="5"/>
  <c r="F329" i="5"/>
  <c r="L231" i="2"/>
  <c r="E330" i="5"/>
  <c r="F330" i="5"/>
  <c r="L232" i="2"/>
  <c r="E331" i="5"/>
  <c r="F331" i="5"/>
  <c r="L233" i="2"/>
  <c r="E332" i="5"/>
  <c r="F332" i="5"/>
  <c r="L234" i="2"/>
  <c r="E333" i="5"/>
  <c r="F333" i="5"/>
  <c r="L235" i="2"/>
  <c r="E334" i="5"/>
  <c r="F334" i="5"/>
  <c r="L236" i="2"/>
  <c r="E335" i="5"/>
  <c r="F335" i="5"/>
  <c r="L237" i="2"/>
  <c r="E336" i="5"/>
  <c r="F336" i="5"/>
  <c r="L238" i="2"/>
  <c r="E337" i="5"/>
  <c r="F337" i="5"/>
  <c r="L239" i="2"/>
  <c r="E338" i="5"/>
  <c r="F338" i="5"/>
  <c r="L240" i="2"/>
  <c r="E339" i="5"/>
  <c r="F339" i="5"/>
  <c r="L241" i="2"/>
  <c r="E340" i="5"/>
  <c r="F340" i="5"/>
  <c r="L242" i="2"/>
  <c r="E341" i="5"/>
  <c r="F341" i="5"/>
  <c r="L243" i="2"/>
  <c r="E342" i="5"/>
  <c r="F342" i="5"/>
  <c r="L244" i="2"/>
  <c r="E343" i="5"/>
  <c r="F343" i="5"/>
  <c r="L245" i="2"/>
  <c r="E344" i="5"/>
  <c r="F344" i="5"/>
  <c r="L246" i="2"/>
  <c r="E345" i="5"/>
  <c r="F345" i="5"/>
  <c r="L247" i="2"/>
  <c r="E346" i="5"/>
  <c r="F346" i="5"/>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DD182" i="2"/>
  <c r="T182" i="2"/>
  <c r="F43" i="3"/>
  <c r="L182" i="2"/>
  <c r="S182" i="2"/>
  <c r="E43" i="3"/>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DD132" i="2"/>
  <c r="T132" i="2"/>
  <c r="F42" i="3"/>
  <c r="L43" i="2"/>
  <c r="E5" i="5"/>
  <c r="F5" i="5"/>
  <c r="L44" i="2"/>
  <c r="E6" i="5"/>
  <c r="F6" i="5"/>
  <c r="L45" i="2"/>
  <c r="E7" i="5"/>
  <c r="F7" i="5"/>
  <c r="L46" i="2"/>
  <c r="E8" i="5"/>
  <c r="F8" i="5"/>
  <c r="L47" i="2"/>
  <c r="E9" i="5"/>
  <c r="F9" i="5"/>
  <c r="L48" i="2"/>
  <c r="E10" i="5"/>
  <c r="F10" i="5"/>
  <c r="L49" i="2"/>
  <c r="E11" i="5"/>
  <c r="F11" i="5"/>
  <c r="L50" i="2"/>
  <c r="E12" i="5"/>
  <c r="F12" i="5"/>
  <c r="L51" i="2"/>
  <c r="E13" i="5"/>
  <c r="F13" i="5"/>
  <c r="L52" i="2"/>
  <c r="E14" i="5"/>
  <c r="F14" i="5"/>
  <c r="L53" i="2"/>
  <c r="E15" i="5"/>
  <c r="F15" i="5"/>
  <c r="L54" i="2"/>
  <c r="E16" i="5"/>
  <c r="F16" i="5"/>
  <c r="L55" i="2"/>
  <c r="E17" i="5"/>
  <c r="F17" i="5"/>
  <c r="L56" i="2"/>
  <c r="E18" i="5"/>
  <c r="F18" i="5"/>
  <c r="L57" i="2"/>
  <c r="E19" i="5"/>
  <c r="F19" i="5"/>
  <c r="L58" i="2"/>
  <c r="E20" i="5"/>
  <c r="F20" i="5"/>
  <c r="L59" i="2"/>
  <c r="E21" i="5"/>
  <c r="F21" i="5"/>
  <c r="L60" i="2"/>
  <c r="E22" i="5"/>
  <c r="F22" i="5"/>
  <c r="L61" i="2"/>
  <c r="E23" i="5"/>
  <c r="F23" i="5"/>
  <c r="L62" i="2"/>
  <c r="E24" i="5"/>
  <c r="F24" i="5"/>
  <c r="L63" i="2"/>
  <c r="E25" i="5"/>
  <c r="F25" i="5"/>
  <c r="L64" i="2"/>
  <c r="E26" i="5"/>
  <c r="F26" i="5"/>
  <c r="L65" i="2"/>
  <c r="E27" i="5"/>
  <c r="F27" i="5"/>
  <c r="L66" i="2"/>
  <c r="E28" i="5"/>
  <c r="F28" i="5"/>
  <c r="L67" i="2"/>
  <c r="E29" i="5"/>
  <c r="F29" i="5"/>
  <c r="L68" i="2"/>
  <c r="E30" i="5"/>
  <c r="F30" i="5"/>
  <c r="L69" i="2"/>
  <c r="E31" i="5"/>
  <c r="F31" i="5"/>
  <c r="L70" i="2"/>
  <c r="E32" i="5"/>
  <c r="F32" i="5"/>
  <c r="L71" i="2"/>
  <c r="E33" i="5"/>
  <c r="F33" i="5"/>
  <c r="L72" i="2"/>
  <c r="E34" i="5"/>
  <c r="F34" i="5"/>
  <c r="L73" i="2"/>
  <c r="E35" i="5"/>
  <c r="F35" i="5"/>
  <c r="L74" i="2"/>
  <c r="E36" i="5"/>
  <c r="F36" i="5"/>
  <c r="L75" i="2"/>
  <c r="E37" i="5"/>
  <c r="F37" i="5"/>
  <c r="L76" i="2"/>
  <c r="E38" i="5"/>
  <c r="F38" i="5"/>
  <c r="L77" i="2"/>
  <c r="E39" i="5"/>
  <c r="F39" i="5"/>
  <c r="L78" i="2"/>
  <c r="E40" i="5"/>
  <c r="F40" i="5"/>
  <c r="L79" i="2"/>
  <c r="E41" i="5"/>
  <c r="F41" i="5"/>
  <c r="L81" i="2"/>
  <c r="E43" i="5"/>
  <c r="F43" i="5"/>
  <c r="L82" i="2"/>
  <c r="E44" i="5"/>
  <c r="F44" i="5"/>
  <c r="L83" i="2"/>
  <c r="E45" i="5"/>
  <c r="F45" i="5"/>
  <c r="L84" i="2"/>
  <c r="E46" i="5"/>
  <c r="F46" i="5"/>
  <c r="L85" i="2"/>
  <c r="E47" i="5"/>
  <c r="F47" i="5"/>
  <c r="L87" i="2"/>
  <c r="E49" i="5"/>
  <c r="F49" i="5"/>
  <c r="L88" i="2"/>
  <c r="E50" i="5"/>
  <c r="F50" i="5"/>
  <c r="L89" i="2"/>
  <c r="E51" i="5"/>
  <c r="F51" i="5"/>
  <c r="L90" i="2"/>
  <c r="E52" i="5"/>
  <c r="F52" i="5"/>
  <c r="L91" i="2"/>
  <c r="E53" i="5"/>
  <c r="F53" i="5"/>
  <c r="L92" i="2"/>
  <c r="E54" i="5"/>
  <c r="F54" i="5"/>
  <c r="L93" i="2"/>
  <c r="E55" i="5"/>
  <c r="F55" i="5"/>
  <c r="L94" i="2"/>
  <c r="E56" i="5"/>
  <c r="F56" i="5"/>
  <c r="L95" i="2"/>
  <c r="E57" i="5"/>
  <c r="F57" i="5"/>
  <c r="L96" i="2"/>
  <c r="E58" i="5"/>
  <c r="F58" i="5"/>
  <c r="L97" i="2"/>
  <c r="E59" i="5"/>
  <c r="F59" i="5"/>
  <c r="L99" i="2"/>
  <c r="E61" i="5"/>
  <c r="F61" i="5"/>
  <c r="L100" i="2"/>
  <c r="E62" i="5"/>
  <c r="F62" i="5"/>
  <c r="L101" i="2"/>
  <c r="E63" i="5"/>
  <c r="L102" i="2"/>
  <c r="E64" i="5"/>
  <c r="F64" i="5"/>
  <c r="L103" i="2"/>
  <c r="E65" i="5"/>
  <c r="F65" i="5"/>
  <c r="L104" i="2"/>
  <c r="E66" i="5"/>
  <c r="F66" i="5"/>
  <c r="L105" i="2"/>
  <c r="E67" i="5"/>
  <c r="F67" i="5"/>
  <c r="L106" i="2"/>
  <c r="E68" i="5"/>
  <c r="F68" i="5"/>
  <c r="L107" i="2"/>
  <c r="E69" i="5"/>
  <c r="F69" i="5"/>
  <c r="L108" i="2"/>
  <c r="E70" i="5"/>
  <c r="F70" i="5"/>
  <c r="L109" i="2"/>
  <c r="E71" i="5"/>
  <c r="F71" i="5"/>
  <c r="L110" i="2"/>
  <c r="E72" i="5"/>
  <c r="F72" i="5"/>
  <c r="L111" i="2"/>
  <c r="E73" i="5"/>
  <c r="F73" i="5"/>
  <c r="L112" i="2"/>
  <c r="E74" i="5"/>
  <c r="F74" i="5"/>
  <c r="L113" i="2"/>
  <c r="E75" i="5"/>
  <c r="F75" i="5"/>
  <c r="L114" i="2"/>
  <c r="E76" i="5"/>
  <c r="F76" i="5"/>
  <c r="L115" i="2"/>
  <c r="E77" i="5"/>
  <c r="F77" i="5"/>
  <c r="L116" i="2"/>
  <c r="E78" i="5"/>
  <c r="F78" i="5"/>
  <c r="L117" i="2"/>
  <c r="E79" i="5"/>
  <c r="F79" i="5"/>
  <c r="L118" i="2"/>
  <c r="E80" i="5"/>
  <c r="F80" i="5"/>
  <c r="L119" i="2"/>
  <c r="E81" i="5"/>
  <c r="F81" i="5"/>
  <c r="L120" i="2"/>
  <c r="E82" i="5"/>
  <c r="F82" i="5"/>
  <c r="L121" i="2"/>
  <c r="E83" i="5"/>
  <c r="F83" i="5"/>
  <c r="L122" i="2"/>
  <c r="E84" i="5"/>
  <c r="F84" i="5"/>
  <c r="L123" i="2"/>
  <c r="E85" i="5"/>
  <c r="F85" i="5"/>
  <c r="L124" i="2"/>
  <c r="E86" i="5"/>
  <c r="F86" i="5"/>
  <c r="L125" i="2"/>
  <c r="E87" i="5"/>
  <c r="F87" i="5"/>
  <c r="L126" i="2"/>
  <c r="E88" i="5"/>
  <c r="F88" i="5"/>
  <c r="L127" i="2"/>
  <c r="E89" i="5"/>
  <c r="F89" i="5"/>
  <c r="L128" i="2"/>
  <c r="E90" i="5"/>
  <c r="F90" i="5"/>
  <c r="L129" i="2"/>
  <c r="E91" i="5"/>
  <c r="F91" i="5"/>
  <c r="L130" i="2"/>
  <c r="E92" i="5"/>
  <c r="F92" i="5"/>
  <c r="C40" i="3"/>
  <c r="J71" i="3"/>
  <c r="T55" i="2"/>
  <c r="F40" i="3"/>
  <c r="D182" i="2"/>
  <c r="R182" i="2"/>
  <c r="F15" i="3"/>
  <c r="C182" i="2"/>
  <c r="Q182" i="2"/>
  <c r="E15" i="3"/>
  <c r="D248" i="2"/>
  <c r="R248" i="2"/>
  <c r="F16" i="3"/>
  <c r="C248" i="2"/>
  <c r="Q248" i="2"/>
  <c r="E16" i="3"/>
  <c r="D132" i="2"/>
  <c r="R132" i="2"/>
  <c r="F14" i="3"/>
  <c r="C132" i="2"/>
  <c r="Q132" i="2"/>
  <c r="E14" i="3"/>
  <c r="C12" i="3"/>
  <c r="R55" i="2"/>
  <c r="F12" i="3"/>
  <c r="Q55" i="2"/>
  <c r="E12" i="3"/>
  <c r="J74" i="3"/>
  <c r="J73" i="3"/>
  <c r="J72" i="3"/>
  <c r="J42" i="3"/>
  <c r="J41" i="3"/>
  <c r="J40" i="3"/>
  <c r="K15" i="3"/>
  <c r="K14" i="3"/>
  <c r="K13" i="3"/>
  <c r="K12" i="3"/>
  <c r="N184" i="2"/>
  <c r="J283" i="5"/>
  <c r="N185" i="2"/>
  <c r="J284" i="5"/>
  <c r="N186" i="2"/>
  <c r="J285" i="5"/>
  <c r="N187" i="2"/>
  <c r="J286" i="5"/>
  <c r="N188" i="2"/>
  <c r="J287" i="5"/>
  <c r="N189" i="2"/>
  <c r="J288" i="5"/>
  <c r="N190" i="2"/>
  <c r="J289" i="5"/>
  <c r="N191" i="2"/>
  <c r="J290" i="5"/>
  <c r="N192" i="2"/>
  <c r="J291" i="5"/>
  <c r="N193" i="2"/>
  <c r="J292" i="5"/>
  <c r="N194" i="2"/>
  <c r="J293" i="5"/>
  <c r="N195" i="2"/>
  <c r="J294" i="5"/>
  <c r="N196" i="2"/>
  <c r="J295" i="5"/>
  <c r="N197" i="2"/>
  <c r="J296" i="5"/>
  <c r="N198" i="2"/>
  <c r="J297" i="5"/>
  <c r="N199" i="2"/>
  <c r="J298" i="5"/>
  <c r="N200" i="2"/>
  <c r="J299" i="5"/>
  <c r="N201" i="2"/>
  <c r="J300" i="5"/>
  <c r="N202" i="2"/>
  <c r="J301" i="5"/>
  <c r="N203" i="2"/>
  <c r="J302" i="5"/>
  <c r="N204" i="2"/>
  <c r="J303" i="5"/>
  <c r="N205" i="2"/>
  <c r="J304" i="5"/>
  <c r="N206" i="2"/>
  <c r="J305" i="5"/>
  <c r="N207" i="2"/>
  <c r="J306" i="5"/>
  <c r="N208" i="2"/>
  <c r="J307" i="5"/>
  <c r="N209" i="2"/>
  <c r="J308" i="5"/>
  <c r="N210" i="2"/>
  <c r="J309" i="5"/>
  <c r="N211" i="2"/>
  <c r="J310" i="5"/>
  <c r="N212" i="2"/>
  <c r="J311" i="5"/>
  <c r="N213" i="2"/>
  <c r="J312" i="5"/>
  <c r="N214" i="2"/>
  <c r="J313" i="5"/>
  <c r="N215" i="2"/>
  <c r="J314" i="5"/>
  <c r="N216" i="2"/>
  <c r="J315" i="5"/>
  <c r="N217" i="2"/>
  <c r="J316" i="5"/>
  <c r="N218" i="2"/>
  <c r="J317" i="5"/>
  <c r="N219" i="2"/>
  <c r="J318" i="5"/>
  <c r="N220" i="2"/>
  <c r="J319" i="5"/>
  <c r="N221" i="2"/>
  <c r="J320" i="5"/>
  <c r="N222" i="2"/>
  <c r="J321" i="5"/>
  <c r="N223" i="2"/>
  <c r="J322" i="5"/>
  <c r="N224" i="2"/>
  <c r="J323" i="5"/>
  <c r="N225" i="2"/>
  <c r="J324" i="5"/>
  <c r="N226" i="2"/>
  <c r="J325" i="5"/>
  <c r="N227" i="2"/>
  <c r="J326" i="5"/>
  <c r="N228" i="2"/>
  <c r="J327" i="5"/>
  <c r="N229" i="2"/>
  <c r="J328" i="5"/>
  <c r="N230" i="2"/>
  <c r="J329" i="5"/>
  <c r="N231" i="2"/>
  <c r="J330" i="5"/>
  <c r="N232" i="2"/>
  <c r="J331" i="5"/>
  <c r="N233" i="2"/>
  <c r="J332" i="5"/>
  <c r="N234" i="2"/>
  <c r="J333" i="5"/>
  <c r="N235" i="2"/>
  <c r="J334" i="5"/>
  <c r="N236" i="2"/>
  <c r="J335" i="5"/>
  <c r="N237" i="2"/>
  <c r="J336" i="5"/>
  <c r="N238" i="2"/>
  <c r="J337" i="5"/>
  <c r="N239" i="2"/>
  <c r="J338" i="5"/>
  <c r="N240" i="2"/>
  <c r="J339" i="5"/>
  <c r="N241" i="2"/>
  <c r="J340" i="5"/>
  <c r="N242" i="2"/>
  <c r="J341" i="5"/>
  <c r="N243" i="2"/>
  <c r="J342" i="5"/>
  <c r="N244" i="2"/>
  <c r="J343" i="5"/>
  <c r="N245" i="2"/>
  <c r="J344" i="5"/>
  <c r="N246" i="2"/>
  <c r="J345" i="5"/>
  <c r="N247" i="2"/>
  <c r="J346" i="5"/>
  <c r="N248" i="2"/>
  <c r="E248" i="2"/>
  <c r="F248" i="2"/>
  <c r="N43" i="2"/>
  <c r="J5" i="5"/>
  <c r="N44" i="2"/>
  <c r="J6" i="5"/>
  <c r="N45" i="2"/>
  <c r="J7" i="5"/>
  <c r="N46" i="2"/>
  <c r="J8" i="5"/>
  <c r="N47" i="2"/>
  <c r="J9" i="5"/>
  <c r="N48" i="2"/>
  <c r="J10" i="5"/>
  <c r="N49" i="2"/>
  <c r="J11" i="5"/>
  <c r="N50" i="2"/>
  <c r="J12" i="5"/>
  <c r="N51" i="2"/>
  <c r="J13" i="5"/>
  <c r="N52" i="2"/>
  <c r="J14" i="5"/>
  <c r="N53" i="2"/>
  <c r="J15" i="5"/>
  <c r="N54" i="2"/>
  <c r="J16" i="5"/>
  <c r="N55" i="2"/>
  <c r="J17" i="5"/>
  <c r="N56" i="2"/>
  <c r="J18" i="5"/>
  <c r="N57" i="2"/>
  <c r="J19" i="5"/>
  <c r="N58" i="2"/>
  <c r="J20" i="5"/>
  <c r="N59" i="2"/>
  <c r="J21" i="5"/>
  <c r="N60" i="2"/>
  <c r="J22" i="5"/>
  <c r="N61" i="2"/>
  <c r="J23" i="5"/>
  <c r="N62" i="2"/>
  <c r="J24" i="5"/>
  <c r="N63" i="2"/>
  <c r="J25" i="5"/>
  <c r="N64" i="2"/>
  <c r="J26" i="5"/>
  <c r="N65" i="2"/>
  <c r="J27" i="5"/>
  <c r="N66" i="2"/>
  <c r="J28" i="5"/>
  <c r="N67" i="2"/>
  <c r="J29" i="5"/>
  <c r="N68" i="2"/>
  <c r="J30" i="5"/>
  <c r="N69" i="2"/>
  <c r="J31" i="5"/>
  <c r="N70" i="2"/>
  <c r="J32" i="5"/>
  <c r="N71" i="2"/>
  <c r="J33" i="5"/>
  <c r="N72" i="2"/>
  <c r="J34" i="5"/>
  <c r="N73" i="2"/>
  <c r="J35" i="5"/>
  <c r="N74" i="2"/>
  <c r="J36" i="5"/>
  <c r="N75" i="2"/>
  <c r="J37" i="5"/>
  <c r="N76" i="2"/>
  <c r="J38" i="5"/>
  <c r="N77" i="2"/>
  <c r="J39" i="5"/>
  <c r="N78" i="2"/>
  <c r="J40" i="5"/>
  <c r="N79" i="2"/>
  <c r="J41" i="5"/>
  <c r="N80" i="2"/>
  <c r="J42" i="5"/>
  <c r="N81" i="2"/>
  <c r="J43" i="5"/>
  <c r="N82" i="2"/>
  <c r="J44" i="5"/>
  <c r="N83" i="2"/>
  <c r="J45" i="5"/>
  <c r="N84" i="2"/>
  <c r="J46" i="5"/>
  <c r="N85" i="2"/>
  <c r="J47" i="5"/>
  <c r="N86" i="2"/>
  <c r="J48" i="5"/>
  <c r="N87" i="2"/>
  <c r="J49" i="5"/>
  <c r="N88" i="2"/>
  <c r="J50" i="5"/>
  <c r="N89" i="2"/>
  <c r="J51" i="5"/>
  <c r="N90" i="2"/>
  <c r="J52" i="5"/>
  <c r="N91" i="2"/>
  <c r="J53" i="5"/>
  <c r="N92" i="2"/>
  <c r="J54" i="5"/>
  <c r="N93" i="2"/>
  <c r="J55" i="5"/>
  <c r="N94" i="2"/>
  <c r="J56" i="5"/>
  <c r="N95" i="2"/>
  <c r="J57" i="5"/>
  <c r="N96" i="2"/>
  <c r="J58" i="5"/>
  <c r="N97" i="2"/>
  <c r="J59" i="5"/>
  <c r="N98" i="2"/>
  <c r="J60" i="5"/>
  <c r="N99" i="2"/>
  <c r="J61" i="5"/>
  <c r="N100" i="2"/>
  <c r="J62" i="5"/>
  <c r="N101" i="2"/>
  <c r="J63" i="5"/>
  <c r="N102" i="2"/>
  <c r="J64" i="5"/>
  <c r="N103" i="2"/>
  <c r="J65" i="5"/>
  <c r="N104" i="2"/>
  <c r="J66" i="5"/>
  <c r="N105" i="2"/>
  <c r="J67" i="5"/>
  <c r="N106" i="2"/>
  <c r="J68" i="5"/>
  <c r="N107" i="2"/>
  <c r="J69" i="5"/>
  <c r="N108" i="2"/>
  <c r="J70" i="5"/>
  <c r="N109" i="2"/>
  <c r="J71" i="5"/>
  <c r="N110" i="2"/>
  <c r="J72" i="5"/>
  <c r="N111" i="2"/>
  <c r="J73" i="5"/>
  <c r="N112" i="2"/>
  <c r="J74" i="5"/>
  <c r="N113" i="2"/>
  <c r="J75" i="5"/>
  <c r="N114" i="2"/>
  <c r="J76" i="5"/>
  <c r="N115" i="2"/>
  <c r="J77" i="5"/>
  <c r="N116" i="2"/>
  <c r="J78" i="5"/>
  <c r="N117" i="2"/>
  <c r="J79" i="5"/>
  <c r="N118" i="2"/>
  <c r="J80" i="5"/>
  <c r="N119" i="2"/>
  <c r="J81" i="5"/>
  <c r="N120" i="2"/>
  <c r="J82" i="5"/>
  <c r="N121" i="2"/>
  <c r="J83" i="5"/>
  <c r="N122" i="2"/>
  <c r="J84" i="5"/>
  <c r="N123" i="2"/>
  <c r="J85" i="5"/>
  <c r="N124" i="2"/>
  <c r="J86" i="5"/>
  <c r="N125" i="2"/>
  <c r="J87" i="5"/>
  <c r="N126" i="2"/>
  <c r="J88" i="5"/>
  <c r="N127" i="2"/>
  <c r="J89" i="5"/>
  <c r="N128" i="2"/>
  <c r="J90" i="5"/>
  <c r="N129" i="2"/>
  <c r="J91" i="5"/>
  <c r="N130" i="2"/>
  <c r="J92" i="5"/>
  <c r="N131" i="2"/>
  <c r="J93" i="5"/>
  <c r="E132" i="2"/>
  <c r="F132" i="2"/>
  <c r="N134" i="2"/>
  <c r="J232" i="5"/>
  <c r="N135" i="2"/>
  <c r="J233" i="5"/>
  <c r="N136" i="2"/>
  <c r="J234" i="5"/>
  <c r="N137" i="2"/>
  <c r="J235" i="5"/>
  <c r="N138" i="2"/>
  <c r="J236" i="5"/>
  <c r="N139" i="2"/>
  <c r="J237" i="5"/>
  <c r="N140" i="2"/>
  <c r="J238" i="5"/>
  <c r="N141" i="2"/>
  <c r="J239" i="5"/>
  <c r="N142" i="2"/>
  <c r="J240" i="5"/>
  <c r="N143" i="2"/>
  <c r="J241" i="5"/>
  <c r="N144" i="2"/>
  <c r="J242" i="5"/>
  <c r="N145" i="2"/>
  <c r="J243" i="5"/>
  <c r="N146" i="2"/>
  <c r="J244" i="5"/>
  <c r="N147" i="2"/>
  <c r="J245" i="5"/>
  <c r="N148" i="2"/>
  <c r="J246" i="5"/>
  <c r="N149" i="2"/>
  <c r="J247" i="5"/>
  <c r="N150" i="2"/>
  <c r="J248" i="5"/>
  <c r="N151" i="2"/>
  <c r="J249" i="5"/>
  <c r="N152" i="2"/>
  <c r="J250" i="5"/>
  <c r="N153" i="2"/>
  <c r="J251" i="5"/>
  <c r="N154" i="2"/>
  <c r="J252" i="5"/>
  <c r="N155" i="2"/>
  <c r="J253" i="5"/>
  <c r="N156" i="2"/>
  <c r="J254" i="5"/>
  <c r="N157" i="2"/>
  <c r="J255" i="5"/>
  <c r="N158" i="2"/>
  <c r="J256" i="5"/>
  <c r="N159" i="2"/>
  <c r="J257" i="5"/>
  <c r="N160" i="2"/>
  <c r="J258" i="5"/>
  <c r="N161" i="2"/>
  <c r="J259" i="5"/>
  <c r="N162" i="2"/>
  <c r="J260" i="5"/>
  <c r="N163" i="2"/>
  <c r="J261" i="5"/>
  <c r="N164" i="2"/>
  <c r="J262" i="5"/>
  <c r="N165" i="2"/>
  <c r="J263" i="5"/>
  <c r="N166" i="2"/>
  <c r="J264" i="5"/>
  <c r="N167" i="2"/>
  <c r="J265" i="5"/>
  <c r="N168" i="2"/>
  <c r="J266" i="5"/>
  <c r="N169" i="2"/>
  <c r="J267" i="5"/>
  <c r="N170" i="2"/>
  <c r="J268" i="5"/>
  <c r="N171" i="2"/>
  <c r="J269" i="5"/>
  <c r="N172" i="2"/>
  <c r="J270" i="5"/>
  <c r="N173" i="2"/>
  <c r="J271" i="5"/>
  <c r="N174" i="2"/>
  <c r="J272" i="5"/>
  <c r="N175" i="2"/>
  <c r="J273" i="5"/>
  <c r="N176" i="2"/>
  <c r="J274" i="5"/>
  <c r="N177" i="2"/>
  <c r="J275" i="5"/>
  <c r="N178" i="2"/>
  <c r="J276" i="5"/>
  <c r="N179" i="2"/>
  <c r="J277" i="5"/>
  <c r="N180" i="2"/>
  <c r="J278" i="5"/>
  <c r="N181" i="2"/>
  <c r="J279" i="5"/>
  <c r="E182" i="2"/>
  <c r="F182" i="2"/>
  <c r="CR563" i="2"/>
  <c r="CQ563" i="2"/>
  <c r="CR525" i="2"/>
  <c r="CQ525" i="2"/>
  <c r="CR520" i="2"/>
  <c r="CQ520" i="2"/>
  <c r="CR519" i="2"/>
  <c r="CQ519" i="2"/>
  <c r="M519" i="2"/>
  <c r="L519" i="2"/>
  <c r="N519" i="2"/>
  <c r="O519" i="2"/>
  <c r="CR518" i="2"/>
  <c r="CQ518" i="2"/>
  <c r="M518" i="2"/>
  <c r="L518" i="2"/>
  <c r="N518" i="2"/>
  <c r="O518" i="2"/>
  <c r="CR517" i="2"/>
  <c r="CQ517" i="2"/>
  <c r="M517" i="2"/>
  <c r="L517" i="2"/>
  <c r="N517" i="2"/>
  <c r="O517" i="2"/>
  <c r="CR516" i="2"/>
  <c r="CQ516" i="2"/>
  <c r="M516" i="2"/>
  <c r="L516" i="2"/>
  <c r="N516" i="2"/>
  <c r="O516" i="2"/>
  <c r="CR515" i="2"/>
  <c r="CQ515" i="2"/>
  <c r="M515" i="2"/>
  <c r="L515" i="2"/>
  <c r="N515" i="2"/>
  <c r="O515" i="2"/>
  <c r="CR514" i="2"/>
  <c r="CQ514" i="2"/>
  <c r="M514" i="2"/>
  <c r="L514" i="2"/>
  <c r="N514" i="2"/>
  <c r="O514" i="2"/>
  <c r="CR513" i="2"/>
  <c r="CQ513" i="2"/>
  <c r="M513" i="2"/>
  <c r="L513" i="2"/>
  <c r="N513" i="2"/>
  <c r="O513" i="2"/>
  <c r="CR512" i="2"/>
  <c r="CQ512" i="2"/>
  <c r="M512" i="2"/>
  <c r="L512" i="2"/>
  <c r="N512" i="2"/>
  <c r="O512" i="2"/>
  <c r="CR511" i="2"/>
  <c r="CQ511" i="2"/>
  <c r="M511" i="2"/>
  <c r="L511" i="2"/>
  <c r="N511" i="2"/>
  <c r="O511" i="2"/>
  <c r="CR510" i="2"/>
  <c r="CQ510" i="2"/>
  <c r="M510" i="2"/>
  <c r="L510" i="2"/>
  <c r="N510" i="2"/>
  <c r="O510" i="2"/>
  <c r="CR509" i="2"/>
  <c r="CQ509" i="2"/>
  <c r="M509" i="2"/>
  <c r="L509" i="2"/>
  <c r="N509" i="2"/>
  <c r="O509" i="2"/>
  <c r="CR508" i="2"/>
  <c r="CQ508" i="2"/>
  <c r="M508" i="2"/>
  <c r="L508" i="2"/>
  <c r="N508" i="2"/>
  <c r="O508" i="2"/>
  <c r="CR507" i="2"/>
  <c r="CQ507" i="2"/>
  <c r="M507" i="2"/>
  <c r="L507" i="2"/>
  <c r="N507" i="2"/>
  <c r="O507" i="2"/>
  <c r="CR506" i="2"/>
  <c r="CQ506" i="2"/>
  <c r="M506" i="2"/>
  <c r="L506" i="2"/>
  <c r="N506" i="2"/>
  <c r="O506" i="2"/>
  <c r="CR505" i="2"/>
  <c r="CQ505" i="2"/>
  <c r="M505" i="2"/>
  <c r="L505" i="2"/>
  <c r="N505" i="2"/>
  <c r="O505" i="2"/>
  <c r="CR504" i="2"/>
  <c r="CQ504" i="2"/>
  <c r="M504" i="2"/>
  <c r="L504" i="2"/>
  <c r="N504" i="2"/>
  <c r="O504" i="2"/>
  <c r="CR503" i="2"/>
  <c r="CQ503" i="2"/>
  <c r="M503" i="2"/>
  <c r="L503" i="2"/>
  <c r="N503" i="2"/>
  <c r="O503" i="2"/>
  <c r="CR502" i="2"/>
  <c r="CQ502" i="2"/>
  <c r="M502" i="2"/>
  <c r="L502" i="2"/>
  <c r="N502" i="2"/>
  <c r="O502" i="2"/>
  <c r="CR501" i="2"/>
  <c r="CQ501" i="2"/>
  <c r="M501" i="2"/>
  <c r="L501" i="2"/>
  <c r="N501" i="2"/>
  <c r="O501" i="2"/>
  <c r="CR500" i="2"/>
  <c r="CQ500" i="2"/>
  <c r="M500" i="2"/>
  <c r="L500" i="2"/>
  <c r="N500" i="2"/>
  <c r="O500" i="2"/>
  <c r="CR499" i="2"/>
  <c r="CQ499" i="2"/>
  <c r="M499" i="2"/>
  <c r="L499" i="2"/>
  <c r="N499" i="2"/>
  <c r="O499" i="2"/>
  <c r="CR498" i="2"/>
  <c r="CQ498" i="2"/>
  <c r="M498" i="2"/>
  <c r="L498" i="2"/>
  <c r="N498" i="2"/>
  <c r="O498" i="2"/>
  <c r="CR497" i="2"/>
  <c r="CQ497" i="2"/>
  <c r="M497" i="2"/>
  <c r="L497" i="2"/>
  <c r="N497" i="2"/>
  <c r="O497" i="2"/>
  <c r="CR496" i="2"/>
  <c r="CQ496" i="2"/>
  <c r="M496" i="2"/>
  <c r="L496" i="2"/>
  <c r="N496" i="2"/>
  <c r="O496" i="2"/>
  <c r="CR494" i="2"/>
  <c r="CQ494" i="2"/>
  <c r="M494" i="2"/>
  <c r="L494" i="2"/>
  <c r="N494" i="2"/>
  <c r="O494" i="2"/>
  <c r="CR493" i="2"/>
  <c r="CQ493" i="2"/>
  <c r="M493" i="2"/>
  <c r="L493" i="2"/>
  <c r="N493" i="2"/>
  <c r="O493" i="2"/>
  <c r="CR492" i="2"/>
  <c r="CQ492" i="2"/>
  <c r="M492" i="2"/>
  <c r="L492" i="2"/>
  <c r="N492" i="2"/>
  <c r="O492" i="2"/>
  <c r="CR491" i="2"/>
  <c r="CQ491" i="2"/>
  <c r="M491" i="2"/>
  <c r="L491" i="2"/>
  <c r="N491" i="2"/>
  <c r="O491" i="2"/>
  <c r="CR490" i="2"/>
  <c r="CQ490" i="2"/>
  <c r="M490" i="2"/>
  <c r="L490" i="2"/>
  <c r="N490" i="2"/>
  <c r="O490" i="2"/>
  <c r="CR489" i="2"/>
  <c r="CQ489" i="2"/>
  <c r="M489" i="2"/>
  <c r="L489" i="2"/>
  <c r="N489" i="2"/>
  <c r="O489" i="2"/>
  <c r="CR488" i="2"/>
  <c r="CQ488" i="2"/>
  <c r="M488" i="2"/>
  <c r="L488" i="2"/>
  <c r="N488" i="2"/>
  <c r="O488" i="2"/>
  <c r="CR487" i="2"/>
  <c r="CQ487" i="2"/>
  <c r="M487" i="2"/>
  <c r="L487" i="2"/>
  <c r="N487" i="2"/>
  <c r="O487" i="2"/>
  <c r="CR486" i="2"/>
  <c r="CQ486" i="2"/>
  <c r="M486" i="2"/>
  <c r="L486" i="2"/>
  <c r="N486" i="2"/>
  <c r="O486" i="2"/>
  <c r="CR485" i="2"/>
  <c r="CQ485" i="2"/>
  <c r="M485" i="2"/>
  <c r="L485" i="2"/>
  <c r="N485" i="2"/>
  <c r="O485" i="2"/>
  <c r="CR484" i="2"/>
  <c r="CQ484" i="2"/>
  <c r="M484" i="2"/>
  <c r="L484" i="2"/>
  <c r="N484" i="2"/>
  <c r="O484" i="2"/>
  <c r="CR483" i="2"/>
  <c r="CQ483" i="2"/>
  <c r="M483" i="2"/>
  <c r="L483" i="2"/>
  <c r="N483" i="2"/>
  <c r="O483" i="2"/>
  <c r="CR482" i="2"/>
  <c r="CQ482" i="2"/>
  <c r="M482" i="2"/>
  <c r="L482" i="2"/>
  <c r="N482" i="2"/>
  <c r="O482" i="2"/>
  <c r="CR481" i="2"/>
  <c r="CQ481" i="2"/>
  <c r="M481" i="2"/>
  <c r="L481" i="2"/>
  <c r="N481" i="2"/>
  <c r="O481" i="2"/>
  <c r="CR480" i="2"/>
  <c r="CQ480" i="2"/>
  <c r="M480" i="2"/>
  <c r="L480" i="2"/>
  <c r="N480" i="2"/>
  <c r="O480" i="2"/>
  <c r="CR479" i="2"/>
  <c r="CQ479" i="2"/>
  <c r="M479" i="2"/>
  <c r="L479" i="2"/>
  <c r="N479" i="2"/>
  <c r="O479" i="2"/>
  <c r="CR478" i="2"/>
  <c r="CQ478" i="2"/>
  <c r="M478" i="2"/>
  <c r="L478" i="2"/>
  <c r="N478" i="2"/>
  <c r="O478" i="2"/>
  <c r="CR477" i="2"/>
  <c r="CQ477" i="2"/>
  <c r="M477" i="2"/>
  <c r="L477" i="2"/>
  <c r="N477" i="2"/>
  <c r="O477" i="2"/>
  <c r="CR476" i="2"/>
  <c r="CQ476" i="2"/>
  <c r="M476" i="2"/>
  <c r="L476" i="2"/>
  <c r="N476" i="2"/>
  <c r="O476" i="2"/>
  <c r="CR475" i="2"/>
  <c r="CQ475" i="2"/>
  <c r="M475" i="2"/>
  <c r="L475" i="2"/>
  <c r="N475" i="2"/>
  <c r="O475" i="2"/>
  <c r="CR474" i="2"/>
  <c r="CQ474" i="2"/>
  <c r="M474" i="2"/>
  <c r="L474" i="2"/>
  <c r="N474" i="2"/>
  <c r="O474" i="2"/>
  <c r="CR473" i="2"/>
  <c r="CQ473" i="2"/>
  <c r="M473" i="2"/>
  <c r="L473" i="2"/>
  <c r="N473" i="2"/>
  <c r="O473" i="2"/>
  <c r="CR472" i="2"/>
  <c r="CQ472" i="2"/>
  <c r="M472" i="2"/>
  <c r="L472" i="2"/>
  <c r="N472" i="2"/>
  <c r="O472" i="2"/>
  <c r="CR471" i="2"/>
  <c r="CQ471" i="2"/>
  <c r="M471" i="2"/>
  <c r="L471" i="2"/>
  <c r="N471" i="2"/>
  <c r="O471" i="2"/>
  <c r="CR470" i="2"/>
  <c r="CQ470" i="2"/>
  <c r="M470" i="2"/>
  <c r="L470" i="2"/>
  <c r="N470" i="2"/>
  <c r="O470" i="2"/>
  <c r="CR469" i="2"/>
  <c r="CQ469" i="2"/>
  <c r="M469" i="2"/>
  <c r="L469" i="2"/>
  <c r="N469" i="2"/>
  <c r="O469" i="2"/>
  <c r="CR468" i="2"/>
  <c r="CQ468" i="2"/>
  <c r="M468" i="2"/>
  <c r="L468" i="2"/>
  <c r="N468" i="2"/>
  <c r="O468" i="2"/>
  <c r="CR467" i="2"/>
  <c r="CQ467" i="2"/>
  <c r="M467" i="2"/>
  <c r="L467" i="2"/>
  <c r="N467" i="2"/>
  <c r="O467" i="2"/>
  <c r="CR466" i="2"/>
  <c r="CQ466" i="2"/>
  <c r="M466" i="2"/>
  <c r="L466" i="2"/>
  <c r="N466" i="2"/>
  <c r="O466" i="2"/>
  <c r="CR465" i="2"/>
  <c r="CQ465" i="2"/>
  <c r="M465" i="2"/>
  <c r="L465" i="2"/>
  <c r="N465" i="2"/>
  <c r="O465" i="2"/>
  <c r="CR464" i="2"/>
  <c r="CQ464" i="2"/>
  <c r="M464" i="2"/>
  <c r="L464" i="2"/>
  <c r="N464" i="2"/>
  <c r="O464" i="2"/>
  <c r="CR181" i="2"/>
  <c r="CQ181" i="2"/>
  <c r="T181" i="2"/>
  <c r="S181" i="2"/>
  <c r="R181" i="2"/>
  <c r="Q181" i="2"/>
  <c r="CR93" i="2"/>
  <c r="CQ93" i="2"/>
  <c r="T93" i="2"/>
  <c r="S93" i="2"/>
  <c r="R93" i="2"/>
  <c r="Q93" i="2"/>
  <c r="O93" i="2"/>
  <c r="K55" i="5"/>
  <c r="CR247" i="2"/>
  <c r="CQ247" i="2"/>
  <c r="T247" i="2"/>
  <c r="S247" i="2"/>
  <c r="R247" i="2"/>
  <c r="Q247" i="2"/>
  <c r="O247" i="2"/>
  <c r="K346" i="5"/>
  <c r="CR246" i="2"/>
  <c r="CQ246" i="2"/>
  <c r="T246" i="2"/>
  <c r="S246" i="2"/>
  <c r="R246" i="2"/>
  <c r="Q246" i="2"/>
  <c r="O246" i="2"/>
  <c r="K345" i="5"/>
  <c r="CR131" i="2"/>
  <c r="CQ131" i="2"/>
  <c r="T131" i="2"/>
  <c r="S131" i="2"/>
  <c r="R131" i="2"/>
  <c r="Q131" i="2"/>
  <c r="CR180" i="2"/>
  <c r="CQ180" i="2"/>
  <c r="T180" i="2"/>
  <c r="S180" i="2"/>
  <c r="R180" i="2"/>
  <c r="Q180" i="2"/>
  <c r="O180" i="2"/>
  <c r="K278" i="5"/>
  <c r="CR200" i="2"/>
  <c r="CQ200" i="2"/>
  <c r="T200" i="2"/>
  <c r="S200" i="2"/>
  <c r="R200" i="2"/>
  <c r="Q200" i="2"/>
  <c r="O200" i="2"/>
  <c r="K299" i="5"/>
  <c r="CR92" i="2"/>
  <c r="CQ92" i="2"/>
  <c r="T92" i="2"/>
  <c r="S92" i="2"/>
  <c r="R92" i="2"/>
  <c r="Q92" i="2"/>
  <c r="O92" i="2"/>
  <c r="K54" i="5"/>
  <c r="CR130" i="2"/>
  <c r="CQ130" i="2"/>
  <c r="T130" i="2"/>
  <c r="S130" i="2"/>
  <c r="R130" i="2"/>
  <c r="Q130" i="2"/>
  <c r="O130" i="2"/>
  <c r="K92" i="5"/>
  <c r="CR245" i="2"/>
  <c r="CQ245" i="2"/>
  <c r="T245" i="2"/>
  <c r="S245" i="2"/>
  <c r="R245" i="2"/>
  <c r="Q245" i="2"/>
  <c r="O245" i="2"/>
  <c r="K344" i="5"/>
  <c r="CR91" i="2"/>
  <c r="CQ91" i="2"/>
  <c r="T91" i="2"/>
  <c r="S91" i="2"/>
  <c r="R91" i="2"/>
  <c r="Q91" i="2"/>
  <c r="CR199" i="2"/>
  <c r="CQ199" i="2"/>
  <c r="T199" i="2"/>
  <c r="S199" i="2"/>
  <c r="R199" i="2"/>
  <c r="Q199" i="2"/>
  <c r="O199" i="2"/>
  <c r="K298" i="5"/>
  <c r="CR198" i="2"/>
  <c r="CQ198" i="2"/>
  <c r="T198" i="2"/>
  <c r="S198" i="2"/>
  <c r="R198" i="2"/>
  <c r="Q198" i="2"/>
  <c r="O198" i="2"/>
  <c r="K297" i="5"/>
  <c r="CR179" i="2"/>
  <c r="CQ179" i="2"/>
  <c r="T179" i="2"/>
  <c r="S179" i="2"/>
  <c r="R179" i="2"/>
  <c r="Q179" i="2"/>
  <c r="O179" i="2"/>
  <c r="K277" i="5"/>
  <c r="CR90" i="2"/>
  <c r="CQ90" i="2"/>
  <c r="T90" i="2"/>
  <c r="S90" i="2"/>
  <c r="R90" i="2"/>
  <c r="Q90" i="2"/>
  <c r="O90" i="2"/>
  <c r="K52" i="5"/>
  <c r="CR178" i="2"/>
  <c r="CQ178" i="2"/>
  <c r="T178" i="2"/>
  <c r="S178" i="2"/>
  <c r="R178" i="2"/>
  <c r="Q178" i="2"/>
  <c r="O178" i="2"/>
  <c r="K276" i="5"/>
  <c r="CR244" i="2"/>
  <c r="CQ244" i="2"/>
  <c r="T244" i="2"/>
  <c r="S244" i="2"/>
  <c r="R244" i="2"/>
  <c r="Q244" i="2"/>
  <c r="O244" i="2"/>
  <c r="K343" i="5"/>
  <c r="CR129" i="2"/>
  <c r="CQ129" i="2"/>
  <c r="T129" i="2"/>
  <c r="S129" i="2"/>
  <c r="R129" i="2"/>
  <c r="Q129" i="2"/>
  <c r="O129" i="2"/>
  <c r="K91" i="5"/>
  <c r="CR208" i="2"/>
  <c r="CQ208" i="2"/>
  <c r="T208" i="2"/>
  <c r="S208" i="2"/>
  <c r="R208" i="2"/>
  <c r="Q208" i="2"/>
  <c r="O208" i="2"/>
  <c r="K307" i="5"/>
  <c r="CR104" i="2"/>
  <c r="CQ104" i="2"/>
  <c r="T104" i="2"/>
  <c r="S104" i="2"/>
  <c r="R104" i="2"/>
  <c r="Q104" i="2"/>
  <c r="O104" i="2"/>
  <c r="K66" i="5"/>
  <c r="CR103" i="2"/>
  <c r="CQ103" i="2"/>
  <c r="T103" i="2"/>
  <c r="S103" i="2"/>
  <c r="R103" i="2"/>
  <c r="Q103" i="2"/>
  <c r="CR222" i="2"/>
  <c r="CQ222" i="2"/>
  <c r="T222" i="2"/>
  <c r="S222" i="2"/>
  <c r="R222" i="2"/>
  <c r="Q222" i="2"/>
  <c r="O222" i="2"/>
  <c r="K321" i="5"/>
  <c r="CR207" i="2"/>
  <c r="CQ207" i="2"/>
  <c r="T207" i="2"/>
  <c r="S207" i="2"/>
  <c r="R207" i="2"/>
  <c r="Q207" i="2"/>
  <c r="O207" i="2"/>
  <c r="K306" i="5"/>
  <c r="CR206" i="2"/>
  <c r="CQ206" i="2"/>
  <c r="T206" i="2"/>
  <c r="S206" i="2"/>
  <c r="R206" i="2"/>
  <c r="Q206" i="2"/>
  <c r="O206" i="2"/>
  <c r="K305" i="5"/>
  <c r="CR221" i="2"/>
  <c r="CQ221" i="2"/>
  <c r="T221" i="2"/>
  <c r="S221" i="2"/>
  <c r="R221" i="2"/>
  <c r="Q221" i="2"/>
  <c r="O221" i="2"/>
  <c r="K320" i="5"/>
  <c r="CR149" i="2"/>
  <c r="CQ149" i="2"/>
  <c r="T149" i="2"/>
  <c r="S149" i="2"/>
  <c r="R149" i="2"/>
  <c r="Q149" i="2"/>
  <c r="O149" i="2"/>
  <c r="K247" i="5"/>
  <c r="CR148" i="2"/>
  <c r="CQ148" i="2"/>
  <c r="T148" i="2"/>
  <c r="S148" i="2"/>
  <c r="R148" i="2"/>
  <c r="Q148" i="2"/>
  <c r="O148" i="2"/>
  <c r="K246" i="5"/>
  <c r="CR205" i="2"/>
  <c r="CQ205" i="2"/>
  <c r="T205" i="2"/>
  <c r="S205" i="2"/>
  <c r="R205" i="2"/>
  <c r="Q205" i="2"/>
  <c r="O205" i="2"/>
  <c r="K304" i="5"/>
  <c r="CR204" i="2"/>
  <c r="CQ204" i="2"/>
  <c r="T204" i="2"/>
  <c r="S204" i="2"/>
  <c r="R204" i="2"/>
  <c r="Q204" i="2"/>
  <c r="O204" i="2"/>
  <c r="K303" i="5"/>
  <c r="CR142" i="2"/>
  <c r="CQ142" i="2"/>
  <c r="T142" i="2"/>
  <c r="S142" i="2"/>
  <c r="R142" i="2"/>
  <c r="Q142" i="2"/>
  <c r="O142" i="2"/>
  <c r="K240" i="5"/>
  <c r="CR78" i="2"/>
  <c r="CQ78" i="2"/>
  <c r="T78" i="2"/>
  <c r="S78" i="2"/>
  <c r="R78" i="2"/>
  <c r="Q78" i="2"/>
  <c r="O78" i="2"/>
  <c r="K40" i="5"/>
  <c r="CR102" i="2"/>
  <c r="CQ102" i="2"/>
  <c r="T102" i="2"/>
  <c r="S102" i="2"/>
  <c r="R102" i="2"/>
  <c r="Q102" i="2"/>
  <c r="O102" i="2"/>
  <c r="K64" i="5"/>
  <c r="CR77" i="2"/>
  <c r="CQ77" i="2"/>
  <c r="T77" i="2"/>
  <c r="S77" i="2"/>
  <c r="R77" i="2"/>
  <c r="Q77" i="2"/>
  <c r="O77" i="2"/>
  <c r="K39" i="5"/>
  <c r="CR218" i="2"/>
  <c r="CQ218" i="2"/>
  <c r="T218" i="2"/>
  <c r="S218" i="2"/>
  <c r="R218" i="2"/>
  <c r="Q218" i="2"/>
  <c r="O218" i="2"/>
  <c r="K317" i="5"/>
  <c r="CR76" i="2"/>
  <c r="CQ76" i="2"/>
  <c r="T76" i="2"/>
  <c r="S76" i="2"/>
  <c r="R76" i="2"/>
  <c r="Q76" i="2"/>
  <c r="O76" i="2"/>
  <c r="K38" i="5"/>
  <c r="CR75" i="2"/>
  <c r="CQ75" i="2"/>
  <c r="T75" i="2"/>
  <c r="S75" i="2"/>
  <c r="R75" i="2"/>
  <c r="Q75" i="2"/>
  <c r="O75" i="2"/>
  <c r="K37" i="5"/>
  <c r="CR243" i="2"/>
  <c r="CQ243" i="2"/>
  <c r="T243" i="2"/>
  <c r="S243" i="2"/>
  <c r="R243" i="2"/>
  <c r="Q243" i="2"/>
  <c r="O243" i="2"/>
  <c r="K342" i="5"/>
  <c r="CR128" i="2"/>
  <c r="CQ128" i="2"/>
  <c r="T128" i="2"/>
  <c r="S128" i="2"/>
  <c r="R128" i="2"/>
  <c r="Q128" i="2"/>
  <c r="O128" i="2"/>
  <c r="K90" i="5"/>
  <c r="CR177" i="2"/>
  <c r="CQ177" i="2"/>
  <c r="T177" i="2"/>
  <c r="S177" i="2"/>
  <c r="R177" i="2"/>
  <c r="Q177" i="2"/>
  <c r="CR176" i="2"/>
  <c r="CQ176" i="2"/>
  <c r="T176" i="2"/>
  <c r="S176" i="2"/>
  <c r="R176" i="2"/>
  <c r="Q176" i="2"/>
  <c r="O176" i="2"/>
  <c r="K274" i="5"/>
  <c r="CR197" i="2"/>
  <c r="CQ197" i="2"/>
  <c r="T197" i="2"/>
  <c r="S197" i="2"/>
  <c r="R197" i="2"/>
  <c r="Q197" i="2"/>
  <c r="O197" i="2"/>
  <c r="K296" i="5"/>
  <c r="CR127" i="2"/>
  <c r="CQ127" i="2"/>
  <c r="T127" i="2"/>
  <c r="S127" i="2"/>
  <c r="R127" i="2"/>
  <c r="Q127" i="2"/>
  <c r="O127" i="2"/>
  <c r="K89" i="5"/>
  <c r="CR175" i="2"/>
  <c r="CQ175" i="2"/>
  <c r="T175" i="2"/>
  <c r="S175" i="2"/>
  <c r="R175" i="2"/>
  <c r="Q175" i="2"/>
  <c r="CR174" i="2"/>
  <c r="CQ174" i="2"/>
  <c r="T174" i="2"/>
  <c r="S174" i="2"/>
  <c r="R174" i="2"/>
  <c r="Q174" i="2"/>
  <c r="O174" i="2"/>
  <c r="K272" i="5"/>
  <c r="CR74" i="2"/>
  <c r="CQ74" i="2"/>
  <c r="T74" i="2"/>
  <c r="S74" i="2"/>
  <c r="R74" i="2"/>
  <c r="Q74" i="2"/>
  <c r="O74" i="2"/>
  <c r="K36" i="5"/>
  <c r="CR141" i="2"/>
  <c r="CQ141" i="2"/>
  <c r="T141" i="2"/>
  <c r="S141" i="2"/>
  <c r="R141" i="2"/>
  <c r="Q141" i="2"/>
  <c r="O141" i="2"/>
  <c r="K239" i="5"/>
  <c r="CR101" i="2"/>
  <c r="CQ101" i="2"/>
  <c r="T101" i="2"/>
  <c r="S101" i="2"/>
  <c r="R101" i="2"/>
  <c r="Q101" i="2"/>
  <c r="O101" i="2"/>
  <c r="K63" i="5"/>
  <c r="CR100" i="2"/>
  <c r="CQ100" i="2"/>
  <c r="T100" i="2"/>
  <c r="S100" i="2"/>
  <c r="R100" i="2"/>
  <c r="Q100" i="2"/>
  <c r="O100" i="2"/>
  <c r="K62" i="5"/>
  <c r="CR73" i="2"/>
  <c r="CQ73" i="2"/>
  <c r="T73" i="2"/>
  <c r="S73" i="2"/>
  <c r="R73" i="2"/>
  <c r="Q73" i="2"/>
  <c r="O73" i="2"/>
  <c r="K35" i="5"/>
  <c r="CR72" i="2"/>
  <c r="CQ72" i="2"/>
  <c r="T72" i="2"/>
  <c r="S72" i="2"/>
  <c r="R72" i="2"/>
  <c r="Q72" i="2"/>
  <c r="O72" i="2"/>
  <c r="K34" i="5"/>
  <c r="CR99" i="2"/>
  <c r="CQ99" i="2"/>
  <c r="T99" i="2"/>
  <c r="S99" i="2"/>
  <c r="R99" i="2"/>
  <c r="Q99" i="2"/>
  <c r="O99" i="2"/>
  <c r="K61" i="5"/>
  <c r="CR71" i="2"/>
  <c r="CQ71" i="2"/>
  <c r="T71" i="2"/>
  <c r="S71" i="2"/>
  <c r="R71" i="2"/>
  <c r="Q71" i="2"/>
  <c r="O71" i="2"/>
  <c r="K33" i="5"/>
  <c r="CR217" i="2"/>
  <c r="CQ217" i="2"/>
  <c r="T217" i="2"/>
  <c r="S217" i="2"/>
  <c r="R217" i="2"/>
  <c r="Q217" i="2"/>
  <c r="O217" i="2"/>
  <c r="K316" i="5"/>
  <c r="CR140" i="2"/>
  <c r="CQ140" i="2"/>
  <c r="T140" i="2"/>
  <c r="S140" i="2"/>
  <c r="R140" i="2"/>
  <c r="Q140" i="2"/>
  <c r="O140" i="2"/>
  <c r="K238" i="5"/>
  <c r="CR126" i="2"/>
  <c r="CQ126" i="2"/>
  <c r="T126" i="2"/>
  <c r="S126" i="2"/>
  <c r="R126" i="2"/>
  <c r="Q126" i="2"/>
  <c r="O126" i="2"/>
  <c r="K88" i="5"/>
  <c r="CR125" i="2"/>
  <c r="CQ125" i="2"/>
  <c r="T125" i="2"/>
  <c r="S125" i="2"/>
  <c r="R125" i="2"/>
  <c r="Q125" i="2"/>
  <c r="O125" i="2"/>
  <c r="K87" i="5"/>
  <c r="CR242" i="2"/>
  <c r="CQ242" i="2"/>
  <c r="T242" i="2"/>
  <c r="S242" i="2"/>
  <c r="R242" i="2"/>
  <c r="Q242" i="2"/>
  <c r="O242" i="2"/>
  <c r="K341" i="5"/>
  <c r="CR196" i="2"/>
  <c r="CQ196" i="2"/>
  <c r="T196" i="2"/>
  <c r="S196" i="2"/>
  <c r="R196" i="2"/>
  <c r="Q196" i="2"/>
  <c r="O196" i="2"/>
  <c r="K295" i="5"/>
  <c r="CR195" i="2"/>
  <c r="CQ195" i="2"/>
  <c r="T195" i="2"/>
  <c r="S195" i="2"/>
  <c r="R195" i="2"/>
  <c r="Q195" i="2"/>
  <c r="O195" i="2"/>
  <c r="K294" i="5"/>
  <c r="CR124" i="2"/>
  <c r="CQ124" i="2"/>
  <c r="T124" i="2"/>
  <c r="S124" i="2"/>
  <c r="R124" i="2"/>
  <c r="Q124" i="2"/>
  <c r="O124" i="2"/>
  <c r="K86" i="5"/>
  <c r="CR241" i="2"/>
  <c r="CQ241" i="2"/>
  <c r="T241" i="2"/>
  <c r="S241" i="2"/>
  <c r="R241" i="2"/>
  <c r="Q241" i="2"/>
  <c r="O241" i="2"/>
  <c r="K340" i="5"/>
  <c r="T455" i="2"/>
  <c r="S455" i="2"/>
  <c r="R455" i="2"/>
  <c r="Q455" i="2"/>
  <c r="CR173" i="2"/>
  <c r="CQ173" i="2"/>
  <c r="T173" i="2"/>
  <c r="S173" i="2"/>
  <c r="R173" i="2"/>
  <c r="Q173" i="2"/>
  <c r="O173" i="2"/>
  <c r="K271" i="5"/>
  <c r="CR89" i="2"/>
  <c r="CQ89" i="2"/>
  <c r="T89" i="2"/>
  <c r="S89" i="2"/>
  <c r="R89" i="2"/>
  <c r="Q89" i="2"/>
  <c r="O89" i="2"/>
  <c r="K51" i="5"/>
  <c r="CR240" i="2"/>
  <c r="CQ240" i="2"/>
  <c r="T240" i="2"/>
  <c r="S240" i="2"/>
  <c r="R240" i="2"/>
  <c r="Q240" i="2"/>
  <c r="O240" i="2"/>
  <c r="K339" i="5"/>
  <c r="CR172" i="2"/>
  <c r="CQ172" i="2"/>
  <c r="T172" i="2"/>
  <c r="S172" i="2"/>
  <c r="R172" i="2"/>
  <c r="Q172" i="2"/>
  <c r="O172" i="2"/>
  <c r="K270" i="5"/>
  <c r="CR123" i="2"/>
  <c r="CQ123" i="2"/>
  <c r="T123" i="2"/>
  <c r="S123" i="2"/>
  <c r="R123" i="2"/>
  <c r="Q123" i="2"/>
  <c r="O123" i="2"/>
  <c r="K85" i="5"/>
  <c r="CR88" i="2"/>
  <c r="CQ88" i="2"/>
  <c r="T88" i="2"/>
  <c r="S88" i="2"/>
  <c r="R88" i="2"/>
  <c r="Q88" i="2"/>
  <c r="O88" i="2"/>
  <c r="K50" i="5"/>
  <c r="CR239" i="2"/>
  <c r="CQ239" i="2"/>
  <c r="T239" i="2"/>
  <c r="S239" i="2"/>
  <c r="R239" i="2"/>
  <c r="Q239" i="2"/>
  <c r="O239" i="2"/>
  <c r="K338" i="5"/>
  <c r="T454" i="2"/>
  <c r="S454" i="2"/>
  <c r="R454" i="2"/>
  <c r="Q454" i="2"/>
  <c r="CR70" i="2"/>
  <c r="CQ70" i="2"/>
  <c r="T70" i="2"/>
  <c r="S70" i="2"/>
  <c r="R70" i="2"/>
  <c r="Q70" i="2"/>
  <c r="O70" i="2"/>
  <c r="K32" i="5"/>
  <c r="CR139" i="2"/>
  <c r="CQ139" i="2"/>
  <c r="T139" i="2"/>
  <c r="S139" i="2"/>
  <c r="R139" i="2"/>
  <c r="Q139" i="2"/>
  <c r="O139" i="2"/>
  <c r="K237" i="5"/>
  <c r="CR69" i="2"/>
  <c r="CQ69" i="2"/>
  <c r="T69" i="2"/>
  <c r="S69" i="2"/>
  <c r="R69" i="2"/>
  <c r="Q69" i="2"/>
  <c r="O69" i="2"/>
  <c r="K31" i="5"/>
  <c r="CR68" i="2"/>
  <c r="CQ68" i="2"/>
  <c r="T68" i="2"/>
  <c r="S68" i="2"/>
  <c r="R68" i="2"/>
  <c r="Q68" i="2"/>
  <c r="O68" i="2"/>
  <c r="K30" i="5"/>
  <c r="CR138" i="2"/>
  <c r="CQ138" i="2"/>
  <c r="T138" i="2"/>
  <c r="S138" i="2"/>
  <c r="R138" i="2"/>
  <c r="Q138" i="2"/>
  <c r="O138" i="2"/>
  <c r="K236" i="5"/>
  <c r="CR67" i="2"/>
  <c r="CQ67" i="2"/>
  <c r="T67" i="2"/>
  <c r="S67" i="2"/>
  <c r="R67" i="2"/>
  <c r="Q67" i="2"/>
  <c r="O67" i="2"/>
  <c r="K29" i="5"/>
  <c r="CR66" i="2"/>
  <c r="CQ66" i="2"/>
  <c r="T66" i="2"/>
  <c r="S66" i="2"/>
  <c r="R66" i="2"/>
  <c r="Q66" i="2"/>
  <c r="O66" i="2"/>
  <c r="K28" i="5"/>
  <c r="T453" i="2"/>
  <c r="S453" i="2"/>
  <c r="R453" i="2"/>
  <c r="Q453" i="2"/>
  <c r="CR65" i="2"/>
  <c r="CQ65" i="2"/>
  <c r="T65" i="2"/>
  <c r="S65" i="2"/>
  <c r="R65" i="2"/>
  <c r="Q65" i="2"/>
  <c r="O65" i="2"/>
  <c r="K27" i="5"/>
  <c r="CR216" i="2"/>
  <c r="CQ216" i="2"/>
  <c r="T216" i="2"/>
  <c r="S216" i="2"/>
  <c r="R216" i="2"/>
  <c r="Q216" i="2"/>
  <c r="O216" i="2"/>
  <c r="K315" i="5"/>
  <c r="CR64" i="2"/>
  <c r="CQ64" i="2"/>
  <c r="T64" i="2"/>
  <c r="S64" i="2"/>
  <c r="R64" i="2"/>
  <c r="Q64" i="2"/>
  <c r="O64" i="2"/>
  <c r="K26" i="5"/>
  <c r="CR98" i="2"/>
  <c r="CQ98" i="2"/>
  <c r="T98" i="2"/>
  <c r="S98" i="2"/>
  <c r="R98" i="2"/>
  <c r="Q98" i="2"/>
  <c r="O98" i="2"/>
  <c r="K60" i="5"/>
  <c r="CR137" i="2"/>
  <c r="CQ137" i="2"/>
  <c r="T137" i="2"/>
  <c r="S137" i="2"/>
  <c r="R137" i="2"/>
  <c r="Q137" i="2"/>
  <c r="O137" i="2"/>
  <c r="K235" i="5"/>
  <c r="CR136" i="2"/>
  <c r="CQ136" i="2"/>
  <c r="T136" i="2"/>
  <c r="S136" i="2"/>
  <c r="R136" i="2"/>
  <c r="Q136" i="2"/>
  <c r="O136" i="2"/>
  <c r="K234" i="5"/>
  <c r="CR63" i="2"/>
  <c r="CQ63" i="2"/>
  <c r="T63" i="2"/>
  <c r="S63" i="2"/>
  <c r="R63" i="2"/>
  <c r="Q63" i="2"/>
  <c r="O63" i="2"/>
  <c r="K25" i="5"/>
  <c r="T452" i="2"/>
  <c r="S452" i="2"/>
  <c r="R452" i="2"/>
  <c r="Q452" i="2"/>
  <c r="CR62" i="2"/>
  <c r="CQ62" i="2"/>
  <c r="T62" i="2"/>
  <c r="S62" i="2"/>
  <c r="R62" i="2"/>
  <c r="Q62" i="2"/>
  <c r="O62" i="2"/>
  <c r="K24" i="5"/>
  <c r="CR97" i="2"/>
  <c r="CQ97" i="2"/>
  <c r="T97" i="2"/>
  <c r="S97" i="2"/>
  <c r="R97" i="2"/>
  <c r="Q97" i="2"/>
  <c r="O97" i="2"/>
  <c r="K59" i="5"/>
  <c r="CR61" i="2"/>
  <c r="CQ61" i="2"/>
  <c r="T61" i="2"/>
  <c r="S61" i="2"/>
  <c r="R61" i="2"/>
  <c r="Q61" i="2"/>
  <c r="O61" i="2"/>
  <c r="K23" i="5"/>
  <c r="CR60" i="2"/>
  <c r="CQ60" i="2"/>
  <c r="T60" i="2"/>
  <c r="S60" i="2"/>
  <c r="R60" i="2"/>
  <c r="Q60" i="2"/>
  <c r="O60" i="2"/>
  <c r="K22" i="5"/>
  <c r="CR215" i="2"/>
  <c r="CQ215" i="2"/>
  <c r="T215" i="2"/>
  <c r="S215" i="2"/>
  <c r="R215" i="2"/>
  <c r="Q215" i="2"/>
  <c r="O215" i="2"/>
  <c r="K314" i="5"/>
  <c r="CR59" i="2"/>
  <c r="CQ59" i="2"/>
  <c r="T59" i="2"/>
  <c r="S59" i="2"/>
  <c r="R59" i="2"/>
  <c r="Q59" i="2"/>
  <c r="O59" i="2"/>
  <c r="K21" i="5"/>
  <c r="CR135" i="2"/>
  <c r="CQ135" i="2"/>
  <c r="T135" i="2"/>
  <c r="S135" i="2"/>
  <c r="R135" i="2"/>
  <c r="Q135" i="2"/>
  <c r="O135" i="2"/>
  <c r="K233" i="5"/>
  <c r="T451" i="2"/>
  <c r="S451" i="2"/>
  <c r="R451" i="2"/>
  <c r="Q451" i="2"/>
  <c r="CR194" i="2"/>
  <c r="CQ194" i="2"/>
  <c r="T194" i="2"/>
  <c r="S194" i="2"/>
  <c r="R194" i="2"/>
  <c r="Q194" i="2"/>
  <c r="O194" i="2"/>
  <c r="K293" i="5"/>
  <c r="CR122" i="2"/>
  <c r="CQ122" i="2"/>
  <c r="T122" i="2"/>
  <c r="S122" i="2"/>
  <c r="R122" i="2"/>
  <c r="Q122" i="2"/>
  <c r="O122" i="2"/>
  <c r="K84" i="5"/>
  <c r="CR87" i="2"/>
  <c r="CQ87" i="2"/>
  <c r="T87" i="2"/>
  <c r="S87" i="2"/>
  <c r="R87" i="2"/>
  <c r="Q87" i="2"/>
  <c r="O87" i="2"/>
  <c r="K49" i="5"/>
  <c r="CR171" i="2"/>
  <c r="CQ171" i="2"/>
  <c r="T171" i="2"/>
  <c r="S171" i="2"/>
  <c r="R171" i="2"/>
  <c r="Q171" i="2"/>
  <c r="CR86" i="2"/>
  <c r="CQ86" i="2"/>
  <c r="T86" i="2"/>
  <c r="S86" i="2"/>
  <c r="R86" i="2"/>
  <c r="Q86" i="2"/>
  <c r="O86" i="2"/>
  <c r="K48" i="5"/>
  <c r="CR238" i="2"/>
  <c r="CQ238" i="2"/>
  <c r="T238" i="2"/>
  <c r="S238" i="2"/>
  <c r="R238" i="2"/>
  <c r="Q238" i="2"/>
  <c r="O238" i="2"/>
  <c r="K337" i="5"/>
  <c r="CR193" i="2"/>
  <c r="CQ193" i="2"/>
  <c r="T193" i="2"/>
  <c r="S193" i="2"/>
  <c r="R193" i="2"/>
  <c r="Q193" i="2"/>
  <c r="O193" i="2"/>
  <c r="K292" i="5"/>
  <c r="T450" i="2"/>
  <c r="S450" i="2"/>
  <c r="R450" i="2"/>
  <c r="Q450" i="2"/>
  <c r="CR170" i="2"/>
  <c r="CQ170" i="2"/>
  <c r="T170" i="2"/>
  <c r="S170" i="2"/>
  <c r="R170" i="2"/>
  <c r="Q170" i="2"/>
  <c r="O170" i="2"/>
  <c r="K268" i="5"/>
  <c r="CR121" i="2"/>
  <c r="CQ121" i="2"/>
  <c r="T121" i="2"/>
  <c r="S121" i="2"/>
  <c r="R121" i="2"/>
  <c r="Q121" i="2"/>
  <c r="O121" i="2"/>
  <c r="K83" i="5"/>
  <c r="CR192" i="2"/>
  <c r="CQ192" i="2"/>
  <c r="T192" i="2"/>
  <c r="S192" i="2"/>
  <c r="R192" i="2"/>
  <c r="Q192" i="2"/>
  <c r="O192" i="2"/>
  <c r="K291" i="5"/>
  <c r="CR237" i="2"/>
  <c r="CQ237" i="2"/>
  <c r="T237" i="2"/>
  <c r="S237" i="2"/>
  <c r="R237" i="2"/>
  <c r="Q237" i="2"/>
  <c r="O237" i="2"/>
  <c r="K336" i="5"/>
  <c r="CR85" i="2"/>
  <c r="CQ85" i="2"/>
  <c r="T85" i="2"/>
  <c r="S85" i="2"/>
  <c r="R85" i="2"/>
  <c r="Q85" i="2"/>
  <c r="O85" i="2"/>
  <c r="K47" i="5"/>
  <c r="CR191" i="2"/>
  <c r="CQ191" i="2"/>
  <c r="T191" i="2"/>
  <c r="S191" i="2"/>
  <c r="R191" i="2"/>
  <c r="Q191" i="2"/>
  <c r="O191" i="2"/>
  <c r="K290" i="5"/>
  <c r="CR236" i="2"/>
  <c r="CQ236" i="2"/>
  <c r="T236" i="2"/>
  <c r="S236" i="2"/>
  <c r="R236" i="2"/>
  <c r="Q236" i="2"/>
  <c r="O236" i="2"/>
  <c r="K335" i="5"/>
  <c r="CR169" i="2"/>
  <c r="CQ169" i="2"/>
  <c r="T169" i="2"/>
  <c r="S169" i="2"/>
  <c r="R169" i="2"/>
  <c r="Q169" i="2"/>
  <c r="O169" i="2"/>
  <c r="K267" i="5"/>
  <c r="CR235" i="2"/>
  <c r="CQ235" i="2"/>
  <c r="T235" i="2"/>
  <c r="S235" i="2"/>
  <c r="R235" i="2"/>
  <c r="Q235" i="2"/>
  <c r="O235" i="2"/>
  <c r="K334" i="5"/>
  <c r="CR168" i="2"/>
  <c r="CQ168" i="2"/>
  <c r="T168" i="2"/>
  <c r="S168" i="2"/>
  <c r="R168" i="2"/>
  <c r="Q168" i="2"/>
  <c r="O168" i="2"/>
  <c r="K266" i="5"/>
  <c r="CR167" i="2"/>
  <c r="CQ167" i="2"/>
  <c r="T167" i="2"/>
  <c r="S167" i="2"/>
  <c r="R167" i="2"/>
  <c r="Q167" i="2"/>
  <c r="CR234" i="2"/>
  <c r="CQ234" i="2"/>
  <c r="T234" i="2"/>
  <c r="S234" i="2"/>
  <c r="R234" i="2"/>
  <c r="Q234" i="2"/>
  <c r="O234" i="2"/>
  <c r="K333" i="5"/>
  <c r="T449" i="2"/>
  <c r="S449" i="2"/>
  <c r="R449" i="2"/>
  <c r="Q449" i="2"/>
  <c r="CR166" i="2"/>
  <c r="CQ166" i="2"/>
  <c r="T166" i="2"/>
  <c r="S166" i="2"/>
  <c r="R166" i="2"/>
  <c r="Q166" i="2"/>
  <c r="O166" i="2"/>
  <c r="K264" i="5"/>
  <c r="CR120" i="2"/>
  <c r="CQ120" i="2"/>
  <c r="T120" i="2"/>
  <c r="S120" i="2"/>
  <c r="R120" i="2"/>
  <c r="Q120" i="2"/>
  <c r="O120" i="2"/>
  <c r="K82" i="5"/>
  <c r="CR233" i="2"/>
  <c r="CQ233" i="2"/>
  <c r="T233" i="2"/>
  <c r="S233" i="2"/>
  <c r="R233" i="2"/>
  <c r="Q233" i="2"/>
  <c r="O233" i="2"/>
  <c r="K332" i="5"/>
  <c r="CR165" i="2"/>
  <c r="CQ165" i="2"/>
  <c r="T165" i="2"/>
  <c r="S165" i="2"/>
  <c r="R165" i="2"/>
  <c r="Q165" i="2"/>
  <c r="O165" i="2"/>
  <c r="K263" i="5"/>
  <c r="CR164" i="2"/>
  <c r="CQ164" i="2"/>
  <c r="T164" i="2"/>
  <c r="S164" i="2"/>
  <c r="R164" i="2"/>
  <c r="Q164" i="2"/>
  <c r="O164" i="2"/>
  <c r="K262" i="5"/>
  <c r="CR119" i="2"/>
  <c r="CQ119" i="2"/>
  <c r="T119" i="2"/>
  <c r="S119" i="2"/>
  <c r="R119" i="2"/>
  <c r="Q119" i="2"/>
  <c r="O119" i="2"/>
  <c r="K81" i="5"/>
  <c r="CR163" i="2"/>
  <c r="CQ163" i="2"/>
  <c r="T163" i="2"/>
  <c r="S163" i="2"/>
  <c r="R163" i="2"/>
  <c r="Q163" i="2"/>
  <c r="CR210" i="2"/>
  <c r="CQ210" i="2"/>
  <c r="T210" i="2"/>
  <c r="S210" i="2"/>
  <c r="R210" i="2"/>
  <c r="Q210" i="2"/>
  <c r="O210" i="2"/>
  <c r="K309" i="5"/>
  <c r="CR118" i="2"/>
  <c r="CQ118" i="2"/>
  <c r="T118" i="2"/>
  <c r="S118" i="2"/>
  <c r="R118" i="2"/>
  <c r="Q118" i="2"/>
  <c r="O118" i="2"/>
  <c r="K80" i="5"/>
  <c r="CR209" i="2"/>
  <c r="CQ209" i="2"/>
  <c r="T209" i="2"/>
  <c r="S209" i="2"/>
  <c r="R209" i="2"/>
  <c r="Q209" i="2"/>
  <c r="O209" i="2"/>
  <c r="K308" i="5"/>
  <c r="CR232" i="2"/>
  <c r="CQ232" i="2"/>
  <c r="T232" i="2"/>
  <c r="S232" i="2"/>
  <c r="R232" i="2"/>
  <c r="Q232" i="2"/>
  <c r="O232" i="2"/>
  <c r="K331" i="5"/>
  <c r="CR162" i="2"/>
  <c r="CQ162" i="2"/>
  <c r="T162" i="2"/>
  <c r="S162" i="2"/>
  <c r="R162" i="2"/>
  <c r="Q162" i="2"/>
  <c r="O162" i="2"/>
  <c r="K260" i="5"/>
  <c r="T448" i="2"/>
  <c r="S448" i="2"/>
  <c r="R448" i="2"/>
  <c r="Q448" i="2"/>
  <c r="CR220" i="2"/>
  <c r="CQ220" i="2"/>
  <c r="T220" i="2"/>
  <c r="S220" i="2"/>
  <c r="R220" i="2"/>
  <c r="Q220" i="2"/>
  <c r="O220" i="2"/>
  <c r="K319" i="5"/>
  <c r="CR203" i="2"/>
  <c r="CQ203" i="2"/>
  <c r="T203" i="2"/>
  <c r="S203" i="2"/>
  <c r="R203" i="2"/>
  <c r="Q203" i="2"/>
  <c r="O203" i="2"/>
  <c r="K302" i="5"/>
  <c r="CR202" i="2"/>
  <c r="CQ202" i="2"/>
  <c r="T202" i="2"/>
  <c r="S202" i="2"/>
  <c r="R202" i="2"/>
  <c r="Q202" i="2"/>
  <c r="O202" i="2"/>
  <c r="K301" i="5"/>
  <c r="CR219" i="2"/>
  <c r="CQ219" i="2"/>
  <c r="T219" i="2"/>
  <c r="S219" i="2"/>
  <c r="R219" i="2"/>
  <c r="Q219" i="2"/>
  <c r="O219" i="2"/>
  <c r="K318" i="5"/>
  <c r="CR147" i="2"/>
  <c r="CQ147" i="2"/>
  <c r="T147" i="2"/>
  <c r="S147" i="2"/>
  <c r="R147" i="2"/>
  <c r="Q147" i="2"/>
  <c r="O147" i="2"/>
  <c r="K245" i="5"/>
  <c r="CR146" i="2"/>
  <c r="CQ146" i="2"/>
  <c r="T146" i="2"/>
  <c r="S146" i="2"/>
  <c r="R146" i="2"/>
  <c r="Q146" i="2"/>
  <c r="O146" i="2"/>
  <c r="K244" i="5"/>
  <c r="CR145" i="2"/>
  <c r="CQ145" i="2"/>
  <c r="T145" i="2"/>
  <c r="S145" i="2"/>
  <c r="R145" i="2"/>
  <c r="Q145" i="2"/>
  <c r="O145" i="2"/>
  <c r="K243" i="5"/>
  <c r="CR144" i="2"/>
  <c r="CQ144" i="2"/>
  <c r="T144" i="2"/>
  <c r="S144" i="2"/>
  <c r="R144" i="2"/>
  <c r="Q144" i="2"/>
  <c r="O144" i="2"/>
  <c r="K242" i="5"/>
  <c r="CR143" i="2"/>
  <c r="CQ143" i="2"/>
  <c r="T143" i="2"/>
  <c r="S143" i="2"/>
  <c r="R143" i="2"/>
  <c r="Q143" i="2"/>
  <c r="O143" i="2"/>
  <c r="K241" i="5"/>
  <c r="CR201" i="2"/>
  <c r="CQ201" i="2"/>
  <c r="T201" i="2"/>
  <c r="S201" i="2"/>
  <c r="R201" i="2"/>
  <c r="Q201" i="2"/>
  <c r="O201" i="2"/>
  <c r="K300" i="5"/>
  <c r="T447" i="2"/>
  <c r="S447" i="2"/>
  <c r="R447" i="2"/>
  <c r="Q447" i="2"/>
  <c r="CR117" i="2"/>
  <c r="CQ117" i="2"/>
  <c r="T117" i="2"/>
  <c r="S117" i="2"/>
  <c r="R117" i="2"/>
  <c r="Q117" i="2"/>
  <c r="O117" i="2"/>
  <c r="K79" i="5"/>
  <c r="CR116" i="2"/>
  <c r="CQ116" i="2"/>
  <c r="T116" i="2"/>
  <c r="S116" i="2"/>
  <c r="R116" i="2"/>
  <c r="Q116" i="2"/>
  <c r="O116" i="2"/>
  <c r="K78" i="5"/>
  <c r="CR231" i="2"/>
  <c r="CQ231" i="2"/>
  <c r="T231" i="2"/>
  <c r="S231" i="2"/>
  <c r="R231" i="2"/>
  <c r="Q231" i="2"/>
  <c r="O231" i="2"/>
  <c r="K330" i="5"/>
  <c r="CR161" i="2"/>
  <c r="CQ161" i="2"/>
  <c r="T161" i="2"/>
  <c r="S161" i="2"/>
  <c r="R161" i="2"/>
  <c r="Q161" i="2"/>
  <c r="O161" i="2"/>
  <c r="K259" i="5"/>
  <c r="CR190" i="2"/>
  <c r="CQ190" i="2"/>
  <c r="T190" i="2"/>
  <c r="S190" i="2"/>
  <c r="R190" i="2"/>
  <c r="Q190" i="2"/>
  <c r="O190" i="2"/>
  <c r="K289" i="5"/>
  <c r="CR160" i="2"/>
  <c r="CQ160" i="2"/>
  <c r="T160" i="2"/>
  <c r="S160" i="2"/>
  <c r="R160" i="2"/>
  <c r="Q160" i="2"/>
  <c r="O160" i="2"/>
  <c r="K258" i="5"/>
  <c r="CR189" i="2"/>
  <c r="CQ189" i="2"/>
  <c r="T189" i="2"/>
  <c r="S189" i="2"/>
  <c r="R189" i="2"/>
  <c r="Q189" i="2"/>
  <c r="O189" i="2"/>
  <c r="K288" i="5"/>
  <c r="CR188" i="2"/>
  <c r="CQ188" i="2"/>
  <c r="T188" i="2"/>
  <c r="S188" i="2"/>
  <c r="R188" i="2"/>
  <c r="Q188" i="2"/>
  <c r="O188" i="2"/>
  <c r="K287" i="5"/>
  <c r="CR159" i="2"/>
  <c r="CQ159" i="2"/>
  <c r="T159" i="2"/>
  <c r="S159" i="2"/>
  <c r="R159" i="2"/>
  <c r="Q159" i="2"/>
  <c r="O159" i="2"/>
  <c r="K257" i="5"/>
  <c r="CR115" i="2"/>
  <c r="CQ115" i="2"/>
  <c r="T115" i="2"/>
  <c r="S115" i="2"/>
  <c r="R115" i="2"/>
  <c r="Q115" i="2"/>
  <c r="O115" i="2"/>
  <c r="K77" i="5"/>
  <c r="CR158" i="2"/>
  <c r="CQ158" i="2"/>
  <c r="T158" i="2"/>
  <c r="S158" i="2"/>
  <c r="R158" i="2"/>
  <c r="Q158" i="2"/>
  <c r="O158" i="2"/>
  <c r="K256" i="5"/>
  <c r="T446" i="2"/>
  <c r="S446" i="2"/>
  <c r="R446" i="2"/>
  <c r="Q446" i="2"/>
  <c r="CR114" i="2"/>
  <c r="CQ114" i="2"/>
  <c r="T114" i="2"/>
  <c r="S114" i="2"/>
  <c r="R114" i="2"/>
  <c r="Q114" i="2"/>
  <c r="O114" i="2"/>
  <c r="K76" i="5"/>
  <c r="CR113" i="2"/>
  <c r="CQ113" i="2"/>
  <c r="T113" i="2"/>
  <c r="S113" i="2"/>
  <c r="R113" i="2"/>
  <c r="Q113" i="2"/>
  <c r="O113" i="2"/>
  <c r="K75" i="5"/>
  <c r="CR230" i="2"/>
  <c r="CQ230" i="2"/>
  <c r="T230" i="2"/>
  <c r="S230" i="2"/>
  <c r="R230" i="2"/>
  <c r="Q230" i="2"/>
  <c r="O230" i="2"/>
  <c r="K329" i="5"/>
  <c r="CR84" i="2"/>
  <c r="CQ84" i="2"/>
  <c r="T84" i="2"/>
  <c r="S84" i="2"/>
  <c r="R84" i="2"/>
  <c r="Q84" i="2"/>
  <c r="O84" i="2"/>
  <c r="K46" i="5"/>
  <c r="CR83" i="2"/>
  <c r="CQ83" i="2"/>
  <c r="T83" i="2"/>
  <c r="S83" i="2"/>
  <c r="R83" i="2"/>
  <c r="Q83" i="2"/>
  <c r="O83" i="2"/>
  <c r="K45" i="5"/>
  <c r="CR229" i="2"/>
  <c r="CQ229" i="2"/>
  <c r="T229" i="2"/>
  <c r="S229" i="2"/>
  <c r="R229" i="2"/>
  <c r="Q229" i="2"/>
  <c r="O229" i="2"/>
  <c r="K328" i="5"/>
  <c r="T445" i="2"/>
  <c r="S445" i="2"/>
  <c r="R445" i="2"/>
  <c r="Q445" i="2"/>
  <c r="CR82" i="2"/>
  <c r="CQ82" i="2"/>
  <c r="T82" i="2"/>
  <c r="S82" i="2"/>
  <c r="R82" i="2"/>
  <c r="Q82" i="2"/>
  <c r="O82" i="2"/>
  <c r="K44" i="5"/>
  <c r="CR112" i="2"/>
  <c r="CQ112" i="2"/>
  <c r="T112" i="2"/>
  <c r="S112" i="2"/>
  <c r="R112" i="2"/>
  <c r="Q112" i="2"/>
  <c r="O112" i="2"/>
  <c r="K74" i="5"/>
  <c r="CR187" i="2"/>
  <c r="CQ187" i="2"/>
  <c r="T187" i="2"/>
  <c r="S187" i="2"/>
  <c r="R187" i="2"/>
  <c r="Q187" i="2"/>
  <c r="O187" i="2"/>
  <c r="K286" i="5"/>
  <c r="CR81" i="2"/>
  <c r="CQ81" i="2"/>
  <c r="T81" i="2"/>
  <c r="S81" i="2"/>
  <c r="R81" i="2"/>
  <c r="Q81" i="2"/>
  <c r="O81" i="2"/>
  <c r="K43" i="5"/>
  <c r="CR228" i="2"/>
  <c r="CQ228" i="2"/>
  <c r="T228" i="2"/>
  <c r="S228" i="2"/>
  <c r="R228" i="2"/>
  <c r="Q228" i="2"/>
  <c r="O228" i="2"/>
  <c r="K327" i="5"/>
  <c r="CR157" i="2"/>
  <c r="CQ157" i="2"/>
  <c r="T157" i="2"/>
  <c r="S157" i="2"/>
  <c r="R157" i="2"/>
  <c r="Q157" i="2"/>
  <c r="O157" i="2"/>
  <c r="K255" i="5"/>
  <c r="CR156" i="2"/>
  <c r="CQ156" i="2"/>
  <c r="T156" i="2"/>
  <c r="S156" i="2"/>
  <c r="R156" i="2"/>
  <c r="Q156" i="2"/>
  <c r="O156" i="2"/>
  <c r="K254" i="5"/>
  <c r="CR227" i="2"/>
  <c r="CQ227" i="2"/>
  <c r="T227" i="2"/>
  <c r="S227" i="2"/>
  <c r="R227" i="2"/>
  <c r="Q227" i="2"/>
  <c r="O227" i="2"/>
  <c r="K326" i="5"/>
  <c r="CR186" i="2"/>
  <c r="CQ186" i="2"/>
  <c r="T186" i="2"/>
  <c r="S186" i="2"/>
  <c r="R186" i="2"/>
  <c r="Q186" i="2"/>
  <c r="O186" i="2"/>
  <c r="K285" i="5"/>
  <c r="CR155" i="2"/>
  <c r="CQ155" i="2"/>
  <c r="T155" i="2"/>
  <c r="S155" i="2"/>
  <c r="R155" i="2"/>
  <c r="Q155" i="2"/>
  <c r="O155" i="2"/>
  <c r="K253" i="5"/>
  <c r="CR111" i="2"/>
  <c r="CQ111" i="2"/>
  <c r="T111" i="2"/>
  <c r="S111" i="2"/>
  <c r="R111" i="2"/>
  <c r="Q111" i="2"/>
  <c r="O111" i="2"/>
  <c r="K73" i="5"/>
  <c r="CR226" i="2"/>
  <c r="CQ226" i="2"/>
  <c r="T226" i="2"/>
  <c r="S226" i="2"/>
  <c r="R226" i="2"/>
  <c r="Q226" i="2"/>
  <c r="O226" i="2"/>
  <c r="K325" i="5"/>
  <c r="T444" i="2"/>
  <c r="S444" i="2"/>
  <c r="R444" i="2"/>
  <c r="Q444" i="2"/>
  <c r="CR80" i="2"/>
  <c r="CQ80" i="2"/>
  <c r="T80" i="2"/>
  <c r="S80" i="2"/>
  <c r="R80" i="2"/>
  <c r="Q80" i="2"/>
  <c r="O80" i="2"/>
  <c r="K42" i="5"/>
  <c r="CR110" i="2"/>
  <c r="CQ110" i="2"/>
  <c r="T110" i="2"/>
  <c r="S110" i="2"/>
  <c r="R110" i="2"/>
  <c r="Q110" i="2"/>
  <c r="O110" i="2"/>
  <c r="K72" i="5"/>
  <c r="CR109" i="2"/>
  <c r="CQ109" i="2"/>
  <c r="T109" i="2"/>
  <c r="S109" i="2"/>
  <c r="R109" i="2"/>
  <c r="Q109" i="2"/>
  <c r="O109" i="2"/>
  <c r="K71" i="5"/>
  <c r="CR225" i="2"/>
  <c r="CQ225" i="2"/>
  <c r="T225" i="2"/>
  <c r="S225" i="2"/>
  <c r="R225" i="2"/>
  <c r="Q225" i="2"/>
  <c r="O225" i="2"/>
  <c r="K324" i="5"/>
  <c r="CR224" i="2"/>
  <c r="CQ224" i="2"/>
  <c r="T224" i="2"/>
  <c r="S224" i="2"/>
  <c r="R224" i="2"/>
  <c r="Q224" i="2"/>
  <c r="O224" i="2"/>
  <c r="K323" i="5"/>
  <c r="CR443" i="2"/>
  <c r="CQ443" i="2"/>
  <c r="T443" i="2"/>
  <c r="S443" i="2"/>
  <c r="R443" i="2"/>
  <c r="Q443" i="2"/>
  <c r="CR214" i="2"/>
  <c r="CQ214" i="2"/>
  <c r="T214" i="2"/>
  <c r="S214" i="2"/>
  <c r="R214" i="2"/>
  <c r="Q214" i="2"/>
  <c r="O214" i="2"/>
  <c r="K313" i="5"/>
  <c r="CR58" i="2"/>
  <c r="CQ58" i="2"/>
  <c r="T58" i="2"/>
  <c r="S58" i="2"/>
  <c r="R58" i="2"/>
  <c r="Q58" i="2"/>
  <c r="O58" i="2"/>
  <c r="K20" i="5"/>
  <c r="CR57" i="2"/>
  <c r="CQ57" i="2"/>
  <c r="T57" i="2"/>
  <c r="S57" i="2"/>
  <c r="R57" i="2"/>
  <c r="Q57" i="2"/>
  <c r="O57" i="2"/>
  <c r="K19" i="5"/>
  <c r="CR56" i="2"/>
  <c r="CQ56" i="2"/>
  <c r="T56" i="2"/>
  <c r="S56" i="2"/>
  <c r="R56" i="2"/>
  <c r="Q56" i="2"/>
  <c r="O56" i="2"/>
  <c r="K18" i="5"/>
  <c r="CR96" i="2"/>
  <c r="CQ96" i="2"/>
  <c r="T96" i="2"/>
  <c r="S96" i="2"/>
  <c r="R96" i="2"/>
  <c r="Q96" i="2"/>
  <c r="O96" i="2"/>
  <c r="K58" i="5"/>
  <c r="CR184" i="2"/>
  <c r="CQ184" i="2"/>
  <c r="T184" i="2"/>
  <c r="S184" i="2"/>
  <c r="R184" i="2"/>
  <c r="Q184" i="2"/>
  <c r="O184" i="2"/>
  <c r="K283" i="5"/>
  <c r="T442" i="2"/>
  <c r="S442" i="2"/>
  <c r="R442" i="2"/>
  <c r="Q442" i="2"/>
  <c r="CR55" i="2"/>
  <c r="CQ55" i="2"/>
  <c r="O55" i="2"/>
  <c r="K17" i="5"/>
  <c r="CR54" i="2"/>
  <c r="CQ54" i="2"/>
  <c r="T54" i="2"/>
  <c r="S54" i="2"/>
  <c r="R54" i="2"/>
  <c r="Q54" i="2"/>
  <c r="O54" i="2"/>
  <c r="K16" i="5"/>
  <c r="CR53" i="2"/>
  <c r="CQ53" i="2"/>
  <c r="T53" i="2"/>
  <c r="S53" i="2"/>
  <c r="R53" i="2"/>
  <c r="Q53" i="2"/>
  <c r="O53" i="2"/>
  <c r="K15" i="5"/>
  <c r="CR52" i="2"/>
  <c r="CQ52" i="2"/>
  <c r="T52" i="2"/>
  <c r="S52" i="2"/>
  <c r="R52" i="2"/>
  <c r="Q52" i="2"/>
  <c r="O52" i="2"/>
  <c r="K14" i="5"/>
  <c r="CR95" i="2"/>
  <c r="CQ95" i="2"/>
  <c r="T95" i="2"/>
  <c r="S95" i="2"/>
  <c r="R95" i="2"/>
  <c r="Q95" i="2"/>
  <c r="O95" i="2"/>
  <c r="K57" i="5"/>
  <c r="CR51" i="2"/>
  <c r="CQ51" i="2"/>
  <c r="T51" i="2"/>
  <c r="S51" i="2"/>
  <c r="R51" i="2"/>
  <c r="Q51" i="2"/>
  <c r="O51" i="2"/>
  <c r="K13" i="5"/>
  <c r="CR213" i="2"/>
  <c r="CQ213" i="2"/>
  <c r="T213" i="2"/>
  <c r="S213" i="2"/>
  <c r="R213" i="2"/>
  <c r="Q213" i="2"/>
  <c r="O213" i="2"/>
  <c r="K312" i="5"/>
  <c r="CR94" i="2"/>
  <c r="CQ94" i="2"/>
  <c r="T94" i="2"/>
  <c r="S94" i="2"/>
  <c r="R94" i="2"/>
  <c r="Q94" i="2"/>
  <c r="O94" i="2"/>
  <c r="K56" i="5"/>
  <c r="T441" i="2"/>
  <c r="S441" i="2"/>
  <c r="R441" i="2"/>
  <c r="Q441" i="2"/>
  <c r="CR154" i="2"/>
  <c r="CQ154" i="2"/>
  <c r="T154" i="2"/>
  <c r="S154" i="2"/>
  <c r="R154" i="2"/>
  <c r="Q154" i="2"/>
  <c r="O154" i="2"/>
  <c r="K252" i="5"/>
  <c r="CR108" i="2"/>
  <c r="CQ108" i="2"/>
  <c r="T108" i="2"/>
  <c r="S108" i="2"/>
  <c r="R108" i="2"/>
  <c r="Q108" i="2"/>
  <c r="O108" i="2"/>
  <c r="K70" i="5"/>
  <c r="CR107" i="2"/>
  <c r="CQ107" i="2"/>
  <c r="T107" i="2"/>
  <c r="S107" i="2"/>
  <c r="R107" i="2"/>
  <c r="Q107" i="2"/>
  <c r="O107" i="2"/>
  <c r="K69" i="5"/>
  <c r="CR185" i="2"/>
  <c r="CQ185" i="2"/>
  <c r="T185" i="2"/>
  <c r="S185" i="2"/>
  <c r="R185" i="2"/>
  <c r="Q185" i="2"/>
  <c r="O185" i="2"/>
  <c r="K284" i="5"/>
  <c r="CR79" i="2"/>
  <c r="CQ79" i="2"/>
  <c r="T79" i="2"/>
  <c r="S79" i="2"/>
  <c r="R79" i="2"/>
  <c r="Q79" i="2"/>
  <c r="O79" i="2"/>
  <c r="K41" i="5"/>
  <c r="CR223" i="2"/>
  <c r="CQ223" i="2"/>
  <c r="T223" i="2"/>
  <c r="S223" i="2"/>
  <c r="R223" i="2"/>
  <c r="Q223" i="2"/>
  <c r="O223" i="2"/>
  <c r="K322" i="5"/>
  <c r="CR153" i="2"/>
  <c r="CQ153" i="2"/>
  <c r="T153" i="2"/>
  <c r="S153" i="2"/>
  <c r="R153" i="2"/>
  <c r="Q153" i="2"/>
  <c r="O153" i="2"/>
  <c r="K251" i="5"/>
  <c r="CR152" i="2"/>
  <c r="CQ152" i="2"/>
  <c r="T152" i="2"/>
  <c r="S152" i="2"/>
  <c r="R152" i="2"/>
  <c r="Q152" i="2"/>
  <c r="O152" i="2"/>
  <c r="K250" i="5"/>
  <c r="T440" i="2"/>
  <c r="S440" i="2"/>
  <c r="R440" i="2"/>
  <c r="Q440" i="2"/>
  <c r="CR50" i="2"/>
  <c r="CQ50" i="2"/>
  <c r="T50" i="2"/>
  <c r="S50" i="2"/>
  <c r="R50" i="2"/>
  <c r="Q50" i="2"/>
  <c r="O50" i="2"/>
  <c r="K12" i="5"/>
  <c r="CR49" i="2"/>
  <c r="CQ49" i="2"/>
  <c r="T49" i="2"/>
  <c r="S49" i="2"/>
  <c r="R49" i="2"/>
  <c r="Q49" i="2"/>
  <c r="O49" i="2"/>
  <c r="K11" i="5"/>
  <c r="CR48" i="2"/>
  <c r="CQ48" i="2"/>
  <c r="T48" i="2"/>
  <c r="S48" i="2"/>
  <c r="R48" i="2"/>
  <c r="Q48" i="2"/>
  <c r="O48" i="2"/>
  <c r="K10" i="5"/>
  <c r="CR134" i="2"/>
  <c r="CQ134" i="2"/>
  <c r="T134" i="2"/>
  <c r="S134" i="2"/>
  <c r="R134" i="2"/>
  <c r="Q134" i="2"/>
  <c r="O134" i="2"/>
  <c r="K232" i="5"/>
  <c r="CR212" i="2"/>
  <c r="CQ212" i="2"/>
  <c r="T212" i="2"/>
  <c r="S212" i="2"/>
  <c r="R212" i="2"/>
  <c r="Q212" i="2"/>
  <c r="O212" i="2"/>
  <c r="K311" i="5"/>
  <c r="CR47" i="2"/>
  <c r="CQ47" i="2"/>
  <c r="T47" i="2"/>
  <c r="S47" i="2"/>
  <c r="R47" i="2"/>
  <c r="Q47" i="2"/>
  <c r="O47" i="2"/>
  <c r="K9" i="5"/>
  <c r="T439" i="2"/>
  <c r="S439" i="2"/>
  <c r="R439" i="2"/>
  <c r="Q439" i="2"/>
  <c r="CR46" i="2"/>
  <c r="CQ46" i="2"/>
  <c r="T46" i="2"/>
  <c r="S46" i="2"/>
  <c r="R46" i="2"/>
  <c r="Q46" i="2"/>
  <c r="O46" i="2"/>
  <c r="K8" i="5"/>
  <c r="CR45" i="2"/>
  <c r="CQ45" i="2"/>
  <c r="T45" i="2"/>
  <c r="S45" i="2"/>
  <c r="R45" i="2"/>
  <c r="Q45" i="2"/>
  <c r="O45" i="2"/>
  <c r="K7" i="5"/>
  <c r="CR44" i="2"/>
  <c r="CQ44" i="2"/>
  <c r="T44" i="2"/>
  <c r="S44" i="2"/>
  <c r="R44" i="2"/>
  <c r="Q44" i="2"/>
  <c r="O44" i="2"/>
  <c r="K6" i="5"/>
  <c r="CR43" i="2"/>
  <c r="CQ43" i="2"/>
  <c r="T43" i="2"/>
  <c r="S43" i="2"/>
  <c r="R43" i="2"/>
  <c r="Q43" i="2"/>
  <c r="O43" i="2"/>
  <c r="K5" i="5"/>
  <c r="CR211" i="2"/>
  <c r="CQ211" i="2"/>
  <c r="T211" i="2"/>
  <c r="S211" i="2"/>
  <c r="R211" i="2"/>
  <c r="Q211" i="2"/>
  <c r="O211" i="2"/>
  <c r="K310" i="5"/>
  <c r="T438" i="2"/>
  <c r="S438" i="2"/>
  <c r="R438" i="2"/>
  <c r="Q438" i="2"/>
  <c r="CR151" i="2"/>
  <c r="CQ151" i="2"/>
  <c r="T151" i="2"/>
  <c r="S151" i="2"/>
  <c r="R151" i="2"/>
  <c r="Q151" i="2"/>
  <c r="O151" i="2"/>
  <c r="K249" i="5"/>
  <c r="CR106" i="2"/>
  <c r="CQ106" i="2"/>
  <c r="T106" i="2"/>
  <c r="S106" i="2"/>
  <c r="R106" i="2"/>
  <c r="Q106" i="2"/>
  <c r="O106" i="2"/>
  <c r="K68" i="5"/>
  <c r="CR150" i="2"/>
  <c r="CQ150" i="2"/>
  <c r="T150" i="2"/>
  <c r="S150" i="2"/>
  <c r="R150" i="2"/>
  <c r="Q150" i="2"/>
  <c r="O150" i="2"/>
  <c r="K248" i="5"/>
  <c r="CR105" i="2"/>
  <c r="CQ105" i="2"/>
  <c r="T105" i="2"/>
  <c r="S105" i="2"/>
  <c r="R105" i="2"/>
  <c r="Q105" i="2"/>
  <c r="O105" i="2"/>
  <c r="K67" i="5"/>
  <c r="T437" i="2"/>
  <c r="S437" i="2"/>
  <c r="R437" i="2"/>
  <c r="Q437" i="2"/>
  <c r="CR274" i="2"/>
  <c r="CQ274" i="2"/>
  <c r="T274" i="2"/>
  <c r="S274" i="2"/>
  <c r="R274" i="2"/>
  <c r="Q274" i="2"/>
  <c r="CR273" i="2"/>
  <c r="CQ273" i="2"/>
  <c r="T273" i="2"/>
  <c r="S273" i="2"/>
  <c r="R273" i="2"/>
  <c r="Q273" i="2"/>
  <c r="CR272" i="2"/>
  <c r="CQ272" i="2"/>
  <c r="T272" i="2"/>
  <c r="S272" i="2"/>
  <c r="R272" i="2"/>
  <c r="Q272" i="2"/>
  <c r="CR276" i="2"/>
  <c r="CQ276" i="2"/>
  <c r="T276" i="2"/>
  <c r="S276" i="2"/>
  <c r="R276" i="2"/>
  <c r="Q276" i="2"/>
  <c r="O276" i="2"/>
  <c r="K375" i="5"/>
  <c r="CR259" i="2"/>
  <c r="CQ259" i="2"/>
  <c r="T259" i="2"/>
  <c r="S259" i="2"/>
  <c r="R259" i="2"/>
  <c r="Q259" i="2"/>
  <c r="CR271" i="2"/>
  <c r="CQ271" i="2"/>
  <c r="T271" i="2"/>
  <c r="S271" i="2"/>
  <c r="R271" i="2"/>
  <c r="Q271" i="2"/>
  <c r="CR258" i="2"/>
  <c r="CQ258" i="2"/>
  <c r="T258" i="2"/>
  <c r="S258" i="2"/>
  <c r="R258" i="2"/>
  <c r="Q258" i="2"/>
  <c r="CR257" i="2"/>
  <c r="CQ257" i="2"/>
  <c r="T257" i="2"/>
  <c r="S257" i="2"/>
  <c r="R257" i="2"/>
  <c r="Q257" i="2"/>
  <c r="CR270" i="2"/>
  <c r="CQ270" i="2"/>
  <c r="T270" i="2"/>
  <c r="S270" i="2"/>
  <c r="R270" i="2"/>
  <c r="Q270" i="2"/>
  <c r="O270" i="2"/>
  <c r="K369" i="5"/>
  <c r="CR269" i="2"/>
  <c r="CQ269" i="2"/>
  <c r="T269" i="2"/>
  <c r="S269" i="2"/>
  <c r="R269" i="2"/>
  <c r="Q269" i="2"/>
  <c r="CR256" i="2"/>
  <c r="CQ256" i="2"/>
  <c r="T256" i="2"/>
  <c r="S256" i="2"/>
  <c r="R256" i="2"/>
  <c r="Q256" i="2"/>
  <c r="CR255" i="2"/>
  <c r="CQ255" i="2"/>
  <c r="T255" i="2"/>
  <c r="S255" i="2"/>
  <c r="R255" i="2"/>
  <c r="Q255" i="2"/>
  <c r="CR254" i="2"/>
  <c r="CQ254" i="2"/>
  <c r="T254" i="2"/>
  <c r="S254" i="2"/>
  <c r="R254" i="2"/>
  <c r="Q254" i="2"/>
  <c r="CR268" i="2"/>
  <c r="CQ268" i="2"/>
  <c r="T268" i="2"/>
  <c r="S268" i="2"/>
  <c r="R268" i="2"/>
  <c r="Q268" i="2"/>
  <c r="AE84" i="5"/>
  <c r="CR267" i="2"/>
  <c r="CQ267" i="2"/>
  <c r="T267" i="2"/>
  <c r="S267" i="2"/>
  <c r="R267" i="2"/>
  <c r="Q267" i="2"/>
  <c r="CR266" i="2"/>
  <c r="CQ266" i="2"/>
  <c r="T266" i="2"/>
  <c r="S266" i="2"/>
  <c r="R266" i="2"/>
  <c r="Q266" i="2"/>
  <c r="CR275" i="2"/>
  <c r="CQ275" i="2"/>
  <c r="T275" i="2"/>
  <c r="S275" i="2"/>
  <c r="R275" i="2"/>
  <c r="Q275" i="2"/>
  <c r="CR265" i="2"/>
  <c r="CQ265" i="2"/>
  <c r="T265" i="2"/>
  <c r="S265" i="2"/>
  <c r="R265" i="2"/>
  <c r="Q265" i="2"/>
  <c r="CR264" i="2"/>
  <c r="CQ264" i="2"/>
  <c r="T264" i="2"/>
  <c r="S264" i="2"/>
  <c r="R264" i="2"/>
  <c r="Q264" i="2"/>
  <c r="O264" i="2"/>
  <c r="K363" i="5"/>
  <c r="CR263" i="2"/>
  <c r="CQ263" i="2"/>
  <c r="T263" i="2"/>
  <c r="S263" i="2"/>
  <c r="R263" i="2"/>
  <c r="Q263" i="2"/>
  <c r="CR262" i="2"/>
  <c r="CQ262" i="2"/>
  <c r="T262" i="2"/>
  <c r="S262" i="2"/>
  <c r="R262" i="2"/>
  <c r="Q262" i="2"/>
  <c r="O262" i="2"/>
  <c r="K361" i="5"/>
  <c r="CR253" i="2"/>
  <c r="CQ253" i="2"/>
  <c r="T253" i="2"/>
  <c r="S253" i="2"/>
  <c r="R253" i="2"/>
  <c r="Q253" i="2"/>
  <c r="O253" i="2"/>
  <c r="K352" i="5"/>
  <c r="CR252" i="2"/>
  <c r="CQ252" i="2"/>
  <c r="T252" i="2"/>
  <c r="S252" i="2"/>
  <c r="R252" i="2"/>
  <c r="Q252" i="2"/>
  <c r="CR261" i="2"/>
  <c r="CQ261" i="2"/>
  <c r="T261" i="2"/>
  <c r="S261" i="2"/>
  <c r="R261" i="2"/>
  <c r="Q261" i="2"/>
  <c r="CR251" i="2"/>
  <c r="CQ251" i="2"/>
  <c r="T251" i="2"/>
  <c r="S251" i="2"/>
  <c r="R251" i="2"/>
  <c r="Q251" i="2"/>
  <c r="CR250" i="2"/>
  <c r="CQ250" i="2"/>
  <c r="T250" i="2"/>
  <c r="S250" i="2"/>
  <c r="R250" i="2"/>
  <c r="Q250" i="2"/>
  <c r="CR260" i="2"/>
  <c r="CQ260" i="2"/>
  <c r="T260" i="2"/>
  <c r="S260" i="2"/>
  <c r="R260" i="2"/>
  <c r="Q260" i="2"/>
  <c r="O260" i="2"/>
  <c r="K359" i="5"/>
  <c r="T436" i="2"/>
  <c r="S436" i="2"/>
  <c r="R436" i="2"/>
  <c r="Q436" i="2"/>
  <c r="CR423" i="2"/>
  <c r="CQ423" i="2"/>
  <c r="M423" i="2"/>
  <c r="T423" i="2"/>
  <c r="L423" i="2"/>
  <c r="S423" i="2"/>
  <c r="R423" i="2"/>
  <c r="Q423" i="2"/>
  <c r="N423" i="2"/>
  <c r="O423" i="2"/>
  <c r="CR333" i="2"/>
  <c r="CQ333" i="2"/>
  <c r="T333" i="2"/>
  <c r="S333" i="2"/>
  <c r="R333" i="2"/>
  <c r="Q333" i="2"/>
  <c r="O333" i="2"/>
  <c r="K154" i="5"/>
  <c r="CR332" i="2"/>
  <c r="CQ332" i="2"/>
  <c r="T332" i="2"/>
  <c r="S332" i="2"/>
  <c r="R332" i="2"/>
  <c r="Q332" i="2"/>
  <c r="O332" i="2"/>
  <c r="K153" i="5"/>
  <c r="CR331" i="2"/>
  <c r="CQ331" i="2"/>
  <c r="T331" i="2"/>
  <c r="S331" i="2"/>
  <c r="R331" i="2"/>
  <c r="Q331" i="2"/>
  <c r="O331" i="2"/>
  <c r="K152" i="5"/>
  <c r="CR288" i="2"/>
  <c r="CQ288" i="2"/>
  <c r="T288" i="2"/>
  <c r="S288" i="2"/>
  <c r="R288" i="2"/>
  <c r="Q288" i="2"/>
  <c r="O288" i="2"/>
  <c r="K109" i="5"/>
  <c r="CR296" i="2"/>
  <c r="CQ296" i="2"/>
  <c r="T296" i="2"/>
  <c r="S296" i="2"/>
  <c r="R296" i="2"/>
  <c r="Q296" i="2"/>
  <c r="O296" i="2"/>
  <c r="K117" i="5"/>
  <c r="CR330" i="2"/>
  <c r="CQ330" i="2"/>
  <c r="T330" i="2"/>
  <c r="S330" i="2"/>
  <c r="R330" i="2"/>
  <c r="Q330" i="2"/>
  <c r="O330" i="2"/>
  <c r="K151" i="5"/>
  <c r="CR329" i="2"/>
  <c r="CQ329" i="2"/>
  <c r="T329" i="2"/>
  <c r="S329" i="2"/>
  <c r="R329" i="2"/>
  <c r="Q329" i="2"/>
  <c r="O329" i="2"/>
  <c r="K150" i="5"/>
  <c r="CR328" i="2"/>
  <c r="CQ328" i="2"/>
  <c r="T328" i="2"/>
  <c r="S328" i="2"/>
  <c r="R328" i="2"/>
  <c r="Q328" i="2"/>
  <c r="O328" i="2"/>
  <c r="K149" i="5"/>
  <c r="CR327" i="2"/>
  <c r="CQ327" i="2"/>
  <c r="T327" i="2"/>
  <c r="S327" i="2"/>
  <c r="R327" i="2"/>
  <c r="Q327" i="2"/>
  <c r="O327" i="2"/>
  <c r="K148" i="5"/>
  <c r="CR326" i="2"/>
  <c r="CQ326" i="2"/>
  <c r="T326" i="2"/>
  <c r="S326" i="2"/>
  <c r="R326" i="2"/>
  <c r="Q326" i="2"/>
  <c r="O326" i="2"/>
  <c r="K147" i="5"/>
  <c r="CR325" i="2"/>
  <c r="CQ325" i="2"/>
  <c r="T325" i="2"/>
  <c r="S325" i="2"/>
  <c r="R325" i="2"/>
  <c r="Q325" i="2"/>
  <c r="O325" i="2"/>
  <c r="K146" i="5"/>
  <c r="CR324" i="2"/>
  <c r="CQ324" i="2"/>
  <c r="T324" i="2"/>
  <c r="S324" i="2"/>
  <c r="R324" i="2"/>
  <c r="Q324" i="2"/>
  <c r="O324" i="2"/>
  <c r="K145" i="5"/>
  <c r="CR323" i="2"/>
  <c r="CQ323" i="2"/>
  <c r="T323" i="2"/>
  <c r="S323" i="2"/>
  <c r="R323" i="2"/>
  <c r="Q323" i="2"/>
  <c r="O323" i="2"/>
  <c r="K144" i="5"/>
  <c r="CR322" i="2"/>
  <c r="CQ322" i="2"/>
  <c r="T322" i="2"/>
  <c r="S322" i="2"/>
  <c r="R322" i="2"/>
  <c r="Q322" i="2"/>
  <c r="O322" i="2"/>
  <c r="K143" i="5"/>
  <c r="CR321" i="2"/>
  <c r="CQ321" i="2"/>
  <c r="T321" i="2"/>
  <c r="S321" i="2"/>
  <c r="R321" i="2"/>
  <c r="Q321" i="2"/>
  <c r="O321" i="2"/>
  <c r="K142" i="5"/>
  <c r="CR320" i="2"/>
  <c r="CQ320" i="2"/>
  <c r="T320" i="2"/>
  <c r="S320" i="2"/>
  <c r="R320" i="2"/>
  <c r="Q320" i="2"/>
  <c r="O320" i="2"/>
  <c r="K141" i="5"/>
  <c r="CR287" i="2"/>
  <c r="CQ287" i="2"/>
  <c r="T287" i="2"/>
  <c r="S287" i="2"/>
  <c r="R287" i="2"/>
  <c r="Q287" i="2"/>
  <c r="O287" i="2"/>
  <c r="K108" i="5"/>
  <c r="CR291" i="2"/>
  <c r="CQ291" i="2"/>
  <c r="T291" i="2"/>
  <c r="S291" i="2"/>
  <c r="R291" i="2"/>
  <c r="Q291" i="2"/>
  <c r="O291" i="2"/>
  <c r="K112" i="5"/>
  <c r="CR295" i="2"/>
  <c r="CQ295" i="2"/>
  <c r="T295" i="2"/>
  <c r="S295" i="2"/>
  <c r="R295" i="2"/>
  <c r="Q295" i="2"/>
  <c r="O295" i="2"/>
  <c r="K116" i="5"/>
  <c r="CR319" i="2"/>
  <c r="CQ319" i="2"/>
  <c r="T319" i="2"/>
  <c r="S319" i="2"/>
  <c r="R319" i="2"/>
  <c r="Q319" i="2"/>
  <c r="O319" i="2"/>
  <c r="K140" i="5"/>
  <c r="CR318" i="2"/>
  <c r="CQ318" i="2"/>
  <c r="T318" i="2"/>
  <c r="S318" i="2"/>
  <c r="R318" i="2"/>
  <c r="Q318" i="2"/>
  <c r="O318" i="2"/>
  <c r="K139" i="5"/>
  <c r="CR317" i="2"/>
  <c r="CQ317" i="2"/>
  <c r="T317" i="2"/>
  <c r="S317" i="2"/>
  <c r="R317" i="2"/>
  <c r="Q317" i="2"/>
  <c r="O317" i="2"/>
  <c r="K138" i="5"/>
  <c r="CR316" i="2"/>
  <c r="CQ316" i="2"/>
  <c r="T316" i="2"/>
  <c r="S316" i="2"/>
  <c r="R316" i="2"/>
  <c r="Q316" i="2"/>
  <c r="O316" i="2"/>
  <c r="K137" i="5"/>
  <c r="CR315" i="2"/>
  <c r="CQ315" i="2"/>
  <c r="T315" i="2"/>
  <c r="S315" i="2"/>
  <c r="R315" i="2"/>
  <c r="Q315" i="2"/>
  <c r="O315" i="2"/>
  <c r="K136" i="5"/>
  <c r="CR314" i="2"/>
  <c r="CQ314" i="2"/>
  <c r="T314" i="2"/>
  <c r="S314" i="2"/>
  <c r="R314" i="2"/>
  <c r="Q314" i="2"/>
  <c r="O314" i="2"/>
  <c r="K135" i="5"/>
  <c r="CR286" i="2"/>
  <c r="CQ286" i="2"/>
  <c r="T286" i="2"/>
  <c r="S286" i="2"/>
  <c r="R286" i="2"/>
  <c r="Q286" i="2"/>
  <c r="O286" i="2"/>
  <c r="K107" i="5"/>
  <c r="CR285" i="2"/>
  <c r="CQ285" i="2"/>
  <c r="T285" i="2"/>
  <c r="S285" i="2"/>
  <c r="R285" i="2"/>
  <c r="Q285" i="2"/>
  <c r="O285" i="2"/>
  <c r="K106" i="5"/>
  <c r="CR284" i="2"/>
  <c r="CQ284" i="2"/>
  <c r="T284" i="2"/>
  <c r="S284" i="2"/>
  <c r="R284" i="2"/>
  <c r="Q284" i="2"/>
  <c r="O284" i="2"/>
  <c r="K105" i="5"/>
  <c r="CR313" i="2"/>
  <c r="CQ313" i="2"/>
  <c r="T313" i="2"/>
  <c r="S313" i="2"/>
  <c r="R313" i="2"/>
  <c r="Q313" i="2"/>
  <c r="O313" i="2"/>
  <c r="K134" i="5"/>
  <c r="CR312" i="2"/>
  <c r="CQ312" i="2"/>
  <c r="T312" i="2"/>
  <c r="S312" i="2"/>
  <c r="R312" i="2"/>
  <c r="Q312" i="2"/>
  <c r="O312" i="2"/>
  <c r="K133" i="5"/>
  <c r="CR311" i="2"/>
  <c r="CQ311" i="2"/>
  <c r="T311" i="2"/>
  <c r="S311" i="2"/>
  <c r="R311" i="2"/>
  <c r="Q311" i="2"/>
  <c r="O311" i="2"/>
  <c r="K132" i="5"/>
  <c r="CR310" i="2"/>
  <c r="CQ310" i="2"/>
  <c r="T310" i="2"/>
  <c r="S310" i="2"/>
  <c r="R310" i="2"/>
  <c r="Q310" i="2"/>
  <c r="O310" i="2"/>
  <c r="K131" i="5"/>
  <c r="CR309" i="2"/>
  <c r="CQ309" i="2"/>
  <c r="T309" i="2"/>
  <c r="S309" i="2"/>
  <c r="R309" i="2"/>
  <c r="Q309" i="2"/>
  <c r="O309" i="2"/>
  <c r="K130" i="5"/>
  <c r="CR308" i="2"/>
  <c r="CQ308" i="2"/>
  <c r="T308" i="2"/>
  <c r="S308" i="2"/>
  <c r="R308" i="2"/>
  <c r="Q308" i="2"/>
  <c r="O308" i="2"/>
  <c r="K129" i="5"/>
  <c r="CR307" i="2"/>
  <c r="CQ307" i="2"/>
  <c r="T307" i="2"/>
  <c r="S307" i="2"/>
  <c r="R307" i="2"/>
  <c r="Q307" i="2"/>
  <c r="O307" i="2"/>
  <c r="K128" i="5"/>
  <c r="CR290" i="2"/>
  <c r="CQ290" i="2"/>
  <c r="T290" i="2"/>
  <c r="S290" i="2"/>
  <c r="R290" i="2"/>
  <c r="Q290" i="2"/>
  <c r="O290" i="2"/>
  <c r="K111" i="5"/>
  <c r="CR283" i="2"/>
  <c r="CQ283" i="2"/>
  <c r="T283" i="2"/>
  <c r="S283" i="2"/>
  <c r="R283" i="2"/>
  <c r="Q283" i="2"/>
  <c r="O283" i="2"/>
  <c r="K104" i="5"/>
  <c r="CR306" i="2"/>
  <c r="CQ306" i="2"/>
  <c r="T306" i="2"/>
  <c r="S306" i="2"/>
  <c r="R306" i="2"/>
  <c r="Q306" i="2"/>
  <c r="O306" i="2"/>
  <c r="K127" i="5"/>
  <c r="CR305" i="2"/>
  <c r="CQ305" i="2"/>
  <c r="T305" i="2"/>
  <c r="S305" i="2"/>
  <c r="R305" i="2"/>
  <c r="Q305" i="2"/>
  <c r="O305" i="2"/>
  <c r="K126" i="5"/>
  <c r="CR282" i="2"/>
  <c r="CQ282" i="2"/>
  <c r="T282" i="2"/>
  <c r="S282" i="2"/>
  <c r="R282" i="2"/>
  <c r="Q282" i="2"/>
  <c r="O282" i="2"/>
  <c r="K103" i="5"/>
  <c r="CR281" i="2"/>
  <c r="CQ281" i="2"/>
  <c r="T281" i="2"/>
  <c r="S281" i="2"/>
  <c r="R281" i="2"/>
  <c r="Q281" i="2"/>
  <c r="O281" i="2"/>
  <c r="K102" i="5"/>
  <c r="CR304" i="2"/>
  <c r="CQ304" i="2"/>
  <c r="T304" i="2"/>
  <c r="S304" i="2"/>
  <c r="R304" i="2"/>
  <c r="Q304" i="2"/>
  <c r="O304" i="2"/>
  <c r="K125" i="5"/>
  <c r="CR303" i="2"/>
  <c r="CQ303" i="2"/>
  <c r="T303" i="2"/>
  <c r="S303" i="2"/>
  <c r="R303" i="2"/>
  <c r="Q303" i="2"/>
  <c r="O303" i="2"/>
  <c r="K124" i="5"/>
  <c r="CR289" i="2"/>
  <c r="CQ289" i="2"/>
  <c r="T289" i="2"/>
  <c r="S289" i="2"/>
  <c r="R289" i="2"/>
  <c r="Q289" i="2"/>
  <c r="O289" i="2"/>
  <c r="K110" i="5"/>
  <c r="CR294" i="2"/>
  <c r="CQ294" i="2"/>
  <c r="T294" i="2"/>
  <c r="S294" i="2"/>
  <c r="R294" i="2"/>
  <c r="Q294" i="2"/>
  <c r="O294" i="2"/>
  <c r="K115" i="5"/>
  <c r="CR280" i="2"/>
  <c r="CQ280" i="2"/>
  <c r="T280" i="2"/>
  <c r="S280" i="2"/>
  <c r="R280" i="2"/>
  <c r="Q280" i="2"/>
  <c r="O280" i="2"/>
  <c r="K101" i="5"/>
  <c r="CR279" i="2"/>
  <c r="CQ279" i="2"/>
  <c r="T279" i="2"/>
  <c r="S279" i="2"/>
  <c r="R279" i="2"/>
  <c r="Q279" i="2"/>
  <c r="O279" i="2"/>
  <c r="K100" i="5"/>
  <c r="CR302" i="2"/>
  <c r="CQ302" i="2"/>
  <c r="T302" i="2"/>
  <c r="S302" i="2"/>
  <c r="R302" i="2"/>
  <c r="Q302" i="2"/>
  <c r="O302" i="2"/>
  <c r="K123" i="5"/>
  <c r="CR301" i="2"/>
  <c r="CQ301" i="2"/>
  <c r="T301" i="2"/>
  <c r="S301" i="2"/>
  <c r="R301" i="2"/>
  <c r="Q301" i="2"/>
  <c r="O301" i="2"/>
  <c r="K122" i="5"/>
  <c r="CR300" i="2"/>
  <c r="CQ300" i="2"/>
  <c r="T300" i="2"/>
  <c r="S300" i="2"/>
  <c r="R300" i="2"/>
  <c r="Q300" i="2"/>
  <c r="O300" i="2"/>
  <c r="K121" i="5"/>
  <c r="CR299" i="2"/>
  <c r="CQ299" i="2"/>
  <c r="T299" i="2"/>
  <c r="S299" i="2"/>
  <c r="R299" i="2"/>
  <c r="Q299" i="2"/>
  <c r="O299" i="2"/>
  <c r="K120" i="5"/>
  <c r="CR298" i="2"/>
  <c r="CQ298" i="2"/>
  <c r="T298" i="2"/>
  <c r="S298" i="2"/>
  <c r="R298" i="2"/>
  <c r="Q298" i="2"/>
  <c r="O298" i="2"/>
  <c r="K119" i="5"/>
  <c r="CR297" i="2"/>
  <c r="CQ297" i="2"/>
  <c r="T297" i="2"/>
  <c r="S297" i="2"/>
  <c r="R297" i="2"/>
  <c r="Q297" i="2"/>
  <c r="O297" i="2"/>
  <c r="K118" i="5"/>
  <c r="CR293" i="2"/>
  <c r="CQ293" i="2"/>
  <c r="T293" i="2"/>
  <c r="S293" i="2"/>
  <c r="R293" i="2"/>
  <c r="Q293" i="2"/>
  <c r="O293" i="2"/>
  <c r="K114" i="5"/>
  <c r="CR292" i="2"/>
  <c r="CQ292" i="2"/>
  <c r="T292" i="2"/>
  <c r="S292" i="2"/>
  <c r="R292" i="2"/>
  <c r="Q292" i="2"/>
  <c r="O292" i="2"/>
  <c r="K113" i="5"/>
  <c r="T435" i="2"/>
  <c r="S435" i="2"/>
  <c r="R435" i="2"/>
  <c r="Q435" i="2"/>
  <c r="CR434" i="2"/>
  <c r="CQ434" i="2"/>
  <c r="M434" i="2"/>
  <c r="T434" i="2"/>
  <c r="L434" i="2"/>
  <c r="S434" i="2"/>
  <c r="R434" i="2"/>
  <c r="Q434" i="2"/>
  <c r="N434" i="2"/>
  <c r="O434" i="2"/>
  <c r="CR433" i="2"/>
  <c r="CQ433" i="2"/>
  <c r="M433" i="2"/>
  <c r="T433" i="2"/>
  <c r="L433" i="2"/>
  <c r="S433" i="2"/>
  <c r="R433" i="2"/>
  <c r="Q433" i="2"/>
  <c r="N433" i="2"/>
  <c r="O433" i="2"/>
  <c r="CR337" i="2"/>
  <c r="CQ337" i="2"/>
  <c r="T337" i="2"/>
  <c r="S337" i="2"/>
  <c r="R337" i="2"/>
  <c r="Q337" i="2"/>
  <c r="O337" i="2"/>
  <c r="K158" i="5"/>
  <c r="CR371" i="2"/>
  <c r="CQ371" i="2"/>
  <c r="T371" i="2"/>
  <c r="S371" i="2"/>
  <c r="R371" i="2"/>
  <c r="Q371" i="2"/>
  <c r="O371" i="2"/>
  <c r="K192" i="5"/>
  <c r="CR370" i="2"/>
  <c r="CQ370" i="2"/>
  <c r="T370" i="2"/>
  <c r="S370" i="2"/>
  <c r="R370" i="2"/>
  <c r="Q370" i="2"/>
  <c r="O370" i="2"/>
  <c r="K191" i="5"/>
  <c r="CR336" i="2"/>
  <c r="CQ336" i="2"/>
  <c r="T336" i="2"/>
  <c r="S336" i="2"/>
  <c r="R336" i="2"/>
  <c r="Q336" i="2"/>
  <c r="O336" i="2"/>
  <c r="K157" i="5"/>
  <c r="CR369" i="2"/>
  <c r="CQ369" i="2"/>
  <c r="T369" i="2"/>
  <c r="S369" i="2"/>
  <c r="R369" i="2"/>
  <c r="Q369" i="2"/>
  <c r="O369" i="2"/>
  <c r="K190" i="5"/>
  <c r="T422" i="2"/>
  <c r="S422" i="2"/>
  <c r="R422" i="2"/>
  <c r="Q422" i="2"/>
  <c r="CR420" i="2"/>
  <c r="CQ420" i="2"/>
  <c r="M420" i="2"/>
  <c r="T420" i="2"/>
  <c r="L420" i="2"/>
  <c r="S420" i="2"/>
  <c r="R420" i="2"/>
  <c r="Q420" i="2"/>
  <c r="N420" i="2"/>
  <c r="O420" i="2"/>
  <c r="CR419" i="2"/>
  <c r="CQ419" i="2"/>
  <c r="M419" i="2"/>
  <c r="T419" i="2"/>
  <c r="L419" i="2"/>
  <c r="S419" i="2"/>
  <c r="R419" i="2"/>
  <c r="Q419" i="2"/>
  <c r="N419" i="2"/>
  <c r="O419" i="2"/>
  <c r="CR368" i="2"/>
  <c r="CQ368" i="2"/>
  <c r="T368" i="2"/>
  <c r="S368" i="2"/>
  <c r="R368" i="2"/>
  <c r="Q368" i="2"/>
  <c r="O368" i="2"/>
  <c r="K189" i="5"/>
  <c r="CR367" i="2"/>
  <c r="CQ367" i="2"/>
  <c r="T367" i="2"/>
  <c r="S367" i="2"/>
  <c r="R367" i="2"/>
  <c r="Q367" i="2"/>
  <c r="O367" i="2"/>
  <c r="K188" i="5"/>
  <c r="CR366" i="2"/>
  <c r="CQ366" i="2"/>
  <c r="T366" i="2"/>
  <c r="S366" i="2"/>
  <c r="R366" i="2"/>
  <c r="Q366" i="2"/>
  <c r="O366" i="2"/>
  <c r="K187" i="5"/>
  <c r="CR365" i="2"/>
  <c r="CQ365" i="2"/>
  <c r="T365" i="2"/>
  <c r="S365" i="2"/>
  <c r="R365" i="2"/>
  <c r="Q365" i="2"/>
  <c r="O365" i="2"/>
  <c r="K186" i="5"/>
  <c r="CR364" i="2"/>
  <c r="CQ364" i="2"/>
  <c r="T364" i="2"/>
  <c r="S364" i="2"/>
  <c r="R364" i="2"/>
  <c r="Q364" i="2"/>
  <c r="O364" i="2"/>
  <c r="K185" i="5"/>
  <c r="CR363" i="2"/>
  <c r="CQ363" i="2"/>
  <c r="T363" i="2"/>
  <c r="S363" i="2"/>
  <c r="R363" i="2"/>
  <c r="Q363" i="2"/>
  <c r="O363" i="2"/>
  <c r="K184" i="5"/>
  <c r="CR362" i="2"/>
  <c r="CQ362" i="2"/>
  <c r="T362" i="2"/>
  <c r="S362" i="2"/>
  <c r="R362" i="2"/>
  <c r="Q362" i="2"/>
  <c r="O362" i="2"/>
  <c r="K183" i="5"/>
  <c r="T432" i="2"/>
  <c r="S432" i="2"/>
  <c r="R432" i="2"/>
  <c r="Q432" i="2"/>
  <c r="CR418" i="2"/>
  <c r="CQ418" i="2"/>
  <c r="M418" i="2"/>
  <c r="T418" i="2"/>
  <c r="L418" i="2"/>
  <c r="S418" i="2"/>
  <c r="R418" i="2"/>
  <c r="Q418" i="2"/>
  <c r="N418" i="2"/>
  <c r="O418" i="2"/>
  <c r="CR417" i="2"/>
  <c r="CQ417" i="2"/>
  <c r="M417" i="2"/>
  <c r="T417" i="2"/>
  <c r="L417" i="2"/>
  <c r="S417" i="2"/>
  <c r="R417" i="2"/>
  <c r="Q417" i="2"/>
  <c r="N417" i="2"/>
  <c r="O417" i="2"/>
  <c r="CR361" i="2"/>
  <c r="CQ361" i="2"/>
  <c r="T361" i="2"/>
  <c r="S361" i="2"/>
  <c r="R361" i="2"/>
  <c r="Q361" i="2"/>
  <c r="O361" i="2"/>
  <c r="K182" i="5"/>
  <c r="CR360" i="2"/>
  <c r="CQ360" i="2"/>
  <c r="T360" i="2"/>
  <c r="S360" i="2"/>
  <c r="R360" i="2"/>
  <c r="Q360" i="2"/>
  <c r="O360" i="2"/>
  <c r="K181" i="5"/>
  <c r="CR359" i="2"/>
  <c r="CQ359" i="2"/>
  <c r="T359" i="2"/>
  <c r="S359" i="2"/>
  <c r="R359" i="2"/>
  <c r="Q359" i="2"/>
  <c r="O359" i="2"/>
  <c r="K180" i="5"/>
  <c r="CR358" i="2"/>
  <c r="CQ358" i="2"/>
  <c r="T358" i="2"/>
  <c r="S358" i="2"/>
  <c r="R358" i="2"/>
  <c r="Q358" i="2"/>
  <c r="O358" i="2"/>
  <c r="K179" i="5"/>
  <c r="CR357" i="2"/>
  <c r="CQ357" i="2"/>
  <c r="T357" i="2"/>
  <c r="S357" i="2"/>
  <c r="R357" i="2"/>
  <c r="Q357" i="2"/>
  <c r="O357" i="2"/>
  <c r="K178" i="5"/>
  <c r="T431" i="2"/>
  <c r="S431" i="2"/>
  <c r="R431" i="2"/>
  <c r="Q431" i="2"/>
  <c r="CR430" i="2"/>
  <c r="CQ430" i="2"/>
  <c r="M430" i="2"/>
  <c r="T430" i="2"/>
  <c r="L430" i="2"/>
  <c r="S430" i="2"/>
  <c r="R430" i="2"/>
  <c r="Q430" i="2"/>
  <c r="N430" i="2"/>
  <c r="O430" i="2"/>
  <c r="CR416" i="2"/>
  <c r="CQ416" i="2"/>
  <c r="M416" i="2"/>
  <c r="T416" i="2"/>
  <c r="L416" i="2"/>
  <c r="S416" i="2"/>
  <c r="R416" i="2"/>
  <c r="Q416" i="2"/>
  <c r="N416" i="2"/>
  <c r="O416" i="2"/>
  <c r="CR356" i="2"/>
  <c r="CQ356" i="2"/>
  <c r="T356" i="2"/>
  <c r="S356" i="2"/>
  <c r="R356" i="2"/>
  <c r="Q356" i="2"/>
  <c r="O356" i="2"/>
  <c r="K177" i="5"/>
  <c r="CR355" i="2"/>
  <c r="CQ355" i="2"/>
  <c r="T355" i="2"/>
  <c r="S355" i="2"/>
  <c r="R355" i="2"/>
  <c r="Q355" i="2"/>
  <c r="O355" i="2"/>
  <c r="K176" i="5"/>
  <c r="CR354" i="2"/>
  <c r="CQ354" i="2"/>
  <c r="T354" i="2"/>
  <c r="S354" i="2"/>
  <c r="R354" i="2"/>
  <c r="Q354" i="2"/>
  <c r="O354" i="2"/>
  <c r="K175" i="5"/>
  <c r="CR353" i="2"/>
  <c r="CQ353" i="2"/>
  <c r="T353" i="2"/>
  <c r="S353" i="2"/>
  <c r="R353" i="2"/>
  <c r="Q353" i="2"/>
  <c r="O353" i="2"/>
  <c r="K174" i="5"/>
  <c r="T415" i="2"/>
  <c r="S415" i="2"/>
  <c r="R415" i="2"/>
  <c r="Q415" i="2"/>
  <c r="CR429" i="2"/>
  <c r="CQ429" i="2"/>
  <c r="M429" i="2"/>
  <c r="T429" i="2"/>
  <c r="L429" i="2"/>
  <c r="S429" i="2"/>
  <c r="R429" i="2"/>
  <c r="Q429" i="2"/>
  <c r="N429" i="2"/>
  <c r="O429" i="2"/>
  <c r="CR414" i="2"/>
  <c r="CQ414" i="2"/>
  <c r="M414" i="2"/>
  <c r="T414" i="2"/>
  <c r="L414" i="2"/>
  <c r="S414" i="2"/>
  <c r="R414" i="2"/>
  <c r="Q414" i="2"/>
  <c r="N414" i="2"/>
  <c r="O414" i="2"/>
  <c r="CR352" i="2"/>
  <c r="CQ352" i="2"/>
  <c r="T352" i="2"/>
  <c r="S352" i="2"/>
  <c r="R352" i="2"/>
  <c r="Q352" i="2"/>
  <c r="O352" i="2"/>
  <c r="K173" i="5"/>
  <c r="CR351" i="2"/>
  <c r="CQ351" i="2"/>
  <c r="T351" i="2"/>
  <c r="S351" i="2"/>
  <c r="R351" i="2"/>
  <c r="Q351" i="2"/>
  <c r="O351" i="2"/>
  <c r="K172" i="5"/>
  <c r="CR350" i="2"/>
  <c r="CQ350" i="2"/>
  <c r="T350" i="2"/>
  <c r="S350" i="2"/>
  <c r="R350" i="2"/>
  <c r="Q350" i="2"/>
  <c r="O350" i="2"/>
  <c r="K171" i="5"/>
  <c r="CR349" i="2"/>
  <c r="CQ349" i="2"/>
  <c r="T349" i="2"/>
  <c r="S349" i="2"/>
  <c r="R349" i="2"/>
  <c r="Q349" i="2"/>
  <c r="O349" i="2"/>
  <c r="K170" i="5"/>
  <c r="CR348" i="2"/>
  <c r="CQ348" i="2"/>
  <c r="T348" i="2"/>
  <c r="S348" i="2"/>
  <c r="R348" i="2"/>
  <c r="Q348" i="2"/>
  <c r="O348" i="2"/>
  <c r="K169" i="5"/>
  <c r="T413" i="2"/>
  <c r="S413" i="2"/>
  <c r="R413" i="2"/>
  <c r="Q413" i="2"/>
  <c r="CR412" i="2"/>
  <c r="CQ412" i="2"/>
  <c r="M412" i="2"/>
  <c r="T412" i="2"/>
  <c r="L412" i="2"/>
  <c r="S412" i="2"/>
  <c r="R412" i="2"/>
  <c r="Q412" i="2"/>
  <c r="N412" i="2"/>
  <c r="O412" i="2"/>
  <c r="CR411" i="2"/>
  <c r="CQ411" i="2"/>
  <c r="M411" i="2"/>
  <c r="T411" i="2"/>
  <c r="L411" i="2"/>
  <c r="S411" i="2"/>
  <c r="R411" i="2"/>
  <c r="Q411" i="2"/>
  <c r="N411" i="2"/>
  <c r="O411" i="2"/>
  <c r="CR347" i="2"/>
  <c r="CQ347" i="2"/>
  <c r="T347" i="2"/>
  <c r="S347" i="2"/>
  <c r="R347" i="2"/>
  <c r="Q347" i="2"/>
  <c r="O347" i="2"/>
  <c r="K168" i="5"/>
  <c r="CR346" i="2"/>
  <c r="CQ346" i="2"/>
  <c r="T346" i="2"/>
  <c r="S346" i="2"/>
  <c r="R346" i="2"/>
  <c r="Q346" i="2"/>
  <c r="O346" i="2"/>
  <c r="K167" i="5"/>
  <c r="CR345" i="2"/>
  <c r="CQ345" i="2"/>
  <c r="T345" i="2"/>
  <c r="S345" i="2"/>
  <c r="R345" i="2"/>
  <c r="Q345" i="2"/>
  <c r="O345" i="2"/>
  <c r="K166" i="5"/>
  <c r="CR344" i="2"/>
  <c r="CQ344" i="2"/>
  <c r="T344" i="2"/>
  <c r="S344" i="2"/>
  <c r="R344" i="2"/>
  <c r="Q344" i="2"/>
  <c r="O344" i="2"/>
  <c r="K165" i="5"/>
  <c r="CR343" i="2"/>
  <c r="CQ343" i="2"/>
  <c r="T343" i="2"/>
  <c r="S343" i="2"/>
  <c r="R343" i="2"/>
  <c r="Q343" i="2"/>
  <c r="O343" i="2"/>
  <c r="K164" i="5"/>
  <c r="CR342" i="2"/>
  <c r="CQ342" i="2"/>
  <c r="T342" i="2"/>
  <c r="S342" i="2"/>
  <c r="R342" i="2"/>
  <c r="Q342" i="2"/>
  <c r="O342" i="2"/>
  <c r="K163" i="5"/>
  <c r="CR341" i="2"/>
  <c r="CQ341" i="2"/>
  <c r="T341" i="2"/>
  <c r="S341" i="2"/>
  <c r="R341" i="2"/>
  <c r="Q341" i="2"/>
  <c r="O341" i="2"/>
  <c r="K162" i="5"/>
  <c r="CR340" i="2"/>
  <c r="CQ340" i="2"/>
  <c r="T340" i="2"/>
  <c r="S340" i="2"/>
  <c r="R340" i="2"/>
  <c r="Q340" i="2"/>
  <c r="O340" i="2"/>
  <c r="K161" i="5"/>
  <c r="CR339" i="2"/>
  <c r="CQ339" i="2"/>
  <c r="T339" i="2"/>
  <c r="S339" i="2"/>
  <c r="R339" i="2"/>
  <c r="Q339" i="2"/>
  <c r="O339" i="2"/>
  <c r="K160" i="5"/>
  <c r="CR338" i="2"/>
  <c r="CQ338" i="2"/>
  <c r="T338" i="2"/>
  <c r="S338" i="2"/>
  <c r="R338" i="2"/>
  <c r="Q338" i="2"/>
  <c r="O338" i="2"/>
  <c r="K159" i="5"/>
  <c r="T428" i="2"/>
  <c r="S428" i="2"/>
  <c r="R428" i="2"/>
  <c r="Q428" i="2"/>
  <c r="CR427" i="2"/>
  <c r="CQ427" i="2"/>
  <c r="M427" i="2"/>
  <c r="T427" i="2"/>
  <c r="L427" i="2"/>
  <c r="S427" i="2"/>
  <c r="R427" i="2"/>
  <c r="Q427" i="2"/>
  <c r="N427" i="2"/>
  <c r="O427" i="2"/>
  <c r="CR426" i="2"/>
  <c r="CQ426" i="2"/>
  <c r="M426" i="2"/>
  <c r="T426" i="2"/>
  <c r="L426" i="2"/>
  <c r="S426" i="2"/>
  <c r="R426" i="2"/>
  <c r="Q426" i="2"/>
  <c r="N426" i="2"/>
  <c r="O426" i="2"/>
  <c r="CR410" i="2"/>
  <c r="CQ410" i="2"/>
  <c r="M410" i="2"/>
  <c r="T410" i="2"/>
  <c r="L410" i="2"/>
  <c r="S410" i="2"/>
  <c r="R410" i="2"/>
  <c r="Q410" i="2"/>
  <c r="N410" i="2"/>
  <c r="O410" i="2"/>
  <c r="CR405" i="2"/>
  <c r="CQ405" i="2"/>
  <c r="T405" i="2"/>
  <c r="S405" i="2"/>
  <c r="R405" i="2"/>
  <c r="Q405" i="2"/>
  <c r="CR404" i="2"/>
  <c r="CQ404" i="2"/>
  <c r="T404" i="2"/>
  <c r="S404" i="2"/>
  <c r="R404" i="2"/>
  <c r="Q404" i="2"/>
  <c r="O404" i="2"/>
  <c r="K225" i="5"/>
  <c r="CR403" i="2"/>
  <c r="CQ403" i="2"/>
  <c r="T403" i="2"/>
  <c r="S403" i="2"/>
  <c r="R403" i="2"/>
  <c r="Q403" i="2"/>
  <c r="CR402" i="2"/>
  <c r="CQ402" i="2"/>
  <c r="T402" i="2"/>
  <c r="S402" i="2"/>
  <c r="R402" i="2"/>
  <c r="Q402" i="2"/>
  <c r="O402" i="2"/>
  <c r="K223" i="5"/>
  <c r="CR401" i="2"/>
  <c r="CQ401" i="2"/>
  <c r="T401" i="2"/>
  <c r="S401" i="2"/>
  <c r="R401" i="2"/>
  <c r="Q401" i="2"/>
  <c r="CR400" i="2"/>
  <c r="CQ400" i="2"/>
  <c r="T400" i="2"/>
  <c r="S400" i="2"/>
  <c r="R400" i="2"/>
  <c r="Q400" i="2"/>
  <c r="O400" i="2"/>
  <c r="K221" i="5"/>
  <c r="CR399" i="2"/>
  <c r="CQ399" i="2"/>
  <c r="T399" i="2"/>
  <c r="S399" i="2"/>
  <c r="R399" i="2"/>
  <c r="Q399" i="2"/>
  <c r="CR398" i="2"/>
  <c r="CQ398" i="2"/>
  <c r="T398" i="2"/>
  <c r="S398" i="2"/>
  <c r="R398" i="2"/>
  <c r="Q398" i="2"/>
  <c r="O398" i="2"/>
  <c r="K219" i="5"/>
  <c r="CR397" i="2"/>
  <c r="CQ397" i="2"/>
  <c r="T397" i="2"/>
  <c r="S397" i="2"/>
  <c r="R397" i="2"/>
  <c r="Q397" i="2"/>
  <c r="CR396" i="2"/>
  <c r="CQ396" i="2"/>
  <c r="T396" i="2"/>
  <c r="S396" i="2"/>
  <c r="R396" i="2"/>
  <c r="Q396" i="2"/>
  <c r="O396" i="2"/>
  <c r="K217" i="5"/>
  <c r="CR395" i="2"/>
  <c r="CQ395" i="2"/>
  <c r="T395" i="2"/>
  <c r="S395" i="2"/>
  <c r="R395" i="2"/>
  <c r="Q395" i="2"/>
  <c r="CR394" i="2"/>
  <c r="CQ394" i="2"/>
  <c r="T394" i="2"/>
  <c r="S394" i="2"/>
  <c r="R394" i="2"/>
  <c r="Q394" i="2"/>
  <c r="O394" i="2"/>
  <c r="K215" i="5"/>
  <c r="CR393" i="2"/>
  <c r="CQ393" i="2"/>
  <c r="T393" i="2"/>
  <c r="S393" i="2"/>
  <c r="R393" i="2"/>
  <c r="Q393" i="2"/>
  <c r="CR392" i="2"/>
  <c r="CQ392" i="2"/>
  <c r="T392" i="2"/>
  <c r="S392" i="2"/>
  <c r="R392" i="2"/>
  <c r="Q392" i="2"/>
  <c r="O392" i="2"/>
  <c r="K213" i="5"/>
  <c r="CR391" i="2"/>
  <c r="CQ391" i="2"/>
  <c r="T391" i="2"/>
  <c r="S391" i="2"/>
  <c r="R391" i="2"/>
  <c r="Q391" i="2"/>
  <c r="CR390" i="2"/>
  <c r="CQ390" i="2"/>
  <c r="T390" i="2"/>
  <c r="S390" i="2"/>
  <c r="R390" i="2"/>
  <c r="Q390" i="2"/>
  <c r="O390" i="2"/>
  <c r="K211" i="5"/>
  <c r="CR389" i="2"/>
  <c r="CQ389" i="2"/>
  <c r="T389" i="2"/>
  <c r="S389" i="2"/>
  <c r="R389" i="2"/>
  <c r="Q389" i="2"/>
  <c r="CR388" i="2"/>
  <c r="CQ388" i="2"/>
  <c r="T388" i="2"/>
  <c r="S388" i="2"/>
  <c r="R388" i="2"/>
  <c r="Q388" i="2"/>
  <c r="O388" i="2"/>
  <c r="K209" i="5"/>
  <c r="CR387" i="2"/>
  <c r="CQ387" i="2"/>
  <c r="T387" i="2"/>
  <c r="S387" i="2"/>
  <c r="R387" i="2"/>
  <c r="Q387" i="2"/>
  <c r="CR386" i="2"/>
  <c r="CQ386" i="2"/>
  <c r="T386" i="2"/>
  <c r="S386" i="2"/>
  <c r="R386" i="2"/>
  <c r="Q386" i="2"/>
  <c r="O386" i="2"/>
  <c r="K207" i="5"/>
  <c r="CR385" i="2"/>
  <c r="CQ385" i="2"/>
  <c r="T385" i="2"/>
  <c r="S385" i="2"/>
  <c r="R385" i="2"/>
  <c r="Q385" i="2"/>
  <c r="CR384" i="2"/>
  <c r="CQ384" i="2"/>
  <c r="T384" i="2"/>
  <c r="S384" i="2"/>
  <c r="R384" i="2"/>
  <c r="Q384" i="2"/>
  <c r="O384" i="2"/>
  <c r="K205" i="5"/>
  <c r="CR383" i="2"/>
  <c r="CQ383" i="2"/>
  <c r="T383" i="2"/>
  <c r="S383" i="2"/>
  <c r="R383" i="2"/>
  <c r="Q383" i="2"/>
  <c r="CR382" i="2"/>
  <c r="CQ382" i="2"/>
  <c r="T382" i="2"/>
  <c r="S382" i="2"/>
  <c r="R382" i="2"/>
  <c r="Q382" i="2"/>
  <c r="O382" i="2"/>
  <c r="K203" i="5"/>
  <c r="CR381" i="2"/>
  <c r="CQ381" i="2"/>
  <c r="T381" i="2"/>
  <c r="S381" i="2"/>
  <c r="R381" i="2"/>
  <c r="Q381" i="2"/>
  <c r="CR380" i="2"/>
  <c r="CQ380" i="2"/>
  <c r="T380" i="2"/>
  <c r="S380" i="2"/>
  <c r="R380" i="2"/>
  <c r="Q380" i="2"/>
  <c r="O380" i="2"/>
  <c r="K201" i="5"/>
  <c r="CR379" i="2"/>
  <c r="CQ379" i="2"/>
  <c r="T379" i="2"/>
  <c r="S379" i="2"/>
  <c r="R379" i="2"/>
  <c r="Q379" i="2"/>
  <c r="CR378" i="2"/>
  <c r="CQ378" i="2"/>
  <c r="T378" i="2"/>
  <c r="S378" i="2"/>
  <c r="R378" i="2"/>
  <c r="Q378" i="2"/>
  <c r="O378" i="2"/>
  <c r="K199" i="5"/>
  <c r="CR377" i="2"/>
  <c r="CQ377" i="2"/>
  <c r="T377" i="2"/>
  <c r="S377" i="2"/>
  <c r="R377" i="2"/>
  <c r="Q377" i="2"/>
  <c r="CR376" i="2"/>
  <c r="CQ376" i="2"/>
  <c r="T376" i="2"/>
  <c r="S376" i="2"/>
  <c r="R376" i="2"/>
  <c r="Q376" i="2"/>
  <c r="O376" i="2"/>
  <c r="K197" i="5"/>
  <c r="CR375" i="2"/>
  <c r="CQ375" i="2"/>
  <c r="T375" i="2"/>
  <c r="S375" i="2"/>
  <c r="R375" i="2"/>
  <c r="Q375" i="2"/>
  <c r="CR374" i="2"/>
  <c r="CQ374" i="2"/>
  <c r="T374" i="2"/>
  <c r="S374" i="2"/>
  <c r="R374" i="2"/>
  <c r="Q374" i="2"/>
  <c r="O374" i="2"/>
  <c r="K195" i="5"/>
  <c r="CR425" i="2"/>
  <c r="CQ425" i="2"/>
  <c r="M425" i="2"/>
  <c r="T425" i="2"/>
  <c r="L425" i="2"/>
  <c r="S425" i="2"/>
  <c r="R425" i="2"/>
  <c r="Q425" i="2"/>
  <c r="N425" i="2"/>
  <c r="O425" i="2"/>
  <c r="CR424" i="2"/>
  <c r="CQ424" i="2"/>
  <c r="M424" i="2"/>
  <c r="T424" i="2"/>
  <c r="L424" i="2"/>
  <c r="S424" i="2"/>
  <c r="R424" i="2"/>
  <c r="Q424" i="2"/>
  <c r="N424" i="2"/>
  <c r="O424" i="2"/>
  <c r="CR406" i="2"/>
  <c r="CQ406" i="2"/>
  <c r="O406" i="2"/>
  <c r="K227" i="5"/>
  <c r="CR39" i="2"/>
  <c r="CQ39" i="2"/>
  <c r="M39" i="2"/>
  <c r="L39" i="2"/>
  <c r="N39" i="2"/>
  <c r="O39" i="2"/>
  <c r="CR38" i="2"/>
  <c r="CQ38" i="2"/>
  <c r="M38" i="2"/>
  <c r="L38" i="2"/>
  <c r="N38" i="2"/>
  <c r="O38" i="2"/>
  <c r="CR37" i="2"/>
  <c r="CQ37" i="2"/>
  <c r="M37" i="2"/>
  <c r="L37" i="2"/>
  <c r="N37" i="2"/>
  <c r="O37" i="2"/>
  <c r="CR36" i="2"/>
  <c r="CQ36" i="2"/>
  <c r="M36" i="2"/>
  <c r="L36" i="2"/>
  <c r="N36" i="2"/>
  <c r="O36" i="2"/>
  <c r="CR32" i="2"/>
  <c r="CQ32" i="2"/>
  <c r="M32" i="2"/>
  <c r="L32" i="2"/>
  <c r="N32" i="2"/>
  <c r="O32" i="2"/>
  <c r="CR31" i="2"/>
  <c r="CQ31" i="2"/>
  <c r="M31" i="2"/>
  <c r="L31" i="2"/>
  <c r="N31" i="2"/>
  <c r="O31" i="2"/>
  <c r="CR30" i="2"/>
  <c r="CQ30" i="2"/>
  <c r="M30" i="2"/>
  <c r="L30" i="2"/>
  <c r="N30" i="2"/>
  <c r="O30" i="2"/>
  <c r="CR29" i="2"/>
  <c r="CQ29" i="2"/>
  <c r="M29" i="2"/>
  <c r="L29" i="2"/>
  <c r="N29" i="2"/>
  <c r="O29" i="2"/>
  <c r="CR28" i="2"/>
  <c r="CQ28" i="2"/>
  <c r="M28" i="2"/>
  <c r="L28" i="2"/>
  <c r="N28" i="2"/>
  <c r="O28" i="2"/>
  <c r="CR27" i="2"/>
  <c r="CQ27" i="2"/>
  <c r="M27" i="2"/>
  <c r="L27" i="2"/>
  <c r="N27" i="2"/>
  <c r="O27" i="2"/>
  <c r="CR26" i="2"/>
  <c r="CQ26" i="2"/>
  <c r="M26" i="2"/>
  <c r="L26" i="2"/>
  <c r="N26" i="2"/>
  <c r="O26" i="2"/>
  <c r="CR24" i="2"/>
  <c r="CQ24" i="2"/>
  <c r="M24" i="2"/>
  <c r="L24" i="2"/>
  <c r="N24" i="2"/>
  <c r="O24" i="2"/>
  <c r="CR23" i="2"/>
  <c r="CQ23" i="2"/>
  <c r="M23" i="2"/>
  <c r="L23" i="2"/>
  <c r="N23" i="2"/>
  <c r="O23" i="2"/>
  <c r="CR22" i="2"/>
  <c r="CQ22" i="2"/>
  <c r="M22" i="2"/>
  <c r="L22" i="2"/>
  <c r="N22" i="2"/>
  <c r="O22" i="2"/>
  <c r="CR20" i="2"/>
  <c r="CQ20" i="2"/>
  <c r="M20" i="2"/>
  <c r="L20" i="2"/>
  <c r="N20" i="2"/>
  <c r="O20" i="2"/>
  <c r="CR19" i="2"/>
  <c r="CQ19" i="2"/>
  <c r="M19" i="2"/>
  <c r="L19" i="2"/>
  <c r="N19" i="2"/>
  <c r="O19" i="2"/>
  <c r="CR18" i="2"/>
  <c r="CQ18" i="2"/>
  <c r="M18" i="2"/>
  <c r="L18" i="2"/>
  <c r="N18" i="2"/>
  <c r="O18" i="2"/>
  <c r="CR17" i="2"/>
  <c r="CQ17" i="2"/>
  <c r="M17" i="2"/>
  <c r="L17" i="2"/>
  <c r="N17" i="2"/>
  <c r="O17" i="2"/>
  <c r="CR16" i="2"/>
  <c r="CQ16" i="2"/>
  <c r="M16" i="2"/>
  <c r="L16" i="2"/>
  <c r="N16" i="2"/>
  <c r="O16" i="2"/>
  <c r="CR14" i="2"/>
  <c r="CQ14" i="2"/>
  <c r="M14" i="2"/>
  <c r="L14" i="2"/>
  <c r="N14" i="2"/>
  <c r="O14" i="2"/>
  <c r="CR13" i="2"/>
  <c r="CQ13" i="2"/>
  <c r="M13" i="2"/>
  <c r="L13" i="2"/>
  <c r="N13" i="2"/>
  <c r="O13" i="2"/>
  <c r="CR12" i="2"/>
  <c r="CQ12" i="2"/>
  <c r="M12" i="2"/>
  <c r="L12" i="2"/>
  <c r="N12" i="2"/>
  <c r="O12" i="2"/>
  <c r="CR11" i="2"/>
  <c r="CQ11" i="2"/>
  <c r="M11" i="2"/>
  <c r="L11" i="2"/>
  <c r="N11" i="2"/>
  <c r="O11" i="2"/>
  <c r="CR8" i="2"/>
  <c r="CQ8" i="2"/>
  <c r="M8" i="2"/>
  <c r="L8" i="2"/>
  <c r="N8" i="2"/>
  <c r="O8" i="2"/>
  <c r="Q134" i="1"/>
  <c r="R134" i="1"/>
  <c r="S134" i="1"/>
  <c r="T134" i="1"/>
  <c r="Q135" i="1"/>
  <c r="R135" i="1"/>
  <c r="S135" i="1"/>
  <c r="T135" i="1"/>
  <c r="Q136" i="1"/>
  <c r="R136" i="1"/>
  <c r="S136" i="1"/>
  <c r="T136" i="1"/>
  <c r="Q137" i="1"/>
  <c r="R137" i="1"/>
  <c r="S137" i="1"/>
  <c r="T137" i="1"/>
  <c r="Q138" i="1"/>
  <c r="R138" i="1"/>
  <c r="S138" i="1"/>
  <c r="T138" i="1"/>
  <c r="Q139" i="1"/>
  <c r="R139" i="1"/>
  <c r="S139" i="1"/>
  <c r="T139" i="1"/>
  <c r="Q140" i="1"/>
  <c r="R140" i="1"/>
  <c r="S140" i="1"/>
  <c r="T140" i="1"/>
  <c r="Q141" i="1"/>
  <c r="R141" i="1"/>
  <c r="S141" i="1"/>
  <c r="T141" i="1"/>
  <c r="Q142" i="1"/>
  <c r="R142" i="1"/>
  <c r="S142" i="1"/>
  <c r="T142" i="1"/>
  <c r="Q143" i="1"/>
  <c r="R143" i="1"/>
  <c r="S143" i="1"/>
  <c r="T143" i="1"/>
  <c r="Q144" i="1"/>
  <c r="R144" i="1"/>
  <c r="S144" i="1"/>
  <c r="T144" i="1"/>
  <c r="Q145" i="1"/>
  <c r="R145" i="1"/>
  <c r="S145" i="1"/>
  <c r="T145" i="1"/>
  <c r="Q146" i="1"/>
  <c r="R146" i="1"/>
  <c r="S146" i="1"/>
  <c r="T146" i="1"/>
  <c r="Q147" i="1"/>
  <c r="R147" i="1"/>
  <c r="S147" i="1"/>
  <c r="T147" i="1"/>
  <c r="Q148" i="1"/>
  <c r="R148" i="1"/>
  <c r="S148" i="1"/>
  <c r="T148" i="1"/>
  <c r="Q149" i="1"/>
  <c r="R149" i="1"/>
  <c r="S149" i="1"/>
  <c r="T149" i="1"/>
  <c r="Q150" i="1"/>
  <c r="R150" i="1"/>
  <c r="S150" i="1"/>
  <c r="T150" i="1"/>
  <c r="Q151" i="1"/>
  <c r="R151" i="1"/>
  <c r="S151" i="1"/>
  <c r="T151" i="1"/>
  <c r="Q152" i="1"/>
  <c r="R152" i="1"/>
  <c r="S152" i="1"/>
  <c r="T152" i="1"/>
  <c r="Q153" i="1"/>
  <c r="R153" i="1"/>
  <c r="S153" i="1"/>
  <c r="T153" i="1"/>
  <c r="Q154" i="1"/>
  <c r="R154" i="1"/>
  <c r="S154" i="1"/>
  <c r="T154" i="1"/>
  <c r="Q155" i="1"/>
  <c r="R155" i="1"/>
  <c r="S155" i="1"/>
  <c r="T155" i="1"/>
  <c r="Q156" i="1"/>
  <c r="R156" i="1"/>
  <c r="S156" i="1"/>
  <c r="T156" i="1"/>
  <c r="Q157" i="1"/>
  <c r="R157" i="1"/>
  <c r="S157" i="1"/>
  <c r="T157" i="1"/>
  <c r="Q158" i="1"/>
  <c r="R158" i="1"/>
  <c r="S158" i="1"/>
  <c r="T158" i="1"/>
  <c r="Q159" i="1"/>
  <c r="R159" i="1"/>
  <c r="S159" i="1"/>
  <c r="T159" i="1"/>
  <c r="Q160" i="1"/>
  <c r="R160" i="1"/>
  <c r="S160" i="1"/>
  <c r="T160" i="1"/>
  <c r="Q161" i="1"/>
  <c r="R161" i="1"/>
  <c r="S161" i="1"/>
  <c r="T161" i="1"/>
  <c r="Q162" i="1"/>
  <c r="R162" i="1"/>
  <c r="S162" i="1"/>
  <c r="T162" i="1"/>
  <c r="Q163" i="1"/>
  <c r="R163" i="1"/>
  <c r="S163" i="1"/>
  <c r="T163" i="1"/>
  <c r="Q164" i="1"/>
  <c r="R164" i="1"/>
  <c r="S164" i="1"/>
  <c r="T164" i="1"/>
  <c r="Q165" i="1"/>
  <c r="R165" i="1"/>
  <c r="S165" i="1"/>
  <c r="T165" i="1"/>
  <c r="Q166" i="1"/>
  <c r="R166" i="1"/>
  <c r="S166" i="1"/>
  <c r="T166" i="1"/>
  <c r="Q167" i="1"/>
  <c r="R167" i="1"/>
  <c r="S167" i="1"/>
  <c r="T167" i="1"/>
  <c r="Q168" i="1"/>
  <c r="R168" i="1"/>
  <c r="S168" i="1"/>
  <c r="T168" i="1"/>
  <c r="Q169" i="1"/>
  <c r="R169" i="1"/>
  <c r="S169" i="1"/>
  <c r="T169" i="1"/>
  <c r="Q170" i="1"/>
  <c r="R170" i="1"/>
  <c r="S170" i="1"/>
  <c r="T170" i="1"/>
  <c r="Q171" i="1"/>
  <c r="R171" i="1"/>
  <c r="S171" i="1"/>
  <c r="T171" i="1"/>
  <c r="Q172" i="1"/>
  <c r="R172" i="1"/>
  <c r="S172" i="1"/>
  <c r="T172" i="1"/>
  <c r="Q173" i="1"/>
  <c r="R173" i="1"/>
  <c r="S173" i="1"/>
  <c r="T173" i="1"/>
  <c r="Q174" i="1"/>
  <c r="R174" i="1"/>
  <c r="S174" i="1"/>
  <c r="T174" i="1"/>
  <c r="Q175" i="1"/>
  <c r="R175" i="1"/>
  <c r="S175" i="1"/>
  <c r="T175" i="1"/>
  <c r="Q176" i="1"/>
  <c r="R176" i="1"/>
  <c r="S176" i="1"/>
  <c r="T176" i="1"/>
  <c r="Q177" i="1"/>
  <c r="R177" i="1"/>
  <c r="S177" i="1"/>
  <c r="T177" i="1"/>
  <c r="Q178" i="1"/>
  <c r="R178" i="1"/>
  <c r="S178" i="1"/>
  <c r="T178" i="1"/>
  <c r="Q179" i="1"/>
  <c r="R179" i="1"/>
  <c r="S179" i="1"/>
  <c r="T179" i="1"/>
  <c r="Q180" i="1"/>
  <c r="R180" i="1"/>
  <c r="S180" i="1"/>
  <c r="T180" i="1"/>
  <c r="Q181" i="1"/>
  <c r="R181" i="1"/>
  <c r="S181" i="1"/>
  <c r="T181" i="1"/>
  <c r="Q182" i="1"/>
  <c r="R182" i="1"/>
  <c r="S182" i="1"/>
  <c r="T182" i="1"/>
  <c r="Q183" i="1"/>
  <c r="R183" i="1"/>
  <c r="S183" i="1"/>
  <c r="T183" i="1"/>
  <c r="Q184" i="1"/>
  <c r="R184" i="1"/>
  <c r="S184" i="1"/>
  <c r="T184" i="1"/>
  <c r="Q185" i="1"/>
  <c r="R185" i="1"/>
  <c r="S185" i="1"/>
  <c r="T185" i="1"/>
  <c r="Q186" i="1"/>
  <c r="R186" i="1"/>
  <c r="S186" i="1"/>
  <c r="T186" i="1"/>
  <c r="Q187" i="1"/>
  <c r="R187" i="1"/>
  <c r="S187" i="1"/>
  <c r="T187" i="1"/>
  <c r="Q188" i="1"/>
  <c r="R188" i="1"/>
  <c r="S188" i="1"/>
  <c r="T188" i="1"/>
  <c r="Q189" i="1"/>
  <c r="R189" i="1"/>
  <c r="S189" i="1"/>
  <c r="T189" i="1"/>
  <c r="Q190" i="1"/>
  <c r="R190" i="1"/>
  <c r="S190" i="1"/>
  <c r="T190" i="1"/>
  <c r="Q191" i="1"/>
  <c r="R191" i="1"/>
  <c r="S191" i="1"/>
  <c r="T191" i="1"/>
  <c r="Q192" i="1"/>
  <c r="R192" i="1"/>
  <c r="S192" i="1"/>
  <c r="T192" i="1"/>
  <c r="Q193" i="1"/>
  <c r="R193" i="1"/>
  <c r="S193" i="1"/>
  <c r="T193" i="1"/>
  <c r="Q194" i="1"/>
  <c r="R194" i="1"/>
  <c r="S194" i="1"/>
  <c r="T194" i="1"/>
  <c r="Q195" i="1"/>
  <c r="R195" i="1"/>
  <c r="S195" i="1"/>
  <c r="T195" i="1"/>
  <c r="Q196" i="1"/>
  <c r="R196" i="1"/>
  <c r="S196" i="1"/>
  <c r="T196" i="1"/>
  <c r="Q197" i="1"/>
  <c r="R197" i="1"/>
  <c r="S197" i="1"/>
  <c r="T197" i="1"/>
  <c r="Q262" i="1"/>
  <c r="R262" i="1"/>
  <c r="S262" i="1"/>
  <c r="T262" i="1"/>
  <c r="Q198" i="1"/>
  <c r="R198" i="1"/>
  <c r="S198" i="1"/>
  <c r="T198" i="1"/>
  <c r="Q199" i="1"/>
  <c r="R199" i="1"/>
  <c r="S199" i="1"/>
  <c r="T199" i="1"/>
  <c r="Q263" i="1"/>
  <c r="R263" i="1"/>
  <c r="S263" i="1"/>
  <c r="T263" i="1"/>
  <c r="Q264" i="1"/>
  <c r="R264" i="1"/>
  <c r="S264" i="1"/>
  <c r="T264" i="1"/>
  <c r="Q265" i="1"/>
  <c r="R265" i="1"/>
  <c r="S265" i="1"/>
  <c r="T265" i="1"/>
  <c r="Q200" i="1"/>
  <c r="R200" i="1"/>
  <c r="S200" i="1"/>
  <c r="T200" i="1"/>
  <c r="Q201" i="1"/>
  <c r="R201" i="1"/>
  <c r="S201" i="1"/>
  <c r="T201" i="1"/>
  <c r="Q202" i="1"/>
  <c r="R202" i="1"/>
  <c r="S202" i="1"/>
  <c r="T202" i="1"/>
  <c r="Q203" i="1"/>
  <c r="R203" i="1"/>
  <c r="S203" i="1"/>
  <c r="T203" i="1"/>
  <c r="Q204" i="1"/>
  <c r="R204" i="1"/>
  <c r="S204" i="1"/>
  <c r="T204" i="1"/>
  <c r="Q205" i="1"/>
  <c r="R205" i="1"/>
  <c r="S205" i="1"/>
  <c r="T205" i="1"/>
  <c r="Q45" i="1"/>
  <c r="R45" i="1"/>
  <c r="S45" i="1"/>
  <c r="T45" i="1"/>
  <c r="Q46" i="1"/>
  <c r="R46" i="1"/>
  <c r="S46" i="1"/>
  <c r="T46" i="1"/>
  <c r="Q266" i="1"/>
  <c r="R266" i="1"/>
  <c r="S266" i="1"/>
  <c r="T266" i="1"/>
  <c r="Q47" i="1"/>
  <c r="R47" i="1"/>
  <c r="S47" i="1"/>
  <c r="T47" i="1"/>
  <c r="Q206" i="1"/>
  <c r="R206" i="1"/>
  <c r="S206" i="1"/>
  <c r="T206" i="1"/>
  <c r="Q207" i="1"/>
  <c r="R207" i="1"/>
  <c r="S207" i="1"/>
  <c r="T207" i="1"/>
  <c r="Q48" i="1"/>
  <c r="R48" i="1"/>
  <c r="S48" i="1"/>
  <c r="T48" i="1"/>
  <c r="Q49" i="1"/>
  <c r="R49" i="1"/>
  <c r="S49" i="1"/>
  <c r="T49" i="1"/>
  <c r="Q208" i="1"/>
  <c r="R208" i="1"/>
  <c r="S208" i="1"/>
  <c r="T208" i="1"/>
  <c r="Q209" i="1"/>
  <c r="R209" i="1"/>
  <c r="S209" i="1"/>
  <c r="T209" i="1"/>
  <c r="Q50" i="1"/>
  <c r="R50" i="1"/>
  <c r="S50" i="1"/>
  <c r="T50" i="1"/>
  <c r="Q51" i="1"/>
  <c r="R51" i="1"/>
  <c r="S51" i="1"/>
  <c r="T51" i="1"/>
  <c r="Q210" i="1"/>
  <c r="R210" i="1"/>
  <c r="S210" i="1"/>
  <c r="T210" i="1"/>
  <c r="Q211" i="1"/>
  <c r="R211" i="1"/>
  <c r="S211" i="1"/>
  <c r="T211" i="1"/>
  <c r="Q212" i="1"/>
  <c r="R212" i="1"/>
  <c r="S212" i="1"/>
  <c r="T212" i="1"/>
  <c r="Q213" i="1"/>
  <c r="R213" i="1"/>
  <c r="S213" i="1"/>
  <c r="T213" i="1"/>
  <c r="Q214" i="1"/>
  <c r="R214" i="1"/>
  <c r="S214" i="1"/>
  <c r="T214" i="1"/>
  <c r="Q215" i="1"/>
  <c r="R215" i="1"/>
  <c r="S215" i="1"/>
  <c r="T215" i="1"/>
  <c r="Q216" i="1"/>
  <c r="R216" i="1"/>
  <c r="S216" i="1"/>
  <c r="T216" i="1"/>
  <c r="Q52" i="1"/>
  <c r="R52" i="1"/>
  <c r="S52" i="1"/>
  <c r="T52" i="1"/>
  <c r="Q53" i="1"/>
  <c r="R53" i="1"/>
  <c r="S53" i="1"/>
  <c r="T53" i="1"/>
  <c r="Q54" i="1"/>
  <c r="R54" i="1"/>
  <c r="S54" i="1"/>
  <c r="T54" i="1"/>
  <c r="Q217" i="1"/>
  <c r="R217" i="1"/>
  <c r="S217" i="1"/>
  <c r="T217" i="1"/>
  <c r="Q218" i="1"/>
  <c r="R218" i="1"/>
  <c r="S218" i="1"/>
  <c r="T218" i="1"/>
  <c r="Q219" i="1"/>
  <c r="R219" i="1"/>
  <c r="S219" i="1"/>
  <c r="T219" i="1"/>
  <c r="Q220" i="1"/>
  <c r="R220" i="1"/>
  <c r="S220" i="1"/>
  <c r="T220" i="1"/>
  <c r="Q221" i="1"/>
  <c r="R221" i="1"/>
  <c r="S221" i="1"/>
  <c r="T221" i="1"/>
  <c r="Q222" i="1"/>
  <c r="R222" i="1"/>
  <c r="S222" i="1"/>
  <c r="T222" i="1"/>
  <c r="Q267" i="1"/>
  <c r="R267" i="1"/>
  <c r="S267" i="1"/>
  <c r="T267" i="1"/>
  <c r="Q55" i="1"/>
  <c r="R55" i="1"/>
  <c r="S55" i="1"/>
  <c r="T55" i="1"/>
  <c r="Q56" i="1"/>
  <c r="R56" i="1"/>
  <c r="S56" i="1"/>
  <c r="T56" i="1"/>
  <c r="Q223" i="1"/>
  <c r="R223" i="1"/>
  <c r="S223" i="1"/>
  <c r="T223" i="1"/>
  <c r="Q224" i="1"/>
  <c r="R224" i="1"/>
  <c r="S224" i="1"/>
  <c r="T224" i="1"/>
  <c r="Q225" i="1"/>
  <c r="R225" i="1"/>
  <c r="S225" i="1"/>
  <c r="T225" i="1"/>
  <c r="Q226" i="1"/>
  <c r="R226" i="1"/>
  <c r="S226" i="1"/>
  <c r="T226" i="1"/>
  <c r="Q227" i="1"/>
  <c r="R227" i="1"/>
  <c r="S227" i="1"/>
  <c r="T227" i="1"/>
  <c r="Q228" i="1"/>
  <c r="R228" i="1"/>
  <c r="S228" i="1"/>
  <c r="T228" i="1"/>
  <c r="Q229" i="1"/>
  <c r="R229" i="1"/>
  <c r="S229" i="1"/>
  <c r="T229" i="1"/>
  <c r="Q230" i="1"/>
  <c r="R230" i="1"/>
  <c r="S230" i="1"/>
  <c r="T230" i="1"/>
  <c r="Q231" i="1"/>
  <c r="R231" i="1"/>
  <c r="S231" i="1"/>
  <c r="T231" i="1"/>
  <c r="Q232" i="1"/>
  <c r="R232" i="1"/>
  <c r="S232" i="1"/>
  <c r="T232" i="1"/>
  <c r="Q233" i="1"/>
  <c r="R233" i="1"/>
  <c r="S233" i="1"/>
  <c r="T233" i="1"/>
  <c r="Q268" i="1"/>
  <c r="R268" i="1"/>
  <c r="S268" i="1"/>
  <c r="T268" i="1"/>
  <c r="Q57" i="1"/>
  <c r="R57" i="1"/>
  <c r="S57" i="1"/>
  <c r="T57" i="1"/>
  <c r="Q234" i="1"/>
  <c r="R234" i="1"/>
  <c r="S234" i="1"/>
  <c r="T234" i="1"/>
  <c r="Q235" i="1"/>
  <c r="R235" i="1"/>
  <c r="S235" i="1"/>
  <c r="T235" i="1"/>
  <c r="Q236" i="1"/>
  <c r="R236" i="1"/>
  <c r="S236" i="1"/>
  <c r="T236" i="1"/>
  <c r="Q269" i="1"/>
  <c r="R269" i="1"/>
  <c r="S269" i="1"/>
  <c r="T269" i="1"/>
  <c r="Q58" i="1"/>
  <c r="R58" i="1"/>
  <c r="S58" i="1"/>
  <c r="T58" i="1"/>
  <c r="Q59" i="1"/>
  <c r="R59" i="1"/>
  <c r="S59" i="1"/>
  <c r="T59" i="1"/>
  <c r="Q270" i="1"/>
  <c r="R270" i="1"/>
  <c r="S270" i="1"/>
  <c r="T270" i="1"/>
  <c r="Q60" i="1"/>
  <c r="R60" i="1"/>
  <c r="S60" i="1"/>
  <c r="T60" i="1"/>
  <c r="Q61" i="1"/>
  <c r="R61" i="1"/>
  <c r="S61" i="1"/>
  <c r="T61" i="1"/>
  <c r="Q271" i="1"/>
  <c r="R271" i="1"/>
  <c r="S271" i="1"/>
  <c r="T271" i="1"/>
  <c r="Q272" i="1"/>
  <c r="R272" i="1"/>
  <c r="S272" i="1"/>
  <c r="T272" i="1"/>
  <c r="Q273" i="1"/>
  <c r="R273" i="1"/>
  <c r="S273" i="1"/>
  <c r="T273" i="1"/>
  <c r="Q274" i="1"/>
  <c r="R274" i="1"/>
  <c r="S274" i="1"/>
  <c r="T274" i="1"/>
  <c r="Q237" i="1"/>
  <c r="R237" i="1"/>
  <c r="S237" i="1"/>
  <c r="T237" i="1"/>
  <c r="Q275" i="1"/>
  <c r="R275" i="1"/>
  <c r="S275" i="1"/>
  <c r="T275" i="1"/>
  <c r="Q276" i="1"/>
  <c r="R276" i="1"/>
  <c r="S276" i="1"/>
  <c r="T276" i="1"/>
  <c r="Q277" i="1"/>
  <c r="R277" i="1"/>
  <c r="S277" i="1"/>
  <c r="T277" i="1"/>
  <c r="Q62" i="1"/>
  <c r="R62" i="1"/>
  <c r="S62" i="1"/>
  <c r="T62" i="1"/>
  <c r="Q63" i="1"/>
  <c r="R63" i="1"/>
  <c r="S63" i="1"/>
  <c r="T63" i="1"/>
  <c r="Q64" i="1"/>
  <c r="R64" i="1"/>
  <c r="S64" i="1"/>
  <c r="T64" i="1"/>
  <c r="Q278" i="1"/>
  <c r="R278" i="1"/>
  <c r="S278" i="1"/>
  <c r="T278" i="1"/>
  <c r="Q279" i="1"/>
  <c r="R279" i="1"/>
  <c r="S279" i="1"/>
  <c r="T279" i="1"/>
  <c r="Q65" i="1"/>
  <c r="R65" i="1"/>
  <c r="S65" i="1"/>
  <c r="T65" i="1"/>
  <c r="Q66" i="1"/>
  <c r="R66" i="1"/>
  <c r="S66" i="1"/>
  <c r="T66" i="1"/>
  <c r="Q280" i="1"/>
  <c r="R280" i="1"/>
  <c r="S280" i="1"/>
  <c r="T280" i="1"/>
  <c r="Q67" i="1"/>
  <c r="R67" i="1"/>
  <c r="S67" i="1"/>
  <c r="T67" i="1"/>
  <c r="Q238" i="1"/>
  <c r="R238" i="1"/>
  <c r="S238" i="1"/>
  <c r="T238" i="1"/>
  <c r="Q281" i="1"/>
  <c r="R281" i="1"/>
  <c r="S281" i="1"/>
  <c r="T281" i="1"/>
  <c r="Q282" i="1"/>
  <c r="R282" i="1"/>
  <c r="S282" i="1"/>
  <c r="T282" i="1"/>
  <c r="Q283" i="1"/>
  <c r="R283" i="1"/>
  <c r="S283" i="1"/>
  <c r="T283" i="1"/>
  <c r="Q284" i="1"/>
  <c r="R284" i="1"/>
  <c r="S284" i="1"/>
  <c r="T284" i="1"/>
  <c r="Q285" i="1"/>
  <c r="R285" i="1"/>
  <c r="S285" i="1"/>
  <c r="T285" i="1"/>
  <c r="Q286" i="1"/>
  <c r="R286" i="1"/>
  <c r="S286" i="1"/>
  <c r="T286" i="1"/>
  <c r="Q287" i="1"/>
  <c r="R287" i="1"/>
  <c r="S287" i="1"/>
  <c r="T287" i="1"/>
  <c r="Q68" i="1"/>
  <c r="R68" i="1"/>
  <c r="S68" i="1"/>
  <c r="T68" i="1"/>
  <c r="Q69" i="1"/>
  <c r="R69" i="1"/>
  <c r="S69" i="1"/>
  <c r="T69" i="1"/>
  <c r="Q70" i="1"/>
  <c r="R70" i="1"/>
  <c r="S70" i="1"/>
  <c r="T70" i="1"/>
  <c r="Q71" i="1"/>
  <c r="R71" i="1"/>
  <c r="S71" i="1"/>
  <c r="T71" i="1"/>
  <c r="Q72" i="1"/>
  <c r="R72" i="1"/>
  <c r="S72" i="1"/>
  <c r="T72" i="1"/>
  <c r="Q73" i="1"/>
  <c r="R73" i="1"/>
  <c r="S73" i="1"/>
  <c r="T73" i="1"/>
  <c r="Q74" i="1"/>
  <c r="R74" i="1"/>
  <c r="S74" i="1"/>
  <c r="T74" i="1"/>
  <c r="Q75" i="1"/>
  <c r="R75" i="1"/>
  <c r="S75" i="1"/>
  <c r="T75" i="1"/>
  <c r="Q76" i="1"/>
  <c r="R76" i="1"/>
  <c r="S76" i="1"/>
  <c r="T76" i="1"/>
  <c r="Q77" i="1"/>
  <c r="R77" i="1"/>
  <c r="S77" i="1"/>
  <c r="T77" i="1"/>
  <c r="Q78" i="1"/>
  <c r="R78" i="1"/>
  <c r="S78" i="1"/>
  <c r="T78" i="1"/>
  <c r="Q288" i="1"/>
  <c r="R288" i="1"/>
  <c r="S288" i="1"/>
  <c r="T288" i="1"/>
  <c r="Q289" i="1"/>
  <c r="R289" i="1"/>
  <c r="S289" i="1"/>
  <c r="T289" i="1"/>
  <c r="Q290" i="1"/>
  <c r="R290" i="1"/>
  <c r="S290" i="1"/>
  <c r="T290" i="1"/>
  <c r="Q291" i="1"/>
  <c r="R291" i="1"/>
  <c r="S291" i="1"/>
  <c r="T291" i="1"/>
  <c r="Q292" i="1"/>
  <c r="R292" i="1"/>
  <c r="S292" i="1"/>
  <c r="T292" i="1"/>
  <c r="Q293" i="1"/>
  <c r="R293" i="1"/>
  <c r="S293" i="1"/>
  <c r="T293" i="1"/>
  <c r="Q294" i="1"/>
  <c r="R294" i="1"/>
  <c r="S294" i="1"/>
  <c r="T294" i="1"/>
  <c r="Q295" i="1"/>
  <c r="R295" i="1"/>
  <c r="S295" i="1"/>
  <c r="T295" i="1"/>
  <c r="Q431" i="1"/>
  <c r="R431" i="1"/>
  <c r="S431" i="1"/>
  <c r="T431" i="1"/>
  <c r="Q79" i="1"/>
  <c r="R79" i="1"/>
  <c r="S79" i="1"/>
  <c r="T79" i="1"/>
  <c r="Q80" i="1"/>
  <c r="R80" i="1"/>
  <c r="S80" i="1"/>
  <c r="T80" i="1"/>
  <c r="Q81" i="1"/>
  <c r="R81" i="1"/>
  <c r="S81" i="1"/>
  <c r="T81" i="1"/>
  <c r="Q82" i="1"/>
  <c r="R82" i="1"/>
  <c r="S82" i="1"/>
  <c r="T82" i="1"/>
  <c r="Q83" i="1"/>
  <c r="R83" i="1"/>
  <c r="S83" i="1"/>
  <c r="T83" i="1"/>
  <c r="Q84" i="1"/>
  <c r="R84" i="1"/>
  <c r="S84" i="1"/>
  <c r="T84" i="1"/>
  <c r="Q85" i="1"/>
  <c r="R85" i="1"/>
  <c r="S85" i="1"/>
  <c r="T85" i="1"/>
  <c r="Q86" i="1"/>
  <c r="R86" i="1"/>
  <c r="S86" i="1"/>
  <c r="T86" i="1"/>
  <c r="Q432" i="1"/>
  <c r="R432" i="1"/>
  <c r="S432" i="1"/>
  <c r="T432" i="1"/>
  <c r="Q87" i="1"/>
  <c r="R87" i="1"/>
  <c r="S87" i="1"/>
  <c r="T87" i="1"/>
  <c r="Q88" i="1"/>
  <c r="R88" i="1"/>
  <c r="S88" i="1"/>
  <c r="T88" i="1"/>
  <c r="Q89" i="1"/>
  <c r="R89" i="1"/>
  <c r="S89" i="1"/>
  <c r="T89" i="1"/>
  <c r="Q90" i="1"/>
  <c r="R90" i="1"/>
  <c r="S90" i="1"/>
  <c r="T90" i="1"/>
  <c r="Q91" i="1"/>
  <c r="R91" i="1"/>
  <c r="S91" i="1"/>
  <c r="T91" i="1"/>
  <c r="Q92" i="1"/>
  <c r="R92" i="1"/>
  <c r="S92" i="1"/>
  <c r="T92" i="1"/>
  <c r="Q433" i="1"/>
  <c r="R433" i="1"/>
  <c r="S433" i="1"/>
  <c r="T433" i="1"/>
  <c r="Q296" i="1"/>
  <c r="R296" i="1"/>
  <c r="S296" i="1"/>
  <c r="T296" i="1"/>
  <c r="Q297" i="1"/>
  <c r="R297" i="1"/>
  <c r="S297" i="1"/>
  <c r="T297" i="1"/>
  <c r="Q298" i="1"/>
  <c r="R298" i="1"/>
  <c r="S298" i="1"/>
  <c r="T298" i="1"/>
  <c r="Q299" i="1"/>
  <c r="R299" i="1"/>
  <c r="S299" i="1"/>
  <c r="T299" i="1"/>
  <c r="Q300" i="1"/>
  <c r="R300" i="1"/>
  <c r="S300" i="1"/>
  <c r="T300" i="1"/>
  <c r="Q434" i="1"/>
  <c r="R434" i="1"/>
  <c r="S434" i="1"/>
  <c r="T434" i="1"/>
  <c r="Q301" i="1"/>
  <c r="R301" i="1"/>
  <c r="S301" i="1"/>
  <c r="T301" i="1"/>
  <c r="Q302" i="1"/>
  <c r="R302" i="1"/>
  <c r="S302" i="1"/>
  <c r="T302" i="1"/>
  <c r="Q303" i="1"/>
  <c r="R303" i="1"/>
  <c r="S303" i="1"/>
  <c r="T303" i="1"/>
  <c r="Q304" i="1"/>
  <c r="R304" i="1"/>
  <c r="S304" i="1"/>
  <c r="T304" i="1"/>
  <c r="Q305" i="1"/>
  <c r="R305" i="1"/>
  <c r="S305" i="1"/>
  <c r="T305" i="1"/>
  <c r="Q306" i="1"/>
  <c r="R306" i="1"/>
  <c r="S306" i="1"/>
  <c r="T306" i="1"/>
  <c r="Q307" i="1"/>
  <c r="R307" i="1"/>
  <c r="S307" i="1"/>
  <c r="T307" i="1"/>
  <c r="Q308" i="1"/>
  <c r="R308" i="1"/>
  <c r="S308" i="1"/>
  <c r="T308" i="1"/>
  <c r="Q309" i="1"/>
  <c r="R309" i="1"/>
  <c r="S309" i="1"/>
  <c r="T309" i="1"/>
  <c r="Q310" i="1"/>
  <c r="R310" i="1"/>
  <c r="S310" i="1"/>
  <c r="T310" i="1"/>
  <c r="Q311" i="1"/>
  <c r="R311" i="1"/>
  <c r="S311" i="1"/>
  <c r="T311" i="1"/>
  <c r="Q312" i="1"/>
  <c r="R312" i="1"/>
  <c r="S312" i="1"/>
  <c r="T312" i="1"/>
  <c r="Q435" i="1"/>
  <c r="R435" i="1"/>
  <c r="S435" i="1"/>
  <c r="T435" i="1"/>
  <c r="Q313" i="1"/>
  <c r="R313" i="1"/>
  <c r="S313" i="1"/>
  <c r="T313" i="1"/>
  <c r="Q314" i="1"/>
  <c r="R314" i="1"/>
  <c r="S314" i="1"/>
  <c r="T314" i="1"/>
  <c r="Q315" i="1"/>
  <c r="R315" i="1"/>
  <c r="S315" i="1"/>
  <c r="T315" i="1"/>
  <c r="Q316" i="1"/>
  <c r="R316" i="1"/>
  <c r="S316" i="1"/>
  <c r="T316" i="1"/>
  <c r="Q317" i="1"/>
  <c r="R317" i="1"/>
  <c r="S317" i="1"/>
  <c r="T317" i="1"/>
  <c r="Q318" i="1"/>
  <c r="R318" i="1"/>
  <c r="S318" i="1"/>
  <c r="T318" i="1"/>
  <c r="Q436" i="1"/>
  <c r="R436" i="1"/>
  <c r="S436" i="1"/>
  <c r="T436" i="1"/>
  <c r="Q319" i="1"/>
  <c r="R319" i="1"/>
  <c r="S319" i="1"/>
  <c r="T319" i="1"/>
  <c r="Q320" i="1"/>
  <c r="R320" i="1"/>
  <c r="S320" i="1"/>
  <c r="T320" i="1"/>
  <c r="Q321" i="1"/>
  <c r="R321" i="1"/>
  <c r="S321" i="1"/>
  <c r="T321" i="1"/>
  <c r="Q322" i="1"/>
  <c r="R322" i="1"/>
  <c r="S322" i="1"/>
  <c r="T322" i="1"/>
  <c r="Q323" i="1"/>
  <c r="R323" i="1"/>
  <c r="S323" i="1"/>
  <c r="T323" i="1"/>
  <c r="Q324" i="1"/>
  <c r="R324" i="1"/>
  <c r="S324" i="1"/>
  <c r="T324" i="1"/>
  <c r="Q325" i="1"/>
  <c r="R325" i="1"/>
  <c r="S325" i="1"/>
  <c r="T325" i="1"/>
  <c r="Q326" i="1"/>
  <c r="R326" i="1"/>
  <c r="S326" i="1"/>
  <c r="T326" i="1"/>
  <c r="Q327" i="1"/>
  <c r="R327" i="1"/>
  <c r="S327" i="1"/>
  <c r="T327" i="1"/>
  <c r="Q328" i="1"/>
  <c r="R328" i="1"/>
  <c r="S328" i="1"/>
  <c r="T328" i="1"/>
  <c r="Q329" i="1"/>
  <c r="R329" i="1"/>
  <c r="S329" i="1"/>
  <c r="T329" i="1"/>
  <c r="Q437" i="1"/>
  <c r="R437" i="1"/>
  <c r="S437" i="1"/>
  <c r="T437" i="1"/>
  <c r="Q239" i="1"/>
  <c r="R239" i="1"/>
  <c r="S239" i="1"/>
  <c r="T239" i="1"/>
  <c r="Q240" i="1"/>
  <c r="R240" i="1"/>
  <c r="S240" i="1"/>
  <c r="T240" i="1"/>
  <c r="Q241" i="1"/>
  <c r="R241" i="1"/>
  <c r="S241" i="1"/>
  <c r="T241" i="1"/>
  <c r="Q242" i="1"/>
  <c r="R242" i="1"/>
  <c r="S242" i="1"/>
  <c r="T242" i="1"/>
  <c r="Q243" i="1"/>
  <c r="R243" i="1"/>
  <c r="S243" i="1"/>
  <c r="T243" i="1"/>
  <c r="Q244" i="1"/>
  <c r="R244" i="1"/>
  <c r="S244" i="1"/>
  <c r="T244" i="1"/>
  <c r="Q245" i="1"/>
  <c r="R245" i="1"/>
  <c r="S245" i="1"/>
  <c r="T245" i="1"/>
  <c r="Q246" i="1"/>
  <c r="R246" i="1"/>
  <c r="S246" i="1"/>
  <c r="T246" i="1"/>
  <c r="Q247" i="1"/>
  <c r="R247" i="1"/>
  <c r="S247" i="1"/>
  <c r="T247" i="1"/>
  <c r="Q248" i="1"/>
  <c r="R248" i="1"/>
  <c r="S248" i="1"/>
  <c r="T248" i="1"/>
  <c r="Q438" i="1"/>
  <c r="R438" i="1"/>
  <c r="S438" i="1"/>
  <c r="T438" i="1"/>
  <c r="Q330" i="1"/>
  <c r="R330" i="1"/>
  <c r="S330" i="1"/>
  <c r="T330" i="1"/>
  <c r="Q331" i="1"/>
  <c r="R331" i="1"/>
  <c r="S331" i="1"/>
  <c r="T331" i="1"/>
  <c r="Q332" i="1"/>
  <c r="R332" i="1"/>
  <c r="S332" i="1"/>
  <c r="T332" i="1"/>
  <c r="Q333" i="1"/>
  <c r="R333" i="1"/>
  <c r="S333" i="1"/>
  <c r="T333" i="1"/>
  <c r="Q334" i="1"/>
  <c r="R334" i="1"/>
  <c r="S334" i="1"/>
  <c r="T334" i="1"/>
  <c r="Q335" i="1"/>
  <c r="R335" i="1"/>
  <c r="S335" i="1"/>
  <c r="T335" i="1"/>
  <c r="Q336" i="1"/>
  <c r="R336" i="1"/>
  <c r="S336" i="1"/>
  <c r="T336" i="1"/>
  <c r="Q337" i="1"/>
  <c r="R337" i="1"/>
  <c r="S337" i="1"/>
  <c r="T337" i="1"/>
  <c r="Q338" i="1"/>
  <c r="R338" i="1"/>
  <c r="S338" i="1"/>
  <c r="T338" i="1"/>
  <c r="Q339" i="1"/>
  <c r="R339" i="1"/>
  <c r="S339" i="1"/>
  <c r="T339" i="1"/>
  <c r="Q340" i="1"/>
  <c r="R340" i="1"/>
  <c r="S340" i="1"/>
  <c r="T340" i="1"/>
  <c r="Q341" i="1"/>
  <c r="R341" i="1"/>
  <c r="S341" i="1"/>
  <c r="T341" i="1"/>
  <c r="Q439" i="1"/>
  <c r="R439" i="1"/>
  <c r="S439" i="1"/>
  <c r="T439" i="1"/>
  <c r="Q342" i="1"/>
  <c r="R342" i="1"/>
  <c r="S342" i="1"/>
  <c r="T342" i="1"/>
  <c r="Q343" i="1"/>
  <c r="R343" i="1"/>
  <c r="S343" i="1"/>
  <c r="T343" i="1"/>
  <c r="Q344" i="1"/>
  <c r="R344" i="1"/>
  <c r="S344" i="1"/>
  <c r="T344" i="1"/>
  <c r="Q345" i="1"/>
  <c r="R345" i="1"/>
  <c r="S345" i="1"/>
  <c r="T345" i="1"/>
  <c r="Q346" i="1"/>
  <c r="R346" i="1"/>
  <c r="S346" i="1"/>
  <c r="T346" i="1"/>
  <c r="Q347" i="1"/>
  <c r="R347" i="1"/>
  <c r="S347" i="1"/>
  <c r="T347" i="1"/>
  <c r="Q348" i="1"/>
  <c r="R348" i="1"/>
  <c r="S348" i="1"/>
  <c r="T348" i="1"/>
  <c r="Q349" i="1"/>
  <c r="R349" i="1"/>
  <c r="S349" i="1"/>
  <c r="T349" i="1"/>
  <c r="Q350" i="1"/>
  <c r="R350" i="1"/>
  <c r="S350" i="1"/>
  <c r="T350" i="1"/>
  <c r="Q351" i="1"/>
  <c r="R351" i="1"/>
  <c r="S351" i="1"/>
  <c r="T351" i="1"/>
  <c r="Q352" i="1"/>
  <c r="R352" i="1"/>
  <c r="S352" i="1"/>
  <c r="T352" i="1"/>
  <c r="Q353" i="1"/>
  <c r="R353" i="1"/>
  <c r="S353" i="1"/>
  <c r="T353" i="1"/>
  <c r="Q440" i="1"/>
  <c r="R440" i="1"/>
  <c r="S440" i="1"/>
  <c r="T440" i="1"/>
  <c r="Q354" i="1"/>
  <c r="R354" i="1"/>
  <c r="S354" i="1"/>
  <c r="T354" i="1"/>
  <c r="Q355" i="1"/>
  <c r="R355" i="1"/>
  <c r="S355" i="1"/>
  <c r="T355" i="1"/>
  <c r="Q356" i="1"/>
  <c r="R356" i="1"/>
  <c r="S356" i="1"/>
  <c r="T356" i="1"/>
  <c r="Q357" i="1"/>
  <c r="R357" i="1"/>
  <c r="S357" i="1"/>
  <c r="T357" i="1"/>
  <c r="Q358" i="1"/>
  <c r="R358" i="1"/>
  <c r="S358" i="1"/>
  <c r="T358" i="1"/>
  <c r="Q359" i="1"/>
  <c r="R359" i="1"/>
  <c r="S359" i="1"/>
  <c r="T359" i="1"/>
  <c r="Q360" i="1"/>
  <c r="R360" i="1"/>
  <c r="S360" i="1"/>
  <c r="T360" i="1"/>
  <c r="Q441" i="1"/>
  <c r="R441" i="1"/>
  <c r="S441" i="1"/>
  <c r="T441" i="1"/>
  <c r="Q93" i="1"/>
  <c r="R93" i="1"/>
  <c r="S93" i="1"/>
  <c r="T93" i="1"/>
  <c r="Q94" i="1"/>
  <c r="R94" i="1"/>
  <c r="S94" i="1"/>
  <c r="T94" i="1"/>
  <c r="Q95" i="1"/>
  <c r="R95" i="1"/>
  <c r="S95" i="1"/>
  <c r="T95" i="1"/>
  <c r="Q96" i="1"/>
  <c r="R96" i="1"/>
  <c r="S96" i="1"/>
  <c r="T96" i="1"/>
  <c r="Q97" i="1"/>
  <c r="R97" i="1"/>
  <c r="S97" i="1"/>
  <c r="T97" i="1"/>
  <c r="Q98" i="1"/>
  <c r="R98" i="1"/>
  <c r="S98" i="1"/>
  <c r="T98" i="1"/>
  <c r="Q99" i="1"/>
  <c r="R99" i="1"/>
  <c r="S99" i="1"/>
  <c r="T99" i="1"/>
  <c r="Q442" i="1"/>
  <c r="R442" i="1"/>
  <c r="S442" i="1"/>
  <c r="T442" i="1"/>
  <c r="Q100" i="1"/>
  <c r="R100" i="1"/>
  <c r="S100" i="1"/>
  <c r="T100" i="1"/>
  <c r="Q101" i="1"/>
  <c r="R101" i="1"/>
  <c r="S101" i="1"/>
  <c r="T101" i="1"/>
  <c r="Q102" i="1"/>
  <c r="R102" i="1"/>
  <c r="S102" i="1"/>
  <c r="T102" i="1"/>
  <c r="Q103" i="1"/>
  <c r="R103" i="1"/>
  <c r="S103" i="1"/>
  <c r="T103" i="1"/>
  <c r="Q104" i="1"/>
  <c r="R104" i="1"/>
  <c r="S104" i="1"/>
  <c r="T104" i="1"/>
  <c r="Q105" i="1"/>
  <c r="R105" i="1"/>
  <c r="S105" i="1"/>
  <c r="T105" i="1"/>
  <c r="Q106" i="1"/>
  <c r="R106" i="1"/>
  <c r="S106" i="1"/>
  <c r="T106" i="1"/>
  <c r="Q443" i="1"/>
  <c r="R443" i="1"/>
  <c r="S443" i="1"/>
  <c r="T443" i="1"/>
  <c r="Q107" i="1"/>
  <c r="R107" i="1"/>
  <c r="S107" i="1"/>
  <c r="T107" i="1"/>
  <c r="Q108" i="1"/>
  <c r="R108" i="1"/>
  <c r="S108" i="1"/>
  <c r="T108" i="1"/>
  <c r="Q109" i="1"/>
  <c r="R109" i="1"/>
  <c r="S109" i="1"/>
  <c r="T109" i="1"/>
  <c r="Q110" i="1"/>
  <c r="R110" i="1"/>
  <c r="S110" i="1"/>
  <c r="T110" i="1"/>
  <c r="Q111" i="1"/>
  <c r="R111" i="1"/>
  <c r="S111" i="1"/>
  <c r="T111" i="1"/>
  <c r="Q112" i="1"/>
  <c r="R112" i="1"/>
  <c r="S112" i="1"/>
  <c r="T112" i="1"/>
  <c r="Q113" i="1"/>
  <c r="R113" i="1"/>
  <c r="S113" i="1"/>
  <c r="T113" i="1"/>
  <c r="Q444" i="1"/>
  <c r="R444" i="1"/>
  <c r="S444" i="1"/>
  <c r="T444" i="1"/>
  <c r="Q361" i="1"/>
  <c r="R361" i="1"/>
  <c r="S361" i="1"/>
  <c r="T361" i="1"/>
  <c r="Q362" i="1"/>
  <c r="R362" i="1"/>
  <c r="S362" i="1"/>
  <c r="T362" i="1"/>
  <c r="Q363" i="1"/>
  <c r="R363" i="1"/>
  <c r="S363" i="1"/>
  <c r="T363" i="1"/>
  <c r="Q364" i="1"/>
  <c r="R364" i="1"/>
  <c r="S364" i="1"/>
  <c r="T364" i="1"/>
  <c r="Q365" i="1"/>
  <c r="R365" i="1"/>
  <c r="S365" i="1"/>
  <c r="T365" i="1"/>
  <c r="Q366" i="1"/>
  <c r="R366" i="1"/>
  <c r="S366" i="1"/>
  <c r="T366" i="1"/>
  <c r="Q367" i="1"/>
  <c r="R367" i="1"/>
  <c r="S367" i="1"/>
  <c r="T367" i="1"/>
  <c r="Q445" i="1"/>
  <c r="R445" i="1"/>
  <c r="S445" i="1"/>
  <c r="T445" i="1"/>
  <c r="Q368" i="1"/>
  <c r="R368" i="1"/>
  <c r="S368" i="1"/>
  <c r="T368" i="1"/>
  <c r="Q369" i="1"/>
  <c r="R369" i="1"/>
  <c r="S369" i="1"/>
  <c r="T369" i="1"/>
  <c r="Q370" i="1"/>
  <c r="R370" i="1"/>
  <c r="S370" i="1"/>
  <c r="T370" i="1"/>
  <c r="Q371" i="1"/>
  <c r="R371" i="1"/>
  <c r="S371" i="1"/>
  <c r="T371" i="1"/>
  <c r="Q372" i="1"/>
  <c r="R372" i="1"/>
  <c r="S372" i="1"/>
  <c r="T372" i="1"/>
  <c r="Q373" i="1"/>
  <c r="R373" i="1"/>
  <c r="S373" i="1"/>
  <c r="T373" i="1"/>
  <c r="Q374" i="1"/>
  <c r="R374" i="1"/>
  <c r="S374" i="1"/>
  <c r="T374" i="1"/>
  <c r="Q114" i="1"/>
  <c r="R114" i="1"/>
  <c r="S114" i="1"/>
  <c r="T114" i="1"/>
  <c r="Q115" i="1"/>
  <c r="R115" i="1"/>
  <c r="S115" i="1"/>
  <c r="T115" i="1"/>
  <c r="Q116" i="1"/>
  <c r="R116" i="1"/>
  <c r="S116" i="1"/>
  <c r="T116" i="1"/>
  <c r="Q117" i="1"/>
  <c r="R117" i="1"/>
  <c r="S117" i="1"/>
  <c r="T117" i="1"/>
  <c r="Q118" i="1"/>
  <c r="R118" i="1"/>
  <c r="S118" i="1"/>
  <c r="T118" i="1"/>
  <c r="Q119" i="1"/>
  <c r="R119" i="1"/>
  <c r="S119" i="1"/>
  <c r="T119" i="1"/>
  <c r="Q120" i="1"/>
  <c r="R120" i="1"/>
  <c r="S120" i="1"/>
  <c r="T120" i="1"/>
  <c r="Q121" i="1"/>
  <c r="R121" i="1"/>
  <c r="S121" i="1"/>
  <c r="T121" i="1"/>
  <c r="Q122" i="1"/>
  <c r="R122" i="1"/>
  <c r="S122" i="1"/>
  <c r="T122" i="1"/>
  <c r="Q123" i="1"/>
  <c r="R123" i="1"/>
  <c r="S123" i="1"/>
  <c r="T123" i="1"/>
  <c r="Q375" i="1"/>
  <c r="R375" i="1"/>
  <c r="S375" i="1"/>
  <c r="T375" i="1"/>
  <c r="Q376" i="1"/>
  <c r="R376" i="1"/>
  <c r="S376" i="1"/>
  <c r="T376" i="1"/>
  <c r="Q377" i="1"/>
  <c r="R377" i="1"/>
  <c r="S377" i="1"/>
  <c r="T377" i="1"/>
  <c r="Q378" i="1"/>
  <c r="R378" i="1"/>
  <c r="S378" i="1"/>
  <c r="T378" i="1"/>
  <c r="Q379" i="1"/>
  <c r="R379" i="1"/>
  <c r="S379" i="1"/>
  <c r="T379" i="1"/>
  <c r="Q380" i="1"/>
  <c r="R380" i="1"/>
  <c r="S380" i="1"/>
  <c r="T380" i="1"/>
  <c r="Q381" i="1"/>
  <c r="R381" i="1"/>
  <c r="S381" i="1"/>
  <c r="T381" i="1"/>
  <c r="Q382" i="1"/>
  <c r="R382" i="1"/>
  <c r="S382" i="1"/>
  <c r="T382" i="1"/>
  <c r="Q124" i="1"/>
  <c r="R124" i="1"/>
  <c r="S124" i="1"/>
  <c r="T124" i="1"/>
  <c r="Q125" i="1"/>
  <c r="R125" i="1"/>
  <c r="S125" i="1"/>
  <c r="T125" i="1"/>
  <c r="Q126" i="1"/>
  <c r="R126" i="1"/>
  <c r="S126" i="1"/>
  <c r="T126" i="1"/>
  <c r="Q127" i="1"/>
  <c r="R127" i="1"/>
  <c r="S127" i="1"/>
  <c r="T127" i="1"/>
  <c r="Q128" i="1"/>
  <c r="R128" i="1"/>
  <c r="S128" i="1"/>
  <c r="T128" i="1"/>
  <c r="Q129" i="1"/>
  <c r="R129" i="1"/>
  <c r="S129" i="1"/>
  <c r="T129" i="1"/>
  <c r="Q130" i="1"/>
  <c r="R130" i="1"/>
  <c r="S130" i="1"/>
  <c r="T130" i="1"/>
  <c r="Q249" i="1"/>
  <c r="R249" i="1"/>
  <c r="S249" i="1"/>
  <c r="T249" i="1"/>
  <c r="Q250" i="1"/>
  <c r="R250" i="1"/>
  <c r="S250" i="1"/>
  <c r="T250" i="1"/>
  <c r="Q251" i="1"/>
  <c r="R251" i="1"/>
  <c r="S251" i="1"/>
  <c r="T251" i="1"/>
  <c r="Q252" i="1"/>
  <c r="R252" i="1"/>
  <c r="S252" i="1"/>
  <c r="T252" i="1"/>
  <c r="Q253" i="1"/>
  <c r="R253" i="1"/>
  <c r="S253" i="1"/>
  <c r="T253" i="1"/>
  <c r="Q254" i="1"/>
  <c r="R254" i="1"/>
  <c r="S254" i="1"/>
  <c r="T254" i="1"/>
  <c r="Q255" i="1"/>
  <c r="R255" i="1"/>
  <c r="S255" i="1"/>
  <c r="T255" i="1"/>
  <c r="Q256" i="1"/>
  <c r="R256" i="1"/>
  <c r="S256" i="1"/>
  <c r="T256" i="1"/>
  <c r="Q257" i="1"/>
  <c r="R257" i="1"/>
  <c r="S257" i="1"/>
  <c r="T257" i="1"/>
  <c r="Q258" i="1"/>
  <c r="R258" i="1"/>
  <c r="S258" i="1"/>
  <c r="T258" i="1"/>
  <c r="Q259" i="1"/>
  <c r="R259" i="1"/>
  <c r="S259" i="1"/>
  <c r="T259" i="1"/>
  <c r="Q383" i="1"/>
  <c r="R383" i="1"/>
  <c r="S383" i="1"/>
  <c r="T383" i="1"/>
  <c r="Q384" i="1"/>
  <c r="R384" i="1"/>
  <c r="S384" i="1"/>
  <c r="T384" i="1"/>
  <c r="Q385" i="1"/>
  <c r="R385" i="1"/>
  <c r="S385" i="1"/>
  <c r="T385" i="1"/>
  <c r="Q386" i="1"/>
  <c r="R386" i="1"/>
  <c r="S386" i="1"/>
  <c r="T386" i="1"/>
  <c r="Q387" i="1"/>
  <c r="R387" i="1"/>
  <c r="S387" i="1"/>
  <c r="T387" i="1"/>
  <c r="Q388" i="1"/>
  <c r="R388" i="1"/>
  <c r="S388" i="1"/>
  <c r="T388" i="1"/>
  <c r="Q389" i="1"/>
  <c r="R389" i="1"/>
  <c r="S389" i="1"/>
  <c r="T389" i="1"/>
  <c r="Q390" i="1"/>
  <c r="R390" i="1"/>
  <c r="S390" i="1"/>
  <c r="T390" i="1"/>
  <c r="Q391" i="1"/>
  <c r="R391" i="1"/>
  <c r="S391" i="1"/>
  <c r="T391" i="1"/>
  <c r="Q392" i="1"/>
  <c r="R392" i="1"/>
  <c r="S392" i="1"/>
  <c r="T392" i="1"/>
  <c r="Q393" i="1"/>
  <c r="R393" i="1"/>
  <c r="S393" i="1"/>
  <c r="T393" i="1"/>
  <c r="Q394" i="1"/>
  <c r="R394" i="1"/>
  <c r="S394" i="1"/>
  <c r="T394" i="1"/>
  <c r="Q395" i="1"/>
  <c r="R395" i="1"/>
  <c r="S395" i="1"/>
  <c r="T395" i="1"/>
  <c r="Q396" i="1"/>
  <c r="R396" i="1"/>
  <c r="S396" i="1"/>
  <c r="T396" i="1"/>
  <c r="Q397" i="1"/>
  <c r="R397" i="1"/>
  <c r="S397" i="1"/>
  <c r="T397" i="1"/>
  <c r="Q398" i="1"/>
  <c r="R398" i="1"/>
  <c r="S398" i="1"/>
  <c r="T398" i="1"/>
  <c r="Q399" i="1"/>
  <c r="R399" i="1"/>
  <c r="S399" i="1"/>
  <c r="T399" i="1"/>
  <c r="Q400" i="1"/>
  <c r="R400" i="1"/>
  <c r="S400" i="1"/>
  <c r="T400" i="1"/>
  <c r="T133" i="1"/>
  <c r="S133" i="1"/>
  <c r="R133" i="1"/>
  <c r="Q133" i="1"/>
  <c r="M510" i="1"/>
  <c r="L510" i="1"/>
  <c r="N510" i="1"/>
  <c r="O510" i="1"/>
  <c r="M509" i="1"/>
  <c r="L509" i="1"/>
  <c r="N509" i="1"/>
  <c r="O509" i="1"/>
  <c r="M508" i="1"/>
  <c r="L508" i="1"/>
  <c r="N508" i="1"/>
  <c r="O508" i="1"/>
  <c r="M507" i="1"/>
  <c r="L507" i="1"/>
  <c r="N507" i="1"/>
  <c r="O507" i="1"/>
  <c r="M506" i="1"/>
  <c r="L506" i="1"/>
  <c r="N506" i="1"/>
  <c r="O506" i="1"/>
  <c r="M505" i="1"/>
  <c r="L505" i="1"/>
  <c r="N505" i="1"/>
  <c r="O505" i="1"/>
  <c r="M504" i="1"/>
  <c r="L504" i="1"/>
  <c r="N504" i="1"/>
  <c r="O504" i="1"/>
  <c r="M503" i="1"/>
  <c r="L503" i="1"/>
  <c r="N503" i="1"/>
  <c r="O503" i="1"/>
  <c r="M502" i="1"/>
  <c r="L502" i="1"/>
  <c r="N502" i="1"/>
  <c r="O502" i="1"/>
  <c r="M501" i="1"/>
  <c r="L501" i="1"/>
  <c r="N501" i="1"/>
  <c r="O501" i="1"/>
  <c r="M500" i="1"/>
  <c r="L500" i="1"/>
  <c r="N500" i="1"/>
  <c r="O500" i="1"/>
  <c r="M499" i="1"/>
  <c r="L499" i="1"/>
  <c r="N499" i="1"/>
  <c r="O499" i="1"/>
  <c r="M498" i="1"/>
  <c r="L498" i="1"/>
  <c r="N498" i="1"/>
  <c r="O498" i="1"/>
  <c r="M497" i="1"/>
  <c r="L497" i="1"/>
  <c r="N497" i="1"/>
  <c r="O497" i="1"/>
  <c r="M496" i="1"/>
  <c r="L496" i="1"/>
  <c r="N496" i="1"/>
  <c r="O496" i="1"/>
  <c r="M495" i="1"/>
  <c r="L495" i="1"/>
  <c r="N495" i="1"/>
  <c r="O495" i="1"/>
  <c r="M494" i="1"/>
  <c r="L494" i="1"/>
  <c r="N494" i="1"/>
  <c r="O494" i="1"/>
  <c r="M493" i="1"/>
  <c r="L493" i="1"/>
  <c r="N493" i="1"/>
  <c r="O493" i="1"/>
  <c r="M492" i="1"/>
  <c r="L492" i="1"/>
  <c r="N492" i="1"/>
  <c r="O492" i="1"/>
  <c r="M491" i="1"/>
  <c r="L491" i="1"/>
  <c r="N491" i="1"/>
  <c r="O491" i="1"/>
  <c r="M490" i="1"/>
  <c r="L490" i="1"/>
  <c r="N490" i="1"/>
  <c r="O490" i="1"/>
  <c r="M489" i="1"/>
  <c r="L489" i="1"/>
  <c r="N489" i="1"/>
  <c r="O489" i="1"/>
  <c r="M488" i="1"/>
  <c r="L488" i="1"/>
  <c r="N488" i="1"/>
  <c r="O488" i="1"/>
  <c r="M487" i="1"/>
  <c r="L487" i="1"/>
  <c r="N487" i="1"/>
  <c r="O487" i="1"/>
  <c r="M485" i="1"/>
  <c r="L485" i="1"/>
  <c r="N485" i="1"/>
  <c r="O485" i="1"/>
  <c r="M484" i="1"/>
  <c r="L484" i="1"/>
  <c r="N484" i="1"/>
  <c r="O484" i="1"/>
  <c r="M483" i="1"/>
  <c r="L483" i="1"/>
  <c r="N483" i="1"/>
  <c r="O483" i="1"/>
  <c r="M482" i="1"/>
  <c r="L482" i="1"/>
  <c r="N482" i="1"/>
  <c r="O482" i="1"/>
  <c r="M481" i="1"/>
  <c r="L481" i="1"/>
  <c r="N481" i="1"/>
  <c r="O481" i="1"/>
  <c r="M480" i="1"/>
  <c r="L480" i="1"/>
  <c r="N480" i="1"/>
  <c r="O480" i="1"/>
  <c r="M479" i="1"/>
  <c r="L479" i="1"/>
  <c r="N479" i="1"/>
  <c r="O479" i="1"/>
  <c r="M478" i="1"/>
  <c r="L478" i="1"/>
  <c r="N478" i="1"/>
  <c r="O478" i="1"/>
  <c r="M477" i="1"/>
  <c r="L477" i="1"/>
  <c r="N477" i="1"/>
  <c r="O477" i="1"/>
  <c r="M476" i="1"/>
  <c r="L476" i="1"/>
  <c r="N476" i="1"/>
  <c r="O476" i="1"/>
  <c r="M475" i="1"/>
  <c r="L475" i="1"/>
  <c r="N475" i="1"/>
  <c r="O475" i="1"/>
  <c r="M474" i="1"/>
  <c r="L474" i="1"/>
  <c r="N474" i="1"/>
  <c r="O474" i="1"/>
  <c r="M473" i="1"/>
  <c r="L473" i="1"/>
  <c r="N473" i="1"/>
  <c r="O473" i="1"/>
  <c r="M472" i="1"/>
  <c r="L472" i="1"/>
  <c r="N472" i="1"/>
  <c r="O472" i="1"/>
  <c r="M471" i="1"/>
  <c r="L471" i="1"/>
  <c r="N471" i="1"/>
  <c r="O471" i="1"/>
  <c r="M470" i="1"/>
  <c r="L470" i="1"/>
  <c r="N470" i="1"/>
  <c r="O470" i="1"/>
  <c r="M469" i="1"/>
  <c r="L469" i="1"/>
  <c r="N469" i="1"/>
  <c r="O469" i="1"/>
  <c r="M468" i="1"/>
  <c r="L468" i="1"/>
  <c r="N468" i="1"/>
  <c r="O468" i="1"/>
  <c r="M467" i="1"/>
  <c r="L467" i="1"/>
  <c r="N467" i="1"/>
  <c r="O467" i="1"/>
  <c r="M466" i="1"/>
  <c r="L466" i="1"/>
  <c r="N466" i="1"/>
  <c r="O466" i="1"/>
  <c r="M465" i="1"/>
  <c r="L465" i="1"/>
  <c r="N465" i="1"/>
  <c r="O465" i="1"/>
  <c r="M464" i="1"/>
  <c r="L464" i="1"/>
  <c r="N464" i="1"/>
  <c r="O464" i="1"/>
  <c r="M463" i="1"/>
  <c r="L463" i="1"/>
  <c r="N463" i="1"/>
  <c r="O463" i="1"/>
  <c r="M462" i="1"/>
  <c r="L462" i="1"/>
  <c r="N462" i="1"/>
  <c r="O462" i="1"/>
  <c r="M461" i="1"/>
  <c r="L461" i="1"/>
  <c r="N461" i="1"/>
  <c r="O461" i="1"/>
  <c r="M460" i="1"/>
  <c r="L460" i="1"/>
  <c r="N460" i="1"/>
  <c r="O460" i="1"/>
  <c r="M459" i="1"/>
  <c r="L459" i="1"/>
  <c r="N459" i="1"/>
  <c r="O459" i="1"/>
  <c r="M458" i="1"/>
  <c r="L458" i="1"/>
  <c r="N458" i="1"/>
  <c r="O458" i="1"/>
  <c r="M457" i="1"/>
  <c r="L457" i="1"/>
  <c r="N457" i="1"/>
  <c r="O457" i="1"/>
  <c r="M456" i="1"/>
  <c r="L456" i="1"/>
  <c r="N456" i="1"/>
  <c r="O456" i="1"/>
  <c r="M455" i="1"/>
  <c r="L455" i="1"/>
  <c r="N455" i="1"/>
  <c r="O455" i="1"/>
  <c r="O399" i="1"/>
  <c r="O397" i="1"/>
  <c r="O395" i="1"/>
  <c r="O393" i="1"/>
  <c r="O391" i="1"/>
  <c r="O389" i="1"/>
  <c r="O387" i="1"/>
  <c r="O385" i="1"/>
  <c r="O383" i="1"/>
  <c r="O259" i="1"/>
  <c r="O257" i="1"/>
  <c r="O255" i="1"/>
  <c r="O253" i="1"/>
  <c r="O251" i="1"/>
  <c r="O249" i="1"/>
  <c r="O130" i="1"/>
  <c r="O128" i="1"/>
  <c r="O126" i="1"/>
  <c r="O124" i="1"/>
  <c r="O381" i="1"/>
  <c r="O379" i="1"/>
  <c r="O377" i="1"/>
  <c r="O375" i="1"/>
  <c r="O122" i="1"/>
  <c r="O120" i="1"/>
  <c r="O118" i="1"/>
  <c r="O116" i="1"/>
  <c r="O114" i="1"/>
  <c r="O373" i="1"/>
  <c r="O371" i="1"/>
  <c r="O369" i="1"/>
  <c r="O367" i="1"/>
  <c r="O365" i="1"/>
  <c r="O363" i="1"/>
  <c r="O361" i="1"/>
  <c r="O112" i="1"/>
  <c r="O110" i="1"/>
  <c r="O108" i="1"/>
  <c r="O106" i="1"/>
  <c r="O104" i="1"/>
  <c r="O102" i="1"/>
  <c r="O100" i="1"/>
  <c r="O99" i="1"/>
  <c r="O97" i="1"/>
  <c r="O95" i="1"/>
  <c r="O93" i="1"/>
  <c r="O359" i="1"/>
  <c r="O357" i="1"/>
  <c r="O355" i="1"/>
  <c r="O353" i="1"/>
  <c r="O351" i="1"/>
  <c r="O349" i="1"/>
  <c r="O347" i="1"/>
  <c r="O345" i="1"/>
  <c r="O343" i="1"/>
  <c r="O341" i="1"/>
  <c r="O339" i="1"/>
  <c r="O337" i="1"/>
  <c r="O335" i="1"/>
  <c r="O333" i="1"/>
  <c r="O331" i="1"/>
  <c r="O247" i="1"/>
  <c r="O245" i="1"/>
  <c r="O243" i="1"/>
  <c r="O241" i="1"/>
  <c r="O239" i="1"/>
  <c r="O329" i="1"/>
  <c r="O327" i="1"/>
  <c r="O325" i="1"/>
  <c r="O323" i="1"/>
  <c r="O321" i="1"/>
  <c r="O319" i="1"/>
  <c r="O317" i="1"/>
  <c r="O315" i="1"/>
  <c r="O313" i="1"/>
  <c r="O311" i="1"/>
  <c r="O309" i="1"/>
  <c r="O307" i="1"/>
  <c r="O305" i="1"/>
  <c r="O303" i="1"/>
  <c r="O301" i="1"/>
  <c r="O299" i="1"/>
  <c r="O297" i="1"/>
  <c r="O91" i="1"/>
  <c r="O89" i="1"/>
  <c r="O87" i="1"/>
  <c r="O85" i="1"/>
  <c r="O83" i="1"/>
  <c r="O81" i="1"/>
  <c r="O79" i="1"/>
  <c r="O295" i="1"/>
  <c r="O293" i="1"/>
  <c r="O291" i="1"/>
  <c r="O289" i="1"/>
  <c r="O77" i="1"/>
  <c r="O75" i="1"/>
  <c r="O73" i="1"/>
  <c r="O71" i="1"/>
  <c r="O69" i="1"/>
  <c r="O287" i="1"/>
  <c r="O285" i="1"/>
  <c r="O283" i="1"/>
  <c r="O281" i="1"/>
  <c r="O67" i="1"/>
  <c r="O65" i="1"/>
  <c r="O279" i="1"/>
  <c r="O63" i="1"/>
  <c r="O277" i="1"/>
  <c r="O275" i="1"/>
  <c r="O237" i="1"/>
  <c r="O273" i="1"/>
  <c r="O271" i="1"/>
  <c r="O61" i="1"/>
  <c r="O59" i="1"/>
  <c r="O269" i="1"/>
  <c r="M425" i="1"/>
  <c r="L425" i="1"/>
  <c r="N425" i="1"/>
  <c r="O425" i="1"/>
  <c r="O235" i="1"/>
  <c r="O57" i="1"/>
  <c r="O233" i="1"/>
  <c r="O231" i="1"/>
  <c r="O229" i="1"/>
  <c r="O227" i="1"/>
  <c r="O225" i="1"/>
  <c r="O223" i="1"/>
  <c r="O55" i="1"/>
  <c r="O267" i="1"/>
  <c r="O221" i="1"/>
  <c r="O219" i="1"/>
  <c r="O217" i="1"/>
  <c r="O53" i="1"/>
  <c r="O215" i="1"/>
  <c r="O213" i="1"/>
  <c r="O211" i="1"/>
  <c r="O51" i="1"/>
  <c r="O209" i="1"/>
  <c r="O49" i="1"/>
  <c r="O207" i="1"/>
  <c r="O47" i="1"/>
  <c r="O45" i="1"/>
  <c r="O205" i="1"/>
  <c r="O203" i="1"/>
  <c r="O201" i="1"/>
  <c r="O265" i="1"/>
  <c r="M423" i="1"/>
  <c r="L423" i="1"/>
  <c r="N423" i="1"/>
  <c r="O423" i="1"/>
  <c r="M422" i="1"/>
  <c r="L422" i="1"/>
  <c r="N422" i="1"/>
  <c r="O422" i="1"/>
  <c r="O263" i="1"/>
  <c r="O199" i="1"/>
  <c r="O197" i="1"/>
  <c r="M420" i="1"/>
  <c r="L420" i="1"/>
  <c r="N420" i="1"/>
  <c r="O420" i="1"/>
  <c r="M419" i="1"/>
  <c r="L419" i="1"/>
  <c r="N419" i="1"/>
  <c r="O419" i="1"/>
  <c r="O195" i="1"/>
  <c r="O193" i="1"/>
  <c r="O191" i="1"/>
  <c r="M417" i="1"/>
  <c r="L417" i="1"/>
  <c r="N417" i="1"/>
  <c r="O417" i="1"/>
  <c r="M416" i="1"/>
  <c r="L416" i="1"/>
  <c r="N416" i="1"/>
  <c r="O416" i="1"/>
  <c r="O189" i="1"/>
  <c r="O187" i="1"/>
  <c r="O185" i="1"/>
  <c r="M414" i="1"/>
  <c r="L414" i="1"/>
  <c r="N414" i="1"/>
  <c r="O414" i="1"/>
  <c r="M413" i="1"/>
  <c r="L413" i="1"/>
  <c r="N413" i="1"/>
  <c r="O413" i="1"/>
  <c r="O183" i="1"/>
  <c r="O181" i="1"/>
  <c r="M411" i="1"/>
  <c r="L411" i="1"/>
  <c r="N411" i="1"/>
  <c r="O411" i="1"/>
  <c r="M410" i="1"/>
  <c r="L410" i="1"/>
  <c r="N410" i="1"/>
  <c r="O410" i="1"/>
  <c r="O179" i="1"/>
  <c r="O177" i="1"/>
  <c r="M408" i="1"/>
  <c r="L408" i="1"/>
  <c r="N408" i="1"/>
  <c r="O408" i="1"/>
  <c r="M407" i="1"/>
  <c r="L407" i="1"/>
  <c r="N407" i="1"/>
  <c r="O407" i="1"/>
  <c r="O175" i="1"/>
  <c r="O173" i="1"/>
  <c r="O171" i="1"/>
  <c r="O169" i="1"/>
  <c r="O167" i="1"/>
  <c r="M405" i="1"/>
  <c r="L405" i="1"/>
  <c r="N405" i="1"/>
  <c r="O405" i="1"/>
  <c r="M404" i="1"/>
  <c r="L404" i="1"/>
  <c r="N404" i="1"/>
  <c r="O404" i="1"/>
  <c r="M403" i="1"/>
  <c r="L403" i="1"/>
  <c r="N403" i="1"/>
  <c r="O403" i="1"/>
  <c r="O165" i="1"/>
  <c r="O163" i="1"/>
  <c r="O161" i="1"/>
  <c r="O159" i="1"/>
  <c r="O157" i="1"/>
  <c r="O155" i="1"/>
  <c r="O153" i="1"/>
  <c r="O151" i="1"/>
  <c r="O149" i="1"/>
  <c r="O147" i="1"/>
  <c r="O145" i="1"/>
  <c r="O143" i="1"/>
  <c r="O141" i="1"/>
  <c r="O139" i="1"/>
  <c r="O137" i="1"/>
  <c r="O135" i="1"/>
  <c r="M44" i="1"/>
  <c r="L44" i="1"/>
  <c r="N44" i="1"/>
  <c r="O44" i="1"/>
  <c r="O133" i="1"/>
  <c r="M43" i="1"/>
  <c r="L43" i="1"/>
  <c r="N43" i="1"/>
  <c r="O43" i="1"/>
  <c r="M39" i="1"/>
  <c r="L39" i="1"/>
  <c r="N39" i="1"/>
  <c r="O39" i="1"/>
  <c r="M38" i="1"/>
  <c r="L38" i="1"/>
  <c r="N38" i="1"/>
  <c r="O38" i="1"/>
  <c r="M37" i="1"/>
  <c r="L37" i="1"/>
  <c r="N37" i="1"/>
  <c r="O37" i="1"/>
  <c r="M36" i="1"/>
  <c r="L36" i="1"/>
  <c r="N36" i="1"/>
  <c r="O36" i="1"/>
  <c r="M32" i="1"/>
  <c r="L32" i="1"/>
  <c r="N32" i="1"/>
  <c r="O32" i="1"/>
  <c r="M31" i="1"/>
  <c r="L31" i="1"/>
  <c r="N31" i="1"/>
  <c r="O31" i="1"/>
  <c r="M30" i="1"/>
  <c r="L30" i="1"/>
  <c r="N30" i="1"/>
  <c r="O30" i="1"/>
  <c r="M29" i="1"/>
  <c r="L29" i="1"/>
  <c r="N29" i="1"/>
  <c r="O29" i="1"/>
  <c r="M28" i="1"/>
  <c r="L28" i="1"/>
  <c r="N28" i="1"/>
  <c r="O28" i="1"/>
  <c r="M27" i="1"/>
  <c r="L27" i="1"/>
  <c r="N27" i="1"/>
  <c r="O27" i="1"/>
  <c r="M26" i="1"/>
  <c r="L26" i="1"/>
  <c r="N26" i="1"/>
  <c r="O26" i="1"/>
  <c r="M24" i="1"/>
  <c r="L24" i="1"/>
  <c r="N24" i="1"/>
  <c r="O24" i="1"/>
  <c r="M23" i="1"/>
  <c r="L23" i="1"/>
  <c r="N23" i="1"/>
  <c r="O23" i="1"/>
  <c r="M22" i="1"/>
  <c r="L22" i="1"/>
  <c r="N22" i="1"/>
  <c r="O22" i="1"/>
  <c r="M20" i="1"/>
  <c r="L20" i="1"/>
  <c r="N20" i="1"/>
  <c r="O20" i="1"/>
  <c r="M19" i="1"/>
  <c r="L19" i="1"/>
  <c r="N19" i="1"/>
  <c r="O19" i="1"/>
  <c r="M18" i="1"/>
  <c r="L18" i="1"/>
  <c r="N18" i="1"/>
  <c r="O18" i="1"/>
  <c r="M17" i="1"/>
  <c r="L17" i="1"/>
  <c r="N17" i="1"/>
  <c r="O17" i="1"/>
  <c r="M16" i="1"/>
  <c r="L16" i="1"/>
  <c r="N16" i="1"/>
  <c r="O16" i="1"/>
  <c r="M14" i="1"/>
  <c r="L14" i="1"/>
  <c r="N14" i="1"/>
  <c r="O14" i="1"/>
  <c r="M13" i="1"/>
  <c r="L13" i="1"/>
  <c r="N13" i="1"/>
  <c r="O13" i="1"/>
  <c r="M12" i="1"/>
  <c r="L12" i="1"/>
  <c r="N12" i="1"/>
  <c r="O12" i="1"/>
  <c r="M11" i="1"/>
  <c r="L11" i="1"/>
  <c r="N11" i="1"/>
  <c r="O11" i="1"/>
  <c r="M8" i="1"/>
  <c r="L8" i="1"/>
  <c r="N8" i="1"/>
  <c r="O8" i="1"/>
  <c r="CR510" i="1"/>
  <c r="CQ510" i="1"/>
  <c r="CR509" i="1"/>
  <c r="CQ509" i="1"/>
  <c r="CR508" i="1"/>
  <c r="CQ508" i="1"/>
  <c r="CR507" i="1"/>
  <c r="CQ507" i="1"/>
  <c r="CR506" i="1"/>
  <c r="CQ506" i="1"/>
  <c r="CR505" i="1"/>
  <c r="CQ505" i="1"/>
  <c r="CR504" i="1"/>
  <c r="CQ504" i="1"/>
  <c r="CR503" i="1"/>
  <c r="CQ503" i="1"/>
  <c r="CR502" i="1"/>
  <c r="CQ502" i="1"/>
  <c r="CR501" i="1"/>
  <c r="CQ501" i="1"/>
  <c r="CR500" i="1"/>
  <c r="CQ500" i="1"/>
  <c r="CR499" i="1"/>
  <c r="CQ499" i="1"/>
  <c r="CR498" i="1"/>
  <c r="CQ498" i="1"/>
  <c r="CR497" i="1"/>
  <c r="CQ497" i="1"/>
  <c r="CR496" i="1"/>
  <c r="CQ496" i="1"/>
  <c r="CR495" i="1"/>
  <c r="CQ495" i="1"/>
  <c r="CR494" i="1"/>
  <c r="CQ494" i="1"/>
  <c r="CR493" i="1"/>
  <c r="CQ493" i="1"/>
  <c r="CR492" i="1"/>
  <c r="CQ492" i="1"/>
  <c r="CR491" i="1"/>
  <c r="CQ491" i="1"/>
  <c r="CR490" i="1"/>
  <c r="CQ490" i="1"/>
  <c r="CR489" i="1"/>
  <c r="CQ489" i="1"/>
  <c r="CR488" i="1"/>
  <c r="CQ488" i="1"/>
  <c r="CR487" i="1"/>
  <c r="CQ487" i="1"/>
  <c r="CR485" i="1"/>
  <c r="CQ485" i="1"/>
  <c r="CR484" i="1"/>
  <c r="CQ484" i="1"/>
  <c r="CR483" i="1"/>
  <c r="CQ483" i="1"/>
  <c r="CR482" i="1"/>
  <c r="CQ482" i="1"/>
  <c r="CR481" i="1"/>
  <c r="CQ481" i="1"/>
  <c r="CR480" i="1"/>
  <c r="CQ480" i="1"/>
  <c r="CR479" i="1"/>
  <c r="CQ479" i="1"/>
  <c r="CR478" i="1"/>
  <c r="CQ478" i="1"/>
  <c r="CR477" i="1"/>
  <c r="CQ477" i="1"/>
  <c r="CR476" i="1"/>
  <c r="CQ476" i="1"/>
  <c r="CR475" i="1"/>
  <c r="CQ475" i="1"/>
  <c r="CR474" i="1"/>
  <c r="CQ474" i="1"/>
  <c r="CR473" i="1"/>
  <c r="CQ473" i="1"/>
  <c r="CR472" i="1"/>
  <c r="CQ472" i="1"/>
  <c r="CR471" i="1"/>
  <c r="CQ471" i="1"/>
  <c r="CR470" i="1"/>
  <c r="CQ470" i="1"/>
  <c r="CR469" i="1"/>
  <c r="CQ469" i="1"/>
  <c r="CR468" i="1"/>
  <c r="CQ468" i="1"/>
  <c r="CR467" i="1"/>
  <c r="CQ467" i="1"/>
  <c r="CR466" i="1"/>
  <c r="CQ466" i="1"/>
  <c r="CR465" i="1"/>
  <c r="CQ465" i="1"/>
  <c r="CR464" i="1"/>
  <c r="CQ464" i="1"/>
  <c r="CR463" i="1"/>
  <c r="CQ463" i="1"/>
  <c r="CR462" i="1"/>
  <c r="CQ462" i="1"/>
  <c r="CR461" i="1"/>
  <c r="CQ461" i="1"/>
  <c r="CR460" i="1"/>
  <c r="CQ460" i="1"/>
  <c r="CR459" i="1"/>
  <c r="CQ459" i="1"/>
  <c r="CR458" i="1"/>
  <c r="CQ458" i="1"/>
  <c r="CR457" i="1"/>
  <c r="CQ457" i="1"/>
  <c r="CR456" i="1"/>
  <c r="CQ456" i="1"/>
  <c r="CR455" i="1"/>
  <c r="CQ455" i="1"/>
  <c r="CR400" i="1"/>
  <c r="CQ400" i="1"/>
  <c r="CR399" i="1"/>
  <c r="CQ399" i="1"/>
  <c r="CR398" i="1"/>
  <c r="CQ398" i="1"/>
  <c r="CR397" i="1"/>
  <c r="CQ397" i="1"/>
  <c r="CR396" i="1"/>
  <c r="CQ396" i="1"/>
  <c r="CR395" i="1"/>
  <c r="CQ395" i="1"/>
  <c r="CR394" i="1"/>
  <c r="CQ394" i="1"/>
  <c r="CR393" i="1"/>
  <c r="CQ393" i="1"/>
  <c r="CR392" i="1"/>
  <c r="CQ392" i="1"/>
  <c r="CR391" i="1"/>
  <c r="CQ391" i="1"/>
  <c r="CR390" i="1"/>
  <c r="CQ390" i="1"/>
  <c r="CR389" i="1"/>
  <c r="CQ389" i="1"/>
  <c r="CR388" i="1"/>
  <c r="CQ388" i="1"/>
  <c r="CR387" i="1"/>
  <c r="CQ387" i="1"/>
  <c r="CR386" i="1"/>
  <c r="CQ386" i="1"/>
  <c r="CR385" i="1"/>
  <c r="CQ385" i="1"/>
  <c r="CR384" i="1"/>
  <c r="CQ384" i="1"/>
  <c r="CR383" i="1"/>
  <c r="CQ383" i="1"/>
  <c r="CR259" i="1"/>
  <c r="CQ259" i="1"/>
  <c r="CR258" i="1"/>
  <c r="CQ258" i="1"/>
  <c r="CR257" i="1"/>
  <c r="CQ257" i="1"/>
  <c r="CR256" i="1"/>
  <c r="CQ256" i="1"/>
  <c r="CR255" i="1"/>
  <c r="CQ255" i="1"/>
  <c r="CR254" i="1"/>
  <c r="CQ254" i="1"/>
  <c r="CR253" i="1"/>
  <c r="CQ253" i="1"/>
  <c r="CR252" i="1"/>
  <c r="CQ252" i="1"/>
  <c r="CR251" i="1"/>
  <c r="CQ251" i="1"/>
  <c r="CR250" i="1"/>
  <c r="CQ250" i="1"/>
  <c r="CR249" i="1"/>
  <c r="CQ249" i="1"/>
  <c r="CR131" i="1"/>
  <c r="CQ131" i="1"/>
  <c r="CR130" i="1"/>
  <c r="CQ130" i="1"/>
  <c r="CR129" i="1"/>
  <c r="CQ129" i="1"/>
  <c r="CR128" i="1"/>
  <c r="CQ128" i="1"/>
  <c r="CR127" i="1"/>
  <c r="CQ127" i="1"/>
  <c r="CR126" i="1"/>
  <c r="CQ126" i="1"/>
  <c r="CR125" i="1"/>
  <c r="CQ125" i="1"/>
  <c r="CR382" i="1"/>
  <c r="CQ382" i="1"/>
  <c r="CR381" i="1"/>
  <c r="CQ381" i="1"/>
  <c r="CR380" i="1"/>
  <c r="CQ380" i="1"/>
  <c r="CR379" i="1"/>
  <c r="CQ379" i="1"/>
  <c r="CR378" i="1"/>
  <c r="CQ378" i="1"/>
  <c r="CR377" i="1"/>
  <c r="CQ377" i="1"/>
  <c r="CR376" i="1"/>
  <c r="CQ376" i="1"/>
  <c r="CR375" i="1"/>
  <c r="CQ375" i="1"/>
  <c r="CR124" i="1"/>
  <c r="CQ124" i="1"/>
  <c r="CR123" i="1"/>
  <c r="CQ123" i="1"/>
  <c r="CR122" i="1"/>
  <c r="CQ122" i="1"/>
  <c r="CR121" i="1"/>
  <c r="CQ121" i="1"/>
  <c r="CR120" i="1"/>
  <c r="CQ120" i="1"/>
  <c r="CR119" i="1"/>
  <c r="CQ119" i="1"/>
  <c r="CR118" i="1"/>
  <c r="CQ118" i="1"/>
  <c r="CR117" i="1"/>
  <c r="CQ117" i="1"/>
  <c r="CR116" i="1"/>
  <c r="CQ116" i="1"/>
  <c r="CR115" i="1"/>
  <c r="CQ115" i="1"/>
  <c r="CR374" i="1"/>
  <c r="CQ374" i="1"/>
  <c r="CR373" i="1"/>
  <c r="CQ373" i="1"/>
  <c r="CR372" i="1"/>
  <c r="CQ372" i="1"/>
  <c r="CR371" i="1"/>
  <c r="CQ371" i="1"/>
  <c r="CR370" i="1"/>
  <c r="CQ370" i="1"/>
  <c r="CR369" i="1"/>
  <c r="CQ369" i="1"/>
  <c r="CR368" i="1"/>
  <c r="CQ368" i="1"/>
  <c r="CR367" i="1"/>
  <c r="CQ367" i="1"/>
  <c r="CR366" i="1"/>
  <c r="CQ366" i="1"/>
  <c r="CR365" i="1"/>
  <c r="CQ365" i="1"/>
  <c r="CR364" i="1"/>
  <c r="CQ364" i="1"/>
  <c r="CR363" i="1"/>
  <c r="CQ363" i="1"/>
  <c r="CR362" i="1"/>
  <c r="CQ362" i="1"/>
  <c r="CR361" i="1"/>
  <c r="CQ361" i="1"/>
  <c r="CR114" i="1"/>
  <c r="CQ114" i="1"/>
  <c r="CR113" i="1"/>
  <c r="CQ113" i="1"/>
  <c r="CR112" i="1"/>
  <c r="CQ112" i="1"/>
  <c r="CR111" i="1"/>
  <c r="CQ111" i="1"/>
  <c r="CR110" i="1"/>
  <c r="CQ110" i="1"/>
  <c r="CR109" i="1"/>
  <c r="CQ109" i="1"/>
  <c r="CR108" i="1"/>
  <c r="CQ108" i="1"/>
  <c r="CR107" i="1"/>
  <c r="CQ107" i="1"/>
  <c r="CR106" i="1"/>
  <c r="CQ106" i="1"/>
  <c r="CR105" i="1"/>
  <c r="CQ105" i="1"/>
  <c r="CR104" i="1"/>
  <c r="CQ104" i="1"/>
  <c r="CR103" i="1"/>
  <c r="CQ103" i="1"/>
  <c r="CR102" i="1"/>
  <c r="CQ102" i="1"/>
  <c r="CR101" i="1"/>
  <c r="CQ101" i="1"/>
  <c r="CR100" i="1"/>
  <c r="CQ100" i="1"/>
  <c r="CR99" i="1"/>
  <c r="CQ99" i="1"/>
  <c r="CR98" i="1"/>
  <c r="CQ98" i="1"/>
  <c r="CR97" i="1"/>
  <c r="CQ97" i="1"/>
  <c r="CR96" i="1"/>
  <c r="CQ96" i="1"/>
  <c r="CR95" i="1"/>
  <c r="CQ95" i="1"/>
  <c r="CR94" i="1"/>
  <c r="CQ94" i="1"/>
  <c r="CR360" i="1"/>
  <c r="CQ360" i="1"/>
  <c r="CR359" i="1"/>
  <c r="CQ359" i="1"/>
  <c r="CR358" i="1"/>
  <c r="CQ358" i="1"/>
  <c r="CR357" i="1"/>
  <c r="CQ357" i="1"/>
  <c r="CR356" i="1"/>
  <c r="CQ356" i="1"/>
  <c r="CR355" i="1"/>
  <c r="CQ355" i="1"/>
  <c r="CR354" i="1"/>
  <c r="CQ354" i="1"/>
  <c r="CR353" i="1"/>
  <c r="CQ353" i="1"/>
  <c r="CR352" i="1"/>
  <c r="CQ352" i="1"/>
  <c r="CR351" i="1"/>
  <c r="CQ351" i="1"/>
  <c r="CR350" i="1"/>
  <c r="CQ350" i="1"/>
  <c r="CR349" i="1"/>
  <c r="CQ349" i="1"/>
  <c r="CR348" i="1"/>
  <c r="CQ348" i="1"/>
  <c r="CR347" i="1"/>
  <c r="CQ347" i="1"/>
  <c r="CR346" i="1"/>
  <c r="CQ346" i="1"/>
  <c r="CR345" i="1"/>
  <c r="CQ345" i="1"/>
  <c r="CR344" i="1"/>
  <c r="CQ344" i="1"/>
  <c r="CR343" i="1"/>
  <c r="CQ343" i="1"/>
  <c r="CR342" i="1"/>
  <c r="CQ342" i="1"/>
  <c r="CR341" i="1"/>
  <c r="CQ341" i="1"/>
  <c r="CR340" i="1"/>
  <c r="CQ340" i="1"/>
  <c r="CR339" i="1"/>
  <c r="CQ339" i="1"/>
  <c r="CR338" i="1"/>
  <c r="CQ338" i="1"/>
  <c r="CR337" i="1"/>
  <c r="CQ337" i="1"/>
  <c r="CR336" i="1"/>
  <c r="CQ336" i="1"/>
  <c r="CR335" i="1"/>
  <c r="CQ335" i="1"/>
  <c r="CR334" i="1"/>
  <c r="CQ334" i="1"/>
  <c r="CR333" i="1"/>
  <c r="CQ333" i="1"/>
  <c r="CR332" i="1"/>
  <c r="CQ332" i="1"/>
  <c r="CR331" i="1"/>
  <c r="CQ331" i="1"/>
  <c r="CR330" i="1"/>
  <c r="CQ330" i="1"/>
  <c r="CR248" i="1"/>
  <c r="CQ248" i="1"/>
  <c r="CR247" i="1"/>
  <c r="CQ247" i="1"/>
  <c r="CR246" i="1"/>
  <c r="CQ246" i="1"/>
  <c r="CR245" i="1"/>
  <c r="CQ245" i="1"/>
  <c r="CR244" i="1"/>
  <c r="CQ244" i="1"/>
  <c r="CR243" i="1"/>
  <c r="CQ243" i="1"/>
  <c r="CR242" i="1"/>
  <c r="CQ242" i="1"/>
  <c r="CR241" i="1"/>
  <c r="CQ241" i="1"/>
  <c r="CR240" i="1"/>
  <c r="CQ240" i="1"/>
  <c r="CR239" i="1"/>
  <c r="CQ239" i="1"/>
  <c r="CR329" i="1"/>
  <c r="CQ329" i="1"/>
  <c r="CR328" i="1"/>
  <c r="CQ328" i="1"/>
  <c r="CR327" i="1"/>
  <c r="CQ327" i="1"/>
  <c r="CR326" i="1"/>
  <c r="CQ326" i="1"/>
  <c r="CR325" i="1"/>
  <c r="CQ325" i="1"/>
  <c r="CR324" i="1"/>
  <c r="CQ324" i="1"/>
  <c r="CR323" i="1"/>
  <c r="CQ323" i="1"/>
  <c r="CR322" i="1"/>
  <c r="CQ322" i="1"/>
  <c r="CR321" i="1"/>
  <c r="CQ321" i="1"/>
  <c r="CR320" i="1"/>
  <c r="CQ320" i="1"/>
  <c r="CR319" i="1"/>
  <c r="CQ319" i="1"/>
  <c r="CR318" i="1"/>
  <c r="CQ318" i="1"/>
  <c r="CR317" i="1"/>
  <c r="CQ317" i="1"/>
  <c r="CR316" i="1"/>
  <c r="CQ316" i="1"/>
  <c r="CR315" i="1"/>
  <c r="CQ315" i="1"/>
  <c r="CR314" i="1"/>
  <c r="CQ314" i="1"/>
  <c r="CR313" i="1"/>
  <c r="CQ313" i="1"/>
  <c r="CR312" i="1"/>
  <c r="CQ312" i="1"/>
  <c r="CR311" i="1"/>
  <c r="CQ311" i="1"/>
  <c r="CR310" i="1"/>
  <c r="CQ310" i="1"/>
  <c r="CR309" i="1"/>
  <c r="CQ309" i="1"/>
  <c r="CR308" i="1"/>
  <c r="CQ308" i="1"/>
  <c r="CR307" i="1"/>
  <c r="CQ307" i="1"/>
  <c r="CR306" i="1"/>
  <c r="CQ306" i="1"/>
  <c r="CR305" i="1"/>
  <c r="CQ305" i="1"/>
  <c r="CR304" i="1"/>
  <c r="CQ304" i="1"/>
  <c r="CR303" i="1"/>
  <c r="CQ303" i="1"/>
  <c r="CR302" i="1"/>
  <c r="CQ302" i="1"/>
  <c r="CR301" i="1"/>
  <c r="CQ301" i="1"/>
  <c r="CR300" i="1"/>
  <c r="CQ300" i="1"/>
  <c r="CR299" i="1"/>
  <c r="CQ299" i="1"/>
  <c r="CR298" i="1"/>
  <c r="CQ298" i="1"/>
  <c r="CR297" i="1"/>
  <c r="CQ297" i="1"/>
  <c r="CR296" i="1"/>
  <c r="CQ296" i="1"/>
  <c r="CR433" i="1"/>
  <c r="CQ433" i="1"/>
  <c r="CR554" i="1"/>
  <c r="CQ554" i="1"/>
  <c r="CR93" i="1"/>
  <c r="CQ93" i="1"/>
  <c r="CR92" i="1"/>
  <c r="CQ92" i="1"/>
  <c r="CR91" i="1"/>
  <c r="CQ91" i="1"/>
  <c r="CR90" i="1"/>
  <c r="CQ90" i="1"/>
  <c r="CR89" i="1"/>
  <c r="CQ89" i="1"/>
  <c r="CR88" i="1"/>
  <c r="CQ88" i="1"/>
  <c r="CR87" i="1"/>
  <c r="CQ87" i="1"/>
  <c r="CR86" i="1"/>
  <c r="CQ86" i="1"/>
  <c r="CR85" i="1"/>
  <c r="CQ85" i="1"/>
  <c r="CR84" i="1"/>
  <c r="CQ84" i="1"/>
  <c r="CR83" i="1"/>
  <c r="CQ83" i="1"/>
  <c r="CR82" i="1"/>
  <c r="CQ82" i="1"/>
  <c r="CR81" i="1"/>
  <c r="CQ81" i="1"/>
  <c r="CR80" i="1"/>
  <c r="CQ80" i="1"/>
  <c r="CR295" i="1"/>
  <c r="CQ295" i="1"/>
  <c r="CR294" i="1"/>
  <c r="CQ294" i="1"/>
  <c r="CR293" i="1"/>
  <c r="CQ293" i="1"/>
  <c r="CR292" i="1"/>
  <c r="CQ292" i="1"/>
  <c r="CR291" i="1"/>
  <c r="CQ291" i="1"/>
  <c r="CR290" i="1"/>
  <c r="CQ290" i="1"/>
  <c r="CR289" i="1"/>
  <c r="CQ289" i="1"/>
  <c r="CR288" i="1"/>
  <c r="CQ288" i="1"/>
  <c r="CR79" i="1"/>
  <c r="CQ79" i="1"/>
  <c r="CR78" i="1"/>
  <c r="CQ78" i="1"/>
  <c r="CR77" i="1"/>
  <c r="CQ77" i="1"/>
  <c r="CR76" i="1"/>
  <c r="CQ76" i="1"/>
  <c r="CR75" i="1"/>
  <c r="CQ75" i="1"/>
  <c r="CR74" i="1"/>
  <c r="CQ74" i="1"/>
  <c r="CR73" i="1"/>
  <c r="CQ73" i="1"/>
  <c r="CR72" i="1"/>
  <c r="CQ72" i="1"/>
  <c r="CR71" i="1"/>
  <c r="CQ71" i="1"/>
  <c r="CR70" i="1"/>
  <c r="CQ70" i="1"/>
  <c r="CR69" i="1"/>
  <c r="CQ69" i="1"/>
  <c r="CR287" i="1"/>
  <c r="CQ287" i="1"/>
  <c r="CR286" i="1"/>
  <c r="CQ286" i="1"/>
  <c r="CR285" i="1"/>
  <c r="CQ285" i="1"/>
  <c r="CR284" i="1"/>
  <c r="CQ284" i="1"/>
  <c r="CR283" i="1"/>
  <c r="CQ283" i="1"/>
  <c r="CR282" i="1"/>
  <c r="CQ282" i="1"/>
  <c r="CR281" i="1"/>
  <c r="CQ281" i="1"/>
  <c r="CR238" i="1"/>
  <c r="CQ238" i="1"/>
  <c r="CR68" i="1"/>
  <c r="CQ68" i="1"/>
  <c r="CR280" i="1"/>
  <c r="CQ280" i="1"/>
  <c r="CR67" i="1"/>
  <c r="CQ67" i="1"/>
  <c r="CR66" i="1"/>
  <c r="CQ66" i="1"/>
  <c r="CR279" i="1"/>
  <c r="CQ279" i="1"/>
  <c r="CR278" i="1"/>
  <c r="CQ278" i="1"/>
  <c r="CR65" i="1"/>
  <c r="CQ65" i="1"/>
  <c r="CR64" i="1"/>
  <c r="CQ64" i="1"/>
  <c r="CR63" i="1"/>
  <c r="CQ63" i="1"/>
  <c r="CR277" i="1"/>
  <c r="CQ277" i="1"/>
  <c r="CR276" i="1"/>
  <c r="CQ276" i="1"/>
  <c r="CR275" i="1"/>
  <c r="CQ275" i="1"/>
  <c r="CR237" i="1"/>
  <c r="CQ237" i="1"/>
  <c r="CR274" i="1"/>
  <c r="CQ274" i="1"/>
  <c r="CR273" i="1"/>
  <c r="CQ273" i="1"/>
  <c r="CR272" i="1"/>
  <c r="CQ272" i="1"/>
  <c r="CR271" i="1"/>
  <c r="CQ271" i="1"/>
  <c r="CR62" i="1"/>
  <c r="CQ62" i="1"/>
  <c r="CR61" i="1"/>
  <c r="CQ61" i="1"/>
  <c r="CR270" i="1"/>
  <c r="CQ270" i="1"/>
  <c r="CR60" i="1"/>
  <c r="CQ60" i="1"/>
  <c r="CR59" i="1"/>
  <c r="CQ59" i="1"/>
  <c r="CR269" i="1"/>
  <c r="CQ269" i="1"/>
  <c r="CR425" i="1"/>
  <c r="CQ425" i="1"/>
  <c r="CR236" i="1"/>
  <c r="CQ236" i="1"/>
  <c r="CR235" i="1"/>
  <c r="CQ235" i="1"/>
  <c r="CR234" i="1"/>
  <c r="CQ234" i="1"/>
  <c r="CR58" i="1"/>
  <c r="CQ58" i="1"/>
  <c r="CR268" i="1"/>
  <c r="CQ268" i="1"/>
  <c r="CR233" i="1"/>
  <c r="CQ233" i="1"/>
  <c r="CR232" i="1"/>
  <c r="CQ232" i="1"/>
  <c r="CR231" i="1"/>
  <c r="CQ231" i="1"/>
  <c r="CR230" i="1"/>
  <c r="CQ230" i="1"/>
  <c r="CR229" i="1"/>
  <c r="CQ229" i="1"/>
  <c r="CR228" i="1"/>
  <c r="CQ228" i="1"/>
  <c r="CR227" i="1"/>
  <c r="CQ227" i="1"/>
  <c r="CR226" i="1"/>
  <c r="CQ226" i="1"/>
  <c r="CR225" i="1"/>
  <c r="CQ225" i="1"/>
  <c r="CR224" i="1"/>
  <c r="CQ224" i="1"/>
  <c r="CR223" i="1"/>
  <c r="CQ223" i="1"/>
  <c r="CR57" i="1"/>
  <c r="CQ57" i="1"/>
  <c r="CR56" i="1"/>
  <c r="CQ56" i="1"/>
  <c r="CR267" i="1"/>
  <c r="CQ267" i="1"/>
  <c r="CR222" i="1"/>
  <c r="CQ222" i="1"/>
  <c r="CR221" i="1"/>
  <c r="CQ221" i="1"/>
  <c r="CR220" i="1"/>
  <c r="CQ220" i="1"/>
  <c r="CR219" i="1"/>
  <c r="CQ219" i="1"/>
  <c r="CR218" i="1"/>
  <c r="CQ218" i="1"/>
  <c r="CR217" i="1"/>
  <c r="CQ217" i="1"/>
  <c r="CR55" i="1"/>
  <c r="CQ55" i="1"/>
  <c r="CR54" i="1"/>
  <c r="CQ54" i="1"/>
  <c r="CR53" i="1"/>
  <c r="CQ53" i="1"/>
  <c r="CR216" i="1"/>
  <c r="CQ216" i="1"/>
  <c r="CR215" i="1"/>
  <c r="CQ215" i="1"/>
  <c r="CR214" i="1"/>
  <c r="CQ214" i="1"/>
  <c r="CR213" i="1"/>
  <c r="CQ213" i="1"/>
  <c r="CR212" i="1"/>
  <c r="CQ212" i="1"/>
  <c r="CR211" i="1"/>
  <c r="CQ211" i="1"/>
  <c r="CR210" i="1"/>
  <c r="CQ210" i="1"/>
  <c r="CR52" i="1"/>
  <c r="CQ52" i="1"/>
  <c r="CR51" i="1"/>
  <c r="CQ51" i="1"/>
  <c r="CR209" i="1"/>
  <c r="CQ209" i="1"/>
  <c r="CR208" i="1"/>
  <c r="CQ208" i="1"/>
  <c r="CR50" i="1"/>
  <c r="CQ50" i="1"/>
  <c r="CR49" i="1"/>
  <c r="CQ49" i="1"/>
  <c r="CR207" i="1"/>
  <c r="CQ207" i="1"/>
  <c r="CR206" i="1"/>
  <c r="CQ206" i="1"/>
  <c r="CR48" i="1"/>
  <c r="CQ48" i="1"/>
  <c r="CR266" i="1"/>
  <c r="CQ266" i="1"/>
  <c r="CR47" i="1"/>
  <c r="CQ47" i="1"/>
  <c r="CR46" i="1"/>
  <c r="CQ46" i="1"/>
  <c r="CR205" i="1"/>
  <c r="CQ205" i="1"/>
  <c r="CR204" i="1"/>
  <c r="CQ204" i="1"/>
  <c r="CR203" i="1"/>
  <c r="CQ203" i="1"/>
  <c r="CR202" i="1"/>
  <c r="CQ202" i="1"/>
  <c r="CR201" i="1"/>
  <c r="CQ201" i="1"/>
  <c r="CR200" i="1"/>
  <c r="CQ200" i="1"/>
  <c r="CR265" i="1"/>
  <c r="CQ265" i="1"/>
  <c r="CR264" i="1"/>
  <c r="CQ264" i="1"/>
  <c r="CR423" i="1"/>
  <c r="CQ423" i="1"/>
  <c r="CR422" i="1"/>
  <c r="CQ422" i="1"/>
  <c r="CR263" i="1"/>
  <c r="CQ263" i="1"/>
  <c r="CR199" i="1"/>
  <c r="CQ199" i="1"/>
  <c r="CR198" i="1"/>
  <c r="CQ198" i="1"/>
  <c r="CR262" i="1"/>
  <c r="CQ262" i="1"/>
  <c r="CR197" i="1"/>
  <c r="CQ197" i="1"/>
  <c r="CR420" i="1"/>
  <c r="CQ420" i="1"/>
  <c r="CR419" i="1"/>
  <c r="CQ419" i="1"/>
  <c r="CR196" i="1"/>
  <c r="CQ196" i="1"/>
  <c r="CR195" i="1"/>
  <c r="CQ195" i="1"/>
  <c r="CR194" i="1"/>
  <c r="CQ194" i="1"/>
  <c r="CR193" i="1"/>
  <c r="CQ193" i="1"/>
  <c r="CR192" i="1"/>
  <c r="CQ192" i="1"/>
  <c r="CR191" i="1"/>
  <c r="CQ191" i="1"/>
  <c r="CR190" i="1"/>
  <c r="CQ190" i="1"/>
  <c r="CR417" i="1"/>
  <c r="CQ417" i="1"/>
  <c r="CR416" i="1"/>
  <c r="CQ416" i="1"/>
  <c r="CR189" i="1"/>
  <c r="CQ189" i="1"/>
  <c r="CR188" i="1"/>
  <c r="CQ188" i="1"/>
  <c r="CR187" i="1"/>
  <c r="CQ187" i="1"/>
  <c r="CR186" i="1"/>
  <c r="CQ186" i="1"/>
  <c r="CR185" i="1"/>
  <c r="CQ185" i="1"/>
  <c r="CR414" i="1"/>
  <c r="CQ414" i="1"/>
  <c r="CR413" i="1"/>
  <c r="CQ413" i="1"/>
  <c r="CR184" i="1"/>
  <c r="CQ184" i="1"/>
  <c r="CR183" i="1"/>
  <c r="CQ183" i="1"/>
  <c r="CR182" i="1"/>
  <c r="CQ182" i="1"/>
  <c r="CR181" i="1"/>
  <c r="CQ181" i="1"/>
  <c r="CR411" i="1"/>
  <c r="CQ411" i="1"/>
  <c r="CR410" i="1"/>
  <c r="CQ410" i="1"/>
  <c r="CR180" i="1"/>
  <c r="CQ180" i="1"/>
  <c r="CR179" i="1"/>
  <c r="CQ179" i="1"/>
  <c r="CR178" i="1"/>
  <c r="CQ178" i="1"/>
  <c r="CR177" i="1"/>
  <c r="CQ177" i="1"/>
  <c r="CR176" i="1"/>
  <c r="CQ176" i="1"/>
  <c r="CR408" i="1"/>
  <c r="CQ408" i="1"/>
  <c r="CR407" i="1"/>
  <c r="CQ407" i="1"/>
  <c r="CR175" i="1"/>
  <c r="CQ175" i="1"/>
  <c r="CR174" i="1"/>
  <c r="CQ174" i="1"/>
  <c r="CR173" i="1"/>
  <c r="CQ173" i="1"/>
  <c r="CR172" i="1"/>
  <c r="CQ172" i="1"/>
  <c r="CR171" i="1"/>
  <c r="CQ171" i="1"/>
  <c r="CR170" i="1"/>
  <c r="CQ170" i="1"/>
  <c r="CR169" i="1"/>
  <c r="CQ169" i="1"/>
  <c r="CR168" i="1"/>
  <c r="CQ168" i="1"/>
  <c r="CR167" i="1"/>
  <c r="CQ167" i="1"/>
  <c r="CR166" i="1"/>
  <c r="CQ166" i="1"/>
  <c r="CR405" i="1"/>
  <c r="CQ405" i="1"/>
  <c r="CR404" i="1"/>
  <c r="CQ404" i="1"/>
  <c r="CR403" i="1"/>
  <c r="CQ403" i="1"/>
  <c r="CR165" i="1"/>
  <c r="CQ165" i="1"/>
  <c r="CR164" i="1"/>
  <c r="CQ164" i="1"/>
  <c r="CR163" i="1"/>
  <c r="CQ163" i="1"/>
  <c r="CR162" i="1"/>
  <c r="CQ162" i="1"/>
  <c r="CR161" i="1"/>
  <c r="CQ161" i="1"/>
  <c r="CR160" i="1"/>
  <c r="CQ160" i="1"/>
  <c r="CR159" i="1"/>
  <c r="CQ159" i="1"/>
  <c r="CR158" i="1"/>
  <c r="CQ158" i="1"/>
  <c r="CR157" i="1"/>
  <c r="CQ157" i="1"/>
  <c r="CR156" i="1"/>
  <c r="CQ156" i="1"/>
  <c r="CR155" i="1"/>
  <c r="CQ155" i="1"/>
  <c r="CR154" i="1"/>
  <c r="CQ154" i="1"/>
  <c r="CR153" i="1"/>
  <c r="CQ153" i="1"/>
  <c r="CR152" i="1"/>
  <c r="CQ152" i="1"/>
  <c r="CR151" i="1"/>
  <c r="CQ151" i="1"/>
  <c r="CR516" i="1"/>
  <c r="CQ516" i="1"/>
  <c r="CR150" i="1"/>
  <c r="CQ150" i="1"/>
  <c r="CR149" i="1"/>
  <c r="CQ149" i="1"/>
  <c r="CR148" i="1"/>
  <c r="CQ148" i="1"/>
  <c r="CR147" i="1"/>
  <c r="CQ147" i="1"/>
  <c r="CR146" i="1"/>
  <c r="CQ146" i="1"/>
  <c r="CR145" i="1"/>
  <c r="CQ145" i="1"/>
  <c r="CR144" i="1"/>
  <c r="CQ144" i="1"/>
  <c r="CR143" i="1"/>
  <c r="CQ143" i="1"/>
  <c r="CR142" i="1"/>
  <c r="CQ142" i="1"/>
  <c r="CR141" i="1"/>
  <c r="CQ141" i="1"/>
  <c r="CR140" i="1"/>
  <c r="CQ140" i="1"/>
  <c r="CR139" i="1"/>
  <c r="CQ139" i="1"/>
  <c r="CR138" i="1"/>
  <c r="CQ138" i="1"/>
  <c r="CR137" i="1"/>
  <c r="CQ137" i="1"/>
  <c r="CR136" i="1"/>
  <c r="CQ136" i="1"/>
  <c r="CR135" i="1"/>
  <c r="CQ135" i="1"/>
  <c r="CR134" i="1"/>
  <c r="CQ134" i="1"/>
  <c r="CR45" i="1"/>
  <c r="CQ45" i="1"/>
  <c r="CR44" i="1"/>
  <c r="CQ44" i="1"/>
  <c r="CR511" i="1"/>
  <c r="CQ511" i="1"/>
  <c r="CR43" i="1"/>
  <c r="CQ43" i="1"/>
  <c r="CR39" i="1"/>
  <c r="CQ39" i="1"/>
  <c r="CR38" i="1"/>
  <c r="CQ38" i="1"/>
  <c r="CR37" i="1"/>
  <c r="CQ37" i="1"/>
  <c r="CR36" i="1"/>
  <c r="CQ36" i="1"/>
  <c r="CR32" i="1"/>
  <c r="CQ32" i="1"/>
  <c r="CR31" i="1"/>
  <c r="CQ31" i="1"/>
  <c r="CR30" i="1"/>
  <c r="CQ30" i="1"/>
  <c r="CR29" i="1"/>
  <c r="CQ29" i="1"/>
  <c r="CR28" i="1"/>
  <c r="CQ28" i="1"/>
  <c r="CR27" i="1"/>
  <c r="CQ27" i="1"/>
  <c r="CR26" i="1"/>
  <c r="CQ26" i="1"/>
  <c r="CR24" i="1"/>
  <c r="CQ24" i="1"/>
  <c r="CR23" i="1"/>
  <c r="CQ23" i="1"/>
  <c r="CR22" i="1"/>
  <c r="CQ22" i="1"/>
  <c r="CR20" i="1"/>
  <c r="CQ20" i="1"/>
  <c r="CR19" i="1"/>
  <c r="CQ19" i="1"/>
  <c r="CR18" i="1"/>
  <c r="CQ18" i="1"/>
  <c r="CR17" i="1"/>
  <c r="CQ17" i="1"/>
  <c r="CR16" i="1"/>
  <c r="CQ16" i="1"/>
  <c r="CR14" i="1"/>
  <c r="CQ14" i="1"/>
  <c r="CR13" i="1"/>
  <c r="CQ13" i="1"/>
  <c r="CR12" i="1"/>
  <c r="CQ12" i="1"/>
  <c r="CR11" i="1"/>
  <c r="CQ11" i="1"/>
  <c r="CR8" i="1"/>
  <c r="CQ8" i="1"/>
  <c r="AB82" i="5"/>
  <c r="AB74" i="5"/>
  <c r="AB73" i="5"/>
  <c r="AB70" i="5"/>
  <c r="AC64" i="5"/>
  <c r="AB63" i="5"/>
  <c r="AB61" i="5"/>
  <c r="AB58" i="5"/>
  <c r="AC39" i="5"/>
  <c r="AB35" i="5"/>
  <c r="AC32" i="5"/>
  <c r="AC27" i="5"/>
  <c r="AQ166" i="5"/>
  <c r="R342" i="5"/>
  <c r="R338" i="5"/>
  <c r="R336" i="5"/>
  <c r="R335" i="5"/>
  <c r="R310" i="5"/>
  <c r="R306" i="5"/>
  <c r="R304" i="5"/>
  <c r="R303" i="5"/>
  <c r="V91" i="5"/>
  <c r="V63" i="5"/>
  <c r="V61" i="5"/>
  <c r="AI59" i="5"/>
  <c r="V57" i="5"/>
  <c r="V56" i="5"/>
  <c r="V51" i="5"/>
  <c r="R34" i="5"/>
  <c r="V34" i="5"/>
  <c r="R31" i="5"/>
  <c r="V31" i="5"/>
  <c r="R23" i="5"/>
  <c r="V23" i="5"/>
  <c r="R21" i="5"/>
  <c r="V21" i="5"/>
  <c r="R20" i="5"/>
  <c r="V20" i="5"/>
  <c r="R18" i="5"/>
  <c r="R17" i="5"/>
  <c r="V17" i="5"/>
  <c r="R15" i="5"/>
  <c r="V15" i="5"/>
  <c r="R13" i="5"/>
  <c r="R12" i="5"/>
  <c r="V12" i="5"/>
  <c r="R125" i="5"/>
  <c r="R124" i="5"/>
  <c r="R110" i="5"/>
  <c r="R108" i="5"/>
  <c r="R107" i="5"/>
  <c r="AC67" i="5"/>
  <c r="AC68" i="5"/>
  <c r="AC75" i="5"/>
  <c r="AC76" i="5"/>
  <c r="AB14" i="5"/>
  <c r="AB56" i="5"/>
  <c r="AB57" i="5"/>
  <c r="AB7" i="5"/>
  <c r="AB8" i="5"/>
  <c r="AQ92" i="5"/>
  <c r="D92" i="5"/>
  <c r="AH87" i="5"/>
  <c r="AH86" i="5"/>
  <c r="AH88" i="5"/>
  <c r="K14" i="6"/>
  <c r="K16" i="6"/>
  <c r="D63" i="5"/>
  <c r="AH26" i="5"/>
  <c r="AH25" i="5"/>
  <c r="AH27" i="5"/>
  <c r="AH60" i="5"/>
  <c r="G14" i="3"/>
  <c r="G15" i="3"/>
  <c r="D18" i="5"/>
  <c r="AB88" i="5"/>
  <c r="AB78" i="5"/>
  <c r="AH10" i="5"/>
  <c r="AH9" i="5"/>
  <c r="AQ178" i="5"/>
  <c r="AQ170" i="5"/>
  <c r="AQ162" i="5"/>
  <c r="AB29" i="5"/>
  <c r="AB30" i="5"/>
  <c r="AB31" i="5"/>
  <c r="AB32" i="5"/>
  <c r="AB22" i="5"/>
  <c r="AB23" i="5"/>
  <c r="AQ90" i="5"/>
  <c r="D90" i="5"/>
  <c r="AH81" i="5"/>
  <c r="AH80" i="5"/>
  <c r="AH82" i="5"/>
  <c r="AH78" i="5"/>
  <c r="AH77" i="5"/>
  <c r="AH65" i="5"/>
  <c r="AH66" i="5"/>
  <c r="AH54" i="5"/>
  <c r="AH53" i="5"/>
  <c r="AH92" i="5"/>
  <c r="AH38" i="5"/>
  <c r="AH37" i="5"/>
  <c r="AH39" i="5"/>
  <c r="AH64" i="5"/>
  <c r="AH18" i="5"/>
  <c r="AH58" i="5"/>
  <c r="AQ180" i="5"/>
  <c r="D180" i="5"/>
  <c r="AQ176" i="5"/>
  <c r="D176" i="5"/>
  <c r="AQ172" i="5"/>
  <c r="D172" i="5"/>
  <c r="AQ168" i="5"/>
  <c r="D168" i="5"/>
  <c r="AQ164" i="5"/>
  <c r="D164" i="5"/>
  <c r="AQ160" i="5"/>
  <c r="D160" i="5"/>
  <c r="AQ198" i="5"/>
  <c r="D198" i="5"/>
  <c r="O372" i="5"/>
  <c r="AG53" i="5"/>
  <c r="O368" i="5"/>
  <c r="AG51" i="5"/>
  <c r="AG85" i="5"/>
  <c r="R346" i="5"/>
  <c r="R344" i="5"/>
  <c r="R343" i="5"/>
  <c r="R330" i="5"/>
  <c r="R328" i="5"/>
  <c r="R327" i="5"/>
  <c r="R314" i="5"/>
  <c r="R312" i="5"/>
  <c r="R311" i="5"/>
  <c r="R298" i="5"/>
  <c r="R296" i="5"/>
  <c r="R295" i="5"/>
  <c r="R45" i="5"/>
  <c r="R44" i="5"/>
  <c r="AG79" i="5"/>
  <c r="AG73" i="5"/>
  <c r="AG69" i="5"/>
  <c r="AG64" i="5"/>
  <c r="AG58" i="5"/>
  <c r="AG43" i="5"/>
  <c r="AG40" i="5"/>
  <c r="AQ40" i="5"/>
  <c r="AG37" i="5"/>
  <c r="AQ37" i="5"/>
  <c r="AG34" i="5"/>
  <c r="AG25" i="5"/>
  <c r="AQ25" i="5"/>
  <c r="AG20" i="5"/>
  <c r="AQ20" i="5"/>
  <c r="AG19" i="5"/>
  <c r="AQ19" i="5"/>
  <c r="AG18" i="5"/>
  <c r="AQ18" i="5"/>
  <c r="AG11" i="5"/>
  <c r="AG9" i="5"/>
  <c r="AQ225" i="5"/>
  <c r="AQ221" i="5"/>
  <c r="AQ217" i="5"/>
  <c r="AQ213" i="5"/>
  <c r="AQ209" i="5"/>
  <c r="AQ205" i="5"/>
  <c r="AQ187" i="5"/>
  <c r="AQ154" i="5"/>
  <c r="AQ152" i="5"/>
  <c r="AQ150" i="5"/>
  <c r="AQ148" i="5"/>
  <c r="AQ146" i="5"/>
  <c r="AQ144" i="5"/>
  <c r="AQ142" i="5"/>
  <c r="AQ140" i="5"/>
  <c r="AQ138" i="5"/>
  <c r="AQ136" i="5"/>
  <c r="AQ132" i="5"/>
  <c r="AQ130" i="5"/>
  <c r="AQ128" i="5"/>
  <c r="AQ126" i="5"/>
  <c r="AQ124" i="5"/>
  <c r="AQ122" i="5"/>
  <c r="AQ120" i="5"/>
  <c r="AQ118" i="5"/>
  <c r="AQ116" i="5"/>
  <c r="AQ114" i="5"/>
  <c r="AQ112" i="5"/>
  <c r="AQ110" i="5"/>
  <c r="AQ108" i="5"/>
  <c r="AQ106" i="5"/>
  <c r="AQ104" i="5"/>
  <c r="AQ102" i="5"/>
  <c r="AQ189" i="5"/>
  <c r="AQ185" i="5"/>
  <c r="AQ181" i="5"/>
  <c r="AQ179" i="5"/>
  <c r="AQ177" i="5"/>
  <c r="AQ175" i="5"/>
  <c r="AQ173" i="5"/>
  <c r="AQ171" i="5"/>
  <c r="AQ169" i="5"/>
  <c r="AQ167" i="5"/>
  <c r="AQ165" i="5"/>
  <c r="AQ163" i="5"/>
  <c r="AQ161" i="5"/>
  <c r="AQ159" i="5"/>
  <c r="AQ157" i="5"/>
  <c r="M155" i="5"/>
  <c r="AQ89" i="5"/>
  <c r="R81" i="5"/>
  <c r="V81" i="5"/>
  <c r="R78" i="5"/>
  <c r="V78" i="5"/>
  <c r="R67" i="5"/>
  <c r="R66" i="5"/>
  <c r="V66" i="5"/>
  <c r="R61" i="5"/>
  <c r="R53" i="5"/>
  <c r="V53" i="5"/>
  <c r="R52" i="5"/>
  <c r="R51" i="5"/>
  <c r="R38" i="5"/>
  <c r="V38" i="5"/>
  <c r="AQ38" i="5"/>
  <c r="R29" i="5"/>
  <c r="V29" i="5"/>
  <c r="R26" i="5"/>
  <c r="V26" i="5"/>
  <c r="AQ26" i="5"/>
  <c r="R10" i="5"/>
  <c r="V10" i="5"/>
  <c r="R7" i="5"/>
  <c r="V7" i="5"/>
  <c r="R227" i="5"/>
  <c r="R226" i="5"/>
  <c r="R225" i="5"/>
  <c r="R224" i="5"/>
  <c r="R223" i="5"/>
  <c r="R222" i="5"/>
  <c r="R221" i="5"/>
  <c r="R220" i="5"/>
  <c r="R219" i="5"/>
  <c r="R218" i="5"/>
  <c r="R217" i="5"/>
  <c r="R216" i="5"/>
  <c r="R215" i="5"/>
  <c r="R214" i="5"/>
  <c r="R213" i="5"/>
  <c r="R212" i="5"/>
  <c r="R211" i="5"/>
  <c r="R152" i="5"/>
  <c r="R151" i="5"/>
  <c r="R150" i="5"/>
  <c r="R149" i="5"/>
  <c r="R148" i="5"/>
  <c r="R147" i="5"/>
  <c r="R138" i="5"/>
  <c r="R137" i="5"/>
  <c r="R130" i="5"/>
  <c r="R129" i="5"/>
  <c r="R120" i="5"/>
  <c r="R119" i="5"/>
  <c r="R112" i="5"/>
  <c r="R111" i="5"/>
  <c r="R104" i="5"/>
  <c r="X50" i="5"/>
  <c r="X85" i="5"/>
  <c r="AQ84" i="5"/>
  <c r="AQ78" i="5"/>
  <c r="AQ70" i="5"/>
  <c r="AQ68" i="5"/>
  <c r="AQ61" i="5"/>
  <c r="AQ59" i="5"/>
  <c r="AQ57" i="5"/>
  <c r="AQ44" i="5"/>
  <c r="AQ33" i="5"/>
  <c r="AQ12" i="5"/>
  <c r="AQ10" i="5"/>
  <c r="S228" i="5"/>
  <c r="R153" i="5"/>
  <c r="R121" i="5"/>
  <c r="R117" i="5"/>
  <c r="R113" i="5"/>
  <c r="R109" i="5"/>
  <c r="R105" i="5"/>
  <c r="D78" i="5"/>
  <c r="X5" i="5"/>
  <c r="AC5" i="5"/>
  <c r="AH90" i="5"/>
  <c r="AB83" i="5"/>
  <c r="AH79" i="5"/>
  <c r="AC66" i="5"/>
  <c r="AB64" i="5"/>
  <c r="AC61" i="5"/>
  <c r="AB60" i="5"/>
  <c r="AC59" i="5"/>
  <c r="AB49" i="5"/>
  <c r="AB44" i="5"/>
  <c r="AC30" i="5"/>
  <c r="AC24" i="5"/>
  <c r="AH19" i="5"/>
  <c r="AH12" i="5"/>
  <c r="AB11" i="5"/>
  <c r="AC8" i="5"/>
  <c r="AQ85" i="5"/>
  <c r="AQ77" i="5"/>
  <c r="AQ69" i="5"/>
  <c r="AQ67" i="5"/>
  <c r="AQ62" i="5"/>
  <c r="AQ58" i="5"/>
  <c r="AQ56" i="5"/>
  <c r="AQ52" i="5"/>
  <c r="AQ43" i="5"/>
  <c r="AQ34" i="5"/>
  <c r="AQ9" i="5"/>
  <c r="R340" i="5"/>
  <c r="R339" i="5"/>
  <c r="R332" i="5"/>
  <c r="R331" i="5"/>
  <c r="R324" i="5"/>
  <c r="R323" i="5"/>
  <c r="R316" i="5"/>
  <c r="R315" i="5"/>
  <c r="R308" i="5"/>
  <c r="R307" i="5"/>
  <c r="R300" i="5"/>
  <c r="R299" i="5"/>
  <c r="R292" i="5"/>
  <c r="R291" i="5"/>
  <c r="R284" i="5"/>
  <c r="R283" i="5"/>
  <c r="R91" i="5"/>
  <c r="R89" i="5"/>
  <c r="R88" i="5"/>
  <c r="V88" i="5"/>
  <c r="R86" i="5"/>
  <c r="AI85" i="5"/>
  <c r="R82" i="5"/>
  <c r="V82" i="5"/>
  <c r="R80" i="5"/>
  <c r="R79" i="5"/>
  <c r="V79" i="5"/>
  <c r="AQ79" i="5"/>
  <c r="R77" i="5"/>
  <c r="R76" i="5"/>
  <c r="R74" i="5"/>
  <c r="R71" i="5"/>
  <c r="R70" i="5"/>
  <c r="R69" i="5"/>
  <c r="R68" i="5"/>
  <c r="R65" i="5"/>
  <c r="R64" i="5"/>
  <c r="V64" i="5"/>
  <c r="AQ64" i="5"/>
  <c r="AI63" i="5"/>
  <c r="AI62" i="5"/>
  <c r="R57" i="5"/>
  <c r="R56" i="5"/>
  <c r="R55" i="5"/>
  <c r="V55" i="5"/>
  <c r="AQ55" i="5"/>
  <c r="R54" i="5"/>
  <c r="R50" i="5"/>
  <c r="V50" i="5"/>
  <c r="R49" i="5"/>
  <c r="V49" i="5"/>
  <c r="AQ49" i="5"/>
  <c r="R47" i="5"/>
  <c r="V47" i="5"/>
  <c r="AQ47" i="5"/>
  <c r="R46" i="5"/>
  <c r="R43" i="5"/>
  <c r="R39" i="5"/>
  <c r="V39" i="5"/>
  <c r="AQ39" i="5"/>
  <c r="R37" i="5"/>
  <c r="R36" i="5"/>
  <c r="R35" i="5"/>
  <c r="V35" i="5"/>
  <c r="AQ35" i="5"/>
  <c r="R33" i="5"/>
  <c r="R32" i="5"/>
  <c r="V32" i="5"/>
  <c r="R30" i="5"/>
  <c r="V30" i="5"/>
  <c r="R28" i="5"/>
  <c r="R27" i="5"/>
  <c r="V27" i="5"/>
  <c r="AQ27" i="5"/>
  <c r="R25" i="5"/>
  <c r="R24" i="5"/>
  <c r="R22" i="5"/>
  <c r="R19" i="5"/>
  <c r="R16" i="5"/>
  <c r="R14" i="5"/>
  <c r="R11" i="5"/>
  <c r="V11" i="5"/>
  <c r="AQ11" i="5"/>
  <c r="R9" i="5"/>
  <c r="R8" i="5"/>
  <c r="V8" i="5"/>
  <c r="R6" i="5"/>
  <c r="P228" i="5"/>
  <c r="R191" i="5"/>
  <c r="R189" i="5"/>
  <c r="R187" i="5"/>
  <c r="R185" i="5"/>
  <c r="R183" i="5"/>
  <c r="R179" i="5"/>
  <c r="R177" i="5"/>
  <c r="R164" i="5"/>
  <c r="R163" i="5"/>
  <c r="R162" i="5"/>
  <c r="R161" i="5"/>
  <c r="R160" i="5"/>
  <c r="R159" i="5"/>
  <c r="R158" i="5"/>
  <c r="R157" i="5"/>
  <c r="R139" i="5"/>
  <c r="R135" i="5"/>
  <c r="R131" i="5"/>
  <c r="X55" i="5"/>
  <c r="X93" i="5"/>
  <c r="X45" i="5"/>
  <c r="X75" i="5"/>
  <c r="X76" i="5"/>
  <c r="X41" i="5"/>
  <c r="X69" i="5"/>
  <c r="X70" i="5"/>
  <c r="X33" i="5"/>
  <c r="X61" i="5"/>
  <c r="X21" i="5"/>
  <c r="X59" i="5"/>
  <c r="X13" i="5"/>
  <c r="X56" i="5"/>
  <c r="X57" i="5"/>
  <c r="X53" i="5"/>
  <c r="X92" i="5"/>
  <c r="X47" i="5"/>
  <c r="X83" i="5"/>
  <c r="X37" i="5"/>
  <c r="X64" i="5"/>
  <c r="X25" i="5"/>
  <c r="X60" i="5"/>
  <c r="J281" i="5"/>
  <c r="C61" i="6"/>
  <c r="AQ87" i="5"/>
  <c r="AQ83" i="5"/>
  <c r="AQ81" i="5"/>
  <c r="AQ76" i="5"/>
  <c r="AQ74" i="5"/>
  <c r="AQ72" i="5"/>
  <c r="AQ66" i="5"/>
  <c r="AQ54" i="5"/>
  <c r="AQ51" i="5"/>
  <c r="AQ46" i="5"/>
  <c r="AQ41" i="5"/>
  <c r="AQ32" i="5"/>
  <c r="AQ30" i="5"/>
  <c r="AQ28" i="5"/>
  <c r="AQ23" i="5"/>
  <c r="AQ21" i="5"/>
  <c r="AQ16" i="5"/>
  <c r="AQ14" i="5"/>
  <c r="AQ8" i="5"/>
  <c r="AQ6" i="5"/>
  <c r="C228" i="5"/>
  <c r="M193" i="5"/>
  <c r="X91" i="5"/>
  <c r="AC88" i="5"/>
  <c r="AH85" i="5"/>
  <c r="AC82" i="5"/>
  <c r="AC74" i="5"/>
  <c r="X74" i="5"/>
  <c r="AC73" i="5"/>
  <c r="X73" i="5"/>
  <c r="AC63" i="5"/>
  <c r="X63" i="5"/>
  <c r="X62" i="5"/>
  <c r="AC58" i="5"/>
  <c r="X58" i="5"/>
  <c r="AH40" i="5"/>
  <c r="AB40" i="5"/>
  <c r="AC31" i="5"/>
  <c r="AB24" i="5"/>
  <c r="AH20" i="5"/>
  <c r="AH16" i="5"/>
  <c r="AB16" i="5"/>
  <c r="AB12" i="5"/>
  <c r="AG5" i="5"/>
  <c r="AQ5" i="5"/>
  <c r="AG91" i="5"/>
  <c r="AQ91" i="5"/>
  <c r="AG88" i="5"/>
  <c r="AQ88" i="5"/>
  <c r="AG86" i="5"/>
  <c r="AQ86" i="5"/>
  <c r="AG82" i="5"/>
  <c r="AQ82" i="5"/>
  <c r="AG80" i="5"/>
  <c r="AQ80" i="5"/>
  <c r="AG75" i="5"/>
  <c r="AQ75" i="5"/>
  <c r="AQ73" i="5"/>
  <c r="AG71" i="5"/>
  <c r="AQ71" i="5"/>
  <c r="AG65" i="5"/>
  <c r="AQ65" i="5"/>
  <c r="AQ63" i="5"/>
  <c r="AQ53" i="5"/>
  <c r="AQ50" i="5"/>
  <c r="AG45" i="5"/>
  <c r="AQ45" i="5"/>
  <c r="AG36" i="5"/>
  <c r="AQ36" i="5"/>
  <c r="AG31" i="5"/>
  <c r="AQ31" i="5"/>
  <c r="AG29" i="5"/>
  <c r="AQ29" i="5"/>
  <c r="AG24" i="5"/>
  <c r="AQ24" i="5"/>
  <c r="AG22" i="5"/>
  <c r="AQ22" i="5"/>
  <c r="AG17" i="5"/>
  <c r="AQ17" i="5"/>
  <c r="AG15" i="5"/>
  <c r="AQ15" i="5"/>
  <c r="AG13" i="5"/>
  <c r="AQ13" i="5"/>
  <c r="AG7" i="5"/>
  <c r="AQ7" i="5"/>
  <c r="AQ226" i="5"/>
  <c r="AQ224" i="5"/>
  <c r="AQ222" i="5"/>
  <c r="AQ220" i="5"/>
  <c r="AQ218" i="5"/>
  <c r="AQ216" i="5"/>
  <c r="AQ214" i="5"/>
  <c r="AQ212" i="5"/>
  <c r="AQ210" i="5"/>
  <c r="AQ208" i="5"/>
  <c r="AQ206" i="5"/>
  <c r="AQ204" i="5"/>
  <c r="AQ200" i="5"/>
  <c r="AQ196" i="5"/>
  <c r="AQ153" i="5"/>
  <c r="AQ151" i="5"/>
  <c r="AQ149" i="5"/>
  <c r="AQ147" i="5"/>
  <c r="AQ145" i="5"/>
  <c r="AQ143" i="5"/>
  <c r="AQ141" i="5"/>
  <c r="AQ139" i="5"/>
  <c r="AQ137" i="5"/>
  <c r="C193" i="5"/>
  <c r="D193" i="5"/>
  <c r="AQ135" i="5"/>
  <c r="AQ133" i="5"/>
  <c r="AQ131" i="5"/>
  <c r="AQ129" i="5"/>
  <c r="AQ127" i="5"/>
  <c r="AQ125" i="5"/>
  <c r="AQ192" i="5"/>
  <c r="AQ121" i="5"/>
  <c r="AQ119" i="5"/>
  <c r="AQ117" i="5"/>
  <c r="AQ115" i="5"/>
  <c r="AQ113" i="5"/>
  <c r="AQ111" i="5"/>
  <c r="AQ109" i="5"/>
  <c r="AQ107" i="5"/>
  <c r="AQ105" i="5"/>
  <c r="AQ103" i="5"/>
  <c r="AQ101" i="5"/>
  <c r="O5" i="5"/>
  <c r="O370" i="5"/>
  <c r="O364" i="5"/>
  <c r="O344" i="5"/>
  <c r="O340" i="5"/>
  <c r="O336" i="5"/>
  <c r="O332" i="5"/>
  <c r="O328" i="5"/>
  <c r="O324" i="5"/>
  <c r="O320" i="5"/>
  <c r="O316" i="5"/>
  <c r="O312" i="5"/>
  <c r="O308" i="5"/>
  <c r="O304" i="5"/>
  <c r="O300" i="5"/>
  <c r="O296" i="5"/>
  <c r="O292" i="5"/>
  <c r="O288" i="5"/>
  <c r="O284" i="5"/>
  <c r="O277" i="5"/>
  <c r="O273" i="5"/>
  <c r="O269" i="5"/>
  <c r="O265" i="5"/>
  <c r="O261" i="5"/>
  <c r="O257" i="5"/>
  <c r="O253" i="5"/>
  <c r="O249" i="5"/>
  <c r="O245" i="5"/>
  <c r="O241" i="5"/>
  <c r="O237" i="5"/>
  <c r="O233" i="5"/>
  <c r="O92" i="5"/>
  <c r="O84" i="5"/>
  <c r="AJ85" i="5"/>
  <c r="AJ75" i="5"/>
  <c r="AJ69" i="5"/>
  <c r="AJ59" i="5"/>
  <c r="AJ57" i="5"/>
  <c r="AJ31" i="5"/>
  <c r="AJ23" i="5"/>
  <c r="AJ17" i="5"/>
  <c r="AJ15" i="5"/>
  <c r="R373" i="5"/>
  <c r="R371" i="5"/>
  <c r="R359" i="5"/>
  <c r="R345" i="5"/>
  <c r="R341" i="5"/>
  <c r="R337" i="5"/>
  <c r="R333" i="5"/>
  <c r="R329" i="5"/>
  <c r="R325" i="5"/>
  <c r="R321" i="5"/>
  <c r="R317" i="5"/>
  <c r="R313" i="5"/>
  <c r="R309" i="5"/>
  <c r="R305" i="5"/>
  <c r="R301" i="5"/>
  <c r="R297" i="5"/>
  <c r="R293" i="5"/>
  <c r="R289" i="5"/>
  <c r="R285" i="5"/>
  <c r="P281" i="5"/>
  <c r="R281" i="5"/>
  <c r="P95" i="5"/>
  <c r="AI91" i="5"/>
  <c r="AI90" i="5"/>
  <c r="R84" i="5"/>
  <c r="AI79" i="5"/>
  <c r="AI78" i="5"/>
  <c r="AI74" i="5"/>
  <c r="AI68" i="5"/>
  <c r="AI64" i="5"/>
  <c r="AI61" i="5"/>
  <c r="AI58" i="5"/>
  <c r="AI49" i="5"/>
  <c r="AI44" i="5"/>
  <c r="AI43" i="5"/>
  <c r="AI40" i="5"/>
  <c r="AI39" i="5"/>
  <c r="AI38" i="5"/>
  <c r="AI35" i="5"/>
  <c r="AI34" i="5"/>
  <c r="AI27" i="5"/>
  <c r="AI26" i="5"/>
  <c r="AI20" i="5"/>
  <c r="AI19" i="5"/>
  <c r="AI12" i="5"/>
  <c r="AI11" i="5"/>
  <c r="AI10" i="5"/>
  <c r="R209" i="5"/>
  <c r="AO209" i="5"/>
  <c r="R207" i="5"/>
  <c r="R205" i="5"/>
  <c r="AO205" i="5"/>
  <c r="R203" i="5"/>
  <c r="R201" i="5"/>
  <c r="AO201" i="5"/>
  <c r="R199" i="5"/>
  <c r="R197" i="5"/>
  <c r="AO197" i="5"/>
  <c r="R195" i="5"/>
  <c r="P193" i="5"/>
  <c r="R228" i="5"/>
  <c r="L72" i="3"/>
  <c r="L13" i="3"/>
  <c r="L14" i="3"/>
  <c r="L73" i="3"/>
  <c r="J95" i="5"/>
  <c r="G12" i="3"/>
  <c r="G16" i="3"/>
  <c r="G43" i="3"/>
  <c r="N131" i="1"/>
  <c r="N260" i="1"/>
  <c r="AE67" i="5"/>
  <c r="AE68" i="5"/>
  <c r="AE9" i="5"/>
  <c r="AE10" i="5"/>
  <c r="AE11" i="5"/>
  <c r="AE12" i="5"/>
  <c r="AE71" i="5"/>
  <c r="AE72" i="5"/>
  <c r="AE45" i="5"/>
  <c r="AE46" i="5"/>
  <c r="AE75" i="5"/>
  <c r="AE76" i="5"/>
  <c r="AE28" i="5"/>
  <c r="AE29" i="5"/>
  <c r="AE30" i="5"/>
  <c r="AE31" i="5"/>
  <c r="AE32" i="5"/>
  <c r="AE86" i="5"/>
  <c r="AE87" i="5"/>
  <c r="AE88" i="5"/>
  <c r="AE36" i="5"/>
  <c r="AE62" i="5"/>
  <c r="AE63" i="5"/>
  <c r="AE52" i="5"/>
  <c r="AE91" i="5"/>
  <c r="AE55" i="5"/>
  <c r="AE93" i="5"/>
  <c r="L14" i="6"/>
  <c r="L16" i="6"/>
  <c r="F63" i="5"/>
  <c r="AO226" i="5"/>
  <c r="AL226" i="5"/>
  <c r="AO224" i="5"/>
  <c r="AL224" i="5"/>
  <c r="AO222" i="5"/>
  <c r="AL222" i="5"/>
  <c r="AO220" i="5"/>
  <c r="AL220" i="5"/>
  <c r="AO218" i="5"/>
  <c r="AL218" i="5"/>
  <c r="AO216" i="5"/>
  <c r="AL216" i="5"/>
  <c r="AO214" i="5"/>
  <c r="AL214" i="5"/>
  <c r="AO212" i="5"/>
  <c r="AL212" i="5"/>
  <c r="AO210" i="5"/>
  <c r="AL210" i="5"/>
  <c r="AL208" i="5"/>
  <c r="AL206" i="5"/>
  <c r="AL204" i="5"/>
  <c r="AL202" i="5"/>
  <c r="AL200" i="5"/>
  <c r="AL198" i="5"/>
  <c r="AL196" i="5"/>
  <c r="AL192" i="5"/>
  <c r="AL190" i="5"/>
  <c r="AL188" i="5"/>
  <c r="AL186" i="5"/>
  <c r="AL184" i="5"/>
  <c r="AL182" i="5"/>
  <c r="AL180" i="5"/>
  <c r="AL178" i="5"/>
  <c r="AL176" i="5"/>
  <c r="AO174" i="5"/>
  <c r="AL174" i="5"/>
  <c r="AO172" i="5"/>
  <c r="AL172" i="5"/>
  <c r="AO170" i="5"/>
  <c r="AL170" i="5"/>
  <c r="AO168" i="5"/>
  <c r="AL168" i="5"/>
  <c r="AO166" i="5"/>
  <c r="AL166" i="5"/>
  <c r="AO164" i="5"/>
  <c r="AL164" i="5"/>
  <c r="AO162" i="5"/>
  <c r="AL162" i="5"/>
  <c r="AO160" i="5"/>
  <c r="AL160" i="5"/>
  <c r="AO158" i="5"/>
  <c r="AL158" i="5"/>
  <c r="AO154" i="5"/>
  <c r="AL154" i="5"/>
  <c r="AO152" i="5"/>
  <c r="AL152" i="5"/>
  <c r="AO150" i="5"/>
  <c r="AL150" i="5"/>
  <c r="AO148" i="5"/>
  <c r="AL148" i="5"/>
  <c r="AO146" i="5"/>
  <c r="AL146" i="5"/>
  <c r="AO144" i="5"/>
  <c r="AL144" i="5"/>
  <c r="AO142" i="5"/>
  <c r="AL142" i="5"/>
  <c r="AO140" i="5"/>
  <c r="AL140" i="5"/>
  <c r="AO138" i="5"/>
  <c r="AL138" i="5"/>
  <c r="AO136" i="5"/>
  <c r="AL136" i="5"/>
  <c r="AL134" i="5"/>
  <c r="AO132" i="5"/>
  <c r="AL132" i="5"/>
  <c r="AO130" i="5"/>
  <c r="AL130" i="5"/>
  <c r="AO128" i="5"/>
  <c r="AL128" i="5"/>
  <c r="AO126" i="5"/>
  <c r="AL126" i="5"/>
  <c r="AO124" i="5"/>
  <c r="AL124" i="5"/>
  <c r="AO122" i="5"/>
  <c r="AL122" i="5"/>
  <c r="AO120" i="5"/>
  <c r="AL120" i="5"/>
  <c r="AO118" i="5"/>
  <c r="AL118" i="5"/>
  <c r="AO116" i="5"/>
  <c r="AL116" i="5"/>
  <c r="AO114" i="5"/>
  <c r="AL114" i="5"/>
  <c r="AO112" i="5"/>
  <c r="AL112" i="5"/>
  <c r="AO110" i="5"/>
  <c r="AL110" i="5"/>
  <c r="AO108" i="5"/>
  <c r="AL108" i="5"/>
  <c r="AO106" i="5"/>
  <c r="AL106" i="5"/>
  <c r="AO104" i="5"/>
  <c r="AL104" i="5"/>
  <c r="AO102" i="5"/>
  <c r="AL102" i="5"/>
  <c r="AO100" i="5"/>
  <c r="AL100" i="5"/>
  <c r="AD65" i="5"/>
  <c r="AD66" i="5"/>
  <c r="AD55" i="5"/>
  <c r="AD93" i="5"/>
  <c r="Y53" i="5"/>
  <c r="AN53" i="5"/>
  <c r="AO53" i="5"/>
  <c r="Y54" i="5"/>
  <c r="F372" i="5"/>
  <c r="Y92" i="5"/>
  <c r="AN92" i="5"/>
  <c r="AD52" i="5"/>
  <c r="AD91" i="5"/>
  <c r="Y89" i="5"/>
  <c r="AN89" i="5"/>
  <c r="AO89" i="5"/>
  <c r="Y90" i="5"/>
  <c r="AN90" i="5"/>
  <c r="AO90" i="5"/>
  <c r="AD86" i="5"/>
  <c r="AD87" i="5"/>
  <c r="AD88" i="5"/>
  <c r="Y50" i="5"/>
  <c r="AN50" i="5"/>
  <c r="AO50" i="5"/>
  <c r="Y51" i="5"/>
  <c r="F368" i="5"/>
  <c r="Y85" i="5"/>
  <c r="AN85" i="5"/>
  <c r="F366" i="5"/>
  <c r="Y47" i="5"/>
  <c r="AN47" i="5"/>
  <c r="AO47" i="5"/>
  <c r="Y49" i="5"/>
  <c r="Y83" i="5"/>
  <c r="AN83" i="5"/>
  <c r="AO83" i="5"/>
  <c r="AD80" i="5"/>
  <c r="AD81" i="5"/>
  <c r="AD82" i="5"/>
  <c r="Y77" i="5"/>
  <c r="AN77" i="5"/>
  <c r="AO77" i="5"/>
  <c r="Y78" i="5"/>
  <c r="AN78" i="5"/>
  <c r="AO78" i="5"/>
  <c r="Y79" i="5"/>
  <c r="AD45" i="5"/>
  <c r="AD46" i="5"/>
  <c r="AD75" i="5"/>
  <c r="AD76" i="5"/>
  <c r="F362" i="5"/>
  <c r="Y73" i="5"/>
  <c r="AN73" i="5"/>
  <c r="AO73" i="5"/>
  <c r="Y74" i="5"/>
  <c r="AN74" i="5"/>
  <c r="AO74" i="5"/>
  <c r="Y43" i="5"/>
  <c r="AN43" i="5"/>
  <c r="AO43" i="5"/>
  <c r="Y44" i="5"/>
  <c r="AD71" i="5"/>
  <c r="AD72" i="5"/>
  <c r="Y41" i="5"/>
  <c r="AN41" i="5"/>
  <c r="AO41" i="5"/>
  <c r="Y69" i="5"/>
  <c r="AN69" i="5"/>
  <c r="AO69" i="5"/>
  <c r="Y70" i="5"/>
  <c r="AN70" i="5"/>
  <c r="AO70" i="5"/>
  <c r="AD67" i="5"/>
  <c r="AD68" i="5"/>
  <c r="Y37" i="5"/>
  <c r="AN37" i="5"/>
  <c r="AO37" i="5"/>
  <c r="Y38" i="5"/>
  <c r="AN38" i="5"/>
  <c r="AO38" i="5"/>
  <c r="Y39" i="5"/>
  <c r="AN39" i="5"/>
  <c r="AO39" i="5"/>
  <c r="Y40" i="5"/>
  <c r="AN40" i="5"/>
  <c r="AO40" i="5"/>
  <c r="Y64" i="5"/>
  <c r="AD36" i="5"/>
  <c r="AD62" i="5"/>
  <c r="AD63" i="5"/>
  <c r="Y33" i="5"/>
  <c r="AN33" i="5"/>
  <c r="AO33" i="5"/>
  <c r="Y34" i="5"/>
  <c r="Y35" i="5"/>
  <c r="AN35" i="5"/>
  <c r="AO35" i="5"/>
  <c r="Y61" i="5"/>
  <c r="AN61" i="5"/>
  <c r="AO61" i="5"/>
  <c r="AD28" i="5"/>
  <c r="AD29" i="5"/>
  <c r="AD30" i="5"/>
  <c r="AD31" i="5"/>
  <c r="AD32" i="5"/>
  <c r="Y25" i="5"/>
  <c r="AN25" i="5"/>
  <c r="AO25" i="5"/>
  <c r="Y26" i="5"/>
  <c r="Y27" i="5"/>
  <c r="AN27" i="5"/>
  <c r="AO27" i="5"/>
  <c r="F352" i="5"/>
  <c r="Y18" i="5"/>
  <c r="AN18" i="5"/>
  <c r="AO18" i="5"/>
  <c r="Y19" i="5"/>
  <c r="AN19" i="5"/>
  <c r="AO19" i="5"/>
  <c r="Y20" i="5"/>
  <c r="AN20" i="5"/>
  <c r="AO20" i="5"/>
  <c r="Y58" i="5"/>
  <c r="AN58" i="5"/>
  <c r="AO58" i="5"/>
  <c r="Y9" i="5"/>
  <c r="AN9" i="5"/>
  <c r="AO9" i="5"/>
  <c r="Y10" i="5"/>
  <c r="AN10" i="5"/>
  <c r="AO10" i="5"/>
  <c r="Y11" i="5"/>
  <c r="AN11" i="5"/>
  <c r="AO11" i="5"/>
  <c r="Y12" i="5"/>
  <c r="AN12" i="5"/>
  <c r="AO12" i="5"/>
  <c r="N252" i="2"/>
  <c r="N250" i="2"/>
  <c r="N262" i="1"/>
  <c r="L131" i="1"/>
  <c r="S131" i="1"/>
  <c r="L260" i="1"/>
  <c r="S260" i="1"/>
  <c r="AE18" i="5"/>
  <c r="AE19" i="5"/>
  <c r="AE20" i="5"/>
  <c r="AE58" i="5"/>
  <c r="AE80" i="5"/>
  <c r="AE81" i="5"/>
  <c r="AE82" i="5"/>
  <c r="AE25" i="5"/>
  <c r="AE26" i="5"/>
  <c r="AE27" i="5"/>
  <c r="AE60" i="5"/>
  <c r="AE65" i="5"/>
  <c r="AE66" i="5"/>
  <c r="AO227" i="5"/>
  <c r="AL227" i="5"/>
  <c r="AO225" i="5"/>
  <c r="AL225" i="5"/>
  <c r="AO223" i="5"/>
  <c r="AL223" i="5"/>
  <c r="AO221" i="5"/>
  <c r="AL221" i="5"/>
  <c r="AO219" i="5"/>
  <c r="AL219" i="5"/>
  <c r="AO217" i="5"/>
  <c r="AL217" i="5"/>
  <c r="AO215" i="5"/>
  <c r="AL215" i="5"/>
  <c r="AO213" i="5"/>
  <c r="AL213" i="5"/>
  <c r="AO211" i="5"/>
  <c r="AL211" i="5"/>
  <c r="AL209" i="5"/>
  <c r="AO207" i="5"/>
  <c r="AL207" i="5"/>
  <c r="AL205" i="5"/>
  <c r="AO203" i="5"/>
  <c r="AL203" i="5"/>
  <c r="AL201" i="5"/>
  <c r="AO199" i="5"/>
  <c r="AL199" i="5"/>
  <c r="AL197" i="5"/>
  <c r="F195" i="5"/>
  <c r="E228" i="5"/>
  <c r="AO191" i="5"/>
  <c r="AL191" i="5"/>
  <c r="AO189" i="5"/>
  <c r="AL189" i="5"/>
  <c r="AO187" i="5"/>
  <c r="AL187" i="5"/>
  <c r="AO185" i="5"/>
  <c r="AL185" i="5"/>
  <c r="AO183" i="5"/>
  <c r="AL183" i="5"/>
  <c r="AO181" i="5"/>
  <c r="AL181" i="5"/>
  <c r="AO179" i="5"/>
  <c r="AL179" i="5"/>
  <c r="AO177" i="5"/>
  <c r="AL177" i="5"/>
  <c r="AL175" i="5"/>
  <c r="AL173" i="5"/>
  <c r="AO171" i="5"/>
  <c r="AL171" i="5"/>
  <c r="AO169" i="5"/>
  <c r="AL169" i="5"/>
  <c r="AO167" i="5"/>
  <c r="AL167" i="5"/>
  <c r="AO165" i="5"/>
  <c r="AL165" i="5"/>
  <c r="AO163" i="5"/>
  <c r="AL163" i="5"/>
  <c r="AO161" i="5"/>
  <c r="AL161" i="5"/>
  <c r="AO159" i="5"/>
  <c r="AL159" i="5"/>
  <c r="F157" i="5"/>
  <c r="E193" i="5"/>
  <c r="F193" i="5"/>
  <c r="AO153" i="5"/>
  <c r="AL153" i="5"/>
  <c r="AO151" i="5"/>
  <c r="AL151" i="5"/>
  <c r="AO149" i="5"/>
  <c r="AL149" i="5"/>
  <c r="AO147" i="5"/>
  <c r="AL147" i="5"/>
  <c r="AO145" i="5"/>
  <c r="AL145" i="5"/>
  <c r="AO143" i="5"/>
  <c r="AL143" i="5"/>
  <c r="AO141" i="5"/>
  <c r="AL141" i="5"/>
  <c r="AO139" i="5"/>
  <c r="AL139" i="5"/>
  <c r="AO137" i="5"/>
  <c r="AL137" i="5"/>
  <c r="AO135" i="5"/>
  <c r="AL135" i="5"/>
  <c r="AO133" i="5"/>
  <c r="AL133" i="5"/>
  <c r="AO131" i="5"/>
  <c r="AL131" i="5"/>
  <c r="AO129" i="5"/>
  <c r="AL129" i="5"/>
  <c r="AO127" i="5"/>
  <c r="AL127" i="5"/>
  <c r="AO125" i="5"/>
  <c r="AL125" i="5"/>
  <c r="R192" i="5"/>
  <c r="AO192" i="5"/>
  <c r="AL123" i="5"/>
  <c r="C69" i="6"/>
  <c r="AO121" i="5"/>
  <c r="AL121" i="5"/>
  <c r="AO119" i="5"/>
  <c r="AL119" i="5"/>
  <c r="AO117" i="5"/>
  <c r="AL117" i="5"/>
  <c r="AO115" i="5"/>
  <c r="AL115" i="5"/>
  <c r="AO113" i="5"/>
  <c r="AL113" i="5"/>
  <c r="AO111" i="5"/>
  <c r="AL111" i="5"/>
  <c r="AO109" i="5"/>
  <c r="AL109" i="5"/>
  <c r="AO107" i="5"/>
  <c r="AL107" i="5"/>
  <c r="AO105" i="5"/>
  <c r="AL105" i="5"/>
  <c r="AO103" i="5"/>
  <c r="AL103" i="5"/>
  <c r="AO101" i="5"/>
  <c r="AL101" i="5"/>
  <c r="AQ155" i="5"/>
  <c r="D155" i="5"/>
  <c r="Y65" i="5"/>
  <c r="AN65" i="5"/>
  <c r="AO65" i="5"/>
  <c r="Y66" i="5"/>
  <c r="F375" i="5"/>
  <c r="Y55" i="5"/>
  <c r="AN55" i="5"/>
  <c r="AO55" i="5"/>
  <c r="Y52" i="5"/>
  <c r="AN52" i="5"/>
  <c r="AO52" i="5"/>
  <c r="Y91" i="5"/>
  <c r="AN91" i="5"/>
  <c r="AO91" i="5"/>
  <c r="F369" i="5"/>
  <c r="Y87" i="5"/>
  <c r="Y86" i="5"/>
  <c r="Y88" i="5"/>
  <c r="Y84" i="5"/>
  <c r="AN84" i="5"/>
  <c r="AO84" i="5"/>
  <c r="Z84" i="5"/>
  <c r="Y80" i="5"/>
  <c r="Y81" i="5"/>
  <c r="Y82" i="5"/>
  <c r="Y45" i="5"/>
  <c r="AN45" i="5"/>
  <c r="AO45" i="5"/>
  <c r="Y46" i="5"/>
  <c r="Y75" i="5"/>
  <c r="Y76" i="5"/>
  <c r="F363" i="5"/>
  <c r="Y71" i="5"/>
  <c r="AN71" i="5"/>
  <c r="AO71" i="5"/>
  <c r="Y72" i="5"/>
  <c r="F361" i="5"/>
  <c r="F359" i="5"/>
  <c r="Y67" i="5"/>
  <c r="AN67" i="5"/>
  <c r="AO67" i="5"/>
  <c r="Y68" i="5"/>
  <c r="AN68" i="5"/>
  <c r="AO68" i="5"/>
  <c r="Y36" i="5"/>
  <c r="AN36" i="5"/>
  <c r="AO36" i="5"/>
  <c r="Y62" i="5"/>
  <c r="AN62" i="5"/>
  <c r="AO62" i="5"/>
  <c r="Y63" i="5"/>
  <c r="AN63" i="5"/>
  <c r="Y28" i="5"/>
  <c r="AN28" i="5"/>
  <c r="AO28" i="5"/>
  <c r="Y29" i="5"/>
  <c r="Y30" i="5"/>
  <c r="Y31" i="5"/>
  <c r="Y32" i="5"/>
  <c r="AD25" i="5"/>
  <c r="AD26" i="5"/>
  <c r="AD27" i="5"/>
  <c r="AD60" i="5"/>
  <c r="Y21" i="5"/>
  <c r="AN21" i="5"/>
  <c r="Y22" i="5"/>
  <c r="Y23" i="5"/>
  <c r="Y24" i="5"/>
  <c r="Y59" i="5"/>
  <c r="AN59" i="5"/>
  <c r="AO59" i="5"/>
  <c r="AD18" i="5"/>
  <c r="AD19" i="5"/>
  <c r="AD20" i="5"/>
  <c r="AD58" i="5"/>
  <c r="Y13" i="5"/>
  <c r="AN13" i="5"/>
  <c r="AO13" i="5"/>
  <c r="Y14" i="5"/>
  <c r="Y15" i="5"/>
  <c r="Y16" i="5"/>
  <c r="Y17" i="5"/>
  <c r="F351" i="5"/>
  <c r="Y56" i="5"/>
  <c r="AN56" i="5"/>
  <c r="AO56" i="5"/>
  <c r="Y57" i="5"/>
  <c r="AN57" i="5"/>
  <c r="AO57" i="5"/>
  <c r="AD9" i="5"/>
  <c r="AD10" i="5"/>
  <c r="AD11" i="5"/>
  <c r="AD12" i="5"/>
  <c r="Y6" i="5"/>
  <c r="AN6" i="5"/>
  <c r="AO6" i="5"/>
  <c r="Y7" i="5"/>
  <c r="Y8" i="5"/>
  <c r="F349" i="5"/>
  <c r="Y5" i="5"/>
  <c r="AN5" i="5"/>
  <c r="O19" i="7"/>
  <c r="N272" i="7"/>
  <c r="O272" i="7"/>
  <c r="O163" i="2"/>
  <c r="K261" i="5"/>
  <c r="O167" i="2"/>
  <c r="K265" i="5"/>
  <c r="O171" i="2"/>
  <c r="K269" i="5"/>
  <c r="O175" i="2"/>
  <c r="K273" i="5"/>
  <c r="O177" i="2"/>
  <c r="K275" i="5"/>
  <c r="O103" i="2"/>
  <c r="K65" i="5"/>
  <c r="O91" i="2"/>
  <c r="K53" i="5"/>
  <c r="O131" i="2"/>
  <c r="K93" i="5"/>
  <c r="O181" i="2"/>
  <c r="K279" i="5"/>
  <c r="N182" i="2"/>
  <c r="O182" i="2"/>
  <c r="N132" i="2"/>
  <c r="J39" i="3"/>
  <c r="S55" i="2"/>
  <c r="E40" i="3"/>
  <c r="G40" i="3"/>
  <c r="L132" i="2"/>
  <c r="S132" i="2"/>
  <c r="E42" i="3"/>
  <c r="G42" i="3"/>
  <c r="AL84" i="5"/>
  <c r="L248" i="2"/>
  <c r="S248" i="2"/>
  <c r="E44" i="3"/>
  <c r="G44" i="3"/>
  <c r="N405" i="2"/>
  <c r="N403" i="2"/>
  <c r="N401" i="2"/>
  <c r="N399" i="2"/>
  <c r="N397" i="2"/>
  <c r="N395" i="2"/>
  <c r="N393" i="2"/>
  <c r="N391" i="2"/>
  <c r="N389" i="2"/>
  <c r="N387" i="2"/>
  <c r="N385" i="2"/>
  <c r="N383" i="2"/>
  <c r="N381" i="2"/>
  <c r="N379" i="2"/>
  <c r="N377" i="2"/>
  <c r="N375" i="2"/>
  <c r="N372" i="2"/>
  <c r="J193" i="5"/>
  <c r="L372" i="2"/>
  <c r="S372" i="2"/>
  <c r="L334" i="2"/>
  <c r="Q334" i="2"/>
  <c r="F277" i="2"/>
  <c r="I376" i="5"/>
  <c r="N273" i="2"/>
  <c r="N269" i="2"/>
  <c r="N267" i="2"/>
  <c r="N263" i="2"/>
  <c r="X204" i="7"/>
  <c r="V204" i="7"/>
  <c r="W204" i="7"/>
  <c r="O369" i="7"/>
  <c r="M402" i="7"/>
  <c r="T402" i="7"/>
  <c r="T369" i="7"/>
  <c r="N147" i="8"/>
  <c r="O147" i="8"/>
  <c r="S147" i="8"/>
  <c r="N142" i="8"/>
  <c r="O142" i="8"/>
  <c r="S142" i="8"/>
  <c r="N137" i="8"/>
  <c r="O137" i="8"/>
  <c r="S137" i="8"/>
  <c r="N132" i="8"/>
  <c r="O132" i="8"/>
  <c r="S132" i="8"/>
  <c r="N127" i="8"/>
  <c r="O127" i="8"/>
  <c r="S127" i="8"/>
  <c r="N121" i="8"/>
  <c r="O121" i="8"/>
  <c r="S121" i="8"/>
  <c r="N116" i="8"/>
  <c r="O116" i="8"/>
  <c r="S116" i="8"/>
  <c r="N111" i="8"/>
  <c r="O111" i="8"/>
  <c r="S111" i="8"/>
  <c r="N106" i="8"/>
  <c r="O106" i="8"/>
  <c r="S106" i="8"/>
  <c r="N101" i="8"/>
  <c r="O101" i="8"/>
  <c r="S101" i="8"/>
  <c r="N96" i="8"/>
  <c r="O96" i="8"/>
  <c r="S96" i="8"/>
  <c r="N90" i="8"/>
  <c r="O90" i="8"/>
  <c r="S90" i="8"/>
  <c r="N86" i="8"/>
  <c r="O86" i="8"/>
  <c r="S86" i="8"/>
  <c r="N81" i="8"/>
  <c r="O81" i="8"/>
  <c r="S81" i="8"/>
  <c r="N76" i="8"/>
  <c r="O76" i="8"/>
  <c r="S76" i="8"/>
  <c r="N71" i="8"/>
  <c r="O71" i="8"/>
  <c r="S71" i="8"/>
  <c r="N67" i="8"/>
  <c r="O67" i="8"/>
  <c r="S67" i="8"/>
  <c r="N62" i="8"/>
  <c r="O62" i="8"/>
  <c r="S62" i="8"/>
  <c r="N57" i="8"/>
  <c r="O57" i="8"/>
  <c r="S57" i="8"/>
  <c r="N52" i="8"/>
  <c r="O52" i="8"/>
  <c r="S52" i="8"/>
  <c r="N47" i="8"/>
  <c r="O47" i="8"/>
  <c r="S47" i="8"/>
  <c r="N43" i="8"/>
  <c r="O43" i="8"/>
  <c r="S43" i="8"/>
  <c r="N38" i="8"/>
  <c r="O38" i="8"/>
  <c r="S38" i="8"/>
  <c r="N33" i="8"/>
  <c r="O33" i="8"/>
  <c r="S33" i="8"/>
  <c r="N28" i="8"/>
  <c r="O28" i="8"/>
  <c r="S28" i="8"/>
  <c r="N24" i="8"/>
  <c r="O24" i="8"/>
  <c r="S24" i="8"/>
  <c r="N19" i="8"/>
  <c r="O19" i="8"/>
  <c r="S19" i="8"/>
  <c r="N15" i="8"/>
  <c r="L272" i="8"/>
  <c r="S15" i="8"/>
  <c r="X89" i="5"/>
  <c r="X90" i="5"/>
  <c r="X77" i="5"/>
  <c r="X78" i="5"/>
  <c r="X79" i="5"/>
  <c r="X71" i="5"/>
  <c r="X72" i="5"/>
  <c r="X67" i="5"/>
  <c r="X68" i="5"/>
  <c r="X65" i="5"/>
  <c r="X66" i="5"/>
  <c r="D233" i="5"/>
  <c r="M154" i="8"/>
  <c r="T154" i="8"/>
  <c r="N270" i="8"/>
  <c r="M270" i="8"/>
  <c r="T270" i="8"/>
  <c r="M272" i="8"/>
  <c r="X270" i="7"/>
  <c r="V270" i="7"/>
  <c r="W270" i="7"/>
  <c r="W329" i="7"/>
  <c r="X329" i="7"/>
  <c r="V329" i="7"/>
  <c r="N400" i="7"/>
  <c r="O400" i="7"/>
  <c r="S400" i="7"/>
  <c r="N398" i="7"/>
  <c r="O398" i="7"/>
  <c r="S398" i="7"/>
  <c r="N396" i="7"/>
  <c r="O396" i="7"/>
  <c r="S396" i="7"/>
  <c r="N394" i="7"/>
  <c r="O394" i="7"/>
  <c r="S394" i="7"/>
  <c r="N392" i="7"/>
  <c r="O392" i="7"/>
  <c r="S392" i="7"/>
  <c r="N390" i="7"/>
  <c r="O390" i="7"/>
  <c r="S390" i="7"/>
  <c r="N388" i="7"/>
  <c r="O388" i="7"/>
  <c r="S388" i="7"/>
  <c r="N386" i="7"/>
  <c r="O386" i="7"/>
  <c r="S386" i="7"/>
  <c r="N384" i="7"/>
  <c r="O384" i="7"/>
  <c r="S384" i="7"/>
  <c r="N382" i="7"/>
  <c r="O382" i="7"/>
  <c r="S382" i="7"/>
  <c r="N380" i="7"/>
  <c r="O380" i="7"/>
  <c r="S380" i="7"/>
  <c r="N378" i="7"/>
  <c r="O378" i="7"/>
  <c r="S378" i="7"/>
  <c r="N376" i="7"/>
  <c r="O376" i="7"/>
  <c r="S376" i="7"/>
  <c r="N374" i="7"/>
  <c r="O374" i="7"/>
  <c r="S374" i="7"/>
  <c r="N372" i="7"/>
  <c r="O372" i="7"/>
  <c r="S372" i="7"/>
  <c r="N370" i="7"/>
  <c r="O370" i="7"/>
  <c r="S370" i="7"/>
  <c r="L154" i="8"/>
  <c r="S154" i="8"/>
  <c r="S10" i="8"/>
  <c r="L270" i="8"/>
  <c r="S270" i="8"/>
  <c r="S207" i="8"/>
  <c r="N151" i="8"/>
  <c r="O151" i="8"/>
  <c r="S151" i="8"/>
  <c r="N144" i="8"/>
  <c r="O144" i="8"/>
  <c r="S144" i="8"/>
  <c r="N139" i="8"/>
  <c r="O139" i="8"/>
  <c r="S139" i="8"/>
  <c r="N134" i="8"/>
  <c r="O134" i="8"/>
  <c r="S134" i="8"/>
  <c r="N129" i="8"/>
  <c r="O129" i="8"/>
  <c r="S129" i="8"/>
  <c r="N124" i="8"/>
  <c r="O124" i="8"/>
  <c r="S124" i="8"/>
  <c r="N119" i="8"/>
  <c r="O119" i="8"/>
  <c r="S119" i="8"/>
  <c r="N113" i="8"/>
  <c r="O113" i="8"/>
  <c r="S113" i="8"/>
  <c r="N108" i="8"/>
  <c r="O108" i="8"/>
  <c r="S108" i="8"/>
  <c r="N103" i="8"/>
  <c r="O103" i="8"/>
  <c r="S103" i="8"/>
  <c r="N98" i="8"/>
  <c r="O98" i="8"/>
  <c r="S98" i="8"/>
  <c r="N93" i="8"/>
  <c r="O93" i="8"/>
  <c r="S93" i="8"/>
  <c r="N88" i="8"/>
  <c r="O88" i="8"/>
  <c r="S88" i="8"/>
  <c r="N83" i="8"/>
  <c r="O83" i="8"/>
  <c r="S83" i="8"/>
  <c r="N79" i="8"/>
  <c r="O79" i="8"/>
  <c r="S79" i="8"/>
  <c r="N74" i="8"/>
  <c r="O74" i="8"/>
  <c r="S74" i="8"/>
  <c r="N69" i="8"/>
  <c r="O69" i="8"/>
  <c r="S69" i="8"/>
  <c r="N64" i="8"/>
  <c r="O64" i="8"/>
  <c r="S64" i="8"/>
  <c r="N59" i="8"/>
  <c r="O59" i="8"/>
  <c r="S59" i="8"/>
  <c r="N54" i="8"/>
  <c r="O54" i="8"/>
  <c r="S54" i="8"/>
  <c r="N50" i="8"/>
  <c r="O50" i="8"/>
  <c r="S50" i="8"/>
  <c r="N45" i="8"/>
  <c r="O45" i="8"/>
  <c r="S45" i="8"/>
  <c r="N40" i="8"/>
  <c r="O40" i="8"/>
  <c r="S40" i="8"/>
  <c r="N36" i="8"/>
  <c r="O36" i="8"/>
  <c r="S36" i="8"/>
  <c r="N31" i="8"/>
  <c r="O31" i="8"/>
  <c r="S31" i="8"/>
  <c r="N26" i="8"/>
  <c r="O26" i="8"/>
  <c r="S26" i="8"/>
  <c r="N22" i="8"/>
  <c r="O22" i="8"/>
  <c r="S22" i="8"/>
  <c r="N17" i="8"/>
  <c r="O17" i="8"/>
  <c r="S17" i="8"/>
  <c r="X86" i="5"/>
  <c r="X87" i="5"/>
  <c r="X88" i="5"/>
  <c r="X80" i="5"/>
  <c r="X81" i="5"/>
  <c r="X82" i="5"/>
  <c r="O193" i="5"/>
  <c r="AQ193" i="5"/>
  <c r="N399" i="7"/>
  <c r="O399" i="7"/>
  <c r="N395" i="7"/>
  <c r="O395" i="7"/>
  <c r="N391" i="7"/>
  <c r="O391" i="7"/>
  <c r="N387" i="7"/>
  <c r="O387" i="7"/>
  <c r="N383" i="7"/>
  <c r="O383" i="7"/>
  <c r="N379" i="7"/>
  <c r="O379" i="7"/>
  <c r="N375" i="7"/>
  <c r="O375" i="7"/>
  <c r="N371" i="7"/>
  <c r="O371" i="7"/>
  <c r="N405" i="7"/>
  <c r="O405" i="7"/>
  <c r="N407" i="7"/>
  <c r="O407" i="7"/>
  <c r="N411" i="7"/>
  <c r="O411" i="7"/>
  <c r="N413" i="7"/>
  <c r="O413" i="7"/>
  <c r="N415" i="7"/>
  <c r="O415" i="7"/>
  <c r="N419" i="7"/>
  <c r="O419" i="7"/>
  <c r="N421" i="7"/>
  <c r="O421" i="7"/>
  <c r="N424" i="7"/>
  <c r="O424" i="7"/>
  <c r="N428" i="7"/>
  <c r="O428" i="7"/>
  <c r="X54" i="5"/>
  <c r="X51" i="5"/>
  <c r="X49" i="5"/>
  <c r="X48" i="5"/>
  <c r="X46" i="5"/>
  <c r="X44" i="5"/>
  <c r="X43" i="5"/>
  <c r="X40" i="5"/>
  <c r="X39" i="5"/>
  <c r="X38" i="5"/>
  <c r="X35" i="5"/>
  <c r="X34" i="5"/>
  <c r="X32" i="5"/>
  <c r="X31" i="5"/>
  <c r="X30" i="5"/>
  <c r="X29" i="5"/>
  <c r="X27" i="5"/>
  <c r="X26" i="5"/>
  <c r="X24" i="5"/>
  <c r="X23" i="5"/>
  <c r="X22" i="5"/>
  <c r="X20" i="5"/>
  <c r="X19" i="5"/>
  <c r="X17" i="5"/>
  <c r="X16" i="5"/>
  <c r="X15" i="5"/>
  <c r="X14" i="5"/>
  <c r="X12" i="5"/>
  <c r="X11" i="5"/>
  <c r="X10" i="5"/>
  <c r="X8" i="5"/>
  <c r="X7" i="5"/>
  <c r="V367" i="7"/>
  <c r="X367" i="7"/>
  <c r="H228" i="5"/>
  <c r="M228" i="5"/>
  <c r="AQ228" i="5"/>
  <c r="O203" i="5"/>
  <c r="AQ203" i="5"/>
  <c r="O201" i="5"/>
  <c r="AQ201" i="5"/>
  <c r="O199" i="5"/>
  <c r="AQ199" i="5"/>
  <c r="O197" i="5"/>
  <c r="AQ197" i="5"/>
  <c r="O195" i="5"/>
  <c r="AQ195" i="5"/>
  <c r="O192" i="5"/>
  <c r="O190" i="5"/>
  <c r="AQ190" i="5"/>
  <c r="O188" i="5"/>
  <c r="AQ188" i="5"/>
  <c r="O186" i="5"/>
  <c r="AQ186" i="5"/>
  <c r="O184" i="5"/>
  <c r="AQ184" i="5"/>
  <c r="O182" i="5"/>
  <c r="AQ182" i="5"/>
  <c r="N274" i="8"/>
  <c r="S332" i="8"/>
  <c r="S370" i="8"/>
  <c r="S372" i="8"/>
  <c r="S374" i="8"/>
  <c r="S376" i="8"/>
  <c r="S378" i="8"/>
  <c r="S380" i="8"/>
  <c r="S382" i="8"/>
  <c r="S384" i="8"/>
  <c r="S386" i="8"/>
  <c r="S388" i="8"/>
  <c r="S390" i="8"/>
  <c r="S392" i="8"/>
  <c r="S394" i="8"/>
  <c r="S396" i="8"/>
  <c r="S398" i="8"/>
  <c r="S400" i="8"/>
  <c r="H193" i="5"/>
  <c r="O155" i="5"/>
  <c r="K17" i="6"/>
  <c r="M15" i="6"/>
  <c r="AI86" i="5"/>
  <c r="AI87" i="5"/>
  <c r="AI88" i="5"/>
  <c r="AI80" i="5"/>
  <c r="AI81" i="5"/>
  <c r="AI82" i="5"/>
  <c r="O63" i="5"/>
  <c r="C62" i="6"/>
  <c r="H38" i="6"/>
  <c r="R5" i="5"/>
  <c r="R92" i="5"/>
  <c r="R85" i="5"/>
  <c r="AI76" i="5"/>
  <c r="AI75" i="5"/>
  <c r="AI72" i="5"/>
  <c r="AI66" i="5"/>
  <c r="R63" i="5"/>
  <c r="D62" i="6"/>
  <c r="H42" i="6"/>
  <c r="AI54" i="5"/>
  <c r="AI51" i="5"/>
  <c r="AI46" i="5"/>
  <c r="AI32" i="5"/>
  <c r="AI31" i="5"/>
  <c r="AI30" i="5"/>
  <c r="AI29" i="5"/>
  <c r="AI24" i="5"/>
  <c r="AI23" i="5"/>
  <c r="AI22" i="5"/>
  <c r="AI17" i="5"/>
  <c r="AI16" i="5"/>
  <c r="AI15" i="5"/>
  <c r="AI14" i="5"/>
  <c r="AI8" i="5"/>
  <c r="AI7" i="5"/>
  <c r="R190" i="5"/>
  <c r="AO190" i="5"/>
  <c r="R188" i="5"/>
  <c r="AO188" i="5"/>
  <c r="R186" i="5"/>
  <c r="AO186" i="5"/>
  <c r="R184" i="5"/>
  <c r="AO184" i="5"/>
  <c r="R182" i="5"/>
  <c r="AO182" i="5"/>
  <c r="R180" i="5"/>
  <c r="AO180" i="5"/>
  <c r="R178" i="5"/>
  <c r="AO178" i="5"/>
  <c r="R176" i="5"/>
  <c r="AO176" i="5"/>
  <c r="L17" i="6"/>
  <c r="D14" i="6"/>
  <c r="R208" i="5"/>
  <c r="AO208" i="5"/>
  <c r="R206" i="5"/>
  <c r="AO206" i="5"/>
  <c r="R204" i="5"/>
  <c r="AO204" i="5"/>
  <c r="R202" i="5"/>
  <c r="AO202" i="5"/>
  <c r="R200" i="5"/>
  <c r="AO200" i="5"/>
  <c r="R198" i="5"/>
  <c r="AO198" i="5"/>
  <c r="R196" i="5"/>
  <c r="AO196" i="5"/>
  <c r="R193" i="5"/>
  <c r="R175" i="5"/>
  <c r="AO175" i="5"/>
  <c r="R173" i="5"/>
  <c r="AO173" i="5"/>
  <c r="AN26" i="5"/>
  <c r="AO26" i="5"/>
  <c r="AN34" i="5"/>
  <c r="AO34" i="5"/>
  <c r="AN64" i="5"/>
  <c r="AO64" i="5"/>
  <c r="AN44" i="5"/>
  <c r="AO44" i="5"/>
  <c r="AN79" i="5"/>
  <c r="AO79" i="5"/>
  <c r="AN49" i="5"/>
  <c r="AO49" i="5"/>
  <c r="M74" i="3"/>
  <c r="K42" i="3"/>
  <c r="M72" i="3"/>
  <c r="K40" i="3"/>
  <c r="K39" i="3"/>
  <c r="M71" i="3"/>
  <c r="O274" i="8"/>
  <c r="N329" i="8"/>
  <c r="O329" i="8"/>
  <c r="N272" i="8"/>
  <c r="O272" i="8"/>
  <c r="O15" i="8"/>
  <c r="J368" i="5"/>
  <c r="O269" i="2"/>
  <c r="K368" i="5"/>
  <c r="J372" i="5"/>
  <c r="O273" i="2"/>
  <c r="K372" i="5"/>
  <c r="E155" i="5"/>
  <c r="F155" i="5"/>
  <c r="S334" i="2"/>
  <c r="J198" i="5"/>
  <c r="O377" i="2"/>
  <c r="K198" i="5"/>
  <c r="J202" i="5"/>
  <c r="O381" i="2"/>
  <c r="K202" i="5"/>
  <c r="J206" i="5"/>
  <c r="O385" i="2"/>
  <c r="K206" i="5"/>
  <c r="J210" i="5"/>
  <c r="O389" i="2"/>
  <c r="K210" i="5"/>
  <c r="J214" i="5"/>
  <c r="O393" i="2"/>
  <c r="K214" i="5"/>
  <c r="J218" i="5"/>
  <c r="O397" i="2"/>
  <c r="K218" i="5"/>
  <c r="J222" i="5"/>
  <c r="O401" i="2"/>
  <c r="K222" i="5"/>
  <c r="J226" i="5"/>
  <c r="O405" i="2"/>
  <c r="K226" i="5"/>
  <c r="Z6" i="5"/>
  <c r="AL6" i="5"/>
  <c r="Z7" i="5"/>
  <c r="AL7" i="5"/>
  <c r="Z8" i="5"/>
  <c r="AL8" i="5"/>
  <c r="Z5" i="5"/>
  <c r="AL5" i="5"/>
  <c r="Z13" i="5"/>
  <c r="AL13" i="5"/>
  <c r="Z14" i="5"/>
  <c r="AL14" i="5"/>
  <c r="Z15" i="5"/>
  <c r="AL15" i="5"/>
  <c r="Z16" i="5"/>
  <c r="AL16" i="5"/>
  <c r="Z17" i="5"/>
  <c r="AL17" i="5"/>
  <c r="Z56" i="5"/>
  <c r="AL56" i="5"/>
  <c r="Z57" i="5"/>
  <c r="AL57" i="5"/>
  <c r="Z28" i="5"/>
  <c r="AL28" i="5"/>
  <c r="Z29" i="5"/>
  <c r="AL29" i="5"/>
  <c r="Z30" i="5"/>
  <c r="AL30" i="5"/>
  <c r="Z31" i="5"/>
  <c r="AL31" i="5"/>
  <c r="Z32" i="5"/>
  <c r="AL32" i="5"/>
  <c r="Z36" i="5"/>
  <c r="AL36" i="5"/>
  <c r="Z62" i="5"/>
  <c r="AL62" i="5"/>
  <c r="Z63" i="5"/>
  <c r="AL63" i="5"/>
  <c r="Z67" i="5"/>
  <c r="AL67" i="5"/>
  <c r="Z68" i="5"/>
  <c r="AL68" i="5"/>
  <c r="Z45" i="5"/>
  <c r="AL45" i="5"/>
  <c r="Z46" i="5"/>
  <c r="AL46" i="5"/>
  <c r="Z75" i="5"/>
  <c r="AL75" i="5"/>
  <c r="Z76" i="5"/>
  <c r="AL76" i="5"/>
  <c r="Z86" i="5"/>
  <c r="AL86" i="5"/>
  <c r="Z87" i="5"/>
  <c r="AL87" i="5"/>
  <c r="Z88" i="5"/>
  <c r="AL88" i="5"/>
  <c r="Z55" i="5"/>
  <c r="AL55" i="5"/>
  <c r="Z93" i="5"/>
  <c r="AL93" i="5"/>
  <c r="AO193" i="5"/>
  <c r="AL193" i="5"/>
  <c r="F228" i="5"/>
  <c r="Q228" i="5"/>
  <c r="J349" i="5"/>
  <c r="N277" i="2"/>
  <c r="O250" i="2"/>
  <c r="K349" i="5"/>
  <c r="Z9" i="5"/>
  <c r="AL9" i="5"/>
  <c r="Z10" i="5"/>
  <c r="AL10" i="5"/>
  <c r="Z11" i="5"/>
  <c r="AL11" i="5"/>
  <c r="Z12" i="5"/>
  <c r="AL12" i="5"/>
  <c r="Z25" i="5"/>
  <c r="AL25" i="5"/>
  <c r="Z26" i="5"/>
  <c r="AL26" i="5"/>
  <c r="Z27" i="5"/>
  <c r="AL27" i="5"/>
  <c r="Z60" i="5"/>
  <c r="AL60" i="5"/>
  <c r="Z33" i="5"/>
  <c r="AL33" i="5"/>
  <c r="Z34" i="5"/>
  <c r="AL34" i="5"/>
  <c r="Z35" i="5"/>
  <c r="AL35" i="5"/>
  <c r="Z61" i="5"/>
  <c r="AL61" i="5"/>
  <c r="Z41" i="5"/>
  <c r="AL41" i="5"/>
  <c r="Z69" i="5"/>
  <c r="AL69" i="5"/>
  <c r="Z70" i="5"/>
  <c r="AL70" i="5"/>
  <c r="D61" i="6"/>
  <c r="L74" i="3"/>
  <c r="L15" i="3"/>
  <c r="N402" i="7"/>
  <c r="O402" i="7"/>
  <c r="O372" i="2"/>
  <c r="K193" i="5"/>
  <c r="O132" i="2"/>
  <c r="AN7" i="5"/>
  <c r="AO7" i="5"/>
  <c r="AN16" i="5"/>
  <c r="AO16" i="5"/>
  <c r="AN14" i="5"/>
  <c r="AO14" i="5"/>
  <c r="AN24" i="5"/>
  <c r="AO24" i="5"/>
  <c r="AN22" i="5"/>
  <c r="AO22" i="5"/>
  <c r="AN31" i="5"/>
  <c r="AO31" i="5"/>
  <c r="AN29" i="5"/>
  <c r="AO29" i="5"/>
  <c r="AO63" i="5"/>
  <c r="AN72" i="5"/>
  <c r="AO72" i="5"/>
  <c r="AN75" i="5"/>
  <c r="AO75" i="5"/>
  <c r="AN81" i="5"/>
  <c r="AO81" i="5"/>
  <c r="AN80" i="5"/>
  <c r="AO80" i="5"/>
  <c r="AN86" i="5"/>
  <c r="AO86" i="5"/>
  <c r="AN66" i="5"/>
  <c r="AO66" i="5"/>
  <c r="AO85" i="5"/>
  <c r="AN51" i="5"/>
  <c r="AO51" i="5"/>
  <c r="AO92" i="5"/>
  <c r="AN54" i="5"/>
  <c r="AO54" i="5"/>
  <c r="O248" i="2"/>
  <c r="C14" i="6"/>
  <c r="D15" i="6"/>
  <c r="H21" i="6"/>
  <c r="O228" i="5"/>
  <c r="N228" i="5"/>
  <c r="J362" i="5"/>
  <c r="O263" i="2"/>
  <c r="K362" i="5"/>
  <c r="J366" i="5"/>
  <c r="O267" i="2"/>
  <c r="K366" i="5"/>
  <c r="J196" i="5"/>
  <c r="O375" i="2"/>
  <c r="K196" i="5"/>
  <c r="J200" i="5"/>
  <c r="O379" i="2"/>
  <c r="K200" i="5"/>
  <c r="J204" i="5"/>
  <c r="O383" i="2"/>
  <c r="K204" i="5"/>
  <c r="J208" i="5"/>
  <c r="O387" i="2"/>
  <c r="K208" i="5"/>
  <c r="J212" i="5"/>
  <c r="O391" i="2"/>
  <c r="K212" i="5"/>
  <c r="J216" i="5"/>
  <c r="O395" i="2"/>
  <c r="K216" i="5"/>
  <c r="J220" i="5"/>
  <c r="O399" i="2"/>
  <c r="K220" i="5"/>
  <c r="J224" i="5"/>
  <c r="O403" i="2"/>
  <c r="K224" i="5"/>
  <c r="Z21" i="5"/>
  <c r="Z22" i="5"/>
  <c r="AL22" i="5"/>
  <c r="Z23" i="5"/>
  <c r="AL23" i="5"/>
  <c r="Z24" i="5"/>
  <c r="AL24" i="5"/>
  <c r="Z59" i="5"/>
  <c r="AL59" i="5"/>
  <c r="AO21" i="5"/>
  <c r="Z71" i="5"/>
  <c r="AL71" i="5"/>
  <c r="Z72" i="5"/>
  <c r="AL72" i="5"/>
  <c r="Z80" i="5"/>
  <c r="AL80" i="5"/>
  <c r="Z81" i="5"/>
  <c r="AL81" i="5"/>
  <c r="Z82" i="5"/>
  <c r="AL82" i="5"/>
  <c r="Z52" i="5"/>
  <c r="AL52" i="5"/>
  <c r="Z91" i="5"/>
  <c r="AL91" i="5"/>
  <c r="Z65" i="5"/>
  <c r="AL65" i="5"/>
  <c r="Z66" i="5"/>
  <c r="AL66" i="5"/>
  <c r="AO157" i="5"/>
  <c r="AL157" i="5"/>
  <c r="AO195" i="5"/>
  <c r="AL195" i="5"/>
  <c r="N401" i="1"/>
  <c r="O401" i="1"/>
  <c r="O262" i="1"/>
  <c r="J351" i="5"/>
  <c r="O252" i="2"/>
  <c r="K351" i="5"/>
  <c r="Z18" i="5"/>
  <c r="AL18" i="5"/>
  <c r="Z19" i="5"/>
  <c r="AL19" i="5"/>
  <c r="Z20" i="5"/>
  <c r="AL20" i="5"/>
  <c r="Z58" i="5"/>
  <c r="AL58" i="5"/>
  <c r="Z37" i="5"/>
  <c r="AL37" i="5"/>
  <c r="Z38" i="5"/>
  <c r="AL38" i="5"/>
  <c r="Z39" i="5"/>
  <c r="AL39" i="5"/>
  <c r="Z40" i="5"/>
  <c r="AL40" i="5"/>
  <c r="Z64" i="5"/>
  <c r="AL64" i="5"/>
  <c r="Z42" i="5"/>
  <c r="AL42" i="5"/>
  <c r="Z43" i="5"/>
  <c r="AL43" i="5"/>
  <c r="Z44" i="5"/>
  <c r="AL44" i="5"/>
  <c r="Z73" i="5"/>
  <c r="AL73" i="5"/>
  <c r="Z74" i="5"/>
  <c r="AL74" i="5"/>
  <c r="Z77" i="5"/>
  <c r="AL77" i="5"/>
  <c r="Z78" i="5"/>
  <c r="AL78" i="5"/>
  <c r="Z79" i="5"/>
  <c r="AL79" i="5"/>
  <c r="Z47" i="5"/>
  <c r="AL47" i="5"/>
  <c r="Z48" i="5"/>
  <c r="AL48" i="5"/>
  <c r="Z49" i="5"/>
  <c r="AL49" i="5"/>
  <c r="Z83" i="5"/>
  <c r="AL83" i="5"/>
  <c r="Z50" i="5"/>
  <c r="AL50" i="5"/>
  <c r="Z51" i="5"/>
  <c r="AL51" i="5"/>
  <c r="Z85" i="5"/>
  <c r="AL85" i="5"/>
  <c r="Z89" i="5"/>
  <c r="AL89" i="5"/>
  <c r="Z90" i="5"/>
  <c r="AL90" i="5"/>
  <c r="Z53" i="5"/>
  <c r="AL53" i="5"/>
  <c r="Z54" i="5"/>
  <c r="AL54" i="5"/>
  <c r="Z92" i="5"/>
  <c r="AL92" i="5"/>
  <c r="K41" i="3"/>
  <c r="M73" i="3"/>
  <c r="L71" i="3"/>
  <c r="L12" i="3"/>
  <c r="O270" i="8"/>
  <c r="N154" i="8"/>
  <c r="O154" i="8"/>
  <c r="O334" i="2"/>
  <c r="K155" i="5"/>
  <c r="N407" i="2"/>
  <c r="O407" i="2"/>
  <c r="V55" i="2"/>
  <c r="AO5" i="5"/>
  <c r="AN8" i="5"/>
  <c r="AO8" i="5"/>
  <c r="AN17" i="5"/>
  <c r="AO17" i="5"/>
  <c r="AN15" i="5"/>
  <c r="AO15" i="5"/>
  <c r="AN23" i="5"/>
  <c r="AO23" i="5"/>
  <c r="AN32" i="5"/>
  <c r="AO32" i="5"/>
  <c r="AN30" i="5"/>
  <c r="AO30" i="5"/>
  <c r="AN76" i="5"/>
  <c r="AO76" i="5"/>
  <c r="AN46" i="5"/>
  <c r="AO46" i="5"/>
  <c r="AN82" i="5"/>
  <c r="AO82" i="5"/>
  <c r="AN88" i="5"/>
  <c r="AO88" i="5"/>
  <c r="AN87" i="5"/>
  <c r="AO87" i="5"/>
  <c r="O260" i="1"/>
  <c r="O131" i="1"/>
  <c r="AD13" i="5"/>
  <c r="AD14" i="5"/>
  <c r="AD15" i="5"/>
  <c r="AD16" i="5"/>
  <c r="AD17" i="5"/>
  <c r="AD56" i="5"/>
  <c r="AD57" i="5"/>
  <c r="AL21" i="5"/>
  <c r="C67" i="6"/>
  <c r="C68" i="6"/>
  <c r="H65" i="6"/>
  <c r="AD89" i="5"/>
  <c r="AD90" i="5"/>
  <c r="AD47" i="5"/>
  <c r="AD48" i="5"/>
  <c r="AD49" i="5"/>
  <c r="AD83" i="5"/>
  <c r="AD42" i="5"/>
  <c r="AD43" i="5"/>
  <c r="AD44" i="5"/>
  <c r="AD73" i="5"/>
  <c r="AD74" i="5"/>
  <c r="AD37" i="5"/>
  <c r="AD38" i="5"/>
  <c r="AD39" i="5"/>
  <c r="AD40" i="5"/>
  <c r="AD64" i="5"/>
  <c r="AE21" i="5"/>
  <c r="AE22" i="5"/>
  <c r="AE23" i="5"/>
  <c r="AE24" i="5"/>
  <c r="AE59" i="5"/>
  <c r="AE5" i="5"/>
  <c r="AE6" i="5"/>
  <c r="AE7" i="5"/>
  <c r="AE8" i="5"/>
  <c r="AD6" i="5"/>
  <c r="AD7" i="5"/>
  <c r="AD8" i="5"/>
  <c r="AD5" i="5"/>
  <c r="AO228" i="5"/>
  <c r="AL228" i="5"/>
  <c r="AO155" i="5"/>
  <c r="AL155" i="5"/>
  <c r="AD53" i="5"/>
  <c r="AD54" i="5"/>
  <c r="AD92" i="5"/>
  <c r="AD50" i="5"/>
  <c r="AD51" i="5"/>
  <c r="AD85" i="5"/>
  <c r="AD77" i="5"/>
  <c r="AD78" i="5"/>
  <c r="AD79" i="5"/>
  <c r="AD41" i="5"/>
  <c r="AD69" i="5"/>
  <c r="AD70" i="5"/>
  <c r="AD33" i="5"/>
  <c r="AD34" i="5"/>
  <c r="AD35" i="5"/>
  <c r="AD61" i="5"/>
  <c r="J228" i="5"/>
  <c r="AE13" i="5"/>
  <c r="AE14" i="5"/>
  <c r="AE15" i="5"/>
  <c r="AE16" i="5"/>
  <c r="AE17" i="5"/>
  <c r="AE56" i="5"/>
  <c r="AE57" i="5"/>
  <c r="AE89" i="5"/>
  <c r="AE90" i="5"/>
  <c r="AE47" i="5"/>
  <c r="AE48" i="5"/>
  <c r="AE49" i="5"/>
  <c r="AE83" i="5"/>
  <c r="AE42" i="5"/>
  <c r="AE43" i="5"/>
  <c r="AE44" i="5"/>
  <c r="AE73" i="5"/>
  <c r="AE74" i="5"/>
  <c r="AE37" i="5"/>
  <c r="AE38" i="5"/>
  <c r="AE39" i="5"/>
  <c r="AE40" i="5"/>
  <c r="AE64" i="5"/>
  <c r="AD21" i="5"/>
  <c r="AD22" i="5"/>
  <c r="AD23" i="5"/>
  <c r="AD24" i="5"/>
  <c r="AD59" i="5"/>
  <c r="J376" i="5"/>
  <c r="O277" i="2"/>
  <c r="K376" i="5"/>
  <c r="AE53" i="5"/>
  <c r="AE54" i="5"/>
  <c r="AE92" i="5"/>
  <c r="AE50" i="5"/>
  <c r="AE51" i="5"/>
  <c r="AE85" i="5"/>
  <c r="AE77" i="5"/>
  <c r="AE78" i="5"/>
  <c r="AE79" i="5"/>
  <c r="AE41" i="5"/>
  <c r="AE69" i="5"/>
  <c r="AE70" i="5"/>
  <c r="AE33" i="5"/>
  <c r="AE34" i="5"/>
  <c r="AE35" i="5"/>
  <c r="AE61" i="5"/>
</calcChain>
</file>

<file path=xl/sharedStrings.xml><?xml version="1.0" encoding="utf-8"?>
<sst xmlns="http://schemas.openxmlformats.org/spreadsheetml/2006/main" count="29122" uniqueCount="1177">
  <si>
    <t>England</t>
  </si>
  <si>
    <t>London area</t>
  </si>
  <si>
    <t>Metropolitan areas</t>
  </si>
  <si>
    <t>Shire areas</t>
  </si>
  <si>
    <t>Isles of Scilly</t>
  </si>
  <si>
    <t>Inner London boroughs incl. City</t>
  </si>
  <si>
    <t>Outer London boroughs</t>
  </si>
  <si>
    <t>London boroughs</t>
  </si>
  <si>
    <t>GLA - all functions</t>
  </si>
  <si>
    <t>Metropolitan districts</t>
  </si>
  <si>
    <t>Metropolitan fire authorities</t>
  </si>
  <si>
    <t>Metropolitan police authorities</t>
  </si>
  <si>
    <t>Shire districts</t>
  </si>
  <si>
    <t>Shire police authorities</t>
  </si>
  <si>
    <t>GREATER LONDON</t>
  </si>
  <si>
    <t>City of London</t>
  </si>
  <si>
    <t>Camden</t>
  </si>
  <si>
    <t>Greenwich</t>
  </si>
  <si>
    <t>Hackney</t>
  </si>
  <si>
    <t>Hammersmith and Fulham</t>
  </si>
  <si>
    <t>Islington</t>
  </si>
  <si>
    <t>Kensington and Chelsea</t>
  </si>
  <si>
    <t>Lambeth</t>
  </si>
  <si>
    <t>Lewisham</t>
  </si>
  <si>
    <t>Southwark</t>
  </si>
  <si>
    <t>Tower Hamlets</t>
  </si>
  <si>
    <t>Wandsworth</t>
  </si>
  <si>
    <t>Westminster</t>
  </si>
  <si>
    <t>Barking and Dagenham</t>
  </si>
  <si>
    <t>Barnet</t>
  </si>
  <si>
    <t>Bexley</t>
  </si>
  <si>
    <t>Brent</t>
  </si>
  <si>
    <t>Bromley</t>
  </si>
  <si>
    <t>Croydon</t>
  </si>
  <si>
    <t>Ealing</t>
  </si>
  <si>
    <t>Enfield</t>
  </si>
  <si>
    <t>Haringey</t>
  </si>
  <si>
    <t>Harrow</t>
  </si>
  <si>
    <t>Havering</t>
  </si>
  <si>
    <t>Hillingdon</t>
  </si>
  <si>
    <t>Hounslow</t>
  </si>
  <si>
    <t>Kingston upon Thames</t>
  </si>
  <si>
    <t>Merton</t>
  </si>
  <si>
    <t>Newham</t>
  </si>
  <si>
    <t>Redbridge</t>
  </si>
  <si>
    <t>Richmond upon Thames</t>
  </si>
  <si>
    <t>Sutton</t>
  </si>
  <si>
    <t>Waltham Forest</t>
  </si>
  <si>
    <t>GREATER MANCHESTER</t>
  </si>
  <si>
    <t>Bolton</t>
  </si>
  <si>
    <t>Bury</t>
  </si>
  <si>
    <t>Manchester</t>
  </si>
  <si>
    <t>Oldham</t>
  </si>
  <si>
    <t>Rochdale</t>
  </si>
  <si>
    <t>Salford</t>
  </si>
  <si>
    <t>Stockport</t>
  </si>
  <si>
    <t>Tameside</t>
  </si>
  <si>
    <t>Trafford</t>
  </si>
  <si>
    <t>Wigan</t>
  </si>
  <si>
    <t>Greater Manchester Fire</t>
  </si>
  <si>
    <t>Greater Manchester Police</t>
  </si>
  <si>
    <t>MERSEYSIDE</t>
  </si>
  <si>
    <t>Knowsley</t>
  </si>
  <si>
    <t>Liverpool</t>
  </si>
  <si>
    <t>Sefton</t>
  </si>
  <si>
    <t>St Helens</t>
  </si>
  <si>
    <t>Wirral</t>
  </si>
  <si>
    <t>Merseyside Fire</t>
  </si>
  <si>
    <t>Merseyside Police</t>
  </si>
  <si>
    <t>SOUTH YORKSHIRE</t>
  </si>
  <si>
    <t>Barnsley</t>
  </si>
  <si>
    <t>Doncaster</t>
  </si>
  <si>
    <t>Rotherham</t>
  </si>
  <si>
    <t>Sheffield</t>
  </si>
  <si>
    <t>South Yorkshire Fire</t>
  </si>
  <si>
    <t>South Yorkshire Police</t>
  </si>
  <si>
    <t>TYNE AND WEAR</t>
  </si>
  <si>
    <t>Gateshead</t>
  </si>
  <si>
    <t>Newcastle upon Tyne</t>
  </si>
  <si>
    <t>North Tyneside</t>
  </si>
  <si>
    <t>South Tyneside</t>
  </si>
  <si>
    <t>Sunderland</t>
  </si>
  <si>
    <t>Tyne and Wear Fire</t>
  </si>
  <si>
    <t>Northumbria Police</t>
  </si>
  <si>
    <t>WEST MIDLANDS</t>
  </si>
  <si>
    <t>Birmingham</t>
  </si>
  <si>
    <t>Coventry</t>
  </si>
  <si>
    <t>Dudley</t>
  </si>
  <si>
    <t>Sandwell</t>
  </si>
  <si>
    <t>Solihull</t>
  </si>
  <si>
    <t>Walsall</t>
  </si>
  <si>
    <t>Wolverhampton</t>
  </si>
  <si>
    <t>West Midlands Fire</t>
  </si>
  <si>
    <t>West Midlands Police</t>
  </si>
  <si>
    <t>WEST YORKSHIRE</t>
  </si>
  <si>
    <t>Bradford</t>
  </si>
  <si>
    <t>Calderdale</t>
  </si>
  <si>
    <t>Kirklees</t>
  </si>
  <si>
    <t>Leeds</t>
  </si>
  <si>
    <t>Wakefield</t>
  </si>
  <si>
    <t>West Yorkshire Fire</t>
  </si>
  <si>
    <t>West Yorkshire Police</t>
  </si>
  <si>
    <t>ALL PURPOSE AUTHORITIES</t>
  </si>
  <si>
    <t>Bath &amp; North East Somerset</t>
  </si>
  <si>
    <t>Blackburn with Darwen</t>
  </si>
  <si>
    <t>Blackpool</t>
  </si>
  <si>
    <t>Bournemouth</t>
  </si>
  <si>
    <t>Bracknell Forest</t>
  </si>
  <si>
    <t>Brighton &amp; Hove</t>
  </si>
  <si>
    <t>Bristol</t>
  </si>
  <si>
    <t>Darlington</t>
  </si>
  <si>
    <t>Derby</t>
  </si>
  <si>
    <t>East Riding of Yorkshire</t>
  </si>
  <si>
    <t>Halton</t>
  </si>
  <si>
    <t>Hartlepool</t>
  </si>
  <si>
    <t>Herefordshire</t>
  </si>
  <si>
    <t>Isle of Wight Council</t>
  </si>
  <si>
    <t>Kingston upon Hull</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</si>
  <si>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</si>
  <si>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</si>
  <si>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</si>
  <si>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</si>
  <si>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</si>
  <si>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</si>
  <si>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</si>
  <si>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</si>
  <si>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</si>
  <si>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</si>
  <si>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</si>
  <si>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</si>
  <si>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</si>
  <si>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</si>
  <si>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Redcar and Cleveland</t>
  </si>
  <si>
    <t>Rutland</t>
  </si>
  <si>
    <t>Slough</t>
  </si>
  <si>
    <t>South Gloucestershire</t>
  </si>
  <si>
    <t>Southampton</t>
  </si>
  <si>
    <t>Southend-on-Sea</t>
  </si>
  <si>
    <t>Stockton-on-Tees</t>
  </si>
  <si>
    <t>Stoke-on-Trent</t>
  </si>
  <si>
    <t>Swindon</t>
  </si>
  <si>
    <t>Telford and the Wrekin</t>
  </si>
  <si>
    <t>Thurrock</t>
  </si>
  <si>
    <t>Torbay</t>
  </si>
  <si>
    <t>Warrington</t>
  </si>
  <si>
    <t>West Berkshire</t>
  </si>
  <si>
    <t>Windsor and Maidenhead</t>
  </si>
  <si>
    <t>Wokingham</t>
  </si>
  <si>
    <t>York</t>
  </si>
  <si>
    <t>SHIRE COUNTIES</t>
  </si>
  <si>
    <t>Buckinghamshire</t>
  </si>
  <si>
    <t>Cambridgeshire</t>
  </si>
  <si>
    <t>Cornwall</t>
  </si>
  <si>
    <t>Cumbria</t>
  </si>
  <si>
    <t>Derbyshire</t>
  </si>
  <si>
    <t>Devon</t>
  </si>
  <si>
    <t>Dorset</t>
  </si>
  <si>
    <t>Durham</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</si>
  <si>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</si>
  <si>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</si>
  <si>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</si>
  <si>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</si>
  <si>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</si>
  <si>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</si>
  <si>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</si>
  <si>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</si>
  <si>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</si>
  <si>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</si>
  <si>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</si>
  <si>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</si>
  <si>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</si>
  <si>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</si>
  <si>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</si>
  <si>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</si>
  <si>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</si>
  <si>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</si>
  <si>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</si>
  <si>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</si>
  <si>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</si>
  <si>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</si>
  <si>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Wiltshire</t>
  </si>
  <si>
    <t>Worcestershire</t>
  </si>
  <si>
    <t>Bedford</t>
  </si>
  <si>
    <t>BUCKINGHAMSHIRE</t>
  </si>
  <si>
    <t>Aylesbury Vale</t>
  </si>
  <si>
    <t>Chiltern</t>
  </si>
  <si>
    <t>South Bucks</t>
  </si>
  <si>
    <t>Wycombe</t>
  </si>
  <si>
    <t>CAMBRIDGESHIRE</t>
  </si>
  <si>
    <t>Cambridge</t>
  </si>
  <si>
    <t>East Cambridgeshire</t>
  </si>
  <si>
    <t>Fenland</t>
  </si>
  <si>
    <t>Huntingdonshire</t>
  </si>
  <si>
    <t>South Cambridgeshire</t>
  </si>
  <si>
    <t>CUMBRIA</t>
  </si>
  <si>
    <t>Allerdale</t>
  </si>
  <si>
    <t>Barrow-in-Furness</t>
  </si>
  <si>
    <t>Carlisle</t>
  </si>
  <si>
    <t>Copeland</t>
  </si>
  <si>
    <t>Eden</t>
  </si>
  <si>
    <t>South Lakeland</t>
  </si>
  <si>
    <t>DERBYSHIRE</t>
  </si>
  <si>
    <t>Amber Valley</t>
  </si>
  <si>
    <t>Bolsover</t>
  </si>
  <si>
    <t>Chesterfield</t>
  </si>
  <si>
    <t>Derbyshire Dales</t>
  </si>
  <si>
    <t>Erewash</t>
  </si>
  <si>
    <t>High Peak</t>
  </si>
  <si>
    <t>North East Derbyshire</t>
  </si>
  <si>
    <t>South Derbyshire</t>
  </si>
  <si>
    <t>DEVON</t>
  </si>
  <si>
    <t>East Devon</t>
  </si>
  <si>
    <t>Exeter</t>
  </si>
  <si>
    <t>Mid Devon</t>
  </si>
  <si>
    <t>North Devon</t>
  </si>
  <si>
    <t>South Hams</t>
  </si>
  <si>
    <t>Teignbridge</t>
  </si>
  <si>
    <t>Torridge</t>
  </si>
  <si>
    <t>West Devon</t>
  </si>
  <si>
    <t>DORSET</t>
  </si>
  <si>
    <t>Christchurch</t>
  </si>
  <si>
    <t>East Dorset</t>
  </si>
  <si>
    <t>North Dorset</t>
  </si>
  <si>
    <t>Purbeck</t>
  </si>
  <si>
    <t>West Dorset</t>
  </si>
  <si>
    <t>Weymouth and Portland</t>
  </si>
  <si>
    <t>EAST SUSSEX</t>
  </si>
  <si>
    <t>Eastbourne</t>
  </si>
  <si>
    <t>Hastings</t>
  </si>
  <si>
    <t>Lewes</t>
  </si>
  <si>
    <t>Rother</t>
  </si>
  <si>
    <t>Wealden</t>
  </si>
  <si>
    <t>ESSEX</t>
  </si>
  <si>
    <t>Basildon</t>
  </si>
  <si>
    <t>Braintree</t>
  </si>
  <si>
    <t>Brentwood</t>
  </si>
  <si>
    <t>Castle Point</t>
  </si>
  <si>
    <t>Chelmsford</t>
  </si>
  <si>
    <t>Colchester</t>
  </si>
  <si>
    <t>Epping Forest</t>
  </si>
  <si>
    <t>Harlow</t>
  </si>
  <si>
    <t>Maldon</t>
  </si>
  <si>
    <t>Rochford</t>
  </si>
  <si>
    <t>Tendring</t>
  </si>
  <si>
    <t>Uttlesford</t>
  </si>
  <si>
    <t>GLOUCESTERSHIRE</t>
  </si>
  <si>
    <t>Cheltenham</t>
  </si>
  <si>
    <t>Cotswold</t>
  </si>
  <si>
    <t>Forest of Dean</t>
  </si>
  <si>
    <t>Gloucester</t>
  </si>
  <si>
    <t>Stroud</t>
  </si>
  <si>
    <t>Tewkesbury</t>
  </si>
  <si>
    <t>HAMPSHIRE</t>
  </si>
  <si>
    <t>Basingstoke and Deane</t>
  </si>
  <si>
    <t>East Hampshire</t>
  </si>
  <si>
    <t>Eastleigh</t>
  </si>
  <si>
    <t>Fareham</t>
  </si>
  <si>
    <t>Gosport</t>
  </si>
  <si>
    <t>Hart</t>
  </si>
  <si>
    <t>Havant</t>
  </si>
  <si>
    <t>New Forest</t>
  </si>
  <si>
    <t>Rushmoor</t>
  </si>
  <si>
    <t>Test Valley</t>
  </si>
  <si>
    <t>Winchester</t>
  </si>
  <si>
    <t>HERTFORDSHIRE</t>
  </si>
  <si>
    <t>Broxbourne</t>
  </si>
  <si>
    <t>Dacorum</t>
  </si>
  <si>
    <t>East Hertfordshire</t>
  </si>
  <si>
    <t>Hertsmere</t>
  </si>
  <si>
    <t>North Hertfordshire</t>
  </si>
  <si>
    <t>St Albans</t>
  </si>
  <si>
    <t>Stevenage</t>
  </si>
  <si>
    <t>Three Rivers</t>
  </si>
  <si>
    <t>Watford</t>
  </si>
  <si>
    <t>Welwyn Hatfield</t>
  </si>
  <si>
    <t>KENT</t>
  </si>
  <si>
    <t>Ashford</t>
  </si>
  <si>
    <t>Canterbury</t>
  </si>
  <si>
    <t>Dartford</t>
  </si>
  <si>
    <t>Dover</t>
  </si>
  <si>
    <t>Gravesham</t>
  </si>
  <si>
    <t>Maidstone</t>
  </si>
  <si>
    <t>Sevenoaks</t>
  </si>
  <si>
    <t>Shepway</t>
  </si>
  <si>
    <t>Swale</t>
  </si>
  <si>
    <t>Thanet</t>
  </si>
  <si>
    <t>Tonbridge and Malling</t>
  </si>
  <si>
    <t>Tunbridge Wells</t>
  </si>
  <si>
    <t>LANCASHIRE</t>
  </si>
  <si>
    <t>Burnley</t>
  </si>
  <si>
    <t>Chorley</t>
  </si>
  <si>
    <t>Fylde</t>
  </si>
  <si>
    <t>Hyndburn</t>
  </si>
  <si>
    <t>Lancaster</t>
  </si>
  <si>
    <t>Pendle</t>
  </si>
  <si>
    <t>Preston</t>
  </si>
  <si>
    <t>Ribble Valley</t>
  </si>
  <si>
    <t>Rossendale</t>
  </si>
  <si>
    <t>South Ribble</t>
  </si>
  <si>
    <t>West Lancashire</t>
  </si>
  <si>
    <t>Wyre</t>
  </si>
  <si>
    <t>LEICESTERSHIRE</t>
  </si>
  <si>
    <t>Blaby</t>
  </si>
  <si>
    <t>Charnwood</t>
  </si>
  <si>
    <t>Harborough</t>
  </si>
  <si>
    <t>Hinckley and Bosworth</t>
  </si>
  <si>
    <t>Melton</t>
  </si>
  <si>
    <t>North West Leicestershire</t>
  </si>
  <si>
    <t>Oadby and Wigston</t>
  </si>
  <si>
    <t>LINCOLNSHIRE</t>
  </si>
  <si>
    <t>Boston</t>
  </si>
  <si>
    <t>East Lindsey</t>
  </si>
  <si>
    <t>Lincoln</t>
  </si>
  <si>
    <t>North Kesteven</t>
  </si>
  <si>
    <t>South Holland</t>
  </si>
  <si>
    <t>South Kesteven</t>
  </si>
  <si>
    <t>West Lindsey</t>
  </si>
  <si>
    <t>NORFOLK</t>
  </si>
  <si>
    <t>Breckland</t>
  </si>
  <si>
    <t>Broadland</t>
  </si>
  <si>
    <t>Great Yarmouth</t>
  </si>
  <si>
    <t>King's Lynn and West Norfolk</t>
  </si>
  <si>
    <t>North Norfolk</t>
  </si>
  <si>
    <t>Norwich</t>
  </si>
  <si>
    <t>South Norfolk</t>
  </si>
  <si>
    <t>NORTH YORKSHIRE</t>
  </si>
  <si>
    <t>Craven</t>
  </si>
  <si>
    <t>Hambleton</t>
  </si>
  <si>
    <t>Harrogate</t>
  </si>
  <si>
    <t>Richmondshire</t>
  </si>
  <si>
    <t>Ryedale</t>
  </si>
  <si>
    <t>Scarborough</t>
  </si>
  <si>
    <t>Selby</t>
  </si>
  <si>
    <t>NORTHAMPTONSHIRE</t>
  </si>
  <si>
    <t>Corby</t>
  </si>
  <si>
    <t>Daventry</t>
  </si>
  <si>
    <t>East Northamptonshire</t>
  </si>
  <si>
    <t>Kettering</t>
  </si>
  <si>
    <t>Northampton</t>
  </si>
  <si>
    <t>South Northamptonshire</t>
  </si>
  <si>
    <t>Wellingborough</t>
  </si>
  <si>
    <t>NOTTINGHAMSHIRE</t>
  </si>
  <si>
    <t>Ashfield</t>
  </si>
  <si>
    <t>Bassetlaw</t>
  </si>
  <si>
    <t>Broxtowe</t>
  </si>
  <si>
    <t>Gedling</t>
  </si>
  <si>
    <t>Mansfield</t>
  </si>
  <si>
    <t>Newark and Sherwood</t>
  </si>
  <si>
    <t>Rushcliffe</t>
  </si>
  <si>
    <t>OXFORDSHIRE</t>
  </si>
  <si>
    <t>Cherwell</t>
  </si>
  <si>
    <t>Oxford</t>
  </si>
  <si>
    <t>South Oxfordshire</t>
  </si>
  <si>
    <t>Vale of White Horse</t>
  </si>
  <si>
    <t>West Oxfordshire</t>
  </si>
  <si>
    <t>SOMERSET</t>
  </si>
  <si>
    <t>Mendip</t>
  </si>
  <si>
    <t>Sedgemoor</t>
  </si>
  <si>
    <t>South Somerset</t>
  </si>
  <si>
    <t>Taunton Deane</t>
  </si>
  <si>
    <t>West Somerset</t>
  </si>
  <si>
    <t>STAFFORDSHIRE</t>
  </si>
  <si>
    <t>Cannock Chase</t>
  </si>
  <si>
    <t>East Staffordshire</t>
  </si>
  <si>
    <t>Lichfield</t>
  </si>
  <si>
    <t>Newcastle-under-Lyme</t>
  </si>
  <si>
    <t>South Staffordshire</t>
  </si>
  <si>
    <t>Stafford</t>
  </si>
  <si>
    <t>Staffordshire Moorlands</t>
  </si>
  <si>
    <t>Tamworth</t>
  </si>
  <si>
    <t>SUFFOLK</t>
  </si>
  <si>
    <t>Babergh</t>
  </si>
  <si>
    <t>Forest Heath</t>
  </si>
  <si>
    <t>Ipswich</t>
  </si>
  <si>
    <t>Mid Suffolk</t>
  </si>
  <si>
    <t>St Edmundsbury</t>
  </si>
  <si>
    <t>Suffolk Coastal</t>
  </si>
  <si>
    <t>Waveney</t>
  </si>
  <si>
    <t>SURREY</t>
  </si>
  <si>
    <t>Elmbridge</t>
  </si>
  <si>
    <t>Epsom and Ewell</t>
  </si>
  <si>
    <t>Guildford</t>
  </si>
  <si>
    <t>Mole Valley</t>
  </si>
  <si>
    <t>Reigate and Banstead</t>
  </si>
  <si>
    <t>Runnymede</t>
  </si>
  <si>
    <t>Spelthorne</t>
  </si>
  <si>
    <t>Surrey Heath</t>
  </si>
  <si>
    <t>Tandridge</t>
  </si>
  <si>
    <t>Waverley</t>
  </si>
  <si>
    <t>Woking</t>
  </si>
  <si>
    <t>WARWICKSHIRE</t>
  </si>
  <si>
    <t>North Warwickshire</t>
  </si>
  <si>
    <t>Nuneaton and Bedworth</t>
  </si>
  <si>
    <t>Rugby</t>
  </si>
  <si>
    <t>Stratford-on-Avon</t>
  </si>
  <si>
    <t>Warwick</t>
  </si>
  <si>
    <t>WEST SUSSEX</t>
  </si>
  <si>
    <t>Adur</t>
  </si>
  <si>
    <t>Arun</t>
  </si>
  <si>
    <t>Chichester</t>
  </si>
  <si>
    <t>Crawley</t>
  </si>
  <si>
    <t>Horsham</t>
  </si>
  <si>
    <t>Mid Sussex</t>
  </si>
  <si>
    <t>Worthing</t>
  </si>
  <si>
    <t>WORCESTERSHIRE</t>
  </si>
  <si>
    <t>Bromsgrove</t>
  </si>
  <si>
    <t>Malvern Hills</t>
  </si>
  <si>
    <t>Redditch</t>
  </si>
  <si>
    <t>Worcester</t>
  </si>
  <si>
    <t>Wychavon</t>
  </si>
  <si>
    <t>Wyre Forest</t>
  </si>
  <si>
    <t>SHIRE POLICE AUTHORITIES</t>
  </si>
  <si>
    <t>Avon &amp; Somerset Police</t>
  </si>
  <si>
    <t>Bedfordshire Police</t>
  </si>
  <si>
    <t>Cambridgeshire Police</t>
  </si>
  <si>
    <t>Cheshire Police</t>
  </si>
  <si>
    <t>Cleveland Police</t>
  </si>
  <si>
    <t>Cumbria Police</t>
  </si>
  <si>
    <t>Derbyshire Police</t>
  </si>
  <si>
    <t>Devon &amp; Cornwall Police</t>
  </si>
  <si>
    <t>Dorset Police</t>
  </si>
  <si>
    <t>Durham Police</t>
  </si>
  <si>
    <t>Gloucestershire Police</t>
  </si>
  <si>
    <t>Hampshire Police</t>
  </si>
  <si>
    <t>Humberside Police</t>
  </si>
  <si>
    <t>Kent Police</t>
  </si>
  <si>
    <t>Lancashire Police</t>
  </si>
  <si>
    <t>Leicestershire Police</t>
  </si>
  <si>
    <t>Lincolnshire Police</t>
  </si>
  <si>
    <t>Norfolk Police</t>
  </si>
  <si>
    <t>North Yorkshire Police</t>
  </si>
  <si>
    <t>Northamptonshire Police</t>
  </si>
  <si>
    <t>Nottinghamshire Police</t>
  </si>
  <si>
    <t>Staffordshire Police</t>
  </si>
  <si>
    <t>Suffolk Police</t>
  </si>
  <si>
    <t>Sussex Police</t>
  </si>
  <si>
    <t>Thames Valley Police</t>
  </si>
  <si>
    <t>Warwickshire Police</t>
  </si>
  <si>
    <t>West Mercia Police</t>
  </si>
  <si>
    <t>Wiltshire Police</t>
  </si>
  <si>
    <t>Hertfordshire Police</t>
  </si>
  <si>
    <t>Surrey Police</t>
  </si>
  <si>
    <t>Essex Police</t>
  </si>
  <si>
    <t>Local Authority</t>
  </si>
  <si>
    <t>R403</t>
  </si>
  <si>
    <t>R570</t>
  </si>
  <si>
    <t>R370</t>
  </si>
  <si>
    <t>R371</t>
  </si>
  <si>
    <t>R372</t>
  </si>
  <si>
    <t>R373</t>
  </si>
  <si>
    <t>R374</t>
  </si>
  <si>
    <t>R375</t>
  </si>
  <si>
    <t>R376</t>
  </si>
  <si>
    <t>R377</t>
  </si>
  <si>
    <t>R378</t>
  </si>
  <si>
    <t>R379</t>
  </si>
  <si>
    <t>R380</t>
  </si>
  <si>
    <t>R381</t>
  </si>
  <si>
    <t>R382</t>
  </si>
  <si>
    <t>R383</t>
  </si>
  <si>
    <t>R384</t>
  </si>
  <si>
    <t>R385</t>
  </si>
  <si>
    <t>R386</t>
  </si>
  <si>
    <t>R387</t>
  </si>
  <si>
    <t>R388</t>
  </si>
  <si>
    <t>R389</t>
  </si>
  <si>
    <t>R390</t>
  </si>
  <si>
    <t>R391</t>
  </si>
  <si>
    <t>R392</t>
  </si>
  <si>
    <t>R393</t>
  </si>
  <si>
    <t>R394</t>
  </si>
  <si>
    <t>R395</t>
  </si>
  <si>
    <t>R396</t>
  </si>
  <si>
    <t>R397</t>
  </si>
  <si>
    <t>R398</t>
  </si>
  <si>
    <t>R399</t>
  </si>
  <si>
    <t>R400</t>
  </si>
  <si>
    <t>R401</t>
  </si>
  <si>
    <t>R402</t>
  </si>
  <si>
    <t>R334</t>
  </si>
  <si>
    <t>R335</t>
  </si>
  <si>
    <t>R336</t>
  </si>
  <si>
    <t>R337</t>
  </si>
  <si>
    <t>R338</t>
  </si>
  <si>
    <t>R339</t>
  </si>
  <si>
    <t>R340</t>
  </si>
  <si>
    <t>R341</t>
  </si>
  <si>
    <t>R342</t>
  </si>
  <si>
    <t>R343</t>
  </si>
  <si>
    <t>R301</t>
  </si>
  <si>
    <t>R344</t>
  </si>
  <si>
    <t>R345</t>
  </si>
  <si>
    <t>R347</t>
  </si>
  <si>
    <t>R346</t>
  </si>
  <si>
    <t>R348</t>
  </si>
  <si>
    <t>R349</t>
  </si>
  <si>
    <t>R350</t>
  </si>
  <si>
    <t>R351</t>
  </si>
  <si>
    <t>R352</t>
  </si>
  <si>
    <t>R353</t>
  </si>
  <si>
    <t>R354</t>
  </si>
  <si>
    <t>R355</t>
  </si>
  <si>
    <t>R356</t>
  </si>
  <si>
    <t>R357</t>
  </si>
  <si>
    <t>R304</t>
  </si>
  <si>
    <t>R358</t>
  </si>
  <si>
    <t>R359</t>
  </si>
  <si>
    <t>R360</t>
  </si>
  <si>
    <t>R361</t>
  </si>
  <si>
    <t>R362</t>
  </si>
  <si>
    <t>R363</t>
  </si>
  <si>
    <t>R364</t>
  </si>
  <si>
    <t>R305</t>
  </si>
  <si>
    <t>R365</t>
  </si>
  <si>
    <t>R366</t>
  </si>
  <si>
    <t>R367</t>
  </si>
  <si>
    <t>R368</t>
  </si>
  <si>
    <t>R369</t>
  </si>
  <si>
    <t>R306</t>
  </si>
  <si>
    <t>R602</t>
  </si>
  <si>
    <t>R659</t>
  </si>
  <si>
    <t>R660</t>
  </si>
  <si>
    <t>R622</t>
  </si>
  <si>
    <t>R642</t>
  </si>
  <si>
    <t>R625</t>
  </si>
  <si>
    <t>R603</t>
  </si>
  <si>
    <t>R624</t>
  </si>
  <si>
    <t>R621</t>
  </si>
  <si>
    <t>R610</t>
  </si>
  <si>
    <t>R650</t>
  </si>
  <si>
    <t>R606</t>
  </si>
  <si>
    <t>R601</t>
  </si>
  <si>
    <t>R611</t>
  </si>
  <si>
    <t>R628</t>
  </si>
  <si>
    <t>R619</t>
  </si>
  <si>
    <t>R607</t>
  </si>
  <si>
    <t>R620</t>
  </si>
  <si>
    <t>R612</t>
  </si>
  <si>
    <t>R613</t>
  </si>
  <si>
    <t>R605</t>
  </si>
  <si>
    <t>R661</t>
  </si>
  <si>
    <t>R649</t>
  </si>
  <si>
    <t>R652</t>
  </si>
  <si>
    <t>R623</t>
  </si>
  <si>
    <t>R626</t>
  </si>
  <si>
    <t>R644</t>
  </si>
  <si>
    <t>R608</t>
  </si>
  <si>
    <t>R629</t>
  </si>
  <si>
    <t>R645</t>
  </si>
  <si>
    <t>R604</t>
  </si>
  <si>
    <t>R627</t>
  </si>
  <si>
    <t>R654</t>
  </si>
  <si>
    <t>R609</t>
  </si>
  <si>
    <t>R630</t>
  </si>
  <si>
    <t>R631</t>
  </si>
  <si>
    <t>R662</t>
  </si>
  <si>
    <t>R655</t>
  </si>
  <si>
    <t>R653</t>
  </si>
  <si>
    <t>R651</t>
  </si>
  <si>
    <t>R643</t>
  </si>
  <si>
    <t>R646</t>
  </si>
  <si>
    <t>R647</t>
  </si>
  <si>
    <t>R617</t>
  </si>
  <si>
    <t>R633</t>
  </si>
  <si>
    <t>R663</t>
  </si>
  <si>
    <t>R412</t>
  </si>
  <si>
    <t>R634</t>
  </si>
  <si>
    <t>R665</t>
  </si>
  <si>
    <t>R635</t>
  </si>
  <si>
    <t>R637</t>
  </si>
  <si>
    <t>R666</t>
  </si>
  <si>
    <t>R419</t>
  </si>
  <si>
    <t>R638</t>
  </si>
  <si>
    <t>R422</t>
  </si>
  <si>
    <t>R667</t>
  </si>
  <si>
    <t>R668</t>
  </si>
  <si>
    <t>R639</t>
  </si>
  <si>
    <t>R428</t>
  </si>
  <si>
    <t>R429</t>
  </si>
  <si>
    <t>R618</t>
  </si>
  <si>
    <t>R430</t>
  </si>
  <si>
    <t>R669</t>
  </si>
  <si>
    <t>R434</t>
  </si>
  <si>
    <t>R436</t>
  </si>
  <si>
    <t>R640</t>
  </si>
  <si>
    <t>R438</t>
  </si>
  <si>
    <t>R439</t>
  </si>
  <si>
    <t>R440</t>
  </si>
  <si>
    <t>R441</t>
  </si>
  <si>
    <t>R671</t>
  </si>
  <si>
    <t>R17</t>
  </si>
  <si>
    <t>R19</t>
  </si>
  <si>
    <t>R18</t>
  </si>
  <si>
    <t>R21</t>
  </si>
  <si>
    <t>R22</t>
  </si>
  <si>
    <t>R23</t>
  </si>
  <si>
    <t>R24</t>
  </si>
  <si>
    <t>R648</t>
  </si>
  <si>
    <t>R27</t>
  </si>
  <si>
    <t>R46</t>
  </si>
  <si>
    <t>R47</t>
  </si>
  <si>
    <t>R48</t>
  </si>
  <si>
    <t>R49</t>
  </si>
  <si>
    <t>R50</t>
  </si>
  <si>
    <t>R51</t>
  </si>
  <si>
    <t>R52</t>
  </si>
  <si>
    <t>R53</t>
  </si>
  <si>
    <t>R54</t>
  </si>
  <si>
    <t>R60</t>
  </si>
  <si>
    <t>R56</t>
  </si>
  <si>
    <t>R57</t>
  </si>
  <si>
    <t>R58</t>
  </si>
  <si>
    <t>R59</t>
  </si>
  <si>
    <t>R61</t>
  </si>
  <si>
    <t>R62</t>
  </si>
  <si>
    <t>R67</t>
  </si>
  <si>
    <t>R63</t>
  </si>
  <si>
    <t>R65</t>
  </si>
  <si>
    <t>R66</t>
  </si>
  <si>
    <t>R69</t>
  </si>
  <si>
    <t>R70</t>
  </si>
  <si>
    <t>R72</t>
  </si>
  <si>
    <t>R78</t>
  </si>
  <si>
    <t>R73</t>
  </si>
  <si>
    <t>R75</t>
  </si>
  <si>
    <t>R76</t>
  </si>
  <si>
    <t>R77</t>
  </si>
  <si>
    <t>R88</t>
  </si>
  <si>
    <t>R89</t>
  </si>
  <si>
    <t>R91</t>
  </si>
  <si>
    <t>R92</t>
  </si>
  <si>
    <t>R93</t>
  </si>
  <si>
    <t>R94</t>
  </si>
  <si>
    <t>R95</t>
  </si>
  <si>
    <t>R96</t>
  </si>
  <si>
    <t>R97</t>
  </si>
  <si>
    <t>R98</t>
  </si>
  <si>
    <t>R99</t>
  </si>
  <si>
    <t>R100</t>
  </si>
  <si>
    <t>R101</t>
  </si>
  <si>
    <t>R102</t>
  </si>
  <si>
    <t>R103</t>
  </si>
  <si>
    <t>R105</t>
  </si>
  <si>
    <t>R107</t>
  </si>
  <si>
    <t>R108</t>
  </si>
  <si>
    <t>R109</t>
  </si>
  <si>
    <t>R110</t>
  </si>
  <si>
    <t>R111</t>
  </si>
  <si>
    <t>R112</t>
  </si>
  <si>
    <t>R113</t>
  </si>
  <si>
    <t>R114</t>
  </si>
  <si>
    <t>R115</t>
  </si>
  <si>
    <t>R116</t>
  </si>
  <si>
    <t>R117</t>
  </si>
  <si>
    <t>R118</t>
  </si>
  <si>
    <t>R119</t>
  </si>
  <si>
    <t>R120</t>
  </si>
  <si>
    <t>R121</t>
  </si>
  <si>
    <t>R123</t>
  </si>
  <si>
    <t>R125</t>
  </si>
  <si>
    <t>R126</t>
  </si>
  <si>
    <t>R136</t>
  </si>
  <si>
    <t>R137</t>
  </si>
  <si>
    <t>R138</t>
  </si>
  <si>
    <t>R139</t>
  </si>
  <si>
    <t>R140</t>
  </si>
  <si>
    <t>R141</t>
  </si>
  <si>
    <t>R142</t>
  </si>
  <si>
    <t>R143</t>
  </si>
  <si>
    <t>R144</t>
  </si>
  <si>
    <t>R145</t>
  </si>
  <si>
    <t>R157</t>
  </si>
  <si>
    <t>R158</t>
  </si>
  <si>
    <t>R159</t>
  </si>
  <si>
    <t>R160</t>
  </si>
  <si>
    <t>R162</t>
  </si>
  <si>
    <t>R163</t>
  </si>
  <si>
    <t>R165</t>
  </si>
  <si>
    <t>R166</t>
  </si>
  <si>
    <t>R167</t>
  </si>
  <si>
    <t>R168</t>
  </si>
  <si>
    <t>R169</t>
  </si>
  <si>
    <t>R170</t>
  </si>
  <si>
    <t>R173</t>
  </si>
  <si>
    <t>R174</t>
  </si>
  <si>
    <t>R175</t>
  </si>
  <si>
    <t>R176</t>
  </si>
  <si>
    <t>R177</t>
  </si>
  <si>
    <t>R178</t>
  </si>
  <si>
    <t>R179</t>
  </si>
  <si>
    <t>R180</t>
  </si>
  <si>
    <t>R181</t>
  </si>
  <si>
    <t>R182</t>
  </si>
  <si>
    <t>R183</t>
  </si>
  <si>
    <t>R184</t>
  </si>
  <si>
    <t>R185</t>
  </si>
  <si>
    <t>R186</t>
  </si>
  <si>
    <t>R187</t>
  </si>
  <si>
    <t>R188</t>
  </si>
  <si>
    <t>R190</t>
  </si>
  <si>
    <t>R191</t>
  </si>
  <si>
    <t>R192</t>
  </si>
  <si>
    <t>R194</t>
  </si>
  <si>
    <t>R195</t>
  </si>
  <si>
    <t>R196</t>
  </si>
  <si>
    <t>R197</t>
  </si>
  <si>
    <t>R198</t>
  </si>
  <si>
    <t>R199</t>
  </si>
  <si>
    <t>R200</t>
  </si>
  <si>
    <t>R201</t>
  </si>
  <si>
    <t>R202</t>
  </si>
  <si>
    <t>R203</t>
  </si>
  <si>
    <t>R207</t>
  </si>
  <si>
    <t>R204</t>
  </si>
  <si>
    <t>R205</t>
  </si>
  <si>
    <t>R206</t>
  </si>
  <si>
    <t>R221</t>
  </si>
  <si>
    <t>R222</t>
  </si>
  <si>
    <t>R614</t>
  </si>
  <si>
    <t>R224</t>
  </si>
  <si>
    <t>R615</t>
  </si>
  <si>
    <t>R226</t>
  </si>
  <si>
    <t>R616</t>
  </si>
  <si>
    <t>R208</t>
  </si>
  <si>
    <t>R209</t>
  </si>
  <si>
    <t>R210</t>
  </si>
  <si>
    <t>R211</t>
  </si>
  <si>
    <t>R212</t>
  </si>
  <si>
    <t>R213</t>
  </si>
  <si>
    <t>R214</t>
  </si>
  <si>
    <t>R229</t>
  </si>
  <si>
    <t>R230</t>
  </si>
  <si>
    <t>R231</t>
  </si>
  <si>
    <t>R232</t>
  </si>
  <si>
    <t>R233</t>
  </si>
  <si>
    <t>R234</t>
  </si>
  <si>
    <t>R236</t>
  </si>
  <si>
    <t>R237</t>
  </si>
  <si>
    <t>R238</t>
  </si>
  <si>
    <t>R239</t>
  </si>
  <si>
    <t>R240</t>
  </si>
  <si>
    <t>R241</t>
  </si>
  <si>
    <t>R248</t>
  </si>
  <si>
    <t>R249</t>
  </si>
  <si>
    <t>R252</t>
  </si>
  <si>
    <t>R250</t>
  </si>
  <si>
    <t>R251</t>
  </si>
  <si>
    <t>R253</t>
  </si>
  <si>
    <t>R254</t>
  </si>
  <si>
    <t>R255</t>
  </si>
  <si>
    <t>R256</t>
  </si>
  <si>
    <t>R257</t>
  </si>
  <si>
    <t>R258</t>
  </si>
  <si>
    <t>R259</t>
  </si>
  <si>
    <t>R261</t>
  </si>
  <si>
    <t>R262</t>
  </si>
  <si>
    <t>R263</t>
  </si>
  <si>
    <t>R264</t>
  </si>
  <si>
    <t>R265</t>
  </si>
  <si>
    <t>R266</t>
  </si>
  <si>
    <t>R267</t>
  </si>
  <si>
    <t>R268</t>
  </si>
  <si>
    <t>R269</t>
  </si>
  <si>
    <t>R270</t>
  </si>
  <si>
    <t>R271</t>
  </si>
  <si>
    <t>R272</t>
  </si>
  <si>
    <t>R273</t>
  </si>
  <si>
    <t>R274</t>
  </si>
  <si>
    <t>R275</t>
  </si>
  <si>
    <t>R276</t>
  </si>
  <si>
    <t>R277</t>
  </si>
  <si>
    <t>R278</t>
  </si>
  <si>
    <t>R279</t>
  </si>
  <si>
    <t>R280</t>
  </si>
  <si>
    <t>R281</t>
  </si>
  <si>
    <t>R282</t>
  </si>
  <si>
    <t>R283</t>
  </si>
  <si>
    <t>R284</t>
  </si>
  <si>
    <t>R285</t>
  </si>
  <si>
    <t>R286</t>
  </si>
  <si>
    <t>R287</t>
  </si>
  <si>
    <t>R288</t>
  </si>
  <si>
    <t>R289</t>
  </si>
  <si>
    <t>R290</t>
  </si>
  <si>
    <t>R291</t>
  </si>
  <si>
    <t>R127</t>
  </si>
  <si>
    <t>R657</t>
  </si>
  <si>
    <t>R131</t>
  </si>
  <si>
    <t>R133</t>
  </si>
  <si>
    <t>R134</t>
  </si>
  <si>
    <t>R135</t>
  </si>
  <si>
    <t>R471</t>
  </si>
  <si>
    <t>R905</t>
  </si>
  <si>
    <t>R908</t>
  </si>
  <si>
    <t>R909</t>
  </si>
  <si>
    <t>R910</t>
  </si>
  <si>
    <t>R912</t>
  </si>
  <si>
    <t>R913</t>
  </si>
  <si>
    <t>R472</t>
  </si>
  <si>
    <t>R915</t>
  </si>
  <si>
    <t>R916</t>
  </si>
  <si>
    <t>R919</t>
  </si>
  <si>
    <t>R473</t>
  </si>
  <si>
    <t>R923</t>
  </si>
  <si>
    <t>R925</t>
  </si>
  <si>
    <t>R926</t>
  </si>
  <si>
    <t>R927</t>
  </si>
  <si>
    <t>R928</t>
  </si>
  <si>
    <t>R929</t>
  </si>
  <si>
    <t>R932</t>
  </si>
  <si>
    <t>R930</t>
  </si>
  <si>
    <t>R933</t>
  </si>
  <si>
    <t>R937</t>
  </si>
  <si>
    <t>R938</t>
  </si>
  <si>
    <t>R475</t>
  </si>
  <si>
    <t>R476</t>
  </si>
  <si>
    <t>R940</t>
  </si>
  <si>
    <t>R477</t>
  </si>
  <si>
    <t>R942</t>
  </si>
  <si>
    <t>TE</t>
  </si>
  <si>
    <t>TL</t>
  </si>
  <si>
    <t>TILB</t>
  </si>
  <si>
    <t>TOLB</t>
  </si>
  <si>
    <t>TLB</t>
  </si>
  <si>
    <t>TM</t>
  </si>
  <si>
    <t>TMD</t>
  </si>
  <si>
    <t>TFIR</t>
  </si>
  <si>
    <t>TPOL</t>
  </si>
  <si>
    <t>TS</t>
  </si>
  <si>
    <t>TSD</t>
  </si>
  <si>
    <t>TSPOL</t>
  </si>
  <si>
    <t>R311</t>
  </si>
  <si>
    <t>R302</t>
  </si>
  <si>
    <t>R312</t>
  </si>
  <si>
    <t>R303</t>
  </si>
  <si>
    <t>R313</t>
  </si>
  <si>
    <t>R314</t>
  </si>
  <si>
    <t>R315</t>
  </si>
  <si>
    <t>R316</t>
  </si>
  <si>
    <t>R656</t>
  </si>
  <si>
    <t>R658</t>
  </si>
  <si>
    <t>R551</t>
  </si>
  <si>
    <t>R552</t>
  </si>
  <si>
    <t>R553</t>
  </si>
  <si>
    <t>Education Authorities</t>
  </si>
  <si>
    <t>R571</t>
  </si>
  <si>
    <t>GLA - police</t>
  </si>
  <si>
    <t>TUFIR</t>
  </si>
  <si>
    <t>TUNFIR</t>
  </si>
  <si>
    <t>Shire unitaries with fire</t>
  </si>
  <si>
    <t>Shire unitaries without fire</t>
  </si>
  <si>
    <t>TSCFIR</t>
  </si>
  <si>
    <t>TSCNFIR</t>
  </si>
  <si>
    <t>Shire counties with fire</t>
  </si>
  <si>
    <t>Shire counties without fire</t>
  </si>
  <si>
    <t>TSFIR</t>
  </si>
  <si>
    <t>SHIRE FIRE AUTHORITIES</t>
  </si>
  <si>
    <t>R950</t>
  </si>
  <si>
    <t>Avon Fire</t>
  </si>
  <si>
    <t>R954</t>
  </si>
  <si>
    <t>Bedfordshire Fire</t>
  </si>
  <si>
    <t>R964</t>
  </si>
  <si>
    <t>Berkshire Fire Auhtority</t>
  </si>
  <si>
    <t>R955</t>
  </si>
  <si>
    <t>Buckinghamshire Fire</t>
  </si>
  <si>
    <t>R965</t>
  </si>
  <si>
    <t>Cambridgeshire Fire</t>
  </si>
  <si>
    <t>R966</t>
  </si>
  <si>
    <t>Cheshire Fire</t>
  </si>
  <si>
    <t>R951</t>
  </si>
  <si>
    <t>Cleveland Fire</t>
  </si>
  <si>
    <t>R956</t>
  </si>
  <si>
    <t>Derbyshire Fire</t>
  </si>
  <si>
    <t>R957</t>
  </si>
  <si>
    <t>Dorset Fire</t>
  </si>
  <si>
    <t>R958</t>
  </si>
  <si>
    <t>Durham Fire</t>
  </si>
  <si>
    <t>R959</t>
  </si>
  <si>
    <t>East Sussex Fire</t>
  </si>
  <si>
    <t>R968</t>
  </si>
  <si>
    <t>Essex Fire Auhtority</t>
  </si>
  <si>
    <t>R960</t>
  </si>
  <si>
    <t>Hampshire Fire</t>
  </si>
  <si>
    <t>R969</t>
  </si>
  <si>
    <t>Hereford &amp; Worcester Fire</t>
  </si>
  <si>
    <t>R952</t>
  </si>
  <si>
    <t>Humberside Fire</t>
  </si>
  <si>
    <t>R970</t>
  </si>
  <si>
    <t>Kent Fire</t>
  </si>
  <si>
    <t>R971</t>
  </si>
  <si>
    <t>Lancashire Fire</t>
  </si>
  <si>
    <t>R961</t>
  </si>
  <si>
    <t>Leicestershire Fire</t>
  </si>
  <si>
    <t>R953</t>
  </si>
  <si>
    <t>North Yorkshire Fire</t>
  </si>
  <si>
    <t>R972</t>
  </si>
  <si>
    <t>Nottinghamshire Fire</t>
  </si>
  <si>
    <t>R973</t>
  </si>
  <si>
    <t>Shropshire Fire</t>
  </si>
  <si>
    <t>R962</t>
  </si>
  <si>
    <t>Staffordshire Fire</t>
  </si>
  <si>
    <t>R963</t>
  </si>
  <si>
    <t>Wiltshire Fire</t>
  </si>
  <si>
    <t>Combined fire authorities</t>
  </si>
  <si>
    <t>GLA - fire</t>
  </si>
  <si>
    <t>FLOOR DAMPING GROUPS</t>
  </si>
  <si>
    <t>DB_EDU</t>
  </si>
  <si>
    <t>DB_POL</t>
  </si>
  <si>
    <t>DB_FIR</t>
  </si>
  <si>
    <t>DB_OTH</t>
  </si>
  <si>
    <t>R572</t>
  </si>
  <si>
    <t>Police Authorities</t>
  </si>
  <si>
    <t>Fire Authorities</t>
  </si>
  <si>
    <t>Shire Districts</t>
  </si>
  <si>
    <t>R751</t>
  </si>
  <si>
    <t>Devon and Somerset Fire</t>
  </si>
  <si>
    <t>R672</t>
  </si>
  <si>
    <t>R679</t>
  </si>
  <si>
    <t>R680</t>
  </si>
  <si>
    <t>R677</t>
  </si>
  <si>
    <t>Cheshire East</t>
  </si>
  <si>
    <t>R678</t>
  </si>
  <si>
    <t>Cheshire West &amp; Chester</t>
  </si>
  <si>
    <t>R673</t>
  </si>
  <si>
    <t>R674</t>
  </si>
  <si>
    <t>R675</t>
  </si>
  <si>
    <t>R676</t>
  </si>
  <si>
    <t>Central Bedfordshire</t>
  </si>
  <si>
    <t>R554</t>
  </si>
  <si>
    <t>City of London - Police</t>
  </si>
  <si>
    <t>R555</t>
  </si>
  <si>
    <t>City of London - Non-Police</t>
  </si>
  <si>
    <t>Floor Damping Band</t>
  </si>
  <si>
    <t xml:space="preserve"> </t>
  </si>
  <si>
    <t>Combined Effect of the Methodology Changes</t>
  </si>
  <si>
    <t>Formula Grant Before Floor Damping</t>
  </si>
  <si>
    <t>Formula Grant After Floor Damping</t>
  </si>
  <si>
    <t>2012-13 Settlement</t>
  </si>
  <si>
    <t>Change from 2012-13 Settlement</t>
  </si>
  <si>
    <t>FG</t>
  </si>
  <si>
    <t>(£ million)</t>
  </si>
  <si>
    <t>(%)</t>
  </si>
  <si>
    <t>Concessionary Travel</t>
  </si>
  <si>
    <t>Before Floor Damping</t>
  </si>
  <si>
    <t>After Floor Damping</t>
  </si>
  <si>
    <t>Proposed Option</t>
  </si>
  <si>
    <t>Rural Services</t>
  </si>
  <si>
    <t>Formula grant after floor damping</t>
  </si>
  <si>
    <t>Change from the 2012-13 Settlement</t>
  </si>
  <si>
    <t>Difference from 2012-13 Settlement</t>
  </si>
  <si>
    <t>Increasing the super sparsity weighting</t>
  </si>
  <si>
    <t>Increasing the Older People’s Personal Social Services sparsity adjustment</t>
  </si>
  <si>
    <t>Introducing a Fire and Rescue sparsity adjustment</t>
  </si>
  <si>
    <t>Increasing the proportion accounted for by the District-Level EPCS sparsity adjustment</t>
  </si>
  <si>
    <t>Reinstating the County-Level EPCS sparsity adjustment</t>
  </si>
  <si>
    <t>Combined Effect of Rural Services Options</t>
  </si>
  <si>
    <t>Formula grant before floor damping</t>
  </si>
  <si>
    <t>Taking account of Relative Needs and Relative Resources</t>
  </si>
  <si>
    <t xml:space="preserve">City of London - police </t>
  </si>
  <si>
    <t>CITY</t>
  </si>
  <si>
    <t>City of London - Non Police</t>
  </si>
  <si>
    <t>MU</t>
  </si>
  <si>
    <t>Predominantly Urban</t>
  </si>
  <si>
    <t>EDUPSS</t>
  </si>
  <si>
    <t>Hammersmith &amp; Fulham</t>
  </si>
  <si>
    <t>Kensington &amp; Chelsea</t>
  </si>
  <si>
    <t>Barking &amp; Dagenham</t>
  </si>
  <si>
    <t>GLA</t>
  </si>
  <si>
    <t xml:space="preserve">Greater London Authority </t>
  </si>
  <si>
    <t>FIR</t>
  </si>
  <si>
    <t>St. Helens</t>
  </si>
  <si>
    <t>LU</t>
  </si>
  <si>
    <t xml:space="preserve">Merseyside Fire </t>
  </si>
  <si>
    <t>OU</t>
  </si>
  <si>
    <t xml:space="preserve">South Yorkshire Fire </t>
  </si>
  <si>
    <t>SR</t>
  </si>
  <si>
    <t>Significant Rural</t>
  </si>
  <si>
    <t>Bath and North East Somerset</t>
  </si>
  <si>
    <t>Bath &amp; North East Somerset UA</t>
  </si>
  <si>
    <t>Bedford UA</t>
  </si>
  <si>
    <t>Blackburn with Darwen UA</t>
  </si>
  <si>
    <t>Blackpool UA</t>
  </si>
  <si>
    <t>Bournemouth UA</t>
  </si>
  <si>
    <t>Bracknell Forest UA</t>
  </si>
  <si>
    <t>Brighton and Hove</t>
  </si>
  <si>
    <t>Brighton &amp; Hove UA</t>
  </si>
  <si>
    <t>Bristol City of</t>
  </si>
  <si>
    <t>Bristol UA</t>
  </si>
  <si>
    <t>Central Bedfordshire UA</t>
  </si>
  <si>
    <t>Predominantly Rural</t>
  </si>
  <si>
    <t>Cheshire East UA</t>
  </si>
  <si>
    <t xml:space="preserve">Cheshire East </t>
  </si>
  <si>
    <t>Cheshire West and Chester</t>
  </si>
  <si>
    <t>Cheshire West and Chester UA</t>
  </si>
  <si>
    <t>R80</t>
  </si>
  <si>
    <t>Cornwall UA</t>
  </si>
  <si>
    <t>Darlington UA</t>
  </si>
  <si>
    <t>Derby City UA</t>
  </si>
  <si>
    <t>Durham UA</t>
  </si>
  <si>
    <t>East Riding of Yorkshire UA</t>
  </si>
  <si>
    <t>Halton UA</t>
  </si>
  <si>
    <t>Hartlepool UA</t>
  </si>
  <si>
    <t>Herefordshire County of</t>
  </si>
  <si>
    <t>Herefordshire UA</t>
  </si>
  <si>
    <t xml:space="preserve">Herefordshire </t>
  </si>
  <si>
    <t>Isle of Wight</t>
  </si>
  <si>
    <t>Isle of Wight UA</t>
  </si>
  <si>
    <t>Kingston upon Hull City of</t>
  </si>
  <si>
    <t>Kingston upon Hull UA</t>
  </si>
  <si>
    <t>Leicester City UA</t>
  </si>
  <si>
    <t>Luton UA</t>
  </si>
  <si>
    <t>Medway Towns UA</t>
  </si>
  <si>
    <t xml:space="preserve">Medway </t>
  </si>
  <si>
    <t>Middlesborough UA</t>
  </si>
  <si>
    <t>Milton Keynes UA</t>
  </si>
  <si>
    <t>North East Lincolnshire UA</t>
  </si>
  <si>
    <t>North Lincolnshire UA</t>
  </si>
  <si>
    <t>North Somerset UA</t>
  </si>
  <si>
    <t>Northumberland UA</t>
  </si>
  <si>
    <t>Nottingham UA</t>
  </si>
  <si>
    <t>Peterborough UA</t>
  </si>
  <si>
    <t>Plymouth UA</t>
  </si>
  <si>
    <t>Poole UA</t>
  </si>
  <si>
    <t>Portsmouth UA</t>
  </si>
  <si>
    <t>Reading UA</t>
  </si>
  <si>
    <t>Redcar &amp; Cleveland UA</t>
  </si>
  <si>
    <t>Rutland UA</t>
  </si>
  <si>
    <t>Shropshire UA</t>
  </si>
  <si>
    <t>Slough UA</t>
  </si>
  <si>
    <t>South Gloucestershire UA</t>
  </si>
  <si>
    <t>Southampton UA</t>
  </si>
  <si>
    <t>Southend-on-Sea UA</t>
  </si>
  <si>
    <t>Stockton-on-Tees UA</t>
  </si>
  <si>
    <t>Stoke-on-Trent UA</t>
  </si>
  <si>
    <t>Swindon UA</t>
  </si>
  <si>
    <t>Telford and Wrekin</t>
  </si>
  <si>
    <t>Telford and the Wrekin UA</t>
  </si>
  <si>
    <t>Thurrock UA</t>
  </si>
  <si>
    <t>Torbay UA</t>
  </si>
  <si>
    <t>Warrington UA</t>
  </si>
  <si>
    <t>West Berkshire UA</t>
  </si>
  <si>
    <t>Wiltshire UA</t>
  </si>
  <si>
    <t>Windsor &amp; Maidenhead UA</t>
  </si>
  <si>
    <t>Wokingham UA</t>
  </si>
  <si>
    <t>York UA</t>
  </si>
  <si>
    <t>SD</t>
  </si>
  <si>
    <t>Weymouth &amp; Portland</t>
  </si>
  <si>
    <t>Basingstoke &amp; Deane</t>
  </si>
  <si>
    <t>Tonbridge &amp; Malling</t>
  </si>
  <si>
    <t>Hinckley &amp; Bosworth</t>
  </si>
  <si>
    <t>Oadby &amp; Wigston</t>
  </si>
  <si>
    <t>King's Lynn &amp; West Norfolk</t>
  </si>
  <si>
    <t>Newark &amp; Sherwood</t>
  </si>
  <si>
    <t>St. Edmundsbury</t>
  </si>
  <si>
    <t>Epsom &amp; Ewell</t>
  </si>
  <si>
    <t>Reigate &amp; Banstead</t>
  </si>
  <si>
    <t>Nuneaton &amp; Bedworth</t>
  </si>
  <si>
    <t>SFIR</t>
  </si>
  <si>
    <t>Avon Fire Authority</t>
  </si>
  <si>
    <t>Bedfordshire Fire Authority</t>
  </si>
  <si>
    <t>Berkshire Fire Authority</t>
  </si>
  <si>
    <t>Buckinghamshire Fire Authority</t>
  </si>
  <si>
    <t>Cambridgeshire Fire Authority</t>
  </si>
  <si>
    <t>Cheshire Fire Authority</t>
  </si>
  <si>
    <t>Cleveland Fire Authority</t>
  </si>
  <si>
    <t>Derbyshire Fire Authority</t>
  </si>
  <si>
    <t>Devon &amp; Somerset Fire Authority</t>
  </si>
  <si>
    <t>Dorset Fire Authority</t>
  </si>
  <si>
    <t>Durham Fire Authority</t>
  </si>
  <si>
    <t>East Sussex Fire Authority</t>
  </si>
  <si>
    <t>Essex Fire Authority</t>
  </si>
  <si>
    <t>Hampshire Fire Authority</t>
  </si>
  <si>
    <t>Hereford and Worcester Fire Authority</t>
  </si>
  <si>
    <t>Humberside Fire Authority</t>
  </si>
  <si>
    <t>Kent Fire Authority</t>
  </si>
  <si>
    <t>Lancashire Fire Authority</t>
  </si>
  <si>
    <t>Leicestershire Fire Authority</t>
  </si>
  <si>
    <t>North Yorkshire Fire Authority</t>
  </si>
  <si>
    <t>Nottinghamshire Fire Authority</t>
  </si>
  <si>
    <t>Shropshire Fire Authority</t>
  </si>
  <si>
    <t>Staffordshire Fire Authority</t>
  </si>
  <si>
    <t>Wiltshire Fire Authority</t>
  </si>
  <si>
    <t>Shire Counties</t>
  </si>
  <si>
    <t>Formula Grant After Floor Damping (removing council tax freeze grant)</t>
  </si>
  <si>
    <t>Authority:</t>
  </si>
  <si>
    <t>Analysis of Combined Effect of Methodology Changes Exemplifications in DCLG Business Rates Localisation Consultation</t>
  </si>
  <si>
    <t>Pre-Damping Analysis - District Councils</t>
  </si>
  <si>
    <t>Post-Damping Analysis - District Councils</t>
  </si>
  <si>
    <t>The Impact of Damping</t>
  </si>
  <si>
    <t>The graphical analysis below shows pre-damping district council exemplifications of the combined impact of the technical adjustments outlined in the consultation. The left hand graph shows 2012/13 funding (lighter shade) and the level of funding that would have been received if the technical adjustments had been implemented last year (darker shade). The right hand graph shows the pre-damping change arising from the technical adjustments. All figures are shown as formula funding per head.</t>
  </si>
  <si>
    <t>The graphical analysis below shows post-damping district council exemplifications of the combined impact of the technical adjustments outlined in the consultation. The left hand graph shows 2012/13 funding (lighter shade) and the level of funding that would have been received if the technical adjustments had been implemented last year (darker shade). The right hand graph shows the post-damping change arising from the technical adjustments. All figures are shown as formula funding per head.</t>
  </si>
  <si>
    <t>This graph shows the difference between pre and post damping gains/losses. The left hand column shows the pre-damping gain or loss and the right hand column shows the post-damping gain or loss. All figures are expressed as formula fundong per head. The table below shows the same information.</t>
  </si>
  <si>
    <t>Pre-damping gain / (loss) in funding per head</t>
  </si>
  <si>
    <t>Post-damping gain / (loss) in funding per head</t>
  </si>
  <si>
    <t>Met Districts</t>
  </si>
  <si>
    <t>London Average</t>
  </si>
  <si>
    <t>Unitaries Average</t>
  </si>
  <si>
    <t>Counties</t>
  </si>
  <si>
    <t>Total</t>
  </si>
  <si>
    <t>ALL AUTHORITIES</t>
  </si>
  <si>
    <t>Major Urban</t>
  </si>
  <si>
    <t>London Boroughs</t>
  </si>
  <si>
    <t>Urban</t>
  </si>
  <si>
    <t>Large Urban</t>
  </si>
  <si>
    <t>Other Urban</t>
  </si>
  <si>
    <t>Metropolitan Distritcs</t>
  </si>
  <si>
    <t>Rural50</t>
  </si>
  <si>
    <t>Rural80</t>
  </si>
  <si>
    <t>Unitaries</t>
  </si>
  <si>
    <t>Shire Areas (Counties + Districts)</t>
  </si>
  <si>
    <t>2012-13 Settlement with changes per head</t>
  </si>
  <si>
    <t>2012-13 Settlement per head</t>
  </si>
  <si>
    <t>%</t>
  </si>
  <si>
    <t>£m</t>
  </si>
  <si>
    <t>Estimated Population 2012</t>
  </si>
  <si>
    <t>Number of Authorities</t>
  </si>
  <si>
    <t>After damping</t>
  </si>
  <si>
    <t>Before damping</t>
  </si>
  <si>
    <t>Pre Damping Combined</t>
  </si>
  <si>
    <t>Post Damping Combined</t>
  </si>
  <si>
    <t>Pre Damping Rural</t>
  </si>
  <si>
    <t>Post Damping Rural</t>
  </si>
  <si>
    <t>Predominantly Rural Totals</t>
  </si>
  <si>
    <t>total</t>
  </si>
  <si>
    <t>per head</t>
  </si>
  <si>
    <t>Analysis of Rural Services Technical Adjustments Exemplifications in DCLG Business Rates Localisation Consultation</t>
  </si>
  <si>
    <t>Changes to funding attributable to Rural Services Technical Adjustments - Pre and Post Damping</t>
  </si>
  <si>
    <t>Pre Damping</t>
  </si>
  <si>
    <t>Post Damping</t>
  </si>
  <si>
    <t>Additional Funding</t>
  </si>
  <si>
    <t>Damping Loss</t>
  </si>
  <si>
    <t>2012/13 Funding</t>
  </si>
  <si>
    <t>Impact of Rural Services Adjustment</t>
  </si>
  <si>
    <t>2012/13 Funding with Adjustment</t>
  </si>
  <si>
    <t>Percentage change arising from Rural Services Adjustment</t>
  </si>
  <si>
    <t>Difference</t>
  </si>
  <si>
    <t>Impact of the changes attributable to Rural Services Technical Adjustments on Funding - Pre and Post Damping</t>
  </si>
  <si>
    <t>2012/13 Funding per Head</t>
  </si>
  <si>
    <t>Additional Funding per Head</t>
  </si>
  <si>
    <t>£</t>
  </si>
  <si>
    <t>Population</t>
  </si>
  <si>
    <t>2012/13 pre damping settlement</t>
  </si>
  <si>
    <t>2012/13 post damping settlement</t>
  </si>
  <si>
    <t>STARTING POSITION</t>
  </si>
  <si>
    <t>COMBINED FIGURES</t>
  </si>
  <si>
    <t>RURAL ONLY FIGURES</t>
  </si>
  <si>
    <t>Gap</t>
  </si>
  <si>
    <t>Impact of the changes attributable to Rural Services Technical Adjustments on Funding - Comparison with Nearest Urban Authority - post damping</t>
  </si>
  <si>
    <t>2012/13</t>
  </si>
  <si>
    <t>After Rural Technical Changes (Post Damping)</t>
  </si>
  <si>
    <t>After Rural Technical Changes (Pre Damping)</t>
  </si>
  <si>
    <t>Post Damp Rural</t>
  </si>
  <si>
    <t>Pre Damp Rural</t>
  </si>
  <si>
    <t>2012/13 Funding per head</t>
  </si>
  <si>
    <t xml:space="preserve">RURAL ONLY POST </t>
  </si>
  <si>
    <t>2012/13 Rural TA - Post Damping</t>
  </si>
  <si>
    <t>£ per head</t>
  </si>
  <si>
    <t>% change</t>
  </si>
  <si>
    <t>RURAL ONLY PRE</t>
  </si>
  <si>
    <t>2012/13 Rural TA - Pre Damping</t>
  </si>
  <si>
    <r>
      <t xml:space="preserve">The impact of the </t>
    </r>
    <r>
      <rPr>
        <b/>
        <sz val="12"/>
        <rFont val="Arial"/>
        <family val="2"/>
      </rPr>
      <t>positive</t>
    </r>
    <r>
      <rPr>
        <sz val="12"/>
        <rFont val="Arial"/>
        <family val="2"/>
      </rPr>
      <t xml:space="preserve"> rural services technical adjustment and the subsequent </t>
    </r>
    <r>
      <rPr>
        <b/>
        <sz val="12"/>
        <rFont val="Arial"/>
        <family val="2"/>
      </rPr>
      <t>negative</t>
    </r>
    <r>
      <rPr>
        <sz val="12"/>
        <rFont val="Arial"/>
        <family val="2"/>
      </rPr>
      <t xml:space="preserve"> impact of damping can be seen in this graph.</t>
    </r>
  </si>
  <si>
    <t>2012/13 funding (from DCLG website)</t>
  </si>
  <si>
    <t>Kingston Upon Hull</t>
  </si>
  <si>
    <t>Urban Comparator:</t>
  </si>
  <si>
    <t>District</t>
  </si>
  <si>
    <t>Damping</t>
  </si>
  <si>
    <t>County</t>
  </si>
  <si>
    <t>Top-Up</t>
  </si>
  <si>
    <t>12/13 pre damp per head</t>
  </si>
  <si>
    <t>12/13 post damp per head</t>
  </si>
  <si>
    <t>% change pre</t>
  </si>
  <si>
    <t>% change post</t>
  </si>
  <si>
    <t>County 12/13</t>
  </si>
  <si>
    <t>County pre</t>
  </si>
  <si>
    <t>County post</t>
  </si>
  <si>
    <t>pre damp gain</t>
  </si>
  <si>
    <t>post damp gain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</si>
</sst>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0.000"/>
    <numFmt numFmtId="165" formatCode="0.0%"/>
    <numFmt numFmtId="166" formatCode="#,##0.0"/>
    <numFmt numFmtId="167" formatCode="0.000"/>
    <numFmt numFmtId="168" formatCode="_-* #,##0.000_-;\-* #,##0.000_-;_-* &quot;-&quot;??_-;_-@_-"/>
    <numFmt numFmtId="169" formatCode="_-* #,##0_-;\-* #,##0_-;_-* &quot;-&quot;??_-;_-@_-"/>
    <numFmt numFmtId="170" formatCode="0.000%"/>
    <numFmt numFmtId="171" formatCode="0.000000000"/>
    <numFmt numFmtId="172" formatCode="&quot;£&quot;#,##0.00"/>
    <numFmt numFmtId="173" formatCode="#,##0.000000"/>
  </numFmts>
  <fonts count="24" x14ac:knownFonts="1">
    <font>
      <sz val="10"/>
      <name val="Arial"/>
    </font>
    <font>
      <sz val="10"/>
      <name val="Arial"/>
      <family val="2"/>
    </font>
    <font>
      <b/>
      <sz val="14"/>
      <name val="Arial"/>
      <family val="2"/>
    </font>
    <font>
      <sz val="10"/>
      <name val="Arial"/>
      <family val="2"/>
    </font>
    <font>
      <sz val="10"/>
      <name val="MS Sans Serif"/>
      <family val="2"/>
    </font>
    <font>
      <sz val="11"/>
      <name val="Calibri"/>
      <family val="2"/>
    </font>
    <font>
      <sz val="8"/>
      <name val="Arial"/>
      <family val="2"/>
    </font>
    <font>
      <sz val="11"/>
      <name val="Arial"/>
      <family val="2"/>
    </font>
    <font>
      <sz val="12"/>
      <name val="Arial"/>
      <family val="2"/>
    </font>
    <font>
      <sz val="9"/>
      <name val="Arial"/>
      <family val="2"/>
    </font>
    <font>
      <b/>
      <sz val="10"/>
      <name val="Arial"/>
      <family val="2"/>
    </font>
    <font>
      <b/>
      <sz val="12"/>
      <name val="Arial"/>
      <family val="2"/>
    </font>
    <font>
      <b/>
      <sz val="11"/>
      <name val="Arial"/>
      <family val="2"/>
    </font>
    <font>
      <sz val="16"/>
      <name val="Arial"/>
      <family val="2"/>
    </font>
    <font>
      <sz val="12"/>
      <color theme="1"/>
      <name val="Calibri"/>
      <family val="2"/>
      <scheme val="minor"/>
    </font>
    <font>
      <sz val="11"/>
      <name val="Calibri"/>
      <family val="2"/>
      <scheme val="minor"/>
    </font>
    <font>
      <b/>
      <sz val="10"/>
      <color theme="0"/>
      <name val="Arial"/>
      <family val="2"/>
    </font>
    <font>
      <sz val="10"/>
      <color theme="0"/>
      <name val="Arial"/>
      <family val="2"/>
    </font>
    <font>
      <sz val="12"/>
      <color theme="0"/>
      <name val="Arial"/>
      <family val="2"/>
    </font>
    <font>
      <sz val="14"/>
      <color theme="0"/>
      <name val="Arial"/>
      <family val="2"/>
    </font>
    <font>
      <u/>
      <sz val="10"/>
      <color theme="10"/>
      <name val="Arial"/>
      <family val="2"/>
    </font>
    <font>
      <u/>
      <sz val="10"/>
      <color theme="11"/>
      <name val="Arial"/>
      <family val="2"/>
    </font>
    <font>
      <sz val="11"/>
      <color theme="0"/>
      <name val="Arial"/>
      <family val="2"/>
    </font>
    <font>
      <sz val="13.5"/>
      <color theme="0"/>
      <name val="Arial"/>
      <family val="2"/>
    </font>
  </fonts>
  <fills count="13">
    <fill>
      <patternFill patternType="none"/>
    </fill>
    <fill>
      <patternFill patternType="gray125"/>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00009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rgb="FF008000"/>
        <bgColor indexed="64"/>
      </patternFill>
    </fill>
    <fill>
      <patternFill patternType="solid">
        <fgColor indexed="41"/>
        <bgColor indexed="64"/>
      </patternFill>
    </fill>
  </fills>
  <borders count="5">
    <border>
      <left/>
      <right/>
      <top/>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133">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4" fillId="0" borderId="0"/>
    <xf numFmtId="0" fontId="4" fillId="0" borderId="0"/>
    <xf numFmtId="9" fontId="1" fillId="0" borderId="0" applyFont="0" applyFill="0" applyBorder="0" applyAlignment="0" applyProtection="0"/>
    <xf numFmtId="0" fontId="1"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210">
    <xf numFmtId="0" fontId="0" fillId="0" borderId="0" xfId="0"/>
    <xf numFmtId="165" fontId="0" fillId="0" borderId="0" xfId="0" applyNumberFormat="1"/>
    <xf numFmtId="166" fontId="0" fillId="0" borderId="0" xfId="0" applyNumberFormat="1"/>
    <xf numFmtId="0" fontId="0" fillId="0" borderId="1" xfId="0" applyBorder="1" applyAlignment="1">
      <alignment vertical="top" wrapText="1"/>
    </xf>
    <xf numFmtId="0" fontId="0" fillId="0" borderId="0" xfId="0" applyAlignment="1">
      <alignment vertical="top" wrapText="1"/>
    </xf>
    <xf numFmtId="0" fontId="0" fillId="0" borderId="2" xfId="0" applyBorder="1"/>
    <xf numFmtId="166" fontId="0" fillId="0" borderId="2" xfId="0" applyNumberFormat="1" applyBorder="1"/>
    <xf numFmtId="165" fontId="0" fillId="0" borderId="2" xfId="0" applyNumberFormat="1" applyBorder="1"/>
    <xf numFmtId="0" fontId="3" fillId="0" borderId="0" xfId="0" applyFont="1"/>
    <xf numFmtId="3" fontId="0" fillId="0" borderId="0" xfId="0" applyNumberFormat="1"/>
    <xf numFmtId="0" fontId="0" fillId="0" borderId="0" xfId="0" applyBorder="1" applyAlignment="1">
      <alignment vertical="top" wrapText="1"/>
    </xf>
    <xf numFmtId="166" fontId="0" fillId="0" borderId="0" xfId="0" applyNumberFormat="1" applyBorder="1" applyAlignment="1">
      <alignment horizontal="center" vertical="top" wrapText="1"/>
    </xf>
    <xf numFmtId="165" fontId="0" fillId="0" borderId="0" xfId="0" applyNumberFormat="1" applyBorder="1" applyAlignment="1">
      <alignment horizontal="center" vertical="top" wrapText="1"/>
    </xf>
    <xf numFmtId="3" fontId="0" fillId="0" borderId="0" xfId="0" applyNumberFormat="1" applyBorder="1" applyAlignment="1">
      <alignment horizontal="center" vertical="top" wrapText="1"/>
    </xf>
    <xf numFmtId="166" fontId="0" fillId="0" borderId="1" xfId="0" applyNumberFormat="1" applyBorder="1" applyAlignment="1">
      <alignment horizontal="center" vertical="top" wrapText="1"/>
    </xf>
    <xf numFmtId="0" fontId="1" fillId="0" borderId="0" xfId="0" applyFont="1"/>
    <xf numFmtId="166" fontId="2" fillId="0" borderId="0" xfId="0" applyNumberFormat="1" applyFont="1" applyAlignment="1"/>
    <xf numFmtId="165" fontId="2" fillId="0" borderId="0" xfId="0" applyNumberFormat="1" applyFont="1" applyAlignment="1"/>
    <xf numFmtId="166" fontId="2" fillId="0" borderId="0" xfId="0" applyNumberFormat="1" applyFont="1" applyAlignment="1">
      <alignment horizontal="center"/>
    </xf>
    <xf numFmtId="165" fontId="2" fillId="0" borderId="0" xfId="0" applyNumberFormat="1" applyFont="1" applyAlignment="1">
      <alignment horizontal="center"/>
    </xf>
    <xf numFmtId="165" fontId="0" fillId="0" borderId="0" xfId="0" applyNumberFormat="1" applyAlignment="1">
      <alignment horizontal="right"/>
    </xf>
    <xf numFmtId="166" fontId="0" fillId="0" borderId="1" xfId="0" applyNumberFormat="1" applyBorder="1" applyAlignment="1">
      <alignment vertical="top" wrapText="1"/>
    </xf>
    <xf numFmtId="166" fontId="0" fillId="0" borderId="0" xfId="0" applyNumberFormat="1" applyBorder="1" applyAlignment="1">
      <alignment vertical="top" wrapText="1"/>
    </xf>
    <xf numFmtId="166" fontId="0" fillId="0" borderId="0" xfId="0" applyNumberFormat="1" applyBorder="1"/>
    <xf numFmtId="165" fontId="0" fillId="0" borderId="0" xfId="0" applyNumberFormat="1" applyBorder="1"/>
    <xf numFmtId="0" fontId="1" fillId="2" borderId="0" xfId="4" applyFill="1"/>
    <xf numFmtId="0" fontId="1" fillId="2" borderId="0" xfId="4" applyFill="1" applyAlignment="1">
      <alignment vertical="top" wrapText="1"/>
    </xf>
    <xf numFmtId="164" fontId="1" fillId="2" borderId="0" xfId="4" applyNumberFormat="1" applyFill="1"/>
    <xf numFmtId="166" fontId="1" fillId="2" borderId="0" xfId="4" applyNumberFormat="1" applyFill="1"/>
    <xf numFmtId="0" fontId="1" fillId="2" borderId="0" xfId="4" applyFont="1" applyFill="1"/>
    <xf numFmtId="0" fontId="14" fillId="0" borderId="0" xfId="5"/>
    <xf numFmtId="167" fontId="0" fillId="0" borderId="0" xfId="0" applyNumberFormat="1"/>
    <xf numFmtId="167" fontId="0" fillId="0" borderId="0" xfId="0" applyNumberFormat="1" applyBorder="1"/>
    <xf numFmtId="0" fontId="1" fillId="0" borderId="0" xfId="6" applyNumberFormat="1" applyFont="1" applyFill="1" applyAlignment="1">
      <alignment horizontal="center"/>
    </xf>
    <xf numFmtId="0" fontId="15" fillId="0" borderId="0" xfId="0" applyFont="1" applyFill="1"/>
    <xf numFmtId="3" fontId="14" fillId="0" borderId="0" xfId="5" applyNumberFormat="1"/>
    <xf numFmtId="0" fontId="1" fillId="0" borderId="0" xfId="6" applyFont="1" applyFill="1" applyAlignment="1">
      <alignment horizontal="center"/>
    </xf>
    <xf numFmtId="0" fontId="0" fillId="0" borderId="0" xfId="0" applyFont="1"/>
    <xf numFmtId="0" fontId="5" fillId="0" borderId="0" xfId="0" applyFont="1"/>
    <xf numFmtId="0" fontId="1" fillId="3" borderId="0" xfId="4" applyFill="1"/>
    <xf numFmtId="3" fontId="0" fillId="0" borderId="0" xfId="0" applyNumberFormat="1" applyFill="1"/>
    <xf numFmtId="1" fontId="0" fillId="0" borderId="0" xfId="0" applyNumberFormat="1" applyBorder="1"/>
    <xf numFmtId="4" fontId="0" fillId="0" borderId="0" xfId="0" applyNumberFormat="1"/>
    <xf numFmtId="166" fontId="0" fillId="4" borderId="0" xfId="0" applyNumberFormat="1" applyFill="1" applyBorder="1" applyAlignment="1">
      <alignment horizontal="center" vertical="top" wrapText="1"/>
    </xf>
    <xf numFmtId="165" fontId="0" fillId="4" borderId="0" xfId="0" applyNumberFormat="1" applyFill="1" applyBorder="1" applyAlignment="1">
      <alignment horizontal="center" vertical="top" wrapText="1"/>
    </xf>
    <xf numFmtId="166" fontId="0" fillId="4" borderId="0" xfId="0" applyNumberFormat="1" applyFill="1" applyBorder="1"/>
    <xf numFmtId="165" fontId="0" fillId="4" borderId="0" xfId="0" applyNumberFormat="1" applyFill="1" applyBorder="1"/>
    <xf numFmtId="3" fontId="0" fillId="4" borderId="0" xfId="0" applyNumberFormat="1" applyFill="1" applyBorder="1"/>
    <xf numFmtId="166" fontId="0" fillId="5" borderId="0" xfId="0" applyNumberFormat="1" applyFill="1" applyBorder="1" applyAlignment="1">
      <alignment horizontal="center" vertical="top" wrapText="1"/>
    </xf>
    <xf numFmtId="165" fontId="0" fillId="5" borderId="0" xfId="0" applyNumberFormat="1" applyFill="1" applyBorder="1" applyAlignment="1">
      <alignment horizontal="center" vertical="top" wrapText="1"/>
    </xf>
    <xf numFmtId="166" fontId="0" fillId="5" borderId="2" xfId="0" applyNumberFormat="1" applyFill="1" applyBorder="1"/>
    <xf numFmtId="165" fontId="0" fillId="5" borderId="2" xfId="0" applyNumberFormat="1" applyFill="1" applyBorder="1"/>
    <xf numFmtId="166" fontId="0" fillId="5" borderId="0" xfId="0" applyNumberFormat="1" applyFill="1"/>
    <xf numFmtId="165" fontId="0" fillId="5" borderId="0" xfId="0" applyNumberFormat="1" applyFill="1"/>
    <xf numFmtId="3" fontId="0" fillId="5" borderId="0" xfId="0" applyNumberFormat="1" applyFill="1"/>
    <xf numFmtId="164" fontId="0" fillId="5" borderId="0" xfId="0" applyNumberFormat="1" applyFill="1"/>
    <xf numFmtId="165" fontId="1" fillId="5" borderId="0" xfId="7" applyNumberFormat="1" applyFont="1" applyFill="1"/>
    <xf numFmtId="2" fontId="0" fillId="0" borderId="0" xfId="0" applyNumberFormat="1"/>
    <xf numFmtId="0" fontId="8" fillId="0" borderId="0" xfId="0" applyFont="1"/>
    <xf numFmtId="0" fontId="7" fillId="0" borderId="0" xfId="0" applyFont="1" applyAlignment="1">
      <alignment vertical="top" wrapText="1"/>
    </xf>
    <xf numFmtId="0" fontId="0" fillId="0" borderId="0" xfId="0" applyAlignment="1">
      <alignment wrapText="1"/>
    </xf>
    <xf numFmtId="0" fontId="0" fillId="0" borderId="3" xfId="0" applyBorder="1"/>
    <xf numFmtId="2" fontId="0" fillId="0" borderId="3" xfId="0" applyNumberFormat="1" applyBorder="1"/>
    <xf numFmtId="166" fontId="10" fillId="5" borderId="0" xfId="0" applyNumberFormat="1" applyFont="1" applyFill="1"/>
    <xf numFmtId="165" fontId="10" fillId="5" borderId="0" xfId="0" applyNumberFormat="1" applyFont="1" applyFill="1"/>
    <xf numFmtId="166" fontId="10" fillId="4" borderId="0" xfId="0" applyNumberFormat="1" applyFont="1" applyFill="1" applyBorder="1"/>
    <xf numFmtId="165" fontId="10" fillId="4" borderId="0" xfId="0" applyNumberFormat="1" applyFont="1" applyFill="1" applyBorder="1"/>
    <xf numFmtId="3" fontId="10" fillId="4" borderId="0" xfId="0" applyNumberFormat="1" applyFont="1" applyFill="1" applyBorder="1"/>
    <xf numFmtId="165" fontId="10" fillId="5" borderId="0" xfId="7" applyNumberFormat="1" applyFont="1" applyFill="1"/>
    <xf numFmtId="3" fontId="10" fillId="5" borderId="0" xfId="0" applyNumberFormat="1" applyFont="1" applyFill="1"/>
    <xf numFmtId="4" fontId="10" fillId="0" borderId="0" xfId="0" applyNumberFormat="1" applyFont="1"/>
    <xf numFmtId="0" fontId="10" fillId="0" borderId="0" xfId="0" applyFont="1"/>
    <xf numFmtId="0" fontId="0" fillId="0" borderId="0" xfId="0" applyFill="1"/>
    <xf numFmtId="166" fontId="0" fillId="0" borderId="0" xfId="0" applyNumberFormat="1" applyFill="1"/>
    <xf numFmtId="165" fontId="0" fillId="0" borderId="0" xfId="0" applyNumberFormat="1" applyFill="1"/>
    <xf numFmtId="166" fontId="0" fillId="0" borderId="0" xfId="0" applyNumberFormat="1" applyFill="1" applyBorder="1"/>
    <xf numFmtId="165" fontId="0" fillId="0" borderId="0" xfId="0" applyNumberFormat="1" applyFill="1" applyBorder="1"/>
    <xf numFmtId="3" fontId="0" fillId="0" borderId="0" xfId="0" applyNumberFormat="1" applyFill="1" applyBorder="1"/>
    <xf numFmtId="164" fontId="0" fillId="0" borderId="0" xfId="0" applyNumberFormat="1" applyFill="1"/>
    <xf numFmtId="165" fontId="0" fillId="0" borderId="0" xfId="7" applyNumberFormat="1" applyFont="1" applyFill="1"/>
    <xf numFmtId="4" fontId="0" fillId="0" borderId="0" xfId="0" applyNumberFormat="1" applyFill="1"/>
    <xf numFmtId="0" fontId="1" fillId="0" borderId="0" xfId="4" applyFill="1"/>
    <xf numFmtId="164" fontId="1" fillId="0" borderId="0" xfId="4" applyNumberFormat="1" applyFill="1"/>
    <xf numFmtId="166" fontId="1" fillId="0" borderId="0" xfId="4" applyNumberFormat="1" applyFill="1"/>
    <xf numFmtId="0" fontId="14" fillId="0" borderId="0" xfId="5" applyFill="1"/>
    <xf numFmtId="167" fontId="0" fillId="0" borderId="0" xfId="0" applyNumberFormat="1" applyFill="1"/>
    <xf numFmtId="1" fontId="0" fillId="0" borderId="0" xfId="0" applyNumberFormat="1" applyFill="1"/>
    <xf numFmtId="0" fontId="10" fillId="0" borderId="0" xfId="0" applyFont="1" applyFill="1"/>
    <xf numFmtId="166" fontId="10" fillId="0" borderId="0" xfId="0" applyNumberFormat="1" applyFont="1" applyFill="1"/>
    <xf numFmtId="165" fontId="10" fillId="0" borderId="0" xfId="0" applyNumberFormat="1" applyFont="1" applyFill="1"/>
    <xf numFmtId="165" fontId="10" fillId="0" borderId="0" xfId="0" applyNumberFormat="1" applyFont="1" applyFill="1" applyBorder="1"/>
    <xf numFmtId="3" fontId="10" fillId="0" borderId="0" xfId="0" applyNumberFormat="1" applyFont="1" applyFill="1" applyBorder="1"/>
    <xf numFmtId="165" fontId="10" fillId="0" borderId="0" xfId="7" applyNumberFormat="1" applyFont="1" applyFill="1"/>
    <xf numFmtId="3" fontId="10" fillId="0" borderId="0" xfId="0" applyNumberFormat="1" applyFont="1" applyFill="1"/>
    <xf numFmtId="166" fontId="10" fillId="4" borderId="0" xfId="0" applyNumberFormat="1" applyFont="1" applyFill="1"/>
    <xf numFmtId="43" fontId="0" fillId="0" borderId="0" xfId="0" applyNumberFormat="1"/>
    <xf numFmtId="43" fontId="10" fillId="0" borderId="0" xfId="3" applyFont="1"/>
    <xf numFmtId="43" fontId="10" fillId="0" borderId="0" xfId="0" applyNumberFormat="1" applyFont="1"/>
    <xf numFmtId="2" fontId="10" fillId="0" borderId="0" xfId="0" applyNumberFormat="1" applyFont="1"/>
    <xf numFmtId="10" fontId="10" fillId="0" borderId="0" xfId="7" applyNumberFormat="1" applyFont="1"/>
    <xf numFmtId="168" fontId="10" fillId="0" borderId="0" xfId="0" applyNumberFormat="1" applyFont="1"/>
    <xf numFmtId="167" fontId="10" fillId="0" borderId="0" xfId="0" applyNumberFormat="1" applyFont="1"/>
    <xf numFmtId="169" fontId="10" fillId="0" borderId="0" xfId="0" applyNumberFormat="1" applyFont="1"/>
    <xf numFmtId="43" fontId="0" fillId="0" borderId="0" xfId="3" applyFont="1"/>
    <xf numFmtId="10" fontId="0" fillId="0" borderId="0" xfId="7" applyNumberFormat="1" applyFont="1"/>
    <xf numFmtId="168" fontId="0" fillId="0" borderId="0" xfId="3" applyNumberFormat="1" applyFont="1"/>
    <xf numFmtId="169" fontId="0" fillId="0" borderId="0" xfId="3" applyNumberFormat="1" applyFont="1"/>
    <xf numFmtId="43" fontId="1" fillId="6" borderId="0" xfId="3" applyFont="1" applyFill="1"/>
    <xf numFmtId="0" fontId="0" fillId="6" borderId="0" xfId="0" applyFill="1"/>
    <xf numFmtId="168" fontId="0" fillId="6" borderId="0" xfId="0" applyNumberFormat="1" applyFill="1"/>
    <xf numFmtId="0" fontId="16" fillId="6" borderId="0" xfId="0" applyFont="1" applyFill="1"/>
    <xf numFmtId="168" fontId="0" fillId="0" borderId="0" xfId="0" applyNumberFormat="1"/>
    <xf numFmtId="168" fontId="10" fillId="0" borderId="0" xfId="2" applyNumberFormat="1" applyFont="1"/>
    <xf numFmtId="168" fontId="10" fillId="0" borderId="0" xfId="3" applyNumberFormat="1" applyFont="1"/>
    <xf numFmtId="169" fontId="10" fillId="0" borderId="0" xfId="3" applyNumberFormat="1" applyFont="1"/>
    <xf numFmtId="169" fontId="0" fillId="0" borderId="0" xfId="0" applyNumberFormat="1"/>
    <xf numFmtId="168" fontId="10" fillId="0" borderId="0" xfId="7" applyNumberFormat="1" applyFont="1"/>
    <xf numFmtId="168" fontId="0" fillId="0" borderId="0" xfId="2" applyNumberFormat="1" applyFont="1"/>
    <xf numFmtId="168" fontId="10" fillId="0" borderId="0" xfId="7" applyNumberFormat="1" applyFont="1" applyAlignment="1">
      <alignment horizontal="right"/>
    </xf>
    <xf numFmtId="166" fontId="0" fillId="4" borderId="0" xfId="0" applyNumberFormat="1" applyFill="1" applyBorder="1" applyAlignment="1">
      <alignment horizontal="center" vertical="top" wrapText="1"/>
    </xf>
    <xf numFmtId="166" fontId="0" fillId="5" borderId="0" xfId="0" applyNumberFormat="1" applyFill="1" applyBorder="1" applyAlignment="1">
      <alignment horizontal="center" vertical="top" wrapText="1"/>
    </xf>
    <xf numFmtId="10" fontId="0" fillId="0" borderId="0" xfId="0" applyNumberFormat="1"/>
    <xf numFmtId="10" fontId="0" fillId="5" borderId="0" xfId="0" applyNumberFormat="1" applyFill="1" applyBorder="1" applyAlignment="1">
      <alignment horizontal="center" vertical="top" wrapText="1"/>
    </xf>
    <xf numFmtId="10" fontId="0" fillId="5" borderId="2" xfId="0" applyNumberFormat="1" applyFill="1" applyBorder="1"/>
    <xf numFmtId="10" fontId="0" fillId="5" borderId="0" xfId="0" applyNumberFormat="1" applyFill="1"/>
    <xf numFmtId="10" fontId="10" fillId="5" borderId="0" xfId="0" applyNumberFormat="1" applyFont="1" applyFill="1"/>
    <xf numFmtId="10" fontId="1" fillId="5" borderId="0" xfId="7" applyNumberFormat="1" applyFont="1" applyFill="1" applyBorder="1" applyAlignment="1">
      <alignment horizontal="center" vertical="top" wrapText="1"/>
    </xf>
    <xf numFmtId="10" fontId="1" fillId="5" borderId="2" xfId="7" applyNumberFormat="1" applyFont="1" applyFill="1" applyBorder="1"/>
    <xf numFmtId="10" fontId="1" fillId="5" borderId="0" xfId="7" applyNumberFormat="1" applyFont="1" applyFill="1"/>
    <xf numFmtId="10" fontId="1" fillId="5" borderId="0" xfId="7" applyNumberFormat="1" applyFont="1" applyFill="1"/>
    <xf numFmtId="10" fontId="10" fillId="5" borderId="0" xfId="7" applyNumberFormat="1" applyFont="1" applyFill="1"/>
    <xf numFmtId="170" fontId="0" fillId="0" borderId="0" xfId="7" applyNumberFormat="1" applyFont="1"/>
    <xf numFmtId="169" fontId="0" fillId="0" borderId="0" xfId="2" applyNumberFormat="1" applyFont="1"/>
    <xf numFmtId="43" fontId="0" fillId="0" borderId="0" xfId="2" applyNumberFormat="1" applyFont="1"/>
    <xf numFmtId="9" fontId="2" fillId="0" borderId="0" xfId="7" applyFont="1"/>
    <xf numFmtId="0" fontId="7" fillId="0" borderId="0" xfId="0" applyFont="1"/>
    <xf numFmtId="169" fontId="7" fillId="0" borderId="0" xfId="2" applyNumberFormat="1" applyFont="1"/>
    <xf numFmtId="169" fontId="7" fillId="0" borderId="4" xfId="0" applyNumberFormat="1" applyFont="1" applyBorder="1"/>
    <xf numFmtId="0" fontId="11" fillId="0" borderId="0" xfId="0" applyFont="1"/>
    <xf numFmtId="9" fontId="2" fillId="0" borderId="0" xfId="7" applyFont="1" applyAlignment="1">
      <alignment horizontal="center"/>
    </xf>
    <xf numFmtId="4" fontId="0" fillId="0" borderId="0" xfId="0" quotePrefix="1" applyNumberFormat="1"/>
    <xf numFmtId="3" fontId="0" fillId="7" borderId="0" xfId="0" applyNumberFormat="1" applyFill="1" applyBorder="1" applyAlignment="1">
      <alignment horizontal="center" vertical="top" wrapText="1"/>
    </xf>
    <xf numFmtId="3" fontId="0" fillId="7" borderId="0" xfId="0" applyNumberFormat="1" applyFill="1"/>
    <xf numFmtId="4" fontId="0" fillId="7" borderId="0" xfId="0" applyNumberFormat="1" applyFill="1"/>
    <xf numFmtId="3" fontId="0" fillId="7" borderId="0" xfId="0" quotePrefix="1" applyNumberFormat="1" applyFill="1" applyBorder="1" applyAlignment="1">
      <alignment horizontal="center" vertical="top" wrapText="1"/>
    </xf>
    <xf numFmtId="4" fontId="17" fillId="0" borderId="0" xfId="0" applyNumberFormat="1" applyFont="1"/>
    <xf numFmtId="172" fontId="0" fillId="0" borderId="0" xfId="0" applyNumberFormat="1"/>
    <xf numFmtId="43" fontId="0" fillId="0" borderId="0" xfId="2" applyFont="1"/>
    <xf numFmtId="0" fontId="0" fillId="8" borderId="0" xfId="0" applyFill="1"/>
    <xf numFmtId="166" fontId="0" fillId="8" borderId="0" xfId="0" applyNumberFormat="1" applyFill="1"/>
    <xf numFmtId="165" fontId="0" fillId="8" borderId="0" xfId="0" applyNumberFormat="1" applyFill="1"/>
    <xf numFmtId="166" fontId="0" fillId="8" borderId="0" xfId="0" applyNumberFormat="1" applyFill="1" applyBorder="1"/>
    <xf numFmtId="165" fontId="0" fillId="8" borderId="0" xfId="0" applyNumberFormat="1" applyFill="1" applyBorder="1"/>
    <xf numFmtId="3" fontId="0" fillId="8" borderId="0" xfId="0" applyNumberFormat="1" applyFill="1" applyBorder="1"/>
    <xf numFmtId="164" fontId="0" fillId="8" borderId="0" xfId="0" applyNumberFormat="1" applyFill="1"/>
    <xf numFmtId="165" fontId="1" fillId="8" borderId="0" xfId="7" applyNumberFormat="1" applyFont="1" applyFill="1"/>
    <xf numFmtId="3" fontId="0" fillId="8" borderId="0" xfId="0" applyNumberFormat="1" applyFill="1"/>
    <xf numFmtId="4" fontId="0" fillId="8" borderId="0" xfId="0" applyNumberFormat="1" applyFill="1"/>
    <xf numFmtId="0" fontId="1" fillId="8" borderId="0" xfId="4" applyFill="1"/>
    <xf numFmtId="164" fontId="1" fillId="8" borderId="0" xfId="4" applyNumberFormat="1" applyFill="1"/>
    <xf numFmtId="166" fontId="1" fillId="8" borderId="0" xfId="4" applyNumberFormat="1" applyFill="1"/>
    <xf numFmtId="0" fontId="14" fillId="8" borderId="0" xfId="5" applyFill="1"/>
    <xf numFmtId="0" fontId="15" fillId="8" borderId="0" xfId="0" applyFont="1" applyFill="1"/>
    <xf numFmtId="167" fontId="0" fillId="8" borderId="0" xfId="0" applyNumberFormat="1" applyFill="1" applyBorder="1"/>
    <xf numFmtId="1" fontId="0" fillId="8" borderId="0" xfId="0" applyNumberFormat="1" applyFill="1" applyBorder="1"/>
    <xf numFmtId="173" fontId="0" fillId="5" borderId="0" xfId="0" applyNumberFormat="1" applyFill="1"/>
    <xf numFmtId="43" fontId="0" fillId="0" borderId="0" xfId="2" applyNumberFormat="1" applyFont="1" applyFill="1"/>
    <xf numFmtId="165" fontId="0" fillId="0" borderId="0" xfId="0" applyNumberFormat="1" applyBorder="1" applyAlignment="1">
      <alignment vertical="top" wrapText="1"/>
    </xf>
    <xf numFmtId="0" fontId="0" fillId="10" borderId="0" xfId="0" applyFill="1"/>
    <xf numFmtId="166" fontId="0" fillId="10" borderId="0" xfId="0" applyNumberFormat="1" applyFill="1"/>
    <xf numFmtId="165" fontId="0" fillId="10" borderId="0" xfId="0" applyNumberFormat="1" applyFill="1"/>
    <xf numFmtId="164" fontId="0" fillId="0" borderId="0" xfId="0" applyNumberFormat="1" applyBorder="1" applyAlignment="1">
      <alignment vertical="top" wrapText="1"/>
    </xf>
    <xf numFmtId="164" fontId="0" fillId="0" borderId="0" xfId="0" applyNumberFormat="1"/>
    <xf numFmtId="171" fontId="13" fillId="0" borderId="0" xfId="0" applyNumberFormat="1" applyFont="1"/>
    <xf numFmtId="0" fontId="17" fillId="9" borderId="0" xfId="0" applyFont="1" applyFill="1"/>
    <xf numFmtId="0" fontId="18" fillId="0" borderId="0" xfId="0" applyFont="1" applyFill="1" applyAlignment="1">
      <alignment horizontal="left"/>
    </xf>
    <xf numFmtId="0" fontId="1" fillId="12" borderId="0" xfId="0" applyFont="1" applyFill="1" applyAlignment="1" applyProtection="1">
      <alignment horizontal="left"/>
    </xf>
    <xf numFmtId="0" fontId="1" fillId="0" borderId="2" xfId="0" applyFont="1" applyBorder="1"/>
    <xf numFmtId="0" fontId="11" fillId="0" borderId="0" xfId="0" applyFont="1" applyAlignment="1">
      <alignment horizontal="left" wrapText="1"/>
    </xf>
    <xf numFmtId="166" fontId="0" fillId="0" borderId="1" xfId="0" applyNumberFormat="1" applyBorder="1" applyAlignment="1">
      <alignment horizontal="center" vertical="top" wrapText="1"/>
    </xf>
    <xf numFmtId="166" fontId="0" fillId="0" borderId="0" xfId="0" applyNumberFormat="1" applyBorder="1" applyAlignment="1">
      <alignment horizontal="center" vertical="top" wrapText="1"/>
    </xf>
    <xf numFmtId="3" fontId="0" fillId="0" borderId="1" xfId="0" applyNumberFormat="1" applyBorder="1" applyAlignment="1">
      <alignment horizontal="center" vertical="top" wrapText="1"/>
    </xf>
    <xf numFmtId="3" fontId="0" fillId="0" borderId="0" xfId="0" applyNumberFormat="1" applyBorder="1" applyAlignment="1">
      <alignment horizontal="center" vertical="top" wrapText="1"/>
    </xf>
    <xf numFmtId="166" fontId="0" fillId="5" borderId="0" xfId="0" applyNumberFormat="1" applyFill="1" applyBorder="1" applyAlignment="1">
      <alignment horizontal="center" vertical="top" wrapText="1"/>
    </xf>
    <xf numFmtId="166" fontId="0" fillId="4" borderId="0" xfId="0" applyNumberFormat="1" applyFill="1" applyBorder="1" applyAlignment="1">
      <alignment horizontal="center" vertical="top" wrapText="1"/>
    </xf>
    <xf numFmtId="166" fontId="2" fillId="0" borderId="0" xfId="0" applyNumberFormat="1" applyFont="1" applyAlignment="1">
      <alignment horizontal="left"/>
    </xf>
    <xf numFmtId="4" fontId="2" fillId="0" borderId="0" xfId="0" applyNumberFormat="1" applyFont="1" applyAlignment="1">
      <alignment horizontal="left"/>
    </xf>
    <xf numFmtId="166" fontId="0" fillId="5" borderId="1" xfId="0" applyNumberFormat="1" applyFill="1" applyBorder="1" applyAlignment="1">
      <alignment horizontal="center" vertical="top" wrapText="1"/>
    </xf>
    <xf numFmtId="3" fontId="0" fillId="4" borderId="0" xfId="0" applyNumberFormat="1" applyFill="1" applyBorder="1" applyAlignment="1">
      <alignment horizontal="center" vertical="top" wrapText="1"/>
    </xf>
    <xf numFmtId="3" fontId="0" fillId="5" borderId="1" xfId="0" applyNumberFormat="1" applyFill="1" applyBorder="1" applyAlignment="1">
      <alignment horizontal="center" vertical="top" wrapText="1"/>
    </xf>
    <xf numFmtId="3" fontId="0" fillId="5" borderId="0" xfId="0" applyNumberFormat="1" applyFill="1" applyBorder="1" applyAlignment="1">
      <alignment horizontal="center" vertical="top" wrapText="1"/>
    </xf>
    <xf numFmtId="0" fontId="18" fillId="6" borderId="0" xfId="0" applyFont="1" applyFill="1" applyAlignment="1">
      <alignment horizontal="left"/>
    </xf>
    <xf numFmtId="0" fontId="7" fillId="0" borderId="0" xfId="0" applyFont="1" applyAlignment="1">
      <alignment horizontal="left" vertical="top" wrapText="1"/>
    </xf>
    <xf numFmtId="0" fontId="9" fillId="0" borderId="4" xfId="0" applyFont="1" applyBorder="1" applyAlignment="1">
      <alignment horizontal="center" wrapText="1"/>
    </xf>
    <xf numFmtId="0" fontId="9" fillId="0" borderId="0" xfId="0" applyFont="1" applyBorder="1" applyAlignment="1">
      <alignment horizontal="center" wrapText="1"/>
    </xf>
    <xf numFmtId="0" fontId="9" fillId="0" borderId="2" xfId="0" applyFont="1" applyBorder="1" applyAlignment="1">
      <alignment horizontal="center" wrapText="1"/>
    </xf>
    <xf numFmtId="0" fontId="19" fillId="11" borderId="0" xfId="0" applyFont="1" applyFill="1" applyAlignment="1">
      <alignment horizontal="center"/>
    </xf>
    <xf numFmtId="0" fontId="8" fillId="5" borderId="0" xfId="0" applyFont="1" applyFill="1" applyAlignment="1">
      <alignment horizontal="center"/>
    </xf>
    <xf numFmtId="0" fontId="7" fillId="0" borderId="0" xfId="0" applyFont="1" applyAlignment="1">
      <alignment horizontal="left" wrapText="1"/>
    </xf>
    <xf numFmtId="0" fontId="16" fillId="6" borderId="0" xfId="0" applyFont="1" applyFill="1" applyAlignment="1">
      <alignment horizontal="center"/>
    </xf>
    <xf numFmtId="0" fontId="8" fillId="0" borderId="0" xfId="0" applyFont="1" applyAlignment="1">
      <alignment horizontal="left" vertical="top" wrapText="1" shrinkToFit="1"/>
    </xf>
    <xf numFmtId="0" fontId="22" fillId="6" borderId="0" xfId="0" applyFont="1" applyFill="1" applyAlignment="1">
      <alignment horizontal="left"/>
    </xf>
    <xf numFmtId="0" fontId="8" fillId="0" borderId="0" xfId="0" applyFont="1" applyAlignment="1">
      <alignment horizontal="left" wrapText="1"/>
    </xf>
    <xf numFmtId="0" fontId="8" fillId="0" borderId="0" xfId="0" applyFont="1" applyAlignment="1">
      <alignment horizontal="left" vertical="top" wrapText="1"/>
    </xf>
    <xf numFmtId="9" fontId="8" fillId="0" borderId="0" xfId="7" applyFont="1" applyAlignment="1">
      <alignment horizontal="left" vertical="top" wrapText="1"/>
    </xf>
    <xf numFmtId="0" fontId="11" fillId="0" borderId="0" xfId="0" applyFont="1" applyAlignment="1">
      <alignment horizontal="left" wrapText="1"/>
    </xf>
    <xf numFmtId="0" fontId="12" fillId="0" borderId="0" xfId="0" applyFont="1" applyAlignment="1">
      <alignment horizontal="left" wrapText="1"/>
    </xf>
    <xf numFmtId="10" fontId="2" fillId="0" borderId="0" xfId="7" applyNumberFormat="1" applyFont="1" applyAlignment="1">
      <alignment horizontal="center" vertical="center"/>
    </xf>
    <xf numFmtId="0" fontId="7" fillId="5" borderId="0" xfId="0" applyFont="1" applyFill="1" applyAlignment="1">
      <alignment horizontal="left"/>
    </xf>
    <xf numFmtId="0" fontId="23" fillId="11" borderId="0" xfId="0" applyFont="1" applyFill="1" applyAlignment="1">
      <alignment horizontal="center" vertical="center"/>
    </xf>
  </cellXfs>
  <cellStyles count="133">
    <cellStyle name="%" xfId="1"/>
    <cellStyle name="Comma" xfId="2" builtinId="3"/>
    <cellStyle name="Comma 2" xfId="3"/>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Normal" xfId="0" builtinId="0"/>
    <cellStyle name="Normal 2" xfId="4"/>
    <cellStyle name="Normal 3" xfId="5"/>
    <cellStyle name="Normal_Dist_OA_Jun_05_class" xfId="6"/>
    <cellStyle name="Percent" xfId="7" builtinId="5"/>
    <cellStyle name="Row_Headings" xfId="8"/>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stacked"/>
        <c:varyColors val="0"/>
        <c:ser>
          <c:idx val="0"/>
          <c:order val="0"/>
          <c:spPr>
            <a:solidFill>
              <a:srgbClr val="008000">
                <a:alpha val="48627"/>
              </a:srgbClr>
            </a:solidFill>
            <a:ln w="25400">
              <a:noFill/>
            </a:ln>
            <a:effectLst>
              <a:outerShdw dist="35921" dir="2700000" algn="br">
                <a:srgbClr val="000000"/>
              </a:outerShdw>
            </a:effectLst>
          </c:spPr>
          <c:invertIfNegative val="0"/>
          <c:dPt>
            <c:idx val="2"/>
            <c:invertIfNegative val="0"/>
            <c:bubble3D val="0"/>
            <c:spPr>
              <a:solidFill>
                <a:srgbClr val="FF0000">
                  <a:alpha val="48627"/>
                </a:srgbClr>
              </a:solidFill>
              <a:ln w="25400">
                <a:noFill/>
              </a:ln>
              <a:effectLst>
                <a:outerShdw dist="35921" dir="2700000" algn="br">
                  <a:srgbClr val="000000"/>
                </a:outerShdw>
              </a:effectLst>
            </c:spPr>
          </c:dPt>
          <c:dPt>
            <c:idx val="3"/>
            <c:invertIfNegative val="0"/>
            <c:bubble3D val="0"/>
            <c:spPr>
              <a:solidFill>
                <a:srgbClr val="FF0000">
                  <a:alpha val="48627"/>
                </a:srgbClr>
              </a:solidFill>
              <a:ln w="25400">
                <a:noFill/>
              </a:ln>
              <a:effectLst>
                <a:outerShdw dist="35921" dir="2700000" algn="br">
                  <a:srgbClr val="000000"/>
                </a:outerShdw>
              </a:effectLst>
            </c:spPr>
          </c:dPt>
          <c:cat>
            <c:strRef>
              <c:f>'District Graph'!$K$12:$K$15</c:f>
              <c:strCache>
                <c:ptCount val="4"/>
                <c:pt idx="0">
                  <c:v>West Devon</c:v>
                </c:pt>
                <c:pt idx="1">
                  <c:v>Predominantly Rural</c:v>
                </c:pt>
                <c:pt idx="2">
                  <c:v>Significant Rural</c:v>
                </c:pt>
                <c:pt idx="3">
                  <c:v>Predominantly Urban</c:v>
                </c:pt>
              </c:strCache>
            </c:strRef>
          </c:cat>
          <c:val>
            <c:numRef>
              <c:f>'District Graph'!$L$12:$L$15</c:f>
              <c:numCache>
                <c:formatCode>0.00</c:formatCode>
                <c:ptCount val="4"/>
                <c:pt idx="0">
                  <c:v>19.619290327968613</c:v>
                </c:pt>
                <c:pt idx="1">
                  <c:v>6.4897792772043559</c:v>
                </c:pt>
                <c:pt idx="2">
                  <c:v>-0.11704475521451485</c:v>
                </c:pt>
                <c:pt idx="3">
                  <c:v>-3.370256690597401</c:v>
                </c:pt>
              </c:numCache>
            </c:numRef>
          </c:val>
        </c:ser>
        <c:dLbls>
          <c:showLegendKey val="0"/>
          <c:showVal val="0"/>
          <c:showCatName val="0"/>
          <c:showSerName val="0"/>
          <c:showPercent val="0"/>
          <c:showBubbleSize val="0"/>
        </c:dLbls>
        <c:gapWidth val="70"/>
        <c:overlap val="100"/>
        <c:axId val="439416584"/>
        <c:axId val="394451648"/>
      </c:barChart>
      <c:catAx>
        <c:axId val="439416584"/>
        <c:scaling>
          <c:orientation val="minMax"/>
        </c:scaling>
        <c:delete val="0"/>
        <c:axPos val="b"/>
        <c:numFmt formatCode="General" sourceLinked="1"/>
        <c:majorTickMark val="out"/>
        <c:minorTickMark val="none"/>
        <c:tickLblPos val="low"/>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4451648"/>
        <c:crosses val="autoZero"/>
        <c:auto val="1"/>
        <c:lblAlgn val="ctr"/>
        <c:lblOffset val="100"/>
        <c:noMultiLvlLbl val="0"/>
      </c:catAx>
      <c:valAx>
        <c:axId val="394451648"/>
        <c:scaling>
          <c:orientation val="minMax"/>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39416584"/>
        <c:crosses val="autoZero"/>
        <c:crossBetween val="between"/>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6838356988815906E-2"/>
          <c:y val="5.416666666666671E-2"/>
          <c:w val="0.90556079375428389"/>
          <c:h val="0.73987696850393703"/>
        </c:manualLayout>
      </c:layout>
      <c:barChart>
        <c:barDir val="col"/>
        <c:grouping val="clustered"/>
        <c:varyColors val="0"/>
        <c:ser>
          <c:idx val="0"/>
          <c:order val="0"/>
          <c:tx>
            <c:v>2012/13</c:v>
          </c:tx>
          <c:spPr>
            <a:solidFill>
              <a:srgbClr val="000090"/>
            </a:solidFill>
            <a:ln w="25400">
              <a:noFill/>
            </a:ln>
            <a:effectLst>
              <a:outerShdw dist="35921" dir="2700000" algn="br">
                <a:srgbClr val="000000"/>
              </a:outerShdw>
            </a:effectLst>
          </c:spPr>
          <c:invertIfNegative val="0"/>
          <c:dLbls>
            <c:spPr>
              <a:noFill/>
              <a:ln w="25400">
                <a:noFill/>
              </a:ln>
            </c:spPr>
            <c:txPr>
              <a:bodyPr/>
              <a:lstStyle/>
              <a:p>
                <a:pPr>
                  <a:defRPr sz="1100" b="1">
                    <a:solidFill>
                      <a:srgbClr val="FFFFFF"/>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'District Graph'!$C$12:$C$16</c:f>
              <c:strCache>
                <c:ptCount val="5"/>
                <c:pt idx="0">
                  <c:v>West Devon</c:v>
                </c:pt>
                <c:pt idx="2">
                  <c:v>Predominantly Rural</c:v>
                </c:pt>
                <c:pt idx="3">
                  <c:v>Significant Rural</c:v>
                </c:pt>
                <c:pt idx="4">
                  <c:v>Predominantly Urban</c:v>
                </c:pt>
              </c:strCache>
            </c:strRef>
          </c:cat>
          <c:val>
            <c:numRef>
              <c:f>'District Graph'!$E$12:$E$16</c:f>
              <c:numCache>
                <c:formatCode>0.00</c:formatCode>
                <c:ptCount val="5"/>
                <c:pt idx="0">
                  <c:v>55.407687669831731</c:v>
                </c:pt>
                <c:pt idx="2">
                  <c:v>47.871284683279391</c:v>
                </c:pt>
                <c:pt idx="3">
                  <c:v>49.528220241873591</c:v>
                </c:pt>
                <c:pt idx="4">
                  <c:v>58.554793052458201</c:v>
                </c:pt>
              </c:numCache>
            </c:numRef>
          </c:val>
        </c:ser>
        <c:ser>
          <c:idx val="2"/>
          <c:order val="1"/>
          <c:tx>
            <c:v>2012/13 with changes</c:v>
          </c:tx>
          <c:spPr>
            <a:solidFill>
              <a:srgbClr val="000090"/>
            </a:solidFill>
            <a:ln w="25400">
              <a:noFill/>
            </a:ln>
            <a:effectLst>
              <a:outerShdw dist="35921" dir="2700000" algn="br">
                <a:srgbClr val="000000"/>
              </a:outerShdw>
            </a:effectLst>
          </c:spPr>
          <c:invertIfNegative val="0"/>
          <c:dLbls>
            <c:spPr>
              <a:noFill/>
              <a:ln w="25400">
                <a:noFill/>
              </a:ln>
            </c:spPr>
            <c:txPr>
              <a:bodyPr/>
              <a:lstStyle/>
              <a:p>
                <a:pPr>
                  <a:defRPr sz="1100"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'District Graph'!$C$12:$C$16</c:f>
              <c:strCache>
                <c:ptCount val="5"/>
                <c:pt idx="0">
                  <c:v>West Devon</c:v>
                </c:pt>
                <c:pt idx="2">
                  <c:v>Predominantly Rural</c:v>
                </c:pt>
                <c:pt idx="3">
                  <c:v>Significant Rural</c:v>
                </c:pt>
                <c:pt idx="4">
                  <c:v>Predominantly Urban</c:v>
                </c:pt>
              </c:strCache>
            </c:strRef>
          </c:cat>
          <c:val>
            <c:numRef>
              <c:f>'District Graph'!$F$12:$F$16</c:f>
              <c:numCache>
                <c:formatCode>0.00</c:formatCode>
                <c:ptCount val="5"/>
                <c:pt idx="0">
                  <c:v>75.026977997800344</c:v>
                </c:pt>
                <c:pt idx="2">
                  <c:v>54.361063960483747</c:v>
                </c:pt>
                <c:pt idx="3">
                  <c:v>49.411175486659076</c:v>
                </c:pt>
                <c:pt idx="4">
                  <c:v>55.1845363618608</c:v>
                </c:pt>
              </c:numCache>
            </c:numRef>
          </c:val>
        </c:ser>
        <c:dLbls>
          <c:showLegendKey val="0"/>
          <c:showVal val="0"/>
          <c:showCatName val="0"/>
          <c:showSerName val="0"/>
          <c:showPercent val="0"/>
          <c:showBubbleSize val="0"/>
        </c:dLbls>
        <c:gapWidth val="84"/>
        <c:axId val="442669656"/>
        <c:axId val="443256328"/>
      </c:barChart>
      <c:catAx>
        <c:axId val="442669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256328"/>
        <c:crosses val="autoZero"/>
        <c:auto val="1"/>
        <c:lblAlgn val="ctr"/>
        <c:lblOffset val="100"/>
        <c:noMultiLvlLbl val="0"/>
      </c:catAx>
      <c:valAx>
        <c:axId val="443256328"/>
        <c:scaling>
          <c:orientation val="minMax"/>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2669656"/>
        <c:crosses val="autoZero"/>
        <c:crossBetween val="between"/>
        <c:majorUnit val="20"/>
      </c:valAx>
      <c:spPr>
        <a:solidFill>
          <a:srgbClr val="FFFFFF"/>
        </a:solidFill>
        <a:ln w="25400">
          <a:noFill/>
        </a:ln>
      </c:spPr>
    </c:plotArea>
    <c:legend>
      <c:legendPos val="r"/>
      <c:layout>
        <c:manualLayout>
          <c:xMode val="edge"/>
          <c:yMode val="edge"/>
          <c:x val="0.33262599469496013"/>
          <c:y val="0.89105858170606278"/>
          <c:w val="0.31989389920424416"/>
          <c:h val="8.633093525179851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5859552597766269E-2"/>
          <c:y val="5.2419354838709714E-2"/>
          <c:w val="0.90694379468256903"/>
          <c:h val="0.74826803403606801"/>
        </c:manualLayout>
      </c:layout>
      <c:barChart>
        <c:barDir val="col"/>
        <c:grouping val="clustered"/>
        <c:varyColors val="0"/>
        <c:ser>
          <c:idx val="0"/>
          <c:order val="0"/>
          <c:tx>
            <c:v>2012/13</c:v>
          </c:tx>
          <c:spPr>
            <a:solidFill>
              <a:srgbClr val="000090"/>
            </a:solidFill>
            <a:ln w="25400">
              <a:noFill/>
            </a:ln>
            <a:effectLst>
              <a:outerShdw dist="35921" dir="2700000" algn="br">
                <a:srgbClr val="000000"/>
              </a:outerShdw>
            </a:effectLst>
          </c:spPr>
          <c:invertIfNegative val="0"/>
          <c:dLbls>
            <c:spPr>
              <a:noFill/>
              <a:ln w="25400">
                <a:noFill/>
              </a:ln>
            </c:spPr>
            <c:txPr>
              <a:bodyPr/>
              <a:lstStyle/>
              <a:p>
                <a:pPr>
                  <a:defRPr sz="1100" b="1" i="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'District Graph'!$C$40:$C$44</c:f>
              <c:strCache>
                <c:ptCount val="5"/>
                <c:pt idx="0">
                  <c:v>West Devon</c:v>
                </c:pt>
                <c:pt idx="2">
                  <c:v>Predominantly Rural</c:v>
                </c:pt>
                <c:pt idx="3">
                  <c:v>Significant Rural</c:v>
                </c:pt>
                <c:pt idx="4">
                  <c:v>Predominantly Urban</c:v>
                </c:pt>
              </c:strCache>
            </c:strRef>
          </c:cat>
          <c:val>
            <c:numRef>
              <c:f>'District Graph'!$E$40:$E$44</c:f>
              <c:numCache>
                <c:formatCode>0.00</c:formatCode>
                <c:ptCount val="5"/>
                <c:pt idx="0">
                  <c:v>54.525798278751324</c:v>
                </c:pt>
                <c:pt idx="2">
                  <c:v>49.266363854364073</c:v>
                </c:pt>
                <c:pt idx="3">
                  <c:v>49.465799995093178</c:v>
                </c:pt>
                <c:pt idx="4">
                  <c:v>56.773600844881543</c:v>
                </c:pt>
              </c:numCache>
            </c:numRef>
          </c:val>
        </c:ser>
        <c:ser>
          <c:idx val="2"/>
          <c:order val="1"/>
          <c:tx>
            <c:v>2012/13 with changes</c:v>
          </c:tx>
          <c:spPr>
            <a:solidFill>
              <a:srgbClr val="000090"/>
            </a:solidFill>
            <a:ln w="25400">
              <a:noFill/>
            </a:ln>
            <a:effectLst>
              <a:outerShdw dist="35921" dir="2700000" algn="br">
                <a:srgbClr val="000000"/>
              </a:outerShdw>
            </a:effectLst>
          </c:spPr>
          <c:invertIfNegative val="0"/>
          <c:dLbls>
            <c:spPr>
              <a:noFill/>
              <a:ln w="25400">
                <a:noFill/>
              </a:ln>
            </c:spPr>
            <c:txPr>
              <a:bodyPr/>
              <a:lstStyle/>
              <a:p>
                <a:pPr>
                  <a:defRPr sz="1100" b="1" i="0" baseline="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'District Graph'!$C$40:$C$44</c:f>
              <c:strCache>
                <c:ptCount val="5"/>
                <c:pt idx="0">
                  <c:v>West Devon</c:v>
                </c:pt>
                <c:pt idx="2">
                  <c:v>Predominantly Rural</c:v>
                </c:pt>
                <c:pt idx="3">
                  <c:v>Significant Rural</c:v>
                </c:pt>
                <c:pt idx="4">
                  <c:v>Predominantly Urban</c:v>
                </c:pt>
              </c:strCache>
            </c:strRef>
          </c:cat>
          <c:val>
            <c:numRef>
              <c:f>'District Graph'!$F$40:$F$44</c:f>
              <c:numCache>
                <c:formatCode>0.00</c:formatCode>
                <c:ptCount val="5"/>
                <c:pt idx="0">
                  <c:v>60.450053153407623</c:v>
                </c:pt>
                <c:pt idx="2">
                  <c:v>51.592322488149662</c:v>
                </c:pt>
                <c:pt idx="3">
                  <c:v>50.750976227867049</c:v>
                </c:pt>
                <c:pt idx="4">
                  <c:v>57.71509931241485</c:v>
                </c:pt>
              </c:numCache>
            </c:numRef>
          </c:val>
        </c:ser>
        <c:dLbls>
          <c:showLegendKey val="0"/>
          <c:showVal val="0"/>
          <c:showCatName val="0"/>
          <c:showSerName val="0"/>
          <c:showPercent val="0"/>
          <c:showBubbleSize val="0"/>
        </c:dLbls>
        <c:gapWidth val="84"/>
        <c:axId val="396454728"/>
        <c:axId val="442852368"/>
      </c:barChart>
      <c:catAx>
        <c:axId val="39645472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2852368"/>
        <c:crosses val="autoZero"/>
        <c:auto val="1"/>
        <c:lblAlgn val="ctr"/>
        <c:lblOffset val="100"/>
        <c:noMultiLvlLbl val="0"/>
      </c:catAx>
      <c:valAx>
        <c:axId val="442852368"/>
        <c:scaling>
          <c:orientation val="minMax"/>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6454728"/>
        <c:crosses val="autoZero"/>
        <c:crossBetween val="between"/>
        <c:majorUnit val="20"/>
      </c:valAx>
      <c:spPr>
        <a:solidFill>
          <a:srgbClr val="FFFFFF"/>
        </a:solidFill>
        <a:ln w="25400">
          <a:noFill/>
        </a:ln>
      </c:spPr>
    </c:plotArea>
    <c:legend>
      <c:legendPos val="r"/>
      <c:layout>
        <c:manualLayout>
          <c:xMode val="edge"/>
          <c:yMode val="edge"/>
          <c:x val="0.34030318870883403"/>
          <c:y val="0.88217522658610315"/>
          <c:w val="0.31834814427600605"/>
          <c:h val="8.459214501510573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stacked"/>
        <c:varyColors val="0"/>
        <c:ser>
          <c:idx val="0"/>
          <c:order val="0"/>
          <c:spPr>
            <a:solidFill>
              <a:srgbClr val="008000">
                <a:alpha val="48627"/>
              </a:srgbClr>
            </a:solidFill>
            <a:ln w="25400">
              <a:noFill/>
            </a:ln>
            <a:effectLst>
              <a:outerShdw dist="35921" dir="2700000" algn="br">
                <a:srgbClr val="000000"/>
              </a:outerShdw>
            </a:effectLst>
          </c:spPr>
          <c:invertIfNegative val="0"/>
          <c:cat>
            <c:strRef>
              <c:f>'District Graph'!$J$39:$J$42</c:f>
              <c:strCache>
                <c:ptCount val="4"/>
                <c:pt idx="0">
                  <c:v>West Devon</c:v>
                </c:pt>
                <c:pt idx="1">
                  <c:v>Predominantly Rural</c:v>
                </c:pt>
                <c:pt idx="2">
                  <c:v>Significant Rural</c:v>
                </c:pt>
                <c:pt idx="3">
                  <c:v>Predominantly Urban</c:v>
                </c:pt>
              </c:strCache>
            </c:strRef>
          </c:cat>
          <c:val>
            <c:numRef>
              <c:f>'District Graph'!$K$39:$K$42</c:f>
              <c:numCache>
                <c:formatCode>0.00</c:formatCode>
                <c:ptCount val="4"/>
                <c:pt idx="0">
                  <c:v>5.9242548746562989</c:v>
                </c:pt>
                <c:pt idx="1">
                  <c:v>2.3259586337855893</c:v>
                </c:pt>
                <c:pt idx="2">
                  <c:v>1.2851762327738712</c:v>
                </c:pt>
                <c:pt idx="3">
                  <c:v>0.94149846753330735</c:v>
                </c:pt>
              </c:numCache>
            </c:numRef>
          </c:val>
        </c:ser>
        <c:dLbls>
          <c:showLegendKey val="0"/>
          <c:showVal val="0"/>
          <c:showCatName val="0"/>
          <c:showSerName val="0"/>
          <c:showPercent val="0"/>
          <c:showBubbleSize val="0"/>
        </c:dLbls>
        <c:gapWidth val="70"/>
        <c:overlap val="100"/>
        <c:axId val="442818856"/>
        <c:axId val="442940688"/>
      </c:barChart>
      <c:catAx>
        <c:axId val="442818856"/>
        <c:scaling>
          <c:orientation val="minMax"/>
        </c:scaling>
        <c:delete val="0"/>
        <c:axPos val="b"/>
        <c:numFmt formatCode="General" sourceLinked="1"/>
        <c:majorTickMark val="out"/>
        <c:minorTickMark val="none"/>
        <c:tickLblPos val="low"/>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2940688"/>
        <c:crosses val="autoZero"/>
        <c:auto val="1"/>
        <c:lblAlgn val="ctr"/>
        <c:lblOffset val="100"/>
        <c:noMultiLvlLbl val="0"/>
      </c:catAx>
      <c:valAx>
        <c:axId val="442940688"/>
        <c:scaling>
          <c:orientation val="minMax"/>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2818856"/>
        <c:crosses val="autoZero"/>
        <c:crossBetween val="between"/>
        <c:majorUnit val="1"/>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spPr>
            <a:solidFill>
              <a:srgbClr val="FF0000">
                <a:alpha val="48627"/>
              </a:srgbClr>
            </a:solidFill>
            <a:ln w="25400">
              <a:noFill/>
            </a:ln>
            <a:effectLst>
              <a:outerShdw dist="35921" dir="2700000" algn="br">
                <a:srgbClr val="000000"/>
              </a:outerShdw>
            </a:effectLst>
          </c:spPr>
          <c:invertIfNegative val="0"/>
          <c:dPt>
            <c:idx val="0"/>
            <c:invertIfNegative val="0"/>
            <c:bubble3D val="0"/>
            <c:spPr>
              <a:solidFill>
                <a:srgbClr val="008000">
                  <a:alpha val="48627"/>
                </a:srgbClr>
              </a:solidFill>
              <a:ln w="12700">
                <a:solidFill>
                  <a:srgbClr val="006411"/>
                </a:solidFill>
                <a:prstDash val="solid"/>
              </a:ln>
              <a:effectLst>
                <a:outerShdw dist="35921" dir="2700000" algn="br">
                  <a:srgbClr val="000000"/>
                </a:outerShdw>
              </a:effectLst>
            </c:spPr>
          </c:dPt>
          <c:dPt>
            <c:idx val="1"/>
            <c:invertIfNegative val="0"/>
            <c:bubble3D val="0"/>
            <c:spPr>
              <a:solidFill>
                <a:srgbClr val="008000">
                  <a:alpha val="48627"/>
                </a:srgbClr>
              </a:solidFill>
              <a:ln w="12700">
                <a:solidFill>
                  <a:srgbClr val="006411"/>
                </a:solidFill>
                <a:prstDash val="solid"/>
              </a:ln>
              <a:effectLst>
                <a:outerShdw dist="35921" dir="2700000" algn="br">
                  <a:srgbClr val="000000"/>
                </a:outerShdw>
              </a:effectLst>
            </c:spPr>
          </c:dPt>
          <c:cat>
            <c:strRef>
              <c:f>'District Graph'!$J$71:$J$74</c:f>
              <c:strCache>
                <c:ptCount val="4"/>
                <c:pt idx="0">
                  <c:v>West Devon</c:v>
                </c:pt>
                <c:pt idx="1">
                  <c:v>Predominantly Rural</c:v>
                </c:pt>
                <c:pt idx="2">
                  <c:v>Significant Rural</c:v>
                </c:pt>
                <c:pt idx="3">
                  <c:v>Predominantly Urban</c:v>
                </c:pt>
              </c:strCache>
            </c:strRef>
          </c:cat>
          <c:val>
            <c:numRef>
              <c:f>'District Graph'!$L$71:$L$74</c:f>
              <c:numCache>
                <c:formatCode>0.00</c:formatCode>
                <c:ptCount val="4"/>
                <c:pt idx="0">
                  <c:v>19.619290327968613</c:v>
                </c:pt>
                <c:pt idx="1">
                  <c:v>6.4897792772043559</c:v>
                </c:pt>
                <c:pt idx="2">
                  <c:v>-0.11704475521451485</c:v>
                </c:pt>
                <c:pt idx="3">
                  <c:v>-3.370256690597401</c:v>
                </c:pt>
              </c:numCache>
            </c:numRef>
          </c:val>
        </c:ser>
        <c:ser>
          <c:idx val="1"/>
          <c:order val="1"/>
          <c:spPr>
            <a:solidFill>
              <a:srgbClr val="008000">
                <a:alpha val="48627"/>
              </a:srgbClr>
            </a:solidFill>
            <a:ln w="12700">
              <a:solidFill>
                <a:srgbClr val="006411"/>
              </a:solidFill>
              <a:prstDash val="solid"/>
            </a:ln>
            <a:effectLst>
              <a:outerShdw dist="35921" dir="2700000" algn="br">
                <a:srgbClr val="000000"/>
              </a:outerShdw>
            </a:effectLst>
          </c:spPr>
          <c:invertIfNegative val="0"/>
          <c:cat>
            <c:strRef>
              <c:f>'District Graph'!$J$71:$J$74</c:f>
              <c:strCache>
                <c:ptCount val="4"/>
                <c:pt idx="0">
                  <c:v>West Devon</c:v>
                </c:pt>
                <c:pt idx="1">
                  <c:v>Predominantly Rural</c:v>
                </c:pt>
                <c:pt idx="2">
                  <c:v>Significant Rural</c:v>
                </c:pt>
                <c:pt idx="3">
                  <c:v>Predominantly Urban</c:v>
                </c:pt>
              </c:strCache>
            </c:strRef>
          </c:cat>
          <c:val>
            <c:numRef>
              <c:f>'District Graph'!$M$71:$M$74</c:f>
              <c:numCache>
                <c:formatCode>0.00</c:formatCode>
                <c:ptCount val="4"/>
                <c:pt idx="0">
                  <c:v>5.9242548746562989</c:v>
                </c:pt>
                <c:pt idx="1">
                  <c:v>2.3259586337855893</c:v>
                </c:pt>
                <c:pt idx="2">
                  <c:v>1.2851762327738712</c:v>
                </c:pt>
                <c:pt idx="3">
                  <c:v>0.94149846753330735</c:v>
                </c:pt>
              </c:numCache>
            </c:numRef>
          </c:val>
        </c:ser>
        <c:dLbls>
          <c:showLegendKey val="0"/>
          <c:showVal val="0"/>
          <c:showCatName val="0"/>
          <c:showSerName val="0"/>
          <c:showPercent val="0"/>
          <c:showBubbleSize val="0"/>
        </c:dLbls>
        <c:gapWidth val="70"/>
        <c:axId val="442926472"/>
        <c:axId val="443002728"/>
      </c:barChart>
      <c:catAx>
        <c:axId val="442926472"/>
        <c:scaling>
          <c:orientation val="minMax"/>
        </c:scaling>
        <c:delete val="0"/>
        <c:axPos val="b"/>
        <c:numFmt formatCode="General" sourceLinked="1"/>
        <c:majorTickMark val="out"/>
        <c:minorTickMark val="none"/>
        <c:tickLblPos val="low"/>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2728"/>
        <c:crosses val="autoZero"/>
        <c:auto val="1"/>
        <c:lblAlgn val="ctr"/>
        <c:lblOffset val="100"/>
        <c:noMultiLvlLbl val="0"/>
      </c:catAx>
      <c:valAx>
        <c:axId val="443002728"/>
        <c:scaling>
          <c:orientation val="minMax"/>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2926472"/>
        <c:crosses val="autoZero"/>
        <c:crossBetween val="between"/>
        <c:majorUnit val="5"/>
      </c:valAx>
      <c:spPr>
        <a:solidFill>
          <a:srgbClr val="FFFFFF"/>
        </a:solidFill>
        <a:ln w="25400">
          <a:noFill/>
        </a:ln>
      </c:spPr>
    </c:plotArea>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913929583503262E-2"/>
          <c:y val="5.5555555555555504E-2"/>
          <c:w val="0.60234798339450613"/>
          <c:h val="0.83612558045628904"/>
        </c:manualLayout>
      </c:layout>
      <c:barChart>
        <c:barDir val="col"/>
        <c:grouping val="stacked"/>
        <c:varyColors val="0"/>
        <c:ser>
          <c:idx val="0"/>
          <c:order val="0"/>
          <c:tx>
            <c:strRef>
              <c:f>Sheet2!$B$14</c:f>
              <c:strCache>
                <c:ptCount val="1"/>
                <c:pt idx="0">
                  <c:v>Additional Funding</c:v>
                </c:pt>
              </c:strCache>
            </c:strRef>
          </c:tx>
          <c:spPr>
            <a:solidFill>
              <a:srgbClr val="77933C"/>
            </a:solidFill>
            <a:ln w="25400">
              <a:noFill/>
            </a:ln>
            <a:effectLst/>
          </c:spPr>
          <c:invertIfNegative val="0"/>
          <c:dLbls>
            <c:spPr>
              <a:noFill/>
              <a:ln w="25400">
                <a:noFill/>
              </a:ln>
            </c:spPr>
            <c:txPr>
              <a:bodyPr/>
              <a:lstStyle/>
              <a:p>
                <a:pPr>
                  <a:defRPr sz="14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Sheet2!$C$13:$D$13</c:f>
              <c:strCache>
                <c:ptCount val="2"/>
                <c:pt idx="0">
                  <c:v>Pre Damping</c:v>
                </c:pt>
                <c:pt idx="1">
                  <c:v>Post Damping</c:v>
                </c:pt>
              </c:strCache>
            </c:strRef>
          </c:cat>
          <c:val>
            <c:numRef>
              <c:f>Sheet2!$C$14:$D$14</c:f>
              <c:numCache>
                <c:formatCode>0.00%</c:formatCode>
                <c:ptCount val="2"/>
                <c:pt idx="0">
                  <c:v>0.14071141806958476</c:v>
                </c:pt>
                <c:pt idx="1">
                  <c:v>4.7833799216153959E-2</c:v>
                </c:pt>
              </c:numCache>
            </c:numRef>
          </c:val>
        </c:ser>
        <c:ser>
          <c:idx val="1"/>
          <c:order val="1"/>
          <c:tx>
            <c:strRef>
              <c:f>Sheet2!$B$15</c:f>
              <c:strCache>
                <c:ptCount val="1"/>
                <c:pt idx="0">
                  <c:v>Damping Loss</c:v>
                </c:pt>
              </c:strCache>
            </c:strRef>
          </c:tx>
          <c:spPr>
            <a:gradFill rotWithShape="0">
              <a:gsLst>
                <a:gs pos="0">
                  <a:srgbClr val="FF9A99"/>
                </a:gs>
                <a:gs pos="100000">
                  <a:srgbClr val="D1403C"/>
                </a:gs>
              </a:gsLst>
              <a:lin ang="5400000"/>
            </a:gradFill>
            <a:ln w="25400">
              <a:noFill/>
            </a:ln>
            <a:effectLst/>
          </c:spPr>
          <c:invertIfNegative val="0"/>
          <c:cat>
            <c:strRef>
              <c:f>Sheet2!$C$13:$D$13</c:f>
              <c:strCache>
                <c:ptCount val="2"/>
                <c:pt idx="0">
                  <c:v>Pre Damping</c:v>
                </c:pt>
                <c:pt idx="1">
                  <c:v>Post Damping</c:v>
                </c:pt>
              </c:strCache>
            </c:strRef>
          </c:cat>
          <c:val>
            <c:numRef>
              <c:f>Sheet2!$C$15:$D$15</c:f>
              <c:numCache>
                <c:formatCode>0.00%</c:formatCode>
                <c:ptCount val="2"/>
                <c:pt idx="1">
                  <c:v>9.2877618853430793E-2</c:v>
                </c:pt>
              </c:numCache>
            </c:numRef>
          </c:val>
        </c:ser>
        <c:dLbls>
          <c:showLegendKey val="0"/>
          <c:showVal val="0"/>
          <c:showCatName val="0"/>
          <c:showSerName val="0"/>
          <c:showPercent val="0"/>
          <c:showBubbleSize val="0"/>
        </c:dLbls>
        <c:gapWidth val="100"/>
        <c:overlap val="100"/>
        <c:axId val="443003512"/>
        <c:axId val="443003904"/>
      </c:barChart>
      <c:catAx>
        <c:axId val="44300351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3904"/>
        <c:crosses val="autoZero"/>
        <c:auto val="1"/>
        <c:lblAlgn val="ctr"/>
        <c:lblOffset val="100"/>
        <c:noMultiLvlLbl val="0"/>
      </c:catAx>
      <c:valAx>
        <c:axId val="443003904"/>
        <c:scaling>
          <c:orientation val="minMax"/>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3512"/>
        <c:crosses val="autoZero"/>
        <c:crossBetween val="between"/>
        <c:majorUnit val="0.05"/>
      </c:valAx>
      <c:spPr>
        <a:solidFill>
          <a:srgbClr val="FFFFFF"/>
        </a:solidFill>
        <a:ln w="25400">
          <a:noFill/>
        </a:ln>
      </c:spPr>
    </c:plotArea>
    <c:legend>
      <c:legendPos val="r"/>
      <c:layout>
        <c:manualLayout>
          <c:xMode val="edge"/>
          <c:yMode val="edge"/>
          <c:x val="0.78453304890673481"/>
          <c:y val="0.23052294557097103"/>
          <c:w val="0.18894563478370005"/>
          <c:h val="0.37459978655282805"/>
        </c:manualLayout>
      </c:layout>
      <c:overlay val="0"/>
      <c:spPr>
        <a:noFill/>
        <a:ln w="25400">
          <a:noFill/>
        </a:ln>
      </c:spPr>
      <c:txPr>
        <a:bodyPr/>
        <a:lstStyle/>
        <a:p>
          <a:pPr>
            <a:defRPr sz="110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paperSize="9" orientation="landscape"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446850393700815E-2"/>
          <c:y val="5.6155507559395211E-2"/>
          <c:w val="0.55886723534558214"/>
          <c:h val="0.83435587830139013"/>
        </c:manualLayout>
      </c:layout>
      <c:barChart>
        <c:barDir val="col"/>
        <c:grouping val="stacked"/>
        <c:varyColors val="0"/>
        <c:ser>
          <c:idx val="0"/>
          <c:order val="0"/>
          <c:tx>
            <c:strRef>
              <c:f>Sheet2!$B$61</c:f>
              <c:strCache>
                <c:ptCount val="1"/>
                <c:pt idx="0">
                  <c:v>2012/13 Funding per Head</c:v>
                </c:pt>
              </c:strCache>
            </c:strRef>
          </c:tx>
          <c:spPr>
            <a:solidFill>
              <a:srgbClr val="376092"/>
            </a:solidFill>
            <a:ln w="25400">
              <a:noFill/>
            </a:ln>
            <a:effectLst/>
          </c:spPr>
          <c:invertIfNegative val="0"/>
          <c:dLbls>
            <c:numFmt formatCode="\£#,##0.00" sourceLinked="0"/>
            <c:spPr>
              <a:noFill/>
              <a:ln w="25400">
                <a:noFill/>
              </a:ln>
            </c:spPr>
            <c:txPr>
              <a:bodyPr/>
              <a:lstStyle/>
              <a:p>
                <a:pPr>
                  <a:defRPr sz="14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Sheet2!$C$60:$D$60</c:f>
              <c:strCache>
                <c:ptCount val="2"/>
                <c:pt idx="0">
                  <c:v>Pre Damping</c:v>
                </c:pt>
                <c:pt idx="1">
                  <c:v>Post Damping</c:v>
                </c:pt>
              </c:strCache>
            </c:strRef>
          </c:cat>
          <c:val>
            <c:numRef>
              <c:f>Sheet2!$C$61:$D$61</c:f>
              <c:numCache>
                <c:formatCode>_(* #,##0.00_);_(* \(#,##0.00\);_(* "-"??_);_(@_)</c:formatCode>
                <c:ptCount val="2"/>
                <c:pt idx="0">
                  <c:v>74.580999717748497</c:v>
                </c:pt>
                <c:pt idx="1">
                  <c:v>76.544960439543942</c:v>
                </c:pt>
              </c:numCache>
            </c:numRef>
          </c:val>
        </c:ser>
        <c:ser>
          <c:idx val="1"/>
          <c:order val="1"/>
          <c:tx>
            <c:strRef>
              <c:f>Sheet2!$B$62</c:f>
              <c:strCache>
                <c:ptCount val="1"/>
                <c:pt idx="0">
                  <c:v>Additional Funding per Head</c:v>
                </c:pt>
              </c:strCache>
            </c:strRef>
          </c:tx>
          <c:spPr>
            <a:solidFill>
              <a:srgbClr val="77933C"/>
            </a:solidFill>
            <a:ln w="25400">
              <a:noFill/>
            </a:ln>
            <a:effectLst/>
          </c:spPr>
          <c:invertIfNegative val="0"/>
          <c:dLbls>
            <c:numFmt formatCode="\£#,##0.00" sourceLinked="0"/>
            <c:spPr>
              <a:noFill/>
              <a:ln w="25400">
                <a:noFill/>
              </a:ln>
            </c:spPr>
            <c:txPr>
              <a:bodyPr/>
              <a:lstStyle/>
              <a:p>
                <a:pPr>
                  <a:defRPr sz="14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Sheet2!$C$60:$D$60</c:f>
              <c:strCache>
                <c:ptCount val="2"/>
                <c:pt idx="0">
                  <c:v>Pre Damping</c:v>
                </c:pt>
                <c:pt idx="1">
                  <c:v>Post Damping</c:v>
                </c:pt>
              </c:strCache>
            </c:strRef>
          </c:cat>
          <c:val>
            <c:numRef>
              <c:f>Sheet2!$C$62:$D$62</c:f>
              <c:numCache>
                <c:formatCode>_(* #,##0.00_);_(* \(#,##0.00\);_(* "-"??_);_(@_)</c:formatCode>
                <c:ptCount val="2"/>
                <c:pt idx="0">
                  <c:v>10.494398231331692</c:v>
                </c:pt>
                <c:pt idx="1">
                  <c:v>3.6614362686735933</c:v>
                </c:pt>
              </c:numCache>
            </c:numRef>
          </c:val>
        </c:ser>
        <c:dLbls>
          <c:showLegendKey val="0"/>
          <c:showVal val="0"/>
          <c:showCatName val="0"/>
          <c:showSerName val="0"/>
          <c:showPercent val="0"/>
          <c:showBubbleSize val="0"/>
        </c:dLbls>
        <c:gapWidth val="100"/>
        <c:overlap val="100"/>
        <c:axId val="443004688"/>
        <c:axId val="443005080"/>
      </c:barChart>
      <c:catAx>
        <c:axId val="4430046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5080"/>
        <c:crosses val="autoZero"/>
        <c:auto val="1"/>
        <c:lblAlgn val="ctr"/>
        <c:lblOffset val="100"/>
        <c:noMultiLvlLbl val="0"/>
      </c:catAx>
      <c:valAx>
        <c:axId val="443005080"/>
        <c:scaling>
          <c:orientation val="minMax"/>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4688"/>
        <c:crosses val="autoZero"/>
        <c:crossBetween val="between"/>
        <c:majorUnit val="20"/>
      </c:valAx>
      <c:spPr>
        <a:solidFill>
          <a:srgbClr val="FFFFFF"/>
        </a:solidFill>
        <a:ln w="25400">
          <a:noFill/>
        </a:ln>
      </c:spPr>
    </c:plotArea>
    <c:legend>
      <c:legendPos val="r"/>
      <c:layout>
        <c:manualLayout>
          <c:xMode val="edge"/>
          <c:yMode val="edge"/>
          <c:x val="0.73577501635055631"/>
          <c:y val="0.23330283623055798"/>
          <c:w val="0.22171353826030102"/>
          <c:h val="0.41171088746569107"/>
        </c:manualLayout>
      </c:layout>
      <c:overlay val="0"/>
      <c:spPr>
        <a:noFill/>
        <a:ln w="25400">
          <a:noFill/>
        </a:ln>
      </c:spPr>
      <c:txPr>
        <a:bodyPr/>
        <a:lstStyle/>
        <a:p>
          <a:pPr>
            <a:defRPr sz="110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paperSize="9" orientation="landscape"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9.7076261881607437E-2"/>
          <c:y val="4.3881856540084412E-2"/>
          <c:w val="0.58121383233470303"/>
          <c:h val="0.74904096481610705"/>
        </c:manualLayout>
      </c:layout>
      <c:barChart>
        <c:barDir val="col"/>
        <c:grouping val="clustered"/>
        <c:varyColors val="0"/>
        <c:ser>
          <c:idx val="0"/>
          <c:order val="0"/>
          <c:tx>
            <c:strRef>
              <c:f>Sheet2!$B$67</c:f>
              <c:strCache>
                <c:ptCount val="1"/>
                <c:pt idx="0">
                  <c:v>Allerdale</c:v>
                </c:pt>
              </c:strCache>
            </c:strRef>
          </c:tx>
          <c:spPr>
            <a:solidFill>
              <a:srgbClr val="77933C"/>
            </a:solidFill>
            <a:ln w="25400">
              <a:noFill/>
            </a:ln>
            <a:effectLst/>
          </c:spPr>
          <c:invertIfNegative val="0"/>
          <c:dLbls>
            <c:numFmt formatCode="\£#,##0.00" sourceLinked="0"/>
            <c:spPr>
              <a:noFill/>
              <a:ln w="25400">
                <a:noFill/>
              </a:ln>
            </c:spPr>
            <c:txPr>
              <a:bodyPr rot="-5400000" vert="horz"/>
              <a:lstStyle/>
              <a:p>
                <a:pPr algn="ctr">
                  <a:defRPr sz="1400" b="1" i="0" u="none" strike="noStrike" baseline="0">
                    <a:solidFill>
                      <a:srgbClr val="FFFFFF"/>
                    </a:solidFill>
                    <a:latin typeface="Calibri"/>
                    <a:ea typeface="Calibri"/>
                    <a:cs typeface="Calibri"/>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Sheet2!$C$65:$E$65</c:f>
              <c:strCache>
                <c:ptCount val="3"/>
                <c:pt idx="0">
                  <c:v>2012/13</c:v>
                </c:pt>
                <c:pt idx="1">
                  <c:v>After Rural Technical Changes (Pre Damping)</c:v>
                </c:pt>
                <c:pt idx="2">
                  <c:v>After Rural Technical Changes (Post Damping)</c:v>
                </c:pt>
              </c:strCache>
            </c:strRef>
          </c:cat>
          <c:val>
            <c:numRef>
              <c:f>Sheet2!$C$67:$E$67</c:f>
              <c:numCache>
                <c:formatCode>"£"#,##0.00</c:formatCode>
                <c:ptCount val="3"/>
                <c:pt idx="0">
                  <c:v>371.87578420102761</c:v>
                </c:pt>
                <c:pt idx="1">
                  <c:v>420.32760628859472</c:v>
                </c:pt>
                <c:pt idx="2">
                  <c:v>378.12845984444414</c:v>
                </c:pt>
              </c:numCache>
            </c:numRef>
          </c:val>
        </c:ser>
        <c:ser>
          <c:idx val="1"/>
          <c:order val="1"/>
          <c:tx>
            <c:strRef>
              <c:f>Sheet2!$B$69</c:f>
              <c:strCache>
                <c:ptCount val="1"/>
                <c:pt idx="0">
                  <c:v>Newcastle upon Tyne</c:v>
                </c:pt>
              </c:strCache>
            </c:strRef>
          </c:tx>
          <c:spPr>
            <a:solidFill>
              <a:srgbClr val="7F7F7F"/>
            </a:solidFill>
            <a:ln w="25400">
              <a:noFill/>
            </a:ln>
            <a:effectLst/>
          </c:spPr>
          <c:invertIfNegative val="0"/>
          <c:dLbls>
            <c:numFmt formatCode="\£#,##0.00" sourceLinked="0"/>
            <c:spPr>
              <a:noFill/>
              <a:ln w="25400">
                <a:noFill/>
              </a:ln>
            </c:spPr>
            <c:txPr>
              <a:bodyPr rot="-5400000" vert="horz"/>
              <a:lstStyle/>
              <a:p>
                <a:pPr algn="ctr">
                  <a:defRPr sz="1400" b="1" i="0" u="none" strike="noStrike" baseline="0">
                    <a:solidFill>
                      <a:srgbClr val="FFFFFF"/>
                    </a:solidFill>
                    <a:latin typeface="Calibri"/>
                    <a:ea typeface="Calibri"/>
                    <a:cs typeface="Calibri"/>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Sheet2!$C$65:$E$65</c:f>
              <c:strCache>
                <c:ptCount val="3"/>
                <c:pt idx="0">
                  <c:v>2012/13</c:v>
                </c:pt>
                <c:pt idx="1">
                  <c:v>After Rural Technical Changes (Pre Damping)</c:v>
                </c:pt>
                <c:pt idx="2">
                  <c:v>After Rural Technical Changes (Post Damping)</c:v>
                </c:pt>
              </c:strCache>
            </c:strRef>
          </c:cat>
          <c:val>
            <c:numRef>
              <c:f>Sheet2!$C$69:$E$69</c:f>
              <c:numCache>
                <c:formatCode>"£"#,##0.00</c:formatCode>
                <c:ptCount val="3"/>
                <c:pt idx="0">
                  <c:v>549.24275856053146</c:v>
                </c:pt>
                <c:pt idx="1">
                  <c:v>503.77640948933072</c:v>
                </c:pt>
                <c:pt idx="2">
                  <c:v>547.46335437513289</c:v>
                </c:pt>
              </c:numCache>
            </c:numRef>
          </c:val>
        </c:ser>
        <c:dLbls>
          <c:showLegendKey val="0"/>
          <c:showVal val="0"/>
          <c:showCatName val="0"/>
          <c:showSerName val="0"/>
          <c:showPercent val="0"/>
          <c:showBubbleSize val="0"/>
        </c:dLbls>
        <c:gapWidth val="75"/>
        <c:axId val="443005864"/>
        <c:axId val="443006256"/>
      </c:barChart>
      <c:catAx>
        <c:axId val="44300586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6256"/>
        <c:crosses val="autoZero"/>
        <c:auto val="1"/>
        <c:lblAlgn val="ctr"/>
        <c:lblOffset val="100"/>
        <c:noMultiLvlLbl val="0"/>
      </c:catAx>
      <c:valAx>
        <c:axId val="443006256"/>
        <c:scaling>
          <c:orientation val="minMax"/>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43005864"/>
        <c:crosses val="autoZero"/>
        <c:crossBetween val="between"/>
        <c:majorUnit val="100"/>
      </c:valAx>
      <c:spPr>
        <a:solidFill>
          <a:srgbClr val="FFFFFF"/>
        </a:solidFill>
        <a:ln w="25400">
          <a:noFill/>
        </a:ln>
      </c:spPr>
    </c:plotArea>
    <c:legend>
      <c:legendPos val="r"/>
      <c:layout>
        <c:manualLayout>
          <c:xMode val="edge"/>
          <c:yMode val="edge"/>
          <c:x val="0.719665171335655"/>
          <c:y val="0.23649247121346303"/>
          <c:w val="0.25351988371971407"/>
          <c:h val="0.43578387953941511"/>
        </c:manualLayout>
      </c:layout>
      <c:overlay val="0"/>
      <c:spPr>
        <a:noFill/>
        <a:ln w="25400">
          <a:noFill/>
        </a:ln>
      </c:spPr>
      <c:txPr>
        <a:bodyPr/>
        <a:lstStyle/>
        <a:p>
          <a:pPr>
            <a:defRPr sz="1100"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9</xdr:col>
      <xdr:colOff>9525</xdr:colOff>
      <xdr:row>8</xdr:row>
      <xdr:rowOff>9525</xdr:rowOff>
    </xdr:from>
    <xdr:to>
      <xdr:col>13</xdr:col>
      <xdr:colOff>600075</xdr:colOff>
      <xdr:row>28</xdr:row>
      <xdr:rowOff>57150</xdr:rowOff>
    </xdr:to>
    <xdr:graphicFrame macro="">
      <xdr:nvGraphicFramePr>
        <xdr:cNvPr id="38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9525</xdr:colOff>
      <xdr:row>8</xdr:row>
      <xdr:rowOff>0</xdr:rowOff>
    </xdr:from>
    <xdr:to>
      <xdr:col>8</xdr:col>
      <xdr:colOff>47625</xdr:colOff>
      <xdr:row>28</xdr:row>
      <xdr:rowOff>38100</xdr:rowOff>
    </xdr:to>
    <xdr:graphicFrame macro="">
      <xdr:nvGraphicFramePr>
        <xdr:cNvPr id="384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285750</xdr:colOff>
      <xdr:row>34</xdr:row>
      <xdr:rowOff>0</xdr:rowOff>
    </xdr:from>
    <xdr:to>
      <xdr:col>8</xdr:col>
      <xdr:colOff>104775</xdr:colOff>
      <xdr:row>54</xdr:row>
      <xdr:rowOff>104775</xdr:rowOff>
    </xdr:to>
    <xdr:graphicFrame macro="">
      <xdr:nvGraphicFramePr>
        <xdr:cNvPr id="384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34</xdr:row>
      <xdr:rowOff>0</xdr:rowOff>
    </xdr:from>
    <xdr:to>
      <xdr:col>13</xdr:col>
      <xdr:colOff>590550</xdr:colOff>
      <xdr:row>54</xdr:row>
      <xdr:rowOff>85725</xdr:rowOff>
    </xdr:to>
    <xdr:graphicFrame macro="">
      <xdr:nvGraphicFramePr>
        <xdr:cNvPr id="384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276225</xdr:colOff>
      <xdr:row>59</xdr:row>
      <xdr:rowOff>28575</xdr:rowOff>
    </xdr:from>
    <xdr:to>
      <xdr:col>8</xdr:col>
      <xdr:colOff>123825</xdr:colOff>
      <xdr:row>77</xdr:row>
      <xdr:rowOff>28575</xdr:rowOff>
    </xdr:to>
    <xdr:graphicFrame macro="">
      <xdr:nvGraphicFramePr>
        <xdr:cNvPr id="384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xdr:row>
      <xdr:rowOff>85725</xdr:rowOff>
    </xdr:from>
    <xdr:to>
      <xdr:col>6</xdr:col>
      <xdr:colOff>400050</xdr:colOff>
      <xdr:row>27</xdr:row>
      <xdr:rowOff>85725</xdr:rowOff>
    </xdr:to>
    <xdr:graphicFrame macro="">
      <xdr:nvGraphicFramePr>
        <xdr:cNvPr id="10895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34</xdr:row>
      <xdr:rowOff>0</xdr:rowOff>
    </xdr:from>
    <xdr:to>
      <xdr:col>6</xdr:col>
      <xdr:colOff>419100</xdr:colOff>
      <xdr:row>50</xdr:row>
      <xdr:rowOff>9525</xdr:rowOff>
    </xdr:to>
    <xdr:graphicFrame macro="">
      <xdr:nvGraphicFramePr>
        <xdr:cNvPr id="10895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55</xdr:row>
      <xdr:rowOff>142875</xdr:rowOff>
    </xdr:from>
    <xdr:to>
      <xdr:col>6</xdr:col>
      <xdr:colOff>428625</xdr:colOff>
      <xdr:row>76</xdr:row>
      <xdr:rowOff>123825</xdr:rowOff>
    </xdr:to>
    <xdr:graphicFrame macro="">
      <xdr:nvGraphicFramePr>
        <xdr:cNvPr id="108960"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W583"/>
  <sheetViews>
    <sheetView zoomScale="75" workbookViewId="0">
      <pane xSplit="3" ySplit="7" topLeftCell="D70" activePane="bottomRight" state="frozen"/>
      <selection pane="topRight" activeCell="D1" sqref="D1"/>
      <selection pane="bottomLeft" activeCell="A5" sqref="A5"/>
      <selection pane="bottomRight" activeCell="J96" sqref="J96"/>
    </sheetView>
  </sheetViews>
  <sheetFormatPr defaultColWidth="8.85546875" defaultRowHeight="12.75" x14ac:dyDescent="0.2"/>
  <cols>
    <col min="1" max="1" width="0" hidden="1" customWidth="1"/>
    <col min="2" max="2" width="30.7109375" customWidth="1"/>
    <col min="3" max="3" width="0.85546875" customWidth="1"/>
    <col min="4" max="4" width="10.7109375" style="2" customWidth="1"/>
    <col min="5" max="5" width="0.85546875" customWidth="1"/>
    <col min="6" max="6" width="10.7109375" style="2" hidden="1" customWidth="1"/>
    <col min="7" max="7" width="0.85546875" hidden="1" customWidth="1"/>
    <col min="8" max="8" width="10.7109375" style="2" customWidth="1"/>
    <col min="9" max="9" width="0.85546875" customWidth="1"/>
    <col min="10" max="10" width="6.7109375" style="1" customWidth="1"/>
    <col min="11" max="11" width="0.85546875" style="1" customWidth="1"/>
    <col min="12" max="12" width="10.7109375" style="2" hidden="1" customWidth="1"/>
    <col min="13" max="13" width="0.85546875" style="1" hidden="1" customWidth="1"/>
    <col min="14" max="14" width="10.7109375" style="2" customWidth="1"/>
    <col min="15" max="15" width="0.85546875" style="1" customWidth="1"/>
    <col min="16" max="16" width="6.7109375" style="1" customWidth="1"/>
    <col min="17" max="17" width="0.85546875" style="1" customWidth="1"/>
    <col min="18" max="18" width="10.7109375" style="2" hidden="1" customWidth="1"/>
    <col min="19" max="19" width="0.85546875" hidden="1" customWidth="1"/>
    <col min="20" max="20" width="10.7109375" style="2" customWidth="1"/>
    <col min="21" max="21" width="0.85546875" customWidth="1"/>
    <col min="22" max="22" width="6.7109375" style="1" customWidth="1"/>
    <col min="23" max="23" width="0.85546875" customWidth="1"/>
    <col min="24" max="24" width="10.7109375" style="2" hidden="1" customWidth="1"/>
    <col min="25" max="25" width="0.85546875" hidden="1" customWidth="1"/>
    <col min="26" max="26" width="10.7109375" style="2" customWidth="1"/>
    <col min="27" max="27" width="0.85546875" style="1" customWidth="1"/>
    <col min="28" max="28" width="6.7109375" style="1" customWidth="1"/>
    <col min="29" max="29" width="0.85546875" style="1" customWidth="1"/>
    <col min="30" max="30" width="10.7109375" style="2" hidden="1" customWidth="1"/>
    <col min="31" max="31" width="0.85546875" style="1" hidden="1" customWidth="1"/>
    <col min="32" max="32" width="10.7109375" style="2" customWidth="1"/>
    <col min="33" max="33" width="0.85546875" style="1" customWidth="1"/>
    <col min="34" max="34" width="6.7109375" style="1" customWidth="1"/>
    <col min="35" max="35" width="0.85546875" style="1" customWidth="1"/>
    <col min="36" max="36" width="10.7109375" style="2" hidden="1" customWidth="1"/>
    <col min="37" max="37" width="0.85546875" style="1" hidden="1" customWidth="1"/>
    <col min="38" max="38" width="10.7109375" style="2" customWidth="1"/>
    <col min="39" max="39" width="0.85546875" style="1" customWidth="1"/>
    <col min="40" max="40" width="6.7109375" style="1" customWidth="1"/>
    <col min="41" max="41" width="0.85546875" style="172" hidden="1" customWidth="1"/>
    <col min="42" max="42" width="10.7109375" style="9" hidden="1" customWidth="1"/>
    <col min="49" max="49" width="25" customWidth="1"/>
  </cols>
  <sheetData>
    <row r="1" spans="1:42" ht="18" x14ac:dyDescent="0.25">
      <c r="B1" s="16" t="s">
        <v>946</v>
      </c>
      <c r="C1" s="16"/>
      <c r="D1" s="16"/>
      <c r="E1" s="16"/>
      <c r="F1" s="16"/>
      <c r="G1" s="16"/>
      <c r="H1" s="16"/>
      <c r="I1" s="16"/>
      <c r="J1" s="17"/>
      <c r="K1" s="16"/>
      <c r="L1" s="16"/>
      <c r="M1" s="16"/>
      <c r="N1" s="16"/>
      <c r="O1" s="16"/>
      <c r="P1" s="17"/>
      <c r="Q1" s="16"/>
      <c r="R1" s="16"/>
      <c r="S1" s="18"/>
      <c r="T1" s="18"/>
      <c r="U1" s="18"/>
      <c r="V1" s="19"/>
      <c r="W1" s="18"/>
      <c r="X1" s="18"/>
      <c r="Y1" s="18"/>
      <c r="Z1" s="18"/>
      <c r="AA1" s="18"/>
      <c r="AB1" s="19"/>
      <c r="AC1" s="18"/>
      <c r="AD1" s="16"/>
      <c r="AE1" s="16"/>
      <c r="AF1" s="16"/>
      <c r="AG1" s="16"/>
      <c r="AH1" s="17"/>
      <c r="AI1" s="18"/>
      <c r="AJ1" s="16"/>
      <c r="AK1" s="16"/>
      <c r="AL1" s="16"/>
      <c r="AM1" s="16"/>
      <c r="AN1" s="17"/>
      <c r="AO1"/>
    </row>
    <row r="2" spans="1:42" x14ac:dyDescent="0.2">
      <c r="D2"/>
      <c r="F2"/>
      <c r="H2"/>
      <c r="K2"/>
      <c r="L2"/>
      <c r="M2"/>
      <c r="N2"/>
      <c r="O2"/>
      <c r="Q2"/>
      <c r="R2"/>
      <c r="T2"/>
      <c r="X2"/>
      <c r="Z2"/>
      <c r="AA2"/>
      <c r="AC2"/>
      <c r="AD2"/>
      <c r="AE2"/>
      <c r="AF2"/>
      <c r="AG2"/>
      <c r="AI2"/>
      <c r="AJ2"/>
      <c r="AK2"/>
      <c r="AL2"/>
      <c r="AM2"/>
      <c r="AO2"/>
      <c r="AP2"/>
    </row>
    <row r="3" spans="1:42" ht="13.5" thickBot="1" x14ac:dyDescent="0.25">
      <c r="D3"/>
      <c r="F3"/>
      <c r="H3"/>
      <c r="K3"/>
      <c r="L3"/>
      <c r="M3"/>
      <c r="N3"/>
      <c r="O3"/>
      <c r="Q3"/>
      <c r="R3"/>
      <c r="T3"/>
      <c r="V3" s="20" t="s">
        <v>956</v>
      </c>
      <c r="X3"/>
      <c r="Z3"/>
      <c r="AA3"/>
      <c r="AC3"/>
      <c r="AD3"/>
      <c r="AE3"/>
      <c r="AF3"/>
      <c r="AG3"/>
      <c r="AI3"/>
      <c r="AJ3"/>
      <c r="AK3"/>
      <c r="AL3"/>
      <c r="AM3"/>
      <c r="AN3" s="20" t="s">
        <v>956</v>
      </c>
      <c r="AO3"/>
      <c r="AP3"/>
    </row>
    <row r="4" spans="1:42" s="4" customFormat="1" ht="12.75" customHeight="1" x14ac:dyDescent="0.2">
      <c r="A4" s="3"/>
      <c r="B4" s="3" t="s">
        <v>443</v>
      </c>
      <c r="C4" s="3"/>
      <c r="D4" s="179" t="s">
        <v>937</v>
      </c>
      <c r="E4" s="3"/>
      <c r="F4" s="21" t="s">
        <v>948</v>
      </c>
      <c r="G4" s="21"/>
      <c r="H4" s="179" t="s">
        <v>949</v>
      </c>
      <c r="I4" s="179"/>
      <c r="J4" s="179"/>
      <c r="K4" s="179"/>
      <c r="L4" s="179"/>
      <c r="M4" s="179"/>
      <c r="N4" s="179"/>
      <c r="O4" s="179"/>
      <c r="P4" s="179"/>
      <c r="Q4" s="179"/>
      <c r="R4" s="179"/>
      <c r="S4" s="179"/>
      <c r="T4" s="179"/>
      <c r="U4" s="179"/>
      <c r="V4" s="179"/>
      <c r="W4" s="21"/>
      <c r="X4" s="21"/>
      <c r="Y4" s="21"/>
      <c r="Z4" s="179" t="s">
        <v>949</v>
      </c>
      <c r="AA4" s="179"/>
      <c r="AB4" s="179"/>
      <c r="AC4" s="179"/>
      <c r="AD4" s="179"/>
      <c r="AE4" s="179"/>
      <c r="AF4" s="179"/>
      <c r="AG4" s="179"/>
      <c r="AH4" s="179"/>
      <c r="AI4" s="179"/>
      <c r="AJ4" s="179"/>
      <c r="AK4" s="179"/>
      <c r="AL4" s="179"/>
      <c r="AM4" s="179"/>
      <c r="AN4" s="179"/>
      <c r="AO4" s="3"/>
      <c r="AP4" s="181" t="s">
        <v>932</v>
      </c>
    </row>
    <row r="5" spans="1:42" s="4" customFormat="1" ht="52.5" customHeight="1" x14ac:dyDescent="0.2">
      <c r="A5" s="10"/>
      <c r="B5" s="10"/>
      <c r="C5" s="10"/>
      <c r="D5" s="180"/>
      <c r="E5" s="10"/>
      <c r="F5" s="180" t="s">
        <v>950</v>
      </c>
      <c r="G5" s="180"/>
      <c r="H5" s="180"/>
      <c r="I5" s="180"/>
      <c r="J5" s="180"/>
      <c r="K5" s="167"/>
      <c r="L5" s="180" t="s">
        <v>951</v>
      </c>
      <c r="M5" s="180"/>
      <c r="N5" s="180"/>
      <c r="O5" s="180"/>
      <c r="P5" s="180"/>
      <c r="Q5" s="10"/>
      <c r="R5" s="180" t="s">
        <v>952</v>
      </c>
      <c r="S5" s="180"/>
      <c r="T5" s="180"/>
      <c r="U5" s="180"/>
      <c r="V5" s="180"/>
      <c r="W5" s="10"/>
      <c r="X5" s="180" t="s">
        <v>953</v>
      </c>
      <c r="Y5" s="180"/>
      <c r="Z5" s="180"/>
      <c r="AA5" s="180"/>
      <c r="AB5" s="180"/>
      <c r="AC5" s="10"/>
      <c r="AD5" s="180" t="s">
        <v>954</v>
      </c>
      <c r="AE5" s="180"/>
      <c r="AF5" s="180"/>
      <c r="AG5" s="180"/>
      <c r="AH5" s="180"/>
      <c r="AI5" s="10"/>
      <c r="AJ5" s="180" t="s">
        <v>955</v>
      </c>
      <c r="AK5" s="180"/>
      <c r="AL5" s="180"/>
      <c r="AM5" s="180"/>
      <c r="AN5" s="180"/>
      <c r="AO5" s="10"/>
      <c r="AP5" s="182"/>
    </row>
    <row r="6" spans="1:42" s="4" customFormat="1" ht="12.75" customHeight="1" x14ac:dyDescent="0.2">
      <c r="A6" s="10"/>
      <c r="B6" s="10"/>
      <c r="C6" s="10"/>
      <c r="D6" s="11" t="s">
        <v>940</v>
      </c>
      <c r="E6" s="10"/>
      <c r="F6" s="22"/>
      <c r="G6" s="10"/>
      <c r="H6" s="11" t="s">
        <v>940</v>
      </c>
      <c r="I6" s="10"/>
      <c r="J6" s="12" t="s">
        <v>941</v>
      </c>
      <c r="K6" s="167"/>
      <c r="L6" s="22"/>
      <c r="M6" s="10"/>
      <c r="N6" s="11" t="s">
        <v>940</v>
      </c>
      <c r="O6" s="10"/>
      <c r="P6" s="12" t="s">
        <v>941</v>
      </c>
      <c r="Q6" s="10"/>
      <c r="R6" s="22"/>
      <c r="S6" s="10"/>
      <c r="T6" s="11" t="s">
        <v>940</v>
      </c>
      <c r="U6" s="10"/>
      <c r="V6" s="12" t="s">
        <v>941</v>
      </c>
      <c r="W6" s="10"/>
      <c r="X6" s="22"/>
      <c r="Y6" s="10"/>
      <c r="Z6" s="11" t="s">
        <v>940</v>
      </c>
      <c r="AA6" s="10"/>
      <c r="AB6" s="12" t="s">
        <v>941</v>
      </c>
      <c r="AC6" s="10"/>
      <c r="AD6" s="22"/>
      <c r="AE6" s="10"/>
      <c r="AF6" s="11" t="s">
        <v>940</v>
      </c>
      <c r="AG6" s="10"/>
      <c r="AH6" s="12" t="s">
        <v>941</v>
      </c>
      <c r="AI6" s="10"/>
      <c r="AJ6" s="22"/>
      <c r="AK6" s="10"/>
      <c r="AL6" s="11" t="s">
        <v>940</v>
      </c>
      <c r="AM6" s="10"/>
      <c r="AN6" s="12" t="s">
        <v>941</v>
      </c>
      <c r="AO6" s="10"/>
      <c r="AP6" s="182"/>
    </row>
    <row r="7" spans="1:42" x14ac:dyDescent="0.2">
      <c r="B7" s="5"/>
      <c r="D7" s="6"/>
      <c r="F7" s="6"/>
      <c r="H7" s="6"/>
      <c r="J7" s="7"/>
      <c r="K7" s="7"/>
      <c r="L7" s="6"/>
      <c r="N7" s="6"/>
      <c r="P7" s="7"/>
      <c r="R7" s="6"/>
      <c r="T7" s="6"/>
      <c r="V7" s="7"/>
      <c r="X7" s="6"/>
      <c r="Z7" s="6"/>
      <c r="AA7" s="7"/>
      <c r="AB7" s="7"/>
      <c r="AD7" s="6"/>
      <c r="AF7" s="6"/>
      <c r="AH7" s="7"/>
      <c r="AJ7" s="6"/>
      <c r="AL7" s="6"/>
      <c r="AN7" s="7"/>
      <c r="AO7" s="171"/>
      <c r="AP7" s="182"/>
    </row>
    <row r="9" spans="1:42" x14ac:dyDescent="0.2">
      <c r="A9" t="s">
        <v>819</v>
      </c>
      <c r="B9" t="s">
        <v>0</v>
      </c>
      <c r="D9" s="2">
        <v>27138.105529</v>
      </c>
      <c r="F9" s="2">
        <v>27138.105529</v>
      </c>
      <c r="H9" s="2">
        <v>0</v>
      </c>
      <c r="J9" s="1">
        <v>0</v>
      </c>
      <c r="L9" s="2">
        <v>27138.105529</v>
      </c>
      <c r="N9" s="2">
        <v>0</v>
      </c>
      <c r="P9" s="1">
        <v>0</v>
      </c>
      <c r="R9" s="2">
        <v>27138.105529</v>
      </c>
      <c r="T9" s="2">
        <v>0</v>
      </c>
      <c r="V9" s="1">
        <v>0</v>
      </c>
      <c r="X9" s="2">
        <v>27138.105528999902</v>
      </c>
      <c r="Z9" s="2">
        <v>-9.822542779147625E-11</v>
      </c>
      <c r="AB9" s="1">
        <v>-3.6194651718231314E-15</v>
      </c>
      <c r="AD9" s="2">
        <v>27138.105529</v>
      </c>
      <c r="AF9" s="2">
        <v>0</v>
      </c>
      <c r="AH9" s="1">
        <v>0</v>
      </c>
      <c r="AJ9" s="2">
        <v>27138.105529</v>
      </c>
      <c r="AL9" s="2">
        <v>0</v>
      </c>
      <c r="AN9" s="1">
        <v>0</v>
      </c>
      <c r="AP9" s="9" t="s">
        <v>933</v>
      </c>
    </row>
    <row r="12" spans="1:42" x14ac:dyDescent="0.2">
      <c r="A12" t="s">
        <v>820</v>
      </c>
      <c r="B12" t="s">
        <v>1</v>
      </c>
      <c r="D12" s="2">
        <v>5793.87655911613</v>
      </c>
      <c r="F12" s="2">
        <v>5760.6833049390498</v>
      </c>
      <c r="H12" s="2">
        <v>-33.193254177080235</v>
      </c>
      <c r="J12" s="1">
        <v>-5.7290233643058396E-3</v>
      </c>
      <c r="L12" s="2">
        <v>5789.3452906080101</v>
      </c>
      <c r="N12" s="2">
        <v>-4.5312685081198651</v>
      </c>
      <c r="P12" s="1">
        <v>-7.8207888309086125E-4</v>
      </c>
      <c r="R12" s="2">
        <v>5792.3123668296203</v>
      </c>
      <c r="T12" s="2">
        <v>-1.5641922865097513</v>
      </c>
      <c r="V12" s="1">
        <v>-2.699733538590219E-4</v>
      </c>
      <c r="X12" s="2">
        <v>5772.8277034328603</v>
      </c>
      <c r="Z12" s="2">
        <v>-21.048855683269721</v>
      </c>
      <c r="AB12" s="1">
        <v>-3.6329485912417808E-3</v>
      </c>
      <c r="AD12" s="2">
        <v>5785.3879471333503</v>
      </c>
      <c r="AF12" s="2">
        <v>-8.4886119827797302</v>
      </c>
      <c r="AH12" s="1">
        <v>-1.4651005930431298E-3</v>
      </c>
      <c r="AJ12" s="2">
        <v>5713.8865463053999</v>
      </c>
      <c r="AL12" s="2">
        <v>-79.99001281073015</v>
      </c>
      <c r="AN12" s="1">
        <v>-1.3805957374924264E-2</v>
      </c>
      <c r="AP12" s="9" t="s">
        <v>933</v>
      </c>
    </row>
    <row r="13" spans="1:42" x14ac:dyDescent="0.2">
      <c r="A13" t="s">
        <v>824</v>
      </c>
      <c r="B13" t="s">
        <v>2</v>
      </c>
      <c r="D13" s="2">
        <v>7613.28474512712</v>
      </c>
      <c r="F13" s="2">
        <v>7581.3101980023603</v>
      </c>
      <c r="H13" s="2">
        <v>-31.974547124759738</v>
      </c>
      <c r="J13" s="1">
        <v>-4.1998359703050688E-3</v>
      </c>
      <c r="L13" s="2">
        <v>7606.95877917507</v>
      </c>
      <c r="N13" s="2">
        <v>-6.3259659520499554</v>
      </c>
      <c r="P13" s="1">
        <v>-8.3091151373247761E-4</v>
      </c>
      <c r="R13" s="2">
        <v>7611.2250177630995</v>
      </c>
      <c r="T13" s="2">
        <v>-2.0597273640205458</v>
      </c>
      <c r="V13" s="1">
        <v>-2.7054384972778975E-4</v>
      </c>
      <c r="X13" s="2">
        <v>7595.70260974958</v>
      </c>
      <c r="Z13" s="2">
        <v>-17.582135377539998</v>
      </c>
      <c r="AB13" s="1">
        <v>-2.3094020473611522E-3</v>
      </c>
      <c r="AD13" s="2">
        <v>7604.11851983018</v>
      </c>
      <c r="AF13" s="2">
        <v>-9.166225296939956</v>
      </c>
      <c r="AH13" s="1">
        <v>-1.203977731531294E-3</v>
      </c>
      <c r="AJ13" s="2">
        <v>7535.6495948776001</v>
      </c>
      <c r="AL13" s="2">
        <v>-77.635150249519938</v>
      </c>
      <c r="AN13" s="1">
        <v>-1.0197326495532731E-2</v>
      </c>
      <c r="AP13" s="9" t="s">
        <v>933</v>
      </c>
    </row>
    <row r="14" spans="1:42" x14ac:dyDescent="0.2">
      <c r="A14" t="s">
        <v>828</v>
      </c>
      <c r="B14" t="s">
        <v>3</v>
      </c>
      <c r="D14" s="2">
        <v>13728.3452247567</v>
      </c>
      <c r="F14" s="2">
        <v>13793.513026058501</v>
      </c>
      <c r="H14" s="2">
        <v>65.167801301800864</v>
      </c>
      <c r="J14" s="1">
        <v>4.7469523992070065E-3</v>
      </c>
      <c r="L14" s="2">
        <v>13739.2024592169</v>
      </c>
      <c r="N14" s="2">
        <v>10.857234460199834</v>
      </c>
      <c r="P14" s="1">
        <v>7.9086257538313407E-4</v>
      </c>
      <c r="R14" s="2">
        <v>13731.9691444072</v>
      </c>
      <c r="T14" s="2">
        <v>3.6239196504993743</v>
      </c>
      <c r="V14" s="1">
        <v>2.6397352274943237E-4</v>
      </c>
      <c r="X14" s="2">
        <v>13766.9762158175</v>
      </c>
      <c r="Z14" s="2">
        <v>38.630991060799715</v>
      </c>
      <c r="AB14" s="1">
        <v>2.8139583051229942E-3</v>
      </c>
      <c r="AD14" s="2">
        <v>13746.000062036399</v>
      </c>
      <c r="AF14" s="2">
        <v>17.654837279698768</v>
      </c>
      <c r="AH14" s="1">
        <v>1.2860134991259774E-3</v>
      </c>
      <c r="AJ14" s="2">
        <v>13885.9703878169</v>
      </c>
      <c r="AL14" s="2">
        <v>157.62516306020007</v>
      </c>
      <c r="AN14" s="1">
        <v>1.1481730716965823E-2</v>
      </c>
      <c r="AP14" s="9" t="s">
        <v>933</v>
      </c>
    </row>
    <row r="15" spans="1:42" x14ac:dyDescent="0.2">
      <c r="A15" t="s">
        <v>444</v>
      </c>
      <c r="B15" t="s">
        <v>4</v>
      </c>
      <c r="D15" s="2">
        <v>2.5990000000000002</v>
      </c>
      <c r="F15" s="2">
        <v>2.5990000000000002</v>
      </c>
      <c r="H15" s="2">
        <v>0</v>
      </c>
      <c r="J15" s="1">
        <v>0</v>
      </c>
      <c r="L15" s="2">
        <v>2.5990000000000002</v>
      </c>
      <c r="N15" s="2">
        <v>0</v>
      </c>
      <c r="P15" s="1">
        <v>0</v>
      </c>
      <c r="R15" s="2">
        <v>2.5990000000000002</v>
      </c>
      <c r="T15" s="2">
        <v>0</v>
      </c>
      <c r="V15" s="1">
        <v>0</v>
      </c>
      <c r="X15" s="2">
        <v>2.5990000000000002</v>
      </c>
      <c r="Z15" s="2">
        <v>0</v>
      </c>
      <c r="AB15" s="1">
        <v>0</v>
      </c>
      <c r="AD15" s="2">
        <v>2.5990000000000002</v>
      </c>
      <c r="AF15" s="2">
        <v>0</v>
      </c>
      <c r="AH15" s="1">
        <v>0</v>
      </c>
      <c r="AJ15" s="2">
        <v>2.5990000000000002</v>
      </c>
      <c r="AL15" s="2">
        <v>0</v>
      </c>
      <c r="AN15" s="1">
        <v>0</v>
      </c>
      <c r="AP15" s="9" t="s">
        <v>933</v>
      </c>
    </row>
    <row r="17" spans="1:42" x14ac:dyDescent="0.2">
      <c r="A17" t="s">
        <v>821</v>
      </c>
      <c r="B17" t="s">
        <v>5</v>
      </c>
      <c r="D17" s="2">
        <v>1804.96711158928</v>
      </c>
      <c r="F17" s="2">
        <v>1788.49465347975</v>
      </c>
      <c r="H17" s="2">
        <v>-16.472458109529953</v>
      </c>
      <c r="J17" s="1">
        <v>-9.1261818588073296E-3</v>
      </c>
      <c r="L17" s="2">
        <v>1803.14444671002</v>
      </c>
      <c r="N17" s="2">
        <v>-1.8226648792599462</v>
      </c>
      <c r="P17" s="1">
        <v>-1.0098050360901499E-3</v>
      </c>
      <c r="R17" s="2">
        <v>1805.7444795940801</v>
      </c>
      <c r="T17" s="2">
        <v>0.7773680048001097</v>
      </c>
      <c r="V17" s="1">
        <v>4.3068264225359454E-4</v>
      </c>
      <c r="X17" s="2">
        <v>1794.39847563393</v>
      </c>
      <c r="Z17" s="2">
        <v>-10.568635955349919</v>
      </c>
      <c r="AB17" s="1">
        <v>-5.8553066632024099E-3</v>
      </c>
      <c r="AD17" s="2">
        <v>1800.7603712644802</v>
      </c>
      <c r="AF17" s="2">
        <v>-4.206740324799739</v>
      </c>
      <c r="AH17" s="1">
        <v>-2.3306465241328908E-3</v>
      </c>
      <c r="AJ17" s="2">
        <v>1767.0468381881001</v>
      </c>
      <c r="AL17" s="2">
        <v>-37.920273401179884</v>
      </c>
      <c r="AN17" s="1">
        <v>-2.1008844514508049E-2</v>
      </c>
      <c r="AP17" s="9" t="s">
        <v>933</v>
      </c>
    </row>
    <row r="18" spans="1:42" x14ac:dyDescent="0.2">
      <c r="A18" t="s">
        <v>822</v>
      </c>
      <c r="B18" t="s">
        <v>6</v>
      </c>
      <c r="D18" s="2">
        <v>1807.8550521435002</v>
      </c>
      <c r="F18" s="2">
        <v>1786.4953437172799</v>
      </c>
      <c r="H18" s="2">
        <v>-21.359708426220323</v>
      </c>
      <c r="J18" s="1">
        <v>-1.1814945230755632E-2</v>
      </c>
      <c r="L18" s="2">
        <v>1805.0974073228901</v>
      </c>
      <c r="N18" s="2">
        <v>-2.7576448206100395</v>
      </c>
      <c r="P18" s="1">
        <v>-1.5253683182954365E-3</v>
      </c>
      <c r="R18" s="2">
        <v>1807.5069461609198</v>
      </c>
      <c r="T18" s="2">
        <v>-0.34810598258036407</v>
      </c>
      <c r="V18" s="1">
        <v>-1.9255193173126848E-4</v>
      </c>
      <c r="X18" s="2">
        <v>1795.51088421791</v>
      </c>
      <c r="Z18" s="2">
        <v>-12.344167925590227</v>
      </c>
      <c r="AB18" s="1">
        <v>-6.8280739160776465E-3</v>
      </c>
      <c r="AD18" s="2">
        <v>1803.84302302736</v>
      </c>
      <c r="AF18" s="2">
        <v>-4.0120291161401838</v>
      </c>
      <c r="AH18" s="1">
        <v>-2.2192205682547857E-3</v>
      </c>
      <c r="AJ18" s="2">
        <v>1762.46414969996</v>
      </c>
      <c r="AL18" s="2">
        <v>-45.390902443540199</v>
      </c>
      <c r="AN18" s="1">
        <v>-2.5107600517929828E-2</v>
      </c>
      <c r="AP18" s="9" t="s">
        <v>933</v>
      </c>
    </row>
    <row r="19" spans="1:42" x14ac:dyDescent="0.2">
      <c r="A19" t="s">
        <v>823</v>
      </c>
      <c r="B19" t="s">
        <v>7</v>
      </c>
      <c r="D19" s="2">
        <v>3612.8221637327802</v>
      </c>
      <c r="F19" s="2">
        <v>3574.9899971970299</v>
      </c>
      <c r="H19" s="2">
        <v>-37.832166535750275</v>
      </c>
      <c r="J19" s="1">
        <v>-1.0471638187876359E-2</v>
      </c>
      <c r="L19" s="2">
        <v>3608.2418540329199</v>
      </c>
      <c r="N19" s="2">
        <v>-4.5803096998602086</v>
      </c>
      <c r="P19" s="1">
        <v>-1.2677927371680584E-3</v>
      </c>
      <c r="R19" s="2">
        <v>3613.2514257550101</v>
      </c>
      <c r="T19" s="2">
        <v>0.42926202222997745</v>
      </c>
      <c r="V19" s="1">
        <v>1.1881626129819312E-4</v>
      </c>
      <c r="X19" s="2">
        <v>3589.9093598518402</v>
      </c>
      <c r="Z19" s="2">
        <v>-22.912803880939919</v>
      </c>
      <c r="AB19" s="1">
        <v>-6.3420790845864199E-3</v>
      </c>
      <c r="AD19" s="2">
        <v>3604.6033942918502</v>
      </c>
      <c r="AF19" s="2">
        <v>-8.2187694409299183</v>
      </c>
      <c r="AH19" s="1">
        <v>-2.2748890115416747E-3</v>
      </c>
      <c r="AJ19" s="2">
        <v>3529.5109878880703</v>
      </c>
      <c r="AL19" s="2">
        <v>-83.311175844709851</v>
      </c>
      <c r="AN19" s="1">
        <v>-2.3059860704195984E-2</v>
      </c>
      <c r="AP19" s="9" t="s">
        <v>933</v>
      </c>
    </row>
    <row r="20" spans="1:42" x14ac:dyDescent="0.2">
      <c r="A20" t="s">
        <v>445</v>
      </c>
      <c r="B20" t="s">
        <v>8</v>
      </c>
      <c r="D20" s="2">
        <v>2110.4951031292903</v>
      </c>
      <c r="F20" s="2">
        <v>2114.8049002252901</v>
      </c>
      <c r="H20" s="2">
        <v>4.3097970959997838</v>
      </c>
      <c r="J20" s="1">
        <v>2.0420786997371026E-3</v>
      </c>
      <c r="L20" s="2">
        <v>2110.5406780629</v>
      </c>
      <c r="N20" s="2">
        <v>4.5574933609714208E-2</v>
      </c>
      <c r="P20" s="1">
        <v>2.1594427555003077E-5</v>
      </c>
      <c r="R20" s="2">
        <v>2108.4473091541099</v>
      </c>
      <c r="T20" s="2">
        <v>-2.0477939751804115</v>
      </c>
      <c r="V20" s="1">
        <v>-9.7029079676332335E-4</v>
      </c>
      <c r="X20" s="2">
        <v>2112.2271102622099</v>
      </c>
      <c r="Z20" s="2">
        <v>1.7320071329195343</v>
      </c>
      <c r="AB20" s="1">
        <v>8.2066389557191525E-4</v>
      </c>
      <c r="AD20" s="2">
        <v>2110.2443282135901</v>
      </c>
      <c r="AF20" s="2">
        <v>-0.25077491570027632</v>
      </c>
      <c r="AH20" s="1">
        <v>-1.1882278965179559E-4</v>
      </c>
      <c r="AJ20" s="2">
        <v>2113.3844944832499</v>
      </c>
      <c r="AL20" s="2">
        <v>2.8893913539595815</v>
      </c>
      <c r="AN20" s="1">
        <v>1.3690585444502571E-3</v>
      </c>
      <c r="AP20" s="9" t="s">
        <v>933</v>
      </c>
    </row>
    <row r="21" spans="1:42" x14ac:dyDescent="0.2">
      <c r="A21" t="s">
        <v>928</v>
      </c>
      <c r="B21" t="s">
        <v>929</v>
      </c>
      <c r="D21" s="2">
        <v>70.559292254048003</v>
      </c>
      <c r="F21" s="2">
        <v>70.888407516721998</v>
      </c>
      <c r="H21" s="2">
        <v>0.32911526267399438</v>
      </c>
      <c r="J21" s="1">
        <v>4.6643787396423745E-3</v>
      </c>
      <c r="L21" s="2">
        <v>70.562758512187003</v>
      </c>
      <c r="N21" s="2">
        <v>3.4662581389994784E-3</v>
      </c>
      <c r="P21" s="1">
        <v>4.9125466374000062E-5</v>
      </c>
      <c r="R21" s="2">
        <v>70.613631920505995</v>
      </c>
      <c r="T21" s="2">
        <v>5.4339666457991598E-2</v>
      </c>
      <c r="V21" s="1">
        <v>7.7012771418316086E-4</v>
      </c>
      <c r="X21" s="2">
        <v>70.691233318797003</v>
      </c>
      <c r="Z21" s="2">
        <v>0.13194106474900025</v>
      </c>
      <c r="AB21" s="1">
        <v>1.8699318053524091E-3</v>
      </c>
      <c r="AD21" s="2">
        <v>70.540224627918008</v>
      </c>
      <c r="AF21" s="2">
        <v>-1.9067626129995574E-2</v>
      </c>
      <c r="AH21" s="1">
        <v>-2.7023550720070691E-4</v>
      </c>
      <c r="AJ21" s="2">
        <v>70.991063934077999</v>
      </c>
      <c r="AL21" s="2">
        <v>0.43177168002999622</v>
      </c>
      <c r="AN21" s="1">
        <v>6.1192745312042916E-3</v>
      </c>
      <c r="AP21" s="9" t="s">
        <v>933</v>
      </c>
    </row>
    <row r="23" spans="1:42" x14ac:dyDescent="0.2">
      <c r="A23" t="s">
        <v>825</v>
      </c>
      <c r="B23" t="s">
        <v>9</v>
      </c>
      <c r="D23" s="2">
        <v>5432.9343784266903</v>
      </c>
      <c r="F23" s="2">
        <v>5400.5853860304805</v>
      </c>
      <c r="H23" s="2">
        <v>-32.348992396209724</v>
      </c>
      <c r="J23" s="1">
        <v>-5.9542394851412848E-3</v>
      </c>
      <c r="L23" s="2">
        <v>5426.60476929999</v>
      </c>
      <c r="N23" s="2">
        <v>-6.3296091267002339</v>
      </c>
      <c r="P23" s="1">
        <v>-1.1650442810121351E-3</v>
      </c>
      <c r="R23" s="2">
        <v>5433.5587152375601</v>
      </c>
      <c r="T23" s="2">
        <v>0.62433681086986326</v>
      </c>
      <c r="V23" s="1">
        <v>1.1491705354458254E-4</v>
      </c>
      <c r="X23" s="2">
        <v>5415.2090329941393</v>
      </c>
      <c r="Z23" s="2">
        <v>-17.725345432550967</v>
      </c>
      <c r="AB23" s="1">
        <v>-3.2625730770714746E-3</v>
      </c>
      <c r="AD23" s="2">
        <v>5423.7880785824</v>
      </c>
      <c r="AF23" s="2">
        <v>-9.1462998442902972</v>
      </c>
      <c r="AH23" s="1">
        <v>-1.6834916837222965E-3</v>
      </c>
      <c r="AJ23" s="2">
        <v>5357.7052745014898</v>
      </c>
      <c r="AL23" s="2">
        <v>-75.229103925200434</v>
      </c>
      <c r="AN23" s="1">
        <v>-1.3846864085810262E-2</v>
      </c>
      <c r="AP23" s="9" t="s">
        <v>933</v>
      </c>
    </row>
    <row r="24" spans="1:42" x14ac:dyDescent="0.2">
      <c r="A24" t="s">
        <v>826</v>
      </c>
      <c r="B24" t="s">
        <v>10</v>
      </c>
      <c r="D24" s="2">
        <v>282.00020513887</v>
      </c>
      <c r="F24" s="2">
        <v>281.680916560995</v>
      </c>
      <c r="H24" s="2">
        <v>-0.31928857787499965</v>
      </c>
      <c r="J24" s="1">
        <v>-1.1322281759255002E-3</v>
      </c>
      <c r="L24" s="2">
        <v>281.99676740208201</v>
      </c>
      <c r="N24" s="2">
        <v>-3.437736787986978E-3</v>
      </c>
      <c r="P24" s="1">
        <v>-1.2190547117843679E-5</v>
      </c>
      <c r="R24" s="2">
        <v>279.249556982027</v>
      </c>
      <c r="T24" s="2">
        <v>-2.750648156842999</v>
      </c>
      <c r="V24" s="1">
        <v>-9.7540643826427437E-3</v>
      </c>
      <c r="X24" s="2">
        <v>281.87048103502002</v>
      </c>
      <c r="Z24" s="2">
        <v>-0.12972410384998057</v>
      </c>
      <c r="AB24" s="1">
        <v>-4.600142180254741E-4</v>
      </c>
      <c r="AD24" s="2">
        <v>282.01914465329997</v>
      </c>
      <c r="AF24" s="2">
        <v>1.8939514429973769E-2</v>
      </c>
      <c r="AH24" s="1">
        <v>6.7161349831809777E-5</v>
      </c>
      <c r="AJ24" s="2">
        <v>278.72422294622498</v>
      </c>
      <c r="AL24" s="2">
        <v>-3.2759821926450172</v>
      </c>
      <c r="AN24" s="1">
        <v>-1.1616949679280451E-2</v>
      </c>
      <c r="AP24" s="9" t="s">
        <v>933</v>
      </c>
    </row>
    <row r="25" spans="1:42" x14ac:dyDescent="0.2">
      <c r="A25" t="s">
        <v>827</v>
      </c>
      <c r="B25" t="s">
        <v>11</v>
      </c>
      <c r="D25" s="2">
        <v>1898.3501615615598</v>
      </c>
      <c r="F25" s="2">
        <v>1899.0438954108802</v>
      </c>
      <c r="H25" s="2">
        <v>0.69373384932032423</v>
      </c>
      <c r="J25" s="1">
        <v>3.6544040365538632E-4</v>
      </c>
      <c r="L25" s="2">
        <v>1898.35724247299</v>
      </c>
      <c r="N25" s="2">
        <v>7.080911430193737E-3</v>
      </c>
      <c r="P25" s="1">
        <v>3.7300344128130002E-6</v>
      </c>
      <c r="R25" s="2">
        <v>1898.4167455435199</v>
      </c>
      <c r="T25" s="2">
        <v>6.6583981960093297E-2</v>
      </c>
      <c r="V25" s="1">
        <v>3.5074657620236996E-5</v>
      </c>
      <c r="X25" s="2">
        <v>1898.6230957204102</v>
      </c>
      <c r="Z25" s="2">
        <v>0.27293415885037575</v>
      </c>
      <c r="AB25" s="1">
        <v>1.4377440178152561E-4</v>
      </c>
      <c r="AD25" s="2">
        <v>1898.3112965944799</v>
      </c>
      <c r="AF25" s="2">
        <v>-3.8864967079916823E-2</v>
      </c>
      <c r="AH25" s="1">
        <v>-2.0473023295105352E-5</v>
      </c>
      <c r="AJ25" s="2">
        <v>1899.2200974298798</v>
      </c>
      <c r="AL25" s="2">
        <v>0.86993586831999892</v>
      </c>
      <c r="AN25" s="1">
        <v>4.5825890604102261E-4</v>
      </c>
      <c r="AP25" s="9" t="s">
        <v>933</v>
      </c>
    </row>
    <row r="27" spans="1:42" x14ac:dyDescent="0.2">
      <c r="A27" t="s">
        <v>847</v>
      </c>
      <c r="B27" t="s">
        <v>849</v>
      </c>
      <c r="D27" s="2">
        <v>398.26476009262399</v>
      </c>
      <c r="F27" s="2">
        <v>404.974937911506</v>
      </c>
      <c r="H27" s="2">
        <v>6.7101778188820163</v>
      </c>
      <c r="J27" s="1">
        <v>1.6848535173740801E-2</v>
      </c>
      <c r="L27" s="2">
        <v>399.36285832827298</v>
      </c>
      <c r="N27" s="2">
        <v>1.0980982356489903</v>
      </c>
      <c r="P27" s="1">
        <v>2.7572066265506567E-3</v>
      </c>
      <c r="R27" s="2">
        <v>398.81640418969295</v>
      </c>
      <c r="T27" s="2">
        <v>0.55164409706895867</v>
      </c>
      <c r="V27" s="1">
        <v>1.3851190272035703E-3</v>
      </c>
      <c r="X27" s="2">
        <v>402.25569874901998</v>
      </c>
      <c r="Z27" s="2">
        <v>3.990938656395997</v>
      </c>
      <c r="AB27" s="1">
        <v>1.0020817949014191E-2</v>
      </c>
      <c r="AD27" s="2">
        <v>399.68529749938205</v>
      </c>
      <c r="AF27" s="2">
        <v>1.4205374067580578</v>
      </c>
      <c r="AH27" s="1">
        <v>3.5668167236982884E-3</v>
      </c>
      <c r="AJ27" s="2">
        <v>413.77850664686605</v>
      </c>
      <c r="AL27" s="2">
        <v>15.513746554242061</v>
      </c>
      <c r="AN27" s="1">
        <v>3.8953349903802802E-2</v>
      </c>
      <c r="AP27" s="9" t="s">
        <v>933</v>
      </c>
    </row>
    <row r="28" spans="1:42" x14ac:dyDescent="0.2">
      <c r="A28" t="s">
        <v>848</v>
      </c>
      <c r="B28" t="s">
        <v>850</v>
      </c>
      <c r="D28" s="2">
        <v>3918.4973542698203</v>
      </c>
      <c r="F28" s="2">
        <v>3914.83224089641</v>
      </c>
      <c r="H28" s="2">
        <v>-3.6651133734103496</v>
      </c>
      <c r="J28" s="1">
        <v>-9.353364420207228E-4</v>
      </c>
      <c r="L28" s="2">
        <v>3918.0067302225498</v>
      </c>
      <c r="N28" s="2">
        <v>-0.49062404727055764</v>
      </c>
      <c r="P28" s="1">
        <v>-1.2520719115350311E-4</v>
      </c>
      <c r="R28" s="2">
        <v>3917.4599407738301</v>
      </c>
      <c r="T28" s="2">
        <v>-1.0374134959902221</v>
      </c>
      <c r="V28" s="1">
        <v>-2.6474778523451003E-4</v>
      </c>
      <c r="X28" s="2">
        <v>3916.26503635686</v>
      </c>
      <c r="Z28" s="2">
        <v>-2.2323179129602977</v>
      </c>
      <c r="AB28" s="1">
        <v>-5.6968723241010628E-4</v>
      </c>
      <c r="AD28" s="2">
        <v>3917.41877266248</v>
      </c>
      <c r="AF28" s="2">
        <v>-1.0785816073403112</v>
      </c>
      <c r="AH28" s="1">
        <v>-2.7525388173735185E-4</v>
      </c>
      <c r="AJ28" s="2">
        <v>3909.7488079946897</v>
      </c>
      <c r="AL28" s="2">
        <v>-8.7485462751305931</v>
      </c>
      <c r="AN28" s="1">
        <v>-2.232627837708675E-3</v>
      </c>
      <c r="AP28" s="9" t="s">
        <v>933</v>
      </c>
    </row>
    <row r="29" spans="1:42" x14ac:dyDescent="0.2">
      <c r="A29" t="s">
        <v>851</v>
      </c>
      <c r="B29" t="s">
        <v>853</v>
      </c>
      <c r="D29" s="2">
        <v>1682.047692827</v>
      </c>
      <c r="F29" s="2">
        <v>1706.1075665434598</v>
      </c>
      <c r="H29" s="2">
        <v>24.059873716459833</v>
      </c>
      <c r="J29" s="1">
        <v>1.4303918859769461E-2</v>
      </c>
      <c r="L29" s="2">
        <v>1686.660418039</v>
      </c>
      <c r="N29" s="2">
        <v>4.6127252119999866</v>
      </c>
      <c r="P29" s="1">
        <v>2.7423272429614809E-3</v>
      </c>
      <c r="R29" s="2">
        <v>1684.03974019046</v>
      </c>
      <c r="T29" s="2">
        <v>1.9920473634599603</v>
      </c>
      <c r="V29" s="1">
        <v>1.1842989779391731E-3</v>
      </c>
      <c r="X29" s="2">
        <v>1689.5076363114199</v>
      </c>
      <c r="Z29" s="2">
        <v>7.4599434844199095</v>
      </c>
      <c r="AB29" s="1">
        <v>4.4350368400565745E-3</v>
      </c>
      <c r="AD29" s="2">
        <v>1689.41306899342</v>
      </c>
      <c r="AF29" s="2">
        <v>7.3653761664199919</v>
      </c>
      <c r="AH29" s="1">
        <v>4.3788152962780033E-3</v>
      </c>
      <c r="AJ29" s="2">
        <v>1733.89840554647</v>
      </c>
      <c r="AL29" s="2">
        <v>51.850712719470039</v>
      </c>
      <c r="AN29" s="1">
        <v>3.0825946815054385E-2</v>
      </c>
      <c r="AP29" s="9" t="s">
        <v>933</v>
      </c>
    </row>
    <row r="30" spans="1:42" x14ac:dyDescent="0.2">
      <c r="A30" t="s">
        <v>852</v>
      </c>
      <c r="B30" t="s">
        <v>854</v>
      </c>
      <c r="D30" s="2">
        <v>2632.77199372015</v>
      </c>
      <c r="F30" s="2">
        <v>2665.6603639506202</v>
      </c>
      <c r="H30" s="2">
        <v>32.888370230470173</v>
      </c>
      <c r="J30" s="1">
        <v>1.2491917381724487E-2</v>
      </c>
      <c r="L30" s="2">
        <v>2638.4617130153597</v>
      </c>
      <c r="N30" s="2">
        <v>5.6897192952096702</v>
      </c>
      <c r="P30" s="1">
        <v>2.1611135748865222E-3</v>
      </c>
      <c r="R30" s="2">
        <v>2630.2121133423402</v>
      </c>
      <c r="T30" s="2">
        <v>-2.5598803778098045</v>
      </c>
      <c r="V30" s="1">
        <v>-9.7231373773186164E-4</v>
      </c>
      <c r="X30" s="2">
        <v>2644.5460053609299</v>
      </c>
      <c r="Z30" s="2">
        <v>11.774011640779918</v>
      </c>
      <c r="AB30" s="1">
        <v>4.4720969642885961E-3</v>
      </c>
      <c r="AD30" s="2">
        <v>2642.4297317478899</v>
      </c>
      <c r="AF30" s="2">
        <v>9.6577380277399243</v>
      </c>
      <c r="AH30" s="1">
        <v>3.6682774090487729E-3</v>
      </c>
      <c r="AJ30" s="2">
        <v>2698.1988640500999</v>
      </c>
      <c r="AL30" s="2">
        <v>65.426870329949907</v>
      </c>
      <c r="AN30" s="1">
        <v>2.4850944360548542E-2</v>
      </c>
      <c r="AP30" s="9" t="s">
        <v>933</v>
      </c>
    </row>
    <row r="31" spans="1:42" x14ac:dyDescent="0.2">
      <c r="A31" t="s">
        <v>829</v>
      </c>
      <c r="B31" t="s">
        <v>12</v>
      </c>
      <c r="D31" s="2">
        <v>1107.1676526319302</v>
      </c>
      <c r="F31" s="2">
        <v>1117.3554892443399</v>
      </c>
      <c r="H31" s="2">
        <v>10.187836612409683</v>
      </c>
      <c r="J31" s="1">
        <v>9.2017108594090718E-3</v>
      </c>
      <c r="L31" s="2">
        <v>1107.1676526470699</v>
      </c>
      <c r="N31" s="2">
        <v>1.5139676179387607E-8</v>
      </c>
      <c r="P31" s="1">
        <v>1.3674239979282235E-11</v>
      </c>
      <c r="R31" s="2">
        <v>1107.1676530318698</v>
      </c>
      <c r="T31" s="2">
        <v>3.9993960854189936E-7</v>
      </c>
      <c r="V31" s="1">
        <v>3.6122768542882669E-10</v>
      </c>
      <c r="X31" s="2">
        <v>1126.81322121382</v>
      </c>
      <c r="Z31" s="2">
        <v>19.645568581889847</v>
      </c>
      <c r="AB31" s="1">
        <v>1.7743987132562002E-2</v>
      </c>
      <c r="AD31" s="2">
        <v>1107.1676525498499</v>
      </c>
      <c r="AF31" s="2">
        <v>-8.2080305219278671E-8</v>
      </c>
      <c r="AH31" s="1">
        <v>-7.4135389544807876E-11</v>
      </c>
      <c r="AJ31" s="2">
        <v>1141.66512689876</v>
      </c>
      <c r="AL31" s="2">
        <v>34.49747426682984</v>
      </c>
      <c r="AN31" s="1">
        <v>3.1158311195981333E-2</v>
      </c>
      <c r="AP31" s="9" t="s">
        <v>933</v>
      </c>
    </row>
    <row r="32" spans="1:42" x14ac:dyDescent="0.2">
      <c r="A32" t="s">
        <v>855</v>
      </c>
      <c r="B32" t="s">
        <v>903</v>
      </c>
      <c r="D32" s="2">
        <v>450.25715309580897</v>
      </c>
      <c r="F32" s="2">
        <v>449.57286816989603</v>
      </c>
      <c r="H32" s="2">
        <v>-0.68428492591294798</v>
      </c>
      <c r="J32" s="1">
        <v>-1.5197646971470565E-3</v>
      </c>
      <c r="L32" s="2">
        <v>450.24996632595099</v>
      </c>
      <c r="N32" s="2">
        <v>-7.1867698579808348E-3</v>
      </c>
      <c r="P32" s="1">
        <v>-1.5961478476393203E-5</v>
      </c>
      <c r="R32" s="2">
        <v>455.62894039440999</v>
      </c>
      <c r="T32" s="2">
        <v>5.3717872986010207</v>
      </c>
      <c r="V32" s="1">
        <v>1.1930487415172664E-2</v>
      </c>
      <c r="X32" s="2">
        <v>449.98328885777801</v>
      </c>
      <c r="Z32" s="2">
        <v>-0.27386423803096704</v>
      </c>
      <c r="AB32" s="1">
        <v>-6.0823961629032075E-4</v>
      </c>
      <c r="AD32" s="2">
        <v>450.29667924114199</v>
      </c>
      <c r="AF32" s="2">
        <v>3.9526145333013574E-2</v>
      </c>
      <c r="AH32" s="1">
        <v>8.778571325573792E-5</v>
      </c>
      <c r="AJ32" s="2">
        <v>455.00424414115503</v>
      </c>
      <c r="AL32" s="2">
        <v>4.7470910453460533</v>
      </c>
      <c r="AN32" s="1">
        <v>1.0543066362647954E-2</v>
      </c>
      <c r="AP32" s="9" t="s">
        <v>933</v>
      </c>
    </row>
    <row r="33" spans="1:42" x14ac:dyDescent="0.2">
      <c r="A33" t="s">
        <v>830</v>
      </c>
      <c r="B33" t="s">
        <v>13</v>
      </c>
      <c r="D33" s="2">
        <v>3539.3386181194101</v>
      </c>
      <c r="F33" s="2">
        <v>3535.0095593423398</v>
      </c>
      <c r="H33" s="2">
        <v>-4.3290587770702587</v>
      </c>
      <c r="J33" s="1">
        <v>-1.2231264776158823E-3</v>
      </c>
      <c r="L33" s="2">
        <v>3539.2931206387002</v>
      </c>
      <c r="N33" s="2">
        <v>-4.5497480709855154E-2</v>
      </c>
      <c r="P33" s="1">
        <v>-1.2854797355905368E-5</v>
      </c>
      <c r="R33" s="2">
        <v>3538.64435248464</v>
      </c>
      <c r="T33" s="2">
        <v>-0.6942656347700904</v>
      </c>
      <c r="V33" s="1">
        <v>-1.961568840053459E-4</v>
      </c>
      <c r="X33" s="2">
        <v>3537.6053289677102</v>
      </c>
      <c r="Z33" s="2">
        <v>-1.7332891516998643</v>
      </c>
      <c r="AB33" s="1">
        <v>-4.8972119899079588E-4</v>
      </c>
      <c r="AD33" s="2">
        <v>3539.5888593422801</v>
      </c>
      <c r="AF33" s="2">
        <v>0.25024122287004502</v>
      </c>
      <c r="AH33" s="1">
        <v>7.0702820461696319E-5</v>
      </c>
      <c r="AJ33" s="2">
        <v>3533.6764325389299</v>
      </c>
      <c r="AL33" s="2">
        <v>-5.6621855804801271</v>
      </c>
      <c r="AN33" s="1">
        <v>-1.5997863418586011E-3</v>
      </c>
      <c r="AP33" s="9" t="s">
        <v>933</v>
      </c>
    </row>
    <row r="35" spans="1:42" x14ac:dyDescent="0.2">
      <c r="B35" t="s">
        <v>905</v>
      </c>
      <c r="K35"/>
      <c r="O35"/>
      <c r="AA35"/>
      <c r="AE35"/>
      <c r="AK35"/>
    </row>
    <row r="36" spans="1:42" x14ac:dyDescent="0.2">
      <c r="K36"/>
      <c r="O36"/>
      <c r="AA36"/>
      <c r="AE36"/>
      <c r="AK36"/>
    </row>
    <row r="37" spans="1:42" x14ac:dyDescent="0.2">
      <c r="A37" t="s">
        <v>906</v>
      </c>
      <c r="B37" t="s">
        <v>844</v>
      </c>
      <c r="D37" s="2">
        <v>17677.338343069001</v>
      </c>
      <c r="F37" s="2">
        <v>17667.150492529498</v>
      </c>
      <c r="H37" s="2">
        <v>-10.187850539503415</v>
      </c>
      <c r="J37" s="1">
        <v>-5.7632265343260272E-4</v>
      </c>
      <c r="K37"/>
      <c r="L37" s="2">
        <v>17677.338342938099</v>
      </c>
      <c r="N37" s="2">
        <v>-1.3090175343677402E-7</v>
      </c>
      <c r="O37"/>
      <c r="P37" s="1">
        <v>-7.4050601338463647E-12</v>
      </c>
      <c r="R37" s="2">
        <v>17677.338339488899</v>
      </c>
      <c r="T37" s="2">
        <v>-3.5801022022496909E-6</v>
      </c>
      <c r="V37" s="1">
        <v>-2.0252495781715867E-10</v>
      </c>
      <c r="X37" s="2">
        <v>17657.692769624198</v>
      </c>
      <c r="Z37" s="2">
        <v>-19.645573444802721</v>
      </c>
      <c r="AA37"/>
      <c r="AB37" s="1">
        <v>-1.1113422769613635E-3</v>
      </c>
      <c r="AD37" s="2">
        <v>17677.338343777403</v>
      </c>
      <c r="AE37"/>
      <c r="AF37" s="2">
        <v>7.0840178523212671E-7</v>
      </c>
      <c r="AH37" s="1">
        <v>4.007400726760879E-11</v>
      </c>
      <c r="AJ37" s="2">
        <v>17642.8408466277</v>
      </c>
      <c r="AK37"/>
      <c r="AL37" s="2">
        <v>-34.497496441301337</v>
      </c>
      <c r="AN37" s="1">
        <v>-1.951509654439988E-3</v>
      </c>
      <c r="AP37" s="9" t="s">
        <v>933</v>
      </c>
    </row>
    <row r="38" spans="1:42" x14ac:dyDescent="0.2">
      <c r="A38" t="s">
        <v>907</v>
      </c>
      <c r="B38" t="s">
        <v>911</v>
      </c>
      <c r="D38" s="2">
        <v>7362.45052724997</v>
      </c>
      <c r="F38" s="2">
        <v>7362.4505365266996</v>
      </c>
      <c r="H38" s="2">
        <v>9.2767295427620411E-6</v>
      </c>
      <c r="J38" s="1">
        <v>1.2600056881098113E-9</v>
      </c>
      <c r="K38"/>
      <c r="L38" s="2">
        <v>7362.4505273271998</v>
      </c>
      <c r="N38" s="2">
        <v>7.7229742601048201E-8</v>
      </c>
      <c r="O38"/>
      <c r="P38" s="1">
        <v>1.0489678988701488E-11</v>
      </c>
      <c r="R38" s="2">
        <v>7362.4505291318401</v>
      </c>
      <c r="T38" s="2">
        <v>1.8818700482370332E-6</v>
      </c>
      <c r="V38" s="1">
        <v>2.556037614476102E-10</v>
      </c>
      <c r="X38" s="2">
        <v>7362.4505304914101</v>
      </c>
      <c r="Z38" s="2">
        <v>3.241440026613418E-6</v>
      </c>
      <c r="AA38"/>
      <c r="AB38" s="1">
        <v>4.4026645946430069E-10</v>
      </c>
      <c r="AD38" s="2">
        <v>7362.4505268323201</v>
      </c>
      <c r="AE38"/>
      <c r="AF38" s="2">
        <v>-4.1764997149584815E-7</v>
      </c>
      <c r="AH38" s="1">
        <v>-5.6727032657134768E-11</v>
      </c>
      <c r="AJ38" s="2">
        <v>7362.4505415515605</v>
      </c>
      <c r="AK38"/>
      <c r="AL38" s="2">
        <v>1.430159045412438E-5</v>
      </c>
      <c r="AN38" s="1">
        <v>1.9425041161487199E-9</v>
      </c>
      <c r="AP38" s="9" t="s">
        <v>933</v>
      </c>
    </row>
    <row r="39" spans="1:42" x14ac:dyDescent="0.2">
      <c r="A39" t="s">
        <v>908</v>
      </c>
      <c r="B39" t="s">
        <v>912</v>
      </c>
      <c r="D39" s="2">
        <v>988.55000604902511</v>
      </c>
      <c r="F39" s="2">
        <v>988.55001069942898</v>
      </c>
      <c r="H39" s="2">
        <v>4.6504038664352265E-6</v>
      </c>
      <c r="J39" s="1">
        <v>4.704267703180409E-9</v>
      </c>
      <c r="K39"/>
      <c r="L39" s="2">
        <v>988.55000608761304</v>
      </c>
      <c r="N39" s="2">
        <v>3.8587927519984078E-8</v>
      </c>
      <c r="O39"/>
      <c r="P39" s="1">
        <v>3.9034876621173566E-11</v>
      </c>
      <c r="R39" s="2">
        <v>988.55000734737393</v>
      </c>
      <c r="T39" s="2">
        <v>1.2983488204554305E-6</v>
      </c>
      <c r="V39" s="1">
        <v>1.3133870947455557E-9</v>
      </c>
      <c r="X39" s="2">
        <v>988.55000767052604</v>
      </c>
      <c r="Z39" s="2">
        <v>1.6215009281950188E-6</v>
      </c>
      <c r="AA39"/>
      <c r="AB39" s="1">
        <v>1.6402821488775588E-9</v>
      </c>
      <c r="AD39" s="2">
        <v>988.55000584039703</v>
      </c>
      <c r="AE39"/>
      <c r="AF39" s="2">
        <v>-2.0862808014499024E-7</v>
      </c>
      <c r="AH39" s="1">
        <v>-2.1104453883807246E-10</v>
      </c>
      <c r="AJ39" s="2">
        <v>988.55001392196903</v>
      </c>
      <c r="AK39"/>
      <c r="AL39" s="2">
        <v>7.8729439110247768E-6</v>
      </c>
      <c r="AN39" s="1">
        <v>7.9641331878504229E-9</v>
      </c>
      <c r="AP39" s="9" t="s">
        <v>933</v>
      </c>
    </row>
    <row r="40" spans="1:42" x14ac:dyDescent="0.2">
      <c r="A40" t="s">
        <v>909</v>
      </c>
      <c r="B40" t="s">
        <v>913</v>
      </c>
      <c r="D40" s="2">
        <v>1107.1676526319302</v>
      </c>
      <c r="F40" s="2">
        <v>1117.3554892443399</v>
      </c>
      <c r="H40" s="2">
        <v>10.187836612409683</v>
      </c>
      <c r="J40" s="1">
        <v>9.2017108594090718E-3</v>
      </c>
      <c r="K40"/>
      <c r="L40" s="2">
        <v>1107.1676526470699</v>
      </c>
      <c r="N40" s="2">
        <v>1.5139676179387607E-8</v>
      </c>
      <c r="O40"/>
      <c r="P40" s="1">
        <v>1.3674239979282235E-11</v>
      </c>
      <c r="R40" s="2">
        <v>1107.1676530318698</v>
      </c>
      <c r="T40" s="2">
        <v>3.9993960854189936E-7</v>
      </c>
      <c r="V40" s="1">
        <v>3.6122768542882669E-10</v>
      </c>
      <c r="X40" s="2">
        <v>1126.81322121382</v>
      </c>
      <c r="Z40" s="2">
        <v>19.645568581889847</v>
      </c>
      <c r="AA40"/>
      <c r="AB40" s="1">
        <v>1.7743987132562002E-2</v>
      </c>
      <c r="AD40" s="2">
        <v>1107.1676525498499</v>
      </c>
      <c r="AE40"/>
      <c r="AF40" s="2">
        <v>-8.2080305219278671E-8</v>
      </c>
      <c r="AH40" s="1">
        <v>-7.4135389544807876E-11</v>
      </c>
      <c r="AJ40" s="2">
        <v>1141.66512689876</v>
      </c>
      <c r="AK40"/>
      <c r="AL40" s="2">
        <v>34.49747426682984</v>
      </c>
      <c r="AN40" s="1">
        <v>3.1158311195981333E-2</v>
      </c>
      <c r="AP40" s="9" t="s">
        <v>933</v>
      </c>
    </row>
    <row r="41" spans="1:42" x14ac:dyDescent="0.2">
      <c r="K41"/>
      <c r="O41"/>
      <c r="AA41"/>
      <c r="AE41"/>
      <c r="AK41"/>
    </row>
    <row r="42" spans="1:42" x14ac:dyDescent="0.2">
      <c r="B42" t="s">
        <v>14</v>
      </c>
    </row>
    <row r="44" spans="1:42" x14ac:dyDescent="0.2">
      <c r="A44" t="s">
        <v>446</v>
      </c>
      <c r="B44" t="s">
        <v>15</v>
      </c>
      <c r="D44" s="2">
        <v>105.662072098658</v>
      </c>
      <c r="F44" s="2">
        <v>106.032504280738</v>
      </c>
      <c r="H44" s="2">
        <v>0.37043218207999473</v>
      </c>
      <c r="J44" s="1">
        <v>3.5058197773569833E-3</v>
      </c>
      <c r="L44" s="2">
        <v>105.66343591400499</v>
      </c>
      <c r="N44" s="2">
        <v>1.3638153469912595E-3</v>
      </c>
      <c r="P44" s="1">
        <v>1.2907331078249611E-5</v>
      </c>
      <c r="R44" s="2">
        <v>105.75690427863499</v>
      </c>
      <c r="T44" s="2">
        <v>9.4832179976990005E-2</v>
      </c>
      <c r="V44" s="1">
        <v>8.9750445068353393E-4</v>
      </c>
      <c r="X44" s="2">
        <v>105.582453776161</v>
      </c>
      <c r="Z44" s="2">
        <v>-7.9618322496997962E-2</v>
      </c>
      <c r="AB44" s="1">
        <v>-7.5351846614040785E-4</v>
      </c>
      <c r="AD44" s="2">
        <v>105.473992187644</v>
      </c>
      <c r="AF44" s="2">
        <v>-0.18807991101400034</v>
      </c>
      <c r="AH44" s="1">
        <v>-1.7800134644187914E-3</v>
      </c>
      <c r="AJ44" s="2">
        <v>105.624720247604</v>
      </c>
      <c r="AL44" s="2">
        <v>-3.7351851053998075E-2</v>
      </c>
      <c r="AN44" s="1">
        <v>-3.5350292032056862E-4</v>
      </c>
      <c r="AP44" s="9" t="s">
        <v>933</v>
      </c>
    </row>
    <row r="46" spans="1:42" x14ac:dyDescent="0.2">
      <c r="A46" t="s">
        <v>930</v>
      </c>
      <c r="B46" t="s">
        <v>931</v>
      </c>
      <c r="D46" s="2">
        <v>35.102779844609998</v>
      </c>
      <c r="F46" s="2">
        <v>35.144096764016005</v>
      </c>
      <c r="H46" s="2">
        <v>4.1316919406007457E-2</v>
      </c>
      <c r="J46" s="1">
        <v>1.1770269929876119E-3</v>
      </c>
      <c r="L46" s="2">
        <v>35.100677401817997</v>
      </c>
      <c r="N46" s="2">
        <v>-2.1024427920011135E-3</v>
      </c>
      <c r="P46" s="1">
        <v>-5.9893911573614069E-5</v>
      </c>
      <c r="R46" s="2">
        <v>35.143272358129003</v>
      </c>
      <c r="T46" s="2">
        <v>4.0492513519005513E-2</v>
      </c>
      <c r="V46" s="1">
        <v>1.1535415057797225E-3</v>
      </c>
      <c r="X46" s="2">
        <v>34.891220457364</v>
      </c>
      <c r="Z46" s="2">
        <v>-0.21155938724599821</v>
      </c>
      <c r="AB46" s="1">
        <v>-6.0268556559483696E-3</v>
      </c>
      <c r="AD46" s="2">
        <v>34.933767559726</v>
      </c>
      <c r="AF46" s="2">
        <v>-0.16901228488399767</v>
      </c>
      <c r="AH46" s="1">
        <v>-4.8147834909989147E-3</v>
      </c>
      <c r="AJ46" s="2">
        <v>34.633656313525996</v>
      </c>
      <c r="AL46" s="2">
        <v>-0.4691235310840014</v>
      </c>
      <c r="AN46" s="1">
        <v>-1.3364284343310632E-2</v>
      </c>
      <c r="AP46" s="9">
        <v>1</v>
      </c>
    </row>
    <row r="47" spans="1:42" x14ac:dyDescent="0.2">
      <c r="A47" t="s">
        <v>928</v>
      </c>
      <c r="B47" t="s">
        <v>929</v>
      </c>
      <c r="D47" s="2">
        <v>70.559292254048003</v>
      </c>
      <c r="F47" s="2">
        <v>70.888407516721998</v>
      </c>
      <c r="H47" s="2">
        <v>0.32911526267399438</v>
      </c>
      <c r="J47" s="1">
        <v>4.6643787396423745E-3</v>
      </c>
      <c r="L47" s="2">
        <v>70.562758512187003</v>
      </c>
      <c r="N47" s="2">
        <v>3.4662581389994784E-3</v>
      </c>
      <c r="P47" s="1">
        <v>4.9125466374000062E-5</v>
      </c>
      <c r="R47" s="2">
        <v>70.613631920505995</v>
      </c>
      <c r="T47" s="2">
        <v>5.4339666457991598E-2</v>
      </c>
      <c r="V47" s="1">
        <v>7.7012771418316086E-4</v>
      </c>
      <c r="X47" s="2">
        <v>70.691233318797003</v>
      </c>
      <c r="Z47" s="2">
        <v>0.13194106474900025</v>
      </c>
      <c r="AB47" s="1">
        <v>1.8699318053524091E-3</v>
      </c>
      <c r="AD47" s="2">
        <v>70.540224627918008</v>
      </c>
      <c r="AF47" s="2">
        <v>-1.9067626129995574E-2</v>
      </c>
      <c r="AH47" s="1">
        <v>-2.7023550720070691E-4</v>
      </c>
      <c r="AJ47" s="2">
        <v>70.991063934077999</v>
      </c>
      <c r="AL47" s="2">
        <v>0.43177168002999622</v>
      </c>
      <c r="AN47" s="1">
        <v>6.1192745312042916E-3</v>
      </c>
      <c r="AP47" s="9" t="s">
        <v>933</v>
      </c>
    </row>
    <row r="49" spans="1:42" x14ac:dyDescent="0.2">
      <c r="A49" t="s">
        <v>447</v>
      </c>
      <c r="B49" t="s">
        <v>16</v>
      </c>
      <c r="D49" s="2">
        <v>142.61673634785501</v>
      </c>
      <c r="F49" s="2">
        <v>141.135119268452</v>
      </c>
      <c r="H49" s="2">
        <v>-1.4816170794030086</v>
      </c>
      <c r="J49" s="1">
        <v>-1.0388802305707035E-2</v>
      </c>
      <c r="L49" s="2">
        <v>142.47476646366502</v>
      </c>
      <c r="N49" s="2">
        <v>-0.14196988418999013</v>
      </c>
      <c r="P49" s="1">
        <v>-9.9546440218427693E-4</v>
      </c>
      <c r="R49" s="2">
        <v>142.67511528264902</v>
      </c>
      <c r="T49" s="2">
        <v>5.8378934794006909E-2</v>
      </c>
      <c r="V49" s="1">
        <v>4.0934140192084786E-4</v>
      </c>
      <c r="X49" s="2">
        <v>141.61954781745101</v>
      </c>
      <c r="Z49" s="2">
        <v>-0.9971885304040029</v>
      </c>
      <c r="AB49" s="1">
        <v>-6.9920863142721949E-3</v>
      </c>
      <c r="AD49" s="2">
        <v>142.24962508284599</v>
      </c>
      <c r="AF49" s="2">
        <v>-0.36711126500901514</v>
      </c>
      <c r="AH49" s="1">
        <v>-2.5741106858145867E-3</v>
      </c>
      <c r="AJ49" s="2">
        <v>139.19744677595401</v>
      </c>
      <c r="AL49" s="2">
        <v>-3.4192895719010039</v>
      </c>
      <c r="AN49" s="1">
        <v>-2.3975373854868268E-2</v>
      </c>
      <c r="AP49" s="9">
        <v>1</v>
      </c>
    </row>
    <row r="50" spans="1:42" x14ac:dyDescent="0.2">
      <c r="A50" t="s">
        <v>448</v>
      </c>
      <c r="B50" t="s">
        <v>17</v>
      </c>
      <c r="D50" s="2">
        <v>149.08629952116701</v>
      </c>
      <c r="F50" s="2">
        <v>148.18648211638299</v>
      </c>
      <c r="H50" s="2">
        <v>-0.89981740478401662</v>
      </c>
      <c r="J50" s="1">
        <v>-6.0355472479633326E-3</v>
      </c>
      <c r="L50" s="2">
        <v>148.93130969158199</v>
      </c>
      <c r="N50" s="2">
        <v>-0.15498982958501983</v>
      </c>
      <c r="P50" s="1">
        <v>-1.0395980722763506E-3</v>
      </c>
      <c r="R50" s="2">
        <v>149.15376365431999</v>
      </c>
      <c r="T50" s="2">
        <v>6.7464133152981276E-2</v>
      </c>
      <c r="V50" s="1">
        <v>4.5251732298448279E-4</v>
      </c>
      <c r="X50" s="2">
        <v>148.56829115693799</v>
      </c>
      <c r="Z50" s="2">
        <v>-0.51800836422901853</v>
      </c>
      <c r="AB50" s="1">
        <v>-3.4745537711563671E-3</v>
      </c>
      <c r="AD50" s="2">
        <v>148.82884727971501</v>
      </c>
      <c r="AF50" s="2">
        <v>-0.25745224145200041</v>
      </c>
      <c r="AH50" s="1">
        <v>-1.7268672056311102E-3</v>
      </c>
      <c r="AJ50" s="2">
        <v>146.97053659952201</v>
      </c>
      <c r="AL50" s="2">
        <v>-2.1157629216450005</v>
      </c>
      <c r="AN50" s="1">
        <v>-1.4191531538715321E-2</v>
      </c>
      <c r="AP50" s="9">
        <v>1</v>
      </c>
    </row>
    <row r="51" spans="1:42" x14ac:dyDescent="0.2">
      <c r="A51" t="s">
        <v>449</v>
      </c>
      <c r="B51" t="s">
        <v>18</v>
      </c>
      <c r="D51" s="2">
        <v>180.15738239796801</v>
      </c>
      <c r="F51" s="2">
        <v>178.99520482561999</v>
      </c>
      <c r="H51" s="2">
        <v>-1.1621775723480141</v>
      </c>
      <c r="J51" s="1">
        <v>-6.4509017442358346E-3</v>
      </c>
      <c r="L51" s="2">
        <v>180.000263519904</v>
      </c>
      <c r="N51" s="2">
        <v>-0.15711887806401137</v>
      </c>
      <c r="P51" s="1">
        <v>-8.7212012060063938E-4</v>
      </c>
      <c r="R51" s="2">
        <v>180.26419946108697</v>
      </c>
      <c r="T51" s="2">
        <v>0.10681706311896733</v>
      </c>
      <c r="V51" s="1">
        <v>5.9290971980825204E-4</v>
      </c>
      <c r="X51" s="2">
        <v>179.49021377779999</v>
      </c>
      <c r="Z51" s="2">
        <v>-0.66716862016801315</v>
      </c>
      <c r="AB51" s="1">
        <v>-3.7032544061626981E-3</v>
      </c>
      <c r="AD51" s="2">
        <v>179.84161999914102</v>
      </c>
      <c r="AF51" s="2">
        <v>-0.31576239882699042</v>
      </c>
      <c r="AH51" s="1">
        <v>-1.7527030789638732E-3</v>
      </c>
      <c r="AJ51" s="2">
        <v>177.49431078850202</v>
      </c>
      <c r="AL51" s="2">
        <v>-2.6630716094659874</v>
      </c>
      <c r="AN51" s="1">
        <v>-1.4781917754462357E-2</v>
      </c>
      <c r="AP51" s="9">
        <v>1</v>
      </c>
    </row>
    <row r="52" spans="1:42" x14ac:dyDescent="0.2">
      <c r="A52" t="s">
        <v>450</v>
      </c>
      <c r="B52" t="s">
        <v>19</v>
      </c>
      <c r="D52" s="2">
        <v>85.827716978108995</v>
      </c>
      <c r="F52" s="2">
        <v>84.755913373207008</v>
      </c>
      <c r="H52" s="2">
        <v>-1.0718036049019872</v>
      </c>
      <c r="J52" s="1">
        <v>-1.2487849410876894E-2</v>
      </c>
      <c r="L52" s="2">
        <v>85.711676993696997</v>
      </c>
      <c r="N52" s="2">
        <v>-0.11603998441199792</v>
      </c>
      <c r="P52" s="1">
        <v>-1.3520106149578089E-3</v>
      </c>
      <c r="R52" s="2">
        <v>85.853977562531995</v>
      </c>
      <c r="T52" s="2">
        <v>2.62605844229995E-2</v>
      </c>
      <c r="V52" s="1">
        <v>3.0596857690735803E-4</v>
      </c>
      <c r="X52" s="2">
        <v>85.203204234257001</v>
      </c>
      <c r="Z52" s="2">
        <v>-0.6245127438519944</v>
      </c>
      <c r="AB52" s="1">
        <v>-7.2763527429173152E-3</v>
      </c>
      <c r="AD52" s="2">
        <v>85.606781919869007</v>
      </c>
      <c r="AF52" s="2">
        <v>-0.22093505823998782</v>
      </c>
      <c r="AH52" s="1">
        <v>-2.5741691148133297E-3</v>
      </c>
      <c r="AJ52" s="2">
        <v>83.518591176691999</v>
      </c>
      <c r="AL52" s="2">
        <v>-2.3091258014169966</v>
      </c>
      <c r="AN52" s="1">
        <v>-2.6904196950805023E-2</v>
      </c>
      <c r="AP52" s="9">
        <v>1</v>
      </c>
    </row>
    <row r="53" spans="1:42" x14ac:dyDescent="0.2">
      <c r="A53" t="s">
        <v>451</v>
      </c>
      <c r="B53" t="s">
        <v>20</v>
      </c>
      <c r="D53" s="2">
        <v>122.389837524578</v>
      </c>
      <c r="F53" s="2">
        <v>121.16275609055801</v>
      </c>
      <c r="H53" s="2">
        <v>-1.2270814340199934</v>
      </c>
      <c r="J53" s="1">
        <v>-1.0026007541464169E-2</v>
      </c>
      <c r="L53" s="2">
        <v>122.253764747942</v>
      </c>
      <c r="N53" s="2">
        <v>-0.13607277663599859</v>
      </c>
      <c r="P53" s="1">
        <v>-1.111798000456311E-3</v>
      </c>
      <c r="R53" s="2">
        <v>122.447669717577</v>
      </c>
      <c r="T53" s="2">
        <v>5.7832192999001109E-2</v>
      </c>
      <c r="V53" s="1">
        <v>4.7252446909562572E-4</v>
      </c>
      <c r="X53" s="2">
        <v>121.704142280979</v>
      </c>
      <c r="Z53" s="2">
        <v>-0.68569524359899958</v>
      </c>
      <c r="AB53" s="1">
        <v>-5.6025504851356638E-3</v>
      </c>
      <c r="AD53" s="2">
        <v>122.10150332161001</v>
      </c>
      <c r="AF53" s="2">
        <v>-0.28833420296798806</v>
      </c>
      <c r="AH53" s="1">
        <v>-2.3558671928956974E-3</v>
      </c>
      <c r="AJ53" s="2">
        <v>119.71473120060199</v>
      </c>
      <c r="AL53" s="2">
        <v>-2.67510632397601</v>
      </c>
      <c r="AN53" s="1">
        <v>-2.1857258560693836E-2</v>
      </c>
      <c r="AP53" s="9">
        <v>1</v>
      </c>
    </row>
    <row r="54" spans="1:42" x14ac:dyDescent="0.2">
      <c r="A54" t="s">
        <v>452</v>
      </c>
      <c r="B54" t="s">
        <v>21</v>
      </c>
      <c r="D54" s="2">
        <v>83.119881079910002</v>
      </c>
      <c r="F54" s="2">
        <v>82.001462360889008</v>
      </c>
      <c r="H54" s="2">
        <v>-1.118418719020994</v>
      </c>
      <c r="J54" s="1">
        <v>-1.3455489883891506E-2</v>
      </c>
      <c r="L54" s="2">
        <v>82.972278916196998</v>
      </c>
      <c r="N54" s="2">
        <v>-0.14760216371300316</v>
      </c>
      <c r="P54" s="1">
        <v>-1.7757744813313798E-3</v>
      </c>
      <c r="R54" s="2">
        <v>83.141631720161001</v>
      </c>
      <c r="T54" s="2">
        <v>2.1750640250999709E-2</v>
      </c>
      <c r="V54" s="1">
        <v>2.616779519942891E-4</v>
      </c>
      <c r="X54" s="2">
        <v>82.349795583684994</v>
      </c>
      <c r="Z54" s="2">
        <v>-0.77008549622500766</v>
      </c>
      <c r="AB54" s="1">
        <v>-9.264756953690308E-3</v>
      </c>
      <c r="AD54" s="2">
        <v>82.868957375882005</v>
      </c>
      <c r="AF54" s="2">
        <v>-0.25092370402799702</v>
      </c>
      <c r="AH54" s="1">
        <v>-3.0188169276465079E-3</v>
      </c>
      <c r="AJ54" s="2">
        <v>80.505318072766002</v>
      </c>
      <c r="AL54" s="2">
        <v>-2.6145630071439996</v>
      </c>
      <c r="AN54" s="1">
        <v>-3.145532660989258E-2</v>
      </c>
      <c r="AP54" s="9">
        <v>2</v>
      </c>
    </row>
    <row r="56" spans="1:42" x14ac:dyDescent="0.2">
      <c r="A56" t="s">
        <v>453</v>
      </c>
      <c r="B56" t="s">
        <v>22</v>
      </c>
      <c r="D56" s="2">
        <v>176.60851817286701</v>
      </c>
      <c r="F56" s="2">
        <v>174.886464181945</v>
      </c>
      <c r="H56" s="2">
        <v>-1.7220539909220065</v>
      </c>
      <c r="J56" s="1">
        <v>-9.7506847842777026E-3</v>
      </c>
      <c r="L56" s="2">
        <v>176.44402262557799</v>
      </c>
      <c r="N56" s="2">
        <v>-0.16449554728902172</v>
      </c>
      <c r="P56" s="1">
        <v>-9.3141343911855409E-4</v>
      </c>
      <c r="R56" s="2">
        <v>176.671028119174</v>
      </c>
      <c r="T56" s="2">
        <v>6.2509946306988695E-2</v>
      </c>
      <c r="V56" s="1">
        <v>3.5394638352496136E-4</v>
      </c>
      <c r="X56" s="2">
        <v>175.67922060023</v>
      </c>
      <c r="Z56" s="2">
        <v>-0.92929757263701163</v>
      </c>
      <c r="AB56" s="1">
        <v>-5.2619068561993226E-3</v>
      </c>
      <c r="AD56" s="2">
        <v>176.247122791218</v>
      </c>
      <c r="AF56" s="2">
        <v>-0.36139538164900387</v>
      </c>
      <c r="AH56" s="1">
        <v>-2.0463077624334335E-3</v>
      </c>
      <c r="AJ56" s="2">
        <v>173.013039260959</v>
      </c>
      <c r="AL56" s="2">
        <v>-3.5954789119080033</v>
      </c>
      <c r="AN56" s="1">
        <v>-2.0358468261359262E-2</v>
      </c>
      <c r="AP56" s="9">
        <v>1</v>
      </c>
    </row>
    <row r="57" spans="1:42" x14ac:dyDescent="0.2">
      <c r="A57" t="s">
        <v>454</v>
      </c>
      <c r="B57" t="s">
        <v>23</v>
      </c>
      <c r="D57" s="2">
        <v>169.947081417036</v>
      </c>
      <c r="F57" s="2">
        <v>168.54302045086399</v>
      </c>
      <c r="H57" s="2">
        <v>-1.4040609661720111</v>
      </c>
      <c r="J57" s="1">
        <v>-8.2617539204840017E-3</v>
      </c>
      <c r="L57" s="2">
        <v>169.78922063627101</v>
      </c>
      <c r="N57" s="2">
        <v>-0.15786078076499166</v>
      </c>
      <c r="P57" s="1">
        <v>-9.2888197578171075E-4</v>
      </c>
      <c r="R57" s="2">
        <v>170.010691239701</v>
      </c>
      <c r="T57" s="2">
        <v>6.3609822665000593E-2</v>
      </c>
      <c r="V57" s="1">
        <v>3.7429193920022303E-4</v>
      </c>
      <c r="X57" s="2">
        <v>169.226853376272</v>
      </c>
      <c r="Z57" s="2">
        <v>-0.72022804076399893</v>
      </c>
      <c r="AB57" s="1">
        <v>-4.237954748964586E-3</v>
      </c>
      <c r="AD57" s="2">
        <v>169.63938145400701</v>
      </c>
      <c r="AF57" s="2">
        <v>-0.30769996302899472</v>
      </c>
      <c r="AH57" s="1">
        <v>-1.8105633851629649E-3</v>
      </c>
      <c r="AJ57" s="2">
        <v>167.020683398437</v>
      </c>
      <c r="AL57" s="2">
        <v>-2.9263980185990022</v>
      </c>
      <c r="AN57" s="1">
        <v>-1.7219466166752607E-2</v>
      </c>
      <c r="AP57" s="9">
        <v>1</v>
      </c>
    </row>
    <row r="58" spans="1:42" x14ac:dyDescent="0.2">
      <c r="A58" t="s">
        <v>455</v>
      </c>
      <c r="B58" t="s">
        <v>24</v>
      </c>
      <c r="D58" s="2">
        <v>195.50802638552298</v>
      </c>
      <c r="F58" s="2">
        <v>193.769756941427</v>
      </c>
      <c r="H58" s="2">
        <v>-1.7382694440959767</v>
      </c>
      <c r="J58" s="1">
        <v>-8.8910387784707969E-3</v>
      </c>
      <c r="L58" s="2">
        <v>195.32607990427198</v>
      </c>
      <c r="N58" s="2">
        <v>-0.18194648125100343</v>
      </c>
      <c r="P58" s="1">
        <v>-9.3063433054263727E-4</v>
      </c>
      <c r="R58" s="2">
        <v>195.59475451749199</v>
      </c>
      <c r="T58" s="2">
        <v>8.6728131969010747E-2</v>
      </c>
      <c r="V58" s="1">
        <v>4.4360394594742227E-4</v>
      </c>
      <c r="X58" s="2">
        <v>194.43864860000102</v>
      </c>
      <c r="Z58" s="2">
        <v>-1.0693777855219651</v>
      </c>
      <c r="AB58" s="1">
        <v>-5.469738533461819E-3</v>
      </c>
      <c r="AD58" s="2">
        <v>195.111884391047</v>
      </c>
      <c r="AF58" s="2">
        <v>-0.39614199447598253</v>
      </c>
      <c r="AH58" s="1">
        <v>-2.0262185742432317E-3</v>
      </c>
      <c r="AJ58" s="2">
        <v>191.65510374079298</v>
      </c>
      <c r="AL58" s="2">
        <v>-3.8529226447300005</v>
      </c>
      <c r="AN58" s="1">
        <v>-1.9707235124620453E-2</v>
      </c>
      <c r="AP58" s="9">
        <v>1</v>
      </c>
    </row>
    <row r="59" spans="1:42" x14ac:dyDescent="0.2">
      <c r="A59" t="s">
        <v>456</v>
      </c>
      <c r="B59" t="s">
        <v>25</v>
      </c>
      <c r="D59" s="2">
        <v>196.14004488379101</v>
      </c>
      <c r="F59" s="2">
        <v>194.90216901120701</v>
      </c>
      <c r="H59" s="2">
        <v>-1.2378758725839987</v>
      </c>
      <c r="J59" s="1">
        <v>-6.3111837937908852E-3</v>
      </c>
      <c r="L59" s="2">
        <v>196.00540732209799</v>
      </c>
      <c r="N59" s="2">
        <v>-0.13463756169301178</v>
      </c>
      <c r="P59" s="1">
        <v>-6.8643586664203016E-4</v>
      </c>
      <c r="R59" s="2">
        <v>196.25908514187</v>
      </c>
      <c r="T59" s="2">
        <v>0.11904025807899643</v>
      </c>
      <c r="V59" s="1">
        <v>6.0691460608936518E-4</v>
      </c>
      <c r="X59" s="2">
        <v>195.18278357132201</v>
      </c>
      <c r="Z59" s="2">
        <v>-0.95726131246900081</v>
      </c>
      <c r="AB59" s="1">
        <v>-4.8804990996925623E-3</v>
      </c>
      <c r="AD59" s="2">
        <v>195.74257812678201</v>
      </c>
      <c r="AF59" s="2">
        <v>-0.39746675700899914</v>
      </c>
      <c r="AH59" s="1">
        <v>-2.0264436935582947E-3</v>
      </c>
      <c r="AJ59" s="2">
        <v>192.94768587690402</v>
      </c>
      <c r="AL59" s="2">
        <v>-3.1923590068869885</v>
      </c>
      <c r="AN59" s="1">
        <v>-1.6275916571643474E-2</v>
      </c>
      <c r="AP59" s="9">
        <v>1</v>
      </c>
    </row>
    <row r="60" spans="1:42" x14ac:dyDescent="0.2">
      <c r="A60" t="s">
        <v>457</v>
      </c>
      <c r="B60" t="s">
        <v>26</v>
      </c>
      <c r="D60" s="2">
        <v>98.090570387466997</v>
      </c>
      <c r="F60" s="2">
        <v>96.282512505723005</v>
      </c>
      <c r="H60" s="2">
        <v>-1.8080578817439914</v>
      </c>
      <c r="J60" s="1">
        <v>-1.8432535100998928E-2</v>
      </c>
      <c r="L60" s="2">
        <v>97.929030067807005</v>
      </c>
      <c r="N60" s="2">
        <v>-0.16154031965999138</v>
      </c>
      <c r="P60" s="1">
        <v>-1.646848611664627E-3</v>
      </c>
      <c r="R60" s="2">
        <v>98.071387243221992</v>
      </c>
      <c r="T60" s="2">
        <v>-1.9183144245005224E-2</v>
      </c>
      <c r="V60" s="1">
        <v>-1.9556563051096549E-4</v>
      </c>
      <c r="X60" s="2">
        <v>97.094804672297002</v>
      </c>
      <c r="Z60" s="2">
        <v>-0.99576571516999479</v>
      </c>
      <c r="AB60" s="1">
        <v>-1.0151492760584696E-2</v>
      </c>
      <c r="AD60" s="2">
        <v>97.795341947864998</v>
      </c>
      <c r="AF60" s="2">
        <v>-0.29522843960199907</v>
      </c>
      <c r="AH60" s="1">
        <v>-3.0097535210144963E-3</v>
      </c>
      <c r="AJ60" s="2">
        <v>94.451824549934997</v>
      </c>
      <c r="AL60" s="2">
        <v>-3.6387458375319994</v>
      </c>
      <c r="AN60" s="1">
        <v>-3.7095776109350886E-2</v>
      </c>
      <c r="AP60" s="9">
        <v>1</v>
      </c>
    </row>
    <row r="61" spans="1:42" x14ac:dyDescent="0.2">
      <c r="A61" t="s">
        <v>458</v>
      </c>
      <c r="B61" t="s">
        <v>27</v>
      </c>
      <c r="D61" s="2">
        <v>170.372236648399</v>
      </c>
      <c r="F61" s="2">
        <v>168.72969558946099</v>
      </c>
      <c r="H61" s="2">
        <v>-1.6425410589380078</v>
      </c>
      <c r="J61" s="1">
        <v>-9.6408962589823628E-3</v>
      </c>
      <c r="L61" s="2">
        <v>170.20594841919799</v>
      </c>
      <c r="N61" s="2">
        <v>-0.16628822920100106</v>
      </c>
      <c r="P61" s="1">
        <v>-9.7602891452422381E-4</v>
      </c>
      <c r="R61" s="2">
        <v>170.457903576175</v>
      </c>
      <c r="T61" s="2">
        <v>8.5666927776003376E-2</v>
      </c>
      <c r="V61" s="1">
        <v>5.0282211152041247E-4</v>
      </c>
      <c r="X61" s="2">
        <v>168.94974950534001</v>
      </c>
      <c r="Z61" s="2">
        <v>-1.4224871430589872</v>
      </c>
      <c r="AB61" s="1">
        <v>-8.3492895969582512E-3</v>
      </c>
      <c r="AD61" s="2">
        <v>169.79296001478002</v>
      </c>
      <c r="AF61" s="2">
        <v>-0.5792766336189743</v>
      </c>
      <c r="AH61" s="1">
        <v>-3.4000647348102877E-3</v>
      </c>
      <c r="AJ61" s="2">
        <v>165.92391043351799</v>
      </c>
      <c r="AL61" s="2">
        <v>-4.448326214881007</v>
      </c>
      <c r="AN61" s="1">
        <v>-2.6109454817225399E-2</v>
      </c>
      <c r="AP61" s="9">
        <v>1</v>
      </c>
    </row>
    <row r="64" spans="1:42" x14ac:dyDescent="0.2">
      <c r="A64" t="s">
        <v>459</v>
      </c>
      <c r="B64" t="s">
        <v>28</v>
      </c>
      <c r="D64" s="2">
        <v>102.59492218336401</v>
      </c>
      <c r="F64" s="2">
        <v>101.865910473629</v>
      </c>
      <c r="H64" s="2">
        <v>-0.72901170973500484</v>
      </c>
      <c r="J64" s="1">
        <v>-7.1057289602702743E-3</v>
      </c>
      <c r="L64" s="2">
        <v>102.478196835831</v>
      </c>
      <c r="N64" s="2">
        <v>-0.11672534753300567</v>
      </c>
      <c r="P64" s="1">
        <v>-1.1377302604156851E-3</v>
      </c>
      <c r="R64" s="2">
        <v>102.626785960221</v>
      </c>
      <c r="T64" s="2">
        <v>3.1863776856994264E-2</v>
      </c>
      <c r="V64" s="1">
        <v>3.1057849822280041E-4</v>
      </c>
      <c r="X64" s="2">
        <v>102.21093636655999</v>
      </c>
      <c r="Z64" s="2">
        <v>-0.38398581680401378</v>
      </c>
      <c r="AB64" s="1">
        <v>-3.742737053961896E-3</v>
      </c>
      <c r="AD64" s="2">
        <v>102.43273536143599</v>
      </c>
      <c r="AF64" s="2">
        <v>-0.16218682192801737</v>
      </c>
      <c r="AH64" s="1">
        <v>-1.5808464832026191E-3</v>
      </c>
      <c r="AJ64" s="2">
        <v>101.018394510785</v>
      </c>
      <c r="AL64" s="2">
        <v>-1.5765276725790045</v>
      </c>
      <c r="AN64" s="1">
        <v>-1.5366527300067897E-2</v>
      </c>
      <c r="AP64" s="9">
        <v>1</v>
      </c>
    </row>
    <row r="65" spans="1:42" x14ac:dyDescent="0.2">
      <c r="A65" t="s">
        <v>460</v>
      </c>
      <c r="B65" t="s">
        <v>29</v>
      </c>
      <c r="D65" s="2">
        <v>93.797329809586998</v>
      </c>
      <c r="F65" s="2">
        <v>92.275413413365001</v>
      </c>
      <c r="H65" s="2">
        <v>-1.5219163962219966</v>
      </c>
      <c r="J65" s="1">
        <v>-1.622558338613219E-2</v>
      </c>
      <c r="L65" s="2">
        <v>93.59160853190599</v>
      </c>
      <c r="N65" s="2">
        <v>-0.20572127768100756</v>
      </c>
      <c r="P65" s="1">
        <v>-2.1932530286163953E-3</v>
      </c>
      <c r="R65" s="2">
        <v>93.737249196918995</v>
      </c>
      <c r="T65" s="2">
        <v>-6.0080612668002686E-2</v>
      </c>
      <c r="V65" s="1">
        <v>-6.4053649277617136E-4</v>
      </c>
      <c r="X65" s="2">
        <v>92.899979857446993</v>
      </c>
      <c r="Z65" s="2">
        <v>-0.89734995214000435</v>
      </c>
      <c r="AB65" s="1">
        <v>-9.5669029594090474E-3</v>
      </c>
      <c r="AD65" s="2">
        <v>93.535126643744007</v>
      </c>
      <c r="AF65" s="2">
        <v>-0.26220316584299042</v>
      </c>
      <c r="AH65" s="1">
        <v>-2.7954224963042682E-3</v>
      </c>
      <c r="AJ65" s="2">
        <v>90.576057043825003</v>
      </c>
      <c r="AL65" s="2">
        <v>-3.2212727657619951</v>
      </c>
      <c r="AN65" s="1">
        <v>-3.4342904774595721E-2</v>
      </c>
      <c r="AP65" s="9">
        <v>3</v>
      </c>
    </row>
    <row r="66" spans="1:42" x14ac:dyDescent="0.2">
      <c r="A66" t="s">
        <v>461</v>
      </c>
      <c r="B66" t="s">
        <v>30</v>
      </c>
      <c r="D66" s="2">
        <v>62.345631040861001</v>
      </c>
      <c r="F66" s="2">
        <v>61.288402710527002</v>
      </c>
      <c r="H66" s="2">
        <v>-1.0572283303339987</v>
      </c>
      <c r="J66" s="1">
        <v>-1.6957536762136495E-2</v>
      </c>
      <c r="L66" s="2">
        <v>62.211095900628997</v>
      </c>
      <c r="N66" s="2">
        <v>-0.13453514023200341</v>
      </c>
      <c r="P66" s="1">
        <v>-2.157892028453923E-3</v>
      </c>
      <c r="R66" s="2">
        <v>62.303608200969002</v>
      </c>
      <c r="T66" s="2">
        <v>-4.2022839891998842E-2</v>
      </c>
      <c r="V66" s="1">
        <v>-6.7403022778704882E-4</v>
      </c>
      <c r="X66" s="2">
        <v>61.806956724172004</v>
      </c>
      <c r="Z66" s="2">
        <v>-0.53867431668899712</v>
      </c>
      <c r="AB66" s="1">
        <v>-8.6401293514208367E-3</v>
      </c>
      <c r="AD66" s="2">
        <v>62.198104585858999</v>
      </c>
      <c r="AF66" s="2">
        <v>-0.14752645500200146</v>
      </c>
      <c r="AH66" s="1">
        <v>-2.3662677326228903E-3</v>
      </c>
      <c r="AJ66" s="2">
        <v>60.277459181722001</v>
      </c>
      <c r="AL66" s="2">
        <v>-2.0681718591389995</v>
      </c>
      <c r="AN66" s="1">
        <v>-3.3172683067134737E-2</v>
      </c>
      <c r="AP66" s="9">
        <v>3</v>
      </c>
    </row>
    <row r="67" spans="1:42" x14ac:dyDescent="0.2">
      <c r="A67" t="s">
        <v>462</v>
      </c>
      <c r="B67" t="s">
        <v>31</v>
      </c>
      <c r="D67" s="2">
        <v>134.76778585902301</v>
      </c>
      <c r="F67" s="2">
        <v>133.732767486163</v>
      </c>
      <c r="H67" s="2">
        <v>-1.0350183728600086</v>
      </c>
      <c r="J67" s="1">
        <v>-7.6800131890770529E-3</v>
      </c>
      <c r="L67" s="2">
        <v>134.60146025087101</v>
      </c>
      <c r="N67" s="2">
        <v>-0.16632560815199326</v>
      </c>
      <c r="P67" s="1">
        <v>-1.2341644339692725E-3</v>
      </c>
      <c r="R67" s="2">
        <v>134.805967273059</v>
      </c>
      <c r="T67" s="2">
        <v>3.8181414035989292E-2</v>
      </c>
      <c r="V67" s="1">
        <v>2.8331261653233552E-4</v>
      </c>
      <c r="X67" s="2">
        <v>134.11967986223598</v>
      </c>
      <c r="Z67" s="2">
        <v>-0.64810599678702374</v>
      </c>
      <c r="AB67" s="1">
        <v>-4.8090572435833456E-3</v>
      </c>
      <c r="AD67" s="2">
        <v>134.48498177591199</v>
      </c>
      <c r="AF67" s="2">
        <v>-0.28280408311101723</v>
      </c>
      <c r="AH67" s="1">
        <v>-2.0984546218400521E-3</v>
      </c>
      <c r="AJ67" s="2">
        <v>132.32697989643501</v>
      </c>
      <c r="AL67" s="2">
        <v>-2.4408059625880014</v>
      </c>
      <c r="AN67" s="1">
        <v>-1.8111197323826805E-2</v>
      </c>
      <c r="AP67" s="9">
        <v>1</v>
      </c>
    </row>
    <row r="68" spans="1:42" x14ac:dyDescent="0.2">
      <c r="A68" t="s">
        <v>463</v>
      </c>
      <c r="B68" t="s">
        <v>32</v>
      </c>
      <c r="D68" s="2">
        <v>53.296876168986003</v>
      </c>
      <c r="F68" s="2">
        <v>52.104513223436996</v>
      </c>
      <c r="H68" s="2">
        <v>-1.1923629455490072</v>
      </c>
      <c r="J68" s="1">
        <v>-2.2372098165161423E-2</v>
      </c>
      <c r="L68" s="2">
        <v>53.135976490431005</v>
      </c>
      <c r="N68" s="2">
        <v>-0.16089967855499765</v>
      </c>
      <c r="P68" s="1">
        <v>-3.0189326302134537E-3</v>
      </c>
      <c r="R68" s="2">
        <v>53.204619710936001</v>
      </c>
      <c r="T68" s="2">
        <v>-9.2256458050002266E-2</v>
      </c>
      <c r="V68" s="1">
        <v>-1.7309918457038434E-3</v>
      </c>
      <c r="X68" s="2">
        <v>52.635347859925005</v>
      </c>
      <c r="Z68" s="2">
        <v>-0.6615283090609978</v>
      </c>
      <c r="AB68" s="1">
        <v>-1.2412140384429282E-2</v>
      </c>
      <c r="AD68" s="2">
        <v>53.139002078941999</v>
      </c>
      <c r="AF68" s="2">
        <v>-0.15787409004400388</v>
      </c>
      <c r="AH68" s="1">
        <v>-2.9621640402232884E-3</v>
      </c>
      <c r="AJ68" s="2">
        <v>50.872462176737002</v>
      </c>
      <c r="AL68" s="2">
        <v>-2.4244139922490007</v>
      </c>
      <c r="AN68" s="1">
        <v>-4.5488857256136751E-2</v>
      </c>
      <c r="AP68" s="9">
        <v>4</v>
      </c>
    </row>
    <row r="70" spans="1:42" x14ac:dyDescent="0.2">
      <c r="A70" t="s">
        <v>464</v>
      </c>
      <c r="B70" t="s">
        <v>33</v>
      </c>
      <c r="D70" s="2">
        <v>115.892911679723</v>
      </c>
      <c r="F70" s="2">
        <v>114.522866425899</v>
      </c>
      <c r="H70" s="2">
        <v>-1.3700452538240029</v>
      </c>
      <c r="J70" s="1">
        <v>-1.1821648399085916E-2</v>
      </c>
      <c r="L70" s="2">
        <v>115.70650675376201</v>
      </c>
      <c r="N70" s="2">
        <v>-0.18640492596098568</v>
      </c>
      <c r="P70" s="1">
        <v>-1.6084238738959882E-3</v>
      </c>
      <c r="R70" s="2">
        <v>115.85440781053499</v>
      </c>
      <c r="T70" s="2">
        <v>-3.8503869188005524E-2</v>
      </c>
      <c r="V70" s="1">
        <v>-3.322366193923341E-4</v>
      </c>
      <c r="X70" s="2">
        <v>115.03704258625301</v>
      </c>
      <c r="Z70" s="2">
        <v>-0.85586909346999107</v>
      </c>
      <c r="AB70" s="1">
        <v>-7.3849994884522064E-3</v>
      </c>
      <c r="AD70" s="2">
        <v>115.62364565655001</v>
      </c>
      <c r="AF70" s="2">
        <v>-0.26926602317298887</v>
      </c>
      <c r="AH70" s="1">
        <v>-2.3234037291005481E-3</v>
      </c>
      <c r="AJ70" s="2">
        <v>112.883966098261</v>
      </c>
      <c r="AL70" s="2">
        <v>-3.008945581462001</v>
      </c>
      <c r="AN70" s="1">
        <v>-2.5963154586860344E-2</v>
      </c>
      <c r="AP70" s="9">
        <v>3</v>
      </c>
    </row>
    <row r="71" spans="1:42" x14ac:dyDescent="0.2">
      <c r="A71" t="s">
        <v>465</v>
      </c>
      <c r="B71" t="s">
        <v>34</v>
      </c>
      <c r="D71" s="2">
        <v>128.995238222973</v>
      </c>
      <c r="F71" s="2">
        <v>127.498318582675</v>
      </c>
      <c r="H71" s="2">
        <v>-1.4969196402980032</v>
      </c>
      <c r="J71" s="1">
        <v>-1.1604456574672335E-2</v>
      </c>
      <c r="L71" s="2">
        <v>128.81320801139</v>
      </c>
      <c r="N71" s="2">
        <v>-0.18203021158299748</v>
      </c>
      <c r="P71" s="1">
        <v>-1.411139000870339E-3</v>
      </c>
      <c r="R71" s="2">
        <v>128.987139744264</v>
      </c>
      <c r="T71" s="2">
        <v>-8.0984787090017107E-3</v>
      </c>
      <c r="V71" s="1">
        <v>-6.2781222164210376E-5</v>
      </c>
      <c r="X71" s="2">
        <v>128.12180857111301</v>
      </c>
      <c r="Z71" s="2">
        <v>-0.87342965185999333</v>
      </c>
      <c r="AB71" s="1">
        <v>-6.7710224337912232E-3</v>
      </c>
      <c r="AD71" s="2">
        <v>128.699875458593</v>
      </c>
      <c r="AF71" s="2">
        <v>-0.29536276438000186</v>
      </c>
      <c r="AH71" s="1">
        <v>-2.2897183527771504E-3</v>
      </c>
      <c r="AJ71" s="2">
        <v>125.806125811172</v>
      </c>
      <c r="AL71" s="2">
        <v>-3.1891124118010055</v>
      </c>
      <c r="AN71" s="1">
        <v>-2.4722714231423859E-2</v>
      </c>
      <c r="AP71" s="9">
        <v>2</v>
      </c>
    </row>
    <row r="72" spans="1:42" x14ac:dyDescent="0.2">
      <c r="A72" t="s">
        <v>466</v>
      </c>
      <c r="B72" t="s">
        <v>35</v>
      </c>
      <c r="D72" s="2">
        <v>130.227363416213</v>
      </c>
      <c r="F72" s="2">
        <v>129.098565388048</v>
      </c>
      <c r="H72" s="2">
        <v>-1.1287980281649936</v>
      </c>
      <c r="J72" s="1">
        <v>-8.6679020334405471E-3</v>
      </c>
      <c r="L72" s="2">
        <v>130.06579877181801</v>
      </c>
      <c r="N72" s="2">
        <v>-0.16156464439498563</v>
      </c>
      <c r="P72" s="1">
        <v>-1.2406351488405487E-3</v>
      </c>
      <c r="R72" s="2">
        <v>130.235009137247</v>
      </c>
      <c r="T72" s="2">
        <v>7.6457210340095116E-3</v>
      </c>
      <c r="V72" s="1">
        <v>5.8710556932442952E-5</v>
      </c>
      <c r="X72" s="2">
        <v>129.564726714133</v>
      </c>
      <c r="Z72" s="2">
        <v>-0.66263670207999326</v>
      </c>
      <c r="AB72" s="1">
        <v>-5.0883062107475374E-3</v>
      </c>
      <c r="AD72" s="2">
        <v>129.97953393309299</v>
      </c>
      <c r="AF72" s="2">
        <v>-0.2478294831200003</v>
      </c>
      <c r="AH72" s="1">
        <v>-1.9030522972958088E-3</v>
      </c>
      <c r="AJ72" s="2">
        <v>127.724563252747</v>
      </c>
      <c r="AL72" s="2">
        <v>-2.5028001634659915</v>
      </c>
      <c r="AN72" s="1">
        <v>-1.9218696423016109E-2</v>
      </c>
      <c r="AP72" s="9">
        <v>2</v>
      </c>
    </row>
    <row r="73" spans="1:42" x14ac:dyDescent="0.2">
      <c r="A73" t="s">
        <v>467</v>
      </c>
      <c r="B73" t="s">
        <v>36</v>
      </c>
      <c r="D73" s="2">
        <v>131.75312795856499</v>
      </c>
      <c r="F73" s="2">
        <v>130.75554422554899</v>
      </c>
      <c r="H73" s="2">
        <v>-0.99758373301600045</v>
      </c>
      <c r="J73" s="1">
        <v>-7.5716132775969485E-3</v>
      </c>
      <c r="L73" s="2">
        <v>131.62676249372501</v>
      </c>
      <c r="N73" s="2">
        <v>-0.1263654648399779</v>
      </c>
      <c r="P73" s="1">
        <v>-9.5910789214597282E-4</v>
      </c>
      <c r="R73" s="2">
        <v>131.79717713407501</v>
      </c>
      <c r="T73" s="2">
        <v>4.4049175510025407E-2</v>
      </c>
      <c r="V73" s="1">
        <v>3.3433115549164359E-4</v>
      </c>
      <c r="X73" s="2">
        <v>131.164347597854</v>
      </c>
      <c r="Z73" s="2">
        <v>-0.5887803607109845</v>
      </c>
      <c r="AB73" s="1">
        <v>-4.4688150470032859E-3</v>
      </c>
      <c r="AD73" s="2">
        <v>131.499339696389</v>
      </c>
      <c r="AF73" s="2">
        <v>-0.25378826217598771</v>
      </c>
      <c r="AH73" s="1">
        <v>-1.9262408878505072E-3</v>
      </c>
      <c r="AJ73" s="2">
        <v>129.50204737870399</v>
      </c>
      <c r="AL73" s="2">
        <v>-2.2510805798609965</v>
      </c>
      <c r="AN73" s="1">
        <v>-1.7085594966435549E-2</v>
      </c>
      <c r="AP73" s="9">
        <v>1</v>
      </c>
    </row>
    <row r="74" spans="1:42" x14ac:dyDescent="0.2">
      <c r="A74" t="s">
        <v>468</v>
      </c>
      <c r="B74" t="s">
        <v>37</v>
      </c>
      <c r="D74" s="2">
        <v>68.630368900447991</v>
      </c>
      <c r="F74" s="2">
        <v>67.595445993688003</v>
      </c>
      <c r="H74" s="2">
        <v>-1.0349229067599879</v>
      </c>
      <c r="J74" s="1">
        <v>-1.5079664051656181E-2</v>
      </c>
      <c r="L74" s="2">
        <v>68.483071932573012</v>
      </c>
      <c r="N74" s="2">
        <v>-0.14729696787497915</v>
      </c>
      <c r="P74" s="1">
        <v>-2.1462359919504621E-3</v>
      </c>
      <c r="R74" s="2">
        <v>68.596507183928992</v>
      </c>
      <c r="T74" s="2">
        <v>-3.3861716518998719E-2</v>
      </c>
      <c r="V74" s="1">
        <v>-4.9339260536566466E-4</v>
      </c>
      <c r="X74" s="2">
        <v>68.016334804296008</v>
      </c>
      <c r="Z74" s="2">
        <v>-0.61403409615198257</v>
      </c>
      <c r="AB74" s="1">
        <v>-8.946973562719323E-3</v>
      </c>
      <c r="AD74" s="2">
        <v>68.448008921232002</v>
      </c>
      <c r="AF74" s="2">
        <v>-0.18235997921598823</v>
      </c>
      <c r="AH74" s="1">
        <v>-2.6571324347755016E-3</v>
      </c>
      <c r="AJ74" s="2">
        <v>66.433986738672004</v>
      </c>
      <c r="AL74" s="2">
        <v>-2.1963821617759862</v>
      </c>
      <c r="AN74" s="1">
        <v>-3.2003065071119691E-2</v>
      </c>
      <c r="AP74" s="9">
        <v>3</v>
      </c>
    </row>
    <row r="76" spans="1:42" x14ac:dyDescent="0.2">
      <c r="A76" t="s">
        <v>469</v>
      </c>
      <c r="B76" t="s">
        <v>38</v>
      </c>
      <c r="D76" s="2">
        <v>54.496086666419998</v>
      </c>
      <c r="F76" s="2">
        <v>53.511393648708001</v>
      </c>
      <c r="H76" s="2">
        <v>-0.98469301771199724</v>
      </c>
      <c r="J76" s="1">
        <v>-1.8069059228774977E-2</v>
      </c>
      <c r="L76" s="2">
        <v>54.366276227782002</v>
      </c>
      <c r="N76" s="2">
        <v>-0.12981043863799613</v>
      </c>
      <c r="P76" s="1">
        <v>-2.3820139495995068E-3</v>
      </c>
      <c r="R76" s="2">
        <v>54.442360067794006</v>
      </c>
      <c r="T76" s="2">
        <v>-5.3726598625992494E-2</v>
      </c>
      <c r="V76" s="1">
        <v>-9.8587993950579114E-4</v>
      </c>
      <c r="X76" s="2">
        <v>53.998299465827003</v>
      </c>
      <c r="Z76" s="2">
        <v>-0.4977872005929953</v>
      </c>
      <c r="AB76" s="1">
        <v>-9.134365989250515E-3</v>
      </c>
      <c r="AD76" s="2">
        <v>54.369003732833995</v>
      </c>
      <c r="AF76" s="2">
        <v>-0.12708293358600287</v>
      </c>
      <c r="AH76" s="1">
        <v>-2.3319643915699771E-3</v>
      </c>
      <c r="AJ76" s="2">
        <v>52.578926634702</v>
      </c>
      <c r="AL76" s="2">
        <v>-1.917160031717998</v>
      </c>
      <c r="AN76" s="1">
        <v>-3.5179774346977742E-2</v>
      </c>
      <c r="AP76" s="9">
        <v>4</v>
      </c>
    </row>
    <row r="77" spans="1:42" x14ac:dyDescent="0.2">
      <c r="A77" t="s">
        <v>470</v>
      </c>
      <c r="B77" t="s">
        <v>39</v>
      </c>
      <c r="D77" s="2">
        <v>79.441559999831</v>
      </c>
      <c r="F77" s="2">
        <v>78.595164686500993</v>
      </c>
      <c r="H77" s="2">
        <v>-0.84639531333000662</v>
      </c>
      <c r="J77" s="1">
        <v>-1.065431385450899E-2</v>
      </c>
      <c r="L77" s="2">
        <v>79.313412061950999</v>
      </c>
      <c r="N77" s="2">
        <v>-0.12814793788000145</v>
      </c>
      <c r="P77" s="1">
        <v>-1.6131095346097694E-3</v>
      </c>
      <c r="R77" s="2">
        <v>79.403643731282997</v>
      </c>
      <c r="T77" s="2">
        <v>-3.7916268548002563E-2</v>
      </c>
      <c r="V77" s="1">
        <v>-4.7728504510841964E-4</v>
      </c>
      <c r="X77" s="2">
        <v>78.880844975721999</v>
      </c>
      <c r="Z77" s="2">
        <v>-0.56071502410900109</v>
      </c>
      <c r="AB77" s="1">
        <v>-7.058207619666506E-3</v>
      </c>
      <c r="AD77" s="2">
        <v>79.26000512004299</v>
      </c>
      <c r="AF77" s="2">
        <v>-0.18155487978800977</v>
      </c>
      <c r="AH77" s="1">
        <v>-2.2853891563609273E-3</v>
      </c>
      <c r="AJ77" s="2">
        <v>77.483742051349992</v>
      </c>
      <c r="AL77" s="2">
        <v>-1.9578179484810079</v>
      </c>
      <c r="AN77" s="1">
        <v>-2.4644757082881715E-2</v>
      </c>
      <c r="AP77" s="9">
        <v>3</v>
      </c>
    </row>
    <row r="78" spans="1:42" x14ac:dyDescent="0.2">
      <c r="A78" t="s">
        <v>471</v>
      </c>
      <c r="B78" t="s">
        <v>40</v>
      </c>
      <c r="D78" s="2">
        <v>81.889238808941002</v>
      </c>
      <c r="F78" s="2">
        <v>80.836006592604988</v>
      </c>
      <c r="H78" s="2">
        <v>-1.0532322163360135</v>
      </c>
      <c r="J78" s="1">
        <v>-1.2861668170995592E-2</v>
      </c>
      <c r="L78" s="2">
        <v>81.778542892755993</v>
      </c>
      <c r="N78" s="2">
        <v>-0.11069591618500851</v>
      </c>
      <c r="P78" s="1">
        <v>-1.3517761038575227E-3</v>
      </c>
      <c r="R78" s="2">
        <v>81.86650893677799</v>
      </c>
      <c r="T78" s="2">
        <v>-2.2729872163012033E-2</v>
      </c>
      <c r="V78" s="1">
        <v>-2.7756848755236313E-4</v>
      </c>
      <c r="X78" s="2">
        <v>81.278013433216003</v>
      </c>
      <c r="Z78" s="2">
        <v>-0.6112253757249988</v>
      </c>
      <c r="AB78" s="1">
        <v>-7.464050034108544E-3</v>
      </c>
      <c r="AD78" s="2">
        <v>81.698863426244003</v>
      </c>
      <c r="AF78" s="2">
        <v>-0.19037538269699894</v>
      </c>
      <c r="AH78" s="1">
        <v>-2.324791211470059E-3</v>
      </c>
      <c r="AJ78" s="2">
        <v>79.686574603446005</v>
      </c>
      <c r="AL78" s="2">
        <v>-2.2026642054949974</v>
      </c>
      <c r="AN78" s="1">
        <v>-2.6898091098808717E-2</v>
      </c>
      <c r="AP78" s="9">
        <v>3</v>
      </c>
    </row>
    <row r="79" spans="1:42" x14ac:dyDescent="0.2">
      <c r="A79" t="s">
        <v>472</v>
      </c>
      <c r="B79" t="s">
        <v>41</v>
      </c>
      <c r="D79" s="2">
        <v>35.741115316134994</v>
      </c>
      <c r="F79" s="2">
        <v>34.857245689839999</v>
      </c>
      <c r="H79" s="2">
        <v>-0.88386962629499521</v>
      </c>
      <c r="J79" s="1">
        <v>-2.4729771818172121E-2</v>
      </c>
      <c r="L79" s="2">
        <v>35.658370328920995</v>
      </c>
      <c r="N79" s="2">
        <v>-8.2744987213999366E-2</v>
      </c>
      <c r="P79" s="1">
        <v>-2.3151204567095564E-3</v>
      </c>
      <c r="R79" s="2">
        <v>35.692942749701004</v>
      </c>
      <c r="T79" s="2">
        <v>-4.8172566433990482E-2</v>
      </c>
      <c r="V79" s="1">
        <v>-1.3478193393770066E-3</v>
      </c>
      <c r="X79" s="2">
        <v>35.249725077866003</v>
      </c>
      <c r="Z79" s="2">
        <v>-0.4913902382689912</v>
      </c>
      <c r="AB79" s="1">
        <v>-1.3748598327796381E-2</v>
      </c>
      <c r="AD79" s="2">
        <v>35.626588665979</v>
      </c>
      <c r="AF79" s="2">
        <v>-0.1145266501559945</v>
      </c>
      <c r="AH79" s="1">
        <v>-3.2043390124508091E-3</v>
      </c>
      <c r="AJ79" s="2">
        <v>34.025195556861</v>
      </c>
      <c r="AL79" s="2">
        <v>-1.7159197592739943</v>
      </c>
      <c r="AN79" s="1">
        <v>-4.8009686997634297E-2</v>
      </c>
      <c r="AP79" s="9">
        <v>4</v>
      </c>
    </row>
    <row r="80" spans="1:42" x14ac:dyDescent="0.2">
      <c r="A80" t="s">
        <v>473</v>
      </c>
      <c r="B80" t="s">
        <v>42</v>
      </c>
      <c r="D80" s="2">
        <v>59.726615871439002</v>
      </c>
      <c r="F80" s="2">
        <v>58.630800047004001</v>
      </c>
      <c r="H80" s="2">
        <v>-1.0958158244350003</v>
      </c>
      <c r="J80" s="1">
        <v>-1.8347194269197068E-2</v>
      </c>
      <c r="L80" s="2">
        <v>59.620243879282</v>
      </c>
      <c r="N80" s="2">
        <v>-0.10637199215700122</v>
      </c>
      <c r="P80" s="1">
        <v>-1.7809814034327001E-3</v>
      </c>
      <c r="R80" s="2">
        <v>59.691413172257995</v>
      </c>
      <c r="T80" s="2">
        <v>-3.5202699181006381E-2</v>
      </c>
      <c r="V80" s="1">
        <v>-5.8939718360705173E-4</v>
      </c>
      <c r="X80" s="2">
        <v>59.114182906354003</v>
      </c>
      <c r="Z80" s="2">
        <v>-0.61243296508499867</v>
      </c>
      <c r="AB80" s="1">
        <v>-1.0253937145932646E-2</v>
      </c>
      <c r="AD80" s="2">
        <v>59.563625970177</v>
      </c>
      <c r="AF80" s="2">
        <v>-0.16298990126200152</v>
      </c>
      <c r="AH80" s="1">
        <v>-2.728932468111634E-3</v>
      </c>
      <c r="AJ80" s="2">
        <v>57.549356920892997</v>
      </c>
      <c r="AL80" s="2">
        <v>-2.1772589505460047</v>
      </c>
      <c r="AN80" s="1">
        <v>-3.6453747107194803E-2</v>
      </c>
      <c r="AP80" s="9">
        <v>3</v>
      </c>
    </row>
    <row r="82" spans="1:42" x14ac:dyDescent="0.2">
      <c r="A82" t="s">
        <v>474</v>
      </c>
      <c r="B82" t="s">
        <v>43</v>
      </c>
      <c r="D82" s="2">
        <v>192.41838108977299</v>
      </c>
      <c r="F82" s="2">
        <v>191.635158215373</v>
      </c>
      <c r="H82" s="2">
        <v>-0.78322287439999627</v>
      </c>
      <c r="J82" s="1">
        <v>-4.0704160900022482E-3</v>
      </c>
      <c r="L82" s="2">
        <v>192.27893939397401</v>
      </c>
      <c r="N82" s="2">
        <v>-0.13944169579897903</v>
      </c>
      <c r="P82" s="1">
        <v>-7.2467970580171524E-4</v>
      </c>
      <c r="R82" s="2">
        <v>192.53070505217499</v>
      </c>
      <c r="T82" s="2">
        <v>0.1123239624020016</v>
      </c>
      <c r="V82" s="1">
        <v>5.8374860949275285E-4</v>
      </c>
      <c r="X82" s="2">
        <v>191.89059192168702</v>
      </c>
      <c r="Z82" s="2">
        <v>-0.52778916808597387</v>
      </c>
      <c r="AB82" s="1">
        <v>-2.7429248967630244E-3</v>
      </c>
      <c r="AD82" s="2">
        <v>192.12669981020798</v>
      </c>
      <c r="AF82" s="2">
        <v>-0.29168127956501166</v>
      </c>
      <c r="AH82" s="1">
        <v>-1.5158701466723569E-3</v>
      </c>
      <c r="AJ82" s="2">
        <v>190.354984595833</v>
      </c>
      <c r="AL82" s="2">
        <v>-2.0633964939399903</v>
      </c>
      <c r="AN82" s="1">
        <v>-1.0723489524513307E-2</v>
      </c>
      <c r="AP82" s="9">
        <v>1</v>
      </c>
    </row>
    <row r="83" spans="1:42" x14ac:dyDescent="0.2">
      <c r="A83" t="s">
        <v>475</v>
      </c>
      <c r="B83" t="s">
        <v>44</v>
      </c>
      <c r="D83" s="2">
        <v>100.71930893826101</v>
      </c>
      <c r="F83" s="2">
        <v>99.522196174027002</v>
      </c>
      <c r="H83" s="2">
        <v>-1.1971127642340065</v>
      </c>
      <c r="J83" s="1">
        <v>-1.1885633220218116E-2</v>
      </c>
      <c r="L83" s="2">
        <v>100.57594326490401</v>
      </c>
      <c r="N83" s="2">
        <v>-0.14336567335699613</v>
      </c>
      <c r="P83" s="1">
        <v>-1.4234179609480494E-3</v>
      </c>
      <c r="R83" s="2">
        <v>100.70049615651301</v>
      </c>
      <c r="T83" s="2">
        <v>-1.881278174799661E-2</v>
      </c>
      <c r="V83" s="1">
        <v>-1.8678426159107666E-4</v>
      </c>
      <c r="X83" s="2">
        <v>99.999104237575992</v>
      </c>
      <c r="Z83" s="2">
        <v>-0.72020470068501652</v>
      </c>
      <c r="AB83" s="1">
        <v>-7.1506120154824345E-3</v>
      </c>
      <c r="AD83" s="2">
        <v>100.496864865448</v>
      </c>
      <c r="AF83" s="2">
        <v>-0.22244407281300482</v>
      </c>
      <c r="AH83" s="1">
        <v>-2.2085543989321726E-3</v>
      </c>
      <c r="AJ83" s="2">
        <v>98.177380441945004</v>
      </c>
      <c r="AL83" s="2">
        <v>-2.5419284963160038</v>
      </c>
      <c r="AN83" s="1">
        <v>-2.523774758893706E-2</v>
      </c>
      <c r="AP83" s="9">
        <v>3</v>
      </c>
    </row>
    <row r="84" spans="1:42" x14ac:dyDescent="0.2">
      <c r="A84" t="s">
        <v>476</v>
      </c>
      <c r="B84" t="s">
        <v>45</v>
      </c>
      <c r="D84" s="2">
        <v>16.273676295770002</v>
      </c>
      <c r="F84" s="2">
        <v>15.267361714648999</v>
      </c>
      <c r="H84" s="2">
        <v>-1.0063145811210035</v>
      </c>
      <c r="J84" s="1">
        <v>-6.1836954528988242E-2</v>
      </c>
      <c r="L84" s="2">
        <v>16.173984900097</v>
      </c>
      <c r="N84" s="2">
        <v>-9.9691395673001892E-2</v>
      </c>
      <c r="P84" s="1">
        <v>-6.1259296216254816E-3</v>
      </c>
      <c r="R84" s="2">
        <v>16.198241321916999</v>
      </c>
      <c r="T84" s="2">
        <v>-7.5434973853003129E-2</v>
      </c>
      <c r="V84" s="1">
        <v>-4.635398448512267E-3</v>
      </c>
      <c r="X84" s="2">
        <v>15.749607945840999</v>
      </c>
      <c r="Z84" s="2">
        <v>-0.52406834992900286</v>
      </c>
      <c r="AB84" s="1">
        <v>-3.2203439493584084E-2</v>
      </c>
      <c r="AD84" s="2">
        <v>16.16464370588</v>
      </c>
      <c r="AF84" s="2">
        <v>-0.10903258989000264</v>
      </c>
      <c r="AH84" s="1">
        <v>-6.6999360137416121E-3</v>
      </c>
      <c r="AJ84" s="2">
        <v>14.359922464106999</v>
      </c>
      <c r="AL84" s="2">
        <v>-1.9137538316630032</v>
      </c>
      <c r="AN84" s="1">
        <v>-0.11759812576341112</v>
      </c>
      <c r="AP84" s="9">
        <v>4</v>
      </c>
    </row>
    <row r="85" spans="1:42" x14ac:dyDescent="0.2">
      <c r="A85" t="s">
        <v>477</v>
      </c>
      <c r="B85" t="s">
        <v>46</v>
      </c>
      <c r="D85" s="2">
        <v>48.551017010934004</v>
      </c>
      <c r="F85" s="2">
        <v>47.584838007032999</v>
      </c>
      <c r="H85" s="2">
        <v>-0.96617900390100431</v>
      </c>
      <c r="J85" s="1">
        <v>-1.990028352410032E-2</v>
      </c>
      <c r="L85" s="2">
        <v>48.450574595101997</v>
      </c>
      <c r="N85" s="2">
        <v>-0.1004424158320063</v>
      </c>
      <c r="P85" s="1">
        <v>-2.0688014796762348E-3</v>
      </c>
      <c r="R85" s="2">
        <v>48.510511159881005</v>
      </c>
      <c r="T85" s="2">
        <v>-4.050585105299831E-2</v>
      </c>
      <c r="V85" s="1">
        <v>-8.3429459456793933E-4</v>
      </c>
      <c r="X85" s="2">
        <v>48.033329309152997</v>
      </c>
      <c r="Z85" s="2">
        <v>-0.51768770178100709</v>
      </c>
      <c r="AB85" s="1">
        <v>-1.0662757108968912E-2</v>
      </c>
      <c r="AD85" s="2">
        <v>48.415742804003997</v>
      </c>
      <c r="AF85" s="2">
        <v>-0.13527420693000636</v>
      </c>
      <c r="AH85" s="1">
        <v>-2.7862280804445711E-3</v>
      </c>
      <c r="AJ85" s="2">
        <v>46.658401149957001</v>
      </c>
      <c r="AL85" s="2">
        <v>-1.8926158609770027</v>
      </c>
      <c r="AN85" s="1">
        <v>-3.8982002386289322E-2</v>
      </c>
      <c r="AP85" s="9">
        <v>3</v>
      </c>
    </row>
    <row r="86" spans="1:42" x14ac:dyDescent="0.2">
      <c r="A86" t="s">
        <v>478</v>
      </c>
      <c r="B86" t="s">
        <v>47</v>
      </c>
      <c r="D86" s="2">
        <v>116.296496906261</v>
      </c>
      <c r="F86" s="2">
        <v>115.317431018569</v>
      </c>
      <c r="H86" s="2">
        <v>-0.97906588769200198</v>
      </c>
      <c r="J86" s="1">
        <v>-8.4187048942769363E-3</v>
      </c>
      <c r="L86" s="2">
        <v>116.167433805185</v>
      </c>
      <c r="N86" s="2">
        <v>-0.1290631010759995</v>
      </c>
      <c r="P86" s="1">
        <v>-1.1097763433066158E-3</v>
      </c>
      <c r="R86" s="2">
        <v>116.32165246046699</v>
      </c>
      <c r="T86" s="2">
        <v>2.515555420599469E-2</v>
      </c>
      <c r="V86" s="1">
        <v>2.1630534775497957E-4</v>
      </c>
      <c r="X86" s="2">
        <v>115.74002400067999</v>
      </c>
      <c r="Z86" s="2">
        <v>-0.55647290558100337</v>
      </c>
      <c r="AB86" s="1">
        <v>-4.7849498513230348E-3</v>
      </c>
      <c r="AD86" s="2">
        <v>116.080630814796</v>
      </c>
      <c r="AF86" s="2">
        <v>-0.2158660914650028</v>
      </c>
      <c r="AH86" s="1">
        <v>-1.8561701960721855E-3</v>
      </c>
      <c r="AJ86" s="2">
        <v>114.167623191809</v>
      </c>
      <c r="AL86" s="2">
        <v>-2.1288737144519985</v>
      </c>
      <c r="AN86" s="1">
        <v>-1.8305570426321131E-2</v>
      </c>
      <c r="AP86" s="9">
        <v>1</v>
      </c>
    </row>
    <row r="88" spans="1:42" x14ac:dyDescent="0.2">
      <c r="A88" t="s">
        <v>445</v>
      </c>
      <c r="B88" t="s">
        <v>8</v>
      </c>
      <c r="D88" s="2">
        <v>2110.4951031292903</v>
      </c>
      <c r="F88" s="2">
        <v>2114.8049002252901</v>
      </c>
      <c r="H88" s="2">
        <v>4.3097970959997838</v>
      </c>
      <c r="J88" s="1">
        <v>2.0420786997371026E-3</v>
      </c>
      <c r="L88" s="2">
        <v>2110.5406780629</v>
      </c>
      <c r="N88" s="2">
        <v>4.5574933609714208E-2</v>
      </c>
      <c r="P88" s="1">
        <v>2.1594427555003077E-5</v>
      </c>
      <c r="R88" s="2">
        <v>2108.4473091541099</v>
      </c>
      <c r="T88" s="2">
        <v>-2.0477939751804115</v>
      </c>
      <c r="V88" s="1">
        <v>-9.7029079676332335E-4</v>
      </c>
      <c r="X88" s="2">
        <v>2112.2271102622099</v>
      </c>
      <c r="Z88" s="2">
        <v>1.7320071329195343</v>
      </c>
      <c r="AB88" s="1">
        <v>8.2066389557191525E-4</v>
      </c>
      <c r="AD88" s="2">
        <v>2110.2443282135901</v>
      </c>
      <c r="AF88" s="2">
        <v>-0.25077491570027632</v>
      </c>
      <c r="AH88" s="1">
        <v>-1.1882278965179559E-4</v>
      </c>
      <c r="AJ88" s="2">
        <v>2113.3844944832499</v>
      </c>
      <c r="AL88" s="2">
        <v>2.8893913539595815</v>
      </c>
      <c r="AN88" s="1">
        <v>1.3690585444502571E-3</v>
      </c>
      <c r="AP88" s="9" t="s">
        <v>933</v>
      </c>
    </row>
    <row r="90" spans="1:42" x14ac:dyDescent="0.2">
      <c r="A90" t="s">
        <v>845</v>
      </c>
      <c r="B90" t="s">
        <v>846</v>
      </c>
      <c r="D90" s="2">
        <v>1854.2024553149399</v>
      </c>
      <c r="F90" s="2">
        <v>1857.5086742567501</v>
      </c>
      <c r="H90" s="2">
        <v>3.3062189418101298</v>
      </c>
      <c r="J90" s="1">
        <v>1.7830949000919977E-3</v>
      </c>
      <c r="L90" s="2">
        <v>1854.2374057033201</v>
      </c>
      <c r="N90" s="2">
        <v>3.4950388380138975E-2</v>
      </c>
      <c r="P90" s="1">
        <v>1.8849283841662578E-5</v>
      </c>
      <c r="R90" s="2">
        <v>1854.7757991831702</v>
      </c>
      <c r="T90" s="2">
        <v>0.57334386823026762</v>
      </c>
      <c r="V90" s="1">
        <v>3.0921319653461684E-4</v>
      </c>
      <c r="X90" s="2">
        <v>1855.5308724844799</v>
      </c>
      <c r="Z90" s="2">
        <v>1.3284171695399891</v>
      </c>
      <c r="AB90" s="1">
        <v>7.1643588095365504E-4</v>
      </c>
      <c r="AD90" s="2">
        <v>1854.01014626763</v>
      </c>
      <c r="AF90" s="2">
        <v>-0.19230904730989096</v>
      </c>
      <c r="AH90" s="1">
        <v>-1.0371523711375244E-4</v>
      </c>
      <c r="AJ90" s="2">
        <v>1858.5629476486599</v>
      </c>
      <c r="AL90" s="2">
        <v>4.3604923337200034</v>
      </c>
      <c r="AN90" s="1">
        <v>2.3516808109173629E-3</v>
      </c>
      <c r="AP90" s="9" t="s">
        <v>933</v>
      </c>
    </row>
    <row r="91" spans="1:42" x14ac:dyDescent="0.2">
      <c r="A91" t="s">
        <v>910</v>
      </c>
      <c r="B91" t="s">
        <v>904</v>
      </c>
      <c r="D91" s="2">
        <v>256.29264781434597</v>
      </c>
      <c r="F91" s="2">
        <v>257.29622596853801</v>
      </c>
      <c r="H91" s="2">
        <v>1.0035781541920414</v>
      </c>
      <c r="J91" s="1">
        <v>3.9157508525918244E-3</v>
      </c>
      <c r="L91" s="2">
        <v>256.30327235958003</v>
      </c>
      <c r="N91" s="2">
        <v>1.0624545234065863E-2</v>
      </c>
      <c r="P91" s="1">
        <v>4.145474060481869E-5</v>
      </c>
      <c r="R91" s="2">
        <v>253.67150997093702</v>
      </c>
      <c r="T91" s="2">
        <v>-2.6211378434089454</v>
      </c>
      <c r="V91" s="1">
        <v>-1.0227128502365988E-2</v>
      </c>
      <c r="X91" s="2">
        <v>256.69623777772898</v>
      </c>
      <c r="Z91" s="2">
        <v>0.40358996338301267</v>
      </c>
      <c r="AB91" s="1">
        <v>1.5747231410062389E-3</v>
      </c>
      <c r="AD91" s="2">
        <v>256.23418194595502</v>
      </c>
      <c r="AF91" s="2">
        <v>-5.8465868390953801E-2</v>
      </c>
      <c r="AH91" s="1">
        <v>-2.2812152002622206E-4</v>
      </c>
      <c r="AJ91" s="2">
        <v>254.82154683458998</v>
      </c>
      <c r="AL91" s="2">
        <v>-1.4711009797559882</v>
      </c>
      <c r="AN91" s="1">
        <v>-5.7399265733975666E-3</v>
      </c>
      <c r="AP91" s="9" t="s">
        <v>933</v>
      </c>
    </row>
    <row r="93" spans="1:42" x14ac:dyDescent="0.2">
      <c r="B93" t="s">
        <v>48</v>
      </c>
    </row>
    <row r="94" spans="1:42" x14ac:dyDescent="0.2">
      <c r="A94" t="s">
        <v>479</v>
      </c>
      <c r="B94" t="s">
        <v>49</v>
      </c>
      <c r="D94" s="2">
        <v>118.688285525043</v>
      </c>
      <c r="F94" s="2">
        <v>117.915973377542</v>
      </c>
      <c r="H94" s="2">
        <v>-0.77231214750099753</v>
      </c>
      <c r="J94" s="1">
        <v>-6.5070629682155209E-3</v>
      </c>
      <c r="L94" s="2">
        <v>118.553454867231</v>
      </c>
      <c r="N94" s="2">
        <v>-0.1348306578120031</v>
      </c>
      <c r="P94" s="1">
        <v>-1.1360064492932126E-3</v>
      </c>
      <c r="R94" s="2">
        <v>118.694872131662</v>
      </c>
      <c r="T94" s="2">
        <v>6.5866066189954608E-3</v>
      </c>
      <c r="V94" s="1">
        <v>5.5495001801215667E-5</v>
      </c>
      <c r="X94" s="2">
        <v>118.222472519543</v>
      </c>
      <c r="Z94" s="2">
        <v>-0.46581300549999582</v>
      </c>
      <c r="AB94" s="1">
        <v>-3.924675492946692E-3</v>
      </c>
      <c r="AD94" s="2">
        <v>118.462684726837</v>
      </c>
      <c r="AF94" s="2">
        <v>-0.22560079820600265</v>
      </c>
      <c r="AH94" s="1">
        <v>-1.9007840344816619E-3</v>
      </c>
      <c r="AJ94" s="2">
        <v>116.844756502587</v>
      </c>
      <c r="AL94" s="2">
        <v>-1.8435290224559964</v>
      </c>
      <c r="AN94" s="1">
        <v>-1.5532527193402042E-2</v>
      </c>
      <c r="AP94" s="9">
        <v>2</v>
      </c>
    </row>
    <row r="95" spans="1:42" x14ac:dyDescent="0.2">
      <c r="A95" t="s">
        <v>480</v>
      </c>
      <c r="B95" t="s">
        <v>50</v>
      </c>
      <c r="D95" s="2">
        <v>62.027170187039999</v>
      </c>
      <c r="F95" s="2">
        <v>61.527895322180001</v>
      </c>
      <c r="H95" s="2">
        <v>-0.4992748648599985</v>
      </c>
      <c r="J95" s="1">
        <v>-8.0492929687822085E-3</v>
      </c>
      <c r="L95" s="2">
        <v>61.928706626778997</v>
      </c>
      <c r="N95" s="2">
        <v>-9.8463560261002669E-2</v>
      </c>
      <c r="P95" s="1">
        <v>-1.5874262837413098E-3</v>
      </c>
      <c r="R95" s="2">
        <v>62.006667437799003</v>
      </c>
      <c r="T95" s="2">
        <v>-2.050274924099682E-2</v>
      </c>
      <c r="V95" s="1">
        <v>-3.3054464969418641E-4</v>
      </c>
      <c r="X95" s="2">
        <v>61.714464615750003</v>
      </c>
      <c r="Z95" s="2">
        <v>-0.31270557128999599</v>
      </c>
      <c r="AB95" s="1">
        <v>-5.041428947137958E-3</v>
      </c>
      <c r="AD95" s="2">
        <v>61.907637690483</v>
      </c>
      <c r="AF95" s="2">
        <v>-0.11953249655699949</v>
      </c>
      <c r="AH95" s="1">
        <v>-1.9270989825354743E-3</v>
      </c>
      <c r="AJ95" s="2">
        <v>60.843968371987998</v>
      </c>
      <c r="AL95" s="2">
        <v>-1.1832018150520014</v>
      </c>
      <c r="AN95" s="1">
        <v>-1.9075540790980988E-2</v>
      </c>
      <c r="AP95" s="9">
        <v>3</v>
      </c>
    </row>
    <row r="96" spans="1:42" x14ac:dyDescent="0.2">
      <c r="A96" t="s">
        <v>481</v>
      </c>
      <c r="B96" t="s">
        <v>51</v>
      </c>
      <c r="D96" s="2">
        <v>324.69277413517102</v>
      </c>
      <c r="F96" s="2">
        <v>322.88770843015999</v>
      </c>
      <c r="H96" s="2">
        <v>-1.8050657050110317</v>
      </c>
      <c r="J96" s="1">
        <v>-5.5593035903520752E-3</v>
      </c>
      <c r="L96" s="2">
        <v>324.398012518634</v>
      </c>
      <c r="N96" s="2">
        <v>-0.29476161653701638</v>
      </c>
      <c r="P96" s="1">
        <v>-9.0781698891243521E-4</v>
      </c>
      <c r="R96" s="2">
        <v>324.820786352504</v>
      </c>
      <c r="T96" s="2">
        <v>0.12801221733298007</v>
      </c>
      <c r="V96" s="1">
        <v>3.9425644033485029E-4</v>
      </c>
      <c r="X96" s="2">
        <v>323.65513341353295</v>
      </c>
      <c r="Z96" s="2">
        <v>-1.0376407216380699</v>
      </c>
      <c r="AB96" s="1">
        <v>-3.1957616685553201E-3</v>
      </c>
      <c r="AD96" s="2">
        <v>324.07063295824599</v>
      </c>
      <c r="AF96" s="2">
        <v>-0.62214117692502668</v>
      </c>
      <c r="AH96" s="1">
        <v>-1.9160918458444862E-3</v>
      </c>
      <c r="AJ96" s="2">
        <v>320.38238534755499</v>
      </c>
      <c r="AL96" s="2">
        <v>-4.3103887876160343</v>
      </c>
      <c r="AN96" s="1">
        <v>-1.3275283994529551E-2</v>
      </c>
      <c r="AP96" s="9">
        <v>1</v>
      </c>
    </row>
    <row r="97" spans="1:42" x14ac:dyDescent="0.2">
      <c r="A97" t="s">
        <v>482</v>
      </c>
      <c r="B97" t="s">
        <v>52</v>
      </c>
      <c r="D97" s="2">
        <v>113.695252444408</v>
      </c>
      <c r="F97" s="2">
        <v>113.102040593775</v>
      </c>
      <c r="H97" s="2">
        <v>-0.59321185063299708</v>
      </c>
      <c r="J97" s="1">
        <v>-5.2175604335198758E-3</v>
      </c>
      <c r="L97" s="2">
        <v>113.567359201484</v>
      </c>
      <c r="N97" s="2">
        <v>-0.12789324292400295</v>
      </c>
      <c r="P97" s="1">
        <v>-1.1248776019608835E-3</v>
      </c>
      <c r="R97" s="2">
        <v>113.716569419816</v>
      </c>
      <c r="T97" s="2">
        <v>2.1316975407998484E-2</v>
      </c>
      <c r="V97" s="1">
        <v>1.8749222108831282E-4</v>
      </c>
      <c r="X97" s="2">
        <v>113.357956852849</v>
      </c>
      <c r="Z97" s="2">
        <v>-0.33729559155899835</v>
      </c>
      <c r="AB97" s="1">
        <v>-2.9666638167140809E-3</v>
      </c>
      <c r="AD97" s="2">
        <v>113.51496606161099</v>
      </c>
      <c r="AF97" s="2">
        <v>-0.18028638279700715</v>
      </c>
      <c r="AH97" s="1">
        <v>-1.5856984255799009E-3</v>
      </c>
      <c r="AJ97" s="2">
        <v>112.27777743418901</v>
      </c>
      <c r="AL97" s="2">
        <v>-1.4174750102189932</v>
      </c>
      <c r="AN97" s="1">
        <v>-1.246731925690632E-2</v>
      </c>
      <c r="AP97" s="9">
        <v>1</v>
      </c>
    </row>
    <row r="98" spans="1:42" x14ac:dyDescent="0.2">
      <c r="A98" t="s">
        <v>483</v>
      </c>
      <c r="B98" t="s">
        <v>53</v>
      </c>
      <c r="D98" s="2">
        <v>103.13881477481601</v>
      </c>
      <c r="F98" s="2">
        <v>102.646046494572</v>
      </c>
      <c r="H98" s="2">
        <v>-0.49276828024400743</v>
      </c>
      <c r="J98" s="1">
        <v>-4.7777190509690586E-3</v>
      </c>
      <c r="L98" s="2">
        <v>103.042469346535</v>
      </c>
      <c r="N98" s="2">
        <v>-9.6345428281011891E-2</v>
      </c>
      <c r="P98" s="1">
        <v>-9.3413356059368928E-4</v>
      </c>
      <c r="R98" s="2">
        <v>103.15708762668399</v>
      </c>
      <c r="T98" s="2">
        <v>1.8272851867976669E-2</v>
      </c>
      <c r="V98" s="1">
        <v>1.7716755721763883E-4</v>
      </c>
      <c r="X98" s="2">
        <v>102.865613763863</v>
      </c>
      <c r="Z98" s="2">
        <v>-0.27320101095301652</v>
      </c>
      <c r="AB98" s="1">
        <v>-2.6488670783109051E-3</v>
      </c>
      <c r="AD98" s="2">
        <v>102.98084702874701</v>
      </c>
      <c r="AF98" s="2">
        <v>-0.15796774606900499</v>
      </c>
      <c r="AH98" s="1">
        <v>-1.5316032709305175E-3</v>
      </c>
      <c r="AJ98" s="2">
        <v>101.947794282478</v>
      </c>
      <c r="AL98" s="2">
        <v>-1.1910204923380121</v>
      </c>
      <c r="AN98" s="1">
        <v>-1.1547742670287407E-2</v>
      </c>
      <c r="AP98" s="9">
        <v>2</v>
      </c>
    </row>
    <row r="99" spans="1:42" x14ac:dyDescent="0.2">
      <c r="A99" t="s">
        <v>484</v>
      </c>
      <c r="B99" t="s">
        <v>54</v>
      </c>
      <c r="D99" s="2">
        <v>124.65787979186</v>
      </c>
      <c r="F99" s="2">
        <v>123.853402217696</v>
      </c>
      <c r="H99" s="2">
        <v>-0.80447757416399668</v>
      </c>
      <c r="J99" s="1">
        <v>-6.4534835303409997E-3</v>
      </c>
      <c r="L99" s="2">
        <v>124.501863421569</v>
      </c>
      <c r="N99" s="2">
        <v>-0.15601637029099891</v>
      </c>
      <c r="P99" s="1">
        <v>-1.2515564242829885E-3</v>
      </c>
      <c r="R99" s="2">
        <v>124.688576612331</v>
      </c>
      <c r="T99" s="2">
        <v>3.0696820471007413E-2</v>
      </c>
      <c r="V99" s="1">
        <v>2.4624853657275082E-4</v>
      </c>
      <c r="X99" s="2">
        <v>124.262854270513</v>
      </c>
      <c r="Z99" s="2">
        <v>-0.39502552134699442</v>
      </c>
      <c r="AB99" s="1">
        <v>-3.1688772663754955E-3</v>
      </c>
      <c r="AD99" s="2">
        <v>124.433769452967</v>
      </c>
      <c r="AF99" s="2">
        <v>-0.22411033889299858</v>
      </c>
      <c r="AH99" s="1">
        <v>-1.7978032296650107E-3</v>
      </c>
      <c r="AJ99" s="2">
        <v>122.864326469538</v>
      </c>
      <c r="AL99" s="2">
        <v>-1.7935533223219977</v>
      </c>
      <c r="AN99" s="1">
        <v>-1.4387805450539312E-2</v>
      </c>
      <c r="AP99" s="9">
        <v>1</v>
      </c>
    </row>
    <row r="100" spans="1:42" x14ac:dyDescent="0.2">
      <c r="A100" t="s">
        <v>485</v>
      </c>
      <c r="B100" t="s">
        <v>55</v>
      </c>
      <c r="D100" s="2">
        <v>82.156301179883997</v>
      </c>
      <c r="F100" s="2">
        <v>81.246103842766004</v>
      </c>
      <c r="H100" s="2">
        <v>-0.91019733711799233</v>
      </c>
      <c r="J100" s="1">
        <v>-1.1078849997458923E-2</v>
      </c>
      <c r="L100" s="2">
        <v>81.969886859123008</v>
      </c>
      <c r="N100" s="2">
        <v>-0.18641432076098852</v>
      </c>
      <c r="P100" s="1">
        <v>-2.2690203682956475E-3</v>
      </c>
      <c r="R100" s="2">
        <v>82.112086766689998</v>
      </c>
      <c r="T100" s="2">
        <v>-4.4214413193998325E-2</v>
      </c>
      <c r="V100" s="1">
        <v>-5.3817434036117781E-4</v>
      </c>
      <c r="X100" s="2">
        <v>81.595460852382999</v>
      </c>
      <c r="Z100" s="2">
        <v>-0.56084032750099766</v>
      </c>
      <c r="AB100" s="1">
        <v>-6.8265041079809425E-3</v>
      </c>
      <c r="AD100" s="2">
        <v>81.95252349335</v>
      </c>
      <c r="AF100" s="2">
        <v>-0.20377768653399642</v>
      </c>
      <c r="AH100" s="1">
        <v>-2.4803658831696706E-3</v>
      </c>
      <c r="AJ100" s="2">
        <v>80.066428959606</v>
      </c>
      <c r="AL100" s="2">
        <v>-2.0898722202779965</v>
      </c>
      <c r="AN100" s="1">
        <v>-2.543775937164151E-2</v>
      </c>
      <c r="AP100" s="9">
        <v>3</v>
      </c>
    </row>
    <row r="101" spans="1:42" x14ac:dyDescent="0.2">
      <c r="A101" t="s">
        <v>486</v>
      </c>
      <c r="B101" t="s">
        <v>56</v>
      </c>
      <c r="D101" s="2">
        <v>102.21763984594</v>
      </c>
      <c r="F101" s="2">
        <v>101.525819916733</v>
      </c>
      <c r="H101" s="2">
        <v>-0.69181992920699997</v>
      </c>
      <c r="J101" s="1">
        <v>-6.7681070532414423E-3</v>
      </c>
      <c r="L101" s="2">
        <v>102.076633079777</v>
      </c>
      <c r="N101" s="2">
        <v>-0.14100676616300234</v>
      </c>
      <c r="P101" s="1">
        <v>-1.3794758553956478E-3</v>
      </c>
      <c r="R101" s="2">
        <v>102.227460769499</v>
      </c>
      <c r="T101" s="2">
        <v>9.8209235590047683E-3</v>
      </c>
      <c r="V101" s="1">
        <v>9.6078559178304555E-5</v>
      </c>
      <c r="X101" s="2">
        <v>101.849185038313</v>
      </c>
      <c r="Z101" s="2">
        <v>-0.36845480762700333</v>
      </c>
      <c r="AB101" s="1">
        <v>-3.6046107910760773E-3</v>
      </c>
      <c r="AD101" s="2">
        <v>102.034972164705</v>
      </c>
      <c r="AF101" s="2">
        <v>-0.18266768123500299</v>
      </c>
      <c r="AH101" s="1">
        <v>-1.7870465558617414E-3</v>
      </c>
      <c r="AJ101" s="2">
        <v>100.646122448952</v>
      </c>
      <c r="AL101" s="2">
        <v>-1.5715173969879999</v>
      </c>
      <c r="AN101" s="1">
        <v>-1.5374228942837593E-2</v>
      </c>
      <c r="AP101" s="9">
        <v>2</v>
      </c>
    </row>
    <row r="102" spans="1:42" x14ac:dyDescent="0.2">
      <c r="A102" t="s">
        <v>487</v>
      </c>
      <c r="B102" t="s">
        <v>57</v>
      </c>
      <c r="D102" s="2">
        <v>63.975643602925999</v>
      </c>
      <c r="F102" s="2">
        <v>63.199816908774004</v>
      </c>
      <c r="H102" s="2">
        <v>-0.7758266941519949</v>
      </c>
      <c r="J102" s="1">
        <v>-1.2126907217491619E-2</v>
      </c>
      <c r="L102" s="2">
        <v>63.851687176001001</v>
      </c>
      <c r="N102" s="2">
        <v>-0.1239564269249982</v>
      </c>
      <c r="P102" s="1">
        <v>-1.9375565440865516E-3</v>
      </c>
      <c r="R102" s="2">
        <v>63.943819734632001</v>
      </c>
      <c r="T102" s="2">
        <v>-3.1823868293997748E-2</v>
      </c>
      <c r="V102" s="1">
        <v>-4.9743725114384388E-4</v>
      </c>
      <c r="X102" s="2">
        <v>63.548417227689995</v>
      </c>
      <c r="Z102" s="2">
        <v>-0.42722637523600326</v>
      </c>
      <c r="AB102" s="1">
        <v>-6.6779535331859263E-3</v>
      </c>
      <c r="AD102" s="2">
        <v>63.814018712676003</v>
      </c>
      <c r="AF102" s="2">
        <v>-0.16162489024999616</v>
      </c>
      <c r="AH102" s="1">
        <v>-2.5263503600392707E-3</v>
      </c>
      <c r="AJ102" s="2">
        <v>62.323448448733004</v>
      </c>
      <c r="AL102" s="2">
        <v>-1.6521951541929951</v>
      </c>
      <c r="AN102" s="1">
        <v>-2.5825377614761974E-2</v>
      </c>
      <c r="AP102" s="9">
        <v>3</v>
      </c>
    </row>
    <row r="103" spans="1:42" x14ac:dyDescent="0.2">
      <c r="A103" t="s">
        <v>488</v>
      </c>
      <c r="B103" t="s">
        <v>58</v>
      </c>
      <c r="D103" s="2">
        <v>128.672839205965</v>
      </c>
      <c r="F103" s="2">
        <v>127.909007703179</v>
      </c>
      <c r="H103" s="2">
        <v>-0.76383150278600453</v>
      </c>
      <c r="J103" s="1">
        <v>-5.9362294910066376E-3</v>
      </c>
      <c r="L103" s="2">
        <v>128.49386287835699</v>
      </c>
      <c r="N103" s="2">
        <v>-0.1789763276080123</v>
      </c>
      <c r="P103" s="1">
        <v>-1.3909409997670691E-3</v>
      </c>
      <c r="R103" s="2">
        <v>128.66611667984299</v>
      </c>
      <c r="T103" s="2">
        <v>-6.7225261220187349E-3</v>
      </c>
      <c r="V103" s="1">
        <v>-5.2245105987426543E-5</v>
      </c>
      <c r="X103" s="2">
        <v>128.240636851007</v>
      </c>
      <c r="Z103" s="2">
        <v>-0.43220235495800807</v>
      </c>
      <c r="AB103" s="1">
        <v>-3.3589245222621317E-3</v>
      </c>
      <c r="AD103" s="2">
        <v>128.46971563005701</v>
      </c>
      <c r="AF103" s="2">
        <v>-0.20312357590799479</v>
      </c>
      <c r="AH103" s="1">
        <v>-1.5786049111954188E-3</v>
      </c>
      <c r="AJ103" s="2">
        <v>126.83349030424499</v>
      </c>
      <c r="AL103" s="2">
        <v>-1.8393489017200153</v>
      </c>
      <c r="AN103" s="1">
        <v>-1.429477202081313E-2</v>
      </c>
      <c r="AP103" s="9">
        <v>2</v>
      </c>
    </row>
    <row r="104" spans="1:42" x14ac:dyDescent="0.2">
      <c r="A104" t="s">
        <v>489</v>
      </c>
      <c r="B104" t="s">
        <v>59</v>
      </c>
      <c r="D104" s="2">
        <v>66.110275883330999</v>
      </c>
      <c r="F104" s="2">
        <v>66.061922437671996</v>
      </c>
      <c r="H104" s="2">
        <v>-4.8353445659003569E-2</v>
      </c>
      <c r="J104" s="1">
        <v>-7.3140589738781246E-4</v>
      </c>
      <c r="L104" s="2">
        <v>66.109751788549005</v>
      </c>
      <c r="N104" s="2">
        <v>-5.240947819942221E-4</v>
      </c>
      <c r="P104" s="1">
        <v>-7.9275842520930544E-6</v>
      </c>
      <c r="R104" s="2">
        <v>65.422501151535997</v>
      </c>
      <c r="T104" s="2">
        <v>-0.68777473179500248</v>
      </c>
      <c r="V104" s="1">
        <v>-1.0403446704847552E-2</v>
      </c>
      <c r="X104" s="2">
        <v>66.090550361100995</v>
      </c>
      <c r="Z104" s="2">
        <v>-1.9725522230004344E-2</v>
      </c>
      <c r="AB104" s="1">
        <v>-2.9837301336958912E-4</v>
      </c>
      <c r="AD104" s="2">
        <v>66.113164584106002</v>
      </c>
      <c r="AF104" s="2">
        <v>2.888700775002917E-3</v>
      </c>
      <c r="AH104" s="1">
        <v>4.3695185603230438E-5</v>
      </c>
      <c r="AJ104" s="2">
        <v>65.333360759944</v>
      </c>
      <c r="AL104" s="2">
        <v>-0.77691512338699908</v>
      </c>
      <c r="AN104" s="1">
        <v>-1.1751805797302534E-2</v>
      </c>
      <c r="AP104" s="9" t="s">
        <v>933</v>
      </c>
    </row>
    <row r="105" spans="1:42" x14ac:dyDescent="0.2">
      <c r="A105" t="s">
        <v>831</v>
      </c>
      <c r="B105" t="s">
        <v>60</v>
      </c>
      <c r="D105" s="2">
        <v>434.23969363229298</v>
      </c>
      <c r="F105" s="2">
        <v>434.44908731258499</v>
      </c>
      <c r="H105" s="2">
        <v>0.20939368029200978</v>
      </c>
      <c r="J105" s="1">
        <v>4.8220759954137424E-4</v>
      </c>
      <c r="L105" s="2">
        <v>434.24185356905105</v>
      </c>
      <c r="N105" s="2">
        <v>2.159936758062031E-3</v>
      </c>
      <c r="P105" s="1">
        <v>4.974065682468517E-6</v>
      </c>
      <c r="R105" s="2">
        <v>434.26461057003803</v>
      </c>
      <c r="T105" s="2">
        <v>2.4916937745047107E-2</v>
      </c>
      <c r="V105" s="1">
        <v>5.7380608245699341E-5</v>
      </c>
      <c r="X105" s="2">
        <v>434.32259559934403</v>
      </c>
      <c r="Z105" s="2">
        <v>8.2901967051043357E-2</v>
      </c>
      <c r="AB105" s="1">
        <v>1.9091291806511677E-4</v>
      </c>
      <c r="AD105" s="2">
        <v>434.22782941735102</v>
      </c>
      <c r="AF105" s="2">
        <v>-1.1864214941965656E-2</v>
      </c>
      <c r="AH105" s="1">
        <v>-2.7321811239144984E-5</v>
      </c>
      <c r="AJ105" s="2">
        <v>434.506309811265</v>
      </c>
      <c r="AL105" s="2">
        <v>0.26661617897201495</v>
      </c>
      <c r="AN105" s="1">
        <v>6.1398389617919435E-4</v>
      </c>
      <c r="AP105" s="9" t="s">
        <v>933</v>
      </c>
    </row>
    <row r="107" spans="1:42" x14ac:dyDescent="0.2">
      <c r="B107" t="s">
        <v>61</v>
      </c>
    </row>
    <row r="108" spans="1:42" x14ac:dyDescent="0.2">
      <c r="A108" t="s">
        <v>490</v>
      </c>
      <c r="B108" t="s">
        <v>62</v>
      </c>
      <c r="D108" s="2">
        <v>103.04178325217799</v>
      </c>
      <c r="F108" s="2">
        <v>102.66116112108</v>
      </c>
      <c r="H108" s="2">
        <v>-0.38062213109799359</v>
      </c>
      <c r="J108" s="1">
        <v>-3.6938620342631579E-3</v>
      </c>
      <c r="L108" s="2">
        <v>102.947284017326</v>
      </c>
      <c r="N108" s="2">
        <v>-9.4499234851994629E-2</v>
      </c>
      <c r="P108" s="1">
        <v>-9.1709626783848582E-4</v>
      </c>
      <c r="R108" s="2">
        <v>103.089331781149</v>
      </c>
      <c r="T108" s="2">
        <v>4.7548528971006476E-2</v>
      </c>
      <c r="V108" s="1">
        <v>4.6144901097683056E-4</v>
      </c>
      <c r="X108" s="2">
        <v>102.877074876878</v>
      </c>
      <c r="Z108" s="2">
        <v>-0.16470837529999471</v>
      </c>
      <c r="AB108" s="1">
        <v>-1.5984620034854965E-3</v>
      </c>
      <c r="AD108" s="2">
        <v>102.89728806903601</v>
      </c>
      <c r="AF108" s="2">
        <v>-0.14449518314198428</v>
      </c>
      <c r="AH108" s="1">
        <v>-1.4022969962423481E-3</v>
      </c>
      <c r="AJ108" s="2">
        <v>102.108564972145</v>
      </c>
      <c r="AL108" s="2">
        <v>-0.9332182800329889</v>
      </c>
      <c r="AN108" s="1">
        <v>-9.0566976868896865E-3</v>
      </c>
      <c r="AP108" s="9">
        <v>1</v>
      </c>
    </row>
    <row r="109" spans="1:42" x14ac:dyDescent="0.2">
      <c r="A109" t="s">
        <v>491</v>
      </c>
      <c r="B109" t="s">
        <v>63</v>
      </c>
      <c r="D109" s="2">
        <v>298.87845987905399</v>
      </c>
      <c r="F109" s="2">
        <v>297.11388028522498</v>
      </c>
      <c r="H109" s="2">
        <v>-1.7645795938290121</v>
      </c>
      <c r="J109" s="1">
        <v>-5.9040039036037514E-3</v>
      </c>
      <c r="L109" s="2">
        <v>298.51597892106298</v>
      </c>
      <c r="N109" s="2">
        <v>-0.36248095799101065</v>
      </c>
      <c r="P109" s="1">
        <v>-1.2128038873650997E-3</v>
      </c>
      <c r="R109" s="2">
        <v>299.006363325846</v>
      </c>
      <c r="T109" s="2">
        <v>0.12790344679200416</v>
      </c>
      <c r="V109" s="1">
        <v>4.2794467973289999E-4</v>
      </c>
      <c r="X109" s="2">
        <v>297.99560527261104</v>
      </c>
      <c r="Z109" s="2">
        <v>-0.88285460644294744</v>
      </c>
      <c r="AB109" s="1">
        <v>-2.9538917150476779E-3</v>
      </c>
      <c r="AD109" s="2">
        <v>298.31083439503595</v>
      </c>
      <c r="AF109" s="2">
        <v>-0.5676254840180377</v>
      </c>
      <c r="AH109" s="1">
        <v>-1.8991849872611647E-3</v>
      </c>
      <c r="AJ109" s="2">
        <v>294.79468024604</v>
      </c>
      <c r="AL109" s="2">
        <v>-4.0837796330139895</v>
      </c>
      <c r="AN109" s="1">
        <v>-1.3663679994425014E-2</v>
      </c>
      <c r="AP109" s="9">
        <v>1</v>
      </c>
    </row>
    <row r="110" spans="1:42" x14ac:dyDescent="0.2">
      <c r="A110" t="s">
        <v>492</v>
      </c>
      <c r="B110" t="s">
        <v>64</v>
      </c>
      <c r="D110" s="2">
        <v>113.652813767891</v>
      </c>
      <c r="F110" s="2">
        <v>112.76268796192301</v>
      </c>
      <c r="H110" s="2">
        <v>-0.89012580596799751</v>
      </c>
      <c r="J110" s="1">
        <v>-7.8319733269945173E-3</v>
      </c>
      <c r="L110" s="2">
        <v>113.45535252569499</v>
      </c>
      <c r="N110" s="2">
        <v>-0.19746124219601313</v>
      </c>
      <c r="P110" s="1">
        <v>-1.7374074222155293E-3</v>
      </c>
      <c r="R110" s="2">
        <v>113.653595816276</v>
      </c>
      <c r="T110" s="2">
        <v>7.8204838499118523E-4</v>
      </c>
      <c r="V110" s="1">
        <v>6.8810296821012642E-6</v>
      </c>
      <c r="X110" s="2">
        <v>113.220685806129</v>
      </c>
      <c r="Z110" s="2">
        <v>-0.43212796176200641</v>
      </c>
      <c r="AB110" s="1">
        <v>-3.8021756561568776E-3</v>
      </c>
      <c r="AD110" s="2">
        <v>113.44238006627799</v>
      </c>
      <c r="AF110" s="2">
        <v>-0.21043370161301311</v>
      </c>
      <c r="AH110" s="1">
        <v>-1.8515485418845344E-3</v>
      </c>
      <c r="AJ110" s="2">
        <v>111.68642233624</v>
      </c>
      <c r="AL110" s="2">
        <v>-1.9663914316510045</v>
      </c>
      <c r="AN110" s="1">
        <v>-1.7301739978623793E-2</v>
      </c>
      <c r="AP110" s="9">
        <v>2</v>
      </c>
    </row>
    <row r="111" spans="1:42" x14ac:dyDescent="0.2">
      <c r="A111" t="s">
        <v>493</v>
      </c>
      <c r="B111" t="s">
        <v>65</v>
      </c>
      <c r="D111" s="2">
        <v>83.075653190474995</v>
      </c>
      <c r="F111" s="2">
        <v>82.662120684207011</v>
      </c>
      <c r="H111" s="2">
        <v>-0.41353250626798399</v>
      </c>
      <c r="J111" s="1">
        <v>-4.9777821827032883E-3</v>
      </c>
      <c r="L111" s="2">
        <v>82.984161324642997</v>
      </c>
      <c r="N111" s="2">
        <v>-9.1491865831997643E-2</v>
      </c>
      <c r="P111" s="1">
        <v>-1.1013078118353888E-3</v>
      </c>
      <c r="R111" s="2">
        <v>83.085706245023999</v>
      </c>
      <c r="T111" s="2">
        <v>1.0053054549004514E-2</v>
      </c>
      <c r="V111" s="1">
        <v>1.210108396735079E-4</v>
      </c>
      <c r="X111" s="2">
        <v>82.881455994192009</v>
      </c>
      <c r="Z111" s="2">
        <v>-0.19419719628298537</v>
      </c>
      <c r="AB111" s="1">
        <v>-2.3375945758468135E-3</v>
      </c>
      <c r="AD111" s="2">
        <v>82.962014446115006</v>
      </c>
      <c r="AF111" s="2">
        <v>-0.11363874435998866</v>
      </c>
      <c r="AH111" s="1">
        <v>-1.3678946838905849E-3</v>
      </c>
      <c r="AJ111" s="2">
        <v>82.124777072400008</v>
      </c>
      <c r="AL111" s="2">
        <v>-0.95087611807498718</v>
      </c>
      <c r="AN111" s="1">
        <v>-1.1445906009247117E-2</v>
      </c>
      <c r="AP111" s="9">
        <v>2</v>
      </c>
    </row>
    <row r="112" spans="1:42" x14ac:dyDescent="0.2">
      <c r="A112" t="s">
        <v>494</v>
      </c>
      <c r="B112" t="s">
        <v>66</v>
      </c>
      <c r="D112" s="2">
        <v>142.73728420440401</v>
      </c>
      <c r="F112" s="2">
        <v>141.882366685054</v>
      </c>
      <c r="H112" s="2">
        <v>-0.85491751935001048</v>
      </c>
      <c r="J112" s="1">
        <v>-5.9894478454959486E-3</v>
      </c>
      <c r="L112" s="2">
        <v>142.49731864169101</v>
      </c>
      <c r="N112" s="2">
        <v>-0.23996556271299596</v>
      </c>
      <c r="P112" s="1">
        <v>-1.681169457934748E-3</v>
      </c>
      <c r="R112" s="2">
        <v>142.75631406426601</v>
      </c>
      <c r="T112" s="2">
        <v>1.9029859862001786E-2</v>
      </c>
      <c r="V112" s="1">
        <v>1.3332087665862035E-4</v>
      </c>
      <c r="X112" s="2">
        <v>142.24781604750498</v>
      </c>
      <c r="Z112" s="2">
        <v>-0.48946815689902223</v>
      </c>
      <c r="AB112" s="1">
        <v>-3.4291541949060022E-3</v>
      </c>
      <c r="AD112" s="2">
        <v>142.47306950346601</v>
      </c>
      <c r="AF112" s="2">
        <v>-0.26421470093799826</v>
      </c>
      <c r="AH112" s="1">
        <v>-1.8510559620823037E-3</v>
      </c>
      <c r="AJ112" s="2">
        <v>140.61771542958002</v>
      </c>
      <c r="AL112" s="2">
        <v>-2.1195687748239891</v>
      </c>
      <c r="AN112" s="1">
        <v>-1.4849440261093269E-2</v>
      </c>
      <c r="AP112" s="9">
        <v>2</v>
      </c>
    </row>
    <row r="113" spans="1:42" x14ac:dyDescent="0.2">
      <c r="A113" t="s">
        <v>832</v>
      </c>
      <c r="B113" t="s">
        <v>67</v>
      </c>
      <c r="D113" s="2">
        <v>37.949386376643005</v>
      </c>
      <c r="F113" s="2">
        <v>37.970927086130999</v>
      </c>
      <c r="H113" s="2">
        <v>2.1540709487993581E-2</v>
      </c>
      <c r="J113" s="1">
        <v>5.6761680608494387E-4</v>
      </c>
      <c r="L113" s="2">
        <v>37.949607433280995</v>
      </c>
      <c r="N113" s="2">
        <v>2.2105663799010244E-4</v>
      </c>
      <c r="P113" s="1">
        <v>5.82503853411864E-6</v>
      </c>
      <c r="R113" s="2">
        <v>37.591954252035002</v>
      </c>
      <c r="T113" s="2">
        <v>-0.35743212460800322</v>
      </c>
      <c r="V113" s="1">
        <v>-9.418653599837774E-3</v>
      </c>
      <c r="X113" s="2">
        <v>37.957888454189998</v>
      </c>
      <c r="Z113" s="2">
        <v>8.5020775469928367E-3</v>
      </c>
      <c r="AB113" s="1">
        <v>2.2403728646916079E-4</v>
      </c>
      <c r="AD113" s="2">
        <v>37.948172591536</v>
      </c>
      <c r="AF113" s="2">
        <v>-1.2137851070050942E-3</v>
      </c>
      <c r="AH113" s="1">
        <v>-3.1984314448682408E-5</v>
      </c>
      <c r="AJ113" s="2">
        <v>37.602621396583999</v>
      </c>
      <c r="AL113" s="2">
        <v>-0.34676498005900669</v>
      </c>
      <c r="AN113" s="1">
        <v>-9.1375648770024055E-3</v>
      </c>
      <c r="AP113" s="9" t="s">
        <v>933</v>
      </c>
    </row>
    <row r="114" spans="1:42" x14ac:dyDescent="0.2">
      <c r="A114" t="s">
        <v>833</v>
      </c>
      <c r="B114" t="s">
        <v>68</v>
      </c>
      <c r="D114" s="2">
        <v>243.50556581871598</v>
      </c>
      <c r="F114" s="2">
        <v>243.732898392073</v>
      </c>
      <c r="H114" s="2">
        <v>0.22733257335701751</v>
      </c>
      <c r="J114" s="1">
        <v>9.3358265792684643E-4</v>
      </c>
      <c r="L114" s="2">
        <v>243.50794161750599</v>
      </c>
      <c r="N114" s="2">
        <v>2.3757987900125954E-3</v>
      </c>
      <c r="P114" s="1">
        <v>9.756650867608178E-6</v>
      </c>
      <c r="R114" s="2">
        <v>243.53917087733399</v>
      </c>
      <c r="T114" s="2">
        <v>3.3605058618007888E-2</v>
      </c>
      <c r="V114" s="1">
        <v>1.3800529981736041E-4</v>
      </c>
      <c r="X114" s="2">
        <v>243.59627806258899</v>
      </c>
      <c r="Z114" s="2">
        <v>9.0712243873014131E-2</v>
      </c>
      <c r="AB114" s="1">
        <v>3.7252636738721286E-4</v>
      </c>
      <c r="AD114" s="2">
        <v>243.49250382310399</v>
      </c>
      <c r="AF114" s="2">
        <v>-1.3061995611991506E-2</v>
      </c>
      <c r="AH114" s="1">
        <v>-5.3641466338046036E-5</v>
      </c>
      <c r="AJ114" s="2">
        <v>243.80051454133601</v>
      </c>
      <c r="AL114" s="2">
        <v>0.29494872262003469</v>
      </c>
      <c r="AN114" s="1">
        <v>1.2112607021049239E-3</v>
      </c>
      <c r="AP114" s="9" t="s">
        <v>933</v>
      </c>
    </row>
    <row r="116" spans="1:42" x14ac:dyDescent="0.2">
      <c r="B116" t="s">
        <v>69</v>
      </c>
    </row>
    <row r="117" spans="1:42" x14ac:dyDescent="0.2">
      <c r="A117" t="s">
        <v>495</v>
      </c>
      <c r="B117" t="s">
        <v>70</v>
      </c>
      <c r="D117" s="2">
        <v>104.424432452556</v>
      </c>
      <c r="F117" s="2">
        <v>104.271674367079</v>
      </c>
      <c r="H117" s="2">
        <v>-0.15275808547700365</v>
      </c>
      <c r="J117" s="1">
        <v>-1.4628577037888854E-3</v>
      </c>
      <c r="L117" s="2">
        <v>104.35492060315099</v>
      </c>
      <c r="N117" s="2">
        <v>-6.9511849405017756E-2</v>
      </c>
      <c r="P117" s="1">
        <v>-6.6566652815278299E-4</v>
      </c>
      <c r="R117" s="2">
        <v>104.433134134764</v>
      </c>
      <c r="T117" s="2">
        <v>8.7016822079988287E-3</v>
      </c>
      <c r="V117" s="1">
        <v>8.3329944952799563E-5</v>
      </c>
      <c r="X117" s="2">
        <v>104.37149301231899</v>
      </c>
      <c r="Z117" s="2">
        <v>-5.2939440237011581E-2</v>
      </c>
      <c r="AB117" s="1">
        <v>-5.0696411743548608E-4</v>
      </c>
      <c r="AD117" s="2">
        <v>104.35655832632101</v>
      </c>
      <c r="AF117" s="2">
        <v>-6.7874126234997334E-2</v>
      </c>
      <c r="AH117" s="1">
        <v>-6.4998319493701946E-4</v>
      </c>
      <c r="AJ117" s="2">
        <v>103.93689520305901</v>
      </c>
      <c r="AL117" s="2">
        <v>-0.48753724949699517</v>
      </c>
      <c r="AN117" s="1">
        <v>-4.6688043980368478E-3</v>
      </c>
      <c r="AP117" s="9">
        <v>2</v>
      </c>
    </row>
    <row r="118" spans="1:42" x14ac:dyDescent="0.2">
      <c r="A118" t="s">
        <v>496</v>
      </c>
      <c r="B118" t="s">
        <v>71</v>
      </c>
      <c r="D118" s="2">
        <v>130.17161587735902</v>
      </c>
      <c r="F118" s="2">
        <v>130.033271180448</v>
      </c>
      <c r="H118" s="2">
        <v>-0.13834469691101958</v>
      </c>
      <c r="J118" s="1">
        <v>-1.0627869676394033E-3</v>
      </c>
      <c r="L118" s="2">
        <v>130.15759066282502</v>
      </c>
      <c r="N118" s="2">
        <v>-1.4025214534001407E-2</v>
      </c>
      <c r="P118" s="1">
        <v>-1.0774403036692146E-4</v>
      </c>
      <c r="R118" s="2">
        <v>130.17841762408401</v>
      </c>
      <c r="T118" s="2">
        <v>6.8017467249887886E-3</v>
      </c>
      <c r="V118" s="1">
        <v>5.2252149434766516E-5</v>
      </c>
      <c r="X118" s="2">
        <v>130.19255563497501</v>
      </c>
      <c r="Z118" s="2">
        <v>2.0939757615991539E-2</v>
      </c>
      <c r="AB118" s="1">
        <v>1.6086270017359158E-4</v>
      </c>
      <c r="AD118" s="2">
        <v>130.12783879726001</v>
      </c>
      <c r="AF118" s="2">
        <v>-4.3777080099005161E-2</v>
      </c>
      <c r="AH118" s="1">
        <v>-3.3630280921034019E-4</v>
      </c>
      <c r="AJ118" s="2">
        <v>129.89515007092899</v>
      </c>
      <c r="AL118" s="2">
        <v>-0.27646580643002494</v>
      </c>
      <c r="AN118" s="1">
        <v>-2.1238562997519888E-3</v>
      </c>
      <c r="AP118" s="9">
        <v>1</v>
      </c>
    </row>
    <row r="119" spans="1:42" x14ac:dyDescent="0.2">
      <c r="A119" t="s">
        <v>497</v>
      </c>
      <c r="B119" t="s">
        <v>72</v>
      </c>
      <c r="D119" s="2">
        <v>114.989594453403</v>
      </c>
      <c r="F119" s="2">
        <v>114.67176378092701</v>
      </c>
      <c r="H119" s="2">
        <v>-0.31783067247599206</v>
      </c>
      <c r="J119" s="1">
        <v>-2.7639950726566476E-3</v>
      </c>
      <c r="L119" s="2">
        <v>114.929063980332</v>
      </c>
      <c r="N119" s="2">
        <v>-6.0530473070997459E-2</v>
      </c>
      <c r="P119" s="1">
        <v>-5.2639956996740345E-4</v>
      </c>
      <c r="R119" s="2">
        <v>114.995920814576</v>
      </c>
      <c r="T119" s="2">
        <v>6.3263611729951208E-3</v>
      </c>
      <c r="V119" s="1">
        <v>5.5016814374093121E-5</v>
      </c>
      <c r="X119" s="2">
        <v>114.854968038032</v>
      </c>
      <c r="Z119" s="2">
        <v>-0.13462641537100239</v>
      </c>
      <c r="AB119" s="1">
        <v>-1.1707704163228159E-3</v>
      </c>
      <c r="AD119" s="2">
        <v>114.89423642619001</v>
      </c>
      <c r="AF119" s="2">
        <v>-9.5358027212995466E-2</v>
      </c>
      <c r="AH119" s="1">
        <v>-8.2927527196069212E-4</v>
      </c>
      <c r="AJ119" s="2">
        <v>114.198280428625</v>
      </c>
      <c r="AL119" s="2">
        <v>-0.7913140247780035</v>
      </c>
      <c r="AN119" s="1">
        <v>-6.8816141890009541E-3</v>
      </c>
      <c r="AP119" s="9">
        <v>2</v>
      </c>
    </row>
    <row r="120" spans="1:42" x14ac:dyDescent="0.2">
      <c r="A120" t="s">
        <v>498</v>
      </c>
      <c r="B120" t="s">
        <v>73</v>
      </c>
      <c r="D120" s="2">
        <v>266.02271116287403</v>
      </c>
      <c r="F120" s="2">
        <v>264.12727527569098</v>
      </c>
      <c r="H120" s="2">
        <v>-1.895435887183055</v>
      </c>
      <c r="J120" s="1">
        <v>-7.1250904815512639E-3</v>
      </c>
      <c r="L120" s="2">
        <v>265.70062705820499</v>
      </c>
      <c r="N120" s="2">
        <v>-0.32208410466904525</v>
      </c>
      <c r="P120" s="1">
        <v>-1.2107391254720628E-3</v>
      </c>
      <c r="R120" s="2">
        <v>266.03975911724598</v>
      </c>
      <c r="T120" s="2">
        <v>1.7047954371946616E-2</v>
      </c>
      <c r="V120" s="1">
        <v>6.4084582468257388E-5</v>
      </c>
      <c r="X120" s="2">
        <v>265.04462543662999</v>
      </c>
      <c r="Z120" s="2">
        <v>-0.97808572624404633</v>
      </c>
      <c r="AB120" s="1">
        <v>-3.6767000906370259E-3</v>
      </c>
      <c r="AD120" s="2">
        <v>265.57382093637602</v>
      </c>
      <c r="AF120" s="2">
        <v>-0.44889022649800836</v>
      </c>
      <c r="AH120" s="1">
        <v>-1.6874131706114844E-3</v>
      </c>
      <c r="AJ120" s="2">
        <v>261.93803415937202</v>
      </c>
      <c r="AL120" s="2">
        <v>-4.0846770035020086</v>
      </c>
      <c r="AN120" s="1">
        <v>-1.5354617602559279E-2</v>
      </c>
      <c r="AP120" s="9">
        <v>2</v>
      </c>
    </row>
    <row r="121" spans="1:42" x14ac:dyDescent="0.2">
      <c r="A121" t="s">
        <v>834</v>
      </c>
      <c r="B121" t="s">
        <v>74</v>
      </c>
      <c r="D121" s="2">
        <v>30.538969104051002</v>
      </c>
      <c r="F121" s="2">
        <v>30.464107819626999</v>
      </c>
      <c r="H121" s="2">
        <v>-7.4861284424002861E-2</v>
      </c>
      <c r="J121" s="1">
        <v>-2.4513363292958208E-3</v>
      </c>
      <c r="L121" s="2">
        <v>30.538169550115999</v>
      </c>
      <c r="N121" s="2">
        <v>-7.9955393500341643E-4</v>
      </c>
      <c r="P121" s="1">
        <v>-2.618143173986038E-5</v>
      </c>
      <c r="R121" s="2">
        <v>30.357818195105999</v>
      </c>
      <c r="T121" s="2">
        <v>-0.18115090894500341</v>
      </c>
      <c r="V121" s="1">
        <v>-5.9317951541780663E-3</v>
      </c>
      <c r="X121" s="2">
        <v>30.508702218538001</v>
      </c>
      <c r="Z121" s="2">
        <v>-3.026688551300083E-2</v>
      </c>
      <c r="AB121" s="1">
        <v>-9.9109060983286175E-4</v>
      </c>
      <c r="AD121" s="2">
        <v>30.543371655845</v>
      </c>
      <c r="AF121" s="2">
        <v>4.4025517939978442E-3</v>
      </c>
      <c r="AH121" s="1">
        <v>1.4416176849315601E-4</v>
      </c>
      <c r="AJ121" s="2">
        <v>30.244724622341</v>
      </c>
      <c r="AL121" s="2">
        <v>-0.2942444817100025</v>
      </c>
      <c r="AN121" s="1">
        <v>-9.6350495888537016E-3</v>
      </c>
      <c r="AP121" s="9" t="s">
        <v>933</v>
      </c>
    </row>
    <row r="122" spans="1:42" x14ac:dyDescent="0.2">
      <c r="A122" t="s">
        <v>835</v>
      </c>
      <c r="B122" t="s">
        <v>75</v>
      </c>
      <c r="D122" s="2">
        <v>189.33609279547198</v>
      </c>
      <c r="F122" s="2">
        <v>189.25976637834401</v>
      </c>
      <c r="H122" s="2">
        <v>-7.6326417127972945E-2</v>
      </c>
      <c r="J122" s="1">
        <v>-4.0312660941209784E-4</v>
      </c>
      <c r="L122" s="2">
        <v>189.33525635968101</v>
      </c>
      <c r="N122" s="2">
        <v>-8.3643579097270049E-4</v>
      </c>
      <c r="P122" s="1">
        <v>-4.417730283872764E-6</v>
      </c>
      <c r="R122" s="2">
        <v>189.31656645764102</v>
      </c>
      <c r="T122" s="2">
        <v>-1.9526337830967577E-2</v>
      </c>
      <c r="V122" s="1">
        <v>-1.0313056291945703E-4</v>
      </c>
      <c r="X122" s="2">
        <v>189.304745761123</v>
      </c>
      <c r="Z122" s="2">
        <v>-3.1347034348982561E-2</v>
      </c>
      <c r="AB122" s="1">
        <v>-1.65562909248607E-4</v>
      </c>
      <c r="AD122" s="2">
        <v>189.340706468961</v>
      </c>
      <c r="AF122" s="2">
        <v>4.6136734890183106E-3</v>
      </c>
      <c r="AH122" s="1">
        <v>2.4367638630856164E-5</v>
      </c>
      <c r="AJ122" s="2">
        <v>189.23015689778902</v>
      </c>
      <c r="AL122" s="2">
        <v>-0.10593589768296852</v>
      </c>
      <c r="AN122" s="1">
        <v>-5.5951243167040783E-4</v>
      </c>
      <c r="AP122" s="9" t="s">
        <v>933</v>
      </c>
    </row>
    <row r="124" spans="1:42" x14ac:dyDescent="0.2">
      <c r="B124" t="s">
        <v>76</v>
      </c>
    </row>
    <row r="125" spans="1:42" x14ac:dyDescent="0.2">
      <c r="A125" t="s">
        <v>499</v>
      </c>
      <c r="B125" t="s">
        <v>77</v>
      </c>
      <c r="D125" s="2">
        <v>99.500946371905997</v>
      </c>
      <c r="F125" s="2">
        <v>98.873104412648999</v>
      </c>
      <c r="H125" s="2">
        <v>-0.62784195925699748</v>
      </c>
      <c r="J125" s="1">
        <v>-6.309909424482299E-3</v>
      </c>
      <c r="L125" s="2">
        <v>99.376476439281006</v>
      </c>
      <c r="N125" s="2">
        <v>-0.12446993262499007</v>
      </c>
      <c r="P125" s="1">
        <v>-1.250942198677761E-3</v>
      </c>
      <c r="R125" s="2">
        <v>99.522068390442996</v>
      </c>
      <c r="T125" s="2">
        <v>2.1122018536999576E-2</v>
      </c>
      <c r="V125" s="1">
        <v>2.1227957428717842E-4</v>
      </c>
      <c r="X125" s="2">
        <v>99.27180813058699</v>
      </c>
      <c r="Z125" s="2">
        <v>-0.2291382413190064</v>
      </c>
      <c r="AB125" s="1">
        <v>-2.3028749944000873E-3</v>
      </c>
      <c r="AD125" s="2">
        <v>99.357691900145994</v>
      </c>
      <c r="AF125" s="2">
        <v>-0.14325447176000239</v>
      </c>
      <c r="AH125" s="1">
        <v>-1.4397297411077707E-3</v>
      </c>
      <c r="AJ125" s="2">
        <v>98.220397781000997</v>
      </c>
      <c r="AL125" s="2">
        <v>-1.2805485909049992</v>
      </c>
      <c r="AN125" s="1">
        <v>-1.2869712677090285E-2</v>
      </c>
      <c r="AP125" s="9">
        <v>2</v>
      </c>
    </row>
    <row r="126" spans="1:42" x14ac:dyDescent="0.2">
      <c r="A126" t="s">
        <v>500</v>
      </c>
      <c r="B126" t="s">
        <v>78</v>
      </c>
      <c r="D126" s="2">
        <v>147.47882558153998</v>
      </c>
      <c r="F126" s="2">
        <v>146.30006597973099</v>
      </c>
      <c r="H126" s="2">
        <v>-1.1787596018089914</v>
      </c>
      <c r="J126" s="1">
        <v>-7.9927379212635773E-3</v>
      </c>
      <c r="L126" s="2">
        <v>147.29789497602002</v>
      </c>
      <c r="N126" s="2">
        <v>-0.18093060551996132</v>
      </c>
      <c r="P126" s="1">
        <v>-1.2268242902431176E-3</v>
      </c>
      <c r="R126" s="2">
        <v>147.506181135128</v>
      </c>
      <c r="T126" s="2">
        <v>2.735555358802344E-2</v>
      </c>
      <c r="V126" s="1">
        <v>1.8548800805915527E-4</v>
      </c>
      <c r="X126" s="2">
        <v>146.91821398195799</v>
      </c>
      <c r="Z126" s="2">
        <v>-0.56061159958198914</v>
      </c>
      <c r="AB126" s="1">
        <v>-3.801302304730051E-3</v>
      </c>
      <c r="AD126" s="2">
        <v>147.19465924168901</v>
      </c>
      <c r="AF126" s="2">
        <v>-0.28416633985096951</v>
      </c>
      <c r="AH126" s="1">
        <v>-1.9268280631503673E-3</v>
      </c>
      <c r="AJ126" s="2">
        <v>145.003979048952</v>
      </c>
      <c r="AL126" s="2">
        <v>-2.4748465325879749</v>
      </c>
      <c r="AN126" s="1">
        <v>-1.6781029566984518E-2</v>
      </c>
      <c r="AP126" s="9">
        <v>1</v>
      </c>
    </row>
    <row r="127" spans="1:42" x14ac:dyDescent="0.2">
      <c r="A127" t="s">
        <v>501</v>
      </c>
      <c r="B127" t="s">
        <v>79</v>
      </c>
      <c r="D127" s="2">
        <v>82.287739936913994</v>
      </c>
      <c r="F127" s="2">
        <v>81.479133283213997</v>
      </c>
      <c r="H127" s="2">
        <v>-0.80860665369999651</v>
      </c>
      <c r="J127" s="1">
        <v>-9.826575068411357E-3</v>
      </c>
      <c r="L127" s="2">
        <v>82.142422664974006</v>
      </c>
      <c r="N127" s="2">
        <v>-0.14531727193998734</v>
      </c>
      <c r="P127" s="1">
        <v>-1.76596503988802E-3</v>
      </c>
      <c r="R127" s="2">
        <v>82.282352169776999</v>
      </c>
      <c r="T127" s="2">
        <v>-5.3877671369946256E-3</v>
      </c>
      <c r="V127" s="1">
        <v>-6.5474724924091543E-5</v>
      </c>
      <c r="X127" s="2">
        <v>81.927428436698008</v>
      </c>
      <c r="Z127" s="2">
        <v>-0.36031150021598535</v>
      </c>
      <c r="AB127" s="1">
        <v>-4.3786778017262185E-3</v>
      </c>
      <c r="AD127" s="2">
        <v>82.130434588039989</v>
      </c>
      <c r="AF127" s="2">
        <v>-0.15730534887400438</v>
      </c>
      <c r="AH127" s="1">
        <v>-1.9116498884840286E-3</v>
      </c>
      <c r="AJ127" s="2">
        <v>80.643601338164004</v>
      </c>
      <c r="AL127" s="2">
        <v>-1.6441385987499899</v>
      </c>
      <c r="AN127" s="1">
        <v>-1.9980359164201995E-2</v>
      </c>
      <c r="AP127" s="9">
        <v>2</v>
      </c>
    </row>
    <row r="128" spans="1:42" x14ac:dyDescent="0.2">
      <c r="A128" t="s">
        <v>502</v>
      </c>
      <c r="B128" t="s">
        <v>80</v>
      </c>
      <c r="D128" s="2">
        <v>83.514493014338001</v>
      </c>
      <c r="F128" s="2">
        <v>82.932646385440009</v>
      </c>
      <c r="H128" s="2">
        <v>-0.58184662889799199</v>
      </c>
      <c r="J128" s="1">
        <v>-6.9670138427122934E-3</v>
      </c>
      <c r="L128" s="2">
        <v>83.385787096183009</v>
      </c>
      <c r="N128" s="2">
        <v>-0.1287059181549921</v>
      </c>
      <c r="P128" s="1">
        <v>-1.5411207505372213E-3</v>
      </c>
      <c r="R128" s="2">
        <v>83.53640507734201</v>
      </c>
      <c r="T128" s="2">
        <v>2.1912063004009497E-2</v>
      </c>
      <c r="V128" s="1">
        <v>2.6237437614867124E-4</v>
      </c>
      <c r="X128" s="2">
        <v>83.258656734504996</v>
      </c>
      <c r="Z128" s="2">
        <v>-0.25583627983300516</v>
      </c>
      <c r="AB128" s="1">
        <v>-3.0633758357256923E-3</v>
      </c>
      <c r="AD128" s="2">
        <v>83.369096190794011</v>
      </c>
      <c r="AF128" s="2">
        <v>-0.14539682354399019</v>
      </c>
      <c r="AH128" s="1">
        <v>-1.7409771441590151E-3</v>
      </c>
      <c r="AJ128" s="2">
        <v>82.259071045921999</v>
      </c>
      <c r="AL128" s="2">
        <v>-1.2554219684160017</v>
      </c>
      <c r="AN128" s="1">
        <v>-1.5032384477272315E-2</v>
      </c>
      <c r="AP128" s="9">
        <v>1</v>
      </c>
    </row>
    <row r="129" spans="1:42" x14ac:dyDescent="0.2">
      <c r="A129" t="s">
        <v>503</v>
      </c>
      <c r="B129" t="s">
        <v>81</v>
      </c>
      <c r="D129" s="2">
        <v>144.65977013921301</v>
      </c>
      <c r="F129" s="2">
        <v>143.68496558748402</v>
      </c>
      <c r="H129" s="2">
        <v>-0.97480455172899383</v>
      </c>
      <c r="J129" s="1">
        <v>-6.7386015530848196E-3</v>
      </c>
      <c r="L129" s="2">
        <v>144.47285967397301</v>
      </c>
      <c r="N129" s="2">
        <v>-0.18691046524000399</v>
      </c>
      <c r="P129" s="1">
        <v>-1.2920694195776138E-3</v>
      </c>
      <c r="R129" s="2">
        <v>144.68927530820997</v>
      </c>
      <c r="T129" s="2">
        <v>2.9505168996962539E-2</v>
      </c>
      <c r="V129" s="1">
        <v>2.0396250435465442E-4</v>
      </c>
      <c r="X129" s="2">
        <v>144.18788296678201</v>
      </c>
      <c r="Z129" s="2">
        <v>-0.47188717243099632</v>
      </c>
      <c r="AB129" s="1">
        <v>-3.262048404866652E-3</v>
      </c>
      <c r="AD129" s="2">
        <v>144.40736523699502</v>
      </c>
      <c r="AF129" s="2">
        <v>-0.2524049022179895</v>
      </c>
      <c r="AH129" s="1">
        <v>-1.7448175258061602E-3</v>
      </c>
      <c r="AJ129" s="2">
        <v>142.532892880829</v>
      </c>
      <c r="AL129" s="2">
        <v>-2.1268772583840132</v>
      </c>
      <c r="AN129" s="1">
        <v>-1.4702617433563025E-2</v>
      </c>
      <c r="AP129" s="9">
        <v>1</v>
      </c>
    </row>
    <row r="130" spans="1:42" x14ac:dyDescent="0.2">
      <c r="A130" t="s">
        <v>504</v>
      </c>
      <c r="B130" t="s">
        <v>82</v>
      </c>
      <c r="D130" s="2">
        <v>28.332178909625</v>
      </c>
      <c r="F130" s="2">
        <v>28.296728124731001</v>
      </c>
      <c r="H130" s="2">
        <v>-3.5450784893999554E-2</v>
      </c>
      <c r="J130" s="1">
        <v>-1.2512551543275841E-3</v>
      </c>
      <c r="L130" s="2">
        <v>28.331796614743002</v>
      </c>
      <c r="N130" s="2">
        <v>-3.8229488199803541E-4</v>
      </c>
      <c r="P130" s="1">
        <v>-1.349331031748364E-5</v>
      </c>
      <c r="R130" s="2">
        <v>28.015772809815999</v>
      </c>
      <c r="T130" s="2">
        <v>-0.31640609980900081</v>
      </c>
      <c r="V130" s="1">
        <v>-1.1167729132951063E-2</v>
      </c>
      <c r="X130" s="2">
        <v>28.317761761606999</v>
      </c>
      <c r="Z130" s="2">
        <v>-1.4417148018001313E-2</v>
      </c>
      <c r="AB130" s="1">
        <v>-5.0886125151156385E-4</v>
      </c>
      <c r="AD130" s="2">
        <v>28.334285311559</v>
      </c>
      <c r="AF130" s="2">
        <v>2.106401934000246E-3</v>
      </c>
      <c r="AH130" s="1">
        <v>7.434662687678637E-5</v>
      </c>
      <c r="AJ130" s="2">
        <v>27.960829136441998</v>
      </c>
      <c r="AL130" s="2">
        <v>-0.37134977318300244</v>
      </c>
      <c r="AN130" s="1">
        <v>-1.3106996619199224E-2</v>
      </c>
      <c r="AP130" s="9" t="s">
        <v>933</v>
      </c>
    </row>
    <row r="131" spans="1:42" x14ac:dyDescent="0.2">
      <c r="A131" t="s">
        <v>836</v>
      </c>
      <c r="B131" t="s">
        <v>83</v>
      </c>
      <c r="D131" s="2">
        <v>213.57665176727798</v>
      </c>
      <c r="F131" s="2">
        <v>213.583043795724</v>
      </c>
      <c r="H131" s="2">
        <v>6.3920284460152743E-3</v>
      </c>
      <c r="J131" s="1">
        <v>2.9928498237627092E-5</v>
      </c>
      <c r="L131" s="2">
        <v>213.57669276499001</v>
      </c>
      <c r="N131" s="2">
        <v>4.0997712034140932E-5</v>
      </c>
      <c r="P131" s="1">
        <v>1.9195783665910142E-7</v>
      </c>
      <c r="R131" s="2">
        <v>213.57210960911399</v>
      </c>
      <c r="T131" s="2">
        <v>-4.5421581639857322E-3</v>
      </c>
      <c r="V131" s="1">
        <v>-2.1267110081560117E-5</v>
      </c>
      <c r="X131" s="2">
        <v>213.57860957021703</v>
      </c>
      <c r="Z131" s="2">
        <v>1.9578029390459051E-3</v>
      </c>
      <c r="AB131" s="1">
        <v>9.1667460972241889E-6</v>
      </c>
      <c r="AD131" s="2">
        <v>213.57643634934499</v>
      </c>
      <c r="AF131" s="2">
        <v>-2.1541793299206802E-4</v>
      </c>
      <c r="AH131" s="1">
        <v>-1.0086211728180681E-6</v>
      </c>
      <c r="AJ131" s="2">
        <v>213.58034722529001</v>
      </c>
      <c r="AL131" s="2">
        <v>3.6954580120323044E-3</v>
      </c>
      <c r="AN131" s="1">
        <v>1.7302724719455896E-5</v>
      </c>
      <c r="AP131" s="9" t="s">
        <v>933</v>
      </c>
    </row>
    <row r="133" spans="1:42" x14ac:dyDescent="0.2">
      <c r="B133" t="s">
        <v>84</v>
      </c>
    </row>
    <row r="134" spans="1:42" x14ac:dyDescent="0.2">
      <c r="A134" t="s">
        <v>505</v>
      </c>
      <c r="B134" t="s">
        <v>85</v>
      </c>
      <c r="D134" s="2">
        <v>640.48579342931407</v>
      </c>
      <c r="F134" s="2">
        <v>636.934614749508</v>
      </c>
      <c r="H134" s="2">
        <v>-3.5511786798060712</v>
      </c>
      <c r="J134" s="1">
        <v>-5.5445081159290225E-3</v>
      </c>
      <c r="L134" s="2">
        <v>639.78778634221601</v>
      </c>
      <c r="N134" s="2">
        <v>-0.69800708709806258</v>
      </c>
      <c r="P134" s="1">
        <v>-1.0898088517479298E-3</v>
      </c>
      <c r="R134" s="2">
        <v>640.70158906905601</v>
      </c>
      <c r="T134" s="2">
        <v>0.21579563974194116</v>
      </c>
      <c r="V134" s="1">
        <v>3.3692494346598963E-4</v>
      </c>
      <c r="X134" s="2">
        <v>638.4379432365381</v>
      </c>
      <c r="Z134" s="2">
        <v>-2.047850192775968</v>
      </c>
      <c r="AB134" s="1">
        <v>-3.1973389789198732E-3</v>
      </c>
      <c r="AD134" s="2">
        <v>639.28121343621103</v>
      </c>
      <c r="AF134" s="2">
        <v>-1.2045799931030388</v>
      </c>
      <c r="AH134" s="1">
        <v>-1.88072866792787E-3</v>
      </c>
      <c r="AJ134" s="2">
        <v>631.89205680564999</v>
      </c>
      <c r="AL134" s="2">
        <v>-8.5937366236640855</v>
      </c>
      <c r="AN134" s="1">
        <v>-1.341752886922154E-2</v>
      </c>
      <c r="AP134" s="9">
        <v>1</v>
      </c>
    </row>
    <row r="135" spans="1:42" x14ac:dyDescent="0.2">
      <c r="A135" t="s">
        <v>506</v>
      </c>
      <c r="B135" t="s">
        <v>86</v>
      </c>
      <c r="D135" s="2">
        <v>150.866794734781</v>
      </c>
      <c r="F135" s="2">
        <v>149.71211692285101</v>
      </c>
      <c r="H135" s="2">
        <v>-1.1546778119299859</v>
      </c>
      <c r="J135" s="1">
        <v>-7.6536246028151697E-3</v>
      </c>
      <c r="L135" s="2">
        <v>150.65929914688502</v>
      </c>
      <c r="N135" s="2">
        <v>-0.207495587895977</v>
      </c>
      <c r="P135" s="1">
        <v>-1.3753562423112894E-3</v>
      </c>
      <c r="R135" s="2">
        <v>150.87826029456201</v>
      </c>
      <c r="T135" s="2">
        <v>1.14655597810156E-2</v>
      </c>
      <c r="V135" s="1">
        <v>7.5997901335225475E-5</v>
      </c>
      <c r="X135" s="2">
        <v>150.19797193839</v>
      </c>
      <c r="Z135" s="2">
        <v>-0.66882279639099806</v>
      </c>
      <c r="AB135" s="1">
        <v>-4.4332008084798724E-3</v>
      </c>
      <c r="AD135" s="2">
        <v>150.56049989989901</v>
      </c>
      <c r="AF135" s="2">
        <v>-0.30629483488198161</v>
      </c>
      <c r="AH135" s="1">
        <v>-2.0302335939491401E-3</v>
      </c>
      <c r="AJ135" s="2">
        <v>148.247500461811</v>
      </c>
      <c r="AL135" s="2">
        <v>-2.6192942729699951</v>
      </c>
      <c r="AN135" s="1">
        <v>-1.7361635325882217E-2</v>
      </c>
      <c r="AP135" s="9">
        <v>2</v>
      </c>
    </row>
    <row r="136" spans="1:42" x14ac:dyDescent="0.2">
      <c r="A136" t="s">
        <v>507</v>
      </c>
      <c r="B136" t="s">
        <v>87</v>
      </c>
      <c r="D136" s="2">
        <v>124.740701496138</v>
      </c>
      <c r="F136" s="2">
        <v>123.64739145122499</v>
      </c>
      <c r="H136" s="2">
        <v>-1.0933100449130109</v>
      </c>
      <c r="J136" s="1">
        <v>-8.7646616685642092E-3</v>
      </c>
      <c r="L136" s="2">
        <v>124.50440862504999</v>
      </c>
      <c r="N136" s="2">
        <v>-0.23629287108801122</v>
      </c>
      <c r="P136" s="1">
        <v>-1.894272424749246E-3</v>
      </c>
      <c r="R136" s="2">
        <v>124.73160195841301</v>
      </c>
      <c r="T136" s="2">
        <v>-9.0995377249925014E-3</v>
      </c>
      <c r="V136" s="1">
        <v>-7.2947623476962934E-5</v>
      </c>
      <c r="X136" s="2">
        <v>124.121724151724</v>
      </c>
      <c r="Z136" s="2">
        <v>-0.61897734441400587</v>
      </c>
      <c r="AB136" s="1">
        <v>-4.9621121012628708E-3</v>
      </c>
      <c r="AD136" s="2">
        <v>124.469171950484</v>
      </c>
      <c r="AF136" s="2">
        <v>-0.27152954565400478</v>
      </c>
      <c r="AH136" s="1">
        <v>-2.1767517930978719E-3</v>
      </c>
      <c r="AJ136" s="2">
        <v>122.255517804712</v>
      </c>
      <c r="AL136" s="2">
        <v>-2.4851836914260019</v>
      </c>
      <c r="AN136" s="1">
        <v>-1.9922797143344138E-2</v>
      </c>
      <c r="AP136" s="9">
        <v>2</v>
      </c>
    </row>
    <row r="137" spans="1:42" x14ac:dyDescent="0.2">
      <c r="A137" t="s">
        <v>508</v>
      </c>
      <c r="B137" t="s">
        <v>88</v>
      </c>
      <c r="D137" s="2">
        <v>177.77144426065499</v>
      </c>
      <c r="F137" s="2">
        <v>176.82220098202799</v>
      </c>
      <c r="H137" s="2">
        <v>-0.94924327862699442</v>
      </c>
      <c r="J137" s="1">
        <v>-5.3396836740279797E-3</v>
      </c>
      <c r="L137" s="2">
        <v>177.51279947915302</v>
      </c>
      <c r="N137" s="2">
        <v>-0.25864478150197101</v>
      </c>
      <c r="P137" s="1">
        <v>-1.4549287292886959E-3</v>
      </c>
      <c r="R137" s="2">
        <v>177.83639258468401</v>
      </c>
      <c r="T137" s="2">
        <v>6.4948324029018067E-2</v>
      </c>
      <c r="V137" s="1">
        <v>3.6534733853986392E-4</v>
      </c>
      <c r="X137" s="2">
        <v>177.253045070566</v>
      </c>
      <c r="Z137" s="2">
        <v>-0.51839919008898505</v>
      </c>
      <c r="AB137" s="1">
        <v>-2.9160993333039991E-3</v>
      </c>
      <c r="AD137" s="2">
        <v>177.44771177759702</v>
      </c>
      <c r="AF137" s="2">
        <v>-0.32373248305796665</v>
      </c>
      <c r="AH137" s="1">
        <v>-1.8210600943495642E-3</v>
      </c>
      <c r="AJ137" s="2">
        <v>175.43136050494599</v>
      </c>
      <c r="AL137" s="2">
        <v>-2.3400837557090028</v>
      </c>
      <c r="AN137" s="1">
        <v>-1.3163440087024813E-2</v>
      </c>
      <c r="AP137" s="9">
        <v>1</v>
      </c>
    </row>
    <row r="138" spans="1:42" x14ac:dyDescent="0.2">
      <c r="A138" t="s">
        <v>509</v>
      </c>
      <c r="B138" t="s">
        <v>89</v>
      </c>
      <c r="D138" s="2">
        <v>49.204525123214999</v>
      </c>
      <c r="F138" s="2">
        <v>48.744437702559004</v>
      </c>
      <c r="H138" s="2">
        <v>-0.46008742065599506</v>
      </c>
      <c r="J138" s="1">
        <v>-9.3505103342400309E-3</v>
      </c>
      <c r="L138" s="2">
        <v>49.116344585698997</v>
      </c>
      <c r="N138" s="2">
        <v>-8.8180537516002744E-2</v>
      </c>
      <c r="P138" s="1">
        <v>-1.7921225191216939E-3</v>
      </c>
      <c r="R138" s="2">
        <v>49.161180688560002</v>
      </c>
      <c r="T138" s="2">
        <v>-4.3344434654997599E-2</v>
      </c>
      <c r="V138" s="1">
        <v>-8.809034239525142E-4</v>
      </c>
      <c r="X138" s="2">
        <v>48.934665663067001</v>
      </c>
      <c r="Z138" s="2">
        <v>-0.26985946014799822</v>
      </c>
      <c r="AB138" s="1">
        <v>-5.484443950474727E-3</v>
      </c>
      <c r="AD138" s="2">
        <v>49.113834930945004</v>
      </c>
      <c r="AF138" s="2">
        <v>-9.0690192269995862E-2</v>
      </c>
      <c r="AH138" s="1">
        <v>-1.8431270709938763E-3</v>
      </c>
      <c r="AJ138" s="2">
        <v>48.157513919376996</v>
      </c>
      <c r="AL138" s="2">
        <v>-1.0470112038380037</v>
      </c>
      <c r="AN138" s="1">
        <v>-2.1278758431590213E-2</v>
      </c>
      <c r="AP138" s="9">
        <v>4</v>
      </c>
    </row>
    <row r="139" spans="1:42" x14ac:dyDescent="0.2">
      <c r="A139" t="s">
        <v>510</v>
      </c>
      <c r="B139" t="s">
        <v>90</v>
      </c>
      <c r="D139" s="2">
        <v>130.27353447754999</v>
      </c>
      <c r="F139" s="2">
        <v>129.59311945155798</v>
      </c>
      <c r="H139" s="2">
        <v>-0.68041502599200498</v>
      </c>
      <c r="J139" s="1">
        <v>-5.2229720236020832E-3</v>
      </c>
      <c r="L139" s="2">
        <v>130.07116560824301</v>
      </c>
      <c r="N139" s="2">
        <v>-0.20236886930698006</v>
      </c>
      <c r="P139" s="1">
        <v>-1.55341505178747E-3</v>
      </c>
      <c r="R139" s="2">
        <v>130.29989584033299</v>
      </c>
      <c r="T139" s="2">
        <v>2.6361362783006825E-2</v>
      </c>
      <c r="V139" s="1">
        <v>2.0235393849354471E-4</v>
      </c>
      <c r="X139" s="2">
        <v>129.83590046360501</v>
      </c>
      <c r="Z139" s="2">
        <v>-0.43763401394497237</v>
      </c>
      <c r="AB139" s="1">
        <v>-3.359347051571628E-3</v>
      </c>
      <c r="AD139" s="2">
        <v>130.03291649123301</v>
      </c>
      <c r="AF139" s="2">
        <v>-0.24061798631697684</v>
      </c>
      <c r="AH139" s="1">
        <v>-1.8470212486515632E-3</v>
      </c>
      <c r="AJ139" s="2">
        <v>128.47571835717901</v>
      </c>
      <c r="AL139" s="2">
        <v>-1.7978161203709817</v>
      </c>
      <c r="AN139" s="1">
        <v>-1.3800317367460381E-2</v>
      </c>
      <c r="AP139" s="9">
        <v>2</v>
      </c>
    </row>
    <row r="140" spans="1:42" x14ac:dyDescent="0.2">
      <c r="A140" t="s">
        <v>511</v>
      </c>
      <c r="B140" t="s">
        <v>91</v>
      </c>
      <c r="D140" s="2">
        <v>136.437440454946</v>
      </c>
      <c r="F140" s="2">
        <v>135.59468882873801</v>
      </c>
      <c r="H140" s="2">
        <v>-0.84275162620798483</v>
      </c>
      <c r="J140" s="1">
        <v>-6.1768355034941894E-3</v>
      </c>
      <c r="L140" s="2">
        <v>136.239961625685</v>
      </c>
      <c r="N140" s="2">
        <v>-0.19747882926100147</v>
      </c>
      <c r="P140" s="1">
        <v>-1.4473947078053871E-3</v>
      </c>
      <c r="R140" s="2">
        <v>136.47745581924201</v>
      </c>
      <c r="T140" s="2">
        <v>4.0015364296010603E-2</v>
      </c>
      <c r="V140" s="1">
        <v>2.9328726896796605E-4</v>
      </c>
      <c r="X140" s="2">
        <v>135.98325602129302</v>
      </c>
      <c r="Z140" s="2">
        <v>-0.45418443365298344</v>
      </c>
      <c r="AB140" s="1">
        <v>-3.3288841548076609E-3</v>
      </c>
      <c r="AD140" s="2">
        <v>136.172228243375</v>
      </c>
      <c r="AF140" s="2">
        <v>-0.26521221157099717</v>
      </c>
      <c r="AH140" s="1">
        <v>-1.943837488351116E-3</v>
      </c>
      <c r="AJ140" s="2">
        <v>134.444098981384</v>
      </c>
      <c r="AL140" s="2">
        <v>-1.9933414735619976</v>
      </c>
      <c r="AN140" s="1">
        <v>-1.4609930140255259E-2</v>
      </c>
      <c r="AP140" s="9">
        <v>1</v>
      </c>
    </row>
    <row r="141" spans="1:42" x14ac:dyDescent="0.2">
      <c r="A141" t="s">
        <v>512</v>
      </c>
      <c r="B141" t="s">
        <v>92</v>
      </c>
      <c r="D141" s="2">
        <v>67.060626780416001</v>
      </c>
      <c r="F141" s="2">
        <v>66.988647590631004</v>
      </c>
      <c r="H141" s="2">
        <v>-7.1979189784997288E-2</v>
      </c>
      <c r="J141" s="1">
        <v>-1.0733450198830781E-3</v>
      </c>
      <c r="L141" s="2">
        <v>67.059850426092993</v>
      </c>
      <c r="N141" s="2">
        <v>-7.7635432300837692E-4</v>
      </c>
      <c r="P141" s="1">
        <v>-1.1576902279044892E-5</v>
      </c>
      <c r="R141" s="2">
        <v>66.247400148484004</v>
      </c>
      <c r="T141" s="2">
        <v>-0.81322663193199674</v>
      </c>
      <c r="V141" s="1">
        <v>-1.2126737714439119E-2</v>
      </c>
      <c r="X141" s="2">
        <v>67.031350935650991</v>
      </c>
      <c r="Z141" s="2">
        <v>-2.9275844765010106E-2</v>
      </c>
      <c r="AB141" s="1">
        <v>-4.3655787562008974E-4</v>
      </c>
      <c r="AD141" s="2">
        <v>67.064904459565</v>
      </c>
      <c r="AF141" s="2">
        <v>4.2776791489984589E-3</v>
      </c>
      <c r="AH141" s="1">
        <v>6.3788236918890356E-5</v>
      </c>
      <c r="AJ141" s="2">
        <v>66.142780650937993</v>
      </c>
      <c r="AL141" s="2">
        <v>-0.91784612947800781</v>
      </c>
      <c r="AN141" s="1">
        <v>-1.3686811077436131E-2</v>
      </c>
      <c r="AP141" s="9" t="s">
        <v>933</v>
      </c>
    </row>
    <row r="142" spans="1:42" x14ac:dyDescent="0.2">
      <c r="A142" t="s">
        <v>837</v>
      </c>
      <c r="B142" t="s">
        <v>93</v>
      </c>
      <c r="D142" s="2">
        <v>487.48467238196304</v>
      </c>
      <c r="F142" s="2">
        <v>487.88730562738402</v>
      </c>
      <c r="H142" s="2">
        <v>0.40263324542098644</v>
      </c>
      <c r="J142" s="1">
        <v>8.2594031819221547E-4</v>
      </c>
      <c r="L142" s="2">
        <v>487.488857931567</v>
      </c>
      <c r="N142" s="2">
        <v>4.1855496039602258E-3</v>
      </c>
      <c r="P142" s="1">
        <v>8.5860127324796913E-6</v>
      </c>
      <c r="R142" s="2">
        <v>487.53945424994998</v>
      </c>
      <c r="T142" s="2">
        <v>5.4781867986946509E-2</v>
      </c>
      <c r="V142" s="1">
        <v>1.1237659579996559E-4</v>
      </c>
      <c r="X142" s="2">
        <v>487.64482291373702</v>
      </c>
      <c r="Z142" s="2">
        <v>0.16015053177397931</v>
      </c>
      <c r="AB142" s="1">
        <v>3.2852424054985506E-4</v>
      </c>
      <c r="AD142" s="2">
        <v>487.46166910712202</v>
      </c>
      <c r="AF142" s="2">
        <v>-2.3003274841016719E-2</v>
      </c>
      <c r="AH142" s="1">
        <v>-4.7187688442833266E-5</v>
      </c>
      <c r="AJ142" s="2">
        <v>488.00309285844997</v>
      </c>
      <c r="AL142" s="2">
        <v>0.51842047648693779</v>
      </c>
      <c r="AN142" s="1">
        <v>1.0634600549670932E-3</v>
      </c>
      <c r="AP142" s="9" t="s">
        <v>933</v>
      </c>
    </row>
    <row r="144" spans="1:42" x14ac:dyDescent="0.2">
      <c r="B144" t="s">
        <v>94</v>
      </c>
    </row>
    <row r="145" spans="1:42" x14ac:dyDescent="0.2">
      <c r="A145" t="s">
        <v>513</v>
      </c>
      <c r="B145" t="s">
        <v>95</v>
      </c>
      <c r="D145" s="2">
        <v>238.991290845089</v>
      </c>
      <c r="F145" s="2">
        <v>237.90286920681299</v>
      </c>
      <c r="H145" s="2">
        <v>-1.088421638276003</v>
      </c>
      <c r="J145" s="1">
        <v>-4.5542313882119814E-3</v>
      </c>
      <c r="L145" s="2">
        <v>238.82833967935898</v>
      </c>
      <c r="N145" s="2">
        <v>-0.16295116573002133</v>
      </c>
      <c r="P145" s="1">
        <v>-6.8182888654149375E-4</v>
      </c>
      <c r="R145" s="2">
        <v>239.00690606028701</v>
      </c>
      <c r="T145" s="2">
        <v>1.5615215198010901E-2</v>
      </c>
      <c r="V145" s="1">
        <v>6.5338009359230069E-5</v>
      </c>
      <c r="X145" s="2">
        <v>238.170703005283</v>
      </c>
      <c r="Z145" s="2">
        <v>-0.82058783980599515</v>
      </c>
      <c r="AB145" s="1">
        <v>-3.4335470422555666E-3</v>
      </c>
      <c r="AD145" s="2">
        <v>238.60495027709601</v>
      </c>
      <c r="AF145" s="2">
        <v>-0.38634056799298833</v>
      </c>
      <c r="AH145" s="1">
        <v>-1.616546639113344E-3</v>
      </c>
      <c r="AJ145" s="2">
        <v>236.154527764801</v>
      </c>
      <c r="AL145" s="2">
        <v>-2.8367630802879944</v>
      </c>
      <c r="AN145" s="1">
        <v>-1.1869734124021895E-2</v>
      </c>
      <c r="AP145" s="9">
        <v>1</v>
      </c>
    </row>
    <row r="146" spans="1:42" x14ac:dyDescent="0.2">
      <c r="A146" t="s">
        <v>514</v>
      </c>
      <c r="B146" t="s">
        <v>96</v>
      </c>
      <c r="D146" s="2">
        <v>75.290617934330001</v>
      </c>
      <c r="F146" s="2">
        <v>75.193111276717005</v>
      </c>
      <c r="H146" s="2">
        <v>-9.750665761299615E-2</v>
      </c>
      <c r="J146" s="1">
        <v>-1.295070492023899E-3</v>
      </c>
      <c r="L146" s="2">
        <v>75.252193799392003</v>
      </c>
      <c r="N146" s="2">
        <v>-3.8424134937997678E-2</v>
      </c>
      <c r="P146" s="1">
        <v>-5.1034426323226599E-4</v>
      </c>
      <c r="R146" s="2">
        <v>75.276067668574001</v>
      </c>
      <c r="T146" s="2">
        <v>-1.4550265756000158E-2</v>
      </c>
      <c r="V146" s="1">
        <v>-1.9325469965847795E-4</v>
      </c>
      <c r="X146" s="2">
        <v>75.223925675047994</v>
      </c>
      <c r="Z146" s="2">
        <v>-6.6692259282007171E-2</v>
      </c>
      <c r="AB146" s="1">
        <v>-8.8579774096392077E-4</v>
      </c>
      <c r="AD146" s="2">
        <v>75.251630031543996</v>
      </c>
      <c r="AF146" s="2">
        <v>-3.8987902786004724E-2</v>
      </c>
      <c r="AH146" s="1">
        <v>-5.1783215300491708E-4</v>
      </c>
      <c r="AJ146" s="2">
        <v>74.94226084524</v>
      </c>
      <c r="AL146" s="2">
        <v>-0.34835708909000118</v>
      </c>
      <c r="AN146" s="1">
        <v>-4.6268326472475663E-3</v>
      </c>
      <c r="AP146" s="9">
        <v>2</v>
      </c>
    </row>
    <row r="147" spans="1:42" x14ac:dyDescent="0.2">
      <c r="A147" t="s">
        <v>515</v>
      </c>
      <c r="B147" t="s">
        <v>97</v>
      </c>
      <c r="D147" s="2">
        <v>149.56215282213699</v>
      </c>
      <c r="F147" s="2">
        <v>149.05231409689</v>
      </c>
      <c r="H147" s="2">
        <v>-0.50983872524699336</v>
      </c>
      <c r="J147" s="1">
        <v>-3.4088752777803764E-3</v>
      </c>
      <c r="L147" s="2">
        <v>149.459830297406</v>
      </c>
      <c r="N147" s="2">
        <v>-0.10232252473099379</v>
      </c>
      <c r="P147" s="1">
        <v>-6.841471776130307E-4</v>
      </c>
      <c r="R147" s="2">
        <v>149.524073938566</v>
      </c>
      <c r="T147" s="2">
        <v>-3.8078883570989319E-2</v>
      </c>
      <c r="V147" s="1">
        <v>-2.5460240343206124E-4</v>
      </c>
      <c r="X147" s="2">
        <v>149.10130584908302</v>
      </c>
      <c r="Z147" s="2">
        <v>-0.46084697305397526</v>
      </c>
      <c r="AB147" s="1">
        <v>-3.0813074321150344E-3</v>
      </c>
      <c r="AD147" s="2">
        <v>149.37341019721401</v>
      </c>
      <c r="AF147" s="2">
        <v>-0.18874262492298044</v>
      </c>
      <c r="AH147" s="1">
        <v>-1.2619678264957702E-3</v>
      </c>
      <c r="AJ147" s="2">
        <v>148.01221674430502</v>
      </c>
      <c r="AL147" s="2">
        <v>-1.5499360778319726</v>
      </c>
      <c r="AN147" s="1">
        <v>-1.0363157045988733E-2</v>
      </c>
      <c r="AP147" s="9">
        <v>2</v>
      </c>
    </row>
    <row r="148" spans="1:42" x14ac:dyDescent="0.2">
      <c r="A148" t="s">
        <v>516</v>
      </c>
      <c r="B148" t="s">
        <v>98</v>
      </c>
      <c r="D148" s="2">
        <v>290.705870248937</v>
      </c>
      <c r="F148" s="2">
        <v>288.29533952342405</v>
      </c>
      <c r="H148" s="2">
        <v>-2.410530725512956</v>
      </c>
      <c r="J148" s="1">
        <v>-8.2919919141941391E-3</v>
      </c>
      <c r="L148" s="2">
        <v>290.38934292781596</v>
      </c>
      <c r="N148" s="2">
        <v>-0.31652732112104331</v>
      </c>
      <c r="P148" s="1">
        <v>-1.0888232867468238E-3</v>
      </c>
      <c r="R148" s="2">
        <v>290.62197366155101</v>
      </c>
      <c r="T148" s="2">
        <v>-8.3896587385993371E-2</v>
      </c>
      <c r="V148" s="1">
        <v>-2.8859612402787436E-4</v>
      </c>
      <c r="X148" s="2">
        <v>289.36264463744999</v>
      </c>
      <c r="Z148" s="2">
        <v>-1.3432256114870142</v>
      </c>
      <c r="AB148" s="1">
        <v>-4.6205658328701254E-3</v>
      </c>
      <c r="AD148" s="2">
        <v>290.21662732262098</v>
      </c>
      <c r="AF148" s="2">
        <v>-0.48924292631602384</v>
      </c>
      <c r="AH148" s="1">
        <v>-1.6829482180634183E-3</v>
      </c>
      <c r="AJ148" s="2">
        <v>285.53695235203804</v>
      </c>
      <c r="AL148" s="2">
        <v>-5.1689178968989609</v>
      </c>
      <c r="AN148" s="1">
        <v>-1.7780576265875599E-2</v>
      </c>
      <c r="AP148" s="9">
        <v>2</v>
      </c>
    </row>
    <row r="149" spans="1:42" x14ac:dyDescent="0.2">
      <c r="A149" t="s">
        <v>517</v>
      </c>
      <c r="B149" t="s">
        <v>99</v>
      </c>
      <c r="D149" s="2">
        <v>130.24548862243799</v>
      </c>
      <c r="F149" s="2">
        <v>129.82325004064799</v>
      </c>
      <c r="H149" s="2">
        <v>-0.42223858178999762</v>
      </c>
      <c r="J149" s="1">
        <v>-3.2418672328375499E-3</v>
      </c>
      <c r="L149" s="2">
        <v>130.181622622237</v>
      </c>
      <c r="N149" s="2">
        <v>-6.3866000200988537E-2</v>
      </c>
      <c r="P149" s="1">
        <v>-4.9035095861267358E-4</v>
      </c>
      <c r="R149" s="2">
        <v>130.23444911814099</v>
      </c>
      <c r="T149" s="2">
        <v>-1.1039504297002622E-2</v>
      </c>
      <c r="V149" s="1">
        <v>-8.4759206739240534E-5</v>
      </c>
      <c r="X149" s="2">
        <v>130.02348150685501</v>
      </c>
      <c r="Z149" s="2">
        <v>-0.22200711558298281</v>
      </c>
      <c r="AB149" s="1">
        <v>-1.7045282560730216E-3</v>
      </c>
      <c r="AD149" s="2">
        <v>130.12482798075999</v>
      </c>
      <c r="AF149" s="2">
        <v>-0.1206606416780005</v>
      </c>
      <c r="AH149" s="1">
        <v>-9.2640937474446799E-4</v>
      </c>
      <c r="AJ149" s="2">
        <v>129.164589376919</v>
      </c>
      <c r="AL149" s="2">
        <v>-1.0808992455189923</v>
      </c>
      <c r="AN149" s="1">
        <v>-8.2989380818582984E-3</v>
      </c>
      <c r="AP149" s="9">
        <v>2</v>
      </c>
    </row>
    <row r="150" spans="1:42" x14ac:dyDescent="0.2">
      <c r="A150" t="s">
        <v>518</v>
      </c>
      <c r="B150" t="s">
        <v>100</v>
      </c>
      <c r="D150" s="2">
        <v>52.008768084803997</v>
      </c>
      <c r="F150" s="2">
        <v>51.898583502203003</v>
      </c>
      <c r="H150" s="2">
        <v>-0.11018458260099351</v>
      </c>
      <c r="J150" s="1">
        <v>-2.118577052648694E-3</v>
      </c>
      <c r="L150" s="2">
        <v>52.007591589301001</v>
      </c>
      <c r="N150" s="2">
        <v>-1.1764955029960333E-3</v>
      </c>
      <c r="P150" s="1">
        <v>-2.2621099216918073E-5</v>
      </c>
      <c r="R150" s="2">
        <v>51.614110425048999</v>
      </c>
      <c r="T150" s="2">
        <v>-0.39465765975499778</v>
      </c>
      <c r="V150" s="1">
        <v>-7.5882908649457029E-3</v>
      </c>
      <c r="X150" s="2">
        <v>51.964227303932006</v>
      </c>
      <c r="Z150" s="2">
        <v>-4.4540780871990648E-2</v>
      </c>
      <c r="AB150" s="1">
        <v>-8.5640907316558116E-4</v>
      </c>
      <c r="AD150" s="2">
        <v>52.015246050690003</v>
      </c>
      <c r="AF150" s="2">
        <v>6.4779658860061318E-3</v>
      </c>
      <c r="AH150" s="1">
        <v>1.2455526490155175E-4</v>
      </c>
      <c r="AJ150" s="2">
        <v>51.439906379975994</v>
      </c>
      <c r="AL150" s="2">
        <v>-0.56886170482800225</v>
      </c>
      <c r="AN150" s="1">
        <v>-1.0937803869925024E-2</v>
      </c>
      <c r="AP150" s="9" t="s">
        <v>933</v>
      </c>
    </row>
    <row r="151" spans="1:42" x14ac:dyDescent="0.2">
      <c r="A151" t="s">
        <v>838</v>
      </c>
      <c r="B151" t="s">
        <v>101</v>
      </c>
      <c r="D151" s="2">
        <v>330.20748516584098</v>
      </c>
      <c r="F151" s="2">
        <v>330.13179390477097</v>
      </c>
      <c r="H151" s="2">
        <v>-7.5691261070005567E-2</v>
      </c>
      <c r="J151" s="1">
        <v>-2.2922333523720984E-4</v>
      </c>
      <c r="L151" s="2">
        <v>330.206640230201</v>
      </c>
      <c r="N151" s="2">
        <v>-8.4493563997511956E-4</v>
      </c>
      <c r="P151" s="1">
        <v>-2.5588022014424212E-6</v>
      </c>
      <c r="R151" s="2">
        <v>330.18483377944398</v>
      </c>
      <c r="T151" s="2">
        <v>-2.2651386397001261E-2</v>
      </c>
      <c r="V151" s="1">
        <v>-6.8597434687541977E-5</v>
      </c>
      <c r="X151" s="2">
        <v>330.17604381340897</v>
      </c>
      <c r="Z151" s="2">
        <v>-3.1441352432011627E-2</v>
      </c>
      <c r="AB151" s="1">
        <v>-9.5216958562343776E-5</v>
      </c>
      <c r="AD151" s="2">
        <v>330.21215142860399</v>
      </c>
      <c r="AF151" s="2">
        <v>4.6662627630098541E-3</v>
      </c>
      <c r="AH151" s="1">
        <v>1.4131305232727552E-5</v>
      </c>
      <c r="AJ151" s="2">
        <v>330.09967609575898</v>
      </c>
      <c r="AL151" s="2">
        <v>-0.10780907008199847</v>
      </c>
      <c r="AN151" s="1">
        <v>-3.2648887419330677E-4</v>
      </c>
      <c r="AP151" s="9" t="s">
        <v>933</v>
      </c>
    </row>
    <row r="153" spans="1:42" x14ac:dyDescent="0.2">
      <c r="B153" t="s">
        <v>102</v>
      </c>
    </row>
    <row r="155" spans="1:42" x14ac:dyDescent="0.2">
      <c r="A155" t="s">
        <v>519</v>
      </c>
      <c r="B155" t="s">
        <v>103</v>
      </c>
      <c r="D155" s="2">
        <v>41.815305956491002</v>
      </c>
      <c r="F155" s="2">
        <v>41.931303542515998</v>
      </c>
      <c r="H155" s="2">
        <v>0.11599758602499577</v>
      </c>
      <c r="J155" s="1">
        <v>2.7740460908187957E-3</v>
      </c>
      <c r="L155" s="2">
        <v>41.780914814653997</v>
      </c>
      <c r="N155" s="2">
        <v>-3.4391141837005534E-2</v>
      </c>
      <c r="P155" s="1">
        <v>-8.2245343063589349E-4</v>
      </c>
      <c r="R155" s="2">
        <v>41.771609455122004</v>
      </c>
      <c r="T155" s="2">
        <v>-4.3696501368998497E-2</v>
      </c>
      <c r="V155" s="1">
        <v>-1.0449882015562647E-3</v>
      </c>
      <c r="X155" s="2">
        <v>41.869038657906003</v>
      </c>
      <c r="Z155" s="2">
        <v>5.3732701415000861E-2</v>
      </c>
      <c r="AB155" s="1">
        <v>1.2850007954242869E-3</v>
      </c>
      <c r="AD155" s="2">
        <v>41.864391259164996</v>
      </c>
      <c r="AF155" s="2">
        <v>4.9085302673994136E-2</v>
      </c>
      <c r="AH155" s="1">
        <v>1.1738597040296104E-3</v>
      </c>
      <c r="AJ155" s="2">
        <v>41.971696321350002</v>
      </c>
      <c r="AL155" s="2">
        <v>0.15639036485899993</v>
      </c>
      <c r="AN155" s="1">
        <v>3.7400267983624166E-3</v>
      </c>
      <c r="AP155" s="9">
        <v>4</v>
      </c>
    </row>
    <row r="156" spans="1:42" x14ac:dyDescent="0.2">
      <c r="A156" t="s">
        <v>917</v>
      </c>
      <c r="B156" t="s">
        <v>182</v>
      </c>
      <c r="D156" s="2">
        <v>47.004545545911995</v>
      </c>
      <c r="F156" s="2">
        <v>47.434969083063002</v>
      </c>
      <c r="H156" s="2">
        <v>0.43042353715100745</v>
      </c>
      <c r="J156" s="1">
        <v>9.1570619852198859E-3</v>
      </c>
      <c r="L156" s="2">
        <v>47.058167690186004</v>
      </c>
      <c r="N156" s="2">
        <v>5.3622144274008576E-2</v>
      </c>
      <c r="P156" s="1">
        <v>1.140786356962707E-3</v>
      </c>
      <c r="R156" s="2">
        <v>46.978796226547999</v>
      </c>
      <c r="T156" s="2">
        <v>-2.5749319363995937E-2</v>
      </c>
      <c r="V156" s="1">
        <v>-5.4780487854829113E-4</v>
      </c>
      <c r="X156" s="2">
        <v>47.193695864887999</v>
      </c>
      <c r="Z156" s="2">
        <v>0.18915031897600443</v>
      </c>
      <c r="AB156" s="1">
        <v>4.0240856874416671E-3</v>
      </c>
      <c r="AD156" s="2">
        <v>47.087559146897</v>
      </c>
      <c r="AF156" s="2">
        <v>8.3013600985005098E-2</v>
      </c>
      <c r="AH156" s="1">
        <v>1.7660760256456693E-3</v>
      </c>
      <c r="AJ156" s="2">
        <v>47.825621614751</v>
      </c>
      <c r="AL156" s="2">
        <v>0.8210760688390053</v>
      </c>
      <c r="AN156" s="1">
        <v>1.7468014195287006E-2</v>
      </c>
      <c r="AP156" s="9">
        <v>3</v>
      </c>
    </row>
    <row r="157" spans="1:42" x14ac:dyDescent="0.2">
      <c r="A157" t="s">
        <v>520</v>
      </c>
      <c r="B157" t="s">
        <v>104</v>
      </c>
      <c r="D157" s="2">
        <v>75.883100262898992</v>
      </c>
      <c r="F157" s="2">
        <v>75.707347985535989</v>
      </c>
      <c r="H157" s="2">
        <v>-0.17575227736300292</v>
      </c>
      <c r="J157" s="1">
        <v>-2.3160924732134633E-3</v>
      </c>
      <c r="L157" s="2">
        <v>75.826512605096994</v>
      </c>
      <c r="N157" s="2">
        <v>-5.6587657801998148E-2</v>
      </c>
      <c r="P157" s="1">
        <v>-7.4572147956460295E-4</v>
      </c>
      <c r="R157" s="2">
        <v>75.902885427453</v>
      </c>
      <c r="T157" s="2">
        <v>1.9785164554008361E-2</v>
      </c>
      <c r="V157" s="1">
        <v>2.6073215887940975E-4</v>
      </c>
      <c r="X157" s="2">
        <v>75.729114365583996</v>
      </c>
      <c r="Z157" s="2">
        <v>-0.15398589731499612</v>
      </c>
      <c r="AB157" s="1">
        <v>-2.0292515300707002E-3</v>
      </c>
      <c r="AD157" s="2">
        <v>75.783032416357997</v>
      </c>
      <c r="AF157" s="2">
        <v>-0.10006784654099476</v>
      </c>
      <c r="AH157" s="1">
        <v>-1.3187105718441535E-3</v>
      </c>
      <c r="AJ157" s="2">
        <v>75.304344179326989</v>
      </c>
      <c r="AL157" s="2">
        <v>-0.57875608357200292</v>
      </c>
      <c r="AN157" s="1">
        <v>-7.6269430422174012E-3</v>
      </c>
      <c r="AP157" s="9">
        <v>1</v>
      </c>
    </row>
    <row r="158" spans="1:42" x14ac:dyDescent="0.2">
      <c r="A158" t="s">
        <v>521</v>
      </c>
      <c r="B158" t="s">
        <v>105</v>
      </c>
      <c r="D158" s="2">
        <v>86.498189970726997</v>
      </c>
      <c r="F158" s="2">
        <v>85.959095932941011</v>
      </c>
      <c r="H158" s="2">
        <v>-0.5390940377859863</v>
      </c>
      <c r="J158" s="1">
        <v>-6.2324314297030753E-3</v>
      </c>
      <c r="L158" s="2">
        <v>86.376281312125997</v>
      </c>
      <c r="N158" s="2">
        <v>-0.12190865860100075</v>
      </c>
      <c r="P158" s="1">
        <v>-1.4093781458578206E-3</v>
      </c>
      <c r="R158" s="2">
        <v>86.524664077497007</v>
      </c>
      <c r="T158" s="2">
        <v>2.6474106770010053E-2</v>
      </c>
      <c r="V158" s="1">
        <v>3.0606544228231256E-4</v>
      </c>
      <c r="X158" s="2">
        <v>86.234667879333003</v>
      </c>
      <c r="Z158" s="2">
        <v>-0.26352209139399463</v>
      </c>
      <c r="AB158" s="1">
        <v>-3.0465619163034122E-3</v>
      </c>
      <c r="AD158" s="2">
        <v>86.336581381011001</v>
      </c>
      <c r="AF158" s="2">
        <v>-0.16160858971599623</v>
      </c>
      <c r="AH158" s="1">
        <v>-1.8683464910732622E-3</v>
      </c>
      <c r="AJ158" s="2">
        <v>85.263433627715003</v>
      </c>
      <c r="AL158" s="2">
        <v>-1.2347563430119948</v>
      </c>
      <c r="AN158" s="1">
        <v>-1.4274938509463205E-2</v>
      </c>
      <c r="AP158" s="9">
        <v>2</v>
      </c>
    </row>
    <row r="159" spans="1:42" x14ac:dyDescent="0.2">
      <c r="A159" t="s">
        <v>522</v>
      </c>
      <c r="B159" t="s">
        <v>106</v>
      </c>
      <c r="D159" s="2">
        <v>50.031941749425997</v>
      </c>
      <c r="F159" s="2">
        <v>49.327259422023999</v>
      </c>
      <c r="H159" s="2">
        <v>-0.7046823274019971</v>
      </c>
      <c r="J159" s="1">
        <v>-1.4084648781597243E-2</v>
      </c>
      <c r="L159" s="2">
        <v>49.898468469465001</v>
      </c>
      <c r="N159" s="2">
        <v>-0.13347327996099523</v>
      </c>
      <c r="P159" s="1">
        <v>-2.6677613399349333E-3</v>
      </c>
      <c r="R159" s="2">
        <v>50.010190661951995</v>
      </c>
      <c r="T159" s="2">
        <v>-2.1751087474001451E-2</v>
      </c>
      <c r="V159" s="1">
        <v>-4.3474401978913792E-4</v>
      </c>
      <c r="X159" s="2">
        <v>49.660831869989003</v>
      </c>
      <c r="Z159" s="2">
        <v>-0.37110987943699314</v>
      </c>
      <c r="AB159" s="1">
        <v>-7.4174590563687408E-3</v>
      </c>
      <c r="AD159" s="2">
        <v>49.888602908724998</v>
      </c>
      <c r="AF159" s="2">
        <v>-0.14333884070099856</v>
      </c>
      <c r="AH159" s="1">
        <v>-2.8649465859006571E-3</v>
      </c>
      <c r="AJ159" s="2">
        <v>48.531406901152998</v>
      </c>
      <c r="AL159" s="2">
        <v>-1.5005348482729985</v>
      </c>
      <c r="AN159" s="1">
        <v>-2.9991537322059138E-2</v>
      </c>
      <c r="AP159" s="9">
        <v>3</v>
      </c>
    </row>
    <row r="161" spans="1:49" x14ac:dyDescent="0.2">
      <c r="A161" t="s">
        <v>523</v>
      </c>
      <c r="B161" t="s">
        <v>107</v>
      </c>
      <c r="D161" s="2">
        <v>20.511408677205999</v>
      </c>
      <c r="F161" s="2">
        <v>20.390160367091998</v>
      </c>
      <c r="H161" s="2">
        <v>-0.12124831011400161</v>
      </c>
      <c r="J161" s="1">
        <v>-5.9112619724038225E-3</v>
      </c>
      <c r="L161" s="2">
        <v>20.497328896658001</v>
      </c>
      <c r="N161" s="2">
        <v>-1.4079780547998411E-2</v>
      </c>
      <c r="P161" s="1">
        <v>-6.8643654707368031E-4</v>
      </c>
      <c r="R161" s="2">
        <v>20.477275344605999</v>
      </c>
      <c r="T161" s="2">
        <v>-3.4133332599999733E-2</v>
      </c>
      <c r="V161" s="1">
        <v>-1.6641145002357425E-3</v>
      </c>
      <c r="X161" s="2">
        <v>20.320722325026001</v>
      </c>
      <c r="Z161" s="2">
        <v>-0.19068635217999841</v>
      </c>
      <c r="AB161" s="1">
        <v>-9.2965995257022552E-3</v>
      </c>
      <c r="AD161" s="2">
        <v>20.468963667823001</v>
      </c>
      <c r="AF161" s="2">
        <v>-4.2445009382998222E-2</v>
      </c>
      <c r="AH161" s="1">
        <v>-2.0693366336251048E-3</v>
      </c>
      <c r="AJ161" s="2">
        <v>20.062103940072998</v>
      </c>
      <c r="AL161" s="2">
        <v>-0.44930473713300145</v>
      </c>
      <c r="AN161" s="1">
        <v>-2.1905113598185318E-2</v>
      </c>
      <c r="AP161" s="9">
        <v>4</v>
      </c>
    </row>
    <row r="162" spans="1:49" x14ac:dyDescent="0.2">
      <c r="A162" t="s">
        <v>524</v>
      </c>
      <c r="B162" t="s">
        <v>108</v>
      </c>
      <c r="D162" s="2">
        <v>90.318948381146996</v>
      </c>
      <c r="F162" s="2">
        <v>89.102032205786998</v>
      </c>
      <c r="H162" s="2">
        <v>-1.216916175359998</v>
      </c>
      <c r="J162" s="1">
        <v>-1.3473542342683152E-2</v>
      </c>
      <c r="L162" s="2">
        <v>90.183585383227012</v>
      </c>
      <c r="N162" s="2">
        <v>-0.13536299791998374</v>
      </c>
      <c r="P162" s="1">
        <v>-1.498722032820293E-3</v>
      </c>
      <c r="R162" s="2">
        <v>90.295691556888997</v>
      </c>
      <c r="T162" s="2">
        <v>-2.3256824257998687E-2</v>
      </c>
      <c r="V162" s="1">
        <v>-2.5749662363045486E-4</v>
      </c>
      <c r="X162" s="2">
        <v>89.691746510323</v>
      </c>
      <c r="Z162" s="2">
        <v>-0.62720187082399548</v>
      </c>
      <c r="AB162" s="1">
        <v>-6.9442999732148829E-3</v>
      </c>
      <c r="AD162" s="2">
        <v>90.089805383973001</v>
      </c>
      <c r="AF162" s="2">
        <v>-0.22914299717399444</v>
      </c>
      <c r="AH162" s="1">
        <v>-2.5370423513680473E-3</v>
      </c>
      <c r="AJ162" s="2">
        <v>87.844415264868005</v>
      </c>
      <c r="AL162" s="2">
        <v>-2.474533116278991</v>
      </c>
      <c r="AN162" s="1">
        <v>-2.7397718425998859E-2</v>
      </c>
      <c r="AP162" s="9">
        <v>3</v>
      </c>
    </row>
    <row r="163" spans="1:49" x14ac:dyDescent="0.2">
      <c r="A163" t="s">
        <v>525</v>
      </c>
      <c r="B163" t="s">
        <v>109</v>
      </c>
      <c r="D163" s="2">
        <v>182.113392958476</v>
      </c>
      <c r="F163" s="2">
        <v>180.12455881773701</v>
      </c>
      <c r="H163" s="2">
        <v>-1.9888341407389873</v>
      </c>
      <c r="J163" s="1">
        <v>-1.0920856003119249E-2</v>
      </c>
      <c r="L163" s="2">
        <v>181.85194651334598</v>
      </c>
      <c r="N163" s="2">
        <v>-0.26144644513001936</v>
      </c>
      <c r="P163" s="1">
        <v>-1.4356244803457824E-3</v>
      </c>
      <c r="R163" s="2">
        <v>182.08647520192599</v>
      </c>
      <c r="T163" s="2">
        <v>-2.6917756550005834E-2</v>
      </c>
      <c r="V163" s="1">
        <v>-1.4780767143327784E-4</v>
      </c>
      <c r="X163" s="2">
        <v>181.01514373076702</v>
      </c>
      <c r="Z163" s="2">
        <v>-1.0982492277089762</v>
      </c>
      <c r="AB163" s="1">
        <v>-6.0305791346130701E-3</v>
      </c>
      <c r="AD163" s="2">
        <v>181.69208449283298</v>
      </c>
      <c r="AF163" s="2">
        <v>-0.4213084656430226</v>
      </c>
      <c r="AH163" s="1">
        <v>-2.313440317588756E-3</v>
      </c>
      <c r="AJ163" s="2">
        <v>177.93551794552602</v>
      </c>
      <c r="AL163" s="2">
        <v>-4.1778750129499826</v>
      </c>
      <c r="AN163" s="1">
        <v>-2.2941064053990733E-2</v>
      </c>
      <c r="AP163" s="9">
        <v>3</v>
      </c>
    </row>
    <row r="164" spans="1:49" x14ac:dyDescent="0.2">
      <c r="A164" t="s">
        <v>918</v>
      </c>
      <c r="B164" t="s">
        <v>927</v>
      </c>
      <c r="D164" s="2">
        <v>44.973494309825</v>
      </c>
      <c r="F164" s="2">
        <v>45.709875469743999</v>
      </c>
      <c r="H164" s="2">
        <v>0.73638115991899866</v>
      </c>
      <c r="J164" s="1">
        <v>1.6373670118804341E-2</v>
      </c>
      <c r="L164" s="2">
        <v>45.102103723631004</v>
      </c>
      <c r="N164" s="2">
        <v>0.12860941380600366</v>
      </c>
      <c r="P164" s="1">
        <v>2.8596713637594174E-3</v>
      </c>
      <c r="R164" s="2">
        <v>44.896591886761001</v>
      </c>
      <c r="T164" s="2">
        <v>-7.6902423063998526E-2</v>
      </c>
      <c r="V164" s="1">
        <v>-1.7099499214851595E-3</v>
      </c>
      <c r="X164" s="2">
        <v>45.327078753718006</v>
      </c>
      <c r="Z164" s="2">
        <v>0.35358444389300558</v>
      </c>
      <c r="AB164" s="1">
        <v>7.8620629621781648E-3</v>
      </c>
      <c r="AD164" s="2">
        <v>45.164170627575004</v>
      </c>
      <c r="AF164" s="2">
        <v>0.19067631775000393</v>
      </c>
      <c r="AH164" s="1">
        <v>4.2397487826145719E-3</v>
      </c>
      <c r="AJ164" s="2">
        <v>46.371824018728006</v>
      </c>
      <c r="AL164" s="2">
        <v>1.398329708903006</v>
      </c>
      <c r="AN164" s="1">
        <v>3.1092307377092645E-2</v>
      </c>
      <c r="AP164" s="9">
        <v>4</v>
      </c>
    </row>
    <row r="165" spans="1:49" ht="20.25" x14ac:dyDescent="0.3">
      <c r="A165" t="s">
        <v>919</v>
      </c>
      <c r="B165" t="s">
        <v>920</v>
      </c>
      <c r="D165" s="2">
        <v>65.676482465469007</v>
      </c>
      <c r="F165" s="2">
        <v>66.470769906743001</v>
      </c>
      <c r="H165" s="2">
        <v>0.79428744127399398</v>
      </c>
      <c r="J165" s="1">
        <v>1.2093940044545013E-2</v>
      </c>
      <c r="L165" s="2">
        <v>65.754739879667994</v>
      </c>
      <c r="N165" s="2">
        <v>7.8257414198986908E-2</v>
      </c>
      <c r="P165" s="1">
        <v>1.1915591587922303E-3</v>
      </c>
      <c r="R165" s="2">
        <v>65.572228012709004</v>
      </c>
      <c r="T165" s="2">
        <v>-0.10425445276000289</v>
      </c>
      <c r="V165" s="1">
        <v>-1.5873939779709912E-3</v>
      </c>
      <c r="X165" s="2">
        <v>66.043424019737003</v>
      </c>
      <c r="Z165" s="2">
        <v>0.36694155426799568</v>
      </c>
      <c r="AB165" s="1">
        <v>5.587107294622912E-3</v>
      </c>
      <c r="AD165" s="2">
        <v>65.874785596210998</v>
      </c>
      <c r="AF165" s="2">
        <v>0.19830313074199069</v>
      </c>
      <c r="AH165" s="1">
        <v>3.0193932941864439E-3</v>
      </c>
      <c r="AJ165" s="2">
        <v>67.262089286110992</v>
      </c>
      <c r="AL165" s="2">
        <v>1.5856068206419849</v>
      </c>
      <c r="AN165" s="1">
        <v>2.4142687932101965E-2</v>
      </c>
      <c r="AP165" s="9">
        <v>4</v>
      </c>
      <c r="AW165" s="173">
        <f>171.283139+10.830254</f>
        <v>182.113393</v>
      </c>
    </row>
    <row r="167" spans="1:49" x14ac:dyDescent="0.2">
      <c r="A167" t="s">
        <v>921</v>
      </c>
      <c r="B167" t="s">
        <v>922</v>
      </c>
      <c r="D167" s="2">
        <v>88.638884823390001</v>
      </c>
      <c r="F167" s="2">
        <v>89.257545623292998</v>
      </c>
      <c r="H167" s="2">
        <v>0.61866079990299738</v>
      </c>
      <c r="J167" s="1">
        <v>6.9795643428463509E-3</v>
      </c>
      <c r="L167" s="2">
        <v>88.704740828026999</v>
      </c>
      <c r="N167" s="2">
        <v>6.5856004636998478E-2</v>
      </c>
      <c r="P167" s="1">
        <v>7.4296968839594898E-4</v>
      </c>
      <c r="R167" s="2">
        <v>88.582569171000003</v>
      </c>
      <c r="T167" s="2">
        <v>-5.6315652389997695E-2</v>
      </c>
      <c r="V167" s="1">
        <v>-6.3533800658937373E-4</v>
      </c>
      <c r="X167" s="2">
        <v>88.993941912038991</v>
      </c>
      <c r="Z167" s="2">
        <v>0.35505708864899077</v>
      </c>
      <c r="AB167" s="1">
        <v>4.005658344601583E-3</v>
      </c>
      <c r="AD167" s="2">
        <v>88.783369331876997</v>
      </c>
      <c r="AF167" s="2">
        <v>0.14448450848699679</v>
      </c>
      <c r="AH167" s="1">
        <v>1.6300352692261112E-3</v>
      </c>
      <c r="AJ167" s="2">
        <v>89.826855910132011</v>
      </c>
      <c r="AL167" s="2">
        <v>1.1879710867420101</v>
      </c>
      <c r="AN167" s="1">
        <v>1.3402369503057293E-2</v>
      </c>
      <c r="AP167" s="9">
        <v>3</v>
      </c>
    </row>
    <row r="168" spans="1:49" x14ac:dyDescent="0.2">
      <c r="A168" t="s">
        <v>916</v>
      </c>
      <c r="B168" t="s">
        <v>152</v>
      </c>
      <c r="D168" s="2">
        <v>213.55546259854799</v>
      </c>
      <c r="F168" s="2">
        <v>217.92793502271499</v>
      </c>
      <c r="H168" s="2">
        <v>4.3724724241670003</v>
      </c>
      <c r="J168" s="1">
        <v>2.0474645653932946E-2</v>
      </c>
      <c r="L168" s="2">
        <v>214.233846121992</v>
      </c>
      <c r="N168" s="2">
        <v>0.67838352344401187</v>
      </c>
      <c r="P168" s="1">
        <v>3.1766151761674689E-3</v>
      </c>
      <c r="R168" s="2">
        <v>213.91692730162501</v>
      </c>
      <c r="T168" s="2">
        <v>0.36146470307701861</v>
      </c>
      <c r="V168" s="1">
        <v>1.6926034046552002E-3</v>
      </c>
      <c r="X168" s="2">
        <v>216.20183238646601</v>
      </c>
      <c r="Z168" s="2">
        <v>2.6463697879180188</v>
      </c>
      <c r="AB168" s="1">
        <v>1.2391955493514087E-2</v>
      </c>
      <c r="AD168" s="2">
        <v>214.52233359133601</v>
      </c>
      <c r="AF168" s="2">
        <v>0.96687099278801725</v>
      </c>
      <c r="AH168" s="1">
        <v>4.5274936123061793E-3</v>
      </c>
      <c r="AJ168" s="2">
        <v>223.63289636174102</v>
      </c>
      <c r="AL168" s="2">
        <v>10.077433763193028</v>
      </c>
      <c r="AN168" s="1">
        <v>4.7188836289039728E-2</v>
      </c>
      <c r="AP168" s="9">
        <v>3</v>
      </c>
    </row>
    <row r="169" spans="1:49" x14ac:dyDescent="0.2">
      <c r="A169" t="s">
        <v>526</v>
      </c>
      <c r="B169" t="s">
        <v>110</v>
      </c>
      <c r="D169" s="2">
        <v>39.391967426581004</v>
      </c>
      <c r="F169" s="2">
        <v>39.227864069236006</v>
      </c>
      <c r="H169" s="2">
        <v>-0.16410335734499881</v>
      </c>
      <c r="J169" s="1">
        <v>-4.1659091450777543E-3</v>
      </c>
      <c r="L169" s="2">
        <v>39.370167684626999</v>
      </c>
      <c r="N169" s="2">
        <v>-2.1799741954005469E-2</v>
      </c>
      <c r="P169" s="1">
        <v>-5.5340576716905461E-4</v>
      </c>
      <c r="R169" s="2">
        <v>39.387539863347001</v>
      </c>
      <c r="T169" s="2">
        <v>-4.4275632340031734E-3</v>
      </c>
      <c r="V169" s="1">
        <v>-1.1239761614484713E-4</v>
      </c>
      <c r="X169" s="2">
        <v>39.318302611109004</v>
      </c>
      <c r="Z169" s="2">
        <v>-7.36648154720001E-2</v>
      </c>
      <c r="AB169" s="1">
        <v>-1.8700466182425908E-3</v>
      </c>
      <c r="AD169" s="2">
        <v>39.353388879523997</v>
      </c>
      <c r="AF169" s="2">
        <v>-3.8578547057007029E-2</v>
      </c>
      <c r="AH169" s="1">
        <v>-9.7935060311242299E-4</v>
      </c>
      <c r="AJ169" s="2">
        <v>39.07193349336</v>
      </c>
      <c r="AL169" s="2">
        <v>-0.32003393322100493</v>
      </c>
      <c r="AN169" s="1">
        <v>-8.1243449903203278E-3</v>
      </c>
      <c r="AP169" s="9">
        <v>2</v>
      </c>
    </row>
    <row r="170" spans="1:49" x14ac:dyDescent="0.2">
      <c r="A170" t="s">
        <v>527</v>
      </c>
      <c r="B170" t="s">
        <v>111</v>
      </c>
      <c r="D170" s="2">
        <v>104.892079070023</v>
      </c>
      <c r="F170" s="2">
        <v>103.97871726837701</v>
      </c>
      <c r="H170" s="2">
        <v>-0.91336180164599057</v>
      </c>
      <c r="J170" s="1">
        <v>-8.7076336911603783E-3</v>
      </c>
      <c r="L170" s="2">
        <v>104.732791340608</v>
      </c>
      <c r="N170" s="2">
        <v>-0.15928772941499858</v>
      </c>
      <c r="P170" s="1">
        <v>-1.5185868258809378E-3</v>
      </c>
      <c r="R170" s="2">
        <v>104.885160061843</v>
      </c>
      <c r="T170" s="2">
        <v>-6.9190081800059033E-3</v>
      </c>
      <c r="V170" s="1">
        <v>-6.5963114101179831E-5</v>
      </c>
      <c r="X170" s="2">
        <v>104.39150700473</v>
      </c>
      <c r="Z170" s="2">
        <v>-0.50057206529299947</v>
      </c>
      <c r="AB170" s="1">
        <v>-4.7722580172982519E-3</v>
      </c>
      <c r="AD170" s="2">
        <v>104.67953123736501</v>
      </c>
      <c r="AF170" s="2">
        <v>-0.21254783265798949</v>
      </c>
      <c r="AH170" s="1">
        <v>-2.0263477904380036E-3</v>
      </c>
      <c r="AJ170" s="2">
        <v>102.894794428474</v>
      </c>
      <c r="AL170" s="2">
        <v>-1.9972846415490011</v>
      </c>
      <c r="AN170" s="1">
        <v>-1.9041329519416523E-2</v>
      </c>
      <c r="AP170" s="9">
        <v>2</v>
      </c>
    </row>
    <row r="171" spans="1:49" x14ac:dyDescent="0.2">
      <c r="A171" t="s">
        <v>923</v>
      </c>
      <c r="B171" t="s">
        <v>157</v>
      </c>
      <c r="D171" s="2">
        <v>227.95841586062602</v>
      </c>
      <c r="F171" s="2">
        <v>228.54785682589201</v>
      </c>
      <c r="H171" s="2">
        <v>0.5894409652659931</v>
      </c>
      <c r="J171" s="1">
        <v>2.5857389955998723E-3</v>
      </c>
      <c r="L171" s="2">
        <v>228.16670665635499</v>
      </c>
      <c r="N171" s="2">
        <v>0.20829079572897058</v>
      </c>
      <c r="P171" s="1">
        <v>9.1372277238634505E-4</v>
      </c>
      <c r="R171" s="2">
        <v>227.96576004335202</v>
      </c>
      <c r="T171" s="2">
        <v>7.344182726001236E-3</v>
      </c>
      <c r="V171" s="1">
        <v>3.2217203731102762E-5</v>
      </c>
      <c r="X171" s="2">
        <v>228.45846419403298</v>
      </c>
      <c r="Z171" s="2">
        <v>0.50004833340696564</v>
      </c>
      <c r="AB171" s="1">
        <v>2.1935945269627405E-3</v>
      </c>
      <c r="AD171" s="2">
        <v>228.064727279077</v>
      </c>
      <c r="AF171" s="2">
        <v>0.10631141845098568</v>
      </c>
      <c r="AH171" s="1">
        <v>4.6636320948985967E-4</v>
      </c>
      <c r="AJ171" s="2">
        <v>229.37525991631699</v>
      </c>
      <c r="AL171" s="2">
        <v>1.4168440556909729</v>
      </c>
      <c r="AN171" s="1">
        <v>6.2153619130132605E-3</v>
      </c>
      <c r="AP171" s="9">
        <v>2</v>
      </c>
    </row>
    <row r="173" spans="1:49" x14ac:dyDescent="0.2">
      <c r="A173" t="s">
        <v>528</v>
      </c>
      <c r="B173" t="s">
        <v>112</v>
      </c>
      <c r="D173" s="2">
        <v>98.023187419091997</v>
      </c>
      <c r="F173" s="2">
        <v>99.955010720970009</v>
      </c>
      <c r="H173" s="2">
        <v>1.931823301878012</v>
      </c>
      <c r="J173" s="1">
        <v>1.9707819677589368E-2</v>
      </c>
      <c r="L173" s="2">
        <v>98.337869433373996</v>
      </c>
      <c r="N173" s="2">
        <v>0.31468201428199905</v>
      </c>
      <c r="P173" s="1">
        <v>3.2102813892043299E-3</v>
      </c>
      <c r="R173" s="2">
        <v>97.960023954199997</v>
      </c>
      <c r="T173" s="2">
        <v>-6.3163464891999865E-2</v>
      </c>
      <c r="V173" s="1">
        <v>-6.4437268931021832E-4</v>
      </c>
      <c r="X173" s="2">
        <v>99.332393643864009</v>
      </c>
      <c r="Z173" s="2">
        <v>1.3092062247720122</v>
      </c>
      <c r="AB173" s="1">
        <v>1.3356087056979519E-2</v>
      </c>
      <c r="AD173" s="2">
        <v>98.555914829862004</v>
      </c>
      <c r="AF173" s="2">
        <v>0.53272741077000774</v>
      </c>
      <c r="AH173" s="1">
        <v>5.4347081011798266E-3</v>
      </c>
      <c r="AJ173" s="2">
        <v>102.803155280553</v>
      </c>
      <c r="AL173" s="2">
        <v>4.7799678614610031</v>
      </c>
      <c r="AN173" s="1">
        <v>4.8763644473470855E-2</v>
      </c>
      <c r="AP173" s="9">
        <v>3</v>
      </c>
    </row>
    <row r="174" spans="1:49" x14ac:dyDescent="0.2">
      <c r="A174" t="s">
        <v>529</v>
      </c>
      <c r="B174" t="s">
        <v>113</v>
      </c>
      <c r="D174" s="2">
        <v>59.101712778829999</v>
      </c>
      <c r="F174" s="2">
        <v>58.873190281343994</v>
      </c>
      <c r="H174" s="2">
        <v>-0.22852249748600428</v>
      </c>
      <c r="J174" s="1">
        <v>-3.866596867356104E-3</v>
      </c>
      <c r="L174" s="2">
        <v>59.056774896650005</v>
      </c>
      <c r="N174" s="2">
        <v>-4.4937882179993949E-2</v>
      </c>
      <c r="P174" s="1">
        <v>-7.6034822117863432E-4</v>
      </c>
      <c r="R174" s="2">
        <v>59.112171628519</v>
      </c>
      <c r="T174" s="2">
        <v>1.0458849689001681E-2</v>
      </c>
      <c r="V174" s="1">
        <v>1.7696356327507313E-4</v>
      </c>
      <c r="X174" s="2">
        <v>58.986447096124003</v>
      </c>
      <c r="Z174" s="2">
        <v>-0.11526568270599569</v>
      </c>
      <c r="AB174" s="1">
        <v>-1.9502934396730953E-3</v>
      </c>
      <c r="AD174" s="2">
        <v>59.023386917461004</v>
      </c>
      <c r="AF174" s="2">
        <v>-7.832586136899522E-2</v>
      </c>
      <c r="AH174" s="1">
        <v>-1.3252722753079203E-3</v>
      </c>
      <c r="AJ174" s="2">
        <v>58.525500129669005</v>
      </c>
      <c r="AL174" s="2">
        <v>-0.57621264916099335</v>
      </c>
      <c r="AN174" s="1">
        <v>-9.7495084671622313E-3</v>
      </c>
      <c r="AP174" s="9">
        <v>1</v>
      </c>
    </row>
    <row r="175" spans="1:49" x14ac:dyDescent="0.2">
      <c r="A175" t="s">
        <v>530</v>
      </c>
      <c r="B175" t="s">
        <v>114</v>
      </c>
      <c r="D175" s="2">
        <v>47.698418991242001</v>
      </c>
      <c r="F175" s="2">
        <v>47.422467645758005</v>
      </c>
      <c r="H175" s="2">
        <v>-0.27595134548399614</v>
      </c>
      <c r="J175" s="1">
        <v>-5.7853352651932571E-3</v>
      </c>
      <c r="L175" s="2">
        <v>47.664808197433999</v>
      </c>
      <c r="N175" s="2">
        <v>-3.3610793808001915E-2</v>
      </c>
      <c r="P175" s="1">
        <v>-7.0465215658769024E-4</v>
      </c>
      <c r="R175" s="2">
        <v>47.707532496455002</v>
      </c>
      <c r="T175" s="2">
        <v>9.1135052130013605E-3</v>
      </c>
      <c r="V175" s="1">
        <v>1.9106514232001504E-4</v>
      </c>
      <c r="X175" s="2">
        <v>47.581661643303995</v>
      </c>
      <c r="Z175" s="2">
        <v>-0.1167573479380053</v>
      </c>
      <c r="AB175" s="1">
        <v>-2.4478242760927432E-3</v>
      </c>
      <c r="AD175" s="2">
        <v>47.629185278260003</v>
      </c>
      <c r="AF175" s="2">
        <v>-6.9233712981997542E-2</v>
      </c>
      <c r="AH175" s="1">
        <v>-1.4514886330867628E-3</v>
      </c>
      <c r="AJ175" s="2">
        <v>47.138970809109004</v>
      </c>
      <c r="AL175" s="2">
        <v>-0.55944818213299641</v>
      </c>
      <c r="AN175" s="1">
        <v>-1.1728862171211959E-2</v>
      </c>
      <c r="AP175" s="9">
        <v>2</v>
      </c>
    </row>
    <row r="176" spans="1:49" x14ac:dyDescent="0.2">
      <c r="A176" t="s">
        <v>839</v>
      </c>
      <c r="B176" t="s">
        <v>115</v>
      </c>
      <c r="D176" s="2">
        <v>55.625049922894</v>
      </c>
      <c r="F176" s="2">
        <v>58.238295629272002</v>
      </c>
      <c r="H176" s="2">
        <v>2.6132457063780024</v>
      </c>
      <c r="J176" s="1">
        <v>4.6979655928406638E-2</v>
      </c>
      <c r="L176" s="2">
        <v>56.051078086479002</v>
      </c>
      <c r="N176" s="2">
        <v>0.42602816358500206</v>
      </c>
      <c r="P176" s="1">
        <v>7.6589264041210074E-3</v>
      </c>
      <c r="R176" s="2">
        <v>55.602086478151996</v>
      </c>
      <c r="T176" s="2">
        <v>-2.2963444742003958E-2</v>
      </c>
      <c r="V176" s="1">
        <v>-4.1282560238301426E-4</v>
      </c>
      <c r="X176" s="2">
        <v>57.145733605370999</v>
      </c>
      <c r="Z176" s="2">
        <v>1.5206836824769994</v>
      </c>
      <c r="AB176" s="1">
        <v>2.7338109081878247E-2</v>
      </c>
      <c r="AD176" s="2">
        <v>56.204087580821998</v>
      </c>
      <c r="AF176" s="2">
        <v>0.57903765792799788</v>
      </c>
      <c r="AH176" s="1">
        <v>1.0409656417938408E-2</v>
      </c>
      <c r="AJ176" s="2">
        <v>61.615192409544001</v>
      </c>
      <c r="AL176" s="2">
        <v>5.9901424866500008</v>
      </c>
      <c r="AN176" s="1">
        <v>0.10768785816737927</v>
      </c>
      <c r="AP176" s="9">
        <v>3</v>
      </c>
    </row>
    <row r="177" spans="1:42" x14ac:dyDescent="0.2">
      <c r="A177" t="s">
        <v>531</v>
      </c>
      <c r="B177" t="s">
        <v>116</v>
      </c>
      <c r="D177" s="2">
        <v>61.261640071405999</v>
      </c>
      <c r="F177" s="2">
        <v>61.639956579903</v>
      </c>
      <c r="H177" s="2">
        <v>0.37831650849700083</v>
      </c>
      <c r="J177" s="1">
        <v>6.1754224675676104E-3</v>
      </c>
      <c r="L177" s="2">
        <v>61.281693127835993</v>
      </c>
      <c r="N177" s="2">
        <v>2.0053056429993887E-2</v>
      </c>
      <c r="P177" s="1">
        <v>3.2733463235101496E-4</v>
      </c>
      <c r="R177" s="2">
        <v>61.295692045723996</v>
      </c>
      <c r="T177" s="2">
        <v>3.405197431799678E-2</v>
      </c>
      <c r="V177" s="1">
        <v>5.5584496723081714E-4</v>
      </c>
      <c r="X177" s="2">
        <v>61.502271541295002</v>
      </c>
      <c r="Z177" s="2">
        <v>0.24063146988900286</v>
      </c>
      <c r="AB177" s="1">
        <v>3.9279305876977018E-3</v>
      </c>
      <c r="AD177" s="2">
        <v>61.323094964815994</v>
      </c>
      <c r="AF177" s="2">
        <v>6.1454893409994327E-2</v>
      </c>
      <c r="AH177" s="1">
        <v>1.0031545570501064E-3</v>
      </c>
      <c r="AJ177" s="2">
        <v>61.975675274521997</v>
      </c>
      <c r="AL177" s="2">
        <v>0.71403520311599777</v>
      </c>
      <c r="AN177" s="1">
        <v>1.1655502567083168E-2</v>
      </c>
      <c r="AP177" s="9">
        <v>3</v>
      </c>
    </row>
    <row r="179" spans="1:42" x14ac:dyDescent="0.2">
      <c r="A179" t="s">
        <v>532</v>
      </c>
      <c r="B179" t="s">
        <v>117</v>
      </c>
      <c r="D179" s="2">
        <v>148.10270219953799</v>
      </c>
      <c r="F179" s="2">
        <v>146.91967939001398</v>
      </c>
      <c r="H179" s="2">
        <v>-1.1830228095240045</v>
      </c>
      <c r="J179" s="1">
        <v>-7.9878543197012316E-3</v>
      </c>
      <c r="L179" s="2">
        <v>147.92146967120001</v>
      </c>
      <c r="N179" s="2">
        <v>-0.1812325283379721</v>
      </c>
      <c r="P179" s="1">
        <v>-1.2236949471306638E-3</v>
      </c>
      <c r="R179" s="2">
        <v>148.13544978363799</v>
      </c>
      <c r="T179" s="2">
        <v>3.2747584100007998E-2</v>
      </c>
      <c r="V179" s="1">
        <v>2.2111402164619085E-4</v>
      </c>
      <c r="X179" s="2">
        <v>147.55723218267499</v>
      </c>
      <c r="Z179" s="2">
        <v>-0.54547001686299268</v>
      </c>
      <c r="AB179" s="1">
        <v>-3.6830524275518204E-3</v>
      </c>
      <c r="AD179" s="2">
        <v>147.823122513117</v>
      </c>
      <c r="AF179" s="2">
        <v>-0.27957968642098763</v>
      </c>
      <c r="AH179" s="1">
        <v>-1.8877419673566211E-3</v>
      </c>
      <c r="AJ179" s="2">
        <v>145.649670672068</v>
      </c>
      <c r="AL179" s="2">
        <v>-2.4530315274699888</v>
      </c>
      <c r="AN179" s="1">
        <v>-1.6563043692241566E-2</v>
      </c>
      <c r="AP179" s="9">
        <v>1</v>
      </c>
    </row>
    <row r="180" spans="1:42" x14ac:dyDescent="0.2">
      <c r="A180" t="s">
        <v>533</v>
      </c>
      <c r="B180" t="s">
        <v>118</v>
      </c>
      <c r="D180" s="2">
        <v>183.28737488583698</v>
      </c>
      <c r="F180" s="2">
        <v>182.134095981483</v>
      </c>
      <c r="H180" s="2">
        <v>-1.1532789043539822</v>
      </c>
      <c r="J180" s="1">
        <v>-6.2921895470013549E-3</v>
      </c>
      <c r="L180" s="2">
        <v>183.10609137848499</v>
      </c>
      <c r="N180" s="2">
        <v>-0.18128350735199206</v>
      </c>
      <c r="P180" s="1">
        <v>-9.890670727588681E-4</v>
      </c>
      <c r="R180" s="2">
        <v>183.339987373436</v>
      </c>
      <c r="T180" s="2">
        <v>5.2612487599020596E-2</v>
      </c>
      <c r="V180" s="1">
        <v>2.8704916327047071E-4</v>
      </c>
      <c r="X180" s="2">
        <v>182.583469702348</v>
      </c>
      <c r="Z180" s="2">
        <v>-0.70390518348898468</v>
      </c>
      <c r="AB180" s="1">
        <v>-3.8404455512957261E-3</v>
      </c>
      <c r="AD180" s="2">
        <v>182.92784124715303</v>
      </c>
      <c r="AF180" s="2">
        <v>-0.35953363868395627</v>
      </c>
      <c r="AH180" s="1">
        <v>-1.9615843093824473E-3</v>
      </c>
      <c r="AJ180" s="2">
        <v>180.559946224854</v>
      </c>
      <c r="AL180" s="2">
        <v>-2.7274286609829801</v>
      </c>
      <c r="AN180" s="1">
        <v>-1.4880613913979596E-2</v>
      </c>
      <c r="AP180" s="9">
        <v>1</v>
      </c>
    </row>
    <row r="181" spans="1:42" x14ac:dyDescent="0.2">
      <c r="A181" t="s">
        <v>534</v>
      </c>
      <c r="B181" t="s">
        <v>119</v>
      </c>
      <c r="D181" s="2">
        <v>86.376649326459997</v>
      </c>
      <c r="F181" s="2">
        <v>85.585111801695007</v>
      </c>
      <c r="H181" s="2">
        <v>-0.79153752476499051</v>
      </c>
      <c r="J181" s="1">
        <v>-9.1637905723036261E-3</v>
      </c>
      <c r="L181" s="2">
        <v>86.283672153891999</v>
      </c>
      <c r="N181" s="2">
        <v>-9.2977172567998423E-2</v>
      </c>
      <c r="P181" s="1">
        <v>-1.0764155971898354E-3</v>
      </c>
      <c r="R181" s="2">
        <v>86.376078318366012</v>
      </c>
      <c r="T181" s="2">
        <v>-5.7100809398491492E-4</v>
      </c>
      <c r="V181" s="1">
        <v>-6.6106765941660164E-6</v>
      </c>
      <c r="X181" s="2">
        <v>85.921944114167005</v>
      </c>
      <c r="Z181" s="2">
        <v>-0.45470521229299266</v>
      </c>
      <c r="AB181" s="1">
        <v>-5.2642145283320401E-3</v>
      </c>
      <c r="AD181" s="2">
        <v>86.189223481094999</v>
      </c>
      <c r="AF181" s="2">
        <v>-0.18742584536499862</v>
      </c>
      <c r="AH181" s="1">
        <v>-2.1698670511821295E-3</v>
      </c>
      <c r="AJ181" s="2">
        <v>84.668934097105989</v>
      </c>
      <c r="AL181" s="2">
        <v>-1.7077152293540081</v>
      </c>
      <c r="AN181" s="1">
        <v>-1.9770565803029813E-2</v>
      </c>
      <c r="AP181" s="9">
        <v>1</v>
      </c>
    </row>
    <row r="182" spans="1:42" x14ac:dyDescent="0.2">
      <c r="A182" t="s">
        <v>840</v>
      </c>
      <c r="B182" t="s">
        <v>120</v>
      </c>
      <c r="D182" s="2">
        <v>80.579783664565994</v>
      </c>
      <c r="F182" s="2">
        <v>79.903610459396006</v>
      </c>
      <c r="H182" s="2">
        <v>-0.67617320516998802</v>
      </c>
      <c r="J182" s="1">
        <v>-8.3913504655799571E-3</v>
      </c>
      <c r="L182" s="2">
        <v>80.502728318945003</v>
      </c>
      <c r="N182" s="2">
        <v>-7.7055345620991034E-2</v>
      </c>
      <c r="P182" s="1">
        <v>-9.5626151022883935E-4</v>
      </c>
      <c r="R182" s="2">
        <v>80.546572500772996</v>
      </c>
      <c r="T182" s="2">
        <v>-3.3211163792998377E-2</v>
      </c>
      <c r="V182" s="1">
        <v>-4.1215255592207047E-4</v>
      </c>
      <c r="X182" s="2">
        <v>80.168954546747003</v>
      </c>
      <c r="Z182" s="2">
        <v>-0.41082911781899156</v>
      </c>
      <c r="AB182" s="1">
        <v>-5.0984142564737215E-3</v>
      </c>
      <c r="AD182" s="2">
        <v>80.432759565439</v>
      </c>
      <c r="AF182" s="2">
        <v>-0.14702409912699466</v>
      </c>
      <c r="AH182" s="1">
        <v>-1.8245779827235596E-3</v>
      </c>
      <c r="AJ182" s="2">
        <v>79.091032003007001</v>
      </c>
      <c r="AL182" s="2">
        <v>-1.4887516615589931</v>
      </c>
      <c r="AN182" s="1">
        <v>-1.8475498367634041E-2</v>
      </c>
      <c r="AP182" s="9">
        <v>3</v>
      </c>
    </row>
    <row r="183" spans="1:42" x14ac:dyDescent="0.2">
      <c r="A183" t="s">
        <v>535</v>
      </c>
      <c r="B183" t="s">
        <v>121</v>
      </c>
      <c r="D183" s="2">
        <v>82.455991926571002</v>
      </c>
      <c r="F183" s="2">
        <v>81.947094357984</v>
      </c>
      <c r="H183" s="2">
        <v>-0.50889756858700252</v>
      </c>
      <c r="J183" s="1">
        <v>-6.1717475794868587E-3</v>
      </c>
      <c r="L183" s="2">
        <v>82.371862034122003</v>
      </c>
      <c r="N183" s="2">
        <v>-8.4129892448999044E-2</v>
      </c>
      <c r="P183" s="1">
        <v>-1.0203005322392906E-3</v>
      </c>
      <c r="R183" s="2">
        <v>82.478844592414006</v>
      </c>
      <c r="T183" s="2">
        <v>2.2852665843004161E-2</v>
      </c>
      <c r="V183" s="1">
        <v>2.7714985059369604E-4</v>
      </c>
      <c r="X183" s="2">
        <v>82.217278935306993</v>
      </c>
      <c r="Z183" s="2">
        <v>-0.23871299126400913</v>
      </c>
      <c r="AB183" s="1">
        <v>-2.8950351052302987E-3</v>
      </c>
      <c r="AD183" s="2">
        <v>82.315398643400002</v>
      </c>
      <c r="AF183" s="2">
        <v>-0.14059328317100039</v>
      </c>
      <c r="AH183" s="1">
        <v>-1.705070545948947E-3</v>
      </c>
      <c r="AJ183" s="2">
        <v>81.347969219270013</v>
      </c>
      <c r="AL183" s="2">
        <v>-1.1080227073009894</v>
      </c>
      <c r="AN183" s="1">
        <v>-1.343774638340061E-2</v>
      </c>
      <c r="AP183" s="9">
        <v>1</v>
      </c>
    </row>
    <row r="185" spans="1:42" x14ac:dyDescent="0.2">
      <c r="A185" t="s">
        <v>536</v>
      </c>
      <c r="B185" t="s">
        <v>122</v>
      </c>
      <c r="D185" s="2">
        <v>86.869478184774991</v>
      </c>
      <c r="F185" s="2">
        <v>87.185926147065999</v>
      </c>
      <c r="H185" s="2">
        <v>0.31644796229100791</v>
      </c>
      <c r="J185" s="1">
        <v>3.6427980103427115E-3</v>
      </c>
      <c r="L185" s="2">
        <v>86.895072778501003</v>
      </c>
      <c r="N185" s="2">
        <v>2.5594593726012249E-2</v>
      </c>
      <c r="P185" s="1">
        <v>2.9463275549522104E-4</v>
      </c>
      <c r="R185" s="2">
        <v>86.853608450289997</v>
      </c>
      <c r="T185" s="2">
        <v>-1.5869734484994069E-2</v>
      </c>
      <c r="V185" s="1">
        <v>-1.826848142363476E-4</v>
      </c>
      <c r="X185" s="2">
        <v>86.710846125266002</v>
      </c>
      <c r="Z185" s="2">
        <v>-0.15863205950898873</v>
      </c>
      <c r="AB185" s="1">
        <v>-1.8260966086566302E-3</v>
      </c>
      <c r="AD185" s="2">
        <v>86.786089281368007</v>
      </c>
      <c r="AF185" s="2">
        <v>-8.3388903406984127E-2</v>
      </c>
      <c r="AH185" s="1">
        <v>-9.5993328323686327E-4</v>
      </c>
      <c r="AJ185" s="2">
        <v>86.854183643671007</v>
      </c>
      <c r="AL185" s="2">
        <v>-1.5294541103983761E-2</v>
      </c>
      <c r="AN185" s="1">
        <v>-1.760634623757223E-4</v>
      </c>
      <c r="AP185" s="9">
        <v>3</v>
      </c>
    </row>
    <row r="186" spans="1:42" x14ac:dyDescent="0.2">
      <c r="A186" t="s">
        <v>537</v>
      </c>
      <c r="B186" t="s">
        <v>123</v>
      </c>
      <c r="D186" s="2">
        <v>68.227367258089004</v>
      </c>
      <c r="F186" s="2">
        <v>67.898620504131998</v>
      </c>
      <c r="H186" s="2">
        <v>-0.32874675395700592</v>
      </c>
      <c r="J186" s="1">
        <v>-4.8184001108152073E-3</v>
      </c>
      <c r="L186" s="2">
        <v>68.170992636438996</v>
      </c>
      <c r="N186" s="2">
        <v>-5.6374621650007839E-2</v>
      </c>
      <c r="P186" s="1">
        <v>-8.2627578808303049E-4</v>
      </c>
      <c r="R186" s="2">
        <v>68.226882512402995</v>
      </c>
      <c r="T186" s="2">
        <v>-4.8474568600909151E-4</v>
      </c>
      <c r="V186" s="1">
        <v>-7.104856972941753E-6</v>
      </c>
      <c r="X186" s="2">
        <v>68.056761376699995</v>
      </c>
      <c r="Z186" s="2">
        <v>-0.17060588138900812</v>
      </c>
      <c r="AB186" s="1">
        <v>-2.5005490940848397E-3</v>
      </c>
      <c r="AD186" s="2">
        <v>68.143139034875006</v>
      </c>
      <c r="AF186" s="2">
        <v>-8.4228223213997921E-2</v>
      </c>
      <c r="AH186" s="1">
        <v>-1.2345225471676376E-3</v>
      </c>
      <c r="AJ186" s="2">
        <v>67.487707162347007</v>
      </c>
      <c r="AL186" s="2">
        <v>-0.73966009574199632</v>
      </c>
      <c r="AN186" s="1">
        <v>-1.0841105636452689E-2</v>
      </c>
      <c r="AP186" s="9">
        <v>2</v>
      </c>
    </row>
    <row r="187" spans="1:42" x14ac:dyDescent="0.2">
      <c r="A187" t="s">
        <v>538</v>
      </c>
      <c r="B187" t="s">
        <v>124</v>
      </c>
      <c r="D187" s="2">
        <v>60.859930702417003</v>
      </c>
      <c r="F187" s="2">
        <v>61.643042781589998</v>
      </c>
      <c r="H187" s="2">
        <v>0.78311207917299441</v>
      </c>
      <c r="J187" s="1">
        <v>1.286744940611465E-2</v>
      </c>
      <c r="L187" s="2">
        <v>60.995448676959001</v>
      </c>
      <c r="N187" s="2">
        <v>0.13551797454199743</v>
      </c>
      <c r="P187" s="1">
        <v>2.2267191726627359E-3</v>
      </c>
      <c r="R187" s="2">
        <v>60.847785839253</v>
      </c>
      <c r="T187" s="2">
        <v>-1.2144863164003539E-2</v>
      </c>
      <c r="V187" s="1">
        <v>-1.995543377035297E-4</v>
      </c>
      <c r="X187" s="2">
        <v>61.295702713946</v>
      </c>
      <c r="Z187" s="2">
        <v>0.43577201152899647</v>
      </c>
      <c r="AB187" s="1">
        <v>7.1602449509803687E-3</v>
      </c>
      <c r="AD187" s="2">
        <v>61.018169783768997</v>
      </c>
      <c r="AF187" s="2">
        <v>0.1582390813519936</v>
      </c>
      <c r="AH187" s="1">
        <v>2.600053590690488E-3</v>
      </c>
      <c r="AJ187" s="2">
        <v>62.583043076003996</v>
      </c>
      <c r="AL187" s="2">
        <v>1.7231123735869929</v>
      </c>
      <c r="AN187" s="1">
        <v>2.8312756089263192E-2</v>
      </c>
      <c r="AP187" s="9">
        <v>3</v>
      </c>
    </row>
    <row r="188" spans="1:42" x14ac:dyDescent="0.2">
      <c r="A188" t="s">
        <v>539</v>
      </c>
      <c r="B188" t="s">
        <v>125</v>
      </c>
      <c r="D188" s="2">
        <v>56.301293834163999</v>
      </c>
      <c r="F188" s="2">
        <v>56.328287902212999</v>
      </c>
      <c r="H188" s="2">
        <v>2.6994068048999509E-2</v>
      </c>
      <c r="J188" s="1">
        <v>4.7945733056349994E-4</v>
      </c>
      <c r="L188" s="2">
        <v>56.307496878247996</v>
      </c>
      <c r="N188" s="2">
        <v>6.2030440839961898E-3</v>
      </c>
      <c r="P188" s="1">
        <v>1.1017587095364656E-4</v>
      </c>
      <c r="R188" s="2">
        <v>56.257562940273999</v>
      </c>
      <c r="T188" s="2">
        <v>-4.3730893890000289E-2</v>
      </c>
      <c r="V188" s="1">
        <v>-7.7672982114425392E-4</v>
      </c>
      <c r="X188" s="2">
        <v>56.363681482776002</v>
      </c>
      <c r="Z188" s="2">
        <v>6.2387648612002522E-2</v>
      </c>
      <c r="AB188" s="1">
        <v>1.108103284371509E-3</v>
      </c>
      <c r="AD188" s="2">
        <v>56.347422735454003</v>
      </c>
      <c r="AF188" s="2">
        <v>4.612890129000391E-2</v>
      </c>
      <c r="AH188" s="1">
        <v>8.1932222420815111E-4</v>
      </c>
      <c r="AJ188" s="2">
        <v>56.378773520475995</v>
      </c>
      <c r="AL188" s="2">
        <v>7.7479686311995977E-2</v>
      </c>
      <c r="AN188" s="1">
        <v>1.3761617368903303E-3</v>
      </c>
      <c r="AP188" s="9">
        <v>4</v>
      </c>
    </row>
    <row r="189" spans="1:42" x14ac:dyDescent="0.2">
      <c r="A189" t="s">
        <v>924</v>
      </c>
      <c r="B189" t="s">
        <v>170</v>
      </c>
      <c r="D189" s="2">
        <v>123.447657422669</v>
      </c>
      <c r="F189" s="2">
        <v>125.407046308888</v>
      </c>
      <c r="H189" s="2">
        <v>1.9593888862190028</v>
      </c>
      <c r="J189" s="1">
        <v>1.5872224124191404E-2</v>
      </c>
      <c r="L189" s="2">
        <v>123.847319078445</v>
      </c>
      <c r="N189" s="2">
        <v>0.39966165577600066</v>
      </c>
      <c r="P189" s="1">
        <v>3.2374989053669139E-3</v>
      </c>
      <c r="R189" s="2">
        <v>123.603784842344</v>
      </c>
      <c r="T189" s="2">
        <v>0.15612741967500199</v>
      </c>
      <c r="V189" s="1">
        <v>1.2647256572916703E-3</v>
      </c>
      <c r="X189" s="2">
        <v>124.55159482125799</v>
      </c>
      <c r="Z189" s="2">
        <v>1.1039373985889966</v>
      </c>
      <c r="AB189" s="1">
        <v>8.9425544529310591E-3</v>
      </c>
      <c r="AD189" s="2">
        <v>123.839868943231</v>
      </c>
      <c r="AF189" s="2">
        <v>0.39221152056200026</v>
      </c>
      <c r="AH189" s="1">
        <v>3.1771483457083203E-3</v>
      </c>
      <c r="AJ189" s="2">
        <v>128.16993501060298</v>
      </c>
      <c r="AL189" s="2">
        <v>4.7222775879339878</v>
      </c>
      <c r="AN189" s="1">
        <v>3.8253278243794556E-2</v>
      </c>
      <c r="AP189" s="9">
        <v>3</v>
      </c>
    </row>
    <row r="191" spans="1:42" x14ac:dyDescent="0.2">
      <c r="A191" t="s">
        <v>540</v>
      </c>
      <c r="B191" t="s">
        <v>126</v>
      </c>
      <c r="D191" s="2">
        <v>170.75339766721601</v>
      </c>
      <c r="F191" s="2">
        <v>169.44799791676598</v>
      </c>
      <c r="H191" s="2">
        <v>-1.3053997504500217</v>
      </c>
      <c r="J191" s="1">
        <v>-7.6449415840856988E-3</v>
      </c>
      <c r="L191" s="2">
        <v>170.57420171928001</v>
      </c>
      <c r="N191" s="2">
        <v>-0.17919594793599458</v>
      </c>
      <c r="P191" s="1">
        <v>-1.049442941599513E-3</v>
      </c>
      <c r="R191" s="2">
        <v>170.78894676471299</v>
      </c>
      <c r="T191" s="2">
        <v>3.554909749698254E-2</v>
      </c>
      <c r="V191" s="1">
        <v>2.0818969333930758E-4</v>
      </c>
      <c r="X191" s="2">
        <v>170.05625033427501</v>
      </c>
      <c r="Z191" s="2">
        <v>-0.69714733294100029</v>
      </c>
      <c r="AB191" s="1">
        <v>-4.0827728318453826E-3</v>
      </c>
      <c r="AD191" s="2">
        <v>170.40674848093701</v>
      </c>
      <c r="AF191" s="2">
        <v>-0.3466491862789951</v>
      </c>
      <c r="AH191" s="1">
        <v>-2.0301158923618327E-3</v>
      </c>
      <c r="AJ191" s="2">
        <v>167.91865038181299</v>
      </c>
      <c r="AL191" s="2">
        <v>-2.8347472854030116</v>
      </c>
      <c r="AN191" s="1">
        <v>-1.6601410713523227E-2</v>
      </c>
      <c r="AP191" s="9">
        <v>1</v>
      </c>
    </row>
    <row r="192" spans="1:42" x14ac:dyDescent="0.2">
      <c r="A192" t="s">
        <v>541</v>
      </c>
      <c r="B192" t="s">
        <v>127</v>
      </c>
      <c r="D192" s="2">
        <v>74.998659878227002</v>
      </c>
      <c r="F192" s="2">
        <v>74.907483489502994</v>
      </c>
      <c r="H192" s="2">
        <v>-9.1176388724008461E-2</v>
      </c>
      <c r="J192" s="1">
        <v>-1.2157069055906964E-3</v>
      </c>
      <c r="L192" s="2">
        <v>74.991039868847992</v>
      </c>
      <c r="N192" s="2">
        <v>-7.6200093790106393E-3</v>
      </c>
      <c r="P192" s="1">
        <v>-1.0160194050644388E-4</v>
      </c>
      <c r="R192" s="2">
        <v>74.995883485756991</v>
      </c>
      <c r="T192" s="2">
        <v>-2.7763924700110465E-3</v>
      </c>
      <c r="V192" s="1">
        <v>-3.7019227737122088E-5</v>
      </c>
      <c r="X192" s="2">
        <v>74.925665887525014</v>
      </c>
      <c r="Z192" s="2">
        <v>-7.2993990701988309E-2</v>
      </c>
      <c r="AB192" s="1">
        <v>-9.732706000414726E-4</v>
      </c>
      <c r="AD192" s="2">
        <v>74.945243087202996</v>
      </c>
      <c r="AF192" s="2">
        <v>-5.3416791024005761E-2</v>
      </c>
      <c r="AH192" s="1">
        <v>-7.1223660677053365E-4</v>
      </c>
      <c r="AJ192" s="2">
        <v>74.708001546193998</v>
      </c>
      <c r="AL192" s="2">
        <v>-0.29065833203300429</v>
      </c>
      <c r="AN192" s="1">
        <v>-3.8755136759101722E-3</v>
      </c>
      <c r="AP192" s="9">
        <v>2</v>
      </c>
    </row>
    <row r="193" spans="1:42" x14ac:dyDescent="0.2">
      <c r="A193" t="s">
        <v>542</v>
      </c>
      <c r="B193" t="s">
        <v>128</v>
      </c>
      <c r="D193" s="2">
        <v>112.40655860620899</v>
      </c>
      <c r="F193" s="2">
        <v>111.37683352089999</v>
      </c>
      <c r="H193" s="2">
        <v>-1.0297250853089963</v>
      </c>
      <c r="J193" s="1">
        <v>-9.1607206739279853E-3</v>
      </c>
      <c r="L193" s="2">
        <v>112.239452745135</v>
      </c>
      <c r="N193" s="2">
        <v>-0.16710586107399195</v>
      </c>
      <c r="P193" s="1">
        <v>-1.4866202038922801E-3</v>
      </c>
      <c r="R193" s="2">
        <v>112.39841442999</v>
      </c>
      <c r="T193" s="2">
        <v>-8.144176218991106E-3</v>
      </c>
      <c r="V193" s="1">
        <v>-7.2452856132019746E-5</v>
      </c>
      <c r="X193" s="2">
        <v>111.85423310809999</v>
      </c>
      <c r="Z193" s="2">
        <v>-0.55232549810899911</v>
      </c>
      <c r="AB193" s="1">
        <v>-4.9136412052605116E-3</v>
      </c>
      <c r="AD193" s="2">
        <v>112.18464845083601</v>
      </c>
      <c r="AF193" s="2">
        <v>-0.22191015537298142</v>
      </c>
      <c r="AH193" s="1">
        <v>-1.9741744443079481E-3</v>
      </c>
      <c r="AJ193" s="2">
        <v>110.213104623364</v>
      </c>
      <c r="AL193" s="2">
        <v>-2.1934539828449857</v>
      </c>
      <c r="AN193" s="1">
        <v>-1.9513576521181977E-2</v>
      </c>
      <c r="AP193" s="9">
        <v>2</v>
      </c>
    </row>
    <row r="194" spans="1:42" x14ac:dyDescent="0.2">
      <c r="A194" t="s">
        <v>543</v>
      </c>
      <c r="B194" t="s">
        <v>129</v>
      </c>
      <c r="D194" s="2">
        <v>30.526215478101001</v>
      </c>
      <c r="F194" s="2">
        <v>30.047206360164001</v>
      </c>
      <c r="H194" s="2">
        <v>-0.47900911793700018</v>
      </c>
      <c r="J194" s="1">
        <v>-1.5691729565384002E-2</v>
      </c>
      <c r="L194" s="2">
        <v>30.424446593311</v>
      </c>
      <c r="N194" s="2">
        <v>-0.10176888479000112</v>
      </c>
      <c r="P194" s="1">
        <v>-3.3338192499823122E-3</v>
      </c>
      <c r="R194" s="2">
        <v>30.493163043688</v>
      </c>
      <c r="T194" s="2">
        <v>-3.3052434413001208E-2</v>
      </c>
      <c r="V194" s="1">
        <v>-1.0827557198078641E-3</v>
      </c>
      <c r="X194" s="2">
        <v>30.241432943583998</v>
      </c>
      <c r="Z194" s="2">
        <v>-0.28478253451700297</v>
      </c>
      <c r="AB194" s="1">
        <v>-9.3291136833290461E-3</v>
      </c>
      <c r="AD194" s="2">
        <v>30.430934960514001</v>
      </c>
      <c r="AF194" s="2">
        <v>-9.5280517586999736E-2</v>
      </c>
      <c r="AH194" s="1">
        <v>-3.1212685914293044E-3</v>
      </c>
      <c r="AJ194" s="2">
        <v>29.455432428585997</v>
      </c>
      <c r="AL194" s="2">
        <v>-1.0707830495150041</v>
      </c>
      <c r="AN194" s="1">
        <v>-3.5077491026791911E-2</v>
      </c>
      <c r="AP194" s="9">
        <v>4</v>
      </c>
    </row>
    <row r="195" spans="1:42" x14ac:dyDescent="0.2">
      <c r="A195" t="s">
        <v>544</v>
      </c>
      <c r="B195" t="s">
        <v>130</v>
      </c>
      <c r="D195" s="2">
        <v>87.552560915664998</v>
      </c>
      <c r="F195" s="2">
        <v>86.539525719657007</v>
      </c>
      <c r="H195" s="2">
        <v>-1.0130351960079906</v>
      </c>
      <c r="J195" s="1">
        <v>-1.1570594685217681E-2</v>
      </c>
      <c r="L195" s="2">
        <v>87.429651811279996</v>
      </c>
      <c r="N195" s="2">
        <v>-0.12290910438500191</v>
      </c>
      <c r="P195" s="1">
        <v>-1.4038322020459698E-3</v>
      </c>
      <c r="R195" s="2">
        <v>87.544961685585008</v>
      </c>
      <c r="T195" s="2">
        <v>-7.5992300799896384E-3</v>
      </c>
      <c r="V195" s="1">
        <v>-8.6796205622238692E-5</v>
      </c>
      <c r="X195" s="2">
        <v>86.984405803016003</v>
      </c>
      <c r="Z195" s="2">
        <v>-0.56815511264899499</v>
      </c>
      <c r="AB195" s="1">
        <v>-6.4893031877876241E-3</v>
      </c>
      <c r="AD195" s="2">
        <v>87.348225588559998</v>
      </c>
      <c r="AF195" s="2">
        <v>-0.20433532710499946</v>
      </c>
      <c r="AH195" s="1">
        <v>-2.3338589410517125E-3</v>
      </c>
      <c r="AJ195" s="2">
        <v>85.435271039794998</v>
      </c>
      <c r="AL195" s="2">
        <v>-2.1172898758700001</v>
      </c>
      <c r="AN195" s="1">
        <v>-2.4183071902482436E-2</v>
      </c>
      <c r="AP195" s="9">
        <v>2</v>
      </c>
    </row>
    <row r="197" spans="1:42" x14ac:dyDescent="0.2">
      <c r="A197" t="s">
        <v>545</v>
      </c>
      <c r="B197" t="s">
        <v>131</v>
      </c>
      <c r="D197" s="2">
        <v>49.719158752281999</v>
      </c>
      <c r="F197" s="2">
        <v>49.056186588456001</v>
      </c>
      <c r="H197" s="2">
        <v>-0.662972163825998</v>
      </c>
      <c r="J197" s="1">
        <v>-1.333433992978751E-2</v>
      </c>
      <c r="L197" s="2">
        <v>49.643724335186</v>
      </c>
      <c r="N197" s="2">
        <v>-7.5434417095998185E-2</v>
      </c>
      <c r="P197" s="1">
        <v>-1.5172102462923493E-3</v>
      </c>
      <c r="R197" s="2">
        <v>49.699111055147</v>
      </c>
      <c r="T197" s="2">
        <v>-2.0047697134998543E-2</v>
      </c>
      <c r="V197" s="1">
        <v>-4.0321875184741332E-4</v>
      </c>
      <c r="X197" s="2">
        <v>49.330898828606998</v>
      </c>
      <c r="Z197" s="2">
        <v>-0.38825992367500106</v>
      </c>
      <c r="AB197" s="1">
        <v>-7.8090605999479182E-3</v>
      </c>
      <c r="AD197" s="2">
        <v>49.574040594191999</v>
      </c>
      <c r="AF197" s="2">
        <v>-0.14511815808999984</v>
      </c>
      <c r="AH197" s="1">
        <v>-2.9187573106984484E-3</v>
      </c>
      <c r="AJ197" s="2">
        <v>48.300354293872999</v>
      </c>
      <c r="AL197" s="2">
        <v>-1.4188044584089994</v>
      </c>
      <c r="AN197" s="1">
        <v>-2.8536372980041209E-2</v>
      </c>
      <c r="AP197" s="9">
        <v>3</v>
      </c>
    </row>
    <row r="198" spans="1:42" x14ac:dyDescent="0.2">
      <c r="A198" t="s">
        <v>546</v>
      </c>
      <c r="B198" t="s">
        <v>132</v>
      </c>
      <c r="D198" s="2">
        <v>63.854220519144</v>
      </c>
      <c r="F198" s="2">
        <v>63.641688908063003</v>
      </c>
      <c r="H198" s="2">
        <v>-0.21253161108099761</v>
      </c>
      <c r="J198" s="1">
        <v>-3.328387839567769E-3</v>
      </c>
      <c r="L198" s="2">
        <v>63.839406702932997</v>
      </c>
      <c r="N198" s="2">
        <v>-1.4813816211002973E-2</v>
      </c>
      <c r="P198" s="1">
        <v>-2.3199431596791122E-4</v>
      </c>
      <c r="R198" s="2">
        <v>63.860723007372002</v>
      </c>
      <c r="T198" s="2">
        <v>6.5024882280013685E-3</v>
      </c>
      <c r="V198" s="1">
        <v>1.0183333497982128E-4</v>
      </c>
      <c r="X198" s="2">
        <v>63.741566088650998</v>
      </c>
      <c r="Z198" s="2">
        <v>-0.11265443049300217</v>
      </c>
      <c r="AB198" s="1">
        <v>-1.7642440793592881E-3</v>
      </c>
      <c r="AD198" s="2">
        <v>63.781542454479997</v>
      </c>
      <c r="AF198" s="2">
        <v>-7.2678064664003728E-2</v>
      </c>
      <c r="AH198" s="1">
        <v>-1.1381873284666323E-3</v>
      </c>
      <c r="AJ198" s="2">
        <v>63.368331824585994</v>
      </c>
      <c r="AL198" s="2">
        <v>-0.48588869455800676</v>
      </c>
      <c r="AN198" s="1">
        <v>-7.6093434483682013E-3</v>
      </c>
      <c r="AP198" s="9">
        <v>2</v>
      </c>
    </row>
    <row r="199" spans="1:42" x14ac:dyDescent="0.2">
      <c r="A199" t="s">
        <v>547</v>
      </c>
      <c r="B199" t="s">
        <v>133</v>
      </c>
      <c r="D199" s="2">
        <v>7.2811050424030004</v>
      </c>
      <c r="F199" s="2">
        <v>7.8862687694830003</v>
      </c>
      <c r="H199" s="2">
        <v>0.60516372707999988</v>
      </c>
      <c r="J199" s="1">
        <v>8.3114269545035466E-2</v>
      </c>
      <c r="L199" s="2">
        <v>7.3585525668459999</v>
      </c>
      <c r="N199" s="2">
        <v>7.7447524442999516E-2</v>
      </c>
      <c r="P199" s="1">
        <v>1.0636781641243749E-2</v>
      </c>
      <c r="R199" s="2">
        <v>7.2701631388779999</v>
      </c>
      <c r="T199" s="2">
        <v>-1.0941903525000463E-2</v>
      </c>
      <c r="V199" s="1">
        <v>-1.5027806165792219E-3</v>
      </c>
      <c r="X199" s="2">
        <v>7.635159430122</v>
      </c>
      <c r="Z199" s="2">
        <v>0.35405438771899966</v>
      </c>
      <c r="AB199" s="1">
        <v>4.8626463381188943E-2</v>
      </c>
      <c r="AD199" s="2">
        <v>7.4238134342890003</v>
      </c>
      <c r="AF199" s="2">
        <v>0.14270839188599993</v>
      </c>
      <c r="AH199" s="1">
        <v>1.9599825995492235E-2</v>
      </c>
      <c r="AJ199" s="2">
        <v>8.6248314814340006</v>
      </c>
      <c r="AL199" s="2">
        <v>1.3437264390310002</v>
      </c>
      <c r="AN199" s="1">
        <v>0.18454979446190314</v>
      </c>
      <c r="AP199" s="9">
        <v>4</v>
      </c>
    </row>
    <row r="200" spans="1:42" x14ac:dyDescent="0.2">
      <c r="A200" t="s">
        <v>925</v>
      </c>
      <c r="B200" t="s">
        <v>173</v>
      </c>
      <c r="D200" s="2">
        <v>91.260072750147003</v>
      </c>
      <c r="F200" s="2">
        <v>94.757928094337004</v>
      </c>
      <c r="H200" s="2">
        <v>3.4978553441900004</v>
      </c>
      <c r="J200" s="1">
        <v>3.8328430372463911E-2</v>
      </c>
      <c r="L200" s="2">
        <v>91.798702096625007</v>
      </c>
      <c r="N200" s="2">
        <v>0.53862934647800387</v>
      </c>
      <c r="P200" s="1">
        <v>5.9021358437075788E-3</v>
      </c>
      <c r="R200" s="2">
        <v>91.222819229172998</v>
      </c>
      <c r="T200" s="2">
        <v>-3.7253520974005028E-2</v>
      </c>
      <c r="V200" s="1">
        <v>-4.0821270300757043E-4</v>
      </c>
      <c r="X200" s="2">
        <v>93.202488731030002</v>
      </c>
      <c r="Z200" s="2">
        <v>1.9424159808829984</v>
      </c>
      <c r="AB200" s="1">
        <v>2.1284400969095979E-2</v>
      </c>
      <c r="AD200" s="2">
        <v>92.000119071015007</v>
      </c>
      <c r="AF200" s="2">
        <v>0.7400463208680037</v>
      </c>
      <c r="AH200" s="1">
        <v>8.1092015222704456E-3</v>
      </c>
      <c r="AJ200" s="2">
        <v>99.111390068638997</v>
      </c>
      <c r="AL200" s="2">
        <v>7.8513173184919935</v>
      </c>
      <c r="AN200" s="1">
        <v>8.6032336835709419E-2</v>
      </c>
      <c r="AP200" s="9">
        <v>3</v>
      </c>
    </row>
    <row r="201" spans="1:42" x14ac:dyDescent="0.2">
      <c r="A201" t="s">
        <v>548</v>
      </c>
      <c r="B201" t="s">
        <v>134</v>
      </c>
      <c r="D201" s="2">
        <v>52.275564130028002</v>
      </c>
      <c r="F201" s="2">
        <v>51.749358956557998</v>
      </c>
      <c r="H201" s="2">
        <v>-0.52620517347000373</v>
      </c>
      <c r="J201" s="1">
        <v>-1.0065987469042774E-2</v>
      </c>
      <c r="L201" s="2">
        <v>52.217145077970997</v>
      </c>
      <c r="N201" s="2">
        <v>-5.8419052057004706E-2</v>
      </c>
      <c r="P201" s="1">
        <v>-1.1175212172114615E-3</v>
      </c>
      <c r="R201" s="2">
        <v>52.270899378553004</v>
      </c>
      <c r="T201" s="2">
        <v>-4.6647514749977859E-3</v>
      </c>
      <c r="V201" s="1">
        <v>-8.9233881118812655E-5</v>
      </c>
      <c r="X201" s="2">
        <v>51.963694990195997</v>
      </c>
      <c r="Z201" s="2">
        <v>-0.31186913983200526</v>
      </c>
      <c r="AB201" s="1">
        <v>-5.9658684707117708E-3</v>
      </c>
      <c r="AD201" s="2">
        <v>52.144200866407999</v>
      </c>
      <c r="AF201" s="2">
        <v>-0.13136326362000261</v>
      </c>
      <c r="AH201" s="1">
        <v>-2.5128999716436391E-3</v>
      </c>
      <c r="AJ201" s="2">
        <v>51.113015736915997</v>
      </c>
      <c r="AL201" s="2">
        <v>-1.1625483931120044</v>
      </c>
      <c r="AN201" s="1">
        <v>-2.2238849306730219E-2</v>
      </c>
      <c r="AP201" s="9">
        <v>2</v>
      </c>
    </row>
    <row r="203" spans="1:42" x14ac:dyDescent="0.2">
      <c r="A203" t="s">
        <v>549</v>
      </c>
      <c r="B203" t="s">
        <v>135</v>
      </c>
      <c r="D203" s="2">
        <v>59.003689140940004</v>
      </c>
      <c r="F203" s="2">
        <v>58.925538100624998</v>
      </c>
      <c r="H203" s="2">
        <v>-7.8151040315006526E-2</v>
      </c>
      <c r="J203" s="1">
        <v>-1.3245110848633538E-3</v>
      </c>
      <c r="L203" s="2">
        <v>59.007935531675002</v>
      </c>
      <c r="N203" s="2">
        <v>4.2463907349983288E-3</v>
      </c>
      <c r="P203" s="1">
        <v>7.1968224306367127E-5</v>
      </c>
      <c r="R203" s="2">
        <v>58.934242583901003</v>
      </c>
      <c r="T203" s="2">
        <v>-6.9446557039000822E-2</v>
      </c>
      <c r="V203" s="1">
        <v>-1.1769866943932322E-3</v>
      </c>
      <c r="X203" s="2">
        <v>58.926345351179002</v>
      </c>
      <c r="Z203" s="2">
        <v>-7.7343789761002313E-2</v>
      </c>
      <c r="AB203" s="1">
        <v>-1.3108297275489667E-3</v>
      </c>
      <c r="AD203" s="2">
        <v>59.031225485527003</v>
      </c>
      <c r="AF203" s="2">
        <v>2.7536344586998496E-2</v>
      </c>
      <c r="AH203" s="1">
        <v>4.6668852385184617E-4</v>
      </c>
      <c r="AJ203" s="2">
        <v>58.836624253271999</v>
      </c>
      <c r="AL203" s="2">
        <v>-0.16706488766800476</v>
      </c>
      <c r="AN203" s="1">
        <v>-2.8314312223587041E-3</v>
      </c>
      <c r="AP203" s="9">
        <v>4</v>
      </c>
    </row>
    <row r="204" spans="1:42" x14ac:dyDescent="0.2">
      <c r="A204" t="s">
        <v>550</v>
      </c>
      <c r="B204" t="s">
        <v>136</v>
      </c>
      <c r="D204" s="2">
        <v>102.069869352046</v>
      </c>
      <c r="F204" s="2">
        <v>100.92582909339701</v>
      </c>
      <c r="H204" s="2">
        <v>-1.1440402586489853</v>
      </c>
      <c r="J204" s="1">
        <v>-1.1208403282099948E-2</v>
      </c>
      <c r="L204" s="2">
        <v>101.91478779312999</v>
      </c>
      <c r="N204" s="2">
        <v>-0.1550815589160095</v>
      </c>
      <c r="P204" s="1">
        <v>-1.5193666838263752E-3</v>
      </c>
      <c r="R204" s="2">
        <v>102.060679114685</v>
      </c>
      <c r="T204" s="2">
        <v>-9.190237360996889E-3</v>
      </c>
      <c r="V204" s="1">
        <v>-9.0038690353361073E-5</v>
      </c>
      <c r="X204" s="2">
        <v>101.47977010714101</v>
      </c>
      <c r="Z204" s="2">
        <v>-0.59009924490499088</v>
      </c>
      <c r="AB204" s="1">
        <v>-5.7813265427988153E-3</v>
      </c>
      <c r="AD204" s="2">
        <v>101.843319006272</v>
      </c>
      <c r="AF204" s="2">
        <v>-0.22655034577400102</v>
      </c>
      <c r="AH204" s="1">
        <v>-2.2195614358299343E-3</v>
      </c>
      <c r="AJ204" s="2">
        <v>99.73787051478601</v>
      </c>
      <c r="AL204" s="2">
        <v>-2.331998837259988</v>
      </c>
      <c r="AN204" s="1">
        <v>-2.2847083591503028E-2</v>
      </c>
      <c r="AP204" s="9">
        <v>2</v>
      </c>
    </row>
    <row r="205" spans="1:42" x14ac:dyDescent="0.2">
      <c r="A205" t="s">
        <v>551</v>
      </c>
      <c r="B205" t="s">
        <v>137</v>
      </c>
      <c r="D205" s="2">
        <v>61.617900843244996</v>
      </c>
      <c r="F205" s="2">
        <v>60.892991751137998</v>
      </c>
      <c r="H205" s="2">
        <v>-0.72490909210699783</v>
      </c>
      <c r="J205" s="1">
        <v>-1.1764585975610489E-2</v>
      </c>
      <c r="L205" s="2">
        <v>61.487806247005999</v>
      </c>
      <c r="N205" s="2">
        <v>-0.13009459623899744</v>
      </c>
      <c r="P205" s="1">
        <v>-2.1113117204358536E-3</v>
      </c>
      <c r="R205" s="2">
        <v>61.608562270937</v>
      </c>
      <c r="T205" s="2">
        <v>-9.3385723079961735E-3</v>
      </c>
      <c r="V205" s="1">
        <v>-1.5155615787291034E-4</v>
      </c>
      <c r="X205" s="2">
        <v>61.265599018480003</v>
      </c>
      <c r="Z205" s="2">
        <v>-0.35230182476499294</v>
      </c>
      <c r="AB205" s="1">
        <v>-5.7175239653366877E-3</v>
      </c>
      <c r="AD205" s="2">
        <v>61.469536150487997</v>
      </c>
      <c r="AF205" s="2">
        <v>-0.14836469275699926</v>
      </c>
      <c r="AH205" s="1">
        <v>-2.4078180322052319E-3</v>
      </c>
      <c r="AJ205" s="2">
        <v>60.107800234998003</v>
      </c>
      <c r="AL205" s="2">
        <v>-1.5101006082469937</v>
      </c>
      <c r="AN205" s="1">
        <v>-2.4507498431156665E-2</v>
      </c>
      <c r="AP205" s="9">
        <v>3</v>
      </c>
    </row>
    <row r="206" spans="1:42" x14ac:dyDescent="0.2">
      <c r="A206" t="s">
        <v>552</v>
      </c>
      <c r="B206" t="s">
        <v>138</v>
      </c>
      <c r="D206" s="2">
        <v>70.646536334983011</v>
      </c>
      <c r="F206" s="2">
        <v>70.131672339158001</v>
      </c>
      <c r="H206" s="2">
        <v>-0.51486399582501008</v>
      </c>
      <c r="J206" s="1">
        <v>-7.2878873124606084E-3</v>
      </c>
      <c r="L206" s="2">
        <v>70.588404059664001</v>
      </c>
      <c r="N206" s="2">
        <v>-5.8132275319010773E-2</v>
      </c>
      <c r="P206" s="1">
        <v>-8.2286094032078707E-4</v>
      </c>
      <c r="R206" s="2">
        <v>70.630609934639011</v>
      </c>
      <c r="T206" s="2">
        <v>-1.5926400344000058E-2</v>
      </c>
      <c r="V206" s="1">
        <v>-2.2543780870561329E-4</v>
      </c>
      <c r="X206" s="2">
        <v>70.433652083243004</v>
      </c>
      <c r="Z206" s="2">
        <v>-0.21288425174000736</v>
      </c>
      <c r="AB206" s="1">
        <v>-3.0133713948915929E-3</v>
      </c>
      <c r="AD206" s="2">
        <v>70.558970310975994</v>
      </c>
      <c r="AF206" s="2">
        <v>-8.7566024007017518E-2</v>
      </c>
      <c r="AH206" s="1">
        <v>-1.239494935630075E-3</v>
      </c>
      <c r="AJ206" s="2">
        <v>69.655876917082992</v>
      </c>
      <c r="AL206" s="2">
        <v>-0.99065941790001943</v>
      </c>
      <c r="AN206" s="1">
        <v>-1.4022759915682675E-2</v>
      </c>
      <c r="AP206" s="9">
        <v>2</v>
      </c>
    </row>
    <row r="207" spans="1:42" x14ac:dyDescent="0.2">
      <c r="A207" t="s">
        <v>553</v>
      </c>
      <c r="B207" t="s">
        <v>139</v>
      </c>
      <c r="D207" s="2">
        <v>126.18878072022399</v>
      </c>
      <c r="F207" s="2">
        <v>125.44758680334499</v>
      </c>
      <c r="H207" s="2">
        <v>-0.74119391687899849</v>
      </c>
      <c r="J207" s="1">
        <v>-5.8736910892444264E-3</v>
      </c>
      <c r="L207" s="2">
        <v>126.01578975532</v>
      </c>
      <c r="N207" s="2">
        <v>-0.17299096490398824</v>
      </c>
      <c r="P207" s="1">
        <v>-1.3708902163618686E-3</v>
      </c>
      <c r="R207" s="2">
        <v>126.212287423258</v>
      </c>
      <c r="T207" s="2">
        <v>2.3506703034016141E-2</v>
      </c>
      <c r="V207" s="1">
        <v>1.8628203632566501E-4</v>
      </c>
      <c r="X207" s="2">
        <v>125.77035762171801</v>
      </c>
      <c r="Z207" s="2">
        <v>-0.41842309850598269</v>
      </c>
      <c r="AB207" s="1">
        <v>-3.3158502373810714E-3</v>
      </c>
      <c r="AD207" s="2">
        <v>125.962017522506</v>
      </c>
      <c r="AF207" s="2">
        <v>-0.22676319771798603</v>
      </c>
      <c r="AH207" s="1">
        <v>-1.7970155224872793E-3</v>
      </c>
      <c r="AJ207" s="2">
        <v>124.40675434115499</v>
      </c>
      <c r="AL207" s="2">
        <v>-1.782026379068995</v>
      </c>
      <c r="AN207" s="1">
        <v>-1.4121908214803709E-2</v>
      </c>
      <c r="AP207" s="9">
        <v>1</v>
      </c>
    </row>
    <row r="209" spans="1:42" x14ac:dyDescent="0.2">
      <c r="A209" t="s">
        <v>554</v>
      </c>
      <c r="B209" t="s">
        <v>140</v>
      </c>
      <c r="D209" s="2">
        <v>51.916495889570001</v>
      </c>
      <c r="F209" s="2">
        <v>51.501124349931004</v>
      </c>
      <c r="H209" s="2">
        <v>-0.41537153963899698</v>
      </c>
      <c r="J209" s="1">
        <v>-8.0007622340791482E-3</v>
      </c>
      <c r="L209" s="2">
        <v>51.858774558019</v>
      </c>
      <c r="N209" s="2">
        <v>-5.7721331551000787E-2</v>
      </c>
      <c r="P209" s="1">
        <v>-1.1118110065397725E-3</v>
      </c>
      <c r="R209" s="2">
        <v>51.872771924962002</v>
      </c>
      <c r="T209" s="2">
        <v>-4.3723964607998766E-2</v>
      </c>
      <c r="V209" s="1">
        <v>-8.4219791530234784E-4</v>
      </c>
      <c r="X209" s="2">
        <v>51.628013387759999</v>
      </c>
      <c r="Z209" s="2">
        <v>-0.28848250181000168</v>
      </c>
      <c r="AB209" s="1">
        <v>-5.5566635780585818E-3</v>
      </c>
      <c r="AD209" s="2">
        <v>51.830013308096994</v>
      </c>
      <c r="AF209" s="2">
        <v>-8.6482581473006803E-2</v>
      </c>
      <c r="AH209" s="1">
        <v>-1.6658015914048066E-3</v>
      </c>
      <c r="AJ209" s="2">
        <v>50.988583820200006</v>
      </c>
      <c r="AL209" s="2">
        <v>-0.92791206936999515</v>
      </c>
      <c r="AN209" s="1">
        <v>-1.7873164462866076E-2</v>
      </c>
      <c r="AP209" s="9">
        <v>3</v>
      </c>
    </row>
    <row r="210" spans="1:42" x14ac:dyDescent="0.2">
      <c r="A210" t="s">
        <v>555</v>
      </c>
      <c r="B210" t="s">
        <v>141</v>
      </c>
      <c r="D210" s="2">
        <v>67.141790702592004</v>
      </c>
      <c r="F210" s="2">
        <v>67.298200961606994</v>
      </c>
      <c r="H210" s="2">
        <v>0.15641025901499006</v>
      </c>
      <c r="J210" s="1">
        <v>2.3295514965905109E-3</v>
      </c>
      <c r="L210" s="2">
        <v>67.125433210593002</v>
      </c>
      <c r="N210" s="2">
        <v>-1.6357491999002605E-2</v>
      </c>
      <c r="P210" s="1">
        <v>-2.4362609081218808E-4</v>
      </c>
      <c r="R210" s="2">
        <v>67.138785162789006</v>
      </c>
      <c r="T210" s="2">
        <v>-3.0055398029986691E-3</v>
      </c>
      <c r="V210" s="1">
        <v>-4.4764069762629078E-5</v>
      </c>
      <c r="X210" s="2">
        <v>67.107751421383</v>
      </c>
      <c r="Z210" s="2">
        <v>-3.4039281209004457E-2</v>
      </c>
      <c r="AB210" s="1">
        <v>-5.0697607038488436E-4</v>
      </c>
      <c r="AD210" s="2">
        <v>67.106562071002003</v>
      </c>
      <c r="AF210" s="2">
        <v>-3.5228631590001669E-2</v>
      </c>
      <c r="AH210" s="1">
        <v>-5.2469008081790214E-4</v>
      </c>
      <c r="AJ210" s="2">
        <v>67.188701092746001</v>
      </c>
      <c r="AL210" s="2">
        <v>4.6910390153996673E-2</v>
      </c>
      <c r="AN210" s="1">
        <v>6.9867648245767891E-4</v>
      </c>
      <c r="AP210" s="9">
        <v>2</v>
      </c>
    </row>
    <row r="211" spans="1:42" x14ac:dyDescent="0.2">
      <c r="A211" t="s">
        <v>556</v>
      </c>
      <c r="B211" t="s">
        <v>142</v>
      </c>
      <c r="D211" s="2">
        <v>61.138835123911001</v>
      </c>
      <c r="F211" s="2">
        <v>60.878129933076004</v>
      </c>
      <c r="H211" s="2">
        <v>-0.26070519083499732</v>
      </c>
      <c r="J211" s="1">
        <v>-4.2641504422945278E-3</v>
      </c>
      <c r="L211" s="2">
        <v>61.121332752245998</v>
      </c>
      <c r="N211" s="2">
        <v>-1.7502371665003125E-2</v>
      </c>
      <c r="P211" s="1">
        <v>-2.8627257339023228E-4</v>
      </c>
      <c r="R211" s="2">
        <v>61.129374737558003</v>
      </c>
      <c r="T211" s="2">
        <v>-9.4603863529982846E-3</v>
      </c>
      <c r="V211" s="1">
        <v>-1.5473612367368101E-4</v>
      </c>
      <c r="X211" s="2">
        <v>60.961837134983</v>
      </c>
      <c r="Z211" s="2">
        <v>-0.17699798892800089</v>
      </c>
      <c r="AB211" s="1">
        <v>-2.8950173579407653E-3</v>
      </c>
      <c r="AD211" s="2">
        <v>61.066468720399996</v>
      </c>
      <c r="AF211" s="2">
        <v>-7.2366403511004762E-2</v>
      </c>
      <c r="AH211" s="1">
        <v>-1.1836405349290461E-3</v>
      </c>
      <c r="AJ211" s="2">
        <v>60.493855903669001</v>
      </c>
      <c r="AL211" s="2">
        <v>-0.64497922024199994</v>
      </c>
      <c r="AN211" s="1">
        <v>-1.0549419512733778E-2</v>
      </c>
      <c r="AP211" s="9">
        <v>2</v>
      </c>
    </row>
    <row r="212" spans="1:42" x14ac:dyDescent="0.2">
      <c r="A212" t="s">
        <v>557</v>
      </c>
      <c r="B212" t="s">
        <v>143</v>
      </c>
      <c r="D212" s="2">
        <v>62.101390154504998</v>
      </c>
      <c r="F212" s="2">
        <v>61.708117436601</v>
      </c>
      <c r="H212" s="2">
        <v>-0.3932727179039972</v>
      </c>
      <c r="J212" s="1">
        <v>-6.332752244765461E-3</v>
      </c>
      <c r="L212" s="2">
        <v>61.977603612254001</v>
      </c>
      <c r="N212" s="2">
        <v>-0.12378654225099694</v>
      </c>
      <c r="P212" s="1">
        <v>-1.9932974437934887E-3</v>
      </c>
      <c r="R212" s="2">
        <v>62.107103377531999</v>
      </c>
      <c r="T212" s="2">
        <v>5.7132230270013906E-3</v>
      </c>
      <c r="V212" s="1">
        <v>9.1998311354821397E-5</v>
      </c>
      <c r="X212" s="2">
        <v>61.886673010614999</v>
      </c>
      <c r="Z212" s="2">
        <v>-0.21471714388999885</v>
      </c>
      <c r="AB212" s="1">
        <v>-3.4575255619204962E-3</v>
      </c>
      <c r="AD212" s="2">
        <v>61.989430122521</v>
      </c>
      <c r="AF212" s="2">
        <v>-0.11196003198399751</v>
      </c>
      <c r="AH212" s="1">
        <v>-1.8028587074370933E-3</v>
      </c>
      <c r="AJ212" s="2">
        <v>61.132662086011997</v>
      </c>
      <c r="AL212" s="2">
        <v>-0.96872806849300019</v>
      </c>
      <c r="AN212" s="1">
        <v>-1.5599136606811146E-2</v>
      </c>
      <c r="AP212" s="9">
        <v>3</v>
      </c>
    </row>
    <row r="213" spans="1:42" x14ac:dyDescent="0.2">
      <c r="A213" t="s">
        <v>558</v>
      </c>
      <c r="B213" t="s">
        <v>144</v>
      </c>
      <c r="D213" s="2">
        <v>52.879150282357998</v>
      </c>
      <c r="F213" s="2">
        <v>52.447502529181001</v>
      </c>
      <c r="H213" s="2">
        <v>-0.43164775317699622</v>
      </c>
      <c r="J213" s="1">
        <v>-8.162910161606857E-3</v>
      </c>
      <c r="L213" s="2">
        <v>52.847237461083004</v>
      </c>
      <c r="N213" s="2">
        <v>-3.1912821274993064E-2</v>
      </c>
      <c r="P213" s="1">
        <v>-6.0350480491060566E-4</v>
      </c>
      <c r="R213" s="2">
        <v>52.840441094166003</v>
      </c>
      <c r="T213" s="2">
        <v>-3.8709188191994315E-2</v>
      </c>
      <c r="V213" s="1">
        <v>-7.3203120672891769E-4</v>
      </c>
      <c r="X213" s="2">
        <v>52.629109255284</v>
      </c>
      <c r="Z213" s="2">
        <v>-0.25004102707399767</v>
      </c>
      <c r="AB213" s="1">
        <v>-4.7285371595204798E-3</v>
      </c>
      <c r="AD213" s="2">
        <v>52.797012968318995</v>
      </c>
      <c r="AF213" s="2">
        <v>-8.2137314039002263E-2</v>
      </c>
      <c r="AH213" s="1">
        <v>-1.5533024566471831E-3</v>
      </c>
      <c r="AJ213" s="2">
        <v>51.925108438896004</v>
      </c>
      <c r="AL213" s="2">
        <v>-0.95404184346199372</v>
      </c>
      <c r="AN213" s="1">
        <v>-1.8041928404063056E-2</v>
      </c>
      <c r="AP213" s="9">
        <v>3</v>
      </c>
    </row>
    <row r="215" spans="1:42" x14ac:dyDescent="0.2">
      <c r="A215" t="s">
        <v>559</v>
      </c>
      <c r="B215" t="s">
        <v>145</v>
      </c>
      <c r="D215" s="2">
        <v>23.148858228879998</v>
      </c>
      <c r="F215" s="2">
        <v>24.082179419601001</v>
      </c>
      <c r="H215" s="2">
        <v>0.93332119072100284</v>
      </c>
      <c r="J215" s="1">
        <v>4.0318238657516686E-2</v>
      </c>
      <c r="L215" s="2">
        <v>23.259985368604998</v>
      </c>
      <c r="N215" s="2">
        <v>0.11112713972499932</v>
      </c>
      <c r="P215" s="1">
        <v>4.800545177055842E-3</v>
      </c>
      <c r="R215" s="2">
        <v>23.09892145804</v>
      </c>
      <c r="T215" s="2">
        <v>-4.9936770839998701E-2</v>
      </c>
      <c r="V215" s="1">
        <v>-2.1572023270546754E-3</v>
      </c>
      <c r="X215" s="2">
        <v>23.591515823676001</v>
      </c>
      <c r="Z215" s="2">
        <v>0.4426575947960032</v>
      </c>
      <c r="AB215" s="1">
        <v>1.9122221511718166E-2</v>
      </c>
      <c r="AD215" s="2">
        <v>23.353478718348999</v>
      </c>
      <c r="AF215" s="2">
        <v>0.20462048946900069</v>
      </c>
      <c r="AH215" s="1">
        <v>8.8393339941803574E-3</v>
      </c>
      <c r="AJ215" s="2">
        <v>25.051750973499001</v>
      </c>
      <c r="AL215" s="2">
        <v>1.9028927446190025</v>
      </c>
      <c r="AN215" s="1">
        <v>8.2202444967458307E-2</v>
      </c>
      <c r="AP215" s="9">
        <v>4</v>
      </c>
    </row>
    <row r="216" spans="1:42" x14ac:dyDescent="0.2">
      <c r="A216" t="s">
        <v>926</v>
      </c>
      <c r="B216" t="s">
        <v>180</v>
      </c>
      <c r="D216" s="2">
        <v>94.304629709039006</v>
      </c>
      <c r="F216" s="2">
        <v>97.947153281118005</v>
      </c>
      <c r="H216" s="2">
        <v>3.6425235720789999</v>
      </c>
      <c r="J216" s="1">
        <v>3.862507687392857E-2</v>
      </c>
      <c r="L216" s="2">
        <v>94.867380780594999</v>
      </c>
      <c r="N216" s="2">
        <v>0.56275107155599358</v>
      </c>
      <c r="P216" s="1">
        <v>5.9673748074963754E-3</v>
      </c>
      <c r="R216" s="2">
        <v>94.187513821877999</v>
      </c>
      <c r="T216" s="2">
        <v>-0.11711588716100607</v>
      </c>
      <c r="V216" s="1">
        <v>-1.2418890517077194E-3</v>
      </c>
      <c r="X216" s="2">
        <v>96.405924435311007</v>
      </c>
      <c r="Z216" s="2">
        <v>2.1012947262720019</v>
      </c>
      <c r="AB216" s="1">
        <v>2.2281989047146376E-2</v>
      </c>
      <c r="AD216" s="2">
        <v>95.175090018041999</v>
      </c>
      <c r="AF216" s="2">
        <v>0.87046030900299343</v>
      </c>
      <c r="AH216" s="1">
        <v>9.2303030263588496E-3</v>
      </c>
      <c r="AJ216" s="2">
        <v>102.463812861563</v>
      </c>
      <c r="AL216" s="2">
        <v>8.159183152523994</v>
      </c>
      <c r="AN216" s="1">
        <v>8.6519433644962868E-2</v>
      </c>
      <c r="AP216" s="9">
        <v>4</v>
      </c>
    </row>
    <row r="217" spans="1:42" x14ac:dyDescent="0.2">
      <c r="A217" t="s">
        <v>560</v>
      </c>
      <c r="B217" t="s">
        <v>146</v>
      </c>
      <c r="D217" s="2">
        <v>12.58382639313</v>
      </c>
      <c r="F217" s="2">
        <v>12.626238630925</v>
      </c>
      <c r="H217" s="2">
        <v>4.2412237795000252E-2</v>
      </c>
      <c r="J217" s="1">
        <v>3.3703769004755774E-3</v>
      </c>
      <c r="L217" s="2">
        <v>12.564126682915001</v>
      </c>
      <c r="N217" s="2">
        <v>-1.9699710214998944E-2</v>
      </c>
      <c r="P217" s="1">
        <v>-1.5654785436132353E-3</v>
      </c>
      <c r="R217" s="2">
        <v>12.528577910298999</v>
      </c>
      <c r="T217" s="2">
        <v>-5.52484828310007E-2</v>
      </c>
      <c r="V217" s="1">
        <v>-4.3904358741918906E-3</v>
      </c>
      <c r="X217" s="2">
        <v>12.533767960803001</v>
      </c>
      <c r="Z217" s="2">
        <v>-5.0058432326999025E-2</v>
      </c>
      <c r="AB217" s="1">
        <v>-3.9779976902993407E-3</v>
      </c>
      <c r="AD217" s="2">
        <v>12.596859311772</v>
      </c>
      <c r="AF217" s="2">
        <v>1.3032918642000624E-2</v>
      </c>
      <c r="AH217" s="1">
        <v>1.0356880518564528E-3</v>
      </c>
      <c r="AJ217" s="2">
        <v>12.477322230043999</v>
      </c>
      <c r="AL217" s="2">
        <v>-0.10650416308600086</v>
      </c>
      <c r="AN217" s="1">
        <v>-8.4635753671987741E-3</v>
      </c>
      <c r="AP217" s="9">
        <v>4</v>
      </c>
    </row>
    <row r="218" spans="1:42" x14ac:dyDescent="0.2">
      <c r="A218" t="s">
        <v>561</v>
      </c>
      <c r="B218" t="s">
        <v>147</v>
      </c>
      <c r="D218" s="2">
        <v>9.9612583718169994</v>
      </c>
      <c r="F218" s="2">
        <v>9.9622542831519993</v>
      </c>
      <c r="H218" s="2">
        <v>9.9591133499998818E-4</v>
      </c>
      <c r="J218" s="1">
        <v>9.9978466356989725E-5</v>
      </c>
      <c r="L218" s="2">
        <v>9.9625342905760004</v>
      </c>
      <c r="N218" s="2">
        <v>1.2759187590010157E-3</v>
      </c>
      <c r="P218" s="1">
        <v>1.2808811009369287E-4</v>
      </c>
      <c r="R218" s="2">
        <v>9.8878055625160002</v>
      </c>
      <c r="T218" s="2">
        <v>-7.3452809300999178E-2</v>
      </c>
      <c r="V218" s="1">
        <v>-7.3738484194744262E-3</v>
      </c>
      <c r="X218" s="2">
        <v>9.7746196209700003</v>
      </c>
      <c r="Z218" s="2">
        <v>-0.1866387508469991</v>
      </c>
      <c r="AB218" s="1">
        <v>-1.873646319375159E-2</v>
      </c>
      <c r="AD218" s="2">
        <v>9.9542405079350011</v>
      </c>
      <c r="AF218" s="2">
        <v>-7.0178638819982098E-3</v>
      </c>
      <c r="AH218" s="1">
        <v>-7.0451579710587356E-4</v>
      </c>
      <c r="AJ218" s="2">
        <v>9.678092567389001</v>
      </c>
      <c r="AL218" s="2">
        <v>-0.28316580442799832</v>
      </c>
      <c r="AN218" s="1">
        <v>-2.8426710146295203E-2</v>
      </c>
      <c r="AP218" s="9">
        <v>4</v>
      </c>
    </row>
    <row r="219" spans="1:42" x14ac:dyDescent="0.2">
      <c r="A219" t="s">
        <v>562</v>
      </c>
      <c r="B219" t="s">
        <v>148</v>
      </c>
      <c r="D219" s="2">
        <v>43.949730730490998</v>
      </c>
      <c r="F219" s="2">
        <v>43.443453536769006</v>
      </c>
      <c r="H219" s="2">
        <v>-0.50627719372199209</v>
      </c>
      <c r="J219" s="1">
        <v>-1.1519460649863601E-2</v>
      </c>
      <c r="L219" s="2">
        <v>43.921453663053001</v>
      </c>
      <c r="N219" s="2">
        <v>-2.8277067437997516E-2</v>
      </c>
      <c r="P219" s="1">
        <v>-6.4339569248782083E-4</v>
      </c>
      <c r="R219" s="2">
        <v>43.895155318639006</v>
      </c>
      <c r="T219" s="2">
        <v>-5.4575411851992328E-2</v>
      </c>
      <c r="V219" s="1">
        <v>-1.2417689697955202E-3</v>
      </c>
      <c r="X219" s="2">
        <v>43.764517111431999</v>
      </c>
      <c r="Z219" s="2">
        <v>-0.1852136190589988</v>
      </c>
      <c r="AB219" s="1">
        <v>-4.214215103950641E-3</v>
      </c>
      <c r="AD219" s="2">
        <v>43.918296951353994</v>
      </c>
      <c r="AF219" s="2">
        <v>-3.1433779137003626E-2</v>
      </c>
      <c r="AH219" s="1">
        <v>-7.1522119964197682E-4</v>
      </c>
      <c r="AJ219" s="2">
        <v>43.110233238622001</v>
      </c>
      <c r="AL219" s="2">
        <v>-0.8394974918689968</v>
      </c>
      <c r="AN219" s="1">
        <v>-1.9101311382701571E-2</v>
      </c>
      <c r="AP219" s="9">
        <v>3</v>
      </c>
    </row>
    <row r="222" spans="1:42" x14ac:dyDescent="0.2">
      <c r="A222" t="s">
        <v>444</v>
      </c>
      <c r="B222" t="s">
        <v>4</v>
      </c>
      <c r="D222" s="2">
        <v>2.5990000000000002</v>
      </c>
      <c r="F222" s="2">
        <v>2.5990000000000002</v>
      </c>
      <c r="H222" s="2">
        <v>0</v>
      </c>
      <c r="J222" s="1">
        <v>0</v>
      </c>
      <c r="L222" s="2">
        <v>2.5990000000000002</v>
      </c>
      <c r="N222" s="2">
        <v>0</v>
      </c>
      <c r="P222" s="1">
        <v>0</v>
      </c>
      <c r="R222" s="2">
        <v>2.5990000000000002</v>
      </c>
      <c r="T222" s="2">
        <v>0</v>
      </c>
      <c r="V222" s="1">
        <v>0</v>
      </c>
      <c r="X222" s="2">
        <v>2.5990000000000002</v>
      </c>
      <c r="Z222" s="2">
        <v>0</v>
      </c>
      <c r="AB222" s="1">
        <v>0</v>
      </c>
      <c r="AD222" s="2">
        <v>2.5990000000000002</v>
      </c>
      <c r="AF222" s="2">
        <v>0</v>
      </c>
      <c r="AH222" s="1">
        <v>0</v>
      </c>
      <c r="AJ222" s="2">
        <v>2.5990000000000002</v>
      </c>
      <c r="AL222" s="2">
        <v>0</v>
      </c>
      <c r="AN222" s="1">
        <v>0</v>
      </c>
      <c r="AP222" s="9" t="s">
        <v>933</v>
      </c>
    </row>
    <row r="224" spans="1:42" x14ac:dyDescent="0.2">
      <c r="B224" t="s">
        <v>149</v>
      </c>
    </row>
    <row r="226" spans="1:42" x14ac:dyDescent="0.2">
      <c r="A226" t="s">
        <v>563</v>
      </c>
      <c r="B226" t="s">
        <v>150</v>
      </c>
      <c r="D226" s="2">
        <v>45.345999275475002</v>
      </c>
      <c r="F226" s="2">
        <v>47.474574150685001</v>
      </c>
      <c r="H226" s="2">
        <v>2.1285748752099991</v>
      </c>
      <c r="J226" s="1">
        <v>4.6940742495914532E-2</v>
      </c>
      <c r="L226" s="2">
        <v>45.567049699969004</v>
      </c>
      <c r="N226" s="2">
        <v>0.22105042449400258</v>
      </c>
      <c r="P226" s="1">
        <v>4.8747503203343413E-3</v>
      </c>
      <c r="R226" s="2">
        <v>45.173151039518999</v>
      </c>
      <c r="T226" s="2">
        <v>-0.17284823595600329</v>
      </c>
      <c r="V226" s="1">
        <v>-3.8117637436096106E-3</v>
      </c>
      <c r="X226" s="2">
        <v>45.765042272477004</v>
      </c>
      <c r="Z226" s="2">
        <v>0.41904299700200198</v>
      </c>
      <c r="AB226" s="1">
        <v>9.2410136218706689E-3</v>
      </c>
      <c r="AD226" s="2">
        <v>45.786386300008999</v>
      </c>
      <c r="AF226" s="2">
        <v>0.44038702453399736</v>
      </c>
      <c r="AH226" s="1">
        <v>9.7117062490709501E-3</v>
      </c>
      <c r="AJ226" s="2">
        <v>48.739820309881004</v>
      </c>
      <c r="AL226" s="2">
        <v>3.3938210344060025</v>
      </c>
      <c r="AN226" s="1">
        <v>7.4842788528899432E-2</v>
      </c>
      <c r="AP226" s="9">
        <v>4</v>
      </c>
    </row>
    <row r="227" spans="1:42" x14ac:dyDescent="0.2">
      <c r="A227" t="s">
        <v>564</v>
      </c>
      <c r="B227" t="s">
        <v>151</v>
      </c>
      <c r="D227" s="2">
        <v>109.83699786516399</v>
      </c>
      <c r="F227" s="2">
        <v>112.692925176964</v>
      </c>
      <c r="H227" s="2">
        <v>2.8559273118000021</v>
      </c>
      <c r="J227" s="1">
        <v>2.6001505570153523E-2</v>
      </c>
      <c r="L227" s="2">
        <v>110.4294245909</v>
      </c>
      <c r="N227" s="2">
        <v>0.5924267257360043</v>
      </c>
      <c r="P227" s="1">
        <v>5.3936900793962695E-3</v>
      </c>
      <c r="R227" s="2">
        <v>109.697447139722</v>
      </c>
      <c r="T227" s="2">
        <v>-0.13955072544199254</v>
      </c>
      <c r="V227" s="1">
        <v>-1.2705256712615648E-3</v>
      </c>
      <c r="X227" s="2">
        <v>110.32595500207799</v>
      </c>
      <c r="Z227" s="2">
        <v>0.48895713691399578</v>
      </c>
      <c r="AB227" s="1">
        <v>4.4516615204126392E-3</v>
      </c>
      <c r="AD227" s="2">
        <v>110.686189636801</v>
      </c>
      <c r="AF227" s="2">
        <v>0.84919177163700965</v>
      </c>
      <c r="AH227" s="1">
        <v>7.7313818489419955E-3</v>
      </c>
      <c r="AJ227" s="2">
        <v>114.98870528173501</v>
      </c>
      <c r="AL227" s="2">
        <v>5.1517074165710142</v>
      </c>
      <c r="AN227" s="1">
        <v>4.6903206721793829E-2</v>
      </c>
      <c r="AP227" s="9">
        <v>4</v>
      </c>
    </row>
    <row r="228" spans="1:42" x14ac:dyDescent="0.2">
      <c r="A228" t="s">
        <v>565</v>
      </c>
      <c r="B228" t="s">
        <v>153</v>
      </c>
      <c r="D228" s="2">
        <v>161.89862985783299</v>
      </c>
      <c r="F228" s="2">
        <v>164.52880315533997</v>
      </c>
      <c r="H228" s="2">
        <v>2.6301732975069854</v>
      </c>
      <c r="J228" s="1">
        <v>1.6245803314188654E-2</v>
      </c>
      <c r="L228" s="2">
        <v>162.681914614509</v>
      </c>
      <c r="N228" s="2">
        <v>0.78328475667601083</v>
      </c>
      <c r="P228" s="1">
        <v>4.8381185026941343E-3</v>
      </c>
      <c r="R228" s="2">
        <v>162.27515916293001</v>
      </c>
      <c r="T228" s="2">
        <v>0.37652930509702287</v>
      </c>
      <c r="V228" s="1">
        <v>2.3257102634386849E-3</v>
      </c>
      <c r="X228" s="2">
        <v>162.46627355655801</v>
      </c>
      <c r="Z228" s="2">
        <v>0.5676436987250213</v>
      </c>
      <c r="AB228" s="1">
        <v>3.506167403785212E-3</v>
      </c>
      <c r="AD228" s="2">
        <v>162.82429519921101</v>
      </c>
      <c r="AF228" s="2">
        <v>0.92566534137802137</v>
      </c>
      <c r="AH228" s="1">
        <v>5.717561304816909E-3</v>
      </c>
      <c r="AJ228" s="2">
        <v>167.937888723513</v>
      </c>
      <c r="AL228" s="2">
        <v>6.0392588656800115</v>
      </c>
      <c r="AN228" s="1">
        <v>3.7302717576938281E-2</v>
      </c>
      <c r="AP228" s="9">
        <v>3</v>
      </c>
    </row>
    <row r="229" spans="1:42" x14ac:dyDescent="0.2">
      <c r="A229" t="s">
        <v>566</v>
      </c>
      <c r="B229" t="s">
        <v>154</v>
      </c>
      <c r="D229" s="2">
        <v>201.53259807510599</v>
      </c>
      <c r="F229" s="2">
        <v>203.61406894980601</v>
      </c>
      <c r="H229" s="2">
        <v>2.0814708747000168</v>
      </c>
      <c r="J229" s="1">
        <v>1.0328209404238942E-2</v>
      </c>
      <c r="L229" s="2">
        <v>201.85389059611202</v>
      </c>
      <c r="N229" s="2">
        <v>0.32129252100602912</v>
      </c>
      <c r="P229" s="1">
        <v>1.5942459139354304E-3</v>
      </c>
      <c r="R229" s="2">
        <v>201.44347566319399</v>
      </c>
      <c r="T229" s="2">
        <v>-8.9122411912001098E-2</v>
      </c>
      <c r="V229" s="1">
        <v>-4.4222330661756012E-4</v>
      </c>
      <c r="X229" s="2">
        <v>202.27660532846701</v>
      </c>
      <c r="Z229" s="2">
        <v>0.74400725336101914</v>
      </c>
      <c r="AB229" s="1">
        <v>3.6917464492952491E-3</v>
      </c>
      <c r="AD229" s="2">
        <v>201.91925201464301</v>
      </c>
      <c r="AF229" s="2">
        <v>0.38665393953701255</v>
      </c>
      <c r="AH229" s="1">
        <v>1.9185677316228345E-3</v>
      </c>
      <c r="AJ229" s="2">
        <v>205.23287733903501</v>
      </c>
      <c r="AL229" s="2">
        <v>3.7002792639290192</v>
      </c>
      <c r="AN229" s="1">
        <v>1.8360698464027249E-2</v>
      </c>
      <c r="AP229" s="9">
        <v>3</v>
      </c>
    </row>
    <row r="230" spans="1:42" x14ac:dyDescent="0.2">
      <c r="A230" t="s">
        <v>567</v>
      </c>
      <c r="B230" t="s">
        <v>155</v>
      </c>
      <c r="D230" s="2">
        <v>187.22317730850099</v>
      </c>
      <c r="F230" s="2">
        <v>191.05985003341601</v>
      </c>
      <c r="H230" s="2">
        <v>3.8366727249150188</v>
      </c>
      <c r="J230" s="1">
        <v>2.0492509421486099E-2</v>
      </c>
      <c r="L230" s="2">
        <v>188.30648255184002</v>
      </c>
      <c r="N230" s="2">
        <v>1.0833052433390264</v>
      </c>
      <c r="P230" s="1">
        <v>5.7861705955026448E-3</v>
      </c>
      <c r="R230" s="2">
        <v>187.104320660838</v>
      </c>
      <c r="T230" s="2">
        <v>-0.11885664766299442</v>
      </c>
      <c r="V230" s="1">
        <v>-6.3483938992844804E-4</v>
      </c>
      <c r="X230" s="2">
        <v>188.03188194883901</v>
      </c>
      <c r="Z230" s="2">
        <v>0.80870464033802136</v>
      </c>
      <c r="AB230" s="1">
        <v>4.319468625433383E-3</v>
      </c>
      <c r="AD230" s="2">
        <v>188.64251491733501</v>
      </c>
      <c r="AF230" s="2">
        <v>1.4193376088340131</v>
      </c>
      <c r="AH230" s="1">
        <v>7.580993065272411E-3</v>
      </c>
      <c r="AJ230" s="2">
        <v>195.27520865439701</v>
      </c>
      <c r="AL230" s="2">
        <v>8.0520313458960118</v>
      </c>
      <c r="AN230" s="1">
        <v>4.3007663162494596E-2</v>
      </c>
      <c r="AP230" s="9">
        <v>4</v>
      </c>
    </row>
    <row r="232" spans="1:42" x14ac:dyDescent="0.2">
      <c r="A232" t="s">
        <v>568</v>
      </c>
      <c r="B232" t="s">
        <v>156</v>
      </c>
      <c r="D232" s="2">
        <v>68.012998072081999</v>
      </c>
      <c r="F232" s="2">
        <v>69.406219935771006</v>
      </c>
      <c r="H232" s="2">
        <v>1.393221863689007</v>
      </c>
      <c r="J232" s="1">
        <v>2.0484641218321727E-2</v>
      </c>
      <c r="L232" s="2">
        <v>68.320198833180001</v>
      </c>
      <c r="N232" s="2">
        <v>0.30720076109800232</v>
      </c>
      <c r="P232" s="1">
        <v>4.516794874597687E-3</v>
      </c>
      <c r="R232" s="2">
        <v>67.912396925830009</v>
      </c>
      <c r="T232" s="2">
        <v>-0.10060114625198935</v>
      </c>
      <c r="V232" s="1">
        <v>-1.4791458853992815E-3</v>
      </c>
      <c r="X232" s="2">
        <v>68.432121192251003</v>
      </c>
      <c r="Z232" s="2">
        <v>0.41912312016900444</v>
      </c>
      <c r="AB232" s="1">
        <v>6.1623973659388834E-3</v>
      </c>
      <c r="AD232" s="2">
        <v>68.635837266829995</v>
      </c>
      <c r="AF232" s="2">
        <v>0.62283919474799632</v>
      </c>
      <c r="AH232" s="1">
        <v>9.1576494552981572E-3</v>
      </c>
      <c r="AJ232" s="2">
        <v>71.100713054276</v>
      </c>
      <c r="AL232" s="2">
        <v>3.0877149821940009</v>
      </c>
      <c r="AN232" s="1">
        <v>4.53988953541139E-2</v>
      </c>
      <c r="AP232" s="9">
        <v>4</v>
      </c>
    </row>
    <row r="233" spans="1:42" x14ac:dyDescent="0.2">
      <c r="A233" t="s">
        <v>569</v>
      </c>
      <c r="B233" t="s">
        <v>158</v>
      </c>
      <c r="D233" s="2">
        <v>117.828714503187</v>
      </c>
      <c r="F233" s="2">
        <v>118.57936503992701</v>
      </c>
      <c r="H233" s="2">
        <v>0.75065053674001092</v>
      </c>
      <c r="J233" s="1">
        <v>6.3706927458646555E-3</v>
      </c>
      <c r="L233" s="2">
        <v>117.891277930833</v>
      </c>
      <c r="N233" s="2">
        <v>6.2563427645997649E-2</v>
      </c>
      <c r="P233" s="1">
        <v>5.3096927951552461E-4</v>
      </c>
      <c r="R233" s="2">
        <v>117.73702994309599</v>
      </c>
      <c r="T233" s="2">
        <v>-9.1684560091010781E-2</v>
      </c>
      <c r="V233" s="1">
        <v>-7.7811729065864433E-4</v>
      </c>
      <c r="X233" s="2">
        <v>118.40070823434999</v>
      </c>
      <c r="Z233" s="2">
        <v>0.57199373116299057</v>
      </c>
      <c r="AB233" s="1">
        <v>4.8544510866875279E-3</v>
      </c>
      <c r="AD233" s="2">
        <v>118.179216063856</v>
      </c>
      <c r="AF233" s="2">
        <v>0.35050156066900229</v>
      </c>
      <c r="AH233" s="1">
        <v>2.974670156988957E-3</v>
      </c>
      <c r="AJ233" s="2">
        <v>119.742135995555</v>
      </c>
      <c r="AL233" s="2">
        <v>1.913421492368002</v>
      </c>
      <c r="AN233" s="1">
        <v>1.6239008466109067E-2</v>
      </c>
      <c r="AP233" s="9">
        <v>4</v>
      </c>
    </row>
    <row r="234" spans="1:42" x14ac:dyDescent="0.2">
      <c r="A234" t="s">
        <v>570</v>
      </c>
      <c r="B234" t="s">
        <v>159</v>
      </c>
      <c r="D234" s="2">
        <v>282.17429498098699</v>
      </c>
      <c r="F234" s="2">
        <v>284.25387483574997</v>
      </c>
      <c r="H234" s="2">
        <v>2.0795798547629829</v>
      </c>
      <c r="J234" s="1">
        <v>7.3698415899403798E-3</v>
      </c>
      <c r="L234" s="2">
        <v>282.436568138094</v>
      </c>
      <c r="N234" s="2">
        <v>0.2622731571070176</v>
      </c>
      <c r="P234" s="1">
        <v>9.2947218003925432E-4</v>
      </c>
      <c r="R234" s="2">
        <v>281.87530209845499</v>
      </c>
      <c r="T234" s="2">
        <v>-0.29899288253199074</v>
      </c>
      <c r="V234" s="1">
        <v>-1.0596035423855209E-3</v>
      </c>
      <c r="X234" s="2">
        <v>283.47517872533501</v>
      </c>
      <c r="Z234" s="2">
        <v>1.3008837443480274</v>
      </c>
      <c r="AB234" s="1">
        <v>4.6102135009699645E-3</v>
      </c>
      <c r="AD234" s="2">
        <v>282.71505275764196</v>
      </c>
      <c r="AF234" s="2">
        <v>0.54075777665497071</v>
      </c>
      <c r="AH234" s="1">
        <v>1.9163963063730067E-3</v>
      </c>
      <c r="AJ234" s="2">
        <v>286.73047671362002</v>
      </c>
      <c r="AL234" s="2">
        <v>4.5561817326330356</v>
      </c>
      <c r="AN234" s="1">
        <v>1.6146693067630533E-2</v>
      </c>
      <c r="AP234" s="9">
        <v>4</v>
      </c>
    </row>
    <row r="235" spans="1:42" x14ac:dyDescent="0.2">
      <c r="A235" t="s">
        <v>571</v>
      </c>
      <c r="B235" t="s">
        <v>160</v>
      </c>
      <c r="D235" s="2">
        <v>131.96875606006799</v>
      </c>
      <c r="F235" s="2">
        <v>134.12597074791401</v>
      </c>
      <c r="H235" s="2">
        <v>2.1572146878460217</v>
      </c>
      <c r="J235" s="1">
        <v>1.6346404650992741E-2</v>
      </c>
      <c r="L235" s="2">
        <v>132.32078226985499</v>
      </c>
      <c r="N235" s="2">
        <v>0.35202620978699883</v>
      </c>
      <c r="P235" s="1">
        <v>2.6674966128101387E-3</v>
      </c>
      <c r="R235" s="2">
        <v>132.181318300962</v>
      </c>
      <c r="T235" s="2">
        <v>0.21256224089401599</v>
      </c>
      <c r="V235" s="1">
        <v>1.6107012541458252E-3</v>
      </c>
      <c r="X235" s="2">
        <v>132.52892321135101</v>
      </c>
      <c r="Z235" s="2">
        <v>0.56016715128302508</v>
      </c>
      <c r="AB235" s="1">
        <v>4.2446952445930062E-3</v>
      </c>
      <c r="AD235" s="2">
        <v>132.59175292340998</v>
      </c>
      <c r="AF235" s="2">
        <v>0.62299686334199578</v>
      </c>
      <c r="AH235" s="1">
        <v>4.7207906018181109E-3</v>
      </c>
      <c r="AJ235" s="2">
        <v>136.31809290106401</v>
      </c>
      <c r="AL235" s="2">
        <v>4.3493368409960169</v>
      </c>
      <c r="AN235" s="1">
        <v>3.2957322406042357E-2</v>
      </c>
      <c r="AP235" s="9">
        <v>4</v>
      </c>
    </row>
    <row r="236" spans="1:42" x14ac:dyDescent="0.2">
      <c r="A236" t="s">
        <v>572</v>
      </c>
      <c r="B236" t="s">
        <v>161</v>
      </c>
      <c r="D236" s="2">
        <v>160.88891173159598</v>
      </c>
      <c r="F236" s="2">
        <v>162.68116235396701</v>
      </c>
      <c r="H236" s="2">
        <v>1.7922506223710286</v>
      </c>
      <c r="J236" s="1">
        <v>1.1139677701102005E-2</v>
      </c>
      <c r="L236" s="2">
        <v>161.02745627367301</v>
      </c>
      <c r="N236" s="2">
        <v>0.13854454207702815</v>
      </c>
      <c r="P236" s="1">
        <v>8.6111926910262173E-4</v>
      </c>
      <c r="R236" s="2">
        <v>160.48886598490802</v>
      </c>
      <c r="T236" s="2">
        <v>-0.40004574668796522</v>
      </c>
      <c r="V236" s="1">
        <v>-2.4864718294281478E-3</v>
      </c>
      <c r="X236" s="2">
        <v>161.86592104756798</v>
      </c>
      <c r="Z236" s="2">
        <v>0.97700931597199769</v>
      </c>
      <c r="AB236" s="1">
        <v>6.0725708531231791E-3</v>
      </c>
      <c r="AD236" s="2">
        <v>161.40017913738799</v>
      </c>
      <c r="AF236" s="2">
        <v>0.51126740579201169</v>
      </c>
      <c r="AH236" s="1">
        <v>3.1777665737769238E-3</v>
      </c>
      <c r="AJ236" s="2">
        <v>164.76627745021702</v>
      </c>
      <c r="AL236" s="2">
        <v>3.8773657186210357</v>
      </c>
      <c r="AN236" s="1">
        <v>2.4099645381960674E-2</v>
      </c>
      <c r="AP236" s="9">
        <v>4</v>
      </c>
    </row>
    <row r="238" spans="1:42" x14ac:dyDescent="0.2">
      <c r="A238" t="s">
        <v>573</v>
      </c>
      <c r="B238" t="s">
        <v>162</v>
      </c>
      <c r="D238" s="2">
        <v>162.012935621282</v>
      </c>
      <c r="F238" s="2">
        <v>162.39229829691701</v>
      </c>
      <c r="H238" s="2">
        <v>0.37936267563500792</v>
      </c>
      <c r="J238" s="1">
        <v>2.3415579390635701E-3</v>
      </c>
      <c r="L238" s="2">
        <v>161.83147822671899</v>
      </c>
      <c r="N238" s="2">
        <v>-0.18145739456301158</v>
      </c>
      <c r="P238" s="1">
        <v>-1.1200179409573969E-3</v>
      </c>
      <c r="R238" s="2">
        <v>161.785489296848</v>
      </c>
      <c r="T238" s="2">
        <v>-0.22744632443399837</v>
      </c>
      <c r="V238" s="1">
        <v>-1.4038775580591421E-3</v>
      </c>
      <c r="X238" s="2">
        <v>162.957345019652</v>
      </c>
      <c r="Z238" s="2">
        <v>0.9444093983699986</v>
      </c>
      <c r="AB238" s="1">
        <v>5.8292221837003807E-3</v>
      </c>
      <c r="AD238" s="2">
        <v>161.951238734014</v>
      </c>
      <c r="AF238" s="2">
        <v>-6.1696887267999045E-2</v>
      </c>
      <c r="AH238" s="1">
        <v>-3.808145752770037E-4</v>
      </c>
      <c r="AJ238" s="2">
        <v>163.35695439563997</v>
      </c>
      <c r="AL238" s="2">
        <v>1.344018774357977</v>
      </c>
      <c r="AN238" s="1">
        <v>8.2957497758063391E-3</v>
      </c>
      <c r="AP238" s="9">
        <v>4</v>
      </c>
    </row>
    <row r="239" spans="1:42" x14ac:dyDescent="0.2">
      <c r="A239" t="s">
        <v>574</v>
      </c>
      <c r="B239" t="s">
        <v>163</v>
      </c>
      <c r="D239" s="2">
        <v>311.03515776708502</v>
      </c>
      <c r="F239" s="2">
        <v>313.461752417946</v>
      </c>
      <c r="H239" s="2">
        <v>2.4265946508609773</v>
      </c>
      <c r="J239" s="1">
        <v>7.8016731879490733E-3</v>
      </c>
      <c r="L239" s="2">
        <v>311.23910631359297</v>
      </c>
      <c r="N239" s="2">
        <v>0.20394854650794514</v>
      </c>
      <c r="P239" s="1">
        <v>6.5570898149292043E-4</v>
      </c>
      <c r="R239" s="2">
        <v>310.76855261052299</v>
      </c>
      <c r="T239" s="2">
        <v>-0.26660515656203643</v>
      </c>
      <c r="V239" s="1">
        <v>-8.5715440812540082E-4</v>
      </c>
      <c r="X239" s="2">
        <v>312.48956208433003</v>
      </c>
      <c r="Z239" s="2">
        <v>1.4544043172450074</v>
      </c>
      <c r="AB239" s="1">
        <v>4.676012601553297E-3</v>
      </c>
      <c r="AD239" s="2">
        <v>311.66232402978699</v>
      </c>
      <c r="AF239" s="2">
        <v>0.6271662627019623</v>
      </c>
      <c r="AH239" s="1">
        <v>2.016383830060807E-3</v>
      </c>
      <c r="AJ239" s="2">
        <v>316.04549170509398</v>
      </c>
      <c r="AL239" s="2">
        <v>5.0103339380089551</v>
      </c>
      <c r="AN239" s="1">
        <v>1.610857748036601E-2</v>
      </c>
      <c r="AP239" s="9">
        <v>4</v>
      </c>
    </row>
    <row r="240" spans="1:42" x14ac:dyDescent="0.2">
      <c r="A240" t="s">
        <v>575</v>
      </c>
      <c r="B240" t="s">
        <v>164</v>
      </c>
      <c r="D240" s="2">
        <v>321.56039016375297</v>
      </c>
      <c r="F240" s="2">
        <v>322.63411834815298</v>
      </c>
      <c r="H240" s="2">
        <v>1.0737281844000108</v>
      </c>
      <c r="J240" s="1">
        <v>3.3391183032624766E-3</v>
      </c>
      <c r="L240" s="2">
        <v>321.61854576930301</v>
      </c>
      <c r="N240" s="2">
        <v>5.81556055500414E-2</v>
      </c>
      <c r="P240" s="1">
        <v>1.8085438172414818E-4</v>
      </c>
      <c r="R240" s="2">
        <v>321.43933483227499</v>
      </c>
      <c r="T240" s="2">
        <v>-0.12105533147797587</v>
      </c>
      <c r="V240" s="1">
        <v>-3.7646219864433263E-4</v>
      </c>
      <c r="X240" s="2">
        <v>322.69001065870799</v>
      </c>
      <c r="Z240" s="2">
        <v>1.1296204949550201</v>
      </c>
      <c r="AB240" s="1">
        <v>3.5129342092779735E-3</v>
      </c>
      <c r="AD240" s="2">
        <v>321.644805694431</v>
      </c>
      <c r="AF240" s="2">
        <v>8.4415530678029427E-2</v>
      </c>
      <c r="AH240" s="1">
        <v>2.6251843591507416E-4</v>
      </c>
      <c r="AJ240" s="2">
        <v>323.972178496092</v>
      </c>
      <c r="AL240" s="2">
        <v>2.4117883323390288</v>
      </c>
      <c r="AN240" s="1">
        <v>7.5002655989776538E-3</v>
      </c>
      <c r="AP240" s="9">
        <v>3</v>
      </c>
    </row>
    <row r="241" spans="1:42" x14ac:dyDescent="0.2">
      <c r="A241" t="s">
        <v>576</v>
      </c>
      <c r="B241" t="s">
        <v>165</v>
      </c>
      <c r="D241" s="2">
        <v>103.64762116759501</v>
      </c>
      <c r="F241" s="2">
        <v>105.26378181476501</v>
      </c>
      <c r="H241" s="2">
        <v>1.6161606471700054</v>
      </c>
      <c r="J241" s="1">
        <v>1.5592838783600479E-2</v>
      </c>
      <c r="L241" s="2">
        <v>103.86106513052499</v>
      </c>
      <c r="N241" s="2">
        <v>0.21344396292998624</v>
      </c>
      <c r="P241" s="1">
        <v>2.0593233161121365E-3</v>
      </c>
      <c r="R241" s="2">
        <v>103.48625060537999</v>
      </c>
      <c r="T241" s="2">
        <v>-0.16137056221501211</v>
      </c>
      <c r="V241" s="1">
        <v>-1.5569152518616987E-3</v>
      </c>
      <c r="X241" s="2">
        <v>104.09751577254801</v>
      </c>
      <c r="Z241" s="2">
        <v>0.44989460495300193</v>
      </c>
      <c r="AB241" s="1">
        <v>4.3406167925989954E-3</v>
      </c>
      <c r="AD241" s="2">
        <v>104.135928062674</v>
      </c>
      <c r="AF241" s="2">
        <v>0.48830689507899194</v>
      </c>
      <c r="AH241" s="1">
        <v>4.7112214402819218E-3</v>
      </c>
      <c r="AJ241" s="2">
        <v>106.61985119431699</v>
      </c>
      <c r="AL241" s="2">
        <v>2.9722300267219879</v>
      </c>
      <c r="AN241" s="1">
        <v>2.8676297567080518E-2</v>
      </c>
      <c r="AP241" s="9">
        <v>4</v>
      </c>
    </row>
    <row r="242" spans="1:42" x14ac:dyDescent="0.2">
      <c r="A242" t="s">
        <v>577</v>
      </c>
      <c r="B242" t="s">
        <v>166</v>
      </c>
      <c r="D242" s="2">
        <v>208.932942902246</v>
      </c>
      <c r="F242" s="2">
        <v>212.97307348888998</v>
      </c>
      <c r="H242" s="2">
        <v>4.0401305866439827</v>
      </c>
      <c r="J242" s="1">
        <v>1.9336972573703943E-2</v>
      </c>
      <c r="L242" s="2">
        <v>210.00240363367899</v>
      </c>
      <c r="N242" s="2">
        <v>1.0694607314329971</v>
      </c>
      <c r="P242" s="1">
        <v>5.1186793072328885E-3</v>
      </c>
      <c r="R242" s="2">
        <v>209.50098745329402</v>
      </c>
      <c r="T242" s="2">
        <v>0.56804455104801832</v>
      </c>
      <c r="V242" s="1">
        <v>2.7187888284031436E-3</v>
      </c>
      <c r="X242" s="2">
        <v>209.62834900826601</v>
      </c>
      <c r="Z242" s="2">
        <v>0.69540610602001607</v>
      </c>
      <c r="AB242" s="1">
        <v>3.3283698413484634E-3</v>
      </c>
      <c r="AD242" s="2">
        <v>210.37962856231601</v>
      </c>
      <c r="AF242" s="2">
        <v>1.4466856600700169</v>
      </c>
      <c r="AH242" s="1">
        <v>6.9241625565331817E-3</v>
      </c>
      <c r="AJ242" s="2">
        <v>217.73366209097202</v>
      </c>
      <c r="AL242" s="2">
        <v>8.8007191887260205</v>
      </c>
      <c r="AN242" s="1">
        <v>4.2122219054960788E-2</v>
      </c>
      <c r="AP242" s="9">
        <v>3</v>
      </c>
    </row>
    <row r="244" spans="1:42" x14ac:dyDescent="0.2">
      <c r="A244" t="s">
        <v>578</v>
      </c>
      <c r="B244" t="s">
        <v>167</v>
      </c>
      <c r="D244" s="2">
        <v>262.03845131726001</v>
      </c>
      <c r="F244" s="2">
        <v>266.18575539791698</v>
      </c>
      <c r="H244" s="2">
        <v>4.1473040806569657</v>
      </c>
      <c r="J244" s="1">
        <v>1.5827082093519417E-2</v>
      </c>
      <c r="L244" s="2">
        <v>263.02559921650004</v>
      </c>
      <c r="N244" s="2">
        <v>0.98714789924002844</v>
      </c>
      <c r="P244" s="1">
        <v>3.7671871982056962E-3</v>
      </c>
      <c r="R244" s="2">
        <v>262.60844579847998</v>
      </c>
      <c r="T244" s="2">
        <v>0.56999448121996465</v>
      </c>
      <c r="V244" s="1">
        <v>2.1752322163202317E-3</v>
      </c>
      <c r="X244" s="2">
        <v>262.94426090961304</v>
      </c>
      <c r="Z244" s="2">
        <v>0.90580959235302316</v>
      </c>
      <c r="AB244" s="1">
        <v>3.4567812006197698E-3</v>
      </c>
      <c r="AD244" s="2">
        <v>263.484653524321</v>
      </c>
      <c r="AF244" s="2">
        <v>1.4462022070609919</v>
      </c>
      <c r="AH244" s="1">
        <v>5.5190457728282764E-3</v>
      </c>
      <c r="AJ244" s="2">
        <v>270.82643027005201</v>
      </c>
      <c r="AL244" s="2">
        <v>8.7879789527920025</v>
      </c>
      <c r="AN244" s="1">
        <v>3.3536982487169638E-2</v>
      </c>
      <c r="AP244" s="9">
        <v>3</v>
      </c>
    </row>
    <row r="245" spans="1:42" x14ac:dyDescent="0.2">
      <c r="A245" t="s">
        <v>579</v>
      </c>
      <c r="B245" t="s">
        <v>168</v>
      </c>
      <c r="D245" s="2">
        <v>117.028633196545</v>
      </c>
      <c r="F245" s="2">
        <v>120.70009201228399</v>
      </c>
      <c r="H245" s="2">
        <v>3.6714588157389869</v>
      </c>
      <c r="J245" s="1">
        <v>3.1372312189384591E-2</v>
      </c>
      <c r="L245" s="2">
        <v>118.04509596479801</v>
      </c>
      <c r="N245" s="2">
        <v>1.0164627682530067</v>
      </c>
      <c r="P245" s="1">
        <v>8.6855903592917925E-3</v>
      </c>
      <c r="R245" s="2">
        <v>116.897408269786</v>
      </c>
      <c r="T245" s="2">
        <v>-0.13122492675900332</v>
      </c>
      <c r="V245" s="1">
        <v>-1.1213061553800787E-3</v>
      </c>
      <c r="X245" s="2">
        <v>117.59080158620999</v>
      </c>
      <c r="Z245" s="2">
        <v>0.56216838966498983</v>
      </c>
      <c r="AB245" s="1">
        <v>4.8036824348862564E-3</v>
      </c>
      <c r="AD245" s="2">
        <v>118.493964466379</v>
      </c>
      <c r="AF245" s="2">
        <v>1.465331269833996</v>
      </c>
      <c r="AH245" s="1">
        <v>1.2521134613039782E-2</v>
      </c>
      <c r="AJ245" s="2">
        <v>124.673088811841</v>
      </c>
      <c r="AL245" s="2">
        <v>7.6444556152959962</v>
      </c>
      <c r="AN245" s="1">
        <v>6.5321241532894203E-2</v>
      </c>
      <c r="AP245" s="9">
        <v>4</v>
      </c>
    </row>
    <row r="246" spans="1:42" x14ac:dyDescent="0.2">
      <c r="A246" t="s">
        <v>580</v>
      </c>
      <c r="B246" t="s">
        <v>169</v>
      </c>
      <c r="D246" s="2">
        <v>162.73791854744198</v>
      </c>
      <c r="F246" s="2">
        <v>164.59645504308901</v>
      </c>
      <c r="H246" s="2">
        <v>1.8585364956470301</v>
      </c>
      <c r="J246" s="1">
        <v>1.1420426857095524E-2</v>
      </c>
      <c r="L246" s="2">
        <v>163.08432001634</v>
      </c>
      <c r="N246" s="2">
        <v>0.34640146889802281</v>
      </c>
      <c r="P246" s="1">
        <v>2.1285848558831024E-3</v>
      </c>
      <c r="R246" s="2">
        <v>162.85358352618701</v>
      </c>
      <c r="T246" s="2">
        <v>0.11566497874503057</v>
      </c>
      <c r="V246" s="1">
        <v>7.1074387442967982E-4</v>
      </c>
      <c r="X246" s="2">
        <v>163.309430070682</v>
      </c>
      <c r="Z246" s="2">
        <v>0.57151152324001941</v>
      </c>
      <c r="AB246" s="1">
        <v>3.5118522366587245E-3</v>
      </c>
      <c r="AD246" s="2">
        <v>163.19894954882699</v>
      </c>
      <c r="AF246" s="2">
        <v>0.46103100138500963</v>
      </c>
      <c r="AH246" s="1">
        <v>2.8329660690025855E-3</v>
      </c>
      <c r="AJ246" s="2">
        <v>166.50137135301</v>
      </c>
      <c r="AL246" s="2">
        <v>3.7634528055680221</v>
      </c>
      <c r="AN246" s="1">
        <v>2.3125850687778619E-2</v>
      </c>
      <c r="AP246" s="9">
        <v>3</v>
      </c>
    </row>
    <row r="247" spans="1:42" x14ac:dyDescent="0.2">
      <c r="A247" t="s">
        <v>581</v>
      </c>
      <c r="B247" t="s">
        <v>171</v>
      </c>
      <c r="D247" s="2">
        <v>194.316601495513</v>
      </c>
      <c r="F247" s="2">
        <v>195.11152349423799</v>
      </c>
      <c r="H247" s="2">
        <v>0.79492199872498759</v>
      </c>
      <c r="J247" s="1">
        <v>4.0908599296563099E-3</v>
      </c>
      <c r="L247" s="2">
        <v>194.47051437835802</v>
      </c>
      <c r="N247" s="2">
        <v>0.15391288284502025</v>
      </c>
      <c r="P247" s="1">
        <v>7.9207273933603803E-4</v>
      </c>
      <c r="R247" s="2">
        <v>194.20942065522098</v>
      </c>
      <c r="T247" s="2">
        <v>-0.10718084029201691</v>
      </c>
      <c r="V247" s="1">
        <v>-5.5157840074972621E-4</v>
      </c>
      <c r="X247" s="2">
        <v>195.01650312998802</v>
      </c>
      <c r="Z247" s="2">
        <v>0.69990163447502596</v>
      </c>
      <c r="AB247" s="1">
        <v>3.6018622654389494E-3</v>
      </c>
      <c r="AD247" s="2">
        <v>194.54334292588499</v>
      </c>
      <c r="AF247" s="2">
        <v>0.22674143037198746</v>
      </c>
      <c r="AH247" s="1">
        <v>1.166865973503675E-3</v>
      </c>
      <c r="AJ247" s="2">
        <v>196.34162410603898</v>
      </c>
      <c r="AL247" s="2">
        <v>2.0250226105259799</v>
      </c>
      <c r="AN247" s="1">
        <v>1.0421253742299214E-2</v>
      </c>
      <c r="AP247" s="9">
        <v>4</v>
      </c>
    </row>
    <row r="248" spans="1:42" x14ac:dyDescent="0.2">
      <c r="A248" t="s">
        <v>582</v>
      </c>
      <c r="B248" t="s">
        <v>172</v>
      </c>
      <c r="D248" s="2">
        <v>98.906692970465997</v>
      </c>
      <c r="F248" s="2">
        <v>101.351690095354</v>
      </c>
      <c r="H248" s="2">
        <v>2.4449971248880047</v>
      </c>
      <c r="J248" s="1">
        <v>2.4720239363559476E-2</v>
      </c>
      <c r="L248" s="2">
        <v>99.331104040585998</v>
      </c>
      <c r="N248" s="2">
        <v>0.42441107012000145</v>
      </c>
      <c r="P248" s="1">
        <v>4.2910247767229725E-3</v>
      </c>
      <c r="R248" s="2">
        <v>99.080175695297001</v>
      </c>
      <c r="T248" s="2">
        <v>0.17348272483100402</v>
      </c>
      <c r="V248" s="1">
        <v>1.7540038962055558E-3</v>
      </c>
      <c r="X248" s="2">
        <v>99.394304144059006</v>
      </c>
      <c r="Z248" s="2">
        <v>0.48761117359300954</v>
      </c>
      <c r="AB248" s="1">
        <v>4.9300119026182846E-3</v>
      </c>
      <c r="AD248" s="2">
        <v>99.610547511279009</v>
      </c>
      <c r="AF248" s="2">
        <v>0.70385454081301191</v>
      </c>
      <c r="AH248" s="1">
        <v>7.1163489514626289E-3</v>
      </c>
      <c r="AJ248" s="2">
        <v>103.65014435537701</v>
      </c>
      <c r="AL248" s="2">
        <v>4.7434513849110118</v>
      </c>
      <c r="AN248" s="1">
        <v>4.7958851342117248E-2</v>
      </c>
      <c r="AP248" s="9">
        <v>4</v>
      </c>
    </row>
    <row r="250" spans="1:42" x14ac:dyDescent="0.2">
      <c r="A250" t="s">
        <v>583</v>
      </c>
      <c r="B250" t="s">
        <v>174</v>
      </c>
      <c r="D250" s="2">
        <v>132.79955637315899</v>
      </c>
      <c r="F250" s="2">
        <v>135.670919717083</v>
      </c>
      <c r="H250" s="2">
        <v>2.8713633439240027</v>
      </c>
      <c r="J250" s="1">
        <v>2.1621784156082867E-2</v>
      </c>
      <c r="L250" s="2">
        <v>133.41127907121799</v>
      </c>
      <c r="N250" s="2">
        <v>0.61172269805899759</v>
      </c>
      <c r="P250" s="1">
        <v>4.6063610057558669E-3</v>
      </c>
      <c r="R250" s="2">
        <v>132.716656228723</v>
      </c>
      <c r="T250" s="2">
        <v>-8.2900144435996026E-2</v>
      </c>
      <c r="V250" s="1">
        <v>-6.2425016091960026E-4</v>
      </c>
      <c r="X250" s="2">
        <v>133.34755201920601</v>
      </c>
      <c r="Z250" s="2">
        <v>0.54799564604701345</v>
      </c>
      <c r="AB250" s="1">
        <v>4.1264870230980121E-3</v>
      </c>
      <c r="AD250" s="2">
        <v>133.71380986796299</v>
      </c>
      <c r="AF250" s="2">
        <v>0.91425349480400087</v>
      </c>
      <c r="AH250" s="1">
        <v>6.8844619648803793E-3</v>
      </c>
      <c r="AJ250" s="2">
        <v>138.117517166515</v>
      </c>
      <c r="AL250" s="2">
        <v>5.3179607933560096</v>
      </c>
      <c r="AN250" s="1">
        <v>4.00450192650708E-2</v>
      </c>
      <c r="AP250" s="9">
        <v>4</v>
      </c>
    </row>
    <row r="251" spans="1:42" x14ac:dyDescent="0.2">
      <c r="A251" t="s">
        <v>584</v>
      </c>
      <c r="B251" t="s">
        <v>175</v>
      </c>
      <c r="D251" s="2">
        <v>172.86830612148802</v>
      </c>
      <c r="F251" s="2">
        <v>174.582397547271</v>
      </c>
      <c r="H251" s="2">
        <v>1.714091425782982</v>
      </c>
      <c r="J251" s="1">
        <v>9.9155910313505156E-3</v>
      </c>
      <c r="L251" s="2">
        <v>173.081451036684</v>
      </c>
      <c r="N251" s="2">
        <v>0.21314491519598278</v>
      </c>
      <c r="P251" s="1">
        <v>1.2329901297591778E-3</v>
      </c>
      <c r="R251" s="2">
        <v>172.71211385305398</v>
      </c>
      <c r="T251" s="2">
        <v>-0.15619226843404022</v>
      </c>
      <c r="V251" s="1">
        <v>-9.0353328460493932E-4</v>
      </c>
      <c r="X251" s="2">
        <v>173.56565741731501</v>
      </c>
      <c r="Z251" s="2">
        <v>0.69735129582699074</v>
      </c>
      <c r="AB251" s="1">
        <v>4.0340031754398497E-3</v>
      </c>
      <c r="AD251" s="2">
        <v>173.237862765702</v>
      </c>
      <c r="AF251" s="2">
        <v>0.36955664421398637</v>
      </c>
      <c r="AH251" s="1">
        <v>2.1377929390611959E-3</v>
      </c>
      <c r="AJ251" s="2">
        <v>176.125605053101</v>
      </c>
      <c r="AL251" s="2">
        <v>3.2572989316129792</v>
      </c>
      <c r="AN251" s="1">
        <v>1.8842661241348785E-2</v>
      </c>
      <c r="AP251" s="9">
        <v>4</v>
      </c>
    </row>
    <row r="252" spans="1:42" x14ac:dyDescent="0.2">
      <c r="A252" t="s">
        <v>585</v>
      </c>
      <c r="B252" t="s">
        <v>176</v>
      </c>
      <c r="D252" s="2">
        <v>182.71586014885</v>
      </c>
      <c r="F252" s="2">
        <v>185.81716498909398</v>
      </c>
      <c r="H252" s="2">
        <v>3.1013048402439836</v>
      </c>
      <c r="J252" s="1">
        <v>1.6973375150452163E-2</v>
      </c>
      <c r="L252" s="2">
        <v>183.37829001792301</v>
      </c>
      <c r="N252" s="2">
        <v>0.6624298690730086</v>
      </c>
      <c r="P252" s="1">
        <v>3.6254645247180963E-3</v>
      </c>
      <c r="R252" s="2">
        <v>183.07501346617201</v>
      </c>
      <c r="T252" s="2">
        <v>0.35915331732201139</v>
      </c>
      <c r="V252" s="1">
        <v>1.9656384346133176E-3</v>
      </c>
      <c r="X252" s="2">
        <v>183.39948044560199</v>
      </c>
      <c r="Z252" s="2">
        <v>0.68362029675199665</v>
      </c>
      <c r="AB252" s="1">
        <v>3.7414392828027266E-3</v>
      </c>
      <c r="AD252" s="2">
        <v>183.72298505778801</v>
      </c>
      <c r="AF252" s="2">
        <v>1.0071249089380103</v>
      </c>
      <c r="AH252" s="1">
        <v>5.5119731156209051E-3</v>
      </c>
      <c r="AJ252" s="2">
        <v>189.167274273001</v>
      </c>
      <c r="AL252" s="2">
        <v>6.4514141241510004</v>
      </c>
      <c r="AN252" s="1">
        <v>3.5308451706903478E-2</v>
      </c>
      <c r="AP252" s="9">
        <v>4</v>
      </c>
    </row>
    <row r="253" spans="1:42" x14ac:dyDescent="0.2">
      <c r="A253" t="s">
        <v>586</v>
      </c>
      <c r="B253" t="s">
        <v>177</v>
      </c>
      <c r="D253" s="2">
        <v>90.846083257494001</v>
      </c>
      <c r="F253" s="2">
        <v>92.55915927135301</v>
      </c>
      <c r="H253" s="2">
        <v>1.7130760138590091</v>
      </c>
      <c r="J253" s="1">
        <v>1.8856905575152526E-2</v>
      </c>
      <c r="L253" s="2">
        <v>90.745227304286999</v>
      </c>
      <c r="N253" s="2">
        <v>-0.10085595320700236</v>
      </c>
      <c r="P253" s="1">
        <v>-1.1101849368798475E-3</v>
      </c>
      <c r="R253" s="2">
        <v>90.633820743411007</v>
      </c>
      <c r="T253" s="2">
        <v>-0.2122625140829939</v>
      </c>
      <c r="V253" s="1">
        <v>-2.3365070509573579E-3</v>
      </c>
      <c r="X253" s="2">
        <v>91.769202347114003</v>
      </c>
      <c r="Z253" s="2">
        <v>0.92311908962000189</v>
      </c>
      <c r="AB253" s="1">
        <v>1.016135265846866E-2</v>
      </c>
      <c r="AD253" s="2">
        <v>90.96831011501699</v>
      </c>
      <c r="AF253" s="2">
        <v>0.12222685752298901</v>
      </c>
      <c r="AH253" s="1">
        <v>1.3454279275480637E-3</v>
      </c>
      <c r="AJ253" s="2">
        <v>93.855491496488</v>
      </c>
      <c r="AL253" s="2">
        <v>3.0094082389939985</v>
      </c>
      <c r="AN253" s="1">
        <v>3.312645004698922E-2</v>
      </c>
      <c r="AP253" s="9">
        <v>4</v>
      </c>
    </row>
    <row r="254" spans="1:42" x14ac:dyDescent="0.2">
      <c r="A254" t="s">
        <v>587</v>
      </c>
      <c r="B254" t="s">
        <v>178</v>
      </c>
      <c r="D254" s="2">
        <v>107.51099362699901</v>
      </c>
      <c r="F254" s="2">
        <v>108.935447058875</v>
      </c>
      <c r="H254" s="2">
        <v>1.4244534318759889</v>
      </c>
      <c r="J254" s="1">
        <v>1.3249374634356173E-2</v>
      </c>
      <c r="L254" s="2">
        <v>107.76305996949201</v>
      </c>
      <c r="N254" s="2">
        <v>0.25206634249299498</v>
      </c>
      <c r="P254" s="1">
        <v>2.3445634161611364E-3</v>
      </c>
      <c r="R254" s="2">
        <v>107.61023914912801</v>
      </c>
      <c r="T254" s="2">
        <v>9.9245522128995844E-2</v>
      </c>
      <c r="V254" s="1">
        <v>9.2311975529982011E-4</v>
      </c>
      <c r="X254" s="2">
        <v>107.963722505273</v>
      </c>
      <c r="Z254" s="2">
        <v>0.45272887827398733</v>
      </c>
      <c r="AB254" s="1">
        <v>4.211000782345058E-3</v>
      </c>
      <c r="AD254" s="2">
        <v>107.92344217539599</v>
      </c>
      <c r="AF254" s="2">
        <v>0.41244854839698064</v>
      </c>
      <c r="AH254" s="1">
        <v>3.8363383546424902E-3</v>
      </c>
      <c r="AJ254" s="2">
        <v>110.48626612237699</v>
      </c>
      <c r="AL254" s="2">
        <v>2.975272495377979</v>
      </c>
      <c r="AN254" s="1">
        <v>2.7674123315243968E-2</v>
      </c>
      <c r="AP254" s="9">
        <v>4</v>
      </c>
    </row>
    <row r="256" spans="1:42" x14ac:dyDescent="0.2">
      <c r="A256" t="s">
        <v>588</v>
      </c>
      <c r="B256" t="s">
        <v>179</v>
      </c>
      <c r="D256" s="2">
        <v>112.47842851706301</v>
      </c>
      <c r="F256" s="2">
        <v>112.64174899871699</v>
      </c>
      <c r="H256" s="2">
        <v>0.16332048165398305</v>
      </c>
      <c r="J256" s="1">
        <v>1.4520160337162542E-3</v>
      </c>
      <c r="L256" s="2">
        <v>112.49623872911</v>
      </c>
      <c r="N256" s="2">
        <v>1.7810212046995844E-2</v>
      </c>
      <c r="P256" s="1">
        <v>1.583433577603196E-4</v>
      </c>
      <c r="R256" s="2">
        <v>112.43550759775799</v>
      </c>
      <c r="T256" s="2">
        <v>-4.2920919305018401E-2</v>
      </c>
      <c r="V256" s="1">
        <v>-3.8159245173404328E-4</v>
      </c>
      <c r="X256" s="2">
        <v>113.146345093256</v>
      </c>
      <c r="Z256" s="2">
        <v>0.66791657619299372</v>
      </c>
      <c r="AB256" s="1">
        <v>5.9381748571609048E-3</v>
      </c>
      <c r="AD256" s="2">
        <v>112.75726564184301</v>
      </c>
      <c r="AF256" s="2">
        <v>0.27883712477999723</v>
      </c>
      <c r="AH256" s="1">
        <v>2.4790275651628397E-3</v>
      </c>
      <c r="AJ256" s="2">
        <v>114.064829564977</v>
      </c>
      <c r="AL256" s="2">
        <v>1.5864010479139949</v>
      </c>
      <c r="AN256" s="1">
        <v>1.4104047049993568E-2</v>
      </c>
      <c r="AP256" s="9">
        <v>4</v>
      </c>
    </row>
    <row r="257" spans="1:42" x14ac:dyDescent="0.2">
      <c r="A257" t="s">
        <v>589</v>
      </c>
      <c r="B257" t="s">
        <v>181</v>
      </c>
      <c r="D257" s="2">
        <v>106.672035622916</v>
      </c>
      <c r="F257" s="2">
        <v>108.47373812260101</v>
      </c>
      <c r="H257" s="2">
        <v>1.8017024996850068</v>
      </c>
      <c r="J257" s="1">
        <v>1.6890110788304418E-2</v>
      </c>
      <c r="L257" s="2">
        <v>106.902306736287</v>
      </c>
      <c r="N257" s="2">
        <v>0.23027111337100337</v>
      </c>
      <c r="P257" s="1">
        <v>2.1586830327772893E-3</v>
      </c>
      <c r="R257" s="2">
        <v>106.550386831823</v>
      </c>
      <c r="T257" s="2">
        <v>-0.1216487910929942</v>
      </c>
      <c r="V257" s="1">
        <v>-1.1404000156425326E-3</v>
      </c>
      <c r="X257" s="2">
        <v>107.17498894126099</v>
      </c>
      <c r="Z257" s="2">
        <v>0.50295331834499279</v>
      </c>
      <c r="AB257" s="1">
        <v>4.7149500373549168E-3</v>
      </c>
      <c r="AD257" s="2">
        <v>107.03306584056901</v>
      </c>
      <c r="AF257" s="2">
        <v>0.3610302176530098</v>
      </c>
      <c r="AH257" s="1">
        <v>3.3844879358002132E-3</v>
      </c>
      <c r="AJ257" s="2">
        <v>109.727292718391</v>
      </c>
      <c r="AL257" s="2">
        <v>3.0552570954749996</v>
      </c>
      <c r="AN257" s="1">
        <v>2.8641593625111705E-2</v>
      </c>
      <c r="AP257" s="9">
        <v>4</v>
      </c>
    </row>
    <row r="259" spans="1:42" x14ac:dyDescent="0.2">
      <c r="B259" t="s">
        <v>183</v>
      </c>
    </row>
    <row r="260" spans="1:42" x14ac:dyDescent="0.2">
      <c r="A260" t="s">
        <v>590</v>
      </c>
      <c r="B260" t="s">
        <v>184</v>
      </c>
      <c r="D260" s="2">
        <v>7.9055387840350004</v>
      </c>
      <c r="F260" s="2">
        <v>8.1089887400130003</v>
      </c>
      <c r="H260" s="2">
        <v>0.20344995597799986</v>
      </c>
      <c r="J260" s="1">
        <v>2.5735115788548275E-2</v>
      </c>
      <c r="L260" s="2">
        <v>7.9055468934480002</v>
      </c>
      <c r="N260" s="2">
        <v>8.1094129997794084E-6</v>
      </c>
      <c r="P260" s="1">
        <v>1.0257887819304772E-6</v>
      </c>
      <c r="R260" s="2">
        <v>7.9060233430110003</v>
      </c>
      <c r="T260" s="2">
        <v>4.8455897599986031E-4</v>
      </c>
      <c r="V260" s="1">
        <v>6.1293605564039828E-5</v>
      </c>
      <c r="X260" s="2">
        <v>8.4327050742740006</v>
      </c>
      <c r="Z260" s="2">
        <v>0.52716629023900019</v>
      </c>
      <c r="AB260" s="1">
        <v>6.6683157801160464E-2</v>
      </c>
      <c r="AD260" s="2">
        <v>7.9054934993829997</v>
      </c>
      <c r="AF260" s="2">
        <v>-4.5284652000709968E-5</v>
      </c>
      <c r="AH260" s="1">
        <v>-5.7282183084296511E-6</v>
      </c>
      <c r="AJ260" s="2">
        <v>8.7293270795580007</v>
      </c>
      <c r="AL260" s="2">
        <v>0.82378829552300026</v>
      </c>
      <c r="AN260" s="1">
        <v>0.10420394081003259</v>
      </c>
      <c r="AP260" s="9">
        <v>3</v>
      </c>
    </row>
    <row r="261" spans="1:42" x14ac:dyDescent="0.2">
      <c r="A261" t="s">
        <v>591</v>
      </c>
      <c r="B261" t="s">
        <v>185</v>
      </c>
      <c r="D261" s="2">
        <v>2.360689237641</v>
      </c>
      <c r="F261" s="2">
        <v>2.2581791662640001</v>
      </c>
      <c r="H261" s="2">
        <v>-0.10251007137699997</v>
      </c>
      <c r="J261" s="1">
        <v>-4.3423789011482375E-2</v>
      </c>
      <c r="L261" s="2">
        <v>2.3607781089679998</v>
      </c>
      <c r="N261" s="2">
        <v>8.8871326999750977E-5</v>
      </c>
      <c r="P261" s="1">
        <v>3.7646347339033368E-5</v>
      </c>
      <c r="R261" s="2">
        <v>2.3630423616689997</v>
      </c>
      <c r="T261" s="2">
        <v>2.3531240279996979E-3</v>
      </c>
      <c r="V261" s="1">
        <v>9.9679533861523348E-4</v>
      </c>
      <c r="X261" s="2">
        <v>2.3547616201250001</v>
      </c>
      <c r="Z261" s="2">
        <v>-5.9276175159999056E-3</v>
      </c>
      <c r="AB261" s="1">
        <v>-2.5109690091709323E-3</v>
      </c>
      <c r="AD261" s="2">
        <v>2.3601985494169999</v>
      </c>
      <c r="AF261" s="2">
        <v>-4.9068822400011314E-4</v>
      </c>
      <c r="AH261" s="1">
        <v>-2.0785803407586602E-4</v>
      </c>
      <c r="AJ261" s="2">
        <v>2.1909517099440001</v>
      </c>
      <c r="AL261" s="2">
        <v>-0.1697375276969999</v>
      </c>
      <c r="AN261" s="1">
        <v>-7.1901682352148971E-2</v>
      </c>
      <c r="AP261" s="9">
        <v>4</v>
      </c>
    </row>
    <row r="262" spans="1:42" x14ac:dyDescent="0.2">
      <c r="A262" t="s">
        <v>592</v>
      </c>
      <c r="B262" t="s">
        <v>186</v>
      </c>
      <c r="D262" s="2">
        <v>1.842318980972</v>
      </c>
      <c r="F262" s="2">
        <v>1.767457581673</v>
      </c>
      <c r="H262" s="2">
        <v>-7.4861399298999931E-2</v>
      </c>
      <c r="J262" s="1">
        <v>-4.0634331010096503E-2</v>
      </c>
      <c r="L262" s="2">
        <v>1.84240335693</v>
      </c>
      <c r="N262" s="2">
        <v>8.4375958000038054E-5</v>
      </c>
      <c r="P262" s="1">
        <v>4.5798777992029175E-5</v>
      </c>
      <c r="R262" s="2">
        <v>1.844378293291</v>
      </c>
      <c r="T262" s="2">
        <v>2.0593123190000284E-3</v>
      </c>
      <c r="V262" s="1">
        <v>1.1177827185569916E-3</v>
      </c>
      <c r="X262" s="2">
        <v>1.890259165737</v>
      </c>
      <c r="Z262" s="2">
        <v>4.794018476500006E-2</v>
      </c>
      <c r="AB262" s="1">
        <v>2.6021652743167752E-2</v>
      </c>
      <c r="AD262" s="2">
        <v>1.841853443452</v>
      </c>
      <c r="AF262" s="2">
        <v>-4.6553752000000337E-4</v>
      </c>
      <c r="AH262" s="1">
        <v>-2.5269105122848362E-4</v>
      </c>
      <c r="AJ262" s="2">
        <v>1.769047041961</v>
      </c>
      <c r="AL262" s="2">
        <v>-7.3271939010999931E-2</v>
      </c>
      <c r="AN262" s="1">
        <v>-3.9771581234180169E-2</v>
      </c>
      <c r="AP262" s="9">
        <v>4</v>
      </c>
    </row>
    <row r="263" spans="1:42" x14ac:dyDescent="0.2">
      <c r="A263" t="s">
        <v>593</v>
      </c>
      <c r="B263" t="s">
        <v>187</v>
      </c>
      <c r="D263" s="2">
        <v>6.7779884924990004</v>
      </c>
      <c r="F263" s="2">
        <v>6.6497912752949997</v>
      </c>
      <c r="H263" s="2">
        <v>-0.12819721720400068</v>
      </c>
      <c r="J263" s="1">
        <v>-1.8913755511074229E-2</v>
      </c>
      <c r="L263" s="2">
        <v>6.7781082096929994</v>
      </c>
      <c r="N263" s="2">
        <v>1.1971719399905822E-4</v>
      </c>
      <c r="P263" s="1">
        <v>1.7662643442305294E-5</v>
      </c>
      <c r="R263" s="2">
        <v>6.7807255076019999</v>
      </c>
      <c r="T263" s="2">
        <v>2.7370151029995071E-3</v>
      </c>
      <c r="V263" s="1">
        <v>4.0380934639067047E-4</v>
      </c>
      <c r="X263" s="2">
        <v>6.6923303466129997</v>
      </c>
      <c r="Z263" s="2">
        <v>-8.5658145886000625E-2</v>
      </c>
      <c r="AB263" s="1">
        <v>-1.2637694203936163E-2</v>
      </c>
      <c r="AD263" s="2">
        <v>6.7773283118640002</v>
      </c>
      <c r="AF263" s="2">
        <v>-6.6018063500017377E-4</v>
      </c>
      <c r="AH263" s="1">
        <v>-9.7400672150856575E-5</v>
      </c>
      <c r="AJ263" s="2">
        <v>6.4885251393000001</v>
      </c>
      <c r="AL263" s="2">
        <v>-0.2894633531990003</v>
      </c>
      <c r="AN263" s="1">
        <v>-4.2706380147936346E-2</v>
      </c>
      <c r="AP263" s="9">
        <v>3</v>
      </c>
    </row>
    <row r="265" spans="1:42" x14ac:dyDescent="0.2">
      <c r="B265" t="s">
        <v>188</v>
      </c>
    </row>
    <row r="266" spans="1:42" x14ac:dyDescent="0.2">
      <c r="A266" t="s">
        <v>594</v>
      </c>
      <c r="B266" t="s">
        <v>189</v>
      </c>
      <c r="D266" s="2">
        <v>8.4828583162260003</v>
      </c>
      <c r="F266" s="2">
        <v>8.2847837833640003</v>
      </c>
      <c r="H266" s="2">
        <v>-0.19807453286199994</v>
      </c>
      <c r="J266" s="1">
        <v>-2.3349975383076153E-2</v>
      </c>
      <c r="L266" s="2">
        <v>8.4828987240839986</v>
      </c>
      <c r="N266" s="2">
        <v>4.0407857998303598E-5</v>
      </c>
      <c r="P266" s="1">
        <v>4.7634719916294606E-6</v>
      </c>
      <c r="R266" s="2">
        <v>8.4830283566139997</v>
      </c>
      <c r="T266" s="2">
        <v>1.7004038799939281E-4</v>
      </c>
      <c r="V266" s="1">
        <v>2.0045176007966535E-5</v>
      </c>
      <c r="X266" s="2">
        <v>8.1293347432369991</v>
      </c>
      <c r="Z266" s="2">
        <v>-0.35352357298900117</v>
      </c>
      <c r="AB266" s="1">
        <v>-4.1675053361763893E-2</v>
      </c>
      <c r="AD266" s="2">
        <v>8.4826369113899993</v>
      </c>
      <c r="AF266" s="2">
        <v>-2.2140483600097127E-4</v>
      </c>
      <c r="AH266" s="1">
        <v>-2.610026334843627E-5</v>
      </c>
      <c r="AJ266" s="2">
        <v>7.8339107358330002</v>
      </c>
      <c r="AL266" s="2">
        <v>-0.64894758039300005</v>
      </c>
      <c r="AN266" s="1">
        <v>-7.650105143825095E-2</v>
      </c>
      <c r="AP266" s="9">
        <v>1</v>
      </c>
    </row>
    <row r="267" spans="1:42" x14ac:dyDescent="0.2">
      <c r="A267" t="s">
        <v>595</v>
      </c>
      <c r="B267" t="s">
        <v>190</v>
      </c>
      <c r="D267" s="2">
        <v>4.5702214213709995</v>
      </c>
      <c r="F267" s="2">
        <v>4.8449313200650002</v>
      </c>
      <c r="H267" s="2">
        <v>0.27470989869400064</v>
      </c>
      <c r="J267" s="1">
        <v>6.0108662877780591E-2</v>
      </c>
      <c r="L267" s="2">
        <v>4.570141955335</v>
      </c>
      <c r="N267" s="2">
        <v>-7.9466035999509188E-5</v>
      </c>
      <c r="P267" s="1">
        <v>-1.7387786864749005E-5</v>
      </c>
      <c r="R267" s="2">
        <v>4.568717848076</v>
      </c>
      <c r="T267" s="2">
        <v>-1.5035732949995051E-3</v>
      </c>
      <c r="V267" s="1">
        <v>-3.2899353365431803E-4</v>
      </c>
      <c r="X267" s="2">
        <v>5.0887421136580002</v>
      </c>
      <c r="Z267" s="2">
        <v>0.51852069228700071</v>
      </c>
      <c r="AB267" s="1">
        <v>0.11345636118686173</v>
      </c>
      <c r="AD267" s="2">
        <v>4.5706590451159999</v>
      </c>
      <c r="AF267" s="2">
        <v>4.3762374500033729E-4</v>
      </c>
      <c r="AH267" s="1">
        <v>9.5755479801032611E-5</v>
      </c>
      <c r="AJ267" s="2">
        <v>5.5007749117970004</v>
      </c>
      <c r="AL267" s="2">
        <v>0.93055349042600088</v>
      </c>
      <c r="AN267" s="1">
        <v>0.20361234273564988</v>
      </c>
      <c r="AP267" s="9">
        <v>1</v>
      </c>
    </row>
    <row r="268" spans="1:42" x14ac:dyDescent="0.2">
      <c r="A268" t="s">
        <v>596</v>
      </c>
      <c r="B268" t="s">
        <v>191</v>
      </c>
      <c r="D268" s="2">
        <v>6.7674291210959998</v>
      </c>
      <c r="F268" s="2">
        <v>6.8925746079599994</v>
      </c>
      <c r="H268" s="2">
        <v>0.12514548686399962</v>
      </c>
      <c r="J268" s="1">
        <v>1.8492323247817341E-2</v>
      </c>
      <c r="L268" s="2">
        <v>6.7674491493869997</v>
      </c>
      <c r="N268" s="2">
        <v>2.0028290999896114E-5</v>
      </c>
      <c r="P268" s="1">
        <v>2.9595124886439134E-6</v>
      </c>
      <c r="R268" s="2">
        <v>6.7673097917020009</v>
      </c>
      <c r="T268" s="2">
        <v>-1.1932939399894593E-4</v>
      </c>
      <c r="V268" s="1">
        <v>-1.7632898972958919E-5</v>
      </c>
      <c r="X268" s="2">
        <v>6.978984314251</v>
      </c>
      <c r="Z268" s="2">
        <v>0.21155519315500015</v>
      </c>
      <c r="AB268" s="1">
        <v>3.1260791856027349E-2</v>
      </c>
      <c r="AD268" s="2">
        <v>6.7673197657920001</v>
      </c>
      <c r="AF268" s="2">
        <v>-1.0935530399969196E-4</v>
      </c>
      <c r="AH268" s="1">
        <v>-1.6159061593833379E-5</v>
      </c>
      <c r="AJ268" s="2">
        <v>7.1645472001590003</v>
      </c>
      <c r="AL268" s="2">
        <v>0.39711807906300045</v>
      </c>
      <c r="AN268" s="1">
        <v>5.8680788813150704E-2</v>
      </c>
      <c r="AP268" s="9">
        <v>2</v>
      </c>
    </row>
    <row r="269" spans="1:42" x14ac:dyDescent="0.2">
      <c r="A269" t="s">
        <v>597</v>
      </c>
      <c r="B269" t="s">
        <v>192</v>
      </c>
      <c r="D269" s="2">
        <v>8.2341972752940009</v>
      </c>
      <c r="F269" s="2">
        <v>8.4724648526680006</v>
      </c>
      <c r="H269" s="2">
        <v>0.23826757737399973</v>
      </c>
      <c r="J269" s="1">
        <v>2.8936345512257891E-2</v>
      </c>
      <c r="L269" s="2">
        <v>8.2340537017160003</v>
      </c>
      <c r="N269" s="2">
        <v>-1.4357357800065529E-4</v>
      </c>
      <c r="P269" s="1">
        <v>-1.7436256771675296E-5</v>
      </c>
      <c r="R269" s="2">
        <v>8.2316350194460011</v>
      </c>
      <c r="T269" s="2">
        <v>-2.5622558479998503E-3</v>
      </c>
      <c r="V269" s="1">
        <v>-3.1117251170161762E-4</v>
      </c>
      <c r="X269" s="2">
        <v>8.6158756313780014</v>
      </c>
      <c r="Z269" s="2">
        <v>0.38167835608400047</v>
      </c>
      <c r="AB269" s="1">
        <v>4.6352831165363678E-2</v>
      </c>
      <c r="AD269" s="2">
        <v>8.2349876511750004</v>
      </c>
      <c r="AF269" s="2">
        <v>7.903758809995054E-4</v>
      </c>
      <c r="AH269" s="1">
        <v>9.5986998437717796E-5</v>
      </c>
      <c r="AJ269" s="2">
        <v>8.9771211521299996</v>
      </c>
      <c r="AL269" s="2">
        <v>0.7429238768359987</v>
      </c>
      <c r="AN269" s="1">
        <v>9.0224201825365266E-2</v>
      </c>
      <c r="AP269" s="9">
        <v>1</v>
      </c>
    </row>
    <row r="270" spans="1:42" x14ac:dyDescent="0.2">
      <c r="A270" t="s">
        <v>598</v>
      </c>
      <c r="B270" t="s">
        <v>193</v>
      </c>
      <c r="D270" s="2">
        <v>5.4026256620500002</v>
      </c>
      <c r="F270" s="2">
        <v>5.6866632402950001</v>
      </c>
      <c r="H270" s="2">
        <v>0.28403757824499998</v>
      </c>
      <c r="J270" s="1">
        <v>5.2573988281324549E-2</v>
      </c>
      <c r="L270" s="2">
        <v>5.4025593056309997</v>
      </c>
      <c r="N270" s="2">
        <v>-6.6356419000435096E-5</v>
      </c>
      <c r="P270" s="1">
        <v>-1.2282253695003639E-5</v>
      </c>
      <c r="R270" s="2">
        <v>5.4020219418149997</v>
      </c>
      <c r="T270" s="2">
        <v>-6.0372023500043781E-4</v>
      </c>
      <c r="V270" s="1">
        <v>-1.1174570898761087E-4</v>
      </c>
      <c r="X270" s="2">
        <v>6.1492616127420003</v>
      </c>
      <c r="Z270" s="2">
        <v>0.74663595069200017</v>
      </c>
      <c r="AB270" s="1">
        <v>0.13819871991810234</v>
      </c>
      <c r="AD270" s="2">
        <v>5.4029898587729992</v>
      </c>
      <c r="AF270" s="2">
        <v>3.6419672299903283E-4</v>
      </c>
      <c r="AH270" s="1">
        <v>6.7411060062384586E-5</v>
      </c>
      <c r="AJ270" s="2">
        <v>6.5690527836570007</v>
      </c>
      <c r="AL270" s="2">
        <v>1.1664271216070006</v>
      </c>
      <c r="AN270" s="1">
        <v>0.21590004463948098</v>
      </c>
      <c r="AP270" s="9">
        <v>3</v>
      </c>
    </row>
    <row r="272" spans="1:42" x14ac:dyDescent="0.2">
      <c r="B272" t="s">
        <v>194</v>
      </c>
    </row>
    <row r="273" spans="1:42" x14ac:dyDescent="0.2">
      <c r="A273" t="s">
        <v>599</v>
      </c>
      <c r="B273" t="s">
        <v>195</v>
      </c>
      <c r="D273" s="2">
        <v>7.0582712322879999</v>
      </c>
      <c r="F273" s="2">
        <v>7.426508008201</v>
      </c>
      <c r="H273" s="2">
        <v>0.36823677591300008</v>
      </c>
      <c r="J273" s="1">
        <v>5.2170958552641637E-2</v>
      </c>
      <c r="L273" s="2">
        <v>7.0583545493590005</v>
      </c>
      <c r="N273" s="2">
        <v>8.3317071000621468E-5</v>
      </c>
      <c r="P273" s="1">
        <v>1.1804175308464806E-5</v>
      </c>
      <c r="R273" s="2">
        <v>7.0592410711939992</v>
      </c>
      <c r="T273" s="2">
        <v>9.6983890599933176E-4</v>
      </c>
      <c r="V273" s="1">
        <v>1.3740459583967419E-4</v>
      </c>
      <c r="X273" s="2">
        <v>7.5078757498749997</v>
      </c>
      <c r="Z273" s="2">
        <v>0.44960451758699982</v>
      </c>
      <c r="AB273" s="1">
        <v>6.3698957264533548E-2</v>
      </c>
      <c r="AD273" s="2">
        <v>7.057813546937</v>
      </c>
      <c r="AF273" s="2">
        <v>-4.5768535099988128E-4</v>
      </c>
      <c r="AH273" s="1">
        <v>-6.4843831575386854E-5</v>
      </c>
      <c r="AJ273" s="2">
        <v>8.0514505865029999</v>
      </c>
      <c r="AL273" s="2">
        <v>0.99317935421500003</v>
      </c>
      <c r="AN273" s="1">
        <v>0.14071141806958476</v>
      </c>
      <c r="AP273" s="9">
        <v>1</v>
      </c>
    </row>
    <row r="274" spans="1:42" x14ac:dyDescent="0.2">
      <c r="A274" t="s">
        <v>600</v>
      </c>
      <c r="B274" t="s">
        <v>196</v>
      </c>
      <c r="D274" s="2">
        <v>5.7296893927000001</v>
      </c>
      <c r="F274" s="2">
        <v>5.6324526137020001</v>
      </c>
      <c r="H274" s="2">
        <v>-9.7236778997999984E-2</v>
      </c>
      <c r="J274" s="1">
        <v>-1.6970689392323084E-2</v>
      </c>
      <c r="L274" s="2">
        <v>5.7297293409670003</v>
      </c>
      <c r="N274" s="2">
        <v>3.9948267000156079E-5</v>
      </c>
      <c r="P274" s="1">
        <v>6.9721522864839394E-6</v>
      </c>
      <c r="R274" s="2">
        <v>5.7298679687059995</v>
      </c>
      <c r="T274" s="2">
        <v>1.7857600599935353E-4</v>
      </c>
      <c r="V274" s="1">
        <v>3.1166786497514345E-5</v>
      </c>
      <c r="X274" s="2">
        <v>5.5735403205220004</v>
      </c>
      <c r="Z274" s="2">
        <v>-0.15614907217799967</v>
      </c>
      <c r="AB274" s="1">
        <v>-2.7252624265626656E-2</v>
      </c>
      <c r="AD274" s="2">
        <v>5.7294704862890002</v>
      </c>
      <c r="AF274" s="2">
        <v>-2.1890641099986397E-4</v>
      </c>
      <c r="AH274" s="1">
        <v>-3.8205633149811765E-5</v>
      </c>
      <c r="AJ274" s="2">
        <v>5.4281978179639996</v>
      </c>
      <c r="AL274" s="2">
        <v>-0.30149157473600052</v>
      </c>
      <c r="AN274" s="1">
        <v>-5.2619183008440311E-2</v>
      </c>
      <c r="AP274" s="9">
        <v>1</v>
      </c>
    </row>
    <row r="275" spans="1:42" x14ac:dyDescent="0.2">
      <c r="A275" t="s">
        <v>601</v>
      </c>
      <c r="B275" t="s">
        <v>197</v>
      </c>
      <c r="D275" s="2">
        <v>7.0219282512480001</v>
      </c>
      <c r="F275" s="2">
        <v>7.289622177409</v>
      </c>
      <c r="H275" s="2">
        <v>0.26769392616099985</v>
      </c>
      <c r="J275" s="1">
        <v>3.812256642090054E-2</v>
      </c>
      <c r="L275" s="2">
        <v>7.0218948991750008</v>
      </c>
      <c r="N275" s="2">
        <v>-3.3352072999370819E-5</v>
      </c>
      <c r="P275" s="1">
        <v>-4.7497029029658896E-6</v>
      </c>
      <c r="R275" s="2">
        <v>7.0209025436759998</v>
      </c>
      <c r="T275" s="2">
        <v>-1.0257075720003783E-3</v>
      </c>
      <c r="V275" s="1">
        <v>-1.460720667172981E-4</v>
      </c>
      <c r="X275" s="2">
        <v>7.2605930116400001</v>
      </c>
      <c r="Z275" s="2">
        <v>0.23866476039200002</v>
      </c>
      <c r="AB275" s="1">
        <v>3.3988493167753799E-2</v>
      </c>
      <c r="AD275" s="2">
        <v>7.0221126686610003</v>
      </c>
      <c r="AF275" s="2">
        <v>1.8441741300012637E-4</v>
      </c>
      <c r="AH275" s="1">
        <v>2.6263072820111776E-5</v>
      </c>
      <c r="AJ275" s="2">
        <v>7.6622636236139998</v>
      </c>
      <c r="AL275" s="2">
        <v>0.64033537236599969</v>
      </c>
      <c r="AN275" s="1">
        <v>9.119081674641058E-2</v>
      </c>
      <c r="AP275" s="9">
        <v>2</v>
      </c>
    </row>
    <row r="276" spans="1:42" x14ac:dyDescent="0.2">
      <c r="A276" t="s">
        <v>602</v>
      </c>
      <c r="B276" t="s">
        <v>198</v>
      </c>
      <c r="D276" s="2">
        <v>4.584615989555</v>
      </c>
      <c r="F276" s="2">
        <v>4.6942680121159999</v>
      </c>
      <c r="H276" s="2">
        <v>0.10965202256099982</v>
      </c>
      <c r="J276" s="1">
        <v>2.3917384315462167E-2</v>
      </c>
      <c r="L276" s="2">
        <v>4.5845748274279998</v>
      </c>
      <c r="N276" s="2">
        <v>-4.1162127000227144E-5</v>
      </c>
      <c r="P276" s="1">
        <v>-8.9783151073079286E-6</v>
      </c>
      <c r="R276" s="2">
        <v>4.5835864446050003</v>
      </c>
      <c r="T276" s="2">
        <v>-1.0295449499997389E-3</v>
      </c>
      <c r="V276" s="1">
        <v>-2.2456514402630925E-4</v>
      </c>
      <c r="X276" s="2">
        <v>4.7646254612109997</v>
      </c>
      <c r="Z276" s="2">
        <v>0.18000947165599968</v>
      </c>
      <c r="AB276" s="1">
        <v>3.9263805750821903E-2</v>
      </c>
      <c r="AD276" s="2">
        <v>4.5848431453699998</v>
      </c>
      <c r="AF276" s="2">
        <v>2.2715581499976878E-4</v>
      </c>
      <c r="AH276" s="1">
        <v>4.9547402774254465E-5</v>
      </c>
      <c r="AJ276" s="2">
        <v>4.9306811720160004</v>
      </c>
      <c r="AL276" s="2">
        <v>0.34606518246100038</v>
      </c>
      <c r="AN276" s="1">
        <v>7.5484006348499152E-2</v>
      </c>
      <c r="AP276" s="9">
        <v>1</v>
      </c>
    </row>
    <row r="277" spans="1:42" x14ac:dyDescent="0.2">
      <c r="A277" t="s">
        <v>603</v>
      </c>
      <c r="B277" t="s">
        <v>199</v>
      </c>
      <c r="D277" s="2">
        <v>3.3597905282859997</v>
      </c>
      <c r="F277" s="2">
        <v>3.9603588880339999</v>
      </c>
      <c r="H277" s="2">
        <v>0.60056835974800027</v>
      </c>
      <c r="J277" s="1">
        <v>0.17875172713650717</v>
      </c>
      <c r="L277" s="2">
        <v>3.359869250934</v>
      </c>
      <c r="N277" s="2">
        <v>7.8722648000351114E-5</v>
      </c>
      <c r="P277" s="1">
        <v>2.343082026620021E-5</v>
      </c>
      <c r="R277" s="2">
        <v>3.361090484719</v>
      </c>
      <c r="T277" s="2">
        <v>1.2999564330002933E-3</v>
      </c>
      <c r="V277" s="1">
        <v>3.8691591694660419E-4</v>
      </c>
      <c r="X277" s="2">
        <v>4.0274514252009999</v>
      </c>
      <c r="Z277" s="2">
        <v>0.66766089691500019</v>
      </c>
      <c r="AB277" s="1">
        <v>0.19872098908964067</v>
      </c>
      <c r="AD277" s="2">
        <v>3.3593573566070001</v>
      </c>
      <c r="AF277" s="2">
        <v>-4.3317167899958875E-4</v>
      </c>
      <c r="AH277" s="1">
        <v>-1.2892818029955328E-4</v>
      </c>
      <c r="AJ277" s="2">
        <v>4.9158854615810004</v>
      </c>
      <c r="AL277" s="2">
        <v>1.5560949332950007</v>
      </c>
      <c r="AN277" s="1">
        <v>0.46315236625446526</v>
      </c>
      <c r="AP277" s="9">
        <v>3</v>
      </c>
    </row>
    <row r="278" spans="1:42" x14ac:dyDescent="0.2">
      <c r="A278" t="s">
        <v>604</v>
      </c>
      <c r="B278" t="s">
        <v>200</v>
      </c>
      <c r="D278" s="2">
        <v>4.47971484303</v>
      </c>
      <c r="F278" s="2">
        <v>4.9250426680370003</v>
      </c>
      <c r="H278" s="2">
        <v>0.4453278250070003</v>
      </c>
      <c r="J278" s="1">
        <v>9.9409859915500429E-2</v>
      </c>
      <c r="L278" s="2">
        <v>4.4798138861919998</v>
      </c>
      <c r="N278" s="2">
        <v>9.9043161999823326E-5</v>
      </c>
      <c r="P278" s="1">
        <v>2.2109255939342844E-5</v>
      </c>
      <c r="R278" s="2">
        <v>4.4818350081329994</v>
      </c>
      <c r="T278" s="2">
        <v>2.120165102999394E-3</v>
      </c>
      <c r="V278" s="1">
        <v>4.7328126393986089E-4</v>
      </c>
      <c r="X278" s="2">
        <v>5.0348680477530001</v>
      </c>
      <c r="Z278" s="2">
        <v>0.55515320472300012</v>
      </c>
      <c r="AB278" s="1">
        <v>0.12392601408251787</v>
      </c>
      <c r="AD278" s="2">
        <v>4.4791689418459999</v>
      </c>
      <c r="AF278" s="2">
        <v>-5.4590118400010823E-4</v>
      </c>
      <c r="AH278" s="1">
        <v>-1.2186069942587468E-4</v>
      </c>
      <c r="AJ278" s="2">
        <v>5.6877754874099997</v>
      </c>
      <c r="AL278" s="2">
        <v>1.2080606443799997</v>
      </c>
      <c r="AN278" s="1">
        <v>0.26967355885601163</v>
      </c>
      <c r="AP278" s="9">
        <v>4</v>
      </c>
    </row>
    <row r="280" spans="1:42" x14ac:dyDescent="0.2">
      <c r="B280" t="s">
        <v>201</v>
      </c>
    </row>
    <row r="281" spans="1:42" x14ac:dyDescent="0.2">
      <c r="A281" t="s">
        <v>605</v>
      </c>
      <c r="B281" t="s">
        <v>202</v>
      </c>
      <c r="D281" s="2">
        <v>6.0534189309670001</v>
      </c>
      <c r="F281" s="2">
        <v>5.9584647348160003</v>
      </c>
      <c r="H281" s="2">
        <v>-9.495419615099987E-2</v>
      </c>
      <c r="J281" s="1">
        <v>-1.5686044074242102E-2</v>
      </c>
      <c r="L281" s="2">
        <v>6.0532558144349995</v>
      </c>
      <c r="N281" s="2">
        <v>-1.6311653200062892E-4</v>
      </c>
      <c r="P281" s="1">
        <v>-2.6946182621887687E-5</v>
      </c>
      <c r="R281" s="2">
        <v>6.0504397812249993</v>
      </c>
      <c r="T281" s="2">
        <v>-2.9791497420008639E-3</v>
      </c>
      <c r="V281" s="1">
        <v>-4.9214332858422559E-4</v>
      </c>
      <c r="X281" s="2">
        <v>6.0295735229140002</v>
      </c>
      <c r="Z281" s="2">
        <v>-2.384540805299995E-2</v>
      </c>
      <c r="AB281" s="1">
        <v>-3.9391636899630171E-3</v>
      </c>
      <c r="AD281" s="2">
        <v>6.0543170199859997</v>
      </c>
      <c r="AF281" s="2">
        <v>8.980890189995705E-4</v>
      </c>
      <c r="AH281" s="1">
        <v>1.4836062549797885E-4</v>
      </c>
      <c r="AJ281" s="2">
        <v>5.8972970384280003</v>
      </c>
      <c r="AL281" s="2">
        <v>-0.15612189253899977</v>
      </c>
      <c r="AN281" s="1">
        <v>-2.5790696847419442E-2</v>
      </c>
      <c r="AP281" s="9">
        <v>2</v>
      </c>
    </row>
    <row r="282" spans="1:42" x14ac:dyDescent="0.2">
      <c r="A282" t="s">
        <v>606</v>
      </c>
      <c r="B282" t="s">
        <v>203</v>
      </c>
      <c r="D282" s="2">
        <v>4.75321043853</v>
      </c>
      <c r="F282" s="2">
        <v>4.6748171282689999</v>
      </c>
      <c r="H282" s="2">
        <v>-7.839331026100016E-2</v>
      </c>
      <c r="J282" s="1">
        <v>-1.6492707670911461E-2</v>
      </c>
      <c r="L282" s="2">
        <v>4.7531263879110002</v>
      </c>
      <c r="N282" s="2">
        <v>-8.4050618999853555E-5</v>
      </c>
      <c r="P282" s="1">
        <v>-1.7682915597115335E-5</v>
      </c>
      <c r="R282" s="2">
        <v>4.7513939613579996</v>
      </c>
      <c r="T282" s="2">
        <v>-1.8164771720003969E-3</v>
      </c>
      <c r="V282" s="1">
        <v>-3.821579531332867E-4</v>
      </c>
      <c r="X282" s="2">
        <v>4.7185203005149994</v>
      </c>
      <c r="Z282" s="2">
        <v>-3.4690138015000649E-2</v>
      </c>
      <c r="AB282" s="1">
        <v>-7.2982541933761056E-3</v>
      </c>
      <c r="AD282" s="2">
        <v>4.7536737371709998</v>
      </c>
      <c r="AF282" s="2">
        <v>4.6329864099980966E-4</v>
      </c>
      <c r="AH282" s="1">
        <v>9.747067734352018E-5</v>
      </c>
      <c r="AJ282" s="2">
        <v>4.6076312764109995</v>
      </c>
      <c r="AL282" s="2">
        <v>-0.14557916211900057</v>
      </c>
      <c r="AN282" s="1">
        <v>-3.0627544057153729E-2</v>
      </c>
      <c r="AP282" s="9">
        <v>1</v>
      </c>
    </row>
    <row r="283" spans="1:42" x14ac:dyDescent="0.2">
      <c r="A283" t="s">
        <v>607</v>
      </c>
      <c r="B283" t="s">
        <v>204</v>
      </c>
      <c r="D283" s="2">
        <v>6.2791227757609995</v>
      </c>
      <c r="F283" s="2">
        <v>6.1250911954709997</v>
      </c>
      <c r="H283" s="2">
        <v>-0.15403158028999986</v>
      </c>
      <c r="J283" s="1">
        <v>-2.4530748289331224E-2</v>
      </c>
      <c r="L283" s="2">
        <v>6.2790497297210006</v>
      </c>
      <c r="N283" s="2">
        <v>-7.3046039998914125E-5</v>
      </c>
      <c r="P283" s="1">
        <v>-1.1633160014148838E-5</v>
      </c>
      <c r="R283" s="2">
        <v>6.2774707348629999</v>
      </c>
      <c r="T283" s="2">
        <v>-1.6520408979996404E-3</v>
      </c>
      <c r="V283" s="1">
        <v>-2.6310058856898543E-4</v>
      </c>
      <c r="X283" s="2">
        <v>6.0135623490830001</v>
      </c>
      <c r="Z283" s="2">
        <v>-0.26556042667799939</v>
      </c>
      <c r="AB283" s="1">
        <v>-4.2292599804407353E-2</v>
      </c>
      <c r="AD283" s="2">
        <v>6.2795255543210002</v>
      </c>
      <c r="AF283" s="2">
        <v>4.02778560000705E-4</v>
      </c>
      <c r="AH283" s="1">
        <v>6.414567358923638E-5</v>
      </c>
      <c r="AJ283" s="2">
        <v>5.7901484394939997</v>
      </c>
      <c r="AL283" s="2">
        <v>-0.48897433626699982</v>
      </c>
      <c r="AN283" s="1">
        <v>-7.7873033181412588E-2</v>
      </c>
      <c r="AP283" s="9">
        <v>1</v>
      </c>
    </row>
    <row r="284" spans="1:42" x14ac:dyDescent="0.2">
      <c r="A284" t="s">
        <v>608</v>
      </c>
      <c r="B284" t="s">
        <v>205</v>
      </c>
      <c r="D284" s="2">
        <v>3.0626720865879999</v>
      </c>
      <c r="F284" s="2">
        <v>3.4288222784020004</v>
      </c>
      <c r="H284" s="2">
        <v>0.36615019181400044</v>
      </c>
      <c r="J284" s="1">
        <v>0.11955252846605385</v>
      </c>
      <c r="L284" s="2">
        <v>3.0627167095499996</v>
      </c>
      <c r="N284" s="2">
        <v>4.4622961999696287E-5</v>
      </c>
      <c r="P284" s="1">
        <v>1.4569944394343874E-5</v>
      </c>
      <c r="R284" s="2">
        <v>3.0636735494090002</v>
      </c>
      <c r="T284" s="2">
        <v>1.0014628210002208E-3</v>
      </c>
      <c r="V284" s="1">
        <v>3.2698989401634253E-4</v>
      </c>
      <c r="X284" s="2">
        <v>3.59791077686</v>
      </c>
      <c r="Z284" s="2">
        <v>0.53523869027200011</v>
      </c>
      <c r="AB284" s="1">
        <v>0.17476199708610923</v>
      </c>
      <c r="AD284" s="2">
        <v>3.0624260485770001</v>
      </c>
      <c r="AF284" s="2">
        <v>-2.4603801099987166E-4</v>
      </c>
      <c r="AH284" s="1">
        <v>-8.0334428252151779E-5</v>
      </c>
      <c r="AJ284" s="2">
        <v>4.1372332917190002</v>
      </c>
      <c r="AL284" s="2">
        <v>1.0745612051310003</v>
      </c>
      <c r="AN284" s="1">
        <v>0.35085741298805706</v>
      </c>
      <c r="AP284" s="9">
        <v>4</v>
      </c>
    </row>
    <row r="285" spans="1:42" x14ac:dyDescent="0.2">
      <c r="A285" t="s">
        <v>609</v>
      </c>
      <c r="B285" t="s">
        <v>206</v>
      </c>
      <c r="D285" s="2">
        <v>6.0970748131480006</v>
      </c>
      <c r="F285" s="2">
        <v>5.9369643067949998</v>
      </c>
      <c r="H285" s="2">
        <v>-0.16011050635300084</v>
      </c>
      <c r="J285" s="1">
        <v>-2.6260216785880908E-2</v>
      </c>
      <c r="L285" s="2">
        <v>6.0969283930889997</v>
      </c>
      <c r="N285" s="2">
        <v>-1.4642005900089572E-4</v>
      </c>
      <c r="P285" s="1">
        <v>-2.4014804391960068E-5</v>
      </c>
      <c r="R285" s="2">
        <v>6.0942263240179999</v>
      </c>
      <c r="T285" s="2">
        <v>-2.8484891300006865E-3</v>
      </c>
      <c r="V285" s="1">
        <v>-4.6718946663703046E-4</v>
      </c>
      <c r="X285" s="2">
        <v>5.8781660117629997</v>
      </c>
      <c r="Z285" s="2">
        <v>-0.21890880138500091</v>
      </c>
      <c r="AB285" s="1">
        <v>-3.590390606868335E-2</v>
      </c>
      <c r="AD285" s="2">
        <v>6.0978813038450008</v>
      </c>
      <c r="AF285" s="2">
        <v>8.0649069700022835E-4</v>
      </c>
      <c r="AH285" s="1">
        <v>1.3227502068058542E-4</v>
      </c>
      <c r="AJ285" s="2">
        <v>5.6495419500799997</v>
      </c>
      <c r="AL285" s="2">
        <v>-0.44753286306800089</v>
      </c>
      <c r="AN285" s="1">
        <v>-7.3401241871416986E-2</v>
      </c>
      <c r="AP285" s="9">
        <v>1</v>
      </c>
    </row>
    <row r="286" spans="1:42" x14ac:dyDescent="0.2">
      <c r="A286" t="s">
        <v>610</v>
      </c>
      <c r="B286" t="s">
        <v>207</v>
      </c>
      <c r="D286" s="2">
        <v>4.8367142607000009</v>
      </c>
      <c r="F286" s="2">
        <v>4.8431611686559997</v>
      </c>
      <c r="H286" s="2">
        <v>6.4469079559987819E-3</v>
      </c>
      <c r="J286" s="1">
        <v>1.332910651427596E-3</v>
      </c>
      <c r="L286" s="2">
        <v>4.8366269693969999</v>
      </c>
      <c r="N286" s="2">
        <v>-8.7291303001002518E-5</v>
      </c>
      <c r="P286" s="1">
        <v>-1.8047645218630127E-5</v>
      </c>
      <c r="R286" s="2">
        <v>4.8350779032220004</v>
      </c>
      <c r="T286" s="2">
        <v>-1.6363574780005052E-3</v>
      </c>
      <c r="V286" s="1">
        <v>-3.3832006395260588E-4</v>
      </c>
      <c r="X286" s="2">
        <v>4.8628221814099994</v>
      </c>
      <c r="Z286" s="2">
        <v>2.6107920709998567E-2</v>
      </c>
      <c r="AB286" s="1">
        <v>5.3978629505022808E-3</v>
      </c>
      <c r="AD286" s="2">
        <v>4.8371949497419999</v>
      </c>
      <c r="AF286" s="2">
        <v>4.8068904199904949E-4</v>
      </c>
      <c r="AH286" s="1">
        <v>9.9383386342421861E-5</v>
      </c>
      <c r="AJ286" s="2">
        <v>4.8772676389730005</v>
      </c>
      <c r="AL286" s="2">
        <v>4.0553378272999652E-2</v>
      </c>
      <c r="AN286" s="1">
        <v>8.3844891567215508E-3</v>
      </c>
      <c r="AP286" s="9">
        <v>3</v>
      </c>
    </row>
    <row r="287" spans="1:42" x14ac:dyDescent="0.2">
      <c r="A287" t="s">
        <v>611</v>
      </c>
      <c r="B287" t="s">
        <v>208</v>
      </c>
      <c r="D287" s="2">
        <v>4.7597199849619996</v>
      </c>
      <c r="F287" s="2">
        <v>4.702430677393</v>
      </c>
      <c r="H287" s="2">
        <v>-5.7289307568999526E-2</v>
      </c>
      <c r="J287" s="1">
        <v>-1.2036276871328789E-2</v>
      </c>
      <c r="L287" s="2">
        <v>4.7595849206560006</v>
      </c>
      <c r="N287" s="2">
        <v>-1.3506430599896646E-4</v>
      </c>
      <c r="P287" s="1">
        <v>-2.8376523498376508E-5</v>
      </c>
      <c r="R287" s="2">
        <v>4.7572765459740003</v>
      </c>
      <c r="T287" s="2">
        <v>-2.443438987999258E-3</v>
      </c>
      <c r="V287" s="1">
        <v>-5.1335771762186253E-4</v>
      </c>
      <c r="X287" s="2">
        <v>4.8039583058220003</v>
      </c>
      <c r="Z287" s="2">
        <v>4.423832086000079E-2</v>
      </c>
      <c r="AB287" s="1">
        <v>9.2943116401319088E-3</v>
      </c>
      <c r="AD287" s="2">
        <v>4.7604635795369994</v>
      </c>
      <c r="AF287" s="2">
        <v>7.4359457499983961E-4</v>
      </c>
      <c r="AH287" s="1">
        <v>1.5622653797895135E-4</v>
      </c>
      <c r="AJ287" s="2">
        <v>4.7258534462080002</v>
      </c>
      <c r="AL287" s="2">
        <v>-3.3866538753999365E-2</v>
      </c>
      <c r="AN287" s="1">
        <v>-7.115237631835131E-3</v>
      </c>
      <c r="AP287" s="9">
        <v>2</v>
      </c>
    </row>
    <row r="288" spans="1:42" x14ac:dyDescent="0.2">
      <c r="A288" t="s">
        <v>612</v>
      </c>
      <c r="B288" t="s">
        <v>209</v>
      </c>
      <c r="D288" s="2">
        <v>4.7122817304410001</v>
      </c>
      <c r="F288" s="2">
        <v>4.742156733751</v>
      </c>
      <c r="H288" s="2">
        <v>2.9875003309999926E-2</v>
      </c>
      <c r="J288" s="1">
        <v>6.3398168910423075E-3</v>
      </c>
      <c r="L288" s="2">
        <v>4.7121557507950005</v>
      </c>
      <c r="N288" s="2">
        <v>-1.2597964599958544E-4</v>
      </c>
      <c r="P288" s="1">
        <v>-2.6734319636656277E-5</v>
      </c>
      <c r="R288" s="2">
        <v>4.7099812940830006</v>
      </c>
      <c r="T288" s="2">
        <v>-2.3004363579994802E-3</v>
      </c>
      <c r="V288" s="1">
        <v>-4.8817886739216528E-4</v>
      </c>
      <c r="X288" s="2">
        <v>4.9332888923790001</v>
      </c>
      <c r="Z288" s="2">
        <v>0.22100716193800007</v>
      </c>
      <c r="AB288" s="1">
        <v>4.6900243784302992E-2</v>
      </c>
      <c r="AD288" s="2">
        <v>4.712975349892</v>
      </c>
      <c r="AF288" s="2">
        <v>6.9361945099988276E-4</v>
      </c>
      <c r="AH288" s="1">
        <v>1.4719396901062835E-4</v>
      </c>
      <c r="AJ288" s="2">
        <v>4.9839258071569992</v>
      </c>
      <c r="AL288" s="2">
        <v>0.27164407671599911</v>
      </c>
      <c r="AN288" s="1">
        <v>5.7645975401088172E-2</v>
      </c>
      <c r="AP288" s="9">
        <v>2</v>
      </c>
    </row>
    <row r="290" spans="1:42" x14ac:dyDescent="0.2">
      <c r="B290" t="s">
        <v>210</v>
      </c>
    </row>
    <row r="291" spans="1:42" x14ac:dyDescent="0.2">
      <c r="A291" t="s">
        <v>613</v>
      </c>
      <c r="B291" t="s">
        <v>211</v>
      </c>
      <c r="D291" s="2">
        <v>5.5465975565930004</v>
      </c>
      <c r="F291" s="2">
        <v>5.8312873148020001</v>
      </c>
      <c r="H291" s="2">
        <v>0.28468975820899978</v>
      </c>
      <c r="J291" s="1">
        <v>5.1326918043765657E-2</v>
      </c>
      <c r="L291" s="2">
        <v>5.5466271820489998</v>
      </c>
      <c r="N291" s="2">
        <v>2.9625455999493511E-5</v>
      </c>
      <c r="P291" s="1">
        <v>5.3411944344653266E-6</v>
      </c>
      <c r="R291" s="2">
        <v>5.5475923714539999</v>
      </c>
      <c r="T291" s="2">
        <v>9.9481486099950445E-4</v>
      </c>
      <c r="V291" s="1">
        <v>1.7935587553436451E-4</v>
      </c>
      <c r="X291" s="2">
        <v>5.9992958546900006</v>
      </c>
      <c r="Z291" s="2">
        <v>0.45269829809700024</v>
      </c>
      <c r="AB291" s="1">
        <v>8.1617296636006587E-2</v>
      </c>
      <c r="AD291" s="2">
        <v>5.5464335870169998</v>
      </c>
      <c r="AF291" s="2">
        <v>-1.639695760005111E-4</v>
      </c>
      <c r="AH291" s="1">
        <v>-2.9562190933720721E-5</v>
      </c>
      <c r="AJ291" s="2">
        <v>6.4162922663139996</v>
      </c>
      <c r="AL291" s="2">
        <v>0.86969470972099927</v>
      </c>
      <c r="AN291" s="1">
        <v>0.1567978748858804</v>
      </c>
      <c r="AP291" s="9">
        <v>3</v>
      </c>
    </row>
    <row r="292" spans="1:42" x14ac:dyDescent="0.2">
      <c r="A292" t="s">
        <v>614</v>
      </c>
      <c r="B292" t="s">
        <v>212</v>
      </c>
      <c r="D292" s="2">
        <v>8.429483706708</v>
      </c>
      <c r="F292" s="2">
        <v>8.2341223045629999</v>
      </c>
      <c r="H292" s="2">
        <v>-0.19536140214500008</v>
      </c>
      <c r="J292" s="1">
        <v>-2.3175962958388037E-2</v>
      </c>
      <c r="L292" s="2">
        <v>8.4294505501669992</v>
      </c>
      <c r="N292" s="2">
        <v>-3.3156541000778361E-5</v>
      </c>
      <c r="P292" s="1">
        <v>-3.9334011612589166E-6</v>
      </c>
      <c r="R292" s="2">
        <v>8.4282766608220001</v>
      </c>
      <c r="T292" s="2">
        <v>-1.2070458859998467E-3</v>
      </c>
      <c r="V292" s="1">
        <v>-1.4319333520264188E-4</v>
      </c>
      <c r="X292" s="2">
        <v>8.0706849059590002</v>
      </c>
      <c r="Z292" s="2">
        <v>-0.35879880074899972</v>
      </c>
      <c r="AB292" s="1">
        <v>-4.2564742187410055E-2</v>
      </c>
      <c r="AD292" s="2">
        <v>8.4296673969619995</v>
      </c>
      <c r="AF292" s="2">
        <v>1.8369025399955774E-4</v>
      </c>
      <c r="AH292" s="1">
        <v>2.1791400326615619E-5</v>
      </c>
      <c r="AJ292" s="2">
        <v>7.7844854753109995</v>
      </c>
      <c r="AL292" s="2">
        <v>-0.64499823139700041</v>
      </c>
      <c r="AN292" s="1">
        <v>-7.651693197813822E-2</v>
      </c>
      <c r="AP292" s="9">
        <v>1</v>
      </c>
    </row>
    <row r="293" spans="1:42" x14ac:dyDescent="0.2">
      <c r="A293" t="s">
        <v>615</v>
      </c>
      <c r="B293" t="s">
        <v>213</v>
      </c>
      <c r="D293" s="2">
        <v>4.1895377130079998</v>
      </c>
      <c r="F293" s="2">
        <v>4.6937098187619997</v>
      </c>
      <c r="H293" s="2">
        <v>0.50417210575399984</v>
      </c>
      <c r="J293" s="1">
        <v>0.12034074885842594</v>
      </c>
      <c r="L293" s="2">
        <v>4.1895466978030003</v>
      </c>
      <c r="N293" s="2">
        <v>8.9847950004440236E-6</v>
      </c>
      <c r="P293" s="1">
        <v>2.1445790958146384E-6</v>
      </c>
      <c r="R293" s="2">
        <v>4.1896711038049999</v>
      </c>
      <c r="T293" s="2">
        <v>1.3339079700003253E-4</v>
      </c>
      <c r="V293" s="1">
        <v>3.1839025242778101E-5</v>
      </c>
      <c r="X293" s="2">
        <v>4.7666377029509999</v>
      </c>
      <c r="Z293" s="2">
        <v>0.57709998994300005</v>
      </c>
      <c r="AB293" s="1">
        <v>0.13774789236320167</v>
      </c>
      <c r="AD293" s="2">
        <v>4.1894883024410001</v>
      </c>
      <c r="AF293" s="2">
        <v>-4.9410566999696925E-5</v>
      </c>
      <c r="AH293" s="1">
        <v>-1.1793799312578852E-5</v>
      </c>
      <c r="AJ293" s="2">
        <v>5.5154089006350002</v>
      </c>
      <c r="AL293" s="2">
        <v>1.3258711876270004</v>
      </c>
      <c r="AN293" s="1">
        <v>0.31647195429470254</v>
      </c>
      <c r="AP293" s="9">
        <v>3</v>
      </c>
    </row>
    <row r="294" spans="1:42" x14ac:dyDescent="0.2">
      <c r="A294" t="s">
        <v>616</v>
      </c>
      <c r="B294" t="s">
        <v>214</v>
      </c>
      <c r="D294" s="2">
        <v>5.3511639384270007</v>
      </c>
      <c r="F294" s="2">
        <v>5.7013410608999999</v>
      </c>
      <c r="H294" s="2">
        <v>0.35017712247299926</v>
      </c>
      <c r="J294" s="1">
        <v>6.5439430842018906E-2</v>
      </c>
      <c r="L294" s="2">
        <v>5.3511989095160004</v>
      </c>
      <c r="N294" s="2">
        <v>3.4971088999746769E-5</v>
      </c>
      <c r="P294" s="1">
        <v>6.5352303540202664E-6</v>
      </c>
      <c r="R294" s="2">
        <v>5.3516771467129995</v>
      </c>
      <c r="T294" s="2">
        <v>5.1320828599887847E-4</v>
      </c>
      <c r="V294" s="1">
        <v>9.5905917274090923E-5</v>
      </c>
      <c r="X294" s="2">
        <v>5.7480836588799997</v>
      </c>
      <c r="Z294" s="2">
        <v>0.39691972045299906</v>
      </c>
      <c r="AB294" s="1">
        <v>7.4174464662294659E-2</v>
      </c>
      <c r="AD294" s="2">
        <v>5.3509716313259998</v>
      </c>
      <c r="AF294" s="2">
        <v>-1.9230710100082149E-4</v>
      </c>
      <c r="AH294" s="1">
        <v>-3.5937434026241222E-5</v>
      </c>
      <c r="AJ294" s="2">
        <v>6.2662555405460001</v>
      </c>
      <c r="AL294" s="2">
        <v>0.91509160211899943</v>
      </c>
      <c r="AN294" s="1">
        <v>0.17100795502594801</v>
      </c>
      <c r="AP294" s="9">
        <v>2</v>
      </c>
    </row>
    <row r="295" spans="1:42" x14ac:dyDescent="0.2">
      <c r="A295" t="s">
        <v>617</v>
      </c>
      <c r="B295" s="168" t="s">
        <v>215</v>
      </c>
      <c r="C295" s="168"/>
      <c r="D295" s="169">
        <v>3.7479589917230003</v>
      </c>
      <c r="E295" s="168"/>
      <c r="F295" s="169">
        <v>4.1258519530340001</v>
      </c>
      <c r="G295" s="168"/>
      <c r="H295" s="169">
        <v>0.37789296131099981</v>
      </c>
      <c r="I295" s="168"/>
      <c r="J295" s="170">
        <v>0.10082633298430942</v>
      </c>
      <c r="K295" s="170"/>
      <c r="L295" s="169">
        <v>3.7480720599159998</v>
      </c>
      <c r="M295" s="170"/>
      <c r="N295" s="169">
        <v>1.1306819299949922E-4</v>
      </c>
      <c r="O295" s="170"/>
      <c r="P295" s="170">
        <v>3.016793760262565E-5</v>
      </c>
      <c r="Q295" s="170"/>
      <c r="R295" s="169">
        <v>3.750265504568</v>
      </c>
      <c r="S295" s="168"/>
      <c r="T295" s="169">
        <v>2.3065128449997196E-3</v>
      </c>
      <c r="U295" s="168"/>
      <c r="V295" s="170">
        <v>6.1540503780682415E-4</v>
      </c>
      <c r="W295" s="168"/>
      <c r="X295" s="169">
        <v>4.2168044739739994</v>
      </c>
      <c r="Y295" s="168"/>
      <c r="Z295" s="169">
        <v>0.46884548225099909</v>
      </c>
      <c r="AA295" s="170"/>
      <c r="AB295" s="170">
        <v>0.12509354645725804</v>
      </c>
      <c r="AC295" s="170"/>
      <c r="AD295" s="169">
        <v>3.7473360032509997</v>
      </c>
      <c r="AE295" s="170"/>
      <c r="AF295" s="169">
        <v>-6.2298847200059626E-4</v>
      </c>
      <c r="AG295" s="170"/>
      <c r="AH295" s="170">
        <v>-1.6622072796858376E-4</v>
      </c>
      <c r="AI295" s="170"/>
      <c r="AJ295" s="169">
        <v>4.7690457906969996</v>
      </c>
      <c r="AK295" s="170"/>
      <c r="AL295" s="169">
        <v>1.0210867989739993</v>
      </c>
      <c r="AM295" s="170"/>
      <c r="AN295" s="170">
        <v>0.27243809263360924</v>
      </c>
      <c r="AP295" s="9">
        <v>3</v>
      </c>
    </row>
    <row r="296" spans="1:42" x14ac:dyDescent="0.2">
      <c r="A296" t="s">
        <v>618</v>
      </c>
      <c r="B296" t="s">
        <v>216</v>
      </c>
      <c r="D296" s="2">
        <v>6.2954646050429997</v>
      </c>
      <c r="F296" s="2">
        <v>6.4339709074670006</v>
      </c>
      <c r="H296" s="2">
        <v>0.13850630242400097</v>
      </c>
      <c r="J296" s="1">
        <v>2.2000965951432735E-2</v>
      </c>
      <c r="L296" s="2">
        <v>6.2954606975580001</v>
      </c>
      <c r="N296" s="2">
        <v>-3.9074849995657246E-6</v>
      </c>
      <c r="P296" s="1">
        <v>-6.2068254604046578E-7</v>
      </c>
      <c r="R296" s="2">
        <v>6.2955047963980002</v>
      </c>
      <c r="T296" s="2">
        <v>4.019135500055171E-5</v>
      </c>
      <c r="V296" s="1">
        <v>6.3841761525203896E-6</v>
      </c>
      <c r="X296" s="2">
        <v>6.5288701132920002</v>
      </c>
      <c r="Z296" s="2">
        <v>0.23340550824900053</v>
      </c>
      <c r="AB296" s="1">
        <v>3.7075183944649676E-2</v>
      </c>
      <c r="AD296" s="2">
        <v>6.295485908131</v>
      </c>
      <c r="AF296" s="2">
        <v>2.1303088000301784E-5</v>
      </c>
      <c r="AH296" s="1">
        <v>3.383878607344863E-6</v>
      </c>
      <c r="AJ296" s="2">
        <v>6.73266443191</v>
      </c>
      <c r="AL296" s="2">
        <v>0.43719982686700032</v>
      </c>
      <c r="AN296" s="1">
        <v>6.9446792936740553E-2</v>
      </c>
      <c r="AP296" s="9">
        <v>2</v>
      </c>
    </row>
    <row r="297" spans="1:42" x14ac:dyDescent="0.2">
      <c r="A297" t="s">
        <v>619</v>
      </c>
      <c r="B297" t="s">
        <v>217</v>
      </c>
      <c r="D297" s="2">
        <v>4.3344593828919997</v>
      </c>
      <c r="F297" s="2">
        <v>4.8571694318369998</v>
      </c>
      <c r="H297" s="2">
        <v>0.52271004894500006</v>
      </c>
      <c r="J297" s="1">
        <v>0.12059405862888535</v>
      </c>
      <c r="L297" s="2">
        <v>4.3344871610740006</v>
      </c>
      <c r="N297" s="2">
        <v>2.7778182000837148E-5</v>
      </c>
      <c r="P297" s="1">
        <v>6.4086843472283815E-6</v>
      </c>
      <c r="R297" s="2">
        <v>4.3347622201960005</v>
      </c>
      <c r="T297" s="2">
        <v>3.0283730400082476E-4</v>
      </c>
      <c r="V297" s="1">
        <v>6.9867376124486442E-5</v>
      </c>
      <c r="X297" s="2">
        <v>4.9028350351980006</v>
      </c>
      <c r="Z297" s="2">
        <v>0.56837565230600084</v>
      </c>
      <c r="AB297" s="1">
        <v>0.13112953706507552</v>
      </c>
      <c r="AD297" s="2">
        <v>4.3343068278670005</v>
      </c>
      <c r="AF297" s="2">
        <v>-1.5255502499922358E-4</v>
      </c>
      <c r="AH297" s="1">
        <v>-3.5195859857714752E-5</v>
      </c>
      <c r="AJ297" s="2">
        <v>5.6790491797499998</v>
      </c>
      <c r="AL297" s="2">
        <v>1.3445897968580001</v>
      </c>
      <c r="AN297" s="1">
        <v>0.31020934286870044</v>
      </c>
      <c r="AP297" s="9">
        <v>1</v>
      </c>
    </row>
    <row r="298" spans="1:42" x14ac:dyDescent="0.2">
      <c r="A298" t="s">
        <v>620</v>
      </c>
      <c r="B298" t="s">
        <v>218</v>
      </c>
      <c r="D298" s="2">
        <v>3.02271099314</v>
      </c>
      <c r="F298" s="2">
        <v>3.468139773931</v>
      </c>
      <c r="H298" s="2">
        <v>0.44542878079100001</v>
      </c>
      <c r="J298" s="1">
        <v>0.14736069104915897</v>
      </c>
      <c r="L298" s="2">
        <v>3.0227655392639998</v>
      </c>
      <c r="N298" s="2">
        <v>5.4546123999799079E-5</v>
      </c>
      <c r="P298" s="1">
        <v>1.8045431443360196E-5</v>
      </c>
      <c r="R298" s="2">
        <v>3.0236821010570001</v>
      </c>
      <c r="T298" s="2">
        <v>9.7110791700005805E-4</v>
      </c>
      <c r="V298" s="1">
        <v>3.212705148470938E-4</v>
      </c>
      <c r="X298" s="2">
        <v>3.5034550218639997</v>
      </c>
      <c r="Z298" s="2">
        <v>0.48074402872399968</v>
      </c>
      <c r="AB298" s="1">
        <v>0.1590439938899357</v>
      </c>
      <c r="AD298" s="2">
        <v>3.0224107198839998</v>
      </c>
      <c r="AF298" s="2">
        <v>-3.0027325600023858E-4</v>
      </c>
      <c r="AH298" s="1">
        <v>-9.9339055795180059E-5</v>
      </c>
      <c r="AJ298" s="2">
        <v>4.1621825314869998</v>
      </c>
      <c r="AL298" s="2">
        <v>1.1394715383469998</v>
      </c>
      <c r="AN298" s="1">
        <v>0.37697005798206124</v>
      </c>
      <c r="AP298" s="9">
        <v>3</v>
      </c>
    </row>
    <row r="300" spans="1:42" x14ac:dyDescent="0.2">
      <c r="B300" t="s">
        <v>219</v>
      </c>
    </row>
    <row r="301" spans="1:42" x14ac:dyDescent="0.2">
      <c r="A301" t="s">
        <v>621</v>
      </c>
      <c r="B301" t="s">
        <v>220</v>
      </c>
      <c r="D301" s="2">
        <v>2.22301654916</v>
      </c>
      <c r="F301" s="2">
        <v>2.1698016827520004</v>
      </c>
      <c r="H301" s="2">
        <v>-5.3214866407999661E-2</v>
      </c>
      <c r="J301" s="1">
        <v>-2.3938133266757592E-2</v>
      </c>
      <c r="L301" s="2">
        <v>2.2230812544809999</v>
      </c>
      <c r="N301" s="2">
        <v>6.4705320999891569E-5</v>
      </c>
      <c r="P301" s="1">
        <v>2.9106990240059814E-5</v>
      </c>
      <c r="R301" s="2">
        <v>2.2243050759279996</v>
      </c>
      <c r="T301" s="2">
        <v>1.2885267679996204E-3</v>
      </c>
      <c r="V301" s="1">
        <v>5.7962985857505623E-4</v>
      </c>
      <c r="X301" s="2">
        <v>2.11059422194</v>
      </c>
      <c r="Z301" s="2">
        <v>-0.11242232722000001</v>
      </c>
      <c r="AB301" s="1">
        <v>-5.0571970443711027E-2</v>
      </c>
      <c r="AD301" s="2">
        <v>2.2226600920890003</v>
      </c>
      <c r="AF301" s="2">
        <v>-3.5645707099973833E-4</v>
      </c>
      <c r="AH301" s="1">
        <v>-1.6034836588797819E-4</v>
      </c>
      <c r="AJ301" s="2">
        <v>2.0262831578170002</v>
      </c>
      <c r="AL301" s="2">
        <v>-0.19673339134299983</v>
      </c>
      <c r="AN301" s="1">
        <v>-8.8498392608610352E-2</v>
      </c>
      <c r="AP301" s="9">
        <v>4</v>
      </c>
    </row>
    <row r="302" spans="1:42" x14ac:dyDescent="0.2">
      <c r="A302" t="s">
        <v>622</v>
      </c>
      <c r="B302" t="s">
        <v>221</v>
      </c>
      <c r="D302" s="2">
        <v>2.6638016766320001</v>
      </c>
      <c r="F302" s="2">
        <v>2.6689772626319996</v>
      </c>
      <c r="H302" s="2">
        <v>5.1755859999995657E-3</v>
      </c>
      <c r="J302" s="1">
        <v>1.9429321805005248E-3</v>
      </c>
      <c r="L302" s="2">
        <v>2.6637933758000001</v>
      </c>
      <c r="N302" s="2">
        <v>-8.3008319999855473E-6</v>
      </c>
      <c r="P302" s="1">
        <v>-3.1161599126556498E-6</v>
      </c>
      <c r="R302" s="2">
        <v>2.6641869396879998</v>
      </c>
      <c r="T302" s="2">
        <v>3.8526305599972943E-4</v>
      </c>
      <c r="V302" s="1">
        <v>1.446290312748958E-4</v>
      </c>
      <c r="X302" s="2">
        <v>2.751441867164</v>
      </c>
      <c r="Z302" s="2">
        <v>8.7640190531999895E-2</v>
      </c>
      <c r="AB302" s="1">
        <v>3.2900418713906851E-2</v>
      </c>
      <c r="AD302" s="2">
        <v>2.6638463649849999</v>
      </c>
      <c r="AF302" s="2">
        <v>4.468835299986651E-5</v>
      </c>
      <c r="AH302" s="1">
        <v>1.6776156195069523E-5</v>
      </c>
      <c r="AJ302" s="2">
        <v>2.7555771628800003</v>
      </c>
      <c r="AL302" s="2">
        <v>9.1775486248000249E-2</v>
      </c>
      <c r="AN302" s="1">
        <v>3.4452822465386147E-2</v>
      </c>
      <c r="AP302" s="9">
        <v>4</v>
      </c>
    </row>
    <row r="303" spans="1:42" x14ac:dyDescent="0.2">
      <c r="A303" t="s">
        <v>623</v>
      </c>
      <c r="B303" t="s">
        <v>222</v>
      </c>
      <c r="D303" s="2">
        <v>2.8653548446849997</v>
      </c>
      <c r="F303" s="2">
        <v>3.1527865952080001</v>
      </c>
      <c r="H303" s="2">
        <v>0.28743175052300041</v>
      </c>
      <c r="J303" s="1">
        <v>0.10031279408767223</v>
      </c>
      <c r="L303" s="2">
        <v>2.865383612274</v>
      </c>
      <c r="N303" s="2">
        <v>2.8767589000278093E-5</v>
      </c>
      <c r="P303" s="1">
        <v>1.0039799801284519E-5</v>
      </c>
      <c r="R303" s="2">
        <v>2.8660495520399998</v>
      </c>
      <c r="T303" s="2">
        <v>6.947073550001015E-4</v>
      </c>
      <c r="V303" s="1">
        <v>2.4245072343787618E-4</v>
      </c>
      <c r="X303" s="2">
        <v>3.3068690693309999</v>
      </c>
      <c r="Z303" s="2">
        <v>0.44151422464600021</v>
      </c>
      <c r="AB303" s="1">
        <v>0.15408710214896182</v>
      </c>
      <c r="AD303" s="2">
        <v>2.8651961358389997</v>
      </c>
      <c r="AF303" s="2">
        <v>-1.5870884599999968E-4</v>
      </c>
      <c r="AH303" s="1">
        <v>-5.5388897572107587E-5</v>
      </c>
      <c r="AJ303" s="2">
        <v>3.730300377446</v>
      </c>
      <c r="AL303" s="2">
        <v>0.86494553276100028</v>
      </c>
      <c r="AN303" s="1">
        <v>0.30186332222181972</v>
      </c>
      <c r="AP303" s="9">
        <v>1</v>
      </c>
    </row>
    <row r="304" spans="1:42" x14ac:dyDescent="0.2">
      <c r="A304" t="s">
        <v>624</v>
      </c>
      <c r="B304" t="s">
        <v>223</v>
      </c>
      <c r="D304" s="2">
        <v>2.2910725402829999</v>
      </c>
      <c r="F304" s="2">
        <v>2.3931764769720001</v>
      </c>
      <c r="H304" s="2">
        <v>0.1021039366890002</v>
      </c>
      <c r="J304" s="1">
        <v>4.45659990653932E-2</v>
      </c>
      <c r="L304" s="2">
        <v>2.291133943597</v>
      </c>
      <c r="N304" s="2">
        <v>6.1403314000063602E-5</v>
      </c>
      <c r="P304" s="1">
        <v>2.6801121710654735E-5</v>
      </c>
      <c r="R304" s="2">
        <v>2.2922542162899999</v>
      </c>
      <c r="T304" s="2">
        <v>1.1816760070000321E-3</v>
      </c>
      <c r="V304" s="1">
        <v>5.1577415652411776E-4</v>
      </c>
      <c r="X304" s="2">
        <v>2.4719309380780001</v>
      </c>
      <c r="Z304" s="2">
        <v>0.18085839779500024</v>
      </c>
      <c r="AB304" s="1">
        <v>7.8940493858243393E-2</v>
      </c>
      <c r="AD304" s="2">
        <v>2.290734351392</v>
      </c>
      <c r="AF304" s="2">
        <v>-3.3818889099990201E-4</v>
      </c>
      <c r="AH304" s="1">
        <v>-1.4761160332275115E-4</v>
      </c>
      <c r="AJ304" s="2">
        <v>2.6184597377380001</v>
      </c>
      <c r="AL304" s="2">
        <v>0.32738719745500022</v>
      </c>
      <c r="AN304" s="1">
        <v>0.14289691474132041</v>
      </c>
      <c r="AP304" s="9">
        <v>3</v>
      </c>
    </row>
    <row r="305" spans="1:42" x14ac:dyDescent="0.2">
      <c r="A305" t="s">
        <v>625</v>
      </c>
      <c r="B305" t="s">
        <v>224</v>
      </c>
      <c r="D305" s="2">
        <v>5.2004387945569999</v>
      </c>
      <c r="F305" s="2">
        <v>5.7164026915889998</v>
      </c>
      <c r="H305" s="2">
        <v>0.51596389703199996</v>
      </c>
      <c r="J305" s="1">
        <v>9.9215454198216826E-2</v>
      </c>
      <c r="L305" s="2">
        <v>5.2006638862439996</v>
      </c>
      <c r="N305" s="2">
        <v>2.2509168699968995E-4</v>
      </c>
      <c r="P305" s="1">
        <v>4.3283210492791585E-5</v>
      </c>
      <c r="R305" s="2">
        <v>5.2046292596169996</v>
      </c>
      <c r="T305" s="2">
        <v>4.1904650599997595E-3</v>
      </c>
      <c r="V305" s="1">
        <v>8.0579066989225562E-4</v>
      </c>
      <c r="X305" s="2">
        <v>5.8674725726750001</v>
      </c>
      <c r="Z305" s="2">
        <v>0.66703377811800024</v>
      </c>
      <c r="AB305" s="1">
        <v>0.12826490311089636</v>
      </c>
      <c r="AD305" s="2">
        <v>5.1991993319349996</v>
      </c>
      <c r="AF305" s="2">
        <v>-1.2394626220002536E-3</v>
      </c>
      <c r="AH305" s="1">
        <v>-2.3833808472037548E-4</v>
      </c>
      <c r="AJ305" s="2">
        <v>6.6179456080970001</v>
      </c>
      <c r="AL305" s="2">
        <v>1.4175068135400002</v>
      </c>
      <c r="AN305" s="1">
        <v>0.27257446333636748</v>
      </c>
      <c r="AP305" s="9">
        <v>2</v>
      </c>
    </row>
    <row r="306" spans="1:42" x14ac:dyDescent="0.2">
      <c r="A306" t="s">
        <v>626</v>
      </c>
      <c r="B306" t="s">
        <v>225</v>
      </c>
      <c r="D306" s="2">
        <v>3.7368686678769998</v>
      </c>
      <c r="F306" s="2">
        <v>3.6418405341280002</v>
      </c>
      <c r="H306" s="2">
        <v>-9.5028133748999544E-2</v>
      </c>
      <c r="J306" s="1">
        <v>-2.5429883197631131E-2</v>
      </c>
      <c r="L306" s="2">
        <v>3.7369105043370001</v>
      </c>
      <c r="N306" s="2">
        <v>4.183646000033292E-5</v>
      </c>
      <c r="P306" s="1">
        <v>1.1195592812765658E-5</v>
      </c>
      <c r="R306" s="2">
        <v>3.7375287106549999</v>
      </c>
      <c r="T306" s="2">
        <v>6.6004277800013611E-4</v>
      </c>
      <c r="V306" s="1">
        <v>1.7662991040440324E-4</v>
      </c>
      <c r="X306" s="2">
        <v>3.5935515736019998</v>
      </c>
      <c r="Z306" s="2">
        <v>-0.14331709427499995</v>
      </c>
      <c r="AB306" s="1">
        <v>-3.8352189229176645E-2</v>
      </c>
      <c r="AD306" s="2">
        <v>3.7366385208109998</v>
      </c>
      <c r="AF306" s="2">
        <v>-2.3014706599999712E-4</v>
      </c>
      <c r="AH306" s="1">
        <v>-6.15882136769738E-5</v>
      </c>
      <c r="AJ306" s="2">
        <v>3.4492754556970002</v>
      </c>
      <c r="AL306" s="2">
        <v>-0.28759321217999956</v>
      </c>
      <c r="AN306" s="1">
        <v>-7.6961016760427867E-2</v>
      </c>
      <c r="AP306" s="9">
        <v>4</v>
      </c>
    </row>
    <row r="308" spans="1:42" x14ac:dyDescent="0.2">
      <c r="B308" t="s">
        <v>226</v>
      </c>
    </row>
    <row r="309" spans="1:42" x14ac:dyDescent="0.2">
      <c r="A309" t="s">
        <v>627</v>
      </c>
      <c r="B309" t="s">
        <v>227</v>
      </c>
      <c r="D309" s="2">
        <v>7.3715868210400002</v>
      </c>
      <c r="F309" s="2">
        <v>7.2307186820019993</v>
      </c>
      <c r="H309" s="2">
        <v>-0.14086813903800088</v>
      </c>
      <c r="J309" s="1">
        <v>-1.9109608617229431E-2</v>
      </c>
      <c r="L309" s="2">
        <v>7.3717672169690003</v>
      </c>
      <c r="N309" s="2">
        <v>1.8039592900009893E-4</v>
      </c>
      <c r="P309" s="1">
        <v>2.4471790589946313E-5</v>
      </c>
      <c r="R309" s="2">
        <v>7.3743854951649999</v>
      </c>
      <c r="T309" s="2">
        <v>2.7986741249996783E-3</v>
      </c>
      <c r="V309" s="1">
        <v>3.7965694401261019E-4</v>
      </c>
      <c r="X309" s="2">
        <v>7.0763311096689998</v>
      </c>
      <c r="Z309" s="2">
        <v>-0.29525571137100037</v>
      </c>
      <c r="AB309" s="1">
        <v>-4.0053209510913013E-2</v>
      </c>
      <c r="AD309" s="2">
        <v>7.3705945322920003</v>
      </c>
      <c r="AF309" s="2">
        <v>-9.9228874799983657E-4</v>
      </c>
      <c r="AH309" s="1">
        <v>-1.3460992484923921E-4</v>
      </c>
      <c r="AJ309" s="2">
        <v>6.8565146959079994</v>
      </c>
      <c r="AL309" s="2">
        <v>-0.51507212513200074</v>
      </c>
      <c r="AN309" s="1">
        <v>-6.9872625478937675E-2</v>
      </c>
      <c r="AP309" s="9">
        <v>2</v>
      </c>
    </row>
    <row r="310" spans="1:42" x14ac:dyDescent="0.2">
      <c r="A310" t="s">
        <v>628</v>
      </c>
      <c r="B310" t="s">
        <v>228</v>
      </c>
      <c r="D310" s="2">
        <v>6.9244711929690004</v>
      </c>
      <c r="F310" s="2">
        <v>6.7868165417680002</v>
      </c>
      <c r="H310" s="2">
        <v>-0.13765465120100018</v>
      </c>
      <c r="J310" s="1">
        <v>-1.9879446006039067E-2</v>
      </c>
      <c r="L310" s="2">
        <v>6.9246146673299993</v>
      </c>
      <c r="N310" s="2">
        <v>1.4347436099892974E-4</v>
      </c>
      <c r="P310" s="1">
        <v>2.0719901491483042E-5</v>
      </c>
      <c r="R310" s="2">
        <v>6.9265095933069993</v>
      </c>
      <c r="T310" s="2">
        <v>2.0384003379989579E-3</v>
      </c>
      <c r="V310" s="1">
        <v>2.9437631859436687E-4</v>
      </c>
      <c r="X310" s="2">
        <v>6.6357687145760007</v>
      </c>
      <c r="Z310" s="2">
        <v>-0.28870247839299967</v>
      </c>
      <c r="AB310" s="1">
        <v>-4.1693072344086528E-2</v>
      </c>
      <c r="AD310" s="2">
        <v>6.9236823498320001</v>
      </c>
      <c r="AF310" s="2">
        <v>-7.8884313700022801E-4</v>
      </c>
      <c r="AH310" s="1">
        <v>-1.1392106559721224E-4</v>
      </c>
      <c r="AJ310" s="2">
        <v>6.4237706559499994</v>
      </c>
      <c r="AL310" s="2">
        <v>-0.50070053701900097</v>
      </c>
      <c r="AN310" s="1">
        <v>-7.2308848295506586E-2</v>
      </c>
      <c r="AP310" s="9">
        <v>2</v>
      </c>
    </row>
    <row r="311" spans="1:42" x14ac:dyDescent="0.2">
      <c r="A311" t="s">
        <v>629</v>
      </c>
      <c r="B311" t="s">
        <v>229</v>
      </c>
      <c r="D311" s="2">
        <v>4.2166055319760005</v>
      </c>
      <c r="F311" s="2">
        <v>4.2137756997600002</v>
      </c>
      <c r="H311" s="2">
        <v>-2.8298322160003053E-3</v>
      </c>
      <c r="J311" s="1">
        <v>-6.7111618446181272E-4</v>
      </c>
      <c r="L311" s="2">
        <v>4.2166084199170006</v>
      </c>
      <c r="N311" s="2">
        <v>2.8879410001181327E-6</v>
      </c>
      <c r="P311" s="1">
        <v>6.8489712357911171E-7</v>
      </c>
      <c r="R311" s="2">
        <v>4.2168977741429998</v>
      </c>
      <c r="T311" s="2">
        <v>2.9224216699930139E-4</v>
      </c>
      <c r="V311" s="1">
        <v>6.9307447609961715E-5</v>
      </c>
      <c r="X311" s="2">
        <v>4.233671526458</v>
      </c>
      <c r="Z311" s="2">
        <v>1.7065994481999525E-2</v>
      </c>
      <c r="AB311" s="1">
        <v>4.0473300982465862E-3</v>
      </c>
      <c r="AD311" s="2">
        <v>4.2165891789689995</v>
      </c>
      <c r="AF311" s="2">
        <v>-1.6353007000979858E-5</v>
      </c>
      <c r="AH311" s="1">
        <v>-3.8782397065528807E-6</v>
      </c>
      <c r="AJ311" s="2">
        <v>4.2268280201490001</v>
      </c>
      <c r="AL311" s="2">
        <v>1.0222488172999533E-2</v>
      </c>
      <c r="AN311" s="1">
        <v>2.4243406445015581E-3</v>
      </c>
      <c r="AP311" s="9">
        <v>4</v>
      </c>
    </row>
    <row r="312" spans="1:42" x14ac:dyDescent="0.2">
      <c r="A312" t="s">
        <v>630</v>
      </c>
      <c r="B312" t="s">
        <v>230</v>
      </c>
      <c r="D312" s="2">
        <v>4.4598303660180001</v>
      </c>
      <c r="F312" s="2">
        <v>4.6025368828530002</v>
      </c>
      <c r="H312" s="2">
        <v>0.14270651683500013</v>
      </c>
      <c r="J312" s="1">
        <v>3.1998193904943732E-2</v>
      </c>
      <c r="L312" s="2">
        <v>4.4599406471479996</v>
      </c>
      <c r="N312" s="2">
        <v>1.1028112999955653E-4</v>
      </c>
      <c r="P312" s="1">
        <v>2.472765126670547E-5</v>
      </c>
      <c r="R312" s="2">
        <v>4.4619915121389999</v>
      </c>
      <c r="T312" s="2">
        <v>2.1611461209998239E-3</v>
      </c>
      <c r="V312" s="1">
        <v>4.845803413212379E-4</v>
      </c>
      <c r="X312" s="2">
        <v>4.8256898156850001</v>
      </c>
      <c r="Z312" s="2">
        <v>0.36585944966700001</v>
      </c>
      <c r="AB312" s="1">
        <v>8.2034386880427676E-2</v>
      </c>
      <c r="AD312" s="2">
        <v>4.4592229010929998</v>
      </c>
      <c r="AF312" s="2">
        <v>-6.0746492500030058E-4</v>
      </c>
      <c r="AH312" s="1">
        <v>-1.3620807859171584E-4</v>
      </c>
      <c r="AJ312" s="2">
        <v>5.0274874497809998</v>
      </c>
      <c r="AL312" s="2">
        <v>0.56765708376299973</v>
      </c>
      <c r="AN312" s="1">
        <v>0.12728221415960211</v>
      </c>
      <c r="AP312" s="9">
        <v>4</v>
      </c>
    </row>
    <row r="313" spans="1:42" x14ac:dyDescent="0.2">
      <c r="A313" t="s">
        <v>631</v>
      </c>
      <c r="B313" t="s">
        <v>231</v>
      </c>
      <c r="D313" s="2">
        <v>5.1084061231979998</v>
      </c>
      <c r="F313" s="2">
        <v>5.4146431552859999</v>
      </c>
      <c r="H313" s="2">
        <v>0.30623703208800013</v>
      </c>
      <c r="J313" s="1">
        <v>5.9947667570386415E-2</v>
      </c>
      <c r="L313" s="2">
        <v>5.1084685222580006</v>
      </c>
      <c r="N313" s="2">
        <v>6.2399060000828399E-5</v>
      </c>
      <c r="P313" s="1">
        <v>1.2214976353870021E-5</v>
      </c>
      <c r="R313" s="2">
        <v>5.110246704773</v>
      </c>
      <c r="T313" s="2">
        <v>1.8405815750002219E-3</v>
      </c>
      <c r="V313" s="1">
        <v>3.6030447278689897E-4</v>
      </c>
      <c r="X313" s="2">
        <v>5.603447519925</v>
      </c>
      <c r="Z313" s="2">
        <v>0.4950413967270002</v>
      </c>
      <c r="AB313" s="1">
        <v>9.6907212306192078E-2</v>
      </c>
      <c r="AD313" s="2">
        <v>5.1080612412150002</v>
      </c>
      <c r="AF313" s="2">
        <v>-3.4488198299964523E-4</v>
      </c>
      <c r="AH313" s="1">
        <v>-6.7512639888494188E-5</v>
      </c>
      <c r="AJ313" s="2">
        <v>6.0489177352139993</v>
      </c>
      <c r="AL313" s="2">
        <v>0.94051161201599953</v>
      </c>
      <c r="AN313" s="1">
        <v>0.18411057956903668</v>
      </c>
      <c r="AP313" s="9">
        <v>4</v>
      </c>
    </row>
    <row r="315" spans="1:42" x14ac:dyDescent="0.2">
      <c r="B315" t="s">
        <v>232</v>
      </c>
    </row>
    <row r="316" spans="1:42" x14ac:dyDescent="0.2">
      <c r="A316" t="s">
        <v>632</v>
      </c>
      <c r="B316" t="s">
        <v>233</v>
      </c>
      <c r="D316" s="2">
        <v>11.403243221286001</v>
      </c>
      <c r="F316" s="2">
        <v>11.114265412950999</v>
      </c>
      <c r="H316" s="2">
        <v>-0.28897780833500164</v>
      </c>
      <c r="J316" s="1">
        <v>-2.5341721011052167E-2</v>
      </c>
      <c r="L316" s="2">
        <v>11.403340453372</v>
      </c>
      <c r="N316" s="2">
        <v>9.7232085998655293E-5</v>
      </c>
      <c r="P316" s="1">
        <v>8.5267045621859452E-6</v>
      </c>
      <c r="R316" s="2">
        <v>11.404501133570001</v>
      </c>
      <c r="T316" s="2">
        <v>1.2579122840001844E-3</v>
      </c>
      <c r="V316" s="1">
        <v>1.1031179986164702E-4</v>
      </c>
      <c r="X316" s="2">
        <v>10.954604373933</v>
      </c>
      <c r="Z316" s="2">
        <v>-0.44863884735300097</v>
      </c>
      <c r="AB316" s="1">
        <v>-3.9343092017501115E-2</v>
      </c>
      <c r="AD316" s="2">
        <v>11.402708858365999</v>
      </c>
      <c r="AF316" s="2">
        <v>-5.3436292000164087E-4</v>
      </c>
      <c r="AH316" s="1">
        <v>-4.6860608831368772E-5</v>
      </c>
      <c r="AJ316" s="2">
        <v>10.519081990862</v>
      </c>
      <c r="AL316" s="2">
        <v>-0.88416123042400052</v>
      </c>
      <c r="AN316" s="1">
        <v>-7.7535944228004389E-2</v>
      </c>
      <c r="AP316" s="9">
        <v>4</v>
      </c>
    </row>
    <row r="317" spans="1:42" x14ac:dyDescent="0.2">
      <c r="A317" t="s">
        <v>633</v>
      </c>
      <c r="B317" t="s">
        <v>234</v>
      </c>
      <c r="D317" s="2">
        <v>6.7367019223</v>
      </c>
      <c r="F317" s="2">
        <v>6.9155218688470006</v>
      </c>
      <c r="H317" s="2">
        <v>0.17881994654700062</v>
      </c>
      <c r="J317" s="1">
        <v>2.654413815684294E-2</v>
      </c>
      <c r="L317" s="2">
        <v>6.7365809553</v>
      </c>
      <c r="N317" s="2">
        <v>-1.2096699999997185E-4</v>
      </c>
      <c r="P317" s="1">
        <v>-1.7956412706868303E-5</v>
      </c>
      <c r="R317" s="2">
        <v>6.7346848535350006</v>
      </c>
      <c r="T317" s="2">
        <v>-2.0170687649994079E-3</v>
      </c>
      <c r="V317" s="1">
        <v>-2.9941487515166079E-4</v>
      </c>
      <c r="X317" s="2">
        <v>6.991335395928</v>
      </c>
      <c r="Z317" s="2">
        <v>0.25463347362800004</v>
      </c>
      <c r="AB317" s="1">
        <v>3.779794275669314E-2</v>
      </c>
      <c r="AD317" s="2">
        <v>6.7373675806050004</v>
      </c>
      <c r="AF317" s="2">
        <v>6.6565830500042722E-4</v>
      </c>
      <c r="AH317" s="1">
        <v>9.8810710742143482E-5</v>
      </c>
      <c r="AJ317" s="2">
        <v>7.2625844821140007</v>
      </c>
      <c r="AL317" s="2">
        <v>0.52588255981400067</v>
      </c>
      <c r="AN317" s="1">
        <v>7.8062316824974998E-2</v>
      </c>
      <c r="AP317" s="9">
        <v>3</v>
      </c>
    </row>
    <row r="318" spans="1:42" x14ac:dyDescent="0.2">
      <c r="A318" t="s">
        <v>634</v>
      </c>
      <c r="B318" t="s">
        <v>235</v>
      </c>
      <c r="D318" s="2">
        <v>3.3432910433629996</v>
      </c>
      <c r="F318" s="2">
        <v>3.3119944173699998</v>
      </c>
      <c r="H318" s="2">
        <v>-3.1296625992999871E-2</v>
      </c>
      <c r="J318" s="1">
        <v>-9.3610234906497253E-3</v>
      </c>
      <c r="L318" s="2">
        <v>3.3433855087520001</v>
      </c>
      <c r="N318" s="2">
        <v>9.446538900048651E-5</v>
      </c>
      <c r="P318" s="1">
        <v>2.8255209545102674E-5</v>
      </c>
      <c r="R318" s="2">
        <v>3.3452298920089998</v>
      </c>
      <c r="T318" s="2">
        <v>1.9388486460001353E-3</v>
      </c>
      <c r="V318" s="1">
        <v>5.7992218471349631E-4</v>
      </c>
      <c r="X318" s="2">
        <v>3.2897248772450003</v>
      </c>
      <c r="Z318" s="2">
        <v>-5.3566166117999359E-2</v>
      </c>
      <c r="AB318" s="1">
        <v>-1.6021987144773799E-2</v>
      </c>
      <c r="AD318" s="2">
        <v>3.3427705311590001</v>
      </c>
      <c r="AF318" s="2">
        <v>-5.2051220399951248E-4</v>
      </c>
      <c r="AH318" s="1">
        <v>-1.5568857070724296E-4</v>
      </c>
      <c r="AJ318" s="2">
        <v>3.23496388552</v>
      </c>
      <c r="AL318" s="2">
        <v>-0.10832715784299962</v>
      </c>
      <c r="AN318" s="1">
        <v>-3.2401354365497861E-2</v>
      </c>
      <c r="AP318" s="9">
        <v>4</v>
      </c>
    </row>
    <row r="319" spans="1:42" x14ac:dyDescent="0.2">
      <c r="A319" t="s">
        <v>635</v>
      </c>
      <c r="B319" t="s">
        <v>236</v>
      </c>
      <c r="D319" s="2">
        <v>4.4075836489569999</v>
      </c>
      <c r="F319" s="2">
        <v>4.2606145454810003</v>
      </c>
      <c r="H319" s="2">
        <v>-0.14696910347599967</v>
      </c>
      <c r="J319" s="1">
        <v>-3.3344597671056811E-2</v>
      </c>
      <c r="L319" s="2">
        <v>4.4075327801289994</v>
      </c>
      <c r="N319" s="2">
        <v>-5.0868828000538713E-5</v>
      </c>
      <c r="P319" s="1">
        <v>-1.1541205352410315E-5</v>
      </c>
      <c r="R319" s="2">
        <v>4.4066982184920001</v>
      </c>
      <c r="T319" s="2">
        <v>-8.8543046499989231E-4</v>
      </c>
      <c r="V319" s="1">
        <v>-2.0088795483425901E-4</v>
      </c>
      <c r="X319" s="2">
        <v>4.1648451184019999</v>
      </c>
      <c r="Z319" s="2">
        <v>-0.24273853055500005</v>
      </c>
      <c r="AB319" s="1">
        <v>-5.5072926548414142E-2</v>
      </c>
      <c r="AD319" s="2">
        <v>4.4078636407319998</v>
      </c>
      <c r="AF319" s="2">
        <v>2.7999177499982153E-4</v>
      </c>
      <c r="AH319" s="1">
        <v>6.3525005377056912E-5</v>
      </c>
      <c r="AJ319" s="2">
        <v>3.9487878954219999</v>
      </c>
      <c r="AL319" s="2">
        <v>-0.45879575353500002</v>
      </c>
      <c r="AN319" s="1">
        <v>-0.10409235310680226</v>
      </c>
      <c r="AP319" s="9">
        <v>4</v>
      </c>
    </row>
    <row r="320" spans="1:42" x14ac:dyDescent="0.2">
      <c r="A320" t="s">
        <v>636</v>
      </c>
      <c r="B320" t="s">
        <v>237</v>
      </c>
      <c r="D320" s="2">
        <v>7.7894550510759997</v>
      </c>
      <c r="F320" s="2">
        <v>7.6759634462320001</v>
      </c>
      <c r="H320" s="2">
        <v>-0.11349160484399956</v>
      </c>
      <c r="J320" s="1">
        <v>-1.4569903041974978E-2</v>
      </c>
      <c r="L320" s="2">
        <v>7.7893935362780002</v>
      </c>
      <c r="N320" s="2">
        <v>-6.1514797999429049E-5</v>
      </c>
      <c r="P320" s="1">
        <v>-7.8971889042394147E-6</v>
      </c>
      <c r="R320" s="2">
        <v>7.788617732953</v>
      </c>
      <c r="T320" s="2">
        <v>-8.3731812299969732E-4</v>
      </c>
      <c r="V320" s="1">
        <v>-1.0749379995254405E-4</v>
      </c>
      <c r="X320" s="2">
        <v>7.6570347466879998</v>
      </c>
      <c r="Z320" s="2">
        <v>-0.1324203043879999</v>
      </c>
      <c r="AB320" s="1">
        <v>-1.6999944607127292E-2</v>
      </c>
      <c r="AD320" s="2">
        <v>7.78979319924</v>
      </c>
      <c r="AF320" s="2">
        <v>3.3814816400035141E-4</v>
      </c>
      <c r="AH320" s="1">
        <v>4.3411016789119433E-5</v>
      </c>
      <c r="AJ320" s="2">
        <v>7.4889240709720006</v>
      </c>
      <c r="AL320" s="2">
        <v>-0.30053098010399903</v>
      </c>
      <c r="AN320" s="1">
        <v>-3.8581772169349007E-2</v>
      </c>
      <c r="AP320" s="9">
        <v>4</v>
      </c>
    </row>
    <row r="321" spans="1:42" x14ac:dyDescent="0.2">
      <c r="A321" t="s">
        <v>637</v>
      </c>
      <c r="B321" t="s">
        <v>238</v>
      </c>
      <c r="D321" s="2">
        <v>9.5688958778949988</v>
      </c>
      <c r="F321" s="2">
        <v>9.4394776841100008</v>
      </c>
      <c r="H321" s="2">
        <v>-0.12941819378499808</v>
      </c>
      <c r="J321" s="1">
        <v>-1.3524882644398465E-2</v>
      </c>
      <c r="L321" s="2">
        <v>9.5686230372579999</v>
      </c>
      <c r="N321" s="2">
        <v>-2.7284063699895E-4</v>
      </c>
      <c r="P321" s="1">
        <v>-2.8513283087261528E-5</v>
      </c>
      <c r="R321" s="2">
        <v>9.563805346673</v>
      </c>
      <c r="T321" s="2">
        <v>-5.090531221998873E-3</v>
      </c>
      <c r="V321" s="1">
        <v>-5.3198731462408876E-4</v>
      </c>
      <c r="X321" s="2">
        <v>9.4832929007030007</v>
      </c>
      <c r="Z321" s="2">
        <v>-8.5602977191998164E-2</v>
      </c>
      <c r="AB321" s="1">
        <v>-8.9459618209190329E-3</v>
      </c>
      <c r="AD321" s="2">
        <v>9.5703982901670006</v>
      </c>
      <c r="AF321" s="2">
        <v>1.502412272001763E-3</v>
      </c>
      <c r="AH321" s="1">
        <v>1.5700999270694009E-4</v>
      </c>
      <c r="AJ321" s="2">
        <v>9.3070409055599992</v>
      </c>
      <c r="AL321" s="2">
        <v>-0.26185497233499966</v>
      </c>
      <c r="AN321" s="1">
        <v>-2.7365223289753621E-2</v>
      </c>
      <c r="AP321" s="9">
        <v>3</v>
      </c>
    </row>
    <row r="322" spans="1:42" x14ac:dyDescent="0.2">
      <c r="A322" t="s">
        <v>638</v>
      </c>
      <c r="B322" t="s">
        <v>239</v>
      </c>
      <c r="D322" s="2">
        <v>6.7027402781759999</v>
      </c>
      <c r="F322" s="2">
        <v>6.6801534902189994</v>
      </c>
      <c r="H322" s="2">
        <v>-2.2586787957000531E-2</v>
      </c>
      <c r="J322" s="1">
        <v>-3.3697841509005952E-3</v>
      </c>
      <c r="L322" s="2">
        <v>6.7030096314190004</v>
      </c>
      <c r="N322" s="2">
        <v>2.693532430004808E-4</v>
      </c>
      <c r="P322" s="1">
        <v>4.0185540811940758E-5</v>
      </c>
      <c r="R322" s="2">
        <v>6.707754382689</v>
      </c>
      <c r="T322" s="2">
        <v>5.0141045130001061E-3</v>
      </c>
      <c r="V322" s="1">
        <v>7.4806785059626122E-4</v>
      </c>
      <c r="X322" s="2">
        <v>6.7314233737340006</v>
      </c>
      <c r="Z322" s="2">
        <v>2.8683095558000637E-2</v>
      </c>
      <c r="AB322" s="1">
        <v>4.2793088151412148E-3</v>
      </c>
      <c r="AD322" s="2">
        <v>6.7012570909200004</v>
      </c>
      <c r="AF322" s="2">
        <v>-1.4831872559994963E-3</v>
      </c>
      <c r="AH322" s="1">
        <v>-2.2128072914129269E-4</v>
      </c>
      <c r="AJ322" s="2">
        <v>6.6773029135090001</v>
      </c>
      <c r="AL322" s="2">
        <v>-2.5437364666999862E-2</v>
      </c>
      <c r="AN322" s="1">
        <v>-3.7950694210580494E-3</v>
      </c>
      <c r="AP322" s="9">
        <v>3</v>
      </c>
    </row>
    <row r="323" spans="1:42" x14ac:dyDescent="0.2">
      <c r="A323" t="s">
        <v>639</v>
      </c>
      <c r="B323" t="s">
        <v>240</v>
      </c>
      <c r="D323" s="2">
        <v>6.0193633500539994</v>
      </c>
      <c r="F323" s="2">
        <v>5.8902261210780003</v>
      </c>
      <c r="H323" s="2">
        <v>-0.12913722897599911</v>
      </c>
      <c r="J323" s="1">
        <v>-2.1453635786057114E-2</v>
      </c>
      <c r="L323" s="2">
        <v>6.019478133882</v>
      </c>
      <c r="N323" s="2">
        <v>1.1478382800067521E-4</v>
      </c>
      <c r="P323" s="1">
        <v>1.9069097731015937E-5</v>
      </c>
      <c r="R323" s="2">
        <v>6.0210263514679996</v>
      </c>
      <c r="T323" s="2">
        <v>1.6630014140002203E-3</v>
      </c>
      <c r="V323" s="1">
        <v>2.7627529977656217E-4</v>
      </c>
      <c r="X323" s="2">
        <v>5.7635192193120002</v>
      </c>
      <c r="Z323" s="2">
        <v>-0.25584413074199919</v>
      </c>
      <c r="AB323" s="1">
        <v>-4.2503520034175048E-2</v>
      </c>
      <c r="AD323" s="2">
        <v>6.0187321908069995</v>
      </c>
      <c r="AF323" s="2">
        <v>-6.3115924699985726E-4</v>
      </c>
      <c r="AH323" s="1">
        <v>-1.0485481774317464E-4</v>
      </c>
      <c r="AJ323" s="2">
        <v>5.5653632788580003</v>
      </c>
      <c r="AL323" s="2">
        <v>-0.45400007119599906</v>
      </c>
      <c r="AN323" s="1">
        <v>-7.5423270667308404E-2</v>
      </c>
      <c r="AP323" s="9">
        <v>3</v>
      </c>
    </row>
    <row r="324" spans="1:42" x14ac:dyDescent="0.2">
      <c r="A324" t="s">
        <v>640</v>
      </c>
      <c r="B324" t="s">
        <v>241</v>
      </c>
      <c r="D324" s="2">
        <v>3.0237885295389999</v>
      </c>
      <c r="F324" s="2">
        <v>3.1111306898410001</v>
      </c>
      <c r="H324" s="2">
        <v>8.7342160302000149E-2</v>
      </c>
      <c r="J324" s="1">
        <v>2.8885009467019884E-2</v>
      </c>
      <c r="L324" s="2">
        <v>3.023786693106</v>
      </c>
      <c r="N324" s="2">
        <v>-1.8364329998910023E-6</v>
      </c>
      <c r="P324" s="1">
        <v>-6.0732851585060445E-7</v>
      </c>
      <c r="R324" s="2">
        <v>3.0238469129840002</v>
      </c>
      <c r="T324" s="2">
        <v>5.8383445000309564E-5</v>
      </c>
      <c r="V324" s="1">
        <v>1.9308045000491677E-5</v>
      </c>
      <c r="X324" s="2">
        <v>3.231911393831</v>
      </c>
      <c r="Z324" s="2">
        <v>0.20812286429200011</v>
      </c>
      <c r="AB324" s="1">
        <v>6.8828511735815751E-2</v>
      </c>
      <c r="AD324" s="2">
        <v>3.0237984668999998</v>
      </c>
      <c r="AF324" s="2">
        <v>9.9373609998565371E-6</v>
      </c>
      <c r="AH324" s="1">
        <v>3.2863941716756114E-6</v>
      </c>
      <c r="AJ324" s="2">
        <v>3.3600988884810001</v>
      </c>
      <c r="AL324" s="2">
        <v>0.33631035894200023</v>
      </c>
      <c r="AN324" s="1">
        <v>0.11122152083607294</v>
      </c>
      <c r="AP324" s="9">
        <v>3</v>
      </c>
    </row>
    <row r="325" spans="1:42" x14ac:dyDescent="0.2">
      <c r="A325" t="s">
        <v>641</v>
      </c>
      <c r="B325" t="s">
        <v>242</v>
      </c>
      <c r="D325" s="2">
        <v>3.6733263528140001</v>
      </c>
      <c r="F325" s="2">
        <v>3.6126797993439999</v>
      </c>
      <c r="H325" s="2">
        <v>-6.0646553470000253E-2</v>
      </c>
      <c r="J325" s="1">
        <v>-1.6509982409687384E-2</v>
      </c>
      <c r="L325" s="2">
        <v>3.6732508527440002</v>
      </c>
      <c r="N325" s="2">
        <v>-7.5500069999900887E-5</v>
      </c>
      <c r="P325" s="1">
        <v>-2.0553597134668709E-5</v>
      </c>
      <c r="R325" s="2">
        <v>3.6721155122380003</v>
      </c>
      <c r="T325" s="2">
        <v>-1.2108405759998497E-3</v>
      </c>
      <c r="V325" s="1">
        <v>-3.2963054727556929E-4</v>
      </c>
      <c r="X325" s="2">
        <v>3.579134815048</v>
      </c>
      <c r="Z325" s="2">
        <v>-9.4191537766000089E-2</v>
      </c>
      <c r="AB325" s="1">
        <v>-2.564202815626317E-2</v>
      </c>
      <c r="AD325" s="2">
        <v>3.673741724418</v>
      </c>
      <c r="AF325" s="2">
        <v>4.1537160399984785E-4</v>
      </c>
      <c r="AH325" s="1">
        <v>1.1307778403126282E-4</v>
      </c>
      <c r="AJ325" s="2">
        <v>3.492338884484</v>
      </c>
      <c r="AL325" s="2">
        <v>-0.18098746833000012</v>
      </c>
      <c r="AN325" s="1">
        <v>-4.9270729291818104E-2</v>
      </c>
      <c r="AP325" s="9">
        <v>4</v>
      </c>
    </row>
    <row r="326" spans="1:42" x14ac:dyDescent="0.2">
      <c r="A326" t="s">
        <v>642</v>
      </c>
      <c r="B326" t="s">
        <v>243</v>
      </c>
      <c r="D326" s="2">
        <v>9.5792965220870006</v>
      </c>
      <c r="F326" s="2">
        <v>9.4630551979460016</v>
      </c>
      <c r="H326" s="2">
        <v>-0.11624132414099897</v>
      </c>
      <c r="J326" s="1">
        <v>-1.2134640980470868E-2</v>
      </c>
      <c r="L326" s="2">
        <v>9.579278203046</v>
      </c>
      <c r="N326" s="2">
        <v>-1.8319041000580683E-5</v>
      </c>
      <c r="P326" s="1">
        <v>-1.9123576515605752E-6</v>
      </c>
      <c r="R326" s="2">
        <v>9.578505756985999</v>
      </c>
      <c r="T326" s="2">
        <v>-7.9076510100151154E-4</v>
      </c>
      <c r="V326" s="1">
        <v>-8.2549391719761783E-5</v>
      </c>
      <c r="X326" s="2">
        <v>9.5419137306490001</v>
      </c>
      <c r="Z326" s="2">
        <v>-3.7382791438000496E-2</v>
      </c>
      <c r="AB326" s="1">
        <v>-3.9024568611908954E-3</v>
      </c>
      <c r="AD326" s="2">
        <v>9.5793982453149997</v>
      </c>
      <c r="AF326" s="2">
        <v>1.017232279991731E-4</v>
      </c>
      <c r="AH326" s="1">
        <v>1.0619070801768134E-5</v>
      </c>
      <c r="AJ326" s="2">
        <v>9.3698925280520005</v>
      </c>
      <c r="AL326" s="2">
        <v>-0.2094039940350001</v>
      </c>
      <c r="AN326" s="1">
        <v>-2.1860059718600101E-2</v>
      </c>
      <c r="AP326" s="9">
        <v>1</v>
      </c>
    </row>
    <row r="327" spans="1:42" x14ac:dyDescent="0.2">
      <c r="A327" t="s">
        <v>643</v>
      </c>
      <c r="B327" t="s">
        <v>244</v>
      </c>
      <c r="D327" s="2">
        <v>2.8856302517180001</v>
      </c>
      <c r="F327" s="2">
        <v>3.2272749388020001</v>
      </c>
      <c r="H327" s="2">
        <v>0.34164468708399998</v>
      </c>
      <c r="J327" s="1">
        <v>0.11839517099621376</v>
      </c>
      <c r="L327" s="2">
        <v>2.885702122713</v>
      </c>
      <c r="N327" s="2">
        <v>7.1870994999834181E-5</v>
      </c>
      <c r="P327" s="1">
        <v>2.4906515641442554E-5</v>
      </c>
      <c r="R327" s="2">
        <v>2.8872945093100002</v>
      </c>
      <c r="T327" s="2">
        <v>1.6642575920000624E-3</v>
      </c>
      <c r="V327" s="1">
        <v>5.7673972298052511E-4</v>
      </c>
      <c r="X327" s="2">
        <v>3.461472066412</v>
      </c>
      <c r="Z327" s="2">
        <v>0.57584181469399986</v>
      </c>
      <c r="AB327" s="1">
        <v>0.19955495488417632</v>
      </c>
      <c r="AD327" s="2">
        <v>2.8852338791080001</v>
      </c>
      <c r="AF327" s="2">
        <v>-3.9637261000002866E-4</v>
      </c>
      <c r="AH327" s="1">
        <v>-1.3736084509234774E-4</v>
      </c>
      <c r="AJ327" s="2">
        <v>3.961197931254</v>
      </c>
      <c r="AL327" s="2">
        <v>1.0755676795359999</v>
      </c>
      <c r="AN327" s="1">
        <v>0.37273232732975603</v>
      </c>
      <c r="AP327" s="9">
        <v>4</v>
      </c>
    </row>
    <row r="329" spans="1:42" x14ac:dyDescent="0.2">
      <c r="B329" t="s">
        <v>245</v>
      </c>
    </row>
    <row r="330" spans="1:42" x14ac:dyDescent="0.2">
      <c r="A330" t="s">
        <v>644</v>
      </c>
      <c r="B330" t="s">
        <v>246</v>
      </c>
      <c r="D330" s="2">
        <v>6.3189216166920001</v>
      </c>
      <c r="F330" s="2">
        <v>6.1299175172960005</v>
      </c>
      <c r="H330" s="2">
        <v>-0.1890040993959996</v>
      </c>
      <c r="J330" s="1">
        <v>-2.9910815620299555E-2</v>
      </c>
      <c r="L330" s="2">
        <v>6.3189272395930001</v>
      </c>
      <c r="N330" s="2">
        <v>5.6229009999242408E-6</v>
      </c>
      <c r="P330" s="1">
        <v>8.8985136088266106E-7</v>
      </c>
      <c r="R330" s="2">
        <v>6.3189401010260005</v>
      </c>
      <c r="T330" s="2">
        <v>1.8484334000312685E-5</v>
      </c>
      <c r="V330" s="1">
        <v>2.9252355261829255E-6</v>
      </c>
      <c r="X330" s="2">
        <v>5.9785301575889997</v>
      </c>
      <c r="Z330" s="2">
        <v>-0.34039145910300039</v>
      </c>
      <c r="AB330" s="1">
        <v>-5.3868599699642694E-2</v>
      </c>
      <c r="AD330" s="2">
        <v>6.318890817192</v>
      </c>
      <c r="AF330" s="2">
        <v>-3.079950000017817E-5</v>
      </c>
      <c r="AH330" s="1">
        <v>-4.8741702886167345E-6</v>
      </c>
      <c r="AJ330" s="2">
        <v>5.696718953665</v>
      </c>
      <c r="AL330" s="2">
        <v>-0.62220266302700011</v>
      </c>
      <c r="AN330" s="1">
        <v>-9.8466589834473622E-2</v>
      </c>
      <c r="AP330" s="9">
        <v>3</v>
      </c>
    </row>
    <row r="331" spans="1:42" x14ac:dyDescent="0.2">
      <c r="A331" t="s">
        <v>645</v>
      </c>
      <c r="B331" t="s">
        <v>247</v>
      </c>
      <c r="D331" s="2">
        <v>3.5932105234490002</v>
      </c>
      <c r="F331" s="2">
        <v>4.1850132661819996</v>
      </c>
      <c r="H331" s="2">
        <v>0.59180274273299949</v>
      </c>
      <c r="J331" s="1">
        <v>0.16470026982024649</v>
      </c>
      <c r="L331" s="2">
        <v>3.593323467756</v>
      </c>
      <c r="N331" s="2">
        <v>1.1294430699981817E-4</v>
      </c>
      <c r="P331" s="1">
        <v>3.1432699604644033E-5</v>
      </c>
      <c r="R331" s="2">
        <v>3.5955648753389999</v>
      </c>
      <c r="T331" s="2">
        <v>2.3543518899997729E-3</v>
      </c>
      <c r="V331" s="1">
        <v>6.5522236301921734E-4</v>
      </c>
      <c r="X331" s="2">
        <v>4.306740256276</v>
      </c>
      <c r="Z331" s="2">
        <v>0.71352973282699983</v>
      </c>
      <c r="AB331" s="1">
        <v>0.19857721337799797</v>
      </c>
      <c r="AD331" s="2">
        <v>3.5925881223920002</v>
      </c>
      <c r="AF331" s="2">
        <v>-6.2240105699995496E-4</v>
      </c>
      <c r="AH331" s="1">
        <v>-1.7321586167529462E-4</v>
      </c>
      <c r="AJ331" s="2">
        <v>5.1770327576940005</v>
      </c>
      <c r="AL331" s="2">
        <v>1.5838222342450003</v>
      </c>
      <c r="AN331" s="1">
        <v>0.44078192021010321</v>
      </c>
      <c r="AP331" s="9">
        <v>4</v>
      </c>
    </row>
    <row r="332" spans="1:42" x14ac:dyDescent="0.2">
      <c r="A332" t="s">
        <v>646</v>
      </c>
      <c r="B332" t="s">
        <v>248</v>
      </c>
      <c r="D332" s="2">
        <v>4.423744949075</v>
      </c>
      <c r="F332" s="2">
        <v>4.5745303687230008</v>
      </c>
      <c r="H332" s="2">
        <v>0.15078541964800074</v>
      </c>
      <c r="J332" s="1">
        <v>3.4085468620773399E-2</v>
      </c>
      <c r="L332" s="2">
        <v>4.4236970423360003</v>
      </c>
      <c r="N332" s="2">
        <v>-4.7906738999792253E-5</v>
      </c>
      <c r="P332" s="1">
        <v>-1.0829453223746431E-5</v>
      </c>
      <c r="R332" s="2">
        <v>4.4228292267509994</v>
      </c>
      <c r="T332" s="2">
        <v>-9.1572232400061182E-4</v>
      </c>
      <c r="V332" s="1">
        <v>-2.0700160939253251E-4</v>
      </c>
      <c r="X332" s="2">
        <v>4.8531109766920002</v>
      </c>
      <c r="Z332" s="2">
        <v>0.42936602761700016</v>
      </c>
      <c r="AB332" s="1">
        <v>9.7059399345972713E-2</v>
      </c>
      <c r="AD332" s="2">
        <v>4.4240087916070001</v>
      </c>
      <c r="AF332" s="2">
        <v>2.6384253200006924E-4</v>
      </c>
      <c r="AH332" s="1">
        <v>5.9642347160009394E-5</v>
      </c>
      <c r="AJ332" s="2">
        <v>5.0782643179470002</v>
      </c>
      <c r="AL332" s="2">
        <v>0.65451936887200013</v>
      </c>
      <c r="AN332" s="1">
        <v>0.14795594601557202</v>
      </c>
      <c r="AP332" s="9">
        <v>2</v>
      </c>
    </row>
    <row r="333" spans="1:42" x14ac:dyDescent="0.2">
      <c r="A333" t="s">
        <v>647</v>
      </c>
      <c r="B333" t="s">
        <v>249</v>
      </c>
      <c r="D333" s="2">
        <v>7.6090423576880006</v>
      </c>
      <c r="F333" s="2">
        <v>7.4139866489650004</v>
      </c>
      <c r="H333" s="2">
        <v>-0.19505570872300027</v>
      </c>
      <c r="J333" s="1">
        <v>-2.563472504866798E-2</v>
      </c>
      <c r="L333" s="2">
        <v>7.6090084344119999</v>
      </c>
      <c r="N333" s="2">
        <v>-3.3923276000713543E-5</v>
      </c>
      <c r="P333" s="1">
        <v>-4.4582845522522617E-6</v>
      </c>
      <c r="R333" s="2">
        <v>7.6080251343569998</v>
      </c>
      <c r="T333" s="2">
        <v>-1.0172233310008494E-3</v>
      </c>
      <c r="V333" s="1">
        <v>-1.3368611754054313E-4</v>
      </c>
      <c r="X333" s="2">
        <v>7.2488696049650008</v>
      </c>
      <c r="Z333" s="2">
        <v>-0.36017275272299987</v>
      </c>
      <c r="AB333" s="1">
        <v>-4.7334833451030754E-2</v>
      </c>
      <c r="AD333" s="2">
        <v>7.6092298842930006</v>
      </c>
      <c r="AF333" s="2">
        <v>1.8752660499998797E-4</v>
      </c>
      <c r="AH333" s="1">
        <v>2.4645230790510111E-5</v>
      </c>
      <c r="AJ333" s="2">
        <v>6.9622337001830008</v>
      </c>
      <c r="AL333" s="2">
        <v>-0.64680865750499983</v>
      </c>
      <c r="AN333" s="1">
        <v>-8.5005264407744988E-2</v>
      </c>
      <c r="AP333" s="9">
        <v>2</v>
      </c>
    </row>
    <row r="334" spans="1:42" x14ac:dyDescent="0.2">
      <c r="A334" t="s">
        <v>648</v>
      </c>
      <c r="B334" t="s">
        <v>250</v>
      </c>
      <c r="D334" s="2">
        <v>4.6311931965699999</v>
      </c>
      <c r="F334" s="2">
        <v>4.731430636542</v>
      </c>
      <c r="H334" s="2">
        <v>0.10023743997200008</v>
      </c>
      <c r="J334" s="1">
        <v>2.1643977203593862E-2</v>
      </c>
      <c r="L334" s="2">
        <v>4.6311431341890001</v>
      </c>
      <c r="N334" s="2">
        <v>-5.0062380999804645E-5</v>
      </c>
      <c r="P334" s="1">
        <v>-1.0809823489307753E-5</v>
      </c>
      <c r="R334" s="2">
        <v>4.6305739417150003</v>
      </c>
      <c r="T334" s="2">
        <v>-6.1925485499969568E-4</v>
      </c>
      <c r="V334" s="1">
        <v>-1.3371388942666747E-4</v>
      </c>
      <c r="X334" s="2">
        <v>4.8687213832559992</v>
      </c>
      <c r="Z334" s="2">
        <v>0.23752818668599929</v>
      </c>
      <c r="AB334" s="1">
        <v>5.1288766545502733E-2</v>
      </c>
      <c r="AD334" s="2">
        <v>4.6314682730580001</v>
      </c>
      <c r="AF334" s="2">
        <v>2.7507648800018103E-4</v>
      </c>
      <c r="AH334" s="1">
        <v>5.9396461413855697E-5</v>
      </c>
      <c r="AJ334" s="2">
        <v>5.0177362657789999</v>
      </c>
      <c r="AL334" s="2">
        <v>0.38654306920899995</v>
      </c>
      <c r="AN334" s="1">
        <v>8.346511423779196E-2</v>
      </c>
      <c r="AP334" s="9">
        <v>4</v>
      </c>
    </row>
    <row r="335" spans="1:42" x14ac:dyDescent="0.2">
      <c r="A335" t="s">
        <v>649</v>
      </c>
      <c r="B335" t="s">
        <v>251</v>
      </c>
      <c r="D335" s="2">
        <v>3.3957123966799996</v>
      </c>
      <c r="F335" s="2">
        <v>3.4678604497880001</v>
      </c>
      <c r="H335" s="2">
        <v>7.2148053108000543E-2</v>
      </c>
      <c r="J335" s="1">
        <v>2.1246809116855704E-2</v>
      </c>
      <c r="L335" s="2">
        <v>3.3957091778520003</v>
      </c>
      <c r="N335" s="2">
        <v>-3.2188279992517721E-6</v>
      </c>
      <c r="P335" s="1">
        <v>-9.4790948797631745E-7</v>
      </c>
      <c r="R335" s="2">
        <v>3.3958845350930003</v>
      </c>
      <c r="T335" s="2">
        <v>1.7213841300067756E-4</v>
      </c>
      <c r="V335" s="1">
        <v>5.0692871742900815E-5</v>
      </c>
      <c r="X335" s="2">
        <v>3.625143372688</v>
      </c>
      <c r="Z335" s="2">
        <v>0.22943097600800044</v>
      </c>
      <c r="AB335" s="1">
        <v>6.7564902207947863E-2</v>
      </c>
      <c r="AD335" s="2">
        <v>3.3957296825859999</v>
      </c>
      <c r="AF335" s="2">
        <v>1.7285906000363838E-5</v>
      </c>
      <c r="AH335" s="1">
        <v>5.0905094369194311E-6</v>
      </c>
      <c r="AJ335" s="2">
        <v>3.7297111443790003</v>
      </c>
      <c r="AL335" s="2">
        <v>0.33399874769900073</v>
      </c>
      <c r="AN335" s="1">
        <v>9.8358962327184288E-2</v>
      </c>
      <c r="AP335" s="9">
        <v>1</v>
      </c>
    </row>
    <row r="337" spans="1:42" x14ac:dyDescent="0.2">
      <c r="B337" t="s">
        <v>252</v>
      </c>
    </row>
    <row r="338" spans="1:42" x14ac:dyDescent="0.2">
      <c r="A338" t="s">
        <v>650</v>
      </c>
      <c r="B338" t="s">
        <v>253</v>
      </c>
      <c r="D338" s="2">
        <v>6.8707668122559999</v>
      </c>
      <c r="F338" s="2">
        <v>6.9528764902029998</v>
      </c>
      <c r="H338" s="2">
        <v>8.2109677946999859E-2</v>
      </c>
      <c r="J338" s="1">
        <v>1.1950584292939982E-2</v>
      </c>
      <c r="L338" s="2">
        <v>6.8707467229679997</v>
      </c>
      <c r="N338" s="2">
        <v>-2.0089288000235683E-5</v>
      </c>
      <c r="P338" s="1">
        <v>-2.9238785930561094E-6</v>
      </c>
      <c r="R338" s="2">
        <v>6.870882135545</v>
      </c>
      <c r="T338" s="2">
        <v>1.1532328900010214E-4</v>
      </c>
      <c r="V338" s="1">
        <v>1.6784631490387607E-5</v>
      </c>
      <c r="X338" s="2">
        <v>6.9832508011889995</v>
      </c>
      <c r="Z338" s="2">
        <v>0.1124839889329996</v>
      </c>
      <c r="AB338" s="1">
        <v>1.6371387940622852E-2</v>
      </c>
      <c r="AD338" s="2">
        <v>6.8708765088830006</v>
      </c>
      <c r="AF338" s="2">
        <v>1.0969662700066607E-4</v>
      </c>
      <c r="AH338" s="1">
        <v>1.5965703683174112E-5</v>
      </c>
      <c r="AJ338" s="2">
        <v>7.1023875912809995</v>
      </c>
      <c r="AL338" s="2">
        <v>0.23162077902499956</v>
      </c>
      <c r="AN338" s="1">
        <v>3.3711052252833981E-2</v>
      </c>
      <c r="AP338" s="9">
        <v>2</v>
      </c>
    </row>
    <row r="339" spans="1:42" x14ac:dyDescent="0.2">
      <c r="A339" t="s">
        <v>651</v>
      </c>
      <c r="B339" t="s">
        <v>254</v>
      </c>
      <c r="D339" s="2">
        <v>3.9267468167819999</v>
      </c>
      <c r="F339" s="2">
        <v>4.0225296342219998</v>
      </c>
      <c r="H339" s="2">
        <v>9.5782817439999945E-2</v>
      </c>
      <c r="J339" s="1">
        <v>2.4392409775605223E-2</v>
      </c>
      <c r="L339" s="2">
        <v>3.9267833537249999</v>
      </c>
      <c r="N339" s="2">
        <v>3.6536942999987332E-5</v>
      </c>
      <c r="P339" s="1">
        <v>9.3046342697311067E-6</v>
      </c>
      <c r="R339" s="2">
        <v>3.9279648057699998</v>
      </c>
      <c r="T339" s="2">
        <v>1.2179889879999628E-3</v>
      </c>
      <c r="V339" s="1">
        <v>3.1017762153509923E-4</v>
      </c>
      <c r="X339" s="2">
        <v>4.1697892021609997</v>
      </c>
      <c r="Z339" s="2">
        <v>0.2430423853789998</v>
      </c>
      <c r="AB339" s="1">
        <v>6.1894080957879266E-2</v>
      </c>
      <c r="AD339" s="2">
        <v>3.9265446106690001</v>
      </c>
      <c r="AF339" s="2">
        <v>-2.0220611299981428E-4</v>
      </c>
      <c r="AH339" s="1">
        <v>-5.1494563422228427E-5</v>
      </c>
      <c r="AJ339" s="2">
        <v>4.3050380527889995</v>
      </c>
      <c r="AL339" s="2">
        <v>0.37829123600699965</v>
      </c>
      <c r="AN339" s="1">
        <v>9.6337058042619703E-2</v>
      </c>
      <c r="AP339" s="9">
        <v>4</v>
      </c>
    </row>
    <row r="340" spans="1:42" x14ac:dyDescent="0.2">
      <c r="A340" t="s">
        <v>652</v>
      </c>
      <c r="B340" t="s">
        <v>255</v>
      </c>
      <c r="D340" s="2">
        <v>5.3842676404349996</v>
      </c>
      <c r="F340" s="2">
        <v>5.1841086323729995</v>
      </c>
      <c r="H340" s="2">
        <v>-0.20015900806200015</v>
      </c>
      <c r="J340" s="1">
        <v>-3.717478799880556E-2</v>
      </c>
      <c r="L340" s="2">
        <v>5.3841615008079993</v>
      </c>
      <c r="N340" s="2">
        <v>-1.0613962700034563E-4</v>
      </c>
      <c r="P340" s="1">
        <v>-1.9712918095537041E-5</v>
      </c>
      <c r="R340" s="2">
        <v>5.3825473159830004</v>
      </c>
      <c r="T340" s="2">
        <v>-1.7203244519992111E-3</v>
      </c>
      <c r="V340" s="1">
        <v>-3.1950946106019067E-4</v>
      </c>
      <c r="X340" s="2">
        <v>5.0973620489379998</v>
      </c>
      <c r="Z340" s="2">
        <v>-0.28690559149699979</v>
      </c>
      <c r="AB340" s="1">
        <v>-5.3285908252848374E-2</v>
      </c>
      <c r="AD340" s="2">
        <v>5.3848516129929997</v>
      </c>
      <c r="AF340" s="2">
        <v>5.8397255800013426E-4</v>
      </c>
      <c r="AH340" s="1">
        <v>1.0845905088643673E-4</v>
      </c>
      <c r="AJ340" s="2">
        <v>4.8045746631019997</v>
      </c>
      <c r="AL340" s="2">
        <v>-0.57969297733299996</v>
      </c>
      <c r="AN340" s="1">
        <v>-0.10766422028867904</v>
      </c>
      <c r="AP340" s="9">
        <v>2</v>
      </c>
    </row>
    <row r="341" spans="1:42" x14ac:dyDescent="0.2">
      <c r="A341" t="s">
        <v>653</v>
      </c>
      <c r="B341" t="s">
        <v>256</v>
      </c>
      <c r="D341" s="2">
        <v>4.1055680392170002</v>
      </c>
      <c r="F341" s="2">
        <v>3.9307749569270003</v>
      </c>
      <c r="H341" s="2">
        <v>-0.1747930822899999</v>
      </c>
      <c r="J341" s="1">
        <v>-4.2574640249619593E-2</v>
      </c>
      <c r="L341" s="2">
        <v>4.1054627837090001</v>
      </c>
      <c r="N341" s="2">
        <v>-1.0525550800011274E-4</v>
      </c>
      <c r="P341" s="1">
        <v>-2.5637258229481616E-5</v>
      </c>
      <c r="R341" s="2">
        <v>4.104064356216</v>
      </c>
      <c r="T341" s="2">
        <v>-1.5036830010002333E-3</v>
      </c>
      <c r="V341" s="1">
        <v>-3.6625455640652604E-4</v>
      </c>
      <c r="X341" s="2">
        <v>3.842190225989</v>
      </c>
      <c r="Z341" s="2">
        <v>-0.26337781322800025</v>
      </c>
      <c r="AB341" s="1">
        <v>-6.415136972817792E-2</v>
      </c>
      <c r="AD341" s="2">
        <v>4.1061467651259997</v>
      </c>
      <c r="AF341" s="2">
        <v>5.7872590899954446E-4</v>
      </c>
      <c r="AH341" s="1">
        <v>1.4096122716064329E-4</v>
      </c>
      <c r="AJ341" s="2">
        <v>3.5863011921319998</v>
      </c>
      <c r="AL341" s="2">
        <v>-0.51926684708500037</v>
      </c>
      <c r="AN341" s="1">
        <v>-0.12647868507472917</v>
      </c>
      <c r="AP341" s="9">
        <v>3</v>
      </c>
    </row>
    <row r="342" spans="1:42" x14ac:dyDescent="0.2">
      <c r="A342" t="s">
        <v>654</v>
      </c>
      <c r="B342" t="s">
        <v>257</v>
      </c>
      <c r="D342" s="2">
        <v>5.5020038003640002</v>
      </c>
      <c r="F342" s="2">
        <v>5.369391115749</v>
      </c>
      <c r="H342" s="2">
        <v>-0.1326126846150002</v>
      </c>
      <c r="J342" s="1">
        <v>-2.4102615960793564E-2</v>
      </c>
      <c r="L342" s="2">
        <v>5.5020073512229999</v>
      </c>
      <c r="N342" s="2">
        <v>3.5508589997235163E-6</v>
      </c>
      <c r="P342" s="1">
        <v>6.4537559924778667E-7</v>
      </c>
      <c r="R342" s="2">
        <v>5.5017375004040003</v>
      </c>
      <c r="T342" s="2">
        <v>-2.6629995999982725E-4</v>
      </c>
      <c r="V342" s="1">
        <v>-4.8400540905153402E-5</v>
      </c>
      <c r="X342" s="2">
        <v>5.2470375070930002</v>
      </c>
      <c r="Z342" s="2">
        <v>-0.25496629327099996</v>
      </c>
      <c r="AB342" s="1">
        <v>-4.6340624710970203E-2</v>
      </c>
      <c r="AD342" s="2">
        <v>5.5019848757570005</v>
      </c>
      <c r="AF342" s="2">
        <v>-1.8924606999703997E-5</v>
      </c>
      <c r="AH342" s="1">
        <v>-3.4395845016413815E-6</v>
      </c>
      <c r="AJ342" s="2">
        <v>5.0507075291390002</v>
      </c>
      <c r="AL342" s="2">
        <v>-0.45129627122499993</v>
      </c>
      <c r="AN342" s="1">
        <v>-8.2023983915667814E-2</v>
      </c>
      <c r="AP342" s="9">
        <v>2</v>
      </c>
    </row>
    <row r="343" spans="1:42" x14ac:dyDescent="0.2">
      <c r="A343" t="s">
        <v>655</v>
      </c>
      <c r="B343" t="s">
        <v>258</v>
      </c>
      <c r="D343" s="2">
        <v>2.9226958883180001</v>
      </c>
      <c r="F343" s="2">
        <v>2.8571406625040003</v>
      </c>
      <c r="H343" s="2">
        <v>-6.5555225813999751E-2</v>
      </c>
      <c r="J343" s="1">
        <v>-2.2429711581017937E-2</v>
      </c>
      <c r="L343" s="2">
        <v>2.9226136376910001</v>
      </c>
      <c r="N343" s="2">
        <v>-8.2250626999957888E-5</v>
      </c>
      <c r="P343" s="1">
        <v>-2.8142040822212536E-5</v>
      </c>
      <c r="R343" s="2">
        <v>2.9216938504860002</v>
      </c>
      <c r="T343" s="2">
        <v>-1.0020378319999246E-3</v>
      </c>
      <c r="V343" s="1">
        <v>-3.428471077011688E-4</v>
      </c>
      <c r="X343" s="2">
        <v>2.9036951991559996</v>
      </c>
      <c r="Z343" s="2">
        <v>-1.9000689162000484E-2</v>
      </c>
      <c r="AB343" s="1">
        <v>-6.5010832081251208E-3</v>
      </c>
      <c r="AD343" s="2">
        <v>2.9231477996899997</v>
      </c>
      <c r="AF343" s="2">
        <v>4.5191137199962483E-4</v>
      </c>
      <c r="AH343" s="1">
        <v>1.5462141436127931E-4</v>
      </c>
      <c r="AJ343" s="2">
        <v>2.8078665210980001</v>
      </c>
      <c r="AL343" s="2">
        <v>-0.11482936722000003</v>
      </c>
      <c r="AN343" s="1">
        <v>-3.9288852349973327E-2</v>
      </c>
      <c r="AP343" s="9">
        <v>4</v>
      </c>
    </row>
    <row r="344" spans="1:42" x14ac:dyDescent="0.2">
      <c r="A344" t="s">
        <v>656</v>
      </c>
      <c r="B344" t="s">
        <v>259</v>
      </c>
      <c r="D344" s="2">
        <v>6.6215223947200004</v>
      </c>
      <c r="F344" s="2">
        <v>6.4357346463329996</v>
      </c>
      <c r="H344" s="2">
        <v>-0.18578774838700074</v>
      </c>
      <c r="J344" s="1">
        <v>-2.8058162052755093E-2</v>
      </c>
      <c r="L344" s="2">
        <v>6.6215565910930003</v>
      </c>
      <c r="N344" s="2">
        <v>3.4196372999950597E-5</v>
      </c>
      <c r="P344" s="1">
        <v>5.1644275985865081E-6</v>
      </c>
      <c r="R344" s="2">
        <v>6.6220108900690002</v>
      </c>
      <c r="T344" s="2">
        <v>4.8849534899986224E-4</v>
      </c>
      <c r="V344" s="1">
        <v>7.3773872514482214E-5</v>
      </c>
      <c r="X344" s="2">
        <v>6.2918644045759997</v>
      </c>
      <c r="Z344" s="2">
        <v>-0.32965799014400066</v>
      </c>
      <c r="AB344" s="1">
        <v>-4.97858302807931E-2</v>
      </c>
      <c r="AD344" s="2">
        <v>6.6213343730269996</v>
      </c>
      <c r="AF344" s="2">
        <v>-1.8802169300080607E-4</v>
      </c>
      <c r="AH344" s="1">
        <v>-2.8395538335826592E-5</v>
      </c>
      <c r="AJ344" s="2">
        <v>6.0130881965879999</v>
      </c>
      <c r="AL344" s="2">
        <v>-0.6084341981320005</v>
      </c>
      <c r="AN344" s="1">
        <v>-9.1887357900830441E-2</v>
      </c>
      <c r="AP344" s="9">
        <v>3</v>
      </c>
    </row>
    <row r="345" spans="1:42" x14ac:dyDescent="0.2">
      <c r="A345" t="s">
        <v>657</v>
      </c>
      <c r="B345" t="s">
        <v>260</v>
      </c>
      <c r="D345" s="2">
        <v>8.049097738096</v>
      </c>
      <c r="F345" s="2">
        <v>8.069163820028999</v>
      </c>
      <c r="H345" s="2">
        <v>2.0066081932998969E-2</v>
      </c>
      <c r="J345" s="1">
        <v>2.4929604020121595E-3</v>
      </c>
      <c r="L345" s="2">
        <v>8.0491872247289997</v>
      </c>
      <c r="N345" s="2">
        <v>8.9486632999680182E-5</v>
      </c>
      <c r="P345" s="1">
        <v>1.1117598010537774E-5</v>
      </c>
      <c r="R345" s="2">
        <v>8.0511314013160007</v>
      </c>
      <c r="T345" s="2">
        <v>2.0336632200006477E-3</v>
      </c>
      <c r="V345" s="1">
        <v>2.5265728981962977E-4</v>
      </c>
      <c r="X345" s="2">
        <v>8.1930642491829992</v>
      </c>
      <c r="Z345" s="2">
        <v>0.1439665110869992</v>
      </c>
      <c r="AB345" s="1">
        <v>1.7886043351866943E-2</v>
      </c>
      <c r="AD345" s="2">
        <v>8.0486042870060004</v>
      </c>
      <c r="AF345" s="2">
        <v>-4.9345108999965248E-4</v>
      </c>
      <c r="AH345" s="1">
        <v>-6.1305143266452301E-5</v>
      </c>
      <c r="AJ345" s="2">
        <v>8.2120618040269999</v>
      </c>
      <c r="AL345" s="2">
        <v>0.16296406593099988</v>
      </c>
      <c r="AN345" s="1">
        <v>2.0246252590485844E-2</v>
      </c>
      <c r="AP345" s="9">
        <v>3</v>
      </c>
    </row>
    <row r="346" spans="1:42" x14ac:dyDescent="0.2">
      <c r="A346" t="s">
        <v>658</v>
      </c>
      <c r="B346" t="s">
        <v>261</v>
      </c>
      <c r="D346" s="2">
        <v>5.0452516850020004</v>
      </c>
      <c r="F346" s="2">
        <v>4.8957150961889999</v>
      </c>
      <c r="H346" s="2">
        <v>-0.14953658881300047</v>
      </c>
      <c r="J346" s="1">
        <v>-2.9639074153134382E-2</v>
      </c>
      <c r="L346" s="2">
        <v>5.0452018087839994</v>
      </c>
      <c r="N346" s="2">
        <v>-4.9876218001010386E-5</v>
      </c>
      <c r="P346" s="1">
        <v>-9.8857740138667848E-6</v>
      </c>
      <c r="R346" s="2">
        <v>5.0442452159469999</v>
      </c>
      <c r="T346" s="2">
        <v>-1.0064690550004585E-3</v>
      </c>
      <c r="V346" s="1">
        <v>-1.9948837398783991E-4</v>
      </c>
      <c r="X346" s="2">
        <v>4.764438425921</v>
      </c>
      <c r="Z346" s="2">
        <v>-0.28081325908100041</v>
      </c>
      <c r="AB346" s="1">
        <v>-5.5658919834618535E-2</v>
      </c>
      <c r="AD346" s="2">
        <v>5.0455264746220001</v>
      </c>
      <c r="AF346" s="2">
        <v>2.7478961999971574E-4</v>
      </c>
      <c r="AH346" s="1">
        <v>5.4464997418579084E-5</v>
      </c>
      <c r="AJ346" s="2">
        <v>4.5453496816699994</v>
      </c>
      <c r="AL346" s="2">
        <v>-0.49990200333200097</v>
      </c>
      <c r="AN346" s="1">
        <v>-9.9083660150802319E-2</v>
      </c>
      <c r="AP346" s="9">
        <v>3</v>
      </c>
    </row>
    <row r="347" spans="1:42" x14ac:dyDescent="0.2">
      <c r="A347" t="s">
        <v>659</v>
      </c>
      <c r="B347" t="s">
        <v>262</v>
      </c>
      <c r="D347" s="2">
        <v>4.6529465715280001</v>
      </c>
      <c r="F347" s="2">
        <v>4.7512851847690003</v>
      </c>
      <c r="H347" s="2">
        <v>9.8338613241000239E-2</v>
      </c>
      <c r="J347" s="1">
        <v>2.1134696418554925E-2</v>
      </c>
      <c r="L347" s="2">
        <v>4.652933951764</v>
      </c>
      <c r="N347" s="2">
        <v>-1.2619764000021405E-5</v>
      </c>
      <c r="P347" s="1">
        <v>-2.7122090928882403E-6</v>
      </c>
      <c r="R347" s="2">
        <v>4.653079834533</v>
      </c>
      <c r="T347" s="2">
        <v>1.3326300499993948E-4</v>
      </c>
      <c r="V347" s="1">
        <v>2.8640562050592533E-5</v>
      </c>
      <c r="X347" s="2">
        <v>4.9123836609779996</v>
      </c>
      <c r="Z347" s="2">
        <v>0.25943708944999955</v>
      </c>
      <c r="AB347" s="1">
        <v>5.5757590477726451E-2</v>
      </c>
      <c r="AD347" s="2">
        <v>4.6530153662410001</v>
      </c>
      <c r="AF347" s="2">
        <v>6.8794713000031038E-5</v>
      </c>
      <c r="AH347" s="1">
        <v>1.4785192983086256E-5</v>
      </c>
      <c r="AJ347" s="2">
        <v>5.0555245340790007</v>
      </c>
      <c r="AL347" s="2">
        <v>0.40257796255100065</v>
      </c>
      <c r="AN347" s="1">
        <v>8.6521080000021663E-2</v>
      </c>
      <c r="AP347" s="9">
        <v>3</v>
      </c>
    </row>
    <row r="348" spans="1:42" x14ac:dyDescent="0.2">
      <c r="A348" t="s">
        <v>660</v>
      </c>
      <c r="B348" t="s">
        <v>263</v>
      </c>
      <c r="D348" s="2">
        <v>4.8343867305549999</v>
      </c>
      <c r="F348" s="2">
        <v>5.022299822021</v>
      </c>
      <c r="H348" s="2">
        <v>0.1879130914660001</v>
      </c>
      <c r="J348" s="1">
        <v>3.8870099133427663E-2</v>
      </c>
      <c r="L348" s="2">
        <v>4.8344353403629992</v>
      </c>
      <c r="N348" s="2">
        <v>4.860980799925585E-5</v>
      </c>
      <c r="P348" s="1">
        <v>1.0055010223328848E-5</v>
      </c>
      <c r="R348" s="2">
        <v>4.8356198656079998</v>
      </c>
      <c r="T348" s="2">
        <v>1.2331350529999341E-3</v>
      </c>
      <c r="V348" s="1">
        <v>2.5507579797166271E-4</v>
      </c>
      <c r="X348" s="2">
        <v>5.1350425465010003</v>
      </c>
      <c r="Z348" s="2">
        <v>0.30065581594600044</v>
      </c>
      <c r="AB348" s="1">
        <v>6.2191097382787247E-2</v>
      </c>
      <c r="AD348" s="2">
        <v>4.8341184415439997</v>
      </c>
      <c r="AF348" s="2">
        <v>-2.6828901100017788E-4</v>
      </c>
      <c r="AH348" s="1">
        <v>-5.5495976212349404E-5</v>
      </c>
      <c r="AJ348" s="2">
        <v>5.4077994629620001</v>
      </c>
      <c r="AL348" s="2">
        <v>0.57341273240700019</v>
      </c>
      <c r="AN348" s="1">
        <v>0.1186112664058986</v>
      </c>
      <c r="AP348" s="9">
        <v>4</v>
      </c>
    </row>
    <row r="350" spans="1:42" x14ac:dyDescent="0.2">
      <c r="B350" t="s">
        <v>264</v>
      </c>
    </row>
    <row r="351" spans="1:42" x14ac:dyDescent="0.2">
      <c r="A351" t="s">
        <v>661</v>
      </c>
      <c r="B351" t="s">
        <v>265</v>
      </c>
      <c r="D351" s="2">
        <v>4.9581838702049996</v>
      </c>
      <c r="F351" s="2">
        <v>4.8081888867110001</v>
      </c>
      <c r="H351" s="2">
        <v>-0.14999498349399953</v>
      </c>
      <c r="J351" s="1">
        <v>-3.025200101903399E-2</v>
      </c>
      <c r="L351" s="2">
        <v>4.958303148673</v>
      </c>
      <c r="N351" s="2">
        <v>1.1927846800041664E-4</v>
      </c>
      <c r="P351" s="1">
        <v>2.4056886780095347E-5</v>
      </c>
      <c r="R351" s="2">
        <v>4.9603680294669994</v>
      </c>
      <c r="T351" s="2">
        <v>2.1841592619997741E-3</v>
      </c>
      <c r="V351" s="1">
        <v>4.4051598713894984E-4</v>
      </c>
      <c r="X351" s="2">
        <v>4.7087625885610001</v>
      </c>
      <c r="Z351" s="2">
        <v>-0.24942128164399957</v>
      </c>
      <c r="AB351" s="1">
        <v>-5.0304968144250582E-2</v>
      </c>
      <c r="AD351" s="2">
        <v>4.9575271346480001</v>
      </c>
      <c r="AF351" s="2">
        <v>-6.5673555699952146E-4</v>
      </c>
      <c r="AH351" s="1">
        <v>-1.3245486133461369E-4</v>
      </c>
      <c r="AJ351" s="2">
        <v>4.4768818669819996</v>
      </c>
      <c r="AL351" s="2">
        <v>-0.48130200322299999</v>
      </c>
      <c r="AN351" s="1">
        <v>-9.7072237702854738E-2</v>
      </c>
      <c r="AP351" s="9">
        <v>1</v>
      </c>
    </row>
    <row r="352" spans="1:42" x14ac:dyDescent="0.2">
      <c r="A352" t="s">
        <v>662</v>
      </c>
      <c r="B352" t="s">
        <v>266</v>
      </c>
      <c r="D352" s="2">
        <v>6.370114222013</v>
      </c>
      <c r="F352" s="2">
        <v>6.2117810164609999</v>
      </c>
      <c r="H352" s="2">
        <v>-0.15833320555200014</v>
      </c>
      <c r="J352" s="1">
        <v>-2.4855630532471952E-2</v>
      </c>
      <c r="L352" s="2">
        <v>6.3701870540570003</v>
      </c>
      <c r="N352" s="2">
        <v>7.2832044000215035E-5</v>
      </c>
      <c r="P352" s="1">
        <v>1.1433396868855454E-5</v>
      </c>
      <c r="R352" s="2">
        <v>6.3717565180799998</v>
      </c>
      <c r="T352" s="2">
        <v>1.6422960669997266E-3</v>
      </c>
      <c r="V352" s="1">
        <v>2.578126560626647E-4</v>
      </c>
      <c r="X352" s="2">
        <v>6.1848524991490006</v>
      </c>
      <c r="Z352" s="2">
        <v>-0.18526172286399945</v>
      </c>
      <c r="AB352" s="1">
        <v>-2.9082951483632182E-2</v>
      </c>
      <c r="AD352" s="2">
        <v>6.3697126327170004</v>
      </c>
      <c r="AF352" s="2">
        <v>-4.0158929599964921E-4</v>
      </c>
      <c r="AH352" s="1">
        <v>-6.3042715091652502E-5</v>
      </c>
      <c r="AJ352" s="2">
        <v>5.9411879745840004</v>
      </c>
      <c r="AL352" s="2">
        <v>-0.42892624742899965</v>
      </c>
      <c r="AN352" s="1">
        <v>-6.7334153278880454E-2</v>
      </c>
      <c r="AP352" s="9">
        <v>4</v>
      </c>
    </row>
    <row r="353" spans="1:42" x14ac:dyDescent="0.2">
      <c r="A353" t="s">
        <v>663</v>
      </c>
      <c r="B353" t="s">
        <v>267</v>
      </c>
      <c r="D353" s="2">
        <v>5.7094919003769995</v>
      </c>
      <c r="F353" s="2">
        <v>5.750494473322</v>
      </c>
      <c r="H353" s="2">
        <v>4.1002572945000537E-2</v>
      </c>
      <c r="J353" s="1">
        <v>7.1814749298957977E-3</v>
      </c>
      <c r="L353" s="2">
        <v>5.7095789883099997</v>
      </c>
      <c r="N353" s="2">
        <v>8.708793300016282E-5</v>
      </c>
      <c r="P353" s="1">
        <v>1.525318443737741E-5</v>
      </c>
      <c r="R353" s="2">
        <v>5.7115405207509999</v>
      </c>
      <c r="T353" s="2">
        <v>2.0486203740004427E-3</v>
      </c>
      <c r="V353" s="1">
        <v>3.5880957705976811E-4</v>
      </c>
      <c r="X353" s="2">
        <v>5.8786094760379992</v>
      </c>
      <c r="Z353" s="2">
        <v>0.16911757566099972</v>
      </c>
      <c r="AB353" s="1">
        <v>2.9620424831469299E-2</v>
      </c>
      <c r="AD353" s="2">
        <v>5.7090115450379999</v>
      </c>
      <c r="AF353" s="2">
        <v>-4.8035533899959404E-4</v>
      </c>
      <c r="AH353" s="1">
        <v>-8.4132764768065621E-5</v>
      </c>
      <c r="AJ353" s="2">
        <v>5.9291322929739998</v>
      </c>
      <c r="AL353" s="2">
        <v>0.2196403925970003</v>
      </c>
      <c r="AN353" s="1">
        <v>3.846934130557176E-2</v>
      </c>
      <c r="AP353" s="9">
        <v>4</v>
      </c>
    </row>
    <row r="354" spans="1:42" x14ac:dyDescent="0.2">
      <c r="A354" t="s">
        <v>664</v>
      </c>
      <c r="B354" t="s">
        <v>268</v>
      </c>
      <c r="D354" s="2">
        <v>4.5300059360390001</v>
      </c>
      <c r="F354" s="2">
        <v>4.3906568199509994</v>
      </c>
      <c r="H354" s="2">
        <v>-0.13934911608800071</v>
      </c>
      <c r="J354" s="1">
        <v>-3.0761353970729325E-2</v>
      </c>
      <c r="L354" s="2">
        <v>4.5300937349470001</v>
      </c>
      <c r="N354" s="2">
        <v>8.7798907999925291E-5</v>
      </c>
      <c r="P354" s="1">
        <v>1.9381631997748758E-5</v>
      </c>
      <c r="R354" s="2">
        <v>4.5318534995270001</v>
      </c>
      <c r="T354" s="2">
        <v>1.8475634879999703E-3</v>
      </c>
      <c r="V354" s="1">
        <v>4.0785012516241084E-4</v>
      </c>
      <c r="X354" s="2">
        <v>4.3317276668450004</v>
      </c>
      <c r="Z354" s="2">
        <v>-0.19827826919399971</v>
      </c>
      <c r="AB354" s="1">
        <v>-4.3769979994192368E-2</v>
      </c>
      <c r="AD354" s="2">
        <v>4.5295220706580004</v>
      </c>
      <c r="AF354" s="2">
        <v>-4.8386538099975951E-4</v>
      </c>
      <c r="AH354" s="1">
        <v>-1.0681340992300054E-4</v>
      </c>
      <c r="AJ354" s="2">
        <v>4.1163273927380004</v>
      </c>
      <c r="AL354" s="2">
        <v>-0.41367854330099973</v>
      </c>
      <c r="AN354" s="1">
        <v>-9.1319647069318596E-2</v>
      </c>
      <c r="AP354" s="9">
        <v>3</v>
      </c>
    </row>
    <row r="355" spans="1:42" x14ac:dyDescent="0.2">
      <c r="A355" t="s">
        <v>665</v>
      </c>
      <c r="B355" t="s">
        <v>269</v>
      </c>
      <c r="D355" s="2">
        <v>5.258983133089</v>
      </c>
      <c r="F355" s="2">
        <v>5.2443035180150002</v>
      </c>
      <c r="H355" s="2">
        <v>-1.4679615073999841E-2</v>
      </c>
      <c r="J355" s="1">
        <v>-2.7913409688723207E-3</v>
      </c>
      <c r="L355" s="2">
        <v>5.2589674100409995</v>
      </c>
      <c r="N355" s="2">
        <v>-1.5723048000459983E-5</v>
      </c>
      <c r="P355" s="1">
        <v>-2.9897506043577369E-6</v>
      </c>
      <c r="R355" s="2">
        <v>5.2590572006079999</v>
      </c>
      <c r="T355" s="2">
        <v>7.4067518999854087E-5</v>
      </c>
      <c r="V355" s="1">
        <v>1.4084000105234909E-5</v>
      </c>
      <c r="X355" s="2">
        <v>5.2707487427040007</v>
      </c>
      <c r="Z355" s="2">
        <v>1.1765609615000727E-2</v>
      </c>
      <c r="AB355" s="1">
        <v>2.2372404164928156E-3</v>
      </c>
      <c r="AD355" s="2">
        <v>5.2590690186569997</v>
      </c>
      <c r="AF355" s="2">
        <v>8.5885567999710588E-5</v>
      </c>
      <c r="AH355" s="1">
        <v>1.6331211914205832E-5</v>
      </c>
      <c r="AJ355" s="2">
        <v>5.2465536361530001</v>
      </c>
      <c r="AL355" s="2">
        <v>-1.2429496935999929E-2</v>
      </c>
      <c r="AN355" s="1">
        <v>-2.3634791406336271E-3</v>
      </c>
      <c r="AP355" s="9">
        <v>4</v>
      </c>
    </row>
    <row r="356" spans="1:42" x14ac:dyDescent="0.2">
      <c r="A356" t="s">
        <v>666</v>
      </c>
      <c r="B356" t="s">
        <v>270</v>
      </c>
      <c r="D356" s="2">
        <v>5.0601406351159994</v>
      </c>
      <c r="F356" s="2">
        <v>4.891885377865</v>
      </c>
      <c r="H356" s="2">
        <v>-0.16825525725099943</v>
      </c>
      <c r="J356" s="1">
        <v>-3.3251102960133901E-2</v>
      </c>
      <c r="L356" s="2">
        <v>5.0602585958060002</v>
      </c>
      <c r="N356" s="2">
        <v>1.1796069000080678E-4</v>
      </c>
      <c r="P356" s="1">
        <v>2.3311741413310073E-5</v>
      </c>
      <c r="R356" s="2">
        <v>5.0629640430619993</v>
      </c>
      <c r="T356" s="2">
        <v>2.8234079459998895E-3</v>
      </c>
      <c r="V356" s="1">
        <v>5.5797025213216538E-4</v>
      </c>
      <c r="X356" s="2">
        <v>4.790514599232</v>
      </c>
      <c r="Z356" s="2">
        <v>-0.26962603588399947</v>
      </c>
      <c r="AB356" s="1">
        <v>-5.3284296885518979E-2</v>
      </c>
      <c r="AD356" s="2">
        <v>5.0594899015960006</v>
      </c>
      <c r="AF356" s="2">
        <v>-6.5073351999878071E-4</v>
      </c>
      <c r="AH356" s="1">
        <v>-1.2859988820920651E-4</v>
      </c>
      <c r="AJ356" s="2">
        <v>4.5278341223339993</v>
      </c>
      <c r="AL356" s="2">
        <v>-0.53230651278200014</v>
      </c>
      <c r="AN356" s="1">
        <v>-0.1051959918046423</v>
      </c>
      <c r="AP356" s="9">
        <v>4</v>
      </c>
    </row>
    <row r="357" spans="1:42" x14ac:dyDescent="0.2">
      <c r="A357" t="s">
        <v>667</v>
      </c>
      <c r="B357" t="s">
        <v>271</v>
      </c>
      <c r="D357" s="2">
        <v>5.2267962261579992</v>
      </c>
      <c r="F357" s="2">
        <v>5.0988684502849999</v>
      </c>
      <c r="H357" s="2">
        <v>-0.12792777587299931</v>
      </c>
      <c r="J357" s="1">
        <v>-2.4475370827118259E-2</v>
      </c>
      <c r="L357" s="2">
        <v>5.2268494981759996</v>
      </c>
      <c r="N357" s="2">
        <v>5.3272018000427579E-5</v>
      </c>
      <c r="P357" s="1">
        <v>1.0192097739303992E-5</v>
      </c>
      <c r="R357" s="2">
        <v>5.227516621006</v>
      </c>
      <c r="T357" s="2">
        <v>7.2039484800079379E-4</v>
      </c>
      <c r="V357" s="1">
        <v>1.3782723045438602E-4</v>
      </c>
      <c r="X357" s="2">
        <v>4.9680306647309997</v>
      </c>
      <c r="Z357" s="2">
        <v>-0.25876556142699947</v>
      </c>
      <c r="AB357" s="1">
        <v>-4.9507489909781176E-2</v>
      </c>
      <c r="AD357" s="2">
        <v>5.2265033976760007</v>
      </c>
      <c r="AF357" s="2">
        <v>-2.9282848199851941E-4</v>
      </c>
      <c r="AH357" s="1">
        <v>-5.602446878128353E-5</v>
      </c>
      <c r="AJ357" s="2">
        <v>4.775010820126</v>
      </c>
      <c r="AL357" s="2">
        <v>-0.45178540603199924</v>
      </c>
      <c r="AN357" s="1">
        <v>-8.6436391717548924E-2</v>
      </c>
      <c r="AP357" s="9">
        <v>2</v>
      </c>
    </row>
    <row r="358" spans="1:42" x14ac:dyDescent="0.2">
      <c r="A358" t="s">
        <v>668</v>
      </c>
      <c r="B358" t="s">
        <v>272</v>
      </c>
      <c r="D358" s="2">
        <v>3.4672575323780004</v>
      </c>
      <c r="F358" s="2">
        <v>3.336329744935</v>
      </c>
      <c r="H358" s="2">
        <v>-0.13092778744300038</v>
      </c>
      <c r="J358" s="1">
        <v>-3.7761194898379598E-2</v>
      </c>
      <c r="L358" s="2">
        <v>3.4673071451630002</v>
      </c>
      <c r="N358" s="2">
        <v>4.9612784999819581E-5</v>
      </c>
      <c r="P358" s="1">
        <v>1.4308941443352467E-5</v>
      </c>
      <c r="R358" s="2">
        <v>3.4685198553249998</v>
      </c>
      <c r="T358" s="2">
        <v>1.2623229469994612E-3</v>
      </c>
      <c r="V358" s="1">
        <v>3.6406956657001005E-4</v>
      </c>
      <c r="X358" s="2">
        <v>3.304646256232</v>
      </c>
      <c r="Z358" s="2">
        <v>-0.16261127614600035</v>
      </c>
      <c r="AB358" s="1">
        <v>-4.6899105309455992E-2</v>
      </c>
      <c r="AD358" s="2">
        <v>3.4669837006269999</v>
      </c>
      <c r="AF358" s="2">
        <v>-2.7383175100048618E-4</v>
      </c>
      <c r="AH358" s="1">
        <v>-7.897646726364745E-5</v>
      </c>
      <c r="AJ358" s="2">
        <v>3.103799330378</v>
      </c>
      <c r="AL358" s="2">
        <v>-0.36345820200000034</v>
      </c>
      <c r="AN358" s="1">
        <v>-0.10482584538527902</v>
      </c>
      <c r="AP358" s="9">
        <v>4</v>
      </c>
    </row>
    <row r="359" spans="1:42" x14ac:dyDescent="0.2">
      <c r="A359" t="s">
        <v>669</v>
      </c>
      <c r="B359" t="s">
        <v>273</v>
      </c>
      <c r="D359" s="2">
        <v>5.3628585496139998</v>
      </c>
      <c r="F359" s="2">
        <v>5.2220513705519993</v>
      </c>
      <c r="H359" s="2">
        <v>-0.14080717906200046</v>
      </c>
      <c r="J359" s="1">
        <v>-2.6255993470522411E-2</v>
      </c>
      <c r="L359" s="2">
        <v>5.3630060629019995</v>
      </c>
      <c r="N359" s="2">
        <v>1.475132879997787E-4</v>
      </c>
      <c r="P359" s="1">
        <v>2.7506466306182212E-5</v>
      </c>
      <c r="R359" s="2">
        <v>5.3653801449769993</v>
      </c>
      <c r="T359" s="2">
        <v>2.5215953629995624E-3</v>
      </c>
      <c r="V359" s="1">
        <v>4.7019613507819601E-4</v>
      </c>
      <c r="X359" s="2">
        <v>5.0631365918140006</v>
      </c>
      <c r="Z359" s="2">
        <v>-0.29972195779999922</v>
      </c>
      <c r="AB359" s="1">
        <v>-5.5888469745593451E-2</v>
      </c>
      <c r="AD359" s="2">
        <v>5.3620466952459998</v>
      </c>
      <c r="AF359" s="2">
        <v>-8.1185436800002009E-4</v>
      </c>
      <c r="AH359" s="1">
        <v>-1.5138463199974845E-4</v>
      </c>
      <c r="AJ359" s="2">
        <v>4.8443181162090001</v>
      </c>
      <c r="AL359" s="2">
        <v>-0.51854043340499967</v>
      </c>
      <c r="AN359" s="1">
        <v>-9.6691051723212504E-2</v>
      </c>
      <c r="AP359" s="9">
        <v>4</v>
      </c>
    </row>
    <row r="360" spans="1:42" x14ac:dyDescent="0.2">
      <c r="A360" t="s">
        <v>670</v>
      </c>
      <c r="B360" t="s">
        <v>274</v>
      </c>
      <c r="D360" s="2">
        <v>6.750839806588</v>
      </c>
      <c r="F360" s="2">
        <v>6.6328907366629997</v>
      </c>
      <c r="H360" s="2">
        <v>-0.11794906992500032</v>
      </c>
      <c r="J360" s="1">
        <v>-1.7471762522034126E-2</v>
      </c>
      <c r="L360" s="2">
        <v>6.7508082144769999</v>
      </c>
      <c r="N360" s="2">
        <v>-3.1592111000122713E-5</v>
      </c>
      <c r="P360" s="1">
        <v>-4.6797305083869191E-6</v>
      </c>
      <c r="R360" s="2">
        <v>6.7500948761539998</v>
      </c>
      <c r="T360" s="2">
        <v>-7.4493043400014614E-4</v>
      </c>
      <c r="V360" s="1">
        <v>-1.1034633546972697E-4</v>
      </c>
      <c r="X360" s="2">
        <v>6.5950943009909997</v>
      </c>
      <c r="Z360" s="2">
        <v>-0.15574550559700029</v>
      </c>
      <c r="AB360" s="1">
        <v>-2.307053789737561E-2</v>
      </c>
      <c r="AD360" s="2">
        <v>6.7510140641619998</v>
      </c>
      <c r="AF360" s="2">
        <v>1.7425757399980313E-4</v>
      </c>
      <c r="AH360" s="1">
        <v>2.5812725378218706E-5</v>
      </c>
      <c r="AJ360" s="2">
        <v>6.4212263986010001</v>
      </c>
      <c r="AL360" s="2">
        <v>-0.3296134079869999</v>
      </c>
      <c r="AN360" s="1">
        <v>-4.8825541329737557E-2</v>
      </c>
      <c r="AP360" s="9">
        <v>4</v>
      </c>
    </row>
    <row r="362" spans="1:42" x14ac:dyDescent="0.2">
      <c r="B362" t="s">
        <v>275</v>
      </c>
    </row>
    <row r="363" spans="1:42" x14ac:dyDescent="0.2">
      <c r="A363" t="s">
        <v>671</v>
      </c>
      <c r="B363" t="s">
        <v>276</v>
      </c>
      <c r="D363" s="2">
        <v>5.7276761021729996</v>
      </c>
      <c r="F363" s="2">
        <v>5.9549401550470007</v>
      </c>
      <c r="H363" s="2">
        <v>0.22726405287400109</v>
      </c>
      <c r="J363" s="1">
        <v>3.9678230545854419E-2</v>
      </c>
      <c r="L363" s="2">
        <v>5.7276880977809999</v>
      </c>
      <c r="N363" s="2">
        <v>1.1995608000248126E-5</v>
      </c>
      <c r="P363" s="1">
        <v>2.0943237337909454E-6</v>
      </c>
      <c r="R363" s="2">
        <v>5.7280222043569999</v>
      </c>
      <c r="T363" s="2">
        <v>3.4610218400032977E-4</v>
      </c>
      <c r="V363" s="1">
        <v>6.0426284207834913E-5</v>
      </c>
      <c r="X363" s="2">
        <v>6.1063149184490007</v>
      </c>
      <c r="Z363" s="2">
        <v>0.37863881627600104</v>
      </c>
      <c r="AB363" s="1">
        <v>6.6106883406404707E-2</v>
      </c>
      <c r="AD363" s="2">
        <v>5.7276098166049998</v>
      </c>
      <c r="AF363" s="2">
        <v>-6.6285567999813111E-5</v>
      </c>
      <c r="AH363" s="1">
        <v>-1.15728555206998E-5</v>
      </c>
      <c r="AJ363" s="2">
        <v>6.4408830681180005</v>
      </c>
      <c r="AL363" s="2">
        <v>0.71320696594500088</v>
      </c>
      <c r="AN363" s="1">
        <v>0.12451943043260079</v>
      </c>
      <c r="AP363" s="9">
        <v>2</v>
      </c>
    </row>
    <row r="364" spans="1:42" x14ac:dyDescent="0.2">
      <c r="A364" t="s">
        <v>672</v>
      </c>
      <c r="B364" t="s">
        <v>277</v>
      </c>
      <c r="D364" s="2">
        <v>8.8196725417219994</v>
      </c>
      <c r="F364" s="2">
        <v>8.7349874941450008</v>
      </c>
      <c r="H364" s="2">
        <v>-8.4685047576998684E-2</v>
      </c>
      <c r="J364" s="1">
        <v>-9.6018358024508154E-3</v>
      </c>
      <c r="L364" s="2">
        <v>8.8195882955350005</v>
      </c>
      <c r="N364" s="2">
        <v>-8.4246186998981898E-5</v>
      </c>
      <c r="P364" s="1">
        <v>-9.552076519899142E-6</v>
      </c>
      <c r="R364" s="2">
        <v>8.8178514238639991</v>
      </c>
      <c r="T364" s="2">
        <v>-1.8211178580003207E-3</v>
      </c>
      <c r="V364" s="1">
        <v>-2.0648361369261857E-4</v>
      </c>
      <c r="X364" s="2">
        <v>8.7387782100230016</v>
      </c>
      <c r="Z364" s="2">
        <v>-8.0894331698997846E-2</v>
      </c>
      <c r="AB364" s="1">
        <v>-9.1720334645444337E-3</v>
      </c>
      <c r="AD364" s="2">
        <v>8.8201369191490002</v>
      </c>
      <c r="AF364" s="2">
        <v>4.6437742700078388E-4</v>
      </c>
      <c r="AH364" s="1">
        <v>5.2652456744172543E-5</v>
      </c>
      <c r="AJ364" s="2">
        <v>8.6178600479559986</v>
      </c>
      <c r="AL364" s="2">
        <v>-0.20181249376600086</v>
      </c>
      <c r="AN364" s="1">
        <v>-2.2882084659188257E-2</v>
      </c>
      <c r="AP364" s="9">
        <v>2</v>
      </c>
    </row>
    <row r="365" spans="1:42" x14ac:dyDescent="0.2">
      <c r="A365" t="s">
        <v>673</v>
      </c>
      <c r="B365" t="s">
        <v>278</v>
      </c>
      <c r="D365" s="2">
        <v>5.7613906859609996</v>
      </c>
      <c r="F365" s="2">
        <v>5.6017076622970006</v>
      </c>
      <c r="H365" s="2">
        <v>-0.159683023663999</v>
      </c>
      <c r="J365" s="1">
        <v>-2.7716055440070175E-2</v>
      </c>
      <c r="L365" s="2">
        <v>5.7614273615690008</v>
      </c>
      <c r="N365" s="2">
        <v>3.6675608001246474E-5</v>
      </c>
      <c r="P365" s="1">
        <v>6.3657561169415793E-6</v>
      </c>
      <c r="R365" s="2">
        <v>5.7618898376949996</v>
      </c>
      <c r="T365" s="2">
        <v>4.9915173400005841E-4</v>
      </c>
      <c r="V365" s="1">
        <v>8.6637369553215765E-5</v>
      </c>
      <c r="X365" s="2">
        <v>5.5712957473899998</v>
      </c>
      <c r="Z365" s="2">
        <v>-0.19009493857099979</v>
      </c>
      <c r="AB365" s="1">
        <v>-3.2994627327428319E-2</v>
      </c>
      <c r="AD365" s="2">
        <v>5.7611890794900003</v>
      </c>
      <c r="AF365" s="2">
        <v>-2.0160647099931595E-4</v>
      </c>
      <c r="AH365" s="1">
        <v>-3.4992674857231627E-5</v>
      </c>
      <c r="AJ365" s="2">
        <v>5.3309035341459996</v>
      </c>
      <c r="AL365" s="2">
        <v>-0.43048715181499997</v>
      </c>
      <c r="AN365" s="1">
        <v>-7.4719312624291295E-2</v>
      </c>
      <c r="AP365" s="9">
        <v>2</v>
      </c>
    </row>
    <row r="366" spans="1:42" x14ac:dyDescent="0.2">
      <c r="A366" t="s">
        <v>674</v>
      </c>
      <c r="B366" t="s">
        <v>279</v>
      </c>
      <c r="D366" s="2">
        <v>6.1484887655100007</v>
      </c>
      <c r="F366" s="2">
        <v>6.11944024757</v>
      </c>
      <c r="H366" s="2">
        <v>-2.9048517940000629E-2</v>
      </c>
      <c r="J366" s="1">
        <v>-4.7244971972541499E-3</v>
      </c>
      <c r="L366" s="2">
        <v>6.1485442082609998</v>
      </c>
      <c r="N366" s="2">
        <v>5.5442750999112889E-5</v>
      </c>
      <c r="P366" s="1">
        <v>9.0172972763843157E-6</v>
      </c>
      <c r="R366" s="2">
        <v>6.1493722462099996</v>
      </c>
      <c r="T366" s="2">
        <v>8.8348069999888423E-4</v>
      </c>
      <c r="V366" s="1">
        <v>1.4369070737427003E-4</v>
      </c>
      <c r="X366" s="2">
        <v>6.2296003851039998</v>
      </c>
      <c r="Z366" s="2">
        <v>8.1111619593999151E-2</v>
      </c>
      <c r="AB366" s="1">
        <v>1.3192122924416072E-2</v>
      </c>
      <c r="AD366" s="2">
        <v>6.1481837521280003</v>
      </c>
      <c r="AF366" s="2">
        <v>-3.050133820003964E-4</v>
      </c>
      <c r="AH366" s="1">
        <v>-4.9607861969492657E-5</v>
      </c>
      <c r="AJ366" s="2">
        <v>6.1812245083870003</v>
      </c>
      <c r="AL366" s="2">
        <v>3.2735742876999652E-2</v>
      </c>
      <c r="AN366" s="1">
        <v>5.3241933303401438E-3</v>
      </c>
      <c r="AP366" s="9">
        <v>2</v>
      </c>
    </row>
    <row r="367" spans="1:42" x14ac:dyDescent="0.2">
      <c r="A367" t="s">
        <v>675</v>
      </c>
      <c r="B367" t="s">
        <v>280</v>
      </c>
      <c r="D367" s="2">
        <v>5.9685095690079999</v>
      </c>
      <c r="F367" s="2">
        <v>5.8399064091669999</v>
      </c>
      <c r="H367" s="2">
        <v>-0.12860315984100001</v>
      </c>
      <c r="J367" s="1">
        <v>-2.1546947081861608E-2</v>
      </c>
      <c r="L367" s="2">
        <v>5.9685097298729994</v>
      </c>
      <c r="N367" s="2">
        <v>1.6086499954326428E-7</v>
      </c>
      <c r="P367" s="1">
        <v>2.6952289794184068E-8</v>
      </c>
      <c r="R367" s="2">
        <v>5.9683166807469998</v>
      </c>
      <c r="T367" s="2">
        <v>-1.9288826100005707E-4</v>
      </c>
      <c r="V367" s="1">
        <v>-3.2317659671963331E-5</v>
      </c>
      <c r="X367" s="2">
        <v>5.7683835043120002</v>
      </c>
      <c r="Z367" s="2">
        <v>-0.20012606469599969</v>
      </c>
      <c r="AB367" s="1">
        <v>-3.3530324846117621E-2</v>
      </c>
      <c r="AD367" s="2">
        <v>5.9685090533609992</v>
      </c>
      <c r="AF367" s="2">
        <v>-5.1564700065398483E-7</v>
      </c>
      <c r="AH367" s="1">
        <v>-8.639460064394071E-8</v>
      </c>
      <c r="AJ367" s="2">
        <v>5.577063756347</v>
      </c>
      <c r="AL367" s="2">
        <v>-0.39144581266099987</v>
      </c>
      <c r="AN367" s="1">
        <v>-6.5585186407946125E-2</v>
      </c>
      <c r="AP367" s="9">
        <v>2</v>
      </c>
    </row>
    <row r="368" spans="1:42" x14ac:dyDescent="0.2">
      <c r="A368" t="s">
        <v>676</v>
      </c>
      <c r="B368" t="s">
        <v>281</v>
      </c>
      <c r="D368" s="2">
        <v>6.2780431947539999</v>
      </c>
      <c r="F368" s="2">
        <v>6.2401452199449992</v>
      </c>
      <c r="H368" s="2">
        <v>-3.7897974809000701E-2</v>
      </c>
      <c r="J368" s="1">
        <v>-6.0365903249389322E-3</v>
      </c>
      <c r="L368" s="2">
        <v>6.2780521522530002</v>
      </c>
      <c r="N368" s="2">
        <v>8.9574990003171706E-6</v>
      </c>
      <c r="P368" s="1">
        <v>1.426797924519244E-6</v>
      </c>
      <c r="R368" s="2">
        <v>6.278647171926</v>
      </c>
      <c r="T368" s="2">
        <v>6.0397717200011414E-4</v>
      </c>
      <c r="V368" s="1">
        <v>9.6204685642303948E-5</v>
      </c>
      <c r="X368" s="2">
        <v>6.2911888540229999</v>
      </c>
      <c r="Z368" s="2">
        <v>1.3145659269000021E-2</v>
      </c>
      <c r="AB368" s="1">
        <v>2.0939102935743853E-3</v>
      </c>
      <c r="AD368" s="2">
        <v>6.2779930443190004</v>
      </c>
      <c r="AF368" s="2">
        <v>-5.0150434999451932E-5</v>
      </c>
      <c r="AH368" s="1">
        <v>-7.9882271344291124E-6</v>
      </c>
      <c r="AJ368" s="2">
        <v>6.2299343968959997</v>
      </c>
      <c r="AL368" s="2">
        <v>-4.8108797858000152E-2</v>
      </c>
      <c r="AN368" s="1">
        <v>-7.6630243478095815E-3</v>
      </c>
      <c r="AP368" s="9">
        <v>4</v>
      </c>
    </row>
    <row r="369" spans="1:42" x14ac:dyDescent="0.2">
      <c r="A369" t="s">
        <v>677</v>
      </c>
      <c r="B369" t="s">
        <v>282</v>
      </c>
      <c r="D369" s="2">
        <v>4.2082772669719999</v>
      </c>
      <c r="F369" s="2">
        <v>4.1651595801210002</v>
      </c>
      <c r="H369" s="2">
        <v>-4.3117686850999704E-2</v>
      </c>
      <c r="J369" s="1">
        <v>-1.0245923477856857E-2</v>
      </c>
      <c r="L369" s="2">
        <v>4.2083576281789998</v>
      </c>
      <c r="N369" s="2">
        <v>8.0361206999945978E-5</v>
      </c>
      <c r="P369" s="1">
        <v>1.9095986766520409E-5</v>
      </c>
      <c r="R369" s="2">
        <v>4.2102843172790001</v>
      </c>
      <c r="T369" s="2">
        <v>2.0070503070002133E-3</v>
      </c>
      <c r="V369" s="1">
        <v>4.7692919921228356E-4</v>
      </c>
      <c r="X369" s="2">
        <v>4.3995203106549994</v>
      </c>
      <c r="Z369" s="2">
        <v>0.19124304368299949</v>
      </c>
      <c r="AB369" s="1">
        <v>4.5444497011625243E-2</v>
      </c>
      <c r="AD369" s="2">
        <v>4.2078337941190007</v>
      </c>
      <c r="AF369" s="2">
        <v>-4.4347285299917161E-4</v>
      </c>
      <c r="AH369" s="1">
        <v>-1.0538109180202986E-4</v>
      </c>
      <c r="AJ369" s="2">
        <v>4.3244703051429996</v>
      </c>
      <c r="AL369" s="2">
        <v>0.11619303817099969</v>
      </c>
      <c r="AN369" s="1">
        <v>2.7610594739781624E-2</v>
      </c>
      <c r="AP369" s="9">
        <v>4</v>
      </c>
    </row>
    <row r="370" spans="1:42" x14ac:dyDescent="0.2">
      <c r="A370" t="s">
        <v>678</v>
      </c>
      <c r="B370" t="s">
        <v>283</v>
      </c>
      <c r="D370" s="2">
        <v>6.6080847032529997</v>
      </c>
      <c r="F370" s="2">
        <v>6.6302566035810004</v>
      </c>
      <c r="H370" s="2">
        <v>2.217190032800076E-2</v>
      </c>
      <c r="J370" s="1">
        <v>3.3552687841737366E-3</v>
      </c>
      <c r="L370" s="2">
        <v>6.6082595696130007</v>
      </c>
      <c r="N370" s="2">
        <v>1.7486636000096922E-4</v>
      </c>
      <c r="P370" s="1">
        <v>2.6462487672848195E-5</v>
      </c>
      <c r="R370" s="2">
        <v>6.6110203051420005</v>
      </c>
      <c r="T370" s="2">
        <v>2.9356018890007718E-3</v>
      </c>
      <c r="V370" s="1">
        <v>4.442439860911054E-4</v>
      </c>
      <c r="X370" s="2">
        <v>6.5929853154240003</v>
      </c>
      <c r="Z370" s="2">
        <v>-1.5099387828999333E-2</v>
      </c>
      <c r="AB370" s="1">
        <v>-2.2849870283239968E-3</v>
      </c>
      <c r="AD370" s="2">
        <v>6.6071224096929999</v>
      </c>
      <c r="AF370" s="2">
        <v>-9.6229355999977173E-4</v>
      </c>
      <c r="AH370" s="1">
        <v>-1.4562367209458709E-4</v>
      </c>
      <c r="AJ370" s="2">
        <v>6.6143906727399999</v>
      </c>
      <c r="AL370" s="2">
        <v>6.3059694870002403E-3</v>
      </c>
      <c r="AN370" s="1">
        <v>9.5428097098936471E-4</v>
      </c>
      <c r="AP370" s="9">
        <v>3</v>
      </c>
    </row>
    <row r="371" spans="1:42" x14ac:dyDescent="0.2">
      <c r="A371" t="s">
        <v>679</v>
      </c>
      <c r="B371" t="s">
        <v>284</v>
      </c>
      <c r="D371" s="2">
        <v>8.1625596671389999</v>
      </c>
      <c r="F371" s="2">
        <v>8.114755484953001</v>
      </c>
      <c r="H371" s="2">
        <v>-4.7804182185998911E-2</v>
      </c>
      <c r="J371" s="1">
        <v>-5.8565185597907439E-3</v>
      </c>
      <c r="L371" s="2">
        <v>8.1626224096400009</v>
      </c>
      <c r="N371" s="2">
        <v>6.2742501000911943E-5</v>
      </c>
      <c r="P371" s="1">
        <v>7.6866208100752988E-6</v>
      </c>
      <c r="R371" s="2">
        <v>8.1634192545150004</v>
      </c>
      <c r="T371" s="2">
        <v>8.5958737600044799E-4</v>
      </c>
      <c r="V371" s="1">
        <v>1.0530855651334378E-4</v>
      </c>
      <c r="X371" s="2">
        <v>8.1737607175840008</v>
      </c>
      <c r="Z371" s="2">
        <v>1.120105044500086E-2</v>
      </c>
      <c r="AB371" s="1">
        <v>1.3722472976331528E-3</v>
      </c>
      <c r="AD371" s="2">
        <v>8.1622147597809995</v>
      </c>
      <c r="AF371" s="2">
        <v>-3.449073580004125E-4</v>
      </c>
      <c r="AH371" s="1">
        <v>-4.2254803893066486E-5</v>
      </c>
      <c r="AJ371" s="2">
        <v>8.0977040204749997</v>
      </c>
      <c r="AL371" s="2">
        <v>-6.4855646664000233E-2</v>
      </c>
      <c r="AN371" s="1">
        <v>-7.9455035318268391E-3</v>
      </c>
      <c r="AP371" s="9">
        <v>2</v>
      </c>
    </row>
    <row r="372" spans="1:42" x14ac:dyDescent="0.2">
      <c r="A372" t="s">
        <v>680</v>
      </c>
      <c r="B372" t="s">
        <v>285</v>
      </c>
      <c r="D372" s="2">
        <v>8.9465832742460005</v>
      </c>
      <c r="F372" s="2">
        <v>8.7642020063390014</v>
      </c>
      <c r="H372" s="2">
        <v>-0.18238126790699916</v>
      </c>
      <c r="J372" s="1">
        <v>-2.038557763520844E-2</v>
      </c>
      <c r="L372" s="2">
        <v>8.9467181246550016</v>
      </c>
      <c r="N372" s="2">
        <v>1.3485040900107492E-4</v>
      </c>
      <c r="P372" s="1">
        <v>1.5072838967392256E-5</v>
      </c>
      <c r="R372" s="2">
        <v>8.9485522031949998</v>
      </c>
      <c r="T372" s="2">
        <v>1.968928948999249E-3</v>
      </c>
      <c r="V372" s="1">
        <v>2.2007607693845405E-4</v>
      </c>
      <c r="X372" s="2">
        <v>8.5946074120580001</v>
      </c>
      <c r="Z372" s="2">
        <v>-0.35197586218800048</v>
      </c>
      <c r="AB372" s="1">
        <v>-3.9341931036534647E-2</v>
      </c>
      <c r="AD372" s="2">
        <v>8.9458417466209994</v>
      </c>
      <c r="AF372" s="2">
        <v>-7.4152762500112601E-4</v>
      </c>
      <c r="AH372" s="1">
        <v>-8.2883890114309638E-5</v>
      </c>
      <c r="AJ372" s="2">
        <v>8.3157520666969997</v>
      </c>
      <c r="AL372" s="2">
        <v>-0.63083120754900079</v>
      </c>
      <c r="AN372" s="1">
        <v>-7.0510851820374518E-2</v>
      </c>
      <c r="AP372" s="9">
        <v>2</v>
      </c>
    </row>
    <row r="373" spans="1:42" x14ac:dyDescent="0.2">
      <c r="A373" t="s">
        <v>681</v>
      </c>
      <c r="B373" t="s">
        <v>286</v>
      </c>
      <c r="D373" s="2">
        <v>4.6059741967310002</v>
      </c>
      <c r="F373" s="2">
        <v>4.458068842376</v>
      </c>
      <c r="H373" s="2">
        <v>-0.14790535435500018</v>
      </c>
      <c r="J373" s="1">
        <v>-3.2111633291383418E-2</v>
      </c>
      <c r="L373" s="2">
        <v>4.6059909625970006</v>
      </c>
      <c r="N373" s="2">
        <v>1.6765866000412188E-5</v>
      </c>
      <c r="P373" s="1">
        <v>3.6400260366876204E-6</v>
      </c>
      <c r="R373" s="2">
        <v>4.6067366579179998</v>
      </c>
      <c r="T373" s="2">
        <v>7.6246118699963006E-4</v>
      </c>
      <c r="V373" s="1">
        <v>1.6553744212044694E-4</v>
      </c>
      <c r="X373" s="2">
        <v>4.6214730038409995</v>
      </c>
      <c r="Z373" s="2">
        <v>1.5498807109999291E-2</v>
      </c>
      <c r="AB373" s="1">
        <v>3.3649357221756182E-3</v>
      </c>
      <c r="AD373" s="2">
        <v>4.6058810248980002</v>
      </c>
      <c r="AF373" s="2">
        <v>-9.31718329999498E-5</v>
      </c>
      <c r="AH373" s="1">
        <v>-2.0228474806931545E-5</v>
      </c>
      <c r="AJ373" s="2">
        <v>4.3955024429609999</v>
      </c>
      <c r="AL373" s="2">
        <v>-0.21047175377000027</v>
      </c>
      <c r="AN373" s="1">
        <v>-4.5695382731275061E-2</v>
      </c>
      <c r="AP373" s="9">
        <v>4</v>
      </c>
    </row>
    <row r="374" spans="1:42" x14ac:dyDescent="0.2">
      <c r="A374" t="s">
        <v>682</v>
      </c>
      <c r="B374" t="s">
        <v>287</v>
      </c>
      <c r="D374" s="2">
        <v>4.7607388679989997</v>
      </c>
      <c r="F374" s="2">
        <v>4.7810663364040007</v>
      </c>
      <c r="H374" s="2">
        <v>2.0327468405000992E-2</v>
      </c>
      <c r="J374" s="1">
        <v>4.2698137765209733E-3</v>
      </c>
      <c r="L374" s="2">
        <v>4.7608241922690002</v>
      </c>
      <c r="N374" s="2">
        <v>8.5324270000519675E-5</v>
      </c>
      <c r="P374" s="1">
        <v>1.7922484800428167E-5</v>
      </c>
      <c r="R374" s="2">
        <v>4.7625887168359995</v>
      </c>
      <c r="T374" s="2">
        <v>1.8498488369997901E-3</v>
      </c>
      <c r="V374" s="1">
        <v>3.8856339074470295E-4</v>
      </c>
      <c r="X374" s="2">
        <v>4.8618039673650006</v>
      </c>
      <c r="Z374" s="2">
        <v>0.10106509936600094</v>
      </c>
      <c r="AB374" s="1">
        <v>2.1228868494625061E-2</v>
      </c>
      <c r="AD374" s="2">
        <v>4.7602685377889999</v>
      </c>
      <c r="AF374" s="2">
        <v>-4.7033020999975861E-4</v>
      </c>
      <c r="AH374" s="1">
        <v>-9.8793532483214003E-5</v>
      </c>
      <c r="AJ374" s="2">
        <v>4.8831051726229999</v>
      </c>
      <c r="AL374" s="2">
        <v>0.12236630462400022</v>
      </c>
      <c r="AN374" s="1">
        <v>2.5703217088113964E-2</v>
      </c>
      <c r="AP374" s="9">
        <v>3</v>
      </c>
    </row>
    <row r="376" spans="1:42" x14ac:dyDescent="0.2">
      <c r="B376" t="s">
        <v>288</v>
      </c>
    </row>
    <row r="377" spans="1:42" x14ac:dyDescent="0.2">
      <c r="A377" t="s">
        <v>683</v>
      </c>
      <c r="B377" t="s">
        <v>289</v>
      </c>
      <c r="D377" s="2">
        <v>7.6959761405669997</v>
      </c>
      <c r="F377" s="2">
        <v>7.59792465642</v>
      </c>
      <c r="H377" s="2">
        <v>-9.8051484146999712E-2</v>
      </c>
      <c r="J377" s="1">
        <v>-1.2740616960875322E-2</v>
      </c>
      <c r="L377" s="2">
        <v>7.6960957338340004</v>
      </c>
      <c r="N377" s="2">
        <v>1.1959326700061723E-4</v>
      </c>
      <c r="P377" s="1">
        <v>1.5539713847372481E-5</v>
      </c>
      <c r="R377" s="2">
        <v>7.6973140203239998</v>
      </c>
      <c r="T377" s="2">
        <v>1.33787975700006E-3</v>
      </c>
      <c r="V377" s="1">
        <v>1.7384146371606239E-4</v>
      </c>
      <c r="X377" s="2">
        <v>7.4813405696520006</v>
      </c>
      <c r="Z377" s="2">
        <v>-0.21463557091499919</v>
      </c>
      <c r="AB377" s="1">
        <v>-2.788932384855158E-2</v>
      </c>
      <c r="AD377" s="2">
        <v>7.6953192817869995</v>
      </c>
      <c r="AF377" s="2">
        <v>-6.5685878000021347E-4</v>
      </c>
      <c r="AH377" s="1">
        <v>-8.5350937685186158E-5</v>
      </c>
      <c r="AJ377" s="2">
        <v>7.3309848778609998</v>
      </c>
      <c r="AL377" s="2">
        <v>-0.36499126270599991</v>
      </c>
      <c r="AN377" s="1">
        <v>-4.7426246656620902E-2</v>
      </c>
      <c r="AP377" s="9">
        <v>1</v>
      </c>
    </row>
    <row r="378" spans="1:42" x14ac:dyDescent="0.2">
      <c r="A378" t="s">
        <v>684</v>
      </c>
      <c r="B378" t="s">
        <v>290</v>
      </c>
      <c r="D378" s="2">
        <v>5.3612130961520004</v>
      </c>
      <c r="F378" s="2">
        <v>5.2482307338940002</v>
      </c>
      <c r="H378" s="2">
        <v>-0.11298236225800018</v>
      </c>
      <c r="J378" s="1">
        <v>-2.1074029372026463E-2</v>
      </c>
      <c r="L378" s="2">
        <v>5.3610855509700004</v>
      </c>
      <c r="N378" s="2">
        <v>-1.2754518199997733E-4</v>
      </c>
      <c r="P378" s="1">
        <v>-2.3790358583493469E-5</v>
      </c>
      <c r="R378" s="2">
        <v>5.3588546583120005</v>
      </c>
      <c r="T378" s="2">
        <v>-2.358437839999894E-3</v>
      </c>
      <c r="V378" s="1">
        <v>-4.3990749811692018E-4</v>
      </c>
      <c r="X378" s="2">
        <v>5.2686373519430001</v>
      </c>
      <c r="Z378" s="2">
        <v>-9.2575744209000277E-2</v>
      </c>
      <c r="AB378" s="1">
        <v>-1.7267685978654034E-2</v>
      </c>
      <c r="AD378" s="2">
        <v>5.361915390719</v>
      </c>
      <c r="AF378" s="2">
        <v>7.0229456699966164E-4</v>
      </c>
      <c r="AH378" s="1">
        <v>1.3099545837932317E-4</v>
      </c>
      <c r="AJ378" s="2">
        <v>5.1077732724849998</v>
      </c>
      <c r="AL378" s="2">
        <v>-0.25343982366700057</v>
      </c>
      <c r="AN378" s="1">
        <v>-4.7272850215356391E-2</v>
      </c>
      <c r="AP378" s="9">
        <v>2</v>
      </c>
    </row>
    <row r="379" spans="1:42" x14ac:dyDescent="0.2">
      <c r="A379" t="s">
        <v>685</v>
      </c>
      <c r="B379" t="s">
        <v>291</v>
      </c>
      <c r="D379" s="2">
        <v>3.667694552935</v>
      </c>
      <c r="F379" s="2">
        <v>3.6186670350449996</v>
      </c>
      <c r="H379" s="2">
        <v>-4.9027517890000372E-2</v>
      </c>
      <c r="J379" s="1">
        <v>-1.3367393926183703E-2</v>
      </c>
      <c r="L379" s="2">
        <v>3.6677298089939998</v>
      </c>
      <c r="N379" s="2">
        <v>3.5256058999788564E-5</v>
      </c>
      <c r="P379" s="1">
        <v>9.6125940944497678E-6</v>
      </c>
      <c r="R379" s="2">
        <v>3.6684400093080001</v>
      </c>
      <c r="T379" s="2">
        <v>7.4545637300005296E-4</v>
      </c>
      <c r="V379" s="1">
        <v>2.0324930613524407E-4</v>
      </c>
      <c r="X379" s="2">
        <v>3.649582485532</v>
      </c>
      <c r="Z379" s="2">
        <v>-1.8112067402999976E-2</v>
      </c>
      <c r="AB379" s="1">
        <v>-4.9382703880033177E-3</v>
      </c>
      <c r="AD379" s="2">
        <v>3.6675002478220002</v>
      </c>
      <c r="AF379" s="2">
        <v>-1.9430511299978193E-4</v>
      </c>
      <c r="AH379" s="1">
        <v>-5.2977452237480656E-5</v>
      </c>
      <c r="AJ379" s="2">
        <v>3.5726079579280001</v>
      </c>
      <c r="AL379" s="2">
        <v>-9.5086595006999897E-2</v>
      </c>
      <c r="AN379" s="1">
        <v>-2.592543998270214E-2</v>
      </c>
      <c r="AP379" s="9">
        <v>3</v>
      </c>
    </row>
    <row r="380" spans="1:42" x14ac:dyDescent="0.2">
      <c r="A380" t="s">
        <v>686</v>
      </c>
      <c r="B380" t="s">
        <v>292</v>
      </c>
      <c r="D380" s="2">
        <v>6.3829235499300001</v>
      </c>
      <c r="F380" s="2">
        <v>6.2657361321299998</v>
      </c>
      <c r="H380" s="2">
        <v>-0.1171874178000003</v>
      </c>
      <c r="J380" s="1">
        <v>-1.8359520818839428E-2</v>
      </c>
      <c r="L380" s="2">
        <v>6.3829150374750006</v>
      </c>
      <c r="N380" s="2">
        <v>-8.5124549995541088E-6</v>
      </c>
      <c r="P380" s="1">
        <v>-1.333629477615702E-6</v>
      </c>
      <c r="R380" s="2">
        <v>6.382158834568</v>
      </c>
      <c r="T380" s="2">
        <v>-7.6471536200006796E-4</v>
      </c>
      <c r="V380" s="1">
        <v>-1.1980644230157737E-4</v>
      </c>
      <c r="X380" s="2">
        <v>6.200739107305</v>
      </c>
      <c r="Z380" s="2">
        <v>-0.18218444262500011</v>
      </c>
      <c r="AB380" s="1">
        <v>-2.854247606130236E-2</v>
      </c>
      <c r="AD380" s="2">
        <v>6.3829715691529998</v>
      </c>
      <c r="AF380" s="2">
        <v>4.801922299968453E-5</v>
      </c>
      <c r="AH380" s="1">
        <v>7.5230766315869697E-6</v>
      </c>
      <c r="AJ380" s="2">
        <v>6.0291575891670002</v>
      </c>
      <c r="AL380" s="2">
        <v>-0.35376596076299993</v>
      </c>
      <c r="AN380" s="1">
        <v>-5.542381292767945E-2</v>
      </c>
      <c r="AP380" s="9">
        <v>1</v>
      </c>
    </row>
    <row r="381" spans="1:42" x14ac:dyDescent="0.2">
      <c r="A381" t="s">
        <v>687</v>
      </c>
      <c r="B381" t="s">
        <v>293</v>
      </c>
      <c r="D381" s="2">
        <v>10.225923614154</v>
      </c>
      <c r="F381" s="2">
        <v>10.219619175814001</v>
      </c>
      <c r="H381" s="2">
        <v>-6.3044383399990522E-3</v>
      </c>
      <c r="J381" s="1">
        <v>-6.1651529757888025E-4</v>
      </c>
      <c r="L381" s="2">
        <v>10.225896993688</v>
      </c>
      <c r="N381" s="2">
        <v>-2.6620466000437659E-5</v>
      </c>
      <c r="P381" s="1">
        <v>-2.6032334099964812E-6</v>
      </c>
      <c r="R381" s="2">
        <v>10.224643292704</v>
      </c>
      <c r="T381" s="2">
        <v>-1.2803214500003435E-3</v>
      </c>
      <c r="V381" s="1">
        <v>-1.2520350222724265E-4</v>
      </c>
      <c r="X381" s="2">
        <v>10.167513135268999</v>
      </c>
      <c r="Z381" s="2">
        <v>-5.8410478885001282E-2</v>
      </c>
      <c r="AB381" s="1">
        <v>-5.712000313023425E-3</v>
      </c>
      <c r="AD381" s="2">
        <v>10.226071682040001</v>
      </c>
      <c r="AF381" s="2">
        <v>1.4806788600019161E-4</v>
      </c>
      <c r="AH381" s="1">
        <v>1.4479658912691907E-5</v>
      </c>
      <c r="AJ381" s="2">
        <v>10.162295187550999</v>
      </c>
      <c r="AL381" s="2">
        <v>-6.3628426603001387E-2</v>
      </c>
      <c r="AN381" s="1">
        <v>-6.2222669563980915E-3</v>
      </c>
      <c r="AP381" s="9">
        <v>1</v>
      </c>
    </row>
    <row r="382" spans="1:42" x14ac:dyDescent="0.2">
      <c r="A382" t="s">
        <v>688</v>
      </c>
      <c r="B382" t="s">
        <v>294</v>
      </c>
      <c r="D382" s="2">
        <v>7.3141289389440001</v>
      </c>
      <c r="F382" s="2">
        <v>7.2365600504450001</v>
      </c>
      <c r="H382" s="2">
        <v>-7.756888849900001E-2</v>
      </c>
      <c r="J382" s="1">
        <v>-1.0605348790884079E-2</v>
      </c>
      <c r="L382" s="2">
        <v>7.3141618425789998</v>
      </c>
      <c r="N382" s="2">
        <v>3.2903634999748022E-5</v>
      </c>
      <c r="P382" s="1">
        <v>4.4986402720565911E-6</v>
      </c>
      <c r="R382" s="2">
        <v>7.3140103997870005</v>
      </c>
      <c r="T382" s="2">
        <v>-1.1853915699955309E-4</v>
      </c>
      <c r="V382" s="1">
        <v>-1.6206872751229834E-5</v>
      </c>
      <c r="X382" s="2">
        <v>7.1774515825560004</v>
      </c>
      <c r="Z382" s="2">
        <v>-0.13667735638799972</v>
      </c>
      <c r="AB382" s="1">
        <v>-1.8686757853045577E-2</v>
      </c>
      <c r="AD382" s="2">
        <v>7.3139491372680006</v>
      </c>
      <c r="AF382" s="2">
        <v>-1.7980167599951358E-4</v>
      </c>
      <c r="AH382" s="1">
        <v>-2.4582787301186545E-5</v>
      </c>
      <c r="AJ382" s="2">
        <v>7.0624377661680002</v>
      </c>
      <c r="AL382" s="2">
        <v>-0.25169117277599984</v>
      </c>
      <c r="AN382" s="1">
        <v>-3.4411640111493377E-2</v>
      </c>
      <c r="AP382" s="9">
        <v>1</v>
      </c>
    </row>
    <row r="383" spans="1:42" x14ac:dyDescent="0.2">
      <c r="A383" t="s">
        <v>689</v>
      </c>
      <c r="B383" t="s">
        <v>295</v>
      </c>
      <c r="D383" s="2">
        <v>10.906513796770001</v>
      </c>
      <c r="F383" s="2">
        <v>10.727361687650001</v>
      </c>
      <c r="H383" s="2">
        <v>-0.17915210912000035</v>
      </c>
      <c r="J383" s="1">
        <v>-1.6426157107421145E-2</v>
      </c>
      <c r="L383" s="2">
        <v>10.906526004278</v>
      </c>
      <c r="N383" s="2">
        <v>1.2207507998240885E-5</v>
      </c>
      <c r="P383" s="1">
        <v>1.1192859813606229E-6</v>
      </c>
      <c r="R383" s="2">
        <v>10.905705922165001</v>
      </c>
      <c r="T383" s="2">
        <v>-8.0787460499998076E-4</v>
      </c>
      <c r="V383" s="1">
        <v>-7.4072670704293744E-5</v>
      </c>
      <c r="X383" s="2">
        <v>10.598581572681001</v>
      </c>
      <c r="Z383" s="2">
        <v>-0.30793222408900078</v>
      </c>
      <c r="AB383" s="1">
        <v>-2.8233790359316821E-2</v>
      </c>
      <c r="AD383" s="2">
        <v>10.906448532401999</v>
      </c>
      <c r="AF383" s="2">
        <v>-6.5264368002360129E-5</v>
      </c>
      <c r="AH383" s="1">
        <v>-5.9839806943340938E-6</v>
      </c>
      <c r="AJ383" s="2">
        <v>10.335058060156999</v>
      </c>
      <c r="AL383" s="2">
        <v>-0.57145573661300197</v>
      </c>
      <c r="AN383" s="1">
        <v>-5.2395820264972331E-2</v>
      </c>
      <c r="AP383" s="9">
        <v>2</v>
      </c>
    </row>
    <row r="384" spans="1:42" x14ac:dyDescent="0.2">
      <c r="A384" t="s">
        <v>690</v>
      </c>
      <c r="B384" t="s">
        <v>296</v>
      </c>
      <c r="D384" s="2">
        <v>2.6954803577950002</v>
      </c>
      <c r="F384" s="2">
        <v>2.83414969251</v>
      </c>
      <c r="H384" s="2">
        <v>0.13866933471499987</v>
      </c>
      <c r="J384" s="1">
        <v>5.1445128996761222E-2</v>
      </c>
      <c r="L384" s="2">
        <v>2.6954636983790001</v>
      </c>
      <c r="N384" s="2">
        <v>-1.6659416000042171E-5</v>
      </c>
      <c r="P384" s="1">
        <v>-6.1804998696670797E-6</v>
      </c>
      <c r="R384" s="2">
        <v>2.6952617518969997</v>
      </c>
      <c r="T384" s="2">
        <v>-2.1860589800049013E-4</v>
      </c>
      <c r="V384" s="1">
        <v>-8.1100905583789007E-5</v>
      </c>
      <c r="X384" s="2">
        <v>2.9596998536570003</v>
      </c>
      <c r="Z384" s="2">
        <v>0.26421949586200011</v>
      </c>
      <c r="AB384" s="1">
        <v>9.8023157578540535E-2</v>
      </c>
      <c r="AD384" s="2">
        <v>2.695571919551</v>
      </c>
      <c r="AF384" s="2">
        <v>9.1561755999780559E-5</v>
      </c>
      <c r="AH384" s="1">
        <v>3.3968622971039329E-5</v>
      </c>
      <c r="AJ384" s="2">
        <v>3.1653825298859997</v>
      </c>
      <c r="AL384" s="2">
        <v>0.46990217209099949</v>
      </c>
      <c r="AN384" s="1">
        <v>0.17432965917636897</v>
      </c>
      <c r="AP384" s="9">
        <v>2</v>
      </c>
    </row>
    <row r="385" spans="1:42" x14ac:dyDescent="0.2">
      <c r="A385" t="s">
        <v>691</v>
      </c>
      <c r="B385" t="s">
        <v>297</v>
      </c>
      <c r="D385" s="2">
        <v>3.9265746035600002</v>
      </c>
      <c r="F385" s="2">
        <v>3.8543290566690001</v>
      </c>
      <c r="H385" s="2">
        <v>-7.2245546891000156E-2</v>
      </c>
      <c r="J385" s="1">
        <v>-1.8399127531029021E-2</v>
      </c>
      <c r="L385" s="2">
        <v>3.9265190436089998</v>
      </c>
      <c r="N385" s="2">
        <v>-5.5559951000372365E-5</v>
      </c>
      <c r="P385" s="1">
        <v>-1.4149725042789036E-5</v>
      </c>
      <c r="R385" s="2">
        <v>3.9254073595850003</v>
      </c>
      <c r="T385" s="2">
        <v>-1.1672439749998986E-3</v>
      </c>
      <c r="V385" s="1">
        <v>-2.9726774424243091E-4</v>
      </c>
      <c r="X385" s="2">
        <v>3.8956484852410003</v>
      </c>
      <c r="Z385" s="2">
        <v>-3.092611831899994E-2</v>
      </c>
      <c r="AB385" s="1">
        <v>-7.8761061335651181E-3</v>
      </c>
      <c r="AD385" s="2">
        <v>3.9268807943900002</v>
      </c>
      <c r="AF385" s="2">
        <v>3.0619082999994163E-4</v>
      </c>
      <c r="AH385" s="1">
        <v>7.7979119439711126E-5</v>
      </c>
      <c r="AJ385" s="2">
        <v>3.7914899841570002</v>
      </c>
      <c r="AL385" s="2">
        <v>-0.13508461940299998</v>
      </c>
      <c r="AN385" s="1">
        <v>-3.4402662127067829E-2</v>
      </c>
      <c r="AP385" s="9">
        <v>3</v>
      </c>
    </row>
    <row r="386" spans="1:42" x14ac:dyDescent="0.2">
      <c r="A386" t="s">
        <v>692</v>
      </c>
      <c r="B386" t="s">
        <v>298</v>
      </c>
      <c r="D386" s="2">
        <v>4.8276526421020005</v>
      </c>
      <c r="F386" s="2">
        <v>4.6636777770439997</v>
      </c>
      <c r="H386" s="2">
        <v>-0.16397486505800085</v>
      </c>
      <c r="J386" s="1">
        <v>-3.3965754625337921E-2</v>
      </c>
      <c r="L386" s="2">
        <v>4.8274857350440001</v>
      </c>
      <c r="N386" s="2">
        <v>-1.669070580003762E-4</v>
      </c>
      <c r="P386" s="1">
        <v>-3.4573129090684427E-5</v>
      </c>
      <c r="R386" s="2">
        <v>4.8247411416619999</v>
      </c>
      <c r="T386" s="2">
        <v>-2.9115004400006583E-3</v>
      </c>
      <c r="V386" s="1">
        <v>-6.0308822026867417E-4</v>
      </c>
      <c r="X386" s="2">
        <v>4.6355147905620004</v>
      </c>
      <c r="Z386" s="2">
        <v>-0.19213785154000007</v>
      </c>
      <c r="AB386" s="1">
        <v>-3.9799435830234389E-2</v>
      </c>
      <c r="AD386" s="2">
        <v>4.8285713423969998</v>
      </c>
      <c r="AF386" s="2">
        <v>9.1870029499929728E-4</v>
      </c>
      <c r="AH386" s="1">
        <v>1.9029958514150418E-4</v>
      </c>
      <c r="AJ386" s="2">
        <v>4.4008872058059998</v>
      </c>
      <c r="AL386" s="2">
        <v>-0.42676543629600072</v>
      </c>
      <c r="AN386" s="1">
        <v>-8.8400195277965041E-2</v>
      </c>
      <c r="AP386" s="9">
        <v>4</v>
      </c>
    </row>
    <row r="387" spans="1:42" x14ac:dyDescent="0.2">
      <c r="A387" t="s">
        <v>693</v>
      </c>
      <c r="B387" t="s">
        <v>299</v>
      </c>
      <c r="D387" s="2">
        <v>5.933474023124</v>
      </c>
      <c r="F387" s="2">
        <v>5.8596875882459996</v>
      </c>
      <c r="H387" s="2">
        <v>-7.3786434878000406E-2</v>
      </c>
      <c r="J387" s="1">
        <v>-1.2435621120180033E-2</v>
      </c>
      <c r="L387" s="2">
        <v>5.9333761732810002</v>
      </c>
      <c r="N387" s="2">
        <v>-9.7849842999764292E-5</v>
      </c>
      <c r="P387" s="1">
        <v>-1.6491155538630961E-5</v>
      </c>
      <c r="R387" s="2">
        <v>5.9315855211070003</v>
      </c>
      <c r="T387" s="2">
        <v>-1.888502016999638E-3</v>
      </c>
      <c r="V387" s="1">
        <v>-3.182793098342973E-4</v>
      </c>
      <c r="X387" s="2">
        <v>6.0273873830660003</v>
      </c>
      <c r="Z387" s="2">
        <v>9.3913359942000341E-2</v>
      </c>
      <c r="AB387" s="1">
        <v>1.5827719069132207E-2</v>
      </c>
      <c r="AD387" s="2">
        <v>5.9340129575709994</v>
      </c>
      <c r="AF387" s="2">
        <v>5.389344469994839E-4</v>
      </c>
      <c r="AH387" s="1">
        <v>9.0829494643297114E-5</v>
      </c>
      <c r="AJ387" s="2">
        <v>5.9222222646190001</v>
      </c>
      <c r="AL387" s="2">
        <v>-1.125175850499982E-2</v>
      </c>
      <c r="AN387" s="1">
        <v>-1.8963188279158792E-3</v>
      </c>
      <c r="AP387" s="9">
        <v>2</v>
      </c>
    </row>
    <row r="388" spans="1:42" x14ac:dyDescent="0.2">
      <c r="A388" t="s">
        <v>694</v>
      </c>
      <c r="B388" t="s">
        <v>300</v>
      </c>
      <c r="D388" s="2">
        <v>6.5200411974890002</v>
      </c>
      <c r="F388" s="2">
        <v>6.4495261930330008</v>
      </c>
      <c r="H388" s="2">
        <v>-7.0515004455999453E-2</v>
      </c>
      <c r="J388" s="1">
        <v>-1.0815116395760844E-2</v>
      </c>
      <c r="L388" s="2">
        <v>6.5200218332680002</v>
      </c>
      <c r="N388" s="2">
        <v>-1.9364221000017778E-5</v>
      </c>
      <c r="P388" s="1">
        <v>-2.9699537799661958E-6</v>
      </c>
      <c r="R388" s="2">
        <v>6.5194905492749999</v>
      </c>
      <c r="T388" s="2">
        <v>-5.5064821400030439E-4</v>
      </c>
      <c r="V388" s="1">
        <v>-8.4454713907692811E-5</v>
      </c>
      <c r="X388" s="2">
        <v>6.4760667828510003</v>
      </c>
      <c r="Z388" s="2">
        <v>-4.3974414637999892E-2</v>
      </c>
      <c r="AB388" s="1">
        <v>-6.7444995063735682E-3</v>
      </c>
      <c r="AD388" s="2">
        <v>6.5201481854820003</v>
      </c>
      <c r="AF388" s="2">
        <v>1.0698799300001838E-4</v>
      </c>
      <c r="AH388" s="1">
        <v>1.6409097697300074E-5</v>
      </c>
      <c r="AJ388" s="2">
        <v>6.3717976173630007</v>
      </c>
      <c r="AL388" s="2">
        <v>-0.14824358012599959</v>
      </c>
      <c r="AN388" s="1">
        <v>-2.273660175384953E-2</v>
      </c>
      <c r="AP388" s="9">
        <v>2</v>
      </c>
    </row>
    <row r="390" spans="1:42" x14ac:dyDescent="0.2">
      <c r="B390" t="s">
        <v>301</v>
      </c>
    </row>
    <row r="391" spans="1:42" x14ac:dyDescent="0.2">
      <c r="A391" t="s">
        <v>695</v>
      </c>
      <c r="B391" t="s">
        <v>302</v>
      </c>
      <c r="D391" s="2">
        <v>3.9292329126949999</v>
      </c>
      <c r="F391" s="2">
        <v>3.7983531615559998</v>
      </c>
      <c r="H391" s="2">
        <v>-0.13087975113900008</v>
      </c>
      <c r="J391" s="1">
        <v>-3.330923720916093E-2</v>
      </c>
      <c r="L391" s="2">
        <v>3.929033632646</v>
      </c>
      <c r="N391" s="2">
        <v>-1.992800489998281E-4</v>
      </c>
      <c r="P391" s="1">
        <v>-5.0717290989793983E-5</v>
      </c>
      <c r="R391" s="2">
        <v>3.9257588344859999</v>
      </c>
      <c r="T391" s="2">
        <v>-3.47407820899992E-3</v>
      </c>
      <c r="V391" s="1">
        <v>-8.8416194361384999E-4</v>
      </c>
      <c r="X391" s="2">
        <v>3.8100506502339999</v>
      </c>
      <c r="Z391" s="2">
        <v>-0.11918226246099994</v>
      </c>
      <c r="AB391" s="1">
        <v>-3.0332195904175779E-2</v>
      </c>
      <c r="AD391" s="2">
        <v>3.9303297984039998</v>
      </c>
      <c r="AF391" s="2">
        <v>1.0968857089999062E-3</v>
      </c>
      <c r="AH391" s="1">
        <v>2.7916026699663609E-4</v>
      </c>
      <c r="AJ391" s="2">
        <v>3.626669101169</v>
      </c>
      <c r="AL391" s="2">
        <v>-0.30256381152599987</v>
      </c>
      <c r="AN391" s="1">
        <v>-7.7003277293245534E-2</v>
      </c>
      <c r="AP391" s="9">
        <v>2</v>
      </c>
    </row>
    <row r="392" spans="1:42" x14ac:dyDescent="0.2">
      <c r="A392" t="s">
        <v>696</v>
      </c>
      <c r="B392" t="s">
        <v>303</v>
      </c>
      <c r="D392" s="2">
        <v>8.3090341141389992</v>
      </c>
      <c r="F392" s="2">
        <v>8.1533832641420005</v>
      </c>
      <c r="H392" s="2">
        <v>-0.15565084999699863</v>
      </c>
      <c r="J392" s="1">
        <v>-1.8732724870167118E-2</v>
      </c>
      <c r="L392" s="2">
        <v>8.3087572078649998</v>
      </c>
      <c r="N392" s="2">
        <v>-2.7690627399934442E-4</v>
      </c>
      <c r="P392" s="1">
        <v>-3.3325928163918496E-5</v>
      </c>
      <c r="R392" s="2">
        <v>8.3039440524329997</v>
      </c>
      <c r="T392" s="2">
        <v>-5.0900617059994602E-3</v>
      </c>
      <c r="V392" s="1">
        <v>-6.1259367046501817E-4</v>
      </c>
      <c r="X392" s="2">
        <v>8.1956524473059993</v>
      </c>
      <c r="Z392" s="2">
        <v>-0.11338166683299988</v>
      </c>
      <c r="AB392" s="1">
        <v>-1.3645589279753336E-2</v>
      </c>
      <c r="AD392" s="2">
        <v>8.3105587698400001</v>
      </c>
      <c r="AF392" s="2">
        <v>1.5246557010009099E-3</v>
      </c>
      <c r="AH392" s="1">
        <v>1.8349373465761706E-4</v>
      </c>
      <c r="AJ392" s="2">
        <v>7.9805003758910003</v>
      </c>
      <c r="AL392" s="2">
        <v>-0.32853373824799892</v>
      </c>
      <c r="AN392" s="1">
        <v>-3.9539341605175526E-2</v>
      </c>
      <c r="AP392" s="9">
        <v>1</v>
      </c>
    </row>
    <row r="393" spans="1:42" x14ac:dyDescent="0.2">
      <c r="A393" t="s">
        <v>697</v>
      </c>
      <c r="B393" t="s">
        <v>304</v>
      </c>
      <c r="D393" s="2">
        <v>3.3274189758410002</v>
      </c>
      <c r="F393" s="2">
        <v>3.5320993154210001</v>
      </c>
      <c r="H393" s="2">
        <v>0.20468033957999987</v>
      </c>
      <c r="J393" s="1">
        <v>6.1513245270913688E-2</v>
      </c>
      <c r="L393" s="2">
        <v>3.3273814057350002</v>
      </c>
      <c r="N393" s="2">
        <v>-3.7570106000028858E-5</v>
      </c>
      <c r="P393" s="1">
        <v>-1.1291065619571719E-5</v>
      </c>
      <c r="R393" s="2">
        <v>3.3270107657949999</v>
      </c>
      <c r="T393" s="2">
        <v>-4.0821004600033461E-4</v>
      </c>
      <c r="V393" s="1">
        <v>-1.2268068703225453E-4</v>
      </c>
      <c r="X393" s="2">
        <v>3.7215692022710001</v>
      </c>
      <c r="Z393" s="2">
        <v>0.39415022642999986</v>
      </c>
      <c r="AB393" s="1">
        <v>0.11845524392682739</v>
      </c>
      <c r="AD393" s="2">
        <v>3.3276253045540001</v>
      </c>
      <c r="AF393" s="2">
        <v>2.0632871299985922E-4</v>
      </c>
      <c r="AH393" s="1">
        <v>6.2008636272716433E-5</v>
      </c>
      <c r="AJ393" s="2">
        <v>4.0253162520579995</v>
      </c>
      <c r="AL393" s="2">
        <v>0.69789727621699926</v>
      </c>
      <c r="AN393" s="1">
        <v>0.20974132842426516</v>
      </c>
      <c r="AP393" s="9">
        <v>4</v>
      </c>
    </row>
    <row r="394" spans="1:42" x14ac:dyDescent="0.2">
      <c r="A394" t="s">
        <v>698</v>
      </c>
      <c r="B394" t="s">
        <v>305</v>
      </c>
      <c r="D394" s="2">
        <v>4.7138033549269993</v>
      </c>
      <c r="F394" s="2">
        <v>4.6979958817440002</v>
      </c>
      <c r="H394" s="2">
        <v>-1.5807473182999132E-2</v>
      </c>
      <c r="J394" s="1">
        <v>-3.3534434919684796E-3</v>
      </c>
      <c r="L394" s="2">
        <v>4.7136673407479996</v>
      </c>
      <c r="N394" s="2">
        <v>-1.3601417899966606E-4</v>
      </c>
      <c r="P394" s="1">
        <v>-2.8854444862978898E-5</v>
      </c>
      <c r="R394" s="2">
        <v>4.7114720800409993</v>
      </c>
      <c r="T394" s="2">
        <v>-2.3312748860000454E-3</v>
      </c>
      <c r="V394" s="1">
        <v>-4.9456345767231286E-4</v>
      </c>
      <c r="X394" s="2">
        <v>4.8094936256520002</v>
      </c>
      <c r="Z394" s="2">
        <v>9.5690270725000914E-2</v>
      </c>
      <c r="AB394" s="1">
        <v>2.0300013284385902E-2</v>
      </c>
      <c r="AD394" s="2">
        <v>4.7145519345939997</v>
      </c>
      <c r="AF394" s="2">
        <v>7.4857966700037082E-4</v>
      </c>
      <c r="AH394" s="1">
        <v>1.588058751364616E-4</v>
      </c>
      <c r="AJ394" s="2">
        <v>4.7924441202459995</v>
      </c>
      <c r="AL394" s="2">
        <v>7.8640765319000216E-2</v>
      </c>
      <c r="AN394" s="1">
        <v>1.6683081452008957E-2</v>
      </c>
      <c r="AP394" s="9">
        <v>1</v>
      </c>
    </row>
    <row r="395" spans="1:42" x14ac:dyDescent="0.2">
      <c r="A395" t="s">
        <v>699</v>
      </c>
      <c r="B395" t="s">
        <v>306</v>
      </c>
      <c r="D395" s="2">
        <v>2.3797719427140001</v>
      </c>
      <c r="F395" s="2">
        <v>2.564866968759</v>
      </c>
      <c r="H395" s="2">
        <v>0.18509502604499994</v>
      </c>
      <c r="J395" s="1">
        <v>7.7778472265669779E-2</v>
      </c>
      <c r="L395" s="2">
        <v>2.3797744969829999</v>
      </c>
      <c r="N395" s="2">
        <v>2.554268999865883E-6</v>
      </c>
      <c r="P395" s="1">
        <v>1.0733251174282183E-6</v>
      </c>
      <c r="R395" s="2">
        <v>2.3798652629499997</v>
      </c>
      <c r="T395" s="2">
        <v>9.3320235999616585E-5</v>
      </c>
      <c r="V395" s="1">
        <v>3.9213940766605539E-5</v>
      </c>
      <c r="X395" s="2">
        <v>2.674218658539</v>
      </c>
      <c r="Z395" s="2">
        <v>0.29444671582499993</v>
      </c>
      <c r="AB395" s="1">
        <v>0.12372896349437565</v>
      </c>
      <c r="AD395" s="2">
        <v>2.379757791207</v>
      </c>
      <c r="AF395" s="2">
        <v>-1.4151507000015329E-5</v>
      </c>
      <c r="AH395" s="1">
        <v>-5.9465811601578541E-6</v>
      </c>
      <c r="AJ395" s="2">
        <v>2.948123596186</v>
      </c>
      <c r="AL395" s="2">
        <v>0.5683516534719999</v>
      </c>
      <c r="AN395" s="1">
        <v>0.23882610063207393</v>
      </c>
      <c r="AP395" s="9">
        <v>3</v>
      </c>
    </row>
    <row r="396" spans="1:42" x14ac:dyDescent="0.2">
      <c r="A396" t="s">
        <v>700</v>
      </c>
      <c r="B396" t="s">
        <v>307</v>
      </c>
      <c r="D396" s="2">
        <v>4.3964495202589999</v>
      </c>
      <c r="F396" s="2">
        <v>4.3205995514439994</v>
      </c>
      <c r="H396" s="2">
        <v>-7.5849968815000501E-2</v>
      </c>
      <c r="J396" s="1">
        <v>-1.7252550828908891E-2</v>
      </c>
      <c r="L396" s="2">
        <v>4.396331654321</v>
      </c>
      <c r="N396" s="2">
        <v>-1.1786593799989475E-4</v>
      </c>
      <c r="P396" s="1">
        <v>-2.6809346372968509E-5</v>
      </c>
      <c r="R396" s="2">
        <v>4.3943436135259999</v>
      </c>
      <c r="T396" s="2">
        <v>-2.1059067330000403E-3</v>
      </c>
      <c r="V396" s="1">
        <v>-4.7900168608690832E-4</v>
      </c>
      <c r="X396" s="2">
        <v>4.5145448167650004</v>
      </c>
      <c r="Z396" s="2">
        <v>0.11809529650600048</v>
      </c>
      <c r="AB396" s="1">
        <v>2.6861515402784232E-2</v>
      </c>
      <c r="AD396" s="2">
        <v>4.3970983795810001</v>
      </c>
      <c r="AF396" s="2">
        <v>6.4885932200020591E-4</v>
      </c>
      <c r="AH396" s="1">
        <v>1.4758711979069439E-4</v>
      </c>
      <c r="AJ396" s="2">
        <v>4.4070253109899999</v>
      </c>
      <c r="AL396" s="2">
        <v>1.0575790731000012E-2</v>
      </c>
      <c r="AN396" s="1">
        <v>2.405529890032032E-3</v>
      </c>
      <c r="AP396" s="9">
        <v>3</v>
      </c>
    </row>
    <row r="397" spans="1:42" x14ac:dyDescent="0.2">
      <c r="A397" t="s">
        <v>701</v>
      </c>
      <c r="B397" t="s">
        <v>308</v>
      </c>
      <c r="D397" s="2">
        <v>3.2633451677950003</v>
      </c>
      <c r="F397" s="2">
        <v>3.1666156246369996</v>
      </c>
      <c r="H397" s="2">
        <v>-9.6729543158000642E-2</v>
      </c>
      <c r="J397" s="1">
        <v>-2.9641223402475544E-2</v>
      </c>
      <c r="L397" s="2">
        <v>3.263219302715</v>
      </c>
      <c r="N397" s="2">
        <v>-1.2586508000023144E-4</v>
      </c>
      <c r="P397" s="1">
        <v>-3.8569343274611932E-5</v>
      </c>
      <c r="R397" s="2">
        <v>3.2609405637859998</v>
      </c>
      <c r="T397" s="2">
        <v>-2.4046040090004439E-3</v>
      </c>
      <c r="V397" s="1">
        <v>-7.3685248889108579E-4</v>
      </c>
      <c r="X397" s="2">
        <v>3.0906958233520001</v>
      </c>
      <c r="Z397" s="2">
        <v>-0.17264934444300017</v>
      </c>
      <c r="AB397" s="1">
        <v>-5.2905633810001497E-2</v>
      </c>
      <c r="AD397" s="2">
        <v>3.2640383572510001</v>
      </c>
      <c r="AF397" s="2">
        <v>6.9318945599983195E-4</v>
      </c>
      <c r="AH397" s="1">
        <v>2.1241683620865979E-4</v>
      </c>
      <c r="AJ397" s="2">
        <v>2.955448049708</v>
      </c>
      <c r="AL397" s="2">
        <v>-0.30789711808700027</v>
      </c>
      <c r="AN397" s="1">
        <v>-9.4350153678362594E-2</v>
      </c>
      <c r="AP397" s="9">
        <v>3</v>
      </c>
    </row>
    <row r="399" spans="1:42" x14ac:dyDescent="0.2">
      <c r="B399" t="s">
        <v>309</v>
      </c>
    </row>
    <row r="400" spans="1:42" x14ac:dyDescent="0.2">
      <c r="A400" t="s">
        <v>702</v>
      </c>
      <c r="B400" t="s">
        <v>310</v>
      </c>
      <c r="D400" s="2">
        <v>5.0878709887750002</v>
      </c>
      <c r="F400" s="2">
        <v>5.2436363691230001</v>
      </c>
      <c r="H400" s="2">
        <v>0.15576538034799992</v>
      </c>
      <c r="J400" s="1">
        <v>3.0615041279870057E-2</v>
      </c>
      <c r="L400" s="2">
        <v>5.087963339221</v>
      </c>
      <c r="N400" s="2">
        <v>9.2350445999755948E-5</v>
      </c>
      <c r="P400" s="1">
        <v>1.8151098210528925E-5</v>
      </c>
      <c r="R400" s="2">
        <v>5.0890680643440005</v>
      </c>
      <c r="T400" s="2">
        <v>1.1970755690002832E-3</v>
      </c>
      <c r="V400" s="1">
        <v>2.352802521214284E-4</v>
      </c>
      <c r="X400" s="2">
        <v>5.2847422147570002</v>
      </c>
      <c r="Z400" s="2">
        <v>0.19687122598200002</v>
      </c>
      <c r="AB400" s="1">
        <v>3.8694225230227475E-2</v>
      </c>
      <c r="AD400" s="2">
        <v>5.0873634497260003</v>
      </c>
      <c r="AF400" s="2">
        <v>-5.0753904899991653E-4</v>
      </c>
      <c r="AH400" s="1">
        <v>-9.9754700958350358E-5</v>
      </c>
      <c r="AJ400" s="2">
        <v>5.5117381697620003</v>
      </c>
      <c r="AL400" s="2">
        <v>0.42386718098700005</v>
      </c>
      <c r="AN400" s="1">
        <v>8.3309341357543726E-2</v>
      </c>
      <c r="AP400" s="9">
        <v>1</v>
      </c>
    </row>
    <row r="401" spans="1:42" x14ac:dyDescent="0.2">
      <c r="A401" t="s">
        <v>703</v>
      </c>
      <c r="B401" t="s">
        <v>311</v>
      </c>
      <c r="D401" s="2">
        <v>12.006336305477999</v>
      </c>
      <c r="F401" s="2">
        <v>12.822954551703001</v>
      </c>
      <c r="H401" s="2">
        <v>0.81661824622500134</v>
      </c>
      <c r="J401" s="1">
        <v>6.8015606547053978E-2</v>
      </c>
      <c r="L401" s="2">
        <v>12.006531781624</v>
      </c>
      <c r="N401" s="2">
        <v>1.9547614600057273E-4</v>
      </c>
      <c r="P401" s="1">
        <v>1.6281082007621673E-5</v>
      </c>
      <c r="R401" s="2">
        <v>12.008780908570001</v>
      </c>
      <c r="T401" s="2">
        <v>2.4446030920017847E-3</v>
      </c>
      <c r="V401" s="1">
        <v>2.0360941338003438E-4</v>
      </c>
      <c r="X401" s="2">
        <v>13.044642626637001</v>
      </c>
      <c r="Z401" s="2">
        <v>1.038306321159002</v>
      </c>
      <c r="AB401" s="1">
        <v>8.6479863194009091E-2</v>
      </c>
      <c r="AD401" s="2">
        <v>12.005262177386001</v>
      </c>
      <c r="AF401" s="2">
        <v>-1.0741280919983609E-3</v>
      </c>
      <c r="AH401" s="1">
        <v>-8.9463435361899723E-5</v>
      </c>
      <c r="AJ401" s="2">
        <v>14.249413819077001</v>
      </c>
      <c r="AL401" s="2">
        <v>2.2430775135990011</v>
      </c>
      <c r="AN401" s="1">
        <v>0.18682447805294083</v>
      </c>
      <c r="AP401" s="9">
        <v>1</v>
      </c>
    </row>
    <row r="402" spans="1:42" x14ac:dyDescent="0.2">
      <c r="A402" t="s">
        <v>704</v>
      </c>
      <c r="B402" t="s">
        <v>312</v>
      </c>
      <c r="D402" s="2">
        <v>6.919926238096</v>
      </c>
      <c r="F402" s="2">
        <v>6.7802224439450001</v>
      </c>
      <c r="H402" s="2">
        <v>-0.13970379415099998</v>
      </c>
      <c r="J402" s="1">
        <v>-2.0188624754682229E-2</v>
      </c>
      <c r="L402" s="2">
        <v>6.9199530578260005</v>
      </c>
      <c r="N402" s="2">
        <v>2.6819730000404718E-5</v>
      </c>
      <c r="P402" s="1">
        <v>3.875724838330661E-6</v>
      </c>
      <c r="R402" s="2">
        <v>6.919792260386</v>
      </c>
      <c r="T402" s="2">
        <v>-1.3397771000001057E-4</v>
      </c>
      <c r="V402" s="1">
        <v>-1.9361147126457549E-5</v>
      </c>
      <c r="X402" s="2">
        <v>6.6476973053200004</v>
      </c>
      <c r="Z402" s="2">
        <v>-0.27222893277599969</v>
      </c>
      <c r="AB402" s="1">
        <v>-3.9339860485406386E-2</v>
      </c>
      <c r="AD402" s="2">
        <v>6.9197797524619995</v>
      </c>
      <c r="AF402" s="2">
        <v>-1.4648563400054826E-4</v>
      </c>
      <c r="AH402" s="1">
        <v>-2.1168669861552371E-5</v>
      </c>
      <c r="AJ402" s="2">
        <v>6.4406007672790002</v>
      </c>
      <c r="AL402" s="2">
        <v>-0.47932547081699983</v>
      </c>
      <c r="AN402" s="1">
        <v>-6.9267424871986061E-2</v>
      </c>
      <c r="AP402" s="9">
        <v>1</v>
      </c>
    </row>
    <row r="403" spans="1:42" x14ac:dyDescent="0.2">
      <c r="A403" t="s">
        <v>705</v>
      </c>
      <c r="B403" t="s">
        <v>313</v>
      </c>
      <c r="D403" s="2">
        <v>5.4232566074179998</v>
      </c>
      <c r="F403" s="2">
        <v>5.8658882180529996</v>
      </c>
      <c r="H403" s="2">
        <v>0.44263161063499989</v>
      </c>
      <c r="J403" s="1">
        <v>8.1617309059203044E-2</v>
      </c>
      <c r="L403" s="2">
        <v>5.4231257695230006</v>
      </c>
      <c r="N403" s="2">
        <v>-1.3083789499912513E-4</v>
      </c>
      <c r="P403" s="1">
        <v>-2.4125337314882606E-5</v>
      </c>
      <c r="R403" s="2">
        <v>5.4208566214670002</v>
      </c>
      <c r="T403" s="2">
        <v>-2.3999859509995503E-3</v>
      </c>
      <c r="V403" s="1">
        <v>-4.4253593822516507E-4</v>
      </c>
      <c r="X403" s="2">
        <v>6.0522907809920001</v>
      </c>
      <c r="Z403" s="2">
        <v>0.62903417357400038</v>
      </c>
      <c r="AB403" s="1">
        <v>0.11598827404065656</v>
      </c>
      <c r="AD403" s="2">
        <v>5.4239769959190003</v>
      </c>
      <c r="AF403" s="2">
        <v>7.2038850100053509E-4</v>
      </c>
      <c r="AH403" s="1">
        <v>1.3283319472937689E-4</v>
      </c>
      <c r="AJ403" s="2">
        <v>6.7177136419789996</v>
      </c>
      <c r="AL403" s="2">
        <v>1.2944570345609998</v>
      </c>
      <c r="AN403" s="1">
        <v>0.23868629649395989</v>
      </c>
      <c r="AP403" s="9">
        <v>1</v>
      </c>
    </row>
    <row r="404" spans="1:42" x14ac:dyDescent="0.2">
      <c r="A404" t="s">
        <v>706</v>
      </c>
      <c r="B404" t="s">
        <v>314</v>
      </c>
      <c r="D404" s="2">
        <v>6.2860426849769997</v>
      </c>
      <c r="F404" s="2">
        <v>6.5242899637110003</v>
      </c>
      <c r="H404" s="2">
        <v>0.23824727873400064</v>
      </c>
      <c r="J404" s="1">
        <v>3.7900996011908626E-2</v>
      </c>
      <c r="L404" s="2">
        <v>6.2860827475220002</v>
      </c>
      <c r="N404" s="2">
        <v>4.0062545000552063E-5</v>
      </c>
      <c r="P404" s="1">
        <v>6.373253731842683E-6</v>
      </c>
      <c r="R404" s="2">
        <v>6.2863045397800006</v>
      </c>
      <c r="T404" s="2">
        <v>2.6185480300089381E-4</v>
      </c>
      <c r="V404" s="1">
        <v>4.1656542299132021E-5</v>
      </c>
      <c r="X404" s="2">
        <v>6.7434094308270005</v>
      </c>
      <c r="Z404" s="2">
        <v>0.45736674585000081</v>
      </c>
      <c r="AB404" s="1">
        <v>7.2759090062029116E-2</v>
      </c>
      <c r="AD404" s="2">
        <v>6.2858229959519996</v>
      </c>
      <c r="AF404" s="2">
        <v>-2.1968902500013598E-4</v>
      </c>
      <c r="AH404" s="1">
        <v>-3.4948700797907455E-5</v>
      </c>
      <c r="AJ404" s="2">
        <v>7.0952095398220001</v>
      </c>
      <c r="AL404" s="2">
        <v>0.80916685484500039</v>
      </c>
      <c r="AN404" s="1">
        <v>0.12872436529564563</v>
      </c>
      <c r="AP404" s="9">
        <v>1</v>
      </c>
    </row>
    <row r="405" spans="1:42" x14ac:dyDescent="0.2">
      <c r="A405" t="s">
        <v>707</v>
      </c>
      <c r="B405" t="s">
        <v>315</v>
      </c>
      <c r="D405" s="2">
        <v>6.7132282401000003</v>
      </c>
      <c r="F405" s="2">
        <v>7.066592553345</v>
      </c>
      <c r="H405" s="2">
        <v>0.35336431324499973</v>
      </c>
      <c r="J405" s="1">
        <v>5.2637017632479008E-2</v>
      </c>
      <c r="L405" s="2">
        <v>6.7131422436820003</v>
      </c>
      <c r="N405" s="2">
        <v>-8.5996418000000574E-5</v>
      </c>
      <c r="P405" s="1">
        <v>-1.2809994673847045E-5</v>
      </c>
      <c r="R405" s="2">
        <v>6.7116639439979995</v>
      </c>
      <c r="T405" s="2">
        <v>-1.5642961020008173E-3</v>
      </c>
      <c r="V405" s="1">
        <v>-2.3301696978762567E-4</v>
      </c>
      <c r="X405" s="2">
        <v>7.0956446762239995</v>
      </c>
      <c r="Z405" s="2">
        <v>0.38241643612399923</v>
      </c>
      <c r="AB405" s="1">
        <v>5.6964611129965509E-2</v>
      </c>
      <c r="AD405" s="2">
        <v>6.7137017082770001</v>
      </c>
      <c r="AF405" s="2">
        <v>4.7346817699978061E-4</v>
      </c>
      <c r="AH405" s="1">
        <v>7.0527644832872209E-5</v>
      </c>
      <c r="AJ405" s="2">
        <v>7.6257520283819993</v>
      </c>
      <c r="AL405" s="2">
        <v>0.91252378828199898</v>
      </c>
      <c r="AN405" s="1">
        <v>0.13592920658219809</v>
      </c>
      <c r="AP405" s="9">
        <v>1</v>
      </c>
    </row>
    <row r="406" spans="1:42" x14ac:dyDescent="0.2">
      <c r="A406" t="s">
        <v>708</v>
      </c>
      <c r="B406" t="s">
        <v>316</v>
      </c>
      <c r="D406" s="2">
        <v>5.5815275145899994</v>
      </c>
      <c r="F406" s="2">
        <v>6.0993008860879998</v>
      </c>
      <c r="H406" s="2">
        <v>0.5177733714980004</v>
      </c>
      <c r="J406" s="1">
        <v>9.2765532400324341E-2</v>
      </c>
      <c r="L406" s="2">
        <v>5.5815079731210009</v>
      </c>
      <c r="N406" s="2">
        <v>-1.9541468998518496E-5</v>
      </c>
      <c r="P406" s="1">
        <v>-3.5010969573181347E-6</v>
      </c>
      <c r="R406" s="2">
        <v>5.5809374649259995</v>
      </c>
      <c r="T406" s="2">
        <v>-5.90049663999892E-4</v>
      </c>
      <c r="V406" s="1">
        <v>-1.0571472817387609E-4</v>
      </c>
      <c r="X406" s="2">
        <v>6.3042398978209997</v>
      </c>
      <c r="Z406" s="2">
        <v>0.72271238323100029</v>
      </c>
      <c r="AB406" s="1">
        <v>0.12948290254627337</v>
      </c>
      <c r="AD406" s="2">
        <v>5.5816355468129997</v>
      </c>
      <c r="AF406" s="2">
        <v>1.0803222300026505E-4</v>
      </c>
      <c r="AH406" s="1">
        <v>1.935531495954665E-5</v>
      </c>
      <c r="AJ406" s="2">
        <v>7.0751462859650003</v>
      </c>
      <c r="AL406" s="2">
        <v>1.4936187713750009</v>
      </c>
      <c r="AN406" s="1">
        <v>0.26760035984248248</v>
      </c>
      <c r="AP406" s="9">
        <v>2</v>
      </c>
    </row>
    <row r="408" spans="1:42" x14ac:dyDescent="0.2">
      <c r="B408" t="s">
        <v>317</v>
      </c>
    </row>
    <row r="409" spans="1:42" x14ac:dyDescent="0.2">
      <c r="A409" t="s">
        <v>709</v>
      </c>
      <c r="B409" t="s">
        <v>318</v>
      </c>
      <c r="D409" s="2">
        <v>7.1632903159450008</v>
      </c>
      <c r="F409" s="2">
        <v>7.7052321402660002</v>
      </c>
      <c r="H409" s="2">
        <v>0.54194182432099947</v>
      </c>
      <c r="J409" s="1">
        <v>7.5655432129376851E-2</v>
      </c>
      <c r="L409" s="2">
        <v>7.1631196455739996</v>
      </c>
      <c r="N409" s="2">
        <v>-1.7067037100115812E-4</v>
      </c>
      <c r="P409" s="1">
        <v>-2.3825695102885525E-5</v>
      </c>
      <c r="R409" s="2">
        <v>7.1600183749869997</v>
      </c>
      <c r="T409" s="2">
        <v>-3.2719409580010961E-3</v>
      </c>
      <c r="V409" s="1">
        <v>-4.567650916950799E-4</v>
      </c>
      <c r="X409" s="2">
        <v>7.9733324148989997</v>
      </c>
      <c r="Z409" s="2">
        <v>0.81004209895399892</v>
      </c>
      <c r="AB409" s="1">
        <v>0.11308240532299799</v>
      </c>
      <c r="AD409" s="2">
        <v>7.1642302875499997</v>
      </c>
      <c r="AF409" s="2">
        <v>9.3997160499892374E-4</v>
      </c>
      <c r="AH409" s="1">
        <v>1.312206491068232E-4</v>
      </c>
      <c r="AJ409" s="2">
        <v>8.7891701583710002</v>
      </c>
      <c r="AL409" s="2">
        <v>1.6258798424259995</v>
      </c>
      <c r="AN409" s="1">
        <v>0.22697388640062524</v>
      </c>
      <c r="AP409" s="9">
        <v>1</v>
      </c>
    </row>
    <row r="410" spans="1:42" x14ac:dyDescent="0.2">
      <c r="A410" t="s">
        <v>710</v>
      </c>
      <c r="B410" t="s">
        <v>319</v>
      </c>
      <c r="D410" s="2">
        <v>5.3201249815680001</v>
      </c>
      <c r="F410" s="2">
        <v>5.4037918341709998</v>
      </c>
      <c r="H410" s="2">
        <v>8.3666852602999775E-2</v>
      </c>
      <c r="J410" s="1">
        <v>1.5726482534314568E-2</v>
      </c>
      <c r="L410" s="2">
        <v>5.3199702624390008</v>
      </c>
      <c r="N410" s="2">
        <v>-1.5471912899922557E-4</v>
      </c>
      <c r="P410" s="1">
        <v>-2.9081859831350279E-5</v>
      </c>
      <c r="R410" s="2">
        <v>5.3175472980389999</v>
      </c>
      <c r="T410" s="2">
        <v>-2.5776835290001188E-3</v>
      </c>
      <c r="V410" s="1">
        <v>-4.8451559651901228E-4</v>
      </c>
      <c r="X410" s="2">
        <v>5.5472684280700006</v>
      </c>
      <c r="Z410" s="2">
        <v>0.22714344650200058</v>
      </c>
      <c r="AB410" s="1">
        <v>4.2695133533320606E-2</v>
      </c>
      <c r="AD410" s="2">
        <v>5.3209763672550006</v>
      </c>
      <c r="AF410" s="2">
        <v>8.5138568700049433E-4</v>
      </c>
      <c r="AH410" s="1">
        <v>1.600311439957122E-4</v>
      </c>
      <c r="AJ410" s="2">
        <v>5.6787062439900007</v>
      </c>
      <c r="AL410" s="2">
        <v>0.35858126242200061</v>
      </c>
      <c r="AN410" s="1">
        <v>6.7400909502001213E-2</v>
      </c>
      <c r="AP410" s="9">
        <v>1</v>
      </c>
    </row>
    <row r="411" spans="1:42" x14ac:dyDescent="0.2">
      <c r="A411" t="s">
        <v>711</v>
      </c>
      <c r="B411" t="s">
        <v>320</v>
      </c>
      <c r="D411" s="2">
        <v>7.3606480817120001</v>
      </c>
      <c r="F411" s="2">
        <v>7.2689946880780001</v>
      </c>
      <c r="H411" s="2">
        <v>-9.1653393634000047E-2</v>
      </c>
      <c r="J411" s="1">
        <v>-1.2451810304817961E-2</v>
      </c>
      <c r="L411" s="2">
        <v>7.3606790732460006</v>
      </c>
      <c r="N411" s="2">
        <v>3.0991534000435195E-5</v>
      </c>
      <c r="P411" s="1">
        <v>4.2104355019275598E-6</v>
      </c>
      <c r="R411" s="2">
        <v>7.3606204075699999</v>
      </c>
      <c r="T411" s="2">
        <v>-2.7674142000222446E-5</v>
      </c>
      <c r="V411" s="1">
        <v>-3.7597425787792541E-6</v>
      </c>
      <c r="X411" s="2">
        <v>7.272485128394</v>
      </c>
      <c r="Z411" s="2">
        <v>-8.816295331800017E-2</v>
      </c>
      <c r="AB411" s="1">
        <v>-1.1977607452399015E-2</v>
      </c>
      <c r="AD411" s="2">
        <v>7.3604785700120008</v>
      </c>
      <c r="AF411" s="2">
        <v>-1.6951169999934734E-4</v>
      </c>
      <c r="AH411" s="1">
        <v>-2.3029453129339246E-5</v>
      </c>
      <c r="AJ411" s="2">
        <v>7.1355159938289994</v>
      </c>
      <c r="AL411" s="2">
        <v>-0.22513208788300076</v>
      </c>
      <c r="AN411" s="1">
        <v>-3.0585905668056024E-2</v>
      </c>
      <c r="AP411" s="9">
        <v>1</v>
      </c>
    </row>
    <row r="412" spans="1:42" x14ac:dyDescent="0.2">
      <c r="A412" t="s">
        <v>712</v>
      </c>
      <c r="B412" t="s">
        <v>321</v>
      </c>
      <c r="D412" s="2">
        <v>10.648003718271001</v>
      </c>
      <c r="F412" s="2">
        <v>11.213132958475999</v>
      </c>
      <c r="H412" s="2">
        <v>0.56512924020499788</v>
      </c>
      <c r="J412" s="1">
        <v>5.3073726790242172E-2</v>
      </c>
      <c r="L412" s="2">
        <v>10.648154737501999</v>
      </c>
      <c r="N412" s="2">
        <v>1.5101923099791748E-4</v>
      </c>
      <c r="P412" s="1">
        <v>1.4182867981045337E-5</v>
      </c>
      <c r="R412" s="2">
        <v>10.650009941965001</v>
      </c>
      <c r="T412" s="2">
        <v>2.0062236939999423E-3</v>
      </c>
      <c r="V412" s="1">
        <v>1.8841312860902234E-4</v>
      </c>
      <c r="X412" s="2">
        <v>11.547415761590001</v>
      </c>
      <c r="Z412" s="2">
        <v>0.89941204331899982</v>
      </c>
      <c r="AB412" s="1">
        <v>8.446766803581135E-2</v>
      </c>
      <c r="AD412" s="2">
        <v>10.647173655688999</v>
      </c>
      <c r="AF412" s="2">
        <v>-8.300625820023555E-4</v>
      </c>
      <c r="AH412" s="1">
        <v>-7.7954760719893808E-5</v>
      </c>
      <c r="AJ412" s="2">
        <v>12.378271078205001</v>
      </c>
      <c r="AL412" s="2">
        <v>1.7302673599340004</v>
      </c>
      <c r="AN412" s="1">
        <v>0.162496877885666</v>
      </c>
      <c r="AP412" s="9">
        <v>1</v>
      </c>
    </row>
    <row r="413" spans="1:42" x14ac:dyDescent="0.2">
      <c r="A413" t="s">
        <v>713</v>
      </c>
      <c r="B413" t="s">
        <v>322</v>
      </c>
      <c r="D413" s="2">
        <v>6.4295876268809993</v>
      </c>
      <c r="F413" s="2">
        <v>6.8994195060510002</v>
      </c>
      <c r="H413" s="2">
        <v>0.46983187917000091</v>
      </c>
      <c r="J413" s="1">
        <v>7.3073407881667982E-2</v>
      </c>
      <c r="L413" s="2">
        <v>6.4297280893310003</v>
      </c>
      <c r="N413" s="2">
        <v>1.4046245000098878E-4</v>
      </c>
      <c r="P413" s="1">
        <v>2.1846261090484164E-5</v>
      </c>
      <c r="R413" s="2">
        <v>6.4319470271789996</v>
      </c>
      <c r="T413" s="2">
        <v>2.3594002980003026E-3</v>
      </c>
      <c r="V413" s="1">
        <v>3.6695981685295895E-4</v>
      </c>
      <c r="X413" s="2">
        <v>7.1146555036999999</v>
      </c>
      <c r="Z413" s="2">
        <v>0.68506787681900061</v>
      </c>
      <c r="AB413" s="1">
        <v>0.10654927136459727</v>
      </c>
      <c r="AD413" s="2">
        <v>6.4288146562519994</v>
      </c>
      <c r="AF413" s="2">
        <v>-7.7297062899983615E-4</v>
      </c>
      <c r="AH413" s="1">
        <v>-1.2022087167273045E-4</v>
      </c>
      <c r="AJ413" s="2">
        <v>7.8030244223560006</v>
      </c>
      <c r="AL413" s="2">
        <v>1.3734367954750013</v>
      </c>
      <c r="AN413" s="1">
        <v>0.21361195696795521</v>
      </c>
      <c r="AP413" s="9">
        <v>2</v>
      </c>
    </row>
    <row r="414" spans="1:42" x14ac:dyDescent="0.2">
      <c r="A414" t="s">
        <v>714</v>
      </c>
      <c r="B414" t="s">
        <v>323</v>
      </c>
      <c r="D414" s="2">
        <v>12.442804772485999</v>
      </c>
      <c r="F414" s="2">
        <v>12.205995887708001</v>
      </c>
      <c r="H414" s="2">
        <v>-0.23680888477799833</v>
      </c>
      <c r="J414" s="1">
        <v>-1.903179300069379E-2</v>
      </c>
      <c r="L414" s="2">
        <v>12.442834843629999</v>
      </c>
      <c r="N414" s="2">
        <v>3.007114399977695E-5</v>
      </c>
      <c r="P414" s="1">
        <v>2.4167496436391417E-6</v>
      </c>
      <c r="R414" s="2">
        <v>12.442046237936999</v>
      </c>
      <c r="T414" s="2">
        <v>-7.5853454899998951E-4</v>
      </c>
      <c r="V414" s="1">
        <v>-6.0961701390452562E-5</v>
      </c>
      <c r="X414" s="2">
        <v>11.965896779898001</v>
      </c>
      <c r="Z414" s="2">
        <v>-0.47690799258799821</v>
      </c>
      <c r="AB414" s="1">
        <v>-3.8328013764433178E-2</v>
      </c>
      <c r="AD414" s="2">
        <v>12.442641677561999</v>
      </c>
      <c r="AF414" s="2">
        <v>-1.6309492399990688E-4</v>
      </c>
      <c r="AH414" s="1">
        <v>-1.3107569151976776E-5</v>
      </c>
      <c r="AJ414" s="2">
        <v>11.61722396453</v>
      </c>
      <c r="AL414" s="2">
        <v>-0.82558080795599942</v>
      </c>
      <c r="AN414" s="1">
        <v>-6.6350057165692658E-2</v>
      </c>
      <c r="AP414" s="9">
        <v>1</v>
      </c>
    </row>
    <row r="415" spans="1:42" x14ac:dyDescent="0.2">
      <c r="A415" t="s">
        <v>715</v>
      </c>
      <c r="B415" t="s">
        <v>324</v>
      </c>
      <c r="D415" s="2">
        <v>5.2224242499970002</v>
      </c>
      <c r="F415" s="2">
        <v>5.5599560952709997</v>
      </c>
      <c r="H415" s="2">
        <v>0.33753184527399949</v>
      </c>
      <c r="J415" s="1">
        <v>6.4631257269876799E-2</v>
      </c>
      <c r="L415" s="2">
        <v>5.2223672209160004</v>
      </c>
      <c r="N415" s="2">
        <v>-5.7029080999804194E-5</v>
      </c>
      <c r="P415" s="1">
        <v>-1.0920039864596782E-5</v>
      </c>
      <c r="R415" s="2">
        <v>5.2216523154500001</v>
      </c>
      <c r="T415" s="2">
        <v>-7.7193454700008601E-4</v>
      </c>
      <c r="V415" s="1">
        <v>-1.4781153541873382E-4</v>
      </c>
      <c r="X415" s="2">
        <v>5.9357714908680004</v>
      </c>
      <c r="Z415" s="2">
        <v>0.71334724087100021</v>
      </c>
      <c r="AB415" s="1">
        <v>0.13659312356161221</v>
      </c>
      <c r="AD415" s="2">
        <v>5.2227377319099997</v>
      </c>
      <c r="AF415" s="2">
        <v>3.1348191299951367E-4</v>
      </c>
      <c r="AH415" s="1">
        <v>6.0026129244420102E-5</v>
      </c>
      <c r="AJ415" s="2">
        <v>6.4370496043290002</v>
      </c>
      <c r="AL415" s="2">
        <v>1.214625354332</v>
      </c>
      <c r="AN415" s="1">
        <v>0.23257883622394288</v>
      </c>
      <c r="AP415" s="9">
        <v>2</v>
      </c>
    </row>
    <row r="417" spans="1:42" x14ac:dyDescent="0.2">
      <c r="B417" t="s">
        <v>325</v>
      </c>
    </row>
    <row r="418" spans="1:42" x14ac:dyDescent="0.2">
      <c r="A418" t="s">
        <v>716</v>
      </c>
      <c r="B418" t="s">
        <v>326</v>
      </c>
      <c r="D418" s="2">
        <v>3.0337764404560001</v>
      </c>
      <c r="F418" s="2">
        <v>3.3329464934060002</v>
      </c>
      <c r="H418" s="2">
        <v>0.2991700529500001</v>
      </c>
      <c r="J418" s="1">
        <v>9.8613084655978317E-2</v>
      </c>
      <c r="L418" s="2">
        <v>3.0338293724679999</v>
      </c>
      <c r="N418" s="2">
        <v>5.293201199974007E-5</v>
      </c>
      <c r="P418" s="1">
        <v>1.7447565118471279E-5</v>
      </c>
      <c r="R418" s="2">
        <v>3.0347462537890002</v>
      </c>
      <c r="T418" s="2">
        <v>9.6981333300005801E-4</v>
      </c>
      <c r="V418" s="1">
        <v>3.1967198375839701E-4</v>
      </c>
      <c r="X418" s="2">
        <v>3.36477403048</v>
      </c>
      <c r="Z418" s="2">
        <v>0.33099759002399987</v>
      </c>
      <c r="AB418" s="1">
        <v>0.10910414676905078</v>
      </c>
      <c r="AD418" s="2">
        <v>3.033485000942</v>
      </c>
      <c r="AF418" s="2">
        <v>-2.9143951400012469E-4</v>
      </c>
      <c r="AH418" s="1">
        <v>-9.6064927564774372E-5</v>
      </c>
      <c r="AJ418" s="2">
        <v>3.8057138647820001</v>
      </c>
      <c r="AL418" s="2">
        <v>0.77193742432599999</v>
      </c>
      <c r="AN418" s="1">
        <v>0.25444769562847941</v>
      </c>
      <c r="AP418" s="9">
        <v>3</v>
      </c>
    </row>
    <row r="419" spans="1:42" x14ac:dyDescent="0.2">
      <c r="A419" t="s">
        <v>717</v>
      </c>
      <c r="B419" t="s">
        <v>327</v>
      </c>
      <c r="D419" s="2">
        <v>3.8631909021549999</v>
      </c>
      <c r="F419" s="2">
        <v>4.4463119754799996</v>
      </c>
      <c r="H419" s="2">
        <v>0.58312107332499963</v>
      </c>
      <c r="J419" s="1">
        <v>0.15094285736687715</v>
      </c>
      <c r="L419" s="2">
        <v>3.8632363252150004</v>
      </c>
      <c r="N419" s="2">
        <v>4.5423060000437943E-5</v>
      </c>
      <c r="P419" s="1">
        <v>1.1757912345232446E-5</v>
      </c>
      <c r="R419" s="2">
        <v>3.8642381950220002</v>
      </c>
      <c r="T419" s="2">
        <v>1.0472928670002268E-3</v>
      </c>
      <c r="V419" s="1">
        <v>2.7109529234395753E-4</v>
      </c>
      <c r="X419" s="2">
        <v>4.5793688945830002</v>
      </c>
      <c r="Z419" s="2">
        <v>0.71617799242800029</v>
      </c>
      <c r="AB419" s="1">
        <v>0.185385089830403</v>
      </c>
      <c r="AD419" s="2">
        <v>3.8629403999689997</v>
      </c>
      <c r="AF419" s="2">
        <v>-2.5050218600020102E-4</v>
      </c>
      <c r="AH419" s="1">
        <v>-6.484333607755797E-5</v>
      </c>
      <c r="AJ419" s="2">
        <v>5.441548587662</v>
      </c>
      <c r="AL419" s="2">
        <v>1.5783576855070001</v>
      </c>
      <c r="AN419" s="1">
        <v>0.40856321250563787</v>
      </c>
      <c r="AP419" s="9">
        <v>1</v>
      </c>
    </row>
    <row r="420" spans="1:42" x14ac:dyDescent="0.2">
      <c r="A420" t="s">
        <v>718</v>
      </c>
      <c r="B420" t="s">
        <v>328</v>
      </c>
      <c r="D420" s="2">
        <v>7.7615061366090004</v>
      </c>
      <c r="F420" s="2">
        <v>8.1099246038559993</v>
      </c>
      <c r="H420" s="2">
        <v>0.34841846724699899</v>
      </c>
      <c r="J420" s="1">
        <v>4.4890574215177122E-2</v>
      </c>
      <c r="L420" s="2">
        <v>7.7615543414629995</v>
      </c>
      <c r="N420" s="2">
        <v>4.8204853999145314E-5</v>
      </c>
      <c r="P420" s="1">
        <v>6.2107602765107136E-6</v>
      </c>
      <c r="R420" s="2">
        <v>7.7625474526169995</v>
      </c>
      <c r="T420" s="2">
        <v>1.0413160079991712E-3</v>
      </c>
      <c r="V420" s="1">
        <v>1.3416416732411706E-4</v>
      </c>
      <c r="X420" s="2">
        <v>8.2053521493330006</v>
      </c>
      <c r="Z420" s="2">
        <v>0.44384601272400026</v>
      </c>
      <c r="AB420" s="1">
        <v>5.7185551993638756E-2</v>
      </c>
      <c r="AD420" s="2">
        <v>7.7612404256920007</v>
      </c>
      <c r="AF420" s="2">
        <v>-2.6571091699967297E-4</v>
      </c>
      <c r="AH420" s="1">
        <v>-3.4234452994423837E-5</v>
      </c>
      <c r="AJ420" s="2">
        <v>8.7175627163769995</v>
      </c>
      <c r="AL420" s="2">
        <v>0.95605657976799918</v>
      </c>
      <c r="AN420" s="1">
        <v>0.12317925966179806</v>
      </c>
      <c r="AP420" s="9">
        <v>4</v>
      </c>
    </row>
    <row r="421" spans="1:42" x14ac:dyDescent="0.2">
      <c r="A421" t="s">
        <v>719</v>
      </c>
      <c r="B421" t="s">
        <v>329</v>
      </c>
      <c r="D421" s="2">
        <v>2.8944931795</v>
      </c>
      <c r="F421" s="2">
        <v>3.2703103269530001</v>
      </c>
      <c r="H421" s="2">
        <v>0.3758171474530001</v>
      </c>
      <c r="J421" s="1">
        <v>0.12983867093372092</v>
      </c>
      <c r="L421" s="2">
        <v>2.8944881116999999</v>
      </c>
      <c r="N421" s="2">
        <v>-5.0678000000914381E-6</v>
      </c>
      <c r="P421" s="1">
        <v>-1.7508419214747844E-6</v>
      </c>
      <c r="R421" s="2">
        <v>2.894359999687</v>
      </c>
      <c r="T421" s="2">
        <v>-1.3317981299998394E-4</v>
      </c>
      <c r="V421" s="1">
        <v>-4.6011444747294125E-5</v>
      </c>
      <c r="X421" s="2">
        <v>3.3700057707500002</v>
      </c>
      <c r="Z421" s="2">
        <v>0.47551259125000023</v>
      </c>
      <c r="AB421" s="1">
        <v>0.16428181438387121</v>
      </c>
      <c r="AD421" s="2">
        <v>2.8945211586220001</v>
      </c>
      <c r="AF421" s="2">
        <v>2.7979122000143519E-5</v>
      </c>
      <c r="AH421" s="1">
        <v>9.6663285297416669E-6</v>
      </c>
      <c r="AJ421" s="2">
        <v>3.9288067859720002</v>
      </c>
      <c r="AL421" s="2">
        <v>1.0343136064720002</v>
      </c>
      <c r="AN421" s="1">
        <v>0.35733841551171641</v>
      </c>
      <c r="AP421" s="9">
        <v>3</v>
      </c>
    </row>
    <row r="422" spans="1:42" x14ac:dyDescent="0.2">
      <c r="A422" t="s">
        <v>720</v>
      </c>
      <c r="B422" t="s">
        <v>330</v>
      </c>
      <c r="D422" s="2">
        <v>3.134913124793</v>
      </c>
      <c r="F422" s="2">
        <v>3.6935197604750001</v>
      </c>
      <c r="H422" s="2">
        <v>0.55860663568200009</v>
      </c>
      <c r="J422" s="1">
        <v>0.17818887268810207</v>
      </c>
      <c r="L422" s="2">
        <v>3.1349710035639999</v>
      </c>
      <c r="N422" s="2">
        <v>5.7878770999941764E-5</v>
      </c>
      <c r="P422" s="1">
        <v>1.8462639536068015E-5</v>
      </c>
      <c r="R422" s="2">
        <v>3.1359119190150002</v>
      </c>
      <c r="T422" s="2">
        <v>9.9879422200022105E-4</v>
      </c>
      <c r="V422" s="1">
        <v>3.1860347711108327E-4</v>
      </c>
      <c r="X422" s="2">
        <v>3.7555602235509999</v>
      </c>
      <c r="Z422" s="2">
        <v>0.62064709875799995</v>
      </c>
      <c r="AB422" s="1">
        <v>0.19797904249706494</v>
      </c>
      <c r="AD422" s="2">
        <v>3.1345945653090004</v>
      </c>
      <c r="AF422" s="2">
        <v>-3.185594839996142E-4</v>
      </c>
      <c r="AH422" s="1">
        <v>-1.0161668643390201E-4</v>
      </c>
      <c r="AJ422" s="2">
        <v>4.5825577832979993</v>
      </c>
      <c r="AL422" s="2">
        <v>1.4476446585049993</v>
      </c>
      <c r="AN422" s="1">
        <v>0.46178142770721536</v>
      </c>
      <c r="AP422" s="9">
        <v>3</v>
      </c>
    </row>
    <row r="423" spans="1:42" x14ac:dyDescent="0.2">
      <c r="A423" t="s">
        <v>721</v>
      </c>
      <c r="B423" t="s">
        <v>331</v>
      </c>
      <c r="D423" s="2">
        <v>8.6607308561790006</v>
      </c>
      <c r="F423" s="2">
        <v>8.8060339269919989</v>
      </c>
      <c r="H423" s="2">
        <v>0.14530307081299831</v>
      </c>
      <c r="J423" s="1">
        <v>1.6777229684874898E-2</v>
      </c>
      <c r="L423" s="2">
        <v>8.6609796892500004</v>
      </c>
      <c r="N423" s="2">
        <v>2.4883307099976548E-4</v>
      </c>
      <c r="P423" s="1">
        <v>2.8731186216488355E-5</v>
      </c>
      <c r="R423" s="2">
        <v>8.6645952765909993</v>
      </c>
      <c r="T423" s="2">
        <v>3.864420411998637E-3</v>
      </c>
      <c r="V423" s="1">
        <v>4.4620026602507399E-4</v>
      </c>
      <c r="X423" s="2">
        <v>8.8204099128300015</v>
      </c>
      <c r="Z423" s="2">
        <v>0.15967905665100091</v>
      </c>
      <c r="AB423" s="1">
        <v>1.8437134152145814E-2</v>
      </c>
      <c r="AD423" s="2">
        <v>8.6593621134089993</v>
      </c>
      <c r="AF423" s="2">
        <v>-1.3687427700013188E-3</v>
      </c>
      <c r="AH423" s="1">
        <v>-1.5804009993276594E-4</v>
      </c>
      <c r="AJ423" s="2">
        <v>9.0217199253010012</v>
      </c>
      <c r="AL423" s="2">
        <v>0.36098906912200057</v>
      </c>
      <c r="AN423" s="1">
        <v>4.1681132356682443E-2</v>
      </c>
      <c r="AP423" s="9">
        <v>2</v>
      </c>
    </row>
    <row r="424" spans="1:42" x14ac:dyDescent="0.2">
      <c r="A424" t="s">
        <v>722</v>
      </c>
      <c r="B424" t="s">
        <v>332</v>
      </c>
      <c r="D424" s="2">
        <v>4.9586955420340004</v>
      </c>
      <c r="F424" s="2">
        <v>5.1600406299349997</v>
      </c>
      <c r="H424" s="2">
        <v>0.20134508790099925</v>
      </c>
      <c r="J424" s="1">
        <v>4.0604446511029346E-2</v>
      </c>
      <c r="L424" s="2">
        <v>4.9587140980190005</v>
      </c>
      <c r="N424" s="2">
        <v>1.8555985000112685E-5</v>
      </c>
      <c r="P424" s="1">
        <v>3.7421101664372866E-6</v>
      </c>
      <c r="R424" s="2">
        <v>4.9588851631219999</v>
      </c>
      <c r="T424" s="2">
        <v>1.8962108799946975E-4</v>
      </c>
      <c r="V424" s="1">
        <v>3.824011504479046E-5</v>
      </c>
      <c r="X424" s="2">
        <v>5.3524639119520003</v>
      </c>
      <c r="Z424" s="2">
        <v>0.39376836991799991</v>
      </c>
      <c r="AB424" s="1">
        <v>7.9409668647750981E-2</v>
      </c>
      <c r="AD424" s="2">
        <v>4.9585936583530001</v>
      </c>
      <c r="AF424" s="2">
        <v>-1.01883681000281E-4</v>
      </c>
      <c r="AH424" s="1">
        <v>-2.0546468347699662E-5</v>
      </c>
      <c r="AJ424" s="2">
        <v>5.6494586808329998</v>
      </c>
      <c r="AL424" s="2">
        <v>0.69076313879899942</v>
      </c>
      <c r="AN424" s="1">
        <v>0.13930339802948585</v>
      </c>
      <c r="AP424" s="9">
        <v>2</v>
      </c>
    </row>
    <row r="426" spans="1:42" x14ac:dyDescent="0.2">
      <c r="B426" t="s">
        <v>333</v>
      </c>
    </row>
    <row r="427" spans="1:42" x14ac:dyDescent="0.2">
      <c r="A427" t="s">
        <v>723</v>
      </c>
      <c r="B427" t="s">
        <v>334</v>
      </c>
      <c r="D427" s="2">
        <v>3.656546156448</v>
      </c>
      <c r="F427" s="2">
        <v>3.5983967730619999</v>
      </c>
      <c r="H427" s="2">
        <v>-5.8149383386000064E-2</v>
      </c>
      <c r="J427" s="1">
        <v>-1.5902816728693196E-2</v>
      </c>
      <c r="L427" s="2">
        <v>3.656553275581</v>
      </c>
      <c r="N427" s="2">
        <v>7.1191329999997777E-6</v>
      </c>
      <c r="P427" s="1">
        <v>1.9469555956365568E-6</v>
      </c>
      <c r="R427" s="2">
        <v>3.6564704266639998</v>
      </c>
      <c r="T427" s="2">
        <v>-7.5729784000166944E-5</v>
      </c>
      <c r="V427" s="1">
        <v>-2.0710741984378916E-5</v>
      </c>
      <c r="X427" s="2">
        <v>3.5682461641750001</v>
      </c>
      <c r="Z427" s="2">
        <v>-8.8299992272999894E-2</v>
      </c>
      <c r="AB427" s="1">
        <v>-2.4148469209746077E-2</v>
      </c>
      <c r="AD427" s="2">
        <v>3.6565073486330002</v>
      </c>
      <c r="AF427" s="2">
        <v>-3.8807814999763934E-5</v>
      </c>
      <c r="AH427" s="1">
        <v>-1.0613243574494401E-5</v>
      </c>
      <c r="AJ427" s="2">
        <v>3.4816784177430002</v>
      </c>
      <c r="AL427" s="2">
        <v>-0.17486773870499972</v>
      </c>
      <c r="AN427" s="1">
        <v>-4.782320015204395E-2</v>
      </c>
      <c r="AP427" s="9">
        <v>1</v>
      </c>
    </row>
    <row r="428" spans="1:42" x14ac:dyDescent="0.2">
      <c r="A428" t="s">
        <v>724</v>
      </c>
      <c r="B428" t="s">
        <v>335</v>
      </c>
      <c r="D428" s="2">
        <v>3.9584421724539998</v>
      </c>
      <c r="F428" s="2">
        <v>4.2313788186330008</v>
      </c>
      <c r="H428" s="2">
        <v>0.27293664617900104</v>
      </c>
      <c r="J428" s="1">
        <v>6.8950519999587734E-2</v>
      </c>
      <c r="L428" s="2">
        <v>3.9584154127469997</v>
      </c>
      <c r="N428" s="2">
        <v>-2.675970700005692E-5</v>
      </c>
      <c r="P428" s="1">
        <v>-6.7601611528576367E-6</v>
      </c>
      <c r="R428" s="2">
        <v>3.9579956524790001</v>
      </c>
      <c r="T428" s="2">
        <v>-4.4651997499967067E-4</v>
      </c>
      <c r="V428" s="1">
        <v>-1.1280194469099815E-4</v>
      </c>
      <c r="X428" s="2">
        <v>4.4514758052249999</v>
      </c>
      <c r="Z428" s="2">
        <v>0.4930336327710001</v>
      </c>
      <c r="AB428" s="1">
        <v>0.12455244040241933</v>
      </c>
      <c r="AD428" s="2">
        <v>3.958589426608</v>
      </c>
      <c r="AF428" s="2">
        <v>1.4725415400018704E-4</v>
      </c>
      <c r="AH428" s="1">
        <v>3.7200026572296287E-5</v>
      </c>
      <c r="AJ428" s="2">
        <v>4.8570926348329992</v>
      </c>
      <c r="AL428" s="2">
        <v>0.89865046237899948</v>
      </c>
      <c r="AN428" s="1">
        <v>0.2270212430113358</v>
      </c>
      <c r="AP428" s="9">
        <v>2</v>
      </c>
    </row>
    <row r="429" spans="1:42" x14ac:dyDescent="0.2">
      <c r="A429" t="s">
        <v>725</v>
      </c>
      <c r="B429" t="s">
        <v>336</v>
      </c>
      <c r="D429" s="2">
        <v>4.2972505001600005</v>
      </c>
      <c r="F429" s="2">
        <v>4.4223752393049995</v>
      </c>
      <c r="H429" s="2">
        <v>0.125124739144999</v>
      </c>
      <c r="J429" s="1">
        <v>2.9117394748186125E-2</v>
      </c>
      <c r="L429" s="2">
        <v>4.2971676774449996</v>
      </c>
      <c r="N429" s="2">
        <v>-8.2822715000929747E-5</v>
      </c>
      <c r="P429" s="1">
        <v>-1.9273420294638627E-5</v>
      </c>
      <c r="R429" s="2">
        <v>4.2957574369569995</v>
      </c>
      <c r="T429" s="2">
        <v>-1.4930632030010216E-3</v>
      </c>
      <c r="V429" s="1">
        <v>-3.4744616422650485E-4</v>
      </c>
      <c r="X429" s="2">
        <v>4.5110649317130003</v>
      </c>
      <c r="Z429" s="2">
        <v>0.21381443155299973</v>
      </c>
      <c r="AB429" s="1">
        <v>4.9756101382741995E-2</v>
      </c>
      <c r="AD429" s="2">
        <v>4.297706469445</v>
      </c>
      <c r="AF429" s="2">
        <v>4.5596928499946898E-4</v>
      </c>
      <c r="AH429" s="1">
        <v>1.0610721552827599E-4</v>
      </c>
      <c r="AJ429" s="2">
        <v>4.7012547807080001</v>
      </c>
      <c r="AL429" s="2">
        <v>0.40400428054799953</v>
      </c>
      <c r="AN429" s="1">
        <v>9.4014598528281548E-2</v>
      </c>
      <c r="AP429" s="9">
        <v>1</v>
      </c>
    </row>
    <row r="430" spans="1:42" x14ac:dyDescent="0.2">
      <c r="A430" t="s">
        <v>726</v>
      </c>
      <c r="B430" t="s">
        <v>337</v>
      </c>
      <c r="D430" s="2">
        <v>5.0039536580010004</v>
      </c>
      <c r="F430" s="2">
        <v>5.0028278350989996</v>
      </c>
      <c r="H430" s="2">
        <v>-1.1258229020008059E-3</v>
      </c>
      <c r="J430" s="1">
        <v>-2.2498667632556656E-4</v>
      </c>
      <c r="L430" s="2">
        <v>5.003877401704</v>
      </c>
      <c r="N430" s="2">
        <v>-7.6256297000476536E-5</v>
      </c>
      <c r="P430" s="1">
        <v>-1.5239209275758902E-5</v>
      </c>
      <c r="R430" s="2">
        <v>5.0024699792980005</v>
      </c>
      <c r="T430" s="2">
        <v>-1.4836787029999243E-3</v>
      </c>
      <c r="V430" s="1">
        <v>-2.9650128766233022E-4</v>
      </c>
      <c r="X430" s="2">
        <v>4.9742971244260001</v>
      </c>
      <c r="Z430" s="2">
        <v>-2.965653357500031E-2</v>
      </c>
      <c r="AB430" s="1">
        <v>-5.926620349007713E-3</v>
      </c>
      <c r="AD430" s="2">
        <v>5.0043736827050003</v>
      </c>
      <c r="AF430" s="2">
        <v>4.2002470399982172E-4</v>
      </c>
      <c r="AH430" s="1">
        <v>8.393856792183301E-5</v>
      </c>
      <c r="AJ430" s="2">
        <v>4.9772683044099999</v>
      </c>
      <c r="AL430" s="2">
        <v>-2.6685353591000549E-2</v>
      </c>
      <c r="AN430" s="1">
        <v>-5.3328538621320726E-3</v>
      </c>
      <c r="AP430" s="9">
        <v>3</v>
      </c>
    </row>
    <row r="431" spans="1:42" x14ac:dyDescent="0.2">
      <c r="A431" t="s">
        <v>727</v>
      </c>
      <c r="B431" t="s">
        <v>338</v>
      </c>
      <c r="D431" s="2">
        <v>14.574652208825</v>
      </c>
      <c r="F431" s="2">
        <v>14.219410643549001</v>
      </c>
      <c r="H431" s="2">
        <v>-0.3552415652759997</v>
      </c>
      <c r="J431" s="1">
        <v>-2.4373930862027691E-2</v>
      </c>
      <c r="L431" s="2">
        <v>14.574556148894001</v>
      </c>
      <c r="N431" s="2">
        <v>-9.6059930999814469E-5</v>
      </c>
      <c r="P431" s="1">
        <v>-6.5908901031374091E-6</v>
      </c>
      <c r="R431" s="2">
        <v>14.571968202329</v>
      </c>
      <c r="T431" s="2">
        <v>-2.684006496000535E-3</v>
      </c>
      <c r="V431" s="1">
        <v>-1.8415578344815393E-4</v>
      </c>
      <c r="X431" s="2">
        <v>13.912506950888</v>
      </c>
      <c r="Z431" s="2">
        <v>-0.66214525793700041</v>
      </c>
      <c r="AB431" s="1">
        <v>-4.5431290465790274E-2</v>
      </c>
      <c r="AD431" s="2">
        <v>14.575182853324</v>
      </c>
      <c r="AF431" s="2">
        <v>5.306444989994219E-4</v>
      </c>
      <c r="AH431" s="1">
        <v>3.640872464031182E-5</v>
      </c>
      <c r="AJ431" s="2">
        <v>13.39380114898</v>
      </c>
      <c r="AL431" s="2">
        <v>-1.1808510598450006</v>
      </c>
      <c r="AN431" s="1">
        <v>-8.1020873975297419E-2</v>
      </c>
      <c r="AP431" s="9">
        <v>2</v>
      </c>
    </row>
    <row r="432" spans="1:42" x14ac:dyDescent="0.2">
      <c r="A432" t="s">
        <v>728</v>
      </c>
      <c r="B432" t="s">
        <v>339</v>
      </c>
      <c r="D432" s="2">
        <v>3.7639968239689998</v>
      </c>
      <c r="F432" s="2">
        <v>4.0418647755150001</v>
      </c>
      <c r="H432" s="2">
        <v>0.2778679515460003</v>
      </c>
      <c r="J432" s="1">
        <v>7.3822578642082512E-2</v>
      </c>
      <c r="L432" s="2">
        <v>3.7638882683959998</v>
      </c>
      <c r="N432" s="2">
        <v>-1.0855557300004648E-4</v>
      </c>
      <c r="P432" s="1">
        <v>-2.8840506003822425E-5</v>
      </c>
      <c r="R432" s="2">
        <v>3.7622343329590002</v>
      </c>
      <c r="T432" s="2">
        <v>-1.7624910099995894E-3</v>
      </c>
      <c r="V432" s="1">
        <v>-4.6824986641224258E-4</v>
      </c>
      <c r="X432" s="2">
        <v>4.295967498275</v>
      </c>
      <c r="Z432" s="2">
        <v>0.5319706743060002</v>
      </c>
      <c r="AB432" s="1">
        <v>0.14133132921856617</v>
      </c>
      <c r="AD432" s="2">
        <v>3.764594094569</v>
      </c>
      <c r="AF432" s="2">
        <v>5.9727060000014376E-4</v>
      </c>
      <c r="AH432" s="1">
        <v>1.5867988947194256E-4</v>
      </c>
      <c r="AJ432" s="2">
        <v>4.7132619813529999</v>
      </c>
      <c r="AL432" s="2">
        <v>0.94926515738400008</v>
      </c>
      <c r="AN432" s="1">
        <v>0.25219605695177871</v>
      </c>
      <c r="AP432" s="9">
        <v>4</v>
      </c>
    </row>
    <row r="433" spans="1:42" x14ac:dyDescent="0.2">
      <c r="A433" t="s">
        <v>729</v>
      </c>
      <c r="B433" t="s">
        <v>340</v>
      </c>
      <c r="D433" s="2">
        <v>4.5826611073489998</v>
      </c>
      <c r="F433" s="2">
        <v>4.4994850977659997</v>
      </c>
      <c r="H433" s="2">
        <v>-8.3176009583000088E-2</v>
      </c>
      <c r="J433" s="1">
        <v>-1.8150155037564224E-2</v>
      </c>
      <c r="L433" s="2">
        <v>4.5825983147600002</v>
      </c>
      <c r="N433" s="2">
        <v>-6.2792588999549537E-5</v>
      </c>
      <c r="P433" s="1">
        <v>-1.3702210905111877E-5</v>
      </c>
      <c r="R433" s="2">
        <v>4.5813242304959996</v>
      </c>
      <c r="T433" s="2">
        <v>-1.3368768530002129E-3</v>
      </c>
      <c r="V433" s="1">
        <v>-2.9172500904688889E-4</v>
      </c>
      <c r="X433" s="2">
        <v>4.5636985791020006</v>
      </c>
      <c r="Z433" s="2">
        <v>-1.8962528246999177E-2</v>
      </c>
      <c r="AB433" s="1">
        <v>-4.1378857835657661E-3</v>
      </c>
      <c r="AD433" s="2">
        <v>4.5830071906559997</v>
      </c>
      <c r="AF433" s="2">
        <v>3.4608330699992251E-4</v>
      </c>
      <c r="AH433" s="1">
        <v>7.5520161515963915E-5</v>
      </c>
      <c r="AJ433" s="2">
        <v>4.4436686880840002</v>
      </c>
      <c r="AL433" s="2">
        <v>-0.13899241926499961</v>
      </c>
      <c r="AN433" s="1">
        <v>-3.033006718347642E-2</v>
      </c>
      <c r="AP433" s="9">
        <v>1</v>
      </c>
    </row>
    <row r="435" spans="1:42" x14ac:dyDescent="0.2">
      <c r="B435" t="s">
        <v>341</v>
      </c>
    </row>
    <row r="436" spans="1:42" x14ac:dyDescent="0.2">
      <c r="A436" t="s">
        <v>730</v>
      </c>
      <c r="B436" t="s">
        <v>342</v>
      </c>
      <c r="D436" s="2">
        <v>7.2087282511019994</v>
      </c>
      <c r="F436" s="2">
        <v>7.0464992213239999</v>
      </c>
      <c r="H436" s="2">
        <v>-0.16222902977799958</v>
      </c>
      <c r="J436" s="1">
        <v>-2.2504528417089324E-2</v>
      </c>
      <c r="L436" s="2">
        <v>7.2085633892179999</v>
      </c>
      <c r="N436" s="2">
        <v>-1.6486188399955637E-4</v>
      </c>
      <c r="P436" s="1">
        <v>-2.2869759860118726E-5</v>
      </c>
      <c r="R436" s="2">
        <v>7.2053314907769996</v>
      </c>
      <c r="T436" s="2">
        <v>-3.3967603249998035E-3</v>
      </c>
      <c r="V436" s="1">
        <v>-4.7120105054321342E-4</v>
      </c>
      <c r="X436" s="2">
        <v>6.9953397485969999</v>
      </c>
      <c r="Z436" s="2">
        <v>-0.21338850250499952</v>
      </c>
      <c r="AB436" s="1">
        <v>-2.960140749824753E-2</v>
      </c>
      <c r="AD436" s="2">
        <v>7.2096366785869996</v>
      </c>
      <c r="AF436" s="2">
        <v>9.084274850001961E-4</v>
      </c>
      <c r="AH436" s="1">
        <v>1.260177181545614E-4</v>
      </c>
      <c r="AJ436" s="2">
        <v>6.7656707041769995</v>
      </c>
      <c r="AL436" s="2">
        <v>-0.44305754692499999</v>
      </c>
      <c r="AN436" s="1">
        <v>-6.1461263553286218E-2</v>
      </c>
      <c r="AP436" s="9">
        <v>1</v>
      </c>
    </row>
    <row r="437" spans="1:42" x14ac:dyDescent="0.2">
      <c r="A437" t="s">
        <v>731</v>
      </c>
      <c r="B437" t="s">
        <v>343</v>
      </c>
      <c r="D437" s="2">
        <v>6.9160832704170003</v>
      </c>
      <c r="F437" s="2">
        <v>7.0302000772169997</v>
      </c>
      <c r="H437" s="2">
        <v>0.11411680679999936</v>
      </c>
      <c r="J437" s="1">
        <v>1.6500207174792846E-2</v>
      </c>
      <c r="L437" s="2">
        <v>6.9160124690110001</v>
      </c>
      <c r="N437" s="2">
        <v>-7.080140600024265E-5</v>
      </c>
      <c r="P437" s="1">
        <v>-1.0237211327846509E-5</v>
      </c>
      <c r="R437" s="2">
        <v>6.9144524478489995</v>
      </c>
      <c r="T437" s="2">
        <v>-1.6308225680008448E-3</v>
      </c>
      <c r="V437" s="1">
        <v>-2.3580146511198896E-4</v>
      </c>
      <c r="X437" s="2">
        <v>7.1748193979599995</v>
      </c>
      <c r="Z437" s="2">
        <v>0.25873612754299913</v>
      </c>
      <c r="AB437" s="1">
        <v>3.7410788364813721E-2</v>
      </c>
      <c r="AD437" s="2">
        <v>6.9164737278209998</v>
      </c>
      <c r="AF437" s="2">
        <v>3.9045740399945572E-4</v>
      </c>
      <c r="AH437" s="1">
        <v>5.6456434767002649E-5</v>
      </c>
      <c r="AJ437" s="2">
        <v>7.3488337797480003</v>
      </c>
      <c r="AL437" s="2">
        <v>0.43275050933100001</v>
      </c>
      <c r="AN437" s="1">
        <v>6.2571616391904381E-2</v>
      </c>
      <c r="AP437" s="9">
        <v>1</v>
      </c>
    </row>
    <row r="438" spans="1:42" x14ac:dyDescent="0.2">
      <c r="A438" t="s">
        <v>732</v>
      </c>
      <c r="B438" t="s">
        <v>344</v>
      </c>
      <c r="D438" s="2">
        <v>5.6534494018450001</v>
      </c>
      <c r="F438" s="2">
        <v>5.4702431595809999</v>
      </c>
      <c r="H438" s="2">
        <v>-0.18320624226400017</v>
      </c>
      <c r="J438" s="1">
        <v>-3.2406099222221908E-2</v>
      </c>
      <c r="L438" s="2">
        <v>5.653237886226</v>
      </c>
      <c r="N438" s="2">
        <v>-2.1151561900012439E-4</v>
      </c>
      <c r="P438" s="1">
        <v>-3.7413551261482306E-5</v>
      </c>
      <c r="R438" s="2">
        <v>5.6495396579609993</v>
      </c>
      <c r="T438" s="2">
        <v>-3.9097438840007825E-3</v>
      </c>
      <c r="V438" s="1">
        <v>-6.9156785638248394E-4</v>
      </c>
      <c r="X438" s="2">
        <v>5.4001182863499997</v>
      </c>
      <c r="Z438" s="2">
        <v>-0.25333111549500043</v>
      </c>
      <c r="AB438" s="1">
        <v>-4.4810008454718983E-2</v>
      </c>
      <c r="AD438" s="2">
        <v>5.6546140552760003</v>
      </c>
      <c r="AF438" s="2">
        <v>1.16465343100014E-3</v>
      </c>
      <c r="AH438" s="1">
        <v>2.0600758018990246E-4</v>
      </c>
      <c r="AJ438" s="2">
        <v>5.1409493871979999</v>
      </c>
      <c r="AL438" s="2">
        <v>-0.51250001464700023</v>
      </c>
      <c r="AN438" s="1">
        <v>-9.0652622535145735E-2</v>
      </c>
      <c r="AP438" s="9">
        <v>2</v>
      </c>
    </row>
    <row r="439" spans="1:42" x14ac:dyDescent="0.2">
      <c r="A439" t="s">
        <v>733</v>
      </c>
      <c r="B439" t="s">
        <v>345</v>
      </c>
      <c r="D439" s="2">
        <v>6.0518044210230002</v>
      </c>
      <c r="F439" s="2">
        <v>5.9026007599999994</v>
      </c>
      <c r="H439" s="2">
        <v>-0.14920366102300076</v>
      </c>
      <c r="J439" s="1">
        <v>-2.4654408940363491E-2</v>
      </c>
      <c r="L439" s="2">
        <v>6.0517064484300001</v>
      </c>
      <c r="N439" s="2">
        <v>-9.7972593000150709E-5</v>
      </c>
      <c r="P439" s="1">
        <v>-1.618898863615116E-5</v>
      </c>
      <c r="R439" s="2">
        <v>6.0499216844619994</v>
      </c>
      <c r="T439" s="2">
        <v>-1.8827365610007973E-3</v>
      </c>
      <c r="V439" s="1">
        <v>-3.111033387761957E-4</v>
      </c>
      <c r="X439" s="2">
        <v>5.8404027424890002</v>
      </c>
      <c r="Z439" s="2">
        <v>-0.21140167853400005</v>
      </c>
      <c r="AB439" s="1">
        <v>-3.4932007683464529E-2</v>
      </c>
      <c r="AD439" s="2">
        <v>6.0523440161769999</v>
      </c>
      <c r="AF439" s="2">
        <v>5.395951539997057E-4</v>
      </c>
      <c r="AH439" s="1">
        <v>8.916268875531378E-5</v>
      </c>
      <c r="AJ439" s="2">
        <v>5.6243517904229998</v>
      </c>
      <c r="AL439" s="2">
        <v>-0.42745263060000038</v>
      </c>
      <c r="AN439" s="1">
        <v>-7.0632261200493915E-2</v>
      </c>
      <c r="AP439" s="9">
        <v>1</v>
      </c>
    </row>
    <row r="440" spans="1:42" x14ac:dyDescent="0.2">
      <c r="A440" t="s">
        <v>734</v>
      </c>
      <c r="B440" t="s">
        <v>346</v>
      </c>
      <c r="D440" s="2">
        <v>6.7012231063109997</v>
      </c>
      <c r="F440" s="2">
        <v>6.5586766691760001</v>
      </c>
      <c r="H440" s="2">
        <v>-0.14254643713499959</v>
      </c>
      <c r="J440" s="1">
        <v>-2.1271704414788678E-2</v>
      </c>
      <c r="L440" s="2">
        <v>6.7011777070030005</v>
      </c>
      <c r="N440" s="2">
        <v>-4.5399307999183236E-5</v>
      </c>
      <c r="P440" s="1">
        <v>-6.7747793617597368E-6</v>
      </c>
      <c r="R440" s="2">
        <v>6.6999625395260001</v>
      </c>
      <c r="T440" s="2">
        <v>-1.2605667849996394E-3</v>
      </c>
      <c r="V440" s="1">
        <v>-1.8810995619776897E-4</v>
      </c>
      <c r="X440" s="2">
        <v>6.4655378580700003</v>
      </c>
      <c r="Z440" s="2">
        <v>-0.23568524824099946</v>
      </c>
      <c r="AB440" s="1">
        <v>-3.5170482239136103E-2</v>
      </c>
      <c r="AD440" s="2">
        <v>6.7014738815569999</v>
      </c>
      <c r="AF440" s="2">
        <v>2.5077524600014556E-4</v>
      </c>
      <c r="AH440" s="1">
        <v>3.7422309632397313E-5</v>
      </c>
      <c r="AJ440" s="2">
        <v>6.2577860192479999</v>
      </c>
      <c r="AL440" s="2">
        <v>-0.44343708706299978</v>
      </c>
      <c r="AN440" s="1">
        <v>-6.6172559848870688E-2</v>
      </c>
      <c r="AP440" s="9">
        <v>1</v>
      </c>
    </row>
    <row r="441" spans="1:42" x14ac:dyDescent="0.2">
      <c r="A441" t="s">
        <v>735</v>
      </c>
      <c r="B441" t="s">
        <v>347</v>
      </c>
      <c r="D441" s="2">
        <v>6.7197569288689998</v>
      </c>
      <c r="F441" s="2">
        <v>6.8516459303409993</v>
      </c>
      <c r="H441" s="2">
        <v>0.13188900147199956</v>
      </c>
      <c r="J441" s="1">
        <v>1.9627049440640667E-2</v>
      </c>
      <c r="L441" s="2">
        <v>6.7197236086489998</v>
      </c>
      <c r="N441" s="2">
        <v>-3.332022000002155E-5</v>
      </c>
      <c r="P441" s="1">
        <v>-4.9585454284623454E-6</v>
      </c>
      <c r="R441" s="2">
        <v>6.7189287312820003</v>
      </c>
      <c r="T441" s="2">
        <v>-8.2819758699947954E-4</v>
      </c>
      <c r="V441" s="1">
        <v>-1.2324814658718218E-4</v>
      </c>
      <c r="X441" s="2">
        <v>7.0424198022129998</v>
      </c>
      <c r="Z441" s="2">
        <v>0.32266287334400001</v>
      </c>
      <c r="AB441" s="1">
        <v>4.8017045372250884E-2</v>
      </c>
      <c r="AD441" s="2">
        <v>6.7199407987900006</v>
      </c>
      <c r="AF441" s="2">
        <v>1.8386992100083432E-4</v>
      </c>
      <c r="AH441" s="1">
        <v>2.7362585127283973E-5</v>
      </c>
      <c r="AJ441" s="2">
        <v>7.2394770976029994</v>
      </c>
      <c r="AL441" s="2">
        <v>0.51972016873399962</v>
      </c>
      <c r="AN441" s="1">
        <v>7.7342108388059438E-2</v>
      </c>
      <c r="AP441" s="9">
        <v>2</v>
      </c>
    </row>
    <row r="442" spans="1:42" x14ac:dyDescent="0.2">
      <c r="A442" t="s">
        <v>736</v>
      </c>
      <c r="B442" t="s">
        <v>348</v>
      </c>
      <c r="D442" s="2">
        <v>4.9759386404839994</v>
      </c>
      <c r="F442" s="2">
        <v>5.0014239859340002</v>
      </c>
      <c r="H442" s="2">
        <v>2.5485345450000807E-2</v>
      </c>
      <c r="J442" s="1">
        <v>5.1217161808735446E-3</v>
      </c>
      <c r="L442" s="2">
        <v>4.9758331296150002</v>
      </c>
      <c r="N442" s="2">
        <v>-1.0551086899912576E-4</v>
      </c>
      <c r="P442" s="1">
        <v>-2.1204214244262253E-5</v>
      </c>
      <c r="R442" s="2">
        <v>4.9742107513080001</v>
      </c>
      <c r="T442" s="2">
        <v>-1.7278891759993087E-3</v>
      </c>
      <c r="V442" s="1">
        <v>-3.4724889128279933E-4</v>
      </c>
      <c r="X442" s="2">
        <v>5.1215534691220004</v>
      </c>
      <c r="Z442" s="2">
        <v>0.14561482863800101</v>
      </c>
      <c r="AB442" s="1">
        <v>2.9263791047036979E-2</v>
      </c>
      <c r="AD442" s="2">
        <v>4.9765191872070007</v>
      </c>
      <c r="AF442" s="2">
        <v>5.8054672300134058E-4</v>
      </c>
      <c r="AH442" s="1">
        <v>1.1667079619471996E-4</v>
      </c>
      <c r="AJ442" s="2">
        <v>5.1635679947410003</v>
      </c>
      <c r="AL442" s="2">
        <v>0.18762935425700089</v>
      </c>
      <c r="AN442" s="1">
        <v>3.770732877018567E-2</v>
      </c>
      <c r="AP442" s="9">
        <v>2</v>
      </c>
    </row>
    <row r="444" spans="1:42" x14ac:dyDescent="0.2">
      <c r="B444" t="s">
        <v>349</v>
      </c>
    </row>
    <row r="445" spans="1:42" x14ac:dyDescent="0.2">
      <c r="A445" t="s">
        <v>737</v>
      </c>
      <c r="B445" t="s">
        <v>350</v>
      </c>
      <c r="D445" s="2">
        <v>7.021095246072</v>
      </c>
      <c r="F445" s="2">
        <v>7.1119879129919994</v>
      </c>
      <c r="H445" s="2">
        <v>9.0892666919999421E-2</v>
      </c>
      <c r="J445" s="1">
        <v>1.2945653595975635E-2</v>
      </c>
      <c r="L445" s="2">
        <v>7.0210072345319992</v>
      </c>
      <c r="N445" s="2">
        <v>-8.8011540000820787E-5</v>
      </c>
      <c r="P445" s="1">
        <v>-1.2535300678346366E-5</v>
      </c>
      <c r="R445" s="2">
        <v>7.0195383152190001</v>
      </c>
      <c r="T445" s="2">
        <v>-1.5569308529999049E-3</v>
      </c>
      <c r="V445" s="1">
        <v>-2.2175042474618765E-4</v>
      </c>
      <c r="X445" s="2">
        <v>7.3254280227420008</v>
      </c>
      <c r="Z445" s="2">
        <v>0.3043327766700008</v>
      </c>
      <c r="AB445" s="1">
        <v>4.3345484714833044E-2</v>
      </c>
      <c r="AD445" s="2">
        <v>7.0215797256629999</v>
      </c>
      <c r="AF445" s="2">
        <v>4.844795909999533E-4</v>
      </c>
      <c r="AH445" s="1">
        <v>6.9003420979226674E-5</v>
      </c>
      <c r="AJ445" s="2">
        <v>7.4634165245120005</v>
      </c>
      <c r="AL445" s="2">
        <v>0.44232127844000058</v>
      </c>
      <c r="AN445" s="1">
        <v>6.2998900162686194E-2</v>
      </c>
      <c r="AP445" s="9">
        <v>1</v>
      </c>
    </row>
    <row r="446" spans="1:42" x14ac:dyDescent="0.2">
      <c r="A446" t="s">
        <v>738</v>
      </c>
      <c r="B446" t="s">
        <v>351</v>
      </c>
      <c r="D446" s="2">
        <v>10.886069529047999</v>
      </c>
      <c r="F446" s="2">
        <v>10.639023316756999</v>
      </c>
      <c r="H446" s="2">
        <v>-0.24704621229099999</v>
      </c>
      <c r="J446" s="1">
        <v>-2.2693793350464158E-2</v>
      </c>
      <c r="L446" s="2">
        <v>10.886086891822</v>
      </c>
      <c r="N446" s="2">
        <v>1.7362774000773129E-5</v>
      </c>
      <c r="P446" s="1">
        <v>1.594953436081124E-6</v>
      </c>
      <c r="R446" s="2">
        <v>10.885546519756</v>
      </c>
      <c r="T446" s="2">
        <v>-5.2300929199944335E-4</v>
      </c>
      <c r="V446" s="1">
        <v>-4.8043905158226672E-5</v>
      </c>
      <c r="X446" s="2">
        <v>10.393525186903</v>
      </c>
      <c r="Z446" s="2">
        <v>-0.49254434214499909</v>
      </c>
      <c r="AB446" s="1">
        <v>-4.524537904435677E-2</v>
      </c>
      <c r="AD446" s="2">
        <v>10.885975520388</v>
      </c>
      <c r="AF446" s="2">
        <v>-9.4008659999644806E-5</v>
      </c>
      <c r="AH446" s="1">
        <v>-8.635684325623262E-6</v>
      </c>
      <c r="AJ446" s="2">
        <v>10.028266460848</v>
      </c>
      <c r="AL446" s="2">
        <v>-0.85780306819999907</v>
      </c>
      <c r="AN446" s="1">
        <v>-7.8798235296134014E-2</v>
      </c>
      <c r="AP446" s="9">
        <v>2</v>
      </c>
    </row>
    <row r="447" spans="1:42" x14ac:dyDescent="0.2">
      <c r="A447" t="s">
        <v>739</v>
      </c>
      <c r="B447" t="s">
        <v>352</v>
      </c>
      <c r="D447" s="2">
        <v>5.3596382008820003</v>
      </c>
      <c r="F447" s="2">
        <v>5.4951682460329998</v>
      </c>
      <c r="H447" s="2">
        <v>0.13553004515099953</v>
      </c>
      <c r="J447" s="1">
        <v>2.5287163064233748E-2</v>
      </c>
      <c r="L447" s="2">
        <v>5.3597256425879998</v>
      </c>
      <c r="N447" s="2">
        <v>8.7441705999502517E-5</v>
      </c>
      <c r="P447" s="1">
        <v>1.6314852369160442E-5</v>
      </c>
      <c r="R447" s="2">
        <v>5.3616912889839998</v>
      </c>
      <c r="T447" s="2">
        <v>2.0530881019995562E-3</v>
      </c>
      <c r="V447" s="1">
        <v>3.8306468180290473E-4</v>
      </c>
      <c r="X447" s="2">
        <v>5.7745948638569997</v>
      </c>
      <c r="Z447" s="2">
        <v>0.41495666297499945</v>
      </c>
      <c r="AB447" s="1">
        <v>7.7422513875416585E-2</v>
      </c>
      <c r="AD447" s="2">
        <v>5.3591559014990002</v>
      </c>
      <c r="AF447" s="2">
        <v>-4.8229938300003994E-4</v>
      </c>
      <c r="AH447" s="1">
        <v>-8.9987302299746858E-5</v>
      </c>
      <c r="AJ447" s="2">
        <v>5.9649665743920002</v>
      </c>
      <c r="AL447" s="2">
        <v>0.60532837350999991</v>
      </c>
      <c r="AN447" s="1">
        <v>0.11294202161078429</v>
      </c>
      <c r="AP447" s="9">
        <v>3</v>
      </c>
    </row>
    <row r="448" spans="1:42" x14ac:dyDescent="0.2">
      <c r="A448" t="s">
        <v>740</v>
      </c>
      <c r="B448" t="s">
        <v>353</v>
      </c>
      <c r="D448" s="2">
        <v>4.5981797568629998</v>
      </c>
      <c r="F448" s="2">
        <v>4.7418503267099998</v>
      </c>
      <c r="H448" s="2">
        <v>0.143670569847</v>
      </c>
      <c r="J448" s="1">
        <v>3.1245096417243129E-2</v>
      </c>
      <c r="L448" s="2">
        <v>4.5981850157129998</v>
      </c>
      <c r="N448" s="2">
        <v>5.2588499999117744E-6</v>
      </c>
      <c r="P448" s="1">
        <v>1.1436808211037625E-6</v>
      </c>
      <c r="R448" s="2">
        <v>4.5987248915009999</v>
      </c>
      <c r="T448" s="2">
        <v>5.4513463800009987E-4</v>
      </c>
      <c r="V448" s="1">
        <v>1.1855444258925736E-4</v>
      </c>
      <c r="X448" s="2">
        <v>4.8900897756650004</v>
      </c>
      <c r="Z448" s="2">
        <v>0.29191001880200051</v>
      </c>
      <c r="AB448" s="1">
        <v>6.3483820606689209E-2</v>
      </c>
      <c r="AD448" s="2">
        <v>4.5981499540330004</v>
      </c>
      <c r="AF448" s="2">
        <v>-2.980282999942574E-5</v>
      </c>
      <c r="AH448" s="1">
        <v>-6.4814408255665978E-6</v>
      </c>
      <c r="AJ448" s="2">
        <v>5.099144222584</v>
      </c>
      <c r="AL448" s="2">
        <v>0.50096446572100017</v>
      </c>
      <c r="AN448" s="1">
        <v>0.10894843007676834</v>
      </c>
      <c r="AP448" s="9">
        <v>3</v>
      </c>
    </row>
    <row r="449" spans="1:42" x14ac:dyDescent="0.2">
      <c r="A449" t="s">
        <v>741</v>
      </c>
      <c r="B449" t="s">
        <v>354</v>
      </c>
      <c r="D449" s="2">
        <v>4.4239672474859999</v>
      </c>
      <c r="F449" s="2">
        <v>4.6845000750699999</v>
      </c>
      <c r="H449" s="2">
        <v>0.26053282758399998</v>
      </c>
      <c r="J449" s="1">
        <v>5.8891219805493028E-2</v>
      </c>
      <c r="L449" s="2">
        <v>4.4239660129150007</v>
      </c>
      <c r="N449" s="2">
        <v>-1.2345709992089837E-6</v>
      </c>
      <c r="P449" s="1">
        <v>-2.7906422677757195E-7</v>
      </c>
      <c r="R449" s="2">
        <v>4.4242369443690004</v>
      </c>
      <c r="T449" s="2">
        <v>2.6969688300049199E-4</v>
      </c>
      <c r="V449" s="1">
        <v>6.0962676239014238E-5</v>
      </c>
      <c r="X449" s="2">
        <v>4.8627256761229996</v>
      </c>
      <c r="Z449" s="2">
        <v>0.43875842863699965</v>
      </c>
      <c r="AB449" s="1">
        <v>9.9177594247862516E-2</v>
      </c>
      <c r="AD449" s="2">
        <v>4.4239734925800001</v>
      </c>
      <c r="AF449" s="2">
        <v>6.2450940001568256E-6</v>
      </c>
      <c r="AH449" s="1">
        <v>1.4116501435913013E-6</v>
      </c>
      <c r="AJ449" s="2">
        <v>5.2469282227490002</v>
      </c>
      <c r="AL449" s="2">
        <v>0.82296097526300027</v>
      </c>
      <c r="AN449" s="1">
        <v>0.18602329746692017</v>
      </c>
      <c r="AP449" s="9">
        <v>1</v>
      </c>
    </row>
    <row r="451" spans="1:42" x14ac:dyDescent="0.2">
      <c r="B451" t="s">
        <v>355</v>
      </c>
    </row>
    <row r="452" spans="1:42" x14ac:dyDescent="0.2">
      <c r="A452" t="s">
        <v>742</v>
      </c>
      <c r="B452" t="s">
        <v>356</v>
      </c>
      <c r="D452" s="2">
        <v>5.3792891072920002</v>
      </c>
      <c r="F452" s="2">
        <v>5.6785620589679997</v>
      </c>
      <c r="H452" s="2">
        <v>0.29927295167599954</v>
      </c>
      <c r="J452" s="1">
        <v>5.5634293994407974E-2</v>
      </c>
      <c r="L452" s="2">
        <v>5.3792605281660002</v>
      </c>
      <c r="N452" s="2">
        <v>-2.8579125999961263E-5</v>
      </c>
      <c r="P452" s="1">
        <v>-5.3128072185635597E-6</v>
      </c>
      <c r="R452" s="2">
        <v>5.3788446175819997</v>
      </c>
      <c r="T452" s="2">
        <v>-4.4448971000043969E-4</v>
      </c>
      <c r="V452" s="1">
        <v>-8.2629823594701943E-5</v>
      </c>
      <c r="X452" s="2">
        <v>5.8117976880310005</v>
      </c>
      <c r="Z452" s="2">
        <v>0.43250858073900034</v>
      </c>
      <c r="AB452" s="1">
        <v>8.0402553592575074E-2</v>
      </c>
      <c r="AD452" s="2">
        <v>5.3794463122030001</v>
      </c>
      <c r="AF452" s="2">
        <v>1.5720491099990852E-4</v>
      </c>
      <c r="AH452" s="1">
        <v>2.9224105242234767E-5</v>
      </c>
      <c r="AJ452" s="2">
        <v>6.2567662480859996</v>
      </c>
      <c r="AL452" s="2">
        <v>0.87747714079399941</v>
      </c>
      <c r="AN452" s="1">
        <v>0.16312139453603974</v>
      </c>
      <c r="AP452" s="9">
        <v>2</v>
      </c>
    </row>
    <row r="453" spans="1:42" x14ac:dyDescent="0.2">
      <c r="A453" t="s">
        <v>743</v>
      </c>
      <c r="B453" t="s">
        <v>357</v>
      </c>
      <c r="D453" s="2">
        <v>6.8459980224780006</v>
      </c>
      <c r="F453" s="2">
        <v>6.9741017562450001</v>
      </c>
      <c r="H453" s="2">
        <v>0.12810373376699946</v>
      </c>
      <c r="J453" s="1">
        <v>1.8712207240841505E-2</v>
      </c>
      <c r="L453" s="2">
        <v>6.8460264645039999</v>
      </c>
      <c r="N453" s="2">
        <v>2.84420259992757E-5</v>
      </c>
      <c r="P453" s="1">
        <v>4.1545477965213792E-6</v>
      </c>
      <c r="R453" s="2">
        <v>6.8462947793979998</v>
      </c>
      <c r="T453" s="2">
        <v>2.9675691999919707E-4</v>
      </c>
      <c r="V453" s="1">
        <v>4.3347503026561191E-5</v>
      </c>
      <c r="X453" s="2">
        <v>7.1360304566139998</v>
      </c>
      <c r="Z453" s="2">
        <v>0.29003243413599922</v>
      </c>
      <c r="AB453" s="1">
        <v>4.2365252397636263E-2</v>
      </c>
      <c r="AD453" s="2">
        <v>6.8458418468589999</v>
      </c>
      <c r="AF453" s="2">
        <v>-1.5617561900072019E-4</v>
      </c>
      <c r="AH453" s="1">
        <v>-2.2812688301681738E-5</v>
      </c>
      <c r="AJ453" s="2">
        <v>7.3234770019370004</v>
      </c>
      <c r="AL453" s="2">
        <v>0.47747897945899975</v>
      </c>
      <c r="AN453" s="1">
        <v>6.9745708060571399E-2</v>
      </c>
      <c r="AP453" s="9">
        <v>1</v>
      </c>
    </row>
    <row r="454" spans="1:42" x14ac:dyDescent="0.2">
      <c r="A454" t="s">
        <v>744</v>
      </c>
      <c r="B454" t="s">
        <v>358</v>
      </c>
      <c r="D454" s="2">
        <v>7.285221200144</v>
      </c>
      <c r="F454" s="2">
        <v>7.574896319704</v>
      </c>
      <c r="H454" s="2">
        <v>0.28967511956000003</v>
      </c>
      <c r="J454" s="1">
        <v>3.9762021166121118E-2</v>
      </c>
      <c r="L454" s="2">
        <v>7.2851187144659999</v>
      </c>
      <c r="N454" s="2">
        <v>-1.0248567800008601E-4</v>
      </c>
      <c r="P454" s="1">
        <v>-1.4067613760040708E-5</v>
      </c>
      <c r="R454" s="2">
        <v>7.2836103607679998</v>
      </c>
      <c r="T454" s="2">
        <v>-1.6108393760001505E-3</v>
      </c>
      <c r="V454" s="1">
        <v>-2.2111056503930322E-4</v>
      </c>
      <c r="X454" s="2">
        <v>7.9112168394150002</v>
      </c>
      <c r="Z454" s="2">
        <v>0.62599563927100021</v>
      </c>
      <c r="AB454" s="1">
        <v>8.5926785484375781E-2</v>
      </c>
      <c r="AD454" s="2">
        <v>7.2857849739659999</v>
      </c>
      <c r="AF454" s="2">
        <v>5.6377382199990222E-4</v>
      </c>
      <c r="AH454" s="1">
        <v>7.7385958025373149E-5</v>
      </c>
      <c r="AJ454" s="2">
        <v>8.3441168234319996</v>
      </c>
      <c r="AL454" s="2">
        <v>1.0588956232879996</v>
      </c>
      <c r="AN454" s="1">
        <v>0.14534845191345314</v>
      </c>
      <c r="AP454" s="9">
        <v>3</v>
      </c>
    </row>
    <row r="455" spans="1:42" x14ac:dyDescent="0.2">
      <c r="A455" t="s">
        <v>745</v>
      </c>
      <c r="B455" t="s">
        <v>359</v>
      </c>
      <c r="D455" s="2">
        <v>5.4217986860649994</v>
      </c>
      <c r="F455" s="2">
        <v>5.5040294983790004</v>
      </c>
      <c r="H455" s="2">
        <v>8.2230812314000978E-2</v>
      </c>
      <c r="J455" s="1">
        <v>1.5166703353510523E-2</v>
      </c>
      <c r="L455" s="2">
        <v>5.421764288386</v>
      </c>
      <c r="N455" s="2">
        <v>-3.4397678999376069E-5</v>
      </c>
      <c r="P455" s="1">
        <v>-6.3443298047535973E-6</v>
      </c>
      <c r="R455" s="2">
        <v>5.4212430219790004</v>
      </c>
      <c r="T455" s="2">
        <v>-5.5566408599894146E-4</v>
      </c>
      <c r="V455" s="1">
        <v>-1.0248703763699276E-4</v>
      </c>
      <c r="X455" s="2">
        <v>5.5904621936360002</v>
      </c>
      <c r="Z455" s="2">
        <v>0.16866350757100079</v>
      </c>
      <c r="AB455" s="1">
        <v>3.110840467103591E-2</v>
      </c>
      <c r="AD455" s="2">
        <v>5.4219879360990006</v>
      </c>
      <c r="AF455" s="2">
        <v>1.8925003400127594E-4</v>
      </c>
      <c r="AH455" s="1">
        <v>3.4905396706757605E-5</v>
      </c>
      <c r="AJ455" s="2">
        <v>5.7129944908189998</v>
      </c>
      <c r="AL455" s="2">
        <v>0.29119580475400042</v>
      </c>
      <c r="AN455" s="1">
        <v>5.3708339540976716E-2</v>
      </c>
      <c r="AP455" s="9">
        <v>1</v>
      </c>
    </row>
    <row r="456" spans="1:42" x14ac:dyDescent="0.2">
      <c r="A456" t="s">
        <v>746</v>
      </c>
      <c r="B456" t="s">
        <v>360</v>
      </c>
      <c r="D456" s="2">
        <v>2.2455521934610001</v>
      </c>
      <c r="F456" s="2">
        <v>2.4635619672079998</v>
      </c>
      <c r="H456" s="2">
        <v>0.2180097737469997</v>
      </c>
      <c r="J456" s="1">
        <v>9.7085150985062596E-2</v>
      </c>
      <c r="L456" s="2">
        <v>2.245625890381</v>
      </c>
      <c r="N456" s="2">
        <v>7.3696919999921562E-5</v>
      </c>
      <c r="P456" s="1">
        <v>3.2819063486711824E-5</v>
      </c>
      <c r="R456" s="2">
        <v>2.246830937446</v>
      </c>
      <c r="T456" s="2">
        <v>1.2787439849999416E-3</v>
      </c>
      <c r="V456" s="1">
        <v>5.6945636299330596E-4</v>
      </c>
      <c r="X456" s="2">
        <v>2.5048310882310001</v>
      </c>
      <c r="Z456" s="2">
        <v>0.25927889476999999</v>
      </c>
      <c r="AB456" s="1">
        <v>0.11546331255404109</v>
      </c>
      <c r="AD456" s="2">
        <v>2.2451465591340001</v>
      </c>
      <c r="AF456" s="2">
        <v>-4.0563432700002622E-4</v>
      </c>
      <c r="AH456" s="1">
        <v>-1.8063901083271397E-4</v>
      </c>
      <c r="AJ456" s="2">
        <v>2.8240554299410001</v>
      </c>
      <c r="AL456" s="2">
        <v>0.57850323648000002</v>
      </c>
      <c r="AN456" s="1">
        <v>0.25762181710342297</v>
      </c>
      <c r="AP456" s="9">
        <v>1</v>
      </c>
    </row>
    <row r="458" spans="1:42" x14ac:dyDescent="0.2">
      <c r="B458" t="s">
        <v>361</v>
      </c>
    </row>
    <row r="459" spans="1:42" x14ac:dyDescent="0.2">
      <c r="A459" t="s">
        <v>747</v>
      </c>
      <c r="B459" t="s">
        <v>362</v>
      </c>
      <c r="D459" s="2">
        <v>5.4108248638280001</v>
      </c>
      <c r="F459" s="2">
        <v>5.2827411365139998</v>
      </c>
      <c r="H459" s="2">
        <v>-0.12808372731400031</v>
      </c>
      <c r="J459" s="1">
        <v>-2.36717562548097E-2</v>
      </c>
      <c r="L459" s="2">
        <v>5.4107152148169995</v>
      </c>
      <c r="N459" s="2">
        <v>-1.0964901100063429E-4</v>
      </c>
      <c r="P459" s="1">
        <v>-2.0264749601054512E-5</v>
      </c>
      <c r="R459" s="2">
        <v>5.4086284238179996</v>
      </c>
      <c r="T459" s="2">
        <v>-2.1964400100005221E-3</v>
      </c>
      <c r="V459" s="1">
        <v>-4.0593441208640509E-4</v>
      </c>
      <c r="X459" s="2">
        <v>5.1656857812409998</v>
      </c>
      <c r="Z459" s="2">
        <v>-0.24513908258700035</v>
      </c>
      <c r="AB459" s="1">
        <v>-4.530530718630054E-2</v>
      </c>
      <c r="AD459" s="2">
        <v>5.4114289369490001</v>
      </c>
      <c r="AF459" s="2">
        <v>6.0407312099997057E-4</v>
      </c>
      <c r="AH459" s="1">
        <v>1.1164159554271852E-4</v>
      </c>
      <c r="AJ459" s="2">
        <v>4.982911494673</v>
      </c>
      <c r="AL459" s="2">
        <v>-0.42791336915500011</v>
      </c>
      <c r="AN459" s="1">
        <v>-7.908468300566357E-2</v>
      </c>
      <c r="AP459" s="9">
        <v>2</v>
      </c>
    </row>
    <row r="460" spans="1:42" x14ac:dyDescent="0.2">
      <c r="A460" t="s">
        <v>748</v>
      </c>
      <c r="B460" t="s">
        <v>363</v>
      </c>
      <c r="D460" s="2">
        <v>6.1971596515240002</v>
      </c>
      <c r="F460" s="2">
        <v>6.2276245600669995</v>
      </c>
      <c r="H460" s="2">
        <v>3.0464908542999325E-2</v>
      </c>
      <c r="J460" s="1">
        <v>4.9159470234896108E-3</v>
      </c>
      <c r="L460" s="2">
        <v>6.197095967868</v>
      </c>
      <c r="N460" s="2">
        <v>-6.3683656000179667E-5</v>
      </c>
      <c r="P460" s="1">
        <v>-1.0276265189411191E-5</v>
      </c>
      <c r="R460" s="2">
        <v>6.1958293097059993</v>
      </c>
      <c r="T460" s="2">
        <v>-1.3303418180008464E-3</v>
      </c>
      <c r="V460" s="1">
        <v>-2.1466960556255636E-4</v>
      </c>
      <c r="X460" s="2">
        <v>6.2742568633989997</v>
      </c>
      <c r="Z460" s="2">
        <v>7.7097211874999516E-2</v>
      </c>
      <c r="AB460" s="1">
        <v>1.2440733531213746E-2</v>
      </c>
      <c r="AD460" s="2">
        <v>6.1975105977820002</v>
      </c>
      <c r="AF460" s="2">
        <v>3.5094625800002888E-4</v>
      </c>
      <c r="AH460" s="1">
        <v>5.6630178619607527E-5</v>
      </c>
      <c r="AJ460" s="2">
        <v>6.3230902724740004</v>
      </c>
      <c r="AL460" s="2">
        <v>0.12593062095000018</v>
      </c>
      <c r="AN460" s="1">
        <v>2.032069980947343E-2</v>
      </c>
      <c r="AP460" s="9">
        <v>2</v>
      </c>
    </row>
    <row r="461" spans="1:42" x14ac:dyDescent="0.2">
      <c r="A461" t="s">
        <v>749</v>
      </c>
      <c r="B461" t="s">
        <v>364</v>
      </c>
      <c r="D461" s="2">
        <v>4.3175113988570004</v>
      </c>
      <c r="F461" s="2">
        <v>4.3456886492980003</v>
      </c>
      <c r="H461" s="2">
        <v>2.8177250440999835E-2</v>
      </c>
      <c r="J461" s="1">
        <v>6.5262712331134462E-3</v>
      </c>
      <c r="L461" s="2">
        <v>4.3174477608870001</v>
      </c>
      <c r="N461" s="2">
        <v>-6.3637970000307575E-5</v>
      </c>
      <c r="P461" s="1">
        <v>-1.4739502486815627E-5</v>
      </c>
      <c r="R461" s="2">
        <v>4.3165641767619993</v>
      </c>
      <c r="T461" s="2">
        <v>-9.4722209500108789E-4</v>
      </c>
      <c r="V461" s="1">
        <v>-2.1939075719680821E-4</v>
      </c>
      <c r="X461" s="2">
        <v>4.3842510149200002</v>
      </c>
      <c r="Z461" s="2">
        <v>6.6739616062999829E-2</v>
      </c>
      <c r="AB461" s="1">
        <v>1.5457889950370065E-2</v>
      </c>
      <c r="AD461" s="2">
        <v>4.317861371207</v>
      </c>
      <c r="AF461" s="2">
        <v>3.4997234999956106E-4</v>
      </c>
      <c r="AH461" s="1">
        <v>8.1058813207120019E-5</v>
      </c>
      <c r="AJ461" s="2">
        <v>4.4280321422859998</v>
      </c>
      <c r="AL461" s="2">
        <v>0.11052074342899942</v>
      </c>
      <c r="AN461" s="1">
        <v>2.5598251682267294E-2</v>
      </c>
      <c r="AP461" s="9">
        <v>3</v>
      </c>
    </row>
    <row r="462" spans="1:42" x14ac:dyDescent="0.2">
      <c r="A462" t="s">
        <v>750</v>
      </c>
      <c r="B462" t="s">
        <v>365</v>
      </c>
      <c r="D462" s="2">
        <v>6.8117742357699997</v>
      </c>
      <c r="F462" s="2">
        <v>6.6944394980819997</v>
      </c>
      <c r="H462" s="2">
        <v>-0.11733473768800007</v>
      </c>
      <c r="J462" s="1">
        <v>-1.7225282815723941E-2</v>
      </c>
      <c r="L462" s="2">
        <v>6.8115613320610002</v>
      </c>
      <c r="N462" s="2">
        <v>-2.1290370899951228E-4</v>
      </c>
      <c r="P462" s="1">
        <v>-3.1255250340140746E-5</v>
      </c>
      <c r="R462" s="2">
        <v>6.8076815287960004</v>
      </c>
      <c r="T462" s="2">
        <v>-4.0927069739993271E-3</v>
      </c>
      <c r="V462" s="1">
        <v>-6.0082833522398581E-4</v>
      </c>
      <c r="X462" s="2">
        <v>6.6536797987940002</v>
      </c>
      <c r="Z462" s="2">
        <v>-0.15809443697599956</v>
      </c>
      <c r="AB462" s="1">
        <v>-2.3208995410595644E-2</v>
      </c>
      <c r="AD462" s="2">
        <v>6.8129468295890003</v>
      </c>
      <c r="AF462" s="2">
        <v>1.1725938190005891E-3</v>
      </c>
      <c r="AH462" s="1">
        <v>1.7214220237116236E-4</v>
      </c>
      <c r="AJ462" s="2">
        <v>6.4930953704380006</v>
      </c>
      <c r="AL462" s="2">
        <v>-0.31867886533199918</v>
      </c>
      <c r="AN462" s="1">
        <v>-4.6783533085778477E-2</v>
      </c>
      <c r="AP462" s="9">
        <v>1</v>
      </c>
    </row>
    <row r="463" spans="1:42" x14ac:dyDescent="0.2">
      <c r="A463" t="s">
        <v>751</v>
      </c>
      <c r="B463" t="s">
        <v>366</v>
      </c>
      <c r="D463" s="2">
        <v>4.6141330389070001</v>
      </c>
      <c r="F463" s="2">
        <v>4.65774222718</v>
      </c>
      <c r="H463" s="2">
        <v>4.3609188272999866E-2</v>
      </c>
      <c r="J463" s="1">
        <v>9.451220392927822E-3</v>
      </c>
      <c r="L463" s="2">
        <v>4.6140709819400003</v>
      </c>
      <c r="N463" s="2">
        <v>-6.2056966999790575E-5</v>
      </c>
      <c r="P463" s="1">
        <v>-1.3449323302236358E-5</v>
      </c>
      <c r="R463" s="2">
        <v>4.6132130172459993</v>
      </c>
      <c r="T463" s="2">
        <v>-9.2002166100080274E-4</v>
      </c>
      <c r="V463" s="1">
        <v>-1.9939209668274721E-4</v>
      </c>
      <c r="X463" s="2">
        <v>4.7376925230599998</v>
      </c>
      <c r="Z463" s="2">
        <v>0.12355948415299967</v>
      </c>
      <c r="AB463" s="1">
        <v>2.6778483219085627E-2</v>
      </c>
      <c r="AD463" s="2">
        <v>4.6144743097180001</v>
      </c>
      <c r="AF463" s="2">
        <v>3.4127081099999401E-4</v>
      </c>
      <c r="AH463" s="1">
        <v>7.3962065706027961E-5</v>
      </c>
      <c r="AJ463" s="2">
        <v>4.8040221522819992</v>
      </c>
      <c r="AL463" s="2">
        <v>0.18988911337499914</v>
      </c>
      <c r="AN463" s="1">
        <v>4.1153801109293599E-2</v>
      </c>
      <c r="AP463" s="9">
        <v>1</v>
      </c>
    </row>
    <row r="464" spans="1:42" x14ac:dyDescent="0.2">
      <c r="A464" t="s">
        <v>752</v>
      </c>
      <c r="B464" t="s">
        <v>367</v>
      </c>
      <c r="D464" s="2">
        <v>5.6051870980860006</v>
      </c>
      <c r="F464" s="2">
        <v>5.7219269499080001</v>
      </c>
      <c r="H464" s="2">
        <v>0.11673985182199953</v>
      </c>
      <c r="J464" s="1">
        <v>2.0827110635051344E-2</v>
      </c>
      <c r="L464" s="2">
        <v>5.6050530982889999</v>
      </c>
      <c r="N464" s="2">
        <v>-1.3399979700068343E-4</v>
      </c>
      <c r="P464" s="1">
        <v>-2.3906391464870148E-5</v>
      </c>
      <c r="R464" s="2">
        <v>5.6029495849300002</v>
      </c>
      <c r="T464" s="2">
        <v>-2.2375131560004036E-3</v>
      </c>
      <c r="V464" s="1">
        <v>-3.9918616753479034E-4</v>
      </c>
      <c r="X464" s="2">
        <v>5.7982389488179997</v>
      </c>
      <c r="Z464" s="2">
        <v>0.19305185073199915</v>
      </c>
      <c r="AB464" s="1">
        <v>3.444164259885641E-2</v>
      </c>
      <c r="AD464" s="2">
        <v>5.6059244792919998</v>
      </c>
      <c r="AF464" s="2">
        <v>7.373812059991991E-4</v>
      </c>
      <c r="AH464" s="1">
        <v>1.3155336175147341E-4</v>
      </c>
      <c r="AJ464" s="2">
        <v>5.9780940079429996</v>
      </c>
      <c r="AL464" s="2">
        <v>0.37290690985699904</v>
      </c>
      <c r="AN464" s="1">
        <v>6.6528896062066384E-2</v>
      </c>
      <c r="AP464" s="9">
        <v>2</v>
      </c>
    </row>
    <row r="465" spans="1:42" x14ac:dyDescent="0.2">
      <c r="A465" t="s">
        <v>753</v>
      </c>
      <c r="B465" t="s">
        <v>368</v>
      </c>
      <c r="D465" s="2">
        <v>4.9151624082279994</v>
      </c>
      <c r="F465" s="2">
        <v>5.0558076561970005</v>
      </c>
      <c r="H465" s="2">
        <v>0.14064524796900102</v>
      </c>
      <c r="J465" s="1">
        <v>2.8614567798117996E-2</v>
      </c>
      <c r="L465" s="2">
        <v>4.9151269152419994</v>
      </c>
      <c r="N465" s="2">
        <v>-3.5492986000029703E-5</v>
      </c>
      <c r="P465" s="1">
        <v>-7.2211217152487815E-6</v>
      </c>
      <c r="R465" s="2">
        <v>4.9145090516470002</v>
      </c>
      <c r="T465" s="2">
        <v>-6.5335658099918703E-4</v>
      </c>
      <c r="V465" s="1">
        <v>-1.3292675332669899E-4</v>
      </c>
      <c r="X465" s="2">
        <v>5.1513292552839998</v>
      </c>
      <c r="Z465" s="2">
        <v>0.23616684705600033</v>
      </c>
      <c r="AB465" s="1">
        <v>4.8048635516225506E-2</v>
      </c>
      <c r="AD465" s="2">
        <v>4.9153578356169998</v>
      </c>
      <c r="AF465" s="2">
        <v>1.9542738900035772E-4</v>
      </c>
      <c r="AH465" s="1">
        <v>3.9760108165136433E-5</v>
      </c>
      <c r="AJ465" s="2">
        <v>5.3613905145039995</v>
      </c>
      <c r="AL465" s="2">
        <v>0.44622810627600007</v>
      </c>
      <c r="AN465" s="1">
        <v>9.0786034969874571E-2</v>
      </c>
      <c r="AP465" s="9">
        <v>2</v>
      </c>
    </row>
    <row r="466" spans="1:42" x14ac:dyDescent="0.2">
      <c r="A466" t="s">
        <v>754</v>
      </c>
      <c r="B466" t="s">
        <v>369</v>
      </c>
      <c r="D466" s="2">
        <v>4.4324478226730006</v>
      </c>
      <c r="F466" s="2">
        <v>4.3092908252149993</v>
      </c>
      <c r="H466" s="2">
        <v>-0.12315699745800135</v>
      </c>
      <c r="J466" s="1">
        <v>-2.7785323682328462E-2</v>
      </c>
      <c r="L466" s="2">
        <v>4.4323522701179998</v>
      </c>
      <c r="N466" s="2">
        <v>-9.5552555000821826E-5</v>
      </c>
      <c r="P466" s="1">
        <v>-2.1557513776484475E-5</v>
      </c>
      <c r="R466" s="2">
        <v>4.4305111979660001</v>
      </c>
      <c r="T466" s="2">
        <v>-1.9366247070005116E-3</v>
      </c>
      <c r="V466" s="1">
        <v>-4.3691991073064104E-4</v>
      </c>
      <c r="X466" s="2">
        <v>4.2076495434999996</v>
      </c>
      <c r="Z466" s="2">
        <v>-0.22479827917300099</v>
      </c>
      <c r="AB466" s="1">
        <v>-5.0716508838097439E-2</v>
      </c>
      <c r="AD466" s="2">
        <v>4.4329742788960003</v>
      </c>
      <c r="AF466" s="2">
        <v>5.2645622299962724E-4</v>
      </c>
      <c r="AH466" s="1">
        <v>1.1877324766389382E-4</v>
      </c>
      <c r="AJ466" s="2">
        <v>4.0313809269050003</v>
      </c>
      <c r="AL466" s="2">
        <v>-0.40106689576800036</v>
      </c>
      <c r="AN466" s="1">
        <v>-9.0484290354519228E-2</v>
      </c>
      <c r="AP466" s="9">
        <v>1</v>
      </c>
    </row>
    <row r="468" spans="1:42" x14ac:dyDescent="0.2">
      <c r="B468" t="s">
        <v>370</v>
      </c>
    </row>
    <row r="469" spans="1:42" x14ac:dyDescent="0.2">
      <c r="A469" t="s">
        <v>755</v>
      </c>
      <c r="B469" t="s">
        <v>371</v>
      </c>
      <c r="D469" s="2">
        <v>3.8947346410049999</v>
      </c>
      <c r="F469" s="2">
        <v>4.1373757718190003</v>
      </c>
      <c r="H469" s="2">
        <v>0.24264113081400041</v>
      </c>
      <c r="J469" s="1">
        <v>6.2299785012154031E-2</v>
      </c>
      <c r="L469" s="2">
        <v>3.8947118606210003</v>
      </c>
      <c r="N469" s="2">
        <v>-2.278038399960991E-5</v>
      </c>
      <c r="P469" s="1">
        <v>-5.8490208189720586E-6</v>
      </c>
      <c r="R469" s="2">
        <v>3.8944774656810002</v>
      </c>
      <c r="T469" s="2">
        <v>-2.5717532399971432E-4</v>
      </c>
      <c r="V469" s="1">
        <v>-6.603153942558526E-5</v>
      </c>
      <c r="X469" s="2">
        <v>4.3123967104709999</v>
      </c>
      <c r="Z469" s="2">
        <v>0.41766206946600004</v>
      </c>
      <c r="AB469" s="1">
        <v>0.1072376189814632</v>
      </c>
      <c r="AD469" s="2">
        <v>3.8948597653060002</v>
      </c>
      <c r="AF469" s="2">
        <v>1.2512430100031224E-4</v>
      </c>
      <c r="AH469" s="1">
        <v>3.2126527872518954E-5</v>
      </c>
      <c r="AJ469" s="2">
        <v>4.6722891333900005</v>
      </c>
      <c r="AL469" s="2">
        <v>0.77755449238500063</v>
      </c>
      <c r="AN469" s="1">
        <v>0.19964248249384198</v>
      </c>
      <c r="AP469" s="9">
        <v>2</v>
      </c>
    </row>
    <row r="470" spans="1:42" x14ac:dyDescent="0.2">
      <c r="A470" t="s">
        <v>756</v>
      </c>
      <c r="B470" t="s">
        <v>372</v>
      </c>
      <c r="D470" s="2">
        <v>3.3503260659679999</v>
      </c>
      <c r="F470" s="2">
        <v>3.436900680371</v>
      </c>
      <c r="H470" s="2">
        <v>8.6574614403000183E-2</v>
      </c>
      <c r="J470" s="1">
        <v>2.5840653326972947E-2</v>
      </c>
      <c r="L470" s="2">
        <v>3.3501749439340003</v>
      </c>
      <c r="N470" s="2">
        <v>-1.5112203399958446E-4</v>
      </c>
      <c r="P470" s="1">
        <v>-4.5106664552639959E-5</v>
      </c>
      <c r="R470" s="2">
        <v>3.3474677032539999</v>
      </c>
      <c r="T470" s="2">
        <v>-2.8583627139999734E-3</v>
      </c>
      <c r="V470" s="1">
        <v>-8.5315956050806513E-4</v>
      </c>
      <c r="X470" s="2">
        <v>3.4726252883600002</v>
      </c>
      <c r="Z470" s="2">
        <v>0.12229922239200031</v>
      </c>
      <c r="AB470" s="1">
        <v>3.6503677547774664E-2</v>
      </c>
      <c r="AD470" s="2">
        <v>3.351158301241</v>
      </c>
      <c r="AF470" s="2">
        <v>8.32235273000137E-4</v>
      </c>
      <c r="AH470" s="1">
        <v>2.4840426173853073E-4</v>
      </c>
      <c r="AJ470" s="2">
        <v>3.6112178590620001</v>
      </c>
      <c r="AL470" s="2">
        <v>0.26089179309400023</v>
      </c>
      <c r="AN470" s="1">
        <v>7.7870567806546179E-2</v>
      </c>
      <c r="AP470" s="9">
        <v>1</v>
      </c>
    </row>
    <row r="471" spans="1:42" x14ac:dyDescent="0.2">
      <c r="A471" t="s">
        <v>757</v>
      </c>
      <c r="B471" t="s">
        <v>373</v>
      </c>
      <c r="D471" s="2">
        <v>8.7959018230120005</v>
      </c>
      <c r="F471" s="2">
        <v>8.5828163857240014</v>
      </c>
      <c r="H471" s="2">
        <v>-0.21308543728799911</v>
      </c>
      <c r="J471" s="1">
        <v>-2.422553611620824E-2</v>
      </c>
      <c r="L471" s="2">
        <v>8.7958499470460012</v>
      </c>
      <c r="N471" s="2">
        <v>-5.1875965999315099E-5</v>
      </c>
      <c r="P471" s="1">
        <v>-5.8977427264588425E-6</v>
      </c>
      <c r="R471" s="2">
        <v>8.794396208897</v>
      </c>
      <c r="T471" s="2">
        <v>-1.5056141150004976E-3</v>
      </c>
      <c r="V471" s="1">
        <v>-1.7117222830540039E-4</v>
      </c>
      <c r="X471" s="2">
        <v>8.3735047415739992</v>
      </c>
      <c r="Z471" s="2">
        <v>-0.42239708143800136</v>
      </c>
      <c r="AB471" s="1">
        <v>-4.8022032298373131E-2</v>
      </c>
      <c r="AD471" s="2">
        <v>8.7961884970490001</v>
      </c>
      <c r="AF471" s="2">
        <v>2.8667403699955685E-4</v>
      </c>
      <c r="AH471" s="1">
        <v>3.2591773165266002E-5</v>
      </c>
      <c r="AJ471" s="2">
        <v>8.0621295768839989</v>
      </c>
      <c r="AL471" s="2">
        <v>-0.73377224612800163</v>
      </c>
      <c r="AN471" s="1">
        <v>-8.342205960147181E-2</v>
      </c>
      <c r="AP471" s="9">
        <v>4</v>
      </c>
    </row>
    <row r="472" spans="1:42" x14ac:dyDescent="0.2">
      <c r="A472" t="s">
        <v>758</v>
      </c>
      <c r="B472" t="s">
        <v>374</v>
      </c>
      <c r="D472" s="2">
        <v>4.4779415705779995</v>
      </c>
      <c r="F472" s="2">
        <v>4.9254305900419997</v>
      </c>
      <c r="H472" s="2">
        <v>0.44748901946400022</v>
      </c>
      <c r="J472" s="1">
        <v>9.9931857620518177E-2</v>
      </c>
      <c r="L472" s="2">
        <v>4.4778769764520003</v>
      </c>
      <c r="N472" s="2">
        <v>-6.4594125999128948E-5</v>
      </c>
      <c r="P472" s="1">
        <v>-1.4424959544702441E-5</v>
      </c>
      <c r="R472" s="2">
        <v>4.4768929794719998</v>
      </c>
      <c r="T472" s="2">
        <v>-1.0485911059996411E-3</v>
      </c>
      <c r="V472" s="1">
        <v>-2.3416810815249026E-4</v>
      </c>
      <c r="X472" s="2">
        <v>5.2533279611440005</v>
      </c>
      <c r="Z472" s="2">
        <v>0.775386390566001</v>
      </c>
      <c r="AB472" s="1">
        <v>0.17315687986208281</v>
      </c>
      <c r="AD472" s="2">
        <v>4.4782969658949998</v>
      </c>
      <c r="AF472" s="2">
        <v>3.5539531700035099E-4</v>
      </c>
      <c r="AH472" s="1">
        <v>7.9365778092204447E-5</v>
      </c>
      <c r="AJ472" s="2">
        <v>5.9200722995030004</v>
      </c>
      <c r="AL472" s="2">
        <v>1.4421307289250009</v>
      </c>
      <c r="AN472" s="1">
        <v>0.32205215414163052</v>
      </c>
      <c r="AP472" s="9">
        <v>3</v>
      </c>
    </row>
    <row r="473" spans="1:42" x14ac:dyDescent="0.2">
      <c r="A473" t="s">
        <v>759</v>
      </c>
      <c r="B473" t="s">
        <v>375</v>
      </c>
      <c r="D473" s="2">
        <v>4.7946239911040003</v>
      </c>
      <c r="F473" s="2">
        <v>5.0262247744449997</v>
      </c>
      <c r="H473" s="2">
        <v>0.23160078334099943</v>
      </c>
      <c r="J473" s="1">
        <v>4.830426406131412E-2</v>
      </c>
      <c r="L473" s="2">
        <v>4.7945392711500006</v>
      </c>
      <c r="N473" s="2">
        <v>-8.471995399972343E-5</v>
      </c>
      <c r="P473" s="1">
        <v>-1.766978060363311E-5</v>
      </c>
      <c r="R473" s="2">
        <v>4.7932177540459993</v>
      </c>
      <c r="T473" s="2">
        <v>-1.4062370580010253E-3</v>
      </c>
      <c r="V473" s="1">
        <v>-2.932945441832714E-4</v>
      </c>
      <c r="X473" s="2">
        <v>5.1496129016000003</v>
      </c>
      <c r="Z473" s="2">
        <v>0.35498891049600001</v>
      </c>
      <c r="AB473" s="1">
        <v>7.4038946777609763E-2</v>
      </c>
      <c r="AD473" s="2">
        <v>4.7950901766839999</v>
      </c>
      <c r="AF473" s="2">
        <v>4.6618557999966725E-4</v>
      </c>
      <c r="AH473" s="1">
        <v>9.7230894615434551E-5</v>
      </c>
      <c r="AJ473" s="2">
        <v>5.4974445747910003</v>
      </c>
      <c r="AL473" s="2">
        <v>0.70282058368700007</v>
      </c>
      <c r="AN473" s="1">
        <v>0.1465851305526818</v>
      </c>
      <c r="AP473" s="9">
        <v>3</v>
      </c>
    </row>
    <row r="474" spans="1:42" x14ac:dyDescent="0.2">
      <c r="A474" t="s">
        <v>760</v>
      </c>
      <c r="B474" t="s">
        <v>376</v>
      </c>
      <c r="D474" s="2">
        <v>5.9896357479319997</v>
      </c>
      <c r="F474" s="2">
        <v>6.3791387497950005</v>
      </c>
      <c r="H474" s="2">
        <v>0.3895030018630008</v>
      </c>
      <c r="J474" s="1">
        <v>6.5029497327526442E-2</v>
      </c>
      <c r="L474" s="2">
        <v>5.9895952086429993</v>
      </c>
      <c r="N474" s="2">
        <v>-4.0539289000385281E-5</v>
      </c>
      <c r="P474" s="1">
        <v>-6.7682394566951759E-6</v>
      </c>
      <c r="R474" s="2">
        <v>5.9890796276390006</v>
      </c>
      <c r="T474" s="2">
        <v>-5.5612029299911825E-4</v>
      </c>
      <c r="V474" s="1">
        <v>-9.2847097286529663E-5</v>
      </c>
      <c r="X474" s="2">
        <v>6.535439245219</v>
      </c>
      <c r="Z474" s="2">
        <v>0.54580349728700028</v>
      </c>
      <c r="AB474" s="1">
        <v>9.1124656031954215E-2</v>
      </c>
      <c r="AD474" s="2">
        <v>5.9898586014280006</v>
      </c>
      <c r="AF474" s="2">
        <v>2.2285349600092985E-4</v>
      </c>
      <c r="AH474" s="1">
        <v>3.7206518956995496E-5</v>
      </c>
      <c r="AJ474" s="2">
        <v>7.1146729211270001</v>
      </c>
      <c r="AL474" s="2">
        <v>1.1250371731950004</v>
      </c>
      <c r="AN474" s="1">
        <v>0.1878306495655323</v>
      </c>
      <c r="AP474" s="9">
        <v>3</v>
      </c>
    </row>
    <row r="475" spans="1:42" x14ac:dyDescent="0.2">
      <c r="A475" t="s">
        <v>761</v>
      </c>
      <c r="B475" t="s">
        <v>377</v>
      </c>
      <c r="D475" s="2">
        <v>7.7792222954219996</v>
      </c>
      <c r="F475" s="2">
        <v>7.8181621702120001</v>
      </c>
      <c r="H475" s="2">
        <v>3.8939874790000495E-2</v>
      </c>
      <c r="J475" s="1">
        <v>5.0056256668377054E-3</v>
      </c>
      <c r="L475" s="2">
        <v>7.7791930720320002</v>
      </c>
      <c r="N475" s="2">
        <v>-2.9223389999444294E-5</v>
      </c>
      <c r="P475" s="1">
        <v>-3.7565953111588015E-6</v>
      </c>
      <c r="R475" s="2">
        <v>7.7782613133640002</v>
      </c>
      <c r="T475" s="2">
        <v>-9.609820579994377E-4</v>
      </c>
      <c r="V475" s="1">
        <v>-1.235318932285772E-4</v>
      </c>
      <c r="X475" s="2">
        <v>7.7840208896230001</v>
      </c>
      <c r="Z475" s="2">
        <v>4.7985942010004834E-3</v>
      </c>
      <c r="AB475" s="1">
        <v>6.1684754834996961E-4</v>
      </c>
      <c r="AD475" s="2">
        <v>7.779384001265</v>
      </c>
      <c r="AF475" s="2">
        <v>1.6170584300034818E-4</v>
      </c>
      <c r="AH475" s="1">
        <v>2.0786890624723575E-5</v>
      </c>
      <c r="AJ475" s="2">
        <v>7.8447467767879999</v>
      </c>
      <c r="AL475" s="2">
        <v>6.5524481366000309E-2</v>
      </c>
      <c r="AN475" s="1">
        <v>8.4230118227320572E-3</v>
      </c>
      <c r="AP475" s="9">
        <v>1</v>
      </c>
    </row>
    <row r="477" spans="1:42" x14ac:dyDescent="0.2">
      <c r="B477" t="s">
        <v>378</v>
      </c>
    </row>
    <row r="478" spans="1:42" x14ac:dyDescent="0.2">
      <c r="A478" t="s">
        <v>762</v>
      </c>
      <c r="B478" t="s">
        <v>379</v>
      </c>
      <c r="D478" s="2">
        <v>4.3086489165200001</v>
      </c>
      <c r="F478" s="2">
        <v>4.0883130777550001</v>
      </c>
      <c r="H478" s="2">
        <v>-0.22033583876500007</v>
      </c>
      <c r="J478" s="1">
        <v>-5.1138034923244667E-2</v>
      </c>
      <c r="L478" s="2">
        <v>4.3088581306640004</v>
      </c>
      <c r="N478" s="2">
        <v>2.0921414400021376E-4</v>
      </c>
      <c r="P478" s="1">
        <v>4.8556786141951749E-5</v>
      </c>
      <c r="R478" s="2">
        <v>4.3133025113499999</v>
      </c>
      <c r="T478" s="2">
        <v>4.6535948299997187E-3</v>
      </c>
      <c r="V478" s="1">
        <v>1.080058951231126E-3</v>
      </c>
      <c r="X478" s="2">
        <v>3.9991658588780004</v>
      </c>
      <c r="Z478" s="2">
        <v>-0.30948305764199979</v>
      </c>
      <c r="AB478" s="1">
        <v>-7.1828330327726578E-2</v>
      </c>
      <c r="AD478" s="2">
        <v>4.3074954495800002</v>
      </c>
      <c r="AF478" s="2">
        <v>-1.1534669399999586E-3</v>
      </c>
      <c r="AH478" s="1">
        <v>-2.6770966081209242E-4</v>
      </c>
      <c r="AJ478" s="2">
        <v>3.6520052764050002</v>
      </c>
      <c r="AL478" s="2">
        <v>-0.65664364011499998</v>
      </c>
      <c r="AN478" s="1">
        <v>-0.15240128700143812</v>
      </c>
      <c r="AP478" s="9">
        <v>4</v>
      </c>
    </row>
    <row r="479" spans="1:42" x14ac:dyDescent="0.2">
      <c r="A479" t="s">
        <v>763</v>
      </c>
      <c r="B479" t="s">
        <v>380</v>
      </c>
      <c r="D479" s="2">
        <v>3.2387086466509998</v>
      </c>
      <c r="F479" s="2">
        <v>3.1159017135</v>
      </c>
      <c r="H479" s="2">
        <v>-0.12280693315099978</v>
      </c>
      <c r="J479" s="1">
        <v>-3.7918487443441014E-2</v>
      </c>
      <c r="L479" s="2">
        <v>3.2387810363579996</v>
      </c>
      <c r="N479" s="2">
        <v>7.2389706999853587E-5</v>
      </c>
      <c r="P479" s="1">
        <v>2.2351410669406298E-5</v>
      </c>
      <c r="R479" s="2">
        <v>3.240250962203</v>
      </c>
      <c r="T479" s="2">
        <v>1.5423155520002396E-3</v>
      </c>
      <c r="V479" s="1">
        <v>4.7621312080513246E-4</v>
      </c>
      <c r="X479" s="2">
        <v>3.040600847486</v>
      </c>
      <c r="Z479" s="2">
        <v>-0.19810779916499976</v>
      </c>
      <c r="AB479" s="1">
        <v>-6.1168762237953686E-2</v>
      </c>
      <c r="AD479" s="2">
        <v>3.238309666438</v>
      </c>
      <c r="AF479" s="2">
        <v>-3.9898021299977771E-4</v>
      </c>
      <c r="AH479" s="1">
        <v>-1.2319114083088174E-4</v>
      </c>
      <c r="AJ479" s="2">
        <v>2.8514031072140003</v>
      </c>
      <c r="AL479" s="2">
        <v>-0.38730553943699952</v>
      </c>
      <c r="AN479" s="1">
        <v>-0.1195864097987</v>
      </c>
      <c r="AP479" s="9">
        <v>4</v>
      </c>
    </row>
    <row r="480" spans="1:42" x14ac:dyDescent="0.2">
      <c r="A480" t="s">
        <v>764</v>
      </c>
      <c r="B480" t="s">
        <v>381</v>
      </c>
      <c r="D480" s="2">
        <v>5.9553076330719996</v>
      </c>
      <c r="F480" s="2">
        <v>5.8445920442229999</v>
      </c>
      <c r="H480" s="2">
        <v>-0.11071558884899968</v>
      </c>
      <c r="J480" s="1">
        <v>-1.859107802158793E-2</v>
      </c>
      <c r="L480" s="2">
        <v>5.9553948749470003</v>
      </c>
      <c r="N480" s="2">
        <v>8.7241875000643176E-5</v>
      </c>
      <c r="P480" s="1">
        <v>1.464943213280153E-5</v>
      </c>
      <c r="R480" s="2">
        <v>5.9572807863800001</v>
      </c>
      <c r="T480" s="2">
        <v>1.9731533080005192E-3</v>
      </c>
      <c r="V480" s="1">
        <v>3.3132684817873689E-4</v>
      </c>
      <c r="X480" s="2">
        <v>5.9709475780959993</v>
      </c>
      <c r="Z480" s="2">
        <v>1.563994502399968E-2</v>
      </c>
      <c r="AB480" s="1">
        <v>2.6262194982414259E-3</v>
      </c>
      <c r="AD480" s="2">
        <v>5.9548265780660001</v>
      </c>
      <c r="AF480" s="2">
        <v>-4.810550059994867E-4</v>
      </c>
      <c r="AH480" s="1">
        <v>-8.0777524124532623E-5</v>
      </c>
      <c r="AJ480" s="2">
        <v>5.7959645147760002</v>
      </c>
      <c r="AL480" s="2">
        <v>-0.15934311829599945</v>
      </c>
      <c r="AN480" s="1">
        <v>-2.6756488180578429E-2</v>
      </c>
      <c r="AP480" s="9">
        <v>3</v>
      </c>
    </row>
    <row r="481" spans="1:42" x14ac:dyDescent="0.2">
      <c r="A481" t="s">
        <v>765</v>
      </c>
      <c r="B481" t="s">
        <v>382</v>
      </c>
      <c r="D481" s="2">
        <v>2.6906006982349999</v>
      </c>
      <c r="F481" s="2">
        <v>2.673158238739</v>
      </c>
      <c r="H481" s="2">
        <v>-1.7442459495999874E-2</v>
      </c>
      <c r="J481" s="1">
        <v>-6.4827380396659771E-3</v>
      </c>
      <c r="L481" s="2">
        <v>2.6907354306839997</v>
      </c>
      <c r="N481" s="2">
        <v>1.3473244899975256E-4</v>
      </c>
      <c r="P481" s="1">
        <v>5.0075230073394151E-5</v>
      </c>
      <c r="R481" s="2">
        <v>2.6936065329610002</v>
      </c>
      <c r="T481" s="2">
        <v>3.0058347260002449E-3</v>
      </c>
      <c r="V481" s="1">
        <v>1.1171612078938486E-3</v>
      </c>
      <c r="X481" s="2">
        <v>2.7848726347369999</v>
      </c>
      <c r="Z481" s="2">
        <v>9.4271936501999942E-2</v>
      </c>
      <c r="AB481" s="1">
        <v>3.5037505403102416E-2</v>
      </c>
      <c r="AD481" s="2">
        <v>2.6898578566589997</v>
      </c>
      <c r="AF481" s="2">
        <v>-7.4284157600024159E-4</v>
      </c>
      <c r="AH481" s="1">
        <v>-2.7608763221073136E-4</v>
      </c>
      <c r="AJ481" s="2">
        <v>2.745492711222</v>
      </c>
      <c r="AL481" s="2">
        <v>5.4892012987000083E-2</v>
      </c>
      <c r="AN481" s="1">
        <v>2.0401396990273789E-2</v>
      </c>
      <c r="AP481" s="9">
        <v>4</v>
      </c>
    </row>
    <row r="482" spans="1:42" x14ac:dyDescent="0.2">
      <c r="A482" t="s">
        <v>766</v>
      </c>
      <c r="B482" t="s">
        <v>383</v>
      </c>
      <c r="D482" s="2">
        <v>5.3244823734290003</v>
      </c>
      <c r="F482" s="2">
        <v>5.1127063777419997</v>
      </c>
      <c r="H482" s="2">
        <v>-0.21177599568700067</v>
      </c>
      <c r="J482" s="1">
        <v>-3.977400634169357E-2</v>
      </c>
      <c r="L482" s="2">
        <v>5.324567842604</v>
      </c>
      <c r="N482" s="2">
        <v>8.5469174999630582E-5</v>
      </c>
      <c r="P482" s="1">
        <v>1.6052109671007869E-5</v>
      </c>
      <c r="R482" s="2">
        <v>5.3266159843720002</v>
      </c>
      <c r="T482" s="2">
        <v>2.1336109429999084E-3</v>
      </c>
      <c r="V482" s="1">
        <v>4.0071706381212966E-4</v>
      </c>
      <c r="X482" s="2">
        <v>5.0369721985360005</v>
      </c>
      <c r="Z482" s="2">
        <v>-0.28751017489299979</v>
      </c>
      <c r="AB482" s="1">
        <v>-5.3997770060762063E-2</v>
      </c>
      <c r="AD482" s="2">
        <v>5.3240107141969997</v>
      </c>
      <c r="AF482" s="2">
        <v>-4.7165923200065407E-4</v>
      </c>
      <c r="AH482" s="1">
        <v>-8.8583114549199365E-5</v>
      </c>
      <c r="AJ482" s="2">
        <v>4.7119941709809998</v>
      </c>
      <c r="AL482" s="2">
        <v>-0.61248820244800051</v>
      </c>
      <c r="AN482" s="1">
        <v>-0.11503244061892803</v>
      </c>
      <c r="AP482" s="9">
        <v>4</v>
      </c>
    </row>
    <row r="483" spans="1:42" x14ac:dyDescent="0.2">
      <c r="A483" t="s">
        <v>767</v>
      </c>
      <c r="B483" t="s">
        <v>384</v>
      </c>
      <c r="D483" s="2">
        <v>3.9607792591119999</v>
      </c>
      <c r="F483" s="2">
        <v>3.8198282319729997</v>
      </c>
      <c r="H483" s="2">
        <v>-0.14095102713900021</v>
      </c>
      <c r="J483" s="1">
        <v>-3.5586690880269146E-2</v>
      </c>
      <c r="L483" s="2">
        <v>3.9608103449070002</v>
      </c>
      <c r="N483" s="2">
        <v>3.1085795000329597E-5</v>
      </c>
      <c r="P483" s="1">
        <v>7.8484038030685364E-6</v>
      </c>
      <c r="R483" s="2">
        <v>3.9614925922630002</v>
      </c>
      <c r="T483" s="2">
        <v>7.1333315100030603E-4</v>
      </c>
      <c r="V483" s="1">
        <v>1.8009919370266399E-4</v>
      </c>
      <c r="X483" s="2">
        <v>3.7971035687489998</v>
      </c>
      <c r="Z483" s="2">
        <v>-0.16367569036300011</v>
      </c>
      <c r="AB483" s="1">
        <v>-4.1324113174561493E-2</v>
      </c>
      <c r="AD483" s="2">
        <v>3.9606078314669997</v>
      </c>
      <c r="AF483" s="2">
        <v>-1.7142764500022167E-4</v>
      </c>
      <c r="AH483" s="1">
        <v>-4.3281292338077798E-5</v>
      </c>
      <c r="AJ483" s="2">
        <v>3.5835816492209998</v>
      </c>
      <c r="AL483" s="2">
        <v>-0.37719760989100015</v>
      </c>
      <c r="AN483" s="1">
        <v>-9.5233181456208502E-2</v>
      </c>
      <c r="AP483" s="9">
        <v>3</v>
      </c>
    </row>
    <row r="484" spans="1:42" x14ac:dyDescent="0.2">
      <c r="A484" t="s">
        <v>768</v>
      </c>
      <c r="B484" t="s">
        <v>385</v>
      </c>
      <c r="D484" s="2">
        <v>4.2648190606389997</v>
      </c>
      <c r="F484" s="2">
        <v>4.111039211125</v>
      </c>
      <c r="H484" s="2">
        <v>-0.1537798495139997</v>
      </c>
      <c r="J484" s="1">
        <v>-3.6057766420448986E-2</v>
      </c>
      <c r="L484" s="2">
        <v>4.2649411110789996</v>
      </c>
      <c r="N484" s="2">
        <v>1.2205043999991005E-4</v>
      </c>
      <c r="P484" s="1">
        <v>2.8617964388300023E-5</v>
      </c>
      <c r="R484" s="2">
        <v>4.2672793954809993</v>
      </c>
      <c r="T484" s="2">
        <v>2.4603348419995896E-3</v>
      </c>
      <c r="V484" s="1">
        <v>5.7689079114905202E-4</v>
      </c>
      <c r="X484" s="2">
        <v>3.9938787213349998</v>
      </c>
      <c r="Z484" s="2">
        <v>-0.27094033930399997</v>
      </c>
      <c r="AB484" s="1">
        <v>-6.3529152222323082E-2</v>
      </c>
      <c r="AD484" s="2">
        <v>4.2641466369299996</v>
      </c>
      <c r="AF484" s="2">
        <v>-6.7242370900011394E-4</v>
      </c>
      <c r="AH484" s="1">
        <v>-1.5766758200976629E-4</v>
      </c>
      <c r="AJ484" s="2">
        <v>3.7551955364539999</v>
      </c>
      <c r="AL484" s="2">
        <v>-0.50962352418499979</v>
      </c>
      <c r="AN484" s="1">
        <v>-0.11949475861436491</v>
      </c>
      <c r="AP484" s="9">
        <v>4</v>
      </c>
    </row>
    <row r="485" spans="1:42" x14ac:dyDescent="0.2">
      <c r="A485" t="s">
        <v>769</v>
      </c>
      <c r="B485" t="s">
        <v>386</v>
      </c>
      <c r="D485" s="2">
        <v>3.2518286448659999</v>
      </c>
      <c r="F485" s="2">
        <v>3.1368799426310003</v>
      </c>
      <c r="H485" s="2">
        <v>-0.11494870223499953</v>
      </c>
      <c r="J485" s="1">
        <v>-3.5348942022661929E-2</v>
      </c>
      <c r="L485" s="2">
        <v>3.2519124157069998</v>
      </c>
      <c r="N485" s="2">
        <v>8.3770840999974894E-5</v>
      </c>
      <c r="P485" s="1">
        <v>2.5761148617788526E-5</v>
      </c>
      <c r="R485" s="2">
        <v>3.2537214713710001</v>
      </c>
      <c r="T485" s="2">
        <v>1.8928265050002224E-3</v>
      </c>
      <c r="V485" s="1">
        <v>5.820806419147038E-4</v>
      </c>
      <c r="X485" s="2">
        <v>3.1102900207969997</v>
      </c>
      <c r="Z485" s="2">
        <v>-0.1415386240690002</v>
      </c>
      <c r="AB485" s="1">
        <v>-4.3525855611261051E-2</v>
      </c>
      <c r="AD485" s="2">
        <v>3.2513667327119999</v>
      </c>
      <c r="AF485" s="2">
        <v>-4.6191215399993268E-4</v>
      </c>
      <c r="AH485" s="1">
        <v>-1.4204689251667718E-4</v>
      </c>
      <c r="AJ485" s="2">
        <v>2.9309218685489999</v>
      </c>
      <c r="AL485" s="2">
        <v>-0.32090677631699993</v>
      </c>
      <c r="AN485" s="1">
        <v>-9.8685020449539626E-2</v>
      </c>
      <c r="AP485" s="9">
        <v>4</v>
      </c>
    </row>
    <row r="486" spans="1:42" x14ac:dyDescent="0.2">
      <c r="A486" t="s">
        <v>770</v>
      </c>
      <c r="B486" t="s">
        <v>387</v>
      </c>
      <c r="D486" s="2">
        <v>2.8016015710069997</v>
      </c>
      <c r="F486" s="2">
        <v>2.7586759893639998</v>
      </c>
      <c r="H486" s="2">
        <v>-4.2925581642999866E-2</v>
      </c>
      <c r="J486" s="1">
        <v>-1.5321800961002038E-2</v>
      </c>
      <c r="L486" s="2">
        <v>2.8016920065799997</v>
      </c>
      <c r="N486" s="2">
        <v>9.0435573000036129E-5</v>
      </c>
      <c r="P486" s="1">
        <v>3.2279955128498238E-5</v>
      </c>
      <c r="R486" s="2">
        <v>2.80371560108</v>
      </c>
      <c r="T486" s="2">
        <v>2.1140300730002615E-3</v>
      </c>
      <c r="V486" s="1">
        <v>7.5457912890889778E-4</v>
      </c>
      <c r="X486" s="2">
        <v>2.8998137679820002</v>
      </c>
      <c r="Z486" s="2">
        <v>9.8212196975000499E-2</v>
      </c>
      <c r="AB486" s="1">
        <v>3.5055733117575094E-2</v>
      </c>
      <c r="AD486" s="2">
        <v>2.8011027761130003</v>
      </c>
      <c r="AF486" s="2">
        <v>-4.9879489399939914E-4</v>
      </c>
      <c r="AH486" s="1">
        <v>-1.7803919699406568E-4</v>
      </c>
      <c r="AJ486" s="2">
        <v>2.8257172336980001</v>
      </c>
      <c r="AL486" s="2">
        <v>2.4115662691000406E-2</v>
      </c>
      <c r="AN486" s="1">
        <v>8.6078130953975516E-3</v>
      </c>
      <c r="AP486" s="9">
        <v>4</v>
      </c>
    </row>
    <row r="487" spans="1:42" x14ac:dyDescent="0.2">
      <c r="A487" t="s">
        <v>771</v>
      </c>
      <c r="B487" t="s">
        <v>388</v>
      </c>
      <c r="D487" s="2">
        <v>3.924251361529</v>
      </c>
      <c r="F487" s="2">
        <v>3.898917114039</v>
      </c>
      <c r="H487" s="2">
        <v>-2.5334247490000017E-2</v>
      </c>
      <c r="J487" s="1">
        <v>-6.4558167038844001E-3</v>
      </c>
      <c r="L487" s="2">
        <v>3.9243752439210002</v>
      </c>
      <c r="N487" s="2">
        <v>1.2388239200022966E-4</v>
      </c>
      <c r="P487" s="1">
        <v>3.1568414096685578E-5</v>
      </c>
      <c r="R487" s="2">
        <v>3.9272165003160002</v>
      </c>
      <c r="T487" s="2">
        <v>2.965138787000221E-3</v>
      </c>
      <c r="V487" s="1">
        <v>7.5559349130095439E-4</v>
      </c>
      <c r="X487" s="2">
        <v>4.0452520699169998</v>
      </c>
      <c r="Z487" s="2">
        <v>0.12100070838799981</v>
      </c>
      <c r="AB487" s="1">
        <v>3.0834087126583677E-2</v>
      </c>
      <c r="AD487" s="2">
        <v>3.9235679607759999</v>
      </c>
      <c r="AF487" s="2">
        <v>-6.8340075300010739E-4</v>
      </c>
      <c r="AH487" s="1">
        <v>-1.7414805781804839E-4</v>
      </c>
      <c r="AJ487" s="2">
        <v>3.9934717974510003</v>
      </c>
      <c r="AL487" s="2">
        <v>6.9220435922000334E-2</v>
      </c>
      <c r="AN487" s="1">
        <v>1.7639144271082086E-2</v>
      </c>
      <c r="AP487" s="9">
        <v>4</v>
      </c>
    </row>
    <row r="488" spans="1:42" x14ac:dyDescent="0.2">
      <c r="A488" t="s">
        <v>772</v>
      </c>
      <c r="B488" t="s">
        <v>389</v>
      </c>
      <c r="D488" s="2">
        <v>4.1322681018490002</v>
      </c>
      <c r="F488" s="2">
        <v>3.9791698629910002</v>
      </c>
      <c r="H488" s="2">
        <v>-0.153098238858</v>
      </c>
      <c r="J488" s="1">
        <v>-3.7049444780578387E-2</v>
      </c>
      <c r="L488" s="2">
        <v>4.1324070509290003</v>
      </c>
      <c r="N488" s="2">
        <v>1.3894908000011696E-4</v>
      </c>
      <c r="P488" s="1">
        <v>3.3625378744894026E-5</v>
      </c>
      <c r="R488" s="2">
        <v>4.1350833574140005</v>
      </c>
      <c r="T488" s="2">
        <v>2.8152555650002853E-3</v>
      </c>
      <c r="V488" s="1">
        <v>6.8128579647109243E-4</v>
      </c>
      <c r="X488" s="2">
        <v>3.8977205630239999</v>
      </c>
      <c r="Z488" s="2">
        <v>-0.23454753882500023</v>
      </c>
      <c r="AB488" s="1">
        <v>-5.6760000330097406E-2</v>
      </c>
      <c r="AD488" s="2">
        <v>4.1315025499379994</v>
      </c>
      <c r="AF488" s="2">
        <v>-7.6555191100080577E-4</v>
      </c>
      <c r="AH488" s="1">
        <v>-1.852619172164208E-4</v>
      </c>
      <c r="AJ488" s="2">
        <v>3.6584669614509999</v>
      </c>
      <c r="AL488" s="2">
        <v>-0.47380114039800025</v>
      </c>
      <c r="AN488" s="1">
        <v>-0.11465885773142261</v>
      </c>
      <c r="AP488" s="9">
        <v>4</v>
      </c>
    </row>
    <row r="490" spans="1:42" x14ac:dyDescent="0.2">
      <c r="B490" t="s">
        <v>390</v>
      </c>
    </row>
    <row r="491" spans="1:42" x14ac:dyDescent="0.2">
      <c r="A491" t="s">
        <v>773</v>
      </c>
      <c r="B491" t="s">
        <v>391</v>
      </c>
      <c r="D491" s="2">
        <v>3.4423411644259998</v>
      </c>
      <c r="F491" s="2">
        <v>3.4627583809230003</v>
      </c>
      <c r="H491" s="2">
        <v>2.0417216497000457E-2</v>
      </c>
      <c r="J491" s="1">
        <v>5.9312007502327173E-3</v>
      </c>
      <c r="L491" s="2">
        <v>3.4423166860859999</v>
      </c>
      <c r="N491" s="2">
        <v>-2.4478339999856047E-5</v>
      </c>
      <c r="P491" s="1">
        <v>-7.1109570000850676E-6</v>
      </c>
      <c r="R491" s="2">
        <v>3.4418168260740001</v>
      </c>
      <c r="T491" s="2">
        <v>-5.2433835199972023E-4</v>
      </c>
      <c r="V491" s="1">
        <v>-1.523202747648495E-4</v>
      </c>
      <c r="X491" s="2">
        <v>3.588571370151</v>
      </c>
      <c r="Z491" s="2">
        <v>0.14623020572500023</v>
      </c>
      <c r="AB491" s="1">
        <v>4.2479870163997437E-2</v>
      </c>
      <c r="AD491" s="2">
        <v>3.4424760835820001</v>
      </c>
      <c r="AF491" s="2">
        <v>1.3491915600027937E-4</v>
      </c>
      <c r="AH491" s="1">
        <v>3.919401057471209E-5</v>
      </c>
      <c r="AJ491" s="2">
        <v>3.6194483919649998</v>
      </c>
      <c r="AL491" s="2">
        <v>0.17710722753899999</v>
      </c>
      <c r="AN491" s="1">
        <v>5.1449644029845046E-2</v>
      </c>
      <c r="AP491" s="9">
        <v>3</v>
      </c>
    </row>
    <row r="492" spans="1:42" x14ac:dyDescent="0.2">
      <c r="A492" t="s">
        <v>774</v>
      </c>
      <c r="B492" t="s">
        <v>392</v>
      </c>
      <c r="D492" s="2">
        <v>7.4835136560279993</v>
      </c>
      <c r="F492" s="2">
        <v>7.3064550557489998</v>
      </c>
      <c r="H492" s="2">
        <v>-0.17705860027899956</v>
      </c>
      <c r="J492" s="1">
        <v>-2.3659821898818635E-2</v>
      </c>
      <c r="L492" s="2">
        <v>7.4834107292659997</v>
      </c>
      <c r="N492" s="2">
        <v>-1.0292676199963324E-4</v>
      </c>
      <c r="P492" s="1">
        <v>-1.375380158713619E-5</v>
      </c>
      <c r="R492" s="2">
        <v>7.4812767348459994</v>
      </c>
      <c r="T492" s="2">
        <v>-2.236921181999918E-3</v>
      </c>
      <c r="V492" s="1">
        <v>-2.9891322242701717E-4</v>
      </c>
      <c r="X492" s="2">
        <v>7.1839749570199993</v>
      </c>
      <c r="Z492" s="2">
        <v>-0.29953869900800001</v>
      </c>
      <c r="AB492" s="1">
        <v>-4.00264785735669E-2</v>
      </c>
      <c r="AD492" s="2">
        <v>7.4840810261949997</v>
      </c>
      <c r="AF492" s="2">
        <v>5.6737016700036946E-4</v>
      </c>
      <c r="AH492" s="1">
        <v>7.5816012782090741E-5</v>
      </c>
      <c r="AJ492" s="2">
        <v>6.9282970278849998</v>
      </c>
      <c r="AL492" s="2">
        <v>-0.55521662814299955</v>
      </c>
      <c r="AN492" s="1">
        <v>-7.4191970999581247E-2</v>
      </c>
      <c r="AP492" s="9">
        <v>2</v>
      </c>
    </row>
    <row r="493" spans="1:42" x14ac:dyDescent="0.2">
      <c r="A493" t="s">
        <v>775</v>
      </c>
      <c r="B493" t="s">
        <v>393</v>
      </c>
      <c r="D493" s="2">
        <v>4.7684481591410002</v>
      </c>
      <c r="F493" s="2">
        <v>4.8203261398560002</v>
      </c>
      <c r="H493" s="2">
        <v>5.1877980715000049E-2</v>
      </c>
      <c r="J493" s="1">
        <v>1.0879426384357606E-2</v>
      </c>
      <c r="L493" s="2">
        <v>4.7684385374550002</v>
      </c>
      <c r="N493" s="2">
        <v>-9.6216859999387339E-6</v>
      </c>
      <c r="P493" s="1">
        <v>-2.0177813994882577E-6</v>
      </c>
      <c r="R493" s="2">
        <v>4.7683176724829996</v>
      </c>
      <c r="T493" s="2">
        <v>-1.3048665800052817E-4</v>
      </c>
      <c r="V493" s="1">
        <v>-2.7364596121358349E-5</v>
      </c>
      <c r="X493" s="2">
        <v>4.8289603026559993</v>
      </c>
      <c r="Z493" s="2">
        <v>6.0512143514999117E-2</v>
      </c>
      <c r="AB493" s="1">
        <v>1.2690112484288793E-2</v>
      </c>
      <c r="AD493" s="2">
        <v>4.7685010488500001</v>
      </c>
      <c r="AF493" s="2">
        <v>5.2889708999970253E-5</v>
      </c>
      <c r="AH493" s="1">
        <v>1.1091597776643949E-5</v>
      </c>
      <c r="AJ493" s="2">
        <v>4.9054323692089996</v>
      </c>
      <c r="AL493" s="2">
        <v>0.13698421006799943</v>
      </c>
      <c r="AN493" s="1">
        <v>2.8727209669964431E-2</v>
      </c>
      <c r="AP493" s="9">
        <v>3</v>
      </c>
    </row>
    <row r="494" spans="1:42" x14ac:dyDescent="0.2">
      <c r="A494" t="s">
        <v>776</v>
      </c>
      <c r="B494" t="s">
        <v>394</v>
      </c>
      <c r="D494" s="2">
        <v>4.8222955591550001</v>
      </c>
      <c r="F494" s="2">
        <v>5.2142830187370004</v>
      </c>
      <c r="H494" s="2">
        <v>0.39198745958200032</v>
      </c>
      <c r="J494" s="1">
        <v>8.1286485818527349E-2</v>
      </c>
      <c r="L494" s="2">
        <v>4.8223597182679994</v>
      </c>
      <c r="N494" s="2">
        <v>6.4159112999284673E-5</v>
      </c>
      <c r="P494" s="1">
        <v>1.3304682844974175E-5</v>
      </c>
      <c r="R494" s="2">
        <v>4.8239305225139999</v>
      </c>
      <c r="T494" s="2">
        <v>1.6349633589998191E-3</v>
      </c>
      <c r="V494" s="1">
        <v>3.3904254497547014E-4</v>
      </c>
      <c r="X494" s="2">
        <v>5.4603610865049994</v>
      </c>
      <c r="Z494" s="2">
        <v>0.63806552734999933</v>
      </c>
      <c r="AB494" s="1">
        <v>0.13231572381303938</v>
      </c>
      <c r="AD494" s="2">
        <v>4.8219414359320005</v>
      </c>
      <c r="AF494" s="2">
        <v>-3.5412322299954724E-4</v>
      </c>
      <c r="AH494" s="1">
        <v>-7.3434574603635332E-5</v>
      </c>
      <c r="AJ494" s="2">
        <v>6.0344060456630002</v>
      </c>
      <c r="AL494" s="2">
        <v>1.2121104865080001</v>
      </c>
      <c r="AN494" s="1">
        <v>0.25135549483416475</v>
      </c>
      <c r="AP494" s="9">
        <v>3</v>
      </c>
    </row>
    <row r="495" spans="1:42" x14ac:dyDescent="0.2">
      <c r="A495" t="s">
        <v>777</v>
      </c>
      <c r="B495" t="s">
        <v>395</v>
      </c>
      <c r="D495" s="2">
        <v>7.4386309944719997</v>
      </c>
      <c r="F495" s="2">
        <v>7.3534990291830002</v>
      </c>
      <c r="H495" s="2">
        <v>-8.5131965288999467E-2</v>
      </c>
      <c r="J495" s="1">
        <v>-1.1444574324531635E-2</v>
      </c>
      <c r="L495" s="2">
        <v>7.4386035367879995</v>
      </c>
      <c r="N495" s="2">
        <v>-2.7457684000253835E-5</v>
      </c>
      <c r="P495" s="1">
        <v>-3.6912281333297679E-6</v>
      </c>
      <c r="R495" s="2">
        <v>7.4381237566520007</v>
      </c>
      <c r="T495" s="2">
        <v>-5.0723781999906237E-4</v>
      </c>
      <c r="V495" s="1">
        <v>-6.8189673661190464E-5</v>
      </c>
      <c r="X495" s="2">
        <v>7.3449799206649997</v>
      </c>
      <c r="Z495" s="2">
        <v>-9.3651073806999996E-2</v>
      </c>
      <c r="AB495" s="1">
        <v>-1.2589826525417992E-2</v>
      </c>
      <c r="AD495" s="2">
        <v>7.4387821822119999</v>
      </c>
      <c r="AF495" s="2">
        <v>1.5118774000022484E-4</v>
      </c>
      <c r="AH495" s="1">
        <v>2.0324672659872444E-5</v>
      </c>
      <c r="AJ495" s="2">
        <v>7.2184427136080007</v>
      </c>
      <c r="AL495" s="2">
        <v>-0.220188280863999</v>
      </c>
      <c r="AN495" s="1">
        <v>-2.9600645740813246E-2</v>
      </c>
      <c r="AP495" s="9">
        <v>2</v>
      </c>
    </row>
    <row r="497" spans="1:42" x14ac:dyDescent="0.2">
      <c r="B497" t="s">
        <v>396</v>
      </c>
    </row>
    <row r="498" spans="1:42" x14ac:dyDescent="0.2">
      <c r="A498" t="s">
        <v>778</v>
      </c>
      <c r="B498" t="s">
        <v>397</v>
      </c>
      <c r="D498" s="2">
        <v>3.504228872408</v>
      </c>
      <c r="F498" s="2">
        <v>3.4072982871240001</v>
      </c>
      <c r="H498" s="2">
        <v>-9.6930585283999893E-2</v>
      </c>
      <c r="J498" s="1">
        <v>-2.7661031517439708E-2</v>
      </c>
      <c r="L498" s="2">
        <v>3.5042402443070002</v>
      </c>
      <c r="N498" s="2">
        <v>1.1371899000245378E-5</v>
      </c>
      <c r="P498" s="1">
        <v>3.2451929980335312E-6</v>
      </c>
      <c r="R498" s="2">
        <v>3.504359873251</v>
      </c>
      <c r="T498" s="2">
        <v>1.3100084299999537E-4</v>
      </c>
      <c r="V498" s="1">
        <v>3.73836435261078E-5</v>
      </c>
      <c r="X498" s="2">
        <v>3.342967818315</v>
      </c>
      <c r="Z498" s="2">
        <v>-0.16126105409299996</v>
      </c>
      <c r="AB498" s="1">
        <v>-4.6018984479796902E-2</v>
      </c>
      <c r="AD498" s="2">
        <v>3.5041664057959996</v>
      </c>
      <c r="AF498" s="2">
        <v>-6.2466612000378063E-5</v>
      </c>
      <c r="AH498" s="1">
        <v>-1.7826065098725386E-5</v>
      </c>
      <c r="AJ498" s="2">
        <v>3.1979115209370002</v>
      </c>
      <c r="AL498" s="2">
        <v>-0.30631735147099981</v>
      </c>
      <c r="AN498" s="1">
        <v>-8.7413625828756961E-2</v>
      </c>
      <c r="AP498" s="9">
        <v>4</v>
      </c>
    </row>
    <row r="499" spans="1:42" x14ac:dyDescent="0.2">
      <c r="A499" t="s">
        <v>779</v>
      </c>
      <c r="B499" t="s">
        <v>398</v>
      </c>
      <c r="D499" s="2">
        <v>7.1559533350429998</v>
      </c>
      <c r="F499" s="2">
        <v>6.9746406103969996</v>
      </c>
      <c r="H499" s="2">
        <v>-0.18131272464600023</v>
      </c>
      <c r="J499" s="1">
        <v>-2.533732630117979E-2</v>
      </c>
      <c r="L499" s="2">
        <v>7.1560027588330009</v>
      </c>
      <c r="N499" s="2">
        <v>4.9423790001057455E-5</v>
      </c>
      <c r="P499" s="1">
        <v>6.9066674539403589E-6</v>
      </c>
      <c r="R499" s="2">
        <v>7.1571129548399997</v>
      </c>
      <c r="T499" s="2">
        <v>1.1596197969998556E-3</v>
      </c>
      <c r="V499" s="1">
        <v>1.6204965889326717E-4</v>
      </c>
      <c r="X499" s="2">
        <v>6.8899056097370002</v>
      </c>
      <c r="Z499" s="2">
        <v>-0.26604772530599963</v>
      </c>
      <c r="AB499" s="1">
        <v>-3.7178515964204642E-2</v>
      </c>
      <c r="AD499" s="2">
        <v>7.1556807314109996</v>
      </c>
      <c r="AF499" s="2">
        <v>-2.7260363200021231E-4</v>
      </c>
      <c r="AH499" s="1">
        <v>-3.8094663175800914E-5</v>
      </c>
      <c r="AJ499" s="2">
        <v>6.6140849293189996</v>
      </c>
      <c r="AL499" s="2">
        <v>-0.54186840572400019</v>
      </c>
      <c r="AN499" s="1">
        <v>-7.5722741660492421E-2</v>
      </c>
      <c r="AP499" s="9">
        <v>3</v>
      </c>
    </row>
    <row r="500" spans="1:42" x14ac:dyDescent="0.2">
      <c r="A500" t="s">
        <v>780</v>
      </c>
      <c r="B500" t="s">
        <v>399</v>
      </c>
      <c r="D500" s="2">
        <v>4.3726562366520003</v>
      </c>
      <c r="F500" s="2">
        <v>4.6579795560489998</v>
      </c>
      <c r="H500" s="2">
        <v>0.28532331939699951</v>
      </c>
      <c r="J500" s="1">
        <v>6.5251715194392282E-2</v>
      </c>
      <c r="L500" s="2">
        <v>4.3727938193989999</v>
      </c>
      <c r="N500" s="2">
        <v>1.3758274699959827E-4</v>
      </c>
      <c r="P500" s="1">
        <v>3.1464341021452189E-5</v>
      </c>
      <c r="R500" s="2">
        <v>4.3756971700919998</v>
      </c>
      <c r="T500" s="2">
        <v>3.0409334399994492E-3</v>
      </c>
      <c r="V500" s="1">
        <v>6.954430614760131E-4</v>
      </c>
      <c r="X500" s="2">
        <v>4.8321812413109999</v>
      </c>
      <c r="Z500" s="2">
        <v>0.45952500465899959</v>
      </c>
      <c r="AB500" s="1">
        <v>0.10509058562784319</v>
      </c>
      <c r="AD500" s="2">
        <v>4.3718977339150005</v>
      </c>
      <c r="AF500" s="2">
        <v>-7.5850273699984427E-4</v>
      </c>
      <c r="AH500" s="1">
        <v>-1.7346498236975633E-4</v>
      </c>
      <c r="AJ500" s="2">
        <v>5.2426879781259998</v>
      </c>
      <c r="AL500" s="2">
        <v>0.87003174147399953</v>
      </c>
      <c r="AN500" s="1">
        <v>0.19897099026017978</v>
      </c>
      <c r="AP500" s="9">
        <v>3</v>
      </c>
    </row>
    <row r="501" spans="1:42" x14ac:dyDescent="0.2">
      <c r="A501" t="s">
        <v>781</v>
      </c>
      <c r="B501" t="s">
        <v>400</v>
      </c>
      <c r="D501" s="2">
        <v>7.8878436096379998</v>
      </c>
      <c r="F501" s="2">
        <v>7.7194752509060001</v>
      </c>
      <c r="H501" s="2">
        <v>-0.16836835873199973</v>
      </c>
      <c r="J501" s="1">
        <v>-2.1345296264022498E-2</v>
      </c>
      <c r="L501" s="2">
        <v>7.887932327603</v>
      </c>
      <c r="N501" s="2">
        <v>8.8717965000206789E-5</v>
      </c>
      <c r="P501" s="1">
        <v>1.124742951188891E-5</v>
      </c>
      <c r="R501" s="2">
        <v>7.8888893555899999</v>
      </c>
      <c r="T501" s="2">
        <v>1.0457459520001322E-3</v>
      </c>
      <c r="V501" s="1">
        <v>1.3257691249384763E-4</v>
      </c>
      <c r="X501" s="2">
        <v>7.5439693618890002</v>
      </c>
      <c r="Z501" s="2">
        <v>-0.34387424774899955</v>
      </c>
      <c r="AB501" s="1">
        <v>-4.3595469784520884E-2</v>
      </c>
      <c r="AD501" s="2">
        <v>7.8873562309339995</v>
      </c>
      <c r="AF501" s="2">
        <v>-4.8737870400028527E-4</v>
      </c>
      <c r="AH501" s="1">
        <v>-6.1788586097823606E-5</v>
      </c>
      <c r="AJ501" s="2">
        <v>7.2898297962590002</v>
      </c>
      <c r="AL501" s="2">
        <v>-0.59801381337899961</v>
      </c>
      <c r="AN501" s="1">
        <v>-7.5814613343537687E-2</v>
      </c>
      <c r="AP501" s="9">
        <v>2</v>
      </c>
    </row>
    <row r="502" spans="1:42" x14ac:dyDescent="0.2">
      <c r="A502" t="s">
        <v>782</v>
      </c>
      <c r="B502" t="s">
        <v>401</v>
      </c>
      <c r="D502" s="2">
        <v>3.9764709870020001</v>
      </c>
      <c r="F502" s="2">
        <v>4.1146515211689998</v>
      </c>
      <c r="H502" s="2">
        <v>0.13818053416699971</v>
      </c>
      <c r="J502" s="1">
        <v>3.4749539131223195E-2</v>
      </c>
      <c r="L502" s="2">
        <v>3.976502546226</v>
      </c>
      <c r="N502" s="2">
        <v>3.155922399988853E-5</v>
      </c>
      <c r="P502" s="1">
        <v>7.9364904466918104E-6</v>
      </c>
      <c r="R502" s="2">
        <v>3.9778574947559999</v>
      </c>
      <c r="T502" s="2">
        <v>1.3865077539998438E-3</v>
      </c>
      <c r="V502" s="1">
        <v>3.4867795050736187E-4</v>
      </c>
      <c r="X502" s="2">
        <v>4.2116116122300005</v>
      </c>
      <c r="Z502" s="2">
        <v>0.23514062522800039</v>
      </c>
      <c r="AB502" s="1">
        <v>5.9132991538630865E-2</v>
      </c>
      <c r="AD502" s="2">
        <v>3.9762956970559999</v>
      </c>
      <c r="AF502" s="2">
        <v>-1.7528994600013448E-4</v>
      </c>
      <c r="AH502" s="1">
        <v>-4.4081786733289274E-5</v>
      </c>
      <c r="AJ502" s="2">
        <v>4.4091801488460005</v>
      </c>
      <c r="AL502" s="2">
        <v>0.43270916184400043</v>
      </c>
      <c r="AN502" s="1">
        <v>0.10881738185904254</v>
      </c>
      <c r="AP502" s="9">
        <v>4</v>
      </c>
    </row>
    <row r="503" spans="1:42" x14ac:dyDescent="0.2">
      <c r="A503" t="s">
        <v>783</v>
      </c>
      <c r="B503" t="s">
        <v>402</v>
      </c>
      <c r="D503" s="2">
        <v>3.977076413457</v>
      </c>
      <c r="F503" s="2">
        <v>3.9694472541870001</v>
      </c>
      <c r="H503" s="2">
        <v>-7.6291592699999633E-3</v>
      </c>
      <c r="J503" s="1">
        <v>-1.9182833008150471E-3</v>
      </c>
      <c r="L503" s="2">
        <v>3.9770769812460003</v>
      </c>
      <c r="N503" s="2">
        <v>5.6778900026088763E-7</v>
      </c>
      <c r="P503" s="1">
        <v>1.427654239530559E-7</v>
      </c>
      <c r="R503" s="2">
        <v>3.9778966024679998</v>
      </c>
      <c r="T503" s="2">
        <v>8.2018901099978336E-4</v>
      </c>
      <c r="V503" s="1">
        <v>2.0622913058058375E-4</v>
      </c>
      <c r="X503" s="2">
        <v>3.990606699118</v>
      </c>
      <c r="Z503" s="2">
        <v>1.3530285661000008E-2</v>
      </c>
      <c r="AB503" s="1">
        <v>3.4020683171231947E-3</v>
      </c>
      <c r="AD503" s="2">
        <v>3.9770717570870002</v>
      </c>
      <c r="AF503" s="2">
        <v>-4.6563699998003472E-6</v>
      </c>
      <c r="AH503" s="1">
        <v>-1.1708022466062913E-6</v>
      </c>
      <c r="AJ503" s="2">
        <v>3.9736491735559998</v>
      </c>
      <c r="AL503" s="2">
        <v>-3.4272399010002452E-3</v>
      </c>
      <c r="AN503" s="1">
        <v>-8.6174856721477479E-4</v>
      </c>
      <c r="AP503" s="9">
        <v>4</v>
      </c>
    </row>
    <row r="504" spans="1:42" x14ac:dyDescent="0.2">
      <c r="A504" t="s">
        <v>784</v>
      </c>
      <c r="B504" t="s">
        <v>403</v>
      </c>
      <c r="D504" s="2">
        <v>5.5327943169239999</v>
      </c>
      <c r="F504" s="2">
        <v>5.3626067825379993</v>
      </c>
      <c r="H504" s="2">
        <v>-0.17018753438600065</v>
      </c>
      <c r="J504" s="1">
        <v>-3.0759779713014478E-2</v>
      </c>
      <c r="L504" s="2">
        <v>5.5328299142039992</v>
      </c>
      <c r="N504" s="2">
        <v>3.5597279999244336E-5</v>
      </c>
      <c r="P504" s="1">
        <v>6.4338701133995741E-6</v>
      </c>
      <c r="R504" s="2">
        <v>5.533437496795</v>
      </c>
      <c r="T504" s="2">
        <v>6.4317987100004359E-4</v>
      </c>
      <c r="V504" s="1">
        <v>1.1624865016808079E-4</v>
      </c>
      <c r="X504" s="2">
        <v>5.2014535839120004</v>
      </c>
      <c r="Z504" s="2">
        <v>-0.33134073301199951</v>
      </c>
      <c r="AB504" s="1">
        <v>-5.9886689081948552E-2</v>
      </c>
      <c r="AD504" s="2">
        <v>5.532598338154</v>
      </c>
      <c r="AF504" s="2">
        <v>-1.9597876999988273E-4</v>
      </c>
      <c r="AH504" s="1">
        <v>-3.5421300481099148E-5</v>
      </c>
      <c r="AJ504" s="2">
        <v>4.9454561464270004</v>
      </c>
      <c r="AL504" s="2">
        <v>-0.58733817049699955</v>
      </c>
      <c r="AN504" s="1">
        <v>-0.10615579341173391</v>
      </c>
      <c r="AP504" s="9">
        <v>4</v>
      </c>
    </row>
    <row r="506" spans="1:42" x14ac:dyDescent="0.2">
      <c r="B506" t="s">
        <v>404</v>
      </c>
    </row>
    <row r="507" spans="1:42" x14ac:dyDescent="0.2">
      <c r="A507" t="s">
        <v>785</v>
      </c>
      <c r="B507" t="s">
        <v>405</v>
      </c>
      <c r="D507" s="2">
        <v>3.446654401585</v>
      </c>
      <c r="F507" s="2">
        <v>3.354718569379</v>
      </c>
      <c r="H507" s="2">
        <v>-9.193583220599999E-2</v>
      </c>
      <c r="J507" s="1">
        <v>-2.667393405144473E-2</v>
      </c>
      <c r="L507" s="2">
        <v>3.4465779820869997</v>
      </c>
      <c r="N507" s="2">
        <v>-7.64194980003019E-5</v>
      </c>
      <c r="P507" s="1">
        <v>-2.2172080254161586E-5</v>
      </c>
      <c r="R507" s="2">
        <v>3.445618312048</v>
      </c>
      <c r="T507" s="2">
        <v>-1.0360895370000733E-3</v>
      </c>
      <c r="V507" s="1">
        <v>-3.0060731836751913E-4</v>
      </c>
      <c r="X507" s="2">
        <v>3.4434829372669999</v>
      </c>
      <c r="Z507" s="2">
        <v>-3.1714643180000834E-3</v>
      </c>
      <c r="AB507" s="1">
        <v>-9.2015733185828955E-4</v>
      </c>
      <c r="AD507" s="2">
        <v>3.4470744734430001</v>
      </c>
      <c r="AF507" s="2">
        <v>4.2007185800008173E-4</v>
      </c>
      <c r="AH507" s="1">
        <v>1.2187814879464123E-4</v>
      </c>
      <c r="AJ507" s="2">
        <v>3.3083717105200003</v>
      </c>
      <c r="AL507" s="2">
        <v>-0.13828269106499969</v>
      </c>
      <c r="AN507" s="1">
        <v>-4.012084617518024E-2</v>
      </c>
      <c r="AP507" s="9">
        <v>4</v>
      </c>
    </row>
    <row r="508" spans="1:42" x14ac:dyDescent="0.2">
      <c r="A508" t="s">
        <v>786</v>
      </c>
      <c r="B508" t="s">
        <v>406</v>
      </c>
      <c r="D508" s="2">
        <v>3.321135883632</v>
      </c>
      <c r="F508" s="2">
        <v>3.571356850416</v>
      </c>
      <c r="H508" s="2">
        <v>0.25022096678400008</v>
      </c>
      <c r="J508" s="1">
        <v>7.5341984053467273E-2</v>
      </c>
      <c r="L508" s="2">
        <v>3.321161003511</v>
      </c>
      <c r="N508" s="2">
        <v>2.5119879000001788E-5</v>
      </c>
      <c r="P508" s="1">
        <v>7.563640838606894E-6</v>
      </c>
      <c r="R508" s="2">
        <v>3.3217716123900001</v>
      </c>
      <c r="T508" s="2">
        <v>6.357287580001092E-4</v>
      </c>
      <c r="V508" s="1">
        <v>1.9141907476091436E-4</v>
      </c>
      <c r="X508" s="2">
        <v>3.768141476571</v>
      </c>
      <c r="Z508" s="2">
        <v>0.447005592939</v>
      </c>
      <c r="AB508" s="1">
        <v>0.13459418963916464</v>
      </c>
      <c r="AD508" s="2">
        <v>3.32099724395</v>
      </c>
      <c r="AF508" s="2">
        <v>-1.3863968200000798E-4</v>
      </c>
      <c r="AH508" s="1">
        <v>-4.1744658110282252E-5</v>
      </c>
      <c r="AJ508" s="2">
        <v>4.1359944923169998</v>
      </c>
      <c r="AL508" s="2">
        <v>0.81485860868499982</v>
      </c>
      <c r="AN508" s="1">
        <v>0.2453553956346613</v>
      </c>
      <c r="AP508" s="9">
        <v>3</v>
      </c>
    </row>
    <row r="509" spans="1:42" x14ac:dyDescent="0.2">
      <c r="A509" t="s">
        <v>787</v>
      </c>
      <c r="B509" t="s">
        <v>407</v>
      </c>
      <c r="D509" s="2">
        <v>4.1226872394700003</v>
      </c>
      <c r="F509" s="2">
        <v>4.0105965029529997</v>
      </c>
      <c r="H509" s="2">
        <v>-0.11209073651700052</v>
      </c>
      <c r="J509" s="1">
        <v>-2.7188755781389459E-2</v>
      </c>
      <c r="L509" s="2">
        <v>4.1226353991520002</v>
      </c>
      <c r="N509" s="2">
        <v>-5.184031800009592E-5</v>
      </c>
      <c r="P509" s="1">
        <v>-1.2574399897179769E-5</v>
      </c>
      <c r="R509" s="2">
        <v>4.1217064167010005</v>
      </c>
      <c r="T509" s="2">
        <v>-9.8082276899980059E-4</v>
      </c>
      <c r="V509" s="1">
        <v>-2.3790860475894165E-4</v>
      </c>
      <c r="X509" s="2">
        <v>3.9104757976429996</v>
      </c>
      <c r="Z509" s="2">
        <v>-0.21221144182700069</v>
      </c>
      <c r="AB509" s="1">
        <v>-5.1474057938550276E-2</v>
      </c>
      <c r="AD509" s="2">
        <v>4.1229727268070002</v>
      </c>
      <c r="AF509" s="2">
        <v>2.8548733699995665E-4</v>
      </c>
      <c r="AH509" s="1">
        <v>6.9247876546817073E-5</v>
      </c>
      <c r="AJ509" s="2">
        <v>3.7469335123919998</v>
      </c>
      <c r="AL509" s="2">
        <v>-0.37575372707800048</v>
      </c>
      <c r="AN509" s="1">
        <v>-9.1142913651219931E-2</v>
      </c>
      <c r="AP509" s="9">
        <v>3</v>
      </c>
    </row>
    <row r="510" spans="1:42" x14ac:dyDescent="0.2">
      <c r="A510" t="s">
        <v>788</v>
      </c>
      <c r="B510" t="s">
        <v>408</v>
      </c>
      <c r="D510" s="2">
        <v>5.4061502178519998</v>
      </c>
      <c r="F510" s="2">
        <v>5.2549589018310003</v>
      </c>
      <c r="H510" s="2">
        <v>-0.15119131602099944</v>
      </c>
      <c r="J510" s="1">
        <v>-2.796653994588252E-2</v>
      </c>
      <c r="L510" s="2">
        <v>5.4061308282990002</v>
      </c>
      <c r="N510" s="2">
        <v>-1.9389552999626858E-5</v>
      </c>
      <c r="P510" s="1">
        <v>-3.5865731099367819E-6</v>
      </c>
      <c r="R510" s="2">
        <v>5.4056496439380002</v>
      </c>
      <c r="T510" s="2">
        <v>-5.0057391399960238E-4</v>
      </c>
      <c r="V510" s="1">
        <v>-9.2593415615168216E-5</v>
      </c>
      <c r="X510" s="2">
        <v>5.113705555129</v>
      </c>
      <c r="Z510" s="2">
        <v>-0.29244466272299974</v>
      </c>
      <c r="AB510" s="1">
        <v>-5.4094808863671455E-2</v>
      </c>
      <c r="AD510" s="2">
        <v>5.4062572498219996</v>
      </c>
      <c r="AF510" s="2">
        <v>1.0703196999983788E-4</v>
      </c>
      <c r="AH510" s="1">
        <v>1.9798186451867481E-5</v>
      </c>
      <c r="AJ510" s="2">
        <v>4.8903591902579997</v>
      </c>
      <c r="AL510" s="2">
        <v>-0.51579102759400008</v>
      </c>
      <c r="AN510" s="1">
        <v>-9.5408193780996506E-2</v>
      </c>
      <c r="AP510" s="9">
        <v>2</v>
      </c>
    </row>
    <row r="511" spans="1:42" x14ac:dyDescent="0.2">
      <c r="A511" t="s">
        <v>789</v>
      </c>
      <c r="B511" t="s">
        <v>409</v>
      </c>
      <c r="D511" s="2">
        <v>4.817583658917</v>
      </c>
      <c r="F511" s="2">
        <v>4.9553211593719997</v>
      </c>
      <c r="H511" s="2">
        <v>0.13773750045499966</v>
      </c>
      <c r="J511" s="1">
        <v>2.8590577809698745E-2</v>
      </c>
      <c r="L511" s="2">
        <v>4.8175868967660005</v>
      </c>
      <c r="N511" s="2">
        <v>3.2378490004703053E-6</v>
      </c>
      <c r="P511" s="1">
        <v>6.7208983376495816E-7</v>
      </c>
      <c r="R511" s="2">
        <v>4.8180039662910001</v>
      </c>
      <c r="T511" s="2">
        <v>4.2030737400011731E-4</v>
      </c>
      <c r="V511" s="1">
        <v>8.7244436995330364E-5</v>
      </c>
      <c r="X511" s="2">
        <v>5.2869507579870003</v>
      </c>
      <c r="Z511" s="2">
        <v>0.46936709907000029</v>
      </c>
      <c r="AB511" s="1">
        <v>9.7427908325211046E-2</v>
      </c>
      <c r="AD511" s="2">
        <v>4.8175651494650005</v>
      </c>
      <c r="AF511" s="2">
        <v>-1.8509451999548787E-5</v>
      </c>
      <c r="AH511" s="1">
        <v>-3.8420613548223761E-6</v>
      </c>
      <c r="AJ511" s="2">
        <v>5.4865784869870007</v>
      </c>
      <c r="AL511" s="2">
        <v>0.66899482807000066</v>
      </c>
      <c r="AN511" s="1">
        <v>0.13886522278274077</v>
      </c>
      <c r="AP511" s="9">
        <v>2</v>
      </c>
    </row>
    <row r="512" spans="1:42" x14ac:dyDescent="0.2">
      <c r="A512" t="s">
        <v>790</v>
      </c>
      <c r="B512" t="s">
        <v>410</v>
      </c>
      <c r="D512" s="2">
        <v>5.4089897603099999</v>
      </c>
      <c r="F512" s="2">
        <v>5.340767193724</v>
      </c>
      <c r="H512" s="2">
        <v>-6.82225665859999E-2</v>
      </c>
      <c r="J512" s="1">
        <v>-1.261281119195351E-2</v>
      </c>
      <c r="L512" s="2">
        <v>5.4089594454229992</v>
      </c>
      <c r="N512" s="2">
        <v>-3.0314887000670865E-5</v>
      </c>
      <c r="P512" s="1">
        <v>-5.6045376944720744E-6</v>
      </c>
      <c r="R512" s="2">
        <v>5.4083433053440002</v>
      </c>
      <c r="T512" s="2">
        <v>-6.4645496599968766E-4</v>
      </c>
      <c r="V512" s="1">
        <v>-1.1951491769188301E-4</v>
      </c>
      <c r="X512" s="2">
        <v>5.3208975790070001</v>
      </c>
      <c r="Z512" s="2">
        <v>-8.8092181302999784E-2</v>
      </c>
      <c r="AB512" s="1">
        <v>-1.6286254033868065E-2</v>
      </c>
      <c r="AD512" s="2">
        <v>5.4091568437199999</v>
      </c>
      <c r="AF512" s="2">
        <v>1.6708341000004623E-4</v>
      </c>
      <c r="AH512" s="1">
        <v>3.0889947551032221E-5</v>
      </c>
      <c r="AJ512" s="2">
        <v>5.2207435715770005</v>
      </c>
      <c r="AL512" s="2">
        <v>-0.18824618873299936</v>
      </c>
      <c r="AN512" s="1">
        <v>-3.4802467202713024E-2</v>
      </c>
      <c r="AP512" s="9">
        <v>3</v>
      </c>
    </row>
    <row r="514" spans="1:42" x14ac:dyDescent="0.2">
      <c r="B514" t="s">
        <v>411</v>
      </c>
    </row>
    <row r="516" spans="1:42" x14ac:dyDescent="0.2">
      <c r="A516" t="s">
        <v>791</v>
      </c>
      <c r="B516" t="s">
        <v>412</v>
      </c>
      <c r="D516" s="2">
        <v>192.96058827249101</v>
      </c>
      <c r="F516" s="2">
        <v>192.775823622529</v>
      </c>
      <c r="H516" s="2">
        <v>-0.18476464996200548</v>
      </c>
      <c r="J516" s="1">
        <v>-9.5752532481445613E-4</v>
      </c>
      <c r="L516" s="2">
        <v>192.95863526049598</v>
      </c>
      <c r="N516" s="2">
        <v>-1.9530119950275093E-3</v>
      </c>
      <c r="P516" s="1">
        <v>-1.0121299963438888E-5</v>
      </c>
      <c r="R516" s="2">
        <v>192.92858059467</v>
      </c>
      <c r="T516" s="2">
        <v>-3.2007677821013658E-2</v>
      </c>
      <c r="V516" s="1">
        <v>-1.6587676326843351E-4</v>
      </c>
      <c r="X516" s="2">
        <v>192.88635459384099</v>
      </c>
      <c r="Z516" s="2">
        <v>-7.4233678650017509E-2</v>
      </c>
      <c r="AB516" s="1">
        <v>-3.8470901915570323E-4</v>
      </c>
      <c r="AD516" s="2">
        <v>192.971334356478</v>
      </c>
      <c r="AF516" s="2">
        <v>1.0746083986987287E-2</v>
      </c>
      <c r="AH516" s="1">
        <v>5.5690563980931222E-5</v>
      </c>
      <c r="AJ516" s="2">
        <v>192.71693440856902</v>
      </c>
      <c r="AL516" s="2">
        <v>-0.24365386392199184</v>
      </c>
      <c r="AN516" s="1">
        <v>-1.2627131068750365E-3</v>
      </c>
      <c r="AP516" s="9" t="s">
        <v>933</v>
      </c>
    </row>
    <row r="517" spans="1:42" x14ac:dyDescent="0.2">
      <c r="A517" t="s">
        <v>792</v>
      </c>
      <c r="B517" t="s">
        <v>413</v>
      </c>
      <c r="D517" s="2">
        <v>69.468320839591996</v>
      </c>
      <c r="F517" s="2">
        <v>69.383813401832001</v>
      </c>
      <c r="H517" s="2">
        <v>-8.4507437759995696E-2</v>
      </c>
      <c r="J517" s="1">
        <v>-1.2164888504377447E-3</v>
      </c>
      <c r="L517" s="2">
        <v>69.467426783099</v>
      </c>
      <c r="N517" s="2">
        <v>-8.9405649299578727E-4</v>
      </c>
      <c r="P517" s="1">
        <v>-1.2869988538520118E-5</v>
      </c>
      <c r="R517" s="2">
        <v>69.453513164192998</v>
      </c>
      <c r="T517" s="2">
        <v>-1.4807675398998299E-2</v>
      </c>
      <c r="V517" s="1">
        <v>-2.1315723800479397E-4</v>
      </c>
      <c r="X517" s="2">
        <v>69.434349774401994</v>
      </c>
      <c r="Z517" s="2">
        <v>-3.3971065190002037E-2</v>
      </c>
      <c r="AB517" s="1">
        <v>-4.8901520548400739E-4</v>
      </c>
      <c r="AD517" s="2">
        <v>69.473240520876004</v>
      </c>
      <c r="AF517" s="2">
        <v>4.9196812840079929E-3</v>
      </c>
      <c r="AH517" s="1">
        <v>7.0819061473616684E-5</v>
      </c>
      <c r="AJ517" s="2">
        <v>69.356737908984002</v>
      </c>
      <c r="AL517" s="2">
        <v>-0.11158293060799451</v>
      </c>
      <c r="AN517" s="1">
        <v>-1.6062419425056866E-3</v>
      </c>
      <c r="AP517" s="9" t="s">
        <v>933</v>
      </c>
    </row>
    <row r="518" spans="1:42" x14ac:dyDescent="0.2">
      <c r="A518" t="s">
        <v>793</v>
      </c>
      <c r="B518" t="s">
        <v>414</v>
      </c>
      <c r="D518" s="2">
        <v>82.433221634130007</v>
      </c>
      <c r="F518" s="2">
        <v>82.301393343269012</v>
      </c>
      <c r="H518" s="2">
        <v>-0.13182829086099446</v>
      </c>
      <c r="J518" s="1">
        <v>-1.5992131357682288E-3</v>
      </c>
      <c r="L518" s="2">
        <v>82.431831761037003</v>
      </c>
      <c r="N518" s="2">
        <v>-1.3898730930037573E-3</v>
      </c>
      <c r="P518" s="1">
        <v>-1.6860594132454787E-5</v>
      </c>
      <c r="R518" s="2">
        <v>82.411147194581005</v>
      </c>
      <c r="T518" s="2">
        <v>-2.2074439549001568E-2</v>
      </c>
      <c r="V518" s="1">
        <v>-2.6778571929381005E-4</v>
      </c>
      <c r="X518" s="2">
        <v>82.380338835140009</v>
      </c>
      <c r="Z518" s="2">
        <v>-5.2882798989998037E-2</v>
      </c>
      <c r="AB518" s="1">
        <v>-6.415228950375373E-4</v>
      </c>
      <c r="AD518" s="2">
        <v>82.440867778954996</v>
      </c>
      <c r="AF518" s="2">
        <v>7.6461448249887098E-3</v>
      </c>
      <c r="AH518" s="1">
        <v>9.2755622956545468E-5</v>
      </c>
      <c r="AJ518" s="2">
        <v>82.260015479403009</v>
      </c>
      <c r="AL518" s="2">
        <v>-0.17320615472699785</v>
      </c>
      <c r="AN518" s="1">
        <v>-2.1011693015681549E-3</v>
      </c>
      <c r="AP518" s="9" t="s">
        <v>933</v>
      </c>
    </row>
    <row r="519" spans="1:42" x14ac:dyDescent="0.2">
      <c r="A519" t="s">
        <v>794</v>
      </c>
      <c r="B519" t="s">
        <v>415</v>
      </c>
      <c r="D519" s="2">
        <v>104.754194455565</v>
      </c>
      <c r="F519" s="2">
        <v>104.62407690772501</v>
      </c>
      <c r="H519" s="2">
        <v>-0.13011754783998697</v>
      </c>
      <c r="J519" s="1">
        <v>-1.2421225566789183E-3</v>
      </c>
      <c r="L519" s="2">
        <v>104.75283236292199</v>
      </c>
      <c r="N519" s="2">
        <v>-1.3620926430064628E-3</v>
      </c>
      <c r="P519" s="1">
        <v>-1.3002750391863688E-5</v>
      </c>
      <c r="R519" s="2">
        <v>104.734478549952</v>
      </c>
      <c r="T519" s="2">
        <v>-1.9715905612997631E-2</v>
      </c>
      <c r="V519" s="1">
        <v>-1.8821113288557427E-4</v>
      </c>
      <c r="X519" s="2">
        <v>104.702221771354</v>
      </c>
      <c r="Z519" s="2">
        <v>-5.1972684210994657E-2</v>
      </c>
      <c r="AB519" s="1">
        <v>-4.961394097974818E-4</v>
      </c>
      <c r="AD519" s="2">
        <v>104.76168403357499</v>
      </c>
      <c r="AF519" s="2">
        <v>7.4895780099950571E-3</v>
      </c>
      <c r="AH519" s="1">
        <v>7.1496688499399536E-5</v>
      </c>
      <c r="AJ519" s="2">
        <v>104.584972286837</v>
      </c>
      <c r="AL519" s="2">
        <v>-0.16922216872799822</v>
      </c>
      <c r="AN519" s="1">
        <v>-1.6154214120731889E-3</v>
      </c>
      <c r="AP519" s="9" t="s">
        <v>933</v>
      </c>
    </row>
    <row r="520" spans="1:42" x14ac:dyDescent="0.2">
      <c r="A520" t="s">
        <v>795</v>
      </c>
      <c r="B520" t="s">
        <v>416</v>
      </c>
      <c r="D520" s="2">
        <v>89.027221049553006</v>
      </c>
      <c r="F520" s="2">
        <v>89.049921092040009</v>
      </c>
      <c r="H520" s="2">
        <v>2.2700042487002747E-2</v>
      </c>
      <c r="J520" s="1">
        <v>2.5497867078618332E-4</v>
      </c>
      <c r="L520" s="2">
        <v>89.027449387642989</v>
      </c>
      <c r="N520" s="2">
        <v>2.2833808998257155E-4</v>
      </c>
      <c r="P520" s="1">
        <v>2.564812057375995E-6</v>
      </c>
      <c r="R520" s="2">
        <v>89.028685238832992</v>
      </c>
      <c r="T520" s="2">
        <v>1.4641892799858169E-3</v>
      </c>
      <c r="V520" s="1">
        <v>1.6446534697189321E-5</v>
      </c>
      <c r="X520" s="2">
        <v>89.036074680159004</v>
      </c>
      <c r="Z520" s="2">
        <v>8.8536306059978642E-3</v>
      </c>
      <c r="AB520" s="1">
        <v>9.9448578778729805E-5</v>
      </c>
      <c r="AD520" s="2">
        <v>89.025969102624998</v>
      </c>
      <c r="AF520" s="2">
        <v>-1.2519469280078965E-3</v>
      </c>
      <c r="AH520" s="1">
        <v>-1.4062518331455685E-5</v>
      </c>
      <c r="AJ520" s="2">
        <v>89.055087957661996</v>
      </c>
      <c r="AL520" s="2">
        <v>2.7866908108990174E-2</v>
      </c>
      <c r="AN520" s="1">
        <v>3.1301558984391203E-4</v>
      </c>
      <c r="AP520" s="9" t="s">
        <v>933</v>
      </c>
    </row>
    <row r="522" spans="1:42" x14ac:dyDescent="0.2">
      <c r="A522" t="s">
        <v>796</v>
      </c>
      <c r="B522" t="s">
        <v>417</v>
      </c>
      <c r="D522" s="2">
        <v>49.983302851828</v>
      </c>
      <c r="F522" s="2">
        <v>49.896681272816004</v>
      </c>
      <c r="H522" s="2">
        <v>-8.662157901199663E-2</v>
      </c>
      <c r="J522" s="1">
        <v>-1.73301030683747E-3</v>
      </c>
      <c r="L522" s="2">
        <v>49.982390217431998</v>
      </c>
      <c r="N522" s="2">
        <v>-9.1263439600197671E-4</v>
      </c>
      <c r="P522" s="1">
        <v>-1.8258785312915744E-5</v>
      </c>
      <c r="R522" s="2">
        <v>49.968930425463995</v>
      </c>
      <c r="T522" s="2">
        <v>-1.4372426364005264E-2</v>
      </c>
      <c r="V522" s="1">
        <v>-2.8754455075950694E-4</v>
      </c>
      <c r="X522" s="2">
        <v>49.948568968728999</v>
      </c>
      <c r="Z522" s="2">
        <v>-3.4733883099001162E-2</v>
      </c>
      <c r="AB522" s="1">
        <v>-6.9490972219197523E-4</v>
      </c>
      <c r="AD522" s="2">
        <v>49.988323312558002</v>
      </c>
      <c r="AF522" s="2">
        <v>5.0204607300017301E-3</v>
      </c>
      <c r="AH522" s="1">
        <v>1.0044275675188041E-4</v>
      </c>
      <c r="AJ522" s="2">
        <v>49.869603546420002</v>
      </c>
      <c r="AL522" s="2">
        <v>-0.113699305407998</v>
      </c>
      <c r="AN522" s="1">
        <v>-2.2747457434946152E-3</v>
      </c>
      <c r="AP522" s="9" t="s">
        <v>933</v>
      </c>
    </row>
    <row r="523" spans="1:42" x14ac:dyDescent="0.2">
      <c r="A523" t="s">
        <v>797</v>
      </c>
      <c r="B523" t="s">
        <v>418</v>
      </c>
      <c r="D523" s="2">
        <v>110.14596501819</v>
      </c>
      <c r="F523" s="2">
        <v>109.970544351961</v>
      </c>
      <c r="H523" s="2">
        <v>-0.17542066622900165</v>
      </c>
      <c r="J523" s="1">
        <v>-1.5926199947499838E-3</v>
      </c>
      <c r="L523" s="2">
        <v>110.14410638690201</v>
      </c>
      <c r="N523" s="2">
        <v>-1.8586312879875777E-3</v>
      </c>
      <c r="P523" s="1">
        <v>-1.6874256698197114E-5</v>
      </c>
      <c r="R523" s="2">
        <v>110.11464295048501</v>
      </c>
      <c r="T523" s="2">
        <v>-3.1322067704991241E-2</v>
      </c>
      <c r="V523" s="1">
        <v>-2.8436872562529706E-4</v>
      </c>
      <c r="X523" s="2">
        <v>110.07538471138599</v>
      </c>
      <c r="Z523" s="2">
        <v>-7.0580306804004067E-2</v>
      </c>
      <c r="AB523" s="1">
        <v>-6.4078885497392596E-4</v>
      </c>
      <c r="AD523" s="2">
        <v>110.156193468615</v>
      </c>
      <c r="AF523" s="2">
        <v>1.0228450425003643E-2</v>
      </c>
      <c r="AH523" s="1">
        <v>9.2862688372783071E-5</v>
      </c>
      <c r="AJ523" s="2">
        <v>109.913851408512</v>
      </c>
      <c r="AL523" s="2">
        <v>-0.23211360967799521</v>
      </c>
      <c r="AN523" s="1">
        <v>-2.1073273963296154E-3</v>
      </c>
      <c r="AP523" s="9" t="s">
        <v>933</v>
      </c>
    </row>
    <row r="524" spans="1:42" x14ac:dyDescent="0.2">
      <c r="A524" t="s">
        <v>798</v>
      </c>
      <c r="B524" t="s">
        <v>419</v>
      </c>
      <c r="D524" s="2">
        <v>183.27985212267001</v>
      </c>
      <c r="F524" s="2">
        <v>183.05165799336299</v>
      </c>
      <c r="H524" s="2">
        <v>-0.22819412930701333</v>
      </c>
      <c r="J524" s="1">
        <v>-1.2450584538571212E-3</v>
      </c>
      <c r="L524" s="2">
        <v>183.27745215696601</v>
      </c>
      <c r="N524" s="2">
        <v>-2.399965704000806E-3</v>
      </c>
      <c r="P524" s="1">
        <v>-1.3094541905208973E-5</v>
      </c>
      <c r="R524" s="2">
        <v>183.24289557827402</v>
      </c>
      <c r="T524" s="2">
        <v>-3.6956544395991386E-2</v>
      </c>
      <c r="V524" s="1">
        <v>-2.0163997279557062E-4</v>
      </c>
      <c r="X524" s="2">
        <v>183.18844774834801</v>
      </c>
      <c r="Z524" s="2">
        <v>-9.1404374321996329E-2</v>
      </c>
      <c r="AB524" s="1">
        <v>-4.9871479741711588E-4</v>
      </c>
      <c r="AD524" s="2">
        <v>183.293052853886</v>
      </c>
      <c r="AF524" s="2">
        <v>1.3200731215988526E-2</v>
      </c>
      <c r="AH524" s="1">
        <v>7.2024999273532912E-5</v>
      </c>
      <c r="AJ524" s="2">
        <v>182.98108407073201</v>
      </c>
      <c r="AL524" s="2">
        <v>-0.29876805193799783</v>
      </c>
      <c r="AN524" s="1">
        <v>-1.6301194510896433E-3</v>
      </c>
      <c r="AP524" s="9" t="s">
        <v>933</v>
      </c>
    </row>
    <row r="525" spans="1:42" x14ac:dyDescent="0.2">
      <c r="A525" t="s">
        <v>799</v>
      </c>
      <c r="B525" t="s">
        <v>420</v>
      </c>
      <c r="D525" s="2">
        <v>64.832590997246001</v>
      </c>
      <c r="F525" s="2">
        <v>64.738254719468003</v>
      </c>
      <c r="H525" s="2">
        <v>-9.4336277777998134E-2</v>
      </c>
      <c r="J525" s="1">
        <v>-1.4550749295521046E-3</v>
      </c>
      <c r="L525" s="2">
        <v>64.831615268381995</v>
      </c>
      <c r="N525" s="2">
        <v>-9.7572886400598691E-4</v>
      </c>
      <c r="P525" s="1">
        <v>-1.5049974850572216E-5</v>
      </c>
      <c r="R525" s="2">
        <v>64.820805927947006</v>
      </c>
      <c r="T525" s="2">
        <v>-1.1785069298994699E-2</v>
      </c>
      <c r="V525" s="1">
        <v>-1.8177692912959954E-4</v>
      </c>
      <c r="X525" s="2">
        <v>64.795181449823005</v>
      </c>
      <c r="Z525" s="2">
        <v>-3.740954742299607E-2</v>
      </c>
      <c r="AB525" s="1">
        <v>-5.7701762103854793E-4</v>
      </c>
      <c r="AD525" s="2">
        <v>64.837951564112998</v>
      </c>
      <c r="AF525" s="2">
        <v>5.3605668669973738E-3</v>
      </c>
      <c r="AH525" s="1">
        <v>8.2683212016392853E-5</v>
      </c>
      <c r="AJ525" s="2">
        <v>64.712006045029995</v>
      </c>
      <c r="AL525" s="2">
        <v>-0.12058495221600651</v>
      </c>
      <c r="AN525" s="1">
        <v>-1.8599434383415093E-3</v>
      </c>
      <c r="AP525" s="9" t="s">
        <v>933</v>
      </c>
    </row>
    <row r="526" spans="1:42" x14ac:dyDescent="0.2">
      <c r="A526" t="s">
        <v>800</v>
      </c>
      <c r="B526" t="s">
        <v>421</v>
      </c>
      <c r="D526" s="2">
        <v>79.079349763431992</v>
      </c>
      <c r="F526" s="2">
        <v>79.022235402760998</v>
      </c>
      <c r="H526" s="2">
        <v>-5.7114360670993847E-2</v>
      </c>
      <c r="J526" s="1">
        <v>-7.2224115198029574E-4</v>
      </c>
      <c r="L526" s="2">
        <v>79.078738032478</v>
      </c>
      <c r="N526" s="2">
        <v>-6.1173095399169597E-4</v>
      </c>
      <c r="P526" s="1">
        <v>-7.7356598887282921E-6</v>
      </c>
      <c r="R526" s="2">
        <v>79.067750804161989</v>
      </c>
      <c r="T526" s="2">
        <v>-1.1598959270003206E-2</v>
      </c>
      <c r="V526" s="1">
        <v>-1.4667494490915525E-4</v>
      </c>
      <c r="X526" s="2">
        <v>79.056218511144991</v>
      </c>
      <c r="Z526" s="2">
        <v>-2.3131252287001303E-2</v>
      </c>
      <c r="AB526" s="1">
        <v>-2.9250685996026863E-4</v>
      </c>
      <c r="AD526" s="2">
        <v>79.082718765919992</v>
      </c>
      <c r="AF526" s="2">
        <v>3.3690024880002056E-3</v>
      </c>
      <c r="AH526" s="1">
        <v>4.260280968519174E-5</v>
      </c>
      <c r="AJ526" s="2">
        <v>79.002603113155999</v>
      </c>
      <c r="AL526" s="2">
        <v>-7.6746650275993034E-2</v>
      </c>
      <c r="AN526" s="1">
        <v>-9.7050178719960023E-4</v>
      </c>
      <c r="AP526" s="9" t="s">
        <v>933</v>
      </c>
    </row>
    <row r="528" spans="1:42" x14ac:dyDescent="0.2">
      <c r="A528" t="s">
        <v>841</v>
      </c>
      <c r="B528" t="s">
        <v>442</v>
      </c>
      <c r="D528" s="2">
        <v>176.77193190947199</v>
      </c>
      <c r="F528" s="2">
        <v>176.502275720554</v>
      </c>
      <c r="H528" s="2">
        <v>-0.26965618891799181</v>
      </c>
      <c r="J528" s="1">
        <v>-1.5254468625487867E-3</v>
      </c>
      <c r="L528" s="2">
        <v>176.76910330533801</v>
      </c>
      <c r="N528" s="2">
        <v>-2.8286041339811163E-3</v>
      </c>
      <c r="P528" s="1">
        <v>-1.6001432486633083E-5</v>
      </c>
      <c r="R528" s="2">
        <v>176.729839769916</v>
      </c>
      <c r="T528" s="2">
        <v>-4.2092139555990116E-2</v>
      </c>
      <c r="V528" s="1">
        <v>-2.3811551472745253E-4</v>
      </c>
      <c r="X528" s="2">
        <v>176.66409030411501</v>
      </c>
      <c r="Z528" s="2">
        <v>-0.10784160535698106</v>
      </c>
      <c r="AB528" s="1">
        <v>-6.1006068210087019E-4</v>
      </c>
      <c r="AD528" s="2">
        <v>176.787487460649</v>
      </c>
      <c r="AF528" s="2">
        <v>1.5555551177016014E-2</v>
      </c>
      <c r="AH528" s="1">
        <v>8.7997856950402544E-5</v>
      </c>
      <c r="AJ528" s="2">
        <v>176.42020209829499</v>
      </c>
      <c r="AL528" s="2">
        <v>-0.35172981117699464</v>
      </c>
      <c r="AN528" s="1">
        <v>-1.9897378920830126E-3</v>
      </c>
      <c r="AP528" s="9" t="s">
        <v>933</v>
      </c>
    </row>
    <row r="529" spans="1:42" x14ac:dyDescent="0.2">
      <c r="A529" t="s">
        <v>801</v>
      </c>
      <c r="B529" t="s">
        <v>422</v>
      </c>
      <c r="D529" s="2">
        <v>57.595768006554003</v>
      </c>
      <c r="F529" s="2">
        <v>57.502095931805002</v>
      </c>
      <c r="H529" s="2">
        <v>-9.3672074749001411E-2</v>
      </c>
      <c r="J529" s="1">
        <v>-1.6263707906168066E-3</v>
      </c>
      <c r="L529" s="2">
        <v>57.594787401462007</v>
      </c>
      <c r="N529" s="2">
        <v>-9.8060509199626722E-4</v>
      </c>
      <c r="P529" s="1">
        <v>-1.702564486829451E-5</v>
      </c>
      <c r="R529" s="2">
        <v>57.581568094759</v>
      </c>
      <c r="T529" s="2">
        <v>-1.4199911795003572E-2</v>
      </c>
      <c r="V529" s="1">
        <v>-2.4654436057502905E-4</v>
      </c>
      <c r="X529" s="2">
        <v>57.558352004497998</v>
      </c>
      <c r="Z529" s="2">
        <v>-3.7416002056005482E-2</v>
      </c>
      <c r="AB529" s="1">
        <v>-6.4963109879440789E-4</v>
      </c>
      <c r="AD529" s="2">
        <v>57.601159955550997</v>
      </c>
      <c r="AF529" s="2">
        <v>5.3919489969942447E-3</v>
      </c>
      <c r="AH529" s="1">
        <v>9.3617103888269672E-5</v>
      </c>
      <c r="AJ529" s="2">
        <v>57.47393904314</v>
      </c>
      <c r="AL529" s="2">
        <v>-0.12182896341400351</v>
      </c>
      <c r="AN529" s="1">
        <v>-2.115241581640863E-3</v>
      </c>
      <c r="AP529" s="9" t="s">
        <v>933</v>
      </c>
    </row>
    <row r="530" spans="1:42" x14ac:dyDescent="0.2">
      <c r="A530" t="s">
        <v>802</v>
      </c>
      <c r="B530" t="s">
        <v>423</v>
      </c>
      <c r="D530" s="2">
        <v>214.732332036765</v>
      </c>
      <c r="F530" s="2">
        <v>214.54500538353801</v>
      </c>
      <c r="H530" s="2">
        <v>-0.18732665322698949</v>
      </c>
      <c r="J530" s="1">
        <v>-8.7237283482264195E-4</v>
      </c>
      <c r="L530" s="2">
        <v>214.73036806986499</v>
      </c>
      <c r="N530" s="2">
        <v>-1.9639669000071081E-3</v>
      </c>
      <c r="P530" s="1">
        <v>-9.1461163830272713E-6</v>
      </c>
      <c r="R530" s="2">
        <v>214.70330976682698</v>
      </c>
      <c r="T530" s="2">
        <v>-2.9022269938025147E-2</v>
      </c>
      <c r="V530" s="1">
        <v>-1.351555662938367E-4</v>
      </c>
      <c r="X530" s="2">
        <v>214.657439482531</v>
      </c>
      <c r="Z530" s="2">
        <v>-7.4892554233997544E-2</v>
      </c>
      <c r="AB530" s="1">
        <v>-3.4877167086871182E-4</v>
      </c>
      <c r="AD530" s="2">
        <v>214.74313222848099</v>
      </c>
      <c r="AF530" s="2">
        <v>1.0800191715986784E-2</v>
      </c>
      <c r="AH530" s="1">
        <v>5.0296066798816533E-5</v>
      </c>
      <c r="AJ530" s="2">
        <v>214.48817309515499</v>
      </c>
      <c r="AL530" s="2">
        <v>-0.24415894161001006</v>
      </c>
      <c r="AN530" s="1">
        <v>-1.137038560025543E-3</v>
      </c>
      <c r="AP530" s="9" t="s">
        <v>933</v>
      </c>
    </row>
    <row r="531" spans="1:42" x14ac:dyDescent="0.2">
      <c r="A531" t="s">
        <v>842</v>
      </c>
      <c r="B531" t="s">
        <v>440</v>
      </c>
      <c r="D531" s="2">
        <v>118.96796860891999</v>
      </c>
      <c r="F531" s="2">
        <v>118.892829446024</v>
      </c>
      <c r="H531" s="2">
        <v>-7.513916289599365E-2</v>
      </c>
      <c r="J531" s="1">
        <v>-6.3159154329176176E-4</v>
      </c>
      <c r="L531" s="2">
        <v>118.967201615417</v>
      </c>
      <c r="N531" s="2">
        <v>-7.6699350299236357E-4</v>
      </c>
      <c r="P531" s="1">
        <v>-6.4470589181334974E-6</v>
      </c>
      <c r="R531" s="2">
        <v>118.960746116819</v>
      </c>
      <c r="T531" s="2">
        <v>-7.2224921009933496E-3</v>
      </c>
      <c r="V531" s="1">
        <v>-6.0709552205061534E-5</v>
      </c>
      <c r="X531" s="2">
        <v>118.938405596725</v>
      </c>
      <c r="Z531" s="2">
        <v>-2.956301219498414E-2</v>
      </c>
      <c r="AB531" s="1">
        <v>-2.4849556179416484E-4</v>
      </c>
      <c r="AD531" s="2">
        <v>118.97217842304801</v>
      </c>
      <c r="AF531" s="2">
        <v>4.209814128017797E-3</v>
      </c>
      <c r="AH531" s="1">
        <v>3.5386114239342849E-5</v>
      </c>
      <c r="AJ531" s="2">
        <v>118.87373590697</v>
      </c>
      <c r="AL531" s="2">
        <v>-9.4232701949991338E-2</v>
      </c>
      <c r="AN531" s="1">
        <v>-7.920846514557192E-4</v>
      </c>
      <c r="AP531" s="9" t="s">
        <v>933</v>
      </c>
    </row>
    <row r="532" spans="1:42" x14ac:dyDescent="0.2">
      <c r="A532" t="s">
        <v>803</v>
      </c>
      <c r="B532" t="s">
        <v>424</v>
      </c>
      <c r="D532" s="2">
        <v>125.00808313029701</v>
      </c>
      <c r="F532" s="2">
        <v>124.93868880043601</v>
      </c>
      <c r="H532" s="2">
        <v>-6.9394329860998027E-2</v>
      </c>
      <c r="J532" s="1">
        <v>-5.5511874211100183E-4</v>
      </c>
      <c r="L532" s="2">
        <v>125.00733614576299</v>
      </c>
      <c r="N532" s="2">
        <v>-7.4698453401822462E-4</v>
      </c>
      <c r="P532" s="1">
        <v>-5.9754898668403398E-6</v>
      </c>
      <c r="R532" s="2">
        <v>124.993197718725</v>
      </c>
      <c r="T532" s="2">
        <v>-1.4885411572009843E-2</v>
      </c>
      <c r="V532" s="1">
        <v>-1.1907559254784069E-4</v>
      </c>
      <c r="X532" s="2">
        <v>124.97989287487</v>
      </c>
      <c r="Z532" s="2">
        <v>-2.819025542700615E-2</v>
      </c>
      <c r="AB532" s="1">
        <v>-2.2550746096652968E-4</v>
      </c>
      <c r="AD532" s="2">
        <v>125.01219842581999</v>
      </c>
      <c r="AF532" s="2">
        <v>4.1152955229790678E-3</v>
      </c>
      <c r="AH532" s="1">
        <v>3.2920235395415667E-5</v>
      </c>
      <c r="AJ532" s="2">
        <v>124.91417129412299</v>
      </c>
      <c r="AL532" s="2">
        <v>-9.3911836174015662E-2</v>
      </c>
      <c r="AN532" s="1">
        <v>-7.5124611003058535E-4</v>
      </c>
      <c r="AP532" s="9" t="s">
        <v>933</v>
      </c>
    </row>
    <row r="534" spans="1:42" x14ac:dyDescent="0.2">
      <c r="A534" t="s">
        <v>804</v>
      </c>
      <c r="B534" t="s">
        <v>425</v>
      </c>
      <c r="D534" s="2">
        <v>178.83272980029301</v>
      </c>
      <c r="F534" s="2">
        <v>178.64207576724201</v>
      </c>
      <c r="H534" s="2">
        <v>-0.19065403305100403</v>
      </c>
      <c r="J534" s="1">
        <v>-1.0661025711787332E-3</v>
      </c>
      <c r="L534" s="2">
        <v>178.83073966882</v>
      </c>
      <c r="N534" s="2">
        <v>-1.9901314730077502E-3</v>
      </c>
      <c r="P534" s="1">
        <v>-1.1128452130827394E-5</v>
      </c>
      <c r="R534" s="2">
        <v>178.805046364737</v>
      </c>
      <c r="T534" s="2">
        <v>-2.7683435556014047E-2</v>
      </c>
      <c r="V534" s="1">
        <v>-1.5480072124900645E-4</v>
      </c>
      <c r="X534" s="2">
        <v>178.75670730493798</v>
      </c>
      <c r="Z534" s="2">
        <v>-7.602249535503347E-2</v>
      </c>
      <c r="AB534" s="1">
        <v>-4.2510392499141346E-4</v>
      </c>
      <c r="AD534" s="2">
        <v>178.84367051188002</v>
      </c>
      <c r="AF534" s="2">
        <v>1.0940711587011265E-2</v>
      </c>
      <c r="AH534" s="1">
        <v>6.1178463244558371E-5</v>
      </c>
      <c r="AJ534" s="2">
        <v>178.58578781606201</v>
      </c>
      <c r="AL534" s="2">
        <v>-0.24694198423100033</v>
      </c>
      <c r="AN534" s="1">
        <v>-1.3808545253811571E-3</v>
      </c>
      <c r="AP534" s="9" t="s">
        <v>933</v>
      </c>
    </row>
    <row r="535" spans="1:42" x14ac:dyDescent="0.2">
      <c r="A535" t="s">
        <v>805</v>
      </c>
      <c r="B535" t="s">
        <v>426</v>
      </c>
      <c r="D535" s="2">
        <v>187.64845344981399</v>
      </c>
      <c r="F535" s="2">
        <v>187.539207681802</v>
      </c>
      <c r="H535" s="2">
        <v>-0.10924576801198782</v>
      </c>
      <c r="J535" s="1">
        <v>-5.8218315154515924E-4</v>
      </c>
      <c r="L535" s="2">
        <v>187.64728588314901</v>
      </c>
      <c r="N535" s="2">
        <v>-1.1675666649750838E-3</v>
      </c>
      <c r="P535" s="1">
        <v>-6.2220958580260616E-6</v>
      </c>
      <c r="R535" s="2">
        <v>187.62680437679899</v>
      </c>
      <c r="T535" s="2">
        <v>-2.1649073014998521E-2</v>
      </c>
      <c r="V535" s="1">
        <v>-1.1537037804997685E-4</v>
      </c>
      <c r="X535" s="2">
        <v>187.60426703555399</v>
      </c>
      <c r="Z535" s="2">
        <v>-4.4186414259996809E-2</v>
      </c>
      <c r="AB535" s="1">
        <v>-2.3547443875850718E-4</v>
      </c>
      <c r="AD535" s="2">
        <v>187.65488266815902</v>
      </c>
      <c r="AF535" s="2">
        <v>6.4292183450334051E-3</v>
      </c>
      <c r="AH535" s="1">
        <v>3.4262037479317039E-5</v>
      </c>
      <c r="AJ535" s="2">
        <v>187.50210581850101</v>
      </c>
      <c r="AL535" s="2">
        <v>-0.14634763131297746</v>
      </c>
      <c r="AN535" s="1">
        <v>-7.7990321061781461E-4</v>
      </c>
      <c r="AP535" s="9" t="s">
        <v>933</v>
      </c>
    </row>
    <row r="536" spans="1:42" x14ac:dyDescent="0.2">
      <c r="A536" t="s">
        <v>806</v>
      </c>
      <c r="B536" t="s">
        <v>427</v>
      </c>
      <c r="D536" s="2">
        <v>116.49709197568799</v>
      </c>
      <c r="F536" s="2">
        <v>116.34076282134301</v>
      </c>
      <c r="H536" s="2">
        <v>-0.15632915434498784</v>
      </c>
      <c r="J536" s="1">
        <v>-1.3419146494885253E-3</v>
      </c>
      <c r="L536" s="2">
        <v>116.49543018900501</v>
      </c>
      <c r="N536" s="2">
        <v>-1.6617866829875538E-3</v>
      </c>
      <c r="P536" s="1">
        <v>-1.4264619440752695E-5</v>
      </c>
      <c r="R536" s="2">
        <v>116.468022964376</v>
      </c>
      <c r="T536" s="2">
        <v>-2.9069011311989357E-2</v>
      </c>
      <c r="V536" s="1">
        <v>-2.4952563895805938E-4</v>
      </c>
      <c r="X536" s="2">
        <v>116.43406824948899</v>
      </c>
      <c r="Z536" s="2">
        <v>-6.3023726199006092E-2</v>
      </c>
      <c r="AB536" s="1">
        <v>-5.4098969450807092E-4</v>
      </c>
      <c r="AD536" s="2">
        <v>116.50623922218</v>
      </c>
      <c r="AF536" s="2">
        <v>9.1472464920059338E-3</v>
      </c>
      <c r="AH536" s="1">
        <v>7.8519097231327371E-5</v>
      </c>
      <c r="AJ536" s="2">
        <v>116.28927143063099</v>
      </c>
      <c r="AL536" s="2">
        <v>-0.20782054505700387</v>
      </c>
      <c r="AN536" s="1">
        <v>-1.7839118688076296E-3</v>
      </c>
      <c r="AP536" s="9" t="s">
        <v>933</v>
      </c>
    </row>
    <row r="537" spans="1:42" x14ac:dyDescent="0.2">
      <c r="A537" t="s">
        <v>807</v>
      </c>
      <c r="B537" t="s">
        <v>428</v>
      </c>
      <c r="D537" s="2">
        <v>63.123593031691001</v>
      </c>
      <c r="F537" s="2">
        <v>62.941334060315</v>
      </c>
      <c r="H537" s="2">
        <v>-0.182258971376001</v>
      </c>
      <c r="J537" s="1">
        <v>-2.8873351883581541E-3</v>
      </c>
      <c r="L537" s="2">
        <v>63.121668127331006</v>
      </c>
      <c r="N537" s="2">
        <v>-1.9249043599955939E-3</v>
      </c>
      <c r="P537" s="1">
        <v>-3.0494214089321591E-5</v>
      </c>
      <c r="R537" s="2">
        <v>63.092364246545003</v>
      </c>
      <c r="T537" s="2">
        <v>-3.1228785145998472E-2</v>
      </c>
      <c r="V537" s="1">
        <v>-4.9472445477430533E-4</v>
      </c>
      <c r="X537" s="2">
        <v>63.050403331641</v>
      </c>
      <c r="Z537" s="2">
        <v>-7.318970005000125E-2</v>
      </c>
      <c r="AB537" s="1">
        <v>-1.1594666357673364E-3</v>
      </c>
      <c r="AD537" s="2">
        <v>63.134183838143997</v>
      </c>
      <c r="AF537" s="2">
        <v>1.0590806452995594E-2</v>
      </c>
      <c r="AH537" s="1">
        <v>1.6777889128837315E-4</v>
      </c>
      <c r="AJ537" s="2">
        <v>62.883532377815996</v>
      </c>
      <c r="AL537" s="2">
        <v>-0.24006065387500541</v>
      </c>
      <c r="AN537" s="1">
        <v>-3.8030258156325752E-3</v>
      </c>
      <c r="AP537" s="9" t="s">
        <v>933</v>
      </c>
    </row>
    <row r="538" spans="1:42" x14ac:dyDescent="0.2">
      <c r="A538" t="s">
        <v>808</v>
      </c>
      <c r="B538" t="s">
        <v>429</v>
      </c>
      <c r="D538" s="2">
        <v>88.137407448985996</v>
      </c>
      <c r="F538" s="2">
        <v>87.973321011471</v>
      </c>
      <c r="H538" s="2">
        <v>-0.16408643751499596</v>
      </c>
      <c r="J538" s="1">
        <v>-1.861711641676882E-3</v>
      </c>
      <c r="L538" s="2">
        <v>88.135675481073008</v>
      </c>
      <c r="N538" s="2">
        <v>-1.7319679129883525E-3</v>
      </c>
      <c r="P538" s="1">
        <v>-1.9650769895754161E-5</v>
      </c>
      <c r="R538" s="2">
        <v>88.109507110706005</v>
      </c>
      <c r="T538" s="2">
        <v>-2.7900338279991388E-2</v>
      </c>
      <c r="V538" s="1">
        <v>-3.1655501435233534E-4</v>
      </c>
      <c r="X538" s="2">
        <v>88.071538483701005</v>
      </c>
      <c r="Z538" s="2">
        <v>-6.5868965284991532E-2</v>
      </c>
      <c r="AB538" s="1">
        <v>-7.4734403009433354E-4</v>
      </c>
      <c r="AD538" s="2">
        <v>88.146936334261</v>
      </c>
      <c r="AF538" s="2">
        <v>9.5288852750030628E-3</v>
      </c>
      <c r="AH538" s="1">
        <v>1.0811397283858604E-4</v>
      </c>
      <c r="AJ538" s="2">
        <v>87.921462497311992</v>
      </c>
      <c r="AL538" s="2">
        <v>-0.21594495167400396</v>
      </c>
      <c r="AN538" s="1">
        <v>-2.4500942099867536E-3</v>
      </c>
      <c r="AP538" s="9" t="s">
        <v>933</v>
      </c>
    </row>
    <row r="540" spans="1:42" x14ac:dyDescent="0.2">
      <c r="A540" t="s">
        <v>809</v>
      </c>
      <c r="B540" t="s">
        <v>430</v>
      </c>
      <c r="D540" s="2">
        <v>66.175735654939999</v>
      </c>
      <c r="F540" s="2">
        <v>65.988424330789996</v>
      </c>
      <c r="H540" s="2">
        <v>-0.18731132415000218</v>
      </c>
      <c r="J540" s="1">
        <v>-2.8305136663187127E-3</v>
      </c>
      <c r="L540" s="2">
        <v>66.173769489242005</v>
      </c>
      <c r="N540" s="2">
        <v>-1.9661656979934605E-3</v>
      </c>
      <c r="P540" s="1">
        <v>-2.9711278288550265E-5</v>
      </c>
      <c r="R540" s="2">
        <v>66.146213913484999</v>
      </c>
      <c r="T540" s="2">
        <v>-2.9521741454999528E-2</v>
      </c>
      <c r="V540" s="1">
        <v>-4.461112696794892E-4</v>
      </c>
      <c r="X540" s="2">
        <v>66.100795023575003</v>
      </c>
      <c r="Z540" s="2">
        <v>-7.4940631364995625E-2</v>
      </c>
      <c r="AB540" s="1">
        <v>-1.1324487838829387E-3</v>
      </c>
      <c r="AD540" s="2">
        <v>66.186548848358001</v>
      </c>
      <c r="AF540" s="2">
        <v>1.0813193418002243E-2</v>
      </c>
      <c r="AH540" s="1">
        <v>1.6340118188312185E-4</v>
      </c>
      <c r="AJ540" s="2">
        <v>65.931176137564009</v>
      </c>
      <c r="AL540" s="2">
        <v>-0.2445595173759898</v>
      </c>
      <c r="AN540" s="1">
        <v>-3.6956070824991803E-3</v>
      </c>
      <c r="AP540" s="9" t="s">
        <v>933</v>
      </c>
    </row>
    <row r="541" spans="1:42" x14ac:dyDescent="0.2">
      <c r="A541" t="s">
        <v>810</v>
      </c>
      <c r="B541" t="s">
        <v>431</v>
      </c>
      <c r="D541" s="2">
        <v>75.850619088099009</v>
      </c>
      <c r="F541" s="2">
        <v>75.739085669723011</v>
      </c>
      <c r="H541" s="2">
        <v>-0.11153341837599839</v>
      </c>
      <c r="J541" s="1">
        <v>-1.4704351753075939E-3</v>
      </c>
      <c r="L541" s="2">
        <v>75.849440342763003</v>
      </c>
      <c r="N541" s="2">
        <v>-1.1787453360057043E-3</v>
      </c>
      <c r="P541" s="1">
        <v>-1.554035221039679E-5</v>
      </c>
      <c r="R541" s="2">
        <v>75.831338598233003</v>
      </c>
      <c r="T541" s="2">
        <v>-1.9280489866005723E-2</v>
      </c>
      <c r="V541" s="1">
        <v>-2.5419027685999256E-4</v>
      </c>
      <c r="X541" s="2">
        <v>75.805812263376993</v>
      </c>
      <c r="Z541" s="2">
        <v>-4.4806824722016358E-2</v>
      </c>
      <c r="AB541" s="1">
        <v>-5.9072457496983785E-4</v>
      </c>
      <c r="AD541" s="2">
        <v>75.857104840519995</v>
      </c>
      <c r="AF541" s="2">
        <v>6.485752420985591E-3</v>
      </c>
      <c r="AH541" s="1">
        <v>8.5506914761664858E-5</v>
      </c>
      <c r="AJ541" s="2">
        <v>75.703571453439992</v>
      </c>
      <c r="AL541" s="2">
        <v>-0.14704763465901749</v>
      </c>
      <c r="AN541" s="1">
        <v>-1.9386477846439795E-3</v>
      </c>
      <c r="AP541" s="9" t="s">
        <v>933</v>
      </c>
    </row>
    <row r="542" spans="1:42" x14ac:dyDescent="0.2">
      <c r="A542" t="s">
        <v>811</v>
      </c>
      <c r="B542" t="s">
        <v>432</v>
      </c>
      <c r="D542" s="2">
        <v>145.53713022805601</v>
      </c>
      <c r="F542" s="2">
        <v>145.444194187509</v>
      </c>
      <c r="H542" s="2">
        <v>-9.2936040547016319E-2</v>
      </c>
      <c r="J542" s="1">
        <v>-6.3857271612670916E-4</v>
      </c>
      <c r="L542" s="2">
        <v>145.53613042365899</v>
      </c>
      <c r="N542" s="2">
        <v>-9.9980439702562762E-4</v>
      </c>
      <c r="P542" s="1">
        <v>-6.8697547866921572E-6</v>
      </c>
      <c r="R542" s="2">
        <v>145.51732072172499</v>
      </c>
      <c r="T542" s="2">
        <v>-1.980950633102907E-2</v>
      </c>
      <c r="V542" s="1">
        <v>-1.3611307506192861E-4</v>
      </c>
      <c r="X542" s="2">
        <v>145.49939013954898</v>
      </c>
      <c r="Z542" s="2">
        <v>-3.7740088507035807E-2</v>
      </c>
      <c r="AB542" s="1">
        <v>-2.5931587662816533E-4</v>
      </c>
      <c r="AD542" s="2">
        <v>145.542638139465</v>
      </c>
      <c r="AF542" s="2">
        <v>5.5079114089835457E-3</v>
      </c>
      <c r="AH542" s="1">
        <v>3.7845403440020243E-5</v>
      </c>
      <c r="AJ542" s="2">
        <v>145.41146456357501</v>
      </c>
      <c r="AL542" s="2">
        <v>-0.12566566448100502</v>
      </c>
      <c r="AN542" s="1">
        <v>-8.6346119566936292E-4</v>
      </c>
      <c r="AP542" s="9" t="s">
        <v>933</v>
      </c>
    </row>
    <row r="543" spans="1:42" x14ac:dyDescent="0.2">
      <c r="A543" t="s">
        <v>812</v>
      </c>
      <c r="B543" t="s">
        <v>433</v>
      </c>
      <c r="D543" s="2">
        <v>115.383366689239</v>
      </c>
      <c r="F543" s="2">
        <v>115.20808258769999</v>
      </c>
      <c r="H543" s="2">
        <v>-0.17528410153900609</v>
      </c>
      <c r="J543" s="1">
        <v>-1.5191453202357773E-3</v>
      </c>
      <c r="L543" s="2">
        <v>115.38151317125501</v>
      </c>
      <c r="N543" s="2">
        <v>-1.8535179839886951E-3</v>
      </c>
      <c r="P543" s="1">
        <v>-1.6063996372897998E-5</v>
      </c>
      <c r="R543" s="2">
        <v>115.35284866057999</v>
      </c>
      <c r="T543" s="2">
        <v>-3.0518028659002994E-2</v>
      </c>
      <c r="V543" s="1">
        <v>-2.6449244405562312E-4</v>
      </c>
      <c r="X543" s="2">
        <v>115.312925557612</v>
      </c>
      <c r="Z543" s="2">
        <v>-7.0441131626992615E-2</v>
      </c>
      <c r="AB543" s="1">
        <v>-6.1049641424236727E-4</v>
      </c>
      <c r="AD543" s="2">
        <v>115.39356560066601</v>
      </c>
      <c r="AF543" s="2">
        <v>1.0198911427011126E-2</v>
      </c>
      <c r="AH543" s="1">
        <v>8.8391522276167966E-5</v>
      </c>
      <c r="AJ543" s="2">
        <v>115.15208708557101</v>
      </c>
      <c r="AL543" s="2">
        <v>-0.23127960366798561</v>
      </c>
      <c r="AN543" s="1">
        <v>-2.0044449239454845E-3</v>
      </c>
      <c r="AP543" s="9" t="s">
        <v>933</v>
      </c>
    </row>
    <row r="544" spans="1:42" x14ac:dyDescent="0.2">
      <c r="A544" t="s">
        <v>813</v>
      </c>
      <c r="B544" t="s">
        <v>434</v>
      </c>
      <c r="D544" s="2">
        <v>68.019458441110999</v>
      </c>
      <c r="F544" s="2">
        <v>67.860780481781006</v>
      </c>
      <c r="H544" s="2">
        <v>-0.15867795932999229</v>
      </c>
      <c r="J544" s="1">
        <v>-2.3328318538050467E-3</v>
      </c>
      <c r="L544" s="2">
        <v>68.017786341699008</v>
      </c>
      <c r="N544" s="2">
        <v>-1.6720994119907573E-3</v>
      </c>
      <c r="P544" s="1">
        <v>-2.4582662819028554E-5</v>
      </c>
      <c r="R544" s="2">
        <v>67.993069064118004</v>
      </c>
      <c r="T544" s="2">
        <v>-2.6389376992995039E-2</v>
      </c>
      <c r="V544" s="1">
        <v>-3.8796805499182401E-4</v>
      </c>
      <c r="X544" s="2">
        <v>67.955824478045997</v>
      </c>
      <c r="Z544" s="2">
        <v>-6.3633963065001353E-2</v>
      </c>
      <c r="AB544" s="1">
        <v>-9.3552587044034663E-4</v>
      </c>
      <c r="AD544" s="2">
        <v>68.028656878380005</v>
      </c>
      <c r="AF544" s="2">
        <v>9.1984372690063765E-3</v>
      </c>
      <c r="AH544" s="1">
        <v>1.3523243906697787E-4</v>
      </c>
      <c r="AJ544" s="2">
        <v>67.811126782444006</v>
      </c>
      <c r="AL544" s="2">
        <v>-0.20833165866699233</v>
      </c>
      <c r="AN544" s="1">
        <v>-3.062824424680755E-3</v>
      </c>
      <c r="AP544" s="9" t="s">
        <v>933</v>
      </c>
    </row>
    <row r="546" spans="1:42" x14ac:dyDescent="0.2">
      <c r="A546" t="s">
        <v>843</v>
      </c>
      <c r="B546" t="s">
        <v>441</v>
      </c>
      <c r="D546" s="2">
        <v>95.031441563339996</v>
      </c>
      <c r="F546" s="2">
        <v>94.899048129926996</v>
      </c>
      <c r="H546" s="2">
        <v>-0.13239343341300014</v>
      </c>
      <c r="J546" s="1">
        <v>-1.3931540049801072E-3</v>
      </c>
      <c r="L546" s="2">
        <v>95.030089701946011</v>
      </c>
      <c r="N546" s="2">
        <v>-1.3518613939851321E-3</v>
      </c>
      <c r="P546" s="1">
        <v>-1.4225411839976083E-5</v>
      </c>
      <c r="R546" s="2">
        <v>95.018622716015003</v>
      </c>
      <c r="T546" s="2">
        <v>-1.2818847324993499E-2</v>
      </c>
      <c r="V546" s="1">
        <v>-1.3489059109399629E-4</v>
      </c>
      <c r="X546" s="2">
        <v>94.979342195351009</v>
      </c>
      <c r="Z546" s="2">
        <v>-5.2099367988986955E-2</v>
      </c>
      <c r="AB546" s="1">
        <v>-5.4823295460862691E-4</v>
      </c>
      <c r="AD546" s="2">
        <v>95.038861727852009</v>
      </c>
      <c r="AF546" s="2">
        <v>7.4201645120126614E-3</v>
      </c>
      <c r="AH546" s="1">
        <v>7.8081152826320135E-5</v>
      </c>
      <c r="AJ546" s="2">
        <v>94.865327818062013</v>
      </c>
      <c r="AL546" s="2">
        <v>-0.16611374527798262</v>
      </c>
      <c r="AN546" s="1">
        <v>-1.7479872192327538E-3</v>
      </c>
      <c r="AP546" s="9" t="s">
        <v>933</v>
      </c>
    </row>
    <row r="547" spans="1:42" x14ac:dyDescent="0.2">
      <c r="A547" t="s">
        <v>814</v>
      </c>
      <c r="B547" t="s">
        <v>435</v>
      </c>
      <c r="D547" s="2">
        <v>161.683791559962</v>
      </c>
      <c r="F547" s="2">
        <v>161.521613676068</v>
      </c>
      <c r="H547" s="2">
        <v>-0.16217788389400312</v>
      </c>
      <c r="J547" s="1">
        <v>-1.0030559175367797E-3</v>
      </c>
      <c r="L547" s="2">
        <v>161.68211271222401</v>
      </c>
      <c r="N547" s="2">
        <v>-1.6788477379918731E-3</v>
      </c>
      <c r="P547" s="1">
        <v>-1.0383525285954567E-5</v>
      </c>
      <c r="R547" s="2">
        <v>161.66322791155699</v>
      </c>
      <c r="T547" s="2">
        <v>-2.0563648405016011E-2</v>
      </c>
      <c r="V547" s="1">
        <v>-1.2718435290645557E-4</v>
      </c>
      <c r="X547" s="2">
        <v>161.619446286987</v>
      </c>
      <c r="Z547" s="2">
        <v>-6.4345272975003809E-2</v>
      </c>
      <c r="AB547" s="1">
        <v>-3.9796984196242542E-4</v>
      </c>
      <c r="AD547" s="2">
        <v>161.69301555672899</v>
      </c>
      <c r="AF547" s="2">
        <v>9.2239967669911493E-3</v>
      </c>
      <c r="AH547" s="1">
        <v>5.7049607001394077E-5</v>
      </c>
      <c r="AJ547" s="2">
        <v>161.47623415067</v>
      </c>
      <c r="AL547" s="2">
        <v>-0.20755740929200783</v>
      </c>
      <c r="AN547" s="1">
        <v>-1.283724282375164E-3</v>
      </c>
      <c r="AP547" s="9" t="s">
        <v>933</v>
      </c>
    </row>
    <row r="548" spans="1:42" x14ac:dyDescent="0.2">
      <c r="A548" t="s">
        <v>815</v>
      </c>
      <c r="B548" t="s">
        <v>436</v>
      </c>
      <c r="D548" s="2">
        <v>238.93906734897101</v>
      </c>
      <c r="F548" s="2">
        <v>238.72855380086898</v>
      </c>
      <c r="H548" s="2">
        <v>-0.21051354810202838</v>
      </c>
      <c r="J548" s="1">
        <v>-8.8103444295516945E-4</v>
      </c>
      <c r="L548" s="2">
        <v>238.936885713907</v>
      </c>
      <c r="N548" s="2">
        <v>-2.1816350640051496E-3</v>
      </c>
      <c r="P548" s="1">
        <v>-9.1305079918926228E-6</v>
      </c>
      <c r="R548" s="2">
        <v>238.911859911363</v>
      </c>
      <c r="T548" s="2">
        <v>-2.7207437608012697E-2</v>
      </c>
      <c r="V548" s="1">
        <v>-1.1386768145485466E-4</v>
      </c>
      <c r="X548" s="2">
        <v>238.855488907243</v>
      </c>
      <c r="Z548" s="2">
        <v>-8.3578441728008102E-2</v>
      </c>
      <c r="AB548" s="1">
        <v>-3.4978977132250043E-4</v>
      </c>
      <c r="AD548" s="2">
        <v>238.95105472737501</v>
      </c>
      <c r="AF548" s="2">
        <v>1.1987378404000992E-2</v>
      </c>
      <c r="AH548" s="1">
        <v>5.0169185545925819E-5</v>
      </c>
      <c r="AJ548" s="2">
        <v>238.66921780117698</v>
      </c>
      <c r="AL548" s="2">
        <v>-0.26984954779402415</v>
      </c>
      <c r="AN548" s="1">
        <v>-1.1293655356907721E-3</v>
      </c>
      <c r="AP548" s="9" t="s">
        <v>933</v>
      </c>
    </row>
    <row r="549" spans="1:42" x14ac:dyDescent="0.2">
      <c r="A549" t="s">
        <v>816</v>
      </c>
      <c r="B549" t="s">
        <v>437</v>
      </c>
      <c r="D549" s="2">
        <v>52.326368097039996</v>
      </c>
      <c r="F549" s="2">
        <v>52.23409995531</v>
      </c>
      <c r="H549" s="2">
        <v>-9.2268141729995534E-2</v>
      </c>
      <c r="J549" s="1">
        <v>-1.7633201975509355E-3</v>
      </c>
      <c r="L549" s="2">
        <v>52.325399965407996</v>
      </c>
      <c r="N549" s="2">
        <v>-9.6813163199982455E-4</v>
      </c>
      <c r="P549" s="1">
        <v>-1.8501793019618917E-5</v>
      </c>
      <c r="R549" s="2">
        <v>52.311908159801995</v>
      </c>
      <c r="T549" s="2">
        <v>-1.445993723800143E-2</v>
      </c>
      <c r="V549" s="1">
        <v>-2.7634131249440572E-4</v>
      </c>
      <c r="X549" s="2">
        <v>52.289461793027996</v>
      </c>
      <c r="Z549" s="2">
        <v>-3.690630401199968E-2</v>
      </c>
      <c r="AB549" s="1">
        <v>-7.0530987252079898E-4</v>
      </c>
      <c r="AD549" s="2">
        <v>52.331692318525</v>
      </c>
      <c r="AF549" s="2">
        <v>5.3242214850044434E-3</v>
      </c>
      <c r="AH549" s="1">
        <v>1.0175025859105296E-4</v>
      </c>
      <c r="AJ549" s="2">
        <v>52.205968853456</v>
      </c>
      <c r="AL549" s="2">
        <v>-0.12039924358399645</v>
      </c>
      <c r="AN549" s="1">
        <v>-2.3009287279544097E-3</v>
      </c>
      <c r="AP549" s="9" t="s">
        <v>933</v>
      </c>
    </row>
    <row r="550" spans="1:42" x14ac:dyDescent="0.2">
      <c r="A550" t="s">
        <v>817</v>
      </c>
      <c r="B550" t="s">
        <v>438</v>
      </c>
      <c r="D550" s="2">
        <v>107.09610057219901</v>
      </c>
      <c r="F550" s="2">
        <v>106.861011392324</v>
      </c>
      <c r="H550" s="2">
        <v>-0.23508917987500411</v>
      </c>
      <c r="J550" s="1">
        <v>-2.1951236190576179E-3</v>
      </c>
      <c r="L550" s="2">
        <v>107.09363379672199</v>
      </c>
      <c r="N550" s="2">
        <v>-2.4667754770177908E-3</v>
      </c>
      <c r="P550" s="1">
        <v>-2.3033289389979331E-5</v>
      </c>
      <c r="R550" s="2">
        <v>107.05924088231801</v>
      </c>
      <c r="T550" s="2">
        <v>-3.6859689880998303E-2</v>
      </c>
      <c r="V550" s="1">
        <v>-3.4417396790417486E-4</v>
      </c>
      <c r="X550" s="2">
        <v>107.002065455734</v>
      </c>
      <c r="Z550" s="2">
        <v>-9.4035116465008173E-2</v>
      </c>
      <c r="AB550" s="1">
        <v>-8.78044260832954E-4</v>
      </c>
      <c r="AD550" s="2">
        <v>107.109666588396</v>
      </c>
      <c r="AF550" s="2">
        <v>1.3566016196989494E-2</v>
      </c>
      <c r="AH550" s="1">
        <v>1.2667142990742172E-4</v>
      </c>
      <c r="AJ550" s="2">
        <v>106.78932186737099</v>
      </c>
      <c r="AL550" s="2">
        <v>-0.3067787048280195</v>
      </c>
      <c r="AN550" s="1">
        <v>-2.8645179720731676E-3</v>
      </c>
      <c r="AP550" s="9" t="s">
        <v>933</v>
      </c>
    </row>
    <row r="552" spans="1:42" x14ac:dyDescent="0.2">
      <c r="A552" t="s">
        <v>818</v>
      </c>
      <c r="B552" t="s">
        <v>439</v>
      </c>
      <c r="D552" s="2">
        <v>60.015572473279995</v>
      </c>
      <c r="F552" s="2">
        <v>59.892666398050004</v>
      </c>
      <c r="H552" s="2">
        <v>-0.12290607522999153</v>
      </c>
      <c r="J552" s="1">
        <v>-2.0479030719020718E-3</v>
      </c>
      <c r="L552" s="2">
        <v>60.014285475296994</v>
      </c>
      <c r="N552" s="2">
        <v>-1.2869979830014699E-3</v>
      </c>
      <c r="P552" s="1">
        <v>-2.1444400677415258E-5</v>
      </c>
      <c r="R552" s="2">
        <v>59.996864986676997</v>
      </c>
      <c r="T552" s="2">
        <v>-1.8707486602998813E-2</v>
      </c>
      <c r="V552" s="1">
        <v>-3.1171054164863164E-4</v>
      </c>
      <c r="X552" s="2">
        <v>59.966471154821001</v>
      </c>
      <c r="Z552" s="2">
        <v>-4.9101318458994569E-2</v>
      </c>
      <c r="AB552" s="1">
        <v>-8.1814296582533399E-4</v>
      </c>
      <c r="AD552" s="2">
        <v>60.022649290237005</v>
      </c>
      <c r="AF552" s="2">
        <v>7.0768169570101236E-3</v>
      </c>
      <c r="AH552" s="1">
        <v>1.1791634513127153E-4</v>
      </c>
      <c r="AJ552" s="2">
        <v>59.855658422297999</v>
      </c>
      <c r="AL552" s="2">
        <v>-0.15991405098199607</v>
      </c>
      <c r="AN552" s="1">
        <v>-2.66454262438624E-3</v>
      </c>
      <c r="AP552" s="9" t="s">
        <v>933</v>
      </c>
    </row>
    <row r="554" spans="1:42" x14ac:dyDescent="0.2">
      <c r="B554" s="15" t="s">
        <v>856</v>
      </c>
    </row>
    <row r="556" spans="1:42" x14ac:dyDescent="0.2">
      <c r="A556" t="s">
        <v>857</v>
      </c>
      <c r="B556" t="s">
        <v>858</v>
      </c>
      <c r="D556" s="2">
        <v>22.690014770019999</v>
      </c>
      <c r="F556" s="2">
        <v>22.64204406228</v>
      </c>
      <c r="H556" s="2">
        <v>-4.7970707739999341E-2</v>
      </c>
      <c r="J556" s="1">
        <v>-2.114177016904474E-3</v>
      </c>
      <c r="L556" s="2">
        <v>22.689506208567</v>
      </c>
      <c r="N556" s="2">
        <v>-5.0856145299960076E-4</v>
      </c>
      <c r="P556" s="1">
        <v>-2.2413447419679777E-5</v>
      </c>
      <c r="R556" s="2">
        <v>22.599883316309</v>
      </c>
      <c r="T556" s="2">
        <v>-9.0131453710998954E-2</v>
      </c>
      <c r="V556" s="1">
        <v>-3.9722959471180418E-3</v>
      </c>
      <c r="X556" s="2">
        <v>22.670706951127997</v>
      </c>
      <c r="Z556" s="2">
        <v>-1.9307818892002615E-2</v>
      </c>
      <c r="AB556" s="1">
        <v>-8.5093901822901269E-4</v>
      </c>
      <c r="AD556" s="2">
        <v>22.692813607416998</v>
      </c>
      <c r="AF556" s="2">
        <v>2.7988373969982661E-3</v>
      </c>
      <c r="AH556" s="1">
        <v>1.2335106104454066E-4</v>
      </c>
      <c r="AJ556" s="2">
        <v>22.528621719188003</v>
      </c>
      <c r="AL556" s="2">
        <v>-0.16139305083199673</v>
      </c>
      <c r="AN556" s="1">
        <v>-7.112954860004901E-3</v>
      </c>
      <c r="AP556" s="9" t="s">
        <v>933</v>
      </c>
    </row>
    <row r="557" spans="1:42" x14ac:dyDescent="0.2">
      <c r="A557" t="s">
        <v>859</v>
      </c>
      <c r="B557" t="s">
        <v>860</v>
      </c>
      <c r="D557" s="2">
        <v>11.217937401902999</v>
      </c>
      <c r="F557" s="2">
        <v>11.186927139327</v>
      </c>
      <c r="H557" s="2">
        <v>-3.1010262575998482E-2</v>
      </c>
      <c r="J557" s="1">
        <v>-2.7643461952941485E-3</v>
      </c>
      <c r="L557" s="2">
        <v>11.217609764552002</v>
      </c>
      <c r="N557" s="2">
        <v>-3.2763735099727853E-4</v>
      </c>
      <c r="P557" s="1">
        <v>-2.9206559036574629E-5</v>
      </c>
      <c r="R557" s="2">
        <v>11.29125405494</v>
      </c>
      <c r="T557" s="2">
        <v>7.3316653037000634E-2</v>
      </c>
      <c r="V557" s="1">
        <v>6.5356625206843526E-3</v>
      </c>
      <c r="X557" s="2">
        <v>11.205481708668</v>
      </c>
      <c r="Z557" s="2">
        <v>-1.2455693234999288E-2</v>
      </c>
      <c r="AB557" s="1">
        <v>-1.1103372027095031E-3</v>
      </c>
      <c r="AD557" s="2">
        <v>11.219740108015001</v>
      </c>
      <c r="AF557" s="2">
        <v>1.8027061120022836E-3</v>
      </c>
      <c r="AH557" s="1">
        <v>1.6069853551656246E-4</v>
      </c>
      <c r="AJ557" s="2">
        <v>11.245000507678</v>
      </c>
      <c r="AL557" s="2">
        <v>2.7063105775001262E-2</v>
      </c>
      <c r="AN557" s="1">
        <v>2.4124850055243048E-3</v>
      </c>
      <c r="AP557" s="9" t="s">
        <v>933</v>
      </c>
    </row>
    <row r="558" spans="1:42" x14ac:dyDescent="0.2">
      <c r="A558" t="s">
        <v>861</v>
      </c>
      <c r="B558" t="s">
        <v>862</v>
      </c>
      <c r="D558" s="2">
        <v>15.280066143602001</v>
      </c>
      <c r="F558" s="2">
        <v>15.277194615369</v>
      </c>
      <c r="H558" s="2">
        <v>-2.871528233001186E-3</v>
      </c>
      <c r="J558" s="1">
        <v>-1.8792642688942411E-4</v>
      </c>
      <c r="L558" s="2">
        <v>15.280041145143</v>
      </c>
      <c r="N558" s="2">
        <v>-2.4998459000613593E-5</v>
      </c>
      <c r="P558" s="1">
        <v>-1.63601772176103E-6</v>
      </c>
      <c r="R558" s="2">
        <v>15.317077760263</v>
      </c>
      <c r="T558" s="2">
        <v>3.701161666099928E-2</v>
      </c>
      <c r="V558" s="1">
        <v>2.4222157360553453E-3</v>
      </c>
      <c r="X558" s="2">
        <v>15.279035453479999</v>
      </c>
      <c r="Z558" s="2">
        <v>-1.0306901220022979E-3</v>
      </c>
      <c r="AB558" s="1">
        <v>-6.7453250026267966E-5</v>
      </c>
      <c r="AD558" s="2">
        <v>15.280201644849001</v>
      </c>
      <c r="AF558" s="2">
        <v>1.355012469996808E-4</v>
      </c>
      <c r="AH558" s="1">
        <v>8.8678442701910202E-6</v>
      </c>
      <c r="AJ558" s="2">
        <v>15.306522318787</v>
      </c>
      <c r="AL558" s="2">
        <v>2.6456175184998543E-2</v>
      </c>
      <c r="AN558" s="1">
        <v>1.7314175826441793E-3</v>
      </c>
      <c r="AP558" s="9" t="s">
        <v>933</v>
      </c>
    </row>
    <row r="559" spans="1:42" x14ac:dyDescent="0.2">
      <c r="A559" t="s">
        <v>863</v>
      </c>
      <c r="B559" t="s">
        <v>864</v>
      </c>
      <c r="D559" s="2">
        <v>10.615891525149999</v>
      </c>
      <c r="F559" s="2">
        <v>10.606906182625</v>
      </c>
      <c r="H559" s="2">
        <v>-8.9853425249994956E-3</v>
      </c>
      <c r="J559" s="1">
        <v>-8.4640489248711832E-4</v>
      </c>
      <c r="L559" s="2">
        <v>10.615803406663</v>
      </c>
      <c r="N559" s="2">
        <v>-8.8118486999633205E-5</v>
      </c>
      <c r="P559" s="1">
        <v>-8.3006205169742548E-6</v>
      </c>
      <c r="R559" s="2">
        <v>10.877235030662</v>
      </c>
      <c r="T559" s="2">
        <v>0.26134350551200036</v>
      </c>
      <c r="V559" s="1">
        <v>2.4618140162119606E-2</v>
      </c>
      <c r="X559" s="2">
        <v>10.612439030324001</v>
      </c>
      <c r="Z559" s="2">
        <v>-3.4524948259981869E-3</v>
      </c>
      <c r="AB559" s="1">
        <v>-3.2521948983925815E-4</v>
      </c>
      <c r="AD559" s="2">
        <v>10.616373757021</v>
      </c>
      <c r="AF559" s="2">
        <v>4.8223187100049358E-4</v>
      </c>
      <c r="AH559" s="1">
        <v>4.5425470847930482E-5</v>
      </c>
      <c r="AJ559" s="2">
        <v>10.851383265138001</v>
      </c>
      <c r="AL559" s="2">
        <v>0.23549173998800121</v>
      </c>
      <c r="AN559" s="1">
        <v>2.2182945203433942E-2</v>
      </c>
      <c r="AP559" s="9" t="s">
        <v>933</v>
      </c>
    </row>
    <row r="560" spans="1:42" x14ac:dyDescent="0.2">
      <c r="A560" t="s">
        <v>865</v>
      </c>
      <c r="B560" t="s">
        <v>866</v>
      </c>
      <c r="D560" s="2">
        <v>12.422842873135</v>
      </c>
      <c r="F560" s="2">
        <v>12.374981000391001</v>
      </c>
      <c r="H560" s="2">
        <v>-4.7861872743999001E-2</v>
      </c>
      <c r="J560" s="1">
        <v>-3.8527310723298789E-3</v>
      </c>
      <c r="L560" s="2">
        <v>12.422338851477999</v>
      </c>
      <c r="N560" s="2">
        <v>-5.0402165700091928E-4</v>
      </c>
      <c r="P560" s="1">
        <v>-4.0572167107650583E-5</v>
      </c>
      <c r="R560" s="2">
        <v>12.816487207884</v>
      </c>
      <c r="T560" s="2">
        <v>0.39364433474900018</v>
      </c>
      <c r="V560" s="1">
        <v>3.1687137861195619E-2</v>
      </c>
      <c r="X560" s="2">
        <v>12.4036566522</v>
      </c>
      <c r="Z560" s="2">
        <v>-1.9186220934999554E-2</v>
      </c>
      <c r="AB560" s="1">
        <v>-1.5444307821433278E-3</v>
      </c>
      <c r="AD560" s="2">
        <v>12.425615434688</v>
      </c>
      <c r="AF560" s="2">
        <v>2.7725615529998748E-3</v>
      </c>
      <c r="AH560" s="1">
        <v>2.2318253408772266E-4</v>
      </c>
      <c r="AJ560" s="2">
        <v>12.768726807990999</v>
      </c>
      <c r="AL560" s="2">
        <v>0.34588393485599944</v>
      </c>
      <c r="AN560" s="1">
        <v>2.7842575036024178E-2</v>
      </c>
      <c r="AP560" s="9" t="s">
        <v>933</v>
      </c>
    </row>
    <row r="562" spans="1:42" x14ac:dyDescent="0.2">
      <c r="A562" t="s">
        <v>867</v>
      </c>
      <c r="B562" t="s">
        <v>868</v>
      </c>
      <c r="D562" s="2">
        <v>19.510241039850001</v>
      </c>
      <c r="F562" s="2">
        <v>19.506453519103001</v>
      </c>
      <c r="H562" s="2">
        <v>-3.7875207470001726E-3</v>
      </c>
      <c r="J562" s="1">
        <v>-1.9412987975207978E-4</v>
      </c>
      <c r="L562" s="2">
        <v>19.510204970593001</v>
      </c>
      <c r="N562" s="2">
        <v>-3.6069256999837762E-5</v>
      </c>
      <c r="P562" s="1">
        <v>-1.8487345659218504E-6</v>
      </c>
      <c r="R562" s="2">
        <v>19.663280861251998</v>
      </c>
      <c r="T562" s="2">
        <v>0.15303982140199679</v>
      </c>
      <c r="V562" s="1">
        <v>7.8440764052791732E-3</v>
      </c>
      <c r="X562" s="2">
        <v>19.508810426486001</v>
      </c>
      <c r="Z562" s="2">
        <v>-1.4306133640005214E-3</v>
      </c>
      <c r="AB562" s="1">
        <v>-7.332627829038448E-5</v>
      </c>
      <c r="AD562" s="2">
        <v>19.510437987212999</v>
      </c>
      <c r="AF562" s="2">
        <v>1.9694736299769033E-4</v>
      </c>
      <c r="AH562" s="1">
        <v>1.0094563290910757E-5</v>
      </c>
      <c r="AJ562" s="2">
        <v>19.646821876407</v>
      </c>
      <c r="AL562" s="2">
        <v>0.13658083655699826</v>
      </c>
      <c r="AN562" s="1">
        <v>7.0004689474635175E-3</v>
      </c>
      <c r="AP562" s="9" t="s">
        <v>933</v>
      </c>
    </row>
    <row r="563" spans="1:42" x14ac:dyDescent="0.2">
      <c r="A563" t="s">
        <v>869</v>
      </c>
      <c r="B563" t="s">
        <v>870</v>
      </c>
      <c r="D563" s="2">
        <v>18.659107278576002</v>
      </c>
      <c r="F563" s="2">
        <v>18.683291624659002</v>
      </c>
      <c r="H563" s="2">
        <v>2.4184346083000463E-2</v>
      </c>
      <c r="J563" s="1">
        <v>1.2961148527597794E-3</v>
      </c>
      <c r="L563" s="2">
        <v>18.659358376146997</v>
      </c>
      <c r="N563" s="2">
        <v>2.5109757099528451E-4</v>
      </c>
      <c r="P563" s="1">
        <v>1.3457105275534243E-5</v>
      </c>
      <c r="R563" s="2">
        <v>18.491032222187002</v>
      </c>
      <c r="T563" s="2">
        <v>-0.16807505638900011</v>
      </c>
      <c r="V563" s="1">
        <v>-9.0076686885218991E-3</v>
      </c>
      <c r="X563" s="2">
        <v>18.668719679557</v>
      </c>
      <c r="Z563" s="2">
        <v>9.612400980998359E-3</v>
      </c>
      <c r="AB563" s="1">
        <v>5.1515867492948702E-4</v>
      </c>
      <c r="AD563" s="2">
        <v>18.65772739674</v>
      </c>
      <c r="AF563" s="2">
        <v>-1.379881836001573E-3</v>
      </c>
      <c r="AH563" s="1">
        <v>-7.3952189426871703E-5</v>
      </c>
      <c r="AJ563" s="2">
        <v>18.511974500493</v>
      </c>
      <c r="AL563" s="2">
        <v>-0.14713277808300163</v>
      </c>
      <c r="AN563" s="1">
        <v>-7.885306402195159E-3</v>
      </c>
      <c r="AP563" s="9" t="s">
        <v>933</v>
      </c>
    </row>
    <row r="564" spans="1:42" x14ac:dyDescent="0.2">
      <c r="A564" t="s">
        <v>871</v>
      </c>
      <c r="B564" t="s">
        <v>872</v>
      </c>
      <c r="D564" s="2">
        <v>18.145731030311001</v>
      </c>
      <c r="F564" s="2">
        <v>18.080295711375001</v>
      </c>
      <c r="H564" s="2">
        <v>-6.5435318936000186E-2</v>
      </c>
      <c r="J564" s="1">
        <v>-3.6060999045282711E-3</v>
      </c>
      <c r="L564" s="2">
        <v>18.145038484893998</v>
      </c>
      <c r="N564" s="2">
        <v>-6.9254541700303207E-4</v>
      </c>
      <c r="P564" s="1">
        <v>-3.8165749059444888E-5</v>
      </c>
      <c r="R564" s="2">
        <v>18.296922070906</v>
      </c>
      <c r="T564" s="2">
        <v>0.15119104059499833</v>
      </c>
      <c r="V564" s="1">
        <v>8.3320446193347469E-3</v>
      </c>
      <c r="X564" s="2">
        <v>18.119420662071999</v>
      </c>
      <c r="Z564" s="2">
        <v>-2.6310368239002457E-2</v>
      </c>
      <c r="AB564" s="1">
        <v>-1.4499481004679876E-3</v>
      </c>
      <c r="AD564" s="2">
        <v>18.149541967289998</v>
      </c>
      <c r="AF564" s="2">
        <v>3.8109369789971481E-3</v>
      </c>
      <c r="AH564" s="1">
        <v>2.1001837691913766E-4</v>
      </c>
      <c r="AJ564" s="2">
        <v>18.209015235644003</v>
      </c>
      <c r="AL564" s="2">
        <v>6.3284205333001609E-2</v>
      </c>
      <c r="AN564" s="1">
        <v>3.4875533659840087E-3</v>
      </c>
      <c r="AP564" s="9" t="s">
        <v>933</v>
      </c>
    </row>
    <row r="565" spans="1:42" x14ac:dyDescent="0.2">
      <c r="A565" t="s">
        <v>914</v>
      </c>
      <c r="B565" t="s">
        <v>915</v>
      </c>
      <c r="D565" s="2">
        <v>32.257743393082997</v>
      </c>
      <c r="F565" s="2">
        <v>32.228277184764003</v>
      </c>
      <c r="H565" s="2">
        <v>-2.9466208318993381E-2</v>
      </c>
      <c r="J565" s="1">
        <v>-9.1346155122902354E-4</v>
      </c>
      <c r="L565" s="2">
        <v>32.257436718488997</v>
      </c>
      <c r="N565" s="2">
        <v>-3.0667459400035568E-4</v>
      </c>
      <c r="P565" s="1">
        <v>-9.5070070545020112E-6</v>
      </c>
      <c r="R565" s="2">
        <v>33.207128456363996</v>
      </c>
      <c r="T565" s="2">
        <v>0.94938506328099947</v>
      </c>
      <c r="V565" s="1">
        <v>2.943122994414344E-2</v>
      </c>
      <c r="X565" s="2">
        <v>32.246014703618997</v>
      </c>
      <c r="Z565" s="2">
        <v>-1.1728689464000297E-2</v>
      </c>
      <c r="AB565" s="1">
        <v>-3.6359299288478035E-4</v>
      </c>
      <c r="AD565" s="2">
        <v>32.259428980042003</v>
      </c>
      <c r="AF565" s="2">
        <v>1.6855869590060024E-3</v>
      </c>
      <c r="AH565" s="1">
        <v>5.2253715905231035E-5</v>
      </c>
      <c r="AJ565" s="2">
        <v>33.271607437105999</v>
      </c>
      <c r="AL565" s="2">
        <v>1.013864044023002</v>
      </c>
      <c r="AN565" s="1">
        <v>3.143009824550852E-2</v>
      </c>
      <c r="AP565" s="9" t="s">
        <v>933</v>
      </c>
    </row>
    <row r="566" spans="1:42" x14ac:dyDescent="0.2">
      <c r="A566" t="s">
        <v>873</v>
      </c>
      <c r="B566" t="s">
        <v>874</v>
      </c>
      <c r="D566" s="2">
        <v>11.361370084129</v>
      </c>
      <c r="F566" s="2">
        <v>11.368513987647999</v>
      </c>
      <c r="H566" s="2">
        <v>7.143903518999295E-3</v>
      </c>
      <c r="J566" s="1">
        <v>6.2878891067713778E-4</v>
      </c>
      <c r="L566" s="2">
        <v>11.361452484656001</v>
      </c>
      <c r="N566" s="2">
        <v>8.240052700081435E-5</v>
      </c>
      <c r="P566" s="1">
        <v>7.2526927994293431E-6</v>
      </c>
      <c r="R566" s="2">
        <v>11.604966779264</v>
      </c>
      <c r="T566" s="2">
        <v>0.24359669513500037</v>
      </c>
      <c r="V566" s="1">
        <v>2.1440785163339329E-2</v>
      </c>
      <c r="X566" s="2">
        <v>11.364398561997</v>
      </c>
      <c r="Z566" s="2">
        <v>3.0284778679998681E-3</v>
      </c>
      <c r="AB566" s="1">
        <v>2.6655921297999343E-4</v>
      </c>
      <c r="AD566" s="2">
        <v>11.360914056069999</v>
      </c>
      <c r="AF566" s="2">
        <v>-4.5602805900024634E-4</v>
      </c>
      <c r="AH566" s="1">
        <v>-4.0138474112139353E-5</v>
      </c>
      <c r="AJ566" s="2">
        <v>11.634467990215001</v>
      </c>
      <c r="AL566" s="2">
        <v>0.27309790608600082</v>
      </c>
      <c r="AN566" s="1">
        <v>2.4037409578577019E-2</v>
      </c>
      <c r="AP566" s="9" t="s">
        <v>933</v>
      </c>
    </row>
    <row r="568" spans="1:42" x14ac:dyDescent="0.2">
      <c r="A568" t="s">
        <v>875</v>
      </c>
      <c r="B568" t="s">
        <v>876</v>
      </c>
      <c r="D568" s="2">
        <v>12.922546965202001</v>
      </c>
      <c r="F568" s="2">
        <v>12.890744047318</v>
      </c>
      <c r="H568" s="2">
        <v>-3.1802917884000692E-2</v>
      </c>
      <c r="J568" s="1">
        <v>-2.4610409983140315E-3</v>
      </c>
      <c r="L568" s="2">
        <v>12.922208678658999</v>
      </c>
      <c r="N568" s="2">
        <v>-3.3828654300194216E-4</v>
      </c>
      <c r="P568" s="1">
        <v>-2.6178008399805742E-5</v>
      </c>
      <c r="R568" s="2">
        <v>13.003069798761</v>
      </c>
      <c r="T568" s="2">
        <v>8.0522833558999807E-2</v>
      </c>
      <c r="V568" s="1">
        <v>6.2311890818298223E-3</v>
      </c>
      <c r="X568" s="2">
        <v>12.909720636236001</v>
      </c>
      <c r="Z568" s="2">
        <v>-1.2826328965999778E-2</v>
      </c>
      <c r="AB568" s="1">
        <v>-9.9255425424559732E-4</v>
      </c>
      <c r="AD568" s="2">
        <v>12.924409135034001</v>
      </c>
      <c r="AF568" s="2">
        <v>1.862169832000049E-3</v>
      </c>
      <c r="AH568" s="1">
        <v>1.441023845387851E-4</v>
      </c>
      <c r="AJ568" s="2">
        <v>12.960842272677001</v>
      </c>
      <c r="AL568" s="2">
        <v>3.8295307474999873E-2</v>
      </c>
      <c r="AN568" s="1">
        <v>2.9634488911606952E-3</v>
      </c>
      <c r="AP568" s="9" t="s">
        <v>933</v>
      </c>
    </row>
    <row r="569" spans="1:42" x14ac:dyDescent="0.2">
      <c r="A569" t="s">
        <v>877</v>
      </c>
      <c r="B569" t="s">
        <v>878</v>
      </c>
      <c r="D569" s="2">
        <v>14.128312232412</v>
      </c>
      <c r="F569" s="2">
        <v>14.130052940470001</v>
      </c>
      <c r="H569" s="2">
        <v>1.7407080580014167E-3</v>
      </c>
      <c r="J569" s="1">
        <v>1.232070773470046E-4</v>
      </c>
      <c r="L569" s="2">
        <v>14.128335331876</v>
      </c>
      <c r="N569" s="2">
        <v>2.3099464000253533E-5</v>
      </c>
      <c r="P569" s="1">
        <v>1.6349768903932249E-6</v>
      </c>
      <c r="R569" s="2">
        <v>14.26902625052</v>
      </c>
      <c r="T569" s="2">
        <v>0.14071401810799955</v>
      </c>
      <c r="V569" s="1">
        <v>9.9597188817207149E-3</v>
      </c>
      <c r="X569" s="2">
        <v>14.129119579726</v>
      </c>
      <c r="Z569" s="2">
        <v>8.0734731399978443E-4</v>
      </c>
      <c r="AB569" s="1">
        <v>5.7143932036527003E-5</v>
      </c>
      <c r="AD569" s="2">
        <v>14.128183334240999</v>
      </c>
      <c r="AF569" s="2">
        <v>-1.2889817100081302E-4</v>
      </c>
      <c r="AH569" s="1">
        <v>-9.123394845783882E-6</v>
      </c>
      <c r="AJ569" s="2">
        <v>14.276838085742</v>
      </c>
      <c r="AL569" s="2">
        <v>0.14852585332999979</v>
      </c>
      <c r="AN569" s="1">
        <v>1.0512639506172868E-2</v>
      </c>
      <c r="AP569" s="9" t="s">
        <v>933</v>
      </c>
    </row>
    <row r="570" spans="1:42" x14ac:dyDescent="0.2">
      <c r="A570" t="s">
        <v>879</v>
      </c>
      <c r="B570" t="s">
        <v>880</v>
      </c>
      <c r="D570" s="2">
        <v>33.991752916548002</v>
      </c>
      <c r="F570" s="2">
        <v>33.976133327399999</v>
      </c>
      <c r="H570" s="2">
        <v>-1.5619589148002433E-2</v>
      </c>
      <c r="J570" s="1">
        <v>-4.5951114043307962E-4</v>
      </c>
      <c r="L570" s="2">
        <v>33.991593920381</v>
      </c>
      <c r="N570" s="2">
        <v>-1.5899616700210117E-4</v>
      </c>
      <c r="P570" s="1">
        <v>-4.6774924315450063E-6</v>
      </c>
      <c r="R570" s="2">
        <v>34.236064821257003</v>
      </c>
      <c r="T570" s="2">
        <v>0.24431190470900077</v>
      </c>
      <c r="V570" s="1">
        <v>7.1873876380780547E-3</v>
      </c>
      <c r="X570" s="2">
        <v>33.985617676659999</v>
      </c>
      <c r="Z570" s="2">
        <v>-6.135239888003241E-3</v>
      </c>
      <c r="AB570" s="1">
        <v>-1.8049201237328537E-4</v>
      </c>
      <c r="AD570" s="2">
        <v>33.992625427206001</v>
      </c>
      <c r="AF570" s="2">
        <v>8.725106579987596E-4</v>
      </c>
      <c r="AH570" s="1">
        <v>2.5668304313132391E-5</v>
      </c>
      <c r="AJ570" s="2">
        <v>34.209014041479001</v>
      </c>
      <c r="AL570" s="2">
        <v>0.21726112493099947</v>
      </c>
      <c r="AN570" s="1">
        <v>6.3915834368527529E-3</v>
      </c>
      <c r="AP570" s="9" t="s">
        <v>933</v>
      </c>
    </row>
    <row r="571" spans="1:42" x14ac:dyDescent="0.2">
      <c r="A571" t="s">
        <v>881</v>
      </c>
      <c r="B571" t="s">
        <v>882</v>
      </c>
      <c r="D571" s="2">
        <v>30.914334248796003</v>
      </c>
      <c r="F571" s="2">
        <v>30.864266474539999</v>
      </c>
      <c r="H571" s="2">
        <v>-5.0067774256003617E-2</v>
      </c>
      <c r="J571" s="1">
        <v>-1.6195650164439032E-3</v>
      </c>
      <c r="L571" s="2">
        <v>30.913810995925001</v>
      </c>
      <c r="N571" s="2">
        <v>-5.2325287100174478E-4</v>
      </c>
      <c r="P571" s="1">
        <v>-1.6925898089560945E-5</v>
      </c>
      <c r="R571" s="2">
        <v>31.047438071233</v>
      </c>
      <c r="T571" s="2">
        <v>0.13310382243699692</v>
      </c>
      <c r="V571" s="1">
        <v>4.3055697517464997E-3</v>
      </c>
      <c r="X571" s="2">
        <v>30.894355623263003</v>
      </c>
      <c r="Z571" s="2">
        <v>-1.9978625532999672E-2</v>
      </c>
      <c r="AB571" s="1">
        <v>-6.4625766714603483E-4</v>
      </c>
      <c r="AD571" s="2">
        <v>30.917211063657998</v>
      </c>
      <c r="AF571" s="2">
        <v>2.8768148619953138E-3</v>
      </c>
      <c r="AH571" s="1">
        <v>9.3057635944638042E-5</v>
      </c>
      <c r="AJ571" s="2">
        <v>30.986868095306999</v>
      </c>
      <c r="AL571" s="2">
        <v>7.2533846510996369E-2</v>
      </c>
      <c r="AN571" s="1">
        <v>2.346285251600438E-3</v>
      </c>
      <c r="AP571" s="9" t="s">
        <v>933</v>
      </c>
    </row>
    <row r="572" spans="1:42" x14ac:dyDescent="0.2">
      <c r="A572" t="s">
        <v>883</v>
      </c>
      <c r="B572" t="s">
        <v>884</v>
      </c>
      <c r="D572" s="2">
        <v>10.83220657421</v>
      </c>
      <c r="F572" s="2">
        <v>10.807715761883999</v>
      </c>
      <c r="H572" s="2">
        <v>-2.4490812326000366E-2</v>
      </c>
      <c r="J572" s="1">
        <v>-2.2609255241041689E-3</v>
      </c>
      <c r="L572" s="2">
        <v>10.831952479274999</v>
      </c>
      <c r="N572" s="2">
        <v>-2.5409493500028191E-4</v>
      </c>
      <c r="P572" s="1">
        <v>-2.3457356842256603E-5</v>
      </c>
      <c r="R572" s="2">
        <v>11.312983955145</v>
      </c>
      <c r="T572" s="2">
        <v>0.48077738093500066</v>
      </c>
      <c r="V572" s="1">
        <v>4.4384066869594764E-2</v>
      </c>
      <c r="X572" s="2">
        <v>10.822476604330999</v>
      </c>
      <c r="Z572" s="2">
        <v>-9.729969879000322E-3</v>
      </c>
      <c r="AB572" s="1">
        <v>-8.9824449084695702E-4</v>
      </c>
      <c r="AD572" s="2">
        <v>10.833602855871</v>
      </c>
      <c r="AF572" s="2">
        <v>1.3962816610000317E-3</v>
      </c>
      <c r="AH572" s="1">
        <v>1.2890094473681725E-4</v>
      </c>
      <c r="AJ572" s="2">
        <v>11.313674966770002</v>
      </c>
      <c r="AL572" s="2">
        <v>0.48146839256000185</v>
      </c>
      <c r="AN572" s="1">
        <v>4.4447859193002481E-2</v>
      </c>
      <c r="AP572" s="9" t="s">
        <v>933</v>
      </c>
    </row>
    <row r="574" spans="1:42" x14ac:dyDescent="0.2">
      <c r="A574" t="s">
        <v>885</v>
      </c>
      <c r="B574" t="s">
        <v>886</v>
      </c>
      <c r="D574" s="2">
        <v>25.927016235667001</v>
      </c>
      <c r="F574" s="2">
        <v>25.928469208824001</v>
      </c>
      <c r="H574" s="2">
        <v>1.4529731570007698E-3</v>
      </c>
      <c r="J574" s="1">
        <v>5.604089355264719E-5</v>
      </c>
      <c r="L574" s="2">
        <v>25.927026181793</v>
      </c>
      <c r="N574" s="2">
        <v>9.9461259992494888E-6</v>
      </c>
      <c r="P574" s="1">
        <v>3.8362015547191691E-7</v>
      </c>
      <c r="R574" s="2">
        <v>26.045740432098999</v>
      </c>
      <c r="T574" s="2">
        <v>0.11872419643199805</v>
      </c>
      <c r="V574" s="1">
        <v>4.5791692863088821E-3</v>
      </c>
      <c r="X574" s="2">
        <v>25.927475658119999</v>
      </c>
      <c r="Z574" s="2">
        <v>4.5942245299812612E-4</v>
      </c>
      <c r="AB574" s="1">
        <v>1.7719835125729307E-5</v>
      </c>
      <c r="AD574" s="2">
        <v>25.926963579169001</v>
      </c>
      <c r="AF574" s="2">
        <v>-5.2656497999237217E-5</v>
      </c>
      <c r="AH574" s="1">
        <v>-2.0309509401548216E-6</v>
      </c>
      <c r="AJ574" s="2">
        <v>26.069981120613999</v>
      </c>
      <c r="AL574" s="2">
        <v>0.14296488494699844</v>
      </c>
      <c r="AN574" s="1">
        <v>5.5141279523837393E-3</v>
      </c>
      <c r="AP574" s="9" t="s">
        <v>933</v>
      </c>
    </row>
    <row r="575" spans="1:42" x14ac:dyDescent="0.2">
      <c r="A575" t="s">
        <v>887</v>
      </c>
      <c r="B575" t="s">
        <v>888</v>
      </c>
      <c r="D575" s="2">
        <v>29.319956330398998</v>
      </c>
      <c r="F575" s="2">
        <v>29.295058541893003</v>
      </c>
      <c r="H575" s="2">
        <v>-2.4897788505995777E-2</v>
      </c>
      <c r="J575" s="1">
        <v>-8.4917549758359268E-4</v>
      </c>
      <c r="L575" s="2">
        <v>29.31970201579</v>
      </c>
      <c r="N575" s="2">
        <v>-2.5431460899838498E-4</v>
      </c>
      <c r="P575" s="1">
        <v>-8.6737717523375374E-6</v>
      </c>
      <c r="R575" s="2">
        <v>29.672710147541</v>
      </c>
      <c r="T575" s="2">
        <v>0.35275381714200194</v>
      </c>
      <c r="V575" s="1">
        <v>1.2031184943350886E-2</v>
      </c>
      <c r="X575" s="2">
        <v>29.310156635543997</v>
      </c>
      <c r="Z575" s="2">
        <v>-9.7996948550012064E-3</v>
      </c>
      <c r="AB575" s="1">
        <v>-3.3423292806343167E-4</v>
      </c>
      <c r="AD575" s="2">
        <v>29.321352259299999</v>
      </c>
      <c r="AF575" s="2">
        <v>1.3959289010010423E-3</v>
      </c>
      <c r="AH575" s="1">
        <v>4.761019713913216E-5</v>
      </c>
      <c r="AJ575" s="2">
        <v>29.619798541028</v>
      </c>
      <c r="AL575" s="2">
        <v>0.29984221062900218</v>
      </c>
      <c r="AN575" s="1">
        <v>1.0226557203911149E-2</v>
      </c>
      <c r="AP575" s="9" t="s">
        <v>933</v>
      </c>
    </row>
    <row r="576" spans="1:42" x14ac:dyDescent="0.2">
      <c r="A576" t="s">
        <v>889</v>
      </c>
      <c r="B576" t="s">
        <v>890</v>
      </c>
      <c r="D576" s="2">
        <v>31.878594862313999</v>
      </c>
      <c r="F576" s="2">
        <v>31.832088555576</v>
      </c>
      <c r="H576" s="2">
        <v>-4.6506306737999381E-2</v>
      </c>
      <c r="J576" s="1">
        <v>-1.4588568579908727E-3</v>
      </c>
      <c r="L576" s="2">
        <v>31.878099811921999</v>
      </c>
      <c r="N576" s="2">
        <v>-4.9505039200070655E-4</v>
      </c>
      <c r="P576" s="1">
        <v>-1.552924130247477E-5</v>
      </c>
      <c r="R576" s="2">
        <v>31.908821867853998</v>
      </c>
      <c r="T576" s="2">
        <v>3.0227005539998686E-2</v>
      </c>
      <c r="V576" s="1">
        <v>9.4819127601299081E-4</v>
      </c>
      <c r="X576" s="2">
        <v>31.859830186221998</v>
      </c>
      <c r="Z576" s="2">
        <v>-1.8764676092001054E-2</v>
      </c>
      <c r="AB576" s="1">
        <v>-5.8862933492040892E-4</v>
      </c>
      <c r="AD576" s="2">
        <v>31.881320110422998</v>
      </c>
      <c r="AF576" s="2">
        <v>2.7252481089981018E-3</v>
      </c>
      <c r="AH576" s="1">
        <v>8.5488338515817569E-5</v>
      </c>
      <c r="AJ576" s="2">
        <v>31.829609745533002</v>
      </c>
      <c r="AL576" s="2">
        <v>-4.8985116780997373E-2</v>
      </c>
      <c r="AN576" s="1">
        <v>-1.5366146780486311E-3</v>
      </c>
      <c r="AP576" s="9" t="s">
        <v>933</v>
      </c>
    </row>
    <row r="577" spans="1:42" x14ac:dyDescent="0.2">
      <c r="A577" t="s">
        <v>891</v>
      </c>
      <c r="B577" t="s">
        <v>892</v>
      </c>
      <c r="D577" s="2">
        <v>18.842503185685999</v>
      </c>
      <c r="F577" s="2">
        <v>18.773253239382999</v>
      </c>
      <c r="H577" s="2">
        <v>-6.9249946302999632E-2</v>
      </c>
      <c r="J577" s="1">
        <v>-3.6751988640026574E-3</v>
      </c>
      <c r="L577" s="2">
        <v>18.841768892112</v>
      </c>
      <c r="N577" s="2">
        <v>-7.3429357399845685E-4</v>
      </c>
      <c r="P577" s="1">
        <v>-3.8970065004753426E-5</v>
      </c>
      <c r="R577" s="2">
        <v>19.016707132050001</v>
      </c>
      <c r="T577" s="2">
        <v>0.1742039463640026</v>
      </c>
      <c r="V577" s="1">
        <v>9.2452655916937486E-3</v>
      </c>
      <c r="X577" s="2">
        <v>18.814627423907002</v>
      </c>
      <c r="Z577" s="2">
        <v>-2.7875761778997088E-2</v>
      </c>
      <c r="AB577" s="1">
        <v>-1.4794086276272117E-3</v>
      </c>
      <c r="AD577" s="2">
        <v>18.846544379758999</v>
      </c>
      <c r="AF577" s="2">
        <v>4.0411940730002982E-3</v>
      </c>
      <c r="AH577" s="1">
        <v>2.1447225101547306E-4</v>
      </c>
      <c r="AJ577" s="2">
        <v>18.925493296665003</v>
      </c>
      <c r="AL577" s="2">
        <v>8.2990110979004328E-2</v>
      </c>
      <c r="AN577" s="1">
        <v>4.4044100808245615E-3</v>
      </c>
      <c r="AP577" s="9" t="s">
        <v>933</v>
      </c>
    </row>
    <row r="578" spans="1:42" x14ac:dyDescent="0.2">
      <c r="A578" t="s">
        <v>893</v>
      </c>
      <c r="B578" t="s">
        <v>894</v>
      </c>
      <c r="D578" s="2">
        <v>12.531851588057</v>
      </c>
      <c r="F578" s="2">
        <v>12.503227328785</v>
      </c>
      <c r="H578" s="2">
        <v>-2.8624259272000074E-2</v>
      </c>
      <c r="J578" s="1">
        <v>-2.2841205125090475E-3</v>
      </c>
      <c r="L578" s="2">
        <v>12.531553148361999</v>
      </c>
      <c r="N578" s="2">
        <v>-2.9843969500120693E-4</v>
      </c>
      <c r="P578" s="1">
        <v>-2.3814493245804429E-5</v>
      </c>
      <c r="R578" s="2">
        <v>13.214864319902999</v>
      </c>
      <c r="T578" s="2">
        <v>0.68301273184599864</v>
      </c>
      <c r="V578" s="1">
        <v>5.4502140170325487E-2</v>
      </c>
      <c r="X578" s="2">
        <v>12.520445900048001</v>
      </c>
      <c r="Z578" s="2">
        <v>-1.1405688008998993E-2</v>
      </c>
      <c r="AB578" s="1">
        <v>-9.101358988219064E-4</v>
      </c>
      <c r="AD578" s="2">
        <v>12.533492118303</v>
      </c>
      <c r="AF578" s="2">
        <v>1.6405302460000826E-3</v>
      </c>
      <c r="AH578" s="1">
        <v>1.3090884730581449E-4</v>
      </c>
      <c r="AJ578" s="2">
        <v>13.256523431260002</v>
      </c>
      <c r="AL578" s="2">
        <v>0.72467184320300149</v>
      </c>
      <c r="AN578" s="1">
        <v>5.7826398446469168E-2</v>
      </c>
      <c r="AP578" s="9" t="s">
        <v>933</v>
      </c>
    </row>
    <row r="580" spans="1:42" x14ac:dyDescent="0.2">
      <c r="A580" t="s">
        <v>895</v>
      </c>
      <c r="B580" t="s">
        <v>896</v>
      </c>
      <c r="D580" s="2">
        <v>21.144439606228001</v>
      </c>
      <c r="F580" s="2">
        <v>21.064034250949</v>
      </c>
      <c r="H580" s="2">
        <v>-8.0405355279001611E-2</v>
      </c>
      <c r="J580" s="1">
        <v>-3.8026713772692546E-3</v>
      </c>
      <c r="L580" s="2">
        <v>21.143585811173001</v>
      </c>
      <c r="N580" s="2">
        <v>-8.5379505500071673E-4</v>
      </c>
      <c r="P580" s="1">
        <v>-4.0379176317788773E-5</v>
      </c>
      <c r="R580" s="2">
        <v>21.177925365525997</v>
      </c>
      <c r="T580" s="2">
        <v>3.3485759297995799E-2</v>
      </c>
      <c r="V580" s="1">
        <v>1.5836673811933382E-3</v>
      </c>
      <c r="X580" s="2">
        <v>21.11204545375</v>
      </c>
      <c r="Z580" s="2">
        <v>-3.2394152478001814E-2</v>
      </c>
      <c r="AB580" s="1">
        <v>-1.5320411929224296E-3</v>
      </c>
      <c r="AD580" s="2">
        <v>21.149138941453</v>
      </c>
      <c r="AF580" s="2">
        <v>4.6993352249984355E-3</v>
      </c>
      <c r="AH580" s="1">
        <v>2.222492207177847E-4</v>
      </c>
      <c r="AJ580" s="2">
        <v>21.06957801059</v>
      </c>
      <c r="AL580" s="2">
        <v>-7.4861595638001432E-2</v>
      </c>
      <c r="AN580" s="1">
        <v>-3.5404861529624689E-3</v>
      </c>
      <c r="AP580" s="9" t="s">
        <v>933</v>
      </c>
    </row>
    <row r="581" spans="1:42" x14ac:dyDescent="0.2">
      <c r="A581" t="s">
        <v>897</v>
      </c>
      <c r="B581" t="s">
        <v>898</v>
      </c>
      <c r="D581" s="2">
        <v>6.8652602211509999</v>
      </c>
      <c r="F581" s="2">
        <v>6.8386353889710003</v>
      </c>
      <c r="H581" s="2">
        <v>-2.6624832179999558E-2</v>
      </c>
      <c r="J581" s="1">
        <v>-3.8781970853736633E-3</v>
      </c>
      <c r="L581" s="2">
        <v>6.8649802677060006</v>
      </c>
      <c r="N581" s="2">
        <v>-2.7995344499931463E-4</v>
      </c>
      <c r="P581" s="1">
        <v>-4.0778271468401654E-5</v>
      </c>
      <c r="R581" s="2">
        <v>7.2157217473779998</v>
      </c>
      <c r="T581" s="2">
        <v>0.35046152622699989</v>
      </c>
      <c r="V581" s="1">
        <v>5.1048542216545874E-2</v>
      </c>
      <c r="X581" s="2">
        <v>6.8545970086789998</v>
      </c>
      <c r="Z581" s="2">
        <v>-1.0663212472000083E-2</v>
      </c>
      <c r="AB581" s="1">
        <v>-1.5532131526709027E-3</v>
      </c>
      <c r="AD581" s="2">
        <v>6.866800047231</v>
      </c>
      <c r="AF581" s="2">
        <v>1.5398260800001395E-3</v>
      </c>
      <c r="AH581" s="1">
        <v>2.2429245657085652E-4</v>
      </c>
      <c r="AJ581" s="2">
        <v>7.2307401745969999</v>
      </c>
      <c r="AL581" s="2">
        <v>0.36547995344600004</v>
      </c>
      <c r="AN581" s="1">
        <v>5.323613988002996E-2</v>
      </c>
      <c r="AP581" s="9" t="s">
        <v>933</v>
      </c>
    </row>
    <row r="582" spans="1:42" x14ac:dyDescent="0.2">
      <c r="A582" t="s">
        <v>899</v>
      </c>
      <c r="B582" t="s">
        <v>900</v>
      </c>
      <c r="D582" s="2">
        <v>19.366532106057001</v>
      </c>
      <c r="F582" s="2">
        <v>19.309769333982999</v>
      </c>
      <c r="H582" s="2">
        <v>-5.6762772074002044E-2</v>
      </c>
      <c r="J582" s="1">
        <v>-2.9309724509866764E-3</v>
      </c>
      <c r="L582" s="2">
        <v>19.365932308784998</v>
      </c>
      <c r="N582" s="2">
        <v>-5.997972720024336E-4</v>
      </c>
      <c r="P582" s="1">
        <v>-3.0970814429643981E-5</v>
      </c>
      <c r="R582" s="2">
        <v>19.509152027869998</v>
      </c>
      <c r="T582" s="2">
        <v>0.14261992181299732</v>
      </c>
      <c r="V582" s="1">
        <v>7.364246785741887E-3</v>
      </c>
      <c r="X582" s="2">
        <v>19.343730888227</v>
      </c>
      <c r="Z582" s="2">
        <v>-2.2801217830000553E-2</v>
      </c>
      <c r="AB582" s="1">
        <v>-1.1773516138632446E-3</v>
      </c>
      <c r="AD582" s="2">
        <v>19.369832301750002</v>
      </c>
      <c r="AF582" s="2">
        <v>3.3001956930007736E-3</v>
      </c>
      <c r="AH582" s="1">
        <v>1.704071578188548E-4</v>
      </c>
      <c r="AJ582" s="2">
        <v>19.447583978879003</v>
      </c>
      <c r="AL582" s="2">
        <v>8.1051872822001769E-2</v>
      </c>
      <c r="AN582" s="1">
        <v>4.185151599581027E-3</v>
      </c>
      <c r="AP582" s="9" t="s">
        <v>933</v>
      </c>
    </row>
    <row r="583" spans="1:42" x14ac:dyDescent="0.2">
      <c r="A583" t="s">
        <v>901</v>
      </c>
      <c r="B583" t="s">
        <v>902</v>
      </c>
      <c r="D583" s="2">
        <v>9.4309004833230006</v>
      </c>
      <c r="F583" s="2">
        <v>9.404534742380001</v>
      </c>
      <c r="H583" s="2">
        <v>-2.6365740942999594E-2</v>
      </c>
      <c r="J583" s="1">
        <v>-2.795675873117639E-3</v>
      </c>
      <c r="L583" s="2">
        <v>9.4306260710090015</v>
      </c>
      <c r="N583" s="2">
        <v>-2.7441231399905064E-4</v>
      </c>
      <c r="P583" s="1">
        <v>-2.9097148727664319E-5</v>
      </c>
      <c r="R583" s="2">
        <v>9.8334466972410013</v>
      </c>
      <c r="T583" s="2">
        <v>0.40254621391800072</v>
      </c>
      <c r="V583" s="1">
        <v>4.2683751634304448E-2</v>
      </c>
      <c r="X583" s="2">
        <v>9.4204057535340002</v>
      </c>
      <c r="Z583" s="2">
        <v>-1.0494729789000345E-2</v>
      </c>
      <c r="AB583" s="1">
        <v>-1.1128025163194704E-3</v>
      </c>
      <c r="AD583" s="2">
        <v>9.4324087483980001</v>
      </c>
      <c r="AF583" s="2">
        <v>1.5082650749995707E-3</v>
      </c>
      <c r="AH583" s="1">
        <v>1.5992800238605952E-4</v>
      </c>
      <c r="AJ583" s="2">
        <v>9.8335567213649995</v>
      </c>
      <c r="AL583" s="2">
        <v>0.4026562380419989</v>
      </c>
      <c r="AN583" s="1">
        <v>4.2695417977745641E-2</v>
      </c>
      <c r="AP583" s="9" t="s">
        <v>933</v>
      </c>
    </row>
  </sheetData>
  <mergeCells count="10">
    <mergeCell ref="D4:D5"/>
    <mergeCell ref="H4:V4"/>
    <mergeCell ref="Z4:AN4"/>
    <mergeCell ref="AP4:AP7"/>
    <mergeCell ref="F5:J5"/>
    <mergeCell ref="L5:P5"/>
    <mergeCell ref="R5:V5"/>
    <mergeCell ref="X5:AB5"/>
    <mergeCell ref="AD5:AH5"/>
    <mergeCell ref="AJ5:AN5"/>
  </mergeCells>
  <pageMargins left="1" right="1" top="0.98425196850393704" bottom="0.98425196850393704" header="0.51181102362204722" footer="0.51181102362204722"/>
  <pageSetup paperSize="9" scale="80" fitToHeight="0" orientation="portrait"/>
  <headerFooter alignWithMargins="0"/>
  <rowBreaks count="12" manualBreakCount="12">
    <brk id="41" max="16383" man="1"/>
    <brk id="92" max="16383" man="1"/>
    <brk id="152" max="16383" man="1"/>
    <brk id="208" max="16383" man="1"/>
    <brk id="223" max="16383" man="1"/>
    <brk id="258" max="16383" man="1"/>
    <brk id="314" max="16383" man="1"/>
    <brk id="375" max="16383" man="1"/>
    <brk id="434" max="16383" man="1"/>
    <brk id="489" max="16383" man="1"/>
    <brk id="513" max="16383" man="1"/>
    <brk id="553"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M115"/>
  <sheetViews>
    <sheetView tabSelected="1" workbookViewId="0">
      <selection activeCell="C5" sqref="C5:D5"/>
    </sheetView>
  </sheetViews>
  <sheetFormatPr defaultColWidth="11.42578125" defaultRowHeight="12.75" x14ac:dyDescent="0.2"/>
  <cols>
    <col min="1" max="1" width="2.85546875" customWidth="1"/>
    <col min="11" max="12" width="12.42578125" customWidth="1"/>
    <col min="16" max="16" width="11.140625" bestFit="1" customWidth="1"/>
  </cols>
  <sheetData>
    <row r="1" spans="1:13" ht="18" customHeight="1" x14ac:dyDescent="0.2">
      <c r="B1" s="209" t="s">
        <v>1125</v>
      </c>
      <c r="C1" s="209"/>
      <c r="D1" s="209"/>
      <c r="E1" s="209"/>
      <c r="F1" s="209"/>
      <c r="G1" s="209"/>
      <c r="H1" s="209"/>
      <c r="I1" s="209"/>
      <c r="J1" s="209"/>
      <c r="K1" s="209"/>
      <c r="L1" s="209"/>
      <c r="M1" s="209"/>
    </row>
    <row r="2" spans="1:13" ht="17.100000000000001" customHeight="1" x14ac:dyDescent="0.2">
      <c r="B2" s="209"/>
      <c r="C2" s="209"/>
      <c r="D2" s="209"/>
      <c r="E2" s="209"/>
      <c r="F2" s="209"/>
      <c r="G2" s="209"/>
      <c r="H2" s="209"/>
      <c r="I2" s="209"/>
      <c r="J2" s="209"/>
      <c r="K2" s="209"/>
      <c r="L2" s="209"/>
      <c r="M2" s="209"/>
    </row>
    <row r="5" spans="1:13" ht="15" x14ac:dyDescent="0.2">
      <c r="B5" s="58" t="s">
        <v>1084</v>
      </c>
      <c r="C5" s="208" t="s">
        <v>195</v>
      </c>
      <c r="D5" s="208"/>
      <c r="F5" s="58" t="s">
        <v>1163</v>
      </c>
      <c r="H5" s="208" t="str">
        <f>VLOOKUP(C5,Sheet1!A5:U375,20,FALSE)</f>
        <v>Newcastle upon Tyne</v>
      </c>
      <c r="I5" s="208"/>
      <c r="J5" s="174" t="str">
        <f>VLOOKUP(C5,Sheet1!A5:U375,21,FALSE)</f>
        <v>Cumbria</v>
      </c>
    </row>
    <row r="6" spans="1:13" x14ac:dyDescent="0.2">
      <c r="A6" s="174" t="s">
        <v>195</v>
      </c>
    </row>
    <row r="7" spans="1:13" ht="15.95" customHeight="1" x14ac:dyDescent="0.2">
      <c r="A7" s="174" t="s">
        <v>276</v>
      </c>
    </row>
    <row r="8" spans="1:13" ht="14.25" x14ac:dyDescent="0.2">
      <c r="A8" s="174" t="s">
        <v>184</v>
      </c>
      <c r="B8" s="201" t="s">
        <v>1126</v>
      </c>
      <c r="C8" s="201"/>
      <c r="D8" s="201"/>
      <c r="E8" s="201"/>
      <c r="F8" s="201"/>
      <c r="G8" s="201"/>
      <c r="H8" s="201"/>
      <c r="I8" s="201"/>
      <c r="J8" s="201"/>
      <c r="K8" s="201"/>
      <c r="L8" s="201"/>
      <c r="M8" s="201"/>
    </row>
    <row r="9" spans="1:13" ht="15" x14ac:dyDescent="0.2">
      <c r="A9" s="174" t="s">
        <v>371</v>
      </c>
      <c r="B9" s="175"/>
      <c r="C9" s="175"/>
      <c r="D9" s="175"/>
      <c r="E9" s="175"/>
      <c r="F9" s="175"/>
      <c r="G9" s="175"/>
      <c r="H9" s="175"/>
      <c r="I9" s="175"/>
      <c r="J9" s="175"/>
      <c r="K9" s="175"/>
      <c r="L9" s="175"/>
      <c r="M9" s="175"/>
    </row>
    <row r="10" spans="1:13" x14ac:dyDescent="0.2">
      <c r="A10" s="174" t="s">
        <v>343</v>
      </c>
    </row>
    <row r="11" spans="1:13" ht="15.75" x14ac:dyDescent="0.25">
      <c r="A11" s="174" t="s">
        <v>310</v>
      </c>
      <c r="H11" s="138" t="str">
        <f>C5&amp;" Exemplifications Data"</f>
        <v>Allerdale Exemplifications Data</v>
      </c>
    </row>
    <row r="12" spans="1:13" x14ac:dyDescent="0.2">
      <c r="A12" s="174" t="s">
        <v>234</v>
      </c>
    </row>
    <row r="13" spans="1:13" ht="14.25" x14ac:dyDescent="0.2">
      <c r="A13" s="174" t="s">
        <v>318</v>
      </c>
      <c r="C13" t="s">
        <v>1127</v>
      </c>
      <c r="D13" t="s">
        <v>1128</v>
      </c>
      <c r="H13" s="135"/>
      <c r="I13" s="135"/>
      <c r="J13" s="135"/>
      <c r="K13" s="177" t="s">
        <v>1127</v>
      </c>
      <c r="L13" s="177" t="s">
        <v>1128</v>
      </c>
      <c r="M13" s="15" t="s">
        <v>1135</v>
      </c>
    </row>
    <row r="14" spans="1:13" ht="15" customHeight="1" x14ac:dyDescent="0.2">
      <c r="A14" s="174" t="s">
        <v>319</v>
      </c>
      <c r="B14" t="s">
        <v>1129</v>
      </c>
      <c r="C14" s="121">
        <f>K17</f>
        <v>0.14071141806958476</v>
      </c>
      <c r="D14" s="121">
        <f>L17</f>
        <v>4.7833799216153959E-2</v>
      </c>
      <c r="H14" s="135" t="s">
        <v>1131</v>
      </c>
      <c r="I14" s="135"/>
      <c r="J14" s="135"/>
      <c r="K14" s="136">
        <f>VLOOKUP(C5,Sheet1!A5:AQ376,3,FALSE)</f>
        <v>7058271.2322880002</v>
      </c>
      <c r="L14" s="136">
        <f>VLOOKUP(C5,Sheet1!A5:AQ376,5,FALSE)</f>
        <v>7244138.5110379998</v>
      </c>
    </row>
    <row r="15" spans="1:13" ht="15" customHeight="1" x14ac:dyDescent="0.25">
      <c r="A15" s="174" t="s">
        <v>197</v>
      </c>
      <c r="B15" t="s">
        <v>1130</v>
      </c>
      <c r="D15" s="121">
        <f>C14-D14</f>
        <v>9.2877618853430793E-2</v>
      </c>
      <c r="H15" s="135" t="s">
        <v>1132</v>
      </c>
      <c r="I15" s="135"/>
      <c r="J15" s="135"/>
      <c r="K15" s="136">
        <f>VLOOKUP(C5,Sheet1!A5:AQ376,13,FALSE)</f>
        <v>993179.35421500006</v>
      </c>
      <c r="L15" s="136">
        <f>VLOOKUP(C5,Sheet1!A5:AQ376,16,FALSE)</f>
        <v>346514.66703100019</v>
      </c>
      <c r="M15" s="139">
        <f>-(K15-L15)/K15</f>
        <v>-0.65110564817884053</v>
      </c>
    </row>
    <row r="16" spans="1:13" ht="15" customHeight="1" x14ac:dyDescent="0.2">
      <c r="A16" s="174" t="s">
        <v>350</v>
      </c>
      <c r="H16" s="135" t="s">
        <v>1133</v>
      </c>
      <c r="I16" s="135"/>
      <c r="J16" s="135"/>
      <c r="K16" s="137">
        <f>K14+K15</f>
        <v>8051450.586503</v>
      </c>
      <c r="L16" s="137">
        <f>L14+L15</f>
        <v>7590653.1780690001</v>
      </c>
    </row>
    <row r="17" spans="1:13" ht="18" x14ac:dyDescent="0.25">
      <c r="A17" s="174" t="s">
        <v>399</v>
      </c>
      <c r="H17" s="206" t="s">
        <v>1134</v>
      </c>
      <c r="I17" s="206"/>
      <c r="J17" s="206"/>
      <c r="K17" s="207">
        <f>K15/K14</f>
        <v>0.14071141806958476</v>
      </c>
      <c r="L17" s="207">
        <f>L15/L14</f>
        <v>4.7833799216153959E-2</v>
      </c>
      <c r="M17" s="134"/>
    </row>
    <row r="18" spans="1:13" x14ac:dyDescent="0.2">
      <c r="A18" s="174" t="s">
        <v>198</v>
      </c>
      <c r="H18" s="206"/>
      <c r="I18" s="206"/>
      <c r="J18" s="206"/>
      <c r="K18" s="207"/>
      <c r="L18" s="207"/>
    </row>
    <row r="19" spans="1:13" x14ac:dyDescent="0.2">
      <c r="A19" s="174" t="s">
        <v>247</v>
      </c>
    </row>
    <row r="20" spans="1:13" x14ac:dyDescent="0.2">
      <c r="A20" s="174" t="s">
        <v>326</v>
      </c>
    </row>
    <row r="21" spans="1:13" ht="12" customHeight="1" x14ac:dyDescent="0.2">
      <c r="A21" s="174" t="s">
        <v>335</v>
      </c>
      <c r="H21" s="204" t="str">
        <f>CONCATENATE("The graph and table show that "&amp;C5&amp;" would have had a pre-damping " &amp;ROUND(K17,4)*100&amp;"% increase in funding if the rural services adjustment had been implemented in 2012/13. However, damping would have reduced that gain arising from the rural service technical adjustment to "&amp;ROUND(L17,4)*100&amp;"%. Consequently, damping reduces the impact of the rural services technical adjustment by "&amp;ROUND(-M15,2)*100&amp;"% for "&amp;C5&amp;".")</f>
        <v>The graph and table show that Allerdale would have had a pre-damping 14.07% increase in funding if the rural services adjustment had been implemented in 2012/13. However, damping would have reduced that gain arising from the rural service technical adjustment to 4.78%. Consequently, damping reduces the impact of the rural services technical adjustment by 65% for Allerdale.</v>
      </c>
      <c r="I21" s="204"/>
      <c r="J21" s="204"/>
      <c r="K21" s="204"/>
      <c r="L21" s="204"/>
      <c r="M21" s="204"/>
    </row>
    <row r="22" spans="1:13" ht="12" customHeight="1" x14ac:dyDescent="0.2">
      <c r="A22" s="174" t="s">
        <v>205</v>
      </c>
      <c r="H22" s="204"/>
      <c r="I22" s="204"/>
      <c r="J22" s="204"/>
      <c r="K22" s="204"/>
      <c r="L22" s="204"/>
      <c r="M22" s="204"/>
    </row>
    <row r="23" spans="1:13" ht="12" customHeight="1" x14ac:dyDescent="0.2">
      <c r="A23" s="174" t="s">
        <v>279</v>
      </c>
      <c r="H23" s="204"/>
      <c r="I23" s="204"/>
      <c r="J23" s="204"/>
      <c r="K23" s="204"/>
      <c r="L23" s="204"/>
      <c r="M23" s="204"/>
    </row>
    <row r="24" spans="1:13" ht="12" customHeight="1" x14ac:dyDescent="0.2">
      <c r="A24" s="174" t="s">
        <v>190</v>
      </c>
      <c r="H24" s="204"/>
      <c r="I24" s="204"/>
      <c r="J24" s="204"/>
      <c r="K24" s="204"/>
      <c r="L24" s="204"/>
      <c r="M24" s="204"/>
    </row>
    <row r="25" spans="1:13" ht="12" customHeight="1" x14ac:dyDescent="0.2">
      <c r="A25" s="174" t="s">
        <v>211</v>
      </c>
      <c r="H25" s="204"/>
      <c r="I25" s="204"/>
      <c r="J25" s="204"/>
      <c r="K25" s="204"/>
      <c r="L25" s="204"/>
      <c r="M25" s="204"/>
    </row>
    <row r="26" spans="1:13" ht="12" customHeight="1" x14ac:dyDescent="0.2">
      <c r="A26" s="174" t="s">
        <v>221</v>
      </c>
      <c r="H26" s="204"/>
      <c r="I26" s="204"/>
      <c r="J26" s="204"/>
      <c r="K26" s="204"/>
      <c r="L26" s="204"/>
      <c r="M26" s="204"/>
    </row>
    <row r="27" spans="1:13" ht="12" customHeight="1" x14ac:dyDescent="0.2">
      <c r="A27" s="174" t="s">
        <v>254</v>
      </c>
      <c r="H27" s="204"/>
      <c r="I27" s="204"/>
      <c r="J27" s="204"/>
      <c r="K27" s="204"/>
      <c r="L27" s="204"/>
      <c r="M27" s="204"/>
    </row>
    <row r="28" spans="1:13" ht="12.75" customHeight="1" x14ac:dyDescent="0.2">
      <c r="A28" s="174" t="s">
        <v>267</v>
      </c>
      <c r="H28" s="204"/>
      <c r="I28" s="204"/>
      <c r="J28" s="204"/>
      <c r="K28" s="204"/>
      <c r="L28" s="204"/>
      <c r="M28" s="204"/>
    </row>
    <row r="29" spans="1:13" x14ac:dyDescent="0.2">
      <c r="A29" s="174" t="s">
        <v>311</v>
      </c>
      <c r="H29" s="204"/>
      <c r="I29" s="204"/>
      <c r="J29" s="204"/>
      <c r="K29" s="204"/>
      <c r="L29" s="204"/>
      <c r="M29" s="204"/>
    </row>
    <row r="30" spans="1:13" ht="18.95" customHeight="1" x14ac:dyDescent="0.2">
      <c r="A30" s="174" t="s">
        <v>336</v>
      </c>
    </row>
    <row r="31" spans="1:13" x14ac:dyDescent="0.2">
      <c r="A31" s="174" t="s">
        <v>199</v>
      </c>
    </row>
    <row r="32" spans="1:13" ht="14.25" x14ac:dyDescent="0.2">
      <c r="A32" s="174" t="s">
        <v>191</v>
      </c>
      <c r="B32" s="201" t="s">
        <v>1136</v>
      </c>
      <c r="C32" s="201"/>
      <c r="D32" s="201"/>
      <c r="E32" s="201"/>
      <c r="F32" s="201"/>
      <c r="G32" s="201"/>
      <c r="H32" s="201"/>
      <c r="I32" s="201"/>
      <c r="J32" s="201"/>
      <c r="K32" s="201"/>
      <c r="L32" s="201"/>
      <c r="M32" s="201"/>
    </row>
    <row r="33" spans="1:13" ht="15" x14ac:dyDescent="0.2">
      <c r="A33" s="174" t="s">
        <v>372</v>
      </c>
      <c r="B33" s="175"/>
      <c r="C33" s="175"/>
      <c r="D33" s="175"/>
      <c r="E33" s="175"/>
      <c r="F33" s="175"/>
      <c r="G33" s="175"/>
      <c r="H33" s="175"/>
      <c r="I33" s="175"/>
      <c r="J33" s="175"/>
      <c r="K33" s="175"/>
      <c r="L33" s="175"/>
      <c r="M33" s="175"/>
    </row>
    <row r="34" spans="1:13" x14ac:dyDescent="0.2">
      <c r="A34" s="174" t="s">
        <v>248</v>
      </c>
    </row>
    <row r="35" spans="1:13" ht="17.100000000000001" customHeight="1" x14ac:dyDescent="0.2">
      <c r="A35" s="174" t="s">
        <v>327</v>
      </c>
      <c r="H35" s="202" t="s">
        <v>1160</v>
      </c>
      <c r="I35" s="202"/>
      <c r="J35" s="202"/>
      <c r="K35" s="202"/>
      <c r="L35" s="202"/>
      <c r="M35" s="202"/>
    </row>
    <row r="36" spans="1:13" ht="17.100000000000001" customHeight="1" x14ac:dyDescent="0.2">
      <c r="A36" s="174" t="s">
        <v>304</v>
      </c>
      <c r="H36" s="202"/>
      <c r="I36" s="202"/>
      <c r="J36" s="202"/>
      <c r="K36" s="202"/>
      <c r="L36" s="202"/>
      <c r="M36" s="202"/>
    </row>
    <row r="37" spans="1:13" ht="17.100000000000001" customHeight="1" x14ac:dyDescent="0.2">
      <c r="A37" s="174" t="s">
        <v>328</v>
      </c>
      <c r="C37" s="95"/>
      <c r="D37" s="95"/>
    </row>
    <row r="38" spans="1:13" ht="17.100000000000001" customHeight="1" x14ac:dyDescent="0.2">
      <c r="A38" s="174" t="s">
        <v>207</v>
      </c>
      <c r="C38" s="95"/>
      <c r="D38" s="95"/>
      <c r="H38" s="200" t="str">
        <f>CONCATENATE("The pre-damping impact for "&amp;C5&amp;" is a funding gain of £"&amp;ROUND(C62,2)&amp;" per head. For this reason, we feel that it is important that "&amp;C5&amp;" supports the rural services technical adjustment in the consultation.")</f>
        <v>The pre-damping impact for Allerdale is a funding gain of £10.49 per head. For this reason, we feel that it is important that Allerdale supports the rural services technical adjustment in the consultation.</v>
      </c>
      <c r="I38" s="200"/>
      <c r="J38" s="200"/>
      <c r="K38" s="200"/>
      <c r="L38" s="200"/>
      <c r="M38" s="200"/>
    </row>
    <row r="39" spans="1:13" ht="17.100000000000001" customHeight="1" x14ac:dyDescent="0.2">
      <c r="A39" s="174" t="s">
        <v>305</v>
      </c>
      <c r="H39" s="200"/>
      <c r="I39" s="200"/>
      <c r="J39" s="200"/>
      <c r="K39" s="200"/>
      <c r="L39" s="200"/>
      <c r="M39" s="200"/>
    </row>
    <row r="40" spans="1:13" ht="17.100000000000001" customHeight="1" x14ac:dyDescent="0.2">
      <c r="A40" s="174" t="s">
        <v>401</v>
      </c>
      <c r="H40" s="200"/>
      <c r="I40" s="200"/>
      <c r="J40" s="200"/>
      <c r="K40" s="200"/>
      <c r="L40" s="200"/>
      <c r="M40" s="200"/>
    </row>
    <row r="41" spans="1:13" ht="17.100000000000001" customHeight="1" x14ac:dyDescent="0.2">
      <c r="A41" s="174" t="s">
        <v>192</v>
      </c>
      <c r="H41" s="200"/>
      <c r="I41" s="200"/>
      <c r="J41" s="200"/>
      <c r="K41" s="200"/>
      <c r="L41" s="200"/>
      <c r="M41" s="200"/>
    </row>
    <row r="42" spans="1:13" ht="17.100000000000001" customHeight="1" x14ac:dyDescent="0.2">
      <c r="A42" s="174" t="s">
        <v>321</v>
      </c>
      <c r="H42" s="203" t="str">
        <f>CONCATENATE("However, the post-damping impact for "&amp;C5&amp;" is a much reduced funding gain of £"&amp;ROUND(D62,2)&amp;" per head. For this reason, SPARSE Rural have called on the Government to find a way of ensuring that a greater proportion of the pre-damping gains arising from the rural services technical adjustment are realised as cash funding.")</f>
        <v>However, the post-damping impact for Allerdale is a much reduced funding gain of £3.66 per head. For this reason, SPARSE Rural have called on the Government to find a way of ensuring that a greater proportion of the pre-damping gains arising from the rural services technical adjustment are realised as cash funding.</v>
      </c>
      <c r="I42" s="203"/>
      <c r="J42" s="203"/>
      <c r="K42" s="203"/>
      <c r="L42" s="203"/>
      <c r="M42" s="203"/>
    </row>
    <row r="43" spans="1:13" ht="17.100000000000001" customHeight="1" x14ac:dyDescent="0.2">
      <c r="A43" s="174" t="s">
        <v>229</v>
      </c>
      <c r="H43" s="203"/>
      <c r="I43" s="203"/>
      <c r="J43" s="203"/>
      <c r="K43" s="203"/>
      <c r="L43" s="203"/>
      <c r="M43" s="203"/>
    </row>
    <row r="44" spans="1:13" ht="17.100000000000001" customHeight="1" x14ac:dyDescent="0.2">
      <c r="A44" s="174" t="s">
        <v>364</v>
      </c>
      <c r="H44" s="203"/>
      <c r="I44" s="203"/>
      <c r="J44" s="203"/>
      <c r="K44" s="203"/>
      <c r="L44" s="203"/>
      <c r="M44" s="203"/>
    </row>
    <row r="45" spans="1:13" ht="17.100000000000001" customHeight="1" x14ac:dyDescent="0.2">
      <c r="A45" s="174" t="s">
        <v>241</v>
      </c>
      <c r="H45" s="203"/>
      <c r="I45" s="203"/>
      <c r="J45" s="203"/>
      <c r="K45" s="203"/>
      <c r="L45" s="203"/>
      <c r="M45" s="203"/>
    </row>
    <row r="46" spans="1:13" ht="17.100000000000001" customHeight="1" x14ac:dyDescent="0.2">
      <c r="A46" s="174" t="s">
        <v>406</v>
      </c>
      <c r="H46" s="203"/>
      <c r="I46" s="203"/>
      <c r="J46" s="203"/>
      <c r="K46" s="203"/>
      <c r="L46" s="203"/>
      <c r="M46" s="203"/>
    </row>
    <row r="47" spans="1:13" ht="17.100000000000001" customHeight="1" x14ac:dyDescent="0.2">
      <c r="A47" s="174" t="s">
        <v>306</v>
      </c>
      <c r="H47" s="203"/>
      <c r="I47" s="203"/>
      <c r="J47" s="203"/>
      <c r="K47" s="203"/>
      <c r="L47" s="203"/>
      <c r="M47" s="203"/>
    </row>
    <row r="48" spans="1:13" ht="17.100000000000001" customHeight="1" x14ac:dyDescent="0.2">
      <c r="A48" s="174" t="s">
        <v>356</v>
      </c>
    </row>
    <row r="49" spans="1:13" ht="17.100000000000001" customHeight="1" x14ac:dyDescent="0.2">
      <c r="A49" s="174" t="s">
        <v>213</v>
      </c>
    </row>
    <row r="50" spans="1:13" ht="17.100000000000001" customHeight="1" x14ac:dyDescent="0.2">
      <c r="A50" s="174" t="s">
        <v>374</v>
      </c>
    </row>
    <row r="51" spans="1:13" ht="17.100000000000001" customHeight="1" x14ac:dyDescent="0.2">
      <c r="A51" s="174" t="s">
        <v>402</v>
      </c>
    </row>
    <row r="52" spans="1:13" ht="21.95" customHeight="1" x14ac:dyDescent="0.2">
      <c r="A52" s="174" t="s">
        <v>260</v>
      </c>
    </row>
    <row r="53" spans="1:13" x14ac:dyDescent="0.2">
      <c r="A53" s="174" t="s">
        <v>347</v>
      </c>
    </row>
    <row r="54" spans="1:13" ht="14.25" x14ac:dyDescent="0.2">
      <c r="A54" s="174" t="s">
        <v>214</v>
      </c>
      <c r="B54" s="201" t="s">
        <v>1147</v>
      </c>
      <c r="C54" s="201"/>
      <c r="D54" s="201"/>
      <c r="E54" s="201"/>
      <c r="F54" s="201"/>
      <c r="G54" s="201"/>
      <c r="H54" s="201"/>
      <c r="I54" s="201"/>
      <c r="J54" s="201"/>
      <c r="K54" s="201"/>
      <c r="L54" s="201"/>
      <c r="M54" s="201"/>
    </row>
    <row r="55" spans="1:13" ht="15" x14ac:dyDescent="0.2">
      <c r="A55" s="174" t="s">
        <v>222</v>
      </c>
      <c r="B55" s="175"/>
      <c r="C55" s="175"/>
      <c r="D55" s="175"/>
      <c r="E55" s="175"/>
      <c r="F55" s="175"/>
      <c r="G55" s="175"/>
      <c r="H55" s="175"/>
      <c r="I55" s="175"/>
      <c r="J55" s="175"/>
      <c r="K55" s="175"/>
      <c r="L55" s="175"/>
      <c r="M55" s="175"/>
    </row>
    <row r="56" spans="1:13" x14ac:dyDescent="0.2">
      <c r="A56" s="174" t="s">
        <v>208</v>
      </c>
    </row>
    <row r="57" spans="1:13" ht="15" customHeight="1" x14ac:dyDescent="0.2">
      <c r="A57" s="174" t="s">
        <v>313</v>
      </c>
      <c r="B57" s="71"/>
      <c r="C57" s="71"/>
      <c r="D57" s="71"/>
      <c r="E57" s="71"/>
      <c r="H57" s="205" t="str">
        <f>"Comparison of Impact of Technical Changes - "&amp;C5&amp;" v "&amp;H5</f>
        <v>Comparison of Impact of Technical Changes - Allerdale v Newcastle upon Tyne</v>
      </c>
      <c r="I57" s="205"/>
      <c r="J57" s="205"/>
      <c r="K57" s="205"/>
      <c r="L57" s="205"/>
      <c r="M57" s="205"/>
    </row>
    <row r="58" spans="1:13" ht="15" customHeight="1" x14ac:dyDescent="0.2">
      <c r="A58" s="174" t="s">
        <v>322</v>
      </c>
      <c r="B58" s="71"/>
      <c r="C58" s="71"/>
      <c r="D58" s="71"/>
      <c r="E58" s="71"/>
      <c r="H58" s="205"/>
      <c r="I58" s="205"/>
      <c r="J58" s="205"/>
      <c r="K58" s="205"/>
      <c r="L58" s="205"/>
      <c r="M58" s="205"/>
    </row>
    <row r="59" spans="1:13" ht="15" customHeight="1" x14ac:dyDescent="0.25">
      <c r="A59" s="174"/>
      <c r="B59" s="71"/>
      <c r="C59" s="71"/>
      <c r="D59" s="71"/>
      <c r="E59" s="71"/>
      <c r="H59" s="178"/>
      <c r="I59" s="178"/>
      <c r="J59" s="178"/>
      <c r="K59" s="178"/>
      <c r="L59" s="178"/>
      <c r="M59" s="178"/>
    </row>
    <row r="60" spans="1:13" ht="15" customHeight="1" x14ac:dyDescent="0.2">
      <c r="A60" s="174" t="s">
        <v>391</v>
      </c>
      <c r="B60" s="71"/>
      <c r="C60" s="71" t="s">
        <v>1127</v>
      </c>
      <c r="D60" s="71" t="s">
        <v>1128</v>
      </c>
      <c r="E60" s="71"/>
      <c r="H60" s="203" t="str">
        <f>CONCATENATE("To provide a comparison, in two tier areas, County and District funding has been added together. So, in order to be comparable with "&amp;H5&amp;" which is a unitary authority "&amp;C5&amp;"'s funding per head has been added to that of "&amp;J5&amp;" County Council.")</f>
        <v>To provide a comparison, in two tier areas, County and District funding has been added together. So, in order to be comparable with Newcastle upon Tyne which is a unitary authority Allerdale's funding per head has been added to that of Cumbria County Council.</v>
      </c>
      <c r="I60" s="203"/>
      <c r="J60" s="203"/>
      <c r="K60" s="203"/>
      <c r="L60" s="203"/>
      <c r="M60" s="203"/>
    </row>
    <row r="61" spans="1:13" ht="15" customHeight="1" x14ac:dyDescent="0.2">
      <c r="A61" s="174" t="s">
        <v>307</v>
      </c>
      <c r="B61" s="71" t="s">
        <v>1137</v>
      </c>
      <c r="C61" s="97">
        <f>VLOOKUP(C5,Sheet1!A5:AQ376,4,FALSE)</f>
        <v>74.580999717748497</v>
      </c>
      <c r="D61" s="97">
        <f>VLOOKUP(C5,Sheet1!A5:AQ376,6,FALSE)</f>
        <v>76.544960439543942</v>
      </c>
      <c r="E61" s="71"/>
      <c r="H61" s="203"/>
      <c r="I61" s="203"/>
      <c r="J61" s="203"/>
      <c r="K61" s="203"/>
      <c r="L61" s="203"/>
      <c r="M61" s="203"/>
    </row>
    <row r="62" spans="1:13" ht="15" customHeight="1" x14ac:dyDescent="0.2">
      <c r="A62" s="174" t="s">
        <v>223</v>
      </c>
      <c r="B62" t="s">
        <v>1138</v>
      </c>
      <c r="C62" s="95">
        <f>VLOOKUP(C5,Sheet1!A5:AQ376,15,FALSE)</f>
        <v>10.494398231331692</v>
      </c>
      <c r="D62" s="95">
        <f>VLOOKUP(C5,Sheet1!A5:AQ376,18,FALSE)</f>
        <v>3.6614362686735933</v>
      </c>
      <c r="H62" s="203"/>
      <c r="I62" s="203"/>
      <c r="J62" s="203"/>
      <c r="K62" s="203"/>
      <c r="L62" s="203"/>
      <c r="M62" s="203"/>
    </row>
    <row r="63" spans="1:13" ht="15" customHeight="1" x14ac:dyDescent="0.2">
      <c r="A63" s="174" t="s">
        <v>296</v>
      </c>
      <c r="H63" s="203"/>
      <c r="I63" s="203"/>
      <c r="J63" s="203"/>
      <c r="K63" s="203"/>
      <c r="L63" s="203"/>
      <c r="M63" s="203"/>
    </row>
    <row r="64" spans="1:13" ht="15" customHeight="1" x14ac:dyDescent="0.2">
      <c r="A64" s="174" t="s">
        <v>329</v>
      </c>
      <c r="C64" s="42"/>
      <c r="D64" s="42"/>
      <c r="H64" s="203"/>
      <c r="I64" s="203"/>
      <c r="J64" s="203"/>
      <c r="K64" s="203"/>
      <c r="L64" s="203"/>
      <c r="M64" s="203"/>
    </row>
    <row r="65" spans="1:13" ht="15" customHeight="1" x14ac:dyDescent="0.2">
      <c r="A65" s="174" t="s">
        <v>230</v>
      </c>
      <c r="C65" s="140" t="s">
        <v>1148</v>
      </c>
      <c r="D65" s="42" t="s">
        <v>1150</v>
      </c>
      <c r="E65" s="145" t="s">
        <v>1149</v>
      </c>
      <c r="H65" s="202" t="str">
        <f>"In 2012/13, "&amp;C5&amp;" received £"&amp;ROUND(-C68,2)&amp; " less funding per head than "&amp;H5&amp;"."</f>
        <v>In 2012/13, Allerdale received £177.37 less funding per head than Newcastle upon Tyne.</v>
      </c>
      <c r="I65" s="202"/>
      <c r="J65" s="202"/>
      <c r="K65" s="202"/>
      <c r="L65" s="202"/>
      <c r="M65" s="202"/>
    </row>
    <row r="66" spans="1:13" ht="15" customHeight="1" x14ac:dyDescent="0.2">
      <c r="A66" s="174" t="s">
        <v>393</v>
      </c>
      <c r="C66" s="140"/>
      <c r="D66" s="42"/>
      <c r="E66" s="145"/>
      <c r="H66" s="202"/>
      <c r="I66" s="202"/>
      <c r="J66" s="202"/>
      <c r="K66" s="202"/>
      <c r="L66" s="202"/>
      <c r="M66" s="202"/>
    </row>
    <row r="67" spans="1:13" ht="15" customHeight="1" x14ac:dyDescent="0.2">
      <c r="A67" s="174" t="s">
        <v>348</v>
      </c>
      <c r="B67" t="str">
        <f>C5</f>
        <v>Allerdale</v>
      </c>
      <c r="C67" s="146">
        <f>VLOOKUP(B67,Sheet1!A5:AQ376,38,FALSE)</f>
        <v>371.87578420102761</v>
      </c>
      <c r="D67" s="146">
        <f>VLOOKUP(B67,Sheet1!A5:AQ376,43,FALSE)</f>
        <v>420.32760628859472</v>
      </c>
      <c r="E67" s="146">
        <f>VLOOKUP(B67,Sheet1!A5:AQ376,41,FALSE)</f>
        <v>378.12845984444414</v>
      </c>
    </row>
    <row r="68" spans="1:13" ht="15" customHeight="1" x14ac:dyDescent="0.2">
      <c r="A68" s="174" t="s">
        <v>330</v>
      </c>
      <c r="B68" t="s">
        <v>1146</v>
      </c>
      <c r="C68" s="146">
        <f>C67-C69</f>
        <v>-177.36697435950384</v>
      </c>
      <c r="D68" s="146">
        <f>D67-D69</f>
        <v>-83.448803200735995</v>
      </c>
      <c r="E68" s="146">
        <f>E67-E69</f>
        <v>-169.33489453068876</v>
      </c>
      <c r="H68" s="202" t="str">
        <f>"Prior to damping, the gains attributable to the rural services technical adjustment would have resulted in a closing of the gap between "&amp;H5&amp;" and "&amp;C5&amp;" to £"&amp;ROUND(-D68,2)&amp;" per head. This is a significant improvement for rural areas and SPARSE Rural has welcomed the changes in the recent Business Rates consultation."</f>
        <v>Prior to damping, the gains attributable to the rural services technical adjustment would have resulted in a closing of the gap between Newcastle upon Tyne and Allerdale to £83.45 per head. This is a significant improvement for rural areas and SPARSE Rural has welcomed the changes in the recent Business Rates consultation.</v>
      </c>
      <c r="I68" s="202"/>
      <c r="J68" s="202"/>
      <c r="K68" s="202"/>
      <c r="L68" s="202"/>
      <c r="M68" s="202"/>
    </row>
    <row r="69" spans="1:13" ht="15" customHeight="1" x14ac:dyDescent="0.2">
      <c r="A69" s="174" t="s">
        <v>331</v>
      </c>
      <c r="B69" t="str">
        <f>H5</f>
        <v>Newcastle upon Tyne</v>
      </c>
      <c r="C69" s="146">
        <f>VLOOKUP(B69,Sheet1!A5:AQ376,38,FALSE)</f>
        <v>549.24275856053146</v>
      </c>
      <c r="D69" s="146">
        <f>VLOOKUP(B69,Sheet1!A5:AQ376,43,FALSE)</f>
        <v>503.77640948933072</v>
      </c>
      <c r="E69" s="146">
        <f>VLOOKUP(B69,Sheet1!A5:AQ376,41,FALSE)</f>
        <v>547.46335437513289</v>
      </c>
      <c r="H69" s="202"/>
      <c r="I69" s="202"/>
      <c r="J69" s="202"/>
      <c r="K69" s="202"/>
      <c r="L69" s="202"/>
      <c r="M69" s="202"/>
    </row>
    <row r="70" spans="1:13" ht="15" customHeight="1" x14ac:dyDescent="0.2">
      <c r="A70" s="174" t="s">
        <v>357</v>
      </c>
      <c r="H70" s="202"/>
      <c r="I70" s="202"/>
      <c r="J70" s="202"/>
      <c r="K70" s="202"/>
      <c r="L70" s="202"/>
      <c r="M70" s="202"/>
    </row>
    <row r="71" spans="1:13" ht="15" customHeight="1" x14ac:dyDescent="0.2">
      <c r="A71" s="174" t="s">
        <v>332</v>
      </c>
      <c r="C71" s="42"/>
      <c r="D71" s="42"/>
      <c r="H71" s="202"/>
      <c r="I71" s="202"/>
      <c r="J71" s="202"/>
      <c r="K71" s="202"/>
      <c r="L71" s="202"/>
      <c r="M71" s="202"/>
    </row>
    <row r="72" spans="1:13" ht="15" customHeight="1" x14ac:dyDescent="0.2">
      <c r="A72" s="174" t="s">
        <v>282</v>
      </c>
      <c r="D72" s="146"/>
      <c r="F72" s="42"/>
      <c r="H72" s="202"/>
      <c r="I72" s="202"/>
      <c r="J72" s="202"/>
      <c r="K72" s="202"/>
      <c r="L72" s="202"/>
      <c r="M72" s="202"/>
    </row>
    <row r="73" spans="1:13" ht="15" customHeight="1" x14ac:dyDescent="0.2">
      <c r="A73" s="174" t="s">
        <v>283</v>
      </c>
      <c r="C73" s="42"/>
      <c r="D73" s="42"/>
      <c r="E73" s="42"/>
      <c r="F73" s="42"/>
    </row>
    <row r="74" spans="1:13" ht="15" customHeight="1" x14ac:dyDescent="0.2">
      <c r="A74" s="174" t="s">
        <v>186</v>
      </c>
      <c r="C74" s="42"/>
      <c r="E74" s="42"/>
      <c r="H74" s="203" t="str">
        <f>CONCATENATE("As shown above, the damping block significantly reduces the gains arising from the rural services technical adjustment. After damping the gap in funding between "&amp;H5&amp;" and "&amp;C5&amp;" increases to £"&amp;ROUND(-E68,2)&amp;" per head." )</f>
        <v>As shown above, the damping block significantly reduces the gains arising from the rural services technical adjustment. After damping the gap in funding between Newcastle upon Tyne and Allerdale increases to £169.33 per head.</v>
      </c>
      <c r="I74" s="203"/>
      <c r="J74" s="203"/>
      <c r="K74" s="203"/>
      <c r="L74" s="203"/>
      <c r="M74" s="203"/>
    </row>
    <row r="75" spans="1:13" ht="15" customHeight="1" x14ac:dyDescent="0.2">
      <c r="A75" s="174" t="s">
        <v>193</v>
      </c>
      <c r="F75" s="42"/>
      <c r="H75" s="203"/>
      <c r="I75" s="203"/>
      <c r="J75" s="203"/>
      <c r="K75" s="203"/>
      <c r="L75" s="203"/>
      <c r="M75" s="203"/>
    </row>
    <row r="76" spans="1:13" ht="15" customHeight="1" x14ac:dyDescent="0.2">
      <c r="A76" s="174" t="s">
        <v>209</v>
      </c>
      <c r="C76" s="42"/>
      <c r="H76" s="203"/>
      <c r="I76" s="203"/>
      <c r="J76" s="203"/>
      <c r="K76" s="203"/>
      <c r="L76" s="203"/>
      <c r="M76" s="203"/>
    </row>
    <row r="77" spans="1:13" ht="12" customHeight="1" x14ac:dyDescent="0.2">
      <c r="A77" s="174" t="s">
        <v>215</v>
      </c>
      <c r="H77" s="203"/>
      <c r="I77" s="203"/>
      <c r="J77" s="203"/>
      <c r="K77" s="203"/>
      <c r="L77" s="203"/>
      <c r="M77" s="203"/>
    </row>
    <row r="78" spans="1:13" ht="12" customHeight="1" x14ac:dyDescent="0.2">
      <c r="A78" s="174" t="s">
        <v>314</v>
      </c>
      <c r="H78" s="203"/>
      <c r="I78" s="203"/>
      <c r="J78" s="203"/>
      <c r="K78" s="203"/>
      <c r="L78" s="203"/>
      <c r="M78" s="203"/>
    </row>
    <row r="79" spans="1:13" x14ac:dyDescent="0.2">
      <c r="A79" s="174" t="s">
        <v>315</v>
      </c>
    </row>
    <row r="80" spans="1:13" x14ac:dyDescent="0.2">
      <c r="A80" s="174" t="s">
        <v>200</v>
      </c>
    </row>
    <row r="81" spans="1:1" x14ac:dyDescent="0.2">
      <c r="A81" s="174" t="s">
        <v>324</v>
      </c>
    </row>
    <row r="82" spans="1:1" x14ac:dyDescent="0.2">
      <c r="A82" s="174" t="s">
        <v>339</v>
      </c>
    </row>
    <row r="83" spans="1:1" x14ac:dyDescent="0.2">
      <c r="A83" s="174" t="s">
        <v>352</v>
      </c>
    </row>
    <row r="84" spans="1:1" x14ac:dyDescent="0.2">
      <c r="A84" s="174" t="s">
        <v>358</v>
      </c>
    </row>
    <row r="85" spans="1:1" x14ac:dyDescent="0.2">
      <c r="A85" s="174" t="s">
        <v>366</v>
      </c>
    </row>
    <row r="86" spans="1:1" x14ac:dyDescent="0.2">
      <c r="A86" s="174" t="s">
        <v>375</v>
      </c>
    </row>
    <row r="87" spans="1:1" x14ac:dyDescent="0.2">
      <c r="A87" s="174" t="s">
        <v>367</v>
      </c>
    </row>
    <row r="88" spans="1:1" x14ac:dyDescent="0.2">
      <c r="A88" s="174" t="s">
        <v>368</v>
      </c>
    </row>
    <row r="89" spans="1:1" x14ac:dyDescent="0.2">
      <c r="A89" s="174" t="s">
        <v>394</v>
      </c>
    </row>
    <row r="90" spans="1:1" x14ac:dyDescent="0.2">
      <c r="A90" s="174" t="s">
        <v>250</v>
      </c>
    </row>
    <row r="91" spans="1:1" x14ac:dyDescent="0.2">
      <c r="A91" s="174" t="s">
        <v>376</v>
      </c>
    </row>
    <row r="92" spans="1:1" x14ac:dyDescent="0.2">
      <c r="A92" s="174" t="s">
        <v>284</v>
      </c>
    </row>
    <row r="93" spans="1:1" x14ac:dyDescent="0.2">
      <c r="A93" s="174" t="s">
        <v>387</v>
      </c>
    </row>
    <row r="94" spans="1:1" x14ac:dyDescent="0.2">
      <c r="A94" s="174" t="s">
        <v>359</v>
      </c>
    </row>
    <row r="95" spans="1:1" x14ac:dyDescent="0.2">
      <c r="A95" s="174" t="s">
        <v>216</v>
      </c>
    </row>
    <row r="96" spans="1:1" x14ac:dyDescent="0.2">
      <c r="A96" s="174" t="s">
        <v>243</v>
      </c>
    </row>
    <row r="97" spans="1:1" x14ac:dyDescent="0.2">
      <c r="A97" s="174" t="s">
        <v>262</v>
      </c>
    </row>
    <row r="98" spans="1:1" x14ac:dyDescent="0.2">
      <c r="A98" s="174" t="s">
        <v>251</v>
      </c>
    </row>
    <row r="99" spans="1:1" x14ac:dyDescent="0.2">
      <c r="A99" s="174" t="s">
        <v>286</v>
      </c>
    </row>
    <row r="100" spans="1:1" x14ac:dyDescent="0.2">
      <c r="A100" s="174" t="s">
        <v>217</v>
      </c>
    </row>
    <row r="101" spans="1:1" x14ac:dyDescent="0.2">
      <c r="A101" s="174" t="s">
        <v>287</v>
      </c>
    </row>
    <row r="102" spans="1:1" x14ac:dyDescent="0.2">
      <c r="A102" s="174" t="s">
        <v>244</v>
      </c>
    </row>
    <row r="103" spans="1:1" x14ac:dyDescent="0.2">
      <c r="A103" s="174" t="s">
        <v>353</v>
      </c>
    </row>
    <row r="104" spans="1:1" x14ac:dyDescent="0.2">
      <c r="A104" s="174" t="s">
        <v>377</v>
      </c>
    </row>
    <row r="105" spans="1:1" x14ac:dyDescent="0.2">
      <c r="A105" s="174" t="s">
        <v>388</v>
      </c>
    </row>
    <row r="106" spans="1:1" x14ac:dyDescent="0.2">
      <c r="A106" s="174" t="s">
        <v>231</v>
      </c>
    </row>
    <row r="107" spans="1:1" x14ac:dyDescent="0.2">
      <c r="A107" s="174" t="s">
        <v>218</v>
      </c>
    </row>
    <row r="108" spans="1:1" x14ac:dyDescent="0.2">
      <c r="A108" s="174" t="s">
        <v>224</v>
      </c>
    </row>
    <row r="109" spans="1:1" x14ac:dyDescent="0.2">
      <c r="A109" s="174" t="s">
        <v>299</v>
      </c>
    </row>
    <row r="110" spans="1:1" x14ac:dyDescent="0.2">
      <c r="A110" s="174" t="s">
        <v>316</v>
      </c>
    </row>
    <row r="111" spans="1:1" x14ac:dyDescent="0.2">
      <c r="A111" s="174" t="s">
        <v>354</v>
      </c>
    </row>
    <row r="112" spans="1:1" x14ac:dyDescent="0.2">
      <c r="A112" s="174" t="s">
        <v>360</v>
      </c>
    </row>
    <row r="113" spans="1:1" x14ac:dyDescent="0.2">
      <c r="A113" s="174" t="s">
        <v>263</v>
      </c>
    </row>
    <row r="114" spans="1:1" x14ac:dyDescent="0.2">
      <c r="A114" s="174" t="s">
        <v>409</v>
      </c>
    </row>
    <row r="115" spans="1:1" x14ac:dyDescent="0.2">
      <c r="A115" s="174" t="s">
        <v>410</v>
      </c>
    </row>
  </sheetData>
  <mergeCells count="18">
    <mergeCell ref="H5:I5"/>
    <mergeCell ref="B1:M2"/>
    <mergeCell ref="C5:D5"/>
    <mergeCell ref="B8:M8"/>
    <mergeCell ref="H74:M78"/>
    <mergeCell ref="H21:M29"/>
    <mergeCell ref="H60:M64"/>
    <mergeCell ref="H57:M58"/>
    <mergeCell ref="H17:J18"/>
    <mergeCell ref="K17:K18"/>
    <mergeCell ref="L17:L18"/>
    <mergeCell ref="H38:M41"/>
    <mergeCell ref="B54:M54"/>
    <mergeCell ref="H35:M36"/>
    <mergeCell ref="H68:M72"/>
    <mergeCell ref="B32:M32"/>
    <mergeCell ref="H65:M66"/>
    <mergeCell ref="H42:M47"/>
  </mergeCells>
  <phoneticPr fontId="6" type="noConversion"/>
  <dataValidations count="1">
    <dataValidation type="list" allowBlank="1" showInputMessage="1" showErrorMessage="1" sqref="C5:D5">
      <formula1>$A$6:$A$213</formula1>
    </dataValidation>
  </dataValidations>
  <pageMargins left="0.59055118110236227" right="0.15748031496062992" top="0.19685039370078741" bottom="0.39370078740157483" header="0.51181102362204722" footer="0.51181102362204722"/>
  <pageSetup paperSize="9" scale="65" orientation="portrait" horizontalDpi="4294967292" verticalDpi="4294967292" r:id="rId1"/>
  <headerFooter alignWithMargins="0"/>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13"/>
  <sheetViews>
    <sheetView workbookViewId="0">
      <pane xSplit="3" ySplit="1" topLeftCell="D78" activePane="bottomRight" state="frozen"/>
      <selection pane="topRight" activeCell="D1" sqref="D1"/>
      <selection pane="bottomLeft" activeCell="A2" sqref="A2"/>
      <selection pane="bottomRight" activeCell="B98" sqref="B98"/>
    </sheetView>
  </sheetViews>
  <sheetFormatPr defaultColWidth="11.42578125" defaultRowHeight="12.75" x14ac:dyDescent="0.2"/>
  <cols>
    <col min="4" max="4" width="10.85546875" customWidth="1"/>
    <col min="5" max="5" width="13" customWidth="1"/>
    <col min="6" max="16" width="10.85546875" customWidth="1"/>
    <col min="19" max="21" width="11" bestFit="1" customWidth="1"/>
  </cols>
  <sheetData>
    <row r="1" spans="2:21" ht="51" x14ac:dyDescent="0.2">
      <c r="B1" s="60" t="s">
        <v>1164</v>
      </c>
      <c r="C1" s="60" t="s">
        <v>1140</v>
      </c>
      <c r="D1" s="60" t="s">
        <v>1161</v>
      </c>
      <c r="E1" s="60" t="s">
        <v>1165</v>
      </c>
      <c r="F1" s="60" t="s">
        <v>1175</v>
      </c>
      <c r="G1" s="60" t="s">
        <v>1176</v>
      </c>
      <c r="H1" s="60" t="s">
        <v>1166</v>
      </c>
      <c r="I1" s="60" t="s">
        <v>1140</v>
      </c>
      <c r="J1" s="60" t="s">
        <v>1161</v>
      </c>
      <c r="K1" s="60" t="s">
        <v>1165</v>
      </c>
      <c r="L1" s="60" t="s">
        <v>1167</v>
      </c>
      <c r="M1" s="60" t="s">
        <v>1175</v>
      </c>
      <c r="N1" s="60" t="s">
        <v>1176</v>
      </c>
      <c r="O1" s="60" t="s">
        <v>1168</v>
      </c>
      <c r="P1" s="60" t="s">
        <v>1169</v>
      </c>
      <c r="Q1" s="60" t="s">
        <v>1170</v>
      </c>
      <c r="R1" s="60" t="s">
        <v>1171</v>
      </c>
      <c r="S1" s="60" t="s">
        <v>1172</v>
      </c>
      <c r="T1" s="60" t="s">
        <v>1173</v>
      </c>
      <c r="U1" s="60" t="s">
        <v>1174</v>
      </c>
    </row>
    <row r="2" spans="2:21" x14ac:dyDescent="0.2">
      <c r="B2" s="15" t="s">
        <v>195</v>
      </c>
      <c r="C2">
        <f>VLOOKUP(B2,Sheet1!$A$5:$S$377,19,FALSE)</f>
        <v>94639</v>
      </c>
      <c r="D2">
        <v>7.2441385110377281</v>
      </c>
      <c r="E2">
        <v>0.18586727861415131</v>
      </c>
      <c r="F2">
        <f>VLOOKUP(B2,Before!B10:AN584,37,FALSE)</f>
        <v>0.99317935421500003</v>
      </c>
      <c r="G2">
        <f>VLOOKUP(B2,After!B10:AN584,37,FALSE)</f>
        <v>0.3465146670310002</v>
      </c>
      <c r="H2" t="s">
        <v>153</v>
      </c>
      <c r="I2">
        <f>VLOOKUP(H2,Sheet1!$A$5:$S$377,19,FALSE)</f>
        <v>500930</v>
      </c>
      <c r="J2">
        <v>147.97007500000001</v>
      </c>
      <c r="K2">
        <v>-13.95856</v>
      </c>
      <c r="L2">
        <v>3.0005E-2</v>
      </c>
      <c r="M2">
        <f>VLOOKUP(H2,Before!B10:AN584,37,FALSE)</f>
        <v>6.0392588656800115</v>
      </c>
      <c r="N2">
        <f>VLOOKUP(H2,After!B10:AN584,37,FALSE)</f>
        <v>1.298029539989983</v>
      </c>
      <c r="O2" s="57">
        <f t="shared" ref="O2:O67" si="0">D2/C2*1000000</f>
        <v>76.544960439541086</v>
      </c>
      <c r="P2" s="57">
        <f t="shared" ref="P2:P67" si="1">(D2+E2)/C2*1000000</f>
        <v>78.508921159901092</v>
      </c>
      <c r="Q2" s="104">
        <f t="shared" ref="Q2:Q67" si="2">F2/(D2-E2)</f>
        <v>0.14071141806688195</v>
      </c>
      <c r="R2" s="104">
        <f t="shared" ref="R2:R67" si="3">G2/(D2)</f>
        <v>4.7833799216155756E-2</v>
      </c>
      <c r="S2" s="57">
        <f t="shared" ref="S2:S67" si="4">((D2)/C2*1000000)+(J2-L2)/I2*1000000</f>
        <v>371.87578510566209</v>
      </c>
      <c r="T2" s="57">
        <f t="shared" ref="T2:T67" si="5">((D2-E2+F2)/C2*1000000)+(J2-K2-L2+M2)/I2*1000000</f>
        <v>420.32760657383341</v>
      </c>
      <c r="U2" s="57">
        <f t="shared" ref="U2:U67" si="6">(D2+G2)*1000000/C2+(J2-L2+N2)/I2*1000000</f>
        <v>378.12846074907861</v>
      </c>
    </row>
    <row r="3" spans="2:21" x14ac:dyDescent="0.2">
      <c r="B3" s="15" t="s">
        <v>184</v>
      </c>
      <c r="C3">
        <f>VLOOKUP(B3,Sheet1!$A$5:$S$377,19,FALSE)</f>
        <v>176086</v>
      </c>
      <c r="D3">
        <v>8.0870829842965684</v>
      </c>
      <c r="E3">
        <v>0.18154420023130058</v>
      </c>
      <c r="F3">
        <f>VLOOKUP(B3,Before!B11:AN585,37,FALSE)</f>
        <v>0.82378829552300026</v>
      </c>
      <c r="G3">
        <f>VLOOKUP(B3,After!B11:AN585,37,FALSE)</f>
        <v>0.32679092392200104</v>
      </c>
      <c r="H3" t="s">
        <v>150</v>
      </c>
      <c r="I3">
        <f>VLOOKUP(H3,Sheet1!$A$5:$S$377,19,FALSE)</f>
        <v>502680</v>
      </c>
      <c r="J3">
        <v>58.487468</v>
      </c>
      <c r="K3">
        <v>13.141469000000001</v>
      </c>
      <c r="M3">
        <f>VLOOKUP(H3,Before!B11:AN585,37,FALSE)</f>
        <v>3.3938210344060025</v>
      </c>
      <c r="N3">
        <f>VLOOKUP(H3,After!B11:AN585,37,FALSE)</f>
        <v>-0.19582857567500866</v>
      </c>
      <c r="O3" s="57">
        <f t="shared" si="0"/>
        <v>45.926893587772845</v>
      </c>
      <c r="P3" s="57">
        <f t="shared" si="1"/>
        <v>46.957890942652277</v>
      </c>
      <c r="Q3" s="104">
        <f t="shared" si="2"/>
        <v>0.10420394080963363</v>
      </c>
      <c r="R3" s="104">
        <f t="shared" si="3"/>
        <v>4.0408998467872902E-2</v>
      </c>
      <c r="S3" s="57">
        <f t="shared" si="4"/>
        <v>162.2781866569222</v>
      </c>
      <c r="T3" s="57">
        <f t="shared" si="5"/>
        <v>146.5341603647278</v>
      </c>
      <c r="U3" s="57">
        <f t="shared" si="6"/>
        <v>163.7444773683626</v>
      </c>
    </row>
    <row r="4" spans="2:21" x14ac:dyDescent="0.2">
      <c r="B4" s="15" t="s">
        <v>371</v>
      </c>
      <c r="C4">
        <f>VLOOKUP(B4,Sheet1!$A$5:$S$377,19,FALSE)</f>
        <v>87323</v>
      </c>
      <c r="D4">
        <v>4.0897554859711702</v>
      </c>
      <c r="E4">
        <v>0.19502084484406801</v>
      </c>
      <c r="F4">
        <f>VLOOKUP(B4,Before!B12:AN586,37,FALSE)</f>
        <v>0.77755449238500063</v>
      </c>
      <c r="G4">
        <f>VLOOKUP(B4,After!B12:AN586,37,FALSE)</f>
        <v>0.22781994828700025</v>
      </c>
      <c r="H4" t="s">
        <v>176</v>
      </c>
      <c r="I4">
        <f>VLOOKUP(H4,Sheet1!$A$5:$S$377,19,FALSE)</f>
        <v>740558</v>
      </c>
      <c r="J4">
        <v>169.72107600000001</v>
      </c>
      <c r="K4">
        <v>-13.047340999999999</v>
      </c>
      <c r="L4">
        <v>5.2557E-2</v>
      </c>
      <c r="M4">
        <f>VLOOKUP(H4,Before!B12:AN586,37,FALSE)</f>
        <v>6.4514141241510004</v>
      </c>
      <c r="N4">
        <f>VLOOKUP(H4,After!B12:AN586,37,FALSE)</f>
        <v>1.3597832053979744</v>
      </c>
      <c r="O4" s="57">
        <f t="shared" si="0"/>
        <v>46.834802812216367</v>
      </c>
      <c r="P4" s="57">
        <f t="shared" si="1"/>
        <v>49.068130169774726</v>
      </c>
      <c r="Q4" s="104">
        <f t="shared" si="2"/>
        <v>0.19964248248758307</v>
      </c>
      <c r="R4" s="104">
        <f t="shared" si="3"/>
        <v>5.5705029082661943E-2</v>
      </c>
      <c r="S4" s="57">
        <f t="shared" si="4"/>
        <v>275.94382465790568</v>
      </c>
      <c r="T4" s="57">
        <f t="shared" si="5"/>
        <v>308.94466156568444</v>
      </c>
      <c r="U4" s="57">
        <f t="shared" si="6"/>
        <v>280.38891901867623</v>
      </c>
    </row>
    <row r="5" spans="2:21" x14ac:dyDescent="0.2">
      <c r="B5" s="15" t="s">
        <v>343</v>
      </c>
      <c r="C5">
        <f>VLOOKUP(B5,Sheet1!$A$5:$S$377,19,FALSE)</f>
        <v>112922</v>
      </c>
      <c r="D5">
        <v>8.1932561184337693</v>
      </c>
      <c r="E5">
        <v>1.2771728479464208</v>
      </c>
      <c r="F5">
        <f>VLOOKUP(B5,Before!B13:AN587,37,FALSE)</f>
        <v>0.43275050933100001</v>
      </c>
      <c r="G5">
        <f>VLOOKUP(B5,After!B13:AN587,37,FALSE)</f>
        <v>0.22143935455200037</v>
      </c>
      <c r="H5" t="s">
        <v>171</v>
      </c>
      <c r="I5">
        <f>VLOOKUP(H5,Sheet1!$A$5:$S$377,19,FALSE)</f>
        <v>792017</v>
      </c>
      <c r="J5">
        <v>181.672732</v>
      </c>
      <c r="K5">
        <v>-12.692727</v>
      </c>
      <c r="L5">
        <v>4.8857999999999999E-2</v>
      </c>
      <c r="M5">
        <f>VLOOKUP(H5,Before!B13:AN587,37,FALSE)</f>
        <v>2.0250226105259799</v>
      </c>
      <c r="N5">
        <f>VLOOKUP(H5,After!B13:AN587,37,FALSE)</f>
        <v>9.3038895602035154E-2</v>
      </c>
      <c r="O5" s="57">
        <f t="shared" si="0"/>
        <v>72.556774751011929</v>
      </c>
      <c r="P5" s="57">
        <f t="shared" si="1"/>
        <v>83.866996390253362</v>
      </c>
      <c r="Q5" s="104">
        <f t="shared" si="2"/>
        <v>6.2571616391267917E-2</v>
      </c>
      <c r="R5" s="104">
        <f t="shared" si="3"/>
        <v>2.7027027026994846E-2</v>
      </c>
      <c r="S5" s="57">
        <f t="shared" si="4"/>
        <v>301.87492575029603</v>
      </c>
      <c r="T5" s="57">
        <f t="shared" si="5"/>
        <v>312.97961825332675</v>
      </c>
      <c r="U5" s="57">
        <f t="shared" si="6"/>
        <v>303.95339049404623</v>
      </c>
    </row>
    <row r="6" spans="2:21" x14ac:dyDescent="0.2">
      <c r="B6" s="15" t="s">
        <v>234</v>
      </c>
      <c r="C6">
        <f>VLOOKUP(B6,Sheet1!$A$5:$S$377,19,FALSE)</f>
        <v>148478</v>
      </c>
      <c r="D6">
        <v>6.6795522898515607</v>
      </c>
      <c r="E6">
        <v>-5.7149632551940277E-2</v>
      </c>
      <c r="F6">
        <f>VLOOKUP(B6,Before!B14:AN588,37,FALSE)</f>
        <v>0.52588255981400067</v>
      </c>
      <c r="G6">
        <f>VLOOKUP(B6,After!B14:AN588,37,FALSE)</f>
        <v>0.2681966869850001</v>
      </c>
      <c r="H6" t="s">
        <v>159</v>
      </c>
      <c r="I6">
        <f>VLOOKUP(H6,Sheet1!$A$5:$S$377,19,FALSE)</f>
        <v>1446072</v>
      </c>
      <c r="J6">
        <v>260.33242300000001</v>
      </c>
      <c r="K6">
        <v>-21.965982</v>
      </c>
      <c r="L6">
        <v>0.12411</v>
      </c>
      <c r="M6">
        <f>VLOOKUP(H6,Before!B14:AN588,37,FALSE)</f>
        <v>4.5561817326330356</v>
      </c>
      <c r="N6">
        <f>VLOOKUP(H6,After!B14:AN588,37,FALSE)</f>
        <v>0.5858344064139942</v>
      </c>
      <c r="O6" s="57">
        <f t="shared" si="0"/>
        <v>44.986814813316187</v>
      </c>
      <c r="P6" s="57">
        <f t="shared" si="1"/>
        <v>44.601911780193838</v>
      </c>
      <c r="Q6" s="104">
        <f t="shared" si="2"/>
        <v>7.8062316823775665E-2</v>
      </c>
      <c r="R6" s="104">
        <f t="shared" si="3"/>
        <v>4.0151895717992832E-2</v>
      </c>
      <c r="S6" s="57">
        <f t="shared" si="4"/>
        <v>224.92827900043827</v>
      </c>
      <c r="T6" s="57">
        <f t="shared" si="5"/>
        <v>247.19583553041585</v>
      </c>
      <c r="U6" s="57">
        <f t="shared" si="6"/>
        <v>227.13970608539688</v>
      </c>
    </row>
    <row r="7" spans="2:21" x14ac:dyDescent="0.2">
      <c r="B7" s="15" t="s">
        <v>318</v>
      </c>
      <c r="C7">
        <f>VLOOKUP(B7,Sheet1!$A$5:$S$377,19,FALSE)</f>
        <v>134416</v>
      </c>
      <c r="D7">
        <v>8.2243108183733753</v>
      </c>
      <c r="E7">
        <v>1.0610205023289723</v>
      </c>
      <c r="F7">
        <f>VLOOKUP(B7,Before!B15:AN589,37,FALSE)</f>
        <v>1.6258798424259995</v>
      </c>
      <c r="G7">
        <f>VLOOKUP(B7,After!B15:AN589,37,FALSE)</f>
        <v>0.30671715250699805</v>
      </c>
      <c r="H7" t="s">
        <v>167</v>
      </c>
      <c r="I7">
        <f>VLOOKUP(H7,Sheet1!$A$5:$S$377,19,FALSE)</f>
        <v>882274</v>
      </c>
      <c r="J7">
        <v>239.79553999999999</v>
      </c>
      <c r="K7">
        <v>-22.295573999999998</v>
      </c>
      <c r="L7">
        <v>5.2663000000000001E-2</v>
      </c>
      <c r="M7">
        <f>VLOOKUP(H7,Before!B15:AN589,37,FALSE)</f>
        <v>8.7879789527920025</v>
      </c>
      <c r="N7">
        <f>VLOOKUP(H7,After!B15:AN589,37,FALSE)</f>
        <v>1.8248483553830113</v>
      </c>
      <c r="O7" s="57">
        <f t="shared" si="0"/>
        <v>61.185504838511605</v>
      </c>
      <c r="P7" s="57">
        <f t="shared" si="1"/>
        <v>69.079062914402655</v>
      </c>
      <c r="Q7" s="104">
        <f t="shared" si="2"/>
        <v>0.22697388639747562</v>
      </c>
      <c r="R7" s="104">
        <f t="shared" si="3"/>
        <v>3.7293964112078797E-2</v>
      </c>
      <c r="S7" s="57">
        <f t="shared" si="4"/>
        <v>332.91840980907625</v>
      </c>
      <c r="T7" s="57">
        <f t="shared" si="5"/>
        <v>372.35191069953623</v>
      </c>
      <c r="U7" s="57">
        <f t="shared" si="6"/>
        <v>337.26860634820565</v>
      </c>
    </row>
    <row r="8" spans="2:21" x14ac:dyDescent="0.2">
      <c r="B8" s="15" t="s">
        <v>399</v>
      </c>
      <c r="C8">
        <f>VLOOKUP(B8,Sheet1!$A$5:$S$377,19,FALSE)</f>
        <v>116074</v>
      </c>
      <c r="D8">
        <v>4.2004504325453258</v>
      </c>
      <c r="E8">
        <v>-0.1722058040884076</v>
      </c>
      <c r="F8">
        <f>VLOOKUP(B8,Before!B16:AN590,37,FALSE)</f>
        <v>0.87003174147399953</v>
      </c>
      <c r="G8">
        <f>VLOOKUP(B8,After!B16:AN590,37,FALSE)</f>
        <v>0.30018616810400012</v>
      </c>
      <c r="H8" t="s">
        <v>179</v>
      </c>
      <c r="I8">
        <f>VLOOKUP(H8,Sheet1!$A$5:$S$377,19,FALSE)</f>
        <v>812231</v>
      </c>
      <c r="J8">
        <v>108.731217</v>
      </c>
      <c r="K8">
        <v>-3.839798</v>
      </c>
      <c r="L8">
        <v>9.2586000000000002E-2</v>
      </c>
      <c r="M8">
        <f>VLOOKUP(H8,Before!B16:AN590,37,FALSE)</f>
        <v>1.5864010479139949</v>
      </c>
      <c r="N8">
        <f>VLOOKUP(H8,After!B16:AN590,37,FALSE)</f>
        <v>0.17124508927500415</v>
      </c>
      <c r="O8" s="57">
        <f t="shared" si="0"/>
        <v>36.187694337623633</v>
      </c>
      <c r="P8" s="57">
        <f t="shared" si="1"/>
        <v>34.704107969544587</v>
      </c>
      <c r="Q8" s="104">
        <f t="shared" si="2"/>
        <v>0.198970990261011</v>
      </c>
      <c r="R8" s="104">
        <f t="shared" si="3"/>
        <v>7.1465232818399865E-2</v>
      </c>
      <c r="S8" s="57">
        <f t="shared" si="4"/>
        <v>169.94106129850056</v>
      </c>
      <c r="T8" s="57">
        <f t="shared" si="5"/>
        <v>185.60075031720535</v>
      </c>
      <c r="U8" s="57">
        <f t="shared" si="6"/>
        <v>172.73805628823712</v>
      </c>
    </row>
    <row r="9" spans="2:21" x14ac:dyDescent="0.2">
      <c r="B9" s="15" t="s">
        <v>198</v>
      </c>
      <c r="C9">
        <f>VLOOKUP(B9,Sheet1!$A$5:$S$377,19,FALSE)</f>
        <v>70860</v>
      </c>
      <c r="D9">
        <v>5.000163471406176</v>
      </c>
      <c r="E9">
        <v>0.4155474818184528</v>
      </c>
      <c r="F9">
        <f>VLOOKUP(B9,Before!B17:AN591,37,FALSE)</f>
        <v>0.34606518246100038</v>
      </c>
      <c r="G9">
        <f>VLOOKUP(B9,After!B17:AN591,37,FALSE)</f>
        <v>0.13513955328200034</v>
      </c>
      <c r="H9" t="s">
        <v>153</v>
      </c>
      <c r="I9">
        <f>VLOOKUP(H9,Sheet1!$A$5:$S$377,19,FALSE)</f>
        <v>500930</v>
      </c>
      <c r="J9">
        <v>147.97007500000001</v>
      </c>
      <c r="K9">
        <v>-13.95856</v>
      </c>
      <c r="L9">
        <v>3.0005E-2</v>
      </c>
      <c r="M9">
        <f>VLOOKUP(H9,Before!B17:AN591,37,FALSE)</f>
        <v>6.0392588656800115</v>
      </c>
      <c r="N9">
        <f>VLOOKUP(H9,After!B17:AN591,37,FALSE)</f>
        <v>1.298029539989983</v>
      </c>
      <c r="O9" s="57">
        <f t="shared" si="0"/>
        <v>70.563977863479764</v>
      </c>
      <c r="P9" s="57">
        <f t="shared" si="1"/>
        <v>76.428322794589747</v>
      </c>
      <c r="Q9" s="104">
        <f t="shared" si="2"/>
        <v>7.5484006347960389E-2</v>
      </c>
      <c r="R9" s="104">
        <f t="shared" si="3"/>
        <v>2.7027027027177488E-2</v>
      </c>
      <c r="S9" s="57">
        <f t="shared" si="4"/>
        <v>365.89480252960078</v>
      </c>
      <c r="T9" s="57">
        <f t="shared" si="5"/>
        <v>404.83562905866813</v>
      </c>
      <c r="U9" s="57">
        <f t="shared" si="6"/>
        <v>370.39317644120513</v>
      </c>
    </row>
    <row r="10" spans="2:21" x14ac:dyDescent="0.2">
      <c r="B10" s="15" t="s">
        <v>247</v>
      </c>
      <c r="C10">
        <f>VLOOKUP(B10,Sheet1!$A$5:$S$377,19,FALSE)</f>
        <v>85429</v>
      </c>
      <c r="D10">
        <v>3.6441521662946399</v>
      </c>
      <c r="E10">
        <v>5.0941642779160023E-2</v>
      </c>
      <c r="F10">
        <f>VLOOKUP(B10,Before!B18:AN592,37,FALSE)</f>
        <v>1.5838222342450003</v>
      </c>
      <c r="G10">
        <f>VLOOKUP(B10,After!B18:AN592,37,FALSE)</f>
        <v>0.45463061344100053</v>
      </c>
      <c r="H10" t="s">
        <v>160</v>
      </c>
      <c r="I10">
        <f>VLOOKUP(H10,Sheet1!$A$5:$S$377,19,FALSE)</f>
        <v>600886</v>
      </c>
      <c r="J10">
        <v>125.096048</v>
      </c>
      <c r="K10">
        <v>-6.9262740000000003</v>
      </c>
      <c r="L10">
        <v>5.3565000000000002E-2</v>
      </c>
      <c r="M10">
        <f>VLOOKUP(H10,Before!B18:AN592,37,FALSE)</f>
        <v>4.3493368409960169</v>
      </c>
      <c r="N10">
        <f>VLOOKUP(H10,After!B18:AN592,37,FALSE)</f>
        <v>0.89630709205698622</v>
      </c>
      <c r="O10" s="57">
        <f t="shared" si="0"/>
        <v>42.657085606698431</v>
      </c>
      <c r="P10" s="57">
        <f t="shared" si="1"/>
        <v>43.25338947048192</v>
      </c>
      <c r="Q10" s="104">
        <f t="shared" si="2"/>
        <v>0.44078192020194806</v>
      </c>
      <c r="R10" s="104">
        <f t="shared" si="3"/>
        <v>0.12475621014016745</v>
      </c>
      <c r="S10" s="57">
        <f t="shared" si="4"/>
        <v>250.75393426018678</v>
      </c>
      <c r="T10" s="57">
        <f t="shared" si="5"/>
        <v>287.46223765997064</v>
      </c>
      <c r="U10" s="57">
        <f t="shared" si="6"/>
        <v>257.56731309078094</v>
      </c>
    </row>
    <row r="11" spans="2:21" x14ac:dyDescent="0.2">
      <c r="B11" s="15" t="s">
        <v>326</v>
      </c>
      <c r="C11">
        <f>VLOOKUP(B11,Sheet1!$A$5:$S$377,19,FALSE)</f>
        <v>56802</v>
      </c>
      <c r="D11">
        <v>2.8533915762259263</v>
      </c>
      <c r="E11">
        <v>-0.18038486435353748</v>
      </c>
      <c r="F11">
        <f>VLOOKUP(B11,Before!B19:AN593,37,FALSE)</f>
        <v>0.77193742432599999</v>
      </c>
      <c r="G11">
        <f>VLOOKUP(B11,After!B19:AN593,37,FALSE)</f>
        <v>0.24785833469599972</v>
      </c>
      <c r="H11" t="s">
        <v>168</v>
      </c>
      <c r="I11">
        <f>VLOOKUP(H11,Sheet1!$A$5:$S$377,19,FALSE)</f>
        <v>606874</v>
      </c>
      <c r="J11">
        <v>110.638723</v>
      </c>
      <c r="K11">
        <v>-6.4461599999999999</v>
      </c>
      <c r="L11">
        <v>5.6249E-2</v>
      </c>
      <c r="M11">
        <f>VLOOKUP(H11,Before!B19:AN593,37,FALSE)</f>
        <v>7.6444556152959962</v>
      </c>
      <c r="N11">
        <f>VLOOKUP(H11,After!B19:AN593,37,FALSE)</f>
        <v>1.8548111337210003</v>
      </c>
      <c r="O11" s="57">
        <f t="shared" si="0"/>
        <v>50.233998384316159</v>
      </c>
      <c r="P11" s="57">
        <f t="shared" si="1"/>
        <v>47.058320338586476</v>
      </c>
      <c r="Q11" s="104">
        <f t="shared" si="2"/>
        <v>0.2544476956181243</v>
      </c>
      <c r="R11" s="104">
        <f t="shared" si="3"/>
        <v>8.6864465697986185E-2</v>
      </c>
      <c r="S11" s="57">
        <f t="shared" si="4"/>
        <v>232.45052768034796</v>
      </c>
      <c r="T11" s="57">
        <f t="shared" si="5"/>
        <v>272.43452922919482</v>
      </c>
      <c r="U11" s="57">
        <f t="shared" si="6"/>
        <v>239.87041357134979</v>
      </c>
    </row>
    <row r="12" spans="2:21" x14ac:dyDescent="0.2">
      <c r="B12" s="15" t="s">
        <v>335</v>
      </c>
      <c r="C12">
        <f>VLOOKUP(B12,Sheet1!$A$5:$S$377,19,FALSE)</f>
        <v>80555</v>
      </c>
      <c r="D12">
        <v>4.3724149061287179</v>
      </c>
      <c r="E12">
        <v>0.41397273359768061</v>
      </c>
      <c r="F12">
        <f>VLOOKUP(B12,Before!B20:AN594,37,FALSE)</f>
        <v>0.89865046237899948</v>
      </c>
      <c r="G12">
        <f>VLOOKUP(B12,After!B20:AN594,37,FALSE)</f>
        <v>0.2095227056610014</v>
      </c>
      <c r="H12" t="s">
        <v>169</v>
      </c>
      <c r="I12">
        <f>VLOOKUP(H12,Sheet1!$A$5:$S$377,19,FALSE)</f>
        <v>708646</v>
      </c>
      <c r="J12">
        <v>154.52139299999999</v>
      </c>
      <c r="K12">
        <v>-8.2669230000000002</v>
      </c>
      <c r="L12">
        <v>5.0396999999999997E-2</v>
      </c>
      <c r="M12">
        <f>VLOOKUP(H12,Before!B20:AN594,37,FALSE)</f>
        <v>3.7634528055680221</v>
      </c>
      <c r="N12">
        <f>VLOOKUP(H12,After!B20:AN594,37,FALSE)</f>
        <v>0.66160553637399744</v>
      </c>
      <c r="O12" s="57">
        <f t="shared" si="0"/>
        <v>54.278628342482996</v>
      </c>
      <c r="P12" s="57">
        <f t="shared" si="1"/>
        <v>59.417635649263218</v>
      </c>
      <c r="Q12" s="104">
        <f t="shared" si="2"/>
        <v>0.22702124300691762</v>
      </c>
      <c r="R12" s="104">
        <f t="shared" si="3"/>
        <v>4.7919218591839952E-2</v>
      </c>
      <c r="S12" s="57">
        <f t="shared" si="4"/>
        <v>272.25910942894927</v>
      </c>
      <c r="T12" s="57">
        <f t="shared" si="5"/>
        <v>295.25240627529388</v>
      </c>
      <c r="U12" s="57">
        <f t="shared" si="6"/>
        <v>275.79371812031309</v>
      </c>
    </row>
    <row r="13" spans="2:21" x14ac:dyDescent="0.2">
      <c r="B13" s="15" t="s">
        <v>205</v>
      </c>
      <c r="C13">
        <f>VLOOKUP(B13,Sheet1!$A$5:$S$377,19,FALSE)</f>
        <v>70510</v>
      </c>
      <c r="D13">
        <v>3.0464591708111941</v>
      </c>
      <c r="E13">
        <v>-1.6212915882270744E-2</v>
      </c>
      <c r="F13">
        <f>VLOOKUP(B13,Before!B21:AN595,37,FALSE)</f>
        <v>1.0745612051310003</v>
      </c>
      <c r="G13">
        <f>VLOOKUP(B13,After!B21:AN595,37,FALSE)</f>
        <v>0.32889904421600002</v>
      </c>
      <c r="H13" t="s">
        <v>154</v>
      </c>
      <c r="I13">
        <f>VLOOKUP(H13,Sheet1!$A$5:$S$377,19,FALSE)</f>
        <v>772236</v>
      </c>
      <c r="J13">
        <v>189.65926200000001</v>
      </c>
      <c r="K13">
        <v>-11.921742</v>
      </c>
      <c r="L13">
        <v>4.8405999999999998E-2</v>
      </c>
      <c r="M13">
        <f>VLOOKUP(H13,Before!B21:AN595,37,FALSE)</f>
        <v>3.7002792639290192</v>
      </c>
      <c r="N13">
        <f>VLOOKUP(H13,After!B21:AN595,37,FALSE)</f>
        <v>0.54977438074499219</v>
      </c>
      <c r="O13" s="57">
        <f t="shared" si="0"/>
        <v>43.206058301108975</v>
      </c>
      <c r="P13" s="57">
        <f t="shared" si="1"/>
        <v>42.976120478356592</v>
      </c>
      <c r="Q13" s="104">
        <f t="shared" si="2"/>
        <v>0.35085741297597506</v>
      </c>
      <c r="R13" s="104">
        <f t="shared" si="3"/>
        <v>0.10796108720814486</v>
      </c>
      <c r="S13" s="57">
        <f t="shared" si="4"/>
        <v>288.74091552092261</v>
      </c>
      <c r="T13" s="57">
        <f t="shared" si="5"/>
        <v>324.44028923640707</v>
      </c>
      <c r="U13" s="57">
        <f t="shared" si="6"/>
        <v>294.11741389411941</v>
      </c>
    </row>
    <row r="14" spans="2:21" x14ac:dyDescent="0.2">
      <c r="B14" s="15" t="s">
        <v>279</v>
      </c>
      <c r="C14">
        <f>VLOOKUP(B14,Sheet1!$A$5:$S$377,19,FALSE)</f>
        <v>107696</v>
      </c>
      <c r="D14">
        <v>7.0816850652925876</v>
      </c>
      <c r="E14">
        <v>0.93319629971155837</v>
      </c>
      <c r="F14">
        <f>VLOOKUP(B14,Before!B22:AN596,37,FALSE)</f>
        <v>3.2735742876999652E-2</v>
      </c>
      <c r="G14">
        <f>VLOOKUP(B14,After!B22:AN596,37,FALSE)</f>
        <v>0.19357681271800065</v>
      </c>
      <c r="H14" t="s">
        <v>163</v>
      </c>
      <c r="I14">
        <f>VLOOKUP(H14,Sheet1!$A$5:$S$377,19,FALSE)</f>
        <v>1449352</v>
      </c>
      <c r="J14">
        <v>289.10430000000002</v>
      </c>
      <c r="K14">
        <v>-22.058171000000002</v>
      </c>
      <c r="L14">
        <v>0.12731300000000001</v>
      </c>
      <c r="M14">
        <f>VLOOKUP(H14,Before!B22:AN596,37,FALSE)</f>
        <v>5.0103339380089551</v>
      </c>
      <c r="N14">
        <f>VLOOKUP(H14,After!B22:AN596,37,FALSE)</f>
        <v>0.64332529124698112</v>
      </c>
      <c r="O14" s="57">
        <f t="shared" si="0"/>
        <v>65.756249677727936</v>
      </c>
      <c r="P14" s="57">
        <f t="shared" si="1"/>
        <v>74.421346800291062</v>
      </c>
      <c r="Q14" s="104">
        <f t="shared" si="2"/>
        <v>5.3241933302786383E-3</v>
      </c>
      <c r="R14" s="104">
        <f t="shared" si="3"/>
        <v>2.7334851936119359E-2</v>
      </c>
      <c r="S14" s="57">
        <f t="shared" si="4"/>
        <v>265.13982730414307</v>
      </c>
      <c r="T14" s="57">
        <f t="shared" si="5"/>
        <v>275.45497532072926</v>
      </c>
      <c r="U14" s="57">
        <f t="shared" si="6"/>
        <v>267.38113563202126</v>
      </c>
    </row>
    <row r="15" spans="2:21" x14ac:dyDescent="0.2">
      <c r="B15" s="37" t="s">
        <v>190</v>
      </c>
      <c r="C15">
        <f>VLOOKUP(B15,Sheet1!$A$5:$S$377,19,FALSE)</f>
        <v>87857</v>
      </c>
      <c r="D15">
        <v>4.9375809999999998</v>
      </c>
      <c r="E15">
        <v>0.36735899999999999</v>
      </c>
      <c r="F15">
        <f>VLOOKUP(B15,Before!B23:AN597,37,FALSE)</f>
        <v>0.93055349042600088</v>
      </c>
      <c r="G15">
        <f>VLOOKUP(B15,After!B23:AN597,37,FALSE)</f>
        <v>0.23937097692100018</v>
      </c>
      <c r="H15" t="s">
        <v>151</v>
      </c>
      <c r="I15">
        <f>VLOOKUP(H15,Sheet1!$A$5:$S$377,19,FALSE)</f>
        <v>625464</v>
      </c>
      <c r="J15">
        <v>107.436132</v>
      </c>
      <c r="K15">
        <v>-2.4535800000000001</v>
      </c>
      <c r="L15">
        <v>5.2713999999999997E-2</v>
      </c>
      <c r="M15">
        <f>VLOOKUP(H15,Before!B23:AN597,37,FALSE)</f>
        <v>5.1517074165710142</v>
      </c>
      <c r="N15">
        <f>VLOOKUP(H15,After!B23:AN597,37,FALSE)</f>
        <v>1.1760942514409862</v>
      </c>
      <c r="O15" s="57">
        <f t="shared" ref="O15" si="7">D15/C15*1000000</f>
        <v>56.200200325528982</v>
      </c>
      <c r="P15" s="57">
        <f t="shared" ref="P15" si="8">(D15+E15)/C15*1000000</f>
        <v>60.381529075657035</v>
      </c>
      <c r="Q15" s="104">
        <f t="shared" ref="Q15" si="9">F15/(D15-E15)</f>
        <v>0.20361231695659446</v>
      </c>
      <c r="R15" s="104">
        <f t="shared" ref="R15" si="10">G15/(D15)</f>
        <v>4.8479402549750618E-2</v>
      </c>
      <c r="S15" s="57">
        <f t="shared" ref="S15" si="11">((D15)/C15*1000000)+(J15-L15)/I15*1000000</f>
        <v>227.88620943236808</v>
      </c>
      <c r="T15" s="57">
        <f t="shared" ref="T15" si="12">((D15-E15+F15)/C15*1000000)+(J15-K15-L15+M15)/I15*1000000</f>
        <v>246.45599635284935</v>
      </c>
      <c r="U15" s="57">
        <f t="shared" ref="U15" si="13">(D15+G15)*1000000/C15+(J15-L15+N15)/I15*1000000</f>
        <v>232.49111639420812</v>
      </c>
    </row>
    <row r="16" spans="2:21" x14ac:dyDescent="0.2">
      <c r="B16" s="15" t="s">
        <v>211</v>
      </c>
      <c r="C16">
        <f>VLOOKUP(B16,Sheet1!$A$5:$S$377,19,FALSE)</f>
        <v>137821</v>
      </c>
      <c r="D16">
        <v>5.2323114094176049</v>
      </c>
      <c r="E16">
        <v>-0.31428614728159077</v>
      </c>
      <c r="F16">
        <f>VLOOKUP(B16,Before!B23:AN597,37,FALSE)</f>
        <v>0.86969470972099927</v>
      </c>
      <c r="G16">
        <f>VLOOKUP(B16,After!B23:AN597,37,FALSE)</f>
        <v>0.32013927204999959</v>
      </c>
      <c r="H16" t="s">
        <v>155</v>
      </c>
      <c r="I16">
        <f>VLOOKUP(H16,Sheet1!$A$5:$S$377,19,FALSE)</f>
        <v>769544</v>
      </c>
      <c r="J16">
        <v>171.28127699999999</v>
      </c>
      <c r="K16">
        <v>-16.004165</v>
      </c>
      <c r="L16">
        <v>6.2265000000000001E-2</v>
      </c>
      <c r="M16">
        <f>VLOOKUP(H16,Before!B23:AN597,37,FALSE)</f>
        <v>8.0520313458960118</v>
      </c>
      <c r="N16">
        <f>VLOOKUP(H16,After!B23:AN597,37,FALSE)</f>
        <v>1.7956977937600129</v>
      </c>
      <c r="O16" s="57">
        <f t="shared" si="0"/>
        <v>37.964543933200346</v>
      </c>
      <c r="P16" s="57">
        <f t="shared" si="1"/>
        <v>35.684150181293226</v>
      </c>
      <c r="Q16" s="104">
        <f t="shared" si="2"/>
        <v>0.15679787488287836</v>
      </c>
      <c r="R16" s="104">
        <f t="shared" si="3"/>
        <v>6.1185057042626112E-2</v>
      </c>
      <c r="S16" s="57">
        <f t="shared" si="4"/>
        <v>260.4586599291668</v>
      </c>
      <c r="T16" s="57">
        <f t="shared" si="5"/>
        <v>300.30970042979192</v>
      </c>
      <c r="U16" s="57">
        <f t="shared" si="6"/>
        <v>265.11497966353562</v>
      </c>
    </row>
    <row r="17" spans="2:21" x14ac:dyDescent="0.2">
      <c r="B17" s="15" t="s">
        <v>221</v>
      </c>
      <c r="C17">
        <f>VLOOKUP(B17,Sheet1!$A$5:$S$377,19,FALSE)</f>
        <v>89375</v>
      </c>
      <c r="D17">
        <v>2.3216164581403316</v>
      </c>
      <c r="E17">
        <v>-0.34218521858241319</v>
      </c>
      <c r="F17">
        <f>VLOOKUP(B17,Before!B24:AN598,37,FALSE)</f>
        <v>9.1775486248000249E-2</v>
      </c>
      <c r="G17">
        <f>VLOOKUP(B17,After!B24:AN598,37,FALSE)</f>
        <v>6.8005102722000554E-2</v>
      </c>
      <c r="H17" t="s">
        <v>156</v>
      </c>
      <c r="I17">
        <f>VLOOKUP(H17,Sheet1!$A$5:$S$377,19,FALSE)</f>
        <v>410117</v>
      </c>
      <c r="J17">
        <v>60.701411</v>
      </c>
      <c r="K17">
        <v>-7.3558199999999996</v>
      </c>
      <c r="L17">
        <v>4.4233000000000001E-2</v>
      </c>
      <c r="M17">
        <f>VLOOKUP(H17,Before!B24:AN598,37,FALSE)</f>
        <v>3.0877149821940009</v>
      </c>
      <c r="N17">
        <f>VLOOKUP(H17,After!B24:AN598,37,FALSE)</f>
        <v>0.69721100862099661</v>
      </c>
      <c r="O17" s="57">
        <f t="shared" si="0"/>
        <v>25.976128202968745</v>
      </c>
      <c r="P17" s="57">
        <f t="shared" si="1"/>
        <v>22.147482400648038</v>
      </c>
      <c r="Q17" s="104">
        <f t="shared" si="2"/>
        <v>3.4452822464212475E-2</v>
      </c>
      <c r="R17" s="104">
        <f t="shared" si="3"/>
        <v>2.929213500513957E-2</v>
      </c>
      <c r="S17" s="57">
        <f t="shared" si="4"/>
        <v>173.87825857064431</v>
      </c>
      <c r="T17" s="57">
        <f t="shared" si="5"/>
        <v>204.19853272652927</v>
      </c>
      <c r="U17" s="57">
        <f t="shared" si="6"/>
        <v>176.33918434967308</v>
      </c>
    </row>
    <row r="18" spans="2:21" x14ac:dyDescent="0.2">
      <c r="B18" s="15" t="s">
        <v>254</v>
      </c>
      <c r="C18">
        <f>VLOOKUP(B18,Sheet1!$A$5:$S$377,19,FALSE)</f>
        <v>113001</v>
      </c>
      <c r="D18">
        <v>3.631768257888528</v>
      </c>
      <c r="E18">
        <v>-0.29497855896714636</v>
      </c>
      <c r="F18">
        <f>VLOOKUP(B18,Before!B25:AN599,37,FALSE)</f>
        <v>0.37829123600699965</v>
      </c>
      <c r="G18">
        <f>VLOOKUP(B18,After!B25:AN599,37,FALSE)</f>
        <v>0.16672929629800004</v>
      </c>
      <c r="H18" t="s">
        <v>161</v>
      </c>
      <c r="I18">
        <f>VLOOKUP(H18,Sheet1!$A$5:$S$377,19,FALSE)</f>
        <v>1316305</v>
      </c>
      <c r="J18">
        <v>164.09242499999999</v>
      </c>
      <c r="K18">
        <v>3.2035130000000001</v>
      </c>
      <c r="M18">
        <f>VLOOKUP(H18,Before!B25:AN599,37,FALSE)</f>
        <v>3.8773657186210357</v>
      </c>
      <c r="N18">
        <f>VLOOKUP(H18,After!B25:AN599,37,FALSE)</f>
        <v>-0.2070307936679967</v>
      </c>
      <c r="O18" s="57">
        <f t="shared" si="0"/>
        <v>32.139257686998597</v>
      </c>
      <c r="P18" s="57">
        <f t="shared" si="1"/>
        <v>29.528851062569196</v>
      </c>
      <c r="Q18" s="104">
        <f t="shared" si="2"/>
        <v>9.6337058040812204E-2</v>
      </c>
      <c r="R18" s="104">
        <f t="shared" si="3"/>
        <v>4.5908572480044395E-2</v>
      </c>
      <c r="S18" s="57">
        <f t="shared" si="4"/>
        <v>156.80065835021873</v>
      </c>
      <c r="T18" s="57">
        <f t="shared" si="5"/>
        <v>163.27067289527716</v>
      </c>
      <c r="U18" s="57">
        <f t="shared" si="6"/>
        <v>158.11884401101094</v>
      </c>
    </row>
    <row r="19" spans="2:21" x14ac:dyDescent="0.2">
      <c r="B19" s="15" t="s">
        <v>311</v>
      </c>
      <c r="C19">
        <f>VLOOKUP(B19,Sheet1!$A$5:$S$377,19,FALSE)</f>
        <v>145808</v>
      </c>
      <c r="D19">
        <v>12.429691754984015</v>
      </c>
      <c r="E19">
        <v>0.42335544941960102</v>
      </c>
      <c r="F19">
        <f>VLOOKUP(B19,Before!B26:AN600,37,FALSE)</f>
        <v>2.2430775135990011</v>
      </c>
      <c r="G19">
        <f>VLOOKUP(B19,After!B26:AN600,37,FALSE)</f>
        <v>0.70165733407199937</v>
      </c>
      <c r="H19" t="s">
        <v>166</v>
      </c>
      <c r="I19">
        <f>VLOOKUP(H19,Sheet1!$A$5:$S$377,19,FALSE)</f>
        <v>717991</v>
      </c>
      <c r="J19">
        <v>195.21872400000001</v>
      </c>
      <c r="K19">
        <v>-13.756818000000001</v>
      </c>
      <c r="L19">
        <v>4.2598999999999998E-2</v>
      </c>
      <c r="M19">
        <f>VLOOKUP(H19,Before!B26:AN600,37,FALSE)</f>
        <v>8.8007191887260205</v>
      </c>
      <c r="N19">
        <f>VLOOKUP(H19,After!B26:AN600,37,FALSE)</f>
        <v>1.9588853235250099</v>
      </c>
      <c r="O19" s="57">
        <f t="shared" si="0"/>
        <v>85.246980652529459</v>
      </c>
      <c r="P19" s="57">
        <f t="shared" si="1"/>
        <v>88.150493830267322</v>
      </c>
      <c r="Q19" s="104">
        <f t="shared" si="2"/>
        <v>0.18682447805159616</v>
      </c>
      <c r="R19" s="104">
        <f t="shared" si="3"/>
        <v>5.6450099318887073E-2</v>
      </c>
      <c r="S19" s="57">
        <f t="shared" si="4"/>
        <v>357.08343124870692</v>
      </c>
      <c r="T19" s="57">
        <f t="shared" si="5"/>
        <v>400.98126993064204</v>
      </c>
      <c r="U19" s="57">
        <f t="shared" si="6"/>
        <v>364.62391851148607</v>
      </c>
    </row>
    <row r="20" spans="2:21" x14ac:dyDescent="0.2">
      <c r="B20" s="15" t="s">
        <v>336</v>
      </c>
      <c r="C20">
        <f>VLOOKUP(B20,Sheet1!$A$5:$S$377,19,FALSE)</f>
        <v>87731</v>
      </c>
      <c r="D20">
        <v>4.8316105773498483</v>
      </c>
      <c r="E20">
        <v>0.53436007713859368</v>
      </c>
      <c r="F20">
        <f>VLOOKUP(B20,Before!B27:AN601,37,FALSE)</f>
        <v>0.40400428054799953</v>
      </c>
      <c r="G20">
        <f>VLOOKUP(B20,After!B27:AN601,37,FALSE)</f>
        <v>0.13058406965800007</v>
      </c>
      <c r="H20" t="s">
        <v>169</v>
      </c>
      <c r="I20">
        <f>VLOOKUP(H20,Sheet1!$A$5:$S$377,19,FALSE)</f>
        <v>708646</v>
      </c>
      <c r="J20">
        <v>154.52139299999999</v>
      </c>
      <c r="K20">
        <v>-8.2669230000000002</v>
      </c>
      <c r="L20">
        <v>5.0396999999999997E-2</v>
      </c>
      <c r="M20">
        <f>VLOOKUP(H20,Before!B27:AN601,37,FALSE)</f>
        <v>3.7634528055680221</v>
      </c>
      <c r="N20">
        <f>VLOOKUP(H20,After!B27:AN601,37,FALSE)</f>
        <v>0.66160553637399744</v>
      </c>
      <c r="O20" s="57">
        <f t="shared" si="0"/>
        <v>55.073013841741783</v>
      </c>
      <c r="P20" s="57">
        <f t="shared" si="1"/>
        <v>61.163906196081683</v>
      </c>
      <c r="Q20" s="104">
        <f t="shared" si="2"/>
        <v>9.4014598527160223E-2</v>
      </c>
      <c r="R20" s="104">
        <f t="shared" si="3"/>
        <v>2.7027027027005514E-2</v>
      </c>
      <c r="S20" s="57">
        <f t="shared" si="4"/>
        <v>273.05349492820807</v>
      </c>
      <c r="T20" s="57">
        <f t="shared" si="5"/>
        <v>288.54420336522548</v>
      </c>
      <c r="U20" s="57">
        <f t="shared" si="6"/>
        <v>275.47557399672257</v>
      </c>
    </row>
    <row r="21" spans="2:21" x14ac:dyDescent="0.2">
      <c r="B21" s="15" t="s">
        <v>199</v>
      </c>
      <c r="C21">
        <f>VLOOKUP(B21,Sheet1!$A$5:$S$377,19,FALSE)</f>
        <v>52242</v>
      </c>
      <c r="D21">
        <v>3.2418133220960059</v>
      </c>
      <c r="E21">
        <v>-0.11797720622218694</v>
      </c>
      <c r="F21">
        <f>VLOOKUP(B21,Before!B28:AN602,37,FALSE)</f>
        <v>1.5560949332950007</v>
      </c>
      <c r="G21">
        <f>VLOOKUP(B21,After!B28:AN602,37,FALSE)</f>
        <v>0.44987063005800021</v>
      </c>
      <c r="H21" t="s">
        <v>153</v>
      </c>
      <c r="I21">
        <f>VLOOKUP(H21,Sheet1!$A$5:$S$377,19,FALSE)</f>
        <v>500930</v>
      </c>
      <c r="J21">
        <v>147.97007500000001</v>
      </c>
      <c r="K21">
        <v>-13.95856</v>
      </c>
      <c r="L21">
        <v>3.0005E-2</v>
      </c>
      <c r="M21">
        <f>VLOOKUP(H21,Before!B28:AN602,37,FALSE)</f>
        <v>6.0392588656800115</v>
      </c>
      <c r="N21">
        <f>VLOOKUP(H21,After!B28:AN602,37,FALSE)</f>
        <v>1.298029539989983</v>
      </c>
      <c r="O21" s="57">
        <f t="shared" si="0"/>
        <v>62.053775163584973</v>
      </c>
      <c r="P21" s="57">
        <f t="shared" si="1"/>
        <v>59.795492436618403</v>
      </c>
      <c r="Q21" s="104">
        <f t="shared" si="2"/>
        <v>0.46315236625002737</v>
      </c>
      <c r="R21" s="104">
        <f t="shared" si="3"/>
        <v>0.13877129413705253</v>
      </c>
      <c r="S21" s="57">
        <f t="shared" si="4"/>
        <v>357.38459982970602</v>
      </c>
      <c r="T21" s="57">
        <f t="shared" si="5"/>
        <v>429.35054830428987</v>
      </c>
      <c r="U21" s="57">
        <f t="shared" si="6"/>
        <v>368.58712188998931</v>
      </c>
    </row>
    <row r="22" spans="2:21" x14ac:dyDescent="0.2">
      <c r="B22" s="37" t="s">
        <v>191</v>
      </c>
      <c r="C22">
        <f>VLOOKUP(B22,Sheet1!$A$5:$S$377,19,FALSE)</f>
        <v>96169</v>
      </c>
      <c r="D22">
        <v>6.9599440000000001</v>
      </c>
      <c r="E22">
        <v>0.19251499999999999</v>
      </c>
      <c r="F22">
        <f>VLOOKUP(B22,Before!B29:AN603,37,FALSE)</f>
        <v>0.39711807906300045</v>
      </c>
      <c r="G22">
        <f>VLOOKUP(B22,After!B29:AN603,37,FALSE)</f>
        <v>0.19378695347499963</v>
      </c>
      <c r="H22" t="s">
        <v>151</v>
      </c>
      <c r="I22">
        <f>VLOOKUP(H22,Sheet1!$A$5:$S$377,19,FALSE)</f>
        <v>625464</v>
      </c>
      <c r="J22">
        <v>107.436132</v>
      </c>
      <c r="K22">
        <v>-2.4535800000000001</v>
      </c>
      <c r="L22">
        <v>5.2713999999999997E-2</v>
      </c>
      <c r="M22">
        <f>VLOOKUP(H22,Before!B29:AN603,37,FALSE)</f>
        <v>5.1517074165710142</v>
      </c>
      <c r="N22">
        <f>VLOOKUP(H22,After!B29:AN603,37,FALSE)</f>
        <v>1.1760942514409862</v>
      </c>
      <c r="O22" s="57">
        <f t="shared" ref="O22" si="14">D22/C22*1000000</f>
        <v>72.372011770944894</v>
      </c>
      <c r="P22" s="57">
        <f t="shared" ref="P22" si="15">(D22+E22)/C22*1000000</f>
        <v>74.373852280880541</v>
      </c>
      <c r="Q22" s="104">
        <f t="shared" ref="Q22" si="16">F22/(D22-E22)</f>
        <v>5.8680789863181489E-2</v>
      </c>
      <c r="R22" s="104">
        <f t="shared" ref="R22" si="17">G22/(D22)</f>
        <v>2.7843177111051415E-2</v>
      </c>
      <c r="S22" s="57">
        <f t="shared" ref="S22" si="18">((D22)/C22*1000000)+(J22-L22)/I22*1000000</f>
        <v>244.05802087778397</v>
      </c>
      <c r="T22" s="57">
        <f t="shared" ref="T22" si="19">((D22-E22+F22)/C22*1000000)+(J22-K22-L22+M22)/I22*1000000</f>
        <v>258.34499030392612</v>
      </c>
      <c r="U22" s="57">
        <f t="shared" ref="U22" si="20">(D22+G22)*1000000/C22+(J22-L22+N22)/I22*1000000</f>
        <v>247.95344244628762</v>
      </c>
    </row>
    <row r="23" spans="2:21" x14ac:dyDescent="0.2">
      <c r="B23" s="15" t="s">
        <v>372</v>
      </c>
      <c r="C23">
        <f>VLOOKUP(B23,Sheet1!$A$5:$S$377,19,FALSE)</f>
        <v>63863</v>
      </c>
      <c r="D23">
        <v>4.008947566777584</v>
      </c>
      <c r="E23">
        <v>0.65862150087540972</v>
      </c>
      <c r="F23">
        <f>VLOOKUP(B23,Before!B29:AN603,37,FALSE)</f>
        <v>0.26089179309400023</v>
      </c>
      <c r="G23">
        <f>VLOOKUP(B23,After!B29:AN603,37,FALSE)</f>
        <v>0.10834993423699935</v>
      </c>
      <c r="H23" t="s">
        <v>176</v>
      </c>
      <c r="I23">
        <f>VLOOKUP(H23,Sheet1!$A$5:$S$377,19,FALSE)</f>
        <v>740558</v>
      </c>
      <c r="J23">
        <v>169.72107600000001</v>
      </c>
      <c r="K23">
        <v>-13.047340999999999</v>
      </c>
      <c r="L23">
        <v>5.2557E-2</v>
      </c>
      <c r="M23">
        <f>VLOOKUP(H23,Before!B29:AN603,37,FALSE)</f>
        <v>6.4514141241510004</v>
      </c>
      <c r="N23">
        <f>VLOOKUP(H23,After!B29:AN603,37,FALSE)</f>
        <v>1.3597832053979744</v>
      </c>
      <c r="O23" s="57">
        <f t="shared" si="0"/>
        <v>62.77418171363049</v>
      </c>
      <c r="P23" s="57">
        <f t="shared" si="1"/>
        <v>73.08721901027188</v>
      </c>
      <c r="Q23" s="104">
        <f t="shared" si="2"/>
        <v>7.7870567808076135E-2</v>
      </c>
      <c r="R23" s="104">
        <f t="shared" si="3"/>
        <v>2.7027027026968992E-2</v>
      </c>
      <c r="S23" s="57">
        <f t="shared" si="4"/>
        <v>291.88320355931984</v>
      </c>
      <c r="T23" s="57">
        <f t="shared" si="5"/>
        <v>311.98516034925098</v>
      </c>
      <c r="U23" s="57">
        <f t="shared" si="6"/>
        <v>295.41596337312524</v>
      </c>
    </row>
    <row r="24" spans="2:21" x14ac:dyDescent="0.2">
      <c r="B24" s="15" t="s">
        <v>248</v>
      </c>
      <c r="C24">
        <f>VLOOKUP(B24,Sheet1!$A$5:$S$377,19,FALSE)</f>
        <v>84584</v>
      </c>
      <c r="D24">
        <v>5.1085398319507069</v>
      </c>
      <c r="E24">
        <v>0.68479488279821599</v>
      </c>
      <c r="F24">
        <f>VLOOKUP(B24,Before!B30:AN604,37,FALSE)</f>
        <v>0.65451936887200013</v>
      </c>
      <c r="G24">
        <f>VLOOKUP(B24,After!B30:AN604,37,FALSE)</f>
        <v>0.13964117991699965</v>
      </c>
      <c r="H24" t="s">
        <v>160</v>
      </c>
      <c r="I24">
        <f>VLOOKUP(H24,Sheet1!$A$5:$S$377,19,FALSE)</f>
        <v>600886</v>
      </c>
      <c r="J24">
        <v>125.096048</v>
      </c>
      <c r="K24">
        <v>-6.9262740000000003</v>
      </c>
      <c r="L24">
        <v>5.3565000000000002E-2</v>
      </c>
      <c r="M24">
        <f>VLOOKUP(H24,Before!B30:AN604,37,FALSE)</f>
        <v>4.3493368409960169</v>
      </c>
      <c r="N24">
        <f>VLOOKUP(H24,After!B30:AN604,37,FALSE)</f>
        <v>0.89630709205698622</v>
      </c>
      <c r="O24" s="57">
        <f t="shared" si="0"/>
        <v>60.396054004902901</v>
      </c>
      <c r="P24" s="57">
        <f t="shared" si="1"/>
        <v>68.492087330333433</v>
      </c>
      <c r="Q24" s="104">
        <f t="shared" si="2"/>
        <v>0.14795594601298029</v>
      </c>
      <c r="R24" s="104">
        <f t="shared" si="3"/>
        <v>2.733485193628751E-2</v>
      </c>
      <c r="S24" s="57">
        <f t="shared" si="4"/>
        <v>268.49290265839124</v>
      </c>
      <c r="T24" s="57">
        <f t="shared" si="5"/>
        <v>286.89994349082076</v>
      </c>
      <c r="U24" s="57">
        <f t="shared" si="6"/>
        <v>271.63546234682912</v>
      </c>
    </row>
    <row r="25" spans="2:21" x14ac:dyDescent="0.2">
      <c r="B25" s="15" t="s">
        <v>327</v>
      </c>
      <c r="C25">
        <f>VLOOKUP(B25,Sheet1!$A$5:$S$377,19,FALSE)</f>
        <v>88142</v>
      </c>
      <c r="D25">
        <v>4.1498982169636562</v>
      </c>
      <c r="E25">
        <v>0.2867073147484529</v>
      </c>
      <c r="F25">
        <f>VLOOKUP(B25,Before!B31:AN605,37,FALSE)</f>
        <v>1.5783576855070001</v>
      </c>
      <c r="G25">
        <f>VLOOKUP(B25,After!B31:AN605,37,FALSE)</f>
        <v>0.40287758303299981</v>
      </c>
      <c r="H25" t="s">
        <v>168</v>
      </c>
      <c r="I25">
        <f>VLOOKUP(H25,Sheet1!$A$5:$S$377,19,FALSE)</f>
        <v>606874</v>
      </c>
      <c r="J25">
        <v>110.638723</v>
      </c>
      <c r="K25">
        <v>-6.4461599999999999</v>
      </c>
      <c r="L25">
        <v>5.6249E-2</v>
      </c>
      <c r="M25">
        <f>VLOOKUP(H25,Before!B31:AN605,37,FALSE)</f>
        <v>7.6444556152959962</v>
      </c>
      <c r="N25">
        <f>VLOOKUP(H25,After!B31:AN605,37,FALSE)</f>
        <v>1.8548111337210003</v>
      </c>
      <c r="O25" s="57">
        <f t="shared" si="0"/>
        <v>47.081961119144744</v>
      </c>
      <c r="P25" s="57">
        <f t="shared" si="1"/>
        <v>50.33474996837046</v>
      </c>
      <c r="Q25" s="104">
        <f t="shared" si="2"/>
        <v>0.40856321249927086</v>
      </c>
      <c r="R25" s="104">
        <f t="shared" si="3"/>
        <v>9.7081316690165009E-2</v>
      </c>
      <c r="S25" s="57">
        <f t="shared" si="4"/>
        <v>229.29849041517656</v>
      </c>
      <c r="T25" s="57">
        <f t="shared" si="5"/>
        <v>267.17104340151525</v>
      </c>
      <c r="U25" s="57">
        <f t="shared" si="6"/>
        <v>236.92560565445299</v>
      </c>
    </row>
    <row r="26" spans="2:21" x14ac:dyDescent="0.2">
      <c r="B26" s="15" t="s">
        <v>304</v>
      </c>
      <c r="C26">
        <f>VLOOKUP(B26,Sheet1!$A$5:$S$377,19,FALSE)</f>
        <v>85259</v>
      </c>
      <c r="D26">
        <v>3.5565757809916621</v>
      </c>
      <c r="E26">
        <v>0.22915680505703939</v>
      </c>
      <c r="F26">
        <f>VLOOKUP(B26,Before!B32:AN606,37,FALSE)</f>
        <v>0.69789727621699926</v>
      </c>
      <c r="G26">
        <f>VLOOKUP(B26,After!B32:AN606,37,FALSE)</f>
        <v>0.1904979511239997</v>
      </c>
      <c r="H26" t="s">
        <v>165</v>
      </c>
      <c r="I26">
        <f>VLOOKUP(H26,Sheet1!$A$5:$S$377,19,FALSE)</f>
        <v>659918</v>
      </c>
      <c r="J26">
        <v>98.447648999999998</v>
      </c>
      <c r="K26">
        <v>-5.2533050000000001</v>
      </c>
      <c r="L26">
        <v>5.3331999999999997E-2</v>
      </c>
      <c r="M26">
        <f>VLOOKUP(H26,Before!B32:AN606,37,FALSE)</f>
        <v>2.9722300267219879</v>
      </c>
      <c r="N26">
        <f>VLOOKUP(H26,After!B32:AN606,37,FALSE)</f>
        <v>0.57983826019500384</v>
      </c>
      <c r="O26" s="57">
        <f t="shared" si="0"/>
        <v>41.714960074498428</v>
      </c>
      <c r="P26" s="57">
        <f t="shared" si="1"/>
        <v>44.402732685683645</v>
      </c>
      <c r="Q26" s="104">
        <f t="shared" si="2"/>
        <v>0.20974132841836374</v>
      </c>
      <c r="R26" s="104">
        <f t="shared" si="3"/>
        <v>5.3562179707270043E-2</v>
      </c>
      <c r="S26" s="57">
        <f t="shared" si="4"/>
        <v>190.81578320706944</v>
      </c>
      <c r="T26" s="57">
        <f t="shared" si="5"/>
        <v>208.778105214813</v>
      </c>
      <c r="U26" s="57">
        <f t="shared" si="6"/>
        <v>193.92877937939119</v>
      </c>
    </row>
    <row r="27" spans="2:21" x14ac:dyDescent="0.2">
      <c r="B27" s="15" t="s">
        <v>207</v>
      </c>
      <c r="C27">
        <f>VLOOKUP(B27,Sheet1!$A$5:$S$377,19,FALSE)</f>
        <v>94027</v>
      </c>
      <c r="D27">
        <v>4.6170694431081971</v>
      </c>
      <c r="E27">
        <v>-0.21964481765604754</v>
      </c>
      <c r="F27">
        <f>VLOOKUP(B27,Before!B33:AN607,37,FALSE)</f>
        <v>4.0553378272999652E-2</v>
      </c>
      <c r="G27">
        <f>VLOOKUP(B27,After!B33:AN607,37,FALSE)</f>
        <v>0.10393015709099984</v>
      </c>
      <c r="H27" t="s">
        <v>154</v>
      </c>
      <c r="I27">
        <f>VLOOKUP(H27,Sheet1!$A$5:$S$377,19,FALSE)</f>
        <v>772236</v>
      </c>
      <c r="J27">
        <v>189.65926200000001</v>
      </c>
      <c r="K27">
        <v>-11.921742</v>
      </c>
      <c r="L27">
        <v>4.8405999999999998E-2</v>
      </c>
      <c r="M27">
        <f>VLOOKUP(H27,Before!B33:AN607,37,FALSE)</f>
        <v>3.7002792639290192</v>
      </c>
      <c r="N27">
        <f>VLOOKUP(H27,After!B33:AN607,37,FALSE)</f>
        <v>0.54977438074499219</v>
      </c>
      <c r="O27" s="57">
        <f t="shared" si="0"/>
        <v>49.103655791508793</v>
      </c>
      <c r="P27" s="57">
        <f t="shared" si="1"/>
        <v>46.767679767004687</v>
      </c>
      <c r="Q27" s="104">
        <f t="shared" si="2"/>
        <v>8.3844891566101833E-3</v>
      </c>
      <c r="R27" s="104">
        <f t="shared" si="3"/>
        <v>2.2509983523452137E-2</v>
      </c>
      <c r="S27" s="57">
        <f t="shared" si="4"/>
        <v>294.6385130113224</v>
      </c>
      <c r="T27" s="57">
        <f t="shared" si="5"/>
        <v>317.6353787336875</v>
      </c>
      <c r="U27" s="57">
        <f t="shared" si="6"/>
        <v>296.45576083916109</v>
      </c>
    </row>
    <row r="28" spans="2:21" x14ac:dyDescent="0.2">
      <c r="B28" s="15" t="s">
        <v>401</v>
      </c>
      <c r="C28">
        <f>VLOOKUP(B28,Sheet1!$A$5:$S$377,19,FALSE)</f>
        <v>132296</v>
      </c>
      <c r="D28">
        <v>3.9365927904602396</v>
      </c>
      <c r="E28">
        <v>-3.9878196684449703E-2</v>
      </c>
      <c r="F28">
        <f>VLOOKUP(B28,Before!B34:AN608,37,FALSE)</f>
        <v>0.43270916184400043</v>
      </c>
      <c r="G28">
        <f>VLOOKUP(B28,After!B34:AN608,37,FALSE)</f>
        <v>0.18921320862400037</v>
      </c>
      <c r="H28" t="s">
        <v>179</v>
      </c>
      <c r="I28">
        <f>VLOOKUP(H28,Sheet1!$A$5:$S$377,19,FALSE)</f>
        <v>812231</v>
      </c>
      <c r="J28">
        <v>108.731217</v>
      </c>
      <c r="K28">
        <v>-3.839798</v>
      </c>
      <c r="L28">
        <v>9.2586000000000002E-2</v>
      </c>
      <c r="M28">
        <f>VLOOKUP(H28,Before!B34:AN608,37,FALSE)</f>
        <v>1.5864010479139949</v>
      </c>
      <c r="N28">
        <f>VLOOKUP(H28,After!B34:AN608,37,FALSE)</f>
        <v>0.17124508927500415</v>
      </c>
      <c r="O28" s="57">
        <f t="shared" si="0"/>
        <v>29.755947197649508</v>
      </c>
      <c r="P28" s="57">
        <f t="shared" si="1"/>
        <v>29.454515584566348</v>
      </c>
      <c r="Q28" s="104">
        <f t="shared" si="2"/>
        <v>0.1088173818551378</v>
      </c>
      <c r="R28" s="104">
        <f t="shared" si="3"/>
        <v>4.8065222565699728E-2</v>
      </c>
      <c r="S28" s="57">
        <f t="shared" si="4"/>
        <v>163.50931415852642</v>
      </c>
      <c r="T28" s="57">
        <f t="shared" si="5"/>
        <v>173.76212166343319</v>
      </c>
      <c r="U28" s="57">
        <f t="shared" si="6"/>
        <v>165.15037337197185</v>
      </c>
    </row>
    <row r="29" spans="2:21" x14ac:dyDescent="0.2">
      <c r="B29" s="15" t="s">
        <v>192</v>
      </c>
      <c r="C29">
        <f>VLOOKUP(B29,Sheet1!$A$5:$S$377,19,FALSE)</f>
        <v>169077</v>
      </c>
      <c r="D29">
        <v>9.2882890816037289</v>
      </c>
      <c r="E29">
        <v>1.0540918063098275</v>
      </c>
      <c r="F29">
        <f>VLOOKUP(B29,Before!B35:AN609,37,FALSE)</f>
        <v>0.7429238768359987</v>
      </c>
      <c r="G29">
        <f>VLOOKUP(B29,After!B35:AN609,37,FALSE)</f>
        <v>0.25103484004299936</v>
      </c>
      <c r="H29" t="s">
        <v>151</v>
      </c>
      <c r="I29">
        <f>VLOOKUP(H29,Sheet1!$A$5:$S$377,19,FALSE)</f>
        <v>625464</v>
      </c>
      <c r="J29">
        <v>107.436132</v>
      </c>
      <c r="K29">
        <v>-2.4535800000000001</v>
      </c>
      <c r="L29">
        <v>5.2713999999999997E-2</v>
      </c>
      <c r="M29">
        <f>VLOOKUP(H29,Before!B35:AN609,37,FALSE)</f>
        <v>5.1517074165710142</v>
      </c>
      <c r="N29">
        <f>VLOOKUP(H29,After!B35:AN609,37,FALSE)</f>
        <v>1.1760942514409862</v>
      </c>
      <c r="O29" s="57">
        <f t="shared" si="0"/>
        <v>54.935260748675034</v>
      </c>
      <c r="P29" s="57">
        <f t="shared" si="1"/>
        <v>61.169649851331378</v>
      </c>
      <c r="Q29" s="104">
        <f t="shared" si="2"/>
        <v>9.0224201825366362E-2</v>
      </c>
      <c r="R29" s="104">
        <f t="shared" si="3"/>
        <v>2.7027027026989919E-2</v>
      </c>
      <c r="S29" s="57">
        <f t="shared" si="4"/>
        <v>226.62126985551413</v>
      </c>
      <c r="T29" s="57">
        <f t="shared" si="5"/>
        <v>236.94031072899384</v>
      </c>
      <c r="U29" s="57">
        <f t="shared" si="6"/>
        <v>229.98636145938542</v>
      </c>
    </row>
    <row r="30" spans="2:21" x14ac:dyDescent="0.2">
      <c r="B30" s="15" t="s">
        <v>321</v>
      </c>
      <c r="C30">
        <f>VLOOKUP(B30,Sheet1!$A$5:$S$377,19,FALSE)</f>
        <v>147406</v>
      </c>
      <c r="D30">
        <v>10.936451306381137</v>
      </c>
      <c r="E30">
        <v>0.28844758803866455</v>
      </c>
      <c r="F30">
        <f>VLOOKUP(B30,Before!B36:AN610,37,FALSE)</f>
        <v>1.7302673599340004</v>
      </c>
      <c r="G30">
        <f>VLOOKUP(B30,After!B36:AN610,37,FALSE)</f>
        <v>0.57810231979799909</v>
      </c>
      <c r="H30" t="s">
        <v>167</v>
      </c>
      <c r="I30">
        <f>VLOOKUP(H30,Sheet1!$A$5:$S$377,19,FALSE)</f>
        <v>882274</v>
      </c>
      <c r="J30">
        <v>239.79553999999999</v>
      </c>
      <c r="K30">
        <v>-22.295573999999998</v>
      </c>
      <c r="L30">
        <v>5.2663000000000001E-2</v>
      </c>
      <c r="M30">
        <f>VLOOKUP(H30,Before!B36:AN610,37,FALSE)</f>
        <v>8.7879789527920025</v>
      </c>
      <c r="N30">
        <f>VLOOKUP(H30,After!B36:AN610,37,FALSE)</f>
        <v>1.8248483553830113</v>
      </c>
      <c r="O30" s="57">
        <f t="shared" si="0"/>
        <v>74.192714722474918</v>
      </c>
      <c r="P30" s="57">
        <f t="shared" si="1"/>
        <v>76.149538651206882</v>
      </c>
      <c r="Q30" s="104">
        <f t="shared" si="2"/>
        <v>0.16249687788457529</v>
      </c>
      <c r="R30" s="104">
        <f t="shared" si="3"/>
        <v>5.2860137498229549E-2</v>
      </c>
      <c r="S30" s="57">
        <f t="shared" si="4"/>
        <v>345.92561969303961</v>
      </c>
      <c r="T30" s="57">
        <f t="shared" si="5"/>
        <v>390.93808118545365</v>
      </c>
      <c r="U30" s="57">
        <f t="shared" si="6"/>
        <v>351.91580331213902</v>
      </c>
    </row>
    <row r="31" spans="2:21" x14ac:dyDescent="0.2">
      <c r="B31" s="15" t="s">
        <v>229</v>
      </c>
      <c r="C31">
        <f>VLOOKUP(B31,Sheet1!$A$5:$S$377,19,FALSE)</f>
        <v>98174</v>
      </c>
      <c r="D31">
        <v>3.7670879111128586</v>
      </c>
      <c r="E31">
        <v>-0.44951762095816539</v>
      </c>
      <c r="F31">
        <f>VLOOKUP(B31,Before!B37:AN611,37,FALSE)</f>
        <v>1.0222488172999533E-2</v>
      </c>
      <c r="G31">
        <f>VLOOKUP(B31,After!B37:AN611,37,FALSE)</f>
        <v>7.7257745659000232E-2</v>
      </c>
      <c r="H31" t="s">
        <v>158</v>
      </c>
      <c r="I31">
        <f>VLOOKUP(H31,Sheet1!$A$5:$S$377,19,FALSE)</f>
        <v>524059</v>
      </c>
      <c r="J31">
        <v>108.461834</v>
      </c>
      <c r="K31">
        <v>-9.4150360000000006</v>
      </c>
      <c r="L31">
        <v>4.8155000000000003E-2</v>
      </c>
      <c r="M31">
        <f>VLOOKUP(H31,Before!B37:AN611,37,FALSE)</f>
        <v>1.913421492368002</v>
      </c>
      <c r="N31">
        <f>VLOOKUP(H31,After!B37:AN611,37,FALSE)</f>
        <v>0.24757367595699975</v>
      </c>
      <c r="O31" s="57">
        <f t="shared" si="0"/>
        <v>38.371543495353748</v>
      </c>
      <c r="P31" s="57">
        <f t="shared" si="1"/>
        <v>33.79275867495155</v>
      </c>
      <c r="Q31" s="104">
        <f t="shared" si="2"/>
        <v>2.4243406444469243E-3</v>
      </c>
      <c r="R31" s="104">
        <f t="shared" si="3"/>
        <v>2.050861235042881E-2</v>
      </c>
      <c r="S31" s="57">
        <f t="shared" si="4"/>
        <v>245.2445845079115</v>
      </c>
      <c r="T31" s="57">
        <f t="shared" si="5"/>
        <v>271.54425529452851</v>
      </c>
      <c r="U31" s="57">
        <f t="shared" si="6"/>
        <v>246.50394727415244</v>
      </c>
    </row>
    <row r="32" spans="2:21" x14ac:dyDescent="0.2">
      <c r="B32" s="15" t="s">
        <v>364</v>
      </c>
      <c r="C32">
        <f>VLOOKUP(B32,Sheet1!$A$5:$S$377,19,FALSE)</f>
        <v>101033</v>
      </c>
      <c r="D32">
        <v>4.1352848752590816</v>
      </c>
      <c r="E32">
        <v>-0.18222652368390138</v>
      </c>
      <c r="F32">
        <f>VLOOKUP(B32,Before!B38:AN612,37,FALSE)</f>
        <v>0.11052074342899942</v>
      </c>
      <c r="G32">
        <f>VLOOKUP(B32,After!B38:AN612,37,FALSE)</f>
        <v>0.11152283038399879</v>
      </c>
      <c r="H32" t="s">
        <v>175</v>
      </c>
      <c r="I32">
        <f>VLOOKUP(H32,Sheet1!$A$5:$S$377,19,FALSE)</f>
        <v>840024</v>
      </c>
      <c r="J32">
        <v>160.187195</v>
      </c>
      <c r="K32">
        <v>-12.742551000000001</v>
      </c>
      <c r="L32">
        <v>6.1440000000000002E-2</v>
      </c>
      <c r="M32">
        <f>VLOOKUP(H32,Before!B38:AN612,37,FALSE)</f>
        <v>3.2572989316129792</v>
      </c>
      <c r="N32">
        <f>VLOOKUP(H32,After!B38:AN612,37,FALSE)</f>
        <v>0.48963843081600089</v>
      </c>
      <c r="O32" s="57">
        <f t="shared" si="0"/>
        <v>40.930041424673938</v>
      </c>
      <c r="P32" s="57">
        <f t="shared" si="1"/>
        <v>39.126407723963261</v>
      </c>
      <c r="Q32" s="104">
        <f t="shared" si="2"/>
        <v>2.5598251681757507E-2</v>
      </c>
      <c r="R32" s="104">
        <f t="shared" si="3"/>
        <v>2.6968596783072105E-2</v>
      </c>
      <c r="S32" s="57">
        <f t="shared" si="4"/>
        <v>231.55049393555458</v>
      </c>
      <c r="T32" s="57">
        <f t="shared" si="5"/>
        <v>253.49493120515444</v>
      </c>
      <c r="U32" s="57">
        <f t="shared" si="6"/>
        <v>233.23720595898703</v>
      </c>
    </row>
    <row r="33" spans="2:21" x14ac:dyDescent="0.2">
      <c r="B33" s="15" t="s">
        <v>241</v>
      </c>
      <c r="C33">
        <f>VLOOKUP(B33,Sheet1!$A$5:$S$377,19,FALSE)</f>
        <v>64975</v>
      </c>
      <c r="D33">
        <v>2.9233110748210791</v>
      </c>
      <c r="E33">
        <v>-0.10047745469963303</v>
      </c>
      <c r="F33">
        <f>VLOOKUP(B33,Before!B39:AN613,37,FALSE)</f>
        <v>0.33631035894200023</v>
      </c>
      <c r="G33">
        <f>VLOOKUP(B33,After!B39:AN613,37,FALSE)</f>
        <v>0.14276519333600035</v>
      </c>
      <c r="H33" t="s">
        <v>159</v>
      </c>
      <c r="I33">
        <f>VLOOKUP(H33,Sheet1!$A$5:$S$377,19,FALSE)</f>
        <v>1446072</v>
      </c>
      <c r="J33">
        <v>260.33242300000001</v>
      </c>
      <c r="K33">
        <v>-21.965982</v>
      </c>
      <c r="L33">
        <v>0.12411</v>
      </c>
      <c r="M33">
        <f>VLOOKUP(H33,Before!B39:AN613,37,FALSE)</f>
        <v>4.5561817326330356</v>
      </c>
      <c r="N33">
        <f>VLOOKUP(H33,After!B39:AN613,37,FALSE)</f>
        <v>0.5858344064139942</v>
      </c>
      <c r="O33" s="57">
        <f t="shared" si="0"/>
        <v>44.991320889897331</v>
      </c>
      <c r="P33" s="57">
        <f t="shared" si="1"/>
        <v>43.444919124608631</v>
      </c>
      <c r="Q33" s="104">
        <f t="shared" si="2"/>
        <v>0.11122152083674559</v>
      </c>
      <c r="R33" s="104">
        <f t="shared" si="3"/>
        <v>4.8836811985443006E-2</v>
      </c>
      <c r="S33" s="57">
        <f t="shared" si="4"/>
        <v>224.93278507701942</v>
      </c>
      <c r="T33" s="57">
        <f t="shared" si="5"/>
        <v>249.99601521578415</v>
      </c>
      <c r="U33" s="57">
        <f t="shared" si="6"/>
        <v>227.53513894418575</v>
      </c>
    </row>
    <row r="34" spans="2:21" x14ac:dyDescent="0.2">
      <c r="B34" s="15" t="s">
        <v>406</v>
      </c>
      <c r="C34">
        <f>VLOOKUP(B34,Sheet1!$A$5:$S$377,19,FALSE)</f>
        <v>75609</v>
      </c>
      <c r="D34">
        <v>3.5685598602942394</v>
      </c>
      <c r="E34">
        <v>0.2474239765891868</v>
      </c>
      <c r="F34">
        <f>VLOOKUP(B34,Before!B40:AN614,37,FALSE)</f>
        <v>0.81485860868499982</v>
      </c>
      <c r="G34">
        <f>VLOOKUP(B34,After!B40:AN614,37,FALSE)</f>
        <v>0.2142099025440003</v>
      </c>
      <c r="H34" t="s">
        <v>181</v>
      </c>
      <c r="I34">
        <f>VLOOKUP(H34,Sheet1!$A$5:$S$377,19,FALSE)</f>
        <v>562468</v>
      </c>
      <c r="J34">
        <v>99.641875999999996</v>
      </c>
      <c r="K34">
        <v>-7.0803330000000004</v>
      </c>
      <c r="L34">
        <v>5.0173000000000002E-2</v>
      </c>
      <c r="M34">
        <f>VLOOKUP(H34,Before!B40:AN614,37,FALSE)</f>
        <v>3.0552570954749996</v>
      </c>
      <c r="N34">
        <f>VLOOKUP(H34,After!B40:AN614,37,FALSE)</f>
        <v>0.59503040571600252</v>
      </c>
      <c r="O34" s="57">
        <f t="shared" si="0"/>
        <v>47.197553998786383</v>
      </c>
      <c r="P34" s="57">
        <f t="shared" si="1"/>
        <v>50.469968348786864</v>
      </c>
      <c r="Q34" s="104">
        <f t="shared" si="2"/>
        <v>0.24535539562926439</v>
      </c>
      <c r="R34" s="104">
        <f t="shared" si="3"/>
        <v>6.0026988737786786E-2</v>
      </c>
      <c r="S34" s="57">
        <f t="shared" si="4"/>
        <v>224.25954330306678</v>
      </c>
      <c r="T34" s="57">
        <f t="shared" si="5"/>
        <v>249.78425093542111</v>
      </c>
      <c r="U34" s="57">
        <f t="shared" si="6"/>
        <v>228.15056236008832</v>
      </c>
    </row>
    <row r="35" spans="2:21" x14ac:dyDescent="0.2">
      <c r="B35" s="15" t="s">
        <v>306</v>
      </c>
      <c r="C35">
        <f>VLOOKUP(B35,Sheet1!$A$5:$S$377,19,FALSE)</f>
        <v>49184</v>
      </c>
      <c r="D35">
        <v>2.6246239078673597</v>
      </c>
      <c r="E35">
        <v>0.2448519650293326</v>
      </c>
      <c r="F35">
        <f>VLOOKUP(B35,Before!B41:AN615,37,FALSE)</f>
        <v>0.5683516534719999</v>
      </c>
      <c r="G35">
        <f>VLOOKUP(B35,After!B41:AN615,37,FALSE)</f>
        <v>0.13441874801299969</v>
      </c>
      <c r="H35" t="s">
        <v>165</v>
      </c>
      <c r="I35">
        <f>VLOOKUP(H35,Sheet1!$A$5:$S$377,19,FALSE)</f>
        <v>659918</v>
      </c>
      <c r="J35">
        <v>98.447648999999998</v>
      </c>
      <c r="K35">
        <v>-5.2533050000000001</v>
      </c>
      <c r="L35">
        <v>5.3331999999999997E-2</v>
      </c>
      <c r="M35">
        <f>VLOOKUP(H35,Before!B41:AN615,37,FALSE)</f>
        <v>2.9722300267219879</v>
      </c>
      <c r="N35">
        <f>VLOOKUP(H35,After!B41:AN615,37,FALSE)</f>
        <v>0.57983826019500384</v>
      </c>
      <c r="O35" s="57">
        <f t="shared" si="0"/>
        <v>53.363368328467786</v>
      </c>
      <c r="P35" s="57">
        <f t="shared" si="1"/>
        <v>58.341653238790919</v>
      </c>
      <c r="Q35" s="104">
        <f t="shared" si="2"/>
        <v>0.238826100619627</v>
      </c>
      <c r="R35" s="104">
        <f t="shared" si="3"/>
        <v>5.1214479762253538E-2</v>
      </c>
      <c r="S35" s="57">
        <f t="shared" si="4"/>
        <v>202.46419146103881</v>
      </c>
      <c r="T35" s="57">
        <f t="shared" si="5"/>
        <v>221.50600782756746</v>
      </c>
      <c r="U35" s="57">
        <f t="shared" si="6"/>
        <v>206.07582059267267</v>
      </c>
    </row>
    <row r="36" spans="2:21" x14ac:dyDescent="0.2">
      <c r="B36" s="15" t="s">
        <v>356</v>
      </c>
      <c r="C36">
        <f>VLOOKUP(B36,Sheet1!$A$5:$S$377,19,FALSE)</f>
        <v>110569</v>
      </c>
      <c r="D36">
        <v>5.4593402011019458</v>
      </c>
      <c r="E36">
        <v>8.0051093791300154E-2</v>
      </c>
      <c r="F36">
        <f>VLOOKUP(B36,Before!B42:AN616,37,FALSE)</f>
        <v>0.87747714079399941</v>
      </c>
      <c r="G36">
        <f>VLOOKUP(B36,After!B42:AN616,37,FALSE)</f>
        <v>0.30899603788400043</v>
      </c>
      <c r="H36" t="s">
        <v>174</v>
      </c>
      <c r="I36">
        <f>VLOOKUP(H36,Sheet1!$A$5:$S$377,19,FALSE)</f>
        <v>536537</v>
      </c>
      <c r="J36">
        <v>120.47129099999999</v>
      </c>
      <c r="K36">
        <v>-12.369882</v>
      </c>
      <c r="L36">
        <v>4.1617000000000001E-2</v>
      </c>
      <c r="M36">
        <f>VLOOKUP(H36,Before!B42:AN616,37,FALSE)</f>
        <v>5.3179607933560096</v>
      </c>
      <c r="N36">
        <f>VLOOKUP(H36,After!B42:AN616,37,FALSE)</f>
        <v>1.163167827973</v>
      </c>
      <c r="O36" s="57">
        <f t="shared" si="0"/>
        <v>49.374962250738868</v>
      </c>
      <c r="P36" s="57">
        <f t="shared" si="1"/>
        <v>50.098954452814496</v>
      </c>
      <c r="Q36" s="104">
        <f t="shared" si="2"/>
        <v>0.16312139453547433</v>
      </c>
      <c r="R36" s="104">
        <f t="shared" si="3"/>
        <v>5.6599520546755967E-2</v>
      </c>
      <c r="S36" s="57">
        <f t="shared" si="4"/>
        <v>273.83231374746697</v>
      </c>
      <c r="T36" s="57">
        <f t="shared" si="5"/>
        <v>314.01101414573759</v>
      </c>
      <c r="U36" s="57">
        <f t="shared" si="6"/>
        <v>278.79483020727469</v>
      </c>
    </row>
    <row r="37" spans="2:21" x14ac:dyDescent="0.2">
      <c r="B37" s="15" t="s">
        <v>213</v>
      </c>
      <c r="C37">
        <f>VLOOKUP(B37,Sheet1!$A$5:$S$377,19,FALSE)</f>
        <v>78520</v>
      </c>
      <c r="D37">
        <v>4.168688658482556</v>
      </c>
      <c r="E37">
        <v>-2.0849054610919786E-2</v>
      </c>
      <c r="F37">
        <f>VLOOKUP(B37,Before!B43:AN617,37,FALSE)</f>
        <v>1.3258711876270004</v>
      </c>
      <c r="G37">
        <f>VLOOKUP(B37,After!B43:AN617,37,FALSE)</f>
        <v>0.41343649656699899</v>
      </c>
      <c r="H37" t="s">
        <v>155</v>
      </c>
      <c r="I37">
        <f>VLOOKUP(H37,Sheet1!$A$5:$S$377,19,FALSE)</f>
        <v>769544</v>
      </c>
      <c r="J37">
        <v>171.28127699999999</v>
      </c>
      <c r="K37">
        <v>-16.004165</v>
      </c>
      <c r="L37">
        <v>6.2265000000000001E-2</v>
      </c>
      <c r="M37">
        <f>VLOOKUP(H37,Before!B43:AN617,37,FALSE)</f>
        <v>8.0520313458960118</v>
      </c>
      <c r="N37">
        <f>VLOOKUP(H37,After!B43:AN617,37,FALSE)</f>
        <v>1.7956977937600129</v>
      </c>
      <c r="O37" s="57">
        <f t="shared" si="0"/>
        <v>53.090787805432448</v>
      </c>
      <c r="P37" s="57">
        <f t="shared" si="1"/>
        <v>52.825262402848146</v>
      </c>
      <c r="Q37" s="104">
        <f t="shared" si="2"/>
        <v>0.31647195428824587</v>
      </c>
      <c r="R37" s="104">
        <f t="shared" si="3"/>
        <v>9.9176630935420826E-2</v>
      </c>
      <c r="S37" s="57">
        <f t="shared" si="4"/>
        <v>275.58490380139887</v>
      </c>
      <c r="T37" s="57">
        <f t="shared" si="5"/>
        <v>323.99653196343928</v>
      </c>
      <c r="U37" s="57">
        <f t="shared" si="6"/>
        <v>283.18372621786773</v>
      </c>
    </row>
    <row r="38" spans="2:21" x14ac:dyDescent="0.2">
      <c r="B38" s="15" t="s">
        <v>374</v>
      </c>
      <c r="C38">
        <f>VLOOKUP(B38,Sheet1!$A$5:$S$377,19,FALSE)</f>
        <v>98307</v>
      </c>
      <c r="D38">
        <v>4.3553018127413496</v>
      </c>
      <c r="E38">
        <v>-0.12263975785356646</v>
      </c>
      <c r="F38">
        <f>VLOOKUP(B38,Before!B44:AN618,37,FALSE)</f>
        <v>1.4421307289250009</v>
      </c>
      <c r="G38">
        <f>VLOOKUP(B38,After!B44:AN618,37,FALSE)</f>
        <v>0.44493223031899998</v>
      </c>
      <c r="H38" t="s">
        <v>176</v>
      </c>
      <c r="I38">
        <f>VLOOKUP(H38,Sheet1!$A$5:$S$377,19,FALSE)</f>
        <v>740558</v>
      </c>
      <c r="J38">
        <v>169.72107600000001</v>
      </c>
      <c r="K38">
        <v>-13.047340999999999</v>
      </c>
      <c r="L38">
        <v>5.2557E-2</v>
      </c>
      <c r="M38">
        <f>VLOOKUP(H38,Before!B44:AN618,37,FALSE)</f>
        <v>6.4514141241510004</v>
      </c>
      <c r="N38">
        <f>VLOOKUP(H38,After!B44:AN618,37,FALSE)</f>
        <v>1.3597832053979744</v>
      </c>
      <c r="O38" s="57">
        <f t="shared" si="0"/>
        <v>44.303069087057374</v>
      </c>
      <c r="P38" s="57">
        <f t="shared" si="1"/>
        <v>43.055551027778122</v>
      </c>
      <c r="Q38" s="104">
        <f t="shared" si="2"/>
        <v>0.32205215414041388</v>
      </c>
      <c r="R38" s="104">
        <f t="shared" si="3"/>
        <v>0.10215875947273263</v>
      </c>
      <c r="S38" s="57">
        <f t="shared" si="4"/>
        <v>273.41209093274671</v>
      </c>
      <c r="T38" s="57">
        <f t="shared" si="5"/>
        <v>315.65908868782446</v>
      </c>
      <c r="U38" s="57">
        <f t="shared" si="6"/>
        <v>279.77419781955052</v>
      </c>
    </row>
    <row r="39" spans="2:21" x14ac:dyDescent="0.2">
      <c r="B39" s="15" t="s">
        <v>402</v>
      </c>
      <c r="C39">
        <f>VLOOKUP(B39,Sheet1!$A$5:$S$377,19,FALSE)</f>
        <v>133506</v>
      </c>
      <c r="D39">
        <v>4.0849261539560757</v>
      </c>
      <c r="E39">
        <v>0.10784974048138007</v>
      </c>
      <c r="F39">
        <f>VLOOKUP(B39,Before!B45:AN619,37,FALSE)</f>
        <v>-3.4272399010002452E-3</v>
      </c>
      <c r="G39">
        <f>VLOOKUP(B39,After!B45:AN619,37,FALSE)</f>
        <v>0.11426366864200066</v>
      </c>
      <c r="H39" t="s">
        <v>179</v>
      </c>
      <c r="I39">
        <f>VLOOKUP(H39,Sheet1!$A$5:$S$377,19,FALSE)</f>
        <v>812231</v>
      </c>
      <c r="J39">
        <v>108.731217</v>
      </c>
      <c r="K39">
        <v>-3.839798</v>
      </c>
      <c r="L39">
        <v>9.2586000000000002E-2</v>
      </c>
      <c r="M39">
        <f>VLOOKUP(H39,Before!B45:AN619,37,FALSE)</f>
        <v>1.5864010479139949</v>
      </c>
      <c r="N39">
        <f>VLOOKUP(H39,After!B45:AN619,37,FALSE)</f>
        <v>0.17124508927500415</v>
      </c>
      <c r="O39" s="57">
        <f t="shared" si="0"/>
        <v>30.597322621875239</v>
      </c>
      <c r="P39" s="57">
        <f t="shared" si="1"/>
        <v>31.405149539627104</v>
      </c>
      <c r="Q39" s="104">
        <f t="shared" si="2"/>
        <v>-8.6174856721094061E-4</v>
      </c>
      <c r="R39" s="104">
        <f t="shared" si="3"/>
        <v>2.7972027971996799E-2</v>
      </c>
      <c r="S39" s="57">
        <f t="shared" si="4"/>
        <v>164.35068958275215</v>
      </c>
      <c r="T39" s="57">
        <f t="shared" si="5"/>
        <v>170.19780223397089</v>
      </c>
      <c r="U39" s="57">
        <f t="shared" si="6"/>
        <v>165.41739173573666</v>
      </c>
    </row>
    <row r="40" spans="2:21" x14ac:dyDescent="0.2">
      <c r="B40" s="15" t="s">
        <v>347</v>
      </c>
      <c r="C40">
        <f>VLOOKUP(B40,Sheet1!$A$5:$S$377,19,FALSE)</f>
        <v>115906</v>
      </c>
      <c r="D40">
        <v>7.3549781736794557</v>
      </c>
      <c r="E40">
        <v>0.63522124477237707</v>
      </c>
      <c r="F40">
        <f>VLOOKUP(B40,Before!B46:AN620,37,FALSE)</f>
        <v>0.51972016873399962</v>
      </c>
      <c r="G40">
        <f>VLOOKUP(B40,After!B46:AN620,37,FALSE)</f>
        <v>0.20104723937100033</v>
      </c>
      <c r="H40" t="s">
        <v>171</v>
      </c>
      <c r="I40">
        <f>VLOOKUP(H40,Sheet1!$A$5:$S$377,19,FALSE)</f>
        <v>792017</v>
      </c>
      <c r="J40">
        <v>181.672732</v>
      </c>
      <c r="K40">
        <v>-12.692727</v>
      </c>
      <c r="L40">
        <v>4.8857999999999999E-2</v>
      </c>
      <c r="M40">
        <f>VLOOKUP(H40,Before!B46:AN620,37,FALSE)</f>
        <v>2.0250226105259799</v>
      </c>
      <c r="N40">
        <f>VLOOKUP(H40,After!B46:AN620,37,FALSE)</f>
        <v>9.3038895602035154E-2</v>
      </c>
      <c r="O40" s="57">
        <f t="shared" si="0"/>
        <v>63.456405826095761</v>
      </c>
      <c r="P40" s="57">
        <f t="shared" si="1"/>
        <v>68.936892123374392</v>
      </c>
      <c r="Q40" s="104">
        <f t="shared" si="2"/>
        <v>7.7342108387621164E-2</v>
      </c>
      <c r="R40" s="104">
        <f t="shared" si="3"/>
        <v>2.7334851936130621E-2</v>
      </c>
      <c r="S40" s="57">
        <f t="shared" si="4"/>
        <v>292.77455682537982</v>
      </c>
      <c r="T40" s="57">
        <f t="shared" si="5"/>
        <v>310.36066869584602</v>
      </c>
      <c r="U40" s="57">
        <f t="shared" si="6"/>
        <v>294.62659911459821</v>
      </c>
    </row>
    <row r="41" spans="2:21" x14ac:dyDescent="0.2">
      <c r="B41" s="15" t="s">
        <v>214</v>
      </c>
      <c r="C41">
        <f>VLOOKUP(B41,Sheet1!$A$5:$S$377,19,FALSE)</f>
        <v>93335</v>
      </c>
      <c r="D41">
        <v>5.7146310839020718</v>
      </c>
      <c r="E41">
        <v>0.36346714531977931</v>
      </c>
      <c r="F41">
        <f>VLOOKUP(B41,Before!B47:AN621,37,FALSE)</f>
        <v>0.91509160211899943</v>
      </c>
      <c r="G41">
        <f>VLOOKUP(B41,After!B47:AN621,37,FALSE)</f>
        <v>0.25366977099499977</v>
      </c>
      <c r="H41" t="s">
        <v>155</v>
      </c>
      <c r="I41">
        <f>VLOOKUP(H41,Sheet1!$A$5:$S$377,19,FALSE)</f>
        <v>769544</v>
      </c>
      <c r="J41">
        <v>171.28127699999999</v>
      </c>
      <c r="K41">
        <v>-16.004165</v>
      </c>
      <c r="L41">
        <v>6.2265000000000001E-2</v>
      </c>
      <c r="M41">
        <f>VLOOKUP(H41,Before!B47:AN621,37,FALSE)</f>
        <v>8.0520313458960118</v>
      </c>
      <c r="N41">
        <f>VLOOKUP(H41,After!B47:AN621,37,FALSE)</f>
        <v>1.7956977937600129</v>
      </c>
      <c r="O41" s="57">
        <f t="shared" si="0"/>
        <v>61.227096843649989</v>
      </c>
      <c r="P41" s="57">
        <f t="shared" si="1"/>
        <v>65.121318146695785</v>
      </c>
      <c r="Q41" s="104">
        <f t="shared" si="2"/>
        <v>0.17100795502098534</v>
      </c>
      <c r="R41" s="104">
        <f t="shared" si="3"/>
        <v>4.4389527035188531E-2</v>
      </c>
      <c r="S41" s="57">
        <f t="shared" si="4"/>
        <v>283.72121283961644</v>
      </c>
      <c r="T41" s="57">
        <f t="shared" si="5"/>
        <v>320.89169538314133</v>
      </c>
      <c r="U41" s="57">
        <f t="shared" si="6"/>
        <v>288.77251165846246</v>
      </c>
    </row>
    <row r="42" spans="2:21" x14ac:dyDescent="0.2">
      <c r="B42" s="15" t="s">
        <v>222</v>
      </c>
      <c r="C42">
        <f>VLOOKUP(B42,Sheet1!$A$5:$S$377,19,FALSE)</f>
        <v>66117</v>
      </c>
      <c r="D42">
        <v>3.2399885830819923</v>
      </c>
      <c r="E42">
        <v>0.3746337383960161</v>
      </c>
      <c r="F42">
        <f>VLOOKUP(B42,Before!B48:AN622,37,FALSE)</f>
        <v>0.86494553276100028</v>
      </c>
      <c r="G42">
        <f>VLOOKUP(B42,After!B48:AN622,37,FALSE)</f>
        <v>0.18683478968699996</v>
      </c>
      <c r="H42" t="s">
        <v>156</v>
      </c>
      <c r="I42">
        <f>VLOOKUP(H42,Sheet1!$A$5:$S$377,19,FALSE)</f>
        <v>410117</v>
      </c>
      <c r="J42">
        <v>60.701411</v>
      </c>
      <c r="K42">
        <v>-7.3558199999999996</v>
      </c>
      <c r="L42">
        <v>4.4233000000000001E-2</v>
      </c>
      <c r="M42">
        <f>VLOOKUP(H42,Before!B48:AN622,37,FALSE)</f>
        <v>3.0877149821940009</v>
      </c>
      <c r="N42">
        <f>VLOOKUP(H42,After!B48:AN622,37,FALSE)</f>
        <v>0.69721100862099661</v>
      </c>
      <c r="O42" s="57">
        <f t="shared" si="0"/>
        <v>49.003865618252377</v>
      </c>
      <c r="P42" s="57">
        <f t="shared" si="1"/>
        <v>54.670089711844277</v>
      </c>
      <c r="Q42" s="104">
        <f t="shared" si="2"/>
        <v>0.30186332222171686</v>
      </c>
      <c r="R42" s="104">
        <f t="shared" si="3"/>
        <v>5.7665261742767024E-2</v>
      </c>
      <c r="S42" s="57">
        <f t="shared" si="4"/>
        <v>196.90599598592794</v>
      </c>
      <c r="T42" s="57">
        <f t="shared" si="5"/>
        <v>229.78658610639792</v>
      </c>
      <c r="U42" s="57">
        <f t="shared" si="6"/>
        <v>201.43184624800841</v>
      </c>
    </row>
    <row r="43" spans="2:21" x14ac:dyDescent="0.2">
      <c r="B43" s="15" t="s">
        <v>208</v>
      </c>
      <c r="C43">
        <f>VLOOKUP(B43,Sheet1!$A$5:$S$377,19,FALSE)</f>
        <v>98992</v>
      </c>
      <c r="D43">
        <v>5.1560821121974882</v>
      </c>
      <c r="E43">
        <v>0.39636212712616015</v>
      </c>
      <c r="F43">
        <f>VLOOKUP(B43,Before!B49:AN623,37,FALSE)</f>
        <v>-3.3866538753999365E-2</v>
      </c>
      <c r="G43">
        <f>VLOOKUP(B43,After!B49:AN623,37,FALSE)</f>
        <v>0.14094074110800037</v>
      </c>
      <c r="H43" t="s">
        <v>154</v>
      </c>
      <c r="I43">
        <f>VLOOKUP(H43,Sheet1!$A$5:$S$377,19,FALSE)</f>
        <v>772236</v>
      </c>
      <c r="J43">
        <v>189.65926200000001</v>
      </c>
      <c r="K43">
        <v>-11.921742</v>
      </c>
      <c r="L43">
        <v>4.8405999999999998E-2</v>
      </c>
      <c r="M43">
        <f>VLOOKUP(H43,Before!B49:AN623,37,FALSE)</f>
        <v>3.7002792639290192</v>
      </c>
      <c r="N43">
        <f>VLOOKUP(H43,After!B49:AN623,37,FALSE)</f>
        <v>0.54977438074499219</v>
      </c>
      <c r="O43" s="57">
        <f t="shared" si="0"/>
        <v>52.085846454233554</v>
      </c>
      <c r="P43" s="57">
        <f t="shared" si="1"/>
        <v>56.089827858045581</v>
      </c>
      <c r="Q43" s="104">
        <f t="shared" si="2"/>
        <v>-7.1152376316716975E-3</v>
      </c>
      <c r="R43" s="104">
        <f t="shared" si="3"/>
        <v>2.7334851936237369E-2</v>
      </c>
      <c r="S43" s="57">
        <f t="shared" si="4"/>
        <v>297.62070367404721</v>
      </c>
      <c r="T43" s="57">
        <f t="shared" si="5"/>
        <v>313.50420303730704</v>
      </c>
      <c r="U43" s="57">
        <f t="shared" si="6"/>
        <v>299.7563879198778</v>
      </c>
    </row>
    <row r="44" spans="2:21" x14ac:dyDescent="0.2">
      <c r="B44" s="15" t="s">
        <v>313</v>
      </c>
      <c r="C44">
        <f>VLOOKUP(B44,Sheet1!$A$5:$S$377,19,FALSE)</f>
        <v>109299</v>
      </c>
      <c r="D44">
        <v>6.1564384427624166</v>
      </c>
      <c r="E44">
        <v>0.73318183535224613</v>
      </c>
      <c r="F44">
        <f>VLOOKUP(B44,Before!B50:AN624,37,FALSE)</f>
        <v>1.2944570345609998</v>
      </c>
      <c r="G44">
        <f>VLOOKUP(B44,After!B50:AN624,37,FALSE)</f>
        <v>0.26372055184300081</v>
      </c>
      <c r="H44" t="s">
        <v>166</v>
      </c>
      <c r="I44">
        <f>VLOOKUP(H44,Sheet1!$A$5:$S$377,19,FALSE)</f>
        <v>717991</v>
      </c>
      <c r="J44">
        <v>195.21872400000001</v>
      </c>
      <c r="K44">
        <v>-13.756818000000001</v>
      </c>
      <c r="L44">
        <v>4.2598999999999998E-2</v>
      </c>
      <c r="M44">
        <f>VLOOKUP(H44,Before!B50:AN624,37,FALSE)</f>
        <v>8.8007191887260205</v>
      </c>
      <c r="N44">
        <f>VLOOKUP(H44,After!B50:AN624,37,FALSE)</f>
        <v>1.9588853235250099</v>
      </c>
      <c r="O44" s="57">
        <f t="shared" si="0"/>
        <v>56.326576114716666</v>
      </c>
      <c r="P44" s="57">
        <f t="shared" si="1"/>
        <v>63.034614023135283</v>
      </c>
      <c r="Q44" s="104">
        <f t="shared" si="2"/>
        <v>0.23868629649430448</v>
      </c>
      <c r="R44" s="104">
        <f t="shared" si="3"/>
        <v>4.2836544910642919E-2</v>
      </c>
      <c r="S44" s="57">
        <f t="shared" si="4"/>
        <v>328.16302671089409</v>
      </c>
      <c r="T44" s="57">
        <f t="shared" si="5"/>
        <v>364.71583045213436</v>
      </c>
      <c r="U44" s="57">
        <f t="shared" si="6"/>
        <v>333.30414935660355</v>
      </c>
    </row>
    <row r="45" spans="2:21" x14ac:dyDescent="0.2">
      <c r="B45" s="15" t="s">
        <v>322</v>
      </c>
      <c r="C45">
        <f>VLOOKUP(B45,Sheet1!$A$5:$S$377,19,FALSE)</f>
        <v>104414</v>
      </c>
      <c r="D45">
        <v>6.2253027590175201</v>
      </c>
      <c r="E45">
        <v>-0.20428486800758566</v>
      </c>
      <c r="F45">
        <f>VLOOKUP(B45,Before!B51:AN625,37,FALSE)</f>
        <v>1.3734367954750013</v>
      </c>
      <c r="G45">
        <f>VLOOKUP(B45,After!B51:AN625,37,FALSE)</f>
        <v>0.46466014985100035</v>
      </c>
      <c r="H45" t="s">
        <v>167</v>
      </c>
      <c r="I45">
        <f>VLOOKUP(H45,Sheet1!$A$5:$S$377,19,FALSE)</f>
        <v>882274</v>
      </c>
      <c r="J45">
        <v>239.79553999999999</v>
      </c>
      <c r="K45">
        <v>-22.295573999999998</v>
      </c>
      <c r="L45">
        <v>5.2663000000000001E-2</v>
      </c>
      <c r="M45">
        <f>VLOOKUP(H45,Before!B51:AN625,37,FALSE)</f>
        <v>8.7879789527920025</v>
      </c>
      <c r="N45">
        <f>VLOOKUP(H45,After!B51:AN625,37,FALSE)</f>
        <v>1.8248483553830113</v>
      </c>
      <c r="O45" s="57">
        <f t="shared" si="0"/>
        <v>59.621341573136938</v>
      </c>
      <c r="P45" s="57">
        <f t="shared" si="1"/>
        <v>57.664852328326994</v>
      </c>
      <c r="Q45" s="104">
        <f t="shared" si="2"/>
        <v>0.21361195696316754</v>
      </c>
      <c r="R45" s="104">
        <f t="shared" si="3"/>
        <v>7.4640570561476313E-2</v>
      </c>
      <c r="S45" s="57">
        <f t="shared" si="4"/>
        <v>331.35424654370161</v>
      </c>
      <c r="T45" s="57">
        <f t="shared" si="5"/>
        <v>381.6956754310317</v>
      </c>
      <c r="U45" s="57">
        <f t="shared" si="6"/>
        <v>337.87276401386373</v>
      </c>
    </row>
    <row r="46" spans="2:21" x14ac:dyDescent="0.2">
      <c r="B46" s="15" t="s">
        <v>391</v>
      </c>
      <c r="C46">
        <f>VLOOKUP(B46,Sheet1!$A$5:$S$377,19,FALSE)</f>
        <v>62131</v>
      </c>
      <c r="D46">
        <v>3.7350353468999193</v>
      </c>
      <c r="E46">
        <v>0.29269418250877077</v>
      </c>
      <c r="F46">
        <f>VLOOKUP(B46,Before!B52:AN626,37,FALSE)</f>
        <v>0.17710722753899999</v>
      </c>
      <c r="G46">
        <f>VLOOKUP(B46,After!B52:AN626,37,FALSE)</f>
        <v>0.10327286673500025</v>
      </c>
      <c r="H46" t="s">
        <v>178</v>
      </c>
      <c r="I46">
        <f>VLOOKUP(H46,Sheet1!$A$5:$S$377,19,FALSE)</f>
        <v>549339</v>
      </c>
      <c r="J46">
        <v>98.680019000000001</v>
      </c>
      <c r="K46">
        <v>-8.8788440000000008</v>
      </c>
      <c r="L46">
        <v>4.7869000000000002E-2</v>
      </c>
      <c r="M46">
        <f>VLOOKUP(H46,Before!B52:AN626,37,FALSE)</f>
        <v>2.975272495377979</v>
      </c>
      <c r="N46">
        <f>VLOOKUP(H46,After!B52:AN626,37,FALSE)</f>
        <v>0.56987762201799796</v>
      </c>
      <c r="O46" s="57">
        <f t="shared" si="0"/>
        <v>60.115487387937087</v>
      </c>
      <c r="P46" s="57">
        <f t="shared" si="1"/>
        <v>64.826407580896657</v>
      </c>
      <c r="Q46" s="104">
        <f t="shared" si="2"/>
        <v>5.1449644030365942E-2</v>
      </c>
      <c r="R46" s="104">
        <f t="shared" si="3"/>
        <v>2.7649769585371329E-2</v>
      </c>
      <c r="S46" s="57">
        <f t="shared" si="4"/>
        <v>239.66245201269518</v>
      </c>
      <c r="T46" s="57">
        <f t="shared" si="5"/>
        <v>259.38095004395086</v>
      </c>
      <c r="U46" s="57">
        <f t="shared" si="6"/>
        <v>242.36201927004464</v>
      </c>
    </row>
    <row r="47" spans="2:21" x14ac:dyDescent="0.2">
      <c r="B47" s="15" t="s">
        <v>307</v>
      </c>
      <c r="C47">
        <f>VLOOKUP(B47,Sheet1!$A$5:$S$377,19,FALSE)</f>
        <v>92928</v>
      </c>
      <c r="D47">
        <v>4.7557542991719872</v>
      </c>
      <c r="E47">
        <v>0.35930477894169854</v>
      </c>
      <c r="F47">
        <f>VLOOKUP(B47,Before!B53:AN627,37,FALSE)</f>
        <v>1.0575790731000012E-2</v>
      </c>
      <c r="G47">
        <f>VLOOKUP(B47,After!B53:AN627,37,FALSE)</f>
        <v>0.13149551057600029</v>
      </c>
      <c r="H47" t="s">
        <v>165</v>
      </c>
      <c r="I47">
        <f>VLOOKUP(H47,Sheet1!$A$5:$S$377,19,FALSE)</f>
        <v>659918</v>
      </c>
      <c r="J47">
        <v>98.447648999999998</v>
      </c>
      <c r="K47">
        <v>-5.2533050000000001</v>
      </c>
      <c r="L47">
        <v>5.3331999999999997E-2</v>
      </c>
      <c r="M47">
        <f>VLOOKUP(H47,Before!B53:AN627,37,FALSE)</f>
        <v>2.9722300267219879</v>
      </c>
      <c r="N47">
        <f>VLOOKUP(H47,After!B53:AN627,37,FALSE)</f>
        <v>0.57983826019500384</v>
      </c>
      <c r="O47" s="57">
        <f t="shared" si="0"/>
        <v>51.176763722150348</v>
      </c>
      <c r="P47" s="57">
        <f t="shared" si="1"/>
        <v>55.043249377084258</v>
      </c>
      <c r="Q47" s="104">
        <f t="shared" si="2"/>
        <v>2.4055298900477417E-3</v>
      </c>
      <c r="R47" s="104">
        <f t="shared" si="3"/>
        <v>2.7649769585214829E-2</v>
      </c>
      <c r="S47" s="57">
        <f t="shared" si="4"/>
        <v>200.27758685472136</v>
      </c>
      <c r="T47" s="57">
        <f t="shared" si="5"/>
        <v>208.98938796372551</v>
      </c>
      <c r="U47" s="57">
        <f t="shared" si="6"/>
        <v>202.57126456408565</v>
      </c>
    </row>
    <row r="48" spans="2:21" x14ac:dyDescent="0.2">
      <c r="B48" s="15" t="s">
        <v>223</v>
      </c>
      <c r="C48">
        <f>VLOOKUP(B48,Sheet1!$A$5:$S$377,19,FALSE)</f>
        <v>46101</v>
      </c>
      <c r="D48">
        <v>2.1398385587509088</v>
      </c>
      <c r="E48">
        <v>-0.15123398161455198</v>
      </c>
      <c r="F48">
        <f>VLOOKUP(B48,Before!B54:AN628,37,FALSE)</f>
        <v>0.32738719745500022</v>
      </c>
      <c r="G48">
        <f>VLOOKUP(B48,After!B54:AN628,37,FALSE)</f>
        <v>0.12371999314999993</v>
      </c>
      <c r="H48" t="s">
        <v>156</v>
      </c>
      <c r="I48">
        <f>VLOOKUP(H48,Sheet1!$A$5:$S$377,19,FALSE)</f>
        <v>410117</v>
      </c>
      <c r="J48">
        <v>60.701411</v>
      </c>
      <c r="K48">
        <v>-7.3558199999999996</v>
      </c>
      <c r="L48">
        <v>4.4233000000000001E-2</v>
      </c>
      <c r="M48">
        <f>VLOOKUP(H48,Before!B54:AN628,37,FALSE)</f>
        <v>3.0877149821940009</v>
      </c>
      <c r="N48">
        <f>VLOOKUP(H48,After!B54:AN628,37,FALSE)</f>
        <v>0.69721100862099661</v>
      </c>
      <c r="O48" s="57">
        <f t="shared" si="0"/>
        <v>46.416315454131343</v>
      </c>
      <c r="P48" s="57">
        <f t="shared" si="1"/>
        <v>43.135823021981231</v>
      </c>
      <c r="Q48" s="104">
        <f t="shared" si="2"/>
        <v>0.14289691473617724</v>
      </c>
      <c r="R48" s="104">
        <f t="shared" si="3"/>
        <v>5.7817442649607732E-2</v>
      </c>
      <c r="S48" s="57">
        <f t="shared" si="4"/>
        <v>194.3184458218069</v>
      </c>
      <c r="T48" s="57">
        <f t="shared" si="5"/>
        <v>230.16522853931718</v>
      </c>
      <c r="U48" s="57">
        <f t="shared" si="6"/>
        <v>198.70214800337882</v>
      </c>
    </row>
    <row r="49" spans="2:21" x14ac:dyDescent="0.2">
      <c r="B49" s="15" t="s">
        <v>296</v>
      </c>
      <c r="C49">
        <f>VLOOKUP(B49,Sheet1!$A$5:$S$377,19,FALSE)</f>
        <v>58771</v>
      </c>
      <c r="D49">
        <v>2.8230257328123201</v>
      </c>
      <c r="E49">
        <v>0.12754537491667328</v>
      </c>
      <c r="F49">
        <f>VLOOKUP(B49,Before!B55:AN629,37,FALSE)</f>
        <v>0.46990217209099949</v>
      </c>
      <c r="G49">
        <f>VLOOKUP(B49,After!B55:AN629,37,FALSE)</f>
        <v>0.14253035343900011</v>
      </c>
      <c r="H49" t="s">
        <v>164</v>
      </c>
      <c r="I49">
        <f>VLOOKUP(H49,Sheet1!$A$5:$S$377,19,FALSE)</f>
        <v>1181254</v>
      </c>
      <c r="J49">
        <v>306.312006</v>
      </c>
      <c r="K49">
        <v>-15.31785</v>
      </c>
      <c r="L49">
        <v>6.9466E-2</v>
      </c>
      <c r="M49">
        <f>VLOOKUP(H49,Before!B55:AN629,37,FALSE)</f>
        <v>2.4117883323390288</v>
      </c>
      <c r="N49">
        <f>VLOOKUP(H49,After!B55:AN629,37,FALSE)</f>
        <v>-9.8596208016999753E-2</v>
      </c>
      <c r="O49" s="57">
        <f t="shared" si="0"/>
        <v>48.034332116389379</v>
      </c>
      <c r="P49" s="57">
        <f t="shared" si="1"/>
        <v>50.204541486940727</v>
      </c>
      <c r="Q49" s="104">
        <f t="shared" si="2"/>
        <v>0.17432965916985968</v>
      </c>
      <c r="R49" s="104">
        <f t="shared" si="3"/>
        <v>5.0488506633983202E-2</v>
      </c>
      <c r="S49" s="57">
        <f t="shared" si="4"/>
        <v>307.28639814113933</v>
      </c>
      <c r="T49" s="57">
        <f t="shared" si="5"/>
        <v>328.1208324681453</v>
      </c>
      <c r="U49" s="57">
        <f t="shared" si="6"/>
        <v>309.62811243017103</v>
      </c>
    </row>
    <row r="50" spans="2:21" x14ac:dyDescent="0.2">
      <c r="B50" s="15" t="s">
        <v>329</v>
      </c>
      <c r="C50">
        <f>VLOOKUP(B50,Sheet1!$A$5:$S$377,19,FALSE)</f>
        <v>53335</v>
      </c>
      <c r="D50">
        <v>2.9076459019097838</v>
      </c>
      <c r="E50">
        <v>1.315272235942011E-2</v>
      </c>
      <c r="F50">
        <f>VLOOKUP(B50,Before!B56:AN630,37,FALSE)</f>
        <v>1.0343136064720002</v>
      </c>
      <c r="G50">
        <f>VLOOKUP(B50,After!B56:AN630,37,FALSE)</f>
        <v>0.31227333080600017</v>
      </c>
      <c r="H50" t="s">
        <v>168</v>
      </c>
      <c r="I50">
        <f>VLOOKUP(H50,Sheet1!$A$5:$S$377,19,FALSE)</f>
        <v>606874</v>
      </c>
      <c r="J50">
        <v>110.638723</v>
      </c>
      <c r="K50">
        <v>-6.4461599999999999</v>
      </c>
      <c r="L50">
        <v>5.6249E-2</v>
      </c>
      <c r="M50">
        <f>VLOOKUP(H50,Before!B56:AN630,37,FALSE)</f>
        <v>7.6444556152959962</v>
      </c>
      <c r="N50">
        <f>VLOOKUP(H50,After!B56:AN630,37,FALSE)</f>
        <v>1.8548111337210003</v>
      </c>
      <c r="O50" s="57">
        <f t="shared" si="0"/>
        <v>54.516657015276714</v>
      </c>
      <c r="P50" s="57">
        <f t="shared" si="1"/>
        <v>54.763262853083411</v>
      </c>
      <c r="Q50" s="104">
        <f t="shared" si="2"/>
        <v>0.35733841550549883</v>
      </c>
      <c r="R50" s="104">
        <f t="shared" si="3"/>
        <v>0.1073973039842625</v>
      </c>
      <c r="S50" s="57">
        <f t="shared" si="4"/>
        <v>236.73318631130851</v>
      </c>
      <c r="T50" s="57">
        <f t="shared" si="5"/>
        <v>279.09770898244363</v>
      </c>
      <c r="U50" s="57">
        <f t="shared" si="6"/>
        <v>245.6444647584587</v>
      </c>
    </row>
    <row r="51" spans="2:21" x14ac:dyDescent="0.2">
      <c r="B51" s="15" t="s">
        <v>230</v>
      </c>
      <c r="C51">
        <f>VLOOKUP(B51,Sheet1!$A$5:$S$377,19,FALSE)</f>
        <v>92186</v>
      </c>
      <c r="D51">
        <v>4.3298878704583634</v>
      </c>
      <c r="E51">
        <v>-0.12994249567470539</v>
      </c>
      <c r="F51">
        <f>VLOOKUP(B51,Before!B57:AN631,37,FALSE)</f>
        <v>0.56765708376299973</v>
      </c>
      <c r="G51">
        <f>VLOOKUP(B51,After!B57:AN631,37,FALSE)</f>
        <v>0.22983031575600066</v>
      </c>
      <c r="H51" t="s">
        <v>158</v>
      </c>
      <c r="I51">
        <f>VLOOKUP(H51,Sheet1!$A$5:$S$377,19,FALSE)</f>
        <v>524059</v>
      </c>
      <c r="J51">
        <v>108.461834</v>
      </c>
      <c r="K51">
        <v>-9.4150360000000006</v>
      </c>
      <c r="L51">
        <v>4.8155000000000003E-2</v>
      </c>
      <c r="M51">
        <f>VLOOKUP(H51,Before!B57:AN631,37,FALSE)</f>
        <v>1.913421492368002</v>
      </c>
      <c r="N51">
        <f>VLOOKUP(H51,After!B57:AN631,37,FALSE)</f>
        <v>0.24757367595699975</v>
      </c>
      <c r="O51" s="57">
        <f t="shared" si="0"/>
        <v>46.969039446969859</v>
      </c>
      <c r="P51" s="57">
        <f t="shared" si="1"/>
        <v>45.559470795822122</v>
      </c>
      <c r="Q51" s="104">
        <f t="shared" si="2"/>
        <v>0.12728221415631807</v>
      </c>
      <c r="R51" s="104">
        <f t="shared" si="3"/>
        <v>5.3079969420009657E-2</v>
      </c>
      <c r="S51" s="57">
        <f t="shared" si="4"/>
        <v>253.84208045952761</v>
      </c>
      <c r="T51" s="57">
        <f t="shared" si="5"/>
        <v>283.02614520679111</v>
      </c>
      <c r="U51" s="57">
        <f t="shared" si="6"/>
        <v>256.80761129246713</v>
      </c>
    </row>
    <row r="52" spans="2:21" x14ac:dyDescent="0.2">
      <c r="B52" s="15" t="s">
        <v>348</v>
      </c>
      <c r="C52">
        <f>VLOOKUP(B52,Sheet1!$A$5:$S$377,19,FALSE)</f>
        <v>114301</v>
      </c>
      <c r="D52">
        <v>4.8715473185601601</v>
      </c>
      <c r="E52">
        <v>-0.10439132188559341</v>
      </c>
      <c r="F52">
        <f>VLOOKUP(B52,Before!B58:AN632,37,FALSE)</f>
        <v>0.18762935425700089</v>
      </c>
      <c r="G52">
        <f>VLOOKUP(B52,After!B58:AN632,37,FALSE)</f>
        <v>0.14552152683799946</v>
      </c>
      <c r="H52" t="s">
        <v>171</v>
      </c>
      <c r="I52">
        <f>VLOOKUP(H52,Sheet1!$A$5:$S$377,19,FALSE)</f>
        <v>792017</v>
      </c>
      <c r="J52">
        <v>181.672732</v>
      </c>
      <c r="K52">
        <v>-12.692727</v>
      </c>
      <c r="L52">
        <v>4.8857999999999999E-2</v>
      </c>
      <c r="M52">
        <f>VLOOKUP(H52,Before!B58:AN632,37,FALSE)</f>
        <v>2.0250226105259799</v>
      </c>
      <c r="N52">
        <f>VLOOKUP(H52,After!B58:AN632,37,FALSE)</f>
        <v>9.3038895602035154E-2</v>
      </c>
      <c r="O52" s="57">
        <f t="shared" si="0"/>
        <v>42.620338567118047</v>
      </c>
      <c r="P52" s="57">
        <f t="shared" si="1"/>
        <v>41.707036654749885</v>
      </c>
      <c r="Q52" s="104">
        <f t="shared" si="2"/>
        <v>3.7707328770475494E-2</v>
      </c>
      <c r="R52" s="104">
        <f t="shared" si="3"/>
        <v>2.987172602913564E-2</v>
      </c>
      <c r="S52" s="57">
        <f t="shared" si="4"/>
        <v>271.93848956640215</v>
      </c>
      <c r="T52" s="57">
        <f t="shared" si="5"/>
        <v>293.07594708858102</v>
      </c>
      <c r="U52" s="57">
        <f t="shared" si="6"/>
        <v>273.32910347491111</v>
      </c>
    </row>
    <row r="53" spans="2:21" x14ac:dyDescent="0.2">
      <c r="B53" s="15" t="s">
        <v>330</v>
      </c>
      <c r="C53">
        <f>VLOOKUP(B53,Sheet1!$A$5:$S$377,19,FALSE)</f>
        <v>54273</v>
      </c>
      <c r="D53">
        <v>3.1125924146774171</v>
      </c>
      <c r="E53">
        <v>-2.2320710178599802E-2</v>
      </c>
      <c r="F53">
        <f>VLOOKUP(B53,Before!B59:AN633,37,FALSE)</f>
        <v>1.4476446585049993</v>
      </c>
      <c r="G53">
        <f>VLOOKUP(B53,After!B59:AN633,37,FALSE)</f>
        <v>0.421432321188</v>
      </c>
      <c r="H53" t="s">
        <v>168</v>
      </c>
      <c r="I53">
        <f>VLOOKUP(H53,Sheet1!$A$5:$S$377,19,FALSE)</f>
        <v>606874</v>
      </c>
      <c r="J53">
        <v>110.638723</v>
      </c>
      <c r="K53">
        <v>-6.4461599999999999</v>
      </c>
      <c r="L53">
        <v>5.6249E-2</v>
      </c>
      <c r="M53">
        <f>VLOOKUP(H53,Before!B59:AN633,37,FALSE)</f>
        <v>7.6444556152959962</v>
      </c>
      <c r="N53">
        <f>VLOOKUP(H53,After!B59:AN633,37,FALSE)</f>
        <v>1.8548111337210003</v>
      </c>
      <c r="O53" s="57">
        <f t="shared" si="0"/>
        <v>57.350660819881291</v>
      </c>
      <c r="P53" s="57">
        <f t="shared" si="1"/>
        <v>56.939393519776274</v>
      </c>
      <c r="Q53" s="104">
        <f t="shared" si="2"/>
        <v>0.46178142769793284</v>
      </c>
      <c r="R53" s="104">
        <f t="shared" si="3"/>
        <v>0.13539592244739065</v>
      </c>
      <c r="S53" s="57">
        <f t="shared" si="4"/>
        <v>239.56719011591309</v>
      </c>
      <c r="T53" s="57">
        <f t="shared" si="5"/>
        <v>289.8701974616331</v>
      </c>
      <c r="U53" s="57">
        <f t="shared" si="6"/>
        <v>250.38857220206305</v>
      </c>
    </row>
    <row r="54" spans="2:21" x14ac:dyDescent="0.2">
      <c r="B54" s="15" t="s">
        <v>357</v>
      </c>
      <c r="C54">
        <f>VLOOKUP(B54,Sheet1!$A$5:$S$377,19,FALSE)</f>
        <v>115704</v>
      </c>
      <c r="D54">
        <v>6.8857181684057043</v>
      </c>
      <c r="E54">
        <v>3.9720145910635551E-2</v>
      </c>
      <c r="F54">
        <f>VLOOKUP(B54,Before!B60:AN634,37,FALSE)</f>
        <v>0.47747897945899975</v>
      </c>
      <c r="G54">
        <f>VLOOKUP(B54,After!B60:AN634,37,FALSE)</f>
        <v>0.24812865043499954</v>
      </c>
      <c r="H54" t="s">
        <v>174</v>
      </c>
      <c r="I54">
        <f>VLOOKUP(H54,Sheet1!$A$5:$S$377,19,FALSE)</f>
        <v>536537</v>
      </c>
      <c r="J54">
        <v>120.47129099999999</v>
      </c>
      <c r="K54">
        <v>-12.369882</v>
      </c>
      <c r="L54">
        <v>4.1617000000000001E-2</v>
      </c>
      <c r="M54">
        <f>VLOOKUP(H54,Before!B60:AN634,37,FALSE)</f>
        <v>5.3179607933560096</v>
      </c>
      <c r="N54">
        <f>VLOOKUP(H54,After!B60:AN634,37,FALSE)</f>
        <v>1.163167827973</v>
      </c>
      <c r="O54" s="57">
        <f t="shared" si="0"/>
        <v>59.511496304412162</v>
      </c>
      <c r="P54" s="57">
        <f t="shared" si="1"/>
        <v>59.854787339386192</v>
      </c>
      <c r="Q54" s="104">
        <f t="shared" si="2"/>
        <v>6.974570806039751E-2</v>
      </c>
      <c r="R54" s="104">
        <f t="shared" si="3"/>
        <v>3.6035260864074894E-2</v>
      </c>
      <c r="S54" s="57">
        <f t="shared" si="4"/>
        <v>283.96884780114021</v>
      </c>
      <c r="T54" s="57">
        <f t="shared" si="5"/>
        <v>320.71896365785079</v>
      </c>
      <c r="U54" s="57">
        <f t="shared" si="6"/>
        <v>288.28127736428291</v>
      </c>
    </row>
    <row r="55" spans="2:21" x14ac:dyDescent="0.2">
      <c r="B55" s="15" t="s">
        <v>332</v>
      </c>
      <c r="C55">
        <f>VLOOKUP(B55,Sheet1!$A$5:$S$377,19,FALSE)</f>
        <v>84728</v>
      </c>
      <c r="D55">
        <v>4.6768900911700593</v>
      </c>
      <c r="E55">
        <v>-0.28180545084454595</v>
      </c>
      <c r="F55">
        <f>VLOOKUP(B55,Before!B61:AN635,37,FALSE)</f>
        <v>0.69076313879899942</v>
      </c>
      <c r="G55">
        <f>VLOOKUP(B55,After!B61:AN635,37,FALSE)</f>
        <v>0.26371125669799866</v>
      </c>
      <c r="H55" t="s">
        <v>168</v>
      </c>
      <c r="I55">
        <f>VLOOKUP(H55,Sheet1!$A$5:$S$377,19,FALSE)</f>
        <v>606874</v>
      </c>
      <c r="J55">
        <v>110.638723</v>
      </c>
      <c r="K55">
        <v>-6.4461599999999999</v>
      </c>
      <c r="L55">
        <v>5.6249E-2</v>
      </c>
      <c r="M55">
        <f>VLOOKUP(H55,Before!B61:AN635,37,FALSE)</f>
        <v>7.6444556152959962</v>
      </c>
      <c r="N55">
        <f>VLOOKUP(H55,After!B61:AN635,37,FALSE)</f>
        <v>1.8548111337210003</v>
      </c>
      <c r="O55" s="57">
        <f t="shared" si="0"/>
        <v>55.198872759537103</v>
      </c>
      <c r="P55" s="57">
        <f t="shared" si="1"/>
        <v>51.872871309667566</v>
      </c>
      <c r="Q55" s="104">
        <f t="shared" si="2"/>
        <v>0.1393033980300307</v>
      </c>
      <c r="R55" s="104">
        <f t="shared" si="3"/>
        <v>5.6386028227578822E-2</v>
      </c>
      <c r="S55" s="57">
        <f t="shared" si="4"/>
        <v>237.4154020555689</v>
      </c>
      <c r="T55" s="57">
        <f t="shared" si="5"/>
        <v>272.11247176387121</v>
      </c>
      <c r="U55" s="57">
        <f t="shared" si="6"/>
        <v>243.58418371459339</v>
      </c>
    </row>
    <row r="56" spans="2:21" x14ac:dyDescent="0.2">
      <c r="B56" s="15" t="s">
        <v>282</v>
      </c>
      <c r="C56">
        <f>VLOOKUP(B56,Sheet1!$A$5:$S$377,19,FALSE)</f>
        <v>115929</v>
      </c>
      <c r="D56">
        <v>4.1858757376209423</v>
      </c>
      <c r="E56">
        <v>-2.2401529490666847E-2</v>
      </c>
      <c r="F56">
        <f>VLOOKUP(B56,Before!B62:AN636,37,FALSE)</f>
        <v>0.11619303817099969</v>
      </c>
      <c r="G56">
        <f>VLOOKUP(B56,After!B62:AN636,37,FALSE)</f>
        <v>0.11663461379799944</v>
      </c>
      <c r="H56" t="s">
        <v>163</v>
      </c>
      <c r="I56">
        <f>VLOOKUP(H56,Sheet1!$A$5:$S$377,19,FALSE)</f>
        <v>1449352</v>
      </c>
      <c r="J56">
        <v>289.10430000000002</v>
      </c>
      <c r="K56">
        <v>-22.058171000000002</v>
      </c>
      <c r="L56">
        <v>0.12731300000000001</v>
      </c>
      <c r="M56">
        <f>VLOOKUP(H56,Before!B62:AN636,37,FALSE)</f>
        <v>5.0103339380089551</v>
      </c>
      <c r="N56">
        <f>VLOOKUP(H56,After!B62:AN636,37,FALSE)</f>
        <v>0.64332529124698112</v>
      </c>
      <c r="O56" s="57">
        <f t="shared" si="0"/>
        <v>36.107235787602256</v>
      </c>
      <c r="P56" s="57">
        <f t="shared" si="1"/>
        <v>35.914000880972623</v>
      </c>
      <c r="Q56" s="104">
        <f t="shared" si="2"/>
        <v>2.7610594738865644E-2</v>
      </c>
      <c r="R56" s="104">
        <f t="shared" si="3"/>
        <v>2.7863850030170546E-2</v>
      </c>
      <c r="S56" s="57">
        <f t="shared" si="4"/>
        <v>235.4908134140174</v>
      </c>
      <c r="T56" s="57">
        <f t="shared" si="5"/>
        <v>255.36260671131271</v>
      </c>
      <c r="U56" s="57">
        <f t="shared" si="6"/>
        <v>236.94077099607017</v>
      </c>
    </row>
    <row r="57" spans="2:21" x14ac:dyDescent="0.2">
      <c r="B57" s="15" t="s">
        <v>186</v>
      </c>
      <c r="C57">
        <f>VLOOKUP(B57,Sheet1!$A$5:$S$377,19,FALSE)</f>
        <v>68544</v>
      </c>
      <c r="D57">
        <v>2.0985434585784244</v>
      </c>
      <c r="E57">
        <v>0.25622447749843125</v>
      </c>
      <c r="F57">
        <f>VLOOKUP(B57,Before!B63:AN637,37,FALSE)</f>
        <v>-7.3271939010999931E-2</v>
      </c>
      <c r="G57">
        <f>VLOOKUP(B57,After!B63:AN637,37,FALSE)</f>
        <v>5.8700516322999885E-2</v>
      </c>
      <c r="H57" t="s">
        <v>150</v>
      </c>
      <c r="I57">
        <f>VLOOKUP(H57,Sheet1!$A$5:$S$377,19,FALSE)</f>
        <v>502680</v>
      </c>
      <c r="J57">
        <v>58.487468</v>
      </c>
      <c r="K57">
        <v>13.141469000000001</v>
      </c>
      <c r="M57">
        <f>VLOOKUP(H57,Before!B63:AN637,37,FALSE)</f>
        <v>3.3938210344060025</v>
      </c>
      <c r="N57">
        <f>VLOOKUP(H57,After!B63:AN637,37,FALSE)</f>
        <v>-0.19582857567500866</v>
      </c>
      <c r="O57" s="57">
        <f t="shared" si="0"/>
        <v>30.616005173004556</v>
      </c>
      <c r="P57" s="57">
        <f t="shared" si="1"/>
        <v>34.354107377405107</v>
      </c>
      <c r="Q57" s="104">
        <f t="shared" si="2"/>
        <v>-3.9771581231848839E-2</v>
      </c>
      <c r="R57" s="104">
        <f t="shared" si="3"/>
        <v>2.7972027971612384E-2</v>
      </c>
      <c r="S57" s="57">
        <f t="shared" si="4"/>
        <v>146.96729824215393</v>
      </c>
      <c r="T57" s="57">
        <f t="shared" si="5"/>
        <v>122.76886108553295</v>
      </c>
      <c r="U57" s="57">
        <f t="shared" si="6"/>
        <v>147.43412093405016</v>
      </c>
    </row>
    <row r="58" spans="2:21" x14ac:dyDescent="0.2">
      <c r="B58" s="15" t="s">
        <v>193</v>
      </c>
      <c r="C58">
        <f>VLOOKUP(B58,Sheet1!$A$5:$S$377,19,FALSE)</f>
        <v>149611</v>
      </c>
      <c r="D58">
        <v>5.2388592537813565</v>
      </c>
      <c r="E58">
        <v>-0.1637664083612429</v>
      </c>
      <c r="F58">
        <f>VLOOKUP(B58,Before!B64:AN638,37,FALSE)</f>
        <v>1.1664271216070006</v>
      </c>
      <c r="G58">
        <f>VLOOKUP(B58,After!B64:AN638,37,FALSE)</f>
        <v>0.39496282623000045</v>
      </c>
      <c r="H58" t="s">
        <v>151</v>
      </c>
      <c r="I58">
        <f>VLOOKUP(H58,Sheet1!$A$5:$S$377,19,FALSE)</f>
        <v>625464</v>
      </c>
      <c r="J58">
        <v>107.436132</v>
      </c>
      <c r="K58">
        <v>-2.4535800000000001</v>
      </c>
      <c r="L58">
        <v>5.2713999999999997E-2</v>
      </c>
      <c r="M58">
        <f>VLOOKUP(H58,Before!B64:AN638,37,FALSE)</f>
        <v>5.1517074165710142</v>
      </c>
      <c r="N58">
        <f>VLOOKUP(H58,After!B64:AN638,37,FALSE)</f>
        <v>1.1760942514409862</v>
      </c>
      <c r="O58" s="57">
        <f t="shared" si="0"/>
        <v>35.016537913531472</v>
      </c>
      <c r="P58" s="57">
        <f t="shared" si="1"/>
        <v>33.921923156854206</v>
      </c>
      <c r="Q58" s="104">
        <f t="shared" si="2"/>
        <v>0.21590004463578055</v>
      </c>
      <c r="R58" s="104">
        <f t="shared" si="3"/>
        <v>7.5390997752978417E-2</v>
      </c>
      <c r="S58" s="57">
        <f t="shared" si="4"/>
        <v>206.70254702037056</v>
      </c>
      <c r="T58" s="57">
        <f t="shared" si="5"/>
        <v>227.75299395406978</v>
      </c>
      <c r="U58" s="57">
        <f t="shared" si="6"/>
        <v>211.2228335784088</v>
      </c>
    </row>
    <row r="59" spans="2:21" x14ac:dyDescent="0.2">
      <c r="B59" s="15" t="s">
        <v>215</v>
      </c>
      <c r="C59">
        <f>VLOOKUP(B59,Sheet1!$A$5:$S$377,19,FALSE)</f>
        <v>84914</v>
      </c>
      <c r="D59">
        <v>3.6490426484552212</v>
      </c>
      <c r="E59">
        <v>-9.8916343284875946E-2</v>
      </c>
      <c r="F59">
        <f>VLOOKUP(B59,Before!B65:AN639,37,FALSE)</f>
        <v>1.0210867989739993</v>
      </c>
      <c r="G59">
        <f>VLOOKUP(B59,After!B65:AN639,37,FALSE)</f>
        <v>0.32668376911899921</v>
      </c>
      <c r="H59" t="s">
        <v>155</v>
      </c>
      <c r="I59">
        <f>VLOOKUP(H59,Sheet1!$A$5:$S$377,19,FALSE)</f>
        <v>769544</v>
      </c>
      <c r="J59">
        <v>171.28127699999999</v>
      </c>
      <c r="K59">
        <v>-16.004165</v>
      </c>
      <c r="L59">
        <v>6.2265000000000001E-2</v>
      </c>
      <c r="M59">
        <f>VLOOKUP(H59,Before!B65:AN639,37,FALSE)</f>
        <v>8.0520313458960118</v>
      </c>
      <c r="N59">
        <f>VLOOKUP(H59,After!B65:AN639,37,FALSE)</f>
        <v>1.7956977937600129</v>
      </c>
      <c r="O59" s="57">
        <f t="shared" si="0"/>
        <v>42.973392473034146</v>
      </c>
      <c r="P59" s="57">
        <f t="shared" si="1"/>
        <v>41.808492182329715</v>
      </c>
      <c r="Q59" s="104">
        <f t="shared" si="2"/>
        <v>0.27243809263236646</v>
      </c>
      <c r="R59" s="104">
        <f t="shared" si="3"/>
        <v>8.9525884071894005E-2</v>
      </c>
      <c r="S59" s="57">
        <f t="shared" si="4"/>
        <v>265.46750846900056</v>
      </c>
      <c r="T59" s="57">
        <f t="shared" si="5"/>
        <v>309.91768709720623</v>
      </c>
      <c r="U59" s="57">
        <f t="shared" si="6"/>
        <v>271.64819636993616</v>
      </c>
    </row>
    <row r="60" spans="2:21" x14ac:dyDescent="0.2">
      <c r="B60" s="15" t="s">
        <v>314</v>
      </c>
      <c r="C60">
        <f>VLOOKUP(B60,Sheet1!$A$5:$S$377,19,FALSE)</f>
        <v>87140</v>
      </c>
      <c r="D60">
        <v>6.5398441451105764</v>
      </c>
      <c r="E60">
        <v>0.25380146006346394</v>
      </c>
      <c r="F60">
        <f>VLOOKUP(B60,Before!B66:AN640,37,FALSE)</f>
        <v>0.80916685484500039</v>
      </c>
      <c r="G60">
        <f>VLOOKUP(B60,After!B66:AN640,37,FALSE)</f>
        <v>0.27007215386799999</v>
      </c>
      <c r="H60" t="s">
        <v>166</v>
      </c>
      <c r="I60">
        <f>VLOOKUP(H60,Sheet1!$A$5:$S$377,19,FALSE)</f>
        <v>717991</v>
      </c>
      <c r="J60">
        <v>195.21872400000001</v>
      </c>
      <c r="K60">
        <v>-13.756818000000001</v>
      </c>
      <c r="L60">
        <v>4.2598999999999998E-2</v>
      </c>
      <c r="M60">
        <f>VLOOKUP(H60,Before!B66:AN640,37,FALSE)</f>
        <v>8.8007191887260205</v>
      </c>
      <c r="N60">
        <f>VLOOKUP(H60,After!B66:AN640,37,FALSE)</f>
        <v>1.9588853235250099</v>
      </c>
      <c r="O60" s="57">
        <f t="shared" si="0"/>
        <v>75.049852480038737</v>
      </c>
      <c r="P60" s="57">
        <f t="shared" si="1"/>
        <v>77.962423745398667</v>
      </c>
      <c r="Q60" s="104">
        <f t="shared" si="2"/>
        <v>0.12872436529420989</v>
      </c>
      <c r="R60" s="104">
        <f t="shared" si="3"/>
        <v>4.1296420507194453E-2</v>
      </c>
      <c r="S60" s="57">
        <f t="shared" si="4"/>
        <v>346.88630307621617</v>
      </c>
      <c r="T60" s="57">
        <f t="shared" si="5"/>
        <v>384.67713407700217</v>
      </c>
      <c r="U60" s="57">
        <f t="shared" si="6"/>
        <v>352.71388008154344</v>
      </c>
    </row>
    <row r="61" spans="2:21" x14ac:dyDescent="0.2">
      <c r="B61" s="15" t="s">
        <v>315</v>
      </c>
      <c r="C61">
        <f>VLOOKUP(B61,Sheet1!$A$5:$S$377,19,FALSE)</f>
        <v>133650</v>
      </c>
      <c r="D61">
        <v>7.3685564231245202</v>
      </c>
      <c r="E61">
        <v>0.65532818282821559</v>
      </c>
      <c r="F61">
        <f>VLOOKUP(B61,Before!B67:AN641,37,FALSE)</f>
        <v>0.91252378828199898</v>
      </c>
      <c r="G61">
        <f>VLOOKUP(B61,After!B67:AN641,37,FALSE)</f>
        <v>0.21345707577199935</v>
      </c>
      <c r="H61" t="s">
        <v>166</v>
      </c>
      <c r="I61">
        <f>VLOOKUP(H61,Sheet1!$A$5:$S$377,19,FALSE)</f>
        <v>717991</v>
      </c>
      <c r="J61">
        <v>195.21872400000001</v>
      </c>
      <c r="K61">
        <v>-13.756818000000001</v>
      </c>
      <c r="L61">
        <v>4.2598999999999998E-2</v>
      </c>
      <c r="M61">
        <f>VLOOKUP(H61,Before!B67:AN641,37,FALSE)</f>
        <v>8.8007191887260205</v>
      </c>
      <c r="N61">
        <f>VLOOKUP(H61,After!B67:AN641,37,FALSE)</f>
        <v>1.9588853235250099</v>
      </c>
      <c r="O61" s="57">
        <f t="shared" si="0"/>
        <v>55.13323174803233</v>
      </c>
      <c r="P61" s="57">
        <f t="shared" si="1"/>
        <v>60.036547743754099</v>
      </c>
      <c r="Q61" s="104">
        <f t="shared" si="2"/>
        <v>0.13592920657822333</v>
      </c>
      <c r="R61" s="104">
        <f t="shared" si="3"/>
        <v>2.8968642365567478E-2</v>
      </c>
      <c r="S61" s="57">
        <f t="shared" si="4"/>
        <v>326.96968234420979</v>
      </c>
      <c r="T61" s="57">
        <f t="shared" si="5"/>
        <v>360.31165547092701</v>
      </c>
      <c r="U61" s="57">
        <f t="shared" si="6"/>
        <v>331.2951039554851</v>
      </c>
    </row>
    <row r="62" spans="2:21" x14ac:dyDescent="0.2">
      <c r="B62" s="15" t="s">
        <v>200</v>
      </c>
      <c r="C62">
        <f>VLOOKUP(B62,Sheet1!$A$5:$S$377,19,FALSE)</f>
        <v>104497</v>
      </c>
      <c r="D62">
        <v>4.3801344320977273</v>
      </c>
      <c r="E62">
        <v>-9.9580411023780485E-2</v>
      </c>
      <c r="F62">
        <f>VLOOKUP(B62,Before!B68:AN642,37,FALSE)</f>
        <v>1.2080606443799997</v>
      </c>
      <c r="G62">
        <f>VLOOKUP(B62,After!B68:AN642,37,FALSE)</f>
        <v>0.38904950704500063</v>
      </c>
      <c r="H62" t="s">
        <v>153</v>
      </c>
      <c r="I62">
        <f>VLOOKUP(H62,Sheet1!$A$5:$S$377,19,FALSE)</f>
        <v>500930</v>
      </c>
      <c r="J62">
        <v>147.97007500000001</v>
      </c>
      <c r="K62">
        <v>-13.95856</v>
      </c>
      <c r="L62">
        <v>3.0005E-2</v>
      </c>
      <c r="M62">
        <f>VLOOKUP(H62,Before!B68:AN642,37,FALSE)</f>
        <v>6.0392588656800115</v>
      </c>
      <c r="N62">
        <f>VLOOKUP(H62,After!B68:AN642,37,FALSE)</f>
        <v>1.298029539989983</v>
      </c>
      <c r="O62" s="57">
        <f t="shared" si="0"/>
        <v>41.916365370275962</v>
      </c>
      <c r="P62" s="57">
        <f t="shared" si="1"/>
        <v>40.963415419332101</v>
      </c>
      <c r="Q62" s="104">
        <f t="shared" si="2"/>
        <v>0.26967355885050298</v>
      </c>
      <c r="R62" s="104">
        <f t="shared" si="3"/>
        <v>8.8821362238116888E-2</v>
      </c>
      <c r="S62" s="57">
        <f t="shared" si="4"/>
        <v>337.247190036397</v>
      </c>
      <c r="T62" s="57">
        <f t="shared" si="5"/>
        <v>389.68224477269825</v>
      </c>
      <c r="U62" s="57">
        <f t="shared" si="6"/>
        <v>343.56149808339848</v>
      </c>
    </row>
    <row r="63" spans="2:21" x14ac:dyDescent="0.2">
      <c r="B63" s="15" t="s">
        <v>324</v>
      </c>
      <c r="C63">
        <f>VLOOKUP(B63,Sheet1!$A$5:$S$377,19,FALSE)</f>
        <v>122089</v>
      </c>
      <c r="D63">
        <v>6.0577543676924819</v>
      </c>
      <c r="E63">
        <v>0.83533011758489284</v>
      </c>
      <c r="F63">
        <f>VLOOKUP(B63,Before!B69:AN643,37,FALSE)</f>
        <v>1.214625354332</v>
      </c>
      <c r="G63">
        <f>VLOOKUP(B63,After!B69:AN643,37,FALSE)</f>
        <v>0.21826192301999914</v>
      </c>
      <c r="H63" t="s">
        <v>167</v>
      </c>
      <c r="I63">
        <f>VLOOKUP(H63,Sheet1!$A$5:$S$377,19,FALSE)</f>
        <v>882274</v>
      </c>
      <c r="J63">
        <v>239.79553999999999</v>
      </c>
      <c r="K63">
        <v>-22.295573999999998</v>
      </c>
      <c r="L63">
        <v>5.2663000000000001E-2</v>
      </c>
      <c r="M63">
        <f>VLOOKUP(H63,Before!B69:AN643,37,FALSE)</f>
        <v>8.7879789527920025</v>
      </c>
      <c r="N63">
        <f>VLOOKUP(H63,After!B69:AN643,37,FALSE)</f>
        <v>1.8248483553830113</v>
      </c>
      <c r="O63" s="57">
        <f t="shared" si="0"/>
        <v>49.617527932020757</v>
      </c>
      <c r="P63" s="57">
        <f t="shared" si="1"/>
        <v>56.459504830716732</v>
      </c>
      <c r="Q63" s="104">
        <f t="shared" si="2"/>
        <v>0.23257883621901784</v>
      </c>
      <c r="R63" s="104">
        <f t="shared" si="3"/>
        <v>3.6030170550335375E-2</v>
      </c>
      <c r="S63" s="57">
        <f t="shared" si="4"/>
        <v>321.35043290258545</v>
      </c>
      <c r="T63" s="57">
        <f t="shared" si="5"/>
        <v>359.688322577799</v>
      </c>
      <c r="U63" s="57">
        <f t="shared" si="6"/>
        <v>325.20650741376465</v>
      </c>
    </row>
    <row r="64" spans="2:21" x14ac:dyDescent="0.2">
      <c r="B64" s="15" t="s">
        <v>339</v>
      </c>
      <c r="C64">
        <f>VLOOKUP(B64,Sheet1!$A$5:$S$377,19,FALSE)</f>
        <v>92452</v>
      </c>
      <c r="D64">
        <v>3.9000326735704625</v>
      </c>
      <c r="E64">
        <v>0.13603584950990433</v>
      </c>
      <c r="F64">
        <f>VLOOKUP(B64,Before!B70:AN644,37,FALSE)</f>
        <v>0.94926515738400008</v>
      </c>
      <c r="G64">
        <f>VLOOKUP(B64,After!B70:AN644,37,FALSE)</f>
        <v>0.28264598265000007</v>
      </c>
      <c r="H64" t="s">
        <v>169</v>
      </c>
      <c r="I64">
        <f>VLOOKUP(H64,Sheet1!$A$5:$S$377,19,FALSE)</f>
        <v>708646</v>
      </c>
      <c r="J64">
        <v>154.52139299999999</v>
      </c>
      <c r="K64">
        <v>-8.2669230000000002</v>
      </c>
      <c r="L64">
        <v>5.0396999999999997E-2</v>
      </c>
      <c r="M64">
        <f>VLOOKUP(H64,Before!B70:AN644,37,FALSE)</f>
        <v>3.7634528055680221</v>
      </c>
      <c r="N64">
        <f>VLOOKUP(H64,After!B70:AN644,37,FALSE)</f>
        <v>0.66160553637399744</v>
      </c>
      <c r="O64" s="57">
        <f t="shared" si="0"/>
        <v>42.184405676139647</v>
      </c>
      <c r="P64" s="57">
        <f t="shared" si="1"/>
        <v>43.65582705707142</v>
      </c>
      <c r="Q64" s="104">
        <f t="shared" si="2"/>
        <v>0.25219605694564412</v>
      </c>
      <c r="R64" s="104">
        <f t="shared" si="3"/>
        <v>7.2472721719851377E-2</v>
      </c>
      <c r="S64" s="57">
        <f t="shared" si="4"/>
        <v>260.16488676260593</v>
      </c>
      <c r="T64" s="57">
        <f t="shared" si="5"/>
        <v>285.93768579212622</v>
      </c>
      <c r="U64" s="57">
        <f t="shared" si="6"/>
        <v>264.15572469104524</v>
      </c>
    </row>
    <row r="65" spans="2:21" x14ac:dyDescent="0.2">
      <c r="B65" s="15" t="s">
        <v>352</v>
      </c>
      <c r="C65">
        <f>VLOOKUP(B65,Sheet1!$A$5:$S$377,19,FALSE)</f>
        <v>132094</v>
      </c>
      <c r="D65">
        <v>5.2385938972709143</v>
      </c>
      <c r="E65">
        <v>-0.12104430369419383</v>
      </c>
      <c r="F65">
        <f>VLOOKUP(B65,Before!B71:AN645,37,FALSE)</f>
        <v>0.60532837350999991</v>
      </c>
      <c r="G65">
        <f>VLOOKUP(B65,After!B71:AN645,37,FALSE)</f>
        <v>0.25709870742900076</v>
      </c>
      <c r="H65" t="s">
        <v>172</v>
      </c>
      <c r="I65">
        <f>VLOOKUP(H65,Sheet1!$A$5:$S$377,19,FALSE)</f>
        <v>652116</v>
      </c>
      <c r="J65">
        <v>108.244812</v>
      </c>
      <c r="K65">
        <v>9.3381190000000007</v>
      </c>
      <c r="M65">
        <f>VLOOKUP(H65,Before!B71:AN645,37,FALSE)</f>
        <v>4.7434513849110118</v>
      </c>
      <c r="N65">
        <f>VLOOKUP(H65,After!B71:AN645,37,FALSE)</f>
        <v>-0.36242682589399067</v>
      </c>
      <c r="O65" s="57">
        <f t="shared" si="0"/>
        <v>39.658076046382988</v>
      </c>
      <c r="P65" s="57">
        <f t="shared" si="1"/>
        <v>38.741726297763108</v>
      </c>
      <c r="Q65" s="104">
        <f t="shared" si="2"/>
        <v>0.11294202160903298</v>
      </c>
      <c r="R65" s="104">
        <f t="shared" si="3"/>
        <v>4.9077808372001944E-2</v>
      </c>
      <c r="S65" s="57">
        <f t="shared" si="4"/>
        <v>205.64819436889002</v>
      </c>
      <c r="T65" s="57">
        <f t="shared" si="5"/>
        <v>204.10131911711852</v>
      </c>
      <c r="U65" s="57">
        <f t="shared" si="6"/>
        <v>207.03875534004013</v>
      </c>
    </row>
    <row r="66" spans="2:21" x14ac:dyDescent="0.2">
      <c r="B66" s="15" t="s">
        <v>358</v>
      </c>
      <c r="C66">
        <f>VLOOKUP(B66,Sheet1!$A$5:$S$377,19,FALSE)</f>
        <v>163161</v>
      </c>
      <c r="D66">
        <v>6.8116622703418281</v>
      </c>
      <c r="E66">
        <v>-0.47355892986714121</v>
      </c>
      <c r="F66">
        <f>VLOOKUP(B66,Before!B72:AN646,37,FALSE)</f>
        <v>1.0588956232879996</v>
      </c>
      <c r="G66">
        <f>VLOOKUP(B66,After!B72:AN646,37,FALSE)</f>
        <v>0.39803909037900009</v>
      </c>
      <c r="H66" t="s">
        <v>174</v>
      </c>
      <c r="I66">
        <f>VLOOKUP(H66,Sheet1!$A$5:$S$377,19,FALSE)</f>
        <v>536537</v>
      </c>
      <c r="J66">
        <v>120.47129099999999</v>
      </c>
      <c r="K66">
        <v>-12.369882</v>
      </c>
      <c r="L66">
        <v>4.1617000000000001E-2</v>
      </c>
      <c r="M66">
        <f>VLOOKUP(H66,Before!B72:AN646,37,FALSE)</f>
        <v>5.3179607933560096</v>
      </c>
      <c r="N66">
        <f>VLOOKUP(H66,After!B72:AN646,37,FALSE)</f>
        <v>1.163167827973</v>
      </c>
      <c r="O66" s="57">
        <f t="shared" si="0"/>
        <v>41.74810322529175</v>
      </c>
      <c r="P66" s="57">
        <f t="shared" si="1"/>
        <v>38.845700507319073</v>
      </c>
      <c r="Q66" s="104">
        <f t="shared" si="2"/>
        <v>0.14534845191215692</v>
      </c>
      <c r="R66" s="104">
        <f t="shared" si="3"/>
        <v>5.8434942101001343E-2</v>
      </c>
      <c r="S66" s="57">
        <f t="shared" si="4"/>
        <v>266.20545472201985</v>
      </c>
      <c r="T66" s="57">
        <f t="shared" si="5"/>
        <v>308.56441787644525</v>
      </c>
      <c r="U66" s="57">
        <f t="shared" si="6"/>
        <v>270.81291998621811</v>
      </c>
    </row>
    <row r="67" spans="2:21" x14ac:dyDescent="0.2">
      <c r="B67" s="37" t="s">
        <v>375</v>
      </c>
      <c r="C67">
        <f>VLOOKUP(B67,Sheet1!$A$5:$S$377,19,FALSE)</f>
        <v>105917</v>
      </c>
      <c r="D67">
        <v>4.5849944986212083</v>
      </c>
      <c r="E67">
        <v>-0.20962949258140307</v>
      </c>
      <c r="F67">
        <f>VLOOKUP(B67,Before!B73:AN647,37,FALSE)</f>
        <v>0.70282058368700007</v>
      </c>
      <c r="G67">
        <f>VLOOKUP(B67,After!B73:AN647,37,FALSE)</f>
        <v>0.26659903828500031</v>
      </c>
      <c r="H67" t="s">
        <v>176</v>
      </c>
      <c r="I67">
        <f>VLOOKUP(H67,Sheet1!$A$5:$S$377,19,FALSE)</f>
        <v>740558</v>
      </c>
      <c r="J67">
        <v>169.72107600000001</v>
      </c>
      <c r="K67">
        <v>-13.047340999999999</v>
      </c>
      <c r="L67">
        <v>5.2557E-2</v>
      </c>
      <c r="M67">
        <f>VLOOKUP(H67,Before!B73:AN647,37,FALSE)</f>
        <v>6.4514141241510004</v>
      </c>
      <c r="N67">
        <f>VLOOKUP(H67,After!B73:AN647,37,FALSE)</f>
        <v>1.3597832053979744</v>
      </c>
      <c r="O67" s="57">
        <f t="shared" si="0"/>
        <v>43.288560841236141</v>
      </c>
      <c r="P67" s="57">
        <f t="shared" si="1"/>
        <v>41.309374378426554</v>
      </c>
      <c r="Q67" s="104">
        <f t="shared" si="2"/>
        <v>0.14658513054966696</v>
      </c>
      <c r="R67" s="104">
        <f t="shared" si="3"/>
        <v>5.8145988695334647E-2</v>
      </c>
      <c r="S67" s="57">
        <f t="shared" si="4"/>
        <v>272.39758268692549</v>
      </c>
      <c r="T67" s="57">
        <f t="shared" si="5"/>
        <v>307.34216278094806</v>
      </c>
      <c r="U67" s="57">
        <f t="shared" si="6"/>
        <v>276.75079916427256</v>
      </c>
    </row>
    <row r="68" spans="2:21" x14ac:dyDescent="0.2">
      <c r="B68" s="15" t="s">
        <v>368</v>
      </c>
      <c r="C68">
        <f>VLOOKUP(B68,Sheet1!$A$5:$S$377,19,FALSE)</f>
        <v>96091</v>
      </c>
      <c r="D68">
        <v>5.3426048774339217</v>
      </c>
      <c r="E68">
        <v>0.42744246916051321</v>
      </c>
      <c r="F68">
        <f>VLOOKUP(B68,Before!B74:AN648,37,FALSE)</f>
        <v>0.44622810627600007</v>
      </c>
      <c r="G68">
        <f>VLOOKUP(B68,After!B74:AN648,37,FALSE)</f>
        <v>0.14603931327799913</v>
      </c>
      <c r="H68" t="s">
        <v>175</v>
      </c>
      <c r="I68">
        <f>VLOOKUP(H68,Sheet1!$A$5:$S$377,19,FALSE)</f>
        <v>840024</v>
      </c>
      <c r="J68">
        <v>160.187195</v>
      </c>
      <c r="K68">
        <v>-12.742551000000001</v>
      </c>
      <c r="L68">
        <v>6.1440000000000002E-2</v>
      </c>
      <c r="M68">
        <f>VLOOKUP(H68,Before!B74:AN648,37,FALSE)</f>
        <v>3.2572989316129792</v>
      </c>
      <c r="N68">
        <f>VLOOKUP(H68,After!B74:AN648,37,FALSE)</f>
        <v>0.48963843081600089</v>
      </c>
      <c r="O68" s="57">
        <f t="shared" ref="O68:O90" si="21">D68/C68*1000000</f>
        <v>55.599430513096145</v>
      </c>
      <c r="P68" s="57">
        <f t="shared" ref="P68:P90" si="22">(D68+E68)/C68*1000000</f>
        <v>60.047739607189378</v>
      </c>
      <c r="Q68" s="104">
        <f t="shared" ref="Q68:Q90" si="23">F68/(D68-E68)</f>
        <v>9.0786034969035839E-2</v>
      </c>
      <c r="R68" s="104">
        <f t="shared" ref="R68:R90" si="24">G68/(D68)</f>
        <v>2.7334851936148138E-2</v>
      </c>
      <c r="S68" s="57">
        <f t="shared" ref="S68:S90" si="25">((D68)/C68*1000000)+(J68-L68)/I68*1000000</f>
        <v>246.21988302397679</v>
      </c>
      <c r="T68" s="57">
        <f t="shared" ref="T68:T90" si="26">((D68-E68+F68)/C68*1000000)+(J68-K68-L68+M68)/I68*1000000</f>
        <v>265.46227762547767</v>
      </c>
      <c r="U68" s="57">
        <f t="shared" ref="U68:U90" si="27">(D68+G68)*1000000/C68+(J68-L68+N68)/I68*1000000</f>
        <v>248.32257146472244</v>
      </c>
    </row>
    <row r="69" spans="2:21" x14ac:dyDescent="0.2">
      <c r="B69" s="15" t="s">
        <v>394</v>
      </c>
      <c r="C69">
        <f>VLOOKUP(B69,Sheet1!$A$5:$S$377,19,FALSE)</f>
        <v>123115</v>
      </c>
      <c r="D69">
        <v>4.6793592520305527</v>
      </c>
      <c r="E69">
        <v>-0.1429363072462505</v>
      </c>
      <c r="F69">
        <f>VLOOKUP(B69,Before!B75:AN649,37,FALSE)</f>
        <v>1.2121104865080001</v>
      </c>
      <c r="G69">
        <f>VLOOKUP(B69,After!B75:AN649,37,FALSE)</f>
        <v>0.39478012311800015</v>
      </c>
      <c r="H69" t="s">
        <v>178</v>
      </c>
      <c r="I69">
        <f>VLOOKUP(H69,Sheet1!$A$5:$S$377,19,FALSE)</f>
        <v>549339</v>
      </c>
      <c r="J69">
        <v>98.680019000000001</v>
      </c>
      <c r="K69">
        <v>-8.8788440000000008</v>
      </c>
      <c r="L69">
        <v>4.7869000000000002E-2</v>
      </c>
      <c r="M69">
        <f>VLOOKUP(H69,Before!B75:AN649,37,FALSE)</f>
        <v>2.975272495377979</v>
      </c>
      <c r="N69">
        <f>VLOOKUP(H69,After!B75:AN649,37,FALSE)</f>
        <v>0.56987762201799796</v>
      </c>
      <c r="O69" s="57">
        <f t="shared" si="21"/>
        <v>38.008035186862308</v>
      </c>
      <c r="P69" s="57">
        <f t="shared" si="22"/>
        <v>36.847036874339459</v>
      </c>
      <c r="Q69" s="104">
        <f t="shared" si="23"/>
        <v>0.25135549482781594</v>
      </c>
      <c r="R69" s="104">
        <f t="shared" si="24"/>
        <v>8.4366277914372567E-2</v>
      </c>
      <c r="S69" s="57">
        <f t="shared" si="25"/>
        <v>217.55499981162041</v>
      </c>
      <c r="T69" s="57">
        <f t="shared" si="26"/>
        <v>250.14022288568566</v>
      </c>
      <c r="U69" s="57">
        <f t="shared" si="27"/>
        <v>221.79898415373515</v>
      </c>
    </row>
    <row r="70" spans="2:21" x14ac:dyDescent="0.2">
      <c r="B70" s="15" t="s">
        <v>250</v>
      </c>
      <c r="C70">
        <f>VLOOKUP(B70,Sheet1!$A$5:$S$377,19,FALSE)</f>
        <v>112160</v>
      </c>
      <c r="D70">
        <v>4.6692494154288839</v>
      </c>
      <c r="E70">
        <v>3.8056218858590896E-2</v>
      </c>
      <c r="F70">
        <f>VLOOKUP(B70,Before!B76:AN650,37,FALSE)</f>
        <v>0.38654306920899995</v>
      </c>
      <c r="G70">
        <f>VLOOKUP(B70,After!B76:AN650,37,FALSE)</f>
        <v>0.18431055197900026</v>
      </c>
      <c r="H70" t="s">
        <v>160</v>
      </c>
      <c r="I70">
        <f>VLOOKUP(H70,Sheet1!$A$5:$S$377,19,FALSE)</f>
        <v>600886</v>
      </c>
      <c r="J70">
        <v>125.096048</v>
      </c>
      <c r="K70">
        <v>-6.9262740000000003</v>
      </c>
      <c r="L70">
        <v>5.3565000000000002E-2</v>
      </c>
      <c r="M70">
        <f>VLOOKUP(H70,Before!B76:AN650,37,FALSE)</f>
        <v>4.3493368409960169</v>
      </c>
      <c r="N70">
        <f>VLOOKUP(H70,After!B76:AN650,37,FALSE)</f>
        <v>0.89630709205698622</v>
      </c>
      <c r="O70" s="57">
        <f t="shared" si="21"/>
        <v>41.630255130428708</v>
      </c>
      <c r="P70" s="57">
        <f t="shared" si="22"/>
        <v>41.969558080309156</v>
      </c>
      <c r="Q70" s="104">
        <f t="shared" si="23"/>
        <v>8.3465114237786672E-2</v>
      </c>
      <c r="R70" s="104">
        <f t="shared" si="24"/>
        <v>3.9473271950299274E-2</v>
      </c>
      <c r="S70" s="57">
        <f t="shared" si="25"/>
        <v>249.72710378391704</v>
      </c>
      <c r="T70" s="57">
        <f t="shared" si="26"/>
        <v>271.59912999650334</v>
      </c>
      <c r="U70" s="57">
        <f t="shared" si="27"/>
        <v>252.86202866071861</v>
      </c>
    </row>
    <row r="71" spans="2:21" x14ac:dyDescent="0.2">
      <c r="B71" s="15" t="s">
        <v>376</v>
      </c>
      <c r="C71">
        <f>VLOOKUP(B71,Sheet1!$A$5:$S$377,19,FALSE)</f>
        <v>130310</v>
      </c>
      <c r="D71">
        <v>5.5538454245804969</v>
      </c>
      <c r="E71">
        <v>-0.4357903234817796</v>
      </c>
      <c r="F71">
        <f>VLOOKUP(B71,Before!B77:AN651,37,FALSE)</f>
        <v>1.1250371731950004</v>
      </c>
      <c r="G71">
        <f>VLOOKUP(B71,After!B77:AN651,37,FALSE)</f>
        <v>0.38852397676000017</v>
      </c>
      <c r="H71" t="s">
        <v>176</v>
      </c>
      <c r="I71">
        <f>VLOOKUP(H71,Sheet1!$A$5:$S$377,19,FALSE)</f>
        <v>740558</v>
      </c>
      <c r="J71">
        <v>169.72107600000001</v>
      </c>
      <c r="K71">
        <v>-13.047340999999999</v>
      </c>
      <c r="L71">
        <v>5.2557E-2</v>
      </c>
      <c r="M71">
        <f>VLOOKUP(H71,Before!B77:AN651,37,FALSE)</f>
        <v>6.4514141241510004</v>
      </c>
      <c r="N71">
        <f>VLOOKUP(H71,After!B77:AN651,37,FALSE)</f>
        <v>1.3597832053979744</v>
      </c>
      <c r="O71" s="57">
        <f t="shared" si="21"/>
        <v>42.620254965701001</v>
      </c>
      <c r="P71" s="57">
        <f t="shared" si="22"/>
        <v>39.275996478387817</v>
      </c>
      <c r="Q71" s="104">
        <f t="shared" si="23"/>
        <v>0.18783064956144691</v>
      </c>
      <c r="R71" s="104">
        <f t="shared" si="24"/>
        <v>6.995584987663693E-2</v>
      </c>
      <c r="S71" s="57">
        <f t="shared" si="25"/>
        <v>271.72927681139032</v>
      </c>
      <c r="T71" s="57">
        <f t="shared" si="26"/>
        <v>310.03689470031918</v>
      </c>
      <c r="U71" s="57">
        <f t="shared" si="27"/>
        <v>276.54697327751018</v>
      </c>
    </row>
    <row r="72" spans="2:21" x14ac:dyDescent="0.2">
      <c r="B72" s="15" t="s">
        <v>387</v>
      </c>
      <c r="C72">
        <f>VLOOKUP(B72,Sheet1!$A$5:$S$377,19,FALSE)</f>
        <v>82945</v>
      </c>
      <c r="D72">
        <v>2.7529742403627155</v>
      </c>
      <c r="E72">
        <v>-4.8627330716042E-2</v>
      </c>
      <c r="F72">
        <f>VLOOKUP(B72,Before!B78:AN652,37,FALSE)</f>
        <v>2.4115662691000406E-2</v>
      </c>
      <c r="G72">
        <f>VLOOKUP(B72,After!B78:AN652,37,FALSE)</f>
        <v>6.3465507509999686E-2</v>
      </c>
      <c r="H72" t="s">
        <v>177</v>
      </c>
      <c r="I72">
        <f>VLOOKUP(H72,Sheet1!$A$5:$S$377,19,FALSE)</f>
        <v>1132533</v>
      </c>
      <c r="J72">
        <v>134.777873</v>
      </c>
      <c r="K72">
        <v>43.931789000000002</v>
      </c>
      <c r="M72">
        <f>VLOOKUP(H72,Before!B78:AN652,37,FALSE)</f>
        <v>3.0094082389939985</v>
      </c>
      <c r="N72">
        <f>VLOOKUP(H72,After!B78:AN652,37,FALSE)</f>
        <v>-0.45126519832297163</v>
      </c>
      <c r="O72" s="57">
        <f t="shared" si="21"/>
        <v>33.190357952410821</v>
      </c>
      <c r="P72" s="57">
        <f t="shared" si="22"/>
        <v>32.604098012498326</v>
      </c>
      <c r="Q72" s="104">
        <f t="shared" si="23"/>
        <v>8.6078130951770786E-3</v>
      </c>
      <c r="R72" s="104">
        <f t="shared" si="24"/>
        <v>2.305343311226837E-2</v>
      </c>
      <c r="S72" s="57">
        <f t="shared" si="25"/>
        <v>152.19604961879054</v>
      </c>
      <c r="T72" s="57">
        <f t="shared" si="26"/>
        <v>116.93955272083625</v>
      </c>
      <c r="U72" s="57">
        <f t="shared" si="27"/>
        <v>152.56274476018368</v>
      </c>
    </row>
    <row r="73" spans="2:21" x14ac:dyDescent="0.2">
      <c r="B73" s="15" t="s">
        <v>216</v>
      </c>
      <c r="C73">
        <f>VLOOKUP(B73,Sheet1!$A$5:$S$377,19,FALSE)</f>
        <v>129699</v>
      </c>
      <c r="D73">
        <v>6.5117415199245086</v>
      </c>
      <c r="E73">
        <v>0.21627691479960642</v>
      </c>
      <c r="F73">
        <f>VLOOKUP(B73,Before!B79:AN653,37,FALSE)</f>
        <v>0.43719982686700032</v>
      </c>
      <c r="G73">
        <f>VLOOKUP(B73,After!B79:AN653,37,FALSE)</f>
        <v>0.18857764778999986</v>
      </c>
      <c r="H73" t="s">
        <v>155</v>
      </c>
      <c r="I73">
        <f>VLOOKUP(H73,Sheet1!$A$5:$S$377,19,FALSE)</f>
        <v>769544</v>
      </c>
      <c r="J73">
        <v>171.28127699999999</v>
      </c>
      <c r="K73">
        <v>-16.004165</v>
      </c>
      <c r="L73">
        <v>6.2265000000000001E-2</v>
      </c>
      <c r="M73">
        <f>VLOOKUP(H73,Before!B79:AN653,37,FALSE)</f>
        <v>8.0520313458960118</v>
      </c>
      <c r="N73">
        <f>VLOOKUP(H73,After!B79:AN653,37,FALSE)</f>
        <v>1.7956977937600129</v>
      </c>
      <c r="O73" s="57">
        <f t="shared" si="21"/>
        <v>50.206566896618391</v>
      </c>
      <c r="P73" s="57">
        <f t="shared" si="22"/>
        <v>51.874096444260282</v>
      </c>
      <c r="Q73" s="104">
        <f t="shared" si="23"/>
        <v>6.9446792935837068E-2</v>
      </c>
      <c r="R73" s="104">
        <f t="shared" si="24"/>
        <v>2.8959633488674787E-2</v>
      </c>
      <c r="S73" s="57">
        <f t="shared" si="25"/>
        <v>272.70068289258484</v>
      </c>
      <c r="T73" s="57">
        <f t="shared" si="26"/>
        <v>305.66435986592148</v>
      </c>
      <c r="U73" s="57">
        <f t="shared" si="27"/>
        <v>276.48810361685423</v>
      </c>
    </row>
    <row r="74" spans="2:21" x14ac:dyDescent="0.2">
      <c r="B74" s="15" t="s">
        <v>243</v>
      </c>
      <c r="C74">
        <f>VLOOKUP(B74,Sheet1!$A$5:$S$377,19,FALSE)</f>
        <v>154078</v>
      </c>
      <c r="D74">
        <v>9.6631235027729296</v>
      </c>
      <c r="E74">
        <v>8.3826980561951814E-2</v>
      </c>
      <c r="F74">
        <f>VLOOKUP(B74,Before!B80:AN654,37,FALSE)</f>
        <v>-0.2094039940350001</v>
      </c>
      <c r="G74">
        <f>VLOOKUP(B74,After!B80:AN654,37,FALSE)</f>
        <v>0.2611655000739983</v>
      </c>
      <c r="H74" t="s">
        <v>159</v>
      </c>
      <c r="I74">
        <f>VLOOKUP(H74,Sheet1!$A$5:$S$377,19,FALSE)</f>
        <v>1446072</v>
      </c>
      <c r="J74">
        <v>260.33242300000001</v>
      </c>
      <c r="K74">
        <v>-21.965982</v>
      </c>
      <c r="L74">
        <v>0.12411</v>
      </c>
      <c r="M74">
        <f>VLOOKUP(H74,Before!B80:AN654,37,FALSE)</f>
        <v>4.5561817326330356</v>
      </c>
      <c r="N74">
        <f>VLOOKUP(H74,After!B80:AN654,37,FALSE)</f>
        <v>0.5858344064139942</v>
      </c>
      <c r="O74" s="57">
        <f t="shared" si="21"/>
        <v>62.715790072384955</v>
      </c>
      <c r="P74" s="57">
        <f t="shared" si="22"/>
        <v>63.259845554426214</v>
      </c>
      <c r="Q74" s="104">
        <f t="shared" si="23"/>
        <v>-2.1860059718317185E-2</v>
      </c>
      <c r="R74" s="104">
        <f t="shared" si="24"/>
        <v>2.7027027026929155E-2</v>
      </c>
      <c r="S74" s="57">
        <f t="shared" si="25"/>
        <v>242.65725425950703</v>
      </c>
      <c r="T74" s="57">
        <f t="shared" si="26"/>
        <v>259.09495303001711</v>
      </c>
      <c r="U74" s="57">
        <f t="shared" si="27"/>
        <v>244.75739680069827</v>
      </c>
    </row>
    <row r="75" spans="2:21" x14ac:dyDescent="0.2">
      <c r="B75" s="15" t="s">
        <v>262</v>
      </c>
      <c r="C75">
        <f>VLOOKUP(B75,Sheet1!$A$5:$S$377,19,FALSE)</f>
        <v>115909</v>
      </c>
      <c r="D75">
        <v>4.8940990722629039</v>
      </c>
      <c r="E75">
        <v>0.24115250070535499</v>
      </c>
      <c r="F75">
        <f>VLOOKUP(B75,Before!B81:AN655,37,FALSE)</f>
        <v>0.40257796255100065</v>
      </c>
      <c r="G75">
        <f>VLOOKUP(B75,After!B81:AN655,37,FALSE)</f>
        <v>0.14175494940699984</v>
      </c>
      <c r="H75" t="s">
        <v>161</v>
      </c>
      <c r="I75">
        <f>VLOOKUP(H75,Sheet1!$A$5:$S$377,19,FALSE)</f>
        <v>1316305</v>
      </c>
      <c r="J75">
        <v>164.09242499999999</v>
      </c>
      <c r="K75">
        <v>3.2035130000000001</v>
      </c>
      <c r="M75">
        <f>VLOOKUP(H75,Before!B81:AN655,37,FALSE)</f>
        <v>3.8773657186210357</v>
      </c>
      <c r="N75">
        <f>VLOOKUP(H75,After!B81:AN655,37,FALSE)</f>
        <v>-0.2070307936679967</v>
      </c>
      <c r="O75" s="57">
        <f t="shared" si="21"/>
        <v>42.223632955705803</v>
      </c>
      <c r="P75" s="57">
        <f t="shared" si="22"/>
        <v>44.304165966130832</v>
      </c>
      <c r="Q75" s="104">
        <f t="shared" si="23"/>
        <v>8.6521079999472214E-2</v>
      </c>
      <c r="R75" s="104">
        <f t="shared" si="24"/>
        <v>2.8964462572976898E-2</v>
      </c>
      <c r="S75" s="57">
        <f t="shared" si="25"/>
        <v>166.88503361892595</v>
      </c>
      <c r="T75" s="57">
        <f t="shared" si="26"/>
        <v>168.78965246325362</v>
      </c>
      <c r="U75" s="57">
        <f t="shared" si="27"/>
        <v>167.95073667518039</v>
      </c>
    </row>
    <row r="76" spans="2:21" x14ac:dyDescent="0.2">
      <c r="B76" s="15" t="s">
        <v>251</v>
      </c>
      <c r="C76">
        <f>VLOOKUP(B76,Sheet1!$A$5:$S$377,19,FALSE)</f>
        <v>81940</v>
      </c>
      <c r="D76">
        <v>3.7255473673666559</v>
      </c>
      <c r="E76">
        <v>0.3298349706238799</v>
      </c>
      <c r="F76">
        <f>VLOOKUP(B76,Before!B82:AN656,37,FALSE)</f>
        <v>0.33399874769900073</v>
      </c>
      <c r="G76">
        <f>VLOOKUP(B76,After!B82:AN656,37,FALSE)</f>
        <v>0.10069046938899984</v>
      </c>
      <c r="H76" t="s">
        <v>160</v>
      </c>
      <c r="I76">
        <f>VLOOKUP(H76,Sheet1!$A$5:$S$377,19,FALSE)</f>
        <v>600886</v>
      </c>
      <c r="J76">
        <v>125.096048</v>
      </c>
      <c r="K76">
        <v>-6.9262740000000003</v>
      </c>
      <c r="L76">
        <v>5.3565000000000002E-2</v>
      </c>
      <c r="M76">
        <f>VLOOKUP(H76,Before!B82:AN656,37,FALSE)</f>
        <v>4.3493368409960169</v>
      </c>
      <c r="N76">
        <f>VLOOKUP(H76,After!B82:AN656,37,FALSE)</f>
        <v>0.89630709205698622</v>
      </c>
      <c r="O76" s="57">
        <f t="shared" si="21"/>
        <v>45.466772850459556</v>
      </c>
      <c r="P76" s="57">
        <f t="shared" si="22"/>
        <v>49.492095899323111</v>
      </c>
      <c r="Q76" s="104">
        <f t="shared" si="23"/>
        <v>9.8358962325365923E-2</v>
      </c>
      <c r="R76" s="104">
        <f t="shared" si="24"/>
        <v>2.7027027027218098E-2</v>
      </c>
      <c r="S76" s="57">
        <f t="shared" si="25"/>
        <v>253.5636215039479</v>
      </c>
      <c r="T76" s="57">
        <f t="shared" si="26"/>
        <v>272.37941157655837</v>
      </c>
      <c r="U76" s="57">
        <f t="shared" si="27"/>
        <v>256.28409569729547</v>
      </c>
    </row>
    <row r="77" spans="2:21" x14ac:dyDescent="0.2">
      <c r="B77" s="15" t="s">
        <v>286</v>
      </c>
      <c r="C77">
        <f>VLOOKUP(B77,Sheet1!$A$5:$S$377,19,FALSE)</f>
        <v>120312</v>
      </c>
      <c r="D77">
        <v>4.2698894045799376</v>
      </c>
      <c r="E77">
        <v>-0.33608479221187859</v>
      </c>
      <c r="F77">
        <f>VLOOKUP(B77,Before!B83:AN657,37,FALSE)</f>
        <v>-0.21047175377000027</v>
      </c>
      <c r="G77">
        <f>VLOOKUP(B77,After!B83:AN657,37,FALSE)</f>
        <v>3.4636006434999977E-2</v>
      </c>
      <c r="H77" t="s">
        <v>163</v>
      </c>
      <c r="I77">
        <f>VLOOKUP(H77,Sheet1!$A$5:$S$377,19,FALSE)</f>
        <v>1449352</v>
      </c>
      <c r="J77">
        <v>289.10430000000002</v>
      </c>
      <c r="K77">
        <v>-22.058171000000002</v>
      </c>
      <c r="L77">
        <v>0.12731300000000001</v>
      </c>
      <c r="M77">
        <f>VLOOKUP(H77,Before!B83:AN657,37,FALSE)</f>
        <v>5.0103339380089551</v>
      </c>
      <c r="N77">
        <f>VLOOKUP(H77,After!B83:AN657,37,FALSE)</f>
        <v>0.64332529124698112</v>
      </c>
      <c r="O77" s="57">
        <f t="shared" si="21"/>
        <v>35.490137347728719</v>
      </c>
      <c r="P77" s="57">
        <f t="shared" si="22"/>
        <v>32.696693699448595</v>
      </c>
      <c r="Q77" s="104">
        <f t="shared" si="23"/>
        <v>-4.569538273067171E-2</v>
      </c>
      <c r="R77" s="104">
        <f t="shared" si="24"/>
        <v>8.1116870141528623E-3</v>
      </c>
      <c r="S77" s="57">
        <f t="shared" si="25"/>
        <v>234.87371497414387</v>
      </c>
      <c r="T77" s="57">
        <f t="shared" si="26"/>
        <v>254.59405654200788</v>
      </c>
      <c r="U77" s="57">
        <f t="shared" si="27"/>
        <v>235.60547083946096</v>
      </c>
    </row>
    <row r="78" spans="2:21" x14ac:dyDescent="0.2">
      <c r="B78" s="15" t="s">
        <v>217</v>
      </c>
      <c r="C78">
        <f>VLOOKUP(B78,Sheet1!$A$5:$S$377,19,FALSE)</f>
        <v>68433</v>
      </c>
      <c r="D78">
        <v>4.6510234029215525</v>
      </c>
      <c r="E78">
        <v>0.31656401995796557</v>
      </c>
      <c r="F78">
        <f>VLOOKUP(B78,Before!B84:AN658,37,FALSE)</f>
        <v>1.3445897968580001</v>
      </c>
      <c r="G78">
        <f>VLOOKUP(B78,After!B84:AN658,37,FALSE)</f>
        <v>0.34810565925899972</v>
      </c>
      <c r="H78" t="s">
        <v>155</v>
      </c>
      <c r="I78">
        <f>VLOOKUP(H78,Sheet1!$A$5:$S$377,19,FALSE)</f>
        <v>769544</v>
      </c>
      <c r="J78">
        <v>171.28127699999999</v>
      </c>
      <c r="K78">
        <v>-16.004165</v>
      </c>
      <c r="L78">
        <v>6.2265000000000001E-2</v>
      </c>
      <c r="M78">
        <f>VLOOKUP(H78,Before!B84:AN658,37,FALSE)</f>
        <v>8.0520313458960118</v>
      </c>
      <c r="N78">
        <f>VLOOKUP(H78,After!B84:AN658,37,FALSE)</f>
        <v>1.7956977937600129</v>
      </c>
      <c r="O78" s="57">
        <f t="shared" si="21"/>
        <v>67.964628219156722</v>
      </c>
      <c r="P78" s="57">
        <f t="shared" si="22"/>
        <v>72.590525373423901</v>
      </c>
      <c r="Q78" s="104">
        <f t="shared" si="23"/>
        <v>0.3102093428635771</v>
      </c>
      <c r="R78" s="104">
        <f t="shared" si="24"/>
        <v>7.4844959722270205E-2</v>
      </c>
      <c r="S78" s="57">
        <f t="shared" si="25"/>
        <v>290.45874421512315</v>
      </c>
      <c r="T78" s="57">
        <f t="shared" si="26"/>
        <v>336.7414392472075</v>
      </c>
      <c r="U78" s="57">
        <f t="shared" si="27"/>
        <v>297.87901102494374</v>
      </c>
    </row>
    <row r="79" spans="2:21" x14ac:dyDescent="0.2">
      <c r="B79" s="15" t="s">
        <v>244</v>
      </c>
      <c r="C79">
        <f>VLOOKUP(B79,Sheet1!$A$5:$S$377,19,FALSE)</f>
        <v>77560</v>
      </c>
      <c r="D79">
        <v>2.7665022441646019</v>
      </c>
      <c r="E79">
        <v>-0.11912800759769901</v>
      </c>
      <c r="F79">
        <f>VLOOKUP(B79,Before!B85:AN659,37,FALSE)</f>
        <v>1.0755676795359999</v>
      </c>
      <c r="G79">
        <f>VLOOKUP(B79,After!B85:AN659,37,FALSE)</f>
        <v>0.322178774063</v>
      </c>
      <c r="H79" t="s">
        <v>159</v>
      </c>
      <c r="I79">
        <f>VLOOKUP(H79,Sheet1!$A$5:$S$377,19,FALSE)</f>
        <v>1446072</v>
      </c>
      <c r="J79">
        <v>260.33242300000001</v>
      </c>
      <c r="K79">
        <v>-21.965982</v>
      </c>
      <c r="L79">
        <v>0.12411</v>
      </c>
      <c r="M79">
        <f>VLOOKUP(H79,Before!B85:AN659,37,FALSE)</f>
        <v>4.5561817326330356</v>
      </c>
      <c r="N79">
        <f>VLOOKUP(H79,After!B85:AN659,37,FALSE)</f>
        <v>0.5858344064139942</v>
      </c>
      <c r="O79" s="57">
        <f t="shared" si="21"/>
        <v>35.669188295056749</v>
      </c>
      <c r="P79" s="57">
        <f t="shared" si="22"/>
        <v>34.13324183299256</v>
      </c>
      <c r="Q79" s="104">
        <f t="shared" si="23"/>
        <v>0.37273232732403377</v>
      </c>
      <c r="R79" s="104">
        <f t="shared" si="24"/>
        <v>0.11645708032320358</v>
      </c>
      <c r="S79" s="57">
        <f t="shared" si="25"/>
        <v>215.61065248217884</v>
      </c>
      <c r="T79" s="57">
        <f t="shared" si="26"/>
        <v>249.3549874941566</v>
      </c>
      <c r="U79" s="57">
        <f t="shared" si="27"/>
        <v>220.16970319640942</v>
      </c>
    </row>
    <row r="80" spans="2:21" x14ac:dyDescent="0.2">
      <c r="B80" s="37" t="s">
        <v>353</v>
      </c>
      <c r="C80">
        <f>VLOOKUP(B80,Sheet1!$A$5:$S$377,19,FALSE)</f>
        <v>120113</v>
      </c>
      <c r="D80">
        <v>4.8205687959557801</v>
      </c>
      <c r="E80">
        <v>0.22238903900645557</v>
      </c>
      <c r="F80">
        <f>VLOOKUP(B80,Before!B86:AN660,37,FALSE)</f>
        <v>0.50096446572100017</v>
      </c>
      <c r="G80">
        <f>VLOOKUP(B80,After!B86:AN660,37,FALSE)</f>
        <v>0.16909781596200002</v>
      </c>
      <c r="H80" t="s">
        <v>172</v>
      </c>
      <c r="I80">
        <f>VLOOKUP(H80,Sheet1!$A$5:$S$377,19,FALSE)</f>
        <v>652116</v>
      </c>
      <c r="J80">
        <v>108.244812</v>
      </c>
      <c r="K80">
        <v>9.3381190000000007</v>
      </c>
      <c r="M80">
        <f>VLOOKUP(H80,Before!B86:AN660,37,FALSE)</f>
        <v>4.7434513849110118</v>
      </c>
      <c r="N80">
        <f>VLOOKUP(H80,After!B86:AN660,37,FALSE)</f>
        <v>-0.36242682589399067</v>
      </c>
      <c r="O80" s="57">
        <f t="shared" si="21"/>
        <v>40.133614146310393</v>
      </c>
      <c r="P80" s="57">
        <f t="shared" si="22"/>
        <v>41.98511264361256</v>
      </c>
      <c r="Q80" s="104">
        <f t="shared" si="23"/>
        <v>0.10894843007472298</v>
      </c>
      <c r="R80" s="104">
        <f t="shared" si="24"/>
        <v>3.5078394919675196E-2</v>
      </c>
      <c r="S80" s="57">
        <f t="shared" si="25"/>
        <v>206.12373246881742</v>
      </c>
      <c r="T80" s="57">
        <f t="shared" si="26"/>
        <v>201.39722769610898</v>
      </c>
      <c r="U80" s="57">
        <f t="shared" si="27"/>
        <v>206.97578474993901</v>
      </c>
    </row>
    <row r="81" spans="2:21" x14ac:dyDescent="0.2">
      <c r="B81" s="15" t="s">
        <v>388</v>
      </c>
      <c r="C81">
        <f>VLOOKUP(B81,Sheet1!$A$5:$S$377,19,FALSE)</f>
        <v>120136</v>
      </c>
      <c r="D81">
        <v>3.8297075648522343</v>
      </c>
      <c r="E81">
        <v>-9.4543796820233061E-2</v>
      </c>
      <c r="F81">
        <f>VLOOKUP(B81,Before!B87:AN661,37,FALSE)</f>
        <v>6.9220435922000334E-2</v>
      </c>
      <c r="G81">
        <f>VLOOKUP(B81,After!B87:AN661,37,FALSE)</f>
        <v>9.6801433353999045E-2</v>
      </c>
      <c r="H81" t="s">
        <v>177</v>
      </c>
      <c r="I81">
        <f>VLOOKUP(H81,Sheet1!$A$5:$S$377,19,FALSE)</f>
        <v>1132533</v>
      </c>
      <c r="J81">
        <v>134.777873</v>
      </c>
      <c r="K81">
        <v>43.931789000000002</v>
      </c>
      <c r="M81">
        <f>VLOOKUP(H81,Before!B87:AN661,37,FALSE)</f>
        <v>3.0094082389939985</v>
      </c>
      <c r="N81">
        <f>VLOOKUP(H81,After!B87:AN661,37,FALSE)</f>
        <v>-0.45126519832297163</v>
      </c>
      <c r="O81" s="57">
        <f t="shared" si="21"/>
        <v>31.878101192417212</v>
      </c>
      <c r="P81" s="57">
        <f t="shared" si="22"/>
        <v>31.091128121728719</v>
      </c>
      <c r="Q81" s="104">
        <f t="shared" si="23"/>
        <v>1.7639144270437213E-2</v>
      </c>
      <c r="R81" s="104">
        <f t="shared" si="24"/>
        <v>2.5276455633952311E-2</v>
      </c>
      <c r="S81" s="57">
        <f t="shared" si="25"/>
        <v>150.88379285879691</v>
      </c>
      <c r="T81" s="57">
        <f t="shared" si="26"/>
        <v>116.11345023534578</v>
      </c>
      <c r="U81" s="57">
        <f t="shared" si="27"/>
        <v>151.2911017136467</v>
      </c>
    </row>
    <row r="82" spans="2:21" x14ac:dyDescent="0.2">
      <c r="B82" s="15" t="s">
        <v>231</v>
      </c>
      <c r="C82">
        <f>VLOOKUP(B82,Sheet1!$A$5:$S$377,19,FALSE)</f>
        <v>145340</v>
      </c>
      <c r="D82">
        <v>5.2868169737371558</v>
      </c>
      <c r="E82">
        <v>0.17841085044436422</v>
      </c>
      <c r="F82">
        <f>VLOOKUP(B82,Before!B88:AN662,37,FALSE)</f>
        <v>0.94051161201599953</v>
      </c>
      <c r="G82">
        <f>VLOOKUP(B82,After!B88:AN662,37,FALSE)</f>
        <v>0.29927395080400121</v>
      </c>
      <c r="H82" t="s">
        <v>158</v>
      </c>
      <c r="I82">
        <f>VLOOKUP(H82,Sheet1!$A$5:$S$377,19,FALSE)</f>
        <v>524059</v>
      </c>
      <c r="J82">
        <v>108.461834</v>
      </c>
      <c r="K82">
        <v>-9.4150360000000006</v>
      </c>
      <c r="L82">
        <v>4.8155000000000003E-2</v>
      </c>
      <c r="M82">
        <f>VLOOKUP(H82,Before!B88:AN662,37,FALSE)</f>
        <v>1.913421492368002</v>
      </c>
      <c r="N82">
        <f>VLOOKUP(H82,After!B88:AN662,37,FALSE)</f>
        <v>0.24757367595699975</v>
      </c>
      <c r="O82" s="57">
        <f t="shared" si="21"/>
        <v>36.375512410466186</v>
      </c>
      <c r="P82" s="57">
        <f t="shared" si="22"/>
        <v>37.603053696033577</v>
      </c>
      <c r="Q82" s="104">
        <f t="shared" si="23"/>
        <v>0.18411057956562032</v>
      </c>
      <c r="R82" s="104">
        <f t="shared" si="24"/>
        <v>5.6607586812760388E-2</v>
      </c>
      <c r="S82" s="57">
        <f t="shared" si="25"/>
        <v>243.24855342302391</v>
      </c>
      <c r="T82" s="57">
        <f t="shared" si="26"/>
        <v>270.10888521140396</v>
      </c>
      <c r="U82" s="57">
        <f t="shared" si="27"/>
        <v>245.78009905506516</v>
      </c>
    </row>
    <row r="83" spans="2:21" x14ac:dyDescent="0.2">
      <c r="B83" s="15" t="s">
        <v>218</v>
      </c>
      <c r="C83">
        <f>VLOOKUP(B83,Sheet1!$A$5:$S$377,19,FALSE)</f>
        <v>54554</v>
      </c>
      <c r="D83">
        <v>2.974600399320344</v>
      </c>
      <c r="E83">
        <v>-4.8110593839426979E-2</v>
      </c>
      <c r="F83">
        <f>VLOOKUP(B83,Before!B89:AN663,37,FALSE)</f>
        <v>1.1394715383469998</v>
      </c>
      <c r="G83">
        <f>VLOOKUP(B83,After!B89:AN663,37,FALSE)</f>
        <v>0.34233406494300045</v>
      </c>
      <c r="H83" t="s">
        <v>155</v>
      </c>
      <c r="I83">
        <f>VLOOKUP(H83,Sheet1!$A$5:$S$377,19,FALSE)</f>
        <v>769544</v>
      </c>
      <c r="J83">
        <v>171.28127699999999</v>
      </c>
      <c r="K83">
        <v>-16.004165</v>
      </c>
      <c r="L83">
        <v>6.2265000000000001E-2</v>
      </c>
      <c r="M83">
        <f>VLOOKUP(H83,Before!B89:AN663,37,FALSE)</f>
        <v>8.0520313458960118</v>
      </c>
      <c r="N83">
        <f>VLOOKUP(H83,After!B89:AN663,37,FALSE)</f>
        <v>1.7956977937600129</v>
      </c>
      <c r="O83" s="57">
        <f t="shared" si="21"/>
        <v>54.525798279142577</v>
      </c>
      <c r="P83" s="57">
        <f t="shared" si="22"/>
        <v>53.643908888091012</v>
      </c>
      <c r="Q83" s="104">
        <f t="shared" si="23"/>
        <v>0.3769700579795956</v>
      </c>
      <c r="R83" s="104">
        <f t="shared" si="24"/>
        <v>0.11508573219489218</v>
      </c>
      <c r="S83" s="57">
        <f t="shared" si="25"/>
        <v>277.01991427510904</v>
      </c>
      <c r="T83" s="57">
        <f t="shared" si="26"/>
        <v>330.04916894460825</v>
      </c>
      <c r="U83" s="57">
        <f t="shared" si="27"/>
        <v>285.6285126417938</v>
      </c>
    </row>
    <row r="84" spans="2:21" x14ac:dyDescent="0.2">
      <c r="B84" s="15" t="s">
        <v>224</v>
      </c>
      <c r="C84">
        <f>VLOOKUP(B84,Sheet1!$A$5:$S$377,19,FALSE)</f>
        <v>97269</v>
      </c>
      <c r="D84">
        <v>5.7545874753758026</v>
      </c>
      <c r="E84">
        <v>0.55414868083150015</v>
      </c>
      <c r="F84">
        <f>VLOOKUP(B84,Before!B90:AN664,37,FALSE)</f>
        <v>1.4175068135400002</v>
      </c>
      <c r="G84">
        <f>VLOOKUP(B84,After!B90:AN664,37,FALSE)</f>
        <v>0.33132815668300086</v>
      </c>
      <c r="H84" t="s">
        <v>156</v>
      </c>
      <c r="I84">
        <f>VLOOKUP(H84,Sheet1!$A$5:$S$377,19,FALSE)</f>
        <v>410117</v>
      </c>
      <c r="J84">
        <v>60.701411</v>
      </c>
      <c r="K84">
        <v>-7.3558199999999996</v>
      </c>
      <c r="L84">
        <v>4.4233000000000001E-2</v>
      </c>
      <c r="M84">
        <f>VLOOKUP(H84,Before!B90:AN664,37,FALSE)</f>
        <v>3.0877149821940009</v>
      </c>
      <c r="N84">
        <f>VLOOKUP(H84,After!B90:AN664,37,FALSE)</f>
        <v>0.69721100862099661</v>
      </c>
      <c r="O84" s="57">
        <f t="shared" si="21"/>
        <v>59.161577433465986</v>
      </c>
      <c r="P84" s="57">
        <f t="shared" si="22"/>
        <v>64.858651329892382</v>
      </c>
      <c r="Q84" s="104">
        <f t="shared" si="23"/>
        <v>0.272574463337033</v>
      </c>
      <c r="R84" s="104">
        <f t="shared" si="24"/>
        <v>5.7576352449375798E-2</v>
      </c>
      <c r="S84" s="57">
        <f t="shared" si="25"/>
        <v>207.06370780114156</v>
      </c>
      <c r="T84" s="57">
        <f t="shared" si="26"/>
        <v>241.40446203007866</v>
      </c>
      <c r="U84" s="57">
        <f t="shared" si="27"/>
        <v>212.17004515970842</v>
      </c>
    </row>
    <row r="85" spans="2:21" x14ac:dyDescent="0.2">
      <c r="B85" s="15" t="s">
        <v>299</v>
      </c>
      <c r="C85">
        <f>VLOOKUP(B85,Sheet1!$A$5:$S$377,19,FALSE)</f>
        <v>111506</v>
      </c>
      <c r="D85">
        <v>6.4663520396024996</v>
      </c>
      <c r="E85">
        <v>0.53287801643740806</v>
      </c>
      <c r="F85">
        <f>VLOOKUP(B85,Before!B91:AN665,37,FALSE)</f>
        <v>-1.125175850499982E-2</v>
      </c>
      <c r="G85">
        <f>VLOOKUP(B85,After!B91:AN665,37,FALSE)</f>
        <v>0.17675677556999947</v>
      </c>
      <c r="H85" t="s">
        <v>164</v>
      </c>
      <c r="I85">
        <f>VLOOKUP(H85,Sheet1!$A$5:$S$377,19,FALSE)</f>
        <v>1181254</v>
      </c>
      <c r="J85">
        <v>306.312006</v>
      </c>
      <c r="K85">
        <v>-15.31785</v>
      </c>
      <c r="L85">
        <v>6.9466E-2</v>
      </c>
      <c r="M85">
        <f>VLOOKUP(H85,Before!B91:AN665,37,FALSE)</f>
        <v>2.4117883323390288</v>
      </c>
      <c r="N85">
        <f>VLOOKUP(H85,After!B91:AN665,37,FALSE)</f>
        <v>-9.8596208016999753E-2</v>
      </c>
      <c r="O85" s="57">
        <f t="shared" si="21"/>
        <v>57.991068100393697</v>
      </c>
      <c r="P85" s="57">
        <f t="shared" si="22"/>
        <v>62.76998597420684</v>
      </c>
      <c r="Q85" s="104">
        <f t="shared" si="23"/>
        <v>-1.8963188279027465E-3</v>
      </c>
      <c r="R85" s="104">
        <f t="shared" si="24"/>
        <v>2.7334851936218599E-2</v>
      </c>
      <c r="S85" s="57">
        <f t="shared" si="25"/>
        <v>317.24313412514368</v>
      </c>
      <c r="T85" s="57">
        <f t="shared" si="26"/>
        <v>327.37247586013342</v>
      </c>
      <c r="U85" s="57">
        <f t="shared" si="27"/>
        <v>318.7448439786055</v>
      </c>
    </row>
    <row r="86" spans="2:21" x14ac:dyDescent="0.2">
      <c r="B86" s="15" t="s">
        <v>316</v>
      </c>
      <c r="C86">
        <f>VLOOKUP(B86,Sheet1!$A$5:$S$377,19,FALSE)</f>
        <v>92408</v>
      </c>
      <c r="D86">
        <v>5.6881835193555785</v>
      </c>
      <c r="E86">
        <v>0.10665600466238079</v>
      </c>
      <c r="F86">
        <f>VLOOKUP(B86,Before!B92:AN666,37,FALSE)</f>
        <v>1.4936187713750009</v>
      </c>
      <c r="G86">
        <f>VLOOKUP(B86,After!B92:AN666,37,FALSE)</f>
        <v>0.45901725137299998</v>
      </c>
      <c r="H86" t="s">
        <v>166</v>
      </c>
      <c r="I86">
        <f>VLOOKUP(H86,Sheet1!$A$5:$S$377,19,FALSE)</f>
        <v>717991</v>
      </c>
      <c r="J86">
        <v>195.21872400000001</v>
      </c>
      <c r="K86">
        <v>-13.756818000000001</v>
      </c>
      <c r="L86">
        <v>4.2598999999999998E-2</v>
      </c>
      <c r="M86">
        <f>VLOOKUP(H86,Before!B92:AN666,37,FALSE)</f>
        <v>8.8007191887260205</v>
      </c>
      <c r="N86">
        <f>VLOOKUP(H86,After!B92:AN666,37,FALSE)</f>
        <v>1.9588853235250099</v>
      </c>
      <c r="O86" s="57">
        <f t="shared" si="21"/>
        <v>61.555098252917269</v>
      </c>
      <c r="P86" s="57">
        <f t="shared" si="22"/>
        <v>62.709284088152103</v>
      </c>
      <c r="Q86" s="104">
        <f t="shared" si="23"/>
        <v>0.26760035983753477</v>
      </c>
      <c r="R86" s="104">
        <f t="shared" si="24"/>
        <v>8.0696631852870071E-2</v>
      </c>
      <c r="S86" s="57">
        <f t="shared" si="25"/>
        <v>333.3915488490947</v>
      </c>
      <c r="T86" s="57">
        <f t="shared" si="26"/>
        <v>379.81824543908351</v>
      </c>
      <c r="U86" s="57">
        <f t="shared" si="27"/>
        <v>341.08712468978626</v>
      </c>
    </row>
    <row r="87" spans="2:21" x14ac:dyDescent="0.2">
      <c r="B87" s="15" t="s">
        <v>354</v>
      </c>
      <c r="C87">
        <f>VLOOKUP(B87,Sheet1!$A$5:$S$377,19,FALSE)</f>
        <v>106034</v>
      </c>
      <c r="D87">
        <v>4.192290223219711</v>
      </c>
      <c r="E87">
        <v>-0.23167702437510312</v>
      </c>
      <c r="F87">
        <f>VLOOKUP(B87,Before!B93:AN667,37,FALSE)</f>
        <v>0.82296097526300027</v>
      </c>
      <c r="G87">
        <f>VLOOKUP(B87,After!B93:AN667,37,FALSE)</f>
        <v>0.28587096870200135</v>
      </c>
      <c r="H87" t="s">
        <v>172</v>
      </c>
      <c r="I87">
        <f>VLOOKUP(H87,Sheet1!$A$5:$S$377,19,FALSE)</f>
        <v>652116</v>
      </c>
      <c r="J87">
        <v>108.244812</v>
      </c>
      <c r="K87">
        <v>9.3381190000000007</v>
      </c>
      <c r="M87">
        <f>VLOOKUP(H87,Before!B93:AN667,37,FALSE)</f>
        <v>4.7434513849110118</v>
      </c>
      <c r="N87">
        <f>VLOOKUP(H87,After!B93:AN667,37,FALSE)</f>
        <v>-0.36242682589399067</v>
      </c>
      <c r="O87" s="57">
        <f t="shared" si="21"/>
        <v>39.537226014483196</v>
      </c>
      <c r="P87" s="57">
        <f t="shared" si="22"/>
        <v>37.352294536135652</v>
      </c>
      <c r="Q87" s="104">
        <f t="shared" si="23"/>
        <v>0.18602329746234467</v>
      </c>
      <c r="R87" s="104">
        <f t="shared" si="24"/>
        <v>6.8189689520695984E-2</v>
      </c>
      <c r="S87" s="57">
        <f t="shared" si="25"/>
        <v>205.52734433699024</v>
      </c>
      <c r="T87" s="57">
        <f t="shared" si="26"/>
        <v>208.42778645409271</v>
      </c>
      <c r="U87" s="57">
        <f t="shared" si="27"/>
        <v>207.66760501797086</v>
      </c>
    </row>
    <row r="88" spans="2:21" x14ac:dyDescent="0.2">
      <c r="B88" s="15" t="s">
        <v>360</v>
      </c>
      <c r="C88">
        <f>VLOOKUP(B88,Sheet1!$A$5:$S$377,19,FALSE)</f>
        <v>35826</v>
      </c>
      <c r="D88">
        <v>2.236295761563325</v>
      </c>
      <c r="E88">
        <v>-9.2564319280064762E-3</v>
      </c>
      <c r="F88">
        <f>VLOOKUP(B88,Before!B94:AN668,37,FALSE)</f>
        <v>0.57850323648000002</v>
      </c>
      <c r="G88">
        <f>VLOOKUP(B88,After!B94:AN668,37,FALSE)</f>
        <v>0.18803750396299901</v>
      </c>
      <c r="H88" t="s">
        <v>174</v>
      </c>
      <c r="I88">
        <f>VLOOKUP(H88,Sheet1!$A$5:$S$377,19,FALSE)</f>
        <v>536537</v>
      </c>
      <c r="J88">
        <v>120.47129099999999</v>
      </c>
      <c r="K88">
        <v>-12.369882</v>
      </c>
      <c r="L88">
        <v>4.1617000000000001E-2</v>
      </c>
      <c r="M88">
        <f>VLOOKUP(H88,Before!B94:AN668,37,FALSE)</f>
        <v>5.3179607933560096</v>
      </c>
      <c r="N88">
        <f>VLOOKUP(H88,After!B94:AN668,37,FALSE)</f>
        <v>1.163167827973</v>
      </c>
      <c r="O88" s="57">
        <f t="shared" si="21"/>
        <v>62.421028347103352</v>
      </c>
      <c r="P88" s="57">
        <f t="shared" si="22"/>
        <v>62.162656440443214</v>
      </c>
      <c r="Q88" s="104">
        <f t="shared" si="23"/>
        <v>0.2576218170999432</v>
      </c>
      <c r="R88" s="104">
        <f t="shared" si="24"/>
        <v>8.4084362719333616E-2</v>
      </c>
      <c r="S88" s="57">
        <f t="shared" si="25"/>
        <v>286.87837984383145</v>
      </c>
      <c r="T88" s="57">
        <f t="shared" si="26"/>
        <v>336.2510112591055</v>
      </c>
      <c r="U88" s="57">
        <f t="shared" si="27"/>
        <v>294.29492950208481</v>
      </c>
    </row>
    <row r="89" spans="2:21" x14ac:dyDescent="0.2">
      <c r="B89" s="15" t="s">
        <v>263</v>
      </c>
      <c r="C89">
        <f>VLOOKUP(B89,Sheet1!$A$5:$S$377,19,FALSE)</f>
        <v>115722</v>
      </c>
      <c r="D89">
        <v>4.1650038043644422</v>
      </c>
      <c r="E89">
        <v>-0.6693829262537192</v>
      </c>
      <c r="F89">
        <f>VLOOKUP(B89,Before!B95:AN669,37,FALSE)</f>
        <v>0.57341273240700019</v>
      </c>
      <c r="G89">
        <f>VLOOKUP(B89,After!B95:AN669,37,FALSE)</f>
        <v>0.22217798815499989</v>
      </c>
      <c r="H89" t="s">
        <v>161</v>
      </c>
      <c r="I89">
        <f>VLOOKUP(H89,Sheet1!$A$5:$S$377,19,FALSE)</f>
        <v>1316305</v>
      </c>
      <c r="J89">
        <v>164.09242499999999</v>
      </c>
      <c r="K89">
        <v>3.2035130000000001</v>
      </c>
      <c r="M89">
        <f>VLOOKUP(H89,Before!B95:AN669,37,FALSE)</f>
        <v>3.8773657186210357</v>
      </c>
      <c r="N89">
        <f>VLOOKUP(H89,After!B95:AN669,37,FALSE)</f>
        <v>-0.2070307936679967</v>
      </c>
      <c r="O89" s="57">
        <f t="shared" si="21"/>
        <v>35.991460607010268</v>
      </c>
      <c r="P89" s="57">
        <f t="shared" si="22"/>
        <v>30.207055513305363</v>
      </c>
      <c r="Q89" s="104">
        <f t="shared" si="23"/>
        <v>0.11861126640434892</v>
      </c>
      <c r="R89" s="104">
        <f t="shared" si="24"/>
        <v>5.3344006054012016E-2</v>
      </c>
      <c r="S89" s="57">
        <f t="shared" si="25"/>
        <v>160.6528612702304</v>
      </c>
      <c r="T89" s="57">
        <f t="shared" si="26"/>
        <v>171.90428219279539</v>
      </c>
      <c r="U89" s="57">
        <f t="shared" si="27"/>
        <v>162.41550818255732</v>
      </c>
    </row>
    <row r="90" spans="2:21" x14ac:dyDescent="0.2">
      <c r="B90" s="15" t="s">
        <v>409</v>
      </c>
      <c r="C90">
        <f>VLOOKUP(B90,Sheet1!$A$5:$S$377,19,FALSE)</f>
        <v>118289</v>
      </c>
      <c r="D90">
        <v>5.3310473585433442</v>
      </c>
      <c r="E90">
        <v>0.51346369965127536</v>
      </c>
      <c r="F90">
        <f>VLOOKUP(B90,Before!B96:AN670,37,FALSE)</f>
        <v>0.66899482807000066</v>
      </c>
      <c r="G90">
        <f>VLOOKUP(B90,After!B96:AN670,37,FALSE)</f>
        <v>0.14814077858100028</v>
      </c>
      <c r="H90" t="s">
        <v>181</v>
      </c>
      <c r="I90">
        <f>VLOOKUP(H90,Sheet1!$A$5:$S$377,19,FALSE)</f>
        <v>562468</v>
      </c>
      <c r="J90">
        <v>99.641875999999996</v>
      </c>
      <c r="K90">
        <v>-7.0803330000000004</v>
      </c>
      <c r="L90">
        <v>5.0173000000000002E-2</v>
      </c>
      <c r="M90">
        <f>VLOOKUP(H90,Before!B96:AN670,37,FALSE)</f>
        <v>3.0552570954749996</v>
      </c>
      <c r="N90">
        <f>VLOOKUP(H90,After!B96:AN670,37,FALSE)</f>
        <v>0.59503040571600252</v>
      </c>
      <c r="O90" s="57">
        <f t="shared" si="21"/>
        <v>45.067989065283712</v>
      </c>
      <c r="P90" s="57">
        <f t="shared" si="22"/>
        <v>49.40874517659816</v>
      </c>
      <c r="Q90" s="104">
        <f t="shared" si="23"/>
        <v>0.13886522278345942</v>
      </c>
      <c r="R90" s="104">
        <f t="shared" si="24"/>
        <v>2.7788306615508716E-2</v>
      </c>
      <c r="S90" s="57">
        <f t="shared" si="25"/>
        <v>222.1299783695641</v>
      </c>
      <c r="T90" s="57">
        <f t="shared" si="26"/>
        <v>241.46467050151273</v>
      </c>
      <c r="U90" s="57">
        <f t="shared" si="27"/>
        <v>224.4402334829399</v>
      </c>
    </row>
    <row r="93" spans="2:21" x14ac:dyDescent="0.2">
      <c r="B93" t="s">
        <v>109</v>
      </c>
      <c r="I93">
        <f>VLOOKUP(B93,Sheet1!$A$5:$S$377,19,FALSE)</f>
        <v>458368</v>
      </c>
      <c r="J93">
        <v>171.28313900000001</v>
      </c>
      <c r="K93">
        <v>-10.830254</v>
      </c>
      <c r="M93">
        <f>VLOOKUP(B93,Before!B99:AN673,37,FALSE)</f>
        <v>-4.1778750129499826</v>
      </c>
      <c r="N93">
        <f>VLOOKUP(B93,After!B99:AN673,37,FALSE)</f>
        <v>-1.6084784692899916</v>
      </c>
      <c r="S93" s="57">
        <f>(J93-L93)/I93*1000000</f>
        <v>373.68040308223959</v>
      </c>
      <c r="T93" s="57">
        <f>(J93-K93-L93+M93)/I93*1000000</f>
        <v>388.19358678409054</v>
      </c>
      <c r="U93" s="57">
        <f>(J93-L93+N93)/I93*1000000</f>
        <v>370.17126093163137</v>
      </c>
    </row>
    <row r="94" spans="2:21" x14ac:dyDescent="0.2">
      <c r="B94" t="s">
        <v>137</v>
      </c>
      <c r="I94">
        <f>VLOOKUP(B94,Sheet1!$A$5:$S$377,19,FALSE)</f>
        <v>167108</v>
      </c>
      <c r="J94">
        <v>58.738281000000001</v>
      </c>
      <c r="K94">
        <v>-2.8796189999999999</v>
      </c>
      <c r="M94">
        <f>VLOOKUP(B94,Before!B100:AN674,37,FALSE)</f>
        <v>-1.5101006082469937</v>
      </c>
      <c r="N94">
        <f>VLOOKUP(B94,After!B100:AN674,37,FALSE)</f>
        <v>-0.57088948095499603</v>
      </c>
      <c r="S94" s="57">
        <f t="shared" ref="S94:S103" si="28">(J94-L94)/I94*1000000</f>
        <v>351.49891686813316</v>
      </c>
      <c r="T94" s="57">
        <f t="shared" ref="T94:T103" si="29">(J94-K94-L94+M94)/I94*1000000</f>
        <v>359.69432577586355</v>
      </c>
      <c r="U94" s="57">
        <f t="shared" ref="U94:U103" si="30">(J94-L94+N94)/I94*1000000</f>
        <v>348.08262631977527</v>
      </c>
    </row>
    <row r="95" spans="2:21" x14ac:dyDescent="0.2">
      <c r="B95" t="s">
        <v>118</v>
      </c>
      <c r="I95">
        <f>VLOOKUP(B95,Sheet1!$A$5:$S$377,19,FALSE)</f>
        <v>319224</v>
      </c>
      <c r="J95">
        <v>177.370362</v>
      </c>
      <c r="K95">
        <v>-5.9170129999999999</v>
      </c>
      <c r="M95">
        <f>VLOOKUP(B95,Before!B101:AN675,37,FALSE)</f>
        <v>-2.7274286609829801</v>
      </c>
      <c r="N95">
        <f>VLOOKUP(B95,After!B101:AN675,37,FALSE)</f>
        <v>-1.1940805079780148</v>
      </c>
      <c r="S95" s="57">
        <f t="shared" si="28"/>
        <v>555.62978347492674</v>
      </c>
      <c r="T95" s="57">
        <f t="shared" si="29"/>
        <v>565.62146436050239</v>
      </c>
      <c r="U95" s="57">
        <f t="shared" si="30"/>
        <v>551.88921099924187</v>
      </c>
    </row>
    <row r="96" spans="2:21" x14ac:dyDescent="0.2">
      <c r="B96" t="s">
        <v>123</v>
      </c>
      <c r="I96">
        <f>VLOOKUP(B96,Sheet1!$A$5:$S$377,19,FALSE)</f>
        <v>157908</v>
      </c>
      <c r="J96">
        <v>67.731795000000005</v>
      </c>
      <c r="K96">
        <v>-0.49557200000000001</v>
      </c>
      <c r="M96">
        <f>VLOOKUP(B96,Before!B102:AN676,37,FALSE)</f>
        <v>-0.73966009574199632</v>
      </c>
      <c r="N96">
        <f>VLOOKUP(B96,After!B102:AN676,37,FALSE)</f>
        <v>-0.36817665817599732</v>
      </c>
      <c r="S96" s="57">
        <f t="shared" si="28"/>
        <v>428.93200471160424</v>
      </c>
      <c r="T96" s="57">
        <f t="shared" si="29"/>
        <v>427.38624328253161</v>
      </c>
      <c r="U96" s="57">
        <f t="shared" si="30"/>
        <v>426.60041506335341</v>
      </c>
    </row>
    <row r="97" spans="2:21" x14ac:dyDescent="0.2">
      <c r="B97" t="s">
        <v>127</v>
      </c>
      <c r="I97">
        <f>VLOOKUP(B97,Sheet1!$A$5:$S$377,19,FALSE)</f>
        <v>176684</v>
      </c>
      <c r="J97">
        <v>72.549791999999997</v>
      </c>
      <c r="K97">
        <v>-2.448868</v>
      </c>
      <c r="M97">
        <f>VLOOKUP(B97,Before!B103:AN677,37,FALSE)</f>
        <v>-0.29065833203300429</v>
      </c>
      <c r="N97">
        <f>VLOOKUP(B97,After!B103:AN677,37,FALSE)</f>
        <v>-0.25942338034501233</v>
      </c>
      <c r="S97" s="57">
        <f t="shared" si="28"/>
        <v>410.61891286137961</v>
      </c>
      <c r="T97" s="57">
        <f t="shared" si="29"/>
        <v>422.8339955398734</v>
      </c>
      <c r="U97" s="57">
        <f t="shared" si="30"/>
        <v>409.15062269166975</v>
      </c>
    </row>
    <row r="98" spans="2:21" x14ac:dyDescent="0.2">
      <c r="B98" t="s">
        <v>108</v>
      </c>
      <c r="I98">
        <f>VLOOKUP(B98,Sheet1!$A$5:$S$377,19,FALSE)</f>
        <v>260185</v>
      </c>
      <c r="J98">
        <v>101.376544</v>
      </c>
      <c r="K98">
        <v>11.057594999999999</v>
      </c>
      <c r="M98">
        <f>VLOOKUP(B98,Before!B104:AN678,37,FALSE)</f>
        <v>-2.474533116278991</v>
      </c>
      <c r="N98">
        <f>VLOOKUP(B98,After!B104:AN678,37,FALSE)</f>
        <v>-0.33568391905298256</v>
      </c>
      <c r="S98" s="57">
        <f t="shared" si="28"/>
        <v>389.63254607298654</v>
      </c>
      <c r="T98" s="57">
        <f t="shared" si="29"/>
        <v>337.62290633096075</v>
      </c>
      <c r="U98" s="57">
        <f t="shared" si="30"/>
        <v>388.34237208504339</v>
      </c>
    </row>
    <row r="99" spans="2:21" x14ac:dyDescent="0.2">
      <c r="B99" t="s">
        <v>128</v>
      </c>
      <c r="I99">
        <f>VLOOKUP(B99,Sheet1!$A$5:$S$377,19,FALSE)</f>
        <v>265334</v>
      </c>
      <c r="J99">
        <v>105.190893</v>
      </c>
      <c r="K99">
        <v>-7.2156659999999997</v>
      </c>
      <c r="M99">
        <f>VLOOKUP(B99,Before!B105:AN679,37,FALSE)</f>
        <v>-2.1934539828449857</v>
      </c>
      <c r="N99">
        <f>VLOOKUP(B99,After!B105:AN679,37,FALSE)</f>
        <v>-0.88254676062200588</v>
      </c>
      <c r="S99" s="57">
        <f t="shared" si="28"/>
        <v>396.44709309775601</v>
      </c>
      <c r="T99" s="57">
        <f t="shared" si="29"/>
        <v>415.37498027827195</v>
      </c>
      <c r="U99" s="57">
        <f t="shared" si="30"/>
        <v>393.12092019634878</v>
      </c>
    </row>
    <row r="100" spans="2:21" x14ac:dyDescent="0.2">
      <c r="B100" t="s">
        <v>105</v>
      </c>
      <c r="I100">
        <f>VLOOKUP(B100,Sheet1!$A$5:$S$377,19,FALSE)</f>
        <v>140172</v>
      </c>
      <c r="J100">
        <v>80.997155000000006</v>
      </c>
      <c r="K100">
        <v>-5.5010349999999999</v>
      </c>
      <c r="M100">
        <f>VLOOKUP(B100,Before!B106:AN680,37,FALSE)</f>
        <v>-1.2347563430119948</v>
      </c>
      <c r="N100">
        <f>VLOOKUP(B100,After!B106:AN680,37,FALSE)</f>
        <v>-0.55227608491000524</v>
      </c>
      <c r="S100" s="57">
        <f t="shared" si="28"/>
        <v>577.8411879690666</v>
      </c>
      <c r="T100" s="57">
        <f t="shared" si="29"/>
        <v>608.27721411542973</v>
      </c>
      <c r="U100" s="57">
        <f t="shared" si="30"/>
        <v>573.90119934858603</v>
      </c>
    </row>
    <row r="101" spans="2:21" x14ac:dyDescent="0.2">
      <c r="B101" t="s">
        <v>142</v>
      </c>
      <c r="I101">
        <f>VLOOKUP(B101,Sheet1!$A$5:$S$377,19,FALSE)</f>
        <v>164534</v>
      </c>
      <c r="J101">
        <v>57.123811000000003</v>
      </c>
      <c r="K101">
        <v>-4.0150249999999996</v>
      </c>
      <c r="M101">
        <f>VLOOKUP(B101,Before!B107:AN681,37,FALSE)</f>
        <v>-0.64497922024199994</v>
      </c>
      <c r="N101">
        <f>VLOOKUP(B101,After!B107:AN681,37,FALSE)</f>
        <v>-0.32667006625599981</v>
      </c>
      <c r="S101" s="57">
        <f t="shared" si="28"/>
        <v>347.1854510313978</v>
      </c>
      <c r="T101" s="57">
        <f t="shared" si="29"/>
        <v>367.6678180786829</v>
      </c>
      <c r="U101" s="57">
        <f t="shared" si="30"/>
        <v>345.20002512395013</v>
      </c>
    </row>
    <row r="102" spans="2:21" x14ac:dyDescent="0.2">
      <c r="B102" t="s">
        <v>140</v>
      </c>
      <c r="I102">
        <f>VLOOKUP(B102,Sheet1!$A$5:$S$377,19,FALSE)</f>
        <v>207015</v>
      </c>
      <c r="J102">
        <v>49.496009000000001</v>
      </c>
      <c r="K102">
        <v>-2.4204870000000001</v>
      </c>
      <c r="M102">
        <f>VLOOKUP(B102,Before!B108:AN682,37,FALSE)</f>
        <v>-0.92791206936999515</v>
      </c>
      <c r="N102">
        <f>VLOOKUP(B102,After!B108:AN682,37,FALSE)</f>
        <v>-0.38459914714500343</v>
      </c>
      <c r="S102" s="57">
        <f t="shared" si="28"/>
        <v>239.09382894959305</v>
      </c>
      <c r="T102" s="57">
        <f t="shared" si="29"/>
        <v>246.30381339820792</v>
      </c>
      <c r="U102" s="57">
        <f t="shared" si="30"/>
        <v>237.23599668069946</v>
      </c>
    </row>
    <row r="103" spans="2:21" x14ac:dyDescent="0.2">
      <c r="B103" t="s">
        <v>131</v>
      </c>
      <c r="I103">
        <f>VLOOKUP(B103,Sheet1!$A$5:$S$377,19,FALSE)</f>
        <v>156176</v>
      </c>
      <c r="J103">
        <v>50.266115999999997</v>
      </c>
      <c r="K103">
        <v>0.54695700000000003</v>
      </c>
      <c r="M103">
        <f>VLOOKUP(B103,Before!B109:AN683,37,FALSE)</f>
        <v>-1.4188044584089994</v>
      </c>
      <c r="N103">
        <f>VLOOKUP(B103,After!B109:AN683,37,FALSE)</f>
        <v>-0.16644409182599418</v>
      </c>
      <c r="S103" s="57">
        <f t="shared" si="28"/>
        <v>321.85557319946724</v>
      </c>
      <c r="T103" s="57">
        <f t="shared" si="29"/>
        <v>309.26873874085004</v>
      </c>
      <c r="U103" s="57">
        <f t="shared" si="30"/>
        <v>320.78982627403701</v>
      </c>
    </row>
    <row r="104" spans="2:21" x14ac:dyDescent="0.2">
      <c r="B104" t="s">
        <v>126</v>
      </c>
      <c r="I104">
        <f>VLOOKUP(B104,Sheet1!$A$5:$S$377,19,FALSE)</f>
        <v>314231</v>
      </c>
      <c r="J104">
        <v>170.55163099999999</v>
      </c>
      <c r="K104">
        <v>-0.201767</v>
      </c>
      <c r="M104">
        <f>VLOOKUP(B104,Before!B110:AN684,37,FALSE)</f>
        <v>-2.8347472854030116</v>
      </c>
      <c r="N104">
        <f>VLOOKUP(B104,After!B110:AN684,37,FALSE)</f>
        <v>-0.63176663144696477</v>
      </c>
      <c r="S104" s="57">
        <f t="shared" ref="S104" si="31">(J104-L104)/I104*1000000</f>
        <v>542.75876982220086</v>
      </c>
      <c r="T104" s="57">
        <f t="shared" ref="T104" si="32">(J104-K104-L104+M104)/I104*1000000</f>
        <v>534.37964654854864</v>
      </c>
      <c r="U104" s="57">
        <f t="shared" ref="U104" si="33">(J104-L104+N104)/I104*1000000</f>
        <v>540.74825325493987</v>
      </c>
    </row>
    <row r="105" spans="2:21" x14ac:dyDescent="0.2">
      <c r="B105" t="s">
        <v>85</v>
      </c>
      <c r="I105">
        <f>VLOOKUP(B105,Sheet1!$A$5:$S$377,19,FALSE)</f>
        <v>1050654</v>
      </c>
      <c r="J105">
        <v>638.21473100000003</v>
      </c>
      <c r="K105">
        <v>-2.2710620000000001</v>
      </c>
      <c r="M105">
        <f>VLOOKUP(B105,Before!B111:AN685,37,FALSE)</f>
        <v>-8.5937366236640855</v>
      </c>
      <c r="N105">
        <f>VLOOKUP(B105,After!B111:AN685,37,FALSE)</f>
        <v>-2.9593804723140238</v>
      </c>
      <c r="S105" s="57">
        <f t="shared" ref="S105:S107" si="34">(J105-L105)/I105*1000000</f>
        <v>607.44520175052878</v>
      </c>
      <c r="T105" s="57">
        <f t="shared" ref="T105:T107" si="35">(J105-K105-L105+M105)/I105*1000000</f>
        <v>601.42735512960121</v>
      </c>
      <c r="U105" s="57">
        <f t="shared" ref="U105:U107" si="36">(J105-L105+N105)/I105*1000000</f>
        <v>604.62849856154935</v>
      </c>
    </row>
    <row r="106" spans="2:21" x14ac:dyDescent="0.2">
      <c r="B106" t="s">
        <v>106</v>
      </c>
      <c r="I106">
        <f>VLOOKUP(B106,Sheet1!$A$5:$S$377,19,FALSE)</f>
        <v>166432</v>
      </c>
      <c r="J106">
        <v>54.829675999999999</v>
      </c>
      <c r="K106">
        <v>4.7977340000000002</v>
      </c>
      <c r="M106">
        <f>VLOOKUP(B106,Before!B112:AN686,37,FALSE)</f>
        <v>-1.5005348482729985</v>
      </c>
      <c r="N106">
        <f>VLOOKUP(B106,After!B112:AN686,37,FALSE)</f>
        <v>-0.18155521714400891</v>
      </c>
      <c r="S106" s="57">
        <f t="shared" si="34"/>
        <v>329.44191020957504</v>
      </c>
      <c r="T106" s="57">
        <f t="shared" si="35"/>
        <v>291.59901432252815</v>
      </c>
      <c r="U106" s="57">
        <f t="shared" si="36"/>
        <v>328.35104296563156</v>
      </c>
    </row>
    <row r="107" spans="2:21" x14ac:dyDescent="0.2">
      <c r="B107" t="s">
        <v>1162</v>
      </c>
      <c r="I107">
        <f>VLOOKUP(B107,Sheet1!$A$5:$S$377,19,FALSE)</f>
        <v>271325</v>
      </c>
      <c r="J107">
        <v>145.01715100000001</v>
      </c>
      <c r="K107">
        <v>-3.0855510000000002</v>
      </c>
      <c r="M107">
        <f>VLOOKUP(B107,Before!B113:AN687,37,FALSE)</f>
        <v>-2.4530315274699888</v>
      </c>
      <c r="N107">
        <f>VLOOKUP(B107,After!B113:AN687,37,FALSE)</f>
        <v>-1.0337163776020191</v>
      </c>
      <c r="S107" s="57">
        <f t="shared" si="34"/>
        <v>534.47765963328118</v>
      </c>
      <c r="T107" s="57">
        <f t="shared" si="35"/>
        <v>536.8088840782458</v>
      </c>
      <c r="U107" s="57">
        <f t="shared" si="36"/>
        <v>530.66777710272913</v>
      </c>
    </row>
    <row r="108" spans="2:21" x14ac:dyDescent="0.2">
      <c r="B108" t="s">
        <v>130</v>
      </c>
      <c r="I108">
        <f>VLOOKUP(B108,Sheet1!$A$5:$S$377,19,FALSE)</f>
        <v>210022</v>
      </c>
      <c r="J108">
        <v>84.426985999999999</v>
      </c>
      <c r="K108">
        <v>-3.1255739999999999</v>
      </c>
      <c r="M108">
        <f>VLOOKUP(B108,Before!B114:AN688,37,FALSE)</f>
        <v>-2.1172898758700001</v>
      </c>
      <c r="N108">
        <f>VLOOKUP(B108,After!B114:AN688,37,FALSE)</f>
        <v>-0.80062323138800195</v>
      </c>
      <c r="S108" s="57">
        <f t="shared" ref="S108" si="37">(J108-L108)/I108*1000000</f>
        <v>401.99115330774868</v>
      </c>
      <c r="T108" s="57">
        <f t="shared" ref="T108" si="38">(J108-K108-L108+M108)/I108*1000000</f>
        <v>406.79200333360313</v>
      </c>
      <c r="U108" s="57">
        <f t="shared" ref="U108" si="39">(J108-L108+N108)/I108*1000000</f>
        <v>398.17906109175226</v>
      </c>
    </row>
    <row r="109" spans="2:21" x14ac:dyDescent="0.2">
      <c r="B109" t="s">
        <v>98</v>
      </c>
      <c r="I109">
        <f>VLOOKUP(B109,Sheet1!$A$5:$S$377,19,FALSE)</f>
        <v>822503</v>
      </c>
      <c r="J109">
        <v>288.08657099999999</v>
      </c>
      <c r="K109">
        <v>-2.6192989999999998</v>
      </c>
      <c r="M109">
        <f>VLOOKUP(B109,Before!B115:AN689,37,FALSE)</f>
        <v>-5.1689178968989609</v>
      </c>
      <c r="N109">
        <f>VLOOKUP(B109,After!B115:AN689,37,FALSE)</f>
        <v>-1.9719436989630026</v>
      </c>
      <c r="S109" s="57">
        <f t="shared" ref="S109" si="40">(J109-L109)/I109*1000000</f>
        <v>350.25595165002437</v>
      </c>
      <c r="T109" s="57">
        <f t="shared" ref="T109" si="41">(J109-K109-L109+M109)/I109*1000000</f>
        <v>347.15612235226013</v>
      </c>
      <c r="U109" s="57">
        <f t="shared" ref="U109" si="42">(J109-L109+N109)/I109*1000000</f>
        <v>347.85846045672417</v>
      </c>
    </row>
    <row r="110" spans="2:21" x14ac:dyDescent="0.2">
      <c r="B110" t="s">
        <v>111</v>
      </c>
      <c r="I110">
        <f>VLOOKUP(B110,Sheet1!$A$5:$S$377,19,FALSE)</f>
        <v>251447</v>
      </c>
      <c r="J110">
        <v>103.577243</v>
      </c>
      <c r="K110">
        <v>-1.3148359999999999</v>
      </c>
      <c r="M110">
        <f>VLOOKUP(B110,Before!B116:AN690,37,FALSE)</f>
        <v>-1.9972846415490011</v>
      </c>
      <c r="N110">
        <f>VLOOKUP(B110,After!B116:AN690,37,FALSE)</f>
        <v>-0.80704773721500089</v>
      </c>
      <c r="S110" s="57">
        <f t="shared" ref="S110" si="43">(J110-L110)/I110*1000000</f>
        <v>411.9247515380975</v>
      </c>
      <c r="T110" s="57">
        <f t="shared" ref="T110" si="44">(J110-K110-L110+M110)/I110*1000000</f>
        <v>409.21066609842626</v>
      </c>
      <c r="U110" s="57">
        <f t="shared" ref="U110" si="45">(J110-L110+N110)/I110*1000000</f>
        <v>408.71513783336047</v>
      </c>
    </row>
    <row r="111" spans="2:21" x14ac:dyDescent="0.2">
      <c r="B111" t="s">
        <v>78</v>
      </c>
      <c r="I111">
        <f>VLOOKUP(B111,Sheet1!$A$5:$S$377,19,FALSE)</f>
        <v>287834</v>
      </c>
      <c r="J111">
        <v>158.09074000000001</v>
      </c>
      <c r="K111">
        <v>10.611915</v>
      </c>
      <c r="M111">
        <f>VLOOKUP(B111,Before!B117:AN691,37,FALSE)</f>
        <v>-2.4748465325879749</v>
      </c>
      <c r="N111">
        <f>VLOOKUP(B111,After!B117:AN691,37,FALSE)</f>
        <v>-0.51217302430001155</v>
      </c>
      <c r="S111" s="57">
        <f t="shared" ref="S111" si="46">(J111-L111)/I111*1000000</f>
        <v>549.24275797855717</v>
      </c>
      <c r="T111" s="57">
        <f t="shared" ref="T111" si="47">(J111-K111-L111+M111)/I111*1000000</f>
        <v>503.77640746893007</v>
      </c>
      <c r="U111" s="57">
        <f t="shared" ref="U111" si="48">(J111-L111+N111)/I111*1000000</f>
        <v>547.4633537931586</v>
      </c>
    </row>
    <row r="112" spans="2:21" x14ac:dyDescent="0.2">
      <c r="B112" t="s">
        <v>138</v>
      </c>
      <c r="I112">
        <f>VLOOKUP(B112,Sheet1!$A$5:$S$377,19,FALSE)</f>
        <v>193762</v>
      </c>
      <c r="J112">
        <v>70.231032999999996</v>
      </c>
      <c r="K112">
        <v>-0.41550300000000001</v>
      </c>
      <c r="M112">
        <f>VLOOKUP(B112,Before!B118:AN692,37,FALSE)</f>
        <v>-0.99065941790001943</v>
      </c>
      <c r="N112">
        <f>VLOOKUP(B112,After!B118:AN692,37,FALSE)</f>
        <v>-0.39315540341600297</v>
      </c>
      <c r="S112" s="57">
        <f t="shared" ref="S112:S113" si="49">(J112-L112)/I112*1000000</f>
        <v>362.46030181356508</v>
      </c>
      <c r="T112" s="57">
        <f t="shared" ref="T112:T113" si="50">(J112-K112-L112+M112)/I112*1000000</f>
        <v>359.49193640703533</v>
      </c>
      <c r="U112" s="57">
        <f t="shared" ref="U112:U113" si="51">(J112-L112+N112)/I112*1000000</f>
        <v>360.43123830567396</v>
      </c>
    </row>
    <row r="113" spans="2:21" x14ac:dyDescent="0.2">
      <c r="B113" t="s">
        <v>51</v>
      </c>
      <c r="I113">
        <f>VLOOKUP(B113,Sheet1!$A$5:$S$377,19,FALSE)</f>
        <v>502346</v>
      </c>
      <c r="J113">
        <v>326.91013400000003</v>
      </c>
      <c r="K113">
        <v>2.2173600000000002</v>
      </c>
      <c r="M113">
        <f>VLOOKUP(B113,Before!B19:AN693,37,FALSE)</f>
        <v>-4.3103887876160343</v>
      </c>
      <c r="N113">
        <f>VLOOKUP(B113,After!B19:AN693,37,FALSE)</f>
        <v>-1.0591041054860284</v>
      </c>
      <c r="S113" s="57">
        <f t="shared" si="49"/>
        <v>650.76686984667936</v>
      </c>
      <c r="T113" s="57">
        <f t="shared" si="50"/>
        <v>637.7723425933201</v>
      </c>
      <c r="U113" s="57">
        <f t="shared" si="51"/>
        <v>648.6585538543435</v>
      </c>
    </row>
  </sheetData>
  <sortState ref="B3:L89">
    <sortCondition ref="B3:B89"/>
  </sortState>
  <phoneticPr fontId="6" type="noConversion"/>
  <pageMargins left="0.35629921259842523" right="0.35629921259842523" top="0.40944881889763785" bottom="0.40944881889763785" header="0.5" footer="0.5"/>
  <pageSetup paperSize="9" scale="39" fitToHeight="2" orientation="portrait" horizontalDpi="4294967292" verticalDpi="4294967292"/>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3"/>
  <sheetViews>
    <sheetView topLeftCell="A89" workbookViewId="0">
      <selection activeCell="J110" sqref="J2:J110"/>
    </sheetView>
  </sheetViews>
  <sheetFormatPr defaultColWidth="11.42578125" defaultRowHeight="12.75" x14ac:dyDescent="0.2"/>
  <sheetData>
    <row r="2" spans="1:10" x14ac:dyDescent="0.2">
      <c r="A2" s="15" t="s">
        <v>195</v>
      </c>
      <c r="B2" s="176" t="s">
        <v>195</v>
      </c>
      <c r="C2">
        <v>0.18586727861415131</v>
      </c>
      <c r="D2">
        <v>7.2441385110377281</v>
      </c>
      <c r="F2" s="176" t="s">
        <v>397</v>
      </c>
      <c r="J2" s="15" t="s">
        <v>195</v>
      </c>
    </row>
    <row r="3" spans="1:10" x14ac:dyDescent="0.2">
      <c r="A3" s="15" t="s">
        <v>184</v>
      </c>
      <c r="B3" s="176" t="s">
        <v>184</v>
      </c>
      <c r="C3">
        <v>0.18154420023130058</v>
      </c>
      <c r="D3">
        <v>8.0870829842965684</v>
      </c>
      <c r="F3" s="176" t="s">
        <v>195</v>
      </c>
      <c r="J3" s="15" t="s">
        <v>276</v>
      </c>
    </row>
    <row r="4" spans="1:10" x14ac:dyDescent="0.2">
      <c r="A4" s="15" t="s">
        <v>371</v>
      </c>
      <c r="B4" s="176" t="s">
        <v>371</v>
      </c>
      <c r="C4">
        <v>0.19502084484406801</v>
      </c>
      <c r="D4">
        <v>4.0897554859711702</v>
      </c>
      <c r="F4" s="176" t="s">
        <v>202</v>
      </c>
      <c r="J4" s="15" t="s">
        <v>184</v>
      </c>
    </row>
    <row r="5" spans="1:10" x14ac:dyDescent="0.2">
      <c r="A5" s="15" t="s">
        <v>343</v>
      </c>
      <c r="B5" s="176" t="s">
        <v>343</v>
      </c>
      <c r="C5">
        <v>1.2771728479464208</v>
      </c>
      <c r="D5">
        <v>8.1932561184337693</v>
      </c>
      <c r="F5" s="176" t="s">
        <v>398</v>
      </c>
      <c r="J5" s="15" t="s">
        <v>371</v>
      </c>
    </row>
    <row r="6" spans="1:10" x14ac:dyDescent="0.2">
      <c r="A6" s="15" t="s">
        <v>234</v>
      </c>
      <c r="B6" s="176" t="s">
        <v>234</v>
      </c>
      <c r="C6">
        <v>-5.7149632551940277E-2</v>
      </c>
      <c r="D6">
        <v>6.6795522898515607</v>
      </c>
      <c r="F6" s="176" t="s">
        <v>342</v>
      </c>
      <c r="J6" s="15" t="s">
        <v>343</v>
      </c>
    </row>
    <row r="7" spans="1:10" x14ac:dyDescent="0.2">
      <c r="A7" s="15" t="s">
        <v>318</v>
      </c>
      <c r="B7" s="176" t="s">
        <v>318</v>
      </c>
      <c r="C7">
        <v>1.0610205023289723</v>
      </c>
      <c r="D7">
        <v>8.2243108183733753</v>
      </c>
      <c r="F7" s="176" t="s">
        <v>276</v>
      </c>
      <c r="J7" s="15" t="s">
        <v>310</v>
      </c>
    </row>
    <row r="8" spans="1:10" x14ac:dyDescent="0.2">
      <c r="A8" s="15" t="s">
        <v>399</v>
      </c>
      <c r="B8" s="176" t="s">
        <v>399</v>
      </c>
      <c r="C8">
        <v>-0.1722058040884076</v>
      </c>
      <c r="D8">
        <v>4.2004504325453258</v>
      </c>
      <c r="F8" s="176" t="s">
        <v>184</v>
      </c>
      <c r="J8" s="15" t="s">
        <v>234</v>
      </c>
    </row>
    <row r="9" spans="1:10" x14ac:dyDescent="0.2">
      <c r="A9" s="15" t="s">
        <v>198</v>
      </c>
      <c r="B9" s="176" t="s">
        <v>198</v>
      </c>
      <c r="C9">
        <v>0.4155474818184528</v>
      </c>
      <c r="D9">
        <v>5.000163471406176</v>
      </c>
      <c r="F9" s="176" t="s">
        <v>371</v>
      </c>
      <c r="J9" s="15" t="s">
        <v>318</v>
      </c>
    </row>
    <row r="10" spans="1:10" x14ac:dyDescent="0.2">
      <c r="A10" s="15" t="s">
        <v>247</v>
      </c>
      <c r="B10" s="176" t="s">
        <v>247</v>
      </c>
      <c r="C10">
        <v>5.0941642779160023E-2</v>
      </c>
      <c r="D10">
        <v>3.6441521662946399</v>
      </c>
      <c r="F10" s="176" t="s">
        <v>196</v>
      </c>
      <c r="J10" s="15" t="s">
        <v>319</v>
      </c>
    </row>
    <row r="11" spans="1:10" x14ac:dyDescent="0.2">
      <c r="A11" s="15" t="s">
        <v>326</v>
      </c>
      <c r="B11" s="176" t="s">
        <v>326</v>
      </c>
      <c r="C11">
        <v>-0.18038486435353748</v>
      </c>
      <c r="D11">
        <v>2.8533915762259263</v>
      </c>
      <c r="F11" s="176" t="s">
        <v>233</v>
      </c>
      <c r="J11" s="15" t="s">
        <v>197</v>
      </c>
    </row>
    <row r="12" spans="1:10" x14ac:dyDescent="0.2">
      <c r="A12" s="15" t="s">
        <v>335</v>
      </c>
      <c r="B12" s="176" t="s">
        <v>335</v>
      </c>
      <c r="C12">
        <v>0.41397273359768061</v>
      </c>
      <c r="D12">
        <v>4.3724149061287179</v>
      </c>
      <c r="F12" s="176" t="s">
        <v>253</v>
      </c>
      <c r="J12" s="15" t="s">
        <v>350</v>
      </c>
    </row>
    <row r="13" spans="1:10" x14ac:dyDescent="0.2">
      <c r="A13" s="15" t="s">
        <v>205</v>
      </c>
      <c r="B13" s="176" t="s">
        <v>205</v>
      </c>
      <c r="C13">
        <v>-1.6212915882270744E-2</v>
      </c>
      <c r="D13">
        <v>3.0464591708111941</v>
      </c>
      <c r="F13" s="176" t="s">
        <v>343</v>
      </c>
      <c r="J13" s="15" t="s">
        <v>399</v>
      </c>
    </row>
    <row r="14" spans="1:10" x14ac:dyDescent="0.2">
      <c r="A14" s="15" t="s">
        <v>279</v>
      </c>
      <c r="B14" s="176" t="s">
        <v>279</v>
      </c>
      <c r="C14">
        <v>0.93319629971155837</v>
      </c>
      <c r="D14">
        <v>7.0816850652925876</v>
      </c>
      <c r="F14" s="176" t="s">
        <v>302</v>
      </c>
      <c r="J14" s="15" t="s">
        <v>198</v>
      </c>
    </row>
    <row r="15" spans="1:10" x14ac:dyDescent="0.2">
      <c r="A15" s="15" t="s">
        <v>211</v>
      </c>
      <c r="B15" s="176" t="s">
        <v>211</v>
      </c>
      <c r="C15">
        <v>-0.31428614728159077</v>
      </c>
      <c r="D15">
        <v>5.2323114094176049</v>
      </c>
      <c r="F15" s="176" t="s">
        <v>203</v>
      </c>
      <c r="J15" s="15" t="s">
        <v>247</v>
      </c>
    </row>
    <row r="16" spans="1:10" x14ac:dyDescent="0.2">
      <c r="A16" s="15" t="s">
        <v>221</v>
      </c>
      <c r="B16" s="176" t="s">
        <v>221</v>
      </c>
      <c r="C16">
        <v>-0.34218521858241319</v>
      </c>
      <c r="D16">
        <v>2.3216164581403316</v>
      </c>
      <c r="F16" s="176" t="s">
        <v>310</v>
      </c>
      <c r="J16" s="15" t="s">
        <v>326</v>
      </c>
    </row>
    <row r="17" spans="1:10" x14ac:dyDescent="0.2">
      <c r="A17" s="15" t="s">
        <v>254</v>
      </c>
      <c r="B17" s="176" t="s">
        <v>254</v>
      </c>
      <c r="C17">
        <v>-0.29497855896714636</v>
      </c>
      <c r="D17">
        <v>3.631768257888528</v>
      </c>
      <c r="F17" s="176" t="s">
        <v>234</v>
      </c>
      <c r="J17" s="15" t="s">
        <v>335</v>
      </c>
    </row>
    <row r="18" spans="1:10" x14ac:dyDescent="0.2">
      <c r="A18" s="15" t="s">
        <v>311</v>
      </c>
      <c r="B18" s="176" t="s">
        <v>311</v>
      </c>
      <c r="C18">
        <v>0.42335544941960102</v>
      </c>
      <c r="D18">
        <v>12.429691754984015</v>
      </c>
      <c r="F18" s="176" t="s">
        <v>318</v>
      </c>
      <c r="J18" s="15" t="s">
        <v>205</v>
      </c>
    </row>
    <row r="19" spans="1:10" x14ac:dyDescent="0.2">
      <c r="A19" s="15" t="s">
        <v>336</v>
      </c>
      <c r="B19" s="176" t="s">
        <v>336</v>
      </c>
      <c r="C19">
        <v>0.53436007713859368</v>
      </c>
      <c r="D19">
        <v>4.8316105773498483</v>
      </c>
      <c r="F19" s="176" t="s">
        <v>235</v>
      </c>
      <c r="J19" s="15" t="s">
        <v>279</v>
      </c>
    </row>
    <row r="20" spans="1:10" x14ac:dyDescent="0.2">
      <c r="A20" s="15" t="s">
        <v>199</v>
      </c>
      <c r="B20" s="176" t="s">
        <v>199</v>
      </c>
      <c r="C20">
        <v>-0.11797720622218694</v>
      </c>
      <c r="D20">
        <v>3.2418133220960059</v>
      </c>
      <c r="F20" s="176" t="s">
        <v>319</v>
      </c>
      <c r="J20" s="15" t="s">
        <v>190</v>
      </c>
    </row>
    <row r="21" spans="1:10" x14ac:dyDescent="0.2">
      <c r="A21" s="15" t="s">
        <v>372</v>
      </c>
      <c r="B21" s="176" t="s">
        <v>372</v>
      </c>
      <c r="C21">
        <v>0.65862150087540972</v>
      </c>
      <c r="D21">
        <v>4.008947566777584</v>
      </c>
      <c r="F21" s="176" t="s">
        <v>405</v>
      </c>
      <c r="J21" s="15" t="s">
        <v>211</v>
      </c>
    </row>
    <row r="22" spans="1:10" x14ac:dyDescent="0.2">
      <c r="A22" s="15" t="s">
        <v>248</v>
      </c>
      <c r="B22" s="176" t="s">
        <v>248</v>
      </c>
      <c r="C22">
        <v>0.68479488279821599</v>
      </c>
      <c r="D22">
        <v>5.1085398319507069</v>
      </c>
      <c r="F22" s="176" t="s">
        <v>265</v>
      </c>
      <c r="J22" s="15" t="s">
        <v>221</v>
      </c>
    </row>
    <row r="23" spans="1:10" x14ac:dyDescent="0.2">
      <c r="A23" s="15" t="s">
        <v>327</v>
      </c>
      <c r="B23" s="176" t="s">
        <v>327</v>
      </c>
      <c r="C23">
        <v>0.2867073147484529</v>
      </c>
      <c r="D23">
        <v>4.1498982169636562</v>
      </c>
      <c r="F23" s="176" t="s">
        <v>344</v>
      </c>
      <c r="J23" s="15" t="s">
        <v>254</v>
      </c>
    </row>
    <row r="24" spans="1:10" x14ac:dyDescent="0.2">
      <c r="A24" s="15" t="s">
        <v>304</v>
      </c>
      <c r="B24" s="176" t="s">
        <v>304</v>
      </c>
      <c r="C24">
        <v>0.22915680505703939</v>
      </c>
      <c r="D24">
        <v>3.5565757809916621</v>
      </c>
      <c r="F24" s="176" t="s">
        <v>289</v>
      </c>
      <c r="J24" s="15" t="s">
        <v>267</v>
      </c>
    </row>
    <row r="25" spans="1:10" x14ac:dyDescent="0.2">
      <c r="A25" s="15" t="s">
        <v>207</v>
      </c>
      <c r="B25" s="176" t="s">
        <v>207</v>
      </c>
      <c r="C25">
        <v>-0.21964481765604754</v>
      </c>
      <c r="D25">
        <v>4.6170694431081971</v>
      </c>
      <c r="F25" s="176" t="s">
        <v>189</v>
      </c>
      <c r="J25" s="15" t="s">
        <v>311</v>
      </c>
    </row>
    <row r="26" spans="1:10" x14ac:dyDescent="0.2">
      <c r="A26" s="15" t="s">
        <v>401</v>
      </c>
      <c r="B26" s="176" t="s">
        <v>401</v>
      </c>
      <c r="C26">
        <v>-3.9878196684449703E-2</v>
      </c>
      <c r="D26">
        <v>3.9365927904602396</v>
      </c>
      <c r="F26" s="176" t="s">
        <v>362</v>
      </c>
      <c r="J26" s="15" t="s">
        <v>336</v>
      </c>
    </row>
    <row r="27" spans="1:10" x14ac:dyDescent="0.2">
      <c r="A27" s="15" t="s">
        <v>192</v>
      </c>
      <c r="B27" s="176" t="s">
        <v>192</v>
      </c>
      <c r="C27">
        <v>1.0540918063098275</v>
      </c>
      <c r="D27">
        <v>9.2882890816037289</v>
      </c>
      <c r="F27" s="176" t="s">
        <v>277</v>
      </c>
      <c r="J27" s="15" t="s">
        <v>199</v>
      </c>
    </row>
    <row r="28" spans="1:10" x14ac:dyDescent="0.2">
      <c r="A28" s="15" t="s">
        <v>321</v>
      </c>
      <c r="B28" s="176" t="s">
        <v>321</v>
      </c>
      <c r="C28">
        <v>0.28844758803866455</v>
      </c>
      <c r="D28">
        <v>10.936451306381137</v>
      </c>
      <c r="F28" s="176" t="s">
        <v>197</v>
      </c>
      <c r="J28" s="15" t="s">
        <v>191</v>
      </c>
    </row>
    <row r="29" spans="1:10" x14ac:dyDescent="0.2">
      <c r="A29" s="15" t="s">
        <v>229</v>
      </c>
      <c r="B29" s="176" t="s">
        <v>229</v>
      </c>
      <c r="C29">
        <v>-0.44951762095816539</v>
      </c>
      <c r="D29">
        <v>3.7670879111128586</v>
      </c>
      <c r="F29" s="176" t="s">
        <v>236</v>
      </c>
      <c r="J29" s="15" t="s">
        <v>372</v>
      </c>
    </row>
    <row r="30" spans="1:10" x14ac:dyDescent="0.2">
      <c r="A30" s="15" t="s">
        <v>364</v>
      </c>
      <c r="B30" s="176" t="s">
        <v>364</v>
      </c>
      <c r="C30">
        <v>-0.18222652368390138</v>
      </c>
      <c r="D30">
        <v>4.1352848752590816</v>
      </c>
      <c r="F30" s="176" t="s">
        <v>303</v>
      </c>
      <c r="J30" s="15" t="s">
        <v>248</v>
      </c>
    </row>
    <row r="31" spans="1:10" x14ac:dyDescent="0.2">
      <c r="A31" s="15" t="s">
        <v>241</v>
      </c>
      <c r="B31" s="176" t="s">
        <v>241</v>
      </c>
      <c r="C31">
        <v>-0.10047745469963303</v>
      </c>
      <c r="D31">
        <v>2.9233110748210791</v>
      </c>
      <c r="F31" s="176" t="s">
        <v>237</v>
      </c>
      <c r="J31" s="15" t="s">
        <v>327</v>
      </c>
    </row>
    <row r="32" spans="1:10" x14ac:dyDescent="0.2">
      <c r="A32" s="15" t="s">
        <v>406</v>
      </c>
      <c r="B32" s="176" t="s">
        <v>406</v>
      </c>
      <c r="C32">
        <v>0.2474239765891868</v>
      </c>
      <c r="D32">
        <v>3.5685598602942394</v>
      </c>
      <c r="F32" s="176" t="s">
        <v>246</v>
      </c>
      <c r="J32" s="15" t="s">
        <v>304</v>
      </c>
    </row>
    <row r="33" spans="1:10" x14ac:dyDescent="0.2">
      <c r="A33" s="15" t="s">
        <v>306</v>
      </c>
      <c r="B33" s="176" t="s">
        <v>306</v>
      </c>
      <c r="C33">
        <v>0.2448519650293326</v>
      </c>
      <c r="D33">
        <v>2.6246239078673597</v>
      </c>
      <c r="F33" s="176" t="s">
        <v>350</v>
      </c>
      <c r="J33" s="15" t="s">
        <v>328</v>
      </c>
    </row>
    <row r="34" spans="1:10" x14ac:dyDescent="0.2">
      <c r="A34" s="15" t="s">
        <v>356</v>
      </c>
      <c r="B34" s="176" t="s">
        <v>356</v>
      </c>
      <c r="C34">
        <v>8.0051093791300154E-2</v>
      </c>
      <c r="D34">
        <v>5.4593402011019458</v>
      </c>
      <c r="F34" s="176" t="s">
        <v>204</v>
      </c>
      <c r="J34" s="15" t="s">
        <v>207</v>
      </c>
    </row>
    <row r="35" spans="1:10" x14ac:dyDescent="0.2">
      <c r="A35" s="15" t="s">
        <v>213</v>
      </c>
      <c r="B35" s="176" t="s">
        <v>213</v>
      </c>
      <c r="C35">
        <v>-2.0849054610919786E-2</v>
      </c>
      <c r="D35">
        <v>4.168688658482556</v>
      </c>
      <c r="F35" s="176" t="s">
        <v>399</v>
      </c>
      <c r="J35" s="37" t="s">
        <v>305</v>
      </c>
    </row>
    <row r="36" spans="1:10" x14ac:dyDescent="0.2">
      <c r="A36" s="15" t="s">
        <v>374</v>
      </c>
      <c r="B36" s="176" t="s">
        <v>374</v>
      </c>
      <c r="C36">
        <v>-0.12263975785356646</v>
      </c>
      <c r="D36">
        <v>4.3553018127413496</v>
      </c>
      <c r="F36" s="176" t="s">
        <v>185</v>
      </c>
      <c r="J36" s="15" t="s">
        <v>401</v>
      </c>
    </row>
    <row r="37" spans="1:10" x14ac:dyDescent="0.2">
      <c r="A37" s="15" t="s">
        <v>402</v>
      </c>
      <c r="B37" s="176" t="s">
        <v>402</v>
      </c>
      <c r="C37">
        <v>0.10784974048138007</v>
      </c>
      <c r="D37">
        <v>4.0849261539560757</v>
      </c>
      <c r="F37" s="176" t="s">
        <v>290</v>
      </c>
      <c r="J37" s="15" t="s">
        <v>192</v>
      </c>
    </row>
    <row r="38" spans="1:10" x14ac:dyDescent="0.2">
      <c r="A38" s="15" t="s">
        <v>347</v>
      </c>
      <c r="B38" s="176" t="s">
        <v>347</v>
      </c>
      <c r="C38">
        <v>0.63522124477237707</v>
      </c>
      <c r="D38">
        <v>7.3549781736794557</v>
      </c>
      <c r="F38" s="176" t="s">
        <v>220</v>
      </c>
      <c r="J38" s="15" t="s">
        <v>321</v>
      </c>
    </row>
    <row r="39" spans="1:10" x14ac:dyDescent="0.2">
      <c r="A39" s="15" t="s">
        <v>214</v>
      </c>
      <c r="B39" s="176" t="s">
        <v>214</v>
      </c>
      <c r="C39">
        <v>0.36346714531977931</v>
      </c>
      <c r="D39">
        <v>5.7146310839020718</v>
      </c>
      <c r="F39" s="176" t="s">
        <v>238</v>
      </c>
      <c r="J39" s="15" t="s">
        <v>229</v>
      </c>
    </row>
    <row r="40" spans="1:10" x14ac:dyDescent="0.2">
      <c r="A40" s="15" t="s">
        <v>222</v>
      </c>
      <c r="B40" s="176" t="s">
        <v>222</v>
      </c>
      <c r="C40">
        <v>0.3746337383960161</v>
      </c>
      <c r="D40">
        <v>3.2399885830819923</v>
      </c>
      <c r="F40" s="176" t="s">
        <v>198</v>
      </c>
      <c r="J40" s="15" t="s">
        <v>364</v>
      </c>
    </row>
    <row r="41" spans="1:10" x14ac:dyDescent="0.2">
      <c r="A41" s="15" t="s">
        <v>208</v>
      </c>
      <c r="B41" s="176" t="s">
        <v>208</v>
      </c>
      <c r="C41">
        <v>0.39636212712616015</v>
      </c>
      <c r="D41">
        <v>5.1560821121974882</v>
      </c>
      <c r="F41" s="176" t="s">
        <v>334</v>
      </c>
      <c r="J41" s="15" t="s">
        <v>241</v>
      </c>
    </row>
    <row r="42" spans="1:10" x14ac:dyDescent="0.2">
      <c r="A42" s="15" t="s">
        <v>313</v>
      </c>
      <c r="B42" s="176" t="s">
        <v>313</v>
      </c>
      <c r="C42">
        <v>0.73318183535224613</v>
      </c>
      <c r="D42">
        <v>6.1564384427624166</v>
      </c>
      <c r="F42" s="176" t="s">
        <v>247</v>
      </c>
      <c r="J42" s="15" t="s">
        <v>406</v>
      </c>
    </row>
    <row r="43" spans="1:10" x14ac:dyDescent="0.2">
      <c r="A43" s="15" t="s">
        <v>322</v>
      </c>
      <c r="B43" s="176" t="s">
        <v>322</v>
      </c>
      <c r="C43">
        <v>-0.20428486800758566</v>
      </c>
      <c r="D43">
        <v>6.2253027590175201</v>
      </c>
      <c r="F43" s="176" t="s">
        <v>326</v>
      </c>
      <c r="J43" s="15" t="s">
        <v>306</v>
      </c>
    </row>
    <row r="44" spans="1:10" x14ac:dyDescent="0.2">
      <c r="A44" s="15" t="s">
        <v>391</v>
      </c>
      <c r="B44" s="176" t="s">
        <v>391</v>
      </c>
      <c r="C44">
        <v>0.29269418250877077</v>
      </c>
      <c r="D44">
        <v>3.7350353468999193</v>
      </c>
      <c r="F44" s="176" t="s">
        <v>400</v>
      </c>
      <c r="J44" s="15" t="s">
        <v>356</v>
      </c>
    </row>
    <row r="45" spans="1:10" x14ac:dyDescent="0.2">
      <c r="A45" s="15" t="s">
        <v>307</v>
      </c>
      <c r="B45" s="176" t="s">
        <v>307</v>
      </c>
      <c r="C45">
        <v>0.35930477894169854</v>
      </c>
      <c r="D45">
        <v>4.7557542991719872</v>
      </c>
      <c r="F45" s="176" t="s">
        <v>266</v>
      </c>
      <c r="J45" s="15" t="s">
        <v>213</v>
      </c>
    </row>
    <row r="46" spans="1:10" x14ac:dyDescent="0.2">
      <c r="A46" s="15" t="s">
        <v>223</v>
      </c>
      <c r="B46" s="176" t="s">
        <v>223</v>
      </c>
      <c r="C46">
        <v>-0.15123398161455198</v>
      </c>
      <c r="D46">
        <v>2.1398385587509088</v>
      </c>
      <c r="F46" s="176" t="s">
        <v>278</v>
      </c>
      <c r="J46" s="15" t="s">
        <v>374</v>
      </c>
    </row>
    <row r="47" spans="1:10" x14ac:dyDescent="0.2">
      <c r="A47" s="15" t="s">
        <v>296</v>
      </c>
      <c r="B47" s="176" t="s">
        <v>296</v>
      </c>
      <c r="C47">
        <v>0.12754537491667328</v>
      </c>
      <c r="D47">
        <v>2.8230257328123201</v>
      </c>
      <c r="F47" s="176" t="s">
        <v>335</v>
      </c>
      <c r="J47" s="15" t="s">
        <v>402</v>
      </c>
    </row>
    <row r="48" spans="1:10" x14ac:dyDescent="0.2">
      <c r="A48" s="15" t="s">
        <v>329</v>
      </c>
      <c r="B48" s="176" t="s">
        <v>329</v>
      </c>
      <c r="C48">
        <v>1.315272235942011E-2</v>
      </c>
      <c r="D48">
        <v>2.9076459019097838</v>
      </c>
      <c r="F48" s="176" t="s">
        <v>205</v>
      </c>
      <c r="J48" s="15" t="s">
        <v>260</v>
      </c>
    </row>
    <row r="49" spans="1:10" x14ac:dyDescent="0.2">
      <c r="A49" s="15" t="s">
        <v>230</v>
      </c>
      <c r="B49" s="176" t="s">
        <v>230</v>
      </c>
      <c r="C49">
        <v>-0.12994249567470539</v>
      </c>
      <c r="D49">
        <v>4.3298878704583634</v>
      </c>
      <c r="F49" s="176" t="s">
        <v>279</v>
      </c>
      <c r="J49" s="15" t="s">
        <v>347</v>
      </c>
    </row>
    <row r="50" spans="1:10" x14ac:dyDescent="0.2">
      <c r="A50" s="15" t="s">
        <v>348</v>
      </c>
      <c r="B50" s="176" t="s">
        <v>348</v>
      </c>
      <c r="C50">
        <v>-0.10439132188559341</v>
      </c>
      <c r="D50">
        <v>4.8715473185601601</v>
      </c>
      <c r="F50" s="176" t="s">
        <v>190</v>
      </c>
      <c r="J50" s="15" t="s">
        <v>214</v>
      </c>
    </row>
    <row r="51" spans="1:10" x14ac:dyDescent="0.2">
      <c r="A51" s="15" t="s">
        <v>330</v>
      </c>
      <c r="B51" s="176" t="s">
        <v>330</v>
      </c>
      <c r="C51">
        <v>-2.2320710178599802E-2</v>
      </c>
      <c r="D51">
        <v>3.1125924146774171</v>
      </c>
      <c r="F51" s="176" t="s">
        <v>211</v>
      </c>
      <c r="J51" s="15" t="s">
        <v>222</v>
      </c>
    </row>
    <row r="52" spans="1:10" x14ac:dyDescent="0.2">
      <c r="A52" s="15" t="s">
        <v>357</v>
      </c>
      <c r="B52" s="176" t="s">
        <v>357</v>
      </c>
      <c r="C52">
        <v>3.9720145910635551E-2</v>
      </c>
      <c r="D52">
        <v>6.8857181684057043</v>
      </c>
      <c r="F52" s="176" t="s">
        <v>221</v>
      </c>
      <c r="J52" s="15" t="s">
        <v>208</v>
      </c>
    </row>
    <row r="53" spans="1:10" x14ac:dyDescent="0.2">
      <c r="A53" s="15" t="s">
        <v>332</v>
      </c>
      <c r="B53" s="176" t="s">
        <v>332</v>
      </c>
      <c r="C53">
        <v>-0.28180545084454595</v>
      </c>
      <c r="D53">
        <v>4.6768900911700593</v>
      </c>
      <c r="F53" s="176" t="s">
        <v>254</v>
      </c>
      <c r="J53" s="15" t="s">
        <v>313</v>
      </c>
    </row>
    <row r="54" spans="1:10" x14ac:dyDescent="0.2">
      <c r="A54" s="15" t="s">
        <v>282</v>
      </c>
      <c r="B54" s="176" t="s">
        <v>282</v>
      </c>
      <c r="C54">
        <v>-2.2401529490666847E-2</v>
      </c>
      <c r="D54">
        <v>4.1858757376209423</v>
      </c>
      <c r="F54" s="176" t="s">
        <v>267</v>
      </c>
      <c r="J54" s="15" t="s">
        <v>322</v>
      </c>
    </row>
    <row r="55" spans="1:10" x14ac:dyDescent="0.2">
      <c r="A55" s="15" t="s">
        <v>186</v>
      </c>
      <c r="B55" s="176" t="s">
        <v>186</v>
      </c>
      <c r="C55">
        <v>0.25622447749843125</v>
      </c>
      <c r="D55">
        <v>2.0985434585784244</v>
      </c>
      <c r="F55" s="176" t="s">
        <v>311</v>
      </c>
      <c r="J55" s="15" t="s">
        <v>391</v>
      </c>
    </row>
    <row r="56" spans="1:10" x14ac:dyDescent="0.2">
      <c r="A56" s="15" t="s">
        <v>193</v>
      </c>
      <c r="B56" s="176" t="s">
        <v>193</v>
      </c>
      <c r="C56">
        <v>-0.1637664083612429</v>
      </c>
      <c r="D56">
        <v>5.2388592537813565</v>
      </c>
      <c r="F56" s="176" t="s">
        <v>336</v>
      </c>
      <c r="J56" s="15" t="s">
        <v>307</v>
      </c>
    </row>
    <row r="57" spans="1:10" x14ac:dyDescent="0.2">
      <c r="A57" s="15" t="s">
        <v>215</v>
      </c>
      <c r="B57" s="176" t="s">
        <v>215</v>
      </c>
      <c r="C57">
        <v>-9.8916343284875946E-2</v>
      </c>
      <c r="D57">
        <v>3.6490426484552212</v>
      </c>
      <c r="F57" s="176" t="s">
        <v>363</v>
      </c>
      <c r="J57" s="15" t="s">
        <v>223</v>
      </c>
    </row>
    <row r="58" spans="1:10" x14ac:dyDescent="0.2">
      <c r="A58" s="15" t="s">
        <v>314</v>
      </c>
      <c r="B58" s="176" t="s">
        <v>314</v>
      </c>
      <c r="C58">
        <v>0.25380146006346394</v>
      </c>
      <c r="D58">
        <v>6.5398441451105764</v>
      </c>
      <c r="F58" s="176" t="s">
        <v>227</v>
      </c>
      <c r="J58" s="15" t="s">
        <v>296</v>
      </c>
    </row>
    <row r="59" spans="1:10" x14ac:dyDescent="0.2">
      <c r="A59" s="15" t="s">
        <v>315</v>
      </c>
      <c r="B59" s="176" t="s">
        <v>315</v>
      </c>
      <c r="C59">
        <v>0.65532818282821559</v>
      </c>
      <c r="D59">
        <v>7.3685564231245202</v>
      </c>
      <c r="F59" s="176" t="s">
        <v>255</v>
      </c>
      <c r="J59" s="15" t="s">
        <v>329</v>
      </c>
    </row>
    <row r="60" spans="1:10" x14ac:dyDescent="0.2">
      <c r="A60" s="15" t="s">
        <v>200</v>
      </c>
      <c r="B60" s="176" t="s">
        <v>200</v>
      </c>
      <c r="C60">
        <v>-9.9580411023780485E-2</v>
      </c>
      <c r="D60">
        <v>4.3801344320977273</v>
      </c>
      <c r="F60" s="176" t="s">
        <v>199</v>
      </c>
      <c r="J60" s="15" t="s">
        <v>230</v>
      </c>
    </row>
    <row r="61" spans="1:10" x14ac:dyDescent="0.2">
      <c r="A61" s="15" t="s">
        <v>324</v>
      </c>
      <c r="B61" s="176" t="s">
        <v>324</v>
      </c>
      <c r="C61">
        <v>0.83533011758489284</v>
      </c>
      <c r="D61">
        <v>6.0577543676924819</v>
      </c>
      <c r="F61" s="176" t="s">
        <v>379</v>
      </c>
      <c r="J61" s="15" t="s">
        <v>393</v>
      </c>
    </row>
    <row r="62" spans="1:10" x14ac:dyDescent="0.2">
      <c r="A62" s="15" t="s">
        <v>339</v>
      </c>
      <c r="B62" s="176" t="s">
        <v>339</v>
      </c>
      <c r="C62">
        <v>0.13603584950990433</v>
      </c>
      <c r="D62">
        <v>3.9000326735704625</v>
      </c>
      <c r="F62" s="176" t="s">
        <v>239</v>
      </c>
      <c r="J62" s="15" t="s">
        <v>348</v>
      </c>
    </row>
    <row r="63" spans="1:10" x14ac:dyDescent="0.2">
      <c r="A63" s="15" t="s">
        <v>352</v>
      </c>
      <c r="B63" s="176" t="s">
        <v>352</v>
      </c>
      <c r="C63">
        <v>-0.12104430369419383</v>
      </c>
      <c r="D63">
        <v>5.2385938972709143</v>
      </c>
      <c r="F63" s="176" t="s">
        <v>380</v>
      </c>
      <c r="J63" s="15" t="s">
        <v>330</v>
      </c>
    </row>
    <row r="64" spans="1:10" x14ac:dyDescent="0.2">
      <c r="A64" s="15" t="s">
        <v>358</v>
      </c>
      <c r="B64" s="176" t="s">
        <v>358</v>
      </c>
      <c r="C64">
        <v>-0.47355892986714121</v>
      </c>
      <c r="D64">
        <v>6.8116622703418281</v>
      </c>
      <c r="F64" s="176" t="s">
        <v>206</v>
      </c>
      <c r="J64" s="37" t="s">
        <v>331</v>
      </c>
    </row>
    <row r="65" spans="1:10" x14ac:dyDescent="0.2">
      <c r="A65" s="37" t="s">
        <v>375</v>
      </c>
      <c r="B65" s="176" t="s">
        <v>375</v>
      </c>
      <c r="C65">
        <v>-0.20962949258140307</v>
      </c>
      <c r="D65">
        <v>4.5849944986212083</v>
      </c>
      <c r="F65" s="176" t="s">
        <v>212</v>
      </c>
      <c r="J65" s="15" t="s">
        <v>357</v>
      </c>
    </row>
    <row r="66" spans="1:10" x14ac:dyDescent="0.2">
      <c r="A66" s="15" t="s">
        <v>368</v>
      </c>
      <c r="B66" s="176" t="s">
        <v>368</v>
      </c>
      <c r="C66">
        <v>0.42744246916051321</v>
      </c>
      <c r="D66">
        <v>5.3426048774339217</v>
      </c>
      <c r="F66" s="176" t="s">
        <v>256</v>
      </c>
      <c r="J66" s="15" t="s">
        <v>332</v>
      </c>
    </row>
    <row r="67" spans="1:10" x14ac:dyDescent="0.2">
      <c r="A67" s="15" t="s">
        <v>394</v>
      </c>
      <c r="B67" s="176" t="s">
        <v>394</v>
      </c>
      <c r="C67">
        <v>-0.1429363072462505</v>
      </c>
      <c r="D67">
        <v>4.6793592520305527</v>
      </c>
      <c r="F67" s="176" t="s">
        <v>191</v>
      </c>
      <c r="J67" s="15" t="s">
        <v>282</v>
      </c>
    </row>
    <row r="68" spans="1:10" x14ac:dyDescent="0.2">
      <c r="A68" s="15" t="s">
        <v>250</v>
      </c>
      <c r="B68" s="176" t="s">
        <v>250</v>
      </c>
      <c r="C68">
        <v>3.8056218858590896E-2</v>
      </c>
      <c r="D68">
        <v>4.6692494154288839</v>
      </c>
      <c r="F68" s="176" t="s">
        <v>372</v>
      </c>
      <c r="J68" s="15" t="s">
        <v>283</v>
      </c>
    </row>
    <row r="69" spans="1:10" x14ac:dyDescent="0.2">
      <c r="A69" s="15" t="s">
        <v>376</v>
      </c>
      <c r="B69" s="176" t="s">
        <v>376</v>
      </c>
      <c r="C69">
        <v>-0.4357903234817796</v>
      </c>
      <c r="D69">
        <v>5.5538454245804969</v>
      </c>
      <c r="F69" s="176" t="s">
        <v>248</v>
      </c>
      <c r="J69" s="15" t="s">
        <v>186</v>
      </c>
    </row>
    <row r="70" spans="1:10" x14ac:dyDescent="0.2">
      <c r="A70" s="15" t="s">
        <v>387</v>
      </c>
      <c r="B70" s="176" t="s">
        <v>387</v>
      </c>
      <c r="C70">
        <v>-4.8627330716042E-2</v>
      </c>
      <c r="D70">
        <v>2.7529742403627155</v>
      </c>
      <c r="F70" s="176" t="s">
        <v>291</v>
      </c>
      <c r="J70" s="15" t="s">
        <v>193</v>
      </c>
    </row>
    <row r="71" spans="1:10" x14ac:dyDescent="0.2">
      <c r="A71" s="15" t="s">
        <v>216</v>
      </c>
      <c r="B71" s="176" t="s">
        <v>216</v>
      </c>
      <c r="C71">
        <v>0.21627691479960642</v>
      </c>
      <c r="D71">
        <v>6.5117415199245086</v>
      </c>
      <c r="F71" s="176" t="s">
        <v>345</v>
      </c>
      <c r="J71" s="37" t="s">
        <v>209</v>
      </c>
    </row>
    <row r="72" spans="1:10" x14ac:dyDescent="0.2">
      <c r="A72" s="15" t="s">
        <v>243</v>
      </c>
      <c r="B72" s="176" t="s">
        <v>243</v>
      </c>
      <c r="C72">
        <v>8.3826980561951814E-2</v>
      </c>
      <c r="D72">
        <v>9.6631235027729296</v>
      </c>
      <c r="F72" s="176" t="s">
        <v>249</v>
      </c>
      <c r="J72" s="15" t="s">
        <v>215</v>
      </c>
    </row>
    <row r="73" spans="1:10" x14ac:dyDescent="0.2">
      <c r="A73" s="15" t="s">
        <v>262</v>
      </c>
      <c r="B73" s="176" t="s">
        <v>262</v>
      </c>
      <c r="C73">
        <v>0.24115250070535499</v>
      </c>
      <c r="D73">
        <v>4.8940990722629039</v>
      </c>
      <c r="F73" s="176" t="s">
        <v>257</v>
      </c>
      <c r="J73" s="15" t="s">
        <v>314</v>
      </c>
    </row>
    <row r="74" spans="1:10" x14ac:dyDescent="0.2">
      <c r="A74" s="15" t="s">
        <v>251</v>
      </c>
      <c r="B74" s="176" t="s">
        <v>251</v>
      </c>
      <c r="C74">
        <v>0.3298349706238799</v>
      </c>
      <c r="D74">
        <v>3.7255473673666559</v>
      </c>
      <c r="F74" s="176" t="s">
        <v>280</v>
      </c>
      <c r="J74" s="15" t="s">
        <v>315</v>
      </c>
    </row>
    <row r="75" spans="1:10" x14ac:dyDescent="0.2">
      <c r="A75" s="15" t="s">
        <v>286</v>
      </c>
      <c r="B75" s="176" t="s">
        <v>286</v>
      </c>
      <c r="C75">
        <v>-0.33608479221187859</v>
      </c>
      <c r="D75">
        <v>4.2698894045799376</v>
      </c>
      <c r="F75" s="176" t="s">
        <v>320</v>
      </c>
      <c r="J75" s="15" t="s">
        <v>200</v>
      </c>
    </row>
    <row r="76" spans="1:10" x14ac:dyDescent="0.2">
      <c r="A76" s="15" t="s">
        <v>217</v>
      </c>
      <c r="B76" s="176" t="s">
        <v>217</v>
      </c>
      <c r="C76">
        <v>0.31656401995796557</v>
      </c>
      <c r="D76">
        <v>4.6510234029215525</v>
      </c>
      <c r="F76" s="176" t="s">
        <v>381</v>
      </c>
      <c r="J76" s="15" t="s">
        <v>324</v>
      </c>
    </row>
    <row r="77" spans="1:10" x14ac:dyDescent="0.2">
      <c r="A77" s="15" t="s">
        <v>244</v>
      </c>
      <c r="B77" s="176" t="s">
        <v>244</v>
      </c>
      <c r="C77">
        <v>-0.11912800759769901</v>
      </c>
      <c r="D77">
        <v>2.7665022441646019</v>
      </c>
      <c r="F77" s="176" t="s">
        <v>327</v>
      </c>
      <c r="J77" s="15" t="s">
        <v>339</v>
      </c>
    </row>
    <row r="78" spans="1:10" x14ac:dyDescent="0.2">
      <c r="A78" s="37" t="s">
        <v>353</v>
      </c>
      <c r="B78" s="176" t="s">
        <v>353</v>
      </c>
      <c r="C78">
        <v>0.22238903900645557</v>
      </c>
      <c r="D78">
        <v>4.8205687959557801</v>
      </c>
      <c r="F78" s="176" t="s">
        <v>304</v>
      </c>
      <c r="J78" s="15" t="s">
        <v>352</v>
      </c>
    </row>
    <row r="79" spans="1:10" x14ac:dyDescent="0.2">
      <c r="A79" s="15" t="s">
        <v>388</v>
      </c>
      <c r="B79" s="176" t="s">
        <v>388</v>
      </c>
      <c r="C79">
        <v>-9.4543796820233061E-2</v>
      </c>
      <c r="D79">
        <v>3.8297075648522343</v>
      </c>
      <c r="F79" s="176" t="s">
        <v>240</v>
      </c>
      <c r="J79" s="15" t="s">
        <v>358</v>
      </c>
    </row>
    <row r="80" spans="1:10" x14ac:dyDescent="0.2">
      <c r="A80" s="15" t="s">
        <v>231</v>
      </c>
      <c r="B80" s="176" t="s">
        <v>231</v>
      </c>
      <c r="C80">
        <v>0.17841085044436422</v>
      </c>
      <c r="D80">
        <v>5.2868169737371558</v>
      </c>
      <c r="F80" s="176" t="s">
        <v>328</v>
      </c>
      <c r="J80" s="15" t="s">
        <v>366</v>
      </c>
    </row>
    <row r="81" spans="1:10" x14ac:dyDescent="0.2">
      <c r="A81" s="15" t="s">
        <v>218</v>
      </c>
      <c r="B81" s="176" t="s">
        <v>218</v>
      </c>
      <c r="C81">
        <v>-4.8110593839426979E-2</v>
      </c>
      <c r="D81">
        <v>2.974600399320344</v>
      </c>
      <c r="F81" s="176" t="s">
        <v>258</v>
      </c>
      <c r="J81" s="37" t="s">
        <v>375</v>
      </c>
    </row>
    <row r="82" spans="1:10" x14ac:dyDescent="0.2">
      <c r="A82" s="15" t="s">
        <v>224</v>
      </c>
      <c r="B82" s="176" t="s">
        <v>224</v>
      </c>
      <c r="C82">
        <v>0.55414868083150015</v>
      </c>
      <c r="D82">
        <v>5.7545874753758026</v>
      </c>
      <c r="F82" s="176" t="s">
        <v>228</v>
      </c>
      <c r="J82" s="15" t="s">
        <v>367</v>
      </c>
    </row>
    <row r="83" spans="1:10" x14ac:dyDescent="0.2">
      <c r="A83" s="15" t="s">
        <v>299</v>
      </c>
      <c r="B83" s="176" t="s">
        <v>299</v>
      </c>
      <c r="C83">
        <v>0.53287801643740806</v>
      </c>
      <c r="D83">
        <v>6.4663520396024996</v>
      </c>
      <c r="F83" s="176" t="s">
        <v>259</v>
      </c>
      <c r="J83" s="15" t="s">
        <v>368</v>
      </c>
    </row>
    <row r="84" spans="1:10" x14ac:dyDescent="0.2">
      <c r="A84" s="15" t="s">
        <v>316</v>
      </c>
      <c r="B84" s="176" t="s">
        <v>316</v>
      </c>
      <c r="C84">
        <v>0.10665600466238079</v>
      </c>
      <c r="D84">
        <v>5.6881835193555785</v>
      </c>
      <c r="F84" s="176" t="s">
        <v>268</v>
      </c>
      <c r="J84" s="15" t="s">
        <v>394</v>
      </c>
    </row>
    <row r="85" spans="1:10" x14ac:dyDescent="0.2">
      <c r="A85" s="15" t="s">
        <v>354</v>
      </c>
      <c r="B85" s="176" t="s">
        <v>354</v>
      </c>
      <c r="C85">
        <v>-0.23167702437510312</v>
      </c>
      <c r="D85">
        <v>4.192290223219711</v>
      </c>
      <c r="F85" s="176" t="s">
        <v>207</v>
      </c>
      <c r="J85" s="15" t="s">
        <v>250</v>
      </c>
    </row>
    <row r="86" spans="1:10" x14ac:dyDescent="0.2">
      <c r="A86" s="15" t="s">
        <v>360</v>
      </c>
      <c r="B86" s="176" t="s">
        <v>360</v>
      </c>
      <c r="C86">
        <v>-9.2564319280064762E-3</v>
      </c>
      <c r="D86">
        <v>2.236295761563325</v>
      </c>
      <c r="F86" s="176" t="s">
        <v>305</v>
      </c>
      <c r="J86" s="15" t="s">
        <v>376</v>
      </c>
    </row>
    <row r="87" spans="1:10" x14ac:dyDescent="0.2">
      <c r="A87" s="15" t="s">
        <v>263</v>
      </c>
      <c r="B87" s="176" t="s">
        <v>263</v>
      </c>
      <c r="C87">
        <v>-0.6693829262537192</v>
      </c>
      <c r="D87">
        <v>4.1650038043644422</v>
      </c>
      <c r="F87" s="176" t="s">
        <v>401</v>
      </c>
      <c r="J87" s="15" t="s">
        <v>284</v>
      </c>
    </row>
    <row r="88" spans="1:10" x14ac:dyDescent="0.2">
      <c r="A88" s="15" t="s">
        <v>409</v>
      </c>
      <c r="B88" s="176" t="s">
        <v>409</v>
      </c>
      <c r="C88">
        <v>0.51346369965127536</v>
      </c>
      <c r="D88">
        <v>5.3310473585433442</v>
      </c>
      <c r="F88" s="176" t="s">
        <v>192</v>
      </c>
      <c r="J88" s="15" t="s">
        <v>387</v>
      </c>
    </row>
    <row r="89" spans="1:10" x14ac:dyDescent="0.2">
      <c r="B89" s="176" t="s">
        <v>397</v>
      </c>
      <c r="C89">
        <v>-0.41119483837922666</v>
      </c>
      <c r="D89">
        <v>3.0930340340949014</v>
      </c>
      <c r="F89" s="176" t="s">
        <v>292</v>
      </c>
      <c r="J89" s="15" t="s">
        <v>359</v>
      </c>
    </row>
    <row r="90" spans="1:10" x14ac:dyDescent="0.2">
      <c r="A90" s="15"/>
      <c r="B90" s="176" t="s">
        <v>202</v>
      </c>
      <c r="C90">
        <v>0.26508090764734238</v>
      </c>
      <c r="D90">
        <v>6.3184998386336337</v>
      </c>
      <c r="F90" s="176" t="s">
        <v>373</v>
      </c>
      <c r="J90" s="15" t="s">
        <v>216</v>
      </c>
    </row>
    <row r="91" spans="1:10" x14ac:dyDescent="0.2">
      <c r="A91" s="15"/>
      <c r="B91" s="176" t="s">
        <v>398</v>
      </c>
      <c r="C91">
        <v>-0.45500858955015655</v>
      </c>
      <c r="D91">
        <v>6.7009447455718485</v>
      </c>
      <c r="F91" s="176" t="s">
        <v>337</v>
      </c>
      <c r="J91" s="15" t="s">
        <v>243</v>
      </c>
    </row>
    <row r="92" spans="1:10" x14ac:dyDescent="0.2">
      <c r="A92" s="15"/>
      <c r="B92" s="176" t="s">
        <v>342</v>
      </c>
      <c r="C92">
        <v>0.49485058572703533</v>
      </c>
      <c r="D92">
        <v>7.7035788368685596</v>
      </c>
      <c r="F92" s="176" t="s">
        <v>321</v>
      </c>
      <c r="J92" s="15" t="s">
        <v>262</v>
      </c>
    </row>
    <row r="93" spans="1:10" x14ac:dyDescent="0.2">
      <c r="A93" s="15"/>
      <c r="B93" s="176" t="s">
        <v>276</v>
      </c>
      <c r="C93">
        <v>-0.10442589086694531</v>
      </c>
      <c r="D93">
        <v>5.6232502113978935</v>
      </c>
      <c r="F93" s="176" t="s">
        <v>293</v>
      </c>
      <c r="J93" s="15" t="s">
        <v>251</v>
      </c>
    </row>
    <row r="94" spans="1:10" x14ac:dyDescent="0.2">
      <c r="A94" s="15"/>
      <c r="B94" s="176" t="s">
        <v>196</v>
      </c>
      <c r="C94">
        <v>0.47536352415186922</v>
      </c>
      <c r="D94">
        <v>6.2050529168980324</v>
      </c>
      <c r="F94" s="176" t="s">
        <v>229</v>
      </c>
      <c r="J94" s="15" t="s">
        <v>286</v>
      </c>
    </row>
    <row r="95" spans="1:10" x14ac:dyDescent="0.2">
      <c r="A95" s="15"/>
      <c r="B95" s="176" t="s">
        <v>233</v>
      </c>
      <c r="C95">
        <v>-1.0086607342192055</v>
      </c>
      <c r="D95">
        <v>10.394582487209759</v>
      </c>
      <c r="F95" s="176" t="s">
        <v>364</v>
      </c>
      <c r="J95" s="15" t="s">
        <v>217</v>
      </c>
    </row>
    <row r="96" spans="1:10" x14ac:dyDescent="0.2">
      <c r="A96" s="15"/>
      <c r="B96" s="176" t="s">
        <v>253</v>
      </c>
      <c r="C96">
        <v>-0.8244153649442113</v>
      </c>
      <c r="D96">
        <v>6.0463514474731825</v>
      </c>
      <c r="F96" s="176" t="s">
        <v>312</v>
      </c>
      <c r="J96" s="15" t="s">
        <v>287</v>
      </c>
    </row>
    <row r="97" spans="1:10" x14ac:dyDescent="0.2">
      <c r="A97" s="15"/>
      <c r="B97" s="176" t="s">
        <v>302</v>
      </c>
      <c r="C97">
        <v>0.53878272442739661</v>
      </c>
      <c r="D97">
        <v>4.4680156371978139</v>
      </c>
      <c r="F97" s="176" t="s">
        <v>281</v>
      </c>
      <c r="J97" s="15" t="s">
        <v>244</v>
      </c>
    </row>
    <row r="98" spans="1:10" x14ac:dyDescent="0.2">
      <c r="A98" s="15"/>
      <c r="B98" s="176" t="s">
        <v>203</v>
      </c>
      <c r="C98">
        <v>0.77812559140893889</v>
      </c>
      <c r="D98">
        <v>5.5313360301174246</v>
      </c>
      <c r="F98" s="176" t="s">
        <v>241</v>
      </c>
      <c r="J98" s="37" t="s">
        <v>353</v>
      </c>
    </row>
    <row r="99" spans="1:10" x14ac:dyDescent="0.2">
      <c r="A99" s="15"/>
      <c r="B99" s="176" t="s">
        <v>310</v>
      </c>
      <c r="C99">
        <v>0.13408155506423913</v>
      </c>
      <c r="D99">
        <v>5.2219525439270162</v>
      </c>
      <c r="F99" s="176" t="s">
        <v>406</v>
      </c>
      <c r="J99" s="15" t="s">
        <v>377</v>
      </c>
    </row>
    <row r="100" spans="1:10" x14ac:dyDescent="0.2">
      <c r="A100" s="15"/>
      <c r="B100" s="176" t="s">
        <v>235</v>
      </c>
      <c r="C100">
        <v>8.0279128051978788E-3</v>
      </c>
      <c r="D100">
        <v>3.3513189561543122</v>
      </c>
      <c r="F100" s="176" t="s">
        <v>346</v>
      </c>
      <c r="J100" s="15" t="s">
        <v>388</v>
      </c>
    </row>
    <row r="101" spans="1:10" x14ac:dyDescent="0.2">
      <c r="A101" s="15"/>
      <c r="B101" s="176" t="s">
        <v>319</v>
      </c>
      <c r="C101">
        <v>0.37804642879434791</v>
      </c>
      <c r="D101">
        <v>5.6981714104262879</v>
      </c>
      <c r="F101" s="176" t="s">
        <v>306</v>
      </c>
      <c r="J101" s="15" t="s">
        <v>231</v>
      </c>
    </row>
    <row r="102" spans="1:10" x14ac:dyDescent="0.2">
      <c r="A102" s="15"/>
      <c r="B102" s="176" t="s">
        <v>405</v>
      </c>
      <c r="C102">
        <v>-0.14268007822264758</v>
      </c>
      <c r="D102">
        <v>3.3039743234191619</v>
      </c>
      <c r="F102" s="176" t="s">
        <v>356</v>
      </c>
      <c r="J102" s="15" t="s">
        <v>218</v>
      </c>
    </row>
    <row r="103" spans="1:10" x14ac:dyDescent="0.2">
      <c r="A103" s="15"/>
      <c r="B103" s="176" t="s">
        <v>265</v>
      </c>
      <c r="C103">
        <v>-0.26042412718509261</v>
      </c>
      <c r="D103">
        <v>4.6977597431511917</v>
      </c>
      <c r="F103" s="176" t="s">
        <v>213</v>
      </c>
      <c r="J103" s="15" t="s">
        <v>224</v>
      </c>
    </row>
    <row r="104" spans="1:10" x14ac:dyDescent="0.2">
      <c r="A104" s="15"/>
      <c r="B104" s="176" t="s">
        <v>344</v>
      </c>
      <c r="C104">
        <v>0.12311103684668634</v>
      </c>
      <c r="D104">
        <v>5.7765604387098444</v>
      </c>
      <c r="F104" s="176" t="s">
        <v>374</v>
      </c>
      <c r="J104" s="15" t="s">
        <v>299</v>
      </c>
    </row>
    <row r="105" spans="1:10" x14ac:dyDescent="0.2">
      <c r="A105" s="15"/>
      <c r="B105" s="176" t="s">
        <v>289</v>
      </c>
      <c r="C105">
        <v>0.36637848016016861</v>
      </c>
      <c r="D105">
        <v>8.0623546208412229</v>
      </c>
      <c r="F105" s="176" t="s">
        <v>402</v>
      </c>
      <c r="J105" s="15" t="s">
        <v>316</v>
      </c>
    </row>
    <row r="106" spans="1:10" x14ac:dyDescent="0.2">
      <c r="A106" s="15"/>
      <c r="B106" s="176" t="s">
        <v>189</v>
      </c>
      <c r="C106">
        <v>-5.3694549320232307E-2</v>
      </c>
      <c r="D106">
        <v>8.4291637669539217</v>
      </c>
      <c r="F106" s="176" t="s">
        <v>382</v>
      </c>
      <c r="J106" s="15" t="s">
        <v>354</v>
      </c>
    </row>
    <row r="107" spans="1:10" x14ac:dyDescent="0.2">
      <c r="A107" s="15"/>
      <c r="B107" s="176" t="s">
        <v>362</v>
      </c>
      <c r="C107">
        <v>0.43257801225562797</v>
      </c>
      <c r="D107">
        <v>5.8434028762526298</v>
      </c>
      <c r="F107" s="176" t="s">
        <v>260</v>
      </c>
      <c r="J107" s="15" t="s">
        <v>360</v>
      </c>
    </row>
    <row r="108" spans="1:10" x14ac:dyDescent="0.2">
      <c r="A108" s="15"/>
      <c r="B108" s="176" t="s">
        <v>277</v>
      </c>
      <c r="C108">
        <v>0.34618928746141364</v>
      </c>
      <c r="D108">
        <v>9.1658618291966167</v>
      </c>
      <c r="F108" s="176" t="s">
        <v>347</v>
      </c>
      <c r="J108" s="15" t="s">
        <v>263</v>
      </c>
    </row>
    <row r="109" spans="1:10" x14ac:dyDescent="0.2">
      <c r="A109" s="15"/>
      <c r="B109" s="176" t="s">
        <v>197</v>
      </c>
      <c r="C109">
        <v>-0.6679019562452515</v>
      </c>
      <c r="D109">
        <v>6.3540262950125994</v>
      </c>
      <c r="F109" s="176" t="s">
        <v>365</v>
      </c>
      <c r="J109" s="15" t="s">
        <v>409</v>
      </c>
    </row>
    <row r="110" spans="1:10" x14ac:dyDescent="0.2">
      <c r="A110" s="15"/>
      <c r="B110" s="176" t="s">
        <v>236</v>
      </c>
      <c r="C110">
        <v>-0.28958806261340342</v>
      </c>
      <c r="D110">
        <v>4.1179955863817082</v>
      </c>
      <c r="F110" s="176" t="s">
        <v>214</v>
      </c>
      <c r="J110" s="15" t="s">
        <v>410</v>
      </c>
    </row>
    <row r="111" spans="1:10" x14ac:dyDescent="0.2">
      <c r="A111" s="15"/>
      <c r="B111" s="176" t="s">
        <v>303</v>
      </c>
      <c r="C111">
        <v>0.28356330004059416</v>
      </c>
      <c r="D111">
        <v>8.5925974142955361</v>
      </c>
      <c r="F111" s="176" t="s">
        <v>222</v>
      </c>
    </row>
    <row r="112" spans="1:10" x14ac:dyDescent="0.2">
      <c r="A112" s="15"/>
      <c r="B112" s="176" t="s">
        <v>237</v>
      </c>
      <c r="C112">
        <v>-1.1521101287705102</v>
      </c>
      <c r="D112">
        <v>6.6373449224595946</v>
      </c>
      <c r="F112" s="176" t="s">
        <v>208</v>
      </c>
    </row>
    <row r="113" spans="1:10" x14ac:dyDescent="0.2">
      <c r="A113" s="15"/>
      <c r="B113" s="176" t="s">
        <v>246</v>
      </c>
      <c r="C113">
        <v>-0.80046302373830525</v>
      </c>
      <c r="D113">
        <v>5.5184585929810375</v>
      </c>
      <c r="F113" s="176" t="s">
        <v>269</v>
      </c>
    </row>
    <row r="114" spans="1:10" x14ac:dyDescent="0.2">
      <c r="A114" s="15"/>
      <c r="B114" s="176" t="s">
        <v>350</v>
      </c>
      <c r="C114">
        <v>0.60062663357078971</v>
      </c>
      <c r="D114">
        <v>7.6217218796082733</v>
      </c>
      <c r="F114" s="176" t="s">
        <v>313</v>
      </c>
    </row>
    <row r="115" spans="1:10" x14ac:dyDescent="0.2">
      <c r="A115" s="15"/>
      <c r="B115" s="176" t="s">
        <v>204</v>
      </c>
      <c r="C115">
        <v>0.40467699567715432</v>
      </c>
      <c r="D115">
        <v>6.6837997714032236</v>
      </c>
      <c r="F115" s="176" t="s">
        <v>322</v>
      </c>
    </row>
    <row r="116" spans="1:10" x14ac:dyDescent="0.2">
      <c r="A116" s="15"/>
      <c r="B116" s="176" t="s">
        <v>185</v>
      </c>
      <c r="C116">
        <v>0.40310058143148453</v>
      </c>
      <c r="D116">
        <v>2.763789819190686</v>
      </c>
      <c r="F116" s="176" t="s">
        <v>391</v>
      </c>
    </row>
    <row r="117" spans="1:10" x14ac:dyDescent="0.2">
      <c r="A117" s="15"/>
      <c r="B117" s="176" t="s">
        <v>290</v>
      </c>
      <c r="C117">
        <v>0.5220744324894353</v>
      </c>
      <c r="D117">
        <v>5.8832875287336419</v>
      </c>
      <c r="F117" s="176" t="s">
        <v>307</v>
      </c>
    </row>
    <row r="118" spans="1:10" x14ac:dyDescent="0.2">
      <c r="A118" s="15"/>
      <c r="B118" s="176" t="s">
        <v>220</v>
      </c>
      <c r="C118">
        <v>-0.4448104506093471</v>
      </c>
      <c r="D118">
        <v>1.778206098644612</v>
      </c>
      <c r="F118" s="176" t="s">
        <v>338</v>
      </c>
    </row>
    <row r="119" spans="1:10" x14ac:dyDescent="0.2">
      <c r="A119" s="15"/>
      <c r="B119" s="176" t="s">
        <v>238</v>
      </c>
      <c r="C119">
        <v>-1.1653768250653147</v>
      </c>
      <c r="D119">
        <v>8.4035190529070789</v>
      </c>
      <c r="F119" s="176" t="s">
        <v>323</v>
      </c>
    </row>
    <row r="120" spans="1:10" x14ac:dyDescent="0.2">
      <c r="A120" s="15"/>
      <c r="B120" s="176" t="s">
        <v>334</v>
      </c>
      <c r="C120">
        <v>0.51227009384480926</v>
      </c>
      <c r="D120">
        <v>4.1688162502929123</v>
      </c>
      <c r="F120" s="176" t="s">
        <v>392</v>
      </c>
    </row>
    <row r="121" spans="1:10" x14ac:dyDescent="0.2">
      <c r="A121" s="15"/>
      <c r="B121" s="176" t="s">
        <v>400</v>
      </c>
      <c r="C121">
        <v>-0.94100372745156879</v>
      </c>
      <c r="D121">
        <v>6.9468398821784989</v>
      </c>
      <c r="F121" s="176" t="s">
        <v>308</v>
      </c>
    </row>
    <row r="122" spans="1:10" x14ac:dyDescent="0.2">
      <c r="A122" s="15"/>
      <c r="B122" s="176" t="s">
        <v>266</v>
      </c>
      <c r="C122">
        <v>-0.5179901340910753</v>
      </c>
      <c r="D122">
        <v>5.8521240880001741</v>
      </c>
      <c r="F122" s="176" t="s">
        <v>351</v>
      </c>
    </row>
    <row r="123" spans="1:10" x14ac:dyDescent="0.2">
      <c r="A123" s="15"/>
      <c r="B123" s="176" t="s">
        <v>278</v>
      </c>
      <c r="C123">
        <v>-0.4829219655172326</v>
      </c>
      <c r="D123">
        <v>5.2784687205711309</v>
      </c>
      <c r="F123" s="176" t="s">
        <v>294</v>
      </c>
    </row>
    <row r="124" spans="1:10" x14ac:dyDescent="0.2">
      <c r="A124" s="15"/>
      <c r="B124" s="176" t="s">
        <v>190</v>
      </c>
      <c r="C124">
        <v>0.36735909950687073</v>
      </c>
      <c r="D124">
        <v>4.9375805209204806</v>
      </c>
      <c r="F124" s="176" t="s">
        <v>295</v>
      </c>
    </row>
    <row r="125" spans="1:10" x14ac:dyDescent="0.2">
      <c r="A125" s="15"/>
      <c r="B125" s="176" t="s">
        <v>267</v>
      </c>
      <c r="C125">
        <v>-0.40344909101471654</v>
      </c>
      <c r="D125">
        <v>5.3060428094892078</v>
      </c>
      <c r="F125" s="176" t="s">
        <v>223</v>
      </c>
    </row>
    <row r="126" spans="1:10" x14ac:dyDescent="0.2">
      <c r="A126" s="15"/>
      <c r="B126" s="176" t="s">
        <v>363</v>
      </c>
      <c r="C126">
        <v>-3.1380518717415949E-2</v>
      </c>
      <c r="D126">
        <v>6.1657791328058513</v>
      </c>
      <c r="F126" s="176" t="s">
        <v>407</v>
      </c>
    </row>
    <row r="127" spans="1:10" x14ac:dyDescent="0.2">
      <c r="A127" s="15"/>
      <c r="B127" s="176" t="s">
        <v>227</v>
      </c>
      <c r="C127">
        <v>-0.56573766983448703</v>
      </c>
      <c r="D127">
        <v>6.8058491513416755</v>
      </c>
      <c r="F127" s="176" t="s">
        <v>383</v>
      </c>
    </row>
    <row r="128" spans="1:10" x14ac:dyDescent="0.2">
      <c r="A128" s="15"/>
      <c r="B128" s="176" t="s">
        <v>255</v>
      </c>
      <c r="C128">
        <v>-0.22811684360749623</v>
      </c>
      <c r="D128">
        <v>5.1561507970141109</v>
      </c>
      <c r="F128" s="176" t="s">
        <v>296</v>
      </c>
      <c r="J128" s="15" t="s">
        <v>193</v>
      </c>
    </row>
    <row r="129" spans="1:10" x14ac:dyDescent="0.2">
      <c r="A129" s="15"/>
      <c r="B129" s="176" t="s">
        <v>379</v>
      </c>
      <c r="C129">
        <v>9.8955988808349993E-2</v>
      </c>
      <c r="D129">
        <v>4.4076049054751998</v>
      </c>
      <c r="F129" s="176" t="s">
        <v>329</v>
      </c>
      <c r="J129" s="15" t="s">
        <v>195</v>
      </c>
    </row>
    <row r="130" spans="1:10" x14ac:dyDescent="0.2">
      <c r="A130" s="15"/>
      <c r="B130" s="176" t="s">
        <v>239</v>
      </c>
      <c r="C130">
        <v>-0.24925317362891175</v>
      </c>
      <c r="D130">
        <v>6.4534871046941689</v>
      </c>
      <c r="F130" s="176" t="s">
        <v>242</v>
      </c>
      <c r="J130" s="15" t="s">
        <v>198</v>
      </c>
    </row>
    <row r="131" spans="1:10" x14ac:dyDescent="0.2">
      <c r="A131" s="15"/>
      <c r="B131" s="176" t="s">
        <v>380</v>
      </c>
      <c r="C131">
        <v>-0.4152551862569529</v>
      </c>
      <c r="D131">
        <v>2.8234534605264292</v>
      </c>
      <c r="F131" s="176" t="s">
        <v>297</v>
      </c>
      <c r="J131" s="15" t="s">
        <v>199</v>
      </c>
    </row>
    <row r="132" spans="1:10" x14ac:dyDescent="0.2">
      <c r="A132" s="15"/>
      <c r="B132" s="176" t="s">
        <v>206</v>
      </c>
      <c r="C132">
        <v>0.41189321558954273</v>
      </c>
      <c r="D132">
        <v>6.5089680288369838</v>
      </c>
      <c r="F132" s="176" t="s">
        <v>230</v>
      </c>
      <c r="J132" s="15" t="s">
        <v>200</v>
      </c>
    </row>
    <row r="133" spans="1:10" x14ac:dyDescent="0.2">
      <c r="A133" s="15"/>
      <c r="B133" s="176" t="s">
        <v>212</v>
      </c>
      <c r="C133">
        <v>-0.17167664866310234</v>
      </c>
      <c r="D133">
        <v>8.2578070581505703</v>
      </c>
      <c r="F133" s="176" t="s">
        <v>393</v>
      </c>
      <c r="J133" s="15" t="s">
        <v>213</v>
      </c>
    </row>
    <row r="134" spans="1:10" x14ac:dyDescent="0.2">
      <c r="A134" s="15"/>
      <c r="B134" s="176" t="s">
        <v>256</v>
      </c>
      <c r="C134">
        <v>-0.10510999772607257</v>
      </c>
      <c r="D134">
        <v>4.0004580414872493</v>
      </c>
      <c r="F134" s="176" t="s">
        <v>384</v>
      </c>
      <c r="J134" s="15" t="s">
        <v>215</v>
      </c>
    </row>
    <row r="135" spans="1:10" x14ac:dyDescent="0.2">
      <c r="A135" s="15"/>
      <c r="B135" s="176" t="s">
        <v>191</v>
      </c>
      <c r="C135">
        <v>0.19251516819478898</v>
      </c>
      <c r="D135">
        <v>6.9599442894114238</v>
      </c>
      <c r="F135" s="176" t="s">
        <v>348</v>
      </c>
      <c r="J135" s="15" t="s">
        <v>216</v>
      </c>
    </row>
    <row r="136" spans="1:10" x14ac:dyDescent="0.2">
      <c r="A136" s="15"/>
      <c r="B136" s="176" t="s">
        <v>291</v>
      </c>
      <c r="C136">
        <v>8.8639252801725021E-2</v>
      </c>
      <c r="D136">
        <v>3.7563338058033198</v>
      </c>
      <c r="F136" s="176" t="s">
        <v>261</v>
      </c>
      <c r="J136" s="15" t="s">
        <v>217</v>
      </c>
    </row>
    <row r="137" spans="1:10" x14ac:dyDescent="0.2">
      <c r="A137" s="15"/>
      <c r="B137" s="176" t="s">
        <v>345</v>
      </c>
      <c r="C137">
        <v>8.3591977677487606E-2</v>
      </c>
      <c r="D137">
        <v>6.135396398706912</v>
      </c>
      <c r="F137" s="176" t="s">
        <v>330</v>
      </c>
      <c r="J137" s="15" t="s">
        <v>218</v>
      </c>
    </row>
    <row r="138" spans="1:10" x14ac:dyDescent="0.2">
      <c r="A138" s="15"/>
      <c r="B138" s="176" t="s">
        <v>249</v>
      </c>
      <c r="C138">
        <v>-0.76739406918215836</v>
      </c>
      <c r="D138">
        <v>6.8416482885924594</v>
      </c>
      <c r="F138" s="176" t="s">
        <v>331</v>
      </c>
      <c r="J138" s="15" t="s">
        <v>222</v>
      </c>
    </row>
    <row r="139" spans="1:10" x14ac:dyDescent="0.2">
      <c r="A139" s="15"/>
      <c r="B139" s="176" t="s">
        <v>257</v>
      </c>
      <c r="C139">
        <v>-0.75656115406100888</v>
      </c>
      <c r="D139">
        <v>4.7454426463246948</v>
      </c>
      <c r="F139" s="176" t="s">
        <v>357</v>
      </c>
      <c r="J139" s="15" t="s">
        <v>223</v>
      </c>
    </row>
    <row r="140" spans="1:10" x14ac:dyDescent="0.2">
      <c r="A140" s="15"/>
      <c r="B140" s="176" t="s">
        <v>280</v>
      </c>
      <c r="C140">
        <v>-0.2285761892935938</v>
      </c>
      <c r="D140">
        <v>5.7399333798249073</v>
      </c>
      <c r="F140" s="176" t="s">
        <v>332</v>
      </c>
      <c r="J140" s="15" t="s">
        <v>224</v>
      </c>
    </row>
    <row r="141" spans="1:10" x14ac:dyDescent="0.2">
      <c r="A141" s="15"/>
      <c r="B141" s="176" t="s">
        <v>320</v>
      </c>
      <c r="C141">
        <v>0.28368096212544369</v>
      </c>
      <c r="D141">
        <v>7.6443290439749996</v>
      </c>
      <c r="F141" s="176" t="s">
        <v>282</v>
      </c>
      <c r="J141" s="15" t="s">
        <v>311</v>
      </c>
    </row>
    <row r="142" spans="1:10" x14ac:dyDescent="0.2">
      <c r="A142" s="15"/>
      <c r="B142" s="176" t="s">
        <v>381</v>
      </c>
      <c r="C142">
        <v>-0.23836992881365135</v>
      </c>
      <c r="D142">
        <v>5.7169377043842493</v>
      </c>
      <c r="F142" s="176" t="s">
        <v>283</v>
      </c>
      <c r="J142" s="15" t="s">
        <v>313</v>
      </c>
    </row>
    <row r="143" spans="1:10" x14ac:dyDescent="0.2">
      <c r="A143" s="15"/>
      <c r="B143" s="176" t="s">
        <v>240</v>
      </c>
      <c r="C143">
        <v>-0.3992230442715467</v>
      </c>
      <c r="D143">
        <v>5.6201403059183184</v>
      </c>
      <c r="F143" s="176" t="s">
        <v>186</v>
      </c>
      <c r="J143" s="15" t="s">
        <v>314</v>
      </c>
    </row>
    <row r="144" spans="1:10" x14ac:dyDescent="0.2">
      <c r="A144" s="15"/>
      <c r="B144" s="176" t="s">
        <v>328</v>
      </c>
      <c r="C144">
        <v>-0.42405439945248397</v>
      </c>
      <c r="D144">
        <v>7.3374517372546482</v>
      </c>
      <c r="F144" s="176" t="s">
        <v>193</v>
      </c>
      <c r="J144" s="15" t="s">
        <v>316</v>
      </c>
    </row>
    <row r="145" spans="1:10" x14ac:dyDescent="0.2">
      <c r="A145" s="15"/>
      <c r="B145" s="176" t="s">
        <v>258</v>
      </c>
      <c r="C145">
        <v>-0.30761143270006841</v>
      </c>
      <c r="D145">
        <v>2.6150844556200834</v>
      </c>
      <c r="F145" s="176" t="s">
        <v>209</v>
      </c>
      <c r="J145" s="15" t="s">
        <v>318</v>
      </c>
    </row>
    <row r="146" spans="1:10" x14ac:dyDescent="0.2">
      <c r="A146" s="15"/>
      <c r="B146" s="176" t="s">
        <v>228</v>
      </c>
      <c r="C146">
        <v>-8.5706282461895128E-2</v>
      </c>
      <c r="D146">
        <v>6.8387649105644934</v>
      </c>
      <c r="F146" s="176" t="s">
        <v>215</v>
      </c>
      <c r="J146" s="15" t="s">
        <v>322</v>
      </c>
    </row>
    <row r="147" spans="1:10" x14ac:dyDescent="0.2">
      <c r="A147" s="15"/>
      <c r="B147" s="176" t="s">
        <v>259</v>
      </c>
      <c r="C147">
        <v>-0.19202424681457583</v>
      </c>
      <c r="D147">
        <v>6.4294981480031312</v>
      </c>
      <c r="F147" s="176" t="s">
        <v>314</v>
      </c>
      <c r="J147" s="15" t="s">
        <v>324</v>
      </c>
    </row>
    <row r="148" spans="1:10" x14ac:dyDescent="0.2">
      <c r="A148" s="15"/>
      <c r="B148" s="176" t="s">
        <v>268</v>
      </c>
      <c r="C148">
        <v>0.93281750315054879</v>
      </c>
      <c r="D148">
        <v>5.4628234392630075</v>
      </c>
      <c r="F148" s="176" t="s">
        <v>315</v>
      </c>
      <c r="J148" s="15" t="s">
        <v>326</v>
      </c>
    </row>
    <row r="149" spans="1:10" x14ac:dyDescent="0.2">
      <c r="A149" s="15"/>
      <c r="B149" s="176" t="s">
        <v>305</v>
      </c>
      <c r="C149">
        <v>0.55372909679502591</v>
      </c>
      <c r="D149">
        <v>5.2675324516914968</v>
      </c>
      <c r="F149" s="176" t="s">
        <v>200</v>
      </c>
      <c r="J149" s="15" t="s">
        <v>327</v>
      </c>
    </row>
    <row r="150" spans="1:10" x14ac:dyDescent="0.2">
      <c r="A150" s="15"/>
      <c r="B150" s="176" t="s">
        <v>292</v>
      </c>
      <c r="C150">
        <v>0.59953567222745363</v>
      </c>
      <c r="D150">
        <v>6.9824592222304318</v>
      </c>
      <c r="F150" s="176" t="s">
        <v>324</v>
      </c>
      <c r="J150" s="15" t="s">
        <v>329</v>
      </c>
    </row>
    <row r="151" spans="1:10" x14ac:dyDescent="0.2">
      <c r="A151" s="15"/>
      <c r="B151" s="176" t="s">
        <v>373</v>
      </c>
      <c r="C151">
        <v>-1.5977803228078373</v>
      </c>
      <c r="D151">
        <v>7.1981215003165264</v>
      </c>
      <c r="F151" s="176" t="s">
        <v>339</v>
      </c>
      <c r="J151" s="15" t="s">
        <v>330</v>
      </c>
    </row>
    <row r="152" spans="1:10" x14ac:dyDescent="0.2">
      <c r="A152" s="15"/>
      <c r="B152" s="176" t="s">
        <v>337</v>
      </c>
      <c r="C152">
        <v>-0.21990824672523984</v>
      </c>
      <c r="D152">
        <v>4.7840454113677406</v>
      </c>
      <c r="F152" s="176" t="s">
        <v>352</v>
      </c>
      <c r="J152" s="15" t="s">
        <v>332</v>
      </c>
    </row>
    <row r="153" spans="1:10" x14ac:dyDescent="0.2">
      <c r="A153" s="15"/>
      <c r="B153" s="176" t="s">
        <v>293</v>
      </c>
      <c r="C153">
        <v>1.383520339615993</v>
      </c>
      <c r="D153">
        <v>11.609443953819383</v>
      </c>
      <c r="F153" s="176" t="s">
        <v>298</v>
      </c>
      <c r="J153" s="15" t="s">
        <v>352</v>
      </c>
    </row>
    <row r="154" spans="1:10" x14ac:dyDescent="0.2">
      <c r="A154" s="15"/>
      <c r="B154" s="176" t="s">
        <v>312</v>
      </c>
      <c r="C154">
        <v>0.34623527320008485</v>
      </c>
      <c r="D154">
        <v>7.2661615113195115</v>
      </c>
      <c r="F154" s="176" t="s">
        <v>358</v>
      </c>
      <c r="J154" s="15" t="s">
        <v>354</v>
      </c>
    </row>
    <row r="155" spans="1:10" x14ac:dyDescent="0.2">
      <c r="A155" s="15"/>
      <c r="B155" s="176" t="s">
        <v>281</v>
      </c>
      <c r="C155">
        <v>-0.57496910344954111</v>
      </c>
      <c r="D155">
        <v>5.703074091369202</v>
      </c>
      <c r="F155" s="176" t="s">
        <v>366</v>
      </c>
      <c r="J155" s="15" t="s">
        <v>356</v>
      </c>
    </row>
    <row r="156" spans="1:10" x14ac:dyDescent="0.2">
      <c r="A156" s="15"/>
      <c r="B156" s="176" t="s">
        <v>346</v>
      </c>
      <c r="C156">
        <v>0.58103681030462084</v>
      </c>
      <c r="D156">
        <v>7.2822599167089361</v>
      </c>
      <c r="F156" s="176" t="s">
        <v>385</v>
      </c>
      <c r="J156" s="15" t="s">
        <v>360</v>
      </c>
    </row>
    <row r="157" spans="1:10" x14ac:dyDescent="0.2">
      <c r="A157" s="15"/>
      <c r="B157" s="176" t="s">
        <v>382</v>
      </c>
      <c r="C157">
        <v>-0.1488361656097939</v>
      </c>
      <c r="D157">
        <v>2.5417645326526199</v>
      </c>
      <c r="F157" s="176" t="s">
        <v>270</v>
      </c>
      <c r="J157" s="15" t="s">
        <v>371</v>
      </c>
    </row>
    <row r="158" spans="1:10" x14ac:dyDescent="0.2">
      <c r="A158" s="15"/>
      <c r="B158" s="176" t="s">
        <v>260</v>
      </c>
      <c r="C158">
        <v>-0.26864885752511813</v>
      </c>
      <c r="D158">
        <v>7.78044888060343</v>
      </c>
      <c r="F158" s="176" t="s">
        <v>375</v>
      </c>
      <c r="J158" s="15" t="s">
        <v>372</v>
      </c>
    </row>
    <row r="159" spans="1:10" x14ac:dyDescent="0.2">
      <c r="A159" s="15"/>
      <c r="B159" s="176" t="s">
        <v>365</v>
      </c>
      <c r="C159">
        <v>0.50413175618263661</v>
      </c>
      <c r="D159">
        <v>7.3159059919645921</v>
      </c>
      <c r="F159" s="176" t="s">
        <v>367</v>
      </c>
      <c r="J159" s="15" t="s">
        <v>374</v>
      </c>
    </row>
    <row r="160" spans="1:10" x14ac:dyDescent="0.2">
      <c r="A160" s="15"/>
      <c r="B160" s="176" t="s">
        <v>269</v>
      </c>
      <c r="C160">
        <v>-0.14619442225523871</v>
      </c>
      <c r="D160">
        <v>5.1127887109723797</v>
      </c>
      <c r="F160" s="176" t="s">
        <v>368</v>
      </c>
      <c r="J160" s="15" t="s">
        <v>376</v>
      </c>
    </row>
    <row r="161" spans="1:10" x14ac:dyDescent="0.2">
      <c r="A161" s="15"/>
      <c r="B161" s="176" t="s">
        <v>338</v>
      </c>
      <c r="C161">
        <v>-1.6309417611023922</v>
      </c>
      <c r="D161">
        <v>12.943710447796358</v>
      </c>
      <c r="F161" s="176" t="s">
        <v>271</v>
      </c>
      <c r="J161" s="15" t="s">
        <v>205</v>
      </c>
    </row>
    <row r="162" spans="1:10" x14ac:dyDescent="0.2">
      <c r="A162" s="15"/>
      <c r="B162" s="176" t="s">
        <v>323</v>
      </c>
      <c r="C162">
        <v>-1.2096168372411169</v>
      </c>
      <c r="D162">
        <v>11.233187935403294</v>
      </c>
      <c r="F162" s="176" t="s">
        <v>394</v>
      </c>
      <c r="J162" s="15" t="s">
        <v>231</v>
      </c>
    </row>
    <row r="163" spans="1:10" x14ac:dyDescent="0.2">
      <c r="A163" s="15"/>
      <c r="B163" s="176" t="s">
        <v>392</v>
      </c>
      <c r="C163">
        <v>-0.56578699660836729</v>
      </c>
      <c r="D163">
        <v>6.9177266594288369</v>
      </c>
      <c r="F163" s="176" t="s">
        <v>250</v>
      </c>
      <c r="J163" s="15" t="s">
        <v>241</v>
      </c>
    </row>
    <row r="164" spans="1:10" x14ac:dyDescent="0.2">
      <c r="A164" s="15"/>
      <c r="B164" s="176" t="s">
        <v>308</v>
      </c>
      <c r="C164">
        <v>-0.10697275707033077</v>
      </c>
      <c r="D164">
        <v>3.1563724108323639</v>
      </c>
      <c r="F164" s="176" t="s">
        <v>376</v>
      </c>
      <c r="J164" s="15" t="s">
        <v>244</v>
      </c>
    </row>
    <row r="165" spans="1:10" x14ac:dyDescent="0.2">
      <c r="A165" s="15"/>
      <c r="B165" s="176" t="s">
        <v>351</v>
      </c>
      <c r="C165">
        <v>0.8332708645549598</v>
      </c>
      <c r="D165">
        <v>11.719340393716674</v>
      </c>
      <c r="F165" s="176" t="s">
        <v>386</v>
      </c>
      <c r="J165" s="15" t="s">
        <v>247</v>
      </c>
    </row>
    <row r="166" spans="1:10" x14ac:dyDescent="0.2">
      <c r="A166" s="15"/>
      <c r="B166" s="176" t="s">
        <v>294</v>
      </c>
      <c r="C166">
        <v>0.51904404672634996</v>
      </c>
      <c r="D166">
        <v>7.8331729858277281</v>
      </c>
      <c r="F166" s="176" t="s">
        <v>284</v>
      </c>
      <c r="J166" s="15" t="s">
        <v>248</v>
      </c>
    </row>
    <row r="167" spans="1:10" x14ac:dyDescent="0.2">
      <c r="A167" s="15"/>
      <c r="B167" s="176" t="s">
        <v>295</v>
      </c>
      <c r="C167">
        <v>-0.51217403077304313</v>
      </c>
      <c r="D167">
        <v>10.394339766131216</v>
      </c>
      <c r="F167" s="176" t="s">
        <v>369</v>
      </c>
      <c r="J167" s="15" t="s">
        <v>296</v>
      </c>
    </row>
    <row r="168" spans="1:10" x14ac:dyDescent="0.2">
      <c r="A168" s="15"/>
      <c r="B168" s="176" t="s">
        <v>407</v>
      </c>
      <c r="C168">
        <v>-5.4711817313845543E-2</v>
      </c>
      <c r="D168">
        <v>4.067975422149523</v>
      </c>
      <c r="F168" s="176" t="s">
        <v>387</v>
      </c>
      <c r="J168" s="15" t="s">
        <v>304</v>
      </c>
    </row>
    <row r="169" spans="1:10" x14ac:dyDescent="0.2">
      <c r="A169" s="15"/>
      <c r="B169" s="176" t="s">
        <v>383</v>
      </c>
      <c r="C169">
        <v>-0.71866995748990192</v>
      </c>
      <c r="D169">
        <v>4.6058124159701768</v>
      </c>
      <c r="F169" s="176" t="s">
        <v>359</v>
      </c>
      <c r="J169" s="15" t="s">
        <v>306</v>
      </c>
    </row>
    <row r="170" spans="1:10" x14ac:dyDescent="0.2">
      <c r="A170" s="15"/>
      <c r="B170" s="176" t="s">
        <v>242</v>
      </c>
      <c r="C170">
        <v>-0.42407678974686169</v>
      </c>
      <c r="D170">
        <v>3.2492495631019502</v>
      </c>
      <c r="F170" s="176" t="s">
        <v>216</v>
      </c>
      <c r="J170" s="15" t="s">
        <v>335</v>
      </c>
    </row>
    <row r="171" spans="1:10" x14ac:dyDescent="0.2">
      <c r="A171" s="15"/>
      <c r="B171" s="176" t="s">
        <v>297</v>
      </c>
      <c r="C171">
        <v>0.12406924189755575</v>
      </c>
      <c r="D171">
        <v>4.0506438454644123</v>
      </c>
      <c r="F171" s="176" t="s">
        <v>243</v>
      </c>
      <c r="J171" s="15" t="s">
        <v>339</v>
      </c>
    </row>
    <row r="172" spans="1:10" x14ac:dyDescent="0.2">
      <c r="A172" s="15"/>
      <c r="B172" s="176" t="s">
        <v>393</v>
      </c>
      <c r="C172">
        <v>-0.15326818916910009</v>
      </c>
      <c r="D172">
        <v>4.6151799700851681</v>
      </c>
      <c r="F172" s="176" t="s">
        <v>262</v>
      </c>
      <c r="J172" s="15" t="s">
        <v>394</v>
      </c>
    </row>
    <row r="173" spans="1:10" x14ac:dyDescent="0.2">
      <c r="A173" s="15"/>
      <c r="B173" s="176" t="s">
        <v>384</v>
      </c>
      <c r="C173">
        <v>-0.10639725824418009</v>
      </c>
      <c r="D173">
        <v>3.8543820009715524</v>
      </c>
      <c r="F173" s="176" t="s">
        <v>251</v>
      </c>
      <c r="J173" s="15" t="s">
        <v>399</v>
      </c>
    </row>
    <row r="174" spans="1:10" x14ac:dyDescent="0.2">
      <c r="A174" s="15"/>
      <c r="B174" s="176" t="s">
        <v>261</v>
      </c>
      <c r="C174">
        <v>-0.29641023971888586</v>
      </c>
      <c r="D174">
        <v>4.7488414453741976</v>
      </c>
      <c r="F174" s="176" t="s">
        <v>285</v>
      </c>
      <c r="J174" s="15" t="s">
        <v>402</v>
      </c>
    </row>
    <row r="175" spans="1:10" x14ac:dyDescent="0.2">
      <c r="A175" s="15"/>
      <c r="B175" s="176" t="s">
        <v>331</v>
      </c>
      <c r="C175">
        <v>-0.63153184260403339</v>
      </c>
      <c r="D175">
        <v>8.0291990136564575</v>
      </c>
      <c r="F175" s="176" t="s">
        <v>272</v>
      </c>
      <c r="J175" s="15" t="s">
        <v>409</v>
      </c>
    </row>
    <row r="176" spans="1:10" x14ac:dyDescent="0.2">
      <c r="A176" s="15"/>
      <c r="B176" s="176" t="s">
        <v>283</v>
      </c>
      <c r="C176">
        <v>-0.12810199844272024</v>
      </c>
      <c r="D176">
        <v>6.4799827048967842</v>
      </c>
      <c r="F176" s="176" t="s">
        <v>286</v>
      </c>
      <c r="J176" s="15" t="s">
        <v>211</v>
      </c>
    </row>
    <row r="177" spans="1:10" x14ac:dyDescent="0.2">
      <c r="A177" s="15"/>
      <c r="B177" s="176" t="s">
        <v>209</v>
      </c>
      <c r="C177">
        <v>0.49119289365675556</v>
      </c>
      <c r="D177">
        <v>5.2034746240813918</v>
      </c>
      <c r="F177" s="176" t="s">
        <v>217</v>
      </c>
      <c r="J177" s="15" t="s">
        <v>214</v>
      </c>
    </row>
    <row r="178" spans="1:10" x14ac:dyDescent="0.2">
      <c r="A178" s="15"/>
      <c r="B178" s="176" t="s">
        <v>298</v>
      </c>
      <c r="C178">
        <v>-0.18097627785632761</v>
      </c>
      <c r="D178">
        <v>4.6466763642412383</v>
      </c>
      <c r="F178" s="176" t="s">
        <v>287</v>
      </c>
      <c r="J178" s="15" t="s">
        <v>221</v>
      </c>
    </row>
    <row r="179" spans="1:10" x14ac:dyDescent="0.2">
      <c r="A179" s="15"/>
      <c r="B179" s="176" t="s">
        <v>366</v>
      </c>
      <c r="C179">
        <v>3.5586301088976313E-2</v>
      </c>
      <c r="D179">
        <v>4.6497193399760874</v>
      </c>
      <c r="F179" s="176" t="s">
        <v>244</v>
      </c>
      <c r="J179" s="15" t="s">
        <v>315</v>
      </c>
    </row>
    <row r="180" spans="1:10" x14ac:dyDescent="0.2">
      <c r="A180" s="15"/>
      <c r="B180" s="176" t="s">
        <v>385</v>
      </c>
      <c r="C180">
        <v>-0.45672207803563225</v>
      </c>
      <c r="D180">
        <v>3.8080969827140017</v>
      </c>
      <c r="F180" s="176" t="s">
        <v>353</v>
      </c>
      <c r="J180" s="15" t="s">
        <v>321</v>
      </c>
    </row>
    <row r="181" spans="1:10" x14ac:dyDescent="0.2">
      <c r="A181" s="15"/>
      <c r="B181" s="176" t="s">
        <v>270</v>
      </c>
      <c r="C181">
        <v>-0.14373518643441957</v>
      </c>
      <c r="D181">
        <v>4.9164054487208846</v>
      </c>
      <c r="F181" s="176" t="s">
        <v>395</v>
      </c>
      <c r="J181" s="37" t="s">
        <v>353</v>
      </c>
    </row>
    <row r="182" spans="1:10" x14ac:dyDescent="0.2">
      <c r="A182" s="37"/>
      <c r="B182" s="176" t="s">
        <v>367</v>
      </c>
      <c r="C182">
        <v>3.5633917384523706E-2</v>
      </c>
      <c r="D182">
        <v>5.6408210156476803</v>
      </c>
      <c r="F182" s="176" t="s">
        <v>273</v>
      </c>
      <c r="J182" s="15" t="s">
        <v>357</v>
      </c>
    </row>
    <row r="183" spans="1:10" x14ac:dyDescent="0.2">
      <c r="A183" s="15"/>
      <c r="B183" s="176" t="s">
        <v>271</v>
      </c>
      <c r="C183">
        <v>-0.42857934585584878</v>
      </c>
      <c r="D183">
        <v>4.7982168803978427</v>
      </c>
      <c r="F183" s="176" t="s">
        <v>377</v>
      </c>
      <c r="J183" s="15" t="s">
        <v>358</v>
      </c>
    </row>
    <row r="184" spans="1:10" x14ac:dyDescent="0.2">
      <c r="A184" s="15"/>
      <c r="B184" s="176" t="s">
        <v>386</v>
      </c>
      <c r="C184">
        <v>-0.10892122129724846</v>
      </c>
      <c r="D184">
        <v>3.1429074236536372</v>
      </c>
      <c r="F184" s="176" t="s">
        <v>388</v>
      </c>
      <c r="J184" s="37" t="s">
        <v>375</v>
      </c>
    </row>
    <row r="185" spans="1:10" x14ac:dyDescent="0.2">
      <c r="A185" s="15"/>
      <c r="B185" s="176" t="s">
        <v>284</v>
      </c>
      <c r="C185">
        <v>0.24594615313277757</v>
      </c>
      <c r="D185">
        <v>8.4085058203984282</v>
      </c>
      <c r="F185" s="176" t="s">
        <v>231</v>
      </c>
      <c r="J185" s="15" t="s">
        <v>387</v>
      </c>
    </row>
    <row r="186" spans="1:10" x14ac:dyDescent="0.2">
      <c r="A186" s="15"/>
      <c r="B186" s="176" t="s">
        <v>369</v>
      </c>
      <c r="C186">
        <v>0.17251041767184194</v>
      </c>
      <c r="D186">
        <v>4.604958240349176</v>
      </c>
      <c r="F186" s="176" t="s">
        <v>340</v>
      </c>
      <c r="J186" s="15" t="s">
        <v>388</v>
      </c>
    </row>
    <row r="187" spans="1:10" x14ac:dyDescent="0.2">
      <c r="A187" s="15"/>
      <c r="B187" s="176" t="s">
        <v>359</v>
      </c>
      <c r="C187">
        <v>-0.11132308556644277</v>
      </c>
      <c r="D187">
        <v>5.3104756005164591</v>
      </c>
      <c r="F187" s="176" t="s">
        <v>274</v>
      </c>
      <c r="J187" s="15" t="s">
        <v>184</v>
      </c>
    </row>
    <row r="188" spans="1:10" x14ac:dyDescent="0.2">
      <c r="A188" s="15"/>
      <c r="B188" s="176" t="s">
        <v>285</v>
      </c>
      <c r="C188">
        <v>0.26517482716735863</v>
      </c>
      <c r="D188">
        <v>9.211758101536093</v>
      </c>
      <c r="F188" s="176" t="s">
        <v>218</v>
      </c>
      <c r="J188" s="15" t="s">
        <v>186</v>
      </c>
    </row>
    <row r="189" spans="1:10" x14ac:dyDescent="0.2">
      <c r="A189" s="15"/>
      <c r="B189" s="176" t="s">
        <v>272</v>
      </c>
      <c r="C189">
        <v>0.54258304796766943</v>
      </c>
      <c r="D189">
        <v>4.0098405803810646</v>
      </c>
      <c r="F189" s="176" t="s">
        <v>224</v>
      </c>
      <c r="J189" s="15" t="s">
        <v>207</v>
      </c>
    </row>
    <row r="190" spans="1:10" x14ac:dyDescent="0.2">
      <c r="A190" s="15"/>
      <c r="B190" s="176" t="s">
        <v>287</v>
      </c>
      <c r="C190">
        <v>-0.28341726884392993</v>
      </c>
      <c r="D190">
        <v>4.4773215992114839</v>
      </c>
      <c r="F190" s="176" t="s">
        <v>299</v>
      </c>
      <c r="J190" s="15" t="s">
        <v>208</v>
      </c>
    </row>
    <row r="191" spans="1:10" x14ac:dyDescent="0.2">
      <c r="A191" s="37"/>
      <c r="B191" s="176" t="s">
        <v>395</v>
      </c>
      <c r="C191">
        <v>-0.4541129450044748</v>
      </c>
      <c r="D191">
        <v>6.984518049610756</v>
      </c>
      <c r="F191" s="176" t="s">
        <v>316</v>
      </c>
      <c r="J191" s="15" t="s">
        <v>229</v>
      </c>
    </row>
    <row r="192" spans="1:10" x14ac:dyDescent="0.2">
      <c r="A192" s="37"/>
      <c r="B192" s="176" t="s">
        <v>273</v>
      </c>
      <c r="C192">
        <v>-0.14880842479147008</v>
      </c>
      <c r="D192">
        <v>5.2140501249242241</v>
      </c>
      <c r="F192" s="176" t="s">
        <v>354</v>
      </c>
      <c r="J192" s="15" t="s">
        <v>230</v>
      </c>
    </row>
    <row r="193" spans="1:10" x14ac:dyDescent="0.2">
      <c r="A193" s="37"/>
      <c r="B193" s="176" t="s">
        <v>377</v>
      </c>
      <c r="C193">
        <v>0.25721040023539121</v>
      </c>
      <c r="D193">
        <v>8.0364326957524064</v>
      </c>
      <c r="F193" s="176" t="s">
        <v>360</v>
      </c>
      <c r="J193" s="15" t="s">
        <v>234</v>
      </c>
    </row>
    <row r="194" spans="1:10" x14ac:dyDescent="0.2">
      <c r="A194" s="15"/>
      <c r="B194" s="176" t="s">
        <v>340</v>
      </c>
      <c r="C194">
        <v>0.35472963863673712</v>
      </c>
      <c r="D194">
        <v>4.9373907460248958</v>
      </c>
      <c r="F194" s="176" t="s">
        <v>225</v>
      </c>
      <c r="J194" s="15" t="s">
        <v>243</v>
      </c>
    </row>
    <row r="195" spans="1:10" x14ac:dyDescent="0.2">
      <c r="A195" s="15"/>
      <c r="B195" s="176" t="s">
        <v>274</v>
      </c>
      <c r="C195">
        <v>-1.4080786130411669</v>
      </c>
      <c r="D195">
        <v>5.3427611936402108</v>
      </c>
      <c r="F195" s="176" t="s">
        <v>263</v>
      </c>
      <c r="J195" s="15" t="s">
        <v>250</v>
      </c>
    </row>
    <row r="196" spans="1:10" x14ac:dyDescent="0.2">
      <c r="A196" s="15"/>
      <c r="B196" s="176" t="s">
        <v>225</v>
      </c>
      <c r="C196">
        <v>-4.5639584012112606E-2</v>
      </c>
      <c r="D196">
        <v>3.6912290839926993</v>
      </c>
      <c r="F196" s="176" t="s">
        <v>389</v>
      </c>
      <c r="J196" s="15" t="s">
        <v>251</v>
      </c>
    </row>
    <row r="197" spans="1:10" x14ac:dyDescent="0.2">
      <c r="A197" s="15"/>
      <c r="B197" s="176" t="s">
        <v>389</v>
      </c>
      <c r="C197">
        <v>0.11933901725320606</v>
      </c>
      <c r="D197">
        <v>4.2516071192354756</v>
      </c>
      <c r="F197" s="176" t="s">
        <v>408</v>
      </c>
      <c r="J197" s="15" t="s">
        <v>254</v>
      </c>
    </row>
    <row r="198" spans="1:10" x14ac:dyDescent="0.2">
      <c r="A198" s="15"/>
      <c r="B198" s="176" t="s">
        <v>408</v>
      </c>
      <c r="C198">
        <v>-0.40798911345496036</v>
      </c>
      <c r="D198">
        <v>4.9981611044619303</v>
      </c>
      <c r="F198" s="176" t="s">
        <v>403</v>
      </c>
      <c r="J198" s="15" t="s">
        <v>262</v>
      </c>
    </row>
    <row r="199" spans="1:10" x14ac:dyDescent="0.2">
      <c r="A199" s="15"/>
      <c r="B199" s="176" t="s">
        <v>403</v>
      </c>
      <c r="C199">
        <v>-0.49646953431617347</v>
      </c>
      <c r="D199">
        <v>5.0363247826859086</v>
      </c>
      <c r="F199" s="176" t="s">
        <v>409</v>
      </c>
      <c r="J199" s="15" t="s">
        <v>263</v>
      </c>
    </row>
    <row r="200" spans="1:10" x14ac:dyDescent="0.2">
      <c r="B200" s="176" t="s">
        <v>187</v>
      </c>
      <c r="C200">
        <v>-0.1229354760280755</v>
      </c>
      <c r="D200">
        <v>6.6550530166198696</v>
      </c>
      <c r="F200" s="176" t="s">
        <v>187</v>
      </c>
      <c r="J200" s="15" t="s">
        <v>279</v>
      </c>
    </row>
    <row r="201" spans="1:10" x14ac:dyDescent="0.2">
      <c r="B201" s="176" t="s">
        <v>300</v>
      </c>
      <c r="C201">
        <v>0.17364430070243309</v>
      </c>
      <c r="D201">
        <v>6.6936854983419742</v>
      </c>
      <c r="F201" s="176" t="s">
        <v>300</v>
      </c>
      <c r="J201" s="15" t="s">
        <v>282</v>
      </c>
    </row>
    <row r="202" spans="1:10" x14ac:dyDescent="0.2">
      <c r="B202" s="176" t="s">
        <v>410</v>
      </c>
      <c r="C202">
        <v>-1.7701422219431301E-2</v>
      </c>
      <c r="D202">
        <v>5.3912883380966177</v>
      </c>
      <c r="F202" s="176" t="s">
        <v>410</v>
      </c>
      <c r="J202" s="15" t="s">
        <v>286</v>
      </c>
    </row>
    <row r="203" spans="1:10" x14ac:dyDescent="0.2">
      <c r="J203" s="15" t="s">
        <v>299</v>
      </c>
    </row>
    <row r="204" spans="1:10" x14ac:dyDescent="0.2">
      <c r="J204" s="15" t="s">
        <v>307</v>
      </c>
    </row>
    <row r="205" spans="1:10" x14ac:dyDescent="0.2">
      <c r="J205" s="15" t="s">
        <v>336</v>
      </c>
    </row>
    <row r="206" spans="1:10" x14ac:dyDescent="0.2">
      <c r="J206" s="15" t="s">
        <v>343</v>
      </c>
    </row>
    <row r="207" spans="1:10" x14ac:dyDescent="0.2">
      <c r="J207" s="15" t="s">
        <v>347</v>
      </c>
    </row>
    <row r="208" spans="1:10" x14ac:dyDescent="0.2">
      <c r="J208" s="15" t="s">
        <v>348</v>
      </c>
    </row>
    <row r="209" spans="10:10" x14ac:dyDescent="0.2">
      <c r="J209" s="15" t="s">
        <v>364</v>
      </c>
    </row>
    <row r="210" spans="10:10" x14ac:dyDescent="0.2">
      <c r="J210" s="15" t="s">
        <v>368</v>
      </c>
    </row>
    <row r="211" spans="10:10" x14ac:dyDescent="0.2">
      <c r="J211" s="15" t="s">
        <v>391</v>
      </c>
    </row>
    <row r="212" spans="10:10" x14ac:dyDescent="0.2">
      <c r="J212" s="15" t="s">
        <v>401</v>
      </c>
    </row>
    <row r="213" spans="10:10" x14ac:dyDescent="0.2">
      <c r="J213" s="15" t="s">
        <v>406</v>
      </c>
    </row>
  </sheetData>
  <sortState ref="J2:J110">
    <sortCondition ref="J2:J110"/>
  </sortSt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O651"/>
  <sheetViews>
    <sheetView zoomScale="75" workbookViewId="0">
      <pane xSplit="2" ySplit="6" topLeftCell="BS44" activePane="bottomRight" state="frozen"/>
      <selection pane="topRight" activeCell="D1" sqref="D1"/>
      <selection pane="bottomLeft" activeCell="A5" sqref="A5"/>
      <selection pane="bottomRight" activeCell="BT69" sqref="BT69"/>
    </sheetView>
  </sheetViews>
  <sheetFormatPr defaultColWidth="8.85546875" defaultRowHeight="12.75" x14ac:dyDescent="0.2"/>
  <cols>
    <col min="1" max="1" width="0" hidden="1" customWidth="1"/>
    <col min="2" max="2" width="34" customWidth="1"/>
    <col min="3" max="5" width="10.7109375" style="2" customWidth="1"/>
    <col min="6" max="6" width="6.7109375" style="1" customWidth="1"/>
    <col min="7" max="9" width="10.7109375" style="2" customWidth="1"/>
    <col min="10" max="10" width="6.7109375" style="1" customWidth="1"/>
    <col min="11" max="26" width="10.7109375" style="9" customWidth="1"/>
    <col min="92" max="92" width="25.7109375" bestFit="1" customWidth="1"/>
    <col min="96" max="96" width="10" bestFit="1" customWidth="1"/>
    <col min="108" max="108" width="10.28515625" bestFit="1" customWidth="1"/>
  </cols>
  <sheetData>
    <row r="1" spans="1:111" ht="18" x14ac:dyDescent="0.25">
      <c r="B1" s="185" t="s">
        <v>934</v>
      </c>
      <c r="C1" s="185"/>
      <c r="D1" s="185"/>
      <c r="E1" s="185"/>
      <c r="F1" s="185"/>
      <c r="G1" s="185"/>
      <c r="H1" s="185"/>
      <c r="I1" s="185"/>
      <c r="J1" s="185"/>
      <c r="AB1" s="185" t="s">
        <v>942</v>
      </c>
      <c r="AC1" s="185"/>
      <c r="AD1" s="185"/>
      <c r="AE1" s="185"/>
      <c r="AF1" s="185"/>
      <c r="AG1" s="185"/>
      <c r="AH1" s="185"/>
      <c r="AI1" s="185"/>
      <c r="AJ1" s="185"/>
      <c r="AM1" s="16" t="s">
        <v>946</v>
      </c>
      <c r="AN1" s="16"/>
      <c r="AO1" s="16"/>
      <c r="AP1" s="16"/>
      <c r="AQ1" s="17"/>
      <c r="AR1" s="16"/>
      <c r="AS1" s="16"/>
      <c r="AT1" s="17"/>
      <c r="AU1" s="16"/>
      <c r="AV1" s="18"/>
      <c r="AW1" s="19"/>
      <c r="AX1" s="18"/>
      <c r="AY1" s="18"/>
      <c r="AZ1" s="19"/>
      <c r="BA1" s="16"/>
      <c r="BB1" s="16"/>
      <c r="BC1" s="17"/>
      <c r="BD1" s="16"/>
      <c r="BE1" s="16"/>
      <c r="BF1" s="17"/>
      <c r="BG1" s="17"/>
      <c r="BH1" s="16" t="s">
        <v>946</v>
      </c>
      <c r="BI1" s="16"/>
      <c r="BJ1" s="16"/>
      <c r="BK1" s="16"/>
      <c r="BL1" s="17"/>
      <c r="BM1" s="16"/>
      <c r="BN1" s="16"/>
      <c r="BO1" s="17"/>
      <c r="BP1" s="16"/>
      <c r="BQ1" s="18"/>
      <c r="BR1" s="19"/>
      <c r="BS1" s="18"/>
      <c r="BT1" s="18"/>
      <c r="BU1" s="19"/>
      <c r="BV1" s="16"/>
      <c r="BW1" s="16"/>
      <c r="BX1" s="17"/>
      <c r="BY1" s="16"/>
      <c r="BZ1" s="16"/>
      <c r="CA1" s="17"/>
      <c r="CC1" s="186" t="s">
        <v>957</v>
      </c>
      <c r="CD1" s="186"/>
      <c r="CE1" s="186"/>
      <c r="CF1" s="186"/>
      <c r="CG1" s="186"/>
      <c r="CH1" s="186"/>
      <c r="CI1" s="186"/>
      <c r="CJ1" s="186"/>
      <c r="CK1" s="186"/>
      <c r="CL1" s="186"/>
      <c r="CN1" s="25"/>
      <c r="CO1" s="25"/>
      <c r="CP1" s="25"/>
      <c r="CQ1" s="25"/>
      <c r="CR1" s="25"/>
      <c r="CU1" s="30">
        <v>1</v>
      </c>
      <c r="CV1" s="30"/>
      <c r="CW1" s="30"/>
      <c r="CX1" s="30"/>
      <c r="CY1" s="30"/>
      <c r="CZ1" s="30"/>
      <c r="DA1" s="30"/>
      <c r="DB1" s="30"/>
      <c r="DC1" s="30"/>
      <c r="DD1" s="30"/>
      <c r="DE1" s="30"/>
      <c r="DF1" s="30">
        <v>1</v>
      </c>
      <c r="DG1" s="30"/>
    </row>
    <row r="2" spans="1:111" ht="16.5" thickBot="1" x14ac:dyDescent="0.3">
      <c r="AC2" s="2"/>
      <c r="AD2" s="2"/>
      <c r="AE2" s="2"/>
      <c r="AF2" s="1"/>
      <c r="AG2" s="2"/>
      <c r="AH2" s="2"/>
      <c r="AI2" s="2"/>
      <c r="AJ2" s="1"/>
      <c r="AQ2" s="1"/>
      <c r="AT2" s="1"/>
      <c r="AW2" s="20" t="s">
        <v>956</v>
      </c>
      <c r="AZ2" s="1"/>
      <c r="BC2" s="1"/>
      <c r="BF2" s="20" t="s">
        <v>956</v>
      </c>
      <c r="BG2" s="20"/>
      <c r="BL2" s="1"/>
      <c r="BO2" s="1"/>
      <c r="BR2" s="20" t="s">
        <v>947</v>
      </c>
      <c r="BU2" s="1"/>
      <c r="BX2" s="1"/>
      <c r="CA2" s="20" t="s">
        <v>947</v>
      </c>
      <c r="CE2" s="2"/>
      <c r="CF2" s="2"/>
      <c r="CG2" s="2"/>
      <c r="CH2" s="1"/>
      <c r="CI2" s="2"/>
      <c r="CJ2" s="2"/>
      <c r="CK2" s="2"/>
      <c r="CL2" s="1"/>
      <c r="CN2" s="25"/>
      <c r="CO2" s="25"/>
      <c r="CP2" s="25"/>
      <c r="CQ2" s="25"/>
      <c r="CR2" s="25"/>
      <c r="CU2" s="30">
        <v>2</v>
      </c>
      <c r="CV2" s="30"/>
      <c r="CW2" s="30"/>
      <c r="CX2" s="30"/>
      <c r="CY2" s="30"/>
      <c r="CZ2" s="30"/>
      <c r="DA2" s="30"/>
      <c r="DB2" s="30"/>
      <c r="DC2" s="30"/>
      <c r="DD2" s="30"/>
      <c r="DE2" s="30"/>
      <c r="DF2" s="30">
        <v>2</v>
      </c>
      <c r="DG2" s="30"/>
    </row>
    <row r="3" spans="1:111" s="4" customFormat="1" ht="27" customHeight="1" x14ac:dyDescent="0.25">
      <c r="A3" s="3"/>
      <c r="B3" s="3" t="s">
        <v>443</v>
      </c>
      <c r="C3" s="187" t="s">
        <v>935</v>
      </c>
      <c r="D3" s="187"/>
      <c r="E3" s="187"/>
      <c r="F3" s="187"/>
      <c r="G3" s="184" t="s">
        <v>936</v>
      </c>
      <c r="H3" s="184"/>
      <c r="I3" s="184"/>
      <c r="J3" s="184"/>
      <c r="K3" s="188" t="s">
        <v>932</v>
      </c>
      <c r="L3" s="187" t="s">
        <v>1083</v>
      </c>
      <c r="M3" s="187"/>
      <c r="N3" s="187"/>
      <c r="O3" s="187"/>
      <c r="P3" s="189" t="s">
        <v>932</v>
      </c>
      <c r="Q3" s="13"/>
      <c r="R3" s="13"/>
      <c r="S3" s="13"/>
      <c r="T3" s="13"/>
      <c r="U3" s="13"/>
      <c r="V3" s="13"/>
      <c r="W3" s="13"/>
      <c r="X3" s="13"/>
      <c r="Y3" s="13"/>
      <c r="Z3" s="13"/>
      <c r="AB3" s="3" t="s">
        <v>443</v>
      </c>
      <c r="AC3" s="179" t="s">
        <v>943</v>
      </c>
      <c r="AD3" s="179"/>
      <c r="AE3" s="179"/>
      <c r="AF3" s="179"/>
      <c r="AG3" s="179" t="s">
        <v>944</v>
      </c>
      <c r="AH3" s="179"/>
      <c r="AI3" s="179"/>
      <c r="AJ3" s="179"/>
      <c r="AM3" s="3" t="s">
        <v>443</v>
      </c>
      <c r="AN3" s="179" t="s">
        <v>937</v>
      </c>
      <c r="AO3" s="21" t="s">
        <v>948</v>
      </c>
      <c r="AP3" s="179" t="s">
        <v>949</v>
      </c>
      <c r="AQ3" s="179"/>
      <c r="AR3" s="179"/>
      <c r="AS3" s="179"/>
      <c r="AT3" s="179"/>
      <c r="AU3" s="179"/>
      <c r="AV3" s="179"/>
      <c r="AW3" s="179"/>
      <c r="AX3" s="21"/>
      <c r="AY3" s="179" t="s">
        <v>949</v>
      </c>
      <c r="AZ3" s="179"/>
      <c r="BA3" s="179"/>
      <c r="BB3" s="179"/>
      <c r="BC3" s="179"/>
      <c r="BD3" s="179"/>
      <c r="BE3" s="179"/>
      <c r="BF3" s="179"/>
      <c r="BG3" s="14"/>
      <c r="BH3" s="3" t="s">
        <v>443</v>
      </c>
      <c r="BI3" s="179" t="s">
        <v>937</v>
      </c>
      <c r="BJ3" s="21" t="s">
        <v>948</v>
      </c>
      <c r="BK3" s="179" t="s">
        <v>949</v>
      </c>
      <c r="BL3" s="179"/>
      <c r="BM3" s="179"/>
      <c r="BN3" s="179"/>
      <c r="BO3" s="179"/>
      <c r="BP3" s="179"/>
      <c r="BQ3" s="179"/>
      <c r="BR3" s="179"/>
      <c r="BS3" s="21"/>
      <c r="BT3" s="179" t="s">
        <v>949</v>
      </c>
      <c r="BU3" s="179"/>
      <c r="BV3" s="179"/>
      <c r="BW3" s="179"/>
      <c r="BX3" s="179"/>
      <c r="BY3" s="179"/>
      <c r="BZ3" s="179"/>
      <c r="CA3" s="179"/>
      <c r="CC3" s="3" t="s">
        <v>443</v>
      </c>
      <c r="CD3" s="3"/>
      <c r="CE3" s="179" t="s">
        <v>943</v>
      </c>
      <c r="CF3" s="179"/>
      <c r="CG3" s="179"/>
      <c r="CH3" s="179"/>
      <c r="CI3" s="179" t="s">
        <v>944</v>
      </c>
      <c r="CJ3" s="179"/>
      <c r="CK3" s="179"/>
      <c r="CL3" s="179"/>
      <c r="CN3" s="26"/>
      <c r="CO3" s="26"/>
      <c r="CP3" s="26"/>
      <c r="CQ3" s="26"/>
      <c r="CR3" s="26"/>
      <c r="CU3" s="30">
        <v>3</v>
      </c>
      <c r="CV3" s="30"/>
      <c r="CW3" s="30"/>
      <c r="CX3" s="30"/>
      <c r="CY3" s="30"/>
      <c r="CZ3" s="30"/>
      <c r="DA3" s="30"/>
      <c r="DB3" s="30"/>
      <c r="DC3" s="30"/>
      <c r="DD3" s="30"/>
      <c r="DE3" s="30"/>
      <c r="DF3" s="30">
        <v>3</v>
      </c>
      <c r="DG3" s="30"/>
    </row>
    <row r="4" spans="1:111" s="4" customFormat="1" ht="12.75" customHeight="1" x14ac:dyDescent="0.25">
      <c r="A4" s="10"/>
      <c r="B4" s="10"/>
      <c r="C4" s="183" t="s">
        <v>937</v>
      </c>
      <c r="D4" s="183" t="s">
        <v>938</v>
      </c>
      <c r="E4" s="183"/>
      <c r="F4" s="183"/>
      <c r="G4" s="184" t="s">
        <v>937</v>
      </c>
      <c r="H4" s="184" t="s">
        <v>938</v>
      </c>
      <c r="I4" s="184"/>
      <c r="J4" s="184"/>
      <c r="K4" s="188"/>
      <c r="L4" s="183" t="s">
        <v>937</v>
      </c>
      <c r="M4" s="183" t="s">
        <v>938</v>
      </c>
      <c r="N4" s="183"/>
      <c r="O4" s="183"/>
      <c r="P4" s="190"/>
      <c r="Q4" s="13"/>
      <c r="R4" s="13"/>
      <c r="S4" s="13"/>
      <c r="T4" s="13"/>
      <c r="U4" s="13"/>
      <c r="V4" s="13"/>
      <c r="W4" s="13"/>
      <c r="X4" s="13"/>
      <c r="Y4" s="13"/>
      <c r="Z4" s="13"/>
      <c r="AB4" s="10"/>
      <c r="AC4" s="11" t="s">
        <v>937</v>
      </c>
      <c r="AD4" s="11" t="s">
        <v>945</v>
      </c>
      <c r="AE4" s="180" t="s">
        <v>938</v>
      </c>
      <c r="AF4" s="180"/>
      <c r="AG4" s="11" t="s">
        <v>937</v>
      </c>
      <c r="AH4" s="11" t="s">
        <v>945</v>
      </c>
      <c r="AI4" s="180" t="s">
        <v>938</v>
      </c>
      <c r="AJ4" s="180"/>
      <c r="AM4" s="10"/>
      <c r="AN4" s="180"/>
      <c r="AO4" s="180" t="s">
        <v>950</v>
      </c>
      <c r="AP4" s="180"/>
      <c r="AQ4" s="180"/>
      <c r="AR4" s="180" t="s">
        <v>951</v>
      </c>
      <c r="AS4" s="180"/>
      <c r="AT4" s="180"/>
      <c r="AU4" s="180" t="s">
        <v>952</v>
      </c>
      <c r="AV4" s="180"/>
      <c r="AW4" s="180"/>
      <c r="AX4" s="180" t="s">
        <v>953</v>
      </c>
      <c r="AY4" s="180"/>
      <c r="AZ4" s="180"/>
      <c r="BA4" s="180" t="s">
        <v>954</v>
      </c>
      <c r="BB4" s="180"/>
      <c r="BC4" s="180"/>
      <c r="BD4" s="180" t="s">
        <v>955</v>
      </c>
      <c r="BE4" s="180"/>
      <c r="BF4" s="180"/>
      <c r="BG4" s="11"/>
      <c r="BH4" s="10"/>
      <c r="BI4" s="180"/>
      <c r="BJ4" s="11" t="s">
        <v>950</v>
      </c>
      <c r="BK4" s="180" t="s">
        <v>950</v>
      </c>
      <c r="BL4" s="180"/>
      <c r="BM4" s="180"/>
      <c r="BN4" s="180" t="s">
        <v>951</v>
      </c>
      <c r="BO4" s="180"/>
      <c r="BP4" s="180"/>
      <c r="BQ4" s="180" t="s">
        <v>952</v>
      </c>
      <c r="BR4" s="180"/>
      <c r="BS4" s="180"/>
      <c r="BT4" s="180" t="s">
        <v>953</v>
      </c>
      <c r="BU4" s="180"/>
      <c r="BV4" s="180"/>
      <c r="BW4" s="180" t="s">
        <v>954</v>
      </c>
      <c r="BX4" s="180"/>
      <c r="BY4" s="180"/>
      <c r="BZ4" s="180" t="s">
        <v>955</v>
      </c>
      <c r="CA4" s="180"/>
      <c r="CC4" s="10"/>
      <c r="CD4" s="10"/>
      <c r="CE4" s="11" t="s">
        <v>937</v>
      </c>
      <c r="CF4" s="11" t="s">
        <v>945</v>
      </c>
      <c r="CG4" s="180" t="s">
        <v>938</v>
      </c>
      <c r="CH4" s="180"/>
      <c r="CI4" s="11" t="s">
        <v>937</v>
      </c>
      <c r="CJ4" s="11" t="s">
        <v>945</v>
      </c>
      <c r="CK4" s="180" t="s">
        <v>938</v>
      </c>
      <c r="CL4" s="180"/>
      <c r="CN4" s="26"/>
      <c r="CO4" s="26"/>
      <c r="CP4" s="26"/>
      <c r="CQ4" s="26"/>
      <c r="CR4" s="26"/>
      <c r="CU4" s="30">
        <v>4</v>
      </c>
      <c r="CV4" s="30"/>
      <c r="CW4" s="30"/>
      <c r="CX4" s="30"/>
      <c r="CY4" s="30"/>
      <c r="CZ4" s="30"/>
      <c r="DA4" s="30"/>
      <c r="DB4" s="30"/>
      <c r="DC4" s="30"/>
      <c r="DD4" s="30"/>
      <c r="DE4" s="30"/>
      <c r="DF4" s="30">
        <v>4</v>
      </c>
      <c r="DG4" s="30"/>
    </row>
    <row r="5" spans="1:111" s="4" customFormat="1" ht="12.75" customHeight="1" x14ac:dyDescent="0.25">
      <c r="A5" s="10"/>
      <c r="B5" s="10"/>
      <c r="C5" s="183"/>
      <c r="D5" s="48" t="s">
        <v>939</v>
      </c>
      <c r="E5" s="48" t="s">
        <v>940</v>
      </c>
      <c r="F5" s="49" t="s">
        <v>941</v>
      </c>
      <c r="G5" s="184"/>
      <c r="H5" s="43" t="s">
        <v>939</v>
      </c>
      <c r="I5" s="43" t="s">
        <v>940</v>
      </c>
      <c r="J5" s="44" t="s">
        <v>941</v>
      </c>
      <c r="K5" s="188"/>
      <c r="L5" s="183"/>
      <c r="M5" s="48" t="s">
        <v>939</v>
      </c>
      <c r="N5" s="48" t="s">
        <v>940</v>
      </c>
      <c r="O5" s="49" t="s">
        <v>941</v>
      </c>
      <c r="P5" s="190"/>
      <c r="Q5" s="13"/>
      <c r="R5" s="13"/>
      <c r="S5" s="13"/>
      <c r="T5" s="13"/>
      <c r="U5" s="13"/>
      <c r="V5" s="13"/>
      <c r="W5" s="13"/>
      <c r="X5" s="13"/>
      <c r="Y5" s="13"/>
      <c r="Z5" s="13"/>
      <c r="AB5" s="10"/>
      <c r="AC5" s="11" t="s">
        <v>940</v>
      </c>
      <c r="AD5" s="11" t="s">
        <v>940</v>
      </c>
      <c r="AE5" s="11" t="s">
        <v>940</v>
      </c>
      <c r="AF5" s="12" t="s">
        <v>941</v>
      </c>
      <c r="AG5" s="11" t="s">
        <v>940</v>
      </c>
      <c r="AH5" s="11" t="s">
        <v>940</v>
      </c>
      <c r="AI5" s="11" t="s">
        <v>940</v>
      </c>
      <c r="AJ5" s="12" t="s">
        <v>941</v>
      </c>
      <c r="AM5" s="10"/>
      <c r="AN5" s="11" t="s">
        <v>940</v>
      </c>
      <c r="AO5" s="22"/>
      <c r="AP5" s="11" t="s">
        <v>940</v>
      </c>
      <c r="AQ5" s="12" t="s">
        <v>941</v>
      </c>
      <c r="AR5" s="22"/>
      <c r="AS5" s="11" t="s">
        <v>940</v>
      </c>
      <c r="AT5" s="12" t="s">
        <v>941</v>
      </c>
      <c r="AU5" s="22"/>
      <c r="AV5" s="11" t="s">
        <v>940</v>
      </c>
      <c r="AW5" s="12" t="s">
        <v>941</v>
      </c>
      <c r="AX5" s="22"/>
      <c r="AY5" s="11" t="s">
        <v>940</v>
      </c>
      <c r="AZ5" s="12" t="s">
        <v>941</v>
      </c>
      <c r="BA5" s="22"/>
      <c r="BB5" s="11" t="s">
        <v>940</v>
      </c>
      <c r="BC5" s="12" t="s">
        <v>941</v>
      </c>
      <c r="BD5" s="22"/>
      <c r="BE5" s="11" t="s">
        <v>940</v>
      </c>
      <c r="BF5" s="12" t="s">
        <v>941</v>
      </c>
      <c r="BG5" s="12"/>
      <c r="BH5" s="10"/>
      <c r="BI5" s="11" t="s">
        <v>940</v>
      </c>
      <c r="BJ5" s="22"/>
      <c r="BK5" s="11" t="s">
        <v>940</v>
      </c>
      <c r="BL5" s="12" t="s">
        <v>941</v>
      </c>
      <c r="BM5" s="22"/>
      <c r="BN5" s="11" t="s">
        <v>940</v>
      </c>
      <c r="BO5" s="12" t="s">
        <v>941</v>
      </c>
      <c r="BP5" s="22"/>
      <c r="BQ5" s="11" t="s">
        <v>940</v>
      </c>
      <c r="BR5" s="12" t="s">
        <v>941</v>
      </c>
      <c r="BS5" s="22"/>
      <c r="BT5" s="11" t="s">
        <v>940</v>
      </c>
      <c r="BU5" s="12" t="s">
        <v>941</v>
      </c>
      <c r="BV5" s="22"/>
      <c r="BW5" s="11" t="s">
        <v>940</v>
      </c>
      <c r="BX5" s="12" t="s">
        <v>941</v>
      </c>
      <c r="BY5" s="22"/>
      <c r="BZ5" s="11" t="s">
        <v>940</v>
      </c>
      <c r="CA5" s="12" t="s">
        <v>941</v>
      </c>
      <c r="CC5" s="10"/>
      <c r="CD5" s="10"/>
      <c r="CE5" s="11" t="s">
        <v>940</v>
      </c>
      <c r="CF5" s="11" t="s">
        <v>940</v>
      </c>
      <c r="CG5" s="11" t="s">
        <v>940</v>
      </c>
      <c r="CH5" s="11" t="s">
        <v>941</v>
      </c>
      <c r="CI5" s="11" t="s">
        <v>940</v>
      </c>
      <c r="CJ5" s="11" t="s">
        <v>940</v>
      </c>
      <c r="CK5" s="11" t="s">
        <v>940</v>
      </c>
      <c r="CL5" s="11" t="s">
        <v>941</v>
      </c>
      <c r="CN5" s="26"/>
      <c r="CO5" s="26"/>
      <c r="CP5" s="26"/>
      <c r="CQ5" s="26"/>
      <c r="CR5" s="26"/>
      <c r="CU5" s="30">
        <v>5</v>
      </c>
      <c r="CV5" s="30"/>
      <c r="CW5" s="30"/>
      <c r="CX5" s="30"/>
      <c r="CY5" s="30"/>
      <c r="CZ5" s="30"/>
      <c r="DA5" s="30"/>
      <c r="DB5" s="30"/>
      <c r="DC5" s="30"/>
      <c r="DD5" s="30"/>
      <c r="DE5" s="30"/>
      <c r="DF5" s="30">
        <v>5</v>
      </c>
      <c r="DG5" s="30"/>
    </row>
    <row r="6" spans="1:111" ht="15.75" x14ac:dyDescent="0.25">
      <c r="B6" s="5"/>
      <c r="C6" s="50"/>
      <c r="D6" s="50"/>
      <c r="E6" s="50"/>
      <c r="F6" s="51"/>
      <c r="G6" s="45"/>
      <c r="H6" s="45"/>
      <c r="I6" s="45"/>
      <c r="J6" s="46"/>
      <c r="K6" s="188"/>
      <c r="L6" s="50"/>
      <c r="M6" s="50"/>
      <c r="N6" s="50"/>
      <c r="O6" s="51"/>
      <c r="P6" s="190"/>
      <c r="Q6" s="13"/>
      <c r="R6" s="13"/>
      <c r="S6" s="13"/>
      <c r="T6" s="13"/>
      <c r="U6" s="13"/>
      <c r="V6" s="13"/>
      <c r="W6" s="13"/>
      <c r="X6" s="13"/>
      <c r="Y6" s="13"/>
      <c r="Z6" s="13"/>
      <c r="AB6" s="5"/>
      <c r="AC6" s="6"/>
      <c r="AD6" s="6"/>
      <c r="AE6" s="6"/>
      <c r="AF6" s="7"/>
      <c r="AG6" s="6"/>
      <c r="AH6" s="6"/>
      <c r="AI6" s="6"/>
      <c r="AJ6" s="7"/>
      <c r="AM6" s="5"/>
      <c r="AN6" s="6"/>
      <c r="AO6" s="6"/>
      <c r="AP6" s="6"/>
      <c r="AQ6" s="7"/>
      <c r="AR6" s="6"/>
      <c r="AS6" s="6"/>
      <c r="AT6" s="7"/>
      <c r="AU6" s="6"/>
      <c r="AV6" s="6"/>
      <c r="AW6" s="7"/>
      <c r="AX6" s="6"/>
      <c r="AY6" s="6"/>
      <c r="AZ6" s="7"/>
      <c r="BA6" s="6"/>
      <c r="BB6" s="6"/>
      <c r="BC6" s="7"/>
      <c r="BD6" s="6"/>
      <c r="BE6" s="6"/>
      <c r="BF6" s="7"/>
      <c r="BG6" s="7"/>
      <c r="BH6" s="5"/>
      <c r="BI6" s="6"/>
      <c r="BJ6" s="6"/>
      <c r="BK6" s="6"/>
      <c r="BL6" s="7"/>
      <c r="BM6" s="6"/>
      <c r="BN6" s="6"/>
      <c r="BO6" s="7"/>
      <c r="BP6" s="6"/>
      <c r="BQ6" s="6"/>
      <c r="BR6" s="7"/>
      <c r="BS6" s="6"/>
      <c r="BT6" s="6"/>
      <c r="BU6" s="7"/>
      <c r="BV6" s="6"/>
      <c r="BW6" s="6"/>
      <c r="BX6" s="7"/>
      <c r="BY6" s="6"/>
      <c r="BZ6" s="6"/>
      <c r="CA6" s="7"/>
      <c r="CC6" s="5"/>
      <c r="CE6" s="6"/>
      <c r="CF6" s="6"/>
      <c r="CG6" s="6"/>
      <c r="CH6" s="7"/>
      <c r="CI6" s="6"/>
      <c r="CJ6" s="6"/>
      <c r="CK6" s="6"/>
      <c r="CL6" s="7"/>
      <c r="CN6" s="25"/>
      <c r="CO6" s="25"/>
      <c r="CP6" s="25"/>
      <c r="CQ6" s="25"/>
      <c r="CR6" s="25"/>
      <c r="CU6" s="30">
        <v>6</v>
      </c>
      <c r="CV6" s="30"/>
      <c r="CW6" s="30"/>
      <c r="CX6" s="30"/>
      <c r="CY6" s="30"/>
      <c r="CZ6" s="30"/>
      <c r="DA6" s="30"/>
      <c r="DB6" s="30"/>
      <c r="DC6" s="30"/>
      <c r="DD6" s="30"/>
      <c r="DE6" s="30"/>
      <c r="DF6" s="30">
        <v>6</v>
      </c>
      <c r="DG6" s="30"/>
    </row>
    <row r="7" spans="1:111" ht="15.75" x14ac:dyDescent="0.25">
      <c r="C7" s="52"/>
      <c r="D7" s="52"/>
      <c r="E7" s="52"/>
      <c r="F7" s="53"/>
      <c r="G7" s="45"/>
      <c r="H7" s="45"/>
      <c r="I7" s="45"/>
      <c r="J7" s="46"/>
      <c r="K7" s="47"/>
      <c r="L7" s="54"/>
      <c r="M7" s="54"/>
      <c r="N7" s="54"/>
      <c r="O7" s="54"/>
      <c r="P7" s="54"/>
      <c r="AC7" s="2"/>
      <c r="AD7" s="2"/>
      <c r="AE7" s="2"/>
      <c r="AF7" s="1"/>
      <c r="AG7" s="2"/>
      <c r="AH7" s="2"/>
      <c r="AI7" s="2"/>
      <c r="AJ7" s="1"/>
      <c r="AN7" s="2"/>
      <c r="AO7" s="2"/>
      <c r="AP7" s="2"/>
      <c r="AQ7" s="1"/>
      <c r="AR7" s="2"/>
      <c r="AS7" s="2"/>
      <c r="AT7" s="1"/>
      <c r="AU7" s="2"/>
      <c r="AV7" s="2"/>
      <c r="AW7" s="1"/>
      <c r="AX7" s="2"/>
      <c r="AY7" s="2"/>
      <c r="AZ7" s="1"/>
      <c r="BA7" s="2"/>
      <c r="BB7" s="2"/>
      <c r="BC7" s="1"/>
      <c r="BD7" s="2"/>
      <c r="BE7" s="2"/>
      <c r="BF7" s="1"/>
      <c r="BG7" s="1"/>
      <c r="BI7" s="2"/>
      <c r="BJ7" s="2"/>
      <c r="BK7" s="2"/>
      <c r="BL7" s="1"/>
      <c r="BM7" s="2"/>
      <c r="BN7" s="2"/>
      <c r="BO7" s="1"/>
      <c r="BP7" s="2"/>
      <c r="BQ7" s="2"/>
      <c r="BR7" s="1"/>
      <c r="BS7" s="2"/>
      <c r="BT7" s="2"/>
      <c r="BU7" s="1"/>
      <c r="BV7" s="2"/>
      <c r="BW7" s="2"/>
      <c r="BX7" s="1"/>
      <c r="BY7" s="2"/>
      <c r="BZ7" s="2"/>
      <c r="CA7" s="1"/>
      <c r="CE7" s="23"/>
      <c r="CF7" s="23"/>
      <c r="CG7" s="23"/>
      <c r="CH7" s="24"/>
      <c r="CI7" s="2"/>
      <c r="CJ7" s="2"/>
      <c r="CK7" s="2"/>
      <c r="CL7" s="1"/>
      <c r="CN7" s="25"/>
      <c r="CO7" s="25"/>
      <c r="CP7" s="25"/>
      <c r="CQ7" s="25"/>
      <c r="CR7" s="25"/>
      <c r="CU7" s="30">
        <v>7</v>
      </c>
      <c r="CV7" s="30"/>
      <c r="CW7" s="30"/>
      <c r="CX7" s="30"/>
      <c r="CY7" s="30"/>
      <c r="CZ7" s="30"/>
      <c r="DA7" s="30"/>
      <c r="DB7" s="30"/>
      <c r="DC7" s="30"/>
      <c r="DD7" s="30"/>
      <c r="DE7" s="30"/>
      <c r="DF7" s="30"/>
      <c r="DG7" s="30"/>
    </row>
    <row r="8" spans="1:111" ht="15.75" x14ac:dyDescent="0.25">
      <c r="A8" t="s">
        <v>819</v>
      </c>
      <c r="B8" t="s">
        <v>0</v>
      </c>
      <c r="C8" s="52">
        <v>27138.105529</v>
      </c>
      <c r="D8" s="52">
        <v>27138.105529</v>
      </c>
      <c r="E8" s="52">
        <v>0</v>
      </c>
      <c r="F8" s="53">
        <v>0</v>
      </c>
      <c r="G8" s="45">
        <v>27791.606830000001</v>
      </c>
      <c r="H8" s="45">
        <v>27791.606830000001</v>
      </c>
      <c r="I8" s="45">
        <v>0</v>
      </c>
      <c r="J8" s="46">
        <v>0</v>
      </c>
      <c r="K8" s="47" t="s">
        <v>933</v>
      </c>
      <c r="L8" s="55">
        <f>G8-CO8-CP8</f>
        <v>27138.105529</v>
      </c>
      <c r="M8" s="55">
        <f>H8-CO8-CP8</f>
        <v>27138.105529</v>
      </c>
      <c r="N8" s="55">
        <f>M8-L8</f>
        <v>0</v>
      </c>
      <c r="O8" s="56">
        <f>N8/L8</f>
        <v>0</v>
      </c>
      <c r="P8" s="54"/>
      <c r="AB8" t="s">
        <v>0</v>
      </c>
      <c r="AC8" s="2">
        <v>27138.105529</v>
      </c>
      <c r="AD8" s="2">
        <v>27138.105529</v>
      </c>
      <c r="AE8" s="2">
        <v>0</v>
      </c>
      <c r="AF8" s="1">
        <v>0</v>
      </c>
      <c r="AG8" s="2">
        <v>27791.606830000001</v>
      </c>
      <c r="AH8" s="2">
        <v>27791.606829999902</v>
      </c>
      <c r="AI8" s="2">
        <v>-9.822542779147625E-11</v>
      </c>
      <c r="AJ8" s="1">
        <v>-3.5343558360017375E-15</v>
      </c>
      <c r="AM8" t="s">
        <v>0</v>
      </c>
      <c r="AN8" s="2">
        <v>27138.105529</v>
      </c>
      <c r="AO8" s="2">
        <v>27138.105529</v>
      </c>
      <c r="AP8" s="2">
        <v>0</v>
      </c>
      <c r="AQ8" s="1">
        <v>0</v>
      </c>
      <c r="AR8" s="2">
        <v>27138.105529</v>
      </c>
      <c r="AS8" s="2">
        <v>0</v>
      </c>
      <c r="AT8" s="1">
        <v>0</v>
      </c>
      <c r="AU8" s="2">
        <v>27138.105529</v>
      </c>
      <c r="AV8" s="2">
        <v>0</v>
      </c>
      <c r="AW8" s="1">
        <v>0</v>
      </c>
      <c r="AX8" s="2">
        <v>27138.105528999902</v>
      </c>
      <c r="AY8" s="2">
        <v>-9.822542779147625E-11</v>
      </c>
      <c r="AZ8" s="1">
        <v>-3.6194651718231314E-15</v>
      </c>
      <c r="BA8" s="2">
        <v>27138.105529</v>
      </c>
      <c r="BB8" s="2">
        <v>0</v>
      </c>
      <c r="BC8" s="1">
        <v>0</v>
      </c>
      <c r="BD8" s="2">
        <v>27138.105529</v>
      </c>
      <c r="BE8" s="2">
        <v>0</v>
      </c>
      <c r="BF8" s="1">
        <v>0</v>
      </c>
      <c r="BG8" s="1"/>
      <c r="BH8" t="s">
        <v>0</v>
      </c>
      <c r="BI8" s="2">
        <v>27791.606830000001</v>
      </c>
      <c r="BJ8" s="2">
        <v>27791.606830000001</v>
      </c>
      <c r="BK8" s="2">
        <v>0</v>
      </c>
      <c r="BL8" s="1">
        <v>0</v>
      </c>
      <c r="BM8" s="2">
        <v>27791.606830000001</v>
      </c>
      <c r="BN8" s="2">
        <v>0</v>
      </c>
      <c r="BO8" s="1">
        <v>0</v>
      </c>
      <c r="BP8" s="2">
        <v>27791.606830000001</v>
      </c>
      <c r="BQ8" s="2">
        <v>0</v>
      </c>
      <c r="BR8" s="1">
        <v>0</v>
      </c>
      <c r="BS8" s="2">
        <v>27791.606830000001</v>
      </c>
      <c r="BT8" s="2">
        <v>0</v>
      </c>
      <c r="BU8" s="1">
        <v>0</v>
      </c>
      <c r="BV8" s="2">
        <v>27791.606830000001</v>
      </c>
      <c r="BW8" s="2">
        <v>0</v>
      </c>
      <c r="BX8" s="1">
        <v>0</v>
      </c>
      <c r="BY8" s="2">
        <v>27791.606830000001</v>
      </c>
      <c r="BZ8" s="2">
        <v>0</v>
      </c>
      <c r="CA8" s="1">
        <v>0</v>
      </c>
      <c r="CC8" t="s">
        <v>0</v>
      </c>
      <c r="CE8" s="23">
        <v>27138.105529</v>
      </c>
      <c r="CF8" s="23">
        <v>27138.105529</v>
      </c>
      <c r="CG8" s="23">
        <v>0</v>
      </c>
      <c r="CH8" s="24">
        <v>0</v>
      </c>
      <c r="CI8" s="2">
        <v>27791.606830000001</v>
      </c>
      <c r="CJ8" s="2">
        <v>27791.606830000001</v>
      </c>
      <c r="CK8" s="2">
        <v>0</v>
      </c>
      <c r="CL8" s="1">
        <v>0</v>
      </c>
      <c r="CN8" s="25" t="s">
        <v>0</v>
      </c>
      <c r="CO8" s="27">
        <v>1.342597</v>
      </c>
      <c r="CP8" s="27">
        <v>652.15870399999994</v>
      </c>
      <c r="CQ8" s="28">
        <f>CH8-CO8-CP8</f>
        <v>-653.5013009999999</v>
      </c>
      <c r="CR8" s="27">
        <f>CI8-CO8-CP8</f>
        <v>27138.105529</v>
      </c>
      <c r="CU8" s="30">
        <v>8</v>
      </c>
      <c r="CV8" s="30"/>
      <c r="CW8" s="30"/>
      <c r="CX8" s="30"/>
      <c r="CY8" s="30"/>
      <c r="CZ8" s="30"/>
      <c r="DA8" s="30"/>
      <c r="DB8" s="30"/>
      <c r="DC8" s="30"/>
      <c r="DD8" s="30"/>
      <c r="DE8" s="30"/>
      <c r="DF8" s="30"/>
      <c r="DG8" s="30"/>
    </row>
    <row r="9" spans="1:111" ht="15.75" x14ac:dyDescent="0.25">
      <c r="C9" s="52"/>
      <c r="D9" s="52"/>
      <c r="E9" s="52"/>
      <c r="F9" s="53"/>
      <c r="G9" s="45"/>
      <c r="H9" s="45"/>
      <c r="I9" s="45"/>
      <c r="J9" s="46"/>
      <c r="K9" s="47"/>
      <c r="L9" s="55"/>
      <c r="M9" s="55"/>
      <c r="N9" s="54"/>
      <c r="O9" s="54"/>
      <c r="P9" s="54"/>
      <c r="AC9" s="2"/>
      <c r="AD9" s="2"/>
      <c r="AE9" s="2"/>
      <c r="AF9" s="1"/>
      <c r="AG9" s="2"/>
      <c r="AH9" s="2"/>
      <c r="AI9" s="2"/>
      <c r="AJ9" s="1"/>
      <c r="AN9" s="2"/>
      <c r="AO9" s="2"/>
      <c r="AP9" s="2"/>
      <c r="AQ9" s="1"/>
      <c r="AR9" s="2"/>
      <c r="AS9" s="2"/>
      <c r="AT9" s="1"/>
      <c r="AU9" s="2"/>
      <c r="AV9" s="2"/>
      <c r="AW9" s="1"/>
      <c r="AX9" s="2"/>
      <c r="AY9" s="2"/>
      <c r="AZ9" s="1"/>
      <c r="BA9" s="2"/>
      <c r="BB9" s="2"/>
      <c r="BC9" s="1"/>
      <c r="BD9" s="2"/>
      <c r="BE9" s="2"/>
      <c r="BF9" s="1"/>
      <c r="BG9" s="1"/>
      <c r="BI9" s="2"/>
      <c r="BJ9" s="2"/>
      <c r="BK9" s="2"/>
      <c r="BL9" s="1"/>
      <c r="BM9" s="2"/>
      <c r="BN9" s="2"/>
      <c r="BO9" s="1"/>
      <c r="BP9" s="2"/>
      <c r="BQ9" s="2"/>
      <c r="BR9" s="1"/>
      <c r="BS9" s="2"/>
      <c r="BT9" s="2"/>
      <c r="BU9" s="1"/>
      <c r="BV9" s="2"/>
      <c r="BW9" s="2"/>
      <c r="BX9" s="1"/>
      <c r="BY9" s="2"/>
      <c r="BZ9" s="2"/>
      <c r="CA9" s="1"/>
      <c r="CE9" s="23"/>
      <c r="CF9" s="23"/>
      <c r="CG9" s="23"/>
      <c r="CH9" s="24"/>
      <c r="CI9" s="2"/>
      <c r="CJ9" s="2"/>
      <c r="CK9" s="2"/>
      <c r="CL9" s="1"/>
      <c r="CN9" s="25"/>
      <c r="CO9" s="27"/>
      <c r="CP9" s="27"/>
      <c r="CQ9" s="25"/>
      <c r="CR9" s="27"/>
      <c r="CU9" s="30">
        <v>9</v>
      </c>
      <c r="CV9" s="30"/>
      <c r="CW9" s="30"/>
      <c r="CX9" s="30"/>
      <c r="CY9" s="30"/>
      <c r="CZ9" s="30"/>
      <c r="DA9" s="30"/>
      <c r="DB9" s="30"/>
      <c r="DC9" s="30"/>
      <c r="DD9" s="30"/>
      <c r="DE9" s="30"/>
      <c r="DF9" s="30"/>
      <c r="DG9" s="30"/>
    </row>
    <row r="10" spans="1:111" ht="15.75" x14ac:dyDescent="0.25">
      <c r="C10" s="52"/>
      <c r="D10" s="52"/>
      <c r="E10" s="52"/>
      <c r="F10" s="53"/>
      <c r="G10" s="45"/>
      <c r="H10" s="45"/>
      <c r="I10" s="45"/>
      <c r="J10" s="46"/>
      <c r="K10" s="47"/>
      <c r="L10" s="55"/>
      <c r="M10" s="55"/>
      <c r="N10" s="54"/>
      <c r="O10" s="54"/>
      <c r="P10" s="54"/>
      <c r="AC10" s="2"/>
      <c r="AD10" s="2"/>
      <c r="AE10" s="2"/>
      <c r="AF10" s="1"/>
      <c r="AG10" s="2"/>
      <c r="AH10" s="2"/>
      <c r="AI10" s="2"/>
      <c r="AJ10" s="1"/>
      <c r="AN10" s="2"/>
      <c r="AO10" s="2"/>
      <c r="AP10" s="2"/>
      <c r="AQ10" s="1"/>
      <c r="AR10" s="2"/>
      <c r="AS10" s="2"/>
      <c r="AT10" s="1"/>
      <c r="AU10" s="2"/>
      <c r="AV10" s="2"/>
      <c r="AW10" s="1"/>
      <c r="AX10" s="2"/>
      <c r="AY10" s="2"/>
      <c r="AZ10" s="1"/>
      <c r="BA10" s="2"/>
      <c r="BB10" s="2"/>
      <c r="BC10" s="1"/>
      <c r="BD10" s="2"/>
      <c r="BE10" s="2"/>
      <c r="BF10" s="1"/>
      <c r="BG10" s="1"/>
      <c r="BI10" s="2"/>
      <c r="BJ10" s="2"/>
      <c r="BK10" s="2"/>
      <c r="BL10" s="1"/>
      <c r="BM10" s="2"/>
      <c r="BN10" s="2"/>
      <c r="BO10" s="1"/>
      <c r="BP10" s="2"/>
      <c r="BQ10" s="2"/>
      <c r="BR10" s="1"/>
      <c r="BS10" s="2"/>
      <c r="BT10" s="2"/>
      <c r="BU10" s="1"/>
      <c r="BV10" s="2"/>
      <c r="BW10" s="2"/>
      <c r="BX10" s="1"/>
      <c r="BY10" s="2"/>
      <c r="BZ10" s="2"/>
      <c r="CA10" s="1"/>
      <c r="CE10" s="23"/>
      <c r="CF10" s="23"/>
      <c r="CG10" s="23"/>
      <c r="CH10" s="24"/>
      <c r="CI10" s="2"/>
      <c r="CJ10" s="2"/>
      <c r="CK10" s="2"/>
      <c r="CL10" s="1"/>
      <c r="CN10" s="25"/>
      <c r="CO10" s="27"/>
      <c r="CP10" s="27"/>
      <c r="CQ10" s="25"/>
      <c r="CR10" s="27"/>
      <c r="CU10" s="30">
        <v>10</v>
      </c>
      <c r="CV10" s="30"/>
      <c r="CW10" s="30"/>
      <c r="CX10" s="30"/>
      <c r="CY10" s="30"/>
      <c r="CZ10" s="30"/>
      <c r="DA10" s="30"/>
      <c r="DB10" s="30"/>
      <c r="DC10" s="30"/>
      <c r="DD10" s="30"/>
      <c r="DE10" s="30"/>
      <c r="DF10" s="30"/>
      <c r="DG10" s="30"/>
    </row>
    <row r="11" spans="1:111" ht="15.75" x14ac:dyDescent="0.25">
      <c r="A11" t="s">
        <v>820</v>
      </c>
      <c r="B11" t="s">
        <v>1</v>
      </c>
      <c r="C11" s="52">
        <v>5793.87655911613</v>
      </c>
      <c r="D11" s="52">
        <v>5681.5353325910601</v>
      </c>
      <c r="E11" s="52">
        <v>-112.34122652506994</v>
      </c>
      <c r="F11" s="53">
        <v>-1.9389647911692457E-2</v>
      </c>
      <c r="G11" s="45">
        <v>6177.5286560727</v>
      </c>
      <c r="H11" s="45">
        <v>6154.6798580831701</v>
      </c>
      <c r="I11" s="45">
        <v>-22.848797989529885</v>
      </c>
      <c r="J11" s="46">
        <v>-3.6986955887398135E-3</v>
      </c>
      <c r="K11" s="47" t="s">
        <v>933</v>
      </c>
      <c r="L11" s="55">
        <f>G11-CO11-CP11</f>
        <v>6078.6911690727002</v>
      </c>
      <c r="M11" s="55">
        <f>H11-CO11-CP11</f>
        <v>6055.8423710831703</v>
      </c>
      <c r="N11" s="55">
        <f>M11-L11</f>
        <v>-22.848797989529885</v>
      </c>
      <c r="O11" s="56">
        <f>N11/L11</f>
        <v>-3.7588351429630948E-3</v>
      </c>
      <c r="P11" s="54"/>
      <c r="AB11" t="s">
        <v>1</v>
      </c>
      <c r="AC11" s="2">
        <v>5793.87655911613</v>
      </c>
      <c r="AD11" s="2">
        <v>5807.0268959868999</v>
      </c>
      <c r="AE11" s="2">
        <v>13.150336870769934</v>
      </c>
      <c r="AF11" s="1">
        <v>2.2696957273069776E-3</v>
      </c>
      <c r="AG11" s="2">
        <v>6177.5286560727</v>
      </c>
      <c r="AH11" s="2">
        <v>6179.4764626012893</v>
      </c>
      <c r="AI11" s="2">
        <v>1.9478065285893535</v>
      </c>
      <c r="AJ11" s="1">
        <v>3.1530513851596627E-4</v>
      </c>
      <c r="AM11" t="s">
        <v>1</v>
      </c>
      <c r="AN11" s="2">
        <v>5793.87655911613</v>
      </c>
      <c r="AO11" s="2">
        <v>5760.6833049390498</v>
      </c>
      <c r="AP11" s="2">
        <v>-33.193254177080235</v>
      </c>
      <c r="AQ11" s="1">
        <v>-5.7290233643058396E-3</v>
      </c>
      <c r="AR11" s="2">
        <v>5789.3452906080101</v>
      </c>
      <c r="AS11" s="2">
        <v>-4.5312685081198651</v>
      </c>
      <c r="AT11" s="1">
        <v>-7.8207888309086125E-4</v>
      </c>
      <c r="AU11" s="2">
        <v>5792.3123668296203</v>
      </c>
      <c r="AV11" s="2">
        <v>-1.5641922865097513</v>
      </c>
      <c r="AW11" s="1">
        <v>-2.699733538590219E-4</v>
      </c>
      <c r="AX11" s="2">
        <v>5772.8277034328603</v>
      </c>
      <c r="AY11" s="2">
        <v>-21.048855683269721</v>
      </c>
      <c r="AZ11" s="1">
        <v>-3.6329485912417808E-3</v>
      </c>
      <c r="BA11" s="2">
        <v>5785.3879471333503</v>
      </c>
      <c r="BB11" s="2">
        <v>-8.4886119827797302</v>
      </c>
      <c r="BC11" s="1">
        <v>-1.4651005930431298E-3</v>
      </c>
      <c r="BD11" s="2">
        <v>5713.8865463053999</v>
      </c>
      <c r="BE11" s="2">
        <v>-79.99001281073015</v>
      </c>
      <c r="BF11" s="1">
        <v>-1.3805957374924264E-2</v>
      </c>
      <c r="BG11" s="1"/>
      <c r="BH11" t="s">
        <v>1</v>
      </c>
      <c r="BI11" s="2">
        <v>6177.5286560727</v>
      </c>
      <c r="BJ11" s="2">
        <v>6170.9214729966807</v>
      </c>
      <c r="BK11" s="2">
        <v>-6.6071830760192825</v>
      </c>
      <c r="BL11" s="1">
        <v>-1.0695511820126029E-3</v>
      </c>
      <c r="BM11" s="2">
        <v>6176.9617620133204</v>
      </c>
      <c r="BN11" s="2">
        <v>-0.56689405937959236</v>
      </c>
      <c r="BO11" s="1">
        <v>-9.1767127429237929E-5</v>
      </c>
      <c r="BP11" s="2">
        <v>6175.4783613633408</v>
      </c>
      <c r="BQ11" s="2">
        <v>-2.0502947093591501</v>
      </c>
      <c r="BR11" s="1">
        <v>-3.3189562096869397E-4</v>
      </c>
      <c r="BS11" s="2">
        <v>6171.6011051123896</v>
      </c>
      <c r="BT11" s="2">
        <v>-5.9275509603103274</v>
      </c>
      <c r="BU11" s="1">
        <v>-9.595343527032227E-4</v>
      </c>
      <c r="BV11" s="2">
        <v>6176.6747462285603</v>
      </c>
      <c r="BW11" s="2">
        <v>-0.85390984413970727</v>
      </c>
      <c r="BX11" s="1">
        <v>-1.3822839062029889E-4</v>
      </c>
      <c r="BY11" s="2">
        <v>6157.9998646695994</v>
      </c>
      <c r="BZ11" s="2">
        <v>-19.528791403100513</v>
      </c>
      <c r="CA11" s="1">
        <v>-3.1612627784256592E-3</v>
      </c>
      <c r="CC11" t="s">
        <v>1</v>
      </c>
      <c r="CE11" s="23">
        <v>5793.87655911613</v>
      </c>
      <c r="CF11" s="23">
        <v>5727.8036588266805</v>
      </c>
      <c r="CG11" s="23">
        <v>-66.072900289449535</v>
      </c>
      <c r="CH11" s="24">
        <v>-1.1403919226668701E-2</v>
      </c>
      <c r="CI11" s="2">
        <v>6177.5286560727</v>
      </c>
      <c r="CJ11" s="2">
        <v>6167.2502400577696</v>
      </c>
      <c r="CK11" s="2">
        <v>-10.278416014930372</v>
      </c>
      <c r="CL11" s="1">
        <v>-1.663839471602673E-3</v>
      </c>
      <c r="CN11" s="25" t="s">
        <v>1</v>
      </c>
      <c r="CO11" s="27">
        <v>0</v>
      </c>
      <c r="CP11" s="27">
        <v>98.837486999999996</v>
      </c>
      <c r="CQ11" s="28">
        <f>CH11-CO11-CP11</f>
        <v>-98.848890919226662</v>
      </c>
      <c r="CR11" s="27">
        <f>CI11-CO11-CP11</f>
        <v>6078.6911690727002</v>
      </c>
      <c r="CU11" s="30">
        <v>11</v>
      </c>
      <c r="CV11" s="30"/>
      <c r="CW11" s="30"/>
      <c r="CX11" s="30"/>
      <c r="CY11" s="30"/>
      <c r="CZ11" s="30"/>
      <c r="DA11" s="30"/>
      <c r="DB11" s="30"/>
      <c r="DC11" s="30"/>
      <c r="DD11" s="30"/>
      <c r="DE11" s="30"/>
      <c r="DF11" s="30"/>
      <c r="DG11" s="30"/>
    </row>
    <row r="12" spans="1:111" ht="15.75" x14ac:dyDescent="0.25">
      <c r="A12" t="s">
        <v>824</v>
      </c>
      <c r="B12" t="s">
        <v>2</v>
      </c>
      <c r="C12" s="52">
        <v>7613.28474512712</v>
      </c>
      <c r="D12" s="52">
        <v>7644.38846728925</v>
      </c>
      <c r="E12" s="52">
        <v>31.103722162129998</v>
      </c>
      <c r="F12" s="53">
        <v>4.085453677801546E-3</v>
      </c>
      <c r="G12" s="45">
        <v>7744.3527938378002</v>
      </c>
      <c r="H12" s="45">
        <v>7733.4330471707699</v>
      </c>
      <c r="I12" s="45">
        <v>-10.919746667030267</v>
      </c>
      <c r="J12" s="46">
        <v>-1.4100270168114159E-3</v>
      </c>
      <c r="K12" s="47" t="s">
        <v>933</v>
      </c>
      <c r="L12" s="55">
        <f>G12-CO12-CP12</f>
        <v>7625.0082538378001</v>
      </c>
      <c r="M12" s="55">
        <f>H12-CO12-CP12</f>
        <v>7614.0885071707698</v>
      </c>
      <c r="N12" s="55">
        <f>M12-L12</f>
        <v>-10.919746667030267</v>
      </c>
      <c r="O12" s="56">
        <f>N12/L12</f>
        <v>-1.4320963733428311E-3</v>
      </c>
      <c r="P12" s="54"/>
      <c r="AB12" t="s">
        <v>2</v>
      </c>
      <c r="AC12" s="2">
        <v>7613.28474512712</v>
      </c>
      <c r="AD12" s="2">
        <v>7592.2929785825099</v>
      </c>
      <c r="AE12" s="2">
        <v>-20.991766544610073</v>
      </c>
      <c r="AF12" s="1">
        <v>-2.7572548837143974E-3</v>
      </c>
      <c r="AG12" s="2">
        <v>7744.3527938378002</v>
      </c>
      <c r="AH12" s="2">
        <v>7740.6317569438497</v>
      </c>
      <c r="AI12" s="2">
        <v>-3.7210368939504406</v>
      </c>
      <c r="AJ12" s="1">
        <v>-4.8048390782394089E-4</v>
      </c>
      <c r="AM12" t="s">
        <v>2</v>
      </c>
      <c r="AN12" s="2">
        <v>7613.28474512712</v>
      </c>
      <c r="AO12" s="2">
        <v>7581.3101980023603</v>
      </c>
      <c r="AP12" s="2">
        <v>-31.974547124759738</v>
      </c>
      <c r="AQ12" s="1">
        <v>-4.1998359703050688E-3</v>
      </c>
      <c r="AR12" s="2">
        <v>7606.95877917507</v>
      </c>
      <c r="AS12" s="2">
        <v>-6.3259659520499554</v>
      </c>
      <c r="AT12" s="1">
        <v>-8.3091151373247761E-4</v>
      </c>
      <c r="AU12" s="2">
        <v>7611.2250177630995</v>
      </c>
      <c r="AV12" s="2">
        <v>-2.0597273640205458</v>
      </c>
      <c r="AW12" s="1">
        <v>-2.7054384972778975E-4</v>
      </c>
      <c r="AX12" s="2">
        <v>7595.70260974958</v>
      </c>
      <c r="AY12" s="2">
        <v>-17.582135377539998</v>
      </c>
      <c r="AZ12" s="1">
        <v>-2.3094020473611522E-3</v>
      </c>
      <c r="BA12" s="2">
        <v>7604.11851983018</v>
      </c>
      <c r="BB12" s="2">
        <v>-9.166225296939956</v>
      </c>
      <c r="BC12" s="1">
        <v>-1.203977731531294E-3</v>
      </c>
      <c r="BD12" s="2">
        <v>7535.6495948776001</v>
      </c>
      <c r="BE12" s="2">
        <v>-77.635150249519938</v>
      </c>
      <c r="BF12" s="1">
        <v>-1.0197326495532731E-2</v>
      </c>
      <c r="BG12" s="1"/>
      <c r="BH12" t="s">
        <v>2</v>
      </c>
      <c r="BI12" s="2">
        <v>7744.3527938378002</v>
      </c>
      <c r="BJ12" s="2">
        <v>7733.4585256234996</v>
      </c>
      <c r="BK12" s="2">
        <v>-10.89426821430061</v>
      </c>
      <c r="BL12" s="1">
        <v>-1.4067370772376491E-3</v>
      </c>
      <c r="BM12" s="2">
        <v>7743.0105739115697</v>
      </c>
      <c r="BN12" s="2">
        <v>-1.3422199262304275</v>
      </c>
      <c r="BO12" s="1">
        <v>-1.7331595834560055E-4</v>
      </c>
      <c r="BP12" s="2">
        <v>7743.4311028962302</v>
      </c>
      <c r="BQ12" s="2">
        <v>-0.92169094156997744</v>
      </c>
      <c r="BR12" s="1">
        <v>-1.1901458599656889E-4</v>
      </c>
      <c r="BS12" s="2">
        <v>7735.6914375701399</v>
      </c>
      <c r="BT12" s="2">
        <v>-8.6613562676602669</v>
      </c>
      <c r="BU12" s="1">
        <v>-1.118409310401268E-3</v>
      </c>
      <c r="BV12" s="2">
        <v>7742.4638150348501</v>
      </c>
      <c r="BW12" s="2">
        <v>-1.8889788029500778</v>
      </c>
      <c r="BX12" s="1">
        <v>-2.4391693576423102E-4</v>
      </c>
      <c r="BY12" s="2">
        <v>7716.1133699277598</v>
      </c>
      <c r="BZ12" s="2">
        <v>-28.239423910040387</v>
      </c>
      <c r="CA12" s="1">
        <v>-3.6464537014004013E-3</v>
      </c>
      <c r="CC12" t="s">
        <v>2</v>
      </c>
      <c r="CE12" s="23">
        <v>7613.28474512712</v>
      </c>
      <c r="CF12" s="23">
        <v>7722.5925932453802</v>
      </c>
      <c r="CG12" s="23">
        <v>109.30784811826015</v>
      </c>
      <c r="CH12" s="24">
        <v>1.4357514762366217E-2</v>
      </c>
      <c r="CI12" s="2">
        <v>7744.3527938378002</v>
      </c>
      <c r="CJ12" s="2">
        <v>7760.5843675757396</v>
      </c>
      <c r="CK12" s="2">
        <v>16.23157373793947</v>
      </c>
      <c r="CL12" s="1">
        <v>2.0959238518750041E-3</v>
      </c>
      <c r="CN12" s="25" t="s">
        <v>2</v>
      </c>
      <c r="CO12" s="27">
        <v>0</v>
      </c>
      <c r="CP12" s="27">
        <v>119.34453999999999</v>
      </c>
      <c r="CQ12" s="28">
        <f>CH12-CO12-CP12</f>
        <v>-119.33018248523763</v>
      </c>
      <c r="CR12" s="27">
        <f>CI12-CO12-CP12</f>
        <v>7625.0082538378001</v>
      </c>
      <c r="CU12" s="30">
        <v>12</v>
      </c>
      <c r="CV12" s="30"/>
      <c r="CW12" s="30"/>
      <c r="CX12" s="30"/>
      <c r="CY12" s="30"/>
      <c r="CZ12" s="30"/>
      <c r="DA12" s="30"/>
      <c r="DB12" s="30"/>
      <c r="DC12" s="30"/>
      <c r="DD12" s="30"/>
      <c r="DE12" s="30"/>
      <c r="DF12" s="30"/>
      <c r="DG12" s="30"/>
    </row>
    <row r="13" spans="1:111" ht="15.75" x14ac:dyDescent="0.25">
      <c r="A13" t="s">
        <v>828</v>
      </c>
      <c r="B13" t="s">
        <v>3</v>
      </c>
      <c r="C13" s="52">
        <v>13728.3452247567</v>
      </c>
      <c r="D13" s="52">
        <v>13809.5827291196</v>
      </c>
      <c r="E13" s="52">
        <v>81.237504362899926</v>
      </c>
      <c r="F13" s="53">
        <v>5.9175015657678912E-3</v>
      </c>
      <c r="G13" s="45">
        <v>13867.0957930895</v>
      </c>
      <c r="H13" s="45">
        <v>13900.864337746001</v>
      </c>
      <c r="I13" s="45">
        <v>33.768544656501035</v>
      </c>
      <c r="J13" s="46">
        <v>2.4351562259582269E-3</v>
      </c>
      <c r="K13" s="47" t="s">
        <v>933</v>
      </c>
      <c r="L13" s="55">
        <f>G13-CO13-CP13</f>
        <v>13431.8071060895</v>
      </c>
      <c r="M13" s="55">
        <f>H13-CO13-CP13</f>
        <v>13465.575650746001</v>
      </c>
      <c r="N13" s="55">
        <f>M13-L13</f>
        <v>33.768544656501035</v>
      </c>
      <c r="O13" s="56">
        <f>N13/L13</f>
        <v>2.5140730796522227E-3</v>
      </c>
      <c r="P13" s="54"/>
      <c r="AB13" t="s">
        <v>3</v>
      </c>
      <c r="AC13" s="2">
        <v>13728.3452247567</v>
      </c>
      <c r="AD13" s="2">
        <v>13736.186654430499</v>
      </c>
      <c r="AE13" s="2">
        <v>7.8414296737992117</v>
      </c>
      <c r="AF13" s="1">
        <v>5.7118535012206327E-4</v>
      </c>
      <c r="AG13" s="2">
        <v>13867.0957930895</v>
      </c>
      <c r="AH13" s="2">
        <v>13868.869023454799</v>
      </c>
      <c r="AI13" s="2">
        <v>1.7732303652992414</v>
      </c>
      <c r="AJ13" s="1">
        <v>1.2787323256127712E-4</v>
      </c>
      <c r="AM13" t="s">
        <v>3</v>
      </c>
      <c r="AN13" s="2">
        <v>13728.3452247567</v>
      </c>
      <c r="AO13" s="2">
        <v>13793.513026058501</v>
      </c>
      <c r="AP13" s="2">
        <v>65.167801301800864</v>
      </c>
      <c r="AQ13" s="1">
        <v>4.7469523992070065E-3</v>
      </c>
      <c r="AR13" s="2">
        <v>13739.2024592169</v>
      </c>
      <c r="AS13" s="2">
        <v>10.857234460199834</v>
      </c>
      <c r="AT13" s="1">
        <v>7.9086257538313407E-4</v>
      </c>
      <c r="AU13" s="2">
        <v>13731.9691444072</v>
      </c>
      <c r="AV13" s="2">
        <v>3.6239196504993743</v>
      </c>
      <c r="AW13" s="1">
        <v>2.6397352274943237E-4</v>
      </c>
      <c r="AX13" s="2">
        <v>13766.9762158175</v>
      </c>
      <c r="AY13" s="2">
        <v>38.630991060799715</v>
      </c>
      <c r="AZ13" s="1">
        <v>2.8139583051229942E-3</v>
      </c>
      <c r="BA13" s="2">
        <v>13746.000062036399</v>
      </c>
      <c r="BB13" s="2">
        <v>17.654837279698768</v>
      </c>
      <c r="BC13" s="1">
        <v>1.2860134991259774E-3</v>
      </c>
      <c r="BD13" s="2">
        <v>13885.9703878169</v>
      </c>
      <c r="BE13" s="2">
        <v>157.62516306020007</v>
      </c>
      <c r="BF13" s="1">
        <v>1.1481730716965823E-2</v>
      </c>
      <c r="BG13" s="1"/>
      <c r="BH13" t="s">
        <v>3</v>
      </c>
      <c r="BI13" s="2">
        <v>13867.0957930895</v>
      </c>
      <c r="BJ13" s="2">
        <v>13884.5972443798</v>
      </c>
      <c r="BK13" s="2">
        <v>17.501451290299883</v>
      </c>
      <c r="BL13" s="1">
        <v>1.2620848338713807E-3</v>
      </c>
      <c r="BM13" s="2">
        <v>13869.004907075099</v>
      </c>
      <c r="BN13" s="2">
        <v>1.9091139855991059</v>
      </c>
      <c r="BO13" s="1">
        <v>1.376722288563471E-4</v>
      </c>
      <c r="BP13" s="2">
        <v>13870.0677787404</v>
      </c>
      <c r="BQ13" s="2">
        <v>2.9719856509000238</v>
      </c>
      <c r="BR13" s="1">
        <v>2.1431925583012681E-4</v>
      </c>
      <c r="BS13" s="2">
        <v>13881.684700317401</v>
      </c>
      <c r="BT13" s="2">
        <v>14.588907227900563</v>
      </c>
      <c r="BU13" s="1">
        <v>1.0520520984048274E-3</v>
      </c>
      <c r="BV13" s="2">
        <v>13869.838681736499</v>
      </c>
      <c r="BW13" s="2">
        <v>2.7428886469988356</v>
      </c>
      <c r="BX13" s="1">
        <v>1.977983485457511E-4</v>
      </c>
      <c r="BY13" s="2">
        <v>13914.864008402599</v>
      </c>
      <c r="BZ13" s="2">
        <v>47.768215313099063</v>
      </c>
      <c r="CA13" s="1">
        <v>3.4447166173687052E-3</v>
      </c>
      <c r="CC13" t="s">
        <v>3</v>
      </c>
      <c r="CE13" s="23">
        <v>13728.3452247567</v>
      </c>
      <c r="CF13" s="23">
        <v>13685.1102769279</v>
      </c>
      <c r="CG13" s="23">
        <v>-43.234947828799704</v>
      </c>
      <c r="CH13" s="24">
        <v>-3.1493196828145712E-3</v>
      </c>
      <c r="CI13" s="2">
        <v>13867.0957930895</v>
      </c>
      <c r="CJ13" s="2">
        <v>13861.142635366399</v>
      </c>
      <c r="CK13" s="2">
        <v>-5.9531577231009578</v>
      </c>
      <c r="CL13" s="1">
        <v>-4.2930097346465597E-4</v>
      </c>
      <c r="CN13" s="25" t="s">
        <v>3</v>
      </c>
      <c r="CO13" s="27">
        <v>1.342597</v>
      </c>
      <c r="CP13" s="27">
        <v>433.94609000000003</v>
      </c>
      <c r="CQ13" s="28">
        <f>CH13-CO13-CP13</f>
        <v>-435.29183631968283</v>
      </c>
      <c r="CR13" s="27">
        <f>CI13-CO13-CP13</f>
        <v>13431.8071060895</v>
      </c>
      <c r="CU13" s="30">
        <v>13</v>
      </c>
      <c r="CV13" s="30"/>
      <c r="CW13" s="30"/>
      <c r="CX13" s="30"/>
      <c r="CY13" s="30"/>
      <c r="CZ13" s="30"/>
      <c r="DA13" s="30"/>
      <c r="DB13" s="30"/>
      <c r="DC13" s="30"/>
      <c r="DD13" s="30"/>
      <c r="DE13" s="30"/>
      <c r="DF13" s="30"/>
      <c r="DG13" s="30"/>
    </row>
    <row r="14" spans="1:111" ht="15.75" x14ac:dyDescent="0.25">
      <c r="A14" t="s">
        <v>444</v>
      </c>
      <c r="B14" t="s">
        <v>4</v>
      </c>
      <c r="C14" s="52">
        <v>2.5990000000000002</v>
      </c>
      <c r="D14" s="52">
        <v>2.5990000000000002</v>
      </c>
      <c r="E14" s="52">
        <v>0</v>
      </c>
      <c r="F14" s="53">
        <v>0</v>
      </c>
      <c r="G14" s="45">
        <v>2.6295869999999999</v>
      </c>
      <c r="H14" s="45">
        <v>2.6295869999999999</v>
      </c>
      <c r="I14" s="45">
        <v>0</v>
      </c>
      <c r="J14" s="46">
        <v>0</v>
      </c>
      <c r="K14" s="47" t="s">
        <v>933</v>
      </c>
      <c r="L14" s="55">
        <f>G14-CO14-CP14</f>
        <v>2.5989999999999998</v>
      </c>
      <c r="M14" s="55">
        <f>H14-CO14-CP14</f>
        <v>2.5989999999999998</v>
      </c>
      <c r="N14" s="55">
        <f>M14-L14</f>
        <v>0</v>
      </c>
      <c r="O14" s="56">
        <f>N14/L14</f>
        <v>0</v>
      </c>
      <c r="P14" s="54"/>
      <c r="AB14" t="s">
        <v>4</v>
      </c>
      <c r="AC14" s="2">
        <v>2.5990000000000002</v>
      </c>
      <c r="AD14" s="2">
        <v>2.5990000000000002</v>
      </c>
      <c r="AE14" s="2">
        <v>0</v>
      </c>
      <c r="AF14" s="1">
        <v>0</v>
      </c>
      <c r="AG14" s="2">
        <v>2.6295869999999999</v>
      </c>
      <c r="AH14" s="2">
        <v>2.6295869999999999</v>
      </c>
      <c r="AI14" s="2">
        <v>0</v>
      </c>
      <c r="AJ14" s="1">
        <v>0</v>
      </c>
      <c r="AM14" t="s">
        <v>4</v>
      </c>
      <c r="AN14" s="2">
        <v>2.5990000000000002</v>
      </c>
      <c r="AO14" s="2">
        <v>2.5990000000000002</v>
      </c>
      <c r="AP14" s="2">
        <v>0</v>
      </c>
      <c r="AQ14" s="1">
        <v>0</v>
      </c>
      <c r="AR14" s="2">
        <v>2.5990000000000002</v>
      </c>
      <c r="AS14" s="2">
        <v>0</v>
      </c>
      <c r="AT14" s="1">
        <v>0</v>
      </c>
      <c r="AU14" s="2">
        <v>2.5990000000000002</v>
      </c>
      <c r="AV14" s="2">
        <v>0</v>
      </c>
      <c r="AW14" s="1">
        <v>0</v>
      </c>
      <c r="AX14" s="2">
        <v>2.5990000000000002</v>
      </c>
      <c r="AY14" s="2">
        <v>0</v>
      </c>
      <c r="AZ14" s="1">
        <v>0</v>
      </c>
      <c r="BA14" s="2">
        <v>2.5990000000000002</v>
      </c>
      <c r="BB14" s="2">
        <v>0</v>
      </c>
      <c r="BC14" s="1">
        <v>0</v>
      </c>
      <c r="BD14" s="2">
        <v>2.5990000000000002</v>
      </c>
      <c r="BE14" s="2">
        <v>0</v>
      </c>
      <c r="BF14" s="1">
        <v>0</v>
      </c>
      <c r="BG14" s="1"/>
      <c r="BH14" t="s">
        <v>4</v>
      </c>
      <c r="BI14" s="2">
        <v>2.6295869999999999</v>
      </c>
      <c r="BJ14" s="2">
        <v>2.6295869999999999</v>
      </c>
      <c r="BK14" s="2">
        <v>0</v>
      </c>
      <c r="BL14" s="1">
        <v>0</v>
      </c>
      <c r="BM14" s="2">
        <v>2.6295869999999999</v>
      </c>
      <c r="BN14" s="2">
        <v>0</v>
      </c>
      <c r="BO14" s="1">
        <v>0</v>
      </c>
      <c r="BP14" s="2">
        <v>2.6295869999999999</v>
      </c>
      <c r="BQ14" s="2">
        <v>0</v>
      </c>
      <c r="BR14" s="1">
        <v>0</v>
      </c>
      <c r="BS14" s="2">
        <v>2.6295869999999999</v>
      </c>
      <c r="BT14" s="2">
        <v>0</v>
      </c>
      <c r="BU14" s="1">
        <v>0</v>
      </c>
      <c r="BV14" s="2">
        <v>2.6295869999999999</v>
      </c>
      <c r="BW14" s="2">
        <v>0</v>
      </c>
      <c r="BX14" s="1">
        <v>0</v>
      </c>
      <c r="BY14" s="2">
        <v>2.6295869999999999</v>
      </c>
      <c r="BZ14" s="2">
        <v>0</v>
      </c>
      <c r="CA14" s="1">
        <v>0</v>
      </c>
      <c r="CC14" t="s">
        <v>4</v>
      </c>
      <c r="CE14" s="23">
        <v>2.5990000000000002</v>
      </c>
      <c r="CF14" s="23">
        <v>2.5990000000000002</v>
      </c>
      <c r="CG14" s="23">
        <v>0</v>
      </c>
      <c r="CH14" s="24">
        <v>0</v>
      </c>
      <c r="CI14" s="2">
        <v>2.6295869999999999</v>
      </c>
      <c r="CJ14" s="2">
        <v>2.6295869999999999</v>
      </c>
      <c r="CK14" s="2">
        <v>0</v>
      </c>
      <c r="CL14" s="1">
        <v>0</v>
      </c>
      <c r="CN14" s="25" t="s">
        <v>4</v>
      </c>
      <c r="CO14" s="27"/>
      <c r="CP14" s="27">
        <v>3.0587E-2</v>
      </c>
      <c r="CQ14" s="28">
        <f>CH14-CO14-CP14</f>
        <v>-3.0587E-2</v>
      </c>
      <c r="CR14" s="27">
        <f>CI14-CO14-CP14</f>
        <v>2.5989999999999998</v>
      </c>
      <c r="CU14" s="30">
        <v>14</v>
      </c>
      <c r="CV14" s="30"/>
      <c r="CW14" s="30"/>
      <c r="CX14" s="30"/>
      <c r="CY14" s="30"/>
      <c r="CZ14" s="30"/>
      <c r="DA14" s="30"/>
      <c r="DB14" s="30"/>
      <c r="DC14" s="30"/>
      <c r="DD14" s="30"/>
      <c r="DE14" s="30"/>
      <c r="DF14" s="30"/>
      <c r="DG14" s="30"/>
    </row>
    <row r="15" spans="1:111" ht="15.75" x14ac:dyDescent="0.25">
      <c r="C15" s="52"/>
      <c r="D15" s="52"/>
      <c r="E15" s="52"/>
      <c r="F15" s="53"/>
      <c r="G15" s="45"/>
      <c r="H15" s="45"/>
      <c r="I15" s="45"/>
      <c r="J15" s="46"/>
      <c r="K15" s="47"/>
      <c r="L15" s="54"/>
      <c r="M15" s="54"/>
      <c r="N15" s="54"/>
      <c r="O15" s="54"/>
      <c r="P15" s="54"/>
      <c r="AC15" s="2"/>
      <c r="AD15" s="2"/>
      <c r="AE15" s="2"/>
      <c r="AF15" s="1"/>
      <c r="AG15" s="2"/>
      <c r="AH15" s="2"/>
      <c r="AI15" s="2"/>
      <c r="AJ15" s="1"/>
      <c r="AN15" s="2"/>
      <c r="AO15" s="2"/>
      <c r="AP15" s="2"/>
      <c r="AQ15" s="1"/>
      <c r="AR15" s="2"/>
      <c r="AS15" s="2"/>
      <c r="AT15" s="1"/>
      <c r="AU15" s="2"/>
      <c r="AV15" s="2"/>
      <c r="AW15" s="1"/>
      <c r="AX15" s="2"/>
      <c r="AY15" s="2"/>
      <c r="AZ15" s="1"/>
      <c r="BA15" s="2"/>
      <c r="BB15" s="2"/>
      <c r="BC15" s="1"/>
      <c r="BD15" s="2"/>
      <c r="BE15" s="2"/>
      <c r="BF15" s="1"/>
      <c r="BG15" s="1"/>
      <c r="BI15" s="2"/>
      <c r="BJ15" s="2"/>
      <c r="BK15" s="2"/>
      <c r="BL15" s="1"/>
      <c r="BM15" s="2"/>
      <c r="BN15" s="2"/>
      <c r="BO15" s="1"/>
      <c r="BP15" s="2"/>
      <c r="BQ15" s="2"/>
      <c r="BR15" s="1"/>
      <c r="BS15" s="2"/>
      <c r="BT15" s="2"/>
      <c r="BU15" s="1"/>
      <c r="BV15" s="2"/>
      <c r="BW15" s="2"/>
      <c r="BX15" s="1"/>
      <c r="BY15" s="2"/>
      <c r="BZ15" s="2"/>
      <c r="CA15" s="1"/>
      <c r="CE15" s="23"/>
      <c r="CF15" s="23"/>
      <c r="CG15" s="23"/>
      <c r="CH15" s="24"/>
      <c r="CI15" s="2"/>
      <c r="CJ15" s="2"/>
      <c r="CK15" s="2"/>
      <c r="CL15" s="1"/>
      <c r="CN15" s="25"/>
      <c r="CO15" s="27"/>
      <c r="CP15" s="27"/>
      <c r="CQ15" s="25"/>
      <c r="CR15" s="27"/>
      <c r="CU15" s="30">
        <v>15</v>
      </c>
      <c r="CV15" s="30"/>
      <c r="CW15" s="30"/>
      <c r="CX15" s="30"/>
      <c r="CY15" s="30"/>
      <c r="CZ15" s="30"/>
      <c r="DA15" s="30"/>
      <c r="DB15" s="30"/>
      <c r="DC15" s="30"/>
      <c r="DD15" s="30"/>
      <c r="DE15" s="30"/>
      <c r="DF15" s="30"/>
      <c r="DG15" s="30"/>
    </row>
    <row r="16" spans="1:111" ht="15.75" x14ac:dyDescent="0.25">
      <c r="A16" t="s">
        <v>821</v>
      </c>
      <c r="B16" t="s">
        <v>5</v>
      </c>
      <c r="C16" s="52">
        <v>1804.96711158928</v>
      </c>
      <c r="D16" s="52">
        <v>1746.6278621787301</v>
      </c>
      <c r="E16" s="52">
        <v>-58.339249410549883</v>
      </c>
      <c r="F16" s="53">
        <v>-3.2321502722108861E-2</v>
      </c>
      <c r="G16" s="45">
        <v>2072.2045665054602</v>
      </c>
      <c r="H16" s="45">
        <v>2065.5639295659298</v>
      </c>
      <c r="I16" s="45">
        <v>-6.6406369395303955</v>
      </c>
      <c r="J16" s="46">
        <v>-3.204624218509991E-3</v>
      </c>
      <c r="K16" s="47" t="s">
        <v>933</v>
      </c>
      <c r="L16" s="55">
        <f>G16-CO16-CP16</f>
        <v>2048.6632135054601</v>
      </c>
      <c r="M16" s="55">
        <f>H16-CO16-CP16</f>
        <v>2042.0225765659297</v>
      </c>
      <c r="N16" s="55">
        <f>M16-L16</f>
        <v>-6.6406369395303955</v>
      </c>
      <c r="O16" s="56">
        <f>N16/L16</f>
        <v>-3.2414488119634002E-3</v>
      </c>
      <c r="P16" s="54"/>
      <c r="AB16" t="s">
        <v>5</v>
      </c>
      <c r="AC16" s="2">
        <v>1804.96711158928</v>
      </c>
      <c r="AD16" s="2">
        <v>1800.8563658157402</v>
      </c>
      <c r="AE16" s="2">
        <v>-4.1107457735397475</v>
      </c>
      <c r="AF16" s="1">
        <v>-2.2774629782147228E-3</v>
      </c>
      <c r="AG16" s="2">
        <v>2072.2045665054602</v>
      </c>
      <c r="AH16" s="2">
        <v>2072.2045665054602</v>
      </c>
      <c r="AI16" s="2">
        <v>0</v>
      </c>
      <c r="AJ16" s="1">
        <v>0</v>
      </c>
      <c r="AM16" t="s">
        <v>5</v>
      </c>
      <c r="AN16" s="2">
        <v>1804.96711158928</v>
      </c>
      <c r="AO16" s="2">
        <v>1788.49465347975</v>
      </c>
      <c r="AP16" s="2">
        <v>-16.472458109529953</v>
      </c>
      <c r="AQ16" s="1">
        <v>-9.1261818588073296E-3</v>
      </c>
      <c r="AR16" s="2">
        <v>1803.14444671002</v>
      </c>
      <c r="AS16" s="2">
        <v>-1.8226648792599462</v>
      </c>
      <c r="AT16" s="1">
        <v>-1.0098050360901499E-3</v>
      </c>
      <c r="AU16" s="2">
        <v>1805.7444795940801</v>
      </c>
      <c r="AV16" s="2">
        <v>0.7773680048001097</v>
      </c>
      <c r="AW16" s="1">
        <v>4.3068264225359454E-4</v>
      </c>
      <c r="AX16" s="2">
        <v>1794.39847563393</v>
      </c>
      <c r="AY16" s="2">
        <v>-10.568635955349919</v>
      </c>
      <c r="AZ16" s="1">
        <v>-5.8553066632024099E-3</v>
      </c>
      <c r="BA16" s="2">
        <v>1800.7603712644802</v>
      </c>
      <c r="BB16" s="2">
        <v>-4.206740324799739</v>
      </c>
      <c r="BC16" s="1">
        <v>-2.3306465241328908E-3</v>
      </c>
      <c r="BD16" s="2">
        <v>1767.0468381881001</v>
      </c>
      <c r="BE16" s="2">
        <v>-37.920273401179884</v>
      </c>
      <c r="BF16" s="1">
        <v>-2.1008844514508049E-2</v>
      </c>
      <c r="BG16" s="1"/>
      <c r="BH16" t="s">
        <v>5</v>
      </c>
      <c r="BI16" s="2">
        <v>2072.2045665054602</v>
      </c>
      <c r="BJ16" s="2">
        <v>2069.9910208589499</v>
      </c>
      <c r="BK16" s="2">
        <v>-2.2135456465102834</v>
      </c>
      <c r="BL16" s="1">
        <v>-1.0682080728367368E-3</v>
      </c>
      <c r="BM16" s="2">
        <v>2072.2045665054602</v>
      </c>
      <c r="BN16" s="2">
        <v>0</v>
      </c>
      <c r="BO16" s="1">
        <v>0</v>
      </c>
      <c r="BP16" s="2">
        <v>2072.2045665054602</v>
      </c>
      <c r="BQ16" s="2">
        <v>0</v>
      </c>
      <c r="BR16" s="1">
        <v>0</v>
      </c>
      <c r="BS16" s="2">
        <v>2069.9910208589499</v>
      </c>
      <c r="BT16" s="2">
        <v>-2.2135456465102834</v>
      </c>
      <c r="BU16" s="1">
        <v>-1.0682080728367368E-3</v>
      </c>
      <c r="BV16" s="2">
        <v>2072.2045665054602</v>
      </c>
      <c r="BW16" s="2">
        <v>0</v>
      </c>
      <c r="BX16" s="1">
        <v>0</v>
      </c>
      <c r="BY16" s="2">
        <v>2065.5639295659298</v>
      </c>
      <c r="BZ16" s="2">
        <v>-6.6406369395303955</v>
      </c>
      <c r="CA16" s="1">
        <v>-3.204624218509991E-3</v>
      </c>
      <c r="CC16" t="s">
        <v>5</v>
      </c>
      <c r="CE16" s="23">
        <v>1804.96711158928</v>
      </c>
      <c r="CF16" s="23">
        <v>1778.4096261975801</v>
      </c>
      <c r="CG16" s="23">
        <v>-26.557485391699856</v>
      </c>
      <c r="CH16" s="24">
        <v>-1.4713556397332855E-2</v>
      </c>
      <c r="CI16" s="2">
        <v>2072.2045665054602</v>
      </c>
      <c r="CJ16" s="2">
        <v>2069.9910208589499</v>
      </c>
      <c r="CK16" s="2">
        <v>-2.2135456465102834</v>
      </c>
      <c r="CL16" s="1">
        <v>-1.0682080728367368E-3</v>
      </c>
      <c r="CN16" s="25" t="s">
        <v>5</v>
      </c>
      <c r="CO16" s="27">
        <v>0</v>
      </c>
      <c r="CP16" s="27">
        <v>23.541353000000001</v>
      </c>
      <c r="CQ16" s="28">
        <f>CH16-CO16-CP16</f>
        <v>-23.556066556397333</v>
      </c>
      <c r="CR16" s="27">
        <f>CI16-CO16-CP16</f>
        <v>2048.6632135054601</v>
      </c>
      <c r="CU16" s="30">
        <v>16</v>
      </c>
      <c r="CV16" s="30"/>
      <c r="CW16" s="30"/>
      <c r="CX16" s="30"/>
      <c r="CY16" s="30"/>
      <c r="CZ16" s="30"/>
      <c r="DA16" s="30"/>
      <c r="DB16" s="30"/>
      <c r="DC16" s="30"/>
      <c r="DD16" s="30"/>
      <c r="DE16" s="30"/>
      <c r="DF16" s="30"/>
      <c r="DG16" s="30"/>
    </row>
    <row r="17" spans="1:111" ht="15.75" x14ac:dyDescent="0.25">
      <c r="A17" t="s">
        <v>822</v>
      </c>
      <c r="B17" t="s">
        <v>6</v>
      </c>
      <c r="C17" s="52">
        <v>1807.8550521435002</v>
      </c>
      <c r="D17" s="52">
        <v>1773.8412804921702</v>
      </c>
      <c r="E17" s="52">
        <v>-34.013771651329989</v>
      </c>
      <c r="F17" s="53">
        <v>-1.8814435156735185E-2</v>
      </c>
      <c r="G17" s="45">
        <v>1882.6287090882299</v>
      </c>
      <c r="H17" s="45">
        <v>1872.1632109556799</v>
      </c>
      <c r="I17" s="45">
        <v>-10.46549813255001</v>
      </c>
      <c r="J17" s="46">
        <v>-5.5589814826623582E-3</v>
      </c>
      <c r="K17" s="47" t="s">
        <v>933</v>
      </c>
      <c r="L17" s="55">
        <f>G17-CO17-CP17</f>
        <v>1830.7048020882298</v>
      </c>
      <c r="M17" s="55">
        <f>H17-CO17-CP17</f>
        <v>1820.2393039556798</v>
      </c>
      <c r="N17" s="55">
        <f>M17-L17</f>
        <v>-10.46549813255001</v>
      </c>
      <c r="O17" s="56">
        <f>N17/L17</f>
        <v>-5.7166497409152648E-3</v>
      </c>
      <c r="P17" s="54"/>
      <c r="AB17" t="s">
        <v>6</v>
      </c>
      <c r="AC17" s="2">
        <v>1807.8550521435002</v>
      </c>
      <c r="AD17" s="2">
        <v>1823.95107286589</v>
      </c>
      <c r="AE17" s="2">
        <v>16.096020722389767</v>
      </c>
      <c r="AF17" s="1">
        <v>8.903380115184217E-3</v>
      </c>
      <c r="AG17" s="2">
        <v>1882.6287090882299</v>
      </c>
      <c r="AH17" s="2">
        <v>1884.4221847126601</v>
      </c>
      <c r="AI17" s="2">
        <v>1.7934756244301298</v>
      </c>
      <c r="AJ17" s="1">
        <v>9.5264436145708323E-4</v>
      </c>
      <c r="AM17" t="s">
        <v>6</v>
      </c>
      <c r="AN17" s="2">
        <v>1807.8550521435002</v>
      </c>
      <c r="AO17" s="2">
        <v>1786.4953437172799</v>
      </c>
      <c r="AP17" s="2">
        <v>-21.359708426220323</v>
      </c>
      <c r="AQ17" s="1">
        <v>-1.1814945230755632E-2</v>
      </c>
      <c r="AR17" s="2">
        <v>1805.0974073228901</v>
      </c>
      <c r="AS17" s="2">
        <v>-2.7576448206100395</v>
      </c>
      <c r="AT17" s="1">
        <v>-1.5253683182954365E-3</v>
      </c>
      <c r="AU17" s="2">
        <v>1807.5069461609198</v>
      </c>
      <c r="AV17" s="2">
        <v>-0.34810598258036407</v>
      </c>
      <c r="AW17" s="1">
        <v>-1.9255193173126848E-4</v>
      </c>
      <c r="AX17" s="2">
        <v>1795.51088421791</v>
      </c>
      <c r="AY17" s="2">
        <v>-12.344167925590227</v>
      </c>
      <c r="AZ17" s="1">
        <v>-6.8280739160776465E-3</v>
      </c>
      <c r="BA17" s="2">
        <v>1803.84302302736</v>
      </c>
      <c r="BB17" s="2">
        <v>-4.0120291161401838</v>
      </c>
      <c r="BC17" s="1">
        <v>-2.2192205682547857E-3</v>
      </c>
      <c r="BD17" s="2">
        <v>1762.46414969996</v>
      </c>
      <c r="BE17" s="2">
        <v>-45.390902443540199</v>
      </c>
      <c r="BF17" s="1">
        <v>-2.5107600517929828E-2</v>
      </c>
      <c r="BG17" s="1"/>
      <c r="BH17" t="s">
        <v>6</v>
      </c>
      <c r="BI17" s="2">
        <v>1882.6287090882299</v>
      </c>
      <c r="BJ17" s="2">
        <v>1877.6239672074298</v>
      </c>
      <c r="BK17" s="2">
        <v>-5.0047418808001112</v>
      </c>
      <c r="BL17" s="1">
        <v>-2.6583796670262942E-3</v>
      </c>
      <c r="BM17" s="2">
        <v>1882.0553069806199</v>
      </c>
      <c r="BN17" s="2">
        <v>-0.57340210761003618</v>
      </c>
      <c r="BO17" s="1">
        <v>-3.0457524887514268E-4</v>
      </c>
      <c r="BP17" s="2">
        <v>1882.5464161795499</v>
      </c>
      <c r="BQ17" s="2">
        <v>-8.2292908680074106E-2</v>
      </c>
      <c r="BR17" s="1">
        <v>-4.3711703897222053E-5</v>
      </c>
      <c r="BS17" s="2">
        <v>1878.66807205288</v>
      </c>
      <c r="BT17" s="2">
        <v>-3.9606370353499187</v>
      </c>
      <c r="BU17" s="1">
        <v>-2.1037802176447646E-3</v>
      </c>
      <c r="BV17" s="2">
        <v>1881.81062752048</v>
      </c>
      <c r="BW17" s="2">
        <v>-0.81808156774991403</v>
      </c>
      <c r="BX17" s="1">
        <v>-4.3454217169890954E-4</v>
      </c>
      <c r="BY17" s="2">
        <v>1870.94812584899</v>
      </c>
      <c r="BZ17" s="2">
        <v>-11.680583239239922</v>
      </c>
      <c r="CA17" s="1">
        <v>-6.2044008905488912E-3</v>
      </c>
      <c r="CC17" t="s">
        <v>6</v>
      </c>
      <c r="CE17" s="23">
        <v>1807.8550521435002</v>
      </c>
      <c r="CF17" s="23">
        <v>1787.9880297012601</v>
      </c>
      <c r="CG17" s="23">
        <v>-19.867022442240113</v>
      </c>
      <c r="CH17" s="24">
        <v>-1.0989278381961315E-2</v>
      </c>
      <c r="CI17" s="2">
        <v>1882.6287090882299</v>
      </c>
      <c r="CJ17" s="2">
        <v>1878.58651960112</v>
      </c>
      <c r="CK17" s="2">
        <v>-4.0421894871099084</v>
      </c>
      <c r="CL17" s="1">
        <v>-2.147098611423794E-3</v>
      </c>
      <c r="CN17" s="25" t="s">
        <v>6</v>
      </c>
      <c r="CO17" s="27">
        <v>0</v>
      </c>
      <c r="CP17" s="27">
        <v>51.923907</v>
      </c>
      <c r="CQ17" s="28">
        <f>CH17-CO17-CP17</f>
        <v>-51.934896278381963</v>
      </c>
      <c r="CR17" s="27">
        <f>CI17-CO17-CP17</f>
        <v>1830.7048020882298</v>
      </c>
      <c r="CU17" s="30">
        <v>17</v>
      </c>
      <c r="CV17" s="30"/>
      <c r="CW17" s="30"/>
      <c r="CX17" s="30"/>
      <c r="CY17" s="30"/>
      <c r="CZ17" s="30"/>
      <c r="DA17" s="30"/>
      <c r="DB17" s="30"/>
      <c r="DC17" s="30"/>
      <c r="DD17" s="30"/>
      <c r="DE17" s="30"/>
      <c r="DF17" s="30"/>
      <c r="DG17" s="30"/>
    </row>
    <row r="18" spans="1:111" ht="15.75" x14ac:dyDescent="0.25">
      <c r="A18" t="s">
        <v>823</v>
      </c>
      <c r="B18" t="s">
        <v>7</v>
      </c>
      <c r="C18" s="52">
        <v>3612.8221637327802</v>
      </c>
      <c r="D18" s="52">
        <v>3520.4691426709001</v>
      </c>
      <c r="E18" s="52">
        <v>-92.353021061880099</v>
      </c>
      <c r="F18" s="53">
        <v>-2.5562570443949183E-2</v>
      </c>
      <c r="G18" s="45">
        <v>3954.8332755936899</v>
      </c>
      <c r="H18" s="45">
        <v>3937.7271405216097</v>
      </c>
      <c r="I18" s="45">
        <v>-17.106135072080178</v>
      </c>
      <c r="J18" s="46">
        <v>-4.3253745177190177E-3</v>
      </c>
      <c r="K18" s="47" t="s">
        <v>933</v>
      </c>
      <c r="L18" s="55">
        <f>G18-CO18-CP18</f>
        <v>3879.36801559369</v>
      </c>
      <c r="M18" s="55">
        <f>H18-CO18-CP18</f>
        <v>3862.2618805216098</v>
      </c>
      <c r="N18" s="55">
        <f>M18-L18</f>
        <v>-17.106135072080178</v>
      </c>
      <c r="O18" s="56">
        <f>N18/L18</f>
        <v>-4.4095159323166953E-3</v>
      </c>
      <c r="P18" s="54"/>
      <c r="AB18" t="s">
        <v>7</v>
      </c>
      <c r="AC18" s="2">
        <v>3612.8221637327802</v>
      </c>
      <c r="AD18" s="2">
        <v>3624.8074386816402</v>
      </c>
      <c r="AE18" s="2">
        <v>11.985274948860024</v>
      </c>
      <c r="AF18" s="1">
        <v>3.3174273201636907E-3</v>
      </c>
      <c r="AG18" s="2">
        <v>3954.8332755936899</v>
      </c>
      <c r="AH18" s="2">
        <v>3956.6267512181303</v>
      </c>
      <c r="AI18" s="2">
        <v>1.7934756244403616</v>
      </c>
      <c r="AJ18" s="1">
        <v>4.5348956566851215E-4</v>
      </c>
      <c r="AM18" t="s">
        <v>7</v>
      </c>
      <c r="AN18" s="2">
        <v>3612.8221637327802</v>
      </c>
      <c r="AO18" s="2">
        <v>3574.9899971970299</v>
      </c>
      <c r="AP18" s="2">
        <v>-37.832166535750275</v>
      </c>
      <c r="AQ18" s="1">
        <v>-1.0471638187876359E-2</v>
      </c>
      <c r="AR18" s="2">
        <v>3608.2418540329199</v>
      </c>
      <c r="AS18" s="2">
        <v>-4.5803096998602086</v>
      </c>
      <c r="AT18" s="1">
        <v>-1.2677927371680584E-3</v>
      </c>
      <c r="AU18" s="2">
        <v>3613.2514257550101</v>
      </c>
      <c r="AV18" s="2">
        <v>0.42926202222997745</v>
      </c>
      <c r="AW18" s="1">
        <v>1.1881626129819312E-4</v>
      </c>
      <c r="AX18" s="2">
        <v>3589.9093598518402</v>
      </c>
      <c r="AY18" s="2">
        <v>-22.912803880939919</v>
      </c>
      <c r="AZ18" s="1">
        <v>-6.3420790845864199E-3</v>
      </c>
      <c r="BA18" s="2">
        <v>3604.6033942918502</v>
      </c>
      <c r="BB18" s="2">
        <v>-8.2187694409299183</v>
      </c>
      <c r="BC18" s="1">
        <v>-2.2748890115416747E-3</v>
      </c>
      <c r="BD18" s="2">
        <v>3529.5109878880703</v>
      </c>
      <c r="BE18" s="2">
        <v>-83.311175844709851</v>
      </c>
      <c r="BF18" s="1">
        <v>-2.3059860704195984E-2</v>
      </c>
      <c r="BG18" s="1"/>
      <c r="BH18" t="s">
        <v>7</v>
      </c>
      <c r="BI18" s="2">
        <v>3954.8332755936899</v>
      </c>
      <c r="BJ18" s="2">
        <v>3947.6149880663902</v>
      </c>
      <c r="BK18" s="2">
        <v>-7.218287527299708</v>
      </c>
      <c r="BL18" s="1">
        <v>-1.825181246411991E-3</v>
      </c>
      <c r="BM18" s="2">
        <v>3954.2598734860903</v>
      </c>
      <c r="BN18" s="2">
        <v>-0.57340210759957699</v>
      </c>
      <c r="BO18" s="1">
        <v>-1.4498768156376941E-4</v>
      </c>
      <c r="BP18" s="2">
        <v>3954.7509826850101</v>
      </c>
      <c r="BQ18" s="2">
        <v>-8.2292908679846732E-2</v>
      </c>
      <c r="BR18" s="1">
        <v>-2.0808186577092336E-5</v>
      </c>
      <c r="BS18" s="2">
        <v>3948.6590929118402</v>
      </c>
      <c r="BT18" s="2">
        <v>-6.1741826818497429</v>
      </c>
      <c r="BU18" s="1">
        <v>-1.5611739488367914E-3</v>
      </c>
      <c r="BV18" s="2">
        <v>3954.0151940259398</v>
      </c>
      <c r="BW18" s="2">
        <v>-0.8180815677501414</v>
      </c>
      <c r="BX18" s="1">
        <v>-2.0685614556718146E-4</v>
      </c>
      <c r="BY18" s="2">
        <v>3936.5120554149198</v>
      </c>
      <c r="BZ18" s="2">
        <v>-18.321220178770091</v>
      </c>
      <c r="CA18" s="1">
        <v>-4.6326150565777656E-3</v>
      </c>
      <c r="CC18" t="s">
        <v>7</v>
      </c>
      <c r="CE18" s="23">
        <v>3612.8221637327802</v>
      </c>
      <c r="CF18" s="23">
        <v>3566.3976558988502</v>
      </c>
      <c r="CG18" s="23">
        <v>-46.424507833929965</v>
      </c>
      <c r="CH18" s="24">
        <v>-1.2849928872769095E-2</v>
      </c>
      <c r="CI18" s="2">
        <v>3954.8332755936899</v>
      </c>
      <c r="CJ18" s="2">
        <v>3948.5775404600799</v>
      </c>
      <c r="CK18" s="2">
        <v>-6.25573513360996</v>
      </c>
      <c r="CL18" s="1">
        <v>-1.5817949070611238E-3</v>
      </c>
      <c r="CN18" s="25" t="s">
        <v>7</v>
      </c>
      <c r="CO18" s="27">
        <v>0</v>
      </c>
      <c r="CP18" s="27">
        <v>75.465260000000001</v>
      </c>
      <c r="CQ18" s="28">
        <f>CH18-CO18-CP18</f>
        <v>-75.478109928872769</v>
      </c>
      <c r="CR18" s="27">
        <f>CI18-CO18-CP18</f>
        <v>3879.36801559369</v>
      </c>
      <c r="CU18" s="30">
        <v>18</v>
      </c>
      <c r="CV18" s="30"/>
      <c r="CW18" s="30"/>
      <c r="CX18" s="30"/>
      <c r="CY18" s="30"/>
      <c r="CZ18" s="30"/>
      <c r="DA18" s="30"/>
      <c r="DB18" s="30"/>
      <c r="DC18" s="30"/>
      <c r="DD18" s="30"/>
      <c r="DE18" s="30"/>
      <c r="DF18" s="30"/>
      <c r="DG18" s="30"/>
    </row>
    <row r="19" spans="1:111" ht="15.75" x14ac:dyDescent="0.25">
      <c r="A19" t="s">
        <v>445</v>
      </c>
      <c r="B19" t="s">
        <v>8</v>
      </c>
      <c r="C19" s="52">
        <v>2110.4951031292903</v>
      </c>
      <c r="D19" s="52">
        <v>2090.3642979379802</v>
      </c>
      <c r="E19" s="52">
        <v>-20.130805191310174</v>
      </c>
      <c r="F19" s="53">
        <v>-9.538427813199692E-3</v>
      </c>
      <c r="G19" s="45">
        <v>2165.2375403012702</v>
      </c>
      <c r="H19" s="45">
        <v>2159.4949930819503</v>
      </c>
      <c r="I19" s="45">
        <v>-5.7425472193199312</v>
      </c>
      <c r="J19" s="46">
        <v>-2.6521557623284675E-3</v>
      </c>
      <c r="K19" s="47" t="s">
        <v>933</v>
      </c>
      <c r="L19" s="55">
        <f>G19-CO19-CP19</f>
        <v>2141.8653133012704</v>
      </c>
      <c r="M19" s="55">
        <f>H19-CO19-CP19</f>
        <v>2136.1227660819504</v>
      </c>
      <c r="N19" s="55">
        <f>M19-L19</f>
        <v>-5.7425472193199312</v>
      </c>
      <c r="O19" s="56">
        <f>N19/L19</f>
        <v>-2.68109632461852E-3</v>
      </c>
      <c r="P19" s="54"/>
      <c r="AB19" t="s">
        <v>8</v>
      </c>
      <c r="AC19" s="2">
        <v>2110.4951031292903</v>
      </c>
      <c r="AD19" s="2">
        <v>2111.5777424265698</v>
      </c>
      <c r="AE19" s="2">
        <v>1.0826392972794565</v>
      </c>
      <c r="AF19" s="1">
        <v>5.1297882457732166E-4</v>
      </c>
      <c r="AG19" s="2">
        <v>2165.2375403012702</v>
      </c>
      <c r="AH19" s="2">
        <v>2165.3918502127699</v>
      </c>
      <c r="AI19" s="2">
        <v>0.15430991149969486</v>
      </c>
      <c r="AJ19" s="1">
        <v>7.126696661569255E-5</v>
      </c>
      <c r="AM19" t="s">
        <v>8</v>
      </c>
      <c r="AN19" s="2">
        <v>2110.4951031292903</v>
      </c>
      <c r="AO19" s="2">
        <v>2114.8049002252901</v>
      </c>
      <c r="AP19" s="2">
        <v>4.3097970959997838</v>
      </c>
      <c r="AQ19" s="1">
        <v>2.0420786997371026E-3</v>
      </c>
      <c r="AR19" s="2">
        <v>2110.5406780629</v>
      </c>
      <c r="AS19" s="2">
        <v>4.5574933609714208E-2</v>
      </c>
      <c r="AT19" s="1">
        <v>2.1594427555003077E-5</v>
      </c>
      <c r="AU19" s="2">
        <v>2108.4473091541099</v>
      </c>
      <c r="AV19" s="2">
        <v>-2.0477939751804115</v>
      </c>
      <c r="AW19" s="1">
        <v>-9.7029079676332335E-4</v>
      </c>
      <c r="AX19" s="2">
        <v>2112.2271102622099</v>
      </c>
      <c r="AY19" s="2">
        <v>1.7320071329195343</v>
      </c>
      <c r="AZ19" s="1">
        <v>8.2066389557191525E-4</v>
      </c>
      <c r="BA19" s="2">
        <v>2110.2443282135901</v>
      </c>
      <c r="BB19" s="2">
        <v>-0.25077491570027632</v>
      </c>
      <c r="BC19" s="1">
        <v>-1.1882278965179559E-4</v>
      </c>
      <c r="BD19" s="2">
        <v>2113.3844944832499</v>
      </c>
      <c r="BE19" s="2">
        <v>2.8893913539595815</v>
      </c>
      <c r="BF19" s="1">
        <v>1.3690585444502571E-3</v>
      </c>
      <c r="BG19" s="1"/>
      <c r="BH19" t="s">
        <v>8</v>
      </c>
      <c r="BI19" s="2">
        <v>2165.2375403012702</v>
      </c>
      <c r="BJ19" s="2">
        <v>2165.8485601125499</v>
      </c>
      <c r="BK19" s="2">
        <v>0.6110198112796752</v>
      </c>
      <c r="BL19" s="1">
        <v>2.8219527876588457E-4</v>
      </c>
      <c r="BM19" s="2">
        <v>2165.2440474699897</v>
      </c>
      <c r="BN19" s="2">
        <v>6.507168719508627E-3</v>
      </c>
      <c r="BO19" s="1">
        <v>3.0052909199991156E-6</v>
      </c>
      <c r="BP19" s="2">
        <v>2163.2695243634803</v>
      </c>
      <c r="BQ19" s="2">
        <v>-1.9680159377899145</v>
      </c>
      <c r="BR19" s="1">
        <v>-9.0891456533498199E-4</v>
      </c>
      <c r="BS19" s="2">
        <v>2165.48413833729</v>
      </c>
      <c r="BT19" s="2">
        <v>0.24659803601980457</v>
      </c>
      <c r="BU19" s="1">
        <v>1.1388959937646981E-4</v>
      </c>
      <c r="BV19" s="2">
        <v>2165.2017168577499</v>
      </c>
      <c r="BW19" s="2">
        <v>-3.582344352025757E-2</v>
      </c>
      <c r="BX19" s="1">
        <v>-1.6544809912760477E-5</v>
      </c>
      <c r="BY19" s="2">
        <v>2164.0298578906204</v>
      </c>
      <c r="BZ19" s="2">
        <v>-1.2076824106497952</v>
      </c>
      <c r="CA19" s="1">
        <v>-5.5775977839445676E-4</v>
      </c>
      <c r="CC19" t="s">
        <v>8</v>
      </c>
      <c r="CE19" s="23">
        <v>2110.4951031292903</v>
      </c>
      <c r="CF19" s="23">
        <v>2090.8878856865399</v>
      </c>
      <c r="CG19" s="23">
        <v>-19.607217442750425</v>
      </c>
      <c r="CH19" s="24">
        <v>-9.2903401735821393E-3</v>
      </c>
      <c r="CI19" s="2">
        <v>2165.2375403012702</v>
      </c>
      <c r="CJ19" s="2">
        <v>2161.2150152734998</v>
      </c>
      <c r="CK19" s="2">
        <v>-4.0225250277703708</v>
      </c>
      <c r="CL19" s="1">
        <v>-1.85777539549341E-3</v>
      </c>
      <c r="CN19" s="25" t="s">
        <v>8</v>
      </c>
      <c r="CO19" s="27">
        <v>0</v>
      </c>
      <c r="CP19" s="27">
        <v>23.372226999999999</v>
      </c>
      <c r="CQ19" s="28">
        <f>CH19-CO19-CP19</f>
        <v>-23.381517340173581</v>
      </c>
      <c r="CR19" s="27">
        <f>CI19-CO19-CP19</f>
        <v>2141.8653133012704</v>
      </c>
      <c r="CU19" s="30">
        <v>19</v>
      </c>
      <c r="CV19" s="30"/>
      <c r="CW19" s="30"/>
      <c r="CX19" s="30"/>
      <c r="CY19" s="30"/>
      <c r="CZ19" s="30"/>
      <c r="DA19" s="30"/>
      <c r="DB19" s="30"/>
      <c r="DC19" s="30"/>
      <c r="DD19" s="30"/>
      <c r="DE19" s="30"/>
      <c r="DF19" s="30"/>
      <c r="DG19" s="30"/>
    </row>
    <row r="20" spans="1:111" ht="15.75" x14ac:dyDescent="0.25">
      <c r="A20" t="s">
        <v>928</v>
      </c>
      <c r="B20" t="s">
        <v>929</v>
      </c>
      <c r="C20" s="52">
        <v>70.559292254048003</v>
      </c>
      <c r="D20" s="52">
        <v>70.701891982183</v>
      </c>
      <c r="E20" s="52">
        <v>0.14259972813499644</v>
      </c>
      <c r="F20" s="53">
        <v>2.0209914751067454E-3</v>
      </c>
      <c r="G20" s="45">
        <v>57.457840177736998</v>
      </c>
      <c r="H20" s="45">
        <v>57.457724479604998</v>
      </c>
      <c r="I20" s="45">
        <v>-1.1569813199940882E-4</v>
      </c>
      <c r="J20" s="46">
        <v>-2.0136178394717661E-6</v>
      </c>
      <c r="K20" s="47" t="s">
        <v>933</v>
      </c>
      <c r="L20" s="55">
        <f>G20-CO20-CP20</f>
        <v>57.457840177736998</v>
      </c>
      <c r="M20" s="55">
        <f>H20-CO20-CP20</f>
        <v>57.457724479604998</v>
      </c>
      <c r="N20" s="55">
        <f>M20-L20</f>
        <v>-1.1569813199940882E-4</v>
      </c>
      <c r="O20" s="56">
        <f>N20/L20</f>
        <v>-2.0136178394717661E-6</v>
      </c>
      <c r="P20" s="54"/>
      <c r="AB20" t="s">
        <v>929</v>
      </c>
      <c r="AC20" s="2">
        <v>70.559292254048003</v>
      </c>
      <c r="AD20" s="2">
        <v>70.64171487869001</v>
      </c>
      <c r="AE20" s="2">
        <v>8.2422624642006781E-2</v>
      </c>
      <c r="AF20" s="1">
        <v>1.1681328143888542E-3</v>
      </c>
      <c r="AG20" s="2">
        <v>57.457840177736998</v>
      </c>
      <c r="AH20" s="2">
        <v>57.457861170390004</v>
      </c>
      <c r="AI20" s="2">
        <v>2.0992653006146611E-5</v>
      </c>
      <c r="AJ20" s="1">
        <v>3.6535750284398207E-7</v>
      </c>
      <c r="AM20" t="s">
        <v>929</v>
      </c>
      <c r="AN20" s="2">
        <v>70.559292254048003</v>
      </c>
      <c r="AO20" s="2">
        <v>70.888407516721998</v>
      </c>
      <c r="AP20" s="2">
        <v>0.32911526267399438</v>
      </c>
      <c r="AQ20" s="1">
        <v>4.6643787396423745E-3</v>
      </c>
      <c r="AR20" s="2">
        <v>70.562758512187003</v>
      </c>
      <c r="AS20" s="2">
        <v>3.4662581389994784E-3</v>
      </c>
      <c r="AT20" s="1">
        <v>4.9125466374000062E-5</v>
      </c>
      <c r="AU20" s="2">
        <v>70.613631920505995</v>
      </c>
      <c r="AV20" s="2">
        <v>5.4339666457991598E-2</v>
      </c>
      <c r="AW20" s="1">
        <v>7.7012771418316086E-4</v>
      </c>
      <c r="AX20" s="2">
        <v>70.691233318797003</v>
      </c>
      <c r="AY20" s="2">
        <v>0.13194106474900025</v>
      </c>
      <c r="AZ20" s="1">
        <v>1.8699318053524091E-3</v>
      </c>
      <c r="BA20" s="2">
        <v>70.540224627918008</v>
      </c>
      <c r="BB20" s="2">
        <v>-1.9067626129995574E-2</v>
      </c>
      <c r="BC20" s="1">
        <v>-2.7023550720070691E-4</v>
      </c>
      <c r="BD20" s="2">
        <v>70.991063934077999</v>
      </c>
      <c r="BE20" s="2">
        <v>0.43177168002999622</v>
      </c>
      <c r="BF20" s="1">
        <v>6.1192745312042916E-3</v>
      </c>
      <c r="BG20" s="1"/>
      <c r="BH20" t="s">
        <v>929</v>
      </c>
      <c r="BI20" s="2">
        <v>57.457840177736998</v>
      </c>
      <c r="BJ20" s="2">
        <v>57.457924817734003</v>
      </c>
      <c r="BK20" s="2">
        <v>8.4639997005808709E-5</v>
      </c>
      <c r="BL20" s="1">
        <v>1.4730800312714137E-6</v>
      </c>
      <c r="BM20" s="2">
        <v>57.457841057236998</v>
      </c>
      <c r="BN20" s="2">
        <v>8.7949999993952588E-7</v>
      </c>
      <c r="BO20" s="1">
        <v>1.5306875392791094E-8</v>
      </c>
      <c r="BP20" s="2">
        <v>57.457854314838997</v>
      </c>
      <c r="BQ20" s="2">
        <v>1.4137101999267543E-5</v>
      </c>
      <c r="BR20" s="1">
        <v>2.4604304574513402E-7</v>
      </c>
      <c r="BS20" s="2">
        <v>57.457873863256999</v>
      </c>
      <c r="BT20" s="2">
        <v>3.3685520001824898E-5</v>
      </c>
      <c r="BU20" s="1">
        <v>5.8626498833969256E-7</v>
      </c>
      <c r="BV20" s="2">
        <v>57.457835344865003</v>
      </c>
      <c r="BW20" s="2">
        <v>-4.8328719941537202E-6</v>
      </c>
      <c r="BX20" s="1">
        <v>-8.4111619566694E-8</v>
      </c>
      <c r="BY20" s="2">
        <v>57.457951364060001</v>
      </c>
      <c r="BZ20" s="2">
        <v>1.1118632300366471E-4</v>
      </c>
      <c r="CA20" s="1">
        <v>1.9350940212811151E-6</v>
      </c>
      <c r="CC20" t="s">
        <v>929</v>
      </c>
      <c r="CE20" s="23">
        <v>70.559292254048003</v>
      </c>
      <c r="CF20" s="23">
        <v>70.518117241286987</v>
      </c>
      <c r="CG20" s="23">
        <v>-4.1175012761016205E-2</v>
      </c>
      <c r="CH20" s="24">
        <v>-5.8355195248793029E-4</v>
      </c>
      <c r="CI20" s="2">
        <v>57.457840177736998</v>
      </c>
      <c r="CJ20" s="2">
        <v>57.457684324182999</v>
      </c>
      <c r="CK20" s="2">
        <v>-1.5585355399849732E-4</v>
      </c>
      <c r="CL20" s="1">
        <v>-2.7124854243805248E-6</v>
      </c>
      <c r="CN20" s="25" t="s">
        <v>958</v>
      </c>
      <c r="CO20" s="27">
        <v>0</v>
      </c>
      <c r="CP20" s="27">
        <v>0</v>
      </c>
      <c r="CQ20" s="28">
        <f>CH20-CO20-CP20</f>
        <v>-5.8355195248793029E-4</v>
      </c>
      <c r="CR20" s="27">
        <f>CI20-CO20-CP20</f>
        <v>57.457840177736998</v>
      </c>
      <c r="CU20" s="30">
        <v>20</v>
      </c>
      <c r="CV20" s="30"/>
      <c r="CW20" s="30"/>
      <c r="CX20" s="30"/>
      <c r="CY20" s="30"/>
      <c r="CZ20" s="30"/>
      <c r="DA20" s="30"/>
      <c r="DB20" s="30"/>
      <c r="DC20" s="30"/>
      <c r="DD20" s="30"/>
      <c r="DE20" s="30"/>
      <c r="DF20" s="30"/>
      <c r="DG20" s="30"/>
    </row>
    <row r="21" spans="1:111" ht="15.75" x14ac:dyDescent="0.25">
      <c r="C21" s="52"/>
      <c r="D21" s="52"/>
      <c r="E21" s="52"/>
      <c r="F21" s="53"/>
      <c r="G21" s="45"/>
      <c r="H21" s="45"/>
      <c r="I21" s="45"/>
      <c r="J21" s="46"/>
      <c r="K21" s="47"/>
      <c r="L21" s="54"/>
      <c r="M21" s="54"/>
      <c r="N21" s="54"/>
      <c r="O21" s="54"/>
      <c r="P21" s="54"/>
      <c r="AC21" s="2"/>
      <c r="AD21" s="2"/>
      <c r="AE21" s="2"/>
      <c r="AF21" s="1"/>
      <c r="AG21" s="2"/>
      <c r="AH21" s="2"/>
      <c r="AI21" s="2"/>
      <c r="AJ21" s="1"/>
      <c r="AN21" s="2"/>
      <c r="AO21" s="2"/>
      <c r="AP21" s="2"/>
      <c r="AQ21" s="1"/>
      <c r="AR21" s="2"/>
      <c r="AS21" s="2"/>
      <c r="AT21" s="1"/>
      <c r="AU21" s="2"/>
      <c r="AV21" s="2"/>
      <c r="AW21" s="1"/>
      <c r="AX21" s="2"/>
      <c r="AY21" s="2"/>
      <c r="AZ21" s="1"/>
      <c r="BA21" s="2"/>
      <c r="BB21" s="2"/>
      <c r="BC21" s="1"/>
      <c r="BD21" s="2"/>
      <c r="BE21" s="2"/>
      <c r="BF21" s="1"/>
      <c r="BG21" s="1"/>
      <c r="BI21" s="2"/>
      <c r="BJ21" s="2"/>
      <c r="BK21" s="2"/>
      <c r="BL21" s="1"/>
      <c r="BM21" s="2"/>
      <c r="BN21" s="2"/>
      <c r="BO21" s="1"/>
      <c r="BP21" s="2"/>
      <c r="BQ21" s="2"/>
      <c r="BR21" s="1"/>
      <c r="BS21" s="2"/>
      <c r="BT21" s="2"/>
      <c r="BU21" s="1"/>
      <c r="BV21" s="2"/>
      <c r="BW21" s="2"/>
      <c r="BX21" s="1"/>
      <c r="BY21" s="2"/>
      <c r="BZ21" s="2"/>
      <c r="CA21" s="1"/>
      <c r="CE21" s="23"/>
      <c r="CF21" s="23"/>
      <c r="CG21" s="23"/>
      <c r="CH21" s="24"/>
      <c r="CI21" s="2"/>
      <c r="CJ21" s="2"/>
      <c r="CK21" s="2"/>
      <c r="CL21" s="1"/>
      <c r="CN21" s="25"/>
      <c r="CO21" s="27"/>
      <c r="CP21" s="27"/>
      <c r="CQ21" s="28"/>
      <c r="CR21" s="27"/>
      <c r="CU21" s="30">
        <v>21</v>
      </c>
      <c r="CV21" s="30"/>
      <c r="CW21" s="30"/>
      <c r="CX21" s="30"/>
      <c r="CY21" s="30"/>
      <c r="CZ21" s="30"/>
      <c r="DA21" s="30"/>
      <c r="DB21" s="30"/>
      <c r="DC21" s="30"/>
      <c r="DD21" s="30"/>
      <c r="DE21" s="30"/>
      <c r="DF21" s="30"/>
      <c r="DG21" s="30"/>
    </row>
    <row r="22" spans="1:111" ht="15.75" x14ac:dyDescent="0.25">
      <c r="A22" t="s">
        <v>825</v>
      </c>
      <c r="B22" t="s">
        <v>9</v>
      </c>
      <c r="C22" s="52">
        <v>5432.9343784266903</v>
      </c>
      <c r="D22" s="52">
        <v>5435.8546969750296</v>
      </c>
      <c r="E22" s="52">
        <v>2.9203185483393099</v>
      </c>
      <c r="F22" s="53">
        <v>5.3752141014907627E-4</v>
      </c>
      <c r="G22" s="45">
        <v>5536.0591169761601</v>
      </c>
      <c r="H22" s="45">
        <v>5521.5296315810001</v>
      </c>
      <c r="I22" s="45">
        <v>-14.529485395160009</v>
      </c>
      <c r="J22" s="46">
        <v>-2.6245177459550198E-3</v>
      </c>
      <c r="K22" s="47" t="s">
        <v>933</v>
      </c>
      <c r="L22" s="55">
        <f>G22-CO22-CP22</f>
        <v>5432.3152859761603</v>
      </c>
      <c r="M22" s="55">
        <f>H22-CO22-CP22</f>
        <v>5417.7858005810003</v>
      </c>
      <c r="N22" s="55">
        <f>M22-L22</f>
        <v>-14.529485395160009</v>
      </c>
      <c r="O22" s="56">
        <f>N22/L22</f>
        <v>-2.674639565319179E-3</v>
      </c>
      <c r="P22" s="54"/>
      <c r="AB22" t="s">
        <v>9</v>
      </c>
      <c r="AC22" s="2">
        <v>5432.9343784266903</v>
      </c>
      <c r="AD22" s="2">
        <v>5411.8542393255993</v>
      </c>
      <c r="AE22" s="2">
        <v>-21.080139101090936</v>
      </c>
      <c r="AF22" s="1">
        <v>-3.8800651052949917E-3</v>
      </c>
      <c r="AG22" s="2">
        <v>5536.0591169761601</v>
      </c>
      <c r="AH22" s="2">
        <v>5532.3676460529405</v>
      </c>
      <c r="AI22" s="2">
        <v>-3.6914709232196401</v>
      </c>
      <c r="AJ22" s="1">
        <v>-6.6680482365151321E-4</v>
      </c>
      <c r="AM22" t="s">
        <v>9</v>
      </c>
      <c r="AN22" s="2">
        <v>5432.9343784266903</v>
      </c>
      <c r="AO22" s="2">
        <v>5400.5853860304805</v>
      </c>
      <c r="AP22" s="2">
        <v>-32.348992396209724</v>
      </c>
      <c r="AQ22" s="1">
        <v>-5.9542394851412848E-3</v>
      </c>
      <c r="AR22" s="2">
        <v>5426.60476929999</v>
      </c>
      <c r="AS22" s="2">
        <v>-6.3296091267002339</v>
      </c>
      <c r="AT22" s="1">
        <v>-1.1650442810121351E-3</v>
      </c>
      <c r="AU22" s="2">
        <v>5433.5587152375601</v>
      </c>
      <c r="AV22" s="2">
        <v>0.62433681086986326</v>
      </c>
      <c r="AW22" s="1">
        <v>1.1491705354458254E-4</v>
      </c>
      <c r="AX22" s="2">
        <v>5415.2090329941393</v>
      </c>
      <c r="AY22" s="2">
        <v>-17.725345432550967</v>
      </c>
      <c r="AZ22" s="1">
        <v>-3.2625730770714746E-3</v>
      </c>
      <c r="BA22" s="2">
        <v>5423.7880785824</v>
      </c>
      <c r="BB22" s="2">
        <v>-9.1462998442902972</v>
      </c>
      <c r="BC22" s="1">
        <v>-1.6834916837222965E-3</v>
      </c>
      <c r="BD22" s="2">
        <v>5357.7052745014898</v>
      </c>
      <c r="BE22" s="2">
        <v>-75.229103925200434</v>
      </c>
      <c r="BF22" s="1">
        <v>-1.3846864085810262E-2</v>
      </c>
      <c r="BG22" s="1"/>
      <c r="BH22" t="s">
        <v>9</v>
      </c>
      <c r="BI22" s="2">
        <v>5536.0591169761601</v>
      </c>
      <c r="BJ22" s="2">
        <v>5525.2806443079699</v>
      </c>
      <c r="BK22" s="2">
        <v>-10.778472668190261</v>
      </c>
      <c r="BL22" s="1">
        <v>-1.946957653529818E-3</v>
      </c>
      <c r="BM22" s="2">
        <v>5534.7181482021706</v>
      </c>
      <c r="BN22" s="2">
        <v>-1.3409687739895162</v>
      </c>
      <c r="BO22" s="1">
        <v>-2.422244317943563E-4</v>
      </c>
      <c r="BP22" s="2">
        <v>5536.1094607595096</v>
      </c>
      <c r="BQ22" s="2">
        <v>5.0343783349489968E-2</v>
      </c>
      <c r="BR22" s="1">
        <v>9.09379439159388E-6</v>
      </c>
      <c r="BS22" s="2">
        <v>5527.4449054857596</v>
      </c>
      <c r="BT22" s="2">
        <v>-8.6142114904005211</v>
      </c>
      <c r="BU22" s="1">
        <v>-1.5560186964017958E-3</v>
      </c>
      <c r="BV22" s="2">
        <v>5534.1632434200001</v>
      </c>
      <c r="BW22" s="2">
        <v>-1.8958735561600406</v>
      </c>
      <c r="BX22" s="1">
        <v>-3.4245905184545461E-4</v>
      </c>
      <c r="BY22" s="2">
        <v>5509.1691530189892</v>
      </c>
      <c r="BZ22" s="2">
        <v>-26.889963957170949</v>
      </c>
      <c r="CA22" s="1">
        <v>-4.8572393085026273E-3</v>
      </c>
      <c r="CC22" t="s">
        <v>9</v>
      </c>
      <c r="CE22" s="23">
        <v>5432.9343784266903</v>
      </c>
      <c r="CF22" s="23">
        <v>5511.6174727954503</v>
      </c>
      <c r="CG22" s="23">
        <v>78.683094368760067</v>
      </c>
      <c r="CH22" s="24">
        <v>1.4482614529856646E-2</v>
      </c>
      <c r="CI22" s="2">
        <v>5536.0591169761601</v>
      </c>
      <c r="CJ22" s="2">
        <v>5547.7236412888205</v>
      </c>
      <c r="CK22" s="2">
        <v>11.664524312660433</v>
      </c>
      <c r="CL22" s="1">
        <v>2.1070086258456883E-3</v>
      </c>
      <c r="CN22" s="25" t="s">
        <v>9</v>
      </c>
      <c r="CO22" s="27">
        <v>0</v>
      </c>
      <c r="CP22" s="27">
        <v>103.743831</v>
      </c>
      <c r="CQ22" s="28">
        <f>CH22-CO22-CP22</f>
        <v>-103.72934838547015</v>
      </c>
      <c r="CR22" s="27">
        <f>CI22-CO22-CP22</f>
        <v>5432.3152859761603</v>
      </c>
      <c r="CU22" s="30">
        <v>22</v>
      </c>
      <c r="CV22" s="30"/>
      <c r="CW22" s="30"/>
      <c r="CX22" s="30"/>
      <c r="CY22" s="30"/>
      <c r="CZ22" s="30"/>
      <c r="DA22" s="30"/>
      <c r="DB22" s="30"/>
      <c r="DC22" s="30"/>
      <c r="DD22" s="30"/>
      <c r="DE22" s="30"/>
      <c r="DF22" s="30"/>
      <c r="DG22" s="30"/>
    </row>
    <row r="23" spans="1:111" ht="15.75" x14ac:dyDescent="0.25">
      <c r="A23" t="s">
        <v>826</v>
      </c>
      <c r="B23" t="s">
        <v>10</v>
      </c>
      <c r="C23" s="52">
        <v>282.00020513887</v>
      </c>
      <c r="D23" s="52">
        <v>288.63058855353597</v>
      </c>
      <c r="E23" s="52">
        <v>6.630383414665971</v>
      </c>
      <c r="F23" s="53">
        <v>2.3511980820726221E-2</v>
      </c>
      <c r="G23" s="45">
        <v>296.672063216514</v>
      </c>
      <c r="H23" s="45">
        <v>300.28035073301299</v>
      </c>
      <c r="I23" s="45">
        <v>3.60828751649899</v>
      </c>
      <c r="J23" s="46">
        <v>1.2162545665331584E-2</v>
      </c>
      <c r="K23" s="47" t="s">
        <v>933</v>
      </c>
      <c r="L23" s="55">
        <f>G23-CO23-CP23</f>
        <v>291.90693921651399</v>
      </c>
      <c r="M23" s="55">
        <f>H23-CO23-CP23</f>
        <v>295.51522673301298</v>
      </c>
      <c r="N23" s="55">
        <f>M23-L23</f>
        <v>3.60828751649899</v>
      </c>
      <c r="O23" s="56">
        <f>N23/L23</f>
        <v>1.2361088524252729E-2</v>
      </c>
      <c r="P23" s="54"/>
      <c r="AB23" t="s">
        <v>10</v>
      </c>
      <c r="AC23" s="2">
        <v>282.00020513887</v>
      </c>
      <c r="AD23" s="2">
        <v>281.91889556526201</v>
      </c>
      <c r="AE23" s="2">
        <v>-8.1309573607995844E-2</v>
      </c>
      <c r="AF23" s="1">
        <v>-2.8833161156019454E-4</v>
      </c>
      <c r="AG23" s="2">
        <v>296.672063216514</v>
      </c>
      <c r="AH23" s="2">
        <v>296.64246470764601</v>
      </c>
      <c r="AI23" s="2">
        <v>-2.9598508867991313E-2</v>
      </c>
      <c r="AJ23" s="1">
        <v>-9.9768439761684097E-5</v>
      </c>
      <c r="AM23" t="s">
        <v>10</v>
      </c>
      <c r="AN23" s="2">
        <v>282.00020513887</v>
      </c>
      <c r="AO23" s="2">
        <v>281.680916560995</v>
      </c>
      <c r="AP23" s="2">
        <v>-0.31928857787499965</v>
      </c>
      <c r="AQ23" s="1">
        <v>-1.1322281759255002E-3</v>
      </c>
      <c r="AR23" s="2">
        <v>281.99676740208201</v>
      </c>
      <c r="AS23" s="2">
        <v>-3.437736787986978E-3</v>
      </c>
      <c r="AT23" s="1">
        <v>-1.2190547117843679E-5</v>
      </c>
      <c r="AU23" s="2">
        <v>279.249556982027</v>
      </c>
      <c r="AV23" s="2">
        <v>-2.750648156842999</v>
      </c>
      <c r="AW23" s="1">
        <v>-9.7540643826427437E-3</v>
      </c>
      <c r="AX23" s="2">
        <v>281.87048103502002</v>
      </c>
      <c r="AY23" s="2">
        <v>-0.12972410384998057</v>
      </c>
      <c r="AZ23" s="1">
        <v>-4.600142180254741E-4</v>
      </c>
      <c r="BA23" s="2">
        <v>282.01914465329997</v>
      </c>
      <c r="BB23" s="2">
        <v>1.8939514429973769E-2</v>
      </c>
      <c r="BC23" s="1">
        <v>6.7161349831809777E-5</v>
      </c>
      <c r="BD23" s="2">
        <v>278.72422294622498</v>
      </c>
      <c r="BE23" s="2">
        <v>-3.2759821926450172</v>
      </c>
      <c r="BF23" s="1">
        <v>-1.1616949679280451E-2</v>
      </c>
      <c r="BG23" s="1"/>
      <c r="BH23" t="s">
        <v>10</v>
      </c>
      <c r="BI23" s="2">
        <v>296.672063216514</v>
      </c>
      <c r="BJ23" s="2">
        <v>296.55613544561203</v>
      </c>
      <c r="BK23" s="2">
        <v>-0.11592777090197615</v>
      </c>
      <c r="BL23" s="1">
        <v>-3.9076065890764712E-4</v>
      </c>
      <c r="BM23" s="2">
        <v>296.67081070511699</v>
      </c>
      <c r="BN23" s="2">
        <v>-1.2525113970127677E-3</v>
      </c>
      <c r="BO23" s="1">
        <v>-4.221871730802888E-6</v>
      </c>
      <c r="BP23" s="2">
        <v>295.700009543806</v>
      </c>
      <c r="BQ23" s="2">
        <v>-0.97205367270800025</v>
      </c>
      <c r="BR23" s="1">
        <v>-3.2765258115948267E-3</v>
      </c>
      <c r="BS23" s="2">
        <v>296.62486613009202</v>
      </c>
      <c r="BT23" s="2">
        <v>-4.7197086421988388E-2</v>
      </c>
      <c r="BU23" s="1">
        <v>-1.5908840862964411E-4</v>
      </c>
      <c r="BV23" s="2">
        <v>296.67896543199902</v>
      </c>
      <c r="BW23" s="2">
        <v>6.9022154850131301E-3</v>
      </c>
      <c r="BX23" s="1">
        <v>2.3265471680007259E-5</v>
      </c>
      <c r="BY23" s="2">
        <v>295.32243286264901</v>
      </c>
      <c r="BZ23" s="2">
        <v>-1.3496303538649954</v>
      </c>
      <c r="CA23" s="1">
        <v>-4.5492330461868354E-3</v>
      </c>
      <c r="CC23" t="s">
        <v>10</v>
      </c>
      <c r="CE23" s="23">
        <v>282.00020513887</v>
      </c>
      <c r="CF23" s="23">
        <v>291.35142968243599</v>
      </c>
      <c r="CG23" s="23">
        <v>9.3512245435659906</v>
      </c>
      <c r="CH23" s="24">
        <v>3.3160346599609786E-2</v>
      </c>
      <c r="CI23" s="2">
        <v>296.672063216514</v>
      </c>
      <c r="CJ23" s="2">
        <v>301.23773140901397</v>
      </c>
      <c r="CK23" s="2">
        <v>4.5656681924999702</v>
      </c>
      <c r="CL23" s="1">
        <v>1.5389612837147742E-2</v>
      </c>
      <c r="CN23" s="25" t="s">
        <v>10</v>
      </c>
      <c r="CO23" s="27">
        <v>0</v>
      </c>
      <c r="CP23" s="27">
        <v>4.7651240000000001</v>
      </c>
      <c r="CQ23" s="28">
        <f>CH23-CO23-CP23</f>
        <v>-4.7319636534003902</v>
      </c>
      <c r="CR23" s="27">
        <f>CI23-CO23-CP23</f>
        <v>291.90693921651399</v>
      </c>
      <c r="CU23" s="30">
        <v>23</v>
      </c>
      <c r="CV23" s="30"/>
      <c r="CW23" s="30"/>
      <c r="CX23" s="30"/>
      <c r="CY23" s="30"/>
      <c r="CZ23" s="30"/>
      <c r="DA23" s="30"/>
      <c r="DB23" s="30"/>
      <c r="DC23" s="30"/>
      <c r="DD23" s="30"/>
      <c r="DE23" s="30"/>
      <c r="DF23" s="30"/>
      <c r="DG23" s="30"/>
    </row>
    <row r="24" spans="1:111" ht="15.75" x14ac:dyDescent="0.25">
      <c r="A24" t="s">
        <v>827</v>
      </c>
      <c r="B24" t="s">
        <v>11</v>
      </c>
      <c r="C24" s="52">
        <v>1898.3501615615598</v>
      </c>
      <c r="D24" s="52">
        <v>1919.9031817606799</v>
      </c>
      <c r="E24" s="52">
        <v>21.553020199120056</v>
      </c>
      <c r="F24" s="53">
        <v>1.1353553541139535E-2</v>
      </c>
      <c r="G24" s="45">
        <v>1911.6216136451199</v>
      </c>
      <c r="H24" s="45">
        <v>1911.62306485676</v>
      </c>
      <c r="I24" s="45">
        <v>1.4512116401874664E-3</v>
      </c>
      <c r="J24" s="46">
        <v>7.5915214068973925E-7</v>
      </c>
      <c r="K24" s="47" t="s">
        <v>933</v>
      </c>
      <c r="L24" s="55">
        <f>G24-CO24-CP24</f>
        <v>1900.7860286451198</v>
      </c>
      <c r="M24" s="55">
        <f>H24-CO24-CP24</f>
        <v>1900.78747985676</v>
      </c>
      <c r="N24" s="55">
        <f>M24-L24</f>
        <v>1.4512116401874664E-3</v>
      </c>
      <c r="O24" s="56">
        <f>N24/L24</f>
        <v>7.6347974907090936E-7</v>
      </c>
      <c r="P24" s="54"/>
      <c r="AB24" t="s">
        <v>11</v>
      </c>
      <c r="AC24" s="2">
        <v>1898.3501615615598</v>
      </c>
      <c r="AD24" s="2">
        <v>1898.5198436916398</v>
      </c>
      <c r="AE24" s="2">
        <v>0.16968213007999111</v>
      </c>
      <c r="AF24" s="1">
        <v>8.9383999599111175E-5</v>
      </c>
      <c r="AG24" s="2">
        <v>1911.6216136451199</v>
      </c>
      <c r="AH24" s="2">
        <v>1911.6216461832601</v>
      </c>
      <c r="AI24" s="2">
        <v>3.2538140203541843E-5</v>
      </c>
      <c r="AJ24" s="1">
        <v>1.7021224269115393E-8</v>
      </c>
      <c r="AM24" t="s">
        <v>11</v>
      </c>
      <c r="AN24" s="2">
        <v>1898.3501615615598</v>
      </c>
      <c r="AO24" s="2">
        <v>1899.0438954108802</v>
      </c>
      <c r="AP24" s="2">
        <v>0.69373384932032423</v>
      </c>
      <c r="AQ24" s="1">
        <v>3.6544040365538632E-4</v>
      </c>
      <c r="AR24" s="2">
        <v>1898.35724247299</v>
      </c>
      <c r="AS24" s="2">
        <v>7.080911430193737E-3</v>
      </c>
      <c r="AT24" s="1">
        <v>3.7300344128130002E-6</v>
      </c>
      <c r="AU24" s="2">
        <v>1898.4167455435199</v>
      </c>
      <c r="AV24" s="2">
        <v>6.6583981960093297E-2</v>
      </c>
      <c r="AW24" s="1">
        <v>3.5074657620236996E-5</v>
      </c>
      <c r="AX24" s="2">
        <v>1898.6230957204102</v>
      </c>
      <c r="AY24" s="2">
        <v>0.27293415885037575</v>
      </c>
      <c r="AZ24" s="1">
        <v>1.4377440178152561E-4</v>
      </c>
      <c r="BA24" s="2">
        <v>1898.3112965944799</v>
      </c>
      <c r="BB24" s="2">
        <v>-3.8864967079916823E-2</v>
      </c>
      <c r="BC24" s="1">
        <v>-2.0473023295105352E-5</v>
      </c>
      <c r="BD24" s="2">
        <v>1899.2200974298798</v>
      </c>
      <c r="BE24" s="2">
        <v>0.86993586831999892</v>
      </c>
      <c r="BF24" s="1">
        <v>4.5825890604102261E-4</v>
      </c>
      <c r="BG24" s="1"/>
      <c r="BH24" t="s">
        <v>11</v>
      </c>
      <c r="BI24" s="2">
        <v>1911.6216136451199</v>
      </c>
      <c r="BJ24" s="2">
        <v>1911.62174586991</v>
      </c>
      <c r="BK24" s="2">
        <v>1.3222479014984856E-4</v>
      </c>
      <c r="BL24" s="1">
        <v>6.9168913558012975E-8</v>
      </c>
      <c r="BM24" s="2">
        <v>1911.6216150042801</v>
      </c>
      <c r="BN24" s="2">
        <v>1.3591602510132361E-6</v>
      </c>
      <c r="BO24" s="1">
        <v>7.1099857906584406E-10</v>
      </c>
      <c r="BP24" s="2">
        <v>1911.6216325929001</v>
      </c>
      <c r="BQ24" s="2">
        <v>1.8947780290545779E-5</v>
      </c>
      <c r="BR24" s="1">
        <v>9.9118885009966787E-9</v>
      </c>
      <c r="BS24" s="2">
        <v>1911.6216659542899</v>
      </c>
      <c r="BT24" s="2">
        <v>5.2309170087028178E-5</v>
      </c>
      <c r="BU24" s="1">
        <v>2.736376786789095E-8</v>
      </c>
      <c r="BV24" s="2">
        <v>1911.62160618285</v>
      </c>
      <c r="BW24" s="2">
        <v>-7.4622698775783647E-6</v>
      </c>
      <c r="BX24" s="1">
        <v>-3.903633346846897E-9</v>
      </c>
      <c r="BY24" s="2">
        <v>1911.62178404611</v>
      </c>
      <c r="BZ24" s="2">
        <v>1.7040099010046106E-4</v>
      </c>
      <c r="CA24" s="1">
        <v>8.9139497526153671E-8</v>
      </c>
      <c r="CC24" t="s">
        <v>11</v>
      </c>
      <c r="CE24" s="23">
        <v>1898.3501615615598</v>
      </c>
      <c r="CF24" s="23">
        <v>1919.62369076749</v>
      </c>
      <c r="CG24" s="23">
        <v>21.273529205930117</v>
      </c>
      <c r="CH24" s="24">
        <v>1.1206325174714222E-2</v>
      </c>
      <c r="CI24" s="2">
        <v>1911.6216136451199</v>
      </c>
      <c r="CJ24" s="2">
        <v>1911.6229948778998</v>
      </c>
      <c r="CK24" s="2">
        <v>1.3812327799769264E-3</v>
      </c>
      <c r="CL24" s="1">
        <v>7.2254507383559185E-7</v>
      </c>
      <c r="CN24" s="25" t="s">
        <v>11</v>
      </c>
      <c r="CO24" s="27">
        <v>0</v>
      </c>
      <c r="CP24" s="27">
        <v>10.835585</v>
      </c>
      <c r="CQ24" s="28">
        <f>CH24-CO24-CP24</f>
        <v>-10.824378674825287</v>
      </c>
      <c r="CR24" s="27">
        <f>CI24-CO24-CP24</f>
        <v>1900.7860286451198</v>
      </c>
      <c r="CU24" s="30">
        <v>24</v>
      </c>
      <c r="CV24" s="30"/>
      <c r="CW24" s="30"/>
      <c r="CX24" s="30"/>
      <c r="CY24" s="30"/>
      <c r="CZ24" s="30"/>
      <c r="DA24" s="30"/>
      <c r="DB24" s="30"/>
      <c r="DC24" s="30"/>
      <c r="DD24" s="30"/>
      <c r="DE24" s="30"/>
      <c r="DF24" s="30"/>
      <c r="DG24" s="30"/>
    </row>
    <row r="25" spans="1:111" ht="15.75" x14ac:dyDescent="0.25">
      <c r="C25" s="52"/>
      <c r="D25" s="52"/>
      <c r="E25" s="52"/>
      <c r="F25" s="53"/>
      <c r="G25" s="45"/>
      <c r="H25" s="45"/>
      <c r="I25" s="45"/>
      <c r="J25" s="46"/>
      <c r="K25" s="47"/>
      <c r="L25" s="54"/>
      <c r="M25" s="54"/>
      <c r="N25" s="54"/>
      <c r="O25" s="54"/>
      <c r="P25" s="54"/>
      <c r="AC25" s="2"/>
      <c r="AD25" s="2"/>
      <c r="AE25" s="2"/>
      <c r="AF25" s="1"/>
      <c r="AG25" s="2"/>
      <c r="AH25" s="2"/>
      <c r="AI25" s="2"/>
      <c r="AJ25" s="1"/>
      <c r="AN25" s="2"/>
      <c r="AO25" s="2"/>
      <c r="AP25" s="2"/>
      <c r="AQ25" s="1"/>
      <c r="AR25" s="2"/>
      <c r="AS25" s="2"/>
      <c r="AT25" s="1"/>
      <c r="AU25" s="2"/>
      <c r="AV25" s="2"/>
      <c r="AW25" s="1"/>
      <c r="AX25" s="2"/>
      <c r="AY25" s="2"/>
      <c r="AZ25" s="1"/>
      <c r="BA25" s="2"/>
      <c r="BB25" s="2"/>
      <c r="BC25" s="1"/>
      <c r="BD25" s="2"/>
      <c r="BE25" s="2"/>
      <c r="BF25" s="1"/>
      <c r="BG25" s="1"/>
      <c r="BI25" s="2"/>
      <c r="BJ25" s="2"/>
      <c r="BK25" s="2"/>
      <c r="BL25" s="1"/>
      <c r="BM25" s="2"/>
      <c r="BN25" s="2"/>
      <c r="BO25" s="1"/>
      <c r="BP25" s="2"/>
      <c r="BQ25" s="2"/>
      <c r="BR25" s="1"/>
      <c r="BS25" s="2"/>
      <c r="BT25" s="2"/>
      <c r="BU25" s="1"/>
      <c r="BV25" s="2"/>
      <c r="BW25" s="2"/>
      <c r="BX25" s="1"/>
      <c r="BY25" s="2"/>
      <c r="BZ25" s="2"/>
      <c r="CA25" s="1"/>
      <c r="CE25" s="23"/>
      <c r="CF25" s="23"/>
      <c r="CG25" s="23"/>
      <c r="CH25" s="24"/>
      <c r="CI25" s="2"/>
      <c r="CJ25" s="2"/>
      <c r="CK25" s="2"/>
      <c r="CL25" s="1"/>
      <c r="CN25" s="25"/>
      <c r="CO25" s="27"/>
      <c r="CP25" s="27"/>
      <c r="CQ25" s="28"/>
      <c r="CR25" s="27"/>
      <c r="CU25" s="30">
        <v>25</v>
      </c>
      <c r="CV25" s="30"/>
      <c r="CW25" s="30"/>
      <c r="CX25" s="30"/>
      <c r="CY25" s="30"/>
      <c r="CZ25" s="30"/>
      <c r="DA25" s="30"/>
      <c r="DB25" s="30"/>
      <c r="DC25" s="30"/>
      <c r="DD25" s="30"/>
      <c r="DE25" s="30"/>
      <c r="DF25" s="30"/>
      <c r="DG25" s="30"/>
    </row>
    <row r="26" spans="1:111" ht="15.75" x14ac:dyDescent="0.25">
      <c r="A26" t="s">
        <v>847</v>
      </c>
      <c r="B26" t="s">
        <v>849</v>
      </c>
      <c r="C26" s="52">
        <v>398.26476009262399</v>
      </c>
      <c r="D26" s="52">
        <v>410.71496299026398</v>
      </c>
      <c r="E26" s="52">
        <v>12.450202897639997</v>
      </c>
      <c r="F26" s="53">
        <v>3.126112110633255E-2</v>
      </c>
      <c r="G26" s="45">
        <v>388.56381597759298</v>
      </c>
      <c r="H26" s="45">
        <v>390.79246290873198</v>
      </c>
      <c r="I26" s="45">
        <v>2.2286469311389965</v>
      </c>
      <c r="J26" s="46">
        <v>5.7356007932234075E-3</v>
      </c>
      <c r="K26" s="47" t="s">
        <v>933</v>
      </c>
      <c r="L26" s="55">
        <f t="shared" ref="L26:L32" si="0">G26-CO26-CP26</f>
        <v>377.00190697759297</v>
      </c>
      <c r="M26" s="55">
        <f t="shared" ref="M26:M32" si="1">H26-CO26-CP26</f>
        <v>379.23055390873196</v>
      </c>
      <c r="N26" s="55">
        <f t="shared" ref="N26:N32" si="2">M26-L26</f>
        <v>2.2286469311389965</v>
      </c>
      <c r="O26" s="56">
        <f t="shared" ref="O26:O32" si="3">N26/L26</f>
        <v>5.9115004192046581E-3</v>
      </c>
      <c r="P26" s="54"/>
      <c r="AB26" t="s">
        <v>849</v>
      </c>
      <c r="AC26" s="2">
        <v>398.26476009262399</v>
      </c>
      <c r="AD26" s="2">
        <v>400.66260990092201</v>
      </c>
      <c r="AE26" s="2">
        <v>2.3978498082980195</v>
      </c>
      <c r="AF26" s="1">
        <v>6.0207431050147506E-3</v>
      </c>
      <c r="AG26" s="2">
        <v>388.56381597759298</v>
      </c>
      <c r="AH26" s="2">
        <v>389.19106755114399</v>
      </c>
      <c r="AI26" s="2">
        <v>0.62725157355100691</v>
      </c>
      <c r="AJ26" s="1">
        <v>1.6142819988858102E-3</v>
      </c>
      <c r="AM26" t="s">
        <v>849</v>
      </c>
      <c r="AN26" s="2">
        <v>398.26476009262399</v>
      </c>
      <c r="AO26" s="2">
        <v>404.974937911506</v>
      </c>
      <c r="AP26" s="2">
        <v>6.7101778188820163</v>
      </c>
      <c r="AQ26" s="1">
        <v>1.6848535173740801E-2</v>
      </c>
      <c r="AR26" s="2">
        <v>399.36285832827298</v>
      </c>
      <c r="AS26" s="2">
        <v>1.0980982356489903</v>
      </c>
      <c r="AT26" s="1">
        <v>2.7572066265506567E-3</v>
      </c>
      <c r="AU26" s="2">
        <v>398.81640418969295</v>
      </c>
      <c r="AV26" s="2">
        <v>0.55164409706895867</v>
      </c>
      <c r="AW26" s="1">
        <v>1.3851190272035703E-3</v>
      </c>
      <c r="AX26" s="2">
        <v>402.25569874901998</v>
      </c>
      <c r="AY26" s="2">
        <v>3.990938656395997</v>
      </c>
      <c r="AZ26" s="1">
        <v>1.0020817949014191E-2</v>
      </c>
      <c r="BA26" s="2">
        <v>399.68529749938205</v>
      </c>
      <c r="BB26" s="2">
        <v>1.4205374067580578</v>
      </c>
      <c r="BC26" s="1">
        <v>3.5668167236982884E-3</v>
      </c>
      <c r="BD26" s="2">
        <v>413.77850664686605</v>
      </c>
      <c r="BE26" s="2">
        <v>15.513746554242061</v>
      </c>
      <c r="BF26" s="1">
        <v>3.8953349903802802E-2</v>
      </c>
      <c r="BG26" s="1"/>
      <c r="BH26" t="s">
        <v>849</v>
      </c>
      <c r="BI26" s="2">
        <v>388.56381597759298</v>
      </c>
      <c r="BJ26" s="2">
        <v>390.11918057469398</v>
      </c>
      <c r="BK26" s="2">
        <v>1.5553645971010042</v>
      </c>
      <c r="BL26" s="1">
        <v>4.0028549575256804E-3</v>
      </c>
      <c r="BM26" s="2">
        <v>388.812644532653</v>
      </c>
      <c r="BN26" s="2">
        <v>0.24882855506001533</v>
      </c>
      <c r="BO26" s="1">
        <v>6.4038015077133267E-4</v>
      </c>
      <c r="BP26" s="2">
        <v>388.71970541314897</v>
      </c>
      <c r="BQ26" s="2">
        <v>0.15588943555599144</v>
      </c>
      <c r="BR26" s="1">
        <v>4.0119390727051381E-4</v>
      </c>
      <c r="BS26" s="2">
        <v>389.19953484497103</v>
      </c>
      <c r="BT26" s="2">
        <v>0.63571886737804562</v>
      </c>
      <c r="BU26" s="1">
        <v>1.6360732555053587E-3</v>
      </c>
      <c r="BV26" s="2">
        <v>388.86329776191701</v>
      </c>
      <c r="BW26" s="2">
        <v>0.29948178432402983</v>
      </c>
      <c r="BX26" s="1">
        <v>7.707402799989483E-4</v>
      </c>
      <c r="BY26" s="2">
        <v>391.94680562806496</v>
      </c>
      <c r="BZ26" s="2">
        <v>3.3829896504719841</v>
      </c>
      <c r="CA26" s="1">
        <v>8.706393934187295E-3</v>
      </c>
      <c r="CC26" t="s">
        <v>849</v>
      </c>
      <c r="CE26" s="23">
        <v>398.26476009262399</v>
      </c>
      <c r="CF26" s="23">
        <v>397.11027073844394</v>
      </c>
      <c r="CG26" s="23">
        <v>-1.1544893541800434</v>
      </c>
      <c r="CH26" s="24">
        <v>-2.8987986632599506E-3</v>
      </c>
      <c r="CI26" s="2">
        <v>388.56381597759298</v>
      </c>
      <c r="CJ26" s="2">
        <v>387.93162435236599</v>
      </c>
      <c r="CK26" s="2">
        <v>-0.63219162522699435</v>
      </c>
      <c r="CL26" s="1">
        <v>-1.6269956162450559E-3</v>
      </c>
      <c r="CN26" s="25" t="s">
        <v>849</v>
      </c>
      <c r="CO26" s="27">
        <v>0</v>
      </c>
      <c r="CP26" s="27">
        <v>11.561909</v>
      </c>
      <c r="CQ26" s="28">
        <f>CH26-CO26-CP26</f>
        <v>-11.56480779866326</v>
      </c>
      <c r="CR26" s="27">
        <f>CI26-CO26-CP26</f>
        <v>377.00190697759297</v>
      </c>
      <c r="CU26" s="30">
        <v>26</v>
      </c>
      <c r="CV26" s="30"/>
      <c r="CW26" s="30"/>
      <c r="CX26" s="30"/>
      <c r="CY26" s="30"/>
      <c r="CZ26" s="30"/>
      <c r="DA26" s="30"/>
      <c r="DB26" s="30"/>
      <c r="DC26" s="30"/>
      <c r="DD26" s="30"/>
      <c r="DE26" s="30"/>
      <c r="DF26" s="30"/>
      <c r="DG26" s="30"/>
    </row>
    <row r="27" spans="1:111" ht="15.75" x14ac:dyDescent="0.25">
      <c r="A27" t="s">
        <v>848</v>
      </c>
      <c r="B27" t="s">
        <v>850</v>
      </c>
      <c r="C27" s="52">
        <v>3918.4973542698203</v>
      </c>
      <c r="D27" s="52">
        <v>3922.53207906327</v>
      </c>
      <c r="E27" s="52">
        <v>4.0347247934496409</v>
      </c>
      <c r="F27" s="53">
        <v>1.0296612269121918E-3</v>
      </c>
      <c r="G27" s="45">
        <v>3954.18589061374</v>
      </c>
      <c r="H27" s="45">
        <v>3947.23095108487</v>
      </c>
      <c r="I27" s="45">
        <v>-6.9549395288699998</v>
      </c>
      <c r="J27" s="46">
        <v>-1.7588802654370163E-3</v>
      </c>
      <c r="K27" s="47" t="s">
        <v>933</v>
      </c>
      <c r="L27" s="55">
        <f t="shared" si="0"/>
        <v>3842.57754461374</v>
      </c>
      <c r="M27" s="55">
        <f t="shared" si="1"/>
        <v>3835.62260508487</v>
      </c>
      <c r="N27" s="55">
        <f t="shared" si="2"/>
        <v>-6.9549395288699998</v>
      </c>
      <c r="O27" s="56">
        <f t="shared" si="3"/>
        <v>-1.8099672545630091E-3</v>
      </c>
      <c r="P27" s="54"/>
      <c r="AB27" t="s">
        <v>850</v>
      </c>
      <c r="AC27" s="2">
        <v>3918.4973542698203</v>
      </c>
      <c r="AD27" s="2">
        <v>3899.3908312109997</v>
      </c>
      <c r="AE27" s="2">
        <v>-19.106523058820585</v>
      </c>
      <c r="AF27" s="1">
        <v>-4.8759821256485012E-3</v>
      </c>
      <c r="AG27" s="2">
        <v>3954.18589061374</v>
      </c>
      <c r="AH27" s="2">
        <v>3949.66474964491</v>
      </c>
      <c r="AI27" s="2">
        <v>-4.5211409688299682</v>
      </c>
      <c r="AJ27" s="1">
        <v>-1.1433809876167024E-3</v>
      </c>
      <c r="AM27" t="s">
        <v>850</v>
      </c>
      <c r="AN27" s="2">
        <v>3918.4973542698203</v>
      </c>
      <c r="AO27" s="2">
        <v>3914.83224089641</v>
      </c>
      <c r="AP27" s="2">
        <v>-3.6651133734103496</v>
      </c>
      <c r="AQ27" s="1">
        <v>-9.353364420207228E-4</v>
      </c>
      <c r="AR27" s="2">
        <v>3918.0067302225498</v>
      </c>
      <c r="AS27" s="2">
        <v>-0.49062404727055764</v>
      </c>
      <c r="AT27" s="1">
        <v>-1.2520719115350311E-4</v>
      </c>
      <c r="AU27" s="2">
        <v>3917.4599407738301</v>
      </c>
      <c r="AV27" s="2">
        <v>-1.0374134959902221</v>
      </c>
      <c r="AW27" s="1">
        <v>-2.6474778523451003E-4</v>
      </c>
      <c r="AX27" s="2">
        <v>3916.26503635686</v>
      </c>
      <c r="AY27" s="2">
        <v>-2.2323179129602977</v>
      </c>
      <c r="AZ27" s="1">
        <v>-5.6968723241010628E-4</v>
      </c>
      <c r="BA27" s="2">
        <v>3917.41877266248</v>
      </c>
      <c r="BB27" s="2">
        <v>-1.0785816073403112</v>
      </c>
      <c r="BC27" s="1">
        <v>-2.7525388173735185E-4</v>
      </c>
      <c r="BD27" s="2">
        <v>3909.7488079946897</v>
      </c>
      <c r="BE27" s="2">
        <v>-8.7485462751305931</v>
      </c>
      <c r="BF27" s="1">
        <v>-2.232627837708675E-3</v>
      </c>
      <c r="BG27" s="1"/>
      <c r="BH27" t="s">
        <v>850</v>
      </c>
      <c r="BI27" s="2">
        <v>3954.18589061374</v>
      </c>
      <c r="BJ27" s="2">
        <v>3950.7102477440098</v>
      </c>
      <c r="BK27" s="2">
        <v>-3.4756428697301089</v>
      </c>
      <c r="BL27" s="1">
        <v>-8.7897811733647277E-4</v>
      </c>
      <c r="BM27" s="2">
        <v>3953.8098311871699</v>
      </c>
      <c r="BN27" s="2">
        <v>-0.37605942657000924</v>
      </c>
      <c r="BO27" s="1">
        <v>-9.5104134447164301E-5</v>
      </c>
      <c r="BP27" s="2">
        <v>3953.9853504911398</v>
      </c>
      <c r="BQ27" s="2">
        <v>-0.20054012260015952</v>
      </c>
      <c r="BR27" s="1">
        <v>-5.0715906674036798E-5</v>
      </c>
      <c r="BS27" s="2">
        <v>3949.94598083047</v>
      </c>
      <c r="BT27" s="2">
        <v>-4.2399097832699226</v>
      </c>
      <c r="BU27" s="1">
        <v>-1.0722585888878974E-3</v>
      </c>
      <c r="BV27" s="2">
        <v>3953.4873576820401</v>
      </c>
      <c r="BW27" s="2">
        <v>-0.69853293169990138</v>
      </c>
      <c r="BX27" s="1">
        <v>-1.7665657382422153E-4</v>
      </c>
      <c r="BY27" s="2">
        <v>3944.2151010452199</v>
      </c>
      <c r="BZ27" s="2">
        <v>-9.9707895685201038</v>
      </c>
      <c r="CA27" s="1">
        <v>-2.521578358819269E-3</v>
      </c>
      <c r="CC27" t="s">
        <v>850</v>
      </c>
      <c r="CE27" s="23">
        <v>3918.4973542698203</v>
      </c>
      <c r="CF27" s="23">
        <v>3947.2287056099199</v>
      </c>
      <c r="CG27" s="23">
        <v>28.731351340099536</v>
      </c>
      <c r="CH27" s="24">
        <v>7.3322370139646004E-3</v>
      </c>
      <c r="CI27" s="2">
        <v>3954.18589061374</v>
      </c>
      <c r="CJ27" s="2">
        <v>3960.5919454853001</v>
      </c>
      <c r="CK27" s="2">
        <v>6.4060548715601726</v>
      </c>
      <c r="CL27" s="1">
        <v>1.6200692250626263E-3</v>
      </c>
      <c r="CN27" s="25" t="s">
        <v>850</v>
      </c>
      <c r="CO27" s="27">
        <v>0</v>
      </c>
      <c r="CP27" s="27">
        <v>111.608346</v>
      </c>
      <c r="CQ27" s="28">
        <f>CH27-CO27-CP27</f>
        <v>-111.60101376298603</v>
      </c>
      <c r="CR27" s="27">
        <f>CI27-CO27-CP27</f>
        <v>3842.57754461374</v>
      </c>
      <c r="CU27" s="30">
        <v>27</v>
      </c>
      <c r="CV27" s="30"/>
      <c r="CW27" s="30"/>
      <c r="CX27" s="30"/>
      <c r="CY27" s="30"/>
      <c r="CZ27" s="30"/>
      <c r="DA27" s="30"/>
      <c r="DB27" s="30"/>
      <c r="DC27" s="30"/>
      <c r="DD27" s="30"/>
      <c r="DE27" s="30"/>
      <c r="DF27" s="30"/>
      <c r="DG27" s="30"/>
    </row>
    <row r="28" spans="1:111" ht="15.75" x14ac:dyDescent="0.25">
      <c r="A28" t="s">
        <v>851</v>
      </c>
      <c r="B28" t="s">
        <v>853</v>
      </c>
      <c r="C28" s="52">
        <v>1682.047692827</v>
      </c>
      <c r="D28" s="52">
        <v>1691.8059617561501</v>
      </c>
      <c r="E28" s="52">
        <v>9.7582689291500628</v>
      </c>
      <c r="F28" s="53">
        <v>5.8014222609523288E-3</v>
      </c>
      <c r="G28" s="45">
        <v>1748.57737558954</v>
      </c>
      <c r="H28" s="45">
        <v>1750.0718731767199</v>
      </c>
      <c r="I28" s="45">
        <v>1.4944975871799215</v>
      </c>
      <c r="J28" s="46">
        <v>8.5469342566327417E-4</v>
      </c>
      <c r="K28" s="47" t="s">
        <v>933</v>
      </c>
      <c r="L28" s="55">
        <f t="shared" si="0"/>
        <v>1660.03591858954</v>
      </c>
      <c r="M28" s="55">
        <f t="shared" si="1"/>
        <v>1661.5304161767199</v>
      </c>
      <c r="N28" s="55">
        <f t="shared" si="2"/>
        <v>1.4944975871799215</v>
      </c>
      <c r="O28" s="56">
        <f t="shared" si="3"/>
        <v>9.0028027131468995E-4</v>
      </c>
      <c r="P28" s="54"/>
      <c r="AB28" t="s">
        <v>853</v>
      </c>
      <c r="AC28" s="2">
        <v>1682.047692827</v>
      </c>
      <c r="AD28" s="2">
        <v>1690.85754727884</v>
      </c>
      <c r="AE28" s="2">
        <v>8.8098544518400104</v>
      </c>
      <c r="AF28" s="1">
        <v>5.2375770850072506E-3</v>
      </c>
      <c r="AG28" s="2">
        <v>1748.57737558954</v>
      </c>
      <c r="AH28" s="2">
        <v>1750.5910041237901</v>
      </c>
      <c r="AI28" s="2">
        <v>2.0136285342500742</v>
      </c>
      <c r="AJ28" s="1">
        <v>1.1515810294475365E-3</v>
      </c>
      <c r="AM28" t="s">
        <v>853</v>
      </c>
      <c r="AN28" s="2">
        <v>1682.047692827</v>
      </c>
      <c r="AO28" s="2">
        <v>1706.1075665434598</v>
      </c>
      <c r="AP28" s="2">
        <v>24.059873716459833</v>
      </c>
      <c r="AQ28" s="1">
        <v>1.4303918859769461E-2</v>
      </c>
      <c r="AR28" s="2">
        <v>1686.660418039</v>
      </c>
      <c r="AS28" s="2">
        <v>4.6127252119999866</v>
      </c>
      <c r="AT28" s="1">
        <v>2.7423272429614809E-3</v>
      </c>
      <c r="AU28" s="2">
        <v>1684.03974019046</v>
      </c>
      <c r="AV28" s="2">
        <v>1.9920473634599603</v>
      </c>
      <c r="AW28" s="1">
        <v>1.1842989779391731E-3</v>
      </c>
      <c r="AX28" s="2">
        <v>1689.5076363114199</v>
      </c>
      <c r="AY28" s="2">
        <v>7.4599434844199095</v>
      </c>
      <c r="AZ28" s="1">
        <v>4.4350368400565745E-3</v>
      </c>
      <c r="BA28" s="2">
        <v>1689.41306899342</v>
      </c>
      <c r="BB28" s="2">
        <v>7.3653761664199919</v>
      </c>
      <c r="BC28" s="1">
        <v>4.3788152962780033E-3</v>
      </c>
      <c r="BD28" s="2">
        <v>1733.89840554647</v>
      </c>
      <c r="BE28" s="2">
        <v>51.850712719470039</v>
      </c>
      <c r="BF28" s="1">
        <v>3.0825946815054385E-2</v>
      </c>
      <c r="BG28" s="1"/>
      <c r="BH28" t="s">
        <v>853</v>
      </c>
      <c r="BI28" s="2">
        <v>1748.57737558954</v>
      </c>
      <c r="BJ28" s="2">
        <v>1752.47055441975</v>
      </c>
      <c r="BK28" s="2">
        <v>3.8931788302099903</v>
      </c>
      <c r="BL28" s="1">
        <v>2.2264835886358129E-3</v>
      </c>
      <c r="BM28" s="2">
        <v>1749.5781361561699</v>
      </c>
      <c r="BN28" s="2">
        <v>1.0007605666298787</v>
      </c>
      <c r="BO28" s="1">
        <v>5.7232844288201328E-4</v>
      </c>
      <c r="BP28" s="2">
        <v>1749.2155413640298</v>
      </c>
      <c r="BQ28" s="2">
        <v>0.6381657744898348</v>
      </c>
      <c r="BR28" s="1">
        <v>3.6496284545296407E-4</v>
      </c>
      <c r="BS28" s="2">
        <v>1747.8092950508899</v>
      </c>
      <c r="BT28" s="2">
        <v>-0.76808053865011061</v>
      </c>
      <c r="BU28" s="1">
        <v>-4.3926025200408938E-4</v>
      </c>
      <c r="BV28" s="2">
        <v>1750.00486776041</v>
      </c>
      <c r="BW28" s="2">
        <v>1.4274921708699821</v>
      </c>
      <c r="BX28" s="1">
        <v>8.1637346496531062E-4</v>
      </c>
      <c r="BY28" s="2">
        <v>1755.9092830172999</v>
      </c>
      <c r="BZ28" s="2">
        <v>7.3319074277599157</v>
      </c>
      <c r="CA28" s="1">
        <v>4.1930700523263569E-3</v>
      </c>
      <c r="CC28" t="s">
        <v>853</v>
      </c>
      <c r="CE28" s="23">
        <v>1682.047692827</v>
      </c>
      <c r="CF28" s="23">
        <v>1650.3743966454699</v>
      </c>
      <c r="CG28" s="23">
        <v>-31.673296181530077</v>
      </c>
      <c r="CH28" s="24">
        <v>-1.883020102022024E-2</v>
      </c>
      <c r="CI28" s="2">
        <v>1748.57737558954</v>
      </c>
      <c r="CJ28" s="2">
        <v>1744.73503932536</v>
      </c>
      <c r="CK28" s="2">
        <v>-3.8423362641799486</v>
      </c>
      <c r="CL28" s="1">
        <v>-2.197407056627671E-3</v>
      </c>
      <c r="CN28" s="25" t="s">
        <v>853</v>
      </c>
      <c r="CO28" s="27">
        <v>0.42224099999999998</v>
      </c>
      <c r="CP28" s="27">
        <v>88.119215999999994</v>
      </c>
      <c r="CQ28" s="28">
        <f>CH29-CO28-CP28</f>
        <v>-88.552153774004751</v>
      </c>
      <c r="CR28" s="27">
        <f>CI29-CO28-CP28</f>
        <v>2526.3116853183396</v>
      </c>
      <c r="CU28" s="30"/>
      <c r="CV28" s="30"/>
      <c r="CW28" s="30"/>
      <c r="CX28" s="30"/>
      <c r="CY28" s="30"/>
      <c r="CZ28" s="30"/>
      <c r="DA28" s="30"/>
      <c r="DB28" s="30"/>
      <c r="DC28" s="30"/>
      <c r="DD28" s="30"/>
      <c r="DE28" s="30"/>
      <c r="DF28" s="30"/>
      <c r="DG28" s="30"/>
    </row>
    <row r="29" spans="1:111" ht="15.75" x14ac:dyDescent="0.25">
      <c r="A29" t="s">
        <v>852</v>
      </c>
      <c r="B29" t="s">
        <v>854</v>
      </c>
      <c r="C29" s="52">
        <v>2632.77199372015</v>
      </c>
      <c r="D29" s="52">
        <v>2661.4640344357099</v>
      </c>
      <c r="E29" s="52">
        <v>28.69204071555987</v>
      </c>
      <c r="F29" s="53">
        <v>1.0898034764878195E-2</v>
      </c>
      <c r="G29" s="45">
        <v>2614.8531423183399</v>
      </c>
      <c r="H29" s="45">
        <v>2615.2230926183902</v>
      </c>
      <c r="I29" s="45">
        <v>0.36995030005027729</v>
      </c>
      <c r="J29" s="46">
        <v>1.4148033557336907E-4</v>
      </c>
      <c r="K29" s="47" t="s">
        <v>933</v>
      </c>
      <c r="L29" s="55">
        <f t="shared" si="0"/>
        <v>2486.03967131834</v>
      </c>
      <c r="M29" s="55">
        <f t="shared" si="1"/>
        <v>2486.4096216183902</v>
      </c>
      <c r="N29" s="55">
        <f t="shared" si="2"/>
        <v>0.36995030005027729</v>
      </c>
      <c r="O29" s="56">
        <f t="shared" si="3"/>
        <v>1.4881110077141034E-4</v>
      </c>
      <c r="P29" s="54"/>
      <c r="AB29" t="s">
        <v>854</v>
      </c>
      <c r="AC29" s="2">
        <v>2632.77199372015</v>
      </c>
      <c r="AD29" s="2">
        <v>2649.7656733662702</v>
      </c>
      <c r="AE29" s="2">
        <v>16.993679646120199</v>
      </c>
      <c r="AF29" s="1">
        <v>6.4546719908349717E-3</v>
      </c>
      <c r="AG29" s="2">
        <v>2614.8531423183399</v>
      </c>
      <c r="AH29" s="2">
        <v>2618.63139517335</v>
      </c>
      <c r="AI29" s="2">
        <v>3.7782528550101233</v>
      </c>
      <c r="AJ29" s="1">
        <v>1.4449197141757292E-3</v>
      </c>
      <c r="AM29" t="s">
        <v>854</v>
      </c>
      <c r="AN29" s="2">
        <v>2632.77199372015</v>
      </c>
      <c r="AO29" s="2">
        <v>2665.6603639506202</v>
      </c>
      <c r="AP29" s="2">
        <v>32.888370230470173</v>
      </c>
      <c r="AQ29" s="1">
        <v>1.2491917381724487E-2</v>
      </c>
      <c r="AR29" s="2">
        <v>2638.4617130153597</v>
      </c>
      <c r="AS29" s="2">
        <v>5.6897192952096702</v>
      </c>
      <c r="AT29" s="1">
        <v>2.1611135748865222E-3</v>
      </c>
      <c r="AU29" s="2">
        <v>2630.2121133423402</v>
      </c>
      <c r="AV29" s="2">
        <v>-2.5598803778098045</v>
      </c>
      <c r="AW29" s="1">
        <v>-9.7231373773186164E-4</v>
      </c>
      <c r="AX29" s="2">
        <v>2644.5460053609299</v>
      </c>
      <c r="AY29" s="2">
        <v>11.774011640779918</v>
      </c>
      <c r="AZ29" s="1">
        <v>4.4720969642885961E-3</v>
      </c>
      <c r="BA29" s="2">
        <v>2642.4297317478899</v>
      </c>
      <c r="BB29" s="2">
        <v>9.6577380277399243</v>
      </c>
      <c r="BC29" s="1">
        <v>3.6682774090487729E-3</v>
      </c>
      <c r="BD29" s="2">
        <v>2698.1988640500999</v>
      </c>
      <c r="BE29" s="2">
        <v>65.426870329949907</v>
      </c>
      <c r="BF29" s="1">
        <v>2.4850944360548542E-2</v>
      </c>
      <c r="BG29" s="1"/>
      <c r="BH29" t="s">
        <v>854</v>
      </c>
      <c r="BI29" s="2">
        <v>2614.8531423183399</v>
      </c>
      <c r="BJ29" s="2">
        <v>2620.68915141669</v>
      </c>
      <c r="BK29" s="2">
        <v>5.8360090983501323</v>
      </c>
      <c r="BL29" s="1">
        <v>2.2318687821893898E-3</v>
      </c>
      <c r="BM29" s="2">
        <v>2615.89398337383</v>
      </c>
      <c r="BN29" s="2">
        <v>1.0408410554900911</v>
      </c>
      <c r="BO29" s="1">
        <v>3.9804952662361644E-4</v>
      </c>
      <c r="BP29" s="2">
        <v>2614.2915727760401</v>
      </c>
      <c r="BQ29" s="2">
        <v>-0.56156954229982148</v>
      </c>
      <c r="BR29" s="1">
        <v>-2.147614079014516E-4</v>
      </c>
      <c r="BS29" s="2">
        <v>2614.3682345002799</v>
      </c>
      <c r="BT29" s="2">
        <v>-0.48490781806003724</v>
      </c>
      <c r="BU29" s="1">
        <v>-1.8544361448540698E-4</v>
      </c>
      <c r="BV29" s="2">
        <v>2616.5386571271101</v>
      </c>
      <c r="BW29" s="2">
        <v>1.6855148087702219</v>
      </c>
      <c r="BX29" s="1">
        <v>6.4459253236525446E-4</v>
      </c>
      <c r="BY29" s="2">
        <v>2624.8227225031901</v>
      </c>
      <c r="BZ29" s="2">
        <v>9.9695801848502015</v>
      </c>
      <c r="CA29" s="1">
        <v>3.8126730803746513E-3</v>
      </c>
      <c r="CC29" t="s">
        <v>854</v>
      </c>
      <c r="CE29" s="23">
        <v>2632.77199372015</v>
      </c>
      <c r="CF29" s="23">
        <v>2604.6098266972799</v>
      </c>
      <c r="CG29" s="23">
        <v>-28.162167022870108</v>
      </c>
      <c r="CH29" s="24">
        <v>-1.0696774004754018E-2</v>
      </c>
      <c r="CI29" s="2">
        <v>2614.8531423183399</v>
      </c>
      <c r="CJ29" s="2">
        <v>2607.5128114734998</v>
      </c>
      <c r="CK29" s="2">
        <v>-7.3403308448400821</v>
      </c>
      <c r="CL29" s="1">
        <v>-2.8071675330615751E-3</v>
      </c>
      <c r="CN29" s="25" t="s">
        <v>854</v>
      </c>
      <c r="CO29" s="27">
        <v>0.88833099999999998</v>
      </c>
      <c r="CP29" s="27">
        <v>127.92514</v>
      </c>
      <c r="CQ29" s="28">
        <f>CH30-CO29-CP29</f>
        <v>-128.81347099909794</v>
      </c>
      <c r="CR29" s="27">
        <f>CI30-CO29-CP29</f>
        <v>1011.0386936319298</v>
      </c>
      <c r="CU29" s="30">
        <v>28</v>
      </c>
      <c r="CV29" s="30"/>
      <c r="CW29" s="30"/>
      <c r="CX29" s="30"/>
      <c r="CY29" s="30"/>
      <c r="CZ29" s="30"/>
      <c r="DA29" s="30"/>
      <c r="DB29" s="30"/>
      <c r="DC29" s="30"/>
      <c r="DD29" s="30"/>
      <c r="DE29" s="30"/>
      <c r="DF29" s="30"/>
      <c r="DG29" s="30"/>
    </row>
    <row r="30" spans="1:111" ht="15.75" x14ac:dyDescent="0.25">
      <c r="A30" t="s">
        <v>829</v>
      </c>
      <c r="B30" t="s">
        <v>12</v>
      </c>
      <c r="C30" s="52">
        <v>1107.1676526319302</v>
      </c>
      <c r="D30" s="52">
        <v>1141.6651249710201</v>
      </c>
      <c r="E30" s="52">
        <v>34.497472339089882</v>
      </c>
      <c r="F30" s="53">
        <v>3.1158309454835848E-2</v>
      </c>
      <c r="G30" s="45">
        <v>1139.85216463193</v>
      </c>
      <c r="H30" s="45">
        <v>1174.3496369710199</v>
      </c>
      <c r="I30" s="45">
        <v>34.497472339089882</v>
      </c>
      <c r="J30" s="46">
        <v>3.026486540053154E-2</v>
      </c>
      <c r="K30" s="47" t="s">
        <v>933</v>
      </c>
      <c r="L30" s="55">
        <f t="shared" si="0"/>
        <v>1107.16765263193</v>
      </c>
      <c r="M30" s="55">
        <f t="shared" si="1"/>
        <v>1141.6651249710198</v>
      </c>
      <c r="N30" s="55">
        <f t="shared" si="2"/>
        <v>34.497472339089882</v>
      </c>
      <c r="O30" s="56">
        <f t="shared" si="3"/>
        <v>3.1158309454835855E-2</v>
      </c>
      <c r="P30" s="54"/>
      <c r="AB30" t="s">
        <v>12</v>
      </c>
      <c r="AC30" s="2">
        <v>1107.1676526319302</v>
      </c>
      <c r="AD30" s="2">
        <v>1107.1676530116702</v>
      </c>
      <c r="AE30" s="2">
        <v>3.7973995858919807E-7</v>
      </c>
      <c r="AF30" s="1">
        <v>3.429832489113009E-10</v>
      </c>
      <c r="AG30" s="2">
        <v>1139.85216463193</v>
      </c>
      <c r="AH30" s="2">
        <v>1139.8521650116702</v>
      </c>
      <c r="AI30" s="2">
        <v>3.7974018596287351E-7</v>
      </c>
      <c r="AJ30" s="1">
        <v>3.3314862904655319E-10</v>
      </c>
      <c r="AM30" t="s">
        <v>12</v>
      </c>
      <c r="AN30" s="2">
        <v>1107.1676526319302</v>
      </c>
      <c r="AO30" s="2">
        <v>1117.3554892443399</v>
      </c>
      <c r="AP30" s="2">
        <v>10.187836612409683</v>
      </c>
      <c r="AQ30" s="1">
        <v>9.2017108594090718E-3</v>
      </c>
      <c r="AR30" s="2">
        <v>1107.1676526470699</v>
      </c>
      <c r="AS30" s="2">
        <v>1.5139676179387607E-8</v>
      </c>
      <c r="AT30" s="1">
        <v>1.3674239979282235E-11</v>
      </c>
      <c r="AU30" s="2">
        <v>1107.1676530318698</v>
      </c>
      <c r="AV30" s="2">
        <v>3.9993960854189936E-7</v>
      </c>
      <c r="AW30" s="1">
        <v>3.6122768542882669E-10</v>
      </c>
      <c r="AX30" s="2">
        <v>1126.81322121382</v>
      </c>
      <c r="AY30" s="2">
        <v>19.645568581889847</v>
      </c>
      <c r="AZ30" s="1">
        <v>1.7743987132562002E-2</v>
      </c>
      <c r="BA30" s="2">
        <v>1107.1676525498499</v>
      </c>
      <c r="BB30" s="2">
        <v>-8.2080305219278671E-8</v>
      </c>
      <c r="BC30" s="1">
        <v>-7.4135389544807876E-11</v>
      </c>
      <c r="BD30" s="2">
        <v>1141.66512689876</v>
      </c>
      <c r="BE30" s="2">
        <v>34.49747426682984</v>
      </c>
      <c r="BF30" s="1">
        <v>3.1158311195981333E-2</v>
      </c>
      <c r="BG30" s="1"/>
      <c r="BH30" t="s">
        <v>12</v>
      </c>
      <c r="BI30" s="2">
        <v>1139.85216463193</v>
      </c>
      <c r="BJ30" s="2">
        <v>1150.0400012443399</v>
      </c>
      <c r="BK30" s="2">
        <v>10.18783661240991</v>
      </c>
      <c r="BL30" s="1">
        <v>8.9378578455388269E-3</v>
      </c>
      <c r="BM30" s="2">
        <v>1139.8521646470699</v>
      </c>
      <c r="BN30" s="2">
        <v>1.513990355306305E-8</v>
      </c>
      <c r="BO30" s="1">
        <v>1.3282339607568215E-11</v>
      </c>
      <c r="BP30" s="2">
        <v>1139.8521650318698</v>
      </c>
      <c r="BQ30" s="2">
        <v>3.999398359155748E-7</v>
      </c>
      <c r="BR30" s="1">
        <v>3.5086991833254053E-10</v>
      </c>
      <c r="BS30" s="2">
        <v>1159.4977332138201</v>
      </c>
      <c r="BT30" s="2">
        <v>19.645568581890075</v>
      </c>
      <c r="BU30" s="1">
        <v>1.7235189958369583E-2</v>
      </c>
      <c r="BV30" s="2">
        <v>1139.8521645498499</v>
      </c>
      <c r="BW30" s="2">
        <v>-8.2080077845603228E-8</v>
      </c>
      <c r="BX30" s="1">
        <v>-7.200940647606502E-11</v>
      </c>
      <c r="BY30" s="2">
        <v>1174.3496388987601</v>
      </c>
      <c r="BZ30" s="2">
        <v>34.497474266830068</v>
      </c>
      <c r="CA30" s="1">
        <v>3.0264867091751024E-2</v>
      </c>
      <c r="CC30" t="s">
        <v>12</v>
      </c>
      <c r="CE30" s="23">
        <v>1107.1676526319302</v>
      </c>
      <c r="CF30" s="23">
        <v>1107.16765363065</v>
      </c>
      <c r="CG30" s="23">
        <v>9.9871976999565959E-7</v>
      </c>
      <c r="CH30" s="24">
        <v>9.0204926744520476E-10</v>
      </c>
      <c r="CI30" s="2">
        <v>1139.85216463193</v>
      </c>
      <c r="CJ30" s="2">
        <v>1139.85216563065</v>
      </c>
      <c r="CK30" s="2">
        <v>9.9871999736933503E-7</v>
      </c>
      <c r="CL30" s="1">
        <v>8.7618379677493698E-10</v>
      </c>
      <c r="CN30" s="25" t="s">
        <v>12</v>
      </c>
      <c r="CO30" s="27">
        <v>0</v>
      </c>
      <c r="CP30" s="27">
        <v>32.684511999999998</v>
      </c>
      <c r="CQ30" s="28">
        <f>CH32-CO30-CP30</f>
        <v>-32.686938482281519</v>
      </c>
      <c r="CR30" s="27">
        <f>CI32-CO30-CP30</f>
        <v>3529.6895741514604</v>
      </c>
      <c r="CU30" s="30">
        <v>29</v>
      </c>
      <c r="CV30" s="30"/>
      <c r="CW30" s="30"/>
      <c r="CX30" s="30"/>
      <c r="CY30" s="30"/>
      <c r="CZ30" s="30"/>
      <c r="DA30" s="30"/>
      <c r="DB30" s="30"/>
      <c r="DC30" s="30"/>
      <c r="DD30" s="30"/>
      <c r="DE30" s="30"/>
      <c r="DF30" s="30"/>
      <c r="DG30" s="30"/>
    </row>
    <row r="31" spans="1:111" ht="15.75" x14ac:dyDescent="0.25">
      <c r="A31" t="s">
        <v>855</v>
      </c>
      <c r="B31" t="s">
        <v>903</v>
      </c>
      <c r="C31" s="52">
        <v>450.25715309580897</v>
      </c>
      <c r="D31" s="52">
        <v>453.02129720641602</v>
      </c>
      <c r="E31" s="52">
        <v>2.7641441106070488</v>
      </c>
      <c r="F31" s="53">
        <v>6.1390343087317353E-3</v>
      </c>
      <c r="G31" s="45">
        <v>458.68931780688899</v>
      </c>
      <c r="H31" s="45">
        <v>460.82357524176001</v>
      </c>
      <c r="I31" s="45">
        <v>2.1342574348710173</v>
      </c>
      <c r="J31" s="46">
        <v>4.6529477622793752E-3</v>
      </c>
      <c r="K31" s="47" t="s">
        <v>933</v>
      </c>
      <c r="L31" s="55">
        <f t="shared" si="0"/>
        <v>444.58279380688896</v>
      </c>
      <c r="M31" s="55">
        <f t="shared" si="1"/>
        <v>446.71705124175998</v>
      </c>
      <c r="N31" s="55">
        <f t="shared" si="2"/>
        <v>2.1342574348710173</v>
      </c>
      <c r="O31" s="56">
        <f t="shared" si="3"/>
        <v>4.8005848732824855E-3</v>
      </c>
      <c r="P31" s="54"/>
      <c r="AB31" t="s">
        <v>903</v>
      </c>
      <c r="AC31" s="2">
        <v>450.25715309580897</v>
      </c>
      <c r="AD31" s="2">
        <v>450.08614517303903</v>
      </c>
      <c r="AE31" s="2">
        <v>-0.17100792276994525</v>
      </c>
      <c r="AF31" s="1">
        <v>-3.7980056861763384E-4</v>
      </c>
      <c r="AG31" s="2">
        <v>458.68931780688899</v>
      </c>
      <c r="AH31" s="2">
        <v>458.56460737927904</v>
      </c>
      <c r="AI31" s="2">
        <v>-0.12471042760995488</v>
      </c>
      <c r="AJ31" s="1">
        <v>-2.7188430767524158E-4</v>
      </c>
      <c r="AM31" t="s">
        <v>903</v>
      </c>
      <c r="AN31" s="2">
        <v>450.25715309580897</v>
      </c>
      <c r="AO31" s="2">
        <v>449.57286816989603</v>
      </c>
      <c r="AP31" s="2">
        <v>-0.68428492591294798</v>
      </c>
      <c r="AQ31" s="1">
        <v>-1.5197646971470565E-3</v>
      </c>
      <c r="AR31" s="2">
        <v>450.24996632595099</v>
      </c>
      <c r="AS31" s="2">
        <v>-7.1867698579808348E-3</v>
      </c>
      <c r="AT31" s="1">
        <v>-1.5961478476393203E-5</v>
      </c>
      <c r="AU31" s="2">
        <v>455.62894039440999</v>
      </c>
      <c r="AV31" s="2">
        <v>5.3717872986010207</v>
      </c>
      <c r="AW31" s="1">
        <v>1.1930487415172664E-2</v>
      </c>
      <c r="AX31" s="2">
        <v>449.98328885777801</v>
      </c>
      <c r="AY31" s="2">
        <v>-0.27386423803096704</v>
      </c>
      <c r="AZ31" s="1">
        <v>-6.0823961629032075E-4</v>
      </c>
      <c r="BA31" s="2">
        <v>450.29667924114199</v>
      </c>
      <c r="BB31" s="2">
        <v>3.9526145333013574E-2</v>
      </c>
      <c r="BC31" s="1">
        <v>8.778571325573792E-5</v>
      </c>
      <c r="BD31" s="2">
        <v>455.00424414115503</v>
      </c>
      <c r="BE31" s="2">
        <v>4.7470910453460533</v>
      </c>
      <c r="BF31" s="1">
        <v>1.0543066362647954E-2</v>
      </c>
      <c r="BG31" s="1"/>
      <c r="BH31" t="s">
        <v>903</v>
      </c>
      <c r="BI31" s="2">
        <v>458.68931780688899</v>
      </c>
      <c r="BJ31" s="2">
        <v>458.19423041690601</v>
      </c>
      <c r="BK31" s="2">
        <v>-0.4950873899829844</v>
      </c>
      <c r="BL31" s="1">
        <v>-1.0793523432159351E-3</v>
      </c>
      <c r="BM31" s="2">
        <v>458.68406318814897</v>
      </c>
      <c r="BN31" s="2">
        <v>-5.2546187400253075E-3</v>
      </c>
      <c r="BO31" s="1">
        <v>-1.1455725119453368E-5</v>
      </c>
      <c r="BP31" s="2">
        <v>461.629388715733</v>
      </c>
      <c r="BQ31" s="2">
        <v>2.9400709088440067</v>
      </c>
      <c r="BR31" s="1">
        <v>6.4097217761713704E-3</v>
      </c>
      <c r="BS31" s="2">
        <v>458.489918478785</v>
      </c>
      <c r="BT31" s="2">
        <v>-0.19939932810399341</v>
      </c>
      <c r="BU31" s="1">
        <v>-4.3471543888872892E-4</v>
      </c>
      <c r="BV31" s="2">
        <v>458.71823882629599</v>
      </c>
      <c r="BW31" s="2">
        <v>2.8921019406993764E-2</v>
      </c>
      <c r="BX31" s="1">
        <v>6.3051434346176975E-5</v>
      </c>
      <c r="BY31" s="2">
        <v>461.24663844434502</v>
      </c>
      <c r="BZ31" s="2">
        <v>2.55732063745603</v>
      </c>
      <c r="CA31" s="1">
        <v>5.5752783816358188E-3</v>
      </c>
      <c r="CC31" t="s">
        <v>903</v>
      </c>
      <c r="CE31" s="23">
        <v>450.25715309580897</v>
      </c>
      <c r="CF31" s="23">
        <v>447.86894793190902</v>
      </c>
      <c r="CG31" s="23">
        <v>-2.3882051638999542</v>
      </c>
      <c r="CH31" s="24">
        <v>-5.3040915563017706E-3</v>
      </c>
      <c r="CI31" s="2">
        <v>458.68931780688899</v>
      </c>
      <c r="CJ31" s="2">
        <v>458.14617915588497</v>
      </c>
      <c r="CK31" s="2">
        <v>-0.54313865100402836</v>
      </c>
      <c r="CL31" s="1">
        <v>-1.1841100935180118E-3</v>
      </c>
      <c r="CN31" s="25" t="s">
        <v>903</v>
      </c>
      <c r="CO31" s="27">
        <v>3.2010999999999998E-2</v>
      </c>
      <c r="CP31" s="27">
        <v>14.074513</v>
      </c>
      <c r="CQ31" s="28">
        <f>CH33-CO31-CP31</f>
        <v>-14.106524</v>
      </c>
      <c r="CR31" s="27">
        <f>CI33-CO31-CP31</f>
        <v>-14.106524</v>
      </c>
      <c r="CU31" s="30"/>
      <c r="CV31" s="30"/>
      <c r="CW31" s="30"/>
      <c r="CX31" s="30"/>
      <c r="CY31" s="30"/>
      <c r="CZ31" s="30"/>
      <c r="DA31" s="30"/>
      <c r="DB31" s="30"/>
      <c r="DC31" s="30"/>
      <c r="DD31" s="30"/>
      <c r="DE31" s="30"/>
      <c r="DF31" s="30"/>
      <c r="DG31" s="30"/>
    </row>
    <row r="32" spans="1:111" ht="15.75" x14ac:dyDescent="0.25">
      <c r="A32" t="s">
        <v>830</v>
      </c>
      <c r="B32" t="s">
        <v>13</v>
      </c>
      <c r="C32" s="52">
        <v>3539.3386181194101</v>
      </c>
      <c r="D32" s="52">
        <v>3528.37926869683</v>
      </c>
      <c r="E32" s="52">
        <v>-10.95934942258009</v>
      </c>
      <c r="F32" s="53">
        <v>-3.096439929899452E-3</v>
      </c>
      <c r="G32" s="45">
        <v>3562.3740861514602</v>
      </c>
      <c r="H32" s="45">
        <v>3562.3727457445302</v>
      </c>
      <c r="I32" s="45">
        <v>-1.3404069300122501E-3</v>
      </c>
      <c r="J32" s="46">
        <v>-3.7626787574696626E-7</v>
      </c>
      <c r="K32" s="47" t="s">
        <v>933</v>
      </c>
      <c r="L32" s="55">
        <f t="shared" si="0"/>
        <v>3514.4016181514598</v>
      </c>
      <c r="M32" s="55">
        <f t="shared" si="1"/>
        <v>3514.4002777445298</v>
      </c>
      <c r="N32" s="55">
        <f t="shared" si="2"/>
        <v>-1.3404069300122501E-3</v>
      </c>
      <c r="O32" s="56">
        <f t="shared" si="3"/>
        <v>-3.81404027100719E-7</v>
      </c>
      <c r="P32" s="54"/>
      <c r="AB32" t="s">
        <v>13</v>
      </c>
      <c r="AC32" s="2">
        <v>3539.3386181194101</v>
      </c>
      <c r="AD32" s="2">
        <v>3538.2561944888203</v>
      </c>
      <c r="AE32" s="2">
        <v>-1.0824236305898012</v>
      </c>
      <c r="AF32" s="1">
        <v>-3.0582652505990949E-4</v>
      </c>
      <c r="AG32" s="2">
        <v>3562.3740861514602</v>
      </c>
      <c r="AH32" s="2">
        <v>3562.3740345706801</v>
      </c>
      <c r="AI32" s="2">
        <v>-5.1580780109361513E-5</v>
      </c>
      <c r="AJ32" s="1">
        <v>-1.4479327230084862E-8</v>
      </c>
      <c r="AM32" t="s">
        <v>13</v>
      </c>
      <c r="AN32" s="2">
        <v>3539.3386181194101</v>
      </c>
      <c r="AO32" s="2">
        <v>3535.0095593423398</v>
      </c>
      <c r="AP32" s="2">
        <v>-4.3290587770702587</v>
      </c>
      <c r="AQ32" s="1">
        <v>-1.2231264776158823E-3</v>
      </c>
      <c r="AR32" s="2">
        <v>3539.2931206387002</v>
      </c>
      <c r="AS32" s="2">
        <v>-4.5497480709855154E-2</v>
      </c>
      <c r="AT32" s="1">
        <v>-1.2854797355905368E-5</v>
      </c>
      <c r="AU32" s="2">
        <v>3538.64435248464</v>
      </c>
      <c r="AV32" s="2">
        <v>-0.6942656347700904</v>
      </c>
      <c r="AW32" s="1">
        <v>-1.961568840053459E-4</v>
      </c>
      <c r="AX32" s="2">
        <v>3537.6053289677102</v>
      </c>
      <c r="AY32" s="2">
        <v>-1.7332891516998643</v>
      </c>
      <c r="AZ32" s="1">
        <v>-4.8972119899079588E-4</v>
      </c>
      <c r="BA32" s="2">
        <v>3539.5888593422801</v>
      </c>
      <c r="BB32" s="2">
        <v>0.25024122287004502</v>
      </c>
      <c r="BC32" s="1">
        <v>7.0702820461696319E-5</v>
      </c>
      <c r="BD32" s="2">
        <v>3533.6764325389299</v>
      </c>
      <c r="BE32" s="2">
        <v>-5.6621855804801271</v>
      </c>
      <c r="BF32" s="1">
        <v>-1.5997863418586011E-3</v>
      </c>
      <c r="BG32" s="1"/>
      <c r="BH32" t="s">
        <v>13</v>
      </c>
      <c r="BI32" s="2">
        <v>3562.3740861514602</v>
      </c>
      <c r="BJ32" s="2">
        <v>3562.37387856341</v>
      </c>
      <c r="BK32" s="2">
        <v>-2.0758805021614535E-4</v>
      </c>
      <c r="BL32" s="1">
        <v>-5.8272389478447211E-8</v>
      </c>
      <c r="BM32" s="2">
        <v>3562.3740839900397</v>
      </c>
      <c r="BN32" s="2">
        <v>-2.1614205252262764E-6</v>
      </c>
      <c r="BO32" s="1">
        <v>-6.0673597801777291E-10</v>
      </c>
      <c r="BP32" s="2">
        <v>3562.3740549484401</v>
      </c>
      <c r="BQ32" s="2">
        <v>-3.120302017123322E-5</v>
      </c>
      <c r="BR32" s="1">
        <v>-8.7590520862290402E-9</v>
      </c>
      <c r="BS32" s="2">
        <v>3562.3740033982199</v>
      </c>
      <c r="BT32" s="2">
        <v>-8.275324034912046E-5</v>
      </c>
      <c r="BU32" s="1">
        <v>-2.3229800786733568E-8</v>
      </c>
      <c r="BV32" s="2">
        <v>3562.3740980289504</v>
      </c>
      <c r="BW32" s="2">
        <v>1.1877490123879397E-5</v>
      </c>
      <c r="BX32" s="1">
        <v>3.3341501584722694E-9</v>
      </c>
      <c r="BY32" s="2">
        <v>3562.3738188657398</v>
      </c>
      <c r="BZ32" s="2">
        <v>-2.6728572038337006E-4</v>
      </c>
      <c r="CA32" s="1">
        <v>-7.5030222519984383E-8</v>
      </c>
      <c r="CC32" t="s">
        <v>13</v>
      </c>
      <c r="CE32" s="23">
        <v>3539.3386181194101</v>
      </c>
      <c r="CF32" s="23">
        <v>3530.7504756742401</v>
      </c>
      <c r="CG32" s="23">
        <v>-8.5881424451699786</v>
      </c>
      <c r="CH32" s="24">
        <v>-2.4264822815210593E-3</v>
      </c>
      <c r="CI32" s="2">
        <v>3562.3740861514602</v>
      </c>
      <c r="CJ32" s="2">
        <v>3562.37286994342</v>
      </c>
      <c r="CK32" s="2">
        <v>-1.2162080402049469E-3</v>
      </c>
      <c r="CL32" s="1">
        <v>-3.4140379724097223E-7</v>
      </c>
      <c r="CN32" s="25" t="s">
        <v>13</v>
      </c>
      <c r="CO32" s="27">
        <v>1.4E-5</v>
      </c>
      <c r="CP32" s="27">
        <v>47.972453999999999</v>
      </c>
      <c r="CQ32" s="28">
        <f>CH34-CO32-CP32</f>
        <v>-47.972467999999999</v>
      </c>
      <c r="CR32" s="27">
        <f>CI34-CO32-CP32</f>
        <v>-47.972467999999999</v>
      </c>
      <c r="CU32" s="30">
        <v>30</v>
      </c>
      <c r="CV32" s="30"/>
      <c r="CW32" s="30"/>
      <c r="CX32" s="30"/>
      <c r="CY32" s="30"/>
      <c r="CZ32" s="30"/>
      <c r="DA32" s="30"/>
      <c r="DB32" s="30"/>
      <c r="DC32" s="30"/>
      <c r="DD32" s="30"/>
      <c r="DE32" s="30"/>
      <c r="DF32" s="30"/>
      <c r="DG32" s="30"/>
    </row>
    <row r="33" spans="1:119" ht="15.75" x14ac:dyDescent="0.25">
      <c r="C33" s="52"/>
      <c r="D33" s="52"/>
      <c r="E33" s="52"/>
      <c r="F33" s="53"/>
      <c r="G33" s="45"/>
      <c r="H33" s="45"/>
      <c r="I33" s="45"/>
      <c r="J33" s="46"/>
      <c r="K33" s="47"/>
      <c r="L33" s="54"/>
      <c r="M33" s="54"/>
      <c r="N33" s="54"/>
      <c r="O33" s="54"/>
      <c r="P33" s="54"/>
      <c r="AC33" s="2"/>
      <c r="AD33" s="2"/>
      <c r="AE33" s="2"/>
      <c r="AF33" s="1"/>
      <c r="AG33" s="2"/>
      <c r="AH33" s="2"/>
      <c r="AI33" s="2"/>
      <c r="AJ33" s="1"/>
      <c r="AN33" s="2"/>
      <c r="AO33" s="2"/>
      <c r="AP33" s="2"/>
      <c r="AQ33" s="1"/>
      <c r="AR33" s="2"/>
      <c r="AS33" s="2"/>
      <c r="AT33" s="1"/>
      <c r="AU33" s="2"/>
      <c r="AV33" s="2"/>
      <c r="AW33" s="1"/>
      <c r="AX33" s="2"/>
      <c r="AY33" s="2"/>
      <c r="AZ33" s="1"/>
      <c r="BA33" s="2"/>
      <c r="BB33" s="2"/>
      <c r="BC33" s="1"/>
      <c r="BD33" s="2"/>
      <c r="BE33" s="2"/>
      <c r="BF33" s="1"/>
      <c r="BG33" s="1"/>
      <c r="BI33" s="2"/>
      <c r="BJ33" s="2"/>
      <c r="BK33" s="2"/>
      <c r="BL33" s="1"/>
      <c r="BM33" s="2"/>
      <c r="BN33" s="2"/>
      <c r="BO33" s="1"/>
      <c r="BP33" s="2"/>
      <c r="BQ33" s="2"/>
      <c r="BR33" s="1"/>
      <c r="BS33" s="2"/>
      <c r="BT33" s="2"/>
      <c r="BU33" s="1"/>
      <c r="BV33" s="2"/>
      <c r="BW33" s="2"/>
      <c r="BX33" s="1"/>
      <c r="BY33" s="2"/>
      <c r="BZ33" s="2"/>
      <c r="CA33" s="1"/>
      <c r="CE33" s="23"/>
      <c r="CF33" s="23"/>
      <c r="CG33" s="23"/>
      <c r="CH33" s="24"/>
      <c r="CI33" s="2"/>
      <c r="CJ33" s="2"/>
      <c r="CK33" s="2"/>
      <c r="CL33" s="1"/>
      <c r="CN33" s="25"/>
      <c r="CO33" s="27"/>
      <c r="CP33" s="27"/>
      <c r="CQ33" s="28"/>
      <c r="CR33" s="27"/>
      <c r="CU33" s="30">
        <v>31</v>
      </c>
      <c r="CV33" s="30"/>
      <c r="CW33" s="30"/>
      <c r="CX33" s="30"/>
      <c r="CY33" s="30"/>
      <c r="CZ33" s="30"/>
      <c r="DA33" s="30"/>
      <c r="DB33" s="30"/>
      <c r="DC33" s="30"/>
      <c r="DD33" s="30"/>
      <c r="DE33" s="30"/>
      <c r="DF33" s="30"/>
      <c r="DG33" s="30"/>
    </row>
    <row r="34" spans="1:119" ht="15.75" x14ac:dyDescent="0.25">
      <c r="B34" t="s">
        <v>905</v>
      </c>
      <c r="C34" s="52"/>
      <c r="D34" s="52"/>
      <c r="E34" s="52"/>
      <c r="F34" s="53"/>
      <c r="G34" s="45"/>
      <c r="H34" s="45"/>
      <c r="I34" s="45"/>
      <c r="J34" s="46"/>
      <c r="K34" s="47"/>
      <c r="L34" s="54"/>
      <c r="M34" s="54"/>
      <c r="N34" s="54"/>
      <c r="O34" s="54"/>
      <c r="P34" s="54"/>
      <c r="AB34" t="s">
        <v>905</v>
      </c>
      <c r="AC34" s="2"/>
      <c r="AD34" s="2"/>
      <c r="AE34" s="2"/>
      <c r="AF34" s="1"/>
      <c r="AG34" s="2"/>
      <c r="AH34" s="2"/>
      <c r="AI34" s="2"/>
      <c r="AJ34" s="1"/>
      <c r="AM34" t="s">
        <v>905</v>
      </c>
      <c r="AN34" s="2"/>
      <c r="AO34" s="2"/>
      <c r="AP34" s="2"/>
      <c r="AQ34" s="1"/>
      <c r="AR34" s="2"/>
      <c r="AS34" s="2"/>
      <c r="AT34" s="1"/>
      <c r="AU34" s="2"/>
      <c r="AV34" s="2"/>
      <c r="AW34" s="1"/>
      <c r="AX34" s="2"/>
      <c r="AY34" s="2"/>
      <c r="AZ34" s="1"/>
      <c r="BA34" s="2"/>
      <c r="BB34" s="2"/>
      <c r="BC34" s="1"/>
      <c r="BD34" s="2"/>
      <c r="BE34" s="2"/>
      <c r="BF34" s="1"/>
      <c r="BG34" s="1"/>
      <c r="BH34" t="s">
        <v>905</v>
      </c>
      <c r="BI34" s="2"/>
      <c r="BJ34" s="2"/>
      <c r="BK34" s="2"/>
      <c r="BL34" s="1"/>
      <c r="BM34" s="2"/>
      <c r="BN34" s="2"/>
      <c r="BO34" s="1"/>
      <c r="BP34" s="2"/>
      <c r="BQ34" s="2"/>
      <c r="BR34" s="1"/>
      <c r="BS34" s="2"/>
      <c r="BT34" s="2"/>
      <c r="BU34" s="1"/>
      <c r="BV34" s="2"/>
      <c r="BW34" s="2"/>
      <c r="BX34" s="1"/>
      <c r="BY34" s="2"/>
      <c r="BZ34" s="2"/>
      <c r="CA34" s="1"/>
      <c r="CC34" t="s">
        <v>905</v>
      </c>
      <c r="CE34" s="23"/>
      <c r="CF34" s="23"/>
      <c r="CG34" s="23"/>
      <c r="CH34" s="24"/>
      <c r="CI34" s="2"/>
      <c r="CJ34" s="2"/>
      <c r="CK34" s="2"/>
      <c r="CL34" s="1"/>
      <c r="CN34" s="25" t="s">
        <v>905</v>
      </c>
      <c r="CO34" s="27"/>
      <c r="CP34" s="27"/>
      <c r="CQ34" s="28"/>
      <c r="CR34" s="27"/>
      <c r="CU34" s="30">
        <v>32</v>
      </c>
      <c r="CV34" s="30"/>
      <c r="CW34" s="30"/>
      <c r="CX34" s="30"/>
      <c r="CY34" s="30"/>
      <c r="CZ34" s="30"/>
      <c r="DA34" s="30"/>
      <c r="DB34" s="30"/>
      <c r="DC34" s="30"/>
      <c r="DD34" s="30"/>
      <c r="DE34" s="30"/>
      <c r="DF34" s="30"/>
      <c r="DG34" s="30"/>
    </row>
    <row r="35" spans="1:119" ht="15.75" x14ac:dyDescent="0.25">
      <c r="C35" s="52"/>
      <c r="D35" s="52"/>
      <c r="E35" s="52"/>
      <c r="F35" s="53"/>
      <c r="G35" s="45"/>
      <c r="H35" s="45"/>
      <c r="I35" s="45"/>
      <c r="J35" s="46"/>
      <c r="K35" s="47"/>
      <c r="L35" s="54"/>
      <c r="M35" s="54"/>
      <c r="N35" s="54"/>
      <c r="O35" s="54"/>
      <c r="P35" s="54"/>
      <c r="AC35" s="2"/>
      <c r="AD35" s="2"/>
      <c r="AE35" s="2"/>
      <c r="AF35" s="1"/>
      <c r="AG35" s="2"/>
      <c r="AH35" s="2"/>
      <c r="AI35" s="2"/>
      <c r="AJ35" s="1"/>
      <c r="AN35" s="2"/>
      <c r="AO35" s="2"/>
      <c r="AP35" s="2"/>
      <c r="AQ35" s="1"/>
      <c r="AR35" s="2"/>
      <c r="AS35" s="2"/>
      <c r="AT35" s="1"/>
      <c r="AU35" s="2"/>
      <c r="AV35" s="2"/>
      <c r="AW35" s="1"/>
      <c r="AX35" s="2"/>
      <c r="AY35" s="2"/>
      <c r="AZ35" s="1"/>
      <c r="BA35" s="2"/>
      <c r="BB35" s="2"/>
      <c r="BC35" s="1"/>
      <c r="BD35" s="2"/>
      <c r="BE35" s="2"/>
      <c r="BF35" s="1"/>
      <c r="BG35" s="1"/>
      <c r="BI35" s="2"/>
      <c r="BJ35" s="2"/>
      <c r="BK35" s="2"/>
      <c r="BL35" s="1"/>
      <c r="BM35" s="2"/>
      <c r="BN35" s="2"/>
      <c r="BO35" s="1"/>
      <c r="BP35" s="2"/>
      <c r="BQ35" s="2"/>
      <c r="BR35" s="1"/>
      <c r="BS35" s="2"/>
      <c r="BT35" s="2"/>
      <c r="BU35" s="1"/>
      <c r="BV35" s="2"/>
      <c r="BW35" s="2"/>
      <c r="BX35" s="1"/>
      <c r="BY35" s="2"/>
      <c r="BZ35" s="2"/>
      <c r="CA35" s="1"/>
      <c r="CE35" s="23"/>
      <c r="CF35" s="23"/>
      <c r="CG35" s="23"/>
      <c r="CH35" s="24"/>
      <c r="CI35" s="2"/>
      <c r="CJ35" s="2"/>
      <c r="CK35" s="2"/>
      <c r="CL35" s="1"/>
      <c r="CN35" s="25"/>
      <c r="CO35" s="27"/>
      <c r="CP35" s="27"/>
      <c r="CQ35" s="28"/>
      <c r="CR35" s="27"/>
      <c r="CU35" s="30">
        <v>33</v>
      </c>
      <c r="CV35" s="30"/>
      <c r="CW35" s="30"/>
      <c r="CX35" s="30"/>
      <c r="CY35" s="30"/>
      <c r="CZ35" s="30"/>
      <c r="DA35" s="30"/>
      <c r="DB35" s="30"/>
      <c r="DC35" s="30"/>
      <c r="DD35" s="30"/>
      <c r="DE35" s="30"/>
      <c r="DF35" s="30"/>
      <c r="DG35" s="30"/>
    </row>
    <row r="36" spans="1:119" ht="15.75" x14ac:dyDescent="0.25">
      <c r="A36" t="s">
        <v>906</v>
      </c>
      <c r="B36" t="s">
        <v>844</v>
      </c>
      <c r="C36" s="52">
        <v>17677.338343069001</v>
      </c>
      <c r="D36" s="52">
        <v>17642.8408778913</v>
      </c>
      <c r="E36" s="52">
        <v>-34.497465177701088</v>
      </c>
      <c r="F36" s="53">
        <v>-1.9515078858705552E-3</v>
      </c>
      <c r="G36" s="45">
        <v>18197.072617069</v>
      </c>
      <c r="H36" s="45">
        <v>18162.575151891298</v>
      </c>
      <c r="I36" s="45">
        <v>-34.497465177701088</v>
      </c>
      <c r="J36" s="46">
        <v>-1.8957700451962911E-3</v>
      </c>
      <c r="K36" s="47" t="s">
        <v>933</v>
      </c>
      <c r="L36" s="55">
        <f>G36-CO36-CP36</f>
        <v>17677.338343069001</v>
      </c>
      <c r="M36" s="55">
        <f>H36-CO36-CP36</f>
        <v>17642.8408778913</v>
      </c>
      <c r="N36" s="55">
        <f>M36-L36</f>
        <v>-34.497465177701088</v>
      </c>
      <c r="O36" s="56">
        <f>N36/L36</f>
        <v>-1.9515078858705552E-3</v>
      </c>
      <c r="P36" s="54"/>
      <c r="AB36" t="s">
        <v>844</v>
      </c>
      <c r="AC36" s="2">
        <v>17677.338343069001</v>
      </c>
      <c r="AD36" s="2">
        <v>17677.338339764199</v>
      </c>
      <c r="AE36" s="2">
        <v>-3.3048017940018326E-6</v>
      </c>
      <c r="AF36" s="1">
        <v>-1.8695132320627851E-10</v>
      </c>
      <c r="AG36" s="2">
        <v>18197.072617069</v>
      </c>
      <c r="AH36" s="2">
        <v>18197.072613764198</v>
      </c>
      <c r="AI36" s="2">
        <v>-3.3048017940018326E-6</v>
      </c>
      <c r="AJ36" s="1">
        <v>-1.8161172753148779E-10</v>
      </c>
      <c r="AM36" t="s">
        <v>844</v>
      </c>
      <c r="AN36" s="2">
        <v>17677.338343069001</v>
      </c>
      <c r="AO36" s="2">
        <v>17667.150492529498</v>
      </c>
      <c r="AP36" s="2">
        <v>-10.187850539503415</v>
      </c>
      <c r="AQ36" s="1">
        <v>-5.7632265343260272E-4</v>
      </c>
      <c r="AR36" s="2">
        <v>17677.338342938099</v>
      </c>
      <c r="AS36" s="2">
        <v>-1.3090175343677402E-7</v>
      </c>
      <c r="AT36" s="1">
        <v>-7.4050601338463647E-12</v>
      </c>
      <c r="AU36" s="2">
        <v>17677.338339488899</v>
      </c>
      <c r="AV36" s="2">
        <v>-3.5801022022496909E-6</v>
      </c>
      <c r="AW36" s="1">
        <v>-2.0252495781715867E-10</v>
      </c>
      <c r="AX36" s="2">
        <v>17657.692769624198</v>
      </c>
      <c r="AY36" s="2">
        <v>-19.645573444802721</v>
      </c>
      <c r="AZ36" s="1">
        <v>-1.1113422769613635E-3</v>
      </c>
      <c r="BA36" s="2">
        <v>17677.338343777403</v>
      </c>
      <c r="BB36" s="2">
        <v>7.0840178523212671E-7</v>
      </c>
      <c r="BC36" s="1">
        <v>4.007400726760879E-11</v>
      </c>
      <c r="BD36" s="2">
        <v>17642.8408466277</v>
      </c>
      <c r="BE36" s="2">
        <v>-34.497496441301337</v>
      </c>
      <c r="BF36" s="1">
        <v>-1.951509654439988E-3</v>
      </c>
      <c r="BG36" s="1"/>
      <c r="BH36" t="s">
        <v>844</v>
      </c>
      <c r="BI36" s="2">
        <v>18197.072617069</v>
      </c>
      <c r="BJ36" s="2">
        <v>18186.8847665295</v>
      </c>
      <c r="BK36" s="2">
        <v>-10.187850539499777</v>
      </c>
      <c r="BL36" s="1">
        <v>-5.5986205879859441E-4</v>
      </c>
      <c r="BM36" s="2">
        <v>18197.072616938098</v>
      </c>
      <c r="BN36" s="2">
        <v>-1.3090175343677402E-7</v>
      </c>
      <c r="BO36" s="1">
        <v>-7.1935610848740103E-12</v>
      </c>
      <c r="BP36" s="2">
        <v>18197.072613488901</v>
      </c>
      <c r="BQ36" s="2">
        <v>-3.5800985642708838E-6</v>
      </c>
      <c r="BR36" s="1">
        <v>-1.9674035706780237E-10</v>
      </c>
      <c r="BS36" s="2">
        <v>18177.4270436242</v>
      </c>
      <c r="BT36" s="2">
        <v>-19.645573444799084</v>
      </c>
      <c r="BU36" s="1">
        <v>-1.0796007609691781E-3</v>
      </c>
      <c r="BV36" s="2">
        <v>18197.072617777401</v>
      </c>
      <c r="BW36" s="2">
        <v>7.0840178523212671E-7</v>
      </c>
      <c r="BX36" s="1">
        <v>3.8929436626396722E-11</v>
      </c>
      <c r="BY36" s="2">
        <v>18162.575120627702</v>
      </c>
      <c r="BZ36" s="2">
        <v>-34.497496441297699</v>
      </c>
      <c r="CA36" s="1">
        <v>-1.8957717632526658E-3</v>
      </c>
      <c r="CC36" t="s">
        <v>844</v>
      </c>
      <c r="CE36" s="23">
        <v>17677.338343069001</v>
      </c>
      <c r="CF36" s="23">
        <v>17677.338328385398</v>
      </c>
      <c r="CG36" s="23">
        <v>-1.4683602785225958E-5</v>
      </c>
      <c r="CH36" s="24">
        <v>-8.3064557006587825E-10</v>
      </c>
      <c r="CI36" s="2">
        <v>18197.072617069</v>
      </c>
      <c r="CJ36" s="2">
        <v>18197.0726023854</v>
      </c>
      <c r="CK36" s="2">
        <v>-1.4683599147247151E-5</v>
      </c>
      <c r="CL36" s="1">
        <v>-8.0692095131135634E-10</v>
      </c>
      <c r="CN36" s="25" t="s">
        <v>844</v>
      </c>
      <c r="CO36" s="27">
        <v>1.3105720000000001</v>
      </c>
      <c r="CP36" s="27">
        <v>518.42370200000005</v>
      </c>
      <c r="CQ36" s="28">
        <f>CH50-CO36-CP36</f>
        <v>-519.79935075202764</v>
      </c>
      <c r="CR36" s="27">
        <f>CI50-CO36-CP36</f>
        <v>-515.15032656795904</v>
      </c>
      <c r="CU36" s="30">
        <v>34</v>
      </c>
      <c r="CV36" s="30"/>
      <c r="CW36" s="30"/>
      <c r="CX36" s="30"/>
      <c r="CY36" s="30"/>
      <c r="CZ36" s="30"/>
      <c r="DA36" s="30"/>
      <c r="DB36" s="30"/>
      <c r="DC36" s="30"/>
      <c r="DD36" s="30"/>
      <c r="DE36" s="30"/>
      <c r="DF36" s="30"/>
      <c r="DG36" s="30"/>
    </row>
    <row r="37" spans="1:119" ht="15.75" x14ac:dyDescent="0.25">
      <c r="A37" t="s">
        <v>907</v>
      </c>
      <c r="B37" t="s">
        <v>911</v>
      </c>
      <c r="C37" s="52">
        <v>7362.45052724997</v>
      </c>
      <c r="D37" s="52">
        <v>7362.4505223565502</v>
      </c>
      <c r="E37" s="52">
        <v>-4.8934198275674134E-6</v>
      </c>
      <c r="F37" s="53">
        <v>-6.6464552929161867E-10</v>
      </c>
      <c r="G37" s="45">
        <v>7437.6059922499708</v>
      </c>
      <c r="H37" s="45">
        <v>7437.60598735655</v>
      </c>
      <c r="I37" s="45">
        <v>-4.8934207370621152E-6</v>
      </c>
      <c r="J37" s="46">
        <v>-6.5792954643753492E-10</v>
      </c>
      <c r="K37" s="47" t="s">
        <v>933</v>
      </c>
      <c r="L37" s="55">
        <f>G37-CO37-CP37</f>
        <v>7362.4505272499709</v>
      </c>
      <c r="M37" s="55">
        <f>H37-CO37-CP37</f>
        <v>7362.4505223565502</v>
      </c>
      <c r="N37" s="55">
        <f>M37-L37</f>
        <v>-4.8934207370621152E-6</v>
      </c>
      <c r="O37" s="56">
        <f>N37/L37</f>
        <v>-6.646456528231382E-10</v>
      </c>
      <c r="P37" s="54"/>
      <c r="AB37" t="s">
        <v>911</v>
      </c>
      <c r="AC37" s="2">
        <v>7362.45052724997</v>
      </c>
      <c r="AD37" s="2">
        <v>7362.4505291999903</v>
      </c>
      <c r="AE37" s="2">
        <v>1.9500203052302822E-6</v>
      </c>
      <c r="AF37" s="1">
        <v>2.6486022527592535E-10</v>
      </c>
      <c r="AG37" s="2">
        <v>7437.6059922499708</v>
      </c>
      <c r="AH37" s="2">
        <v>7437.6059941999902</v>
      </c>
      <c r="AI37" s="2">
        <v>1.9500193957355805E-6</v>
      </c>
      <c r="AJ37" s="1">
        <v>2.6218374538359684E-10</v>
      </c>
      <c r="AM37" t="s">
        <v>911</v>
      </c>
      <c r="AN37" s="2">
        <v>7362.45052724997</v>
      </c>
      <c r="AO37" s="2">
        <v>7362.4505365266996</v>
      </c>
      <c r="AP37" s="2">
        <v>9.2767295427620411E-6</v>
      </c>
      <c r="AQ37" s="1">
        <v>1.2600056881098113E-9</v>
      </c>
      <c r="AR37" s="2">
        <v>7362.4505273271998</v>
      </c>
      <c r="AS37" s="2">
        <v>7.7229742601048201E-8</v>
      </c>
      <c r="AT37" s="1">
        <v>1.0489678988701488E-11</v>
      </c>
      <c r="AU37" s="2">
        <v>7362.4505291318401</v>
      </c>
      <c r="AV37" s="2">
        <v>1.8818700482370332E-6</v>
      </c>
      <c r="AW37" s="1">
        <v>2.556037614476102E-10</v>
      </c>
      <c r="AX37" s="2">
        <v>7362.4505304914101</v>
      </c>
      <c r="AY37" s="2">
        <v>3.241440026613418E-6</v>
      </c>
      <c r="AZ37" s="1">
        <v>4.4026645946430069E-10</v>
      </c>
      <c r="BA37" s="2">
        <v>7362.4505268323201</v>
      </c>
      <c r="BB37" s="2">
        <v>-4.1764997149584815E-7</v>
      </c>
      <c r="BC37" s="1">
        <v>-5.6727032657134768E-11</v>
      </c>
      <c r="BD37" s="2">
        <v>7362.4505415515605</v>
      </c>
      <c r="BE37" s="2">
        <v>1.430159045412438E-5</v>
      </c>
      <c r="BF37" s="1">
        <v>1.9425041161487199E-9</v>
      </c>
      <c r="BG37" s="1"/>
      <c r="BH37" t="s">
        <v>911</v>
      </c>
      <c r="BI37" s="2">
        <v>7437.6059922499708</v>
      </c>
      <c r="BJ37" s="2">
        <v>7437.6060015267003</v>
      </c>
      <c r="BK37" s="2">
        <v>9.2767295427620411E-6</v>
      </c>
      <c r="BL37" s="1">
        <v>1.2472735921247305E-9</v>
      </c>
      <c r="BM37" s="2">
        <v>7437.6059923271996</v>
      </c>
      <c r="BN37" s="2">
        <v>7.7228833106346428E-8</v>
      </c>
      <c r="BO37" s="1">
        <v>1.0383560676220189E-11</v>
      </c>
      <c r="BP37" s="2">
        <v>7437.6059941318399</v>
      </c>
      <c r="BQ37" s="2">
        <v>1.8818691387423314E-6</v>
      </c>
      <c r="BR37" s="1">
        <v>2.5302081620124139E-10</v>
      </c>
      <c r="BS37" s="2">
        <v>7437.6059954914099</v>
      </c>
      <c r="BT37" s="2">
        <v>3.2414391171187162E-6</v>
      </c>
      <c r="BU37" s="1">
        <v>4.3581753597815145E-10</v>
      </c>
      <c r="BV37" s="2">
        <v>7437.6059918323199</v>
      </c>
      <c r="BW37" s="2">
        <v>-4.1765088099054992E-7</v>
      </c>
      <c r="BX37" s="1">
        <v>-5.6153940048147832E-11</v>
      </c>
      <c r="BY37" s="2">
        <v>7437.6060065515603</v>
      </c>
      <c r="BZ37" s="2">
        <v>1.4301589544629678E-5</v>
      </c>
      <c r="CA37" s="1">
        <v>1.9228753929062683E-9</v>
      </c>
      <c r="CC37" t="s">
        <v>911</v>
      </c>
      <c r="CE37" s="23">
        <v>7362.45052724997</v>
      </c>
      <c r="CF37" s="23">
        <v>7362.45053642115</v>
      </c>
      <c r="CG37" s="23">
        <v>9.1711799541371875E-6</v>
      </c>
      <c r="CH37" s="24">
        <v>1.2456694846631201E-9</v>
      </c>
      <c r="CI37" s="2">
        <v>7437.6059922499708</v>
      </c>
      <c r="CJ37" s="2">
        <v>7437.6060014211498</v>
      </c>
      <c r="CK37" s="2">
        <v>9.1711790446424857E-6</v>
      </c>
      <c r="CL37" s="1">
        <v>1.2330821307553679E-9</v>
      </c>
      <c r="CN37" s="25" t="s">
        <v>911</v>
      </c>
      <c r="CO37" s="27">
        <v>1.4E-5</v>
      </c>
      <c r="CP37" s="27">
        <v>75.155450999999999</v>
      </c>
      <c r="CQ37" s="28">
        <f>CH51-CO37-CP37</f>
        <v>-75.154581033921957</v>
      </c>
      <c r="CR37" s="27">
        <f>CI51-CO37-CP37</f>
        <v>-70.857987341545993</v>
      </c>
      <c r="CU37" s="30">
        <v>35</v>
      </c>
      <c r="CV37" s="30"/>
      <c r="CW37" s="30"/>
      <c r="CX37" s="30"/>
      <c r="CY37" s="30"/>
      <c r="CZ37" s="30"/>
      <c r="DA37" s="30"/>
      <c r="DB37" s="30"/>
      <c r="DC37" s="30"/>
      <c r="DD37" s="30"/>
      <c r="DE37" s="30"/>
      <c r="DF37" s="30"/>
      <c r="DG37" s="30"/>
    </row>
    <row r="38" spans="1:119" ht="15.75" x14ac:dyDescent="0.25">
      <c r="A38" t="s">
        <v>908</v>
      </c>
      <c r="B38" t="s">
        <v>912</v>
      </c>
      <c r="C38" s="52">
        <v>988.55000604902511</v>
      </c>
      <c r="D38" s="52">
        <v>988.55000378108298</v>
      </c>
      <c r="E38" s="52">
        <v>-2.2679421363136498E-6</v>
      </c>
      <c r="F38" s="53">
        <v>-2.2942108365139963E-9</v>
      </c>
      <c r="G38" s="45">
        <v>1014.44646904902</v>
      </c>
      <c r="H38" s="45">
        <v>1014.4464667810801</v>
      </c>
      <c r="I38" s="45">
        <v>-2.2679399762637331E-6</v>
      </c>
      <c r="J38" s="46">
        <v>-2.2356428312967412E-9</v>
      </c>
      <c r="K38" s="47" t="s">
        <v>933</v>
      </c>
      <c r="L38" s="55">
        <f>G38-CO38-CP38</f>
        <v>988.55000604902</v>
      </c>
      <c r="M38" s="55">
        <f>H38-CO38-CP38</f>
        <v>988.55000378108002</v>
      </c>
      <c r="N38" s="55">
        <f>M38-L38</f>
        <v>-2.2679399762637331E-6</v>
      </c>
      <c r="O38" s="56">
        <f>N38/L38</f>
        <v>-2.2942086514450652E-9</v>
      </c>
      <c r="P38" s="54"/>
      <c r="AB38" t="s">
        <v>912</v>
      </c>
      <c r="AC38" s="2">
        <v>988.55000604902511</v>
      </c>
      <c r="AD38" s="2">
        <v>988.55000702404698</v>
      </c>
      <c r="AE38" s="2">
        <v>9.7502186235942645E-7</v>
      </c>
      <c r="AF38" s="1">
        <v>9.8631516503280684E-10</v>
      </c>
      <c r="AG38" s="2">
        <v>1014.44646904902</v>
      </c>
      <c r="AH38" s="2">
        <v>1014.44647002404</v>
      </c>
      <c r="AI38" s="2">
        <v>9.7501992968318518E-7</v>
      </c>
      <c r="AJ38" s="1">
        <v>9.6113492375522314E-10</v>
      </c>
      <c r="AM38" t="s">
        <v>912</v>
      </c>
      <c r="AN38" s="2">
        <v>988.55000604902511</v>
      </c>
      <c r="AO38" s="2">
        <v>988.55001069942898</v>
      </c>
      <c r="AP38" s="2">
        <v>4.6504038664352265E-6</v>
      </c>
      <c r="AQ38" s="1">
        <v>4.704267703180409E-9</v>
      </c>
      <c r="AR38" s="2">
        <v>988.55000608761304</v>
      </c>
      <c r="AS38" s="2">
        <v>3.8587927519984078E-8</v>
      </c>
      <c r="AT38" s="1">
        <v>3.9034876621173566E-11</v>
      </c>
      <c r="AU38" s="2">
        <v>988.55000734737393</v>
      </c>
      <c r="AV38" s="2">
        <v>1.2983488204554305E-6</v>
      </c>
      <c r="AW38" s="1">
        <v>1.3133870947455557E-9</v>
      </c>
      <c r="AX38" s="2">
        <v>988.55000767052604</v>
      </c>
      <c r="AY38" s="2">
        <v>1.6215009281950188E-6</v>
      </c>
      <c r="AZ38" s="1">
        <v>1.6402821488775588E-9</v>
      </c>
      <c r="BA38" s="2">
        <v>988.55000584039703</v>
      </c>
      <c r="BB38" s="2">
        <v>-2.0862808014499024E-7</v>
      </c>
      <c r="BC38" s="1">
        <v>-2.1104453883807246E-10</v>
      </c>
      <c r="BD38" s="2">
        <v>988.55001392196903</v>
      </c>
      <c r="BE38" s="2">
        <v>7.8729439110247768E-6</v>
      </c>
      <c r="BF38" s="1">
        <v>7.9641331878504229E-9</v>
      </c>
      <c r="BG38" s="1"/>
      <c r="BH38" t="s">
        <v>912</v>
      </c>
      <c r="BI38" s="2">
        <v>1014.44646904902</v>
      </c>
      <c r="BJ38" s="2">
        <v>1014.4464736994199</v>
      </c>
      <c r="BK38" s="2">
        <v>4.6503998873959063E-6</v>
      </c>
      <c r="BL38" s="1">
        <v>4.5841747487724658E-9</v>
      </c>
      <c r="BM38" s="2">
        <v>1014.44646908761</v>
      </c>
      <c r="BN38" s="2">
        <v>3.8589973883063067E-8</v>
      </c>
      <c r="BO38" s="1">
        <v>3.8040424074065485E-11</v>
      </c>
      <c r="BP38" s="2">
        <v>1014.44647034737</v>
      </c>
      <c r="BQ38" s="2">
        <v>1.2983499573238078E-6</v>
      </c>
      <c r="BR38" s="1">
        <v>1.2798604923342376E-9</v>
      </c>
      <c r="BS38" s="2">
        <v>1014.4464706705199</v>
      </c>
      <c r="BT38" s="2">
        <v>1.6214999050134793E-6</v>
      </c>
      <c r="BU38" s="1">
        <v>1.5984085454341754E-9</v>
      </c>
      <c r="BV38" s="2">
        <v>1014.4464688403899</v>
      </c>
      <c r="BW38" s="2">
        <v>-2.0863012650806922E-7</v>
      </c>
      <c r="BX38" s="1">
        <v>-2.0565907898880745E-10</v>
      </c>
      <c r="BY38" s="2">
        <v>1014.44647692196</v>
      </c>
      <c r="BZ38" s="2">
        <v>7.8729399319854565E-6</v>
      </c>
      <c r="CA38" s="1">
        <v>7.7608234364163576E-9</v>
      </c>
      <c r="CC38" t="s">
        <v>912</v>
      </c>
      <c r="CE38" s="23">
        <v>988.55000604902511</v>
      </c>
      <c r="CF38" s="23">
        <v>988.55001056275592</v>
      </c>
      <c r="CG38" s="23">
        <v>4.5137308006815147E-6</v>
      </c>
      <c r="CH38" s="24">
        <v>4.5660116059497204E-9</v>
      </c>
      <c r="CI38" s="2">
        <v>1014.44646904902</v>
      </c>
      <c r="CJ38" s="2">
        <v>1014.4464735627499</v>
      </c>
      <c r="CK38" s="2">
        <v>4.5137298911868129E-6</v>
      </c>
      <c r="CL38" s="1">
        <v>4.449451034531326E-9</v>
      </c>
      <c r="CN38" s="25" t="s">
        <v>912</v>
      </c>
      <c r="CO38" s="27">
        <v>3.2010999999999998E-2</v>
      </c>
      <c r="CP38" s="27">
        <v>25.864452</v>
      </c>
      <c r="CQ38" s="28">
        <f>CH52-CO38-CP38</f>
        <v>-25.969718172396853</v>
      </c>
      <c r="CR38" s="27">
        <f>CI52-CO38-CP38</f>
        <v>-22.119287351583001</v>
      </c>
      <c r="CU38" s="30">
        <v>36</v>
      </c>
      <c r="CV38" s="30"/>
      <c r="CW38" s="30"/>
      <c r="CX38" s="30"/>
      <c r="CY38" s="30"/>
      <c r="CZ38" s="30"/>
      <c r="DA38" s="30"/>
      <c r="DB38" s="30"/>
      <c r="DC38" s="30"/>
      <c r="DD38" s="30"/>
      <c r="DE38" s="30"/>
      <c r="DF38" s="30"/>
      <c r="DG38" s="30"/>
    </row>
    <row r="39" spans="1:119" ht="15.75" x14ac:dyDescent="0.25">
      <c r="A39" t="s">
        <v>909</v>
      </c>
      <c r="B39" t="s">
        <v>913</v>
      </c>
      <c r="C39" s="52">
        <v>1107.1676526319302</v>
      </c>
      <c r="D39" s="52">
        <v>1141.6651249710201</v>
      </c>
      <c r="E39" s="52">
        <v>34.497472339089882</v>
      </c>
      <c r="F39" s="53">
        <v>3.1158309454835848E-2</v>
      </c>
      <c r="G39" s="45">
        <v>1139.85216463193</v>
      </c>
      <c r="H39" s="45">
        <v>1174.3496369710199</v>
      </c>
      <c r="I39" s="45">
        <v>34.497472339089882</v>
      </c>
      <c r="J39" s="46">
        <v>3.026486540053154E-2</v>
      </c>
      <c r="K39" s="47" t="s">
        <v>933</v>
      </c>
      <c r="L39" s="55">
        <f>G39-CO39-CP39</f>
        <v>1107.16765263193</v>
      </c>
      <c r="M39" s="55">
        <f>H39-CO39-CP39</f>
        <v>1141.6651249710198</v>
      </c>
      <c r="N39" s="55">
        <f>M39-L39</f>
        <v>34.497472339089882</v>
      </c>
      <c r="O39" s="56">
        <f>N39/L39</f>
        <v>3.1158309454835855E-2</v>
      </c>
      <c r="P39" s="54"/>
      <c r="AB39" t="s">
        <v>913</v>
      </c>
      <c r="AC39" s="2">
        <v>1107.1676526319302</v>
      </c>
      <c r="AD39" s="2">
        <v>1107.1676530116702</v>
      </c>
      <c r="AE39" s="2">
        <v>3.7973995858919807E-7</v>
      </c>
      <c r="AF39" s="1">
        <v>3.429832489113009E-10</v>
      </c>
      <c r="AG39" s="2">
        <v>1139.85216463193</v>
      </c>
      <c r="AH39" s="2">
        <v>1139.8521650116702</v>
      </c>
      <c r="AI39" s="2">
        <v>3.7974018596287351E-7</v>
      </c>
      <c r="AJ39" s="1">
        <v>3.3314862904655319E-10</v>
      </c>
      <c r="AM39" t="s">
        <v>913</v>
      </c>
      <c r="AN39" s="2">
        <v>1107.1676526319302</v>
      </c>
      <c r="AO39" s="2">
        <v>1117.3554892443399</v>
      </c>
      <c r="AP39" s="2">
        <v>10.187836612409683</v>
      </c>
      <c r="AQ39" s="1">
        <v>9.2017108594090718E-3</v>
      </c>
      <c r="AR39" s="2">
        <v>1107.1676526470699</v>
      </c>
      <c r="AS39" s="2">
        <v>1.5139676179387607E-8</v>
      </c>
      <c r="AT39" s="1">
        <v>1.3674239979282235E-11</v>
      </c>
      <c r="AU39" s="2">
        <v>1107.1676530318698</v>
      </c>
      <c r="AV39" s="2">
        <v>3.9993960854189936E-7</v>
      </c>
      <c r="AW39" s="1">
        <v>3.6122768542882669E-10</v>
      </c>
      <c r="AX39" s="2">
        <v>1126.81322121382</v>
      </c>
      <c r="AY39" s="2">
        <v>19.645568581889847</v>
      </c>
      <c r="AZ39" s="1">
        <v>1.7743987132562002E-2</v>
      </c>
      <c r="BA39" s="2">
        <v>1107.1676525498499</v>
      </c>
      <c r="BB39" s="2">
        <v>-8.2080305219278671E-8</v>
      </c>
      <c r="BC39" s="1">
        <v>-7.4135389544807876E-11</v>
      </c>
      <c r="BD39" s="2">
        <v>1141.66512689876</v>
      </c>
      <c r="BE39" s="2">
        <v>34.49747426682984</v>
      </c>
      <c r="BF39" s="1">
        <v>3.1158311195981333E-2</v>
      </c>
      <c r="BG39" s="1"/>
      <c r="BH39" t="s">
        <v>913</v>
      </c>
      <c r="BI39" s="2">
        <v>1139.85216463193</v>
      </c>
      <c r="BJ39" s="2">
        <v>1150.0400012443399</v>
      </c>
      <c r="BK39" s="2">
        <v>10.18783661240991</v>
      </c>
      <c r="BL39" s="1">
        <v>8.9378578455388269E-3</v>
      </c>
      <c r="BM39" s="2">
        <v>1139.8521646470699</v>
      </c>
      <c r="BN39" s="2">
        <v>1.513990355306305E-8</v>
      </c>
      <c r="BO39" s="1">
        <v>1.3282339607568215E-11</v>
      </c>
      <c r="BP39" s="2">
        <v>1139.8521650318698</v>
      </c>
      <c r="BQ39" s="2">
        <v>3.999398359155748E-7</v>
      </c>
      <c r="BR39" s="1">
        <v>3.5086991833254053E-10</v>
      </c>
      <c r="BS39" s="2">
        <v>1159.4977332138201</v>
      </c>
      <c r="BT39" s="2">
        <v>19.645568581890075</v>
      </c>
      <c r="BU39" s="1">
        <v>1.7235189958369583E-2</v>
      </c>
      <c r="BV39" s="2">
        <v>1139.8521645498499</v>
      </c>
      <c r="BW39" s="2">
        <v>-8.2080077845603228E-8</v>
      </c>
      <c r="BX39" s="1">
        <v>-7.200940647606502E-11</v>
      </c>
      <c r="BY39" s="2">
        <v>1174.3496388987601</v>
      </c>
      <c r="BZ39" s="2">
        <v>34.497474266830068</v>
      </c>
      <c r="CA39" s="1">
        <v>3.0264867091751024E-2</v>
      </c>
      <c r="CC39" t="s">
        <v>913</v>
      </c>
      <c r="CE39" s="23">
        <v>1107.1676526319302</v>
      </c>
      <c r="CF39" s="23">
        <v>1107.16765363065</v>
      </c>
      <c r="CG39" s="23">
        <v>9.9871976999565959E-7</v>
      </c>
      <c r="CH39" s="24">
        <v>9.0204926744520476E-10</v>
      </c>
      <c r="CI39" s="2">
        <v>1139.85216463193</v>
      </c>
      <c r="CJ39" s="2">
        <v>1139.85216563065</v>
      </c>
      <c r="CK39" s="2">
        <v>9.9871999736933503E-7</v>
      </c>
      <c r="CL39" s="1">
        <v>8.7618379677493698E-10</v>
      </c>
      <c r="CN39" s="25" t="s">
        <v>913</v>
      </c>
      <c r="CO39" s="27">
        <v>0</v>
      </c>
      <c r="CP39" s="27">
        <v>32.684511999999998</v>
      </c>
      <c r="CQ39" s="28">
        <f>CH53-CO39-CP39</f>
        <v>-32.692746702819463</v>
      </c>
      <c r="CR39" s="27">
        <f>CI53-CO39-CP39</f>
        <v>-25.987554480074998</v>
      </c>
      <c r="CU39" s="30">
        <v>37</v>
      </c>
      <c r="CV39" s="30"/>
      <c r="CW39" s="30"/>
      <c r="CX39" s="30"/>
      <c r="CY39" s="30"/>
      <c r="CZ39" s="30"/>
      <c r="DA39" s="30"/>
      <c r="DB39" s="30"/>
      <c r="DC39" s="30"/>
      <c r="DD39" s="30"/>
      <c r="DE39" s="30"/>
      <c r="DF39" s="30"/>
      <c r="DG39" s="30"/>
    </row>
    <row r="40" spans="1:119" ht="15.75" x14ac:dyDescent="0.25">
      <c r="C40" s="52"/>
      <c r="D40" s="52"/>
      <c r="E40" s="52"/>
      <c r="F40" s="53"/>
      <c r="G40" s="45"/>
      <c r="H40" s="45"/>
      <c r="I40" s="45"/>
      <c r="J40" s="46"/>
      <c r="K40" s="47"/>
      <c r="L40" s="54"/>
      <c r="M40" s="54"/>
      <c r="N40" s="54"/>
      <c r="O40" s="54"/>
      <c r="P40" s="54"/>
      <c r="AC40" s="2"/>
      <c r="AD40" s="2"/>
      <c r="AE40" s="2"/>
      <c r="AF40" s="1"/>
      <c r="AG40" s="2"/>
      <c r="AH40" s="2"/>
      <c r="AI40" s="2"/>
      <c r="AJ40" s="1"/>
      <c r="AN40" s="2"/>
      <c r="AO40" s="2"/>
      <c r="AP40" s="2"/>
      <c r="AQ40" s="1"/>
      <c r="AR40" s="2"/>
      <c r="AS40" s="2"/>
      <c r="AT40" s="1"/>
      <c r="AU40" s="2"/>
      <c r="AV40" s="2"/>
      <c r="AW40" s="1"/>
      <c r="AX40" s="2"/>
      <c r="AY40" s="2"/>
      <c r="AZ40" s="1"/>
      <c r="BA40" s="2"/>
      <c r="BB40" s="2"/>
      <c r="BC40" s="1"/>
      <c r="BD40" s="2"/>
      <c r="BE40" s="2"/>
      <c r="BF40" s="1"/>
      <c r="BG40" s="1"/>
      <c r="BI40" s="2"/>
      <c r="BJ40" s="2"/>
      <c r="BK40" s="2"/>
      <c r="BL40" s="1"/>
      <c r="BM40" s="2"/>
      <c r="BN40" s="2"/>
      <c r="BO40" s="1"/>
      <c r="BP40" s="2"/>
      <c r="BQ40" s="2"/>
      <c r="BR40" s="1"/>
      <c r="BS40" s="2"/>
      <c r="BT40" s="2"/>
      <c r="BU40" s="1"/>
      <c r="BV40" s="2"/>
      <c r="BW40" s="2"/>
      <c r="BX40" s="1"/>
      <c r="BY40" s="2"/>
      <c r="BZ40" s="2"/>
      <c r="CA40" s="1"/>
      <c r="CE40" s="23"/>
      <c r="CF40" s="23"/>
      <c r="CG40" s="23"/>
      <c r="CH40" s="24"/>
      <c r="CI40" s="2"/>
      <c r="CJ40" s="2"/>
      <c r="CK40" s="2"/>
      <c r="CL40" s="1"/>
      <c r="CN40" s="25"/>
      <c r="CO40" s="27"/>
      <c r="CP40" s="27"/>
      <c r="CQ40" s="28"/>
      <c r="CR40" s="27"/>
      <c r="CU40" s="30">
        <v>38</v>
      </c>
      <c r="CV40" s="30"/>
      <c r="CW40" s="31" t="s">
        <v>959</v>
      </c>
      <c r="CX40" s="31" t="s">
        <v>446</v>
      </c>
      <c r="CY40" s="31" t="s">
        <v>15</v>
      </c>
      <c r="CZ40" s="30"/>
      <c r="DA40" s="30"/>
      <c r="DB40" s="30"/>
      <c r="DF40" s="30"/>
      <c r="DG40" s="30"/>
      <c r="DM40" s="30"/>
      <c r="DN40" s="30"/>
      <c r="DO40" s="30"/>
    </row>
    <row r="41" spans="1:119" ht="15.75" x14ac:dyDescent="0.25">
      <c r="B41" t="s">
        <v>14</v>
      </c>
      <c r="C41" s="52"/>
      <c r="D41" s="52"/>
      <c r="E41" s="52"/>
      <c r="F41" s="53"/>
      <c r="G41" s="45"/>
      <c r="H41" s="45"/>
      <c r="I41" s="45"/>
      <c r="J41" s="46"/>
      <c r="K41" s="47"/>
      <c r="L41" s="54"/>
      <c r="M41" s="54"/>
      <c r="N41" s="54"/>
      <c r="O41" s="54"/>
      <c r="P41" s="54"/>
      <c r="AB41" t="s">
        <v>14</v>
      </c>
      <c r="AC41" s="2"/>
      <c r="AD41" s="2"/>
      <c r="AE41" s="2"/>
      <c r="AF41" s="1"/>
      <c r="AG41" s="2"/>
      <c r="AH41" s="2"/>
      <c r="AI41" s="2"/>
      <c r="AJ41" s="1"/>
      <c r="AM41" t="s">
        <v>14</v>
      </c>
      <c r="AN41" s="2"/>
      <c r="AO41" s="2"/>
      <c r="AP41" s="2"/>
      <c r="AQ41" s="1"/>
      <c r="AR41" s="2"/>
      <c r="AS41" s="2"/>
      <c r="AT41" s="1"/>
      <c r="AU41" s="2"/>
      <c r="AV41" s="2"/>
      <c r="AW41" s="1"/>
      <c r="AX41" s="2"/>
      <c r="AY41" s="2"/>
      <c r="AZ41" s="1"/>
      <c r="BA41" s="2"/>
      <c r="BB41" s="2"/>
      <c r="BC41" s="1"/>
      <c r="BD41" s="2"/>
      <c r="BE41" s="2"/>
      <c r="BF41" s="1"/>
      <c r="BG41" s="1"/>
      <c r="BH41" t="s">
        <v>14</v>
      </c>
      <c r="BI41" s="2"/>
      <c r="BJ41" s="2"/>
      <c r="BK41" s="2"/>
      <c r="BL41" s="1"/>
      <c r="BM41" s="2"/>
      <c r="BN41" s="2"/>
      <c r="BO41" s="1"/>
      <c r="BP41" s="2"/>
      <c r="BQ41" s="2"/>
      <c r="BR41" s="1"/>
      <c r="BS41" s="2"/>
      <c r="BT41" s="2"/>
      <c r="BU41" s="1"/>
      <c r="BV41" s="2"/>
      <c r="BW41" s="2"/>
      <c r="BX41" s="1"/>
      <c r="BY41" s="2"/>
      <c r="BZ41" s="2"/>
      <c r="CA41" s="1"/>
      <c r="CC41" t="s">
        <v>14</v>
      </c>
      <c r="CE41" s="23"/>
      <c r="CF41" s="23"/>
      <c r="CG41" s="23"/>
      <c r="CH41" s="24"/>
      <c r="CI41" s="2"/>
      <c r="CJ41" s="2"/>
      <c r="CK41" s="2"/>
      <c r="CL41" s="1"/>
      <c r="CN41" s="25"/>
      <c r="CO41" s="27"/>
      <c r="CP41" s="27"/>
      <c r="CQ41" s="28"/>
      <c r="CR41" s="27"/>
      <c r="CU41" s="30">
        <v>39</v>
      </c>
      <c r="CV41" s="30"/>
      <c r="CW41" s="31"/>
      <c r="CX41" s="31"/>
      <c r="CY41" s="31"/>
      <c r="CZ41" s="30"/>
      <c r="DA41" s="30"/>
      <c r="DB41" s="30"/>
      <c r="DF41" s="30"/>
      <c r="DG41" s="30"/>
      <c r="DM41" s="30"/>
      <c r="DN41" s="30"/>
      <c r="DO41" s="30"/>
    </row>
    <row r="42" spans="1:119" ht="15.75" x14ac:dyDescent="0.25">
      <c r="C42" s="52"/>
      <c r="D42" s="52"/>
      <c r="E42" s="52"/>
      <c r="F42" s="53"/>
      <c r="G42" s="45"/>
      <c r="H42" s="45"/>
      <c r="I42" s="45"/>
      <c r="J42" s="46"/>
      <c r="K42" s="47"/>
      <c r="L42" s="54"/>
      <c r="M42" s="54"/>
      <c r="N42" s="54"/>
      <c r="O42" s="54"/>
      <c r="P42" s="54"/>
      <c r="AC42" s="2"/>
      <c r="AD42" s="2"/>
      <c r="AE42" s="2"/>
      <c r="AF42" s="1"/>
      <c r="AG42" s="2"/>
      <c r="AH42" s="2"/>
      <c r="AI42" s="2"/>
      <c r="AJ42" s="1"/>
      <c r="AN42" s="2"/>
      <c r="AO42" s="2"/>
      <c r="AP42" s="2"/>
      <c r="AQ42" s="1"/>
      <c r="AR42" s="2"/>
      <c r="AS42" s="2"/>
      <c r="AT42" s="1"/>
      <c r="AU42" s="2"/>
      <c r="AV42" s="2"/>
      <c r="AW42" s="1"/>
      <c r="AX42" s="2"/>
      <c r="AY42" s="2"/>
      <c r="AZ42" s="1"/>
      <c r="BA42" s="2"/>
      <c r="BB42" s="2"/>
      <c r="BC42" s="1"/>
      <c r="BD42" s="2"/>
      <c r="BE42" s="2"/>
      <c r="BF42" s="1"/>
      <c r="BG42" s="1"/>
      <c r="BI42" s="2"/>
      <c r="BJ42" s="2"/>
      <c r="BK42" s="2"/>
      <c r="BL42" s="1"/>
      <c r="BM42" s="2"/>
      <c r="BN42" s="2"/>
      <c r="BO42" s="1"/>
      <c r="BP42" s="2"/>
      <c r="BQ42" s="2"/>
      <c r="BR42" s="1"/>
      <c r="BS42" s="2"/>
      <c r="BT42" s="2"/>
      <c r="BU42" s="1"/>
      <c r="BV42" s="2"/>
      <c r="BW42" s="2"/>
      <c r="BX42" s="1"/>
      <c r="BY42" s="2"/>
      <c r="BZ42" s="2"/>
      <c r="CA42" s="1"/>
      <c r="CE42" s="23"/>
      <c r="CF42" s="23"/>
      <c r="CG42" s="23"/>
      <c r="CH42" s="24"/>
      <c r="CI42" s="2"/>
      <c r="CJ42" s="2"/>
      <c r="CK42" s="2"/>
      <c r="CL42" s="1"/>
      <c r="CN42" s="25"/>
      <c r="CO42" s="27"/>
      <c r="CP42" s="27"/>
      <c r="CQ42" s="28"/>
      <c r="CR42" s="27"/>
      <c r="CU42" s="30">
        <v>40</v>
      </c>
      <c r="CV42" s="30"/>
      <c r="CW42" s="32"/>
      <c r="CX42" s="32"/>
      <c r="CY42" s="32"/>
      <c r="CZ42" s="30"/>
      <c r="DA42" s="30"/>
      <c r="DB42" s="30"/>
      <c r="DD42" s="30"/>
      <c r="DF42" s="30"/>
      <c r="DG42" s="30"/>
      <c r="DM42" s="30"/>
      <c r="DN42" s="30"/>
      <c r="DO42" s="30"/>
    </row>
    <row r="43" spans="1:119" ht="15.75" x14ac:dyDescent="0.25">
      <c r="A43" t="s">
        <v>446</v>
      </c>
      <c r="B43" t="s">
        <v>190</v>
      </c>
      <c r="C43" s="52">
        <v>4.5702214213709995</v>
      </c>
      <c r="D43" s="52">
        <v>5.6317128040819995</v>
      </c>
      <c r="E43" s="52">
        <v>1.061491382711</v>
      </c>
      <c r="F43" s="53">
        <v>0.23226257216933005</v>
      </c>
      <c r="G43" s="45">
        <v>5.0377465209199999</v>
      </c>
      <c r="H43" s="45">
        <v>5.311112757359</v>
      </c>
      <c r="I43" s="45">
        <v>0.27336623643900015</v>
      </c>
      <c r="J43" s="46">
        <v>5.4263594903754236E-2</v>
      </c>
      <c r="K43" s="47">
        <v>1</v>
      </c>
      <c r="L43" s="55">
        <f t="shared" ref="L43:L74" si="4">G43-CO43-CP43</f>
        <v>4.9375805209200001</v>
      </c>
      <c r="M43" s="55">
        <f t="shared" ref="M43:M74" si="5">H43-CO43-CP43</f>
        <v>5.2109467573590003</v>
      </c>
      <c r="N43" s="55">
        <f t="shared" ref="N43:N74" si="6">M43-L43</f>
        <v>0.27336623643900015</v>
      </c>
      <c r="O43" s="56">
        <f t="shared" ref="O43:O74" si="7">N43/L43</f>
        <v>5.5364410824446646E-2</v>
      </c>
      <c r="P43" s="54"/>
      <c r="Q43" s="42">
        <f t="shared" ref="Q43:Q74" si="8">C43/$DD43*1000000</f>
        <v>52.018864989369078</v>
      </c>
      <c r="R43" s="42">
        <f t="shared" ref="R43:R74" si="9">D43/$DD43*1000000</f>
        <v>64.100900373129051</v>
      </c>
      <c r="S43" s="42">
        <f t="shared" ref="S43:S74" si="10">L43/$DD43*1000000</f>
        <v>56.200194872577029</v>
      </c>
      <c r="T43" s="42">
        <f t="shared" ref="T43:T74" si="11">M43/$DD43*1000000</f>
        <v>59.311685549916341</v>
      </c>
      <c r="AB43" t="s">
        <v>190</v>
      </c>
      <c r="AC43" s="2">
        <v>4.5702214213709995</v>
      </c>
      <c r="AD43" s="2">
        <v>4.5683391786669993</v>
      </c>
      <c r="AE43" s="2">
        <v>-1.8822427040001699E-3</v>
      </c>
      <c r="AF43" s="1">
        <v>-4.1184934611669747E-4</v>
      </c>
      <c r="AG43" s="2">
        <v>5.0377465209199999</v>
      </c>
      <c r="AH43" s="2">
        <v>5.0377465209199999</v>
      </c>
      <c r="AI43" s="2">
        <v>0</v>
      </c>
      <c r="AJ43" s="1">
        <v>0</v>
      </c>
      <c r="AM43" t="s">
        <v>190</v>
      </c>
      <c r="AN43" s="2">
        <v>4.5702214213709995</v>
      </c>
      <c r="AO43" s="2">
        <v>4.8449313200650002</v>
      </c>
      <c r="AP43" s="2">
        <v>0.27470989869400064</v>
      </c>
      <c r="AQ43" s="1">
        <v>6.0108662877780591E-2</v>
      </c>
      <c r="AR43" s="2">
        <v>4.570141955335</v>
      </c>
      <c r="AS43" s="2">
        <v>-7.9466035999509188E-5</v>
      </c>
      <c r="AT43" s="1">
        <v>-1.7387786864749005E-5</v>
      </c>
      <c r="AU43" s="2">
        <v>4.568717848076</v>
      </c>
      <c r="AV43" s="2">
        <v>-1.5035732949995051E-3</v>
      </c>
      <c r="AW43" s="1">
        <v>-3.2899353365431803E-4</v>
      </c>
      <c r="AX43" s="2">
        <v>5.0887421136580002</v>
      </c>
      <c r="AY43" s="2">
        <v>0.51852069228700071</v>
      </c>
      <c r="AZ43" s="1">
        <v>0.11345636118686173</v>
      </c>
      <c r="BA43" s="2">
        <v>4.5706590451159999</v>
      </c>
      <c r="BB43" s="2">
        <v>4.3762374500033729E-4</v>
      </c>
      <c r="BC43" s="1">
        <v>9.5755479801032611E-5</v>
      </c>
      <c r="BD43" s="2">
        <v>5.5007749117970004</v>
      </c>
      <c r="BE43" s="2">
        <v>0.93055349042600088</v>
      </c>
      <c r="BF43" s="1">
        <v>0.20361234273564988</v>
      </c>
      <c r="BG43" s="1"/>
      <c r="BH43" t="s">
        <v>190</v>
      </c>
      <c r="BI43" s="2">
        <v>5.0377465209199999</v>
      </c>
      <c r="BJ43" s="2">
        <v>5.0822292283159998</v>
      </c>
      <c r="BK43" s="2">
        <v>4.448270739599991E-2</v>
      </c>
      <c r="BL43" s="1">
        <v>8.8298820139677096E-3</v>
      </c>
      <c r="BM43" s="2">
        <v>5.0377465209199999</v>
      </c>
      <c r="BN43" s="2">
        <v>0</v>
      </c>
      <c r="BO43" s="1">
        <v>0</v>
      </c>
      <c r="BP43" s="2">
        <v>5.0377465209199999</v>
      </c>
      <c r="BQ43" s="2">
        <v>0</v>
      </c>
      <c r="BR43" s="1">
        <v>0</v>
      </c>
      <c r="BS43" s="2">
        <v>5.1383324761809996</v>
      </c>
      <c r="BT43" s="2">
        <v>0.10058595526099978</v>
      </c>
      <c r="BU43" s="1">
        <v>1.996645818587765E-2</v>
      </c>
      <c r="BV43" s="2">
        <v>5.0377465209199999</v>
      </c>
      <c r="BW43" s="2">
        <v>0</v>
      </c>
      <c r="BX43" s="1">
        <v>0</v>
      </c>
      <c r="BY43" s="2">
        <v>5.277117497841</v>
      </c>
      <c r="BZ43" s="2">
        <v>0.23937097692100018</v>
      </c>
      <c r="CA43" s="1">
        <v>4.7515486522987253E-2</v>
      </c>
      <c r="CC43" t="s">
        <v>190</v>
      </c>
      <c r="CE43" s="23">
        <v>4.5702214213709995</v>
      </c>
      <c r="CF43" s="23">
        <v>4.7030940763969999</v>
      </c>
      <c r="CG43" s="23">
        <v>0.13287265502600043</v>
      </c>
      <c r="CH43" s="24">
        <v>2.9073570572460485E-2</v>
      </c>
      <c r="CI43" s="2">
        <v>5.0377465209199999</v>
      </c>
      <c r="CJ43" s="2">
        <v>5.0377465209199999</v>
      </c>
      <c r="CK43" s="2">
        <v>0</v>
      </c>
      <c r="CL43" s="1">
        <v>0</v>
      </c>
      <c r="CN43" s="25" t="s">
        <v>190</v>
      </c>
      <c r="CO43" s="27">
        <v>0</v>
      </c>
      <c r="CP43" s="27">
        <v>0.10016600000000001</v>
      </c>
      <c r="CQ43" s="28">
        <f t="shared" ref="CQ43:CQ77" si="12">CH97-CO43-CP43</f>
        <v>-8.3534662105202537E-2</v>
      </c>
      <c r="CR43" s="27">
        <f t="shared" ref="CR43:CR77" si="13">CI97-CO43-CP43</f>
        <v>7.4256954231240009</v>
      </c>
      <c r="CU43" s="30">
        <v>264</v>
      </c>
      <c r="CV43" s="30"/>
      <c r="CW43" s="15" t="s">
        <v>190</v>
      </c>
      <c r="CX43" s="33" t="s">
        <v>994</v>
      </c>
      <c r="CY43" s="34" t="s">
        <v>190</v>
      </c>
      <c r="CZ43" s="34" t="s">
        <v>989</v>
      </c>
      <c r="DA43" s="32"/>
      <c r="DB43" s="32"/>
      <c r="DC43" t="s">
        <v>190</v>
      </c>
      <c r="DD43">
        <v>87857</v>
      </c>
      <c r="DE43" t="s">
        <v>1045</v>
      </c>
      <c r="DF43" s="30">
        <v>99</v>
      </c>
      <c r="DG43" s="39" t="s">
        <v>190</v>
      </c>
      <c r="DK43" s="30">
        <v>279</v>
      </c>
      <c r="DL43" s="30"/>
      <c r="DM43" s="32"/>
      <c r="DN43" s="32" t="s">
        <v>190</v>
      </c>
      <c r="DO43" s="41">
        <v>86556</v>
      </c>
    </row>
    <row r="44" spans="1:119" ht="15.75" x14ac:dyDescent="0.25">
      <c r="B44" t="s">
        <v>191</v>
      </c>
      <c r="C44" s="52">
        <v>6.7674291210959998</v>
      </c>
      <c r="D44" s="52">
        <v>7.3785326712600003</v>
      </c>
      <c r="E44" s="52">
        <v>0.61110355016400053</v>
      </c>
      <c r="F44" s="53">
        <v>9.0300694581198798E-2</v>
      </c>
      <c r="G44" s="45">
        <v>7.1457762894119998</v>
      </c>
      <c r="H44" s="45">
        <v>7.3972992260029997</v>
      </c>
      <c r="I44" s="45">
        <v>0.25152293659099989</v>
      </c>
      <c r="J44" s="46">
        <v>3.5198826048288841E-2</v>
      </c>
      <c r="K44" s="47">
        <v>2</v>
      </c>
      <c r="L44" s="55">
        <f t="shared" si="4"/>
        <v>6.9599442894120003</v>
      </c>
      <c r="M44" s="55">
        <f t="shared" si="5"/>
        <v>7.2114672260030002</v>
      </c>
      <c r="N44" s="55">
        <f t="shared" si="6"/>
        <v>0.25152293659099989</v>
      </c>
      <c r="O44" s="56">
        <f t="shared" si="7"/>
        <v>3.6138642226437909E-2</v>
      </c>
      <c r="P44" s="54"/>
      <c r="Q44" s="42">
        <f t="shared" si="8"/>
        <v>70.370172520209209</v>
      </c>
      <c r="R44" s="42">
        <f t="shared" si="9"/>
        <v>76.724647976582887</v>
      </c>
      <c r="S44" s="42">
        <f t="shared" si="10"/>
        <v>72.372014780355428</v>
      </c>
      <c r="T44" s="42">
        <f t="shared" si="11"/>
        <v>74.987441129709154</v>
      </c>
      <c r="AB44" t="s">
        <v>191</v>
      </c>
      <c r="AC44" s="2">
        <v>6.7674291210959998</v>
      </c>
      <c r="AD44" s="2">
        <v>6.7679177140100002</v>
      </c>
      <c r="AE44" s="2">
        <v>4.8859291400038529E-4</v>
      </c>
      <c r="AF44" s="1">
        <v>7.2197714266013116E-5</v>
      </c>
      <c r="AG44" s="2">
        <v>7.1457762894119998</v>
      </c>
      <c r="AH44" s="2">
        <v>7.1457762894119998</v>
      </c>
      <c r="AI44" s="2">
        <v>0</v>
      </c>
      <c r="AJ44" s="1">
        <v>0</v>
      </c>
      <c r="AM44" t="s">
        <v>191</v>
      </c>
      <c r="AN44" s="2">
        <v>6.7674291210959998</v>
      </c>
      <c r="AO44" s="2">
        <v>6.8925746079599994</v>
      </c>
      <c r="AP44" s="2">
        <v>0.12514548686399962</v>
      </c>
      <c r="AQ44" s="1">
        <v>1.8492323247817341E-2</v>
      </c>
      <c r="AR44" s="2">
        <v>6.7674491493869997</v>
      </c>
      <c r="AS44" s="2">
        <v>2.0028290999896114E-5</v>
      </c>
      <c r="AT44" s="1">
        <v>2.9595124886439134E-6</v>
      </c>
      <c r="AU44" s="2">
        <v>6.7673097917020009</v>
      </c>
      <c r="AV44" s="2">
        <v>-1.1932939399894593E-4</v>
      </c>
      <c r="AW44" s="1">
        <v>-1.7632898972958919E-5</v>
      </c>
      <c r="AX44" s="2">
        <v>6.978984314251</v>
      </c>
      <c r="AY44" s="2">
        <v>0.21155519315500015</v>
      </c>
      <c r="AZ44" s="1">
        <v>3.1260791856027349E-2</v>
      </c>
      <c r="BA44" s="2">
        <v>6.7673197657920001</v>
      </c>
      <c r="BB44" s="2">
        <v>-1.0935530399969196E-4</v>
      </c>
      <c r="BC44" s="1">
        <v>-1.6159061593833379E-5</v>
      </c>
      <c r="BD44" s="2">
        <v>7.1645472001590003</v>
      </c>
      <c r="BE44" s="2">
        <v>0.39711807906300045</v>
      </c>
      <c r="BF44" s="1">
        <v>5.8680788813150704E-2</v>
      </c>
      <c r="BG44" s="1"/>
      <c r="BH44" t="s">
        <v>191</v>
      </c>
      <c r="BI44" s="2">
        <v>7.1457762894119998</v>
      </c>
      <c r="BJ44" s="2">
        <v>7.2091926382900002</v>
      </c>
      <c r="BK44" s="2">
        <v>6.3416348878000406E-2</v>
      </c>
      <c r="BL44" s="1">
        <v>8.8746619414835758E-3</v>
      </c>
      <c r="BM44" s="2">
        <v>7.1457762894119998</v>
      </c>
      <c r="BN44" s="2">
        <v>0</v>
      </c>
      <c r="BO44" s="1">
        <v>0</v>
      </c>
      <c r="BP44" s="2">
        <v>7.1457762894119998</v>
      </c>
      <c r="BQ44" s="2">
        <v>0</v>
      </c>
      <c r="BR44" s="1">
        <v>0</v>
      </c>
      <c r="BS44" s="2">
        <v>7.2646819435590002</v>
      </c>
      <c r="BT44" s="2">
        <v>0.11890565414700038</v>
      </c>
      <c r="BU44" s="1">
        <v>1.6639991140386612E-2</v>
      </c>
      <c r="BV44" s="2">
        <v>7.1457762894119998</v>
      </c>
      <c r="BW44" s="2">
        <v>0</v>
      </c>
      <c r="BX44" s="1">
        <v>0</v>
      </c>
      <c r="BY44" s="2">
        <v>7.3395632428869995</v>
      </c>
      <c r="BZ44" s="2">
        <v>0.19378695347499963</v>
      </c>
      <c r="CA44" s="1">
        <v>2.7119090442578864E-2</v>
      </c>
      <c r="CC44" t="s">
        <v>191</v>
      </c>
      <c r="CE44" s="23">
        <v>6.7674291210959998</v>
      </c>
      <c r="CF44" s="23">
        <v>6.9888155576060003</v>
      </c>
      <c r="CG44" s="23">
        <v>0.22138643651000045</v>
      </c>
      <c r="CH44" s="24">
        <v>3.2713521272040517E-2</v>
      </c>
      <c r="CI44" s="2">
        <v>7.1457762894119998</v>
      </c>
      <c r="CJ44" s="2">
        <v>7.153271368995</v>
      </c>
      <c r="CK44" s="2">
        <v>7.4950795830002193E-3</v>
      </c>
      <c r="CL44" s="1">
        <v>1.0488824837835726E-3</v>
      </c>
      <c r="CN44" s="25" t="s">
        <v>191</v>
      </c>
      <c r="CO44" s="27">
        <v>0</v>
      </c>
      <c r="CP44" s="27">
        <v>0.185832</v>
      </c>
      <c r="CQ44" s="28">
        <f t="shared" si="12"/>
        <v>-0.16865675783886233</v>
      </c>
      <c r="CR44" s="27">
        <f t="shared" si="13"/>
        <v>10.908058306381001</v>
      </c>
      <c r="CU44" s="30">
        <v>265</v>
      </c>
      <c r="CV44" s="30"/>
      <c r="CW44" s="15" t="s">
        <v>191</v>
      </c>
      <c r="CX44" s="33" t="s">
        <v>994</v>
      </c>
      <c r="CY44" s="34" t="s">
        <v>191</v>
      </c>
      <c r="CZ44" s="34" t="s">
        <v>989</v>
      </c>
      <c r="DA44" s="32"/>
      <c r="DB44" s="32"/>
      <c r="DC44" t="s">
        <v>191</v>
      </c>
      <c r="DD44">
        <v>96169</v>
      </c>
      <c r="DE44" t="s">
        <v>1045</v>
      </c>
      <c r="DF44" s="30">
        <v>100</v>
      </c>
      <c r="DG44" s="39" t="s">
        <v>191</v>
      </c>
      <c r="DK44" s="30">
        <v>280</v>
      </c>
      <c r="DL44" s="30"/>
      <c r="DM44" s="32"/>
      <c r="DN44" s="32" t="s">
        <v>191</v>
      </c>
      <c r="DO44" s="41">
        <v>95018</v>
      </c>
    </row>
    <row r="45" spans="1:119" ht="15.75" x14ac:dyDescent="0.25">
      <c r="A45" t="s">
        <v>930</v>
      </c>
      <c r="B45" t="s">
        <v>192</v>
      </c>
      <c r="C45" s="52">
        <v>8.2341972752940009</v>
      </c>
      <c r="D45" s="52">
        <v>9.1422622540479992</v>
      </c>
      <c r="E45" s="52">
        <v>0.90806497875399828</v>
      </c>
      <c r="F45" s="53">
        <v>0.1102797210699055</v>
      </c>
      <c r="G45" s="45">
        <v>9.4728680816040001</v>
      </c>
      <c r="H45" s="45">
        <v>9.7343627066489997</v>
      </c>
      <c r="I45" s="45">
        <v>0.26149462504499965</v>
      </c>
      <c r="J45" s="46">
        <v>2.7604588472293166E-2</v>
      </c>
      <c r="K45" s="47">
        <v>1</v>
      </c>
      <c r="L45" s="55">
        <f t="shared" si="4"/>
        <v>9.2882890816040007</v>
      </c>
      <c r="M45" s="55">
        <f t="shared" si="5"/>
        <v>9.5497837066490003</v>
      </c>
      <c r="N45" s="55">
        <f t="shared" si="6"/>
        <v>0.26149462504499965</v>
      </c>
      <c r="O45" s="56">
        <f t="shared" si="7"/>
        <v>2.8153153153136139E-2</v>
      </c>
      <c r="P45" s="54"/>
      <c r="Q45" s="42">
        <f t="shared" si="8"/>
        <v>48.700871646019273</v>
      </c>
      <c r="R45" s="42">
        <f t="shared" si="9"/>
        <v>54.071590187003551</v>
      </c>
      <c r="S45" s="42">
        <f t="shared" si="10"/>
        <v>54.93526074867664</v>
      </c>
      <c r="T45" s="42">
        <f t="shared" si="11"/>
        <v>56.481861558041601</v>
      </c>
      <c r="AB45" t="s">
        <v>192</v>
      </c>
      <c r="AC45" s="2">
        <v>8.2341972752940009</v>
      </c>
      <c r="AD45" s="2">
        <v>8.2307921760959992</v>
      </c>
      <c r="AE45" s="2">
        <v>-3.4050991980016931E-3</v>
      </c>
      <c r="AF45" s="1">
        <v>-4.135314086071753E-4</v>
      </c>
      <c r="AG45" s="2">
        <v>9.4728680816040001</v>
      </c>
      <c r="AH45" s="2">
        <v>9.4728680816040001</v>
      </c>
      <c r="AI45" s="2">
        <v>0</v>
      </c>
      <c r="AJ45" s="1">
        <v>0</v>
      </c>
      <c r="AM45" t="s">
        <v>192</v>
      </c>
      <c r="AN45" s="2">
        <v>8.2341972752940009</v>
      </c>
      <c r="AO45" s="2">
        <v>8.4724648526680006</v>
      </c>
      <c r="AP45" s="2">
        <v>0.23826757737399973</v>
      </c>
      <c r="AQ45" s="1">
        <v>2.8936345512257891E-2</v>
      </c>
      <c r="AR45" s="2">
        <v>8.2340537017160003</v>
      </c>
      <c r="AS45" s="2">
        <v>-1.4357357800065529E-4</v>
      </c>
      <c r="AT45" s="1">
        <v>-1.7436256771675296E-5</v>
      </c>
      <c r="AU45" s="2">
        <v>8.2316350194460011</v>
      </c>
      <c r="AV45" s="2">
        <v>-2.5622558479998503E-3</v>
      </c>
      <c r="AW45" s="1">
        <v>-3.1117251170161762E-4</v>
      </c>
      <c r="AX45" s="2">
        <v>8.6158756313780014</v>
      </c>
      <c r="AY45" s="2">
        <v>0.38167835608400047</v>
      </c>
      <c r="AZ45" s="1">
        <v>4.6352831165363678E-2</v>
      </c>
      <c r="BA45" s="2">
        <v>8.2349876511750004</v>
      </c>
      <c r="BB45" s="2">
        <v>7.903758809995054E-4</v>
      </c>
      <c r="BC45" s="1">
        <v>9.5986998437717796E-5</v>
      </c>
      <c r="BD45" s="2">
        <v>8.9771211521299996</v>
      </c>
      <c r="BE45" s="2">
        <v>0.7429238768359987</v>
      </c>
      <c r="BF45" s="1">
        <v>9.0224201825365266E-2</v>
      </c>
      <c r="BG45" s="1"/>
      <c r="BH45" t="s">
        <v>192</v>
      </c>
      <c r="BI45" s="2">
        <v>9.4728680816040001</v>
      </c>
      <c r="BJ45" s="2">
        <v>9.5565463616179986</v>
      </c>
      <c r="BK45" s="2">
        <v>8.3678280013998574E-2</v>
      </c>
      <c r="BL45" s="1">
        <v>8.8334683110914483E-3</v>
      </c>
      <c r="BM45" s="2">
        <v>9.4728680816040001</v>
      </c>
      <c r="BN45" s="2">
        <v>0</v>
      </c>
      <c r="BO45" s="1">
        <v>0</v>
      </c>
      <c r="BP45" s="2">
        <v>9.4728680816040001</v>
      </c>
      <c r="BQ45" s="2">
        <v>0</v>
      </c>
      <c r="BR45" s="1">
        <v>0</v>
      </c>
      <c r="BS45" s="2">
        <v>9.6297648566309988</v>
      </c>
      <c r="BT45" s="2">
        <v>0.15689677502699872</v>
      </c>
      <c r="BU45" s="1">
        <v>1.6562753083375785E-2</v>
      </c>
      <c r="BV45" s="2">
        <v>9.4728680816040001</v>
      </c>
      <c r="BW45" s="2">
        <v>0</v>
      </c>
      <c r="BX45" s="1">
        <v>0</v>
      </c>
      <c r="BY45" s="2">
        <v>9.7239029216469994</v>
      </c>
      <c r="BZ45" s="2">
        <v>0.25103484004299936</v>
      </c>
      <c r="CA45" s="1">
        <v>2.6500404933380295E-2</v>
      </c>
      <c r="CC45" t="s">
        <v>192</v>
      </c>
      <c r="CE45" s="23">
        <v>8.2341972752940009</v>
      </c>
      <c r="CF45" s="23">
        <v>8.3953403452010011</v>
      </c>
      <c r="CG45" s="23">
        <v>0.16114306990700022</v>
      </c>
      <c r="CH45" s="24">
        <v>1.9569979260819523E-2</v>
      </c>
      <c r="CI45" s="2">
        <v>9.4728680816040001</v>
      </c>
      <c r="CJ45" s="2">
        <v>9.4728680816040001</v>
      </c>
      <c r="CK45" s="2">
        <v>0</v>
      </c>
      <c r="CL45" s="1">
        <v>0</v>
      </c>
      <c r="CN45" s="25" t="s">
        <v>192</v>
      </c>
      <c r="CO45" s="27">
        <v>0</v>
      </c>
      <c r="CP45" s="27">
        <v>0.18457899999999999</v>
      </c>
      <c r="CQ45" s="28">
        <f t="shared" si="12"/>
        <v>-0.23606366664372141</v>
      </c>
      <c r="CR45" s="27">
        <f t="shared" si="13"/>
        <v>4.7772607959549998</v>
      </c>
      <c r="CU45" s="30">
        <v>266</v>
      </c>
      <c r="CV45" s="30"/>
      <c r="CW45" s="15" t="s">
        <v>192</v>
      </c>
      <c r="CX45" s="33" t="s">
        <v>994</v>
      </c>
      <c r="CY45" s="34" t="s">
        <v>192</v>
      </c>
      <c r="CZ45" s="34" t="s">
        <v>989</v>
      </c>
      <c r="DA45" s="32"/>
      <c r="DB45" s="32"/>
      <c r="DC45" t="s">
        <v>192</v>
      </c>
      <c r="DD45">
        <v>169077</v>
      </c>
      <c r="DE45" t="s">
        <v>1045</v>
      </c>
      <c r="DF45" s="30">
        <v>101</v>
      </c>
      <c r="DG45" s="39" t="s">
        <v>192</v>
      </c>
      <c r="DK45" s="30">
        <v>281</v>
      </c>
      <c r="DL45" s="30"/>
      <c r="DM45" s="32"/>
      <c r="DN45" s="32" t="s">
        <v>192</v>
      </c>
      <c r="DO45" s="41">
        <v>168024</v>
      </c>
    </row>
    <row r="46" spans="1:119" ht="15.75" x14ac:dyDescent="0.25">
      <c r="A46" t="s">
        <v>928</v>
      </c>
      <c r="B46" t="s">
        <v>193</v>
      </c>
      <c r="C46" s="52">
        <v>5.4026256620500002</v>
      </c>
      <c r="D46" s="52">
        <v>6.3501014076329998</v>
      </c>
      <c r="E46" s="52">
        <v>0.94747574558299963</v>
      </c>
      <c r="F46" s="53">
        <v>0.17537319904253454</v>
      </c>
      <c r="G46" s="45">
        <v>5.4122142537019995</v>
      </c>
      <c r="H46" s="45">
        <v>5.7531935517430002</v>
      </c>
      <c r="I46" s="45">
        <v>0.34097929804100069</v>
      </c>
      <c r="J46" s="46">
        <v>6.3001810729826149E-2</v>
      </c>
      <c r="K46" s="47">
        <v>3</v>
      </c>
      <c r="L46" s="55">
        <f t="shared" si="4"/>
        <v>5.2388592537019996</v>
      </c>
      <c r="M46" s="55">
        <f t="shared" si="5"/>
        <v>5.5798385517430003</v>
      </c>
      <c r="N46" s="55">
        <f t="shared" si="6"/>
        <v>0.34097929804100069</v>
      </c>
      <c r="O46" s="56">
        <f t="shared" si="7"/>
        <v>6.5086554444090144E-2</v>
      </c>
      <c r="P46" s="54"/>
      <c r="Q46" s="42">
        <f t="shared" si="8"/>
        <v>36.111152669589806</v>
      </c>
      <c r="R46" s="42">
        <f t="shared" si="9"/>
        <v>42.444081034369134</v>
      </c>
      <c r="S46" s="42">
        <f t="shared" si="10"/>
        <v>35.016537913001045</v>
      </c>
      <c r="T46" s="42">
        <f t="shared" si="11"/>
        <v>37.295643714319134</v>
      </c>
      <c r="AB46" t="s">
        <v>193</v>
      </c>
      <c r="AC46" s="2">
        <v>5.4026256620500002</v>
      </c>
      <c r="AD46" s="2">
        <v>5.401035360262</v>
      </c>
      <c r="AE46" s="2">
        <v>-1.5903017880001258E-3</v>
      </c>
      <c r="AF46" s="1">
        <v>-2.9435720471454862E-4</v>
      </c>
      <c r="AG46" s="2">
        <v>5.4122142537019995</v>
      </c>
      <c r="AH46" s="2">
        <v>5.4117567779579998</v>
      </c>
      <c r="AI46" s="2">
        <v>-4.5747574399968016E-4</v>
      </c>
      <c r="AJ46" s="1">
        <v>-8.4526539888320746E-5</v>
      </c>
      <c r="AM46" t="s">
        <v>193</v>
      </c>
      <c r="AN46" s="2">
        <v>5.4026256620500002</v>
      </c>
      <c r="AO46" s="2">
        <v>5.6866632402950001</v>
      </c>
      <c r="AP46" s="2">
        <v>0.28403757824499998</v>
      </c>
      <c r="AQ46" s="1">
        <v>5.2573988281324549E-2</v>
      </c>
      <c r="AR46" s="2">
        <v>5.4025593056309997</v>
      </c>
      <c r="AS46" s="2">
        <v>-6.6356419000435096E-5</v>
      </c>
      <c r="AT46" s="1">
        <v>-1.2282253695003639E-5</v>
      </c>
      <c r="AU46" s="2">
        <v>5.4020219418149997</v>
      </c>
      <c r="AV46" s="2">
        <v>-6.0372023500043781E-4</v>
      </c>
      <c r="AW46" s="1">
        <v>-1.1174570898761087E-4</v>
      </c>
      <c r="AX46" s="2">
        <v>6.1492616127420003</v>
      </c>
      <c r="AY46" s="2">
        <v>0.74663595069200017</v>
      </c>
      <c r="AZ46" s="1">
        <v>0.13819871991810234</v>
      </c>
      <c r="BA46" s="2">
        <v>5.4029898587729992</v>
      </c>
      <c r="BB46" s="2">
        <v>3.6419672299903283E-4</v>
      </c>
      <c r="BC46" s="1">
        <v>6.7411060062384586E-5</v>
      </c>
      <c r="BD46" s="2">
        <v>6.5690527836570007</v>
      </c>
      <c r="BE46" s="2">
        <v>1.1664271216070006</v>
      </c>
      <c r="BF46" s="1">
        <v>0.21590004463948098</v>
      </c>
      <c r="BG46" s="1"/>
      <c r="BH46" t="s">
        <v>193</v>
      </c>
      <c r="BI46" s="2">
        <v>5.4122142537019995</v>
      </c>
      <c r="BJ46" s="2">
        <v>5.5189093404289995</v>
      </c>
      <c r="BK46" s="2">
        <v>0.10669508672700001</v>
      </c>
      <c r="BL46" s="1">
        <v>1.9713758865702643E-2</v>
      </c>
      <c r="BM46" s="2">
        <v>5.4121951069580003</v>
      </c>
      <c r="BN46" s="2">
        <v>-1.9146743999165494E-5</v>
      </c>
      <c r="BO46" s="1">
        <v>-3.537691433052371E-6</v>
      </c>
      <c r="BP46" s="2">
        <v>5.4120088082080002</v>
      </c>
      <c r="BQ46" s="2">
        <v>-2.0544549399925671E-4</v>
      </c>
      <c r="BR46" s="1">
        <v>-3.7959601074316358E-5</v>
      </c>
      <c r="BS46" s="2">
        <v>5.6694056629760006</v>
      </c>
      <c r="BT46" s="2">
        <v>0.25719140927400108</v>
      </c>
      <c r="BU46" s="1">
        <v>4.7520552073133472E-2</v>
      </c>
      <c r="BV46" s="2">
        <v>5.4123194329829998</v>
      </c>
      <c r="BW46" s="2">
        <v>1.0517928100028939E-4</v>
      </c>
      <c r="BX46" s="1">
        <v>1.9433687594378934E-5</v>
      </c>
      <c r="BY46" s="2">
        <v>5.8071770799319999</v>
      </c>
      <c r="BZ46" s="2">
        <v>0.39496282623000045</v>
      </c>
      <c r="CA46" s="1">
        <v>7.2976199336499403E-2</v>
      </c>
      <c r="CC46" t="s">
        <v>193</v>
      </c>
      <c r="CE46" s="23">
        <v>5.4026256620500002</v>
      </c>
      <c r="CF46" s="23">
        <v>5.1801761097780004</v>
      </c>
      <c r="CG46" s="23">
        <v>-0.22244955227199981</v>
      </c>
      <c r="CH46" s="24">
        <v>-4.1174341179061519E-2</v>
      </c>
      <c r="CI46" s="2">
        <v>5.4122142537019995</v>
      </c>
      <c r="CJ46" s="2">
        <v>5.3579107217260002</v>
      </c>
      <c r="CK46" s="2">
        <v>-5.4303531975999242E-2</v>
      </c>
      <c r="CL46" s="1">
        <v>-1.0033514829693812E-2</v>
      </c>
      <c r="CN46" s="25" t="s">
        <v>193</v>
      </c>
      <c r="CO46" s="27">
        <v>0</v>
      </c>
      <c r="CP46" s="27">
        <v>0.17335500000000001</v>
      </c>
      <c r="CQ46" s="28">
        <f t="shared" si="12"/>
        <v>-0.16226567731574953</v>
      </c>
      <c r="CR46" s="27">
        <f t="shared" si="13"/>
        <v>6.8434511684060002</v>
      </c>
      <c r="CU46" s="30">
        <v>267</v>
      </c>
      <c r="CV46" s="30"/>
      <c r="CW46" s="15" t="s">
        <v>193</v>
      </c>
      <c r="CX46" s="33" t="s">
        <v>994</v>
      </c>
      <c r="CY46" s="34" t="s">
        <v>193</v>
      </c>
      <c r="CZ46" s="34" t="s">
        <v>989</v>
      </c>
      <c r="DA46" s="32"/>
      <c r="DB46" s="32"/>
      <c r="DC46" t="s">
        <v>193</v>
      </c>
      <c r="DD46">
        <v>149611</v>
      </c>
      <c r="DE46" t="s">
        <v>1045</v>
      </c>
      <c r="DF46" s="30">
        <v>102</v>
      </c>
      <c r="DG46" s="39" t="s">
        <v>193</v>
      </c>
      <c r="DK46" s="30">
        <v>282</v>
      </c>
      <c r="DL46" s="30"/>
      <c r="DM46" s="32"/>
      <c r="DN46" s="32" t="s">
        <v>193</v>
      </c>
      <c r="DO46" s="41">
        <v>147803</v>
      </c>
    </row>
    <row r="47" spans="1:119" ht="15.75" x14ac:dyDescent="0.25">
      <c r="B47" t="s">
        <v>195</v>
      </c>
      <c r="C47" s="52">
        <v>7.0582712322879999</v>
      </c>
      <c r="D47" s="52">
        <v>8.2078632079560006</v>
      </c>
      <c r="E47" s="52">
        <v>1.1495919756680006</v>
      </c>
      <c r="F47" s="53">
        <v>0.16287160663495082</v>
      </c>
      <c r="G47" s="45">
        <v>7.3582995110380001</v>
      </c>
      <c r="H47" s="45">
        <v>7.7461358331469992</v>
      </c>
      <c r="I47" s="45">
        <v>0.3878363221089991</v>
      </c>
      <c r="J47" s="46">
        <v>5.270733020954306E-2</v>
      </c>
      <c r="K47" s="47">
        <v>1</v>
      </c>
      <c r="L47" s="55">
        <f t="shared" si="4"/>
        <v>7.2441385110379999</v>
      </c>
      <c r="M47" s="55">
        <f t="shared" si="5"/>
        <v>7.631974833146999</v>
      </c>
      <c r="N47" s="55">
        <f t="shared" si="6"/>
        <v>0.3878363221089991</v>
      </c>
      <c r="O47" s="56">
        <f t="shared" si="7"/>
        <v>5.3537949546111963E-2</v>
      </c>
      <c r="P47" s="54"/>
      <c r="Q47" s="42">
        <f t="shared" si="8"/>
        <v>74.580999717748497</v>
      </c>
      <c r="R47" s="42">
        <f t="shared" si="9"/>
        <v>86.728126966219008</v>
      </c>
      <c r="S47" s="42">
        <f t="shared" si="10"/>
        <v>76.544960439543956</v>
      </c>
      <c r="T47" s="42">
        <f t="shared" si="11"/>
        <v>80.643020669565388</v>
      </c>
      <c r="AB47" t="s">
        <v>195</v>
      </c>
      <c r="AC47" s="2">
        <v>7.0582712322879999</v>
      </c>
      <c r="AD47" s="2">
        <v>7.0602619782290006</v>
      </c>
      <c r="AE47" s="2">
        <v>1.9907459410006823E-3</v>
      </c>
      <c r="AF47" s="1">
        <v>2.8204440938654106E-4</v>
      </c>
      <c r="AG47" s="2">
        <v>7.3582995110380001</v>
      </c>
      <c r="AH47" s="2">
        <v>7.3582995110380001</v>
      </c>
      <c r="AI47" s="2">
        <v>0</v>
      </c>
      <c r="AJ47" s="1">
        <v>0</v>
      </c>
      <c r="AM47" t="s">
        <v>195</v>
      </c>
      <c r="AN47" s="2">
        <v>7.0582712322879999</v>
      </c>
      <c r="AO47" s="2">
        <v>7.426508008201</v>
      </c>
      <c r="AP47" s="2">
        <v>0.36823677591300008</v>
      </c>
      <c r="AQ47" s="1">
        <v>5.2170958552641637E-2</v>
      </c>
      <c r="AR47" s="2">
        <v>7.0583545493590005</v>
      </c>
      <c r="AS47" s="2">
        <v>8.3317071000621468E-5</v>
      </c>
      <c r="AT47" s="1">
        <v>1.1804175308464806E-5</v>
      </c>
      <c r="AU47" s="2">
        <v>7.0592410711939992</v>
      </c>
      <c r="AV47" s="2">
        <v>9.6983890599933176E-4</v>
      </c>
      <c r="AW47" s="1">
        <v>1.3740459583967419E-4</v>
      </c>
      <c r="AX47" s="2">
        <v>7.5078757498749997</v>
      </c>
      <c r="AY47" s="2">
        <v>0.44960451758699982</v>
      </c>
      <c r="AZ47" s="1">
        <v>6.3698957264533548E-2</v>
      </c>
      <c r="BA47" s="2">
        <v>7.057813546937</v>
      </c>
      <c r="BB47" s="2">
        <v>-4.5768535099988128E-4</v>
      </c>
      <c r="BC47" s="1">
        <v>-6.4843831575386854E-5</v>
      </c>
      <c r="BD47" s="2">
        <v>8.0514505865029999</v>
      </c>
      <c r="BE47" s="2">
        <v>0.99317935421500003</v>
      </c>
      <c r="BF47" s="1">
        <v>0.14071141806958476</v>
      </c>
      <c r="BG47" s="1"/>
      <c r="BH47" t="s">
        <v>195</v>
      </c>
      <c r="BI47" s="2">
        <v>7.3582995110380001</v>
      </c>
      <c r="BJ47" s="2">
        <v>7.4527443740560004</v>
      </c>
      <c r="BK47" s="2">
        <v>9.4444863018000369E-2</v>
      </c>
      <c r="BL47" s="1">
        <v>1.2835147968131224E-2</v>
      </c>
      <c r="BM47" s="2">
        <v>7.3582995110380001</v>
      </c>
      <c r="BN47" s="2">
        <v>0</v>
      </c>
      <c r="BO47" s="1">
        <v>0</v>
      </c>
      <c r="BP47" s="2">
        <v>7.3582995110380001</v>
      </c>
      <c r="BQ47" s="2">
        <v>0</v>
      </c>
      <c r="BR47" s="1">
        <v>0</v>
      </c>
      <c r="BS47" s="2">
        <v>7.516513621094</v>
      </c>
      <c r="BT47" s="2">
        <v>0.15821411005599995</v>
      </c>
      <c r="BU47" s="1">
        <v>2.1501450140574863E-2</v>
      </c>
      <c r="BV47" s="2">
        <v>7.3582995110380001</v>
      </c>
      <c r="BW47" s="2">
        <v>0</v>
      </c>
      <c r="BX47" s="1">
        <v>0</v>
      </c>
      <c r="BY47" s="2">
        <v>7.7048141780690003</v>
      </c>
      <c r="BZ47" s="2">
        <v>0.3465146670310002</v>
      </c>
      <c r="CA47" s="1">
        <v>4.7091677433244224E-2</v>
      </c>
      <c r="CC47" t="s">
        <v>195</v>
      </c>
      <c r="CE47" s="23">
        <v>7.0582712322879999</v>
      </c>
      <c r="CF47" s="23">
        <v>7.2292388711989997</v>
      </c>
      <c r="CG47" s="23">
        <v>0.17096763891099975</v>
      </c>
      <c r="CH47" s="24">
        <v>2.4222310716668097E-2</v>
      </c>
      <c r="CI47" s="2">
        <v>7.3582995110380001</v>
      </c>
      <c r="CJ47" s="2">
        <v>7.3582995110380001</v>
      </c>
      <c r="CK47" s="2">
        <v>0</v>
      </c>
      <c r="CL47" s="1">
        <v>0</v>
      </c>
      <c r="CN47" s="25" t="s">
        <v>195</v>
      </c>
      <c r="CO47" s="27">
        <v>0</v>
      </c>
      <c r="CP47" s="27">
        <v>0.114161</v>
      </c>
      <c r="CQ47" s="28">
        <f t="shared" si="12"/>
        <v>-0.11368846007671911</v>
      </c>
      <c r="CR47" s="27">
        <f t="shared" si="13"/>
        <v>6.9253802701639993</v>
      </c>
      <c r="CU47" s="30">
        <v>270</v>
      </c>
      <c r="CV47" s="30"/>
      <c r="CW47" s="15" t="s">
        <v>195</v>
      </c>
      <c r="CX47" s="33" t="s">
        <v>994</v>
      </c>
      <c r="CY47" s="34" t="s">
        <v>195</v>
      </c>
      <c r="CZ47" s="34" t="s">
        <v>989</v>
      </c>
      <c r="DA47" s="32"/>
      <c r="DB47" s="32"/>
      <c r="DC47" t="s">
        <v>195</v>
      </c>
      <c r="DD47">
        <v>94639</v>
      </c>
      <c r="DE47" t="s">
        <v>1045</v>
      </c>
      <c r="DF47" s="30">
        <v>103</v>
      </c>
      <c r="DG47" s="39" t="s">
        <v>195</v>
      </c>
      <c r="DK47" s="30">
        <v>284</v>
      </c>
      <c r="DL47" s="30"/>
      <c r="DM47" s="32"/>
      <c r="DN47" s="32" t="s">
        <v>195</v>
      </c>
      <c r="DO47" s="41">
        <v>94523</v>
      </c>
    </row>
    <row r="48" spans="1:119" ht="15.75" x14ac:dyDescent="0.25">
      <c r="A48" t="s">
        <v>447</v>
      </c>
      <c r="B48" t="s">
        <v>198</v>
      </c>
      <c r="C48" s="52">
        <v>4.584615989555</v>
      </c>
      <c r="D48" s="52">
        <v>5.1252399235650001</v>
      </c>
      <c r="E48" s="52">
        <v>0.54062393401000008</v>
      </c>
      <c r="F48" s="53">
        <v>0.11792131232837999</v>
      </c>
      <c r="G48" s="45">
        <v>5.1004604714059996</v>
      </c>
      <c r="H48" s="45">
        <v>5.2412308394079998</v>
      </c>
      <c r="I48" s="45">
        <v>0.14077036800200027</v>
      </c>
      <c r="J48" s="46">
        <v>2.7599541020106234E-2</v>
      </c>
      <c r="K48" s="47">
        <v>1</v>
      </c>
      <c r="L48" s="55">
        <f t="shared" si="4"/>
        <v>5.0001634714059993</v>
      </c>
      <c r="M48" s="55">
        <f t="shared" si="5"/>
        <v>5.1409338394079995</v>
      </c>
      <c r="N48" s="55">
        <f t="shared" si="6"/>
        <v>0.14077036800200027</v>
      </c>
      <c r="O48" s="56">
        <f t="shared" si="7"/>
        <v>2.8153153153294197E-2</v>
      </c>
      <c r="P48" s="54"/>
      <c r="Q48" s="42">
        <f t="shared" si="8"/>
        <v>64.699632931907985</v>
      </c>
      <c r="R48" s="42">
        <f t="shared" si="9"/>
        <v>72.329098554403046</v>
      </c>
      <c r="S48" s="42">
        <f t="shared" si="10"/>
        <v>70.563977863477263</v>
      </c>
      <c r="T48" s="42">
        <f t="shared" si="11"/>
        <v>72.550576339373407</v>
      </c>
      <c r="AB48" t="s">
        <v>198</v>
      </c>
      <c r="AC48" s="2">
        <v>4.584615989555</v>
      </c>
      <c r="AD48" s="2">
        <v>4.5836481631600003</v>
      </c>
      <c r="AE48" s="2">
        <v>-9.6782639499970458E-4</v>
      </c>
      <c r="AF48" s="1">
        <v>-2.1110304487980582E-4</v>
      </c>
      <c r="AG48" s="2">
        <v>5.1004604714059996</v>
      </c>
      <c r="AH48" s="2">
        <v>5.1004604714059996</v>
      </c>
      <c r="AI48" s="2">
        <v>0</v>
      </c>
      <c r="AJ48" s="1">
        <v>0</v>
      </c>
      <c r="AM48" t="s">
        <v>198</v>
      </c>
      <c r="AN48" s="2">
        <v>4.584615989555</v>
      </c>
      <c r="AO48" s="2">
        <v>4.6942680121159999</v>
      </c>
      <c r="AP48" s="2">
        <v>0.10965202256099982</v>
      </c>
      <c r="AQ48" s="1">
        <v>2.3917384315462167E-2</v>
      </c>
      <c r="AR48" s="2">
        <v>4.5845748274279998</v>
      </c>
      <c r="AS48" s="2">
        <v>-4.1162127000227144E-5</v>
      </c>
      <c r="AT48" s="1">
        <v>-8.9783151073079286E-6</v>
      </c>
      <c r="AU48" s="2">
        <v>4.5835864446050003</v>
      </c>
      <c r="AV48" s="2">
        <v>-1.0295449499997389E-3</v>
      </c>
      <c r="AW48" s="1">
        <v>-2.2456514402630925E-4</v>
      </c>
      <c r="AX48" s="2">
        <v>4.7646254612109997</v>
      </c>
      <c r="AY48" s="2">
        <v>0.18000947165599968</v>
      </c>
      <c r="AZ48" s="1">
        <v>3.9263805750821903E-2</v>
      </c>
      <c r="BA48" s="2">
        <v>4.5848431453699998</v>
      </c>
      <c r="BB48" s="2">
        <v>2.2715581499976878E-4</v>
      </c>
      <c r="BC48" s="1">
        <v>4.9547402774254465E-5</v>
      </c>
      <c r="BD48" s="2">
        <v>4.9306811720160004</v>
      </c>
      <c r="BE48" s="2">
        <v>0.34606518246100038</v>
      </c>
      <c r="BF48" s="1">
        <v>7.5484006348499152E-2</v>
      </c>
      <c r="BG48" s="1"/>
      <c r="BH48" t="s">
        <v>198</v>
      </c>
      <c r="BI48" s="2">
        <v>5.1004604714059996</v>
      </c>
      <c r="BJ48" s="2">
        <v>5.145506989167</v>
      </c>
      <c r="BK48" s="2">
        <v>4.5046517761000437E-2</v>
      </c>
      <c r="BL48" s="1">
        <v>8.8318531265046459E-3</v>
      </c>
      <c r="BM48" s="2">
        <v>5.1004604714059996</v>
      </c>
      <c r="BN48" s="2">
        <v>0</v>
      </c>
      <c r="BO48" s="1">
        <v>0</v>
      </c>
      <c r="BP48" s="2">
        <v>5.1004604714059996</v>
      </c>
      <c r="BQ48" s="2">
        <v>0</v>
      </c>
      <c r="BR48" s="1">
        <v>0</v>
      </c>
      <c r="BS48" s="2">
        <v>5.1849226922070004</v>
      </c>
      <c r="BT48" s="2">
        <v>8.4462220801000853E-2</v>
      </c>
      <c r="BU48" s="1">
        <v>1.6559724612024665E-2</v>
      </c>
      <c r="BV48" s="2">
        <v>5.1004604714059996</v>
      </c>
      <c r="BW48" s="2">
        <v>0</v>
      </c>
      <c r="BX48" s="1">
        <v>0</v>
      </c>
      <c r="BY48" s="2">
        <v>5.2356000246879999</v>
      </c>
      <c r="BZ48" s="2">
        <v>0.13513955328200034</v>
      </c>
      <c r="CA48" s="1">
        <v>2.6495559379317687E-2</v>
      </c>
      <c r="CC48" t="s">
        <v>198</v>
      </c>
      <c r="CE48" s="23">
        <v>4.584615989555</v>
      </c>
      <c r="CF48" s="23">
        <v>4.7816855964649996</v>
      </c>
      <c r="CG48" s="23">
        <v>0.19706960690999953</v>
      </c>
      <c r="CH48" s="24">
        <v>4.2984975701122537E-2</v>
      </c>
      <c r="CI48" s="2">
        <v>5.1004604714059996</v>
      </c>
      <c r="CJ48" s="2">
        <v>5.1004604714059996</v>
      </c>
      <c r="CK48" s="2">
        <v>0</v>
      </c>
      <c r="CL48" s="1">
        <v>0</v>
      </c>
      <c r="CN48" s="25" t="s">
        <v>198</v>
      </c>
      <c r="CO48" s="27">
        <v>0</v>
      </c>
      <c r="CP48" s="27">
        <v>0.100297</v>
      </c>
      <c r="CQ48" s="28">
        <f t="shared" si="12"/>
        <v>-9.1741298611922317E-2</v>
      </c>
      <c r="CR48" s="27">
        <f t="shared" si="13"/>
        <v>4.6519904985249996</v>
      </c>
      <c r="CU48" s="30">
        <v>273</v>
      </c>
      <c r="CV48" s="30"/>
      <c r="CW48" s="15" t="s">
        <v>198</v>
      </c>
      <c r="CX48" s="33" t="s">
        <v>994</v>
      </c>
      <c r="CY48" s="34" t="s">
        <v>198</v>
      </c>
      <c r="CZ48" s="34" t="s">
        <v>989</v>
      </c>
      <c r="DA48" s="32"/>
      <c r="DB48" s="32"/>
      <c r="DC48" t="s">
        <v>198</v>
      </c>
      <c r="DD48">
        <v>70860</v>
      </c>
      <c r="DE48" t="s">
        <v>1045</v>
      </c>
      <c r="DF48" s="30">
        <v>104</v>
      </c>
      <c r="DG48" s="39" t="s">
        <v>198</v>
      </c>
      <c r="DK48" s="30">
        <v>287</v>
      </c>
      <c r="DL48" s="30"/>
      <c r="DM48" s="32"/>
      <c r="DN48" s="32" t="s">
        <v>198</v>
      </c>
      <c r="DO48" s="41">
        <v>70630</v>
      </c>
    </row>
    <row r="49" spans="1:119" ht="15.75" x14ac:dyDescent="0.25">
      <c r="A49" t="s">
        <v>448</v>
      </c>
      <c r="B49" t="s">
        <v>199</v>
      </c>
      <c r="C49" s="52">
        <v>3.3597905282859997</v>
      </c>
      <c r="D49" s="52">
        <v>4.8672562893410003</v>
      </c>
      <c r="E49" s="52">
        <v>1.5074657610550006</v>
      </c>
      <c r="F49" s="53">
        <v>0.44867849598469928</v>
      </c>
      <c r="G49" s="45">
        <v>3.3316553220479999</v>
      </c>
      <c r="H49" s="45">
        <v>3.7653303815050001</v>
      </c>
      <c r="I49" s="45">
        <v>0.43367505945700024</v>
      </c>
      <c r="J49" s="46">
        <v>0.13016804487158537</v>
      </c>
      <c r="K49" s="47">
        <v>3</v>
      </c>
      <c r="L49" s="55">
        <f t="shared" si="4"/>
        <v>3.2418133220479999</v>
      </c>
      <c r="M49" s="55">
        <f t="shared" si="5"/>
        <v>3.6754883815050001</v>
      </c>
      <c r="N49" s="55">
        <f t="shared" si="6"/>
        <v>0.43367505945700024</v>
      </c>
      <c r="O49" s="56">
        <f t="shared" si="7"/>
        <v>0.13377545724410439</v>
      </c>
      <c r="P49" s="54"/>
      <c r="Q49" s="42">
        <f t="shared" si="8"/>
        <v>64.312057889935289</v>
      </c>
      <c r="R49" s="42">
        <f t="shared" si="9"/>
        <v>93.167495297672374</v>
      </c>
      <c r="S49" s="42">
        <f t="shared" si="10"/>
        <v>62.053775162666057</v>
      </c>
      <c r="T49" s="42">
        <f t="shared" si="11"/>
        <v>70.355047308774544</v>
      </c>
      <c r="AB49" t="s">
        <v>199</v>
      </c>
      <c r="AC49" s="2">
        <v>3.3597905282859997</v>
      </c>
      <c r="AD49" s="2">
        <v>3.361660565008</v>
      </c>
      <c r="AE49" s="2">
        <v>1.8700367220003677E-3</v>
      </c>
      <c r="AF49" s="1">
        <v>5.5659324778035155E-4</v>
      </c>
      <c r="AG49" s="2">
        <v>3.3316553220479999</v>
      </c>
      <c r="AH49" s="2">
        <v>3.3320758641570003</v>
      </c>
      <c r="AI49" s="2">
        <v>4.2054210900044353E-4</v>
      </c>
      <c r="AJ49" s="1">
        <v>1.262261753841728E-4</v>
      </c>
      <c r="AM49" t="s">
        <v>199</v>
      </c>
      <c r="AN49" s="2">
        <v>3.3597905282859997</v>
      </c>
      <c r="AO49" s="2">
        <v>3.9603588880339999</v>
      </c>
      <c r="AP49" s="2">
        <v>0.60056835974800027</v>
      </c>
      <c r="AQ49" s="1">
        <v>0.17875172713650717</v>
      </c>
      <c r="AR49" s="2">
        <v>3.359869250934</v>
      </c>
      <c r="AS49" s="2">
        <v>7.8722648000351114E-5</v>
      </c>
      <c r="AT49" s="1">
        <v>2.343082026620021E-5</v>
      </c>
      <c r="AU49" s="2">
        <v>3.361090484719</v>
      </c>
      <c r="AV49" s="2">
        <v>1.2999564330002933E-3</v>
      </c>
      <c r="AW49" s="1">
        <v>3.8691591694660419E-4</v>
      </c>
      <c r="AX49" s="2">
        <v>4.0274514252009999</v>
      </c>
      <c r="AY49" s="2">
        <v>0.66766089691500019</v>
      </c>
      <c r="AZ49" s="1">
        <v>0.19872098908964067</v>
      </c>
      <c r="BA49" s="2">
        <v>3.3593573566070001</v>
      </c>
      <c r="BB49" s="2">
        <v>-4.3317167899958875E-4</v>
      </c>
      <c r="BC49" s="1">
        <v>-1.2892818029955328E-4</v>
      </c>
      <c r="BD49" s="2">
        <v>4.9158854615810004</v>
      </c>
      <c r="BE49" s="2">
        <v>1.5560949332950007</v>
      </c>
      <c r="BF49" s="1">
        <v>0.46315236625446526</v>
      </c>
      <c r="BG49" s="1"/>
      <c r="BH49" t="s">
        <v>199</v>
      </c>
      <c r="BI49" s="2">
        <v>3.3316553220479999</v>
      </c>
      <c r="BJ49" s="2">
        <v>3.5035030577039996</v>
      </c>
      <c r="BK49" s="2">
        <v>0.17184773565599976</v>
      </c>
      <c r="BL49" s="1">
        <v>5.1580286387597665E-2</v>
      </c>
      <c r="BM49" s="2">
        <v>3.3316730345279999</v>
      </c>
      <c r="BN49" s="2">
        <v>1.7712480000042774E-5</v>
      </c>
      <c r="BO49" s="1">
        <v>5.3164203039931352E-6</v>
      </c>
      <c r="BP49" s="2">
        <v>3.3319388965179999</v>
      </c>
      <c r="BQ49" s="2">
        <v>2.8357447000004754E-4</v>
      </c>
      <c r="BR49" s="1">
        <v>8.5115188273957352E-5</v>
      </c>
      <c r="BS49" s="2">
        <v>3.5429794381050002</v>
      </c>
      <c r="BT49" s="2">
        <v>0.2113241160570003</v>
      </c>
      <c r="BU49" s="1">
        <v>6.342916527364463E-2</v>
      </c>
      <c r="BV49" s="2">
        <v>3.3315578447190002</v>
      </c>
      <c r="BW49" s="2">
        <v>-9.7477328999673318E-5</v>
      </c>
      <c r="BX49" s="1">
        <v>-2.9257927239530015E-5</v>
      </c>
      <c r="BY49" s="2">
        <v>3.7815259521060001</v>
      </c>
      <c r="BZ49" s="2">
        <v>0.44987063005800021</v>
      </c>
      <c r="CA49" s="1">
        <v>0.13502916315528718</v>
      </c>
      <c r="CC49" t="s">
        <v>199</v>
      </c>
      <c r="CE49" s="23">
        <v>3.3597905282859997</v>
      </c>
      <c r="CF49" s="23">
        <v>3.3251178294580002</v>
      </c>
      <c r="CG49" s="23">
        <v>-3.4672698827999504E-2</v>
      </c>
      <c r="CH49" s="24">
        <v>-1.0319898974680369E-2</v>
      </c>
      <c r="CI49" s="2">
        <v>3.3316553220479999</v>
      </c>
      <c r="CJ49" s="2">
        <v>3.324316973537</v>
      </c>
      <c r="CK49" s="2">
        <v>-7.3383485109999036E-3</v>
      </c>
      <c r="CL49" s="1">
        <v>-2.2026133563207108E-3</v>
      </c>
      <c r="CN49" s="25" t="s">
        <v>199</v>
      </c>
      <c r="CO49" s="27">
        <v>0</v>
      </c>
      <c r="CP49" s="27">
        <v>8.9842000000000005E-2</v>
      </c>
      <c r="CQ49" s="28">
        <f t="shared" si="12"/>
        <v>-0.21737636525614626</v>
      </c>
      <c r="CR49" s="27">
        <f t="shared" si="13"/>
        <v>2.846208240328</v>
      </c>
      <c r="CU49" s="30">
        <v>274</v>
      </c>
      <c r="CV49" s="30"/>
      <c r="CW49" s="15" t="s">
        <v>199</v>
      </c>
      <c r="CX49" s="33" t="s">
        <v>994</v>
      </c>
      <c r="CY49" s="34" t="s">
        <v>199</v>
      </c>
      <c r="CZ49" s="34" t="s">
        <v>989</v>
      </c>
      <c r="DA49" s="32"/>
      <c r="DB49" s="32"/>
      <c r="DC49" t="s">
        <v>199</v>
      </c>
      <c r="DD49">
        <v>52242</v>
      </c>
      <c r="DE49" t="s">
        <v>1045</v>
      </c>
      <c r="DF49" s="30">
        <v>105</v>
      </c>
      <c r="DG49" s="39" t="s">
        <v>199</v>
      </c>
      <c r="DK49" s="30">
        <v>288</v>
      </c>
      <c r="DL49" s="30"/>
      <c r="DM49" s="32"/>
      <c r="DN49" s="32" t="s">
        <v>199</v>
      </c>
      <c r="DO49" s="41">
        <v>52092</v>
      </c>
    </row>
    <row r="50" spans="1:119" ht="15.75" x14ac:dyDescent="0.25">
      <c r="A50" t="s">
        <v>449</v>
      </c>
      <c r="B50" t="s">
        <v>200</v>
      </c>
      <c r="C50" s="52">
        <v>4.47971484303</v>
      </c>
      <c r="D50" s="52">
        <v>5.3887288986729995</v>
      </c>
      <c r="E50" s="52">
        <v>0.90901405564299953</v>
      </c>
      <c r="F50" s="53">
        <v>0.20291783908016753</v>
      </c>
      <c r="G50" s="45">
        <v>4.5839474320409996</v>
      </c>
      <c r="H50" s="45">
        <v>4.8990389261290002</v>
      </c>
      <c r="I50" s="45">
        <v>0.31509149408800052</v>
      </c>
      <c r="J50" s="46">
        <v>6.8738025197576547E-2</v>
      </c>
      <c r="K50" s="47">
        <v>4</v>
      </c>
      <c r="L50" s="55">
        <f t="shared" si="4"/>
        <v>4.3801344320409994</v>
      </c>
      <c r="M50" s="55">
        <f t="shared" si="5"/>
        <v>4.6952259261289999</v>
      </c>
      <c r="N50" s="55">
        <f t="shared" si="6"/>
        <v>0.31509149408800052</v>
      </c>
      <c r="O50" s="56">
        <f t="shared" si="7"/>
        <v>7.1936489387878944E-2</v>
      </c>
      <c r="P50" s="54"/>
      <c r="Q50" s="42">
        <f t="shared" si="8"/>
        <v>42.869315320344128</v>
      </c>
      <c r="R50" s="42">
        <f t="shared" si="9"/>
        <v>51.568264147994675</v>
      </c>
      <c r="S50" s="42">
        <f t="shared" si="10"/>
        <v>41.916365369733093</v>
      </c>
      <c r="T50" s="42">
        <f t="shared" si="11"/>
        <v>44.931681542331361</v>
      </c>
      <c r="AB50" t="s">
        <v>200</v>
      </c>
      <c r="AC50" s="2">
        <v>4.47971484303</v>
      </c>
      <c r="AD50" s="2">
        <v>4.4820537767780007</v>
      </c>
      <c r="AE50" s="2">
        <v>2.3389337480006489E-3</v>
      </c>
      <c r="AF50" s="1">
        <v>5.2211665919758312E-4</v>
      </c>
      <c r="AG50" s="2">
        <v>4.5839474320409996</v>
      </c>
      <c r="AH50" s="2">
        <v>4.5844915601669998</v>
      </c>
      <c r="AI50" s="2">
        <v>5.4412812600013183E-4</v>
      </c>
      <c r="AJ50" s="1">
        <v>1.1870295941807063E-4</v>
      </c>
      <c r="AM50" t="s">
        <v>200</v>
      </c>
      <c r="AN50" s="2">
        <v>4.47971484303</v>
      </c>
      <c r="AO50" s="2">
        <v>4.9250426680370003</v>
      </c>
      <c r="AP50" s="2">
        <v>0.4453278250070003</v>
      </c>
      <c r="AQ50" s="1">
        <v>9.9409859915500429E-2</v>
      </c>
      <c r="AR50" s="2">
        <v>4.4798138861919998</v>
      </c>
      <c r="AS50" s="2">
        <v>9.9043161999823326E-5</v>
      </c>
      <c r="AT50" s="1">
        <v>2.2109255939342844E-5</v>
      </c>
      <c r="AU50" s="2">
        <v>4.4818350081329994</v>
      </c>
      <c r="AV50" s="2">
        <v>2.120165102999394E-3</v>
      </c>
      <c r="AW50" s="1">
        <v>4.7328126393986089E-4</v>
      </c>
      <c r="AX50" s="2">
        <v>5.0348680477530001</v>
      </c>
      <c r="AY50" s="2">
        <v>0.55515320472300012</v>
      </c>
      <c r="AZ50" s="1">
        <v>0.12392601408251787</v>
      </c>
      <c r="BA50" s="2">
        <v>4.4791689418459999</v>
      </c>
      <c r="BB50" s="2">
        <v>-5.4590118400010823E-4</v>
      </c>
      <c r="BC50" s="1">
        <v>-1.2186069942587468E-4</v>
      </c>
      <c r="BD50" s="2">
        <v>5.6877754874099997</v>
      </c>
      <c r="BE50" s="2">
        <v>1.2080606443799997</v>
      </c>
      <c r="BF50" s="1">
        <v>0.26967355885601163</v>
      </c>
      <c r="BG50" s="1"/>
      <c r="BH50" t="s">
        <v>200</v>
      </c>
      <c r="BI50" s="2">
        <v>4.5839474320409996</v>
      </c>
      <c r="BJ50" s="2">
        <v>4.7253757236879999</v>
      </c>
      <c r="BK50" s="2">
        <v>0.14142829164700021</v>
      </c>
      <c r="BL50" s="1">
        <v>3.0852947976331691E-2</v>
      </c>
      <c r="BM50" s="2">
        <v>4.583970499186</v>
      </c>
      <c r="BN50" s="2">
        <v>2.30671450003328E-5</v>
      </c>
      <c r="BO50" s="1">
        <v>5.0321574019582872E-6</v>
      </c>
      <c r="BP50" s="2">
        <v>4.5844412538550001</v>
      </c>
      <c r="BQ50" s="2">
        <v>4.9382181400048353E-4</v>
      </c>
      <c r="BR50" s="1">
        <v>1.0772850721383812E-4</v>
      </c>
      <c r="BS50" s="2">
        <v>4.7820474013509999</v>
      </c>
      <c r="BT50" s="2">
        <v>0.19809996931000029</v>
      </c>
      <c r="BU50" s="1">
        <v>4.3216021179762178E-2</v>
      </c>
      <c r="BV50" s="2">
        <v>4.5838202507209997</v>
      </c>
      <c r="BW50" s="2">
        <v>-1.2718131999989168E-4</v>
      </c>
      <c r="BX50" s="1">
        <v>-2.7744934226539391E-5</v>
      </c>
      <c r="BY50" s="2">
        <v>4.9729969390860003</v>
      </c>
      <c r="BZ50" s="2">
        <v>0.38904950704500063</v>
      </c>
      <c r="CA50" s="1">
        <v>8.48721571991886E-2</v>
      </c>
      <c r="CC50" t="s">
        <v>200</v>
      </c>
      <c r="CE50" s="23">
        <v>4.47971484303</v>
      </c>
      <c r="CF50" s="23">
        <v>4.1881895510359994</v>
      </c>
      <c r="CG50" s="23">
        <v>-0.29152529199400057</v>
      </c>
      <c r="CH50" s="24">
        <v>-6.5076752027550491E-2</v>
      </c>
      <c r="CI50" s="2">
        <v>4.5839474320409996</v>
      </c>
      <c r="CJ50" s="2">
        <v>4.5509274245379991</v>
      </c>
      <c r="CK50" s="2">
        <v>-3.3020007503000492E-2</v>
      </c>
      <c r="CL50" s="1">
        <v>-7.2034001245730598E-3</v>
      </c>
      <c r="CN50" s="25" t="s">
        <v>200</v>
      </c>
      <c r="CO50" s="27">
        <v>0</v>
      </c>
      <c r="CP50" s="27">
        <v>0.20381299999999999</v>
      </c>
      <c r="CQ50" s="28">
        <f t="shared" si="12"/>
        <v>-0.33756288213382346</v>
      </c>
      <c r="CR50" s="27">
        <f t="shared" si="13"/>
        <v>3.8471135647840007</v>
      </c>
      <c r="CU50" s="30">
        <v>275</v>
      </c>
      <c r="CV50" s="30"/>
      <c r="CW50" s="15" t="s">
        <v>200</v>
      </c>
      <c r="CX50" s="33" t="s">
        <v>994</v>
      </c>
      <c r="CY50" s="34" t="s">
        <v>200</v>
      </c>
      <c r="CZ50" s="34" t="s">
        <v>989</v>
      </c>
      <c r="DA50" s="32"/>
      <c r="DB50" s="32"/>
      <c r="DC50" t="s">
        <v>200</v>
      </c>
      <c r="DD50">
        <v>104497</v>
      </c>
      <c r="DE50" t="s">
        <v>1045</v>
      </c>
      <c r="DF50" s="30">
        <v>106</v>
      </c>
      <c r="DG50" s="39" t="s">
        <v>200</v>
      </c>
      <c r="DK50" s="30">
        <v>289</v>
      </c>
      <c r="DL50" s="30"/>
      <c r="DM50" s="32"/>
      <c r="DN50" s="32" t="s">
        <v>200</v>
      </c>
      <c r="DO50" s="41">
        <v>104363</v>
      </c>
    </row>
    <row r="51" spans="1:119" ht="15.75" x14ac:dyDescent="0.25">
      <c r="A51" t="s">
        <v>450</v>
      </c>
      <c r="B51" t="s">
        <v>213</v>
      </c>
      <c r="C51" s="52">
        <v>4.1895377130079998</v>
      </c>
      <c r="D51" s="52">
        <v>5.5109990933450002</v>
      </c>
      <c r="E51" s="52">
        <v>1.3214613803370003</v>
      </c>
      <c r="F51" s="53">
        <v>0.31541937818915561</v>
      </c>
      <c r="G51" s="45">
        <v>4.2974776584540004</v>
      </c>
      <c r="H51" s="45">
        <v>4.7079749288129999</v>
      </c>
      <c r="I51" s="45">
        <v>0.41049727035899952</v>
      </c>
      <c r="J51" s="46">
        <v>9.5520512957518011E-2</v>
      </c>
      <c r="K51" s="47">
        <v>3</v>
      </c>
      <c r="L51" s="55">
        <f t="shared" si="4"/>
        <v>4.1686886584540002</v>
      </c>
      <c r="M51" s="55">
        <f t="shared" si="5"/>
        <v>4.5791859288129997</v>
      </c>
      <c r="N51" s="55">
        <f t="shared" si="6"/>
        <v>0.41049727035899952</v>
      </c>
      <c r="O51" s="56">
        <f t="shared" si="7"/>
        <v>9.8471558802195727E-2</v>
      </c>
      <c r="P51" s="54"/>
      <c r="Q51" s="42">
        <f t="shared" si="8"/>
        <v>53.356313206928171</v>
      </c>
      <c r="R51" s="42">
        <f t="shared" si="9"/>
        <v>70.185928341123287</v>
      </c>
      <c r="S51" s="42">
        <f t="shared" si="10"/>
        <v>53.090787805068771</v>
      </c>
      <c r="T51" s="42">
        <f t="shared" si="11"/>
        <v>58.318720438270503</v>
      </c>
      <c r="AB51" t="s">
        <v>213</v>
      </c>
      <c r="AC51" s="2">
        <v>4.1895377130079998</v>
      </c>
      <c r="AD51" s="2">
        <v>4.1897515714360001</v>
      </c>
      <c r="AE51" s="2">
        <v>2.1385842800025756E-4</v>
      </c>
      <c r="AF51" s="1">
        <v>5.1045829552089581E-5</v>
      </c>
      <c r="AG51" s="2">
        <v>4.2974776584540004</v>
      </c>
      <c r="AH51" s="2">
        <v>4.2975229705149998</v>
      </c>
      <c r="AI51" s="2">
        <v>4.5312060999336268E-5</v>
      </c>
      <c r="AJ51" s="1">
        <v>1.0543873546427485E-5</v>
      </c>
      <c r="AM51" t="s">
        <v>213</v>
      </c>
      <c r="AN51" s="2">
        <v>4.1895377130079998</v>
      </c>
      <c r="AO51" s="2">
        <v>4.6937098187619997</v>
      </c>
      <c r="AP51" s="2">
        <v>0.50417210575399984</v>
      </c>
      <c r="AQ51" s="1">
        <v>0.12034074885842594</v>
      </c>
      <c r="AR51" s="2">
        <v>4.1895466978030003</v>
      </c>
      <c r="AS51" s="2">
        <v>8.9847950004440236E-6</v>
      </c>
      <c r="AT51" s="1">
        <v>2.1445790958146384E-6</v>
      </c>
      <c r="AU51" s="2">
        <v>4.1896711038049999</v>
      </c>
      <c r="AV51" s="2">
        <v>1.3339079700003253E-4</v>
      </c>
      <c r="AW51" s="1">
        <v>3.1839025242778101E-5</v>
      </c>
      <c r="AX51" s="2">
        <v>4.7666377029509999</v>
      </c>
      <c r="AY51" s="2">
        <v>0.57709998994300005</v>
      </c>
      <c r="AZ51" s="1">
        <v>0.13774789236320167</v>
      </c>
      <c r="BA51" s="2">
        <v>4.1894883024410001</v>
      </c>
      <c r="BB51" s="2">
        <v>-4.9410566999696925E-5</v>
      </c>
      <c r="BC51" s="1">
        <v>-1.1793799312578852E-5</v>
      </c>
      <c r="BD51" s="2">
        <v>5.5154089006350002</v>
      </c>
      <c r="BE51" s="2">
        <v>1.3258711876270004</v>
      </c>
      <c r="BF51" s="1">
        <v>0.31647195429470254</v>
      </c>
      <c r="BG51" s="1"/>
      <c r="BH51" t="s">
        <v>213</v>
      </c>
      <c r="BI51" s="2">
        <v>4.2974776584540004</v>
      </c>
      <c r="BJ51" s="2">
        <v>4.4519181114539998</v>
      </c>
      <c r="BK51" s="2">
        <v>0.15444045299999942</v>
      </c>
      <c r="BL51" s="1">
        <v>3.5937465014200615E-2</v>
      </c>
      <c r="BM51" s="2">
        <v>4.2974795617270001</v>
      </c>
      <c r="BN51" s="2">
        <v>1.903272999648209E-6</v>
      </c>
      <c r="BO51" s="1">
        <v>4.4288141810442907E-7</v>
      </c>
      <c r="BP51" s="2">
        <v>4.2975038062489999</v>
      </c>
      <c r="BQ51" s="2">
        <v>2.614779499943154E-5</v>
      </c>
      <c r="BR51" s="1">
        <v>6.0844516429290991E-6</v>
      </c>
      <c r="BS51" s="2">
        <v>4.4976214495660001</v>
      </c>
      <c r="BT51" s="2">
        <v>0.20014379111199965</v>
      </c>
      <c r="BU51" s="1">
        <v>4.6572386645984461E-2</v>
      </c>
      <c r="BV51" s="2">
        <v>4.2974671923280008</v>
      </c>
      <c r="BW51" s="2">
        <v>-1.0466125999641918E-5</v>
      </c>
      <c r="BX51" s="1">
        <v>-2.4354113811512082E-6</v>
      </c>
      <c r="BY51" s="2">
        <v>4.7109141550209994</v>
      </c>
      <c r="BZ51" s="2">
        <v>0.41343649656699899</v>
      </c>
      <c r="CA51" s="1">
        <v>9.6204455130484853E-2</v>
      </c>
      <c r="CC51" t="s">
        <v>213</v>
      </c>
      <c r="CE51" s="23">
        <v>4.1895377130079998</v>
      </c>
      <c r="CF51" s="23">
        <v>4.1932411222289998</v>
      </c>
      <c r="CG51" s="23">
        <v>3.7034092209999869E-3</v>
      </c>
      <c r="CH51" s="24">
        <v>8.8396607804755076E-4</v>
      </c>
      <c r="CI51" s="2">
        <v>4.2974776584540004</v>
      </c>
      <c r="CJ51" s="2">
        <v>4.2987329282440001</v>
      </c>
      <c r="CK51" s="2">
        <v>1.2552697899996801E-3</v>
      </c>
      <c r="CL51" s="1">
        <v>2.9209454702581469E-4</v>
      </c>
      <c r="CN51" s="25" t="s">
        <v>213</v>
      </c>
      <c r="CO51" s="27">
        <v>0</v>
      </c>
      <c r="CP51" s="27">
        <v>0.12878899999999999</v>
      </c>
      <c r="CQ51" s="28">
        <f t="shared" si="12"/>
        <v>-0.15192833149153859</v>
      </c>
      <c r="CR51" s="27">
        <f t="shared" si="13"/>
        <v>8.2024939842969999</v>
      </c>
      <c r="CU51" s="30">
        <v>290</v>
      </c>
      <c r="CV51" s="30"/>
      <c r="CW51" s="15" t="s">
        <v>213</v>
      </c>
      <c r="CX51" s="33" t="s">
        <v>994</v>
      </c>
      <c r="CY51" s="34" t="s">
        <v>213</v>
      </c>
      <c r="CZ51" s="34" t="s">
        <v>989</v>
      </c>
      <c r="DA51" s="32"/>
      <c r="DB51" s="32"/>
      <c r="DC51" t="s">
        <v>213</v>
      </c>
      <c r="DD51">
        <v>78520</v>
      </c>
      <c r="DE51" t="s">
        <v>1045</v>
      </c>
      <c r="DF51" s="30">
        <v>107</v>
      </c>
      <c r="DG51" s="39" t="s">
        <v>213</v>
      </c>
      <c r="DK51" s="30">
        <v>302</v>
      </c>
      <c r="DL51" s="30"/>
      <c r="DM51" s="32"/>
      <c r="DN51" s="32" t="s">
        <v>213</v>
      </c>
      <c r="DO51" s="41">
        <v>77790</v>
      </c>
    </row>
    <row r="52" spans="1:119" ht="15.75" x14ac:dyDescent="0.25">
      <c r="A52" t="s">
        <v>451</v>
      </c>
      <c r="B52" t="s">
        <v>215</v>
      </c>
      <c r="C52" s="52">
        <v>3.7479589917230003</v>
      </c>
      <c r="D52" s="52">
        <v>4.4865890126980004</v>
      </c>
      <c r="E52" s="52">
        <v>0.73863002097500008</v>
      </c>
      <c r="F52" s="53">
        <v>0.19707526752725738</v>
      </c>
      <c r="G52" s="45">
        <v>3.7771756484170003</v>
      </c>
      <c r="H52" s="45">
        <v>4.0339732770029997</v>
      </c>
      <c r="I52" s="45">
        <v>0.25679762858599942</v>
      </c>
      <c r="J52" s="46">
        <v>6.7986679066307731E-2</v>
      </c>
      <c r="K52" s="47">
        <v>3</v>
      </c>
      <c r="L52" s="55">
        <f t="shared" si="4"/>
        <v>3.6490426484170002</v>
      </c>
      <c r="M52" s="55">
        <f t="shared" si="5"/>
        <v>3.9058402770029996</v>
      </c>
      <c r="N52" s="55">
        <f t="shared" si="6"/>
        <v>0.25679762858599942</v>
      </c>
      <c r="O52" s="56">
        <f t="shared" si="7"/>
        <v>7.0373972937093895E-2</v>
      </c>
      <c r="P52" s="54"/>
      <c r="Q52" s="42">
        <f t="shared" si="8"/>
        <v>44.13829276353723</v>
      </c>
      <c r="R52" s="42">
        <f t="shared" si="9"/>
        <v>52.83685861810774</v>
      </c>
      <c r="S52" s="42">
        <f t="shared" si="10"/>
        <v>42.973392472584031</v>
      </c>
      <c r="T52" s="42">
        <f t="shared" si="11"/>
        <v>45.997600831464773</v>
      </c>
      <c r="AB52" t="s">
        <v>215</v>
      </c>
      <c r="AC52" s="2">
        <v>3.7479589917230003</v>
      </c>
      <c r="AD52" s="2">
        <v>3.75063237605</v>
      </c>
      <c r="AE52" s="2">
        <v>2.673384326999706E-3</v>
      </c>
      <c r="AF52" s="1">
        <v>7.1329070913091978E-4</v>
      </c>
      <c r="AG52" s="2">
        <v>3.7771756484170003</v>
      </c>
      <c r="AH52" s="2">
        <v>3.7778032171490001</v>
      </c>
      <c r="AI52" s="2">
        <v>6.275687319998724E-4</v>
      </c>
      <c r="AJ52" s="1">
        <v>1.6614761674185949E-4</v>
      </c>
      <c r="AM52" t="s">
        <v>215</v>
      </c>
      <c r="AN52" s="2">
        <v>3.7479589917230003</v>
      </c>
      <c r="AO52" s="2">
        <v>4.1258519530340001</v>
      </c>
      <c r="AP52" s="2">
        <v>0.37789296131099981</v>
      </c>
      <c r="AQ52" s="1">
        <v>0.10082633298430942</v>
      </c>
      <c r="AR52" s="2">
        <v>3.7480720599159998</v>
      </c>
      <c r="AS52" s="2">
        <v>1.1306819299949922E-4</v>
      </c>
      <c r="AT52" s="1">
        <v>3.016793760262565E-5</v>
      </c>
      <c r="AU52" s="2">
        <v>3.750265504568</v>
      </c>
      <c r="AV52" s="2">
        <v>2.3065128449997196E-3</v>
      </c>
      <c r="AW52" s="1">
        <v>6.1540503780682415E-4</v>
      </c>
      <c r="AX52" s="2">
        <v>4.2168044739739994</v>
      </c>
      <c r="AY52" s="2">
        <v>0.46884548225099909</v>
      </c>
      <c r="AZ52" s="1">
        <v>0.12509354645725804</v>
      </c>
      <c r="BA52" s="2">
        <v>3.7473360032509997</v>
      </c>
      <c r="BB52" s="2">
        <v>-6.2298847200059626E-4</v>
      </c>
      <c r="BC52" s="1">
        <v>-1.6622072796858376E-4</v>
      </c>
      <c r="BD52" s="2">
        <v>4.7690457906969996</v>
      </c>
      <c r="BE52" s="2">
        <v>1.0210867989739993</v>
      </c>
      <c r="BF52" s="1">
        <v>0.27243809263360924</v>
      </c>
      <c r="BG52" s="1"/>
      <c r="BH52" t="s">
        <v>215</v>
      </c>
      <c r="BI52" s="2">
        <v>3.7771756484170003</v>
      </c>
      <c r="BJ52" s="2">
        <v>3.8963912873760003</v>
      </c>
      <c r="BK52" s="2">
        <v>0.119215638959</v>
      </c>
      <c r="BL52" s="1">
        <v>3.1562111496976006E-2</v>
      </c>
      <c r="BM52" s="2">
        <v>3.7772022185289997</v>
      </c>
      <c r="BN52" s="2">
        <v>2.6570111999468793E-5</v>
      </c>
      <c r="BO52" s="1">
        <v>7.0343861320307473E-6</v>
      </c>
      <c r="BP52" s="2">
        <v>3.7777160511949996</v>
      </c>
      <c r="BQ52" s="2">
        <v>5.4040277799938252E-4</v>
      </c>
      <c r="BR52" s="1">
        <v>1.4307059779596515E-4</v>
      </c>
      <c r="BS52" s="2">
        <v>3.9433055421509997</v>
      </c>
      <c r="BT52" s="2">
        <v>0.16612989373399945</v>
      </c>
      <c r="BU52" s="1">
        <v>4.3982570364082443E-2</v>
      </c>
      <c r="BV52" s="2">
        <v>3.7770292071469997</v>
      </c>
      <c r="BW52" s="2">
        <v>-1.464412700005191E-4</v>
      </c>
      <c r="BX52" s="1">
        <v>-3.8770045036664383E-5</v>
      </c>
      <c r="BY52" s="2">
        <v>4.1038594175359995</v>
      </c>
      <c r="BZ52" s="2">
        <v>0.32668376911899921</v>
      </c>
      <c r="CA52" s="1">
        <v>8.6488900577316577E-2</v>
      </c>
      <c r="CC52" t="s">
        <v>215</v>
      </c>
      <c r="CE52" s="23">
        <v>3.7479589917230003</v>
      </c>
      <c r="CF52" s="23">
        <v>3.473401609648</v>
      </c>
      <c r="CG52" s="23">
        <v>-0.27455738207500024</v>
      </c>
      <c r="CH52" s="24">
        <v>-7.3255172396852072E-2</v>
      </c>
      <c r="CI52" s="2">
        <v>3.7771756484170003</v>
      </c>
      <c r="CJ52" s="2">
        <v>3.744375840045</v>
      </c>
      <c r="CK52" s="2">
        <v>-3.279980837200025E-2</v>
      </c>
      <c r="CL52" s="1">
        <v>-8.6836862844190277E-3</v>
      </c>
      <c r="CN52" s="25" t="s">
        <v>215</v>
      </c>
      <c r="CO52" s="27">
        <v>0</v>
      </c>
      <c r="CP52" s="27">
        <v>0.128133</v>
      </c>
      <c r="CQ52" s="28">
        <f t="shared" si="12"/>
        <v>-0.33321475646307486</v>
      </c>
      <c r="CR52" s="27">
        <f t="shared" si="13"/>
        <v>2.0877424585790001</v>
      </c>
      <c r="CU52" s="30">
        <v>292</v>
      </c>
      <c r="CV52" s="30"/>
      <c r="CW52" s="15" t="s">
        <v>215</v>
      </c>
      <c r="CX52" s="33" t="s">
        <v>994</v>
      </c>
      <c r="CY52" s="34" t="s">
        <v>215</v>
      </c>
      <c r="CZ52" s="34" t="s">
        <v>989</v>
      </c>
      <c r="DA52" s="32"/>
      <c r="DB52" s="32"/>
      <c r="DC52" t="s">
        <v>215</v>
      </c>
      <c r="DD52">
        <v>84914</v>
      </c>
      <c r="DE52" t="s">
        <v>1045</v>
      </c>
      <c r="DF52" s="30">
        <v>108</v>
      </c>
      <c r="DG52" s="39" t="s">
        <v>215</v>
      </c>
      <c r="DK52" s="30">
        <v>304</v>
      </c>
      <c r="DL52" s="30"/>
      <c r="DM52" s="32"/>
      <c r="DN52" s="32" t="s">
        <v>215</v>
      </c>
      <c r="DO52" s="41">
        <v>84540</v>
      </c>
    </row>
    <row r="53" spans="1:119" ht="15.75" x14ac:dyDescent="0.25">
      <c r="A53" t="s">
        <v>452</v>
      </c>
      <c r="B53" t="s">
        <v>216</v>
      </c>
      <c r="C53" s="52">
        <v>6.2954646050429997</v>
      </c>
      <c r="D53" s="52">
        <v>6.6807422946039994</v>
      </c>
      <c r="E53" s="52">
        <v>0.38527768956099973</v>
      </c>
      <c r="F53" s="53">
        <v>6.1199246399125481E-2</v>
      </c>
      <c r="G53" s="45">
        <v>6.6969575199250002</v>
      </c>
      <c r="H53" s="45">
        <v>6.8823715723139998</v>
      </c>
      <c r="I53" s="45">
        <v>0.18541405238899955</v>
      </c>
      <c r="J53" s="46">
        <v>2.7686311558248619E-2</v>
      </c>
      <c r="K53" s="47">
        <v>2</v>
      </c>
      <c r="L53" s="55">
        <f t="shared" si="4"/>
        <v>6.5117415199250006</v>
      </c>
      <c r="M53" s="55">
        <f t="shared" si="5"/>
        <v>6.6971555723140002</v>
      </c>
      <c r="N53" s="55">
        <f t="shared" si="6"/>
        <v>0.18541405238899955</v>
      </c>
      <c r="O53" s="56">
        <f t="shared" si="7"/>
        <v>2.8473804100125746E-2</v>
      </c>
      <c r="P53" s="54"/>
      <c r="Q53" s="42">
        <f t="shared" si="8"/>
        <v>48.539037348345012</v>
      </c>
      <c r="R53" s="42">
        <f t="shared" si="9"/>
        <v>51.50958985500273</v>
      </c>
      <c r="S53" s="42">
        <f t="shared" si="10"/>
        <v>50.206566896622178</v>
      </c>
      <c r="T53" s="42">
        <f t="shared" si="11"/>
        <v>51.636138846976465</v>
      </c>
      <c r="AB53" t="s">
        <v>216</v>
      </c>
      <c r="AC53" s="2">
        <v>6.2954646050429997</v>
      </c>
      <c r="AD53" s="2">
        <v>6.2953687996600003</v>
      </c>
      <c r="AE53" s="2">
        <v>-9.5805382999358812E-5</v>
      </c>
      <c r="AF53" s="1">
        <v>-1.521815926383156E-5</v>
      </c>
      <c r="AG53" s="2">
        <v>6.6969575199250002</v>
      </c>
      <c r="AH53" s="2">
        <v>6.6969575199250002</v>
      </c>
      <c r="AI53" s="2">
        <v>0</v>
      </c>
      <c r="AJ53" s="1">
        <v>0</v>
      </c>
      <c r="AM53" t="s">
        <v>216</v>
      </c>
      <c r="AN53" s="2">
        <v>6.2954646050429997</v>
      </c>
      <c r="AO53" s="2">
        <v>6.4339709074670006</v>
      </c>
      <c r="AP53" s="2">
        <v>0.13850630242400097</v>
      </c>
      <c r="AQ53" s="1">
        <v>2.2000965951432735E-2</v>
      </c>
      <c r="AR53" s="2">
        <v>6.2954606975580001</v>
      </c>
      <c r="AS53" s="2">
        <v>-3.9074849995657246E-6</v>
      </c>
      <c r="AT53" s="1">
        <v>-6.2068254604046578E-7</v>
      </c>
      <c r="AU53" s="2">
        <v>6.2955047963980002</v>
      </c>
      <c r="AV53" s="2">
        <v>4.019135500055171E-5</v>
      </c>
      <c r="AW53" s="1">
        <v>6.3841761525203896E-6</v>
      </c>
      <c r="AX53" s="2">
        <v>6.5288701132920002</v>
      </c>
      <c r="AY53" s="2">
        <v>0.23340550824900053</v>
      </c>
      <c r="AZ53" s="1">
        <v>3.7075183944649676E-2</v>
      </c>
      <c r="BA53" s="2">
        <v>6.295485908131</v>
      </c>
      <c r="BB53" s="2">
        <v>2.1303088000301784E-5</v>
      </c>
      <c r="BC53" s="1">
        <v>3.383878607344863E-6</v>
      </c>
      <c r="BD53" s="2">
        <v>6.73266443191</v>
      </c>
      <c r="BE53" s="2">
        <v>0.43719982686700032</v>
      </c>
      <c r="BF53" s="1">
        <v>6.9446792936740553E-2</v>
      </c>
      <c r="BG53" s="1"/>
      <c r="BH53" t="s">
        <v>216</v>
      </c>
      <c r="BI53" s="2">
        <v>6.6969575199250002</v>
      </c>
      <c r="BJ53" s="2">
        <v>6.7562900166889994</v>
      </c>
      <c r="BK53" s="2">
        <v>5.933249676399921E-2</v>
      </c>
      <c r="BL53" s="1">
        <v>8.8596196985677878E-3</v>
      </c>
      <c r="BM53" s="2">
        <v>6.6969575199250002</v>
      </c>
      <c r="BN53" s="2">
        <v>0</v>
      </c>
      <c r="BO53" s="1">
        <v>0</v>
      </c>
      <c r="BP53" s="2">
        <v>6.6969575199250002</v>
      </c>
      <c r="BQ53" s="2">
        <v>0</v>
      </c>
      <c r="BR53" s="1">
        <v>0</v>
      </c>
      <c r="BS53" s="2">
        <v>6.8082059513579996</v>
      </c>
      <c r="BT53" s="2">
        <v>0.11124843143299934</v>
      </c>
      <c r="BU53" s="1">
        <v>1.6611786934889385E-2</v>
      </c>
      <c r="BV53" s="2">
        <v>6.6969575199250002</v>
      </c>
      <c r="BW53" s="2">
        <v>0</v>
      </c>
      <c r="BX53" s="1">
        <v>0</v>
      </c>
      <c r="BY53" s="2">
        <v>6.8855351677150001</v>
      </c>
      <c r="BZ53" s="2">
        <v>0.18857764778999986</v>
      </c>
      <c r="CA53" s="1">
        <v>2.8158704490649323E-2</v>
      </c>
      <c r="CC53" t="s">
        <v>216</v>
      </c>
      <c r="CE53" s="23">
        <v>6.2954646050429997</v>
      </c>
      <c r="CF53" s="23">
        <v>6.2436233249099997</v>
      </c>
      <c r="CG53" s="23">
        <v>-5.1841280132999934E-2</v>
      </c>
      <c r="CH53" s="24">
        <v>-8.2347028194666248E-3</v>
      </c>
      <c r="CI53" s="2">
        <v>6.6969575199250002</v>
      </c>
      <c r="CJ53" s="2">
        <v>6.6969575199250002</v>
      </c>
      <c r="CK53" s="2">
        <v>0</v>
      </c>
      <c r="CL53" s="1">
        <v>0</v>
      </c>
      <c r="CN53" s="25" t="s">
        <v>216</v>
      </c>
      <c r="CO53" s="27">
        <v>0</v>
      </c>
      <c r="CP53" s="27">
        <v>0.18521599999999999</v>
      </c>
      <c r="CQ53" s="28">
        <f t="shared" si="12"/>
        <v>-0.15665475226629441</v>
      </c>
      <c r="CR53" s="27">
        <f t="shared" si="13"/>
        <v>4.5713854430170011</v>
      </c>
      <c r="CU53" s="30">
        <v>293</v>
      </c>
      <c r="CV53" s="30"/>
      <c r="CW53" s="15" t="s">
        <v>216</v>
      </c>
      <c r="CX53" s="33" t="s">
        <v>994</v>
      </c>
      <c r="CY53" s="34" t="s">
        <v>216</v>
      </c>
      <c r="CZ53" s="34" t="s">
        <v>989</v>
      </c>
      <c r="DA53" s="32"/>
      <c r="DB53" s="32"/>
      <c r="DC53" t="s">
        <v>216</v>
      </c>
      <c r="DD53">
        <v>129699</v>
      </c>
      <c r="DE53" t="s">
        <v>1045</v>
      </c>
      <c r="DF53" s="30">
        <v>109</v>
      </c>
      <c r="DG53" s="39" t="s">
        <v>216</v>
      </c>
      <c r="DK53" s="30">
        <v>305</v>
      </c>
      <c r="DL53" s="30"/>
      <c r="DM53" s="32"/>
      <c r="DN53" s="32" t="s">
        <v>216</v>
      </c>
      <c r="DO53" s="41">
        <v>128876</v>
      </c>
    </row>
    <row r="54" spans="1:119" ht="15.75" x14ac:dyDescent="0.25">
      <c r="B54" t="s">
        <v>217</v>
      </c>
      <c r="C54" s="52">
        <v>4.3344593828919997</v>
      </c>
      <c r="D54" s="52">
        <v>5.7355883503039999</v>
      </c>
      <c r="E54" s="52">
        <v>1.4011289674120002</v>
      </c>
      <c r="F54" s="53">
        <v>0.32325345415444895</v>
      </c>
      <c r="G54" s="45">
        <v>4.7365304029219999</v>
      </c>
      <c r="H54" s="45">
        <v>5.0982789749939998</v>
      </c>
      <c r="I54" s="45">
        <v>0.36174857207199995</v>
      </c>
      <c r="J54" s="46">
        <v>7.6374168705606663E-2</v>
      </c>
      <c r="K54" s="47">
        <v>1</v>
      </c>
      <c r="L54" s="55">
        <f t="shared" si="4"/>
        <v>4.6510234029220001</v>
      </c>
      <c r="M54" s="55">
        <f t="shared" si="5"/>
        <v>5.0127719749940001</v>
      </c>
      <c r="N54" s="55">
        <f t="shared" si="6"/>
        <v>0.36174857207199995</v>
      </c>
      <c r="O54" s="56">
        <f t="shared" si="7"/>
        <v>7.7778273883707366E-2</v>
      </c>
      <c r="P54" s="54"/>
      <c r="Q54" s="42">
        <f t="shared" si="8"/>
        <v>63.338731063843461</v>
      </c>
      <c r="R54" s="42">
        <f t="shared" si="9"/>
        <v>83.813194661990551</v>
      </c>
      <c r="S54" s="42">
        <f t="shared" si="10"/>
        <v>67.964628219163274</v>
      </c>
      <c r="T54" s="42">
        <f t="shared" si="11"/>
        <v>73.250799687197699</v>
      </c>
      <c r="AB54" t="s">
        <v>217</v>
      </c>
      <c r="AC54" s="2">
        <v>4.3344593828919997</v>
      </c>
      <c r="AD54" s="2">
        <v>4.3351236886019997</v>
      </c>
      <c r="AE54" s="2">
        <v>6.643057099999794E-4</v>
      </c>
      <c r="AF54" s="1">
        <v>1.5326149153040332E-4</v>
      </c>
      <c r="AG54" s="2">
        <v>4.7365304029219999</v>
      </c>
      <c r="AH54" s="2">
        <v>4.7365304029219999</v>
      </c>
      <c r="AI54" s="2">
        <v>0</v>
      </c>
      <c r="AJ54" s="1">
        <v>0</v>
      </c>
      <c r="AM54" t="s">
        <v>217</v>
      </c>
      <c r="AN54" s="2">
        <v>4.3344593828919997</v>
      </c>
      <c r="AO54" s="2">
        <v>4.8571694318369998</v>
      </c>
      <c r="AP54" s="2">
        <v>0.52271004894500006</v>
      </c>
      <c r="AQ54" s="1">
        <v>0.12059405862888535</v>
      </c>
      <c r="AR54" s="2">
        <v>4.3344871610740006</v>
      </c>
      <c r="AS54" s="2">
        <v>2.7778182000837148E-5</v>
      </c>
      <c r="AT54" s="1">
        <v>6.4086843472283815E-6</v>
      </c>
      <c r="AU54" s="2">
        <v>4.3347622201960005</v>
      </c>
      <c r="AV54" s="2">
        <v>3.0283730400082476E-4</v>
      </c>
      <c r="AW54" s="1">
        <v>6.9867376124486442E-5</v>
      </c>
      <c r="AX54" s="2">
        <v>4.9028350351980006</v>
      </c>
      <c r="AY54" s="2">
        <v>0.56837565230600084</v>
      </c>
      <c r="AZ54" s="1">
        <v>0.13112953706507552</v>
      </c>
      <c r="BA54" s="2">
        <v>4.3343068278670005</v>
      </c>
      <c r="BB54" s="2">
        <v>-1.5255502499922358E-4</v>
      </c>
      <c r="BC54" s="1">
        <v>-3.5195859857714752E-5</v>
      </c>
      <c r="BD54" s="2">
        <v>5.6790491797499998</v>
      </c>
      <c r="BE54" s="2">
        <v>1.3445897968580001</v>
      </c>
      <c r="BF54" s="1">
        <v>0.31020934286870044</v>
      </c>
      <c r="BG54" s="1"/>
      <c r="BH54" t="s">
        <v>217</v>
      </c>
      <c r="BI54" s="2">
        <v>4.7365304029219999</v>
      </c>
      <c r="BJ54" s="2">
        <v>4.8193603557189997</v>
      </c>
      <c r="BK54" s="2">
        <v>8.2829952796999784E-2</v>
      </c>
      <c r="BL54" s="1">
        <v>1.7487474110986681E-2</v>
      </c>
      <c r="BM54" s="2">
        <v>4.7365304029219999</v>
      </c>
      <c r="BN54" s="2">
        <v>0</v>
      </c>
      <c r="BO54" s="1">
        <v>0</v>
      </c>
      <c r="BP54" s="2">
        <v>4.7365304029219999</v>
      </c>
      <c r="BQ54" s="2">
        <v>0</v>
      </c>
      <c r="BR54" s="1">
        <v>0</v>
      </c>
      <c r="BS54" s="2">
        <v>4.8590248809049994</v>
      </c>
      <c r="BT54" s="2">
        <v>0.12249447798299951</v>
      </c>
      <c r="BU54" s="1">
        <v>2.5861647147336325E-2</v>
      </c>
      <c r="BV54" s="2">
        <v>4.7365304029219999</v>
      </c>
      <c r="BW54" s="2">
        <v>0</v>
      </c>
      <c r="BX54" s="1">
        <v>0</v>
      </c>
      <c r="BY54" s="2">
        <v>5.0846360621809996</v>
      </c>
      <c r="BZ54" s="2">
        <v>0.34810565925899972</v>
      </c>
      <c r="CA54" s="1">
        <v>7.3493808684147968E-2</v>
      </c>
      <c r="CC54" t="s">
        <v>217</v>
      </c>
      <c r="CE54" s="23">
        <v>4.3344593828919997</v>
      </c>
      <c r="CF54" s="23">
        <v>4.4019517339380005</v>
      </c>
      <c r="CG54" s="23">
        <v>6.749235104600082E-2</v>
      </c>
      <c r="CH54" s="24">
        <v>1.5571111662135168E-2</v>
      </c>
      <c r="CI54" s="2">
        <v>4.7365304029219999</v>
      </c>
      <c r="CJ54" s="2">
        <v>4.7365304029219999</v>
      </c>
      <c r="CK54" s="2">
        <v>0</v>
      </c>
      <c r="CL54" s="1">
        <v>0</v>
      </c>
      <c r="CN54" s="25" t="s">
        <v>217</v>
      </c>
      <c r="CO54" s="27">
        <v>0</v>
      </c>
      <c r="CP54" s="27">
        <v>8.5507E-2</v>
      </c>
      <c r="CQ54" s="28">
        <f t="shared" si="12"/>
        <v>-5.01071343223249E-2</v>
      </c>
      <c r="CR54" s="27">
        <f t="shared" si="13"/>
        <v>5.2115951121970001</v>
      </c>
      <c r="CU54" s="30">
        <v>294</v>
      </c>
      <c r="CV54" s="30"/>
      <c r="CW54" s="15" t="s">
        <v>217</v>
      </c>
      <c r="CX54" s="33" t="s">
        <v>994</v>
      </c>
      <c r="CY54" s="34" t="s">
        <v>217</v>
      </c>
      <c r="CZ54" s="34" t="s">
        <v>989</v>
      </c>
      <c r="DA54" s="32"/>
      <c r="DB54" s="32"/>
      <c r="DC54" t="s">
        <v>217</v>
      </c>
      <c r="DD54">
        <v>68433</v>
      </c>
      <c r="DE54" t="s">
        <v>1045</v>
      </c>
      <c r="DF54" s="30">
        <v>110</v>
      </c>
      <c r="DG54" s="39" t="s">
        <v>217</v>
      </c>
      <c r="DK54" s="30">
        <v>306</v>
      </c>
      <c r="DL54" s="30"/>
      <c r="DM54" s="32"/>
      <c r="DN54" s="32" t="s">
        <v>217</v>
      </c>
      <c r="DO54" s="41">
        <v>67641</v>
      </c>
    </row>
    <row r="55" spans="1:119" ht="15.75" x14ac:dyDescent="0.25">
      <c r="A55" t="s">
        <v>453</v>
      </c>
      <c r="B55" t="s">
        <v>218</v>
      </c>
      <c r="C55" s="52">
        <v>3.02271099314</v>
      </c>
      <c r="D55" s="52">
        <v>4.0930217576920001</v>
      </c>
      <c r="E55" s="52">
        <v>1.070310764552</v>
      </c>
      <c r="F55" s="53">
        <v>0.35408967876222874</v>
      </c>
      <c r="G55" s="45">
        <v>3.0747623992989999</v>
      </c>
      <c r="H55" s="45">
        <v>3.3979541997309997</v>
      </c>
      <c r="I55" s="45">
        <v>0.3231918004319998</v>
      </c>
      <c r="J55" s="46">
        <v>0.10511114631351116</v>
      </c>
      <c r="K55" s="47">
        <v>3</v>
      </c>
      <c r="L55" s="55">
        <f t="shared" si="4"/>
        <v>2.9746003992989998</v>
      </c>
      <c r="M55" s="55">
        <f t="shared" si="5"/>
        <v>3.2977921997309996</v>
      </c>
      <c r="N55" s="55">
        <f t="shared" si="6"/>
        <v>0.3231918004319998</v>
      </c>
      <c r="O55" s="56">
        <f t="shared" si="7"/>
        <v>0.1086504931916784</v>
      </c>
      <c r="P55" s="54"/>
      <c r="Q55" s="42">
        <f t="shared" si="8"/>
        <v>55.407687669831731</v>
      </c>
      <c r="R55" s="42">
        <f t="shared" si="9"/>
        <v>75.026977997800344</v>
      </c>
      <c r="S55" s="42">
        <f t="shared" si="10"/>
        <v>54.525798278751324</v>
      </c>
      <c r="T55" s="42">
        <f t="shared" si="11"/>
        <v>60.450053153407623</v>
      </c>
      <c r="V55" s="42">
        <f>T55-S55</f>
        <v>5.9242548746562989</v>
      </c>
      <c r="AB55" t="s">
        <v>218</v>
      </c>
      <c r="AC55" s="2">
        <v>3.02271099314</v>
      </c>
      <c r="AD55" s="2">
        <v>3.0240047169090003</v>
      </c>
      <c r="AE55" s="2">
        <v>1.2937237690002767E-3</v>
      </c>
      <c r="AF55" s="1">
        <v>4.2800114597007935E-4</v>
      </c>
      <c r="AG55" s="2">
        <v>3.0747623992989999</v>
      </c>
      <c r="AH55" s="2">
        <v>3.0750660053760002</v>
      </c>
      <c r="AI55" s="2">
        <v>3.0360607700030684E-4</v>
      </c>
      <c r="AJ55" s="1">
        <v>9.8741313172531482E-5</v>
      </c>
      <c r="AM55" t="s">
        <v>218</v>
      </c>
      <c r="AN55" s="2">
        <v>3.02271099314</v>
      </c>
      <c r="AO55" s="2">
        <v>3.468139773931</v>
      </c>
      <c r="AP55" s="2">
        <v>0.44542878079100001</v>
      </c>
      <c r="AQ55" s="1">
        <v>0.14736069104915897</v>
      </c>
      <c r="AR55" s="2">
        <v>3.0227655392639998</v>
      </c>
      <c r="AS55" s="2">
        <v>5.4546123999799079E-5</v>
      </c>
      <c r="AT55" s="1">
        <v>1.8045431443360196E-5</v>
      </c>
      <c r="AU55" s="2">
        <v>3.0236821010570001</v>
      </c>
      <c r="AV55" s="2">
        <v>9.7110791700005805E-4</v>
      </c>
      <c r="AW55" s="1">
        <v>3.212705148470938E-4</v>
      </c>
      <c r="AX55" s="2">
        <v>3.5034550218639997</v>
      </c>
      <c r="AY55" s="2">
        <v>0.48074402872399968</v>
      </c>
      <c r="AZ55" s="1">
        <v>0.1590439938899357</v>
      </c>
      <c r="BA55" s="2">
        <v>3.0224107198839998</v>
      </c>
      <c r="BB55" s="2">
        <v>-3.0027325600023858E-4</v>
      </c>
      <c r="BC55" s="1">
        <v>-9.9339055795180059E-5</v>
      </c>
      <c r="BD55" s="2">
        <v>4.1621825314869998</v>
      </c>
      <c r="BE55" s="2">
        <v>1.1394715383469998</v>
      </c>
      <c r="BF55" s="1">
        <v>0.37697005798206124</v>
      </c>
      <c r="BG55" s="1"/>
      <c r="BH55" t="s">
        <v>218</v>
      </c>
      <c r="BI55" s="2">
        <v>3.0747623992989999</v>
      </c>
      <c r="BJ55" s="2">
        <v>3.2062452355970001</v>
      </c>
      <c r="BK55" s="2">
        <v>0.13148283629800028</v>
      </c>
      <c r="BL55" s="1">
        <v>4.2761950103193801E-2</v>
      </c>
      <c r="BM55" s="2">
        <v>3.0747752109249999</v>
      </c>
      <c r="BN55" s="2">
        <v>1.2811626000086562E-5</v>
      </c>
      <c r="BO55" s="1">
        <v>4.1667043941370634E-6</v>
      </c>
      <c r="BP55" s="2">
        <v>3.074987743151</v>
      </c>
      <c r="BQ55" s="2">
        <v>2.2534385200012608E-4</v>
      </c>
      <c r="BR55" s="1">
        <v>7.3288216368035827E-5</v>
      </c>
      <c r="BS55" s="2">
        <v>3.2351191913230002</v>
      </c>
      <c r="BT55" s="2">
        <v>0.16035679202400033</v>
      </c>
      <c r="BU55" s="1">
        <v>5.2152580004412467E-2</v>
      </c>
      <c r="BV55" s="2">
        <v>3.0746918546310003</v>
      </c>
      <c r="BW55" s="2">
        <v>-7.0544667999605792E-5</v>
      </c>
      <c r="BX55" s="1">
        <v>-2.2943128228603592E-5</v>
      </c>
      <c r="BY55" s="2">
        <v>3.4170964642420003</v>
      </c>
      <c r="BZ55" s="2">
        <v>0.34233406494300045</v>
      </c>
      <c r="CA55" s="1">
        <v>0.11133675402725346</v>
      </c>
      <c r="CB55">
        <f>BZ55/CA55</f>
        <v>3.0747623992989999</v>
      </c>
      <c r="CC55" t="s">
        <v>218</v>
      </c>
      <c r="CE55" s="23">
        <v>3.02271099314</v>
      </c>
      <c r="CF55" s="23">
        <v>2.9626863233249998</v>
      </c>
      <c r="CG55" s="23">
        <v>-6.0024669815000209E-2</v>
      </c>
      <c r="CH55" s="24">
        <v>-1.9857892451916624E-2</v>
      </c>
      <c r="CI55" s="2">
        <v>3.0747623992989999</v>
      </c>
      <c r="CJ55" s="2">
        <v>3.0598578740690003</v>
      </c>
      <c r="CK55" s="2">
        <v>-1.4904525229999521E-2</v>
      </c>
      <c r="CL55" s="1">
        <v>-4.8473746242628478E-3</v>
      </c>
      <c r="CN55" s="25" t="s">
        <v>218</v>
      </c>
      <c r="CO55" s="27">
        <v>0</v>
      </c>
      <c r="CP55" s="27">
        <v>0.100162</v>
      </c>
      <c r="CQ55" s="28">
        <f t="shared" si="12"/>
        <v>-0.13012966121890104</v>
      </c>
      <c r="CR55" s="27">
        <f t="shared" si="13"/>
        <v>3.8522069109359998</v>
      </c>
      <c r="CU55" s="30">
        <v>295</v>
      </c>
      <c r="CV55" s="30"/>
      <c r="CW55" s="15" t="s">
        <v>218</v>
      </c>
      <c r="CX55" s="33" t="s">
        <v>994</v>
      </c>
      <c r="CY55" s="34" t="s">
        <v>218</v>
      </c>
      <c r="CZ55" s="34" t="s">
        <v>989</v>
      </c>
      <c r="DA55" s="32"/>
      <c r="DB55" s="32"/>
      <c r="DC55" t="s">
        <v>218</v>
      </c>
      <c r="DD55">
        <v>54554</v>
      </c>
      <c r="DE55" t="s">
        <v>1045</v>
      </c>
      <c r="DF55" s="30">
        <v>111</v>
      </c>
      <c r="DG55" s="39" t="s">
        <v>218</v>
      </c>
      <c r="DK55" s="30">
        <v>307</v>
      </c>
      <c r="DL55" s="30"/>
      <c r="DM55" s="32"/>
      <c r="DN55" s="32" t="s">
        <v>218</v>
      </c>
      <c r="DO55" s="41">
        <v>54094</v>
      </c>
    </row>
    <row r="56" spans="1:119" ht="15.75" x14ac:dyDescent="0.25">
      <c r="A56" t="s">
        <v>454</v>
      </c>
      <c r="B56" t="s">
        <v>222</v>
      </c>
      <c r="C56" s="52">
        <v>2.8653548446849997</v>
      </c>
      <c r="D56" s="52">
        <v>3.601087124033</v>
      </c>
      <c r="E56" s="52">
        <v>0.73573227934800034</v>
      </c>
      <c r="F56" s="53">
        <v>0.25676829545657281</v>
      </c>
      <c r="G56" s="45">
        <v>3.3112575830819999</v>
      </c>
      <c r="H56" s="45">
        <v>3.4677937372469998</v>
      </c>
      <c r="I56" s="45">
        <v>0.15653615416499989</v>
      </c>
      <c r="J56" s="46">
        <v>4.7273928481064174E-2</v>
      </c>
      <c r="K56" s="47">
        <v>1</v>
      </c>
      <c r="L56" s="55">
        <f t="shared" si="4"/>
        <v>3.2399885830819999</v>
      </c>
      <c r="M56" s="55">
        <f t="shared" si="5"/>
        <v>3.3965247372469998</v>
      </c>
      <c r="N56" s="55">
        <f t="shared" si="6"/>
        <v>0.15653615416499989</v>
      </c>
      <c r="O56" s="56">
        <f t="shared" si="7"/>
        <v>4.8313798073972458E-2</v>
      </c>
      <c r="P56" s="54"/>
      <c r="Q56" s="42">
        <f t="shared" si="8"/>
        <v>43.337641524645697</v>
      </c>
      <c r="R56" s="42">
        <f t="shared" si="9"/>
        <v>54.46537386803697</v>
      </c>
      <c r="S56" s="42">
        <f t="shared" si="10"/>
        <v>49.00386561825249</v>
      </c>
      <c r="T56" s="42">
        <f t="shared" si="11"/>
        <v>51.371428486576818</v>
      </c>
      <c r="AB56" t="s">
        <v>222</v>
      </c>
      <c r="AC56" s="2">
        <v>2.8653548446849997</v>
      </c>
      <c r="AD56" s="2">
        <v>2.866031951554</v>
      </c>
      <c r="AE56" s="2">
        <v>6.7710686900035455E-4</v>
      </c>
      <c r="AF56" s="1">
        <v>2.3630820812868352E-4</v>
      </c>
      <c r="AG56" s="2">
        <v>3.3112575830819999</v>
      </c>
      <c r="AH56" s="2">
        <v>3.3112575830819999</v>
      </c>
      <c r="AI56" s="2">
        <v>0</v>
      </c>
      <c r="AJ56" s="1">
        <v>0</v>
      </c>
      <c r="AM56" t="s">
        <v>222</v>
      </c>
      <c r="AN56" s="2">
        <v>2.8653548446849997</v>
      </c>
      <c r="AO56" s="2">
        <v>3.1527865952080001</v>
      </c>
      <c r="AP56" s="2">
        <v>0.28743175052300041</v>
      </c>
      <c r="AQ56" s="1">
        <v>0.10031279408767223</v>
      </c>
      <c r="AR56" s="2">
        <v>2.865383612274</v>
      </c>
      <c r="AS56" s="2">
        <v>2.8767589000278093E-5</v>
      </c>
      <c r="AT56" s="1">
        <v>1.0039799801284519E-5</v>
      </c>
      <c r="AU56" s="2">
        <v>2.8660495520399998</v>
      </c>
      <c r="AV56" s="2">
        <v>6.947073550001015E-4</v>
      </c>
      <c r="AW56" s="1">
        <v>2.4245072343787618E-4</v>
      </c>
      <c r="AX56" s="2">
        <v>3.3068690693309999</v>
      </c>
      <c r="AY56" s="2">
        <v>0.44151422464600021</v>
      </c>
      <c r="AZ56" s="1">
        <v>0.15408710214896182</v>
      </c>
      <c r="BA56" s="2">
        <v>2.8651961358389997</v>
      </c>
      <c r="BB56" s="2">
        <v>-1.5870884599999968E-4</v>
      </c>
      <c r="BC56" s="1">
        <v>-5.5388897572107587E-5</v>
      </c>
      <c r="BD56" s="2">
        <v>3.730300377446</v>
      </c>
      <c r="BE56" s="2">
        <v>0.86494553276100028</v>
      </c>
      <c r="BF56" s="1">
        <v>0.30186332222181972</v>
      </c>
      <c r="BG56" s="1"/>
      <c r="BH56" t="s">
        <v>222</v>
      </c>
      <c r="BI56" s="2">
        <v>3.3112575830819999</v>
      </c>
      <c r="BJ56" s="2">
        <v>3.340446669416</v>
      </c>
      <c r="BK56" s="2">
        <v>2.9189086334000081E-2</v>
      </c>
      <c r="BL56" s="1">
        <v>8.8151059232401737E-3</v>
      </c>
      <c r="BM56" s="2">
        <v>3.3112575830819999</v>
      </c>
      <c r="BN56" s="2">
        <v>0</v>
      </c>
      <c r="BO56" s="1">
        <v>0</v>
      </c>
      <c r="BP56" s="2">
        <v>3.3112575830819999</v>
      </c>
      <c r="BQ56" s="2">
        <v>0</v>
      </c>
      <c r="BR56" s="1">
        <v>0</v>
      </c>
      <c r="BS56" s="2">
        <v>3.3690682109110002</v>
      </c>
      <c r="BT56" s="2">
        <v>5.7810627829000261E-2</v>
      </c>
      <c r="BU56" s="1">
        <v>1.7458813269124233E-2</v>
      </c>
      <c r="BV56" s="2">
        <v>3.3112575830819999</v>
      </c>
      <c r="BW56" s="2">
        <v>0</v>
      </c>
      <c r="BX56" s="1">
        <v>0</v>
      </c>
      <c r="BY56" s="2">
        <v>3.4980923727689999</v>
      </c>
      <c r="BZ56" s="2">
        <v>0.18683478968699996</v>
      </c>
      <c r="CA56" s="1">
        <v>5.6424118329417558E-2</v>
      </c>
      <c r="CC56" t="s">
        <v>222</v>
      </c>
      <c r="CE56" s="23">
        <v>2.8653548446849997</v>
      </c>
      <c r="CF56" s="23">
        <v>2.7403249804200001</v>
      </c>
      <c r="CG56" s="23">
        <v>-0.12502986426499962</v>
      </c>
      <c r="CH56" s="24">
        <v>-4.363503686006634E-2</v>
      </c>
      <c r="CI56" s="2">
        <v>3.3112575830819999</v>
      </c>
      <c r="CJ56" s="2">
        <v>3.3112575830819999</v>
      </c>
      <c r="CK56" s="2">
        <v>0</v>
      </c>
      <c r="CL56" s="1">
        <v>0</v>
      </c>
      <c r="CN56" s="25" t="s">
        <v>222</v>
      </c>
      <c r="CO56" s="27">
        <v>0</v>
      </c>
      <c r="CP56" s="27">
        <v>7.1268999999999999E-2</v>
      </c>
      <c r="CQ56" s="28">
        <f t="shared" si="12"/>
        <v>-0.121162164637487</v>
      </c>
      <c r="CR56" s="27">
        <f t="shared" si="13"/>
        <v>4.4375568703859996</v>
      </c>
      <c r="CU56" s="30">
        <v>300</v>
      </c>
      <c r="CV56" s="30"/>
      <c r="CW56" s="15" t="s">
        <v>222</v>
      </c>
      <c r="CX56" s="33" t="s">
        <v>994</v>
      </c>
      <c r="CY56" s="34" t="s">
        <v>222</v>
      </c>
      <c r="CZ56" s="34" t="s">
        <v>989</v>
      </c>
      <c r="DA56" s="32"/>
      <c r="DB56" s="32"/>
      <c r="DC56" t="s">
        <v>222</v>
      </c>
      <c r="DD56">
        <v>66117</v>
      </c>
      <c r="DE56" t="s">
        <v>1045</v>
      </c>
      <c r="DF56" s="30">
        <v>112</v>
      </c>
      <c r="DG56" s="39" t="s">
        <v>222</v>
      </c>
      <c r="DK56" s="30">
        <v>311</v>
      </c>
      <c r="DL56" s="30"/>
      <c r="DM56" s="32"/>
      <c r="DN56" s="32" t="s">
        <v>222</v>
      </c>
      <c r="DO56" s="41">
        <v>65953</v>
      </c>
    </row>
    <row r="57" spans="1:119" ht="15.75" x14ac:dyDescent="0.25">
      <c r="A57" t="s">
        <v>455</v>
      </c>
      <c r="B57" t="s">
        <v>223</v>
      </c>
      <c r="C57" s="52">
        <v>2.2910725402829999</v>
      </c>
      <c r="D57" s="52">
        <v>2.5020041762649998</v>
      </c>
      <c r="E57" s="52">
        <v>0.21093163598199993</v>
      </c>
      <c r="F57" s="53">
        <v>9.2066764484002347E-2</v>
      </c>
      <c r="G57" s="45">
        <v>2.2207285586790002</v>
      </c>
      <c r="H57" s="45">
        <v>2.3159935404830003</v>
      </c>
      <c r="I57" s="45">
        <v>9.5264981804000115E-2</v>
      </c>
      <c r="J57" s="46">
        <v>4.2898075693081759E-2</v>
      </c>
      <c r="K57" s="47">
        <v>3</v>
      </c>
      <c r="L57" s="55">
        <f t="shared" si="4"/>
        <v>2.1398385586790001</v>
      </c>
      <c r="M57" s="55">
        <f t="shared" si="5"/>
        <v>2.2351035404830002</v>
      </c>
      <c r="N57" s="55">
        <f t="shared" si="6"/>
        <v>9.5264981804000115E-2</v>
      </c>
      <c r="O57" s="56">
        <f t="shared" si="7"/>
        <v>4.4519705198139171E-2</v>
      </c>
      <c r="P57" s="54"/>
      <c r="Q57" s="42">
        <f t="shared" si="8"/>
        <v>49.696807884492742</v>
      </c>
      <c r="R57" s="42">
        <f t="shared" si="9"/>
        <v>54.272232191601049</v>
      </c>
      <c r="S57" s="42">
        <f t="shared" si="10"/>
        <v>46.416315452571531</v>
      </c>
      <c r="T57" s="42">
        <f t="shared" si="11"/>
        <v>48.482756132903845</v>
      </c>
      <c r="AB57" t="s">
        <v>223</v>
      </c>
      <c r="AC57" s="2">
        <v>2.2910725402829999</v>
      </c>
      <c r="AD57" s="2">
        <v>2.292526380999</v>
      </c>
      <c r="AE57" s="2">
        <v>1.4538407160000766E-3</v>
      </c>
      <c r="AF57" s="1">
        <v>6.3456773648052798E-4</v>
      </c>
      <c r="AG57" s="2">
        <v>2.2207285586790002</v>
      </c>
      <c r="AH57" s="2">
        <v>2.2210330055249998</v>
      </c>
      <c r="AI57" s="2">
        <v>3.0444684599961747E-4</v>
      </c>
      <c r="AJ57" s="1">
        <v>1.3709322772014856E-4</v>
      </c>
      <c r="AM57" t="s">
        <v>223</v>
      </c>
      <c r="AN57" s="2">
        <v>2.2910725402829999</v>
      </c>
      <c r="AO57" s="2">
        <v>2.3931764769720001</v>
      </c>
      <c r="AP57" s="2">
        <v>0.1021039366890002</v>
      </c>
      <c r="AQ57" s="1">
        <v>4.45659990653932E-2</v>
      </c>
      <c r="AR57" s="2">
        <v>2.291133943597</v>
      </c>
      <c r="AS57" s="2">
        <v>6.1403314000063602E-5</v>
      </c>
      <c r="AT57" s="1">
        <v>2.6801121710654735E-5</v>
      </c>
      <c r="AU57" s="2">
        <v>2.2922542162899999</v>
      </c>
      <c r="AV57" s="2">
        <v>1.1816760070000321E-3</v>
      </c>
      <c r="AW57" s="1">
        <v>5.1577415652411776E-4</v>
      </c>
      <c r="AX57" s="2">
        <v>2.4719309380780001</v>
      </c>
      <c r="AY57" s="2">
        <v>0.18085839779500024</v>
      </c>
      <c r="AZ57" s="1">
        <v>7.8940493858243393E-2</v>
      </c>
      <c r="BA57" s="2">
        <v>2.290734351392</v>
      </c>
      <c r="BB57" s="2">
        <v>-3.3818889099990201E-4</v>
      </c>
      <c r="BC57" s="1">
        <v>-1.4761160332275115E-4</v>
      </c>
      <c r="BD57" s="2">
        <v>2.6184597377380001</v>
      </c>
      <c r="BE57" s="2">
        <v>0.32738719745500022</v>
      </c>
      <c r="BF57" s="1">
        <v>0.14289691474132041</v>
      </c>
      <c r="BG57" s="1"/>
      <c r="BH57" t="s">
        <v>223</v>
      </c>
      <c r="BI57" s="2">
        <v>2.2207285586790002</v>
      </c>
      <c r="BJ57" s="2">
        <v>2.2606678913580001</v>
      </c>
      <c r="BK57" s="2">
        <v>3.993933267899985E-2</v>
      </c>
      <c r="BL57" s="1">
        <v>1.7984788155630219E-2</v>
      </c>
      <c r="BM57" s="2">
        <v>2.2207414257519997</v>
      </c>
      <c r="BN57" s="2">
        <v>1.2867072999522833E-5</v>
      </c>
      <c r="BO57" s="1">
        <v>5.794077330719252E-6</v>
      </c>
      <c r="BP57" s="2">
        <v>2.2209714870170001</v>
      </c>
      <c r="BQ57" s="2">
        <v>2.4292833799988145E-4</v>
      </c>
      <c r="BR57" s="1">
        <v>1.0939127929456958E-4</v>
      </c>
      <c r="BS57" s="2">
        <v>2.2944598199200001</v>
      </c>
      <c r="BT57" s="2">
        <v>7.3731261240999935E-2</v>
      </c>
      <c r="BU57" s="1">
        <v>3.3201383821919665E-2</v>
      </c>
      <c r="BV57" s="2">
        <v>2.2206576772770004</v>
      </c>
      <c r="BW57" s="2">
        <v>-7.088140199984494E-5</v>
      </c>
      <c r="BX57" s="1">
        <v>-3.1918084595628708E-5</v>
      </c>
      <c r="BY57" s="2">
        <v>2.3444485518290001</v>
      </c>
      <c r="BZ57" s="2">
        <v>0.12371999314999993</v>
      </c>
      <c r="CA57" s="1">
        <v>5.5711443285799293E-2</v>
      </c>
      <c r="CC57" t="s">
        <v>223</v>
      </c>
      <c r="CE57" s="23">
        <v>2.2910725402829999</v>
      </c>
      <c r="CF57" s="23">
        <v>2.1782405418490001</v>
      </c>
      <c r="CG57" s="23">
        <v>-0.11283199843399982</v>
      </c>
      <c r="CH57" s="24">
        <v>-4.9248549074776347E-2</v>
      </c>
      <c r="CI57" s="2">
        <v>2.2207285586790002</v>
      </c>
      <c r="CJ57" s="2">
        <v>2.1935685195799999</v>
      </c>
      <c r="CK57" s="2">
        <v>-2.7160039099000333E-2</v>
      </c>
      <c r="CL57" s="1">
        <v>-1.2230238131920307E-2</v>
      </c>
      <c r="CN57" s="25" t="s">
        <v>223</v>
      </c>
      <c r="CO57" s="27">
        <v>0</v>
      </c>
      <c r="CP57" s="27">
        <v>8.0890000000000004E-2</v>
      </c>
      <c r="CQ57" s="28">
        <f t="shared" si="12"/>
        <v>-7.1498524742712788E-2</v>
      </c>
      <c r="CR57" s="27">
        <f t="shared" si="13"/>
        <v>6.8167832898069998</v>
      </c>
      <c r="CU57" s="30">
        <v>301</v>
      </c>
      <c r="CV57" s="30"/>
      <c r="CW57" s="15" t="s">
        <v>223</v>
      </c>
      <c r="CX57" s="33" t="s">
        <v>994</v>
      </c>
      <c r="CY57" s="34" t="s">
        <v>223</v>
      </c>
      <c r="CZ57" s="34" t="s">
        <v>989</v>
      </c>
      <c r="DA57" s="32"/>
      <c r="DB57" s="32"/>
      <c r="DC57" t="s">
        <v>223</v>
      </c>
      <c r="DD57">
        <v>46101</v>
      </c>
      <c r="DE57" t="s">
        <v>1045</v>
      </c>
      <c r="DF57" s="30">
        <v>113</v>
      </c>
      <c r="DG57" s="39" t="s">
        <v>223</v>
      </c>
      <c r="DK57" s="30">
        <v>312</v>
      </c>
      <c r="DL57" s="30"/>
      <c r="DM57" s="32"/>
      <c r="DN57" s="32" t="s">
        <v>223</v>
      </c>
      <c r="DO57" s="41">
        <v>45910</v>
      </c>
    </row>
    <row r="58" spans="1:119" ht="15.75" x14ac:dyDescent="0.25">
      <c r="A58" t="s">
        <v>456</v>
      </c>
      <c r="B58" t="s">
        <v>224</v>
      </c>
      <c r="C58" s="52">
        <v>5.2004387945569999</v>
      </c>
      <c r="D58" s="52">
        <v>6.2598052553330001</v>
      </c>
      <c r="E58" s="52">
        <v>1.0593664607760003</v>
      </c>
      <c r="F58" s="53">
        <v>0.20370712984542347</v>
      </c>
      <c r="G58" s="45">
        <v>5.889463475376</v>
      </c>
      <c r="H58" s="45">
        <v>6.1359392178279997</v>
      </c>
      <c r="I58" s="45">
        <v>0.24647574245199966</v>
      </c>
      <c r="J58" s="46">
        <v>4.1850287973178059E-2</v>
      </c>
      <c r="K58" s="47">
        <v>2</v>
      </c>
      <c r="L58" s="55">
        <f t="shared" si="4"/>
        <v>5.7545874753759998</v>
      </c>
      <c r="M58" s="55">
        <f t="shared" si="5"/>
        <v>6.0010632178279995</v>
      </c>
      <c r="N58" s="55">
        <f t="shared" si="6"/>
        <v>0.24647574245199966</v>
      </c>
      <c r="O58" s="56">
        <f t="shared" si="7"/>
        <v>4.2831174868168141E-2</v>
      </c>
      <c r="P58" s="54"/>
      <c r="Q58" s="42">
        <f t="shared" si="8"/>
        <v>53.46450353717011</v>
      </c>
      <c r="R58" s="42">
        <f t="shared" si="9"/>
        <v>64.355604101337534</v>
      </c>
      <c r="S58" s="42">
        <f t="shared" si="10"/>
        <v>59.161577433468011</v>
      </c>
      <c r="T58" s="42">
        <f t="shared" si="11"/>
        <v>61.69553730199754</v>
      </c>
      <c r="AB58" t="s">
        <v>224</v>
      </c>
      <c r="AC58" s="2">
        <v>5.2004387945569999</v>
      </c>
      <c r="AD58" s="2">
        <v>5.205772297138</v>
      </c>
      <c r="AE58" s="2">
        <v>5.3335025810001824E-3</v>
      </c>
      <c r="AF58" s="1">
        <v>1.0255870305756608E-3</v>
      </c>
      <c r="AG58" s="2">
        <v>5.889463475376</v>
      </c>
      <c r="AH58" s="2">
        <v>5.889463475376</v>
      </c>
      <c r="AI58" s="2">
        <v>0</v>
      </c>
      <c r="AJ58" s="1">
        <v>0</v>
      </c>
      <c r="AM58" t="s">
        <v>224</v>
      </c>
      <c r="AN58" s="2">
        <v>5.2004387945569999</v>
      </c>
      <c r="AO58" s="2">
        <v>5.7164026915889998</v>
      </c>
      <c r="AP58" s="2">
        <v>0.51596389703199996</v>
      </c>
      <c r="AQ58" s="1">
        <v>9.9215454198216826E-2</v>
      </c>
      <c r="AR58" s="2">
        <v>5.2006638862439996</v>
      </c>
      <c r="AS58" s="2">
        <v>2.2509168699968995E-4</v>
      </c>
      <c r="AT58" s="1">
        <v>4.3283210492791585E-5</v>
      </c>
      <c r="AU58" s="2">
        <v>5.2046292596169996</v>
      </c>
      <c r="AV58" s="2">
        <v>4.1904650599997595E-3</v>
      </c>
      <c r="AW58" s="1">
        <v>8.0579066989225562E-4</v>
      </c>
      <c r="AX58" s="2">
        <v>5.8674725726750001</v>
      </c>
      <c r="AY58" s="2">
        <v>0.66703377811800024</v>
      </c>
      <c r="AZ58" s="1">
        <v>0.12826490311089636</v>
      </c>
      <c r="BA58" s="2">
        <v>5.1991993319349996</v>
      </c>
      <c r="BB58" s="2">
        <v>-1.2394626220002536E-3</v>
      </c>
      <c r="BC58" s="1">
        <v>-2.3833808472037548E-4</v>
      </c>
      <c r="BD58" s="2">
        <v>6.6179456080970001</v>
      </c>
      <c r="BE58" s="2">
        <v>1.4175068135400002</v>
      </c>
      <c r="BF58" s="1">
        <v>0.27257446333636748</v>
      </c>
      <c r="BG58" s="1"/>
      <c r="BH58" t="s">
        <v>224</v>
      </c>
      <c r="BI58" s="2">
        <v>5.889463475376</v>
      </c>
      <c r="BJ58" s="2">
        <v>5.9418970742399999</v>
      </c>
      <c r="BK58" s="2">
        <v>5.2433598863999897E-2</v>
      </c>
      <c r="BL58" s="1">
        <v>8.9029500026999303E-3</v>
      </c>
      <c r="BM58" s="2">
        <v>5.889463475376</v>
      </c>
      <c r="BN58" s="2">
        <v>0</v>
      </c>
      <c r="BO58" s="1">
        <v>0</v>
      </c>
      <c r="BP58" s="2">
        <v>5.889463475376</v>
      </c>
      <c r="BQ58" s="2">
        <v>0</v>
      </c>
      <c r="BR58" s="1">
        <v>0</v>
      </c>
      <c r="BS58" s="2">
        <v>5.9914714901820005</v>
      </c>
      <c r="BT58" s="2">
        <v>0.10200801480600052</v>
      </c>
      <c r="BU58" s="1">
        <v>1.7320425745485764E-2</v>
      </c>
      <c r="BV58" s="2">
        <v>5.889463475376</v>
      </c>
      <c r="BW58" s="2">
        <v>0</v>
      </c>
      <c r="BX58" s="1">
        <v>0</v>
      </c>
      <c r="BY58" s="2">
        <v>6.2207916320590009</v>
      </c>
      <c r="BZ58" s="2">
        <v>0.33132815668300086</v>
      </c>
      <c r="CA58" s="1">
        <v>5.6257782745116343E-2</v>
      </c>
      <c r="CC58" t="s">
        <v>224</v>
      </c>
      <c r="CE58" s="23">
        <v>5.2004387945569999</v>
      </c>
      <c r="CF58" s="23">
        <v>4.8591016671340004</v>
      </c>
      <c r="CG58" s="23">
        <v>-0.34133712742299949</v>
      </c>
      <c r="CH58" s="24">
        <v>-6.563621665545942E-2</v>
      </c>
      <c r="CI58" s="2">
        <v>5.889463475376</v>
      </c>
      <c r="CJ58" s="2">
        <v>5.889463475376</v>
      </c>
      <c r="CK58" s="2">
        <v>0</v>
      </c>
      <c r="CL58" s="1">
        <v>0</v>
      </c>
      <c r="CN58" s="25" t="s">
        <v>224</v>
      </c>
      <c r="CO58" s="27">
        <v>0</v>
      </c>
      <c r="CP58" s="27">
        <v>0.134876</v>
      </c>
      <c r="CQ58" s="28">
        <f t="shared" si="12"/>
        <v>-0.10796203438127719</v>
      </c>
      <c r="CR58" s="27">
        <f t="shared" si="13"/>
        <v>9.7204455027729999</v>
      </c>
      <c r="CU58" s="30">
        <v>302</v>
      </c>
      <c r="CV58" s="30"/>
      <c r="CW58" s="15" t="s">
        <v>224</v>
      </c>
      <c r="CX58" s="33" t="s">
        <v>994</v>
      </c>
      <c r="CY58" s="34" t="s">
        <v>224</v>
      </c>
      <c r="CZ58" s="34" t="s">
        <v>989</v>
      </c>
      <c r="DA58" s="32"/>
      <c r="DB58" s="32"/>
      <c r="DC58" t="s">
        <v>224</v>
      </c>
      <c r="DD58">
        <v>97269</v>
      </c>
      <c r="DE58" t="s">
        <v>1045</v>
      </c>
      <c r="DF58" s="30">
        <v>114</v>
      </c>
      <c r="DG58" s="39" t="s">
        <v>224</v>
      </c>
      <c r="DK58" s="30">
        <v>313</v>
      </c>
      <c r="DL58" s="30"/>
      <c r="DM58" s="32"/>
      <c r="DN58" s="32" t="s">
        <v>224</v>
      </c>
      <c r="DO58" s="41">
        <v>97018</v>
      </c>
    </row>
    <row r="59" spans="1:119" ht="15.75" x14ac:dyDescent="0.25">
      <c r="A59" t="s">
        <v>457</v>
      </c>
      <c r="B59" t="s">
        <v>311</v>
      </c>
      <c r="C59" s="52">
        <v>12.006336305477999</v>
      </c>
      <c r="D59" s="52">
        <v>14.531374397713</v>
      </c>
      <c r="E59" s="52">
        <v>2.5250380922350004</v>
      </c>
      <c r="F59" s="53">
        <v>0.21030879262335248</v>
      </c>
      <c r="G59" s="45">
        <v>12.564190754984001</v>
      </c>
      <c r="H59" s="45">
        <v>13.338104899998999</v>
      </c>
      <c r="I59" s="45">
        <v>0.77391414501499867</v>
      </c>
      <c r="J59" s="46">
        <v>6.1596815911760978E-2</v>
      </c>
      <c r="K59" s="47">
        <v>1</v>
      </c>
      <c r="L59" s="55">
        <f t="shared" si="4"/>
        <v>12.429691754984001</v>
      </c>
      <c r="M59" s="55">
        <f t="shared" si="5"/>
        <v>13.203605899998999</v>
      </c>
      <c r="N59" s="55">
        <f t="shared" si="6"/>
        <v>0.77391414501499867</v>
      </c>
      <c r="O59" s="56">
        <f t="shared" si="7"/>
        <v>6.2263341703922635E-2</v>
      </c>
      <c r="P59" s="54"/>
      <c r="Q59" s="42">
        <f t="shared" si="8"/>
        <v>82.343467474198945</v>
      </c>
      <c r="R59" s="42">
        <f t="shared" si="9"/>
        <v>99.661022699118021</v>
      </c>
      <c r="S59" s="42">
        <f t="shared" si="10"/>
        <v>85.246980652529359</v>
      </c>
      <c r="T59" s="42">
        <f t="shared" si="11"/>
        <v>90.554742538125467</v>
      </c>
      <c r="AB59" t="s">
        <v>311</v>
      </c>
      <c r="AC59" s="2">
        <v>12.006336305477999</v>
      </c>
      <c r="AD59" s="2">
        <v>12.011002115270999</v>
      </c>
      <c r="AE59" s="2">
        <v>4.6658097929999087E-3</v>
      </c>
      <c r="AF59" s="1">
        <v>3.8861228557050256E-4</v>
      </c>
      <c r="AG59" s="2">
        <v>12.564190754984001</v>
      </c>
      <c r="AH59" s="2">
        <v>12.564190754984001</v>
      </c>
      <c r="AI59" s="2">
        <v>0</v>
      </c>
      <c r="AJ59" s="1">
        <v>0</v>
      </c>
      <c r="AM59" t="s">
        <v>311</v>
      </c>
      <c r="AN59" s="2">
        <v>12.006336305477999</v>
      </c>
      <c r="AO59" s="2">
        <v>12.822954551703001</v>
      </c>
      <c r="AP59" s="2">
        <v>0.81661824622500134</v>
      </c>
      <c r="AQ59" s="1">
        <v>6.8015606547053978E-2</v>
      </c>
      <c r="AR59" s="2">
        <v>12.006531781624</v>
      </c>
      <c r="AS59" s="2">
        <v>1.9547614600057273E-4</v>
      </c>
      <c r="AT59" s="1">
        <v>1.6281082007621673E-5</v>
      </c>
      <c r="AU59" s="2">
        <v>12.008780908570001</v>
      </c>
      <c r="AV59" s="2">
        <v>2.4446030920017847E-3</v>
      </c>
      <c r="AW59" s="1">
        <v>2.0360941338003438E-4</v>
      </c>
      <c r="AX59" s="2">
        <v>13.044642626637001</v>
      </c>
      <c r="AY59" s="2">
        <v>1.038306321159002</v>
      </c>
      <c r="AZ59" s="1">
        <v>8.6479863194009091E-2</v>
      </c>
      <c r="BA59" s="2">
        <v>12.005262177386001</v>
      </c>
      <c r="BB59" s="2">
        <v>-1.0741280919983609E-3</v>
      </c>
      <c r="BC59" s="1">
        <v>-8.9463435361899723E-5</v>
      </c>
      <c r="BD59" s="2">
        <v>14.249413819077001</v>
      </c>
      <c r="BE59" s="2">
        <v>2.2430775135990011</v>
      </c>
      <c r="BF59" s="1">
        <v>0.18682447805294083</v>
      </c>
      <c r="BG59" s="1"/>
      <c r="BH59" t="s">
        <v>311</v>
      </c>
      <c r="BI59" s="2">
        <v>12.564190754984001</v>
      </c>
      <c r="BJ59" s="2">
        <v>12.746264131638</v>
      </c>
      <c r="BK59" s="2">
        <v>0.18207337665399947</v>
      </c>
      <c r="BL59" s="1">
        <v>1.4491452748898617E-2</v>
      </c>
      <c r="BM59" s="2">
        <v>12.564190754984001</v>
      </c>
      <c r="BN59" s="2">
        <v>0</v>
      </c>
      <c r="BO59" s="1">
        <v>0</v>
      </c>
      <c r="BP59" s="2">
        <v>12.564190754984001</v>
      </c>
      <c r="BQ59" s="2">
        <v>0</v>
      </c>
      <c r="BR59" s="1">
        <v>0</v>
      </c>
      <c r="BS59" s="2">
        <v>12.876844201186</v>
      </c>
      <c r="BT59" s="2">
        <v>0.31265344620199897</v>
      </c>
      <c r="BU59" s="1">
        <v>2.488448737360778E-2</v>
      </c>
      <c r="BV59" s="2">
        <v>12.564190754984001</v>
      </c>
      <c r="BW59" s="2">
        <v>0</v>
      </c>
      <c r="BX59" s="1">
        <v>0</v>
      </c>
      <c r="BY59" s="2">
        <v>13.265848089056</v>
      </c>
      <c r="BZ59" s="2">
        <v>0.70165733407199937</v>
      </c>
      <c r="CA59" s="1">
        <v>5.5845803980146026E-2</v>
      </c>
      <c r="CC59" t="s">
        <v>311</v>
      </c>
      <c r="CE59" s="23">
        <v>12.006336305477999</v>
      </c>
      <c r="CF59" s="23">
        <v>12.320911546004</v>
      </c>
      <c r="CG59" s="23">
        <v>0.3145752405260005</v>
      </c>
      <c r="CH59" s="24">
        <v>2.6200768704310963E-2</v>
      </c>
      <c r="CI59" s="2">
        <v>12.564190754984001</v>
      </c>
      <c r="CJ59" s="2">
        <v>12.564190754984001</v>
      </c>
      <c r="CK59" s="2">
        <v>0</v>
      </c>
      <c r="CL59" s="1">
        <v>0</v>
      </c>
      <c r="CN59" s="25" t="s">
        <v>311</v>
      </c>
      <c r="CO59" s="27">
        <v>0</v>
      </c>
      <c r="CP59" s="27">
        <v>0.13449900000000001</v>
      </c>
      <c r="CQ59" s="28">
        <f t="shared" si="12"/>
        <v>-0.15264809685742581</v>
      </c>
      <c r="CR59" s="27">
        <f t="shared" si="13"/>
        <v>4.7367254154289995</v>
      </c>
      <c r="CU59" s="30">
        <v>398</v>
      </c>
      <c r="CV59" s="30"/>
      <c r="CW59" s="15" t="s">
        <v>311</v>
      </c>
      <c r="CX59" s="33" t="s">
        <v>994</v>
      </c>
      <c r="CY59" s="34" t="s">
        <v>311</v>
      </c>
      <c r="CZ59" s="34" t="s">
        <v>989</v>
      </c>
      <c r="DA59" s="32"/>
      <c r="DB59" s="32"/>
      <c r="DC59" t="s">
        <v>311</v>
      </c>
      <c r="DD59">
        <v>145808</v>
      </c>
      <c r="DE59" t="s">
        <v>1045</v>
      </c>
      <c r="DF59" s="30">
        <v>115</v>
      </c>
      <c r="DG59" s="39" t="s">
        <v>311</v>
      </c>
      <c r="DK59" s="30">
        <v>400</v>
      </c>
      <c r="DL59" s="30"/>
      <c r="DM59" s="32"/>
      <c r="DN59" s="32" t="s">
        <v>311</v>
      </c>
      <c r="DO59" s="41">
        <v>144508</v>
      </c>
    </row>
    <row r="60" spans="1:119" ht="15.75" x14ac:dyDescent="0.25">
      <c r="A60" t="s">
        <v>458</v>
      </c>
      <c r="B60" t="s">
        <v>313</v>
      </c>
      <c r="C60" s="52">
        <v>5.4232566074179998</v>
      </c>
      <c r="D60" s="52">
        <v>6.8965312638330003</v>
      </c>
      <c r="E60" s="52">
        <v>1.4732746564150005</v>
      </c>
      <c r="F60" s="53">
        <v>0.27165866619695567</v>
      </c>
      <c r="G60" s="45">
        <v>6.284163442763</v>
      </c>
      <c r="H60" s="45">
        <v>6.5946630408839999</v>
      </c>
      <c r="I60" s="45">
        <v>0.31049959812099992</v>
      </c>
      <c r="J60" s="46">
        <v>4.9409853984396131E-2</v>
      </c>
      <c r="K60" s="47">
        <v>1</v>
      </c>
      <c r="L60" s="55">
        <f t="shared" si="4"/>
        <v>6.1564384427630001</v>
      </c>
      <c r="M60" s="55">
        <f t="shared" si="5"/>
        <v>6.466938040884</v>
      </c>
      <c r="N60" s="55">
        <f t="shared" si="6"/>
        <v>0.31049959812099992</v>
      </c>
      <c r="O60" s="56">
        <f t="shared" si="7"/>
        <v>5.0434939130431421E-2</v>
      </c>
      <c r="P60" s="54"/>
      <c r="Q60" s="42">
        <f t="shared" si="8"/>
        <v>49.618538206369678</v>
      </c>
      <c r="R60" s="42">
        <f t="shared" si="9"/>
        <v>63.097844114154753</v>
      </c>
      <c r="S60" s="42">
        <f t="shared" si="10"/>
        <v>56.326576114722002</v>
      </c>
      <c r="T60" s="42">
        <f t="shared" si="11"/>
        <v>59.167403552493617</v>
      </c>
      <c r="AB60" t="s">
        <v>313</v>
      </c>
      <c r="AC60" s="2">
        <v>5.4232566074179998</v>
      </c>
      <c r="AD60" s="2">
        <v>5.4201554100200005</v>
      </c>
      <c r="AE60" s="2">
        <v>-3.1011973979993002E-3</v>
      </c>
      <c r="AF60" s="1">
        <v>-5.7183305576163272E-4</v>
      </c>
      <c r="AG60" s="2">
        <v>6.284163442763</v>
      </c>
      <c r="AH60" s="2">
        <v>6.284163442763</v>
      </c>
      <c r="AI60" s="2">
        <v>0</v>
      </c>
      <c r="AJ60" s="1">
        <v>0</v>
      </c>
      <c r="AM60" t="s">
        <v>313</v>
      </c>
      <c r="AN60" s="2">
        <v>5.4232566074179998</v>
      </c>
      <c r="AO60" s="2">
        <v>5.8658882180529996</v>
      </c>
      <c r="AP60" s="2">
        <v>0.44263161063499989</v>
      </c>
      <c r="AQ60" s="1">
        <v>8.1617309059203044E-2</v>
      </c>
      <c r="AR60" s="2">
        <v>5.4231257695230006</v>
      </c>
      <c r="AS60" s="2">
        <v>-1.3083789499912513E-4</v>
      </c>
      <c r="AT60" s="1">
        <v>-2.4125337314882606E-5</v>
      </c>
      <c r="AU60" s="2">
        <v>5.4208566214670002</v>
      </c>
      <c r="AV60" s="2">
        <v>-2.3999859509995503E-3</v>
      </c>
      <c r="AW60" s="1">
        <v>-4.4253593822516507E-4</v>
      </c>
      <c r="AX60" s="2">
        <v>6.0522907809920001</v>
      </c>
      <c r="AY60" s="2">
        <v>0.62903417357400038</v>
      </c>
      <c r="AZ60" s="1">
        <v>0.11598827404065656</v>
      </c>
      <c r="BA60" s="2">
        <v>5.4239769959190003</v>
      </c>
      <c r="BB60" s="2">
        <v>7.2038850100053509E-4</v>
      </c>
      <c r="BC60" s="1">
        <v>1.3283319472937689E-4</v>
      </c>
      <c r="BD60" s="2">
        <v>6.7177136419789996</v>
      </c>
      <c r="BE60" s="2">
        <v>1.2944570345609998</v>
      </c>
      <c r="BF60" s="1">
        <v>0.23868629649395989</v>
      </c>
      <c r="BG60" s="1"/>
      <c r="BH60" t="s">
        <v>313</v>
      </c>
      <c r="BI60" s="2">
        <v>6.284163442763</v>
      </c>
      <c r="BJ60" s="2">
        <v>6.3396268521570001</v>
      </c>
      <c r="BK60" s="2">
        <v>5.5463409394000074E-2</v>
      </c>
      <c r="BL60" s="1">
        <v>8.8259017925246871E-3</v>
      </c>
      <c r="BM60" s="2">
        <v>6.284163442763</v>
      </c>
      <c r="BN60" s="2">
        <v>0</v>
      </c>
      <c r="BO60" s="1">
        <v>0</v>
      </c>
      <c r="BP60" s="2">
        <v>6.284163442763</v>
      </c>
      <c r="BQ60" s="2">
        <v>0</v>
      </c>
      <c r="BR60" s="1">
        <v>0</v>
      </c>
      <c r="BS60" s="2">
        <v>6.3881573353770005</v>
      </c>
      <c r="BT60" s="2">
        <v>0.10399389261400049</v>
      </c>
      <c r="BU60" s="1">
        <v>1.6548565861023629E-2</v>
      </c>
      <c r="BV60" s="2">
        <v>6.284163442763</v>
      </c>
      <c r="BW60" s="2">
        <v>0</v>
      </c>
      <c r="BX60" s="1">
        <v>0</v>
      </c>
      <c r="BY60" s="2">
        <v>6.5478839946060008</v>
      </c>
      <c r="BZ60" s="2">
        <v>0.26372055184300081</v>
      </c>
      <c r="CA60" s="1">
        <v>4.1965896375070894E-2</v>
      </c>
      <c r="CC60" t="s">
        <v>313</v>
      </c>
      <c r="CE60" s="23">
        <v>5.4232566074179998</v>
      </c>
      <c r="CF60" s="23">
        <v>5.6033607156</v>
      </c>
      <c r="CG60" s="23">
        <v>0.18010410818200029</v>
      </c>
      <c r="CH60" s="24">
        <v>3.3209586272508584E-2</v>
      </c>
      <c r="CI60" s="2">
        <v>6.284163442763</v>
      </c>
      <c r="CJ60" s="2">
        <v>6.284163442763</v>
      </c>
      <c r="CK60" s="2">
        <v>0</v>
      </c>
      <c r="CL60" s="1">
        <v>0</v>
      </c>
      <c r="CN60" s="25" t="s">
        <v>313</v>
      </c>
      <c r="CO60" s="27">
        <v>0</v>
      </c>
      <c r="CP60" s="27">
        <v>0.12772500000000001</v>
      </c>
      <c r="CQ60" s="28">
        <f t="shared" si="12"/>
        <v>-0.16124361929039741</v>
      </c>
      <c r="CR60" s="27">
        <f t="shared" si="13"/>
        <v>3.6770513673660004</v>
      </c>
      <c r="CU60" s="30">
        <v>400</v>
      </c>
      <c r="CV60" s="30"/>
      <c r="CW60" s="15" t="s">
        <v>313</v>
      </c>
      <c r="CX60" s="33" t="s">
        <v>994</v>
      </c>
      <c r="CY60" s="34" t="s">
        <v>313</v>
      </c>
      <c r="CZ60" s="34" t="s">
        <v>989</v>
      </c>
      <c r="DA60" s="32"/>
      <c r="DB60" s="32"/>
      <c r="DC60" t="s">
        <v>313</v>
      </c>
      <c r="DD60">
        <v>109299</v>
      </c>
      <c r="DE60" t="s">
        <v>1045</v>
      </c>
      <c r="DF60" s="30">
        <v>116</v>
      </c>
      <c r="DG60" s="39" t="s">
        <v>313</v>
      </c>
      <c r="DK60" s="30">
        <v>402</v>
      </c>
      <c r="DL60" s="30"/>
      <c r="DM60" s="32"/>
      <c r="DN60" s="32" t="s">
        <v>313</v>
      </c>
      <c r="DO60" s="41">
        <v>108245</v>
      </c>
    </row>
    <row r="61" spans="1:119" ht="15.75" x14ac:dyDescent="0.25">
      <c r="B61" t="s">
        <v>314</v>
      </c>
      <c r="C61" s="52">
        <v>6.2860426849769997</v>
      </c>
      <c r="D61" s="52">
        <v>7.2712629890149998</v>
      </c>
      <c r="E61" s="52">
        <v>0.98522030403800009</v>
      </c>
      <c r="F61" s="53">
        <v>0.15673140533909768</v>
      </c>
      <c r="G61" s="45">
        <v>6.6563261451099995</v>
      </c>
      <c r="H61" s="45">
        <v>6.9729079283670004</v>
      </c>
      <c r="I61" s="45">
        <v>0.31658178325700082</v>
      </c>
      <c r="J61" s="46">
        <v>4.7561038379943917E-2</v>
      </c>
      <c r="K61" s="47">
        <v>1</v>
      </c>
      <c r="L61" s="55">
        <f t="shared" si="4"/>
        <v>6.5398441451099991</v>
      </c>
      <c r="M61" s="55">
        <f t="shared" si="5"/>
        <v>6.8564259283669999</v>
      </c>
      <c r="N61" s="55">
        <f t="shared" si="6"/>
        <v>0.31658178325700082</v>
      </c>
      <c r="O61" s="56">
        <f t="shared" si="7"/>
        <v>4.8408154113843332E-2</v>
      </c>
      <c r="P61" s="54"/>
      <c r="Q61" s="42">
        <f t="shared" si="8"/>
        <v>72.137281213874232</v>
      </c>
      <c r="R61" s="42">
        <f t="shared" si="9"/>
        <v>83.443458675866424</v>
      </c>
      <c r="S61" s="42">
        <f t="shared" si="10"/>
        <v>75.049852480032129</v>
      </c>
      <c r="T61" s="42">
        <f t="shared" si="11"/>
        <v>78.682877305106729</v>
      </c>
      <c r="AB61" t="s">
        <v>314</v>
      </c>
      <c r="AC61" s="2">
        <v>6.2860426849769997</v>
      </c>
      <c r="AD61" s="2">
        <v>6.2870057515009998</v>
      </c>
      <c r="AE61" s="2">
        <v>9.6306652400013348E-4</v>
      </c>
      <c r="AF61" s="1">
        <v>1.5320712446031652E-4</v>
      </c>
      <c r="AG61" s="2">
        <v>6.6563261451099995</v>
      </c>
      <c r="AH61" s="2">
        <v>6.6563261451099995</v>
      </c>
      <c r="AI61" s="2">
        <v>0</v>
      </c>
      <c r="AJ61" s="1">
        <v>0</v>
      </c>
      <c r="AM61" t="s">
        <v>314</v>
      </c>
      <c r="AN61" s="2">
        <v>6.2860426849769997</v>
      </c>
      <c r="AO61" s="2">
        <v>6.5242899637110003</v>
      </c>
      <c r="AP61" s="2">
        <v>0.23824727873400064</v>
      </c>
      <c r="AQ61" s="1">
        <v>3.7900996011908626E-2</v>
      </c>
      <c r="AR61" s="2">
        <v>6.2860827475220002</v>
      </c>
      <c r="AS61" s="2">
        <v>4.0062545000552063E-5</v>
      </c>
      <c r="AT61" s="1">
        <v>6.373253731842683E-6</v>
      </c>
      <c r="AU61" s="2">
        <v>6.2863045397800006</v>
      </c>
      <c r="AV61" s="2">
        <v>2.6185480300089381E-4</v>
      </c>
      <c r="AW61" s="1">
        <v>4.1656542299132021E-5</v>
      </c>
      <c r="AX61" s="2">
        <v>6.7434094308270005</v>
      </c>
      <c r="AY61" s="2">
        <v>0.45736674585000081</v>
      </c>
      <c r="AZ61" s="1">
        <v>7.2759090062029116E-2</v>
      </c>
      <c r="BA61" s="2">
        <v>6.2858229959519996</v>
      </c>
      <c r="BB61" s="2">
        <v>-2.1968902500013598E-4</v>
      </c>
      <c r="BC61" s="1">
        <v>-3.4948700797907455E-5</v>
      </c>
      <c r="BD61" s="2">
        <v>7.0952095398220001</v>
      </c>
      <c r="BE61" s="2">
        <v>0.80916685484500039</v>
      </c>
      <c r="BF61" s="1">
        <v>0.12872436529564563</v>
      </c>
      <c r="BG61" s="1"/>
      <c r="BH61" t="s">
        <v>314</v>
      </c>
      <c r="BI61" s="2">
        <v>6.6563261451099995</v>
      </c>
      <c r="BJ61" s="2">
        <v>6.7152436599310006</v>
      </c>
      <c r="BK61" s="2">
        <v>5.8917514821001049E-2</v>
      </c>
      <c r="BL61" s="1">
        <v>8.8513563693516113E-3</v>
      </c>
      <c r="BM61" s="2">
        <v>6.6563261451099995</v>
      </c>
      <c r="BN61" s="2">
        <v>0</v>
      </c>
      <c r="BO61" s="1">
        <v>0</v>
      </c>
      <c r="BP61" s="2">
        <v>6.6563261451099995</v>
      </c>
      <c r="BQ61" s="2">
        <v>0</v>
      </c>
      <c r="BR61" s="1">
        <v>0</v>
      </c>
      <c r="BS61" s="2">
        <v>6.7904023770339998</v>
      </c>
      <c r="BT61" s="2">
        <v>0.13407623192400031</v>
      </c>
      <c r="BU61" s="1">
        <v>2.0142677657478972E-2</v>
      </c>
      <c r="BV61" s="2">
        <v>6.6563261451099995</v>
      </c>
      <c r="BW61" s="2">
        <v>0</v>
      </c>
      <c r="BX61" s="1">
        <v>0</v>
      </c>
      <c r="BY61" s="2">
        <v>6.9263982989779995</v>
      </c>
      <c r="BZ61" s="2">
        <v>0.27007215386799999</v>
      </c>
      <c r="CA61" s="1">
        <v>4.0573756150215939E-2</v>
      </c>
      <c r="CC61" t="s">
        <v>314</v>
      </c>
      <c r="CE61" s="23">
        <v>6.2860426849769997</v>
      </c>
      <c r="CF61" s="23">
        <v>6.4728476900830003</v>
      </c>
      <c r="CG61" s="23">
        <v>0.18680500510600062</v>
      </c>
      <c r="CH61" s="24">
        <v>2.9717425488128727E-2</v>
      </c>
      <c r="CI61" s="2">
        <v>6.6563261451099995</v>
      </c>
      <c r="CJ61" s="2">
        <v>6.6563261451099995</v>
      </c>
      <c r="CK61" s="2">
        <v>0</v>
      </c>
      <c r="CL61" s="1">
        <v>0</v>
      </c>
      <c r="CN61" s="25" t="s">
        <v>314</v>
      </c>
      <c r="CO61" s="27">
        <v>0</v>
      </c>
      <c r="CP61" s="27">
        <v>0.116482</v>
      </c>
      <c r="CQ61" s="28">
        <f t="shared" si="12"/>
        <v>-0.20064546910209968</v>
      </c>
      <c r="CR61" s="27">
        <f t="shared" si="13"/>
        <v>3.6739732577700002</v>
      </c>
      <c r="CU61" s="30">
        <v>401</v>
      </c>
      <c r="CV61" s="30"/>
      <c r="CW61" s="15" t="s">
        <v>314</v>
      </c>
      <c r="CX61" s="33" t="s">
        <v>994</v>
      </c>
      <c r="CY61" s="34" t="s">
        <v>314</v>
      </c>
      <c r="CZ61" s="34" t="s">
        <v>989</v>
      </c>
      <c r="DA61" s="32"/>
      <c r="DB61" s="32"/>
      <c r="DC61" t="s">
        <v>314</v>
      </c>
      <c r="DD61">
        <v>87140</v>
      </c>
      <c r="DE61" t="s">
        <v>1045</v>
      </c>
      <c r="DF61" s="30">
        <v>117</v>
      </c>
      <c r="DG61" s="39" t="s">
        <v>314</v>
      </c>
      <c r="DK61" s="30">
        <v>403</v>
      </c>
      <c r="DL61" s="30"/>
      <c r="DM61" s="32"/>
      <c r="DN61" s="32" t="s">
        <v>314</v>
      </c>
      <c r="DO61" s="41">
        <v>86306</v>
      </c>
    </row>
    <row r="62" spans="1:119" ht="15.75" x14ac:dyDescent="0.25">
      <c r="B62" t="s">
        <v>316</v>
      </c>
      <c r="C62" s="52">
        <v>5.5815275145899994</v>
      </c>
      <c r="D62" s="52">
        <v>7.2106473349420002</v>
      </c>
      <c r="E62" s="52">
        <v>1.6291198203520008</v>
      </c>
      <c r="F62" s="53">
        <v>0.29187705625270405</v>
      </c>
      <c r="G62" s="45">
        <v>5.8322255193550001</v>
      </c>
      <c r="H62" s="45">
        <v>6.3234742946290003</v>
      </c>
      <c r="I62" s="45">
        <v>0.49124877527400024</v>
      </c>
      <c r="J62" s="46">
        <v>8.4230071975736745E-2</v>
      </c>
      <c r="K62" s="47">
        <v>2</v>
      </c>
      <c r="L62" s="55">
        <f t="shared" si="4"/>
        <v>5.6881835193550003</v>
      </c>
      <c r="M62" s="55">
        <f t="shared" si="5"/>
        <v>6.1794322946290006</v>
      </c>
      <c r="N62" s="55">
        <f t="shared" si="6"/>
        <v>0.49124877527400024</v>
      </c>
      <c r="O62" s="56">
        <f t="shared" si="7"/>
        <v>8.6363031994738521E-2</v>
      </c>
      <c r="P62" s="54"/>
      <c r="Q62" s="42">
        <f t="shared" si="8"/>
        <v>60.40091241656566</v>
      </c>
      <c r="R62" s="42">
        <f t="shared" si="9"/>
        <v>78.030552927690238</v>
      </c>
      <c r="S62" s="42">
        <f t="shared" si="10"/>
        <v>61.555098252911002</v>
      </c>
      <c r="T62" s="42">
        <f t="shared" si="11"/>
        <v>66.871183172766422</v>
      </c>
      <c r="AB62" t="s">
        <v>316</v>
      </c>
      <c r="AC62" s="2">
        <v>5.5815275145899994</v>
      </c>
      <c r="AD62" s="2">
        <v>5.5810709312400002</v>
      </c>
      <c r="AE62" s="2">
        <v>-4.5658334999920669E-4</v>
      </c>
      <c r="AF62" s="1">
        <v>-8.1802579814523366E-5</v>
      </c>
      <c r="AG62" s="2">
        <v>5.8322255193550001</v>
      </c>
      <c r="AH62" s="2">
        <v>5.8322255193550001</v>
      </c>
      <c r="AI62" s="2">
        <v>0</v>
      </c>
      <c r="AJ62" s="1">
        <v>0</v>
      </c>
      <c r="AM62" t="s">
        <v>316</v>
      </c>
      <c r="AN62" s="2">
        <v>5.5815275145899994</v>
      </c>
      <c r="AO62" s="2">
        <v>6.0993008860879998</v>
      </c>
      <c r="AP62" s="2">
        <v>0.5177733714980004</v>
      </c>
      <c r="AQ62" s="1">
        <v>9.2765532400324341E-2</v>
      </c>
      <c r="AR62" s="2">
        <v>5.5815079731210009</v>
      </c>
      <c r="AS62" s="2">
        <v>-1.9541468998518496E-5</v>
      </c>
      <c r="AT62" s="1">
        <v>-3.5010969573181347E-6</v>
      </c>
      <c r="AU62" s="2">
        <v>5.5809374649259995</v>
      </c>
      <c r="AV62" s="2">
        <v>-5.90049663999892E-4</v>
      </c>
      <c r="AW62" s="1">
        <v>-1.0571472817387609E-4</v>
      </c>
      <c r="AX62" s="2">
        <v>6.3042398978209997</v>
      </c>
      <c r="AY62" s="2">
        <v>0.72271238323100029</v>
      </c>
      <c r="AZ62" s="1">
        <v>0.12948290254627337</v>
      </c>
      <c r="BA62" s="2">
        <v>5.5816355468129997</v>
      </c>
      <c r="BB62" s="2">
        <v>1.0803222300026505E-4</v>
      </c>
      <c r="BC62" s="1">
        <v>1.935531495954665E-5</v>
      </c>
      <c r="BD62" s="2">
        <v>7.0751462859650003</v>
      </c>
      <c r="BE62" s="2">
        <v>1.4936187713750009</v>
      </c>
      <c r="BF62" s="1">
        <v>0.26760035984248248</v>
      </c>
      <c r="BG62" s="1"/>
      <c r="BH62" t="s">
        <v>316</v>
      </c>
      <c r="BI62" s="2">
        <v>5.8322255193550001</v>
      </c>
      <c r="BJ62" s="2">
        <v>5.9735866728800007</v>
      </c>
      <c r="BK62" s="2">
        <v>0.14136115352500056</v>
      </c>
      <c r="BL62" s="1">
        <v>2.4237943655620854E-2</v>
      </c>
      <c r="BM62" s="2">
        <v>5.8322255193550001</v>
      </c>
      <c r="BN62" s="2">
        <v>0</v>
      </c>
      <c r="BO62" s="1">
        <v>0</v>
      </c>
      <c r="BP62" s="2">
        <v>5.8322255193550001</v>
      </c>
      <c r="BQ62" s="2">
        <v>0</v>
      </c>
      <c r="BR62" s="1">
        <v>0</v>
      </c>
      <c r="BS62" s="2">
        <v>6.0609748288379999</v>
      </c>
      <c r="BT62" s="2">
        <v>0.22874930948299976</v>
      </c>
      <c r="BU62" s="1">
        <v>3.9221615954984142E-2</v>
      </c>
      <c r="BV62" s="2">
        <v>5.8322255193550001</v>
      </c>
      <c r="BW62" s="2">
        <v>0</v>
      </c>
      <c r="BX62" s="1">
        <v>0</v>
      </c>
      <c r="BY62" s="2">
        <v>6.2912427707280001</v>
      </c>
      <c r="BZ62" s="2">
        <v>0.45901725137299998</v>
      </c>
      <c r="CA62" s="1">
        <v>7.870361834426523E-2</v>
      </c>
      <c r="CC62" t="s">
        <v>316</v>
      </c>
      <c r="CE62" s="23">
        <v>5.5815275145899994</v>
      </c>
      <c r="CF62" s="23">
        <v>5.7268902969019999</v>
      </c>
      <c r="CG62" s="23">
        <v>0.1453627823120005</v>
      </c>
      <c r="CH62" s="24">
        <v>2.60435484608873E-2</v>
      </c>
      <c r="CI62" s="2">
        <v>5.8322255193550001</v>
      </c>
      <c r="CJ62" s="2">
        <v>5.8422739306749998</v>
      </c>
      <c r="CK62" s="2">
        <v>1.0048411319999673E-2</v>
      </c>
      <c r="CL62" s="1">
        <v>1.7229119975989801E-3</v>
      </c>
      <c r="CN62" s="25" t="s">
        <v>316</v>
      </c>
      <c r="CO62" s="27">
        <v>0</v>
      </c>
      <c r="CP62" s="27">
        <v>0.144042</v>
      </c>
      <c r="CQ62" s="28">
        <f t="shared" si="12"/>
        <v>-0.18040590630495373</v>
      </c>
      <c r="CR62" s="27">
        <f t="shared" si="13"/>
        <v>4.8976830722629998</v>
      </c>
      <c r="CU62" s="30">
        <v>403</v>
      </c>
      <c r="CV62" s="30"/>
      <c r="CW62" s="15" t="s">
        <v>316</v>
      </c>
      <c r="CX62" s="33" t="s">
        <v>994</v>
      </c>
      <c r="CY62" s="34" t="s">
        <v>316</v>
      </c>
      <c r="CZ62" s="34" t="s">
        <v>989</v>
      </c>
      <c r="DA62" s="32"/>
      <c r="DB62" s="32"/>
      <c r="DC62" t="s">
        <v>316</v>
      </c>
      <c r="DD62">
        <v>92408</v>
      </c>
      <c r="DE62" t="s">
        <v>1045</v>
      </c>
      <c r="DF62" s="30">
        <v>118</v>
      </c>
      <c r="DG62" s="39" t="s">
        <v>316</v>
      </c>
      <c r="DK62" s="30">
        <v>405</v>
      </c>
      <c r="DL62" s="30"/>
      <c r="DM62" s="32"/>
      <c r="DN62" s="32" t="s">
        <v>316</v>
      </c>
      <c r="DO62" s="41">
        <v>91363</v>
      </c>
    </row>
    <row r="63" spans="1:119" ht="15.75" x14ac:dyDescent="0.25">
      <c r="A63" t="s">
        <v>459</v>
      </c>
      <c r="B63" t="s">
        <v>318</v>
      </c>
      <c r="C63" s="52">
        <v>7.1632903159450008</v>
      </c>
      <c r="D63" s="52">
        <v>9.0935432685540007</v>
      </c>
      <c r="E63" s="52">
        <v>1.930252952609</v>
      </c>
      <c r="F63" s="53">
        <v>0.26946457109415028</v>
      </c>
      <c r="G63" s="45">
        <v>8.2977568183730011</v>
      </c>
      <c r="H63" s="45">
        <v>8.6836390650299986</v>
      </c>
      <c r="I63" s="45">
        <v>0.38588224665699755</v>
      </c>
      <c r="J63" s="46">
        <v>4.6504405359599363E-2</v>
      </c>
      <c r="K63" s="47">
        <v>1</v>
      </c>
      <c r="L63" s="55">
        <f t="shared" si="4"/>
        <v>8.2243108183730005</v>
      </c>
      <c r="M63" s="55">
        <f t="shared" si="5"/>
        <v>8.610193065029998</v>
      </c>
      <c r="N63" s="55">
        <f t="shared" si="6"/>
        <v>0.38588224665699755</v>
      </c>
      <c r="O63" s="56">
        <f t="shared" si="7"/>
        <v>4.6919706122358823E-2</v>
      </c>
      <c r="P63" s="54"/>
      <c r="Q63" s="42">
        <f t="shared" si="8"/>
        <v>53.291946761881036</v>
      </c>
      <c r="R63" s="42">
        <f t="shared" si="9"/>
        <v>67.652238338843603</v>
      </c>
      <c r="S63" s="42">
        <f t="shared" si="10"/>
        <v>61.185504838508812</v>
      </c>
      <c r="T63" s="42">
        <f t="shared" si="11"/>
        <v>64.056310744479816</v>
      </c>
      <c r="AB63" t="s">
        <v>318</v>
      </c>
      <c r="AC63" s="2">
        <v>7.1632903159450008</v>
      </c>
      <c r="AD63" s="2">
        <v>7.1592490123530004</v>
      </c>
      <c r="AE63" s="2">
        <v>-4.0413035920003892E-3</v>
      </c>
      <c r="AF63" s="1">
        <v>-5.6416861717927588E-4</v>
      </c>
      <c r="AG63" s="2">
        <v>8.2977568183730011</v>
      </c>
      <c r="AH63" s="2">
        <v>8.2977568183730011</v>
      </c>
      <c r="AI63" s="2">
        <v>0</v>
      </c>
      <c r="AJ63" s="1">
        <v>0</v>
      </c>
      <c r="AM63" t="s">
        <v>318</v>
      </c>
      <c r="AN63" s="2">
        <v>7.1632903159450008</v>
      </c>
      <c r="AO63" s="2">
        <v>7.7052321402660002</v>
      </c>
      <c r="AP63" s="2">
        <v>0.54194182432099947</v>
      </c>
      <c r="AQ63" s="1">
        <v>7.5655432129376851E-2</v>
      </c>
      <c r="AR63" s="2">
        <v>7.1631196455739996</v>
      </c>
      <c r="AS63" s="2">
        <v>-1.7067037100115812E-4</v>
      </c>
      <c r="AT63" s="1">
        <v>-2.3825695102885525E-5</v>
      </c>
      <c r="AU63" s="2">
        <v>7.1600183749869997</v>
      </c>
      <c r="AV63" s="2">
        <v>-3.2719409580010961E-3</v>
      </c>
      <c r="AW63" s="1">
        <v>-4.567650916950799E-4</v>
      </c>
      <c r="AX63" s="2">
        <v>7.9733324148989997</v>
      </c>
      <c r="AY63" s="2">
        <v>0.81004209895399892</v>
      </c>
      <c r="AZ63" s="1">
        <v>0.11308240532299799</v>
      </c>
      <c r="BA63" s="2">
        <v>7.1642302875499997</v>
      </c>
      <c r="BB63" s="2">
        <v>9.3997160499892374E-4</v>
      </c>
      <c r="BC63" s="1">
        <v>1.312206491068232E-4</v>
      </c>
      <c r="BD63" s="2">
        <v>8.7891701583710002</v>
      </c>
      <c r="BE63" s="2">
        <v>1.6258798424259995</v>
      </c>
      <c r="BF63" s="1">
        <v>0.22697388640062524</v>
      </c>
      <c r="BG63" s="1"/>
      <c r="BH63" t="s">
        <v>318</v>
      </c>
      <c r="BI63" s="2">
        <v>8.2977568183730011</v>
      </c>
      <c r="BJ63" s="2">
        <v>8.371849708629</v>
      </c>
      <c r="BK63" s="2">
        <v>7.4092890255998967E-2</v>
      </c>
      <c r="BL63" s="1">
        <v>8.929267496962736E-3</v>
      </c>
      <c r="BM63" s="2">
        <v>8.2977568183730011</v>
      </c>
      <c r="BN63" s="2">
        <v>0</v>
      </c>
      <c r="BO63" s="1">
        <v>0</v>
      </c>
      <c r="BP63" s="2">
        <v>8.2977568183730011</v>
      </c>
      <c r="BQ63" s="2">
        <v>0</v>
      </c>
      <c r="BR63" s="1">
        <v>0</v>
      </c>
      <c r="BS63" s="2">
        <v>8.4366809876029993</v>
      </c>
      <c r="BT63" s="2">
        <v>0.13892416922999828</v>
      </c>
      <c r="BU63" s="1">
        <v>1.6742376556805157E-2</v>
      </c>
      <c r="BV63" s="2">
        <v>8.2977568183730011</v>
      </c>
      <c r="BW63" s="2">
        <v>0</v>
      </c>
      <c r="BX63" s="1">
        <v>0</v>
      </c>
      <c r="BY63" s="2">
        <v>8.6044739708799991</v>
      </c>
      <c r="BZ63" s="2">
        <v>0.30671715250699805</v>
      </c>
      <c r="CA63" s="1">
        <v>3.6963863755064615E-2</v>
      </c>
      <c r="CC63" t="s">
        <v>318</v>
      </c>
      <c r="CE63" s="23">
        <v>7.1632903159450008</v>
      </c>
      <c r="CF63" s="23">
        <v>7.4705011291709997</v>
      </c>
      <c r="CG63" s="23">
        <v>0.30721081322599897</v>
      </c>
      <c r="CH63" s="24">
        <v>4.2886829889076036E-2</v>
      </c>
      <c r="CI63" s="2">
        <v>8.2977568183730011</v>
      </c>
      <c r="CJ63" s="2">
        <v>8.2977568183730011</v>
      </c>
      <c r="CK63" s="2">
        <v>0</v>
      </c>
      <c r="CL63" s="1">
        <v>0</v>
      </c>
      <c r="CN63" s="25" t="s">
        <v>318</v>
      </c>
      <c r="CO63" s="27">
        <v>0</v>
      </c>
      <c r="CP63" s="27">
        <v>7.3445999999999997E-2</v>
      </c>
      <c r="CQ63" s="28">
        <f t="shared" si="12"/>
        <v>-0.12341704450294269</v>
      </c>
      <c r="CR63" s="27">
        <f t="shared" si="13"/>
        <v>4.264742804121</v>
      </c>
      <c r="CU63" s="30">
        <v>406</v>
      </c>
      <c r="CV63" s="30"/>
      <c r="CW63" s="15" t="s">
        <v>318</v>
      </c>
      <c r="CX63" s="33" t="s">
        <v>994</v>
      </c>
      <c r="CY63" s="34" t="s">
        <v>318</v>
      </c>
      <c r="CZ63" s="34" t="s">
        <v>989</v>
      </c>
      <c r="DA63" s="32"/>
      <c r="DB63" s="32"/>
      <c r="DC63" t="s">
        <v>318</v>
      </c>
      <c r="DD63">
        <v>134416</v>
      </c>
      <c r="DE63" t="s">
        <v>1045</v>
      </c>
      <c r="DF63" s="30">
        <v>119</v>
      </c>
      <c r="DG63" s="39" t="s">
        <v>318</v>
      </c>
      <c r="DK63" s="30">
        <v>407</v>
      </c>
      <c r="DL63" s="30"/>
      <c r="DM63" s="32"/>
      <c r="DN63" s="32" t="s">
        <v>318</v>
      </c>
      <c r="DO63" s="41">
        <v>133073</v>
      </c>
    </row>
    <row r="64" spans="1:119" ht="15.75" x14ac:dyDescent="0.25">
      <c r="A64" t="s">
        <v>460</v>
      </c>
      <c r="B64" t="s">
        <v>322</v>
      </c>
      <c r="C64" s="52">
        <v>6.4295876268809993</v>
      </c>
      <c r="D64" s="52">
        <v>7.705018220136</v>
      </c>
      <c r="E64" s="52">
        <v>1.2754305932550007</v>
      </c>
      <c r="F64" s="53">
        <v>0.19836895727536941</v>
      </c>
      <c r="G64" s="45">
        <v>6.3684367589119999</v>
      </c>
      <c r="H64" s="45">
        <v>6.8081252629819993</v>
      </c>
      <c r="I64" s="45">
        <v>0.43968850406999938</v>
      </c>
      <c r="J64" s="46">
        <v>6.9041826230699183E-2</v>
      </c>
      <c r="K64" s="47">
        <v>2</v>
      </c>
      <c r="L64" s="55">
        <f t="shared" si="4"/>
        <v>6.225302758912</v>
      </c>
      <c r="M64" s="55">
        <f t="shared" si="5"/>
        <v>6.6649912629819994</v>
      </c>
      <c r="N64" s="55">
        <f t="shared" si="6"/>
        <v>0.43968850406999938</v>
      </c>
      <c r="O64" s="56">
        <f t="shared" si="7"/>
        <v>7.0629256294491294E-2</v>
      </c>
      <c r="P64" s="54"/>
      <c r="Q64" s="42">
        <f t="shared" si="8"/>
        <v>61.577830816566731</v>
      </c>
      <c r="R64" s="42">
        <f t="shared" si="9"/>
        <v>73.792960906928187</v>
      </c>
      <c r="S64" s="42">
        <f t="shared" si="10"/>
        <v>59.62134157212634</v>
      </c>
      <c r="T64" s="42">
        <f t="shared" si="11"/>
        <v>63.832352586645463</v>
      </c>
      <c r="AB64" t="s">
        <v>322</v>
      </c>
      <c r="AC64" s="2">
        <v>6.4295876268809993</v>
      </c>
      <c r="AD64" s="2">
        <v>6.4329231392550001</v>
      </c>
      <c r="AE64" s="2">
        <v>3.3355123740008708E-3</v>
      </c>
      <c r="AF64" s="1">
        <v>5.1877547481516035E-4</v>
      </c>
      <c r="AG64" s="2">
        <v>6.3684367589119999</v>
      </c>
      <c r="AH64" s="2">
        <v>6.3691891873520001</v>
      </c>
      <c r="AI64" s="2">
        <v>7.5242844000023013E-4</v>
      </c>
      <c r="AJ64" s="1">
        <v>1.1814962894108678E-4</v>
      </c>
      <c r="AM64" t="s">
        <v>322</v>
      </c>
      <c r="AN64" s="2">
        <v>6.4295876268809993</v>
      </c>
      <c r="AO64" s="2">
        <v>6.8994195060510002</v>
      </c>
      <c r="AP64" s="2">
        <v>0.46983187917000091</v>
      </c>
      <c r="AQ64" s="1">
        <v>7.3073407881667982E-2</v>
      </c>
      <c r="AR64" s="2">
        <v>6.4297280893310003</v>
      </c>
      <c r="AS64" s="2">
        <v>1.4046245000098878E-4</v>
      </c>
      <c r="AT64" s="1">
        <v>2.1846261090484164E-5</v>
      </c>
      <c r="AU64" s="2">
        <v>6.4319470271789996</v>
      </c>
      <c r="AV64" s="2">
        <v>2.3594002980003026E-3</v>
      </c>
      <c r="AW64" s="1">
        <v>3.6695981685295895E-4</v>
      </c>
      <c r="AX64" s="2">
        <v>7.1146555036999999</v>
      </c>
      <c r="AY64" s="2">
        <v>0.68506787681900061</v>
      </c>
      <c r="AZ64" s="1">
        <v>0.10654927136459727</v>
      </c>
      <c r="BA64" s="2">
        <v>6.4288146562519994</v>
      </c>
      <c r="BB64" s="2">
        <v>-7.7297062899983615E-4</v>
      </c>
      <c r="BC64" s="1">
        <v>-1.2022087167273045E-4</v>
      </c>
      <c r="BD64" s="2">
        <v>7.8030244223560006</v>
      </c>
      <c r="BE64" s="2">
        <v>1.3734367954750013</v>
      </c>
      <c r="BF64" s="1">
        <v>0.21361195696795521</v>
      </c>
      <c r="BG64" s="1"/>
      <c r="BH64" t="s">
        <v>322</v>
      </c>
      <c r="BI64" s="2">
        <v>6.3684367589119999</v>
      </c>
      <c r="BJ64" s="2">
        <v>6.5276878965450003</v>
      </c>
      <c r="BK64" s="2">
        <v>0.15925113763300036</v>
      </c>
      <c r="BL64" s="1">
        <v>2.5006315311233023E-2</v>
      </c>
      <c r="BM64" s="2">
        <v>6.3684684623750005</v>
      </c>
      <c r="BN64" s="2">
        <v>3.1703463000631871E-5</v>
      </c>
      <c r="BO64" s="1">
        <v>4.9782174497165256E-6</v>
      </c>
      <c r="BP64" s="2">
        <v>6.3689547630869994</v>
      </c>
      <c r="BQ64" s="2">
        <v>5.1800417499947571E-4</v>
      </c>
      <c r="BR64" s="1">
        <v>8.1339297948524009E-5</v>
      </c>
      <c r="BS64" s="2">
        <v>6.6219082745569997</v>
      </c>
      <c r="BT64" s="2">
        <v>0.25347151564499981</v>
      </c>
      <c r="BU64" s="1">
        <v>3.9801214213251217E-2</v>
      </c>
      <c r="BV64" s="2">
        <v>6.3682622650780001</v>
      </c>
      <c r="BW64" s="2">
        <v>-1.7449383399981144E-4</v>
      </c>
      <c r="BX64" s="1">
        <v>-2.739979065594465E-5</v>
      </c>
      <c r="BY64" s="2">
        <v>6.8330969087630002</v>
      </c>
      <c r="BZ64" s="2">
        <v>0.46466014985100035</v>
      </c>
      <c r="CA64" s="1">
        <v>7.2962984079374613E-2</v>
      </c>
      <c r="CC64" t="s">
        <v>322</v>
      </c>
      <c r="CE64" s="23">
        <v>6.4295876268809993</v>
      </c>
      <c r="CF64" s="23">
        <v>6.3472992658360008</v>
      </c>
      <c r="CG64" s="23">
        <v>-8.2288361044998481E-2</v>
      </c>
      <c r="CH64" s="24">
        <v>-1.2798388609086686E-2</v>
      </c>
      <c r="CI64" s="2">
        <v>6.3684367589119999</v>
      </c>
      <c r="CJ64" s="2">
        <v>6.349953665488</v>
      </c>
      <c r="CK64" s="2">
        <v>-1.8483093423999897E-2</v>
      </c>
      <c r="CL64" s="1">
        <v>-2.9022967682193952E-3</v>
      </c>
      <c r="CN64" s="25" t="s">
        <v>322</v>
      </c>
      <c r="CO64" s="27">
        <v>0</v>
      </c>
      <c r="CP64" s="27">
        <v>0.14313400000000001</v>
      </c>
      <c r="CQ64" s="28">
        <f t="shared" si="12"/>
        <v>-0.14443907218652052</v>
      </c>
      <c r="CR64" s="27">
        <f t="shared" si="13"/>
        <v>7.0984380652930001</v>
      </c>
      <c r="CU64" s="30">
        <v>410</v>
      </c>
      <c r="CV64" s="30"/>
      <c r="CW64" s="15" t="s">
        <v>322</v>
      </c>
      <c r="CX64" s="33" t="s">
        <v>994</v>
      </c>
      <c r="CY64" s="34" t="s">
        <v>322</v>
      </c>
      <c r="CZ64" s="34" t="s">
        <v>989</v>
      </c>
      <c r="DA64" s="32"/>
      <c r="DB64" s="32"/>
      <c r="DC64" t="s">
        <v>322</v>
      </c>
      <c r="DD64">
        <v>104414</v>
      </c>
      <c r="DE64" t="s">
        <v>1045</v>
      </c>
      <c r="DF64" s="30">
        <v>120</v>
      </c>
      <c r="DG64" s="39" t="s">
        <v>322</v>
      </c>
      <c r="DK64" s="30">
        <v>411</v>
      </c>
      <c r="DL64" s="30"/>
      <c r="DM64" s="32"/>
      <c r="DN64" s="32" t="s">
        <v>322</v>
      </c>
      <c r="DO64" s="41">
        <v>103616</v>
      </c>
    </row>
    <row r="65" spans="1:119" ht="15.75" x14ac:dyDescent="0.25">
      <c r="A65" t="s">
        <v>461</v>
      </c>
      <c r="B65" t="s">
        <v>324</v>
      </c>
      <c r="C65" s="52">
        <v>5.2224242499970002</v>
      </c>
      <c r="D65" s="52">
        <v>6.3743264004960007</v>
      </c>
      <c r="E65" s="52">
        <v>1.1519021504990006</v>
      </c>
      <c r="F65" s="53">
        <v>0.22056847459293685</v>
      </c>
      <c r="G65" s="45">
        <v>6.2096403676920007</v>
      </c>
      <c r="H65" s="45">
        <v>6.4170008043449993</v>
      </c>
      <c r="I65" s="45">
        <v>0.20736043665299864</v>
      </c>
      <c r="J65" s="46">
        <v>3.3393308529084814E-2</v>
      </c>
      <c r="K65" s="47">
        <v>2</v>
      </c>
      <c r="L65" s="55">
        <f t="shared" si="4"/>
        <v>6.0577543676920005</v>
      </c>
      <c r="M65" s="55">
        <f t="shared" si="5"/>
        <v>6.2651148043449991</v>
      </c>
      <c r="N65" s="55">
        <f t="shared" si="6"/>
        <v>0.20736043665299864</v>
      </c>
      <c r="O65" s="56">
        <f t="shared" si="7"/>
        <v>3.4230578538958292E-2</v>
      </c>
      <c r="P65" s="54"/>
      <c r="Q65" s="42">
        <f t="shared" si="8"/>
        <v>42.775551032418974</v>
      </c>
      <c r="R65" s="42">
        <f t="shared" si="9"/>
        <v>52.210489073511951</v>
      </c>
      <c r="S65" s="42">
        <f t="shared" si="10"/>
        <v>49.617527932016813</v>
      </c>
      <c r="T65" s="42">
        <f t="shared" si="11"/>
        <v>51.315964618802667</v>
      </c>
      <c r="AB65" t="s">
        <v>324</v>
      </c>
      <c r="AC65" s="2">
        <v>5.2224242499970002</v>
      </c>
      <c r="AD65" s="2">
        <v>5.2210646998889993</v>
      </c>
      <c r="AE65" s="2">
        <v>-1.3595501080008177E-3</v>
      </c>
      <c r="AF65" s="1">
        <v>-2.6032931123923887E-4</v>
      </c>
      <c r="AG65" s="2">
        <v>6.2096403676920007</v>
      </c>
      <c r="AH65" s="2">
        <v>6.2096403676920007</v>
      </c>
      <c r="AI65" s="2">
        <v>0</v>
      </c>
      <c r="AJ65" s="1">
        <v>0</v>
      </c>
      <c r="AM65" t="s">
        <v>324</v>
      </c>
      <c r="AN65" s="2">
        <v>5.2224242499970002</v>
      </c>
      <c r="AO65" s="2">
        <v>5.5599560952709997</v>
      </c>
      <c r="AP65" s="2">
        <v>0.33753184527399949</v>
      </c>
      <c r="AQ65" s="1">
        <v>6.4631257269876799E-2</v>
      </c>
      <c r="AR65" s="2">
        <v>5.2223672209160004</v>
      </c>
      <c r="AS65" s="2">
        <v>-5.7029080999804194E-5</v>
      </c>
      <c r="AT65" s="1">
        <v>-1.0920039864596782E-5</v>
      </c>
      <c r="AU65" s="2">
        <v>5.2216523154500001</v>
      </c>
      <c r="AV65" s="2">
        <v>-7.7193454700008601E-4</v>
      </c>
      <c r="AW65" s="1">
        <v>-1.4781153541873382E-4</v>
      </c>
      <c r="AX65" s="2">
        <v>5.9357714908680004</v>
      </c>
      <c r="AY65" s="2">
        <v>0.71334724087100021</v>
      </c>
      <c r="AZ65" s="1">
        <v>0.13659312356161221</v>
      </c>
      <c r="BA65" s="2">
        <v>5.2227377319099997</v>
      </c>
      <c r="BB65" s="2">
        <v>3.1348191299951367E-4</v>
      </c>
      <c r="BC65" s="1">
        <v>6.0026129244420102E-5</v>
      </c>
      <c r="BD65" s="2">
        <v>6.4370496043290002</v>
      </c>
      <c r="BE65" s="2">
        <v>1.214625354332</v>
      </c>
      <c r="BF65" s="1">
        <v>0.23257883622394288</v>
      </c>
      <c r="BG65" s="1"/>
      <c r="BH65" t="s">
        <v>324</v>
      </c>
      <c r="BI65" s="2">
        <v>6.2096403676920007</v>
      </c>
      <c r="BJ65" s="2">
        <v>6.2648363072610005</v>
      </c>
      <c r="BK65" s="2">
        <v>5.5195939568999819E-2</v>
      </c>
      <c r="BL65" s="1">
        <v>8.8887497988092094E-3</v>
      </c>
      <c r="BM65" s="2">
        <v>6.2096403676920007</v>
      </c>
      <c r="BN65" s="2">
        <v>0</v>
      </c>
      <c r="BO65" s="1">
        <v>0</v>
      </c>
      <c r="BP65" s="2">
        <v>6.2096403676920007</v>
      </c>
      <c r="BQ65" s="2">
        <v>0</v>
      </c>
      <c r="BR65" s="1">
        <v>0</v>
      </c>
      <c r="BS65" s="2">
        <v>6.3131327543840001</v>
      </c>
      <c r="BT65" s="2">
        <v>0.10349238669199945</v>
      </c>
      <c r="BU65" s="1">
        <v>1.6666405872787365E-2</v>
      </c>
      <c r="BV65" s="2">
        <v>6.2096403676920007</v>
      </c>
      <c r="BW65" s="2">
        <v>0</v>
      </c>
      <c r="BX65" s="1">
        <v>0</v>
      </c>
      <c r="BY65" s="2">
        <v>6.4279022907119998</v>
      </c>
      <c r="BZ65" s="2">
        <v>0.21826192301999914</v>
      </c>
      <c r="CA65" s="1">
        <v>3.5148883042501015E-2</v>
      </c>
      <c r="CC65" t="s">
        <v>324</v>
      </c>
      <c r="CE65" s="23">
        <v>5.2224242499970002</v>
      </c>
      <c r="CF65" s="23">
        <v>5.1606926400159994</v>
      </c>
      <c r="CG65" s="23">
        <v>-6.1731609981000801E-2</v>
      </c>
      <c r="CH65" s="24">
        <v>-1.1820489302652165E-2</v>
      </c>
      <c r="CI65" s="2">
        <v>6.2096403676920007</v>
      </c>
      <c r="CJ65" s="2">
        <v>6.2096403676920007</v>
      </c>
      <c r="CK65" s="2">
        <v>0</v>
      </c>
      <c r="CL65" s="1">
        <v>0</v>
      </c>
      <c r="CN65" s="25" t="s">
        <v>324</v>
      </c>
      <c r="CO65" s="27">
        <v>0</v>
      </c>
      <c r="CP65" s="27">
        <v>0.15188599999999999</v>
      </c>
      <c r="CQ65" s="28">
        <f t="shared" si="12"/>
        <v>-0.24295320303193127</v>
      </c>
      <c r="CR65" s="27">
        <f t="shared" si="13"/>
        <v>4.2639647375780001</v>
      </c>
      <c r="CU65" s="30">
        <v>412</v>
      </c>
      <c r="CV65" s="30"/>
      <c r="CW65" s="15" t="s">
        <v>324</v>
      </c>
      <c r="CX65" s="33" t="s">
        <v>994</v>
      </c>
      <c r="CY65" s="34" t="s">
        <v>324</v>
      </c>
      <c r="CZ65" s="34" t="s">
        <v>989</v>
      </c>
      <c r="DA65" s="32"/>
      <c r="DB65" s="32"/>
      <c r="DC65" t="s">
        <v>324</v>
      </c>
      <c r="DD65">
        <v>122089</v>
      </c>
      <c r="DE65" t="s">
        <v>1045</v>
      </c>
      <c r="DF65" s="30">
        <v>121</v>
      </c>
      <c r="DG65" s="39" t="s">
        <v>324</v>
      </c>
      <c r="DK65" s="30">
        <v>413</v>
      </c>
      <c r="DL65" s="30"/>
      <c r="DM65" s="32"/>
      <c r="DN65" s="32" t="s">
        <v>324</v>
      </c>
      <c r="DO65" s="41">
        <v>121054</v>
      </c>
    </row>
    <row r="66" spans="1:119" ht="15.75" x14ac:dyDescent="0.25">
      <c r="A66" t="s">
        <v>462</v>
      </c>
      <c r="B66" t="s">
        <v>326</v>
      </c>
      <c r="C66" s="52">
        <v>3.0337764404560001</v>
      </c>
      <c r="D66" s="52">
        <v>3.7269459750470002</v>
      </c>
      <c r="E66" s="52">
        <v>0.69316953459100006</v>
      </c>
      <c r="F66" s="53">
        <v>0.22848405220221543</v>
      </c>
      <c r="G66" s="45">
        <v>2.9384095761340001</v>
      </c>
      <c r="H66" s="45">
        <v>3.1654868590520002</v>
      </c>
      <c r="I66" s="45">
        <v>0.22707728291800011</v>
      </c>
      <c r="J66" s="46">
        <v>7.7278975933899804E-2</v>
      </c>
      <c r="K66" s="47">
        <v>3</v>
      </c>
      <c r="L66" s="55">
        <f t="shared" si="4"/>
        <v>2.8533915761340003</v>
      </c>
      <c r="M66" s="55">
        <f t="shared" si="5"/>
        <v>3.0804688590520004</v>
      </c>
      <c r="N66" s="55">
        <f t="shared" si="6"/>
        <v>0.22707728291800011</v>
      </c>
      <c r="O66" s="56">
        <f t="shared" si="7"/>
        <v>7.9581535467228903E-2</v>
      </c>
      <c r="P66" s="54"/>
      <c r="Q66" s="42">
        <f t="shared" si="8"/>
        <v>53.409676427872263</v>
      </c>
      <c r="R66" s="42">
        <f t="shared" si="9"/>
        <v>65.61293572492167</v>
      </c>
      <c r="S66" s="42">
        <f t="shared" si="10"/>
        <v>50.233998382697798</v>
      </c>
      <c r="T66" s="42">
        <f t="shared" si="11"/>
        <v>54.231697106651183</v>
      </c>
      <c r="AB66" t="s">
        <v>326</v>
      </c>
      <c r="AC66" s="2">
        <v>3.0337764404560001</v>
      </c>
      <c r="AD66" s="2">
        <v>3.0350310986940001</v>
      </c>
      <c r="AE66" s="2">
        <v>1.2546582379999727E-3</v>
      </c>
      <c r="AF66" s="1">
        <v>4.1356318193682979E-4</v>
      </c>
      <c r="AG66" s="2">
        <v>2.9384095761340001</v>
      </c>
      <c r="AH66" s="2">
        <v>2.938653458808</v>
      </c>
      <c r="AI66" s="2">
        <v>2.438826739998845E-4</v>
      </c>
      <c r="AJ66" s="1">
        <v>8.2998189217976717E-5</v>
      </c>
      <c r="AM66" t="s">
        <v>326</v>
      </c>
      <c r="AN66" s="2">
        <v>3.0337764404560001</v>
      </c>
      <c r="AO66" s="2">
        <v>3.3329464934060002</v>
      </c>
      <c r="AP66" s="2">
        <v>0.2991700529500001</v>
      </c>
      <c r="AQ66" s="1">
        <v>9.8613084655978317E-2</v>
      </c>
      <c r="AR66" s="2">
        <v>3.0338293724679999</v>
      </c>
      <c r="AS66" s="2">
        <v>5.293201199974007E-5</v>
      </c>
      <c r="AT66" s="1">
        <v>1.7447565118471279E-5</v>
      </c>
      <c r="AU66" s="2">
        <v>3.0347462537890002</v>
      </c>
      <c r="AV66" s="2">
        <v>9.6981333300005801E-4</v>
      </c>
      <c r="AW66" s="1">
        <v>3.1967198375839701E-4</v>
      </c>
      <c r="AX66" s="2">
        <v>3.36477403048</v>
      </c>
      <c r="AY66" s="2">
        <v>0.33099759002399987</v>
      </c>
      <c r="AZ66" s="1">
        <v>0.10910414676905078</v>
      </c>
      <c r="BA66" s="2">
        <v>3.033485000942</v>
      </c>
      <c r="BB66" s="2">
        <v>-2.9143951400012469E-4</v>
      </c>
      <c r="BC66" s="1">
        <v>-9.6064927564774372E-5</v>
      </c>
      <c r="BD66" s="2">
        <v>3.8057138647820001</v>
      </c>
      <c r="BE66" s="2">
        <v>0.77193742432599999</v>
      </c>
      <c r="BF66" s="1">
        <v>0.25444769562847941</v>
      </c>
      <c r="BG66" s="1"/>
      <c r="BH66" t="s">
        <v>326</v>
      </c>
      <c r="BI66" s="2">
        <v>2.9384095761340001</v>
      </c>
      <c r="BJ66" s="2">
        <v>3.032334196826</v>
      </c>
      <c r="BK66" s="2">
        <v>9.3924620691999916E-2</v>
      </c>
      <c r="BL66" s="1">
        <v>3.1964441395394047E-2</v>
      </c>
      <c r="BM66" s="2">
        <v>2.9384198667970001</v>
      </c>
      <c r="BN66" s="2">
        <v>1.0290662999956623E-5</v>
      </c>
      <c r="BO66" s="1">
        <v>3.5021200187809825E-6</v>
      </c>
      <c r="BP66" s="2">
        <v>2.9385899637850001</v>
      </c>
      <c r="BQ66" s="2">
        <v>1.8038765100003573E-4</v>
      </c>
      <c r="BR66" s="1">
        <v>6.1389553200873976E-5</v>
      </c>
      <c r="BS66" s="2">
        <v>3.0594674577040002</v>
      </c>
      <c r="BT66" s="2">
        <v>0.12105788157000008</v>
      </c>
      <c r="BU66" s="1">
        <v>4.1198436920857451E-2</v>
      </c>
      <c r="BV66" s="2">
        <v>2.9383529138119999</v>
      </c>
      <c r="BW66" s="2">
        <v>-5.6662322000189391E-5</v>
      </c>
      <c r="BX66" s="1">
        <v>-1.9283330159418669E-5</v>
      </c>
      <c r="BY66" s="2">
        <v>3.1862679108299998</v>
      </c>
      <c r="BZ66" s="2">
        <v>0.24785833469599972</v>
      </c>
      <c r="CA66" s="1">
        <v>8.4351186679054252E-2</v>
      </c>
      <c r="CC66" t="s">
        <v>326</v>
      </c>
      <c r="CE66" s="23">
        <v>3.0337764404560001</v>
      </c>
      <c r="CF66" s="23">
        <v>2.961491220493</v>
      </c>
      <c r="CG66" s="23">
        <v>-7.2285219963000191E-2</v>
      </c>
      <c r="CH66" s="24">
        <v>-2.382681169220734E-2</v>
      </c>
      <c r="CI66" s="2">
        <v>2.9384095761340001</v>
      </c>
      <c r="CJ66" s="2">
        <v>2.922186479184</v>
      </c>
      <c r="CK66" s="2">
        <v>-1.6223096950000127E-2</v>
      </c>
      <c r="CL66" s="1">
        <v>-5.5210468553347465E-3</v>
      </c>
      <c r="CN66" s="25" t="s">
        <v>326</v>
      </c>
      <c r="CO66" s="27">
        <v>0</v>
      </c>
      <c r="CP66" s="27">
        <v>8.5017999999999996E-2</v>
      </c>
      <c r="CQ66" s="28">
        <f t="shared" si="12"/>
        <v>-0.14054871958339016</v>
      </c>
      <c r="CR66" s="27">
        <f t="shared" si="13"/>
        <v>4.39550140445</v>
      </c>
      <c r="CU66" s="30">
        <v>415</v>
      </c>
      <c r="CV66" s="30"/>
      <c r="CW66" s="15" t="s">
        <v>326</v>
      </c>
      <c r="CX66" s="33" t="s">
        <v>994</v>
      </c>
      <c r="CY66" s="34" t="s">
        <v>326</v>
      </c>
      <c r="CZ66" s="34" t="s">
        <v>989</v>
      </c>
      <c r="DA66" s="32"/>
      <c r="DB66" s="32"/>
      <c r="DC66" t="s">
        <v>326</v>
      </c>
      <c r="DD66">
        <v>56802</v>
      </c>
      <c r="DE66" t="s">
        <v>1045</v>
      </c>
      <c r="DF66" s="30">
        <v>122</v>
      </c>
      <c r="DG66" s="39" t="s">
        <v>326</v>
      </c>
      <c r="DK66" s="30">
        <v>415</v>
      </c>
      <c r="DL66" s="30"/>
      <c r="DM66" s="32"/>
      <c r="DN66" s="32" t="s">
        <v>326</v>
      </c>
      <c r="DO66" s="41">
        <v>56475</v>
      </c>
    </row>
    <row r="67" spans="1:119" ht="15.75" x14ac:dyDescent="0.25">
      <c r="A67" t="s">
        <v>463</v>
      </c>
      <c r="B67" t="s">
        <v>327</v>
      </c>
      <c r="C67" s="52">
        <v>3.8631909021549999</v>
      </c>
      <c r="D67" s="52">
        <v>5.2609209848090002</v>
      </c>
      <c r="E67" s="52">
        <v>1.3977300826540002</v>
      </c>
      <c r="F67" s="53">
        <v>0.36180714804290565</v>
      </c>
      <c r="G67" s="45">
        <v>4.2306962169629996</v>
      </c>
      <c r="H67" s="45">
        <v>4.5881548265079992</v>
      </c>
      <c r="I67" s="45">
        <v>0.35745860954499964</v>
      </c>
      <c r="J67" s="46">
        <v>8.4491674942712119E-2</v>
      </c>
      <c r="K67" s="47">
        <v>1</v>
      </c>
      <c r="L67" s="55">
        <f t="shared" si="4"/>
        <v>4.1498982169629999</v>
      </c>
      <c r="M67" s="55">
        <f t="shared" si="5"/>
        <v>4.5073568265079995</v>
      </c>
      <c r="N67" s="55">
        <f t="shared" si="6"/>
        <v>0.35745860954499964</v>
      </c>
      <c r="O67" s="56">
        <f t="shared" si="7"/>
        <v>8.6136717301610558E-2</v>
      </c>
      <c r="P67" s="54"/>
      <c r="Q67" s="42">
        <f t="shared" si="8"/>
        <v>43.829172269236004</v>
      </c>
      <c r="R67" s="42">
        <f t="shared" si="9"/>
        <v>59.686880089049495</v>
      </c>
      <c r="S67" s="42">
        <f t="shared" si="10"/>
        <v>47.081961119137297</v>
      </c>
      <c r="T67" s="42">
        <f t="shared" si="11"/>
        <v>51.13744669406185</v>
      </c>
      <c r="AB67" t="s">
        <v>327</v>
      </c>
      <c r="AC67" s="2">
        <v>3.8631909021549999</v>
      </c>
      <c r="AD67" s="2">
        <v>3.8642614455030002</v>
      </c>
      <c r="AE67" s="2">
        <v>1.0705433480002746E-3</v>
      </c>
      <c r="AF67" s="1">
        <v>2.7711375780137981E-4</v>
      </c>
      <c r="AG67" s="2">
        <v>4.2306962169629996</v>
      </c>
      <c r="AH67" s="2">
        <v>4.2306962169629996</v>
      </c>
      <c r="AI67" s="2">
        <v>0</v>
      </c>
      <c r="AJ67" s="1">
        <v>0</v>
      </c>
      <c r="AM67" t="s">
        <v>327</v>
      </c>
      <c r="AN67" s="2">
        <v>3.8631909021549999</v>
      </c>
      <c r="AO67" s="2">
        <v>4.4463119754799996</v>
      </c>
      <c r="AP67" s="2">
        <v>0.58312107332499963</v>
      </c>
      <c r="AQ67" s="1">
        <v>0.15094285736687715</v>
      </c>
      <c r="AR67" s="2">
        <v>3.8632363252150004</v>
      </c>
      <c r="AS67" s="2">
        <v>4.5423060000437943E-5</v>
      </c>
      <c r="AT67" s="1">
        <v>1.1757912345232446E-5</v>
      </c>
      <c r="AU67" s="2">
        <v>3.8642381950220002</v>
      </c>
      <c r="AV67" s="2">
        <v>1.0472928670002268E-3</v>
      </c>
      <c r="AW67" s="1">
        <v>2.7109529234395753E-4</v>
      </c>
      <c r="AX67" s="2">
        <v>4.5793688945830002</v>
      </c>
      <c r="AY67" s="2">
        <v>0.71617799242800029</v>
      </c>
      <c r="AZ67" s="1">
        <v>0.185385089830403</v>
      </c>
      <c r="BA67" s="2">
        <v>3.8629403999689997</v>
      </c>
      <c r="BB67" s="2">
        <v>-2.5050218600020102E-4</v>
      </c>
      <c r="BC67" s="1">
        <v>-6.484333607755797E-5</v>
      </c>
      <c r="BD67" s="2">
        <v>5.441548587662</v>
      </c>
      <c r="BE67" s="2">
        <v>1.5783576855070001</v>
      </c>
      <c r="BF67" s="1">
        <v>0.40856321250563787</v>
      </c>
      <c r="BG67" s="1"/>
      <c r="BH67" t="s">
        <v>327</v>
      </c>
      <c r="BI67" s="2">
        <v>4.2306962169629996</v>
      </c>
      <c r="BJ67" s="2">
        <v>4.3326307226409995</v>
      </c>
      <c r="BK67" s="2">
        <v>0.10193450567799989</v>
      </c>
      <c r="BL67" s="1">
        <v>2.4094026243078603E-2</v>
      </c>
      <c r="BM67" s="2">
        <v>4.2306962169629996</v>
      </c>
      <c r="BN67" s="2">
        <v>0</v>
      </c>
      <c r="BO67" s="1">
        <v>0</v>
      </c>
      <c r="BP67" s="2">
        <v>4.2306962169629996</v>
      </c>
      <c r="BQ67" s="2">
        <v>0</v>
      </c>
      <c r="BR67" s="1">
        <v>0</v>
      </c>
      <c r="BS67" s="2">
        <v>4.3919208173889999</v>
      </c>
      <c r="BT67" s="2">
        <v>0.16122460042600029</v>
      </c>
      <c r="BU67" s="1">
        <v>3.810829049355266E-2</v>
      </c>
      <c r="BV67" s="2">
        <v>4.2306962169629996</v>
      </c>
      <c r="BW67" s="2">
        <v>0</v>
      </c>
      <c r="BX67" s="1">
        <v>0</v>
      </c>
      <c r="BY67" s="2">
        <v>4.6335737999959994</v>
      </c>
      <c r="BZ67" s="2">
        <v>0.40287758303299981</v>
      </c>
      <c r="CA67" s="1">
        <v>9.5227253948808696E-2</v>
      </c>
      <c r="CC67" t="s">
        <v>327</v>
      </c>
      <c r="CE67" s="23">
        <v>3.8631909021549999</v>
      </c>
      <c r="CF67" s="23">
        <v>3.6911572254039999</v>
      </c>
      <c r="CG67" s="23">
        <v>-0.17203367675100001</v>
      </c>
      <c r="CH67" s="24">
        <v>-4.4531497694052506E-2</v>
      </c>
      <c r="CI67" s="2">
        <v>4.2306962169629996</v>
      </c>
      <c r="CJ67" s="2">
        <v>4.2306962169629996</v>
      </c>
      <c r="CK67" s="2">
        <v>0</v>
      </c>
      <c r="CL67" s="1">
        <v>0</v>
      </c>
      <c r="CN67" s="25" t="s">
        <v>327</v>
      </c>
      <c r="CO67" s="27">
        <v>0</v>
      </c>
      <c r="CP67" s="27">
        <v>8.0797999999999995E-2</v>
      </c>
      <c r="CQ67" s="28">
        <f t="shared" si="12"/>
        <v>-5.0026290912130914E-2</v>
      </c>
      <c r="CR67" s="27">
        <f t="shared" si="13"/>
        <v>6.5586470396020005</v>
      </c>
      <c r="CU67" s="30">
        <v>416</v>
      </c>
      <c r="CV67" s="30"/>
      <c r="CW67" s="15" t="s">
        <v>327</v>
      </c>
      <c r="CX67" s="33" t="s">
        <v>994</v>
      </c>
      <c r="CY67" s="34" t="s">
        <v>327</v>
      </c>
      <c r="CZ67" s="34" t="s">
        <v>989</v>
      </c>
      <c r="DA67" s="32"/>
      <c r="DB67" s="32"/>
      <c r="DC67" t="s">
        <v>327</v>
      </c>
      <c r="DD67">
        <v>88142</v>
      </c>
      <c r="DE67" t="s">
        <v>1045</v>
      </c>
      <c r="DF67" s="30">
        <v>123</v>
      </c>
      <c r="DG67" s="39" t="s">
        <v>327</v>
      </c>
      <c r="DK67" s="30">
        <v>416</v>
      </c>
      <c r="DL67" s="30"/>
      <c r="DM67" s="32"/>
      <c r="DN67" s="32" t="s">
        <v>327</v>
      </c>
      <c r="DO67" s="41">
        <v>87799</v>
      </c>
    </row>
    <row r="68" spans="1:119" ht="15.75" x14ac:dyDescent="0.25">
      <c r="B68" t="s">
        <v>329</v>
      </c>
      <c r="C68" s="52">
        <v>2.8944931795</v>
      </c>
      <c r="D68" s="52">
        <v>3.9503033832060002</v>
      </c>
      <c r="E68" s="52">
        <v>1.0558102037060002</v>
      </c>
      <c r="F68" s="53">
        <v>0.36476513787756887</v>
      </c>
      <c r="G68" s="45">
        <v>2.99907290191</v>
      </c>
      <c r="H68" s="45">
        <v>3.3149059141819999</v>
      </c>
      <c r="I68" s="45">
        <v>0.31583301227199989</v>
      </c>
      <c r="J68" s="46">
        <v>0.10531021505707894</v>
      </c>
      <c r="K68" s="47">
        <v>3</v>
      </c>
      <c r="L68" s="55">
        <f t="shared" si="4"/>
        <v>2.9076459019100001</v>
      </c>
      <c r="M68" s="55">
        <f t="shared" si="5"/>
        <v>3.2234789141819999</v>
      </c>
      <c r="N68" s="55">
        <f t="shared" si="6"/>
        <v>0.31583301227199989</v>
      </c>
      <c r="O68" s="56">
        <f t="shared" si="7"/>
        <v>0.10862155259845524</v>
      </c>
      <c r="P68" s="54"/>
      <c r="Q68" s="42">
        <f t="shared" si="8"/>
        <v>54.270051176525733</v>
      </c>
      <c r="R68" s="42">
        <f t="shared" si="9"/>
        <v>74.065873876553866</v>
      </c>
      <c r="S68" s="42">
        <f t="shared" si="10"/>
        <v>54.516657015280771</v>
      </c>
      <c r="T68" s="42">
        <f t="shared" si="11"/>
        <v>60.438340942758039</v>
      </c>
      <c r="AB68" t="s">
        <v>329</v>
      </c>
      <c r="AC68" s="2">
        <v>2.8944931795</v>
      </c>
      <c r="AD68" s="2">
        <v>2.8943742057390001</v>
      </c>
      <c r="AE68" s="2">
        <v>-1.1897376099989643E-4</v>
      </c>
      <c r="AF68" s="1">
        <v>-4.1103486386673114E-5</v>
      </c>
      <c r="AG68" s="2">
        <v>2.99907290191</v>
      </c>
      <c r="AH68" s="2">
        <v>2.99907290191</v>
      </c>
      <c r="AI68" s="2">
        <v>0</v>
      </c>
      <c r="AJ68" s="1">
        <v>0</v>
      </c>
      <c r="AM68" t="s">
        <v>329</v>
      </c>
      <c r="AN68" s="2">
        <v>2.8944931795</v>
      </c>
      <c r="AO68" s="2">
        <v>3.2703103269530001</v>
      </c>
      <c r="AP68" s="2">
        <v>0.3758171474530001</v>
      </c>
      <c r="AQ68" s="1">
        <v>0.12983867093372092</v>
      </c>
      <c r="AR68" s="2">
        <v>2.8944881116999999</v>
      </c>
      <c r="AS68" s="2">
        <v>-5.0678000000914381E-6</v>
      </c>
      <c r="AT68" s="1">
        <v>-1.7508419214747844E-6</v>
      </c>
      <c r="AU68" s="2">
        <v>2.894359999687</v>
      </c>
      <c r="AV68" s="2">
        <v>-1.3317981299998394E-4</v>
      </c>
      <c r="AW68" s="1">
        <v>-4.6011444747294125E-5</v>
      </c>
      <c r="AX68" s="2">
        <v>3.3700057707500002</v>
      </c>
      <c r="AY68" s="2">
        <v>0.47551259125000023</v>
      </c>
      <c r="AZ68" s="1">
        <v>0.16428181438387121</v>
      </c>
      <c r="BA68" s="2">
        <v>2.8945211586220001</v>
      </c>
      <c r="BB68" s="2">
        <v>2.7979122000143519E-5</v>
      </c>
      <c r="BC68" s="1">
        <v>9.6663285297416669E-6</v>
      </c>
      <c r="BD68" s="2">
        <v>3.9288067859720002</v>
      </c>
      <c r="BE68" s="2">
        <v>1.0343136064720002</v>
      </c>
      <c r="BF68" s="1">
        <v>0.35733841551171641</v>
      </c>
      <c r="BG68" s="1"/>
      <c r="BH68" t="s">
        <v>329</v>
      </c>
      <c r="BI68" s="2">
        <v>2.99907290191</v>
      </c>
      <c r="BJ68" s="2">
        <v>3.1095672211340002</v>
      </c>
      <c r="BK68" s="2">
        <v>0.11049431922400021</v>
      </c>
      <c r="BL68" s="1">
        <v>3.6842825379013101E-2</v>
      </c>
      <c r="BM68" s="2">
        <v>2.99907290191</v>
      </c>
      <c r="BN68" s="2">
        <v>0</v>
      </c>
      <c r="BO68" s="1">
        <v>0</v>
      </c>
      <c r="BP68" s="2">
        <v>2.99907290191</v>
      </c>
      <c r="BQ68" s="2">
        <v>0</v>
      </c>
      <c r="BR68" s="1">
        <v>0</v>
      </c>
      <c r="BS68" s="2">
        <v>3.1538187562509998</v>
      </c>
      <c r="BT68" s="2">
        <v>0.15474585434099986</v>
      </c>
      <c r="BU68" s="1">
        <v>5.1597896884216413E-2</v>
      </c>
      <c r="BV68" s="2">
        <v>2.99907290191</v>
      </c>
      <c r="BW68" s="2">
        <v>0</v>
      </c>
      <c r="BX68" s="1">
        <v>0</v>
      </c>
      <c r="BY68" s="2">
        <v>3.3113462327160001</v>
      </c>
      <c r="BZ68" s="2">
        <v>0.31227333080600017</v>
      </c>
      <c r="CA68" s="1">
        <v>0.1041232877690718</v>
      </c>
      <c r="CC68" t="s">
        <v>329</v>
      </c>
      <c r="CE68" s="23">
        <v>2.8944931795</v>
      </c>
      <c r="CF68" s="23">
        <v>2.9220422177809997</v>
      </c>
      <c r="CG68" s="23">
        <v>2.7549038280999749E-2</v>
      </c>
      <c r="CH68" s="24">
        <v>9.5177416468324935E-3</v>
      </c>
      <c r="CI68" s="2">
        <v>2.99907290191</v>
      </c>
      <c r="CJ68" s="2">
        <v>3.0028102345560002</v>
      </c>
      <c r="CK68" s="2">
        <v>3.7373326460001799E-3</v>
      </c>
      <c r="CL68" s="1">
        <v>1.2461626536720762E-3</v>
      </c>
      <c r="CN68" s="25" t="s">
        <v>329</v>
      </c>
      <c r="CO68" s="27">
        <v>0</v>
      </c>
      <c r="CP68" s="27">
        <v>9.1426999999999994E-2</v>
      </c>
      <c r="CQ68" s="28">
        <f t="shared" si="12"/>
        <v>-6.1053437953475301E-2</v>
      </c>
      <c r="CR68" s="27">
        <f t="shared" si="13"/>
        <v>4.805929299172</v>
      </c>
      <c r="CU68" s="30">
        <v>418</v>
      </c>
      <c r="CV68" s="30"/>
      <c r="CW68" s="15" t="s">
        <v>329</v>
      </c>
      <c r="CX68" s="33" t="s">
        <v>994</v>
      </c>
      <c r="CY68" s="34" t="s">
        <v>329</v>
      </c>
      <c r="CZ68" s="34" t="s">
        <v>989</v>
      </c>
      <c r="DA68" s="32"/>
      <c r="DB68" s="32"/>
      <c r="DC68" t="s">
        <v>329</v>
      </c>
      <c r="DD68">
        <v>53335</v>
      </c>
      <c r="DE68" t="s">
        <v>1045</v>
      </c>
      <c r="DF68" s="30">
        <v>124</v>
      </c>
      <c r="DG68" s="39" t="s">
        <v>329</v>
      </c>
      <c r="DK68" s="30">
        <v>418</v>
      </c>
      <c r="DL68" s="30"/>
      <c r="DM68" s="32"/>
      <c r="DN68" s="32" t="s">
        <v>329</v>
      </c>
      <c r="DO68" s="41">
        <v>52845</v>
      </c>
    </row>
    <row r="69" spans="1:119" ht="15.75" x14ac:dyDescent="0.25">
      <c r="A69" t="s">
        <v>464</v>
      </c>
      <c r="B69" t="s">
        <v>330</v>
      </c>
      <c r="C69" s="52">
        <v>3.134913124793</v>
      </c>
      <c r="D69" s="52">
        <v>4.5235223234379998</v>
      </c>
      <c r="E69" s="52">
        <v>1.3886091986449998</v>
      </c>
      <c r="F69" s="53">
        <v>0.4429498181825024</v>
      </c>
      <c r="G69" s="45">
        <v>3.2067744146540003</v>
      </c>
      <c r="H69" s="45">
        <v>3.6104437634649997</v>
      </c>
      <c r="I69" s="45">
        <v>0.40366934881099947</v>
      </c>
      <c r="J69" s="46">
        <v>0.12588018258046194</v>
      </c>
      <c r="K69" s="47">
        <v>3</v>
      </c>
      <c r="L69" s="55">
        <f t="shared" si="4"/>
        <v>3.1125924146540003</v>
      </c>
      <c r="M69" s="55">
        <f t="shared" si="5"/>
        <v>3.5162617634649997</v>
      </c>
      <c r="N69" s="55">
        <f t="shared" si="6"/>
        <v>0.40366934881099947</v>
      </c>
      <c r="O69" s="56">
        <f t="shared" si="7"/>
        <v>0.12968911281494333</v>
      </c>
      <c r="P69" s="54"/>
      <c r="Q69" s="42">
        <f t="shared" si="8"/>
        <v>57.761928118825203</v>
      </c>
      <c r="R69" s="42">
        <f t="shared" si="9"/>
        <v>83.347563676929596</v>
      </c>
      <c r="S69" s="42">
        <f t="shared" si="10"/>
        <v>57.350660819449821</v>
      </c>
      <c r="T69" s="42">
        <f t="shared" si="11"/>
        <v>64.788417140475005</v>
      </c>
      <c r="AB69" t="s">
        <v>330</v>
      </c>
      <c r="AC69" s="2">
        <v>3.134913124793</v>
      </c>
      <c r="AD69" s="2">
        <v>3.1362867940569998</v>
      </c>
      <c r="AE69" s="2">
        <v>1.3736692639998438E-3</v>
      </c>
      <c r="AF69" s="1">
        <v>4.3818415672700593E-4</v>
      </c>
      <c r="AG69" s="2">
        <v>3.2067744146540003</v>
      </c>
      <c r="AH69" s="2">
        <v>3.2071076558659999</v>
      </c>
      <c r="AI69" s="2">
        <v>3.332412119996242E-4</v>
      </c>
      <c r="AJ69" s="1">
        <v>1.0391788411333566E-4</v>
      </c>
      <c r="AM69" t="s">
        <v>330</v>
      </c>
      <c r="AN69" s="2">
        <v>3.134913124793</v>
      </c>
      <c r="AO69" s="2">
        <v>3.6935197604750001</v>
      </c>
      <c r="AP69" s="2">
        <v>0.55860663568200009</v>
      </c>
      <c r="AQ69" s="1">
        <v>0.17818887268810207</v>
      </c>
      <c r="AR69" s="2">
        <v>3.1349710035639999</v>
      </c>
      <c r="AS69" s="2">
        <v>5.7878770999941764E-5</v>
      </c>
      <c r="AT69" s="1">
        <v>1.8462639536068015E-5</v>
      </c>
      <c r="AU69" s="2">
        <v>3.1359119190150002</v>
      </c>
      <c r="AV69" s="2">
        <v>9.9879422200022105E-4</v>
      </c>
      <c r="AW69" s="1">
        <v>3.1860347711108327E-4</v>
      </c>
      <c r="AX69" s="2">
        <v>3.7555602235509999</v>
      </c>
      <c r="AY69" s="2">
        <v>0.62064709875799995</v>
      </c>
      <c r="AZ69" s="1">
        <v>0.19797904249706494</v>
      </c>
      <c r="BA69" s="2">
        <v>3.1345945653090004</v>
      </c>
      <c r="BB69" s="2">
        <v>-3.185594839996142E-4</v>
      </c>
      <c r="BC69" s="1">
        <v>-1.0161668643390201E-4</v>
      </c>
      <c r="BD69" s="2">
        <v>4.5825577832979993</v>
      </c>
      <c r="BE69" s="2">
        <v>1.4476446585049993</v>
      </c>
      <c r="BF69" s="1">
        <v>0.46178142770721536</v>
      </c>
      <c r="BG69" s="1"/>
      <c r="BH69" t="s">
        <v>330</v>
      </c>
      <c r="BI69" s="2">
        <v>3.2067744146540003</v>
      </c>
      <c r="BJ69" s="2">
        <v>3.367468539776</v>
      </c>
      <c r="BK69" s="2">
        <v>0.16069412512199976</v>
      </c>
      <c r="BL69" s="1">
        <v>5.0110829245635632E-2</v>
      </c>
      <c r="BM69" s="2">
        <v>3.2067884692859998</v>
      </c>
      <c r="BN69" s="2">
        <v>1.4054631999549372E-5</v>
      </c>
      <c r="BO69" s="1">
        <v>4.3827941046691361E-6</v>
      </c>
      <c r="BP69" s="2">
        <v>3.207015348348</v>
      </c>
      <c r="BQ69" s="2">
        <v>2.4093369399968978E-4</v>
      </c>
      <c r="BR69" s="1">
        <v>7.51327230561323E-5</v>
      </c>
      <c r="BS69" s="2">
        <v>3.4043402084189998</v>
      </c>
      <c r="BT69" s="2">
        <v>0.1975657937649995</v>
      </c>
      <c r="BU69" s="1">
        <v>6.1608884261450662E-2</v>
      </c>
      <c r="BV69" s="2">
        <v>3.2066970374859998</v>
      </c>
      <c r="BW69" s="2">
        <v>-7.7377168000491992E-5</v>
      </c>
      <c r="BX69" s="1">
        <v>-2.4129283197128388E-5</v>
      </c>
      <c r="BY69" s="2">
        <v>3.6282067358420003</v>
      </c>
      <c r="BZ69" s="2">
        <v>0.421432321188</v>
      </c>
      <c r="CA69" s="1">
        <v>0.1314193849315313</v>
      </c>
      <c r="CC69" t="s">
        <v>330</v>
      </c>
      <c r="CE69" s="23">
        <v>3.134913124793</v>
      </c>
      <c r="CF69" s="23">
        <v>3.0874082702739996</v>
      </c>
      <c r="CG69" s="23">
        <v>-4.7504854519000439E-2</v>
      </c>
      <c r="CH69" s="24">
        <v>-1.5153483566514211E-2</v>
      </c>
      <c r="CI69" s="2">
        <v>3.2067744146540003</v>
      </c>
      <c r="CJ69" s="2">
        <v>3.1993730592169998</v>
      </c>
      <c r="CK69" s="2">
        <v>-7.4013554370004897E-3</v>
      </c>
      <c r="CL69" s="1">
        <v>-2.308037448215412E-3</v>
      </c>
      <c r="CN69" s="25" t="s">
        <v>330</v>
      </c>
      <c r="CO69" s="27">
        <v>0</v>
      </c>
      <c r="CP69" s="27">
        <v>9.4182000000000002E-2</v>
      </c>
      <c r="CQ69" s="28">
        <f t="shared" si="12"/>
        <v>-7.0766379595452095E-2</v>
      </c>
      <c r="CR69" s="27">
        <f t="shared" si="13"/>
        <v>4.8285245773499996</v>
      </c>
      <c r="CU69" s="30">
        <v>419</v>
      </c>
      <c r="CV69" s="30"/>
      <c r="CW69" s="15" t="s">
        <v>330</v>
      </c>
      <c r="CX69" s="33" t="s">
        <v>994</v>
      </c>
      <c r="CY69" s="34" t="s">
        <v>330</v>
      </c>
      <c r="CZ69" s="34" t="s">
        <v>989</v>
      </c>
      <c r="DA69" s="32"/>
      <c r="DB69" s="32"/>
      <c r="DC69" t="s">
        <v>330</v>
      </c>
      <c r="DD69">
        <v>54273</v>
      </c>
      <c r="DE69" t="s">
        <v>1045</v>
      </c>
      <c r="DF69" s="30">
        <v>125</v>
      </c>
      <c r="DG69" s="39" t="s">
        <v>330</v>
      </c>
      <c r="DK69" s="30">
        <v>419</v>
      </c>
      <c r="DL69" s="30"/>
      <c r="DM69" s="32"/>
      <c r="DN69" s="32" t="s">
        <v>330</v>
      </c>
      <c r="DO69" s="41">
        <v>53982</v>
      </c>
    </row>
    <row r="70" spans="1:119" ht="15.75" x14ac:dyDescent="0.25">
      <c r="A70" t="s">
        <v>465</v>
      </c>
      <c r="B70" t="s">
        <v>332</v>
      </c>
      <c r="C70" s="52">
        <v>4.9586955420340004</v>
      </c>
      <c r="D70" s="52">
        <v>5.6952477874899996</v>
      </c>
      <c r="E70" s="52">
        <v>0.73655224545599918</v>
      </c>
      <c r="F70" s="53">
        <v>0.14853750128685533</v>
      </c>
      <c r="G70" s="45">
        <v>4.7959630910790008</v>
      </c>
      <c r="H70" s="45">
        <v>5.0705315555419999</v>
      </c>
      <c r="I70" s="45">
        <v>0.2745684644629991</v>
      </c>
      <c r="J70" s="46">
        <v>5.7249911904811261E-2</v>
      </c>
      <c r="K70" s="47">
        <v>2</v>
      </c>
      <c r="L70" s="55">
        <f t="shared" si="4"/>
        <v>4.6768900910790006</v>
      </c>
      <c r="M70" s="55">
        <f t="shared" si="5"/>
        <v>4.9514585555419997</v>
      </c>
      <c r="N70" s="55">
        <f t="shared" si="6"/>
        <v>0.2745684644629991</v>
      </c>
      <c r="O70" s="56">
        <f t="shared" si="7"/>
        <v>5.8707487051433721E-2</v>
      </c>
      <c r="P70" s="54"/>
      <c r="Q70" s="42">
        <f t="shared" si="8"/>
        <v>58.524874209635549</v>
      </c>
      <c r="R70" s="42">
        <f t="shared" si="9"/>
        <v>67.218012787862321</v>
      </c>
      <c r="S70" s="42">
        <f t="shared" si="10"/>
        <v>55.198872758462379</v>
      </c>
      <c r="T70" s="42">
        <f t="shared" si="11"/>
        <v>58.439459866183547</v>
      </c>
      <c r="AB70" t="s">
        <v>332</v>
      </c>
      <c r="AC70" s="2">
        <v>4.9586955420340004</v>
      </c>
      <c r="AD70" s="2">
        <v>4.9591396633599993</v>
      </c>
      <c r="AE70" s="2">
        <v>4.4412132599891407E-4</v>
      </c>
      <c r="AF70" s="1">
        <v>8.9564144891368053E-5</v>
      </c>
      <c r="AG70" s="2">
        <v>4.7959630910790008</v>
      </c>
      <c r="AH70" s="2">
        <v>4.7959670227100002</v>
      </c>
      <c r="AI70" s="2">
        <v>3.9316309994319454E-6</v>
      </c>
      <c r="AJ70" s="1">
        <v>8.197792444952705E-7</v>
      </c>
      <c r="AM70" t="s">
        <v>332</v>
      </c>
      <c r="AN70" s="2">
        <v>4.9586955420340004</v>
      </c>
      <c r="AO70" s="2">
        <v>5.1600406299349997</v>
      </c>
      <c r="AP70" s="2">
        <v>0.20134508790099925</v>
      </c>
      <c r="AQ70" s="1">
        <v>4.0604446511029346E-2</v>
      </c>
      <c r="AR70" s="2">
        <v>4.9587140980190005</v>
      </c>
      <c r="AS70" s="2">
        <v>1.8555985000112685E-5</v>
      </c>
      <c r="AT70" s="1">
        <v>3.7421101664372866E-6</v>
      </c>
      <c r="AU70" s="2">
        <v>4.9588851631219999</v>
      </c>
      <c r="AV70" s="2">
        <v>1.8962108799946975E-4</v>
      </c>
      <c r="AW70" s="1">
        <v>3.824011504479046E-5</v>
      </c>
      <c r="AX70" s="2">
        <v>5.3524639119520003</v>
      </c>
      <c r="AY70" s="2">
        <v>0.39376836991799991</v>
      </c>
      <c r="AZ70" s="1">
        <v>7.9409668647750981E-2</v>
      </c>
      <c r="BA70" s="2">
        <v>4.9585936583530001</v>
      </c>
      <c r="BB70" s="2">
        <v>-1.01883681000281E-4</v>
      </c>
      <c r="BC70" s="1">
        <v>-2.0546468347699662E-5</v>
      </c>
      <c r="BD70" s="2">
        <v>5.6494586808329998</v>
      </c>
      <c r="BE70" s="2">
        <v>0.69076313879899942</v>
      </c>
      <c r="BF70" s="1">
        <v>0.13930339802948585</v>
      </c>
      <c r="BG70" s="1"/>
      <c r="BH70" t="s">
        <v>332</v>
      </c>
      <c r="BI70" s="2">
        <v>4.7959630910790008</v>
      </c>
      <c r="BJ70" s="2">
        <v>4.8775583848810005</v>
      </c>
      <c r="BK70" s="2">
        <v>8.1595293801999702E-2</v>
      </c>
      <c r="BL70" s="1">
        <v>1.7013328137110893E-2</v>
      </c>
      <c r="BM70" s="2">
        <v>4.7959631971159995</v>
      </c>
      <c r="BN70" s="2">
        <v>1.0603699873712458E-7</v>
      </c>
      <c r="BO70" s="1">
        <v>2.2109636109244589E-8</v>
      </c>
      <c r="BP70" s="2">
        <v>4.7959151708429992</v>
      </c>
      <c r="BQ70" s="2">
        <v>-4.7920236001530725E-5</v>
      </c>
      <c r="BR70" s="1">
        <v>-9.9917858189249708E-6</v>
      </c>
      <c r="BS70" s="2">
        <v>4.9559664206429996</v>
      </c>
      <c r="BT70" s="2">
        <v>0.16000332956399888</v>
      </c>
      <c r="BU70" s="1">
        <v>3.3362085263254425E-2</v>
      </c>
      <c r="BV70" s="2">
        <v>4.7959626014159999</v>
      </c>
      <c r="BW70" s="2">
        <v>-4.8966300081332292E-7</v>
      </c>
      <c r="BX70" s="1">
        <v>-1.0209899273915347E-7</v>
      </c>
      <c r="BY70" s="2">
        <v>5.0596743477769994</v>
      </c>
      <c r="BZ70" s="2">
        <v>0.26371125669799866</v>
      </c>
      <c r="CA70" s="1">
        <v>5.4986089694587001E-2</v>
      </c>
      <c r="CC70" t="s">
        <v>332</v>
      </c>
      <c r="CE70" s="23">
        <v>4.9586955420340004</v>
      </c>
      <c r="CF70" s="23">
        <v>5.0102647996250003</v>
      </c>
      <c r="CG70" s="23">
        <v>5.156925759099984E-2</v>
      </c>
      <c r="CH70" s="24">
        <v>1.0399762831546363E-2</v>
      </c>
      <c r="CI70" s="2">
        <v>4.7959630910790008</v>
      </c>
      <c r="CJ70" s="2">
        <v>4.8133224872709999</v>
      </c>
      <c r="CK70" s="2">
        <v>1.735939619199911E-2</v>
      </c>
      <c r="CL70" s="1">
        <v>3.6195850264755841E-3</v>
      </c>
      <c r="CN70" s="25" t="s">
        <v>332</v>
      </c>
      <c r="CO70" s="27">
        <v>0</v>
      </c>
      <c r="CP70" s="27">
        <v>0.119073</v>
      </c>
      <c r="CQ70" s="28">
        <f t="shared" si="12"/>
        <v>-8.0419434380498533E-2</v>
      </c>
      <c r="CR70" s="27">
        <f t="shared" si="13"/>
        <v>8.2125511184339999</v>
      </c>
      <c r="CU70" s="30">
        <v>421</v>
      </c>
      <c r="CV70" s="30"/>
      <c r="CW70" s="15" t="s">
        <v>332</v>
      </c>
      <c r="CX70" s="33" t="s">
        <v>994</v>
      </c>
      <c r="CY70" s="34" t="s">
        <v>332</v>
      </c>
      <c r="CZ70" s="34" t="s">
        <v>989</v>
      </c>
      <c r="DA70" s="32"/>
      <c r="DB70" s="32"/>
      <c r="DC70" t="s">
        <v>332</v>
      </c>
      <c r="DD70">
        <v>84728</v>
      </c>
      <c r="DE70" t="s">
        <v>1045</v>
      </c>
      <c r="DF70" s="30">
        <v>126</v>
      </c>
      <c r="DG70" s="39" t="s">
        <v>332</v>
      </c>
      <c r="DK70" s="30">
        <v>421</v>
      </c>
      <c r="DL70" s="30"/>
      <c r="DM70" s="32"/>
      <c r="DN70" s="32" t="s">
        <v>332</v>
      </c>
      <c r="DO70" s="41">
        <v>83891</v>
      </c>
    </row>
    <row r="71" spans="1:119" ht="15.75" x14ac:dyDescent="0.25">
      <c r="A71" t="s">
        <v>466</v>
      </c>
      <c r="B71" t="s">
        <v>352</v>
      </c>
      <c r="C71" s="52">
        <v>5.3596382008820003</v>
      </c>
      <c r="D71" s="52">
        <v>5.6133510812259999</v>
      </c>
      <c r="E71" s="52">
        <v>0.25371288034399964</v>
      </c>
      <c r="F71" s="53">
        <v>4.7337687887635357E-2</v>
      </c>
      <c r="G71" s="45">
        <v>5.4098348972089996</v>
      </c>
      <c r="H71" s="45">
        <v>5.5836022597530004</v>
      </c>
      <c r="I71" s="45">
        <v>0.17376736254400083</v>
      </c>
      <c r="J71" s="46">
        <v>3.2120640619485365E-2</v>
      </c>
      <c r="K71" s="47">
        <v>3</v>
      </c>
      <c r="L71" s="55">
        <f t="shared" si="4"/>
        <v>5.2385938972089994</v>
      </c>
      <c r="M71" s="55">
        <f t="shared" si="5"/>
        <v>5.4123612597530002</v>
      </c>
      <c r="N71" s="55">
        <f t="shared" si="6"/>
        <v>0.17376736254400083</v>
      </c>
      <c r="O71" s="56">
        <f t="shared" si="7"/>
        <v>3.3170611418567877E-2</v>
      </c>
      <c r="P71" s="54"/>
      <c r="Q71" s="42">
        <f t="shared" si="8"/>
        <v>40.574425794373703</v>
      </c>
      <c r="R71" s="42">
        <f t="shared" si="9"/>
        <v>42.495125298847789</v>
      </c>
      <c r="S71" s="42">
        <f t="shared" si="10"/>
        <v>39.658076045914271</v>
      </c>
      <c r="T71" s="42">
        <f t="shared" si="11"/>
        <v>40.973558676041307</v>
      </c>
      <c r="AB71" t="s">
        <v>352</v>
      </c>
      <c r="AC71" s="2">
        <v>5.3596382008820003</v>
      </c>
      <c r="AD71" s="2">
        <v>5.3616979970220005</v>
      </c>
      <c r="AE71" s="2">
        <v>2.0597961400001807E-3</v>
      </c>
      <c r="AF71" s="1">
        <v>3.8431626591160832E-4</v>
      </c>
      <c r="AG71" s="2">
        <v>5.4098348972089996</v>
      </c>
      <c r="AH71" s="2">
        <v>5.4103014796010003</v>
      </c>
      <c r="AI71" s="2">
        <v>4.6658239200070284E-4</v>
      </c>
      <c r="AJ71" s="1">
        <v>8.6247066845130237E-5</v>
      </c>
      <c r="AM71" t="s">
        <v>352</v>
      </c>
      <c r="AN71" s="2">
        <v>5.3596382008820003</v>
      </c>
      <c r="AO71" s="2">
        <v>5.4951682460329998</v>
      </c>
      <c r="AP71" s="2">
        <v>0.13553004515099953</v>
      </c>
      <c r="AQ71" s="1">
        <v>2.5287163064233748E-2</v>
      </c>
      <c r="AR71" s="2">
        <v>5.3597256425879998</v>
      </c>
      <c r="AS71" s="2">
        <v>8.7441705999502517E-5</v>
      </c>
      <c r="AT71" s="1">
        <v>1.6314852369160442E-5</v>
      </c>
      <c r="AU71" s="2">
        <v>5.3616912889839998</v>
      </c>
      <c r="AV71" s="2">
        <v>2.0530881019995562E-3</v>
      </c>
      <c r="AW71" s="1">
        <v>3.8306468180290473E-4</v>
      </c>
      <c r="AX71" s="2">
        <v>5.7745948638569997</v>
      </c>
      <c r="AY71" s="2">
        <v>0.41495666297499945</v>
      </c>
      <c r="AZ71" s="1">
        <v>7.7422513875416585E-2</v>
      </c>
      <c r="BA71" s="2">
        <v>5.3591559014990002</v>
      </c>
      <c r="BB71" s="2">
        <v>-4.8229938300003994E-4</v>
      </c>
      <c r="BC71" s="1">
        <v>-8.9987302299746858E-5</v>
      </c>
      <c r="BD71" s="2">
        <v>5.9649665743920002</v>
      </c>
      <c r="BE71" s="2">
        <v>0.60532837350999991</v>
      </c>
      <c r="BF71" s="1">
        <v>0.11294202161078429</v>
      </c>
      <c r="BG71" s="1"/>
      <c r="BH71" t="s">
        <v>352</v>
      </c>
      <c r="BI71" s="2">
        <v>5.4098348972089996</v>
      </c>
      <c r="BJ71" s="2">
        <v>5.479609036517</v>
      </c>
      <c r="BK71" s="2">
        <v>6.9774139308000471E-2</v>
      </c>
      <c r="BL71" s="1">
        <v>1.289764671820166E-2</v>
      </c>
      <c r="BM71" s="2">
        <v>5.4098547316600003</v>
      </c>
      <c r="BN71" s="2">
        <v>1.9834451000733111E-5</v>
      </c>
      <c r="BO71" s="1">
        <v>3.6663690071144219E-6</v>
      </c>
      <c r="BP71" s="2">
        <v>5.4103047898829999</v>
      </c>
      <c r="BQ71" s="2">
        <v>4.698926740003273E-4</v>
      </c>
      <c r="BR71" s="1">
        <v>8.6858967589334516E-5</v>
      </c>
      <c r="BS71" s="2">
        <v>5.5828436023529999</v>
      </c>
      <c r="BT71" s="2">
        <v>0.17300870514400035</v>
      </c>
      <c r="BU71" s="1">
        <v>3.1980403918289199E-2</v>
      </c>
      <c r="BV71" s="2">
        <v>5.4097254537710002</v>
      </c>
      <c r="BW71" s="2">
        <v>-1.0944343799934586E-4</v>
      </c>
      <c r="BX71" s="1">
        <v>-2.0230458059969459E-5</v>
      </c>
      <c r="BY71" s="2">
        <v>5.6669336046380003</v>
      </c>
      <c r="BZ71" s="2">
        <v>0.25709870742900076</v>
      </c>
      <c r="CA71" s="1">
        <v>4.7524316788603131E-2</v>
      </c>
      <c r="CC71" t="s">
        <v>352</v>
      </c>
      <c r="CE71" s="23">
        <v>5.3596382008820003</v>
      </c>
      <c r="CF71" s="23">
        <v>5.0095408378200004</v>
      </c>
      <c r="CG71" s="23">
        <v>-0.3500973630619999</v>
      </c>
      <c r="CH71" s="24">
        <v>-6.5321081375303777E-2</v>
      </c>
      <c r="CI71" s="2">
        <v>5.4098348972089996</v>
      </c>
      <c r="CJ71" s="2">
        <v>5.3696976475660003</v>
      </c>
      <c r="CK71" s="2">
        <v>-4.0137249642999251E-2</v>
      </c>
      <c r="CL71" s="1">
        <v>-7.4193113848458761E-3</v>
      </c>
      <c r="CN71" s="25" t="s">
        <v>352</v>
      </c>
      <c r="CO71" s="27">
        <v>0</v>
      </c>
      <c r="CP71" s="27">
        <v>0.171241</v>
      </c>
      <c r="CQ71" s="28">
        <f t="shared" si="12"/>
        <v>-0.14789749458552637</v>
      </c>
      <c r="CR71" s="27">
        <f t="shared" si="13"/>
        <v>7.3456771736799995</v>
      </c>
      <c r="CU71" s="30">
        <v>444</v>
      </c>
      <c r="CV71" s="30"/>
      <c r="CW71" s="15" t="s">
        <v>352</v>
      </c>
      <c r="CX71" s="33" t="s">
        <v>994</v>
      </c>
      <c r="CY71" s="34" t="s">
        <v>352</v>
      </c>
      <c r="CZ71" s="34" t="s">
        <v>989</v>
      </c>
      <c r="DA71" s="32"/>
      <c r="DB71" s="32"/>
      <c r="DC71" t="s">
        <v>352</v>
      </c>
      <c r="DD71">
        <v>132094</v>
      </c>
      <c r="DE71" t="s">
        <v>1045</v>
      </c>
      <c r="DF71" s="30">
        <v>127</v>
      </c>
      <c r="DG71" s="39" t="s">
        <v>352</v>
      </c>
      <c r="DK71" s="30">
        <v>441</v>
      </c>
      <c r="DL71" s="30"/>
      <c r="DM71" s="32"/>
      <c r="DN71" s="32" t="s">
        <v>352</v>
      </c>
      <c r="DO71" s="41">
        <v>131509</v>
      </c>
    </row>
    <row r="72" spans="1:119" ht="15.75" x14ac:dyDescent="0.25">
      <c r="A72" t="s">
        <v>467</v>
      </c>
      <c r="B72" t="s">
        <v>354</v>
      </c>
      <c r="C72" s="52">
        <v>4.4239672474859999</v>
      </c>
      <c r="D72" s="52">
        <v>5.0981530360160008</v>
      </c>
      <c r="E72" s="52">
        <v>0.67418578853000088</v>
      </c>
      <c r="F72" s="53">
        <v>0.15239393757110639</v>
      </c>
      <c r="G72" s="45">
        <v>4.2784482231139993</v>
      </c>
      <c r="H72" s="45">
        <v>4.527288137727</v>
      </c>
      <c r="I72" s="45">
        <v>0.2488399146130007</v>
      </c>
      <c r="J72" s="46">
        <v>5.816125418292116E-2</v>
      </c>
      <c r="K72" s="47">
        <v>1</v>
      </c>
      <c r="L72" s="55">
        <f t="shared" si="4"/>
        <v>4.1922902231139991</v>
      </c>
      <c r="M72" s="55">
        <f t="shared" si="5"/>
        <v>4.4411301377269998</v>
      </c>
      <c r="N72" s="55">
        <f t="shared" si="6"/>
        <v>0.2488399146130007</v>
      </c>
      <c r="O72" s="56">
        <f t="shared" si="7"/>
        <v>5.9356557244303672E-2</v>
      </c>
      <c r="P72" s="54"/>
      <c r="Q72" s="42">
        <f t="shared" si="8"/>
        <v>41.722157491804516</v>
      </c>
      <c r="R72" s="42">
        <f t="shared" si="9"/>
        <v>48.080361355942443</v>
      </c>
      <c r="S72" s="42">
        <f t="shared" si="10"/>
        <v>39.537226013486233</v>
      </c>
      <c r="T72" s="42">
        <f t="shared" si="11"/>
        <v>41.884019632636694</v>
      </c>
      <c r="AB72" t="s">
        <v>354</v>
      </c>
      <c r="AC72" s="2">
        <v>4.4239672474859999</v>
      </c>
      <c r="AD72" s="2">
        <v>4.4239296538639996</v>
      </c>
      <c r="AE72" s="2">
        <v>-3.7593622000287041E-5</v>
      </c>
      <c r="AF72" s="1">
        <v>-8.497717070950356E-6</v>
      </c>
      <c r="AG72" s="2">
        <v>4.2784482231139993</v>
      </c>
      <c r="AH72" s="2">
        <v>4.2783512865019997</v>
      </c>
      <c r="AI72" s="2">
        <v>-9.6936611999609568E-5</v>
      </c>
      <c r="AJ72" s="1">
        <v>-2.2656955733603764E-5</v>
      </c>
      <c r="AM72" t="s">
        <v>354</v>
      </c>
      <c r="AN72" s="2">
        <v>4.4239672474859999</v>
      </c>
      <c r="AO72" s="2">
        <v>4.6845000750699999</v>
      </c>
      <c r="AP72" s="2">
        <v>0.26053282758399998</v>
      </c>
      <c r="AQ72" s="1">
        <v>5.8891219805493028E-2</v>
      </c>
      <c r="AR72" s="2">
        <v>4.4239660129150007</v>
      </c>
      <c r="AS72" s="2">
        <v>-1.2345709992089837E-6</v>
      </c>
      <c r="AT72" s="1">
        <v>-2.7906422677757195E-7</v>
      </c>
      <c r="AU72" s="2">
        <v>4.4242369443690004</v>
      </c>
      <c r="AV72" s="2">
        <v>2.6969688300049199E-4</v>
      </c>
      <c r="AW72" s="1">
        <v>6.0962676239014238E-5</v>
      </c>
      <c r="AX72" s="2">
        <v>4.8627256761229996</v>
      </c>
      <c r="AY72" s="2">
        <v>0.43875842863699965</v>
      </c>
      <c r="AZ72" s="1">
        <v>9.9177594247862516E-2</v>
      </c>
      <c r="BA72" s="2">
        <v>4.4239734925800001</v>
      </c>
      <c r="BB72" s="2">
        <v>6.2450940001568256E-6</v>
      </c>
      <c r="BC72" s="1">
        <v>1.4116501435913013E-6</v>
      </c>
      <c r="BD72" s="2">
        <v>5.2469282227490002</v>
      </c>
      <c r="BE72" s="2">
        <v>0.82296097526300027</v>
      </c>
      <c r="BF72" s="1">
        <v>0.18602329746692017</v>
      </c>
      <c r="BG72" s="1"/>
      <c r="BH72" t="s">
        <v>354</v>
      </c>
      <c r="BI72" s="2">
        <v>4.2784482231139993</v>
      </c>
      <c r="BJ72" s="2">
        <v>4.3712625437339998</v>
      </c>
      <c r="BK72" s="2">
        <v>9.2814320620000501E-2</v>
      </c>
      <c r="BL72" s="1">
        <v>2.169345421047239E-2</v>
      </c>
      <c r="BM72" s="2">
        <v>4.2784442042249999</v>
      </c>
      <c r="BN72" s="2">
        <v>-4.0188889993686416E-6</v>
      </c>
      <c r="BO72" s="1">
        <v>-9.393333259607752E-7</v>
      </c>
      <c r="BP72" s="2">
        <v>4.2784371381259998</v>
      </c>
      <c r="BQ72" s="2">
        <v>-1.1084987999510076E-5</v>
      </c>
      <c r="BR72" s="1">
        <v>-2.5908898323518914E-6</v>
      </c>
      <c r="BS72" s="2">
        <v>4.4429971573609999</v>
      </c>
      <c r="BT72" s="2">
        <v>0.16454893424700057</v>
      </c>
      <c r="BU72" s="1">
        <v>3.8459956896997639E-2</v>
      </c>
      <c r="BV72" s="2">
        <v>4.2784702395639993</v>
      </c>
      <c r="BW72" s="2">
        <v>2.2016449999995302E-5</v>
      </c>
      <c r="BX72" s="1">
        <v>5.1458960940681867E-6</v>
      </c>
      <c r="BY72" s="2">
        <v>4.5643191918160007</v>
      </c>
      <c r="BZ72" s="2">
        <v>0.28587096870200135</v>
      </c>
      <c r="CA72" s="1">
        <v>6.6816507713615567E-2</v>
      </c>
      <c r="CC72" t="s">
        <v>354</v>
      </c>
      <c r="CE72" s="23">
        <v>4.4239672474859999</v>
      </c>
      <c r="CF72" s="23">
        <v>4.2761322635080008</v>
      </c>
      <c r="CG72" s="23">
        <v>-0.1478349839779991</v>
      </c>
      <c r="CH72" s="24">
        <v>-3.3416835095695846E-2</v>
      </c>
      <c r="CI72" s="2">
        <v>4.2784482231139993</v>
      </c>
      <c r="CJ72" s="2">
        <v>4.2433350754310002</v>
      </c>
      <c r="CK72" s="2">
        <v>-3.5113147682999113E-2</v>
      </c>
      <c r="CL72" s="1">
        <v>-8.2069820299105027E-3</v>
      </c>
      <c r="CN72" s="25" t="s">
        <v>354</v>
      </c>
      <c r="CO72" s="27">
        <v>0</v>
      </c>
      <c r="CP72" s="27">
        <v>8.6157999999999998E-2</v>
      </c>
      <c r="CQ72" s="28">
        <f t="shared" si="12"/>
        <v>-7.8301402116952565E-2</v>
      </c>
      <c r="CR72" s="27">
        <f t="shared" si="13"/>
        <v>4.9209713185339998</v>
      </c>
      <c r="CU72" s="30">
        <v>446</v>
      </c>
      <c r="CV72" s="30"/>
      <c r="CW72" s="15" t="s">
        <v>354</v>
      </c>
      <c r="CX72" s="33" t="s">
        <v>994</v>
      </c>
      <c r="CY72" s="34" t="s">
        <v>354</v>
      </c>
      <c r="CZ72" s="34" t="s">
        <v>989</v>
      </c>
      <c r="DA72" s="32"/>
      <c r="DB72" s="32"/>
      <c r="DC72" t="s">
        <v>354</v>
      </c>
      <c r="DD72">
        <v>106034</v>
      </c>
      <c r="DE72" t="s">
        <v>1045</v>
      </c>
      <c r="DF72" s="30">
        <v>128</v>
      </c>
      <c r="DG72" s="39" t="s">
        <v>354</v>
      </c>
      <c r="DK72" s="30">
        <v>443</v>
      </c>
      <c r="DL72" s="30"/>
      <c r="DM72" s="32"/>
      <c r="DN72" s="32" t="s">
        <v>354</v>
      </c>
      <c r="DO72" s="41">
        <v>105037</v>
      </c>
    </row>
    <row r="73" spans="1:119" ht="15.75" x14ac:dyDescent="0.25">
      <c r="A73" t="s">
        <v>468</v>
      </c>
      <c r="B73" t="s">
        <v>356</v>
      </c>
      <c r="C73" s="52">
        <v>5.3792891072920002</v>
      </c>
      <c r="D73" s="52">
        <v>6.2530556353449995</v>
      </c>
      <c r="E73" s="52">
        <v>0.87376652805299937</v>
      </c>
      <c r="F73" s="53">
        <v>0.16243159841856206</v>
      </c>
      <c r="G73" s="45">
        <v>5.6095452011019997</v>
      </c>
      <c r="H73" s="45">
        <v>5.9194745375790001</v>
      </c>
      <c r="I73" s="45">
        <v>0.30992933647700038</v>
      </c>
      <c r="J73" s="46">
        <v>5.5250350138209871E-2</v>
      </c>
      <c r="K73" s="47">
        <v>2</v>
      </c>
      <c r="L73" s="55">
        <f t="shared" si="4"/>
        <v>5.459340201102</v>
      </c>
      <c r="M73" s="55">
        <f t="shared" si="5"/>
        <v>5.7692695375790004</v>
      </c>
      <c r="N73" s="55">
        <f t="shared" si="6"/>
        <v>0.30992933647700038</v>
      </c>
      <c r="O73" s="56">
        <f t="shared" si="7"/>
        <v>5.6770475013526236E-2</v>
      </c>
      <c r="P73" s="54"/>
      <c r="Q73" s="42">
        <f t="shared" si="8"/>
        <v>48.650970048494607</v>
      </c>
      <c r="R73" s="42">
        <f t="shared" si="9"/>
        <v>56.553424878085174</v>
      </c>
      <c r="S73" s="42">
        <f t="shared" si="10"/>
        <v>49.374962250739358</v>
      </c>
      <c r="T73" s="42">
        <f t="shared" si="11"/>
        <v>52.178002311488754</v>
      </c>
      <c r="AB73" t="s">
        <v>356</v>
      </c>
      <c r="AC73" s="2">
        <v>5.3792891072920002</v>
      </c>
      <c r="AD73" s="2">
        <v>5.3786094354680003</v>
      </c>
      <c r="AE73" s="2">
        <v>-6.7967182399986115E-4</v>
      </c>
      <c r="AF73" s="1">
        <v>-1.2634974816254414E-4</v>
      </c>
      <c r="AG73" s="2">
        <v>5.6095452011019997</v>
      </c>
      <c r="AH73" s="2">
        <v>5.6095452011019997</v>
      </c>
      <c r="AI73" s="2">
        <v>0</v>
      </c>
      <c r="AJ73" s="1">
        <v>0</v>
      </c>
      <c r="AM73" t="s">
        <v>356</v>
      </c>
      <c r="AN73" s="2">
        <v>5.3792891072920002</v>
      </c>
      <c r="AO73" s="2">
        <v>5.6785620589679997</v>
      </c>
      <c r="AP73" s="2">
        <v>0.29927295167599954</v>
      </c>
      <c r="AQ73" s="1">
        <v>5.5634293994407974E-2</v>
      </c>
      <c r="AR73" s="2">
        <v>5.3792605281660002</v>
      </c>
      <c r="AS73" s="2">
        <v>-2.8579125999961263E-5</v>
      </c>
      <c r="AT73" s="1">
        <v>-5.3128072185635597E-6</v>
      </c>
      <c r="AU73" s="2">
        <v>5.3788446175819997</v>
      </c>
      <c r="AV73" s="2">
        <v>-4.4448971000043969E-4</v>
      </c>
      <c r="AW73" s="1">
        <v>-8.2629823594701943E-5</v>
      </c>
      <c r="AX73" s="2">
        <v>5.8117976880310005</v>
      </c>
      <c r="AY73" s="2">
        <v>0.43250858073900034</v>
      </c>
      <c r="AZ73" s="1">
        <v>8.0402553592575074E-2</v>
      </c>
      <c r="BA73" s="2">
        <v>5.3794463122030001</v>
      </c>
      <c r="BB73" s="2">
        <v>1.5720491099990852E-4</v>
      </c>
      <c r="BC73" s="1">
        <v>2.9224105242234767E-5</v>
      </c>
      <c r="BD73" s="2">
        <v>6.2567662480859996</v>
      </c>
      <c r="BE73" s="2">
        <v>0.87747714079399941</v>
      </c>
      <c r="BF73" s="1">
        <v>0.16312139453603974</v>
      </c>
      <c r="BG73" s="1"/>
      <c r="BH73" t="s">
        <v>356</v>
      </c>
      <c r="BI73" s="2">
        <v>5.6095452011019997</v>
      </c>
      <c r="BJ73" s="2">
        <v>5.701521622914</v>
      </c>
      <c r="BK73" s="2">
        <v>9.1976421812000275E-2</v>
      </c>
      <c r="BL73" s="1">
        <v>1.6396413348078811E-2</v>
      </c>
      <c r="BM73" s="2">
        <v>5.6095452011019997</v>
      </c>
      <c r="BN73" s="2">
        <v>0</v>
      </c>
      <c r="BO73" s="1">
        <v>0</v>
      </c>
      <c r="BP73" s="2">
        <v>5.6095452011019997</v>
      </c>
      <c r="BQ73" s="2">
        <v>0</v>
      </c>
      <c r="BR73" s="1">
        <v>0</v>
      </c>
      <c r="BS73" s="2">
        <v>5.7685360193630002</v>
      </c>
      <c r="BT73" s="2">
        <v>0.15899081826100048</v>
      </c>
      <c r="BU73" s="1">
        <v>2.8342907055952878E-2</v>
      </c>
      <c r="BV73" s="2">
        <v>5.6095452011019997</v>
      </c>
      <c r="BW73" s="2">
        <v>0</v>
      </c>
      <c r="BX73" s="1">
        <v>0</v>
      </c>
      <c r="BY73" s="2">
        <v>5.9185412389860002</v>
      </c>
      <c r="BZ73" s="2">
        <v>0.30899603788400043</v>
      </c>
      <c r="CA73" s="1">
        <v>5.5083973264587992E-2</v>
      </c>
      <c r="CC73" t="s">
        <v>356</v>
      </c>
      <c r="CE73" s="23">
        <v>5.3792891072920002</v>
      </c>
      <c r="CF73" s="23">
        <v>5.3778409390669992</v>
      </c>
      <c r="CG73" s="23">
        <v>-1.4481682250009342E-3</v>
      </c>
      <c r="CH73" s="24">
        <v>-2.6921182262500847E-4</v>
      </c>
      <c r="CI73" s="2">
        <v>5.6095452011019997</v>
      </c>
      <c r="CJ73" s="2">
        <v>5.6095452011019997</v>
      </c>
      <c r="CK73" s="2">
        <v>0</v>
      </c>
      <c r="CL73" s="1">
        <v>0</v>
      </c>
      <c r="CN73" s="25" t="s">
        <v>356</v>
      </c>
      <c r="CO73" s="27">
        <v>0</v>
      </c>
      <c r="CP73" s="27">
        <v>0.15020500000000001</v>
      </c>
      <c r="CQ73" s="28">
        <f t="shared" si="12"/>
        <v>-0.15599135391202767</v>
      </c>
      <c r="CR73" s="27">
        <f t="shared" si="13"/>
        <v>4.1198148751760009</v>
      </c>
      <c r="CU73" s="30">
        <v>449</v>
      </c>
      <c r="CV73" s="30"/>
      <c r="CW73" s="15" t="s">
        <v>356</v>
      </c>
      <c r="CX73" s="33" t="s">
        <v>994</v>
      </c>
      <c r="CY73" s="34" t="s">
        <v>356</v>
      </c>
      <c r="CZ73" s="34" t="s">
        <v>989</v>
      </c>
      <c r="DA73" s="32"/>
      <c r="DB73" s="32"/>
      <c r="DC73" t="s">
        <v>356</v>
      </c>
      <c r="DD73">
        <v>110569</v>
      </c>
      <c r="DE73" t="s">
        <v>1045</v>
      </c>
      <c r="DF73" s="30">
        <v>129</v>
      </c>
      <c r="DG73" s="39" t="s">
        <v>356</v>
      </c>
      <c r="DK73" s="30">
        <v>445</v>
      </c>
      <c r="DL73" s="30"/>
      <c r="DM73" s="32"/>
      <c r="DN73" s="32" t="s">
        <v>356</v>
      </c>
      <c r="DO73" s="41">
        <v>110109</v>
      </c>
    </row>
    <row r="74" spans="1:119" ht="15.75" x14ac:dyDescent="0.25">
      <c r="B74" t="s">
        <v>360</v>
      </c>
      <c r="C74" s="52">
        <v>2.2455521934610001</v>
      </c>
      <c r="D74" s="52">
        <v>2.7528615778100001</v>
      </c>
      <c r="E74" s="52">
        <v>0.50730938434899997</v>
      </c>
      <c r="F74" s="53">
        <v>0.22591743172404277</v>
      </c>
      <c r="G74" s="45">
        <v>2.2853087615530003</v>
      </c>
      <c r="H74" s="45">
        <v>2.4556630270469997</v>
      </c>
      <c r="I74" s="45">
        <v>0.17035426549399935</v>
      </c>
      <c r="J74" s="46">
        <v>7.45432163740683E-2</v>
      </c>
      <c r="K74" s="47">
        <v>1</v>
      </c>
      <c r="L74" s="55">
        <f t="shared" si="4"/>
        <v>2.2362957615530004</v>
      </c>
      <c r="M74" s="55">
        <f t="shared" si="5"/>
        <v>2.4066500270469997</v>
      </c>
      <c r="N74" s="55">
        <f t="shared" si="6"/>
        <v>0.17035426549399935</v>
      </c>
      <c r="O74" s="56">
        <f t="shared" si="7"/>
        <v>7.6176983573807991E-2</v>
      </c>
      <c r="P74" s="54"/>
      <c r="Q74" s="42">
        <f t="shared" si="8"/>
        <v>62.679400252916885</v>
      </c>
      <c r="R74" s="42">
        <f t="shared" si="9"/>
        <v>76.839769380059181</v>
      </c>
      <c r="S74" s="42">
        <f t="shared" si="10"/>
        <v>62.421028346815177</v>
      </c>
      <c r="T74" s="42">
        <f t="shared" si="11"/>
        <v>67.176073997850722</v>
      </c>
      <c r="AB74" t="s">
        <v>360</v>
      </c>
      <c r="AC74" s="2">
        <v>2.2455521934610001</v>
      </c>
      <c r="AD74" s="2">
        <v>2.2473010847049997</v>
      </c>
      <c r="AE74" s="2">
        <v>1.748891243999573E-3</v>
      </c>
      <c r="AF74" s="1">
        <v>7.7882458002637698E-4</v>
      </c>
      <c r="AG74" s="2">
        <v>2.2853087615530003</v>
      </c>
      <c r="AH74" s="2">
        <v>2.2857402725579998</v>
      </c>
      <c r="AI74" s="2">
        <v>4.3151100499949635E-4</v>
      </c>
      <c r="AJ74" s="1">
        <v>1.8881956445406507E-4</v>
      </c>
      <c r="AM74" t="s">
        <v>360</v>
      </c>
      <c r="AN74" s="2">
        <v>2.2455521934610001</v>
      </c>
      <c r="AO74" s="2">
        <v>2.4635619672079998</v>
      </c>
      <c r="AP74" s="2">
        <v>0.2180097737469997</v>
      </c>
      <c r="AQ74" s="1">
        <v>9.7085150985062596E-2</v>
      </c>
      <c r="AR74" s="2">
        <v>2.245625890381</v>
      </c>
      <c r="AS74" s="2">
        <v>7.3696919999921562E-5</v>
      </c>
      <c r="AT74" s="1">
        <v>3.2819063486711824E-5</v>
      </c>
      <c r="AU74" s="2">
        <v>2.246830937446</v>
      </c>
      <c r="AV74" s="2">
        <v>1.2787439849999416E-3</v>
      </c>
      <c r="AW74" s="1">
        <v>5.6945636299330596E-4</v>
      </c>
      <c r="AX74" s="2">
        <v>2.5048310882310001</v>
      </c>
      <c r="AY74" s="2">
        <v>0.25927889476999999</v>
      </c>
      <c r="AZ74" s="1">
        <v>0.11546331255404109</v>
      </c>
      <c r="BA74" s="2">
        <v>2.2451465591340001</v>
      </c>
      <c r="BB74" s="2">
        <v>-4.0563432700002622E-4</v>
      </c>
      <c r="BC74" s="1">
        <v>-1.8063901083271397E-4</v>
      </c>
      <c r="BD74" s="2">
        <v>2.8240554299410001</v>
      </c>
      <c r="BE74" s="2">
        <v>0.57850323648000002</v>
      </c>
      <c r="BF74" s="1">
        <v>0.25762181710342297</v>
      </c>
      <c r="BG74" s="1"/>
      <c r="BH74" t="s">
        <v>360</v>
      </c>
      <c r="BI74" s="2">
        <v>2.2853087615530003</v>
      </c>
      <c r="BJ74" s="2">
        <v>2.354743222542</v>
      </c>
      <c r="BK74" s="2">
        <v>6.9434460988999636E-2</v>
      </c>
      <c r="BL74" s="1">
        <v>3.038296713211517E-2</v>
      </c>
      <c r="BM74" s="2">
        <v>2.285326964302</v>
      </c>
      <c r="BN74" s="2">
        <v>1.8202748999662788E-5</v>
      </c>
      <c r="BO74" s="1">
        <v>7.9651158328789492E-6</v>
      </c>
      <c r="BP74" s="2">
        <v>2.2856237454439996</v>
      </c>
      <c r="BQ74" s="2">
        <v>3.1498389099926527E-4</v>
      </c>
      <c r="BR74" s="1">
        <v>1.3782990565581842E-4</v>
      </c>
      <c r="BS74" s="2">
        <v>2.3792676121620002</v>
      </c>
      <c r="BT74" s="2">
        <v>9.3958850608999889E-2</v>
      </c>
      <c r="BU74" s="1">
        <v>4.1114291508316532E-2</v>
      </c>
      <c r="BV74" s="2">
        <v>2.2852085415389998</v>
      </c>
      <c r="BW74" s="2">
        <v>-1.0022001400056268E-4</v>
      </c>
      <c r="BX74" s="1">
        <v>-4.3854036568983068E-5</v>
      </c>
      <c r="BY74" s="2">
        <v>2.4733462655159997</v>
      </c>
      <c r="BZ74" s="2">
        <v>0.18803750396299934</v>
      </c>
      <c r="CA74" s="1">
        <v>8.2281006018292649E-2</v>
      </c>
      <c r="CC74" t="s">
        <v>360</v>
      </c>
      <c r="CE74" s="23">
        <v>2.2455521934610001</v>
      </c>
      <c r="CF74" s="23">
        <v>2.1814932261269999</v>
      </c>
      <c r="CG74" s="23">
        <v>-6.4058967334000183E-2</v>
      </c>
      <c r="CH74" s="24">
        <v>-2.8527044492904028E-2</v>
      </c>
      <c r="CI74" s="2">
        <v>2.2853087615530003</v>
      </c>
      <c r="CJ74" s="2">
        <v>2.282239408373</v>
      </c>
      <c r="CK74" s="2">
        <v>-3.0693531800003448E-3</v>
      </c>
      <c r="CL74" s="1">
        <v>-1.3430803012869652E-3</v>
      </c>
      <c r="CN74" s="25" t="s">
        <v>360</v>
      </c>
      <c r="CO74" s="27">
        <v>0</v>
      </c>
      <c r="CP74" s="27">
        <v>4.9013000000000001E-2</v>
      </c>
      <c r="CQ74" s="28">
        <f t="shared" si="12"/>
        <v>-3.8833238252302525E-2</v>
      </c>
      <c r="CR74" s="27">
        <f t="shared" si="13"/>
        <v>5.4237138774340004</v>
      </c>
      <c r="CU74" s="30">
        <v>453</v>
      </c>
      <c r="CV74" s="30"/>
      <c r="CW74" s="15" t="s">
        <v>360</v>
      </c>
      <c r="CX74" s="33" t="s">
        <v>994</v>
      </c>
      <c r="CY74" s="34" t="s">
        <v>360</v>
      </c>
      <c r="CZ74" s="34" t="s">
        <v>989</v>
      </c>
      <c r="DA74" s="32"/>
      <c r="DB74" s="32"/>
      <c r="DC74" t="s">
        <v>360</v>
      </c>
      <c r="DD74">
        <v>35826</v>
      </c>
      <c r="DE74" t="s">
        <v>1045</v>
      </c>
      <c r="DF74" s="30">
        <v>130</v>
      </c>
      <c r="DG74" s="39" t="s">
        <v>360</v>
      </c>
      <c r="DK74" s="30">
        <v>449</v>
      </c>
      <c r="DL74" s="30"/>
      <c r="DM74" s="32"/>
      <c r="DN74" s="32" t="s">
        <v>360</v>
      </c>
      <c r="DO74" s="41">
        <v>35736</v>
      </c>
    </row>
    <row r="75" spans="1:119" ht="15.75" x14ac:dyDescent="0.25">
      <c r="A75" t="s">
        <v>469</v>
      </c>
      <c r="B75" t="s">
        <v>371</v>
      </c>
      <c r="C75" s="52">
        <v>3.8947346410049999</v>
      </c>
      <c r="D75" s="52">
        <v>4.620167487382</v>
      </c>
      <c r="E75" s="52">
        <v>0.72543284637700012</v>
      </c>
      <c r="F75" s="53">
        <v>0.18625989014486721</v>
      </c>
      <c r="G75" s="45">
        <v>4.2057354859710001</v>
      </c>
      <c r="H75" s="45">
        <v>4.4223782515390004</v>
      </c>
      <c r="I75" s="45">
        <v>0.21664276556800033</v>
      </c>
      <c r="J75" s="46">
        <v>5.1511267480004841E-2</v>
      </c>
      <c r="K75" s="47">
        <v>2</v>
      </c>
      <c r="L75" s="55">
        <f t="shared" ref="L75:L106" si="14">G75-CO75-CP75</f>
        <v>4.0897554859709997</v>
      </c>
      <c r="M75" s="55">
        <f t="shared" ref="M75:M106" si="15">H75-CO75-CP75</f>
        <v>4.306398251539</v>
      </c>
      <c r="N75" s="55">
        <f t="shared" ref="N75:N106" si="16">M75-L75</f>
        <v>0.21664276556800033</v>
      </c>
      <c r="O75" s="56">
        <f t="shared" ref="O75:O106" si="17">N75/L75</f>
        <v>5.2972058185665465E-2</v>
      </c>
      <c r="P75" s="54"/>
      <c r="Q75" s="42">
        <f t="shared" ref="Q75:Q106" si="18">C75/$DD75*1000000</f>
        <v>44.601475453259738</v>
      </c>
      <c r="R75" s="42">
        <f t="shared" ref="R75:R106" si="19">D75/$DD75*1000000</f>
        <v>52.908941371482882</v>
      </c>
      <c r="S75" s="42">
        <f t="shared" ref="S75:S106" si="20">L75/$DD75*1000000</f>
        <v>46.83480281221442</v>
      </c>
      <c r="T75" s="42">
        <f t="shared" ref="T75:T106" si="21">M75/$DD75*1000000</f>
        <v>49.315738711897211</v>
      </c>
      <c r="AB75" t="s">
        <v>371</v>
      </c>
      <c r="AC75" s="2">
        <v>3.8947346410049999</v>
      </c>
      <c r="AD75" s="2">
        <v>3.8941901075369998</v>
      </c>
      <c r="AE75" s="2">
        <v>-5.4453346800009683E-4</v>
      </c>
      <c r="AF75" s="1">
        <v>-1.3981272620400785E-4</v>
      </c>
      <c r="AG75" s="2">
        <v>4.2057354859710001</v>
      </c>
      <c r="AH75" s="2">
        <v>4.2057354859710001</v>
      </c>
      <c r="AI75" s="2">
        <v>0</v>
      </c>
      <c r="AJ75" s="1">
        <v>0</v>
      </c>
      <c r="AM75" t="s">
        <v>371</v>
      </c>
      <c r="AN75" s="2">
        <v>3.8947346410049999</v>
      </c>
      <c r="AO75" s="2">
        <v>4.1373757718190003</v>
      </c>
      <c r="AP75" s="2">
        <v>0.24264113081400041</v>
      </c>
      <c r="AQ75" s="1">
        <v>6.2299785012154031E-2</v>
      </c>
      <c r="AR75" s="2">
        <v>3.8947118606210003</v>
      </c>
      <c r="AS75" s="2">
        <v>-2.278038399960991E-5</v>
      </c>
      <c r="AT75" s="1">
        <v>-5.8490208189720586E-6</v>
      </c>
      <c r="AU75" s="2">
        <v>3.8944774656810002</v>
      </c>
      <c r="AV75" s="2">
        <v>-2.5717532399971432E-4</v>
      </c>
      <c r="AW75" s="1">
        <v>-6.603153942558526E-5</v>
      </c>
      <c r="AX75" s="2">
        <v>4.3123967104709999</v>
      </c>
      <c r="AY75" s="2">
        <v>0.41766206946600004</v>
      </c>
      <c r="AZ75" s="1">
        <v>0.1072376189814632</v>
      </c>
      <c r="BA75" s="2">
        <v>3.8948597653060002</v>
      </c>
      <c r="BB75" s="2">
        <v>1.2512430100031224E-4</v>
      </c>
      <c r="BC75" s="1">
        <v>3.2126527872518954E-5</v>
      </c>
      <c r="BD75" s="2">
        <v>4.6722891333900005</v>
      </c>
      <c r="BE75" s="2">
        <v>0.77755449238500063</v>
      </c>
      <c r="BF75" s="1">
        <v>0.19964248249384198</v>
      </c>
      <c r="BG75" s="1"/>
      <c r="BH75" t="s">
        <v>371</v>
      </c>
      <c r="BI75" s="2">
        <v>4.2057354859710001</v>
      </c>
      <c r="BJ75" s="2">
        <v>4.2455804252330003</v>
      </c>
      <c r="BK75" s="2">
        <v>3.9844939262000167E-2</v>
      </c>
      <c r="BL75" s="1">
        <v>9.473952747363748E-3</v>
      </c>
      <c r="BM75" s="2">
        <v>4.2057354859710001</v>
      </c>
      <c r="BN75" s="2">
        <v>0</v>
      </c>
      <c r="BO75" s="1">
        <v>0</v>
      </c>
      <c r="BP75" s="2">
        <v>4.2057354859710001</v>
      </c>
      <c r="BQ75" s="2">
        <v>0</v>
      </c>
      <c r="BR75" s="1">
        <v>0</v>
      </c>
      <c r="BS75" s="2">
        <v>4.3143437690560003</v>
      </c>
      <c r="BT75" s="2">
        <v>0.10860828308500015</v>
      </c>
      <c r="BU75" s="1">
        <v>2.5823850179661306E-2</v>
      </c>
      <c r="BV75" s="2">
        <v>4.2057354859710001</v>
      </c>
      <c r="BW75" s="2">
        <v>0</v>
      </c>
      <c r="BX75" s="1">
        <v>0</v>
      </c>
      <c r="BY75" s="2">
        <v>4.4335554342580004</v>
      </c>
      <c r="BZ75" s="2">
        <v>0.22781994828700025</v>
      </c>
      <c r="CA75" s="1">
        <v>5.4168872257167704E-2</v>
      </c>
      <c r="CC75" t="s">
        <v>371</v>
      </c>
      <c r="CE75" s="23">
        <v>3.8947346410049999</v>
      </c>
      <c r="CF75" s="23">
        <v>3.8438994338530001</v>
      </c>
      <c r="CG75" s="23">
        <v>-5.0835207151999739E-2</v>
      </c>
      <c r="CH75" s="24">
        <v>-1.3052290293872804E-2</v>
      </c>
      <c r="CI75" s="2">
        <v>4.2057354859710001</v>
      </c>
      <c r="CJ75" s="2">
        <v>4.2057354859710001</v>
      </c>
      <c r="CK75" s="2">
        <v>0</v>
      </c>
      <c r="CL75" s="1">
        <v>0</v>
      </c>
      <c r="CN75" s="25" t="s">
        <v>371</v>
      </c>
      <c r="CO75" s="27">
        <v>0</v>
      </c>
      <c r="CP75" s="27">
        <v>0.11598</v>
      </c>
      <c r="CQ75" s="28">
        <f t="shared" si="12"/>
        <v>-9.4998372243169676E-2</v>
      </c>
      <c r="CR75" s="27">
        <f t="shared" si="13"/>
        <v>3.7308013468999999</v>
      </c>
      <c r="CU75" s="30">
        <v>466</v>
      </c>
      <c r="CV75" s="30"/>
      <c r="CW75" s="15" t="s">
        <v>371</v>
      </c>
      <c r="CX75" s="33" t="s">
        <v>994</v>
      </c>
      <c r="CY75" s="34" t="s">
        <v>371</v>
      </c>
      <c r="CZ75" s="34" t="s">
        <v>989</v>
      </c>
      <c r="DA75" s="32"/>
      <c r="DB75" s="32"/>
      <c r="DC75" t="s">
        <v>371</v>
      </c>
      <c r="DD75">
        <v>87323</v>
      </c>
      <c r="DE75" t="s">
        <v>1045</v>
      </c>
      <c r="DF75" s="30">
        <v>131</v>
      </c>
      <c r="DG75" s="39" t="s">
        <v>371</v>
      </c>
      <c r="DK75" s="30">
        <v>460</v>
      </c>
      <c r="DL75" s="30"/>
      <c r="DM75" s="32"/>
      <c r="DN75" s="32" t="s">
        <v>371</v>
      </c>
      <c r="DO75" s="41">
        <v>86895</v>
      </c>
    </row>
    <row r="76" spans="1:119" ht="15.75" x14ac:dyDescent="0.25">
      <c r="A76" t="s">
        <v>470</v>
      </c>
      <c r="B76" t="s">
        <v>372</v>
      </c>
      <c r="C76" s="52">
        <v>3.3503260659679999</v>
      </c>
      <c r="D76" s="52">
        <v>3.8680030065080002</v>
      </c>
      <c r="E76" s="52">
        <v>0.51767694054000035</v>
      </c>
      <c r="F76" s="53">
        <v>0.15451539054615254</v>
      </c>
      <c r="G76" s="45">
        <v>4.0701685667780003</v>
      </c>
      <c r="H76" s="45">
        <v>4.1830330816080004</v>
      </c>
      <c r="I76" s="45">
        <v>0.11286451483000004</v>
      </c>
      <c r="J76" s="46">
        <v>2.7729690546783693E-2</v>
      </c>
      <c r="K76" s="47">
        <v>1</v>
      </c>
      <c r="L76" s="55">
        <f t="shared" si="14"/>
        <v>4.0089475667780006</v>
      </c>
      <c r="M76" s="55">
        <f t="shared" si="15"/>
        <v>4.1218120816080006</v>
      </c>
      <c r="N76" s="55">
        <f t="shared" si="16"/>
        <v>0.11286451483000004</v>
      </c>
      <c r="O76" s="56">
        <f t="shared" si="17"/>
        <v>2.8153153153037989E-2</v>
      </c>
      <c r="P76" s="54"/>
      <c r="Q76" s="42">
        <f t="shared" si="18"/>
        <v>52.461144418019828</v>
      </c>
      <c r="R76" s="42">
        <f t="shared" si="19"/>
        <v>60.567198636268266</v>
      </c>
      <c r="S76" s="42">
        <f t="shared" si="20"/>
        <v>62.774181713637006</v>
      </c>
      <c r="T76" s="42">
        <f t="shared" si="21"/>
        <v>64.541472865477672</v>
      </c>
      <c r="AB76" t="s">
        <v>372</v>
      </c>
      <c r="AC76" s="2">
        <v>3.3503260659679999</v>
      </c>
      <c r="AD76" s="2">
        <v>3.3467465412099999</v>
      </c>
      <c r="AE76" s="2">
        <v>-3.5795247579999412E-3</v>
      </c>
      <c r="AF76" s="1">
        <v>-1.0684108613666294E-3</v>
      </c>
      <c r="AG76" s="2">
        <v>4.0701685667780003</v>
      </c>
      <c r="AH76" s="2">
        <v>4.0701685667780003</v>
      </c>
      <c r="AI76" s="2">
        <v>0</v>
      </c>
      <c r="AJ76" s="1">
        <v>0</v>
      </c>
      <c r="AM76" t="s">
        <v>372</v>
      </c>
      <c r="AN76" s="2">
        <v>3.3503260659679999</v>
      </c>
      <c r="AO76" s="2">
        <v>3.436900680371</v>
      </c>
      <c r="AP76" s="2">
        <v>8.6574614403000183E-2</v>
      </c>
      <c r="AQ76" s="1">
        <v>2.5840653326972947E-2</v>
      </c>
      <c r="AR76" s="2">
        <v>3.3501749439340003</v>
      </c>
      <c r="AS76" s="2">
        <v>-1.5112203399958446E-4</v>
      </c>
      <c r="AT76" s="1">
        <v>-4.5106664552639959E-5</v>
      </c>
      <c r="AU76" s="2">
        <v>3.3474677032539999</v>
      </c>
      <c r="AV76" s="2">
        <v>-2.8583627139999734E-3</v>
      </c>
      <c r="AW76" s="1">
        <v>-8.5315956050806513E-4</v>
      </c>
      <c r="AX76" s="2">
        <v>3.4726252883600002</v>
      </c>
      <c r="AY76" s="2">
        <v>0.12229922239200031</v>
      </c>
      <c r="AZ76" s="1">
        <v>3.6503677547774664E-2</v>
      </c>
      <c r="BA76" s="2">
        <v>3.351158301241</v>
      </c>
      <c r="BB76" s="2">
        <v>8.32235273000137E-4</v>
      </c>
      <c r="BC76" s="1">
        <v>2.4840426173853073E-4</v>
      </c>
      <c r="BD76" s="2">
        <v>3.6112178590620001</v>
      </c>
      <c r="BE76" s="2">
        <v>0.26089179309400023</v>
      </c>
      <c r="BF76" s="1">
        <v>7.7870567806546179E-2</v>
      </c>
      <c r="BG76" s="1"/>
      <c r="BH76" t="s">
        <v>372</v>
      </c>
      <c r="BI76" s="2">
        <v>4.0701685667780003</v>
      </c>
      <c r="BJ76" s="2">
        <v>4.1062852115229997</v>
      </c>
      <c r="BK76" s="2">
        <v>3.6116644744999427E-2</v>
      </c>
      <c r="BL76" s="1">
        <v>8.8735009748232233E-3</v>
      </c>
      <c r="BM76" s="2">
        <v>4.0701685667780003</v>
      </c>
      <c r="BN76" s="2">
        <v>0</v>
      </c>
      <c r="BO76" s="1">
        <v>0</v>
      </c>
      <c r="BP76" s="2">
        <v>4.0701685667780003</v>
      </c>
      <c r="BQ76" s="2">
        <v>0</v>
      </c>
      <c r="BR76" s="1">
        <v>0</v>
      </c>
      <c r="BS76" s="2">
        <v>4.1378872756760003</v>
      </c>
      <c r="BT76" s="2">
        <v>6.7718708898000024E-2</v>
      </c>
      <c r="BU76" s="1">
        <v>1.6637814328070214E-2</v>
      </c>
      <c r="BV76" s="2">
        <v>4.0701685667780003</v>
      </c>
      <c r="BW76" s="2">
        <v>0</v>
      </c>
      <c r="BX76" s="1">
        <v>0</v>
      </c>
      <c r="BY76" s="2">
        <v>4.1785185010149997</v>
      </c>
      <c r="BZ76" s="2">
        <v>0.10834993423699935</v>
      </c>
      <c r="CA76" s="1">
        <v>2.662050292496131E-2</v>
      </c>
      <c r="CC76" t="s">
        <v>372</v>
      </c>
      <c r="CE76" s="23">
        <v>3.3503260659679999</v>
      </c>
      <c r="CF76" s="23">
        <v>3.6024951774539997</v>
      </c>
      <c r="CG76" s="23">
        <v>0.25216911148599985</v>
      </c>
      <c r="CH76" s="24">
        <v>7.5267035661838302E-2</v>
      </c>
      <c r="CI76" s="2">
        <v>4.0701685667780003</v>
      </c>
      <c r="CJ76" s="2">
        <v>4.0701685667780003</v>
      </c>
      <c r="CK76" s="2">
        <v>0</v>
      </c>
      <c r="CL76" s="1">
        <v>0</v>
      </c>
      <c r="CN76" s="25" t="s">
        <v>372</v>
      </c>
      <c r="CO76" s="27">
        <v>0</v>
      </c>
      <c r="CP76" s="27">
        <v>6.1220999999999998E-2</v>
      </c>
      <c r="CQ76" s="28">
        <f t="shared" si="12"/>
        <v>-0.17603105825021764</v>
      </c>
      <c r="CR76" s="27">
        <f t="shared" si="13"/>
        <v>4.0785477904110001</v>
      </c>
      <c r="CU76" s="30">
        <v>467</v>
      </c>
      <c r="CV76" s="30"/>
      <c r="CW76" s="15" t="s">
        <v>372</v>
      </c>
      <c r="CX76" s="33" t="s">
        <v>994</v>
      </c>
      <c r="CY76" s="34" t="s">
        <v>372</v>
      </c>
      <c r="CZ76" s="34" t="s">
        <v>989</v>
      </c>
      <c r="DA76" s="32"/>
      <c r="DB76" s="32"/>
      <c r="DC76" t="s">
        <v>372</v>
      </c>
      <c r="DD76">
        <v>63863</v>
      </c>
      <c r="DE76" t="s">
        <v>1045</v>
      </c>
      <c r="DF76" s="30">
        <v>132</v>
      </c>
      <c r="DG76" s="39" t="s">
        <v>372</v>
      </c>
      <c r="DK76" s="30">
        <v>461</v>
      </c>
      <c r="DL76" s="30"/>
      <c r="DM76" s="32"/>
      <c r="DN76" s="32" t="s">
        <v>372</v>
      </c>
      <c r="DO76" s="41">
        <v>63093</v>
      </c>
    </row>
    <row r="77" spans="1:119" ht="15.75" x14ac:dyDescent="0.25">
      <c r="A77" t="s">
        <v>471</v>
      </c>
      <c r="B77" t="s">
        <v>374</v>
      </c>
      <c r="C77" s="52">
        <v>4.4779415705779995</v>
      </c>
      <c r="D77" s="52">
        <v>5.9355480959879996</v>
      </c>
      <c r="E77" s="52">
        <v>1.4576065254100001</v>
      </c>
      <c r="F77" s="53">
        <v>0.3255081609342787</v>
      </c>
      <c r="G77" s="45">
        <v>4.4905758126949999</v>
      </c>
      <c r="H77" s="45">
        <v>4.9364146332269998</v>
      </c>
      <c r="I77" s="45">
        <v>0.44583882053199986</v>
      </c>
      <c r="J77" s="46">
        <v>9.928321870696391E-2</v>
      </c>
      <c r="K77" s="47">
        <v>3</v>
      </c>
      <c r="L77" s="55">
        <f t="shared" si="14"/>
        <v>4.3553018126950001</v>
      </c>
      <c r="M77" s="55">
        <f t="shared" si="15"/>
        <v>4.8011406332269999</v>
      </c>
      <c r="N77" s="55">
        <f t="shared" si="16"/>
        <v>0.44583882053199986</v>
      </c>
      <c r="O77" s="56">
        <f t="shared" si="17"/>
        <v>0.10236691731269962</v>
      </c>
      <c r="P77" s="54"/>
      <c r="Q77" s="42">
        <f t="shared" si="18"/>
        <v>45.55058714616456</v>
      </c>
      <c r="R77" s="42">
        <f t="shared" si="19"/>
        <v>60.377674997589182</v>
      </c>
      <c r="S77" s="42">
        <f t="shared" si="20"/>
        <v>44.3030690865859</v>
      </c>
      <c r="T77" s="42">
        <f t="shared" si="21"/>
        <v>48.838237696471261</v>
      </c>
      <c r="AB77" t="s">
        <v>374</v>
      </c>
      <c r="AC77" s="2">
        <v>4.4779415705779995</v>
      </c>
      <c r="AD77" s="2">
        <v>4.4764066388499995</v>
      </c>
      <c r="AE77" s="2">
        <v>-1.5349317280000108E-3</v>
      </c>
      <c r="AF77" s="1">
        <v>-3.427761849518475E-4</v>
      </c>
      <c r="AG77" s="2">
        <v>4.4905758126949999</v>
      </c>
      <c r="AH77" s="2">
        <v>4.4901476573980004</v>
      </c>
      <c r="AI77" s="2">
        <v>-4.2815529699957722E-4</v>
      </c>
      <c r="AJ77" s="1">
        <v>-9.5345299769612768E-5</v>
      </c>
      <c r="AM77" t="s">
        <v>374</v>
      </c>
      <c r="AN77" s="2">
        <v>4.4779415705779995</v>
      </c>
      <c r="AO77" s="2">
        <v>4.9254305900419997</v>
      </c>
      <c r="AP77" s="2">
        <v>0.44748901946400022</v>
      </c>
      <c r="AQ77" s="1">
        <v>9.9931857620518177E-2</v>
      </c>
      <c r="AR77" s="2">
        <v>4.4778769764520003</v>
      </c>
      <c r="AS77" s="2">
        <v>-6.4594125999128948E-5</v>
      </c>
      <c r="AT77" s="1">
        <v>-1.4424959544702441E-5</v>
      </c>
      <c r="AU77" s="2">
        <v>4.4768929794719998</v>
      </c>
      <c r="AV77" s="2">
        <v>-1.0485911059996411E-3</v>
      </c>
      <c r="AW77" s="1">
        <v>-2.3416810815249026E-4</v>
      </c>
      <c r="AX77" s="2">
        <v>5.2533279611440005</v>
      </c>
      <c r="AY77" s="2">
        <v>0.775386390566001</v>
      </c>
      <c r="AZ77" s="1">
        <v>0.17315687986208281</v>
      </c>
      <c r="BA77" s="2">
        <v>4.4782969658949998</v>
      </c>
      <c r="BB77" s="2">
        <v>3.5539531700035099E-4</v>
      </c>
      <c r="BC77" s="1">
        <v>7.9365778092204447E-5</v>
      </c>
      <c r="BD77" s="2">
        <v>5.9200722995030004</v>
      </c>
      <c r="BE77" s="2">
        <v>1.4421307289250009</v>
      </c>
      <c r="BF77" s="1">
        <v>0.32205215414163052</v>
      </c>
      <c r="BG77" s="1"/>
      <c r="BH77" t="s">
        <v>374</v>
      </c>
      <c r="BI77" s="2">
        <v>4.4905758126949999</v>
      </c>
      <c r="BJ77" s="2">
        <v>4.6319726871559999</v>
      </c>
      <c r="BK77" s="2">
        <v>0.14139687446099991</v>
      </c>
      <c r="BL77" s="1">
        <v>3.1487470729536837E-2</v>
      </c>
      <c r="BM77" s="2">
        <v>4.4905577636230003</v>
      </c>
      <c r="BN77" s="2">
        <v>-1.8049071999648447E-5</v>
      </c>
      <c r="BO77" s="1">
        <v>-4.0193224104185372E-6</v>
      </c>
      <c r="BP77" s="2">
        <v>4.4902735763180006</v>
      </c>
      <c r="BQ77" s="2">
        <v>-3.0223637699933192E-4</v>
      </c>
      <c r="BR77" s="1">
        <v>-6.7304592908753511E-5</v>
      </c>
      <c r="BS77" s="2">
        <v>4.7435870378280001</v>
      </c>
      <c r="BT77" s="2">
        <v>0.25301122513300012</v>
      </c>
      <c r="BU77" s="1">
        <v>5.6342713203444729E-2</v>
      </c>
      <c r="BV77" s="2">
        <v>4.4906751675159997</v>
      </c>
      <c r="BW77" s="2">
        <v>9.9354820999764115E-5</v>
      </c>
      <c r="BX77" s="1">
        <v>2.2125185086261075E-5</v>
      </c>
      <c r="BY77" s="2">
        <v>4.9355080430139999</v>
      </c>
      <c r="BZ77" s="2">
        <v>0.44493223031899998</v>
      </c>
      <c r="CA77" s="1">
        <v>9.908133140991908E-2</v>
      </c>
      <c r="CC77" t="s">
        <v>374</v>
      </c>
      <c r="CE77" s="23">
        <v>4.4779415705779995</v>
      </c>
      <c r="CF77" s="23">
        <v>4.497154586493</v>
      </c>
      <c r="CG77" s="23">
        <v>1.9213015915000575E-2</v>
      </c>
      <c r="CH77" s="24">
        <v>4.2905910254029097E-3</v>
      </c>
      <c r="CI77" s="2">
        <v>4.4905758126949999</v>
      </c>
      <c r="CJ77" s="2">
        <v>4.4972920945599997</v>
      </c>
      <c r="CK77" s="2">
        <v>6.7162818649997291E-3</v>
      </c>
      <c r="CL77" s="1">
        <v>1.4956393445162617E-3</v>
      </c>
      <c r="CN77" s="25" t="s">
        <v>374</v>
      </c>
      <c r="CO77" s="27">
        <v>0</v>
      </c>
      <c r="CP77" s="27">
        <v>0.13527400000000001</v>
      </c>
      <c r="CQ77" s="28">
        <f t="shared" si="12"/>
        <v>-0.17263046810401544</v>
      </c>
      <c r="CR77" s="27">
        <f t="shared" si="13"/>
        <v>3.5342858602939997</v>
      </c>
      <c r="CU77" s="30">
        <v>469</v>
      </c>
      <c r="CV77" s="30"/>
      <c r="CW77" s="15" t="s">
        <v>374</v>
      </c>
      <c r="CX77" s="33" t="s">
        <v>994</v>
      </c>
      <c r="CY77" s="34" t="s">
        <v>374</v>
      </c>
      <c r="CZ77" s="34" t="s">
        <v>989</v>
      </c>
      <c r="DA77" s="32"/>
      <c r="DB77" s="32"/>
      <c r="DC77" t="s">
        <v>374</v>
      </c>
      <c r="DD77">
        <v>98307</v>
      </c>
      <c r="DE77" t="s">
        <v>1045</v>
      </c>
      <c r="DF77" s="30">
        <v>133</v>
      </c>
      <c r="DG77" s="39" t="s">
        <v>374</v>
      </c>
      <c r="DK77" s="30">
        <v>463</v>
      </c>
      <c r="DL77" s="30"/>
      <c r="DM77" s="32"/>
      <c r="DN77" s="32" t="s">
        <v>374</v>
      </c>
      <c r="DO77" s="41">
        <v>97130</v>
      </c>
    </row>
    <row r="78" spans="1:119" ht="15.75" x14ac:dyDescent="0.25">
      <c r="A78" t="s">
        <v>472</v>
      </c>
      <c r="B78" t="s">
        <v>376</v>
      </c>
      <c r="C78" s="52">
        <v>5.9896357479319997</v>
      </c>
      <c r="D78" s="52">
        <v>7.0726068936980004</v>
      </c>
      <c r="E78" s="52">
        <v>1.0829711457660007</v>
      </c>
      <c r="F78" s="53">
        <v>0.18080751340178086</v>
      </c>
      <c r="G78" s="45">
        <v>5.7397414244</v>
      </c>
      <c r="H78" s="45">
        <v>6.1158914282330006</v>
      </c>
      <c r="I78" s="45">
        <v>0.37615000383300057</v>
      </c>
      <c r="J78" s="46">
        <v>6.5534311743376344E-2</v>
      </c>
      <c r="K78" s="47">
        <v>3</v>
      </c>
      <c r="L78" s="55">
        <f t="shared" si="14"/>
        <v>5.5538454244000004</v>
      </c>
      <c r="M78" s="55">
        <f t="shared" si="15"/>
        <v>5.929995428233001</v>
      </c>
      <c r="N78" s="55">
        <f t="shared" si="16"/>
        <v>0.37615000383300057</v>
      </c>
      <c r="O78" s="56">
        <f t="shared" si="17"/>
        <v>6.7727848920756964E-2</v>
      </c>
      <c r="P78" s="54"/>
      <c r="Q78" s="42">
        <f t="shared" si="18"/>
        <v>45.964513452014423</v>
      </c>
      <c r="R78" s="42">
        <f t="shared" si="19"/>
        <v>54.275242833995854</v>
      </c>
      <c r="S78" s="42">
        <f t="shared" si="20"/>
        <v>42.620254964315862</v>
      </c>
      <c r="T78" s="42">
        <f t="shared" si="21"/>
        <v>45.506833153503194</v>
      </c>
      <c r="AB78" t="s">
        <v>376</v>
      </c>
      <c r="AC78" s="2">
        <v>5.9896357479319997</v>
      </c>
      <c r="AD78" s="2">
        <v>5.9886695183760006</v>
      </c>
      <c r="AE78" s="2">
        <v>-9.6622955599912075E-4</v>
      </c>
      <c r="AF78" s="1">
        <v>-1.6131691419344227E-4</v>
      </c>
      <c r="AG78" s="2">
        <v>5.7397414244</v>
      </c>
      <c r="AH78" s="2">
        <v>5.7393363382909994</v>
      </c>
      <c r="AI78" s="2">
        <v>-4.0508610900058528E-4</v>
      </c>
      <c r="AJ78" s="1">
        <v>-7.0575672151107513E-5</v>
      </c>
      <c r="AM78" t="s">
        <v>376</v>
      </c>
      <c r="AN78" s="2">
        <v>5.9896357479319997</v>
      </c>
      <c r="AO78" s="2">
        <v>6.3791387497950005</v>
      </c>
      <c r="AP78" s="2">
        <v>0.3895030018630008</v>
      </c>
      <c r="AQ78" s="1">
        <v>6.5029497327526442E-2</v>
      </c>
      <c r="AR78" s="2">
        <v>5.9895952086429993</v>
      </c>
      <c r="AS78" s="2">
        <v>-4.0539289000385281E-5</v>
      </c>
      <c r="AT78" s="1">
        <v>-6.7682394566951759E-6</v>
      </c>
      <c r="AU78" s="2">
        <v>5.9890796276390006</v>
      </c>
      <c r="AV78" s="2">
        <v>-5.5612029299911825E-4</v>
      </c>
      <c r="AW78" s="1">
        <v>-9.2847097286529663E-5</v>
      </c>
      <c r="AX78" s="2">
        <v>6.535439245219</v>
      </c>
      <c r="AY78" s="2">
        <v>0.54580349728700028</v>
      </c>
      <c r="AZ78" s="1">
        <v>9.1124656031954215E-2</v>
      </c>
      <c r="BA78" s="2">
        <v>5.9898586014280006</v>
      </c>
      <c r="BB78" s="2">
        <v>2.2285349600092985E-4</v>
      </c>
      <c r="BC78" s="1">
        <v>3.7206518956995496E-5</v>
      </c>
      <c r="BD78" s="2">
        <v>7.1146729211270001</v>
      </c>
      <c r="BE78" s="2">
        <v>1.1250371731950004</v>
      </c>
      <c r="BF78" s="1">
        <v>0.1878306495655323</v>
      </c>
      <c r="BG78" s="1"/>
      <c r="BH78" t="s">
        <v>376</v>
      </c>
      <c r="BI78" s="2">
        <v>5.7397414244</v>
      </c>
      <c r="BJ78" s="2">
        <v>5.8743367616919997</v>
      </c>
      <c r="BK78" s="2">
        <v>0.13459533729199968</v>
      </c>
      <c r="BL78" s="1">
        <v>2.3449721396825732E-2</v>
      </c>
      <c r="BM78" s="2">
        <v>5.739724348467</v>
      </c>
      <c r="BN78" s="2">
        <v>-1.7075933000043619E-5</v>
      </c>
      <c r="BO78" s="1">
        <v>-2.9750352389487023E-6</v>
      </c>
      <c r="BP78" s="2">
        <v>5.7394560293579993</v>
      </c>
      <c r="BQ78" s="2">
        <v>-2.8539504200075783E-4</v>
      </c>
      <c r="BR78" s="1">
        <v>-4.9722630498218199E-5</v>
      </c>
      <c r="BS78" s="2">
        <v>5.9505554866060004</v>
      </c>
      <c r="BT78" s="2">
        <v>0.21081406220600041</v>
      </c>
      <c r="BU78" s="1">
        <v>3.6728843099066558E-2</v>
      </c>
      <c r="BV78" s="2">
        <v>5.7398354213570002</v>
      </c>
      <c r="BW78" s="2">
        <v>9.3996957000186399E-5</v>
      </c>
      <c r="BX78" s="1">
        <v>1.6376514210309102E-5</v>
      </c>
      <c r="BY78" s="2">
        <v>6.1282654011600002</v>
      </c>
      <c r="BZ78" s="2">
        <v>0.38852397676000017</v>
      </c>
      <c r="CA78" s="1">
        <v>6.7690153272124839E-2</v>
      </c>
      <c r="CC78" t="s">
        <v>376</v>
      </c>
      <c r="CE78" s="23">
        <v>5.9896357479319997</v>
      </c>
      <c r="CF78" s="23">
        <v>5.9495330117800007</v>
      </c>
      <c r="CG78" s="23">
        <v>-4.0102736151998997E-2</v>
      </c>
      <c r="CH78" s="24">
        <v>-6.6953547493843833E-3</v>
      </c>
      <c r="CI78" s="2">
        <v>5.7397414244</v>
      </c>
      <c r="CJ78" s="2">
        <v>5.7354727625919999</v>
      </c>
      <c r="CK78" s="2">
        <v>-4.2686618080001182E-3</v>
      </c>
      <c r="CL78" s="1">
        <v>-7.4370280686404612E-4</v>
      </c>
      <c r="CN78" s="25" t="s">
        <v>376</v>
      </c>
      <c r="CO78" s="27">
        <v>0</v>
      </c>
      <c r="CP78" s="27">
        <v>0.18589600000000001</v>
      </c>
      <c r="CQ78" s="28">
        <f t="shared" ref="CQ78:CQ125" si="22">CH134-CO78-CP78</f>
        <v>-0.14920593819337152</v>
      </c>
      <c r="CR78" s="27">
        <f t="shared" ref="CR78:CR125" si="23">CI134-CO78-CP78</f>
        <v>6.3358632947830005</v>
      </c>
      <c r="CU78" s="30">
        <v>471</v>
      </c>
      <c r="CV78" s="30"/>
      <c r="CW78" s="15" t="s">
        <v>376</v>
      </c>
      <c r="CX78" s="33" t="s">
        <v>994</v>
      </c>
      <c r="CY78" s="34" t="s">
        <v>376</v>
      </c>
      <c r="CZ78" s="34" t="s">
        <v>989</v>
      </c>
      <c r="DA78" s="32"/>
      <c r="DB78" s="32"/>
      <c r="DC78" t="s">
        <v>376</v>
      </c>
      <c r="DD78">
        <v>130310</v>
      </c>
      <c r="DE78" t="s">
        <v>1045</v>
      </c>
      <c r="DF78" s="30">
        <v>134</v>
      </c>
      <c r="DG78" s="39" t="s">
        <v>376</v>
      </c>
      <c r="DK78" s="30">
        <v>465</v>
      </c>
      <c r="DL78" s="30"/>
      <c r="DM78" s="32"/>
      <c r="DN78" s="32" t="s">
        <v>376</v>
      </c>
      <c r="DO78" s="41">
        <v>128657</v>
      </c>
    </row>
    <row r="79" spans="1:119" ht="15.75" x14ac:dyDescent="0.25">
      <c r="A79" t="s">
        <v>473</v>
      </c>
      <c r="B79" t="s">
        <v>205</v>
      </c>
      <c r="C79" s="52">
        <v>3.0626720865879999</v>
      </c>
      <c r="D79" s="52">
        <v>3.976287393452</v>
      </c>
      <c r="E79" s="52">
        <v>0.91361530686400005</v>
      </c>
      <c r="F79" s="53">
        <v>0.29830660319950286</v>
      </c>
      <c r="G79" s="45">
        <v>3.1881281707790001</v>
      </c>
      <c r="H79" s="45">
        <v>3.476264819951</v>
      </c>
      <c r="I79" s="45">
        <v>0.28813664917199988</v>
      </c>
      <c r="J79" s="46">
        <v>9.0378000424492164E-2</v>
      </c>
      <c r="K79" s="47">
        <v>4</v>
      </c>
      <c r="L79" s="55">
        <f t="shared" si="14"/>
        <v>3.0464591707790003</v>
      </c>
      <c r="M79" s="55">
        <f t="shared" si="15"/>
        <v>3.3345958199510002</v>
      </c>
      <c r="N79" s="55">
        <f t="shared" si="16"/>
        <v>0.28813664917199988</v>
      </c>
      <c r="O79" s="56">
        <f t="shared" si="17"/>
        <v>9.4580834017322937E-2</v>
      </c>
      <c r="P79" s="54"/>
      <c r="Q79" s="42">
        <f t="shared" si="18"/>
        <v>43.435996122365623</v>
      </c>
      <c r="R79" s="42">
        <f t="shared" si="19"/>
        <v>56.393240582215292</v>
      </c>
      <c r="S79" s="42">
        <f t="shared" si="20"/>
        <v>43.206058300652394</v>
      </c>
      <c r="T79" s="42">
        <f t="shared" si="21"/>
        <v>47.292523329329171</v>
      </c>
      <c r="AB79" t="s">
        <v>205</v>
      </c>
      <c r="AC79" s="2">
        <v>3.0626720865879999</v>
      </c>
      <c r="AD79" s="2">
        <v>3.0637245533440001</v>
      </c>
      <c r="AE79" s="2">
        <v>1.0524667560001255E-3</v>
      </c>
      <c r="AF79" s="1">
        <v>3.4364330435800476E-4</v>
      </c>
      <c r="AG79" s="2">
        <v>3.1881281707790001</v>
      </c>
      <c r="AH79" s="2">
        <v>3.1883838267539999</v>
      </c>
      <c r="AI79" s="2">
        <v>2.5565597499976889E-4</v>
      </c>
      <c r="AJ79" s="1">
        <v>8.0189992781030779E-5</v>
      </c>
      <c r="AM79" t="s">
        <v>205</v>
      </c>
      <c r="AN79" s="2">
        <v>3.0626720865879999</v>
      </c>
      <c r="AO79" s="2">
        <v>3.4288222784020004</v>
      </c>
      <c r="AP79" s="2">
        <v>0.36615019181400044</v>
      </c>
      <c r="AQ79" s="1">
        <v>0.11955252846605385</v>
      </c>
      <c r="AR79" s="2">
        <v>3.0627167095499996</v>
      </c>
      <c r="AS79" s="2">
        <v>4.4622961999696287E-5</v>
      </c>
      <c r="AT79" s="1">
        <v>1.4569944394343874E-5</v>
      </c>
      <c r="AU79" s="2">
        <v>3.0636735494090002</v>
      </c>
      <c r="AV79" s="2">
        <v>1.0014628210002208E-3</v>
      </c>
      <c r="AW79" s="1">
        <v>3.2698989401634253E-4</v>
      </c>
      <c r="AX79" s="2">
        <v>3.59791077686</v>
      </c>
      <c r="AY79" s="2">
        <v>0.53523869027200011</v>
      </c>
      <c r="AZ79" s="1">
        <v>0.17476199708610923</v>
      </c>
      <c r="BA79" s="2">
        <v>3.0624260485770001</v>
      </c>
      <c r="BB79" s="2">
        <v>-2.4603801099987166E-4</v>
      </c>
      <c r="BC79" s="1">
        <v>-8.0334428252151779E-5</v>
      </c>
      <c r="BD79" s="2">
        <v>4.1372332917190002</v>
      </c>
      <c r="BE79" s="2">
        <v>1.0745612051310003</v>
      </c>
      <c r="BF79" s="1">
        <v>0.35085741298805706</v>
      </c>
      <c r="BG79" s="1"/>
      <c r="BH79" t="s">
        <v>205</v>
      </c>
      <c r="BI79" s="2">
        <v>3.1881281707790001</v>
      </c>
      <c r="BJ79" s="2">
        <v>3.3006635370600002</v>
      </c>
      <c r="BK79" s="2">
        <v>0.11253536628100003</v>
      </c>
      <c r="BL79" s="1">
        <v>3.5298256611026611E-2</v>
      </c>
      <c r="BM79" s="2">
        <v>3.1881390224709998</v>
      </c>
      <c r="BN79" s="2">
        <v>1.0851691999658186E-5</v>
      </c>
      <c r="BO79" s="1">
        <v>3.4037815979671358E-6</v>
      </c>
      <c r="BP79" s="2">
        <v>3.1883718293209999</v>
      </c>
      <c r="BQ79" s="2">
        <v>2.4365854199981385E-4</v>
      </c>
      <c r="BR79" s="1">
        <v>7.6426833849743665E-5</v>
      </c>
      <c r="BS79" s="2">
        <v>3.3636303912860002</v>
      </c>
      <c r="BT79" s="2">
        <v>0.17550222050700004</v>
      </c>
      <c r="BU79" s="1">
        <v>5.5048671541996733E-2</v>
      </c>
      <c r="BV79" s="2">
        <v>3.1880683182189999</v>
      </c>
      <c r="BW79" s="2">
        <v>-5.9852560000184241E-5</v>
      </c>
      <c r="BX79" s="1">
        <v>-1.8773573957523678E-5</v>
      </c>
      <c r="BY79" s="2">
        <v>3.5170272149950002</v>
      </c>
      <c r="BZ79" s="2">
        <v>0.32889904421600002</v>
      </c>
      <c r="CA79" s="1">
        <v>0.1031636830760275</v>
      </c>
      <c r="CC79" t="s">
        <v>205</v>
      </c>
      <c r="CE79" s="23">
        <v>3.0626720865879999</v>
      </c>
      <c r="CF79" s="23">
        <v>2.907674976394</v>
      </c>
      <c r="CG79" s="23">
        <v>-0.15499711019399998</v>
      </c>
      <c r="CH79" s="24">
        <v>-5.060845752072532E-2</v>
      </c>
      <c r="CI79" s="2">
        <v>3.1881281707790001</v>
      </c>
      <c r="CJ79" s="2">
        <v>3.182752107392</v>
      </c>
      <c r="CK79" s="2">
        <v>-5.3760633870001406E-3</v>
      </c>
      <c r="CL79" s="1">
        <v>-1.6862758016678268E-3</v>
      </c>
      <c r="CN79" s="25" t="s">
        <v>205</v>
      </c>
      <c r="CO79" s="27">
        <v>0</v>
      </c>
      <c r="CP79" s="27">
        <v>0.14166899999999999</v>
      </c>
      <c r="CQ79" s="28">
        <f t="shared" si="22"/>
        <v>-0.11669649087637698</v>
      </c>
      <c r="CR79" s="27">
        <f t="shared" si="23"/>
        <v>5.1625795439269995</v>
      </c>
      <c r="CU79" s="30">
        <v>281</v>
      </c>
      <c r="CV79" s="30"/>
      <c r="CW79" s="15" t="s">
        <v>205</v>
      </c>
      <c r="CX79" s="33" t="s">
        <v>994</v>
      </c>
      <c r="CY79" s="34" t="s">
        <v>205</v>
      </c>
      <c r="CZ79" s="34" t="s">
        <v>976</v>
      </c>
      <c r="DA79" s="32"/>
      <c r="DB79" s="32"/>
      <c r="DC79" t="s">
        <v>205</v>
      </c>
      <c r="DD79">
        <v>70510</v>
      </c>
      <c r="DE79" t="s">
        <v>1045</v>
      </c>
      <c r="DF79" s="30">
        <v>135</v>
      </c>
      <c r="DG79" s="39" t="s">
        <v>205</v>
      </c>
      <c r="DK79" s="30">
        <v>294</v>
      </c>
      <c r="DL79" s="30"/>
      <c r="DM79" s="32"/>
      <c r="DN79" s="32" t="s">
        <v>205</v>
      </c>
      <c r="DO79" s="41">
        <v>70344</v>
      </c>
    </row>
    <row r="80" spans="1:119" ht="15.75" x14ac:dyDescent="0.25">
      <c r="B80" t="s">
        <v>231</v>
      </c>
      <c r="C80" s="52">
        <v>5.1084061231979998</v>
      </c>
      <c r="D80" s="52">
        <v>5.6072041770109999</v>
      </c>
      <c r="E80" s="52">
        <v>0.49879805381300013</v>
      </c>
      <c r="F80" s="53">
        <v>9.7642599625720264E-2</v>
      </c>
      <c r="G80" s="45">
        <v>5.5600029737369994</v>
      </c>
      <c r="H80" s="45">
        <v>5.7543079598949998</v>
      </c>
      <c r="I80" s="45">
        <v>0.1943049861580004</v>
      </c>
      <c r="J80" s="46">
        <v>3.4946921265296332E-2</v>
      </c>
      <c r="K80" s="47">
        <v>4</v>
      </c>
      <c r="L80" s="55">
        <f t="shared" si="14"/>
        <v>5.2868169737369994</v>
      </c>
      <c r="M80" s="55">
        <f t="shared" si="15"/>
        <v>5.4811219598949998</v>
      </c>
      <c r="N80" s="55">
        <f t="shared" si="16"/>
        <v>0.1943049861580004</v>
      </c>
      <c r="O80" s="56">
        <f t="shared" si="17"/>
        <v>3.675273555397085E-2</v>
      </c>
      <c r="P80" s="54"/>
      <c r="Q80" s="42">
        <f t="shared" si="18"/>
        <v>35.147971124246588</v>
      </c>
      <c r="R80" s="42">
        <f t="shared" si="19"/>
        <v>38.579910396387774</v>
      </c>
      <c r="S80" s="42">
        <f t="shared" si="20"/>
        <v>36.375512410465106</v>
      </c>
      <c r="T80" s="42">
        <f t="shared" si="21"/>
        <v>37.71241199872712</v>
      </c>
      <c r="AB80" t="s">
        <v>231</v>
      </c>
      <c r="AC80" s="2">
        <v>5.1084061231979998</v>
      </c>
      <c r="AD80" s="2">
        <v>5.1098653087659995</v>
      </c>
      <c r="AE80" s="2">
        <v>1.4591855679997323E-3</v>
      </c>
      <c r="AF80" s="1">
        <v>2.8564400182933046E-4</v>
      </c>
      <c r="AG80" s="2">
        <v>5.5600029737369994</v>
      </c>
      <c r="AH80" s="2">
        <v>5.5600029737369994</v>
      </c>
      <c r="AI80" s="2">
        <v>0</v>
      </c>
      <c r="AJ80" s="1">
        <v>0</v>
      </c>
      <c r="AM80" t="s">
        <v>231</v>
      </c>
      <c r="AN80" s="2">
        <v>5.1084061231979998</v>
      </c>
      <c r="AO80" s="2">
        <v>5.4146431552859999</v>
      </c>
      <c r="AP80" s="2">
        <v>0.30623703208800013</v>
      </c>
      <c r="AQ80" s="1">
        <v>5.9947667570386415E-2</v>
      </c>
      <c r="AR80" s="2">
        <v>5.1084685222580006</v>
      </c>
      <c r="AS80" s="2">
        <v>6.2399060000828399E-5</v>
      </c>
      <c r="AT80" s="1">
        <v>1.2214976353870021E-5</v>
      </c>
      <c r="AU80" s="2">
        <v>5.110246704773</v>
      </c>
      <c r="AV80" s="2">
        <v>1.8405815750002219E-3</v>
      </c>
      <c r="AW80" s="1">
        <v>3.6030447278689897E-4</v>
      </c>
      <c r="AX80" s="2">
        <v>5.603447519925</v>
      </c>
      <c r="AY80" s="2">
        <v>0.4950413967270002</v>
      </c>
      <c r="AZ80" s="1">
        <v>9.6907212306192078E-2</v>
      </c>
      <c r="BA80" s="2">
        <v>5.1080612412150002</v>
      </c>
      <c r="BB80" s="2">
        <v>-3.4488198299964523E-4</v>
      </c>
      <c r="BC80" s="1">
        <v>-6.7512639888494188E-5</v>
      </c>
      <c r="BD80" s="2">
        <v>6.0489177352139993</v>
      </c>
      <c r="BE80" s="2">
        <v>0.94051161201599953</v>
      </c>
      <c r="BF80" s="1">
        <v>0.18411057956903668</v>
      </c>
      <c r="BG80" s="1"/>
      <c r="BH80" t="s">
        <v>231</v>
      </c>
      <c r="BI80" s="2">
        <v>5.5600029737369994</v>
      </c>
      <c r="BJ80" s="2">
        <v>5.6288669672539999</v>
      </c>
      <c r="BK80" s="2">
        <v>6.8863993517000566E-2</v>
      </c>
      <c r="BL80" s="1">
        <v>1.2385603720408728E-2</v>
      </c>
      <c r="BM80" s="2">
        <v>5.5600029737369994</v>
      </c>
      <c r="BN80" s="2">
        <v>0</v>
      </c>
      <c r="BO80" s="1">
        <v>0</v>
      </c>
      <c r="BP80" s="2">
        <v>5.5600029737369994</v>
      </c>
      <c r="BQ80" s="2">
        <v>0</v>
      </c>
      <c r="BR80" s="1">
        <v>0</v>
      </c>
      <c r="BS80" s="2">
        <v>5.7092807035969999</v>
      </c>
      <c r="BT80" s="2">
        <v>0.14927772986000054</v>
      </c>
      <c r="BU80" s="1">
        <v>2.6848498204969075E-2</v>
      </c>
      <c r="BV80" s="2">
        <v>5.5600029737369994</v>
      </c>
      <c r="BW80" s="2">
        <v>0</v>
      </c>
      <c r="BX80" s="1">
        <v>0</v>
      </c>
      <c r="BY80" s="2">
        <v>5.8592769245410006</v>
      </c>
      <c r="BZ80" s="2">
        <v>0.29927395080400121</v>
      </c>
      <c r="CA80" s="1">
        <v>5.3826221355930799E-2</v>
      </c>
      <c r="CC80" t="s">
        <v>231</v>
      </c>
      <c r="CE80" s="23">
        <v>5.1084061231979998</v>
      </c>
      <c r="CF80" s="23">
        <v>4.6665130611190007</v>
      </c>
      <c r="CG80" s="23">
        <v>-0.44189306207899914</v>
      </c>
      <c r="CH80" s="24">
        <v>-8.6503118863690151E-2</v>
      </c>
      <c r="CI80" s="2">
        <v>5.5600029737369994</v>
      </c>
      <c r="CJ80" s="2">
        <v>5.5600029737369994</v>
      </c>
      <c r="CK80" s="2">
        <v>0</v>
      </c>
      <c r="CL80" s="1">
        <v>0</v>
      </c>
      <c r="CN80" s="25" t="s">
        <v>231</v>
      </c>
      <c r="CO80" s="27">
        <v>0</v>
      </c>
      <c r="CP80" s="27">
        <v>0.27318599999999998</v>
      </c>
      <c r="CQ80" s="28">
        <f t="shared" si="22"/>
        <v>-0.25818600329268954</v>
      </c>
      <c r="CR80" s="27">
        <f t="shared" si="23"/>
        <v>5.5539384104270004</v>
      </c>
      <c r="CU80" s="30">
        <v>310</v>
      </c>
      <c r="CV80" s="30"/>
      <c r="CW80" s="15" t="s">
        <v>231</v>
      </c>
      <c r="CX80" s="33" t="s">
        <v>994</v>
      </c>
      <c r="CY80" s="34" t="s">
        <v>231</v>
      </c>
      <c r="CZ80" s="34" t="s">
        <v>976</v>
      </c>
      <c r="DA80" s="32"/>
      <c r="DB80" s="32"/>
      <c r="DC80" t="s">
        <v>231</v>
      </c>
      <c r="DD80">
        <v>145340</v>
      </c>
      <c r="DE80" t="s">
        <v>1045</v>
      </c>
      <c r="DF80" s="30">
        <v>136</v>
      </c>
      <c r="DG80" s="39" t="s">
        <v>231</v>
      </c>
      <c r="DK80" s="30">
        <v>320</v>
      </c>
      <c r="DL80" s="30"/>
      <c r="DM80" s="32"/>
      <c r="DN80" s="32" t="s">
        <v>231</v>
      </c>
      <c r="DO80" s="41">
        <v>144742</v>
      </c>
    </row>
    <row r="81" spans="1:119" ht="15.75" x14ac:dyDescent="0.25">
      <c r="A81" t="s">
        <v>474</v>
      </c>
      <c r="B81" t="s">
        <v>241</v>
      </c>
      <c r="C81" s="52">
        <v>3.0237885295389999</v>
      </c>
      <c r="D81" s="52">
        <v>3.3151370939449998</v>
      </c>
      <c r="E81" s="52">
        <v>0.29134856440599988</v>
      </c>
      <c r="F81" s="53">
        <v>9.6352162712389888E-2</v>
      </c>
      <c r="G81" s="45">
        <v>3.0289600747919998</v>
      </c>
      <c r="H81" s="45">
        <v>3.1616320615810003</v>
      </c>
      <c r="I81" s="45">
        <v>0.1326719867890005</v>
      </c>
      <c r="J81" s="46">
        <v>4.3801167236617061E-2</v>
      </c>
      <c r="K81" s="47">
        <v>3</v>
      </c>
      <c r="L81" s="55">
        <f t="shared" si="14"/>
        <v>2.9233110747919997</v>
      </c>
      <c r="M81" s="55">
        <f t="shared" si="15"/>
        <v>3.0559830615810002</v>
      </c>
      <c r="N81" s="55">
        <f t="shared" si="16"/>
        <v>0.1326719867890005</v>
      </c>
      <c r="O81" s="56">
        <f t="shared" si="17"/>
        <v>4.5384149477982055E-2</v>
      </c>
      <c r="P81" s="54"/>
      <c r="Q81" s="42">
        <f t="shared" si="18"/>
        <v>46.537722655467491</v>
      </c>
      <c r="R81" s="42">
        <f t="shared" si="19"/>
        <v>51.021732881031163</v>
      </c>
      <c r="S81" s="42">
        <f t="shared" si="20"/>
        <v>44.991320889449781</v>
      </c>
      <c r="T81" s="42">
        <f t="shared" si="21"/>
        <v>47.033213721908432</v>
      </c>
      <c r="AB81" t="s">
        <v>241</v>
      </c>
      <c r="AC81" s="2">
        <v>3.0237885295389999</v>
      </c>
      <c r="AD81" s="2">
        <v>3.0237423775769998</v>
      </c>
      <c r="AE81" s="2">
        <v>-4.6151962000084978E-5</v>
      </c>
      <c r="AF81" s="1">
        <v>-1.5262959545362519E-5</v>
      </c>
      <c r="AG81" s="2">
        <v>3.0289600747919998</v>
      </c>
      <c r="AH81" s="2">
        <v>3.0289106095679998</v>
      </c>
      <c r="AI81" s="2">
        <v>-4.9465223999956009E-5</v>
      </c>
      <c r="AJ81" s="1">
        <v>-1.6330761310332824E-5</v>
      </c>
      <c r="AM81" t="s">
        <v>241</v>
      </c>
      <c r="AN81" s="2">
        <v>3.0237885295389999</v>
      </c>
      <c r="AO81" s="2">
        <v>3.1111306898410001</v>
      </c>
      <c r="AP81" s="2">
        <v>8.7342160302000149E-2</v>
      </c>
      <c r="AQ81" s="1">
        <v>2.8885009467019884E-2</v>
      </c>
      <c r="AR81" s="2">
        <v>3.023786693106</v>
      </c>
      <c r="AS81" s="2">
        <v>-1.8364329998910023E-6</v>
      </c>
      <c r="AT81" s="1">
        <v>-6.0732851585060445E-7</v>
      </c>
      <c r="AU81" s="2">
        <v>3.0238469129840002</v>
      </c>
      <c r="AV81" s="2">
        <v>5.8383445000309564E-5</v>
      </c>
      <c r="AW81" s="1">
        <v>1.9308045000491677E-5</v>
      </c>
      <c r="AX81" s="2">
        <v>3.231911393831</v>
      </c>
      <c r="AY81" s="2">
        <v>0.20812286429200011</v>
      </c>
      <c r="AZ81" s="1">
        <v>6.8828511735815751E-2</v>
      </c>
      <c r="BA81" s="2">
        <v>3.0237984668999998</v>
      </c>
      <c r="BB81" s="2">
        <v>9.9373609998565371E-6</v>
      </c>
      <c r="BC81" s="1">
        <v>3.2863941716756114E-6</v>
      </c>
      <c r="BD81" s="2">
        <v>3.3600988884810001</v>
      </c>
      <c r="BE81" s="2">
        <v>0.33631035894200023</v>
      </c>
      <c r="BF81" s="1">
        <v>0.11122152083607294</v>
      </c>
      <c r="BG81" s="1"/>
      <c r="BH81" t="s">
        <v>241</v>
      </c>
      <c r="BI81" s="2">
        <v>3.0289600747919998</v>
      </c>
      <c r="BJ81" s="2">
        <v>3.070747022275</v>
      </c>
      <c r="BK81" s="2">
        <v>4.1786947483000159E-2</v>
      </c>
      <c r="BL81" s="1">
        <v>1.3795806630389372E-2</v>
      </c>
      <c r="BM81" s="2">
        <v>3.0289580078560001</v>
      </c>
      <c r="BN81" s="2">
        <v>-2.0669359996894343E-6</v>
      </c>
      <c r="BO81" s="1">
        <v>-6.8239129887883121E-7</v>
      </c>
      <c r="BP81" s="2">
        <v>3.0289406938269998</v>
      </c>
      <c r="BQ81" s="2">
        <v>-1.9380964999982098E-5</v>
      </c>
      <c r="BR81" s="1">
        <v>-6.398554131260049E-6</v>
      </c>
      <c r="BS81" s="2">
        <v>3.1196205194899997</v>
      </c>
      <c r="BT81" s="2">
        <v>9.0660444697999942E-2</v>
      </c>
      <c r="BU81" s="1">
        <v>2.9931211524544653E-2</v>
      </c>
      <c r="BV81" s="2">
        <v>3.028971423852</v>
      </c>
      <c r="BW81" s="2">
        <v>1.1349060000220845E-5</v>
      </c>
      <c r="BX81" s="1">
        <v>3.7468503116536425E-6</v>
      </c>
      <c r="BY81" s="2">
        <v>3.1717252681280002</v>
      </c>
      <c r="BZ81" s="2">
        <v>0.14276519333600035</v>
      </c>
      <c r="CA81" s="1">
        <v>4.7133402161401584E-2</v>
      </c>
      <c r="CC81" t="s">
        <v>241</v>
      </c>
      <c r="CE81" s="23">
        <v>3.0237885295389999</v>
      </c>
      <c r="CF81" s="23">
        <v>2.979222694762</v>
      </c>
      <c r="CG81" s="23">
        <v>-4.4565834776999935E-2</v>
      </c>
      <c r="CH81" s="24">
        <v>-1.4738409892637017E-2</v>
      </c>
      <c r="CI81" s="2">
        <v>3.0289600747919998</v>
      </c>
      <c r="CJ81" s="2">
        <v>3.0188067883159997</v>
      </c>
      <c r="CK81" s="2">
        <v>-1.0153286476000112E-2</v>
      </c>
      <c r="CL81" s="1">
        <v>-3.3520700918110791E-3</v>
      </c>
      <c r="CN81" s="25" t="s">
        <v>241</v>
      </c>
      <c r="CO81" s="27">
        <v>0</v>
      </c>
      <c r="CP81" s="27">
        <v>0.10564900000000001</v>
      </c>
      <c r="CQ81" s="28">
        <f t="shared" si="22"/>
        <v>-7.0016655731206065E-2</v>
      </c>
      <c r="CR81" s="27">
        <f t="shared" si="23"/>
        <v>7.6539670439750003</v>
      </c>
      <c r="CU81" s="30">
        <v>321</v>
      </c>
      <c r="CV81" s="30"/>
      <c r="CW81" s="15" t="s">
        <v>241</v>
      </c>
      <c r="CX81" s="33" t="s">
        <v>994</v>
      </c>
      <c r="CY81" s="34" t="s">
        <v>241</v>
      </c>
      <c r="CZ81" s="34" t="s">
        <v>976</v>
      </c>
      <c r="DA81" s="32"/>
      <c r="DB81" s="32"/>
      <c r="DC81" t="s">
        <v>241</v>
      </c>
      <c r="DD81">
        <v>64975</v>
      </c>
      <c r="DE81" t="s">
        <v>1045</v>
      </c>
      <c r="DF81" s="30">
        <v>137</v>
      </c>
      <c r="DG81" s="39" t="s">
        <v>241</v>
      </c>
      <c r="DK81" s="30">
        <v>330</v>
      </c>
      <c r="DL81" s="30"/>
      <c r="DM81" s="32"/>
      <c r="DN81" s="32" t="s">
        <v>241</v>
      </c>
      <c r="DO81" s="41">
        <v>64353</v>
      </c>
    </row>
    <row r="82" spans="1:119" ht="15.75" x14ac:dyDescent="0.25">
      <c r="A82" t="s">
        <v>475</v>
      </c>
      <c r="B82" t="s">
        <v>244</v>
      </c>
      <c r="C82" s="52">
        <v>2.8856302517180001</v>
      </c>
      <c r="D82" s="52">
        <v>3.679964055144</v>
      </c>
      <c r="E82" s="52">
        <v>0.79433380342599991</v>
      </c>
      <c r="F82" s="53">
        <v>0.27527220542308989</v>
      </c>
      <c r="G82" s="45">
        <v>2.8895282441129999</v>
      </c>
      <c r="H82" s="45">
        <v>3.140900851989</v>
      </c>
      <c r="I82" s="45">
        <v>0.25137260787600013</v>
      </c>
      <c r="J82" s="46">
        <v>8.6994341857753371E-2</v>
      </c>
      <c r="K82" s="47">
        <v>4</v>
      </c>
      <c r="L82" s="55">
        <f t="shared" si="14"/>
        <v>2.7665022441130001</v>
      </c>
      <c r="M82" s="55">
        <f t="shared" si="15"/>
        <v>3.0178748519890002</v>
      </c>
      <c r="N82" s="55">
        <f t="shared" si="16"/>
        <v>0.25137260787600013</v>
      </c>
      <c r="O82" s="56">
        <f t="shared" si="17"/>
        <v>9.0862969083401399E-2</v>
      </c>
      <c r="P82" s="54"/>
      <c r="Q82" s="42">
        <f t="shared" si="18"/>
        <v>37.205134756549768</v>
      </c>
      <c r="R82" s="42">
        <f t="shared" si="19"/>
        <v>47.446674254048482</v>
      </c>
      <c r="S82" s="42">
        <f t="shared" si="20"/>
        <v>35.669188294391439</v>
      </c>
      <c r="T82" s="42">
        <f t="shared" si="21"/>
        <v>38.910196647614754</v>
      </c>
      <c r="AB82" t="s">
        <v>244</v>
      </c>
      <c r="AC82" s="2">
        <v>2.8856302517180001</v>
      </c>
      <c r="AD82" s="2">
        <v>2.8873239229589998</v>
      </c>
      <c r="AE82" s="2">
        <v>1.6936712409996169E-3</v>
      </c>
      <c r="AF82" s="1">
        <v>5.8693286847518529E-4</v>
      </c>
      <c r="AG82" s="2">
        <v>2.8895282441129999</v>
      </c>
      <c r="AH82" s="2">
        <v>2.8899044828980003</v>
      </c>
      <c r="AI82" s="2">
        <v>3.7623878500037122E-4</v>
      </c>
      <c r="AJ82" s="1">
        <v>1.3020768555105971E-4</v>
      </c>
      <c r="AM82" t="s">
        <v>244</v>
      </c>
      <c r="AN82" s="2">
        <v>2.8856302517180001</v>
      </c>
      <c r="AO82" s="2">
        <v>3.2272749388020001</v>
      </c>
      <c r="AP82" s="2">
        <v>0.34164468708399998</v>
      </c>
      <c r="AQ82" s="1">
        <v>0.11839517099621376</v>
      </c>
      <c r="AR82" s="2">
        <v>2.885702122713</v>
      </c>
      <c r="AS82" s="2">
        <v>7.1870994999834181E-5</v>
      </c>
      <c r="AT82" s="1">
        <v>2.4906515641442554E-5</v>
      </c>
      <c r="AU82" s="2">
        <v>2.8872945093100002</v>
      </c>
      <c r="AV82" s="2">
        <v>1.6642575920000624E-3</v>
      </c>
      <c r="AW82" s="1">
        <v>5.7673972298052511E-4</v>
      </c>
      <c r="AX82" s="2">
        <v>3.461472066412</v>
      </c>
      <c r="AY82" s="2">
        <v>0.57584181469399986</v>
      </c>
      <c r="AZ82" s="1">
        <v>0.19955495488417632</v>
      </c>
      <c r="BA82" s="2">
        <v>2.8852338791080001</v>
      </c>
      <c r="BB82" s="2">
        <v>-3.9637261000002866E-4</v>
      </c>
      <c r="BC82" s="1">
        <v>-1.3736084509234774E-4</v>
      </c>
      <c r="BD82" s="2">
        <v>3.961197931254</v>
      </c>
      <c r="BE82" s="2">
        <v>1.0755676795359999</v>
      </c>
      <c r="BF82" s="1">
        <v>0.37273232732975603</v>
      </c>
      <c r="BG82" s="1"/>
      <c r="BH82" t="s">
        <v>244</v>
      </c>
      <c r="BI82" s="2">
        <v>2.8895282441129999</v>
      </c>
      <c r="BJ82" s="2">
        <v>2.9937822368470002</v>
      </c>
      <c r="BK82" s="2">
        <v>0.10425399273400027</v>
      </c>
      <c r="BL82" s="1">
        <v>3.6079935521102051E-2</v>
      </c>
      <c r="BM82" s="2">
        <v>2.8895442320489999</v>
      </c>
      <c r="BN82" s="2">
        <v>1.5987935999994818E-5</v>
      </c>
      <c r="BO82" s="1">
        <v>5.5330609875739915E-6</v>
      </c>
      <c r="BP82" s="2">
        <v>2.8899020558099999</v>
      </c>
      <c r="BQ82" s="2">
        <v>3.7381169700001493E-4</v>
      </c>
      <c r="BR82" s="1">
        <v>1.2936772560074564E-4</v>
      </c>
      <c r="BS82" s="2">
        <v>3.071850893123</v>
      </c>
      <c r="BT82" s="2">
        <v>0.18232264901000006</v>
      </c>
      <c r="BU82" s="1">
        <v>6.3097721706460677E-2</v>
      </c>
      <c r="BV82" s="2">
        <v>2.889440034523</v>
      </c>
      <c r="BW82" s="2">
        <v>-8.8209589999888038E-5</v>
      </c>
      <c r="BX82" s="1">
        <v>-3.0527332681243882E-5</v>
      </c>
      <c r="BY82" s="2">
        <v>3.2117070181759999</v>
      </c>
      <c r="BZ82" s="2">
        <v>0.322178774063</v>
      </c>
      <c r="CA82" s="1">
        <v>0.1114987454161049</v>
      </c>
      <c r="CC82" t="s">
        <v>244</v>
      </c>
      <c r="CE82" s="23">
        <v>2.8856302517180001</v>
      </c>
      <c r="CF82" s="23">
        <v>2.6097607744950002</v>
      </c>
      <c r="CG82" s="23">
        <v>-0.27586947722299993</v>
      </c>
      <c r="CH82" s="24">
        <v>-9.5601117661820043E-2</v>
      </c>
      <c r="CI82" s="2">
        <v>2.8895282441129999</v>
      </c>
      <c r="CJ82" s="2">
        <v>2.8500264217579998</v>
      </c>
      <c r="CK82" s="2">
        <v>-3.9501822355000105E-2</v>
      </c>
      <c r="CL82" s="1">
        <v>-1.3670682207546997E-2</v>
      </c>
      <c r="CN82" s="25" t="s">
        <v>244</v>
      </c>
      <c r="CO82" s="27">
        <v>0</v>
      </c>
      <c r="CP82" s="27">
        <v>0.123026</v>
      </c>
      <c r="CQ82" s="28">
        <f t="shared" si="22"/>
        <v>-0.14192760001433635</v>
      </c>
      <c r="CR82" s="27">
        <f t="shared" si="23"/>
        <v>7.5559627370859994</v>
      </c>
      <c r="CU82" s="30">
        <v>324</v>
      </c>
      <c r="CV82" s="30"/>
      <c r="CW82" s="15" t="s">
        <v>244</v>
      </c>
      <c r="CX82" s="33" t="s">
        <v>994</v>
      </c>
      <c r="CY82" s="34" t="s">
        <v>244</v>
      </c>
      <c r="CZ82" s="34" t="s">
        <v>976</v>
      </c>
      <c r="DA82" s="32"/>
      <c r="DB82" s="32"/>
      <c r="DC82" t="s">
        <v>244</v>
      </c>
      <c r="DD82">
        <v>77560</v>
      </c>
      <c r="DE82" t="s">
        <v>1045</v>
      </c>
      <c r="DF82" s="30">
        <v>138</v>
      </c>
      <c r="DG82" s="39" t="s">
        <v>244</v>
      </c>
      <c r="DK82" s="30">
        <v>333</v>
      </c>
      <c r="DL82" s="30"/>
      <c r="DM82" s="32"/>
      <c r="DN82" s="32" t="s">
        <v>244</v>
      </c>
      <c r="DO82" s="41">
        <v>76790</v>
      </c>
    </row>
    <row r="83" spans="1:119" ht="15.75" x14ac:dyDescent="0.25">
      <c r="A83" t="s">
        <v>476</v>
      </c>
      <c r="B83" t="s">
        <v>247</v>
      </c>
      <c r="C83" s="52">
        <v>3.5932105234490002</v>
      </c>
      <c r="D83" s="52">
        <v>4.8661713907520001</v>
      </c>
      <c r="E83" s="52">
        <v>1.272960867303</v>
      </c>
      <c r="F83" s="53">
        <v>0.35426837893181062</v>
      </c>
      <c r="G83" s="45">
        <v>3.7808321662949997</v>
      </c>
      <c r="H83" s="45">
        <v>4.1570822646699996</v>
      </c>
      <c r="I83" s="45">
        <v>0.3762500983749999</v>
      </c>
      <c r="J83" s="46">
        <v>9.951515481939617E-2</v>
      </c>
      <c r="K83" s="47">
        <v>4</v>
      </c>
      <c r="L83" s="55">
        <f t="shared" si="14"/>
        <v>3.6441521662949996</v>
      </c>
      <c r="M83" s="55">
        <f t="shared" si="15"/>
        <v>4.0204022646699995</v>
      </c>
      <c r="N83" s="55">
        <f t="shared" si="16"/>
        <v>0.3762500983749999</v>
      </c>
      <c r="O83" s="56">
        <f t="shared" si="17"/>
        <v>0.10324763654354545</v>
      </c>
      <c r="P83" s="54"/>
      <c r="Q83" s="42">
        <f t="shared" si="18"/>
        <v>42.060781742136747</v>
      </c>
      <c r="R83" s="42">
        <f t="shared" si="19"/>
        <v>56.96158670652823</v>
      </c>
      <c r="S83" s="42">
        <f t="shared" si="20"/>
        <v>42.657085606702637</v>
      </c>
      <c r="T83" s="42">
        <f t="shared" si="21"/>
        <v>47.061328877430377</v>
      </c>
      <c r="AB83" t="s">
        <v>247</v>
      </c>
      <c r="AC83" s="2">
        <v>3.5932105234490002</v>
      </c>
      <c r="AD83" s="2">
        <v>3.5958795432919999</v>
      </c>
      <c r="AE83" s="2">
        <v>2.6690198429997203E-3</v>
      </c>
      <c r="AF83" s="1">
        <v>7.4279528727357145E-4</v>
      </c>
      <c r="AG83" s="2">
        <v>3.7808321662949997</v>
      </c>
      <c r="AH83" s="2">
        <v>3.7808321662949997</v>
      </c>
      <c r="AI83" s="2">
        <v>0</v>
      </c>
      <c r="AJ83" s="1">
        <v>0</v>
      </c>
      <c r="AM83" t="s">
        <v>247</v>
      </c>
      <c r="AN83" s="2">
        <v>3.5932105234490002</v>
      </c>
      <c r="AO83" s="2">
        <v>4.1850132661819996</v>
      </c>
      <c r="AP83" s="2">
        <v>0.59180274273299949</v>
      </c>
      <c r="AQ83" s="1">
        <v>0.16470026982024649</v>
      </c>
      <c r="AR83" s="2">
        <v>3.593323467756</v>
      </c>
      <c r="AS83" s="2">
        <v>1.1294430699981817E-4</v>
      </c>
      <c r="AT83" s="1">
        <v>3.1432699604644033E-5</v>
      </c>
      <c r="AU83" s="2">
        <v>3.5955648753389999</v>
      </c>
      <c r="AV83" s="2">
        <v>2.3543518899997729E-3</v>
      </c>
      <c r="AW83" s="1">
        <v>6.5522236301921734E-4</v>
      </c>
      <c r="AX83" s="2">
        <v>4.306740256276</v>
      </c>
      <c r="AY83" s="2">
        <v>0.71352973282699983</v>
      </c>
      <c r="AZ83" s="1">
        <v>0.19857721337799797</v>
      </c>
      <c r="BA83" s="2">
        <v>3.5925881223920002</v>
      </c>
      <c r="BB83" s="2">
        <v>-6.2240105699995496E-4</v>
      </c>
      <c r="BC83" s="1">
        <v>-1.7321586167529462E-4</v>
      </c>
      <c r="BD83" s="2">
        <v>5.1770327576940005</v>
      </c>
      <c r="BE83" s="2">
        <v>1.5838222342450003</v>
      </c>
      <c r="BF83" s="1">
        <v>0.44078192021010321</v>
      </c>
      <c r="BG83" s="1"/>
      <c r="BH83" t="s">
        <v>247</v>
      </c>
      <c r="BI83" s="2">
        <v>3.7808321662949997</v>
      </c>
      <c r="BJ83" s="2">
        <v>3.9411224540729997</v>
      </c>
      <c r="BK83" s="2">
        <v>0.16029028777799992</v>
      </c>
      <c r="BL83" s="1">
        <v>4.2395504674061023E-2</v>
      </c>
      <c r="BM83" s="2">
        <v>3.7808321662949997</v>
      </c>
      <c r="BN83" s="2">
        <v>0</v>
      </c>
      <c r="BO83" s="1">
        <v>0</v>
      </c>
      <c r="BP83" s="2">
        <v>3.7808321662949997</v>
      </c>
      <c r="BQ83" s="2">
        <v>0</v>
      </c>
      <c r="BR83" s="1">
        <v>0</v>
      </c>
      <c r="BS83" s="2">
        <v>3.9963976568499997</v>
      </c>
      <c r="BT83" s="2">
        <v>0.21556549055499996</v>
      </c>
      <c r="BU83" s="1">
        <v>5.7015355634323715E-2</v>
      </c>
      <c r="BV83" s="2">
        <v>3.7808321662949997</v>
      </c>
      <c r="BW83" s="2">
        <v>0</v>
      </c>
      <c r="BX83" s="1">
        <v>0</v>
      </c>
      <c r="BY83" s="2">
        <v>4.2354627797360003</v>
      </c>
      <c r="BZ83" s="2">
        <v>0.45463061344100053</v>
      </c>
      <c r="CA83" s="1">
        <v>0.12024617688505138</v>
      </c>
      <c r="CC83" t="s">
        <v>247</v>
      </c>
      <c r="CE83" s="23">
        <v>3.5932105234490002</v>
      </c>
      <c r="CF83" s="23">
        <v>3.293191394231</v>
      </c>
      <c r="CG83" s="23">
        <v>-0.30001912921800011</v>
      </c>
      <c r="CH83" s="24">
        <v>-8.3496117820010721E-2</v>
      </c>
      <c r="CI83" s="2">
        <v>3.7808321662949997</v>
      </c>
      <c r="CJ83" s="2">
        <v>3.7808321662949997</v>
      </c>
      <c r="CK83" s="2">
        <v>0</v>
      </c>
      <c r="CL83" s="1">
        <v>0</v>
      </c>
      <c r="CN83" s="25" t="s">
        <v>247</v>
      </c>
      <c r="CO83" s="27">
        <v>0</v>
      </c>
      <c r="CP83" s="27">
        <v>0.13668</v>
      </c>
      <c r="CQ83" s="28">
        <f t="shared" si="22"/>
        <v>-0.13488889708760177</v>
      </c>
      <c r="CR83" s="27">
        <f t="shared" si="23"/>
        <v>8.1119880134209996</v>
      </c>
      <c r="CU83" s="30">
        <v>328</v>
      </c>
      <c r="CV83" s="30"/>
      <c r="CW83" s="15" t="s">
        <v>247</v>
      </c>
      <c r="CX83" s="33" t="s">
        <v>994</v>
      </c>
      <c r="CY83" s="34" t="s">
        <v>247</v>
      </c>
      <c r="CZ83" s="34" t="s">
        <v>976</v>
      </c>
      <c r="DA83" s="32"/>
      <c r="DB83" s="32"/>
      <c r="DC83" t="s">
        <v>247</v>
      </c>
      <c r="DD83">
        <v>85429</v>
      </c>
      <c r="DE83" t="s">
        <v>1045</v>
      </c>
      <c r="DF83" s="30">
        <v>139</v>
      </c>
      <c r="DG83" s="39" t="s">
        <v>247</v>
      </c>
      <c r="DK83" s="30">
        <v>336</v>
      </c>
      <c r="DL83" s="30"/>
      <c r="DM83" s="32"/>
      <c r="DN83" s="32" t="s">
        <v>247</v>
      </c>
      <c r="DO83" s="41">
        <v>84971</v>
      </c>
    </row>
    <row r="84" spans="1:119" ht="15.75" x14ac:dyDescent="0.25">
      <c r="A84" t="s">
        <v>477</v>
      </c>
      <c r="B84" t="s">
        <v>248</v>
      </c>
      <c r="C84" s="52">
        <v>4.423744949075</v>
      </c>
      <c r="D84" s="52">
        <v>5.1615896732449995</v>
      </c>
      <c r="E84" s="52">
        <v>0.73784472416999947</v>
      </c>
      <c r="F84" s="53">
        <v>0.16679187716829877</v>
      </c>
      <c r="G84" s="45">
        <v>5.2273568319499999</v>
      </c>
      <c r="H84" s="45">
        <v>5.3728163943640004</v>
      </c>
      <c r="I84" s="45">
        <v>0.14545956241400049</v>
      </c>
      <c r="J84" s="46">
        <v>2.7826599004097185E-2</v>
      </c>
      <c r="K84" s="47">
        <v>2</v>
      </c>
      <c r="L84" s="55">
        <f t="shared" si="14"/>
        <v>5.1085398319499999</v>
      </c>
      <c r="M84" s="55">
        <f t="shared" si="15"/>
        <v>5.2539993943640004</v>
      </c>
      <c r="N84" s="55">
        <f t="shared" si="16"/>
        <v>0.14545956241400049</v>
      </c>
      <c r="O84" s="56">
        <f t="shared" si="17"/>
        <v>2.8473804100393317E-2</v>
      </c>
      <c r="P84" s="54"/>
      <c r="Q84" s="42">
        <f t="shared" si="18"/>
        <v>52.30002067855623</v>
      </c>
      <c r="R84" s="42">
        <f t="shared" si="19"/>
        <v>61.02323930347346</v>
      </c>
      <c r="S84" s="42">
        <f t="shared" si="20"/>
        <v>60.396054004894538</v>
      </c>
      <c r="T84" s="42">
        <f t="shared" si="21"/>
        <v>62.115759415066691</v>
      </c>
      <c r="AB84" t="s">
        <v>248</v>
      </c>
      <c r="AC84" s="2">
        <v>4.423744949075</v>
      </c>
      <c r="AD84" s="2">
        <v>4.4226104884599993</v>
      </c>
      <c r="AE84" s="2">
        <v>-1.1344606150007763E-3</v>
      </c>
      <c r="AF84" s="1">
        <v>-2.5644801589160124E-4</v>
      </c>
      <c r="AG84" s="2">
        <v>5.2273568319499999</v>
      </c>
      <c r="AH84" s="2">
        <v>5.2273568319499999</v>
      </c>
      <c r="AI84" s="2">
        <v>0</v>
      </c>
      <c r="AJ84" s="1">
        <v>0</v>
      </c>
      <c r="AM84" t="s">
        <v>248</v>
      </c>
      <c r="AN84" s="2">
        <v>4.423744949075</v>
      </c>
      <c r="AO84" s="2">
        <v>4.5745303687230008</v>
      </c>
      <c r="AP84" s="2">
        <v>0.15078541964800074</v>
      </c>
      <c r="AQ84" s="1">
        <v>3.4085468620773399E-2</v>
      </c>
      <c r="AR84" s="2">
        <v>4.4236970423360003</v>
      </c>
      <c r="AS84" s="2">
        <v>-4.7906738999792253E-5</v>
      </c>
      <c r="AT84" s="1">
        <v>-1.0829453223746431E-5</v>
      </c>
      <c r="AU84" s="2">
        <v>4.4228292267509994</v>
      </c>
      <c r="AV84" s="2">
        <v>-9.1572232400061182E-4</v>
      </c>
      <c r="AW84" s="1">
        <v>-2.0700160939253251E-4</v>
      </c>
      <c r="AX84" s="2">
        <v>4.8531109766920002</v>
      </c>
      <c r="AY84" s="2">
        <v>0.42936602761700016</v>
      </c>
      <c r="AZ84" s="1">
        <v>9.7059399345972713E-2</v>
      </c>
      <c r="BA84" s="2">
        <v>4.4240087916070001</v>
      </c>
      <c r="BB84" s="2">
        <v>2.6384253200006924E-4</v>
      </c>
      <c r="BC84" s="1">
        <v>5.9642347160009394E-5</v>
      </c>
      <c r="BD84" s="2">
        <v>5.0782643179470002</v>
      </c>
      <c r="BE84" s="2">
        <v>0.65451936887200013</v>
      </c>
      <c r="BF84" s="1">
        <v>0.14795594601557202</v>
      </c>
      <c r="BG84" s="1"/>
      <c r="BH84" t="s">
        <v>248</v>
      </c>
      <c r="BI84" s="2">
        <v>5.2273568319499999</v>
      </c>
      <c r="BJ84" s="2">
        <v>5.2739038919230001</v>
      </c>
      <c r="BK84" s="2">
        <v>4.6547059973000238E-2</v>
      </c>
      <c r="BL84" s="1">
        <v>8.9045116814105915E-3</v>
      </c>
      <c r="BM84" s="2">
        <v>5.2273568319499999</v>
      </c>
      <c r="BN84" s="2">
        <v>0</v>
      </c>
      <c r="BO84" s="1">
        <v>0</v>
      </c>
      <c r="BP84" s="2">
        <v>5.2273568319499999</v>
      </c>
      <c r="BQ84" s="2">
        <v>0</v>
      </c>
      <c r="BR84" s="1">
        <v>0</v>
      </c>
      <c r="BS84" s="2">
        <v>5.3146325693980003</v>
      </c>
      <c r="BT84" s="2">
        <v>8.7275737448000434E-2</v>
      </c>
      <c r="BU84" s="1">
        <v>1.6695959402381819E-2</v>
      </c>
      <c r="BV84" s="2">
        <v>5.2273568319499999</v>
      </c>
      <c r="BW84" s="2">
        <v>0</v>
      </c>
      <c r="BX84" s="1">
        <v>0</v>
      </c>
      <c r="BY84" s="2">
        <v>5.3669980118669995</v>
      </c>
      <c r="BZ84" s="2">
        <v>0.13964117991699965</v>
      </c>
      <c r="CA84" s="1">
        <v>2.671353504384897E-2</v>
      </c>
      <c r="CC84" t="s">
        <v>248</v>
      </c>
      <c r="CE84" s="23">
        <v>4.423744949075</v>
      </c>
      <c r="CF84" s="23">
        <v>4.5085957390289995</v>
      </c>
      <c r="CG84" s="23">
        <v>8.4850789953999417E-2</v>
      </c>
      <c r="CH84" s="24">
        <v>1.9180759951303618E-2</v>
      </c>
      <c r="CI84" s="2">
        <v>5.2273568319499999</v>
      </c>
      <c r="CJ84" s="2">
        <v>5.2273568319499999</v>
      </c>
      <c r="CK84" s="2">
        <v>0</v>
      </c>
      <c r="CL84" s="1">
        <v>0</v>
      </c>
      <c r="CN84" s="25" t="s">
        <v>248</v>
      </c>
      <c r="CO84" s="27">
        <v>0</v>
      </c>
      <c r="CP84" s="27">
        <v>0.11881700000000001</v>
      </c>
      <c r="CQ84" s="28">
        <f t="shared" si="22"/>
        <v>-0.10574932595949614</v>
      </c>
      <c r="CR84" s="27">
        <f t="shared" si="23"/>
        <v>7.6583198796090004</v>
      </c>
      <c r="CU84" s="30">
        <v>329</v>
      </c>
      <c r="CV84" s="30"/>
      <c r="CW84" s="15" t="s">
        <v>248</v>
      </c>
      <c r="CX84" s="33" t="s">
        <v>994</v>
      </c>
      <c r="CY84" s="34" t="s">
        <v>248</v>
      </c>
      <c r="CZ84" s="34" t="s">
        <v>976</v>
      </c>
      <c r="DA84" s="32"/>
      <c r="DB84" s="32"/>
      <c r="DC84" t="s">
        <v>248</v>
      </c>
      <c r="DD84">
        <v>84584</v>
      </c>
      <c r="DE84" t="s">
        <v>1045</v>
      </c>
      <c r="DF84" s="30">
        <v>140</v>
      </c>
      <c r="DG84" s="39" t="s">
        <v>248</v>
      </c>
      <c r="DK84" s="30">
        <v>337</v>
      </c>
      <c r="DL84" s="30"/>
      <c r="DM84" s="32"/>
      <c r="DN84" s="32" t="s">
        <v>248</v>
      </c>
      <c r="DO84" s="41">
        <v>84195</v>
      </c>
    </row>
    <row r="85" spans="1:119" ht="15.75" x14ac:dyDescent="0.25">
      <c r="A85" t="s">
        <v>478</v>
      </c>
      <c r="B85" t="s">
        <v>296</v>
      </c>
      <c r="C85" s="52">
        <v>2.6954803577950002</v>
      </c>
      <c r="D85" s="52">
        <v>3.1431251583099997</v>
      </c>
      <c r="E85" s="52">
        <v>0.44764480051499955</v>
      </c>
      <c r="F85" s="53">
        <v>0.16607236599608877</v>
      </c>
      <c r="G85" s="45">
        <v>2.9016857328130001</v>
      </c>
      <c r="H85" s="45">
        <v>3.0400872544620001</v>
      </c>
      <c r="I85" s="45">
        <v>0.13840152164899999</v>
      </c>
      <c r="J85" s="46">
        <v>4.7696937019719395E-2</v>
      </c>
      <c r="K85" s="47">
        <v>2</v>
      </c>
      <c r="L85" s="55">
        <f t="shared" si="14"/>
        <v>2.823025732813</v>
      </c>
      <c r="M85" s="55">
        <f t="shared" si="15"/>
        <v>2.9614272544619999</v>
      </c>
      <c r="N85" s="55">
        <f t="shared" si="16"/>
        <v>0.13840152164899999</v>
      </c>
      <c r="O85" s="56">
        <f t="shared" si="17"/>
        <v>4.902595114182328E-2</v>
      </c>
      <c r="P85" s="54"/>
      <c r="Q85" s="42">
        <f t="shared" si="18"/>
        <v>45.864122744125503</v>
      </c>
      <c r="R85" s="42">
        <f t="shared" si="19"/>
        <v>53.480886122577459</v>
      </c>
      <c r="S85" s="42">
        <f t="shared" si="20"/>
        <v>48.034332116400947</v>
      </c>
      <c r="T85" s="42">
        <f t="shared" si="21"/>
        <v>50.389260935869729</v>
      </c>
      <c r="AB85" t="s">
        <v>296</v>
      </c>
      <c r="AC85" s="2">
        <v>2.6954803577950002</v>
      </c>
      <c r="AD85" s="2">
        <v>2.6950830076930004</v>
      </c>
      <c r="AE85" s="2">
        <v>-3.9735010199981602E-4</v>
      </c>
      <c r="AF85" s="1">
        <v>-1.4741346597118692E-4</v>
      </c>
      <c r="AG85" s="2">
        <v>2.9016857328130001</v>
      </c>
      <c r="AH85" s="2">
        <v>2.9016857328130001</v>
      </c>
      <c r="AI85" s="2">
        <v>0</v>
      </c>
      <c r="AJ85" s="1">
        <v>0</v>
      </c>
      <c r="AM85" t="s">
        <v>296</v>
      </c>
      <c r="AN85" s="2">
        <v>2.6954803577950002</v>
      </c>
      <c r="AO85" s="2">
        <v>2.83414969251</v>
      </c>
      <c r="AP85" s="2">
        <v>0.13866933471499987</v>
      </c>
      <c r="AQ85" s="1">
        <v>5.1445128996761222E-2</v>
      </c>
      <c r="AR85" s="2">
        <v>2.6954636983790001</v>
      </c>
      <c r="AS85" s="2">
        <v>-1.6659416000042171E-5</v>
      </c>
      <c r="AT85" s="1">
        <v>-6.1804998696670797E-6</v>
      </c>
      <c r="AU85" s="2">
        <v>2.6952617518969997</v>
      </c>
      <c r="AV85" s="2">
        <v>-2.1860589800049013E-4</v>
      </c>
      <c r="AW85" s="1">
        <v>-8.1100905583789007E-5</v>
      </c>
      <c r="AX85" s="2">
        <v>2.9596998536570003</v>
      </c>
      <c r="AY85" s="2">
        <v>0.26421949586200011</v>
      </c>
      <c r="AZ85" s="1">
        <v>9.8023157578540535E-2</v>
      </c>
      <c r="BA85" s="2">
        <v>2.695571919551</v>
      </c>
      <c r="BB85" s="2">
        <v>9.1561755999780559E-5</v>
      </c>
      <c r="BC85" s="1">
        <v>3.3968622971039329E-5</v>
      </c>
      <c r="BD85" s="2">
        <v>3.1653825298859997</v>
      </c>
      <c r="BE85" s="2">
        <v>0.46990217209099949</v>
      </c>
      <c r="BF85" s="1">
        <v>0.17432965917636897</v>
      </c>
      <c r="BG85" s="1"/>
      <c r="BH85" t="s">
        <v>296</v>
      </c>
      <c r="BI85" s="2">
        <v>2.9016857328130001</v>
      </c>
      <c r="BJ85" s="2">
        <v>2.9274080629520003</v>
      </c>
      <c r="BK85" s="2">
        <v>2.572233013900016E-2</v>
      </c>
      <c r="BL85" s="1">
        <v>8.8646161257663128E-3</v>
      </c>
      <c r="BM85" s="2">
        <v>2.9016857328130001</v>
      </c>
      <c r="BN85" s="2">
        <v>0</v>
      </c>
      <c r="BO85" s="1">
        <v>0</v>
      </c>
      <c r="BP85" s="2">
        <v>2.9016857328130001</v>
      </c>
      <c r="BQ85" s="2">
        <v>0</v>
      </c>
      <c r="BR85" s="1">
        <v>0</v>
      </c>
      <c r="BS85" s="2">
        <v>2.972341853544</v>
      </c>
      <c r="BT85" s="2">
        <v>7.0656120730999916E-2</v>
      </c>
      <c r="BU85" s="1">
        <v>2.4350025205004986E-2</v>
      </c>
      <c r="BV85" s="2">
        <v>2.9016857328130001</v>
      </c>
      <c r="BW85" s="2">
        <v>0</v>
      </c>
      <c r="BX85" s="1">
        <v>0</v>
      </c>
      <c r="BY85" s="2">
        <v>3.0442160862520002</v>
      </c>
      <c r="BZ85" s="2">
        <v>0.14253035343900011</v>
      </c>
      <c r="CA85" s="1">
        <v>4.9119845001555695E-2</v>
      </c>
      <c r="CC85" t="s">
        <v>296</v>
      </c>
      <c r="CE85" s="23">
        <v>2.6954803577950002</v>
      </c>
      <c r="CF85" s="23">
        <v>2.6739216663680003</v>
      </c>
      <c r="CG85" s="23">
        <v>-2.1558691426999843E-2</v>
      </c>
      <c r="CH85" s="24">
        <v>-7.9980888618441381E-3</v>
      </c>
      <c r="CI85" s="2">
        <v>2.9016857328130001</v>
      </c>
      <c r="CJ85" s="2">
        <v>2.9016857328130001</v>
      </c>
      <c r="CK85" s="2">
        <v>0</v>
      </c>
      <c r="CL85" s="1">
        <v>0</v>
      </c>
      <c r="CN85" s="25" t="s">
        <v>296</v>
      </c>
      <c r="CO85" s="27">
        <v>0</v>
      </c>
      <c r="CP85" s="27">
        <v>7.8659999999999994E-2</v>
      </c>
      <c r="CQ85" s="28">
        <f t="shared" si="22"/>
        <v>-7.7030618274760723E-2</v>
      </c>
      <c r="CR85" s="27">
        <f t="shared" si="23"/>
        <v>5.3694966004740001</v>
      </c>
      <c r="CU85" s="30">
        <v>381</v>
      </c>
      <c r="CV85" s="30"/>
      <c r="CW85" s="15" t="s">
        <v>296</v>
      </c>
      <c r="CX85" s="33" t="s">
        <v>994</v>
      </c>
      <c r="CY85" s="34" t="s">
        <v>296</v>
      </c>
      <c r="CZ85" s="34" t="s">
        <v>976</v>
      </c>
      <c r="DA85" s="32"/>
      <c r="DB85" s="32"/>
      <c r="DC85" t="s">
        <v>296</v>
      </c>
      <c r="DD85">
        <v>58771</v>
      </c>
      <c r="DE85" t="s">
        <v>1045</v>
      </c>
      <c r="DF85" s="30">
        <v>141</v>
      </c>
      <c r="DG85" s="39" t="s">
        <v>296</v>
      </c>
      <c r="DK85" s="30">
        <v>385</v>
      </c>
      <c r="DL85" s="30"/>
      <c r="DM85" s="32"/>
      <c r="DN85" s="32" t="s">
        <v>296</v>
      </c>
      <c r="DO85" s="41">
        <v>58508</v>
      </c>
    </row>
    <row r="86" spans="1:119" ht="15.75" x14ac:dyDescent="0.25">
      <c r="B86" t="s">
        <v>304</v>
      </c>
      <c r="C86" s="52">
        <v>3.3274189758410002</v>
      </c>
      <c r="D86" s="52">
        <v>3.9343944278070002</v>
      </c>
      <c r="E86" s="52">
        <v>0.606975451966</v>
      </c>
      <c r="F86" s="53">
        <v>0.18241629814970561</v>
      </c>
      <c r="G86" s="45">
        <v>3.6961737809919999</v>
      </c>
      <c r="H86" s="45">
        <v>3.8661661021630001</v>
      </c>
      <c r="I86" s="45">
        <v>0.16999232117100016</v>
      </c>
      <c r="J86" s="46">
        <v>4.599143093466148E-2</v>
      </c>
      <c r="K86" s="47">
        <v>4</v>
      </c>
      <c r="L86" s="55">
        <f t="shared" si="14"/>
        <v>3.556575780992</v>
      </c>
      <c r="M86" s="55">
        <f t="shared" si="15"/>
        <v>3.7265681021630002</v>
      </c>
      <c r="N86" s="55">
        <f t="shared" si="16"/>
        <v>0.16999232117100016</v>
      </c>
      <c r="O86" s="56">
        <f t="shared" si="17"/>
        <v>4.7796625641865535E-2</v>
      </c>
      <c r="P86" s="54"/>
      <c r="Q86" s="42">
        <f t="shared" si="18"/>
        <v>39.027187462215132</v>
      </c>
      <c r="R86" s="42">
        <f t="shared" si="19"/>
        <v>46.146382526267026</v>
      </c>
      <c r="S86" s="42">
        <f t="shared" si="20"/>
        <v>41.714960074502393</v>
      </c>
      <c r="T86" s="42">
        <f t="shared" si="21"/>
        <v>43.708794404848753</v>
      </c>
      <c r="AB86" t="s">
        <v>304</v>
      </c>
      <c r="AC86" s="2">
        <v>3.3274189758410002</v>
      </c>
      <c r="AD86" s="2">
        <v>3.3265204605230001</v>
      </c>
      <c r="AE86" s="2">
        <v>-8.9851531800011486E-4</v>
      </c>
      <c r="AF86" s="1">
        <v>-2.700337181833305E-4</v>
      </c>
      <c r="AG86" s="2">
        <v>3.6961737809919999</v>
      </c>
      <c r="AH86" s="2">
        <v>3.6961737809919999</v>
      </c>
      <c r="AI86" s="2">
        <v>0</v>
      </c>
      <c r="AJ86" s="1">
        <v>0</v>
      </c>
      <c r="AM86" t="s">
        <v>304</v>
      </c>
      <c r="AN86" s="2">
        <v>3.3274189758410002</v>
      </c>
      <c r="AO86" s="2">
        <v>3.5320993154210001</v>
      </c>
      <c r="AP86" s="2">
        <v>0.20468033957999987</v>
      </c>
      <c r="AQ86" s="1">
        <v>6.1513245270913688E-2</v>
      </c>
      <c r="AR86" s="2">
        <v>3.3273814057350002</v>
      </c>
      <c r="AS86" s="2">
        <v>-3.7570106000028858E-5</v>
      </c>
      <c r="AT86" s="1">
        <v>-1.1291065619571719E-5</v>
      </c>
      <c r="AU86" s="2">
        <v>3.3270107657949999</v>
      </c>
      <c r="AV86" s="2">
        <v>-4.0821004600033461E-4</v>
      </c>
      <c r="AW86" s="1">
        <v>-1.2268068703225453E-4</v>
      </c>
      <c r="AX86" s="2">
        <v>3.7215692022710001</v>
      </c>
      <c r="AY86" s="2">
        <v>0.39415022642999986</v>
      </c>
      <c r="AZ86" s="1">
        <v>0.11845524392682739</v>
      </c>
      <c r="BA86" s="2">
        <v>3.3276253045540001</v>
      </c>
      <c r="BB86" s="2">
        <v>2.0632871299985922E-4</v>
      </c>
      <c r="BC86" s="1">
        <v>6.2008636272716433E-5</v>
      </c>
      <c r="BD86" s="2">
        <v>4.0253162520579995</v>
      </c>
      <c r="BE86" s="2">
        <v>0.69789727621699926</v>
      </c>
      <c r="BF86" s="1">
        <v>0.20974132842426516</v>
      </c>
      <c r="BG86" s="1"/>
      <c r="BH86" t="s">
        <v>304</v>
      </c>
      <c r="BI86" s="2">
        <v>3.6961737809919999</v>
      </c>
      <c r="BJ86" s="2">
        <v>3.7293353267350002</v>
      </c>
      <c r="BK86" s="2">
        <v>3.3161545743000342E-2</v>
      </c>
      <c r="BL86" s="1">
        <v>8.9718578475767065E-3</v>
      </c>
      <c r="BM86" s="2">
        <v>3.6961737809919999</v>
      </c>
      <c r="BN86" s="2">
        <v>0</v>
      </c>
      <c r="BO86" s="1">
        <v>0</v>
      </c>
      <c r="BP86" s="2">
        <v>3.6961737809919999</v>
      </c>
      <c r="BQ86" s="2">
        <v>0</v>
      </c>
      <c r="BR86" s="1">
        <v>0</v>
      </c>
      <c r="BS86" s="2">
        <v>3.7844223975309998</v>
      </c>
      <c r="BT86" s="2">
        <v>8.8248616538999958E-2</v>
      </c>
      <c r="BU86" s="1">
        <v>2.3875667587067644E-2</v>
      </c>
      <c r="BV86" s="2">
        <v>3.6961737809919999</v>
      </c>
      <c r="BW86" s="2">
        <v>0</v>
      </c>
      <c r="BX86" s="1">
        <v>0</v>
      </c>
      <c r="BY86" s="2">
        <v>3.8866717321159996</v>
      </c>
      <c r="BZ86" s="2">
        <v>0.1904979511239997</v>
      </c>
      <c r="CA86" s="1">
        <v>5.1539230136758554E-2</v>
      </c>
      <c r="CC86" t="s">
        <v>304</v>
      </c>
      <c r="CE86" s="23">
        <v>3.3274189758410002</v>
      </c>
      <c r="CF86" s="23">
        <v>3.2354307973139997</v>
      </c>
      <c r="CG86" s="23">
        <v>-9.1988178527000475E-2</v>
      </c>
      <c r="CH86" s="24">
        <v>-2.7645505178304334E-2</v>
      </c>
      <c r="CI86" s="2">
        <v>3.6961737809919999</v>
      </c>
      <c r="CJ86" s="2">
        <v>3.6961737809919999</v>
      </c>
      <c r="CK86" s="2">
        <v>0</v>
      </c>
      <c r="CL86" s="1">
        <v>0</v>
      </c>
      <c r="CN86" s="25" t="s">
        <v>304</v>
      </c>
      <c r="CO86" s="27">
        <v>0</v>
      </c>
      <c r="CP86" s="27">
        <v>0.139598</v>
      </c>
      <c r="CQ86" s="28">
        <f t="shared" si="22"/>
        <v>-0.1064864312126438</v>
      </c>
      <c r="CR86" s="27">
        <f t="shared" si="23"/>
        <v>8.0448786957520007</v>
      </c>
      <c r="CU86" s="30">
        <v>390</v>
      </c>
      <c r="CV86" s="30"/>
      <c r="CW86" s="15" t="s">
        <v>304</v>
      </c>
      <c r="CX86" s="33" t="s">
        <v>994</v>
      </c>
      <c r="CY86" s="34" t="s">
        <v>304</v>
      </c>
      <c r="CZ86" s="34" t="s">
        <v>976</v>
      </c>
      <c r="DA86" s="32"/>
      <c r="DB86" s="32"/>
      <c r="DC86" t="s">
        <v>304</v>
      </c>
      <c r="DD86">
        <v>85259</v>
      </c>
      <c r="DE86" t="s">
        <v>1045</v>
      </c>
      <c r="DF86" s="30">
        <v>142</v>
      </c>
      <c r="DG86" s="39" t="s">
        <v>304</v>
      </c>
      <c r="DK86" s="30">
        <v>393</v>
      </c>
      <c r="DL86" s="30"/>
      <c r="DM86" s="32"/>
      <c r="DN86" s="32" t="s">
        <v>304</v>
      </c>
      <c r="DO86" s="41">
        <v>84578</v>
      </c>
    </row>
    <row r="87" spans="1:119" ht="15.75" x14ac:dyDescent="0.25">
      <c r="A87" t="s">
        <v>445</v>
      </c>
      <c r="B87" t="s">
        <v>306</v>
      </c>
      <c r="C87" s="52">
        <v>2.3797719427140001</v>
      </c>
      <c r="D87" s="52">
        <v>2.9181934393170001</v>
      </c>
      <c r="E87" s="52">
        <v>0.53842149660300009</v>
      </c>
      <c r="F87" s="53">
        <v>0.22624919931989776</v>
      </c>
      <c r="G87" s="45">
        <v>2.7087939078680003</v>
      </c>
      <c r="H87" s="45">
        <v>2.8371449850499997</v>
      </c>
      <c r="I87" s="45">
        <v>0.12835107718199934</v>
      </c>
      <c r="J87" s="46">
        <v>4.7383109069017403E-2</v>
      </c>
      <c r="K87" s="47">
        <v>3</v>
      </c>
      <c r="L87" s="55">
        <f t="shared" si="14"/>
        <v>2.6246239078680005</v>
      </c>
      <c r="M87" s="55">
        <f t="shared" si="15"/>
        <v>2.7529749850499998</v>
      </c>
      <c r="N87" s="55">
        <f t="shared" si="16"/>
        <v>0.12835107718199934</v>
      </c>
      <c r="O87" s="56">
        <f t="shared" si="17"/>
        <v>4.8902654889804678E-2</v>
      </c>
      <c r="P87" s="54"/>
      <c r="Q87" s="42">
        <f t="shared" si="18"/>
        <v>48.385083415622965</v>
      </c>
      <c r="R87" s="42">
        <f t="shared" si="19"/>
        <v>59.332169797434126</v>
      </c>
      <c r="S87" s="42">
        <f t="shared" si="20"/>
        <v>53.363368328480817</v>
      </c>
      <c r="T87" s="42">
        <f t="shared" si="21"/>
        <v>55.972978713606047</v>
      </c>
      <c r="AB87" t="s">
        <v>306</v>
      </c>
      <c r="AC87" s="2">
        <v>2.3797719427140001</v>
      </c>
      <c r="AD87" s="2">
        <v>2.379831161352</v>
      </c>
      <c r="AE87" s="2">
        <v>5.921863799995819E-5</v>
      </c>
      <c r="AF87" s="1">
        <v>2.4884165132404479E-5</v>
      </c>
      <c r="AG87" s="2">
        <v>2.7087939078680003</v>
      </c>
      <c r="AH87" s="2">
        <v>2.7087939078680003</v>
      </c>
      <c r="AI87" s="2">
        <v>0</v>
      </c>
      <c r="AJ87" s="1">
        <v>0</v>
      </c>
      <c r="AM87" t="s">
        <v>306</v>
      </c>
      <c r="AN87" s="2">
        <v>2.3797719427140001</v>
      </c>
      <c r="AO87" s="2">
        <v>2.564866968759</v>
      </c>
      <c r="AP87" s="2">
        <v>0.18509502604499994</v>
      </c>
      <c r="AQ87" s="1">
        <v>7.7778472265669779E-2</v>
      </c>
      <c r="AR87" s="2">
        <v>2.3797744969829999</v>
      </c>
      <c r="AS87" s="2">
        <v>2.554268999865883E-6</v>
      </c>
      <c r="AT87" s="1">
        <v>1.0733251174282183E-6</v>
      </c>
      <c r="AU87" s="2">
        <v>2.3798652629499997</v>
      </c>
      <c r="AV87" s="2">
        <v>9.3320235999616585E-5</v>
      </c>
      <c r="AW87" s="1">
        <v>3.9213940766605539E-5</v>
      </c>
      <c r="AX87" s="2">
        <v>2.674218658539</v>
      </c>
      <c r="AY87" s="2">
        <v>0.29444671582499993</v>
      </c>
      <c r="AZ87" s="1">
        <v>0.12372896349437565</v>
      </c>
      <c r="BA87" s="2">
        <v>2.379757791207</v>
      </c>
      <c r="BB87" s="2">
        <v>-1.4151507000015329E-5</v>
      </c>
      <c r="BC87" s="1">
        <v>-5.9465811601578541E-6</v>
      </c>
      <c r="BD87" s="2">
        <v>2.948123596186</v>
      </c>
      <c r="BE87" s="2">
        <v>0.5683516534719999</v>
      </c>
      <c r="BF87" s="1">
        <v>0.23882610063207393</v>
      </c>
      <c r="BG87" s="1"/>
      <c r="BH87" t="s">
        <v>306</v>
      </c>
      <c r="BI87" s="2">
        <v>2.7087939078680003</v>
      </c>
      <c r="BJ87" s="2">
        <v>2.732983989968</v>
      </c>
      <c r="BK87" s="2">
        <v>2.4190082099999621E-2</v>
      </c>
      <c r="BL87" s="1">
        <v>8.9302039663249292E-3</v>
      </c>
      <c r="BM87" s="2">
        <v>2.7087939078680003</v>
      </c>
      <c r="BN87" s="2">
        <v>0</v>
      </c>
      <c r="BO87" s="1">
        <v>0</v>
      </c>
      <c r="BP87" s="2">
        <v>2.7087939078680003</v>
      </c>
      <c r="BQ87" s="2">
        <v>0</v>
      </c>
      <c r="BR87" s="1">
        <v>0</v>
      </c>
      <c r="BS87" s="2">
        <v>2.7552250205690001</v>
      </c>
      <c r="BT87" s="2">
        <v>4.6431112700999755E-2</v>
      </c>
      <c r="BU87" s="1">
        <v>1.7140880510006798E-2</v>
      </c>
      <c r="BV87" s="2">
        <v>2.7087939078680003</v>
      </c>
      <c r="BW87" s="2">
        <v>0</v>
      </c>
      <c r="BX87" s="1">
        <v>0</v>
      </c>
      <c r="BY87" s="2">
        <v>2.843212655881</v>
      </c>
      <c r="BZ87" s="2">
        <v>0.13441874801299969</v>
      </c>
      <c r="CA87" s="1">
        <v>4.9623098908545653E-2</v>
      </c>
      <c r="CC87" t="s">
        <v>306</v>
      </c>
      <c r="CE87" s="23">
        <v>2.3797719427140001</v>
      </c>
      <c r="CF87" s="23">
        <v>2.3524880975649998</v>
      </c>
      <c r="CG87" s="23">
        <v>-2.7283845149000285E-2</v>
      </c>
      <c r="CH87" s="24">
        <v>-1.1464899076793279E-2</v>
      </c>
      <c r="CI87" s="2">
        <v>2.7087939078680003</v>
      </c>
      <c r="CJ87" s="2">
        <v>2.7087939078680003</v>
      </c>
      <c r="CK87" s="2">
        <v>0</v>
      </c>
      <c r="CL87" s="1">
        <v>0</v>
      </c>
      <c r="CN87" s="25" t="s">
        <v>306</v>
      </c>
      <c r="CO87" s="27">
        <v>0</v>
      </c>
      <c r="CP87" s="27">
        <v>8.4169999999999995E-2</v>
      </c>
      <c r="CQ87" s="28">
        <f t="shared" si="22"/>
        <v>-0.12450546817451011</v>
      </c>
      <c r="CR87" s="27">
        <f t="shared" si="23"/>
        <v>6.0173510878039993</v>
      </c>
      <c r="CU87" s="30">
        <v>392</v>
      </c>
      <c r="CV87" s="30"/>
      <c r="CW87" s="15" t="s">
        <v>306</v>
      </c>
      <c r="CX87" s="33" t="s">
        <v>994</v>
      </c>
      <c r="CY87" s="34" t="s">
        <v>306</v>
      </c>
      <c r="CZ87" s="34" t="s">
        <v>976</v>
      </c>
      <c r="DA87" s="32"/>
      <c r="DB87" s="32"/>
      <c r="DC87" t="s">
        <v>306</v>
      </c>
      <c r="DD87">
        <v>49184</v>
      </c>
      <c r="DE87" t="s">
        <v>1045</v>
      </c>
      <c r="DF87" s="30">
        <v>143</v>
      </c>
      <c r="DG87" s="39" t="s">
        <v>306</v>
      </c>
      <c r="DK87" s="30">
        <v>395</v>
      </c>
      <c r="DL87" s="30"/>
      <c r="DM87" s="32"/>
      <c r="DN87" s="32" t="s">
        <v>306</v>
      </c>
      <c r="DO87" s="41">
        <v>49045</v>
      </c>
    </row>
    <row r="88" spans="1:119" ht="15.75" x14ac:dyDescent="0.25">
      <c r="B88" t="s">
        <v>335</v>
      </c>
      <c r="C88" s="52">
        <v>3.9584421724539998</v>
      </c>
      <c r="D88" s="52">
        <v>4.8681125407710004</v>
      </c>
      <c r="E88" s="52">
        <v>0.90967036831700065</v>
      </c>
      <c r="F88" s="53">
        <v>0.2298051427016449</v>
      </c>
      <c r="G88" s="45">
        <v>4.4719539061289995</v>
      </c>
      <c r="H88" s="45">
        <v>4.6862951017540002</v>
      </c>
      <c r="I88" s="45">
        <v>0.21434119562500076</v>
      </c>
      <c r="J88" s="46">
        <v>4.7930099487661804E-2</v>
      </c>
      <c r="K88" s="47">
        <v>2</v>
      </c>
      <c r="L88" s="55">
        <f t="shared" si="14"/>
        <v>4.3724149061289994</v>
      </c>
      <c r="M88" s="55">
        <f t="shared" si="15"/>
        <v>4.5867561017540002</v>
      </c>
      <c r="N88" s="55">
        <f t="shared" si="16"/>
        <v>0.21434119562500076</v>
      </c>
      <c r="O88" s="56">
        <f t="shared" si="17"/>
        <v>4.9021238886673271E-2</v>
      </c>
      <c r="P88" s="54"/>
      <c r="Q88" s="42">
        <f t="shared" si="18"/>
        <v>49.13962103474644</v>
      </c>
      <c r="R88" s="42">
        <f t="shared" si="19"/>
        <v>60.432158658941098</v>
      </c>
      <c r="S88" s="42">
        <f t="shared" si="20"/>
        <v>54.278628342486492</v>
      </c>
      <c r="T88" s="42">
        <f t="shared" si="21"/>
        <v>56.93943394890448</v>
      </c>
      <c r="AB88" t="s">
        <v>335</v>
      </c>
      <c r="AC88" s="2">
        <v>3.9584421724539998</v>
      </c>
      <c r="AD88" s="2">
        <v>3.9578066345099998</v>
      </c>
      <c r="AE88" s="2">
        <v>-6.3553794399995311E-4</v>
      </c>
      <c r="AF88" s="1">
        <v>-1.6055253968910634E-4</v>
      </c>
      <c r="AG88" s="2">
        <v>4.4719539061289995</v>
      </c>
      <c r="AH88" s="2">
        <v>4.4719539061289995</v>
      </c>
      <c r="AI88" s="2">
        <v>0</v>
      </c>
      <c r="AJ88" s="1">
        <v>0</v>
      </c>
      <c r="AM88" t="s">
        <v>335</v>
      </c>
      <c r="AN88" s="2">
        <v>3.9584421724539998</v>
      </c>
      <c r="AO88" s="2">
        <v>4.2313788186330008</v>
      </c>
      <c r="AP88" s="2">
        <v>0.27293664617900104</v>
      </c>
      <c r="AQ88" s="1">
        <v>6.8950519999587734E-2</v>
      </c>
      <c r="AR88" s="2">
        <v>3.9584154127469997</v>
      </c>
      <c r="AS88" s="2">
        <v>-2.675970700005692E-5</v>
      </c>
      <c r="AT88" s="1">
        <v>-6.7601611528576367E-6</v>
      </c>
      <c r="AU88" s="2">
        <v>3.9579956524790001</v>
      </c>
      <c r="AV88" s="2">
        <v>-4.4651997499967067E-4</v>
      </c>
      <c r="AW88" s="1">
        <v>-1.1280194469099815E-4</v>
      </c>
      <c r="AX88" s="2">
        <v>4.4514758052249999</v>
      </c>
      <c r="AY88" s="2">
        <v>0.4930336327710001</v>
      </c>
      <c r="AZ88" s="1">
        <v>0.12455244040241933</v>
      </c>
      <c r="BA88" s="2">
        <v>3.958589426608</v>
      </c>
      <c r="BB88" s="2">
        <v>1.4725415400018704E-4</v>
      </c>
      <c r="BC88" s="1">
        <v>3.7200026572296287E-5</v>
      </c>
      <c r="BD88" s="2">
        <v>4.8570926348329992</v>
      </c>
      <c r="BE88" s="2">
        <v>0.89865046237899948</v>
      </c>
      <c r="BF88" s="1">
        <v>0.2270212430113358</v>
      </c>
      <c r="BG88" s="1"/>
      <c r="BH88" t="s">
        <v>335</v>
      </c>
      <c r="BI88" s="2">
        <v>4.4719539061289995</v>
      </c>
      <c r="BJ88" s="2">
        <v>4.5117936774829994</v>
      </c>
      <c r="BK88" s="2">
        <v>3.9839771353999964E-2</v>
      </c>
      <c r="BL88" s="1">
        <v>8.9088063495909239E-3</v>
      </c>
      <c r="BM88" s="2">
        <v>4.4719539061289995</v>
      </c>
      <c r="BN88" s="2">
        <v>0</v>
      </c>
      <c r="BO88" s="1">
        <v>0</v>
      </c>
      <c r="BP88" s="2">
        <v>4.4719539061289995</v>
      </c>
      <c r="BQ88" s="2">
        <v>0</v>
      </c>
      <c r="BR88" s="1">
        <v>0</v>
      </c>
      <c r="BS88" s="2">
        <v>4.5477593702370003</v>
      </c>
      <c r="BT88" s="2">
        <v>7.580546410800082E-2</v>
      </c>
      <c r="BU88" s="1">
        <v>1.6951307124187097E-2</v>
      </c>
      <c r="BV88" s="2">
        <v>4.4719539061289995</v>
      </c>
      <c r="BW88" s="2">
        <v>0</v>
      </c>
      <c r="BX88" s="1">
        <v>0</v>
      </c>
      <c r="BY88" s="2">
        <v>4.6814766117900009</v>
      </c>
      <c r="BZ88" s="2">
        <v>0.2095227056610014</v>
      </c>
      <c r="CA88" s="1">
        <v>4.6852608515003204E-2</v>
      </c>
      <c r="CC88" t="s">
        <v>335</v>
      </c>
      <c r="CE88" s="23">
        <v>3.9584421724539998</v>
      </c>
      <c r="CF88" s="23">
        <v>3.9725988291239998</v>
      </c>
      <c r="CG88" s="23">
        <v>1.415665666999999E-2</v>
      </c>
      <c r="CH88" s="24">
        <v>3.5763201919465455E-3</v>
      </c>
      <c r="CI88" s="2">
        <v>4.4719539061289995</v>
      </c>
      <c r="CJ88" s="2">
        <v>4.4719539061289995</v>
      </c>
      <c r="CK88" s="2">
        <v>0</v>
      </c>
      <c r="CL88" s="1">
        <v>0</v>
      </c>
      <c r="CN88" s="25" t="s">
        <v>335</v>
      </c>
      <c r="CO88" s="27">
        <v>0</v>
      </c>
      <c r="CP88" s="27">
        <v>9.9539000000000002E-2</v>
      </c>
      <c r="CQ88" s="28">
        <f t="shared" si="22"/>
        <v>-0.16095329426353089</v>
      </c>
      <c r="CR88" s="27">
        <f t="shared" si="23"/>
        <v>5.4377318093209999</v>
      </c>
      <c r="CU88" s="30">
        <v>425</v>
      </c>
      <c r="CV88" s="30"/>
      <c r="CW88" s="15" t="s">
        <v>335</v>
      </c>
      <c r="CX88" s="33" t="s">
        <v>994</v>
      </c>
      <c r="CY88" s="34" t="s">
        <v>335</v>
      </c>
      <c r="CZ88" s="34" t="s">
        <v>976</v>
      </c>
      <c r="DA88" s="32"/>
      <c r="DB88" s="32"/>
      <c r="DC88" t="s">
        <v>335</v>
      </c>
      <c r="DD88">
        <v>80555</v>
      </c>
      <c r="DE88" t="s">
        <v>1045</v>
      </c>
      <c r="DF88" s="30">
        <v>144</v>
      </c>
      <c r="DG88" s="39" t="s">
        <v>335</v>
      </c>
      <c r="DK88" s="30">
        <v>424</v>
      </c>
      <c r="DL88" s="30"/>
      <c r="DM88" s="32"/>
      <c r="DN88" s="32" t="s">
        <v>335</v>
      </c>
      <c r="DO88" s="41">
        <v>79934</v>
      </c>
    </row>
    <row r="89" spans="1:119" ht="15.75" x14ac:dyDescent="0.25">
      <c r="A89" t="s">
        <v>845</v>
      </c>
      <c r="B89" t="s">
        <v>339</v>
      </c>
      <c r="C89" s="52">
        <v>3.7639968239689998</v>
      </c>
      <c r="D89" s="52">
        <v>4.7477707683009998</v>
      </c>
      <c r="E89" s="52">
        <v>0.98377394433199994</v>
      </c>
      <c r="F89" s="53">
        <v>0.26136418024249169</v>
      </c>
      <c r="G89" s="45">
        <v>4.0429216735709996</v>
      </c>
      <c r="H89" s="45">
        <v>4.3342349308930004</v>
      </c>
      <c r="I89" s="45">
        <v>0.29131325732200075</v>
      </c>
      <c r="J89" s="46">
        <v>7.2055132610247152E-2</v>
      </c>
      <c r="K89" s="47">
        <v>4</v>
      </c>
      <c r="L89" s="55">
        <f t="shared" si="14"/>
        <v>3.9000326735709998</v>
      </c>
      <c r="M89" s="55">
        <f t="shared" si="15"/>
        <v>4.1913459308930001</v>
      </c>
      <c r="N89" s="55">
        <f t="shared" si="16"/>
        <v>0.29131325732200031</v>
      </c>
      <c r="O89" s="56">
        <f t="shared" si="17"/>
        <v>7.4695081222297607E-2</v>
      </c>
      <c r="P89" s="54"/>
      <c r="Q89" s="42">
        <f t="shared" si="18"/>
        <v>40.712984294217534</v>
      </c>
      <c r="R89" s="42">
        <f t="shared" si="19"/>
        <v>51.35390005950115</v>
      </c>
      <c r="S89" s="42">
        <f t="shared" si="20"/>
        <v>42.184405676145452</v>
      </c>
      <c r="T89" s="42">
        <f t="shared" si="21"/>
        <v>45.335373284439498</v>
      </c>
      <c r="AB89" t="s">
        <v>339</v>
      </c>
      <c r="AC89" s="2">
        <v>3.7639968239689998</v>
      </c>
      <c r="AD89" s="2">
        <v>3.7614172560069998</v>
      </c>
      <c r="AE89" s="2">
        <v>-2.5795679619999845E-3</v>
      </c>
      <c r="AF89" s="1">
        <v>-6.8532681684888421E-4</v>
      </c>
      <c r="AG89" s="2">
        <v>4.0429216735709996</v>
      </c>
      <c r="AH89" s="2">
        <v>4.0429216735709996</v>
      </c>
      <c r="AI89" s="2">
        <v>0</v>
      </c>
      <c r="AJ89" s="1">
        <v>0</v>
      </c>
      <c r="AM89" t="s">
        <v>339</v>
      </c>
      <c r="AN89" s="2">
        <v>3.7639968239689998</v>
      </c>
      <c r="AO89" s="2">
        <v>4.0418647755150001</v>
      </c>
      <c r="AP89" s="2">
        <v>0.2778679515460003</v>
      </c>
      <c r="AQ89" s="1">
        <v>7.3822578642082512E-2</v>
      </c>
      <c r="AR89" s="2">
        <v>3.7638882683959998</v>
      </c>
      <c r="AS89" s="2">
        <v>-1.0855557300004648E-4</v>
      </c>
      <c r="AT89" s="1">
        <v>-2.8840506003822425E-5</v>
      </c>
      <c r="AU89" s="2">
        <v>3.7622343329590002</v>
      </c>
      <c r="AV89" s="2">
        <v>-1.7624910099995894E-3</v>
      </c>
      <c r="AW89" s="1">
        <v>-4.6824986641224258E-4</v>
      </c>
      <c r="AX89" s="2">
        <v>4.295967498275</v>
      </c>
      <c r="AY89" s="2">
        <v>0.5319706743060002</v>
      </c>
      <c r="AZ89" s="1">
        <v>0.14133132921856617</v>
      </c>
      <c r="BA89" s="2">
        <v>3.764594094569</v>
      </c>
      <c r="BB89" s="2">
        <v>5.9727060000014376E-4</v>
      </c>
      <c r="BC89" s="1">
        <v>1.5867988947194256E-4</v>
      </c>
      <c r="BD89" s="2">
        <v>4.7132619813529999</v>
      </c>
      <c r="BE89" s="2">
        <v>0.94926515738400008</v>
      </c>
      <c r="BF89" s="1">
        <v>0.25219605695177871</v>
      </c>
      <c r="BG89" s="1"/>
      <c r="BH89" t="s">
        <v>339</v>
      </c>
      <c r="BI89" s="2">
        <v>4.0429216735709996</v>
      </c>
      <c r="BJ89" s="2">
        <v>4.1055676430909998</v>
      </c>
      <c r="BK89" s="2">
        <v>6.2645969520000122E-2</v>
      </c>
      <c r="BL89" s="1">
        <v>1.5495222163101343E-2</v>
      </c>
      <c r="BM89" s="2">
        <v>4.0429216735709996</v>
      </c>
      <c r="BN89" s="2">
        <v>0</v>
      </c>
      <c r="BO89" s="1">
        <v>0</v>
      </c>
      <c r="BP89" s="2">
        <v>4.0429216735709996</v>
      </c>
      <c r="BQ89" s="2">
        <v>0</v>
      </c>
      <c r="BR89" s="1">
        <v>0</v>
      </c>
      <c r="BS89" s="2">
        <v>4.1942115661249995</v>
      </c>
      <c r="BT89" s="2">
        <v>0.15128989255399983</v>
      </c>
      <c r="BU89" s="1">
        <v>3.742093089336794E-2</v>
      </c>
      <c r="BV89" s="2">
        <v>4.0429216735709996</v>
      </c>
      <c r="BW89" s="2">
        <v>0</v>
      </c>
      <c r="BX89" s="1">
        <v>0</v>
      </c>
      <c r="BY89" s="2">
        <v>4.3255676562209997</v>
      </c>
      <c r="BZ89" s="2">
        <v>0.28264598265000007</v>
      </c>
      <c r="CA89" s="1">
        <v>6.9911317970290224E-2</v>
      </c>
      <c r="CC89" t="s">
        <v>339</v>
      </c>
      <c r="CE89" s="23">
        <v>3.7639968239689998</v>
      </c>
      <c r="CF89" s="23">
        <v>3.7964134927669999</v>
      </c>
      <c r="CG89" s="23">
        <v>3.2416668798000092E-2</v>
      </c>
      <c r="CH89" s="24">
        <v>8.612299721288786E-3</v>
      </c>
      <c r="CI89" s="2">
        <v>4.0429216735709996</v>
      </c>
      <c r="CJ89" s="2">
        <v>4.0429216735709996</v>
      </c>
      <c r="CK89" s="2">
        <v>0</v>
      </c>
      <c r="CL89" s="1">
        <v>0</v>
      </c>
      <c r="CN89" s="25" t="s">
        <v>339</v>
      </c>
      <c r="CO89" s="27">
        <v>0</v>
      </c>
      <c r="CP89" s="27">
        <v>0.14288899999999999</v>
      </c>
      <c r="CQ89" s="28">
        <f t="shared" si="22"/>
        <v>-0.19633502820889442</v>
      </c>
      <c r="CR89" s="27">
        <f t="shared" si="23"/>
        <v>5.4845784392630001</v>
      </c>
      <c r="CU89" s="30">
        <v>429</v>
      </c>
      <c r="CV89" s="30"/>
      <c r="CW89" s="15" t="s">
        <v>339</v>
      </c>
      <c r="CX89" s="33" t="s">
        <v>994</v>
      </c>
      <c r="CY89" s="34" t="s">
        <v>339</v>
      </c>
      <c r="CZ89" s="34" t="s">
        <v>976</v>
      </c>
      <c r="DA89" s="32"/>
      <c r="DB89" s="32"/>
      <c r="DC89" t="s">
        <v>339</v>
      </c>
      <c r="DD89">
        <v>92452</v>
      </c>
      <c r="DE89" t="s">
        <v>1045</v>
      </c>
      <c r="DF89" s="30">
        <v>145</v>
      </c>
      <c r="DG89" s="39" t="s">
        <v>339</v>
      </c>
      <c r="DK89" s="30">
        <v>428</v>
      </c>
      <c r="DL89" s="30"/>
      <c r="DM89" s="32"/>
      <c r="DN89" s="32" t="s">
        <v>339</v>
      </c>
      <c r="DO89" s="41">
        <v>91369</v>
      </c>
    </row>
    <row r="90" spans="1:119" ht="15.75" x14ac:dyDescent="0.25">
      <c r="A90" t="s">
        <v>910</v>
      </c>
      <c r="B90" t="s">
        <v>394</v>
      </c>
      <c r="C90" s="52">
        <v>4.8222955591550001</v>
      </c>
      <c r="D90" s="52">
        <v>5.7075187532439999</v>
      </c>
      <c r="E90" s="52">
        <v>0.88522319408899985</v>
      </c>
      <c r="F90" s="53">
        <v>0.18356883837375482</v>
      </c>
      <c r="G90" s="45">
        <v>4.8474152519509994</v>
      </c>
      <c r="H90" s="45">
        <v>5.161457643266</v>
      </c>
      <c r="I90" s="45">
        <v>0.31404239131500056</v>
      </c>
      <c r="J90" s="46">
        <v>6.478553517539147E-2</v>
      </c>
      <c r="K90" s="47">
        <v>3</v>
      </c>
      <c r="L90" s="55">
        <f t="shared" si="14"/>
        <v>4.6793592519509994</v>
      </c>
      <c r="M90" s="55">
        <f t="shared" si="15"/>
        <v>4.993401643266</v>
      </c>
      <c r="N90" s="55">
        <f t="shared" si="16"/>
        <v>0.31404239131500056</v>
      </c>
      <c r="O90" s="56">
        <f t="shared" si="17"/>
        <v>6.7112263539941833E-2</v>
      </c>
      <c r="P90" s="54"/>
      <c r="Q90" s="42">
        <f t="shared" si="18"/>
        <v>39.169033498395805</v>
      </c>
      <c r="R90" s="42">
        <f t="shared" si="19"/>
        <v>46.35924747791902</v>
      </c>
      <c r="S90" s="42">
        <f t="shared" si="20"/>
        <v>38.008035186216134</v>
      </c>
      <c r="T90" s="42">
        <f t="shared" si="21"/>
        <v>40.558840460268854</v>
      </c>
      <c r="AB90" t="s">
        <v>394</v>
      </c>
      <c r="AC90" s="2">
        <v>4.8222955591550001</v>
      </c>
      <c r="AD90" s="2">
        <v>4.8238032422940007</v>
      </c>
      <c r="AE90" s="2">
        <v>1.5076831390006262E-3</v>
      </c>
      <c r="AF90" s="1">
        <v>3.1264843071228388E-4</v>
      </c>
      <c r="AG90" s="2">
        <v>4.8474152519509994</v>
      </c>
      <c r="AH90" s="2">
        <v>4.8477362282360001</v>
      </c>
      <c r="AI90" s="2">
        <v>3.2097628500071806E-4</v>
      </c>
      <c r="AJ90" s="1">
        <v>6.6215966307307949E-5</v>
      </c>
      <c r="AM90" t="s">
        <v>394</v>
      </c>
      <c r="AN90" s="2">
        <v>4.8222955591550001</v>
      </c>
      <c r="AO90" s="2">
        <v>5.2142830187370004</v>
      </c>
      <c r="AP90" s="2">
        <v>0.39198745958200032</v>
      </c>
      <c r="AQ90" s="1">
        <v>8.1286485818527349E-2</v>
      </c>
      <c r="AR90" s="2">
        <v>4.8223597182679994</v>
      </c>
      <c r="AS90" s="2">
        <v>6.4159112999284673E-5</v>
      </c>
      <c r="AT90" s="1">
        <v>1.3304682844974175E-5</v>
      </c>
      <c r="AU90" s="2">
        <v>4.8239305225139999</v>
      </c>
      <c r="AV90" s="2">
        <v>1.6349633589998191E-3</v>
      </c>
      <c r="AW90" s="1">
        <v>3.3904254497547014E-4</v>
      </c>
      <c r="AX90" s="2">
        <v>5.4603610865049994</v>
      </c>
      <c r="AY90" s="2">
        <v>0.63806552734999933</v>
      </c>
      <c r="AZ90" s="1">
        <v>0.13231572381303938</v>
      </c>
      <c r="BA90" s="2">
        <v>4.8219414359320005</v>
      </c>
      <c r="BB90" s="2">
        <v>-3.5412322299954724E-4</v>
      </c>
      <c r="BC90" s="1">
        <v>-7.3434574603635332E-5</v>
      </c>
      <c r="BD90" s="2">
        <v>6.0344060456630002</v>
      </c>
      <c r="BE90" s="2">
        <v>1.2121104865080001</v>
      </c>
      <c r="BF90" s="1">
        <v>0.25135549483416475</v>
      </c>
      <c r="BG90" s="1"/>
      <c r="BH90" t="s">
        <v>394</v>
      </c>
      <c r="BI90" s="2">
        <v>4.8474152519509994</v>
      </c>
      <c r="BJ90" s="2">
        <v>4.9771820687819996</v>
      </c>
      <c r="BK90" s="2">
        <v>0.12976681683100022</v>
      </c>
      <c r="BL90" s="1">
        <v>2.6770311616850104E-2</v>
      </c>
      <c r="BM90" s="2">
        <v>4.8474289381659998</v>
      </c>
      <c r="BN90" s="2">
        <v>1.3686215000419111E-5</v>
      </c>
      <c r="BO90" s="1">
        <v>2.8234046990116329E-6</v>
      </c>
      <c r="BP90" s="2">
        <v>4.8477737424680001</v>
      </c>
      <c r="BQ90" s="2">
        <v>3.584905170006536E-4</v>
      </c>
      <c r="BR90" s="1">
        <v>7.3954983917742031E-5</v>
      </c>
      <c r="BS90" s="2">
        <v>5.0698225162079993</v>
      </c>
      <c r="BT90" s="2">
        <v>0.22240726425699986</v>
      </c>
      <c r="BU90" s="1">
        <v>4.5881619934971495E-2</v>
      </c>
      <c r="BV90" s="2">
        <v>4.8473396687220003</v>
      </c>
      <c r="BW90" s="2">
        <v>-7.5583228999143159E-5</v>
      </c>
      <c r="BX90" s="1">
        <v>-1.5592480749141975E-5</v>
      </c>
      <c r="BY90" s="2">
        <v>5.2421953750689996</v>
      </c>
      <c r="BZ90" s="2">
        <v>0.39478012311800015</v>
      </c>
      <c r="CA90" s="1">
        <v>8.1441366707568144E-2</v>
      </c>
      <c r="CC90" t="s">
        <v>394</v>
      </c>
      <c r="CE90" s="23">
        <v>4.8222955591550001</v>
      </c>
      <c r="CF90" s="23">
        <v>4.4996683111779996</v>
      </c>
      <c r="CG90" s="23">
        <v>-0.32262724797700049</v>
      </c>
      <c r="CH90" s="24">
        <v>-6.6903250541021114E-2</v>
      </c>
      <c r="CI90" s="2">
        <v>4.8474152519509994</v>
      </c>
      <c r="CJ90" s="2">
        <v>4.8000188022939998</v>
      </c>
      <c r="CK90" s="2">
        <v>-4.7396449656999629E-2</v>
      </c>
      <c r="CL90" s="1">
        <v>-9.777674738701907E-3</v>
      </c>
      <c r="CN90" s="25" t="s">
        <v>394</v>
      </c>
      <c r="CO90" s="27">
        <v>0</v>
      </c>
      <c r="CP90" s="27">
        <v>0.16805600000000001</v>
      </c>
      <c r="CQ90" s="28">
        <f t="shared" si="22"/>
        <v>-0.19919617938137171</v>
      </c>
      <c r="CR90" s="27">
        <f t="shared" si="23"/>
        <v>5.1918567108880005</v>
      </c>
      <c r="CU90" s="30">
        <v>491</v>
      </c>
      <c r="CV90" s="30"/>
      <c r="CW90" s="15" t="s">
        <v>394</v>
      </c>
      <c r="CX90" s="33" t="s">
        <v>994</v>
      </c>
      <c r="CY90" s="34" t="s">
        <v>394</v>
      </c>
      <c r="CZ90" s="34" t="s">
        <v>976</v>
      </c>
      <c r="DA90" s="32"/>
      <c r="DB90" s="32"/>
      <c r="DC90" t="s">
        <v>394</v>
      </c>
      <c r="DD90">
        <v>123115</v>
      </c>
      <c r="DE90" t="s">
        <v>1045</v>
      </c>
      <c r="DF90" s="30">
        <v>146</v>
      </c>
      <c r="DG90" s="39" t="s">
        <v>394</v>
      </c>
      <c r="DK90" s="30">
        <v>483</v>
      </c>
      <c r="DL90" s="30"/>
      <c r="DM90" s="32"/>
      <c r="DN90" s="32" t="s">
        <v>394</v>
      </c>
      <c r="DO90" s="41">
        <v>121945</v>
      </c>
    </row>
    <row r="91" spans="1:119" ht="15.75" x14ac:dyDescent="0.25">
      <c r="B91" t="s">
        <v>399</v>
      </c>
      <c r="C91" s="52">
        <v>4.3726562366520003</v>
      </c>
      <c r="D91" s="52">
        <v>4.7839799629429995</v>
      </c>
      <c r="E91" s="52">
        <v>0.41132372629099923</v>
      </c>
      <c r="F91" s="53">
        <v>9.4067245177712921E-2</v>
      </c>
      <c r="G91" s="45">
        <v>4.3769784324909997</v>
      </c>
      <c r="H91" s="45">
        <v>4.5653827599630006</v>
      </c>
      <c r="I91" s="45">
        <v>0.18840432747200087</v>
      </c>
      <c r="J91" s="46">
        <v>4.3044381044568529E-2</v>
      </c>
      <c r="K91" s="47">
        <v>3</v>
      </c>
      <c r="L91" s="55">
        <f t="shared" si="14"/>
        <v>4.2004504324909995</v>
      </c>
      <c r="M91" s="55">
        <f t="shared" si="15"/>
        <v>4.3888547599630003</v>
      </c>
      <c r="N91" s="55">
        <f t="shared" si="16"/>
        <v>0.18840432747200087</v>
      </c>
      <c r="O91" s="56">
        <f t="shared" si="17"/>
        <v>4.4853362871436424E-2</v>
      </c>
      <c r="P91" s="54"/>
      <c r="Q91" s="42">
        <f t="shared" si="18"/>
        <v>37.671280705860056</v>
      </c>
      <c r="R91" s="42">
        <f t="shared" si="19"/>
        <v>41.214914304176645</v>
      </c>
      <c r="S91" s="42">
        <f t="shared" si="20"/>
        <v>36.187694337155605</v>
      </c>
      <c r="T91" s="42">
        <f t="shared" si="21"/>
        <v>37.810834122740673</v>
      </c>
      <c r="AB91" t="s">
        <v>399</v>
      </c>
      <c r="AC91" s="2">
        <v>4.3726562366520003</v>
      </c>
      <c r="AD91" s="2">
        <v>4.3759025648609997</v>
      </c>
      <c r="AE91" s="2">
        <v>3.2463282089993939E-3</v>
      </c>
      <c r="AF91" s="1">
        <v>7.4241560125133481E-4</v>
      </c>
      <c r="AG91" s="2">
        <v>4.3769784324909997</v>
      </c>
      <c r="AH91" s="2">
        <v>4.3777208052379999</v>
      </c>
      <c r="AI91" s="2">
        <v>7.4237274700017508E-4</v>
      </c>
      <c r="AJ91" s="1">
        <v>1.696085001217793E-4</v>
      </c>
      <c r="AM91" t="s">
        <v>399</v>
      </c>
      <c r="AN91" s="2">
        <v>4.3726562366520003</v>
      </c>
      <c r="AO91" s="2">
        <v>4.6579795560489998</v>
      </c>
      <c r="AP91" s="2">
        <v>0.28532331939699951</v>
      </c>
      <c r="AQ91" s="1">
        <v>6.5251715194392282E-2</v>
      </c>
      <c r="AR91" s="2">
        <v>4.3727938193989999</v>
      </c>
      <c r="AS91" s="2">
        <v>1.3758274699959827E-4</v>
      </c>
      <c r="AT91" s="1">
        <v>3.1464341021452189E-5</v>
      </c>
      <c r="AU91" s="2">
        <v>4.3756971700919998</v>
      </c>
      <c r="AV91" s="2">
        <v>3.0409334399994492E-3</v>
      </c>
      <c r="AW91" s="1">
        <v>6.954430614760131E-4</v>
      </c>
      <c r="AX91" s="2">
        <v>4.8321812413109999</v>
      </c>
      <c r="AY91" s="2">
        <v>0.45952500465899959</v>
      </c>
      <c r="AZ91" s="1">
        <v>0.10509058562784319</v>
      </c>
      <c r="BA91" s="2">
        <v>4.3718977339150005</v>
      </c>
      <c r="BB91" s="2">
        <v>-7.5850273699984427E-4</v>
      </c>
      <c r="BC91" s="1">
        <v>-1.7346498236975633E-4</v>
      </c>
      <c r="BD91" s="2">
        <v>5.2426879781259998</v>
      </c>
      <c r="BE91" s="2">
        <v>0.87003174147399953</v>
      </c>
      <c r="BF91" s="1">
        <v>0.19897099026017978</v>
      </c>
      <c r="BG91" s="1"/>
      <c r="BH91" t="s">
        <v>399</v>
      </c>
      <c r="BI91" s="2">
        <v>4.3769784324909997</v>
      </c>
      <c r="BJ91" s="2">
        <v>4.4767908654270006</v>
      </c>
      <c r="BK91" s="2">
        <v>9.9812432936000839E-2</v>
      </c>
      <c r="BL91" s="1">
        <v>2.2803958135840342E-2</v>
      </c>
      <c r="BM91" s="2">
        <v>4.3770099327959997</v>
      </c>
      <c r="BN91" s="2">
        <v>3.150030499998735E-5</v>
      </c>
      <c r="BO91" s="1">
        <v>7.1968152198684897E-6</v>
      </c>
      <c r="BP91" s="2">
        <v>4.3776768032230002</v>
      </c>
      <c r="BQ91" s="2">
        <v>6.9837073200051947E-4</v>
      </c>
      <c r="BR91" s="1">
        <v>1.595554428179046E-4</v>
      </c>
      <c r="BS91" s="2">
        <v>4.5479881265009992</v>
      </c>
      <c r="BT91" s="2">
        <v>0.17100969400999944</v>
      </c>
      <c r="BU91" s="1">
        <v>3.9070261973549507E-2</v>
      </c>
      <c r="BV91" s="2">
        <v>4.3768047092869997</v>
      </c>
      <c r="BW91" s="2">
        <v>-1.7372320399999808E-4</v>
      </c>
      <c r="BX91" s="1">
        <v>-3.9690212478641291E-5</v>
      </c>
      <c r="BY91" s="2">
        <v>4.6771646005949998</v>
      </c>
      <c r="BZ91" s="2">
        <v>0.30018616810400012</v>
      </c>
      <c r="CA91" s="1">
        <v>6.8582967161928632E-2</v>
      </c>
      <c r="CC91" t="s">
        <v>399</v>
      </c>
      <c r="CE91" s="23">
        <v>4.3726562366520003</v>
      </c>
      <c r="CF91" s="23">
        <v>3.9187051196010003</v>
      </c>
      <c r="CG91" s="23">
        <v>-0.453951117051</v>
      </c>
      <c r="CH91" s="24">
        <v>-0.10381587128801498</v>
      </c>
      <c r="CI91" s="2">
        <v>4.3769784324909997</v>
      </c>
      <c r="CJ91" s="2">
        <v>4.319876469475</v>
      </c>
      <c r="CK91" s="2">
        <v>-5.7101963015999679E-2</v>
      </c>
      <c r="CL91" s="1">
        <v>-1.3045977698250196E-2</v>
      </c>
      <c r="CN91" s="25" t="s">
        <v>399</v>
      </c>
      <c r="CO91" s="27">
        <v>0</v>
      </c>
      <c r="CP91" s="27">
        <v>0.17652799999999999</v>
      </c>
      <c r="CQ91" s="28">
        <f t="shared" si="22"/>
        <v>-0.27529635797678209</v>
      </c>
      <c r="CR91" s="27">
        <f t="shared" si="23"/>
        <v>5.0010734486619999</v>
      </c>
      <c r="CU91" s="30">
        <v>497</v>
      </c>
      <c r="CV91" s="30"/>
      <c r="CW91" s="15" t="s">
        <v>399</v>
      </c>
      <c r="CX91" s="33" t="s">
        <v>994</v>
      </c>
      <c r="CY91" s="34" t="s">
        <v>399</v>
      </c>
      <c r="CZ91" s="34" t="s">
        <v>976</v>
      </c>
      <c r="DA91" s="32"/>
      <c r="DB91" s="32"/>
      <c r="DC91" t="s">
        <v>399</v>
      </c>
      <c r="DD91">
        <v>116074</v>
      </c>
      <c r="DE91" t="s">
        <v>1045</v>
      </c>
      <c r="DF91" s="30">
        <v>147</v>
      </c>
      <c r="DG91" s="39" t="s">
        <v>399</v>
      </c>
      <c r="DK91" s="30">
        <v>488</v>
      </c>
      <c r="DL91" s="30"/>
      <c r="DM91" s="32"/>
      <c r="DN91" s="32" t="s">
        <v>399</v>
      </c>
      <c r="DO91" s="41">
        <v>115041</v>
      </c>
    </row>
    <row r="92" spans="1:119" ht="15.75" x14ac:dyDescent="0.25">
      <c r="B92" t="s">
        <v>402</v>
      </c>
      <c r="C92" s="52">
        <v>3.977076413457</v>
      </c>
      <c r="D92" s="52">
        <v>3.5683856426410001</v>
      </c>
      <c r="E92" s="52">
        <v>-0.40869077081599992</v>
      </c>
      <c r="F92" s="53">
        <v>-0.10276160886251443</v>
      </c>
      <c r="G92" s="45">
        <v>4.2994901539559995</v>
      </c>
      <c r="H92" s="45">
        <v>4.4185148087919996</v>
      </c>
      <c r="I92" s="45">
        <v>0.11902465483600011</v>
      </c>
      <c r="J92" s="46">
        <v>2.7683434680385175E-2</v>
      </c>
      <c r="K92" s="47">
        <v>4</v>
      </c>
      <c r="L92" s="55">
        <f t="shared" si="14"/>
        <v>4.0849261539559993</v>
      </c>
      <c r="M92" s="55">
        <f t="shared" si="15"/>
        <v>4.2039508087919994</v>
      </c>
      <c r="N92" s="55">
        <f t="shared" si="16"/>
        <v>0.11902465483600011</v>
      </c>
      <c r="O92" s="56">
        <f t="shared" si="17"/>
        <v>2.9137529137639874E-2</v>
      </c>
      <c r="P92" s="54"/>
      <c r="Q92" s="42">
        <f t="shared" si="18"/>
        <v>29.789495703990831</v>
      </c>
      <c r="R92" s="42">
        <f t="shared" si="19"/>
        <v>26.728279198245772</v>
      </c>
      <c r="S92" s="42">
        <f t="shared" si="20"/>
        <v>30.597322621874667</v>
      </c>
      <c r="T92" s="42">
        <f t="shared" si="21"/>
        <v>31.488853001303308</v>
      </c>
      <c r="AB92" t="s">
        <v>402</v>
      </c>
      <c r="AC92" s="2">
        <v>3.977076413457</v>
      </c>
      <c r="AD92" s="2">
        <v>3.9770667946690001</v>
      </c>
      <c r="AE92" s="2">
        <v>-9.6187879998765879E-6</v>
      </c>
      <c r="AF92" s="1">
        <v>-2.4185575030266101E-6</v>
      </c>
      <c r="AG92" s="2">
        <v>4.2994901539559995</v>
      </c>
      <c r="AH92" s="2">
        <v>4.2994901539559995</v>
      </c>
      <c r="AI92" s="2">
        <v>0</v>
      </c>
      <c r="AJ92" s="1">
        <v>0</v>
      </c>
      <c r="AM92" t="s">
        <v>402</v>
      </c>
      <c r="AN92" s="2">
        <v>3.977076413457</v>
      </c>
      <c r="AO92" s="2">
        <v>3.9694472541870001</v>
      </c>
      <c r="AP92" s="2">
        <v>-7.6291592699999633E-3</v>
      </c>
      <c r="AQ92" s="1">
        <v>-1.9182833008150471E-3</v>
      </c>
      <c r="AR92" s="2">
        <v>3.9770769812460003</v>
      </c>
      <c r="AS92" s="2">
        <v>5.6778900026088763E-7</v>
      </c>
      <c r="AT92" s="1">
        <v>1.427654239530559E-7</v>
      </c>
      <c r="AU92" s="2">
        <v>3.9778966024679998</v>
      </c>
      <c r="AV92" s="2">
        <v>8.2018901099978336E-4</v>
      </c>
      <c r="AW92" s="1">
        <v>2.0622913058058375E-4</v>
      </c>
      <c r="AX92" s="2">
        <v>3.990606699118</v>
      </c>
      <c r="AY92" s="2">
        <v>1.3530285661000008E-2</v>
      </c>
      <c r="AZ92" s="1">
        <v>3.4020683171231947E-3</v>
      </c>
      <c r="BA92" s="2">
        <v>3.9770717570870002</v>
      </c>
      <c r="BB92" s="2">
        <v>-4.6563699998003472E-6</v>
      </c>
      <c r="BC92" s="1">
        <v>-1.1708022466062913E-6</v>
      </c>
      <c r="BD92" s="2">
        <v>3.9736491735559998</v>
      </c>
      <c r="BE92" s="2">
        <v>-3.4272399010002452E-3</v>
      </c>
      <c r="BF92" s="1">
        <v>-8.6174856721477479E-4</v>
      </c>
      <c r="BG92" s="1"/>
      <c r="BH92" t="s">
        <v>402</v>
      </c>
      <c r="BI92" s="2">
        <v>4.2994901539559995</v>
      </c>
      <c r="BJ92" s="2">
        <v>4.337578043503</v>
      </c>
      <c r="BK92" s="2">
        <v>3.8087889547000486E-2</v>
      </c>
      <c r="BL92" s="1">
        <v>8.8586990976024169E-3</v>
      </c>
      <c r="BM92" s="2">
        <v>4.2994901539559995</v>
      </c>
      <c r="BN92" s="2">
        <v>0</v>
      </c>
      <c r="BO92" s="1">
        <v>0</v>
      </c>
      <c r="BP92" s="2">
        <v>4.2994901539559995</v>
      </c>
      <c r="BQ92" s="2">
        <v>0</v>
      </c>
      <c r="BR92" s="1">
        <v>0</v>
      </c>
      <c r="BS92" s="2">
        <v>4.3709049468569994</v>
      </c>
      <c r="BT92" s="2">
        <v>7.1414792900999835E-2</v>
      </c>
      <c r="BU92" s="1">
        <v>1.6610060808091499E-2</v>
      </c>
      <c r="BV92" s="2">
        <v>4.2994901539559995</v>
      </c>
      <c r="BW92" s="2">
        <v>0</v>
      </c>
      <c r="BX92" s="1">
        <v>0</v>
      </c>
      <c r="BY92" s="2">
        <v>4.4137538225980002</v>
      </c>
      <c r="BZ92" s="2">
        <v>0.11426366864200066</v>
      </c>
      <c r="CA92" s="1">
        <v>2.6576097293039648E-2</v>
      </c>
      <c r="CC92" t="s">
        <v>402</v>
      </c>
      <c r="CE92" s="23">
        <v>3.977076413457</v>
      </c>
      <c r="CF92" s="23">
        <v>3.562091928644</v>
      </c>
      <c r="CG92" s="23">
        <v>-0.41498448481299999</v>
      </c>
      <c r="CH92" s="24">
        <v>-0.10434410649210595</v>
      </c>
      <c r="CI92" s="2">
        <v>4.2994901539559995</v>
      </c>
      <c r="CJ92" s="2">
        <v>4.2994901539559995</v>
      </c>
      <c r="CK92" s="2">
        <v>0</v>
      </c>
      <c r="CL92" s="1">
        <v>0</v>
      </c>
      <c r="CN92" s="25" t="s">
        <v>402</v>
      </c>
      <c r="CO92" s="27">
        <v>0</v>
      </c>
      <c r="CP92" s="27">
        <v>0.214564</v>
      </c>
      <c r="CQ92" s="28">
        <f t="shared" si="22"/>
        <v>-0.26675444439097612</v>
      </c>
      <c r="CR92" s="27">
        <f t="shared" si="23"/>
        <v>5.7082567042720003</v>
      </c>
      <c r="CU92" s="30">
        <v>500</v>
      </c>
      <c r="CV92" s="30"/>
      <c r="CW92" s="15" t="s">
        <v>402</v>
      </c>
      <c r="CX92" s="33" t="s">
        <v>994</v>
      </c>
      <c r="CY92" s="34" t="s">
        <v>402</v>
      </c>
      <c r="CZ92" s="34" t="s">
        <v>976</v>
      </c>
      <c r="DA92" s="32"/>
      <c r="DB92" s="32"/>
      <c r="DC92" t="s">
        <v>402</v>
      </c>
      <c r="DD92">
        <v>133506</v>
      </c>
      <c r="DE92" t="s">
        <v>1045</v>
      </c>
      <c r="DF92" s="30">
        <v>148</v>
      </c>
      <c r="DG92" s="39" t="s">
        <v>402</v>
      </c>
      <c r="DK92" s="30">
        <v>491</v>
      </c>
      <c r="DL92" s="30"/>
      <c r="DM92" s="32"/>
      <c r="DN92" s="32" t="s">
        <v>402</v>
      </c>
      <c r="DO92" s="41">
        <v>132794</v>
      </c>
    </row>
    <row r="93" spans="1:119" ht="15.75" x14ac:dyDescent="0.25">
      <c r="A93" t="s">
        <v>479</v>
      </c>
      <c r="B93" t="s">
        <v>409</v>
      </c>
      <c r="C93" s="52">
        <v>4.817583658917</v>
      </c>
      <c r="D93" s="52">
        <v>5.298163096343</v>
      </c>
      <c r="E93" s="52">
        <v>0.48057943742599996</v>
      </c>
      <c r="F93" s="53">
        <v>9.9755286353249317E-2</v>
      </c>
      <c r="G93" s="45">
        <v>5.4619233585430003</v>
      </c>
      <c r="H93" s="45">
        <v>5.6137185566790002</v>
      </c>
      <c r="I93" s="45">
        <v>0.15179519813599995</v>
      </c>
      <c r="J93" s="46">
        <v>2.7791528399712332E-2</v>
      </c>
      <c r="K93" s="47">
        <v>2</v>
      </c>
      <c r="L93" s="55">
        <f t="shared" si="14"/>
        <v>5.3310473585430005</v>
      </c>
      <c r="M93" s="55">
        <f t="shared" si="15"/>
        <v>5.4828425566790004</v>
      </c>
      <c r="N93" s="55">
        <f t="shared" si="16"/>
        <v>0.15179519813599995</v>
      </c>
      <c r="O93" s="56">
        <f t="shared" si="17"/>
        <v>2.84738041001921E-2</v>
      </c>
      <c r="P93" s="54"/>
      <c r="Q93" s="42">
        <f t="shared" si="18"/>
        <v>40.727232954180018</v>
      </c>
      <c r="R93" s="42">
        <f t="shared" si="19"/>
        <v>44.789989739899738</v>
      </c>
      <c r="S93" s="42">
        <f t="shared" si="20"/>
        <v>45.067989065280798</v>
      </c>
      <c r="T93" s="42">
        <f t="shared" si="21"/>
        <v>46.351246157115206</v>
      </c>
      <c r="AB93" t="s">
        <v>409</v>
      </c>
      <c r="AC93" s="2">
        <v>4.817583658917</v>
      </c>
      <c r="AD93" s="2">
        <v>4.8176501190850001</v>
      </c>
      <c r="AE93" s="2">
        <v>6.6460168000048725E-5</v>
      </c>
      <c r="AF93" s="1">
        <v>1.3795332412554113E-5</v>
      </c>
      <c r="AG93" s="2">
        <v>5.4619233585430003</v>
      </c>
      <c r="AH93" s="2">
        <v>5.4619233585430003</v>
      </c>
      <c r="AI93" s="2">
        <v>0</v>
      </c>
      <c r="AJ93" s="1">
        <v>0</v>
      </c>
      <c r="AM93" t="s">
        <v>409</v>
      </c>
      <c r="AN93" s="2">
        <v>4.817583658917</v>
      </c>
      <c r="AO93" s="2">
        <v>4.9553211593719997</v>
      </c>
      <c r="AP93" s="2">
        <v>0.13773750045499966</v>
      </c>
      <c r="AQ93" s="1">
        <v>2.8590577809698745E-2</v>
      </c>
      <c r="AR93" s="2">
        <v>4.8175868967660005</v>
      </c>
      <c r="AS93" s="2">
        <v>3.2378490004703053E-6</v>
      </c>
      <c r="AT93" s="1">
        <v>6.7208983376495816E-7</v>
      </c>
      <c r="AU93" s="2">
        <v>4.8180039662910001</v>
      </c>
      <c r="AV93" s="2">
        <v>4.2030737400011731E-4</v>
      </c>
      <c r="AW93" s="1">
        <v>8.7244436995330364E-5</v>
      </c>
      <c r="AX93" s="2">
        <v>5.2869507579870003</v>
      </c>
      <c r="AY93" s="2">
        <v>0.46936709907000029</v>
      </c>
      <c r="AZ93" s="1">
        <v>9.7427908325211046E-2</v>
      </c>
      <c r="BA93" s="2">
        <v>4.8175651494650005</v>
      </c>
      <c r="BB93" s="2">
        <v>-1.8509451999548787E-5</v>
      </c>
      <c r="BC93" s="1">
        <v>-3.8420613548223761E-6</v>
      </c>
      <c r="BD93" s="2">
        <v>5.4865784869870007</v>
      </c>
      <c r="BE93" s="2">
        <v>0.66899482807000066</v>
      </c>
      <c r="BF93" s="1">
        <v>0.13886522278274077</v>
      </c>
      <c r="BG93" s="1"/>
      <c r="BH93" t="s">
        <v>409</v>
      </c>
      <c r="BI93" s="2">
        <v>5.4619233585430003</v>
      </c>
      <c r="BJ93" s="2">
        <v>5.5104978219470002</v>
      </c>
      <c r="BK93" s="2">
        <v>4.8574463403999957E-2</v>
      </c>
      <c r="BL93" s="1">
        <v>8.8932890879958228E-3</v>
      </c>
      <c r="BM93" s="2">
        <v>5.4619233585430003</v>
      </c>
      <c r="BN93" s="2">
        <v>0</v>
      </c>
      <c r="BO93" s="1">
        <v>0</v>
      </c>
      <c r="BP93" s="2">
        <v>5.4619233585430003</v>
      </c>
      <c r="BQ93" s="2">
        <v>0</v>
      </c>
      <c r="BR93" s="1">
        <v>0</v>
      </c>
      <c r="BS93" s="2">
        <v>5.5530004774249999</v>
      </c>
      <c r="BT93" s="2">
        <v>9.1077118881999652E-2</v>
      </c>
      <c r="BU93" s="1">
        <v>1.6674917039900573E-2</v>
      </c>
      <c r="BV93" s="2">
        <v>5.4619233585430003</v>
      </c>
      <c r="BW93" s="2">
        <v>0</v>
      </c>
      <c r="BX93" s="1">
        <v>0</v>
      </c>
      <c r="BY93" s="2">
        <v>5.6100641371240005</v>
      </c>
      <c r="BZ93" s="2">
        <v>0.14814077858100028</v>
      </c>
      <c r="CA93" s="1">
        <v>2.7122456478502782E-2</v>
      </c>
      <c r="CC93" t="s">
        <v>409</v>
      </c>
      <c r="CE93" s="23">
        <v>4.817583658917</v>
      </c>
      <c r="CF93" s="23">
        <v>4.6285173378170006</v>
      </c>
      <c r="CG93" s="23">
        <v>-0.18906632109999943</v>
      </c>
      <c r="CH93" s="24">
        <v>-3.9245051977468269E-2</v>
      </c>
      <c r="CI93" s="2">
        <v>5.4619233585430003</v>
      </c>
      <c r="CJ93" s="2">
        <v>5.4619233585430003</v>
      </c>
      <c r="CK93" s="2">
        <v>0</v>
      </c>
      <c r="CL93" s="1">
        <v>0</v>
      </c>
      <c r="CN93" s="25" t="s">
        <v>409</v>
      </c>
      <c r="CO93" s="27">
        <v>0</v>
      </c>
      <c r="CP93" s="27">
        <v>0.13087599999999999</v>
      </c>
      <c r="CQ93" s="28">
        <f t="shared" si="22"/>
        <v>-0.30140217447805556</v>
      </c>
      <c r="CR93" s="27">
        <f t="shared" si="23"/>
        <v>2.5649635325950007</v>
      </c>
      <c r="CU93" s="30">
        <v>508</v>
      </c>
      <c r="CV93" s="30"/>
      <c r="CW93" s="15" t="s">
        <v>409</v>
      </c>
      <c r="CX93" s="33" t="s">
        <v>994</v>
      </c>
      <c r="CY93" s="34" t="s">
        <v>409</v>
      </c>
      <c r="CZ93" s="34" t="s">
        <v>976</v>
      </c>
      <c r="DA93" s="32"/>
      <c r="DB93" s="32"/>
      <c r="DC93" t="s">
        <v>409</v>
      </c>
      <c r="DD93">
        <v>118289</v>
      </c>
      <c r="DE93" t="s">
        <v>1045</v>
      </c>
      <c r="DF93" s="30">
        <v>149</v>
      </c>
      <c r="DG93" s="39" t="s">
        <v>409</v>
      </c>
      <c r="DK93" s="30">
        <v>498</v>
      </c>
      <c r="DL93" s="30"/>
      <c r="DM93" s="32"/>
      <c r="DN93" s="32" t="s">
        <v>409</v>
      </c>
      <c r="DO93" s="41">
        <v>117823</v>
      </c>
    </row>
    <row r="94" spans="1:119" ht="15.75" x14ac:dyDescent="0.25">
      <c r="A94" t="s">
        <v>480</v>
      </c>
      <c r="B94" t="s">
        <v>211</v>
      </c>
      <c r="C94" s="52">
        <v>5.5465975565930004</v>
      </c>
      <c r="D94" s="52">
        <v>6.1440365136890005</v>
      </c>
      <c r="E94" s="52">
        <v>0.59743895709600014</v>
      </c>
      <c r="F94" s="53">
        <v>0.10771269251107832</v>
      </c>
      <c r="G94" s="45">
        <v>5.4060794092840005</v>
      </c>
      <c r="H94" s="45">
        <v>5.6597056581730003</v>
      </c>
      <c r="I94" s="45">
        <v>0.25362624888899976</v>
      </c>
      <c r="J94" s="46">
        <v>4.6915006178681135E-2</v>
      </c>
      <c r="K94" s="47">
        <v>3</v>
      </c>
      <c r="L94" s="55">
        <f t="shared" si="14"/>
        <v>5.2323114092840006</v>
      </c>
      <c r="M94" s="55">
        <f t="shared" si="15"/>
        <v>5.4859376581730004</v>
      </c>
      <c r="N94" s="55">
        <f t="shared" si="16"/>
        <v>0.25362624888899976</v>
      </c>
      <c r="O94" s="56">
        <f t="shared" si="17"/>
        <v>4.8473079878039303E-2</v>
      </c>
      <c r="P94" s="54"/>
      <c r="Q94" s="42">
        <f t="shared" si="18"/>
        <v>40.244937684336932</v>
      </c>
      <c r="R94" s="42">
        <f t="shared" si="19"/>
        <v>44.579828282257424</v>
      </c>
      <c r="S94" s="42">
        <f t="shared" si="20"/>
        <v>37.964543932230939</v>
      </c>
      <c r="T94" s="42">
        <f t="shared" si="21"/>
        <v>39.804802302791302</v>
      </c>
      <c r="AB94" t="s">
        <v>211</v>
      </c>
      <c r="AC94" s="2">
        <v>5.5465975565930004</v>
      </c>
      <c r="AD94" s="2">
        <v>5.5472868931799999</v>
      </c>
      <c r="AE94" s="2">
        <v>6.8933658699954492E-4</v>
      </c>
      <c r="AF94" s="1">
        <v>1.2428098126213616E-4</v>
      </c>
      <c r="AG94" s="2">
        <v>5.4060794092840005</v>
      </c>
      <c r="AH94" s="2">
        <v>5.4061320551610006</v>
      </c>
      <c r="AI94" s="2">
        <v>5.2645877000045971E-5</v>
      </c>
      <c r="AJ94" s="1">
        <v>9.7382729727639291E-6</v>
      </c>
      <c r="AM94" t="s">
        <v>211</v>
      </c>
      <c r="AN94" s="2">
        <v>5.5465975565930004</v>
      </c>
      <c r="AO94" s="2">
        <v>5.8312873148020001</v>
      </c>
      <c r="AP94" s="2">
        <v>0.28468975820899978</v>
      </c>
      <c r="AQ94" s="1">
        <v>5.1326918043765657E-2</v>
      </c>
      <c r="AR94" s="2">
        <v>5.5466271820489998</v>
      </c>
      <c r="AS94" s="2">
        <v>2.9625455999493511E-5</v>
      </c>
      <c r="AT94" s="1">
        <v>5.3411944344653266E-6</v>
      </c>
      <c r="AU94" s="2">
        <v>5.5475923714539999</v>
      </c>
      <c r="AV94" s="2">
        <v>9.9481486099950445E-4</v>
      </c>
      <c r="AW94" s="1">
        <v>1.7935587553436451E-4</v>
      </c>
      <c r="AX94" s="2">
        <v>5.9992958546900006</v>
      </c>
      <c r="AY94" s="2">
        <v>0.45269829809700024</v>
      </c>
      <c r="AZ94" s="1">
        <v>8.1617296636006587E-2</v>
      </c>
      <c r="BA94" s="2">
        <v>5.5464335870169998</v>
      </c>
      <c r="BB94" s="2">
        <v>-1.639695760005111E-4</v>
      </c>
      <c r="BC94" s="1">
        <v>-2.9562190933720721E-5</v>
      </c>
      <c r="BD94" s="2">
        <v>6.4162922663139996</v>
      </c>
      <c r="BE94" s="2">
        <v>0.86969470972099927</v>
      </c>
      <c r="BF94" s="1">
        <v>0.1567978748858804</v>
      </c>
      <c r="BG94" s="1"/>
      <c r="BH94" t="s">
        <v>211</v>
      </c>
      <c r="BI94" s="2">
        <v>5.4060794092840005</v>
      </c>
      <c r="BJ94" s="2">
        <v>5.5125814184290007</v>
      </c>
      <c r="BK94" s="2">
        <v>0.10650200914500019</v>
      </c>
      <c r="BL94" s="1">
        <v>1.9700415232913805E-2</v>
      </c>
      <c r="BM94" s="2">
        <v>5.4060817513530006</v>
      </c>
      <c r="BN94" s="2">
        <v>2.3420690000719446E-6</v>
      </c>
      <c r="BO94" s="1">
        <v>4.3322874541018557E-7</v>
      </c>
      <c r="BP94" s="2">
        <v>5.4062208332860004</v>
      </c>
      <c r="BQ94" s="2">
        <v>1.4142400199990135E-4</v>
      </c>
      <c r="BR94" s="1">
        <v>2.616017843856127E-5</v>
      </c>
      <c r="BS94" s="2">
        <v>5.588921154406</v>
      </c>
      <c r="BT94" s="2">
        <v>0.18284174512199947</v>
      </c>
      <c r="BU94" s="1">
        <v>3.3821505619765886E-2</v>
      </c>
      <c r="BV94" s="2">
        <v>5.4060663235219995</v>
      </c>
      <c r="BW94" s="2">
        <v>-1.3085762001097123E-5</v>
      </c>
      <c r="BX94" s="1">
        <v>-2.4205641483224618E-6</v>
      </c>
      <c r="BY94" s="2">
        <v>5.7262186813340001</v>
      </c>
      <c r="BZ94" s="2">
        <v>0.32013927204999959</v>
      </c>
      <c r="CA94" s="1">
        <v>5.9218381346788231E-2</v>
      </c>
      <c r="CC94" t="s">
        <v>211</v>
      </c>
      <c r="CE94" s="23">
        <v>5.5465975565930004</v>
      </c>
      <c r="CF94" s="23">
        <v>5.2749296534000001</v>
      </c>
      <c r="CG94" s="23">
        <v>-0.27166790319300027</v>
      </c>
      <c r="CH94" s="24">
        <v>-4.8979198584559354E-2</v>
      </c>
      <c r="CI94" s="2">
        <v>5.4060794092840005</v>
      </c>
      <c r="CJ94" s="2">
        <v>5.3399831289169999</v>
      </c>
      <c r="CK94" s="2">
        <v>-6.6096280367000659E-2</v>
      </c>
      <c r="CL94" s="1">
        <v>-1.2226287363350935E-2</v>
      </c>
      <c r="CN94" s="25" t="s">
        <v>211</v>
      </c>
      <c r="CO94" s="27">
        <v>0</v>
      </c>
      <c r="CP94" s="27">
        <v>0.17376800000000001</v>
      </c>
      <c r="CQ94" s="28">
        <f t="shared" si="22"/>
        <v>-0.38223326401830404</v>
      </c>
      <c r="CR94" s="27">
        <f t="shared" si="23"/>
        <v>2.7669048191910002</v>
      </c>
      <c r="CU94" s="30">
        <v>288</v>
      </c>
      <c r="CV94" s="30"/>
      <c r="CW94" s="15" t="s">
        <v>211</v>
      </c>
      <c r="CX94" s="33" t="s">
        <v>603</v>
      </c>
      <c r="CY94" s="34" t="s">
        <v>211</v>
      </c>
      <c r="CZ94" s="34" t="s">
        <v>989</v>
      </c>
      <c r="DA94" s="32"/>
      <c r="DB94" s="32"/>
      <c r="DC94" t="s">
        <v>211</v>
      </c>
      <c r="DD94">
        <v>137821</v>
      </c>
      <c r="DE94" t="s">
        <v>1045</v>
      </c>
      <c r="DF94" s="30">
        <v>152</v>
      </c>
      <c r="DG94" s="39" t="s">
        <v>211</v>
      </c>
      <c r="DK94" s="30">
        <v>300</v>
      </c>
      <c r="DL94" s="30"/>
      <c r="DM94" s="32"/>
      <c r="DN94" s="32" t="s">
        <v>211</v>
      </c>
      <c r="DO94" s="41">
        <v>136594</v>
      </c>
    </row>
    <row r="95" spans="1:119" ht="15.75" x14ac:dyDescent="0.25">
      <c r="A95" t="s">
        <v>481</v>
      </c>
      <c r="B95" t="s">
        <v>214</v>
      </c>
      <c r="C95" s="52">
        <v>5.3511639384270007</v>
      </c>
      <c r="D95" s="52">
        <v>6.2761789047919994</v>
      </c>
      <c r="E95" s="52">
        <v>0.92501496636499869</v>
      </c>
      <c r="F95" s="53">
        <v>0.1728623860170711</v>
      </c>
      <c r="G95" s="45">
        <v>5.8578460839020003</v>
      </c>
      <c r="H95" s="45">
        <v>6.1170931555430004</v>
      </c>
      <c r="I95" s="45">
        <v>0.25924707164100003</v>
      </c>
      <c r="J95" s="46">
        <v>4.4256381599618887E-2</v>
      </c>
      <c r="K95" s="47">
        <v>2</v>
      </c>
      <c r="L95" s="55">
        <f t="shared" si="14"/>
        <v>5.7146310839020007</v>
      </c>
      <c r="M95" s="55">
        <f t="shared" si="15"/>
        <v>5.9738781555430007</v>
      </c>
      <c r="N95" s="55">
        <f t="shared" si="16"/>
        <v>0.25924707164100003</v>
      </c>
      <c r="O95" s="56">
        <f t="shared" si="17"/>
        <v>4.5365495661004916E-2</v>
      </c>
      <c r="P95" s="54"/>
      <c r="Q95" s="42">
        <f t="shared" si="18"/>
        <v>57.332875538940385</v>
      </c>
      <c r="R95" s="42">
        <f t="shared" si="19"/>
        <v>67.243573201821391</v>
      </c>
      <c r="S95" s="42">
        <f t="shared" si="20"/>
        <v>61.227096843649228</v>
      </c>
      <c r="T95" s="42">
        <f t="shared" si="21"/>
        <v>64.004694439845721</v>
      </c>
      <c r="AB95" t="s">
        <v>214</v>
      </c>
      <c r="AC95" s="2">
        <v>5.3511639384270007</v>
      </c>
      <c r="AD95" s="2">
        <v>5.3519964996220004</v>
      </c>
      <c r="AE95" s="2">
        <v>8.3256119499974801E-4</v>
      </c>
      <c r="AF95" s="1">
        <v>1.5558506608647898E-4</v>
      </c>
      <c r="AG95" s="2">
        <v>5.8578460839020003</v>
      </c>
      <c r="AH95" s="2">
        <v>5.8578460839020003</v>
      </c>
      <c r="AI95" s="2">
        <v>0</v>
      </c>
      <c r="AJ95" s="1">
        <v>0</v>
      </c>
      <c r="AM95" t="s">
        <v>214</v>
      </c>
      <c r="AN95" s="2">
        <v>5.3511639384270007</v>
      </c>
      <c r="AO95" s="2">
        <v>5.7013410608999999</v>
      </c>
      <c r="AP95" s="2">
        <v>0.35017712247299926</v>
      </c>
      <c r="AQ95" s="1">
        <v>6.5439430842018906E-2</v>
      </c>
      <c r="AR95" s="2">
        <v>5.3511989095160004</v>
      </c>
      <c r="AS95" s="2">
        <v>3.4971088999746769E-5</v>
      </c>
      <c r="AT95" s="1">
        <v>6.5352303540202664E-6</v>
      </c>
      <c r="AU95" s="2">
        <v>5.3516771467129995</v>
      </c>
      <c r="AV95" s="2">
        <v>5.1320828599887847E-4</v>
      </c>
      <c r="AW95" s="1">
        <v>9.5905917274090923E-5</v>
      </c>
      <c r="AX95" s="2">
        <v>5.7480836588799997</v>
      </c>
      <c r="AY95" s="2">
        <v>0.39691972045299906</v>
      </c>
      <c r="AZ95" s="1">
        <v>7.4174464662294659E-2</v>
      </c>
      <c r="BA95" s="2">
        <v>5.3509716313259998</v>
      </c>
      <c r="BB95" s="2">
        <v>-1.9230710100082149E-4</v>
      </c>
      <c r="BC95" s="1">
        <v>-3.5937434026241222E-5</v>
      </c>
      <c r="BD95" s="2">
        <v>6.2662555405460001</v>
      </c>
      <c r="BE95" s="2">
        <v>0.91509160211899943</v>
      </c>
      <c r="BF95" s="1">
        <v>0.17100795502594801</v>
      </c>
      <c r="BG95" s="1"/>
      <c r="BH95" t="s">
        <v>214</v>
      </c>
      <c r="BI95" s="2">
        <v>5.8578460839020003</v>
      </c>
      <c r="BJ95" s="2">
        <v>5.9099156154179999</v>
      </c>
      <c r="BK95" s="2">
        <v>5.2069531515999579E-2</v>
      </c>
      <c r="BL95" s="1">
        <v>8.8888527916587516E-3</v>
      </c>
      <c r="BM95" s="2">
        <v>5.8578460839020003</v>
      </c>
      <c r="BN95" s="2">
        <v>0</v>
      </c>
      <c r="BO95" s="1">
        <v>0</v>
      </c>
      <c r="BP95" s="2">
        <v>5.8578460839020003</v>
      </c>
      <c r="BQ95" s="2">
        <v>0</v>
      </c>
      <c r="BR95" s="1">
        <v>0</v>
      </c>
      <c r="BS95" s="2">
        <v>5.9554764554949999</v>
      </c>
      <c r="BT95" s="2">
        <v>9.7630371592999587E-2</v>
      </c>
      <c r="BU95" s="1">
        <v>1.6666598984445578E-2</v>
      </c>
      <c r="BV95" s="2">
        <v>5.8578460839020003</v>
      </c>
      <c r="BW95" s="2">
        <v>0</v>
      </c>
      <c r="BX95" s="1">
        <v>0</v>
      </c>
      <c r="BY95" s="2">
        <v>6.1115158548970001</v>
      </c>
      <c r="BZ95" s="2">
        <v>0.25366977099499977</v>
      </c>
      <c r="CA95" s="1">
        <v>4.3304273851119436E-2</v>
      </c>
      <c r="CC95" t="s">
        <v>214</v>
      </c>
      <c r="CE95" s="23">
        <v>5.3511639384270007</v>
      </c>
      <c r="CF95" s="23">
        <v>5.3686377056639998</v>
      </c>
      <c r="CG95" s="23">
        <v>1.7473767236999116E-2</v>
      </c>
      <c r="CH95" s="24">
        <v>3.2654142982836013E-3</v>
      </c>
      <c r="CI95" s="2">
        <v>5.8578460839020003</v>
      </c>
      <c r="CJ95" s="2">
        <v>5.8578460839020003</v>
      </c>
      <c r="CK95" s="2">
        <v>0</v>
      </c>
      <c r="CL95" s="1">
        <v>0</v>
      </c>
      <c r="CN95" s="25" t="s">
        <v>214</v>
      </c>
      <c r="CO95" s="27">
        <v>0</v>
      </c>
      <c r="CP95" s="27">
        <v>0.14321500000000001</v>
      </c>
      <c r="CQ95" s="28">
        <f t="shared" si="22"/>
        <v>-0.20835653303441393</v>
      </c>
      <c r="CR95" s="27">
        <f t="shared" si="23"/>
        <v>6.7416100165410011</v>
      </c>
      <c r="CU95" s="30">
        <v>291</v>
      </c>
      <c r="CV95" s="30"/>
      <c r="CW95" s="15" t="s">
        <v>214</v>
      </c>
      <c r="CX95" s="33" t="s">
        <v>603</v>
      </c>
      <c r="CY95" s="34" t="s">
        <v>214</v>
      </c>
      <c r="CZ95" s="34" t="s">
        <v>989</v>
      </c>
      <c r="DA95" s="32"/>
      <c r="DB95" s="32"/>
      <c r="DC95" t="s">
        <v>214</v>
      </c>
      <c r="DD95">
        <v>93335</v>
      </c>
      <c r="DE95" t="s">
        <v>1045</v>
      </c>
      <c r="DF95" s="30">
        <v>153</v>
      </c>
      <c r="DG95" s="39" t="s">
        <v>214</v>
      </c>
      <c r="DK95" s="30">
        <v>303</v>
      </c>
      <c r="DL95" s="30"/>
      <c r="DM95" s="32"/>
      <c r="DN95" s="32" t="s">
        <v>214</v>
      </c>
      <c r="DO95" s="41">
        <v>92850</v>
      </c>
    </row>
    <row r="96" spans="1:119" ht="15.75" x14ac:dyDescent="0.25">
      <c r="A96" t="s">
        <v>482</v>
      </c>
      <c r="B96" t="s">
        <v>221</v>
      </c>
      <c r="C96" s="52">
        <v>2.6638016766320001</v>
      </c>
      <c r="D96" s="52">
        <v>2.4983085189679999</v>
      </c>
      <c r="E96" s="52">
        <v>-0.16549315766400019</v>
      </c>
      <c r="F96" s="53">
        <v>-6.2126681244995256E-2</v>
      </c>
      <c r="G96" s="45">
        <v>2.5058014580009997</v>
      </c>
      <c r="H96" s="45">
        <v>2.5113309646029998</v>
      </c>
      <c r="I96" s="45">
        <v>5.5295066020000228E-3</v>
      </c>
      <c r="J96" s="46">
        <v>2.2066818519657101E-3</v>
      </c>
      <c r="K96" s="47">
        <v>4</v>
      </c>
      <c r="L96" s="55">
        <f t="shared" si="14"/>
        <v>2.3216164580009999</v>
      </c>
      <c r="M96" s="55">
        <f t="shared" si="15"/>
        <v>2.3271459646029999</v>
      </c>
      <c r="N96" s="55">
        <f t="shared" si="16"/>
        <v>5.5295066020000228E-3</v>
      </c>
      <c r="O96" s="56">
        <f t="shared" si="17"/>
        <v>2.3817485368626042E-3</v>
      </c>
      <c r="P96" s="54"/>
      <c r="Q96" s="42">
        <f t="shared" si="18"/>
        <v>29.804774004274126</v>
      </c>
      <c r="R96" s="42">
        <f t="shared" si="19"/>
        <v>27.953102310131467</v>
      </c>
      <c r="S96" s="42">
        <f t="shared" si="20"/>
        <v>25.976128201409789</v>
      </c>
      <c r="T96" s="42">
        <f t="shared" si="21"/>
        <v>26.037996806746854</v>
      </c>
      <c r="AB96" t="s">
        <v>221</v>
      </c>
      <c r="AC96" s="2">
        <v>2.6638016766320001</v>
      </c>
      <c r="AD96" s="2">
        <v>2.6635896070130003</v>
      </c>
      <c r="AE96" s="2">
        <v>-2.1206961899977728E-4</v>
      </c>
      <c r="AF96" s="1">
        <v>-7.9611639582684429E-5</v>
      </c>
      <c r="AG96" s="2">
        <v>2.5058014580009997</v>
      </c>
      <c r="AH96" s="2">
        <v>2.5056193453580002</v>
      </c>
      <c r="AI96" s="2">
        <v>-1.8211264299949903E-4</v>
      </c>
      <c r="AJ96" s="1">
        <v>-7.2676405554005533E-5</v>
      </c>
      <c r="AM96" t="s">
        <v>221</v>
      </c>
      <c r="AN96" s="2">
        <v>2.6638016766320001</v>
      </c>
      <c r="AO96" s="2">
        <v>2.6689772626319996</v>
      </c>
      <c r="AP96" s="2">
        <v>5.1755859999995657E-3</v>
      </c>
      <c r="AQ96" s="1">
        <v>1.9429321805005248E-3</v>
      </c>
      <c r="AR96" s="2">
        <v>2.6637933758000001</v>
      </c>
      <c r="AS96" s="2">
        <v>-8.3008319999855473E-6</v>
      </c>
      <c r="AT96" s="1">
        <v>-3.1161599126556498E-6</v>
      </c>
      <c r="AU96" s="2">
        <v>2.6641869396879998</v>
      </c>
      <c r="AV96" s="2">
        <v>3.8526305599972943E-4</v>
      </c>
      <c r="AW96" s="1">
        <v>1.446290312748958E-4</v>
      </c>
      <c r="AX96" s="2">
        <v>2.751441867164</v>
      </c>
      <c r="AY96" s="2">
        <v>8.7640190531999895E-2</v>
      </c>
      <c r="AZ96" s="1">
        <v>3.2900418713906851E-2</v>
      </c>
      <c r="BA96" s="2">
        <v>2.6638463649849999</v>
      </c>
      <c r="BB96" s="2">
        <v>4.468835299986651E-5</v>
      </c>
      <c r="BC96" s="1">
        <v>1.6776156195069523E-5</v>
      </c>
      <c r="BD96" s="2">
        <v>2.7555771628800003</v>
      </c>
      <c r="BE96" s="2">
        <v>9.1775486248000249E-2</v>
      </c>
      <c r="BF96" s="1">
        <v>3.4452822465386147E-2</v>
      </c>
      <c r="BG96" s="1"/>
      <c r="BH96" t="s">
        <v>221</v>
      </c>
      <c r="BI96" s="2">
        <v>2.5058014580009997</v>
      </c>
      <c r="BJ96" s="2">
        <v>2.5226291673889998</v>
      </c>
      <c r="BK96" s="2">
        <v>1.6827709388000045E-2</v>
      </c>
      <c r="BL96" s="1">
        <v>6.7154998789985265E-3</v>
      </c>
      <c r="BM96" s="2">
        <v>2.505793909221</v>
      </c>
      <c r="BN96" s="2">
        <v>-7.5487799997553395E-6</v>
      </c>
      <c r="BO96" s="1">
        <v>-3.0125211938288879E-6</v>
      </c>
      <c r="BP96" s="2">
        <v>2.5057818324000003</v>
      </c>
      <c r="BQ96" s="2">
        <v>-1.9625600999439996E-5</v>
      </c>
      <c r="BR96" s="1">
        <v>-7.8320654402908262E-6</v>
      </c>
      <c r="BS96" s="2">
        <v>2.5589122633270001</v>
      </c>
      <c r="BT96" s="2">
        <v>5.3110805326000321E-2</v>
      </c>
      <c r="BU96" s="1">
        <v>2.1195137051428409E-2</v>
      </c>
      <c r="BV96" s="2">
        <v>2.5058428097890002</v>
      </c>
      <c r="BW96" s="2">
        <v>4.1351788000465461E-5</v>
      </c>
      <c r="BX96" s="1">
        <v>1.6502419961657218E-5</v>
      </c>
      <c r="BY96" s="2">
        <v>2.5738065607230003</v>
      </c>
      <c r="BZ96" s="2">
        <v>6.8005102722000554E-2</v>
      </c>
      <c r="CA96" s="1">
        <v>2.7139062635972582E-2</v>
      </c>
      <c r="CC96" t="s">
        <v>221</v>
      </c>
      <c r="CE96" s="23">
        <v>2.6638016766320001</v>
      </c>
      <c r="CF96" s="23">
        <v>2.400280770263</v>
      </c>
      <c r="CG96" s="23">
        <v>-0.26352090636900005</v>
      </c>
      <c r="CH96" s="24">
        <v>-9.892662381014225E-2</v>
      </c>
      <c r="CI96" s="2">
        <v>2.5058014580009997</v>
      </c>
      <c r="CJ96" s="2">
        <v>2.4422133827220001</v>
      </c>
      <c r="CK96" s="2">
        <v>-6.3588075278999678E-2</v>
      </c>
      <c r="CL96" s="1">
        <v>-2.5376342198207114E-2</v>
      </c>
      <c r="CN96" s="25" t="s">
        <v>221</v>
      </c>
      <c r="CO96" s="27">
        <v>0</v>
      </c>
      <c r="CP96" s="27">
        <v>0.18418499999999999</v>
      </c>
      <c r="CQ96" s="28">
        <f t="shared" si="22"/>
        <v>-0.14818495067495052</v>
      </c>
      <c r="CR96" s="27">
        <f t="shared" si="23"/>
        <v>6.290505838634</v>
      </c>
      <c r="CU96" s="30">
        <v>299</v>
      </c>
      <c r="CV96" s="30"/>
      <c r="CW96" s="15" t="s">
        <v>221</v>
      </c>
      <c r="CX96" s="33" t="s">
        <v>603</v>
      </c>
      <c r="CY96" s="34" t="s">
        <v>221</v>
      </c>
      <c r="CZ96" s="34" t="s">
        <v>989</v>
      </c>
      <c r="DA96" s="32"/>
      <c r="DB96" s="32"/>
      <c r="DC96" t="s">
        <v>221</v>
      </c>
      <c r="DD96">
        <v>89375</v>
      </c>
      <c r="DE96" t="s">
        <v>1045</v>
      </c>
      <c r="DF96" s="30">
        <v>154</v>
      </c>
      <c r="DG96" s="39" t="s">
        <v>221</v>
      </c>
      <c r="DK96" s="30">
        <v>310</v>
      </c>
      <c r="DL96" s="30"/>
      <c r="DM96" s="32"/>
      <c r="DN96" s="32" t="s">
        <v>221</v>
      </c>
      <c r="DO96" s="41">
        <v>88912</v>
      </c>
    </row>
    <row r="97" spans="1:119" ht="15.75" x14ac:dyDescent="0.25">
      <c r="A97" t="s">
        <v>483</v>
      </c>
      <c r="B97" t="s">
        <v>315</v>
      </c>
      <c r="C97" s="52">
        <v>6.7132282401000003</v>
      </c>
      <c r="D97" s="52">
        <v>7.7369265673690002</v>
      </c>
      <c r="E97" s="52">
        <v>1.0236983272689999</v>
      </c>
      <c r="F97" s="53">
        <v>0.15248972486205101</v>
      </c>
      <c r="G97" s="45">
        <v>7.5258614231240006</v>
      </c>
      <c r="H97" s="45">
        <v>7.7722578190090008</v>
      </c>
      <c r="I97" s="45">
        <v>0.24639639588500017</v>
      </c>
      <c r="J97" s="46">
        <v>3.2739959192966447E-2</v>
      </c>
      <c r="K97" s="47">
        <v>1</v>
      </c>
      <c r="L97" s="55">
        <f t="shared" si="14"/>
        <v>7.3685564231240006</v>
      </c>
      <c r="M97" s="55">
        <f t="shared" si="15"/>
        <v>7.6149528190090008</v>
      </c>
      <c r="N97" s="55">
        <f t="shared" si="16"/>
        <v>0.24639639588500017</v>
      </c>
      <c r="O97" s="56">
        <f t="shared" si="17"/>
        <v>3.3438896540407714E-2</v>
      </c>
      <c r="P97" s="54"/>
      <c r="Q97" s="42">
        <f t="shared" si="18"/>
        <v>50.229915750841748</v>
      </c>
      <c r="R97" s="42">
        <f t="shared" si="19"/>
        <v>57.889461783531615</v>
      </c>
      <c r="S97" s="42">
        <f t="shared" si="20"/>
        <v>55.133231748028436</v>
      </c>
      <c r="T97" s="42">
        <f t="shared" si="21"/>
        <v>56.976826180389082</v>
      </c>
      <c r="AB97" t="s">
        <v>315</v>
      </c>
      <c r="AC97" s="2">
        <v>6.7132282401000003</v>
      </c>
      <c r="AD97" s="2">
        <v>6.7111895271969999</v>
      </c>
      <c r="AE97" s="2">
        <v>-2.0387129030003948E-3</v>
      </c>
      <c r="AF97" s="1">
        <v>-3.0368592130125847E-4</v>
      </c>
      <c r="AG97" s="2">
        <v>7.5258614231240006</v>
      </c>
      <c r="AH97" s="2">
        <v>7.5258614231240006</v>
      </c>
      <c r="AI97" s="2">
        <v>0</v>
      </c>
      <c r="AJ97" s="1">
        <v>0</v>
      </c>
      <c r="AM97" t="s">
        <v>315</v>
      </c>
      <c r="AN97" s="2">
        <v>6.7132282401000003</v>
      </c>
      <c r="AO97" s="2">
        <v>7.066592553345</v>
      </c>
      <c r="AP97" s="2">
        <v>0.35336431324499973</v>
      </c>
      <c r="AQ97" s="1">
        <v>5.2637017632479008E-2</v>
      </c>
      <c r="AR97" s="2">
        <v>6.7131422436820003</v>
      </c>
      <c r="AS97" s="2">
        <v>-8.5996418000000574E-5</v>
      </c>
      <c r="AT97" s="1">
        <v>-1.2809994673847045E-5</v>
      </c>
      <c r="AU97" s="2">
        <v>6.7116639439979995</v>
      </c>
      <c r="AV97" s="2">
        <v>-1.5642961020008173E-3</v>
      </c>
      <c r="AW97" s="1">
        <v>-2.3301696978762567E-4</v>
      </c>
      <c r="AX97" s="2">
        <v>7.0956446762239995</v>
      </c>
      <c r="AY97" s="2">
        <v>0.38241643612399923</v>
      </c>
      <c r="AZ97" s="1">
        <v>5.6964611129965509E-2</v>
      </c>
      <c r="BA97" s="2">
        <v>6.7137017082770001</v>
      </c>
      <c r="BB97" s="2">
        <v>4.7346817699978061E-4</v>
      </c>
      <c r="BC97" s="1">
        <v>7.0527644832872209E-5</v>
      </c>
      <c r="BD97" s="2">
        <v>7.6257520283819993</v>
      </c>
      <c r="BE97" s="2">
        <v>0.91252378828199898</v>
      </c>
      <c r="BF97" s="1">
        <v>0.13592920658219809</v>
      </c>
      <c r="BG97" s="1"/>
      <c r="BH97" t="s">
        <v>315</v>
      </c>
      <c r="BI97" s="2">
        <v>7.5258614231240006</v>
      </c>
      <c r="BJ97" s="2">
        <v>7.5922448143240002</v>
      </c>
      <c r="BK97" s="2">
        <v>6.6383391199999586E-2</v>
      </c>
      <c r="BL97" s="1">
        <v>8.8207033677273981E-3</v>
      </c>
      <c r="BM97" s="2">
        <v>7.5258614231240006</v>
      </c>
      <c r="BN97" s="2">
        <v>0</v>
      </c>
      <c r="BO97" s="1">
        <v>0</v>
      </c>
      <c r="BP97" s="2">
        <v>7.5258614231240006</v>
      </c>
      <c r="BQ97" s="2">
        <v>0</v>
      </c>
      <c r="BR97" s="1">
        <v>0</v>
      </c>
      <c r="BS97" s="2">
        <v>7.6503302816229999</v>
      </c>
      <c r="BT97" s="2">
        <v>0.12446885849899925</v>
      </c>
      <c r="BU97" s="1">
        <v>1.6538818814356E-2</v>
      </c>
      <c r="BV97" s="2">
        <v>7.5258614231240006</v>
      </c>
      <c r="BW97" s="2">
        <v>0</v>
      </c>
      <c r="BX97" s="1">
        <v>0</v>
      </c>
      <c r="BY97" s="2">
        <v>7.739318498896</v>
      </c>
      <c r="BZ97" s="2">
        <v>0.21345707577199935</v>
      </c>
      <c r="CA97" s="1">
        <v>2.8363141940951773E-2</v>
      </c>
      <c r="CC97" t="s">
        <v>315</v>
      </c>
      <c r="CE97" s="23">
        <v>6.7132282401000003</v>
      </c>
      <c r="CF97" s="23">
        <v>6.8248782073259999</v>
      </c>
      <c r="CG97" s="23">
        <v>0.11164996722599962</v>
      </c>
      <c r="CH97" s="24">
        <v>1.6631337894797465E-2</v>
      </c>
      <c r="CI97" s="2">
        <v>7.5258614231240006</v>
      </c>
      <c r="CJ97" s="2">
        <v>7.5258614231240006</v>
      </c>
      <c r="CK97" s="2">
        <v>0</v>
      </c>
      <c r="CL97" s="1">
        <v>0</v>
      </c>
      <c r="CN97" s="25" t="s">
        <v>315</v>
      </c>
      <c r="CO97" s="27">
        <v>0</v>
      </c>
      <c r="CP97" s="27">
        <v>0.157305</v>
      </c>
      <c r="CQ97" s="28">
        <f t="shared" si="22"/>
        <v>-0.10340040534181796</v>
      </c>
      <c r="CR97" s="27">
        <f t="shared" si="23"/>
        <v>5.4641540301170002</v>
      </c>
      <c r="CU97" s="30">
        <v>402</v>
      </c>
      <c r="CV97" s="30"/>
      <c r="CW97" s="15" t="s">
        <v>315</v>
      </c>
      <c r="CX97" s="33" t="s">
        <v>603</v>
      </c>
      <c r="CY97" s="34" t="s">
        <v>315</v>
      </c>
      <c r="CZ97" s="34" t="s">
        <v>989</v>
      </c>
      <c r="DA97" s="32"/>
      <c r="DB97" s="32"/>
      <c r="DC97" t="s">
        <v>315</v>
      </c>
      <c r="DD97">
        <v>133650</v>
      </c>
      <c r="DE97" t="s">
        <v>1045</v>
      </c>
      <c r="DF97" s="30">
        <v>155</v>
      </c>
      <c r="DG97" s="39" t="s">
        <v>315</v>
      </c>
      <c r="DK97" s="30">
        <v>404</v>
      </c>
      <c r="DL97" s="30"/>
      <c r="DM97" s="32"/>
      <c r="DN97" s="32" t="s">
        <v>315</v>
      </c>
      <c r="DO97" s="41">
        <v>132793</v>
      </c>
    </row>
    <row r="98" spans="1:119" ht="15.75" x14ac:dyDescent="0.25">
      <c r="A98" t="s">
        <v>484</v>
      </c>
      <c r="B98" t="s">
        <v>321</v>
      </c>
      <c r="C98" s="52">
        <v>10.648003718271001</v>
      </c>
      <c r="D98" s="52">
        <v>12.537537416898999</v>
      </c>
      <c r="E98" s="52">
        <v>1.8895336986279982</v>
      </c>
      <c r="F98" s="53">
        <v>0.17745426735583603</v>
      </c>
      <c r="G98" s="45">
        <v>11.093890306381001</v>
      </c>
      <c r="H98" s="45">
        <v>11.714779492409001</v>
      </c>
      <c r="I98" s="45">
        <v>0.62088918602800014</v>
      </c>
      <c r="J98" s="46">
        <v>5.596676809314368E-2</v>
      </c>
      <c r="K98" s="47">
        <v>1</v>
      </c>
      <c r="L98" s="55">
        <f t="shared" si="14"/>
        <v>10.936451306381</v>
      </c>
      <c r="M98" s="55">
        <f t="shared" si="15"/>
        <v>11.557340492409001</v>
      </c>
      <c r="N98" s="55">
        <f t="shared" si="16"/>
        <v>0.62088918602800014</v>
      </c>
      <c r="O98" s="56">
        <f t="shared" si="17"/>
        <v>5.6772454668703648E-2</v>
      </c>
      <c r="P98" s="54"/>
      <c r="Q98" s="42">
        <f t="shared" si="18"/>
        <v>72.235890793258093</v>
      </c>
      <c r="R98" s="42">
        <f t="shared" si="19"/>
        <v>85.05445787077187</v>
      </c>
      <c r="S98" s="42">
        <f t="shared" si="20"/>
        <v>74.192714722473994</v>
      </c>
      <c r="T98" s="42">
        <f t="shared" si="21"/>
        <v>78.404817255803692</v>
      </c>
      <c r="AB98" t="s">
        <v>321</v>
      </c>
      <c r="AC98" s="2">
        <v>10.648003718271001</v>
      </c>
      <c r="AD98" s="2">
        <v>10.65160503716</v>
      </c>
      <c r="AE98" s="2">
        <v>3.6013188889985059E-3</v>
      </c>
      <c r="AF98" s="1">
        <v>3.3821540490439273E-4</v>
      </c>
      <c r="AG98" s="2">
        <v>11.093890306381001</v>
      </c>
      <c r="AH98" s="2">
        <v>11.093890306381001</v>
      </c>
      <c r="AI98" s="2">
        <v>0</v>
      </c>
      <c r="AJ98" s="1">
        <v>0</v>
      </c>
      <c r="AM98" t="s">
        <v>321</v>
      </c>
      <c r="AN98" s="2">
        <v>10.648003718271001</v>
      </c>
      <c r="AO98" s="2">
        <v>11.213132958475999</v>
      </c>
      <c r="AP98" s="2">
        <v>0.56512924020499788</v>
      </c>
      <c r="AQ98" s="1">
        <v>5.3073726790242172E-2</v>
      </c>
      <c r="AR98" s="2">
        <v>10.648154737501999</v>
      </c>
      <c r="AS98" s="2">
        <v>1.5101923099791748E-4</v>
      </c>
      <c r="AT98" s="1">
        <v>1.4182867981045337E-5</v>
      </c>
      <c r="AU98" s="2">
        <v>10.650009941965001</v>
      </c>
      <c r="AV98" s="2">
        <v>2.0062236939999423E-3</v>
      </c>
      <c r="AW98" s="1">
        <v>1.8841312860902234E-4</v>
      </c>
      <c r="AX98" s="2">
        <v>11.547415761590001</v>
      </c>
      <c r="AY98" s="2">
        <v>0.89941204331899982</v>
      </c>
      <c r="AZ98" s="1">
        <v>8.446766803581135E-2</v>
      </c>
      <c r="BA98" s="2">
        <v>10.647173655688999</v>
      </c>
      <c r="BB98" s="2">
        <v>-8.300625820023555E-4</v>
      </c>
      <c r="BC98" s="1">
        <v>-7.7954760719893808E-5</v>
      </c>
      <c r="BD98" s="2">
        <v>12.378271078205001</v>
      </c>
      <c r="BE98" s="2">
        <v>1.7302673599340004</v>
      </c>
      <c r="BF98" s="1">
        <v>0.162496877885666</v>
      </c>
      <c r="BG98" s="1"/>
      <c r="BH98" t="s">
        <v>321</v>
      </c>
      <c r="BI98" s="2">
        <v>11.093890306381001</v>
      </c>
      <c r="BJ98" s="2">
        <v>11.236812060272001</v>
      </c>
      <c r="BK98" s="2">
        <v>0.14292175389100059</v>
      </c>
      <c r="BL98" s="1">
        <v>1.2882924740007087E-2</v>
      </c>
      <c r="BM98" s="2">
        <v>11.093890306381001</v>
      </c>
      <c r="BN98" s="2">
        <v>0</v>
      </c>
      <c r="BO98" s="1">
        <v>0</v>
      </c>
      <c r="BP98" s="2">
        <v>11.093890306381001</v>
      </c>
      <c r="BQ98" s="2">
        <v>0</v>
      </c>
      <c r="BR98" s="1">
        <v>0</v>
      </c>
      <c r="BS98" s="2">
        <v>11.386705179066</v>
      </c>
      <c r="BT98" s="2">
        <v>0.29281487268499973</v>
      </c>
      <c r="BU98" s="1">
        <v>2.6394246256119733E-2</v>
      </c>
      <c r="BV98" s="2">
        <v>11.093890306381001</v>
      </c>
      <c r="BW98" s="2">
        <v>0</v>
      </c>
      <c r="BX98" s="1">
        <v>0</v>
      </c>
      <c r="BY98" s="2">
        <v>11.671992626179</v>
      </c>
      <c r="BZ98" s="2">
        <v>0.57810231979799909</v>
      </c>
      <c r="CA98" s="1">
        <v>5.2109972591443898E-2</v>
      </c>
      <c r="CC98" t="s">
        <v>321</v>
      </c>
      <c r="CE98" s="23">
        <v>10.648003718271001</v>
      </c>
      <c r="CF98" s="23">
        <v>10.830885760665</v>
      </c>
      <c r="CG98" s="23">
        <v>0.18288204239399874</v>
      </c>
      <c r="CH98" s="24">
        <v>1.7175242161137666E-2</v>
      </c>
      <c r="CI98" s="2">
        <v>11.093890306381001</v>
      </c>
      <c r="CJ98" s="2">
        <v>11.093890306381001</v>
      </c>
      <c r="CK98" s="2">
        <v>0</v>
      </c>
      <c r="CL98" s="1">
        <v>0</v>
      </c>
      <c r="CN98" s="25" t="s">
        <v>321</v>
      </c>
      <c r="CO98" s="27">
        <v>0</v>
      </c>
      <c r="CP98" s="27">
        <v>0.157439</v>
      </c>
      <c r="CQ98" s="28">
        <f t="shared" si="22"/>
        <v>-0.12177059751480508</v>
      </c>
      <c r="CR98" s="27">
        <f t="shared" si="23"/>
        <v>5.165690624082</v>
      </c>
      <c r="CU98" s="30">
        <v>409</v>
      </c>
      <c r="CV98" s="30"/>
      <c r="CW98" s="15" t="s">
        <v>321</v>
      </c>
      <c r="CX98" s="33" t="s">
        <v>603</v>
      </c>
      <c r="CY98" s="34" t="s">
        <v>1051</v>
      </c>
      <c r="CZ98" s="34" t="s">
        <v>989</v>
      </c>
      <c r="DA98" s="32"/>
      <c r="DB98" s="32"/>
      <c r="DC98" t="s">
        <v>321</v>
      </c>
      <c r="DD98">
        <v>147406</v>
      </c>
      <c r="DE98" t="s">
        <v>1045</v>
      </c>
      <c r="DF98" s="30">
        <v>156</v>
      </c>
      <c r="DG98" s="39" t="s">
        <v>321</v>
      </c>
      <c r="DK98" s="30">
        <v>410</v>
      </c>
      <c r="DL98" s="30"/>
      <c r="DM98" s="32"/>
      <c r="DN98" s="32" t="s">
        <v>321</v>
      </c>
      <c r="DO98" s="41">
        <v>146182</v>
      </c>
    </row>
    <row r="99" spans="1:119" ht="15.75" x14ac:dyDescent="0.25">
      <c r="A99" t="s">
        <v>485</v>
      </c>
      <c r="B99" t="s">
        <v>353</v>
      </c>
      <c r="C99" s="52">
        <v>4.5981797568629998</v>
      </c>
      <c r="D99" s="52">
        <v>4.8649377439470003</v>
      </c>
      <c r="E99" s="52">
        <v>0.26675798708400045</v>
      </c>
      <c r="F99" s="53">
        <v>5.8013823118996506E-2</v>
      </c>
      <c r="G99" s="45">
        <v>4.961839795955</v>
      </c>
      <c r="H99" s="45">
        <v>5.1006810631199997</v>
      </c>
      <c r="I99" s="45">
        <v>0.13884126716499967</v>
      </c>
      <c r="J99" s="46">
        <v>2.7981811762279405E-2</v>
      </c>
      <c r="K99" s="47">
        <v>3</v>
      </c>
      <c r="L99" s="55">
        <f t="shared" si="14"/>
        <v>4.8205687959550003</v>
      </c>
      <c r="M99" s="55">
        <f t="shared" si="15"/>
        <v>4.95941006312</v>
      </c>
      <c r="N99" s="55">
        <f t="shared" si="16"/>
        <v>0.13884126716499967</v>
      </c>
      <c r="O99" s="56">
        <f t="shared" si="17"/>
        <v>2.8801843318054732E-2</v>
      </c>
      <c r="P99" s="54"/>
      <c r="Q99" s="42">
        <f t="shared" si="18"/>
        <v>38.282115648289526</v>
      </c>
      <c r="R99" s="42">
        <f t="shared" si="19"/>
        <v>40.503007534130361</v>
      </c>
      <c r="S99" s="42">
        <f t="shared" si="20"/>
        <v>40.133614146303898</v>
      </c>
      <c r="T99" s="42">
        <f t="shared" si="21"/>
        <v>41.289536212733012</v>
      </c>
      <c r="AB99" t="s">
        <v>353</v>
      </c>
      <c r="AC99" s="2">
        <v>4.5981797568629998</v>
      </c>
      <c r="AD99" s="2">
        <v>4.598291619127</v>
      </c>
      <c r="AE99" s="2">
        <v>1.1186226400017318E-4</v>
      </c>
      <c r="AF99" s="1">
        <v>2.4327509996366169E-5</v>
      </c>
      <c r="AG99" s="2">
        <v>4.961839795955</v>
      </c>
      <c r="AH99" s="2">
        <v>4.961839795955</v>
      </c>
      <c r="AI99" s="2">
        <v>0</v>
      </c>
      <c r="AJ99" s="1">
        <v>0</v>
      </c>
      <c r="AM99" t="s">
        <v>353</v>
      </c>
      <c r="AN99" s="2">
        <v>4.5981797568629998</v>
      </c>
      <c r="AO99" s="2">
        <v>4.7418503267099998</v>
      </c>
      <c r="AP99" s="2">
        <v>0.143670569847</v>
      </c>
      <c r="AQ99" s="1">
        <v>3.1245096417243129E-2</v>
      </c>
      <c r="AR99" s="2">
        <v>4.5981850157129998</v>
      </c>
      <c r="AS99" s="2">
        <v>5.2588499999117744E-6</v>
      </c>
      <c r="AT99" s="1">
        <v>1.1436808211037625E-6</v>
      </c>
      <c r="AU99" s="2">
        <v>4.5987248915009999</v>
      </c>
      <c r="AV99" s="2">
        <v>5.4513463800009987E-4</v>
      </c>
      <c r="AW99" s="1">
        <v>1.1855444258925736E-4</v>
      </c>
      <c r="AX99" s="2">
        <v>4.8900897756650004</v>
      </c>
      <c r="AY99" s="2">
        <v>0.29191001880200051</v>
      </c>
      <c r="AZ99" s="1">
        <v>6.3483820606689209E-2</v>
      </c>
      <c r="BA99" s="2">
        <v>4.5981499540330004</v>
      </c>
      <c r="BB99" s="2">
        <v>-2.980282999942574E-5</v>
      </c>
      <c r="BC99" s="1">
        <v>-6.4814408255665978E-6</v>
      </c>
      <c r="BD99" s="2">
        <v>5.099144222584</v>
      </c>
      <c r="BE99" s="2">
        <v>0.50096446572100017</v>
      </c>
      <c r="BF99" s="1">
        <v>0.10894843007676834</v>
      </c>
      <c r="BG99" s="1"/>
      <c r="BH99" t="s">
        <v>353</v>
      </c>
      <c r="BI99" s="2">
        <v>4.961839795955</v>
      </c>
      <c r="BJ99" s="2">
        <v>5.0062690014479996</v>
      </c>
      <c r="BK99" s="2">
        <v>4.4429205492999557E-2</v>
      </c>
      <c r="BL99" s="1">
        <v>8.9541797639696493E-3</v>
      </c>
      <c r="BM99" s="2">
        <v>4.961839795955</v>
      </c>
      <c r="BN99" s="2">
        <v>0</v>
      </c>
      <c r="BO99" s="1">
        <v>0</v>
      </c>
      <c r="BP99" s="2">
        <v>4.961839795955</v>
      </c>
      <c r="BQ99" s="2">
        <v>0</v>
      </c>
      <c r="BR99" s="1">
        <v>0</v>
      </c>
      <c r="BS99" s="2">
        <v>5.0451445562540007</v>
      </c>
      <c r="BT99" s="2">
        <v>8.3304760299000691E-2</v>
      </c>
      <c r="BU99" s="1">
        <v>1.6789087057367823E-2</v>
      </c>
      <c r="BV99" s="2">
        <v>4.961839795955</v>
      </c>
      <c r="BW99" s="2">
        <v>0</v>
      </c>
      <c r="BX99" s="1">
        <v>0</v>
      </c>
      <c r="BY99" s="2">
        <v>5.130937611917</v>
      </c>
      <c r="BZ99" s="2">
        <v>0.16909781596200002</v>
      </c>
      <c r="CA99" s="1">
        <v>3.40796605524935E-2</v>
      </c>
      <c r="CC99" t="s">
        <v>353</v>
      </c>
      <c r="CE99" s="23">
        <v>4.5981797568629998</v>
      </c>
      <c r="CF99" s="23">
        <v>4.3614440049130003</v>
      </c>
      <c r="CG99" s="23">
        <v>-0.23673575194999952</v>
      </c>
      <c r="CH99" s="24">
        <v>-5.1484666643721415E-2</v>
      </c>
      <c r="CI99" s="2">
        <v>4.961839795955</v>
      </c>
      <c r="CJ99" s="2">
        <v>4.961839795955</v>
      </c>
      <c r="CK99" s="2">
        <v>0</v>
      </c>
      <c r="CL99" s="1">
        <v>0</v>
      </c>
      <c r="CN99" s="25" t="s">
        <v>353</v>
      </c>
      <c r="CO99" s="27">
        <v>0</v>
      </c>
      <c r="CP99" s="27">
        <v>0.14127100000000001</v>
      </c>
      <c r="CQ99" s="28">
        <f t="shared" si="22"/>
        <v>-0.21169000401144272</v>
      </c>
      <c r="CR99" s="27">
        <f t="shared" si="23"/>
        <v>3.3511399561539998</v>
      </c>
      <c r="CU99" s="30">
        <v>445</v>
      </c>
      <c r="CV99" s="30"/>
      <c r="CW99" s="15" t="s">
        <v>353</v>
      </c>
      <c r="CX99" s="33" t="s">
        <v>603</v>
      </c>
      <c r="CY99" s="34" t="s">
        <v>353</v>
      </c>
      <c r="CZ99" s="34" t="s">
        <v>989</v>
      </c>
      <c r="DA99" s="32"/>
      <c r="DB99" s="32"/>
      <c r="DC99" t="s">
        <v>353</v>
      </c>
      <c r="DD99">
        <v>120113</v>
      </c>
      <c r="DE99" t="s">
        <v>1045</v>
      </c>
      <c r="DF99" s="30">
        <v>157</v>
      </c>
      <c r="DG99" s="39" t="s">
        <v>353</v>
      </c>
      <c r="DK99" s="30">
        <v>442</v>
      </c>
      <c r="DL99" s="30"/>
      <c r="DM99" s="32"/>
      <c r="DN99" s="32" t="s">
        <v>353</v>
      </c>
      <c r="DO99" s="41">
        <v>119597</v>
      </c>
    </row>
    <row r="100" spans="1:119" ht="15.75" x14ac:dyDescent="0.25">
      <c r="A100" t="s">
        <v>486</v>
      </c>
      <c r="B100" t="s">
        <v>357</v>
      </c>
      <c r="C100" s="52">
        <v>6.8459980224780006</v>
      </c>
      <c r="D100" s="52">
        <v>7.3940448555840002</v>
      </c>
      <c r="E100" s="52">
        <v>0.54804683310599955</v>
      </c>
      <c r="F100" s="53">
        <v>8.005360669204907E-2</v>
      </c>
      <c r="G100" s="45">
        <v>7.0168061684060001</v>
      </c>
      <c r="H100" s="45">
        <v>7.2867731623729997</v>
      </c>
      <c r="I100" s="45">
        <v>0.26996699396699952</v>
      </c>
      <c r="J100" s="46">
        <v>3.8474341101590898E-2</v>
      </c>
      <c r="K100" s="47">
        <v>1</v>
      </c>
      <c r="L100" s="55">
        <f t="shared" si="14"/>
        <v>6.885718168406</v>
      </c>
      <c r="M100" s="55">
        <f t="shared" si="15"/>
        <v>7.1556851623729996</v>
      </c>
      <c r="N100" s="55">
        <f t="shared" si="16"/>
        <v>0.26996699396699952</v>
      </c>
      <c r="O100" s="56">
        <f t="shared" si="17"/>
        <v>3.9206802742188789E-2</v>
      </c>
      <c r="P100" s="54"/>
      <c r="Q100" s="42">
        <f t="shared" si="18"/>
        <v>59.168205269290603</v>
      </c>
      <c r="R100" s="42">
        <f t="shared" si="19"/>
        <v>63.904833502592822</v>
      </c>
      <c r="S100" s="42">
        <f t="shared" si="20"/>
        <v>59.511496304414713</v>
      </c>
      <c r="T100" s="42">
        <f t="shared" si="21"/>
        <v>61.844751800914395</v>
      </c>
      <c r="AB100" t="s">
        <v>357</v>
      </c>
      <c r="AC100" s="2">
        <v>6.8459980224780006</v>
      </c>
      <c r="AD100" s="2">
        <v>6.8466785833559998</v>
      </c>
      <c r="AE100" s="2">
        <v>6.8056087799917009E-4</v>
      </c>
      <c r="AF100" s="1">
        <v>9.9410031344536083E-5</v>
      </c>
      <c r="AG100" s="2">
        <v>7.0168061684060001</v>
      </c>
      <c r="AH100" s="2">
        <v>7.0168061684060001</v>
      </c>
      <c r="AI100" s="2">
        <v>0</v>
      </c>
      <c r="AJ100" s="1">
        <v>0</v>
      </c>
      <c r="AM100" t="s">
        <v>357</v>
      </c>
      <c r="AN100" s="2">
        <v>6.8459980224780006</v>
      </c>
      <c r="AO100" s="2">
        <v>6.9741017562450001</v>
      </c>
      <c r="AP100" s="2">
        <v>0.12810373376699946</v>
      </c>
      <c r="AQ100" s="1">
        <v>1.8712207240841505E-2</v>
      </c>
      <c r="AR100" s="2">
        <v>6.8460264645039999</v>
      </c>
      <c r="AS100" s="2">
        <v>2.84420259992757E-5</v>
      </c>
      <c r="AT100" s="1">
        <v>4.1545477965213792E-6</v>
      </c>
      <c r="AU100" s="2">
        <v>6.8462947793979998</v>
      </c>
      <c r="AV100" s="2">
        <v>2.9675691999919707E-4</v>
      </c>
      <c r="AW100" s="1">
        <v>4.3347503026561191E-5</v>
      </c>
      <c r="AX100" s="2">
        <v>7.1360304566139998</v>
      </c>
      <c r="AY100" s="2">
        <v>0.29003243413599922</v>
      </c>
      <c r="AZ100" s="1">
        <v>4.2365252397636263E-2</v>
      </c>
      <c r="BA100" s="2">
        <v>6.8458418468589999</v>
      </c>
      <c r="BB100" s="2">
        <v>-1.5617561900072019E-4</v>
      </c>
      <c r="BC100" s="1">
        <v>-2.2812688301681738E-5</v>
      </c>
      <c r="BD100" s="2">
        <v>7.3234770019370004</v>
      </c>
      <c r="BE100" s="2">
        <v>0.47747897945899975</v>
      </c>
      <c r="BF100" s="1">
        <v>6.9745708060571399E-2</v>
      </c>
      <c r="BG100" s="1"/>
      <c r="BH100" t="s">
        <v>357</v>
      </c>
      <c r="BI100" s="2">
        <v>7.0168061684060001</v>
      </c>
      <c r="BJ100" s="2">
        <v>7.0854059488559997</v>
      </c>
      <c r="BK100" s="2">
        <v>6.8599780449999592E-2</v>
      </c>
      <c r="BL100" s="1">
        <v>9.7764964292270488E-3</v>
      </c>
      <c r="BM100" s="2">
        <v>7.0168061684060001</v>
      </c>
      <c r="BN100" s="2">
        <v>0</v>
      </c>
      <c r="BO100" s="1">
        <v>0</v>
      </c>
      <c r="BP100" s="2">
        <v>7.0168061684060001</v>
      </c>
      <c r="BQ100" s="2">
        <v>0</v>
      </c>
      <c r="BR100" s="1">
        <v>0</v>
      </c>
      <c r="BS100" s="2">
        <v>7.1670969450049995</v>
      </c>
      <c r="BT100" s="2">
        <v>0.15029077659899936</v>
      </c>
      <c r="BU100" s="1">
        <v>2.1418687219222524E-2</v>
      </c>
      <c r="BV100" s="2">
        <v>7.0168061684060001</v>
      </c>
      <c r="BW100" s="2">
        <v>0</v>
      </c>
      <c r="BX100" s="1">
        <v>0</v>
      </c>
      <c r="BY100" s="2">
        <v>7.2649348188409997</v>
      </c>
      <c r="BZ100" s="2">
        <v>0.24812865043499954</v>
      </c>
      <c r="CA100" s="1">
        <v>3.5362049981119352E-2</v>
      </c>
      <c r="CC100" t="s">
        <v>357</v>
      </c>
      <c r="CE100" s="23">
        <v>6.8459980224780006</v>
      </c>
      <c r="CF100" s="23">
        <v>6.9219155036449997</v>
      </c>
      <c r="CG100" s="23">
        <v>7.5917481166999146E-2</v>
      </c>
      <c r="CH100" s="24">
        <v>1.1089322684250469E-2</v>
      </c>
      <c r="CI100" s="2">
        <v>7.0168061684060001</v>
      </c>
      <c r="CJ100" s="2">
        <v>7.0262031199530002</v>
      </c>
      <c r="CK100" s="2">
        <v>9.3969515470000431E-3</v>
      </c>
      <c r="CL100" s="1">
        <v>1.3392063741636373E-3</v>
      </c>
      <c r="CN100" s="25" t="s">
        <v>357</v>
      </c>
      <c r="CO100" s="27">
        <v>0</v>
      </c>
      <c r="CP100" s="27">
        <v>0.13108800000000001</v>
      </c>
      <c r="CQ100" s="28">
        <f t="shared" si="22"/>
        <v>-8.7253916525755801E-2</v>
      </c>
      <c r="CR100" s="27">
        <f t="shared" si="23"/>
        <v>8.539453052491</v>
      </c>
      <c r="CU100" s="30">
        <v>450</v>
      </c>
      <c r="CV100" s="30"/>
      <c r="CW100" s="15" t="s">
        <v>357</v>
      </c>
      <c r="CX100" s="33" t="s">
        <v>603</v>
      </c>
      <c r="CY100" s="34" t="s">
        <v>357</v>
      </c>
      <c r="CZ100" s="34" t="s">
        <v>989</v>
      </c>
      <c r="DA100" s="32"/>
      <c r="DB100" s="32"/>
      <c r="DC100" t="s">
        <v>357</v>
      </c>
      <c r="DD100">
        <v>115704</v>
      </c>
      <c r="DE100" t="s">
        <v>1045</v>
      </c>
      <c r="DF100" s="30">
        <v>158</v>
      </c>
      <c r="DG100" s="39" t="s">
        <v>357</v>
      </c>
      <c r="DK100" s="30">
        <v>446</v>
      </c>
      <c r="DL100" s="30"/>
      <c r="DM100" s="32"/>
      <c r="DN100" s="32" t="s">
        <v>357</v>
      </c>
      <c r="DO100" s="41">
        <v>114822</v>
      </c>
    </row>
    <row r="101" spans="1:119" ht="15.75" x14ac:dyDescent="0.25">
      <c r="A101" t="s">
        <v>487</v>
      </c>
      <c r="B101" t="s">
        <v>358</v>
      </c>
      <c r="C101" s="52">
        <v>7.285221200144</v>
      </c>
      <c r="D101" s="52">
        <v>8.349835467449001</v>
      </c>
      <c r="E101" s="52">
        <v>1.064614267305001</v>
      </c>
      <c r="F101" s="53">
        <v>0.14613341696254298</v>
      </c>
      <c r="G101" s="45">
        <v>7.0395412701639994</v>
      </c>
      <c r="H101" s="45">
        <v>7.4380827738490005</v>
      </c>
      <c r="I101" s="45">
        <v>0.39854150368500108</v>
      </c>
      <c r="J101" s="46">
        <v>5.6614698087524146E-2</v>
      </c>
      <c r="K101" s="47">
        <v>3</v>
      </c>
      <c r="L101" s="55">
        <f t="shared" si="14"/>
        <v>6.8116622701639997</v>
      </c>
      <c r="M101" s="55">
        <f t="shared" si="15"/>
        <v>7.2102037738490008</v>
      </c>
      <c r="N101" s="55">
        <f t="shared" si="16"/>
        <v>0.39854150368500108</v>
      </c>
      <c r="O101" s="56">
        <f t="shared" si="17"/>
        <v>5.8508699914654703E-2</v>
      </c>
      <c r="P101" s="54"/>
      <c r="Q101" s="42">
        <f t="shared" si="18"/>
        <v>44.650505942866253</v>
      </c>
      <c r="R101" s="42">
        <f t="shared" si="19"/>
        <v>51.175436945403625</v>
      </c>
      <c r="S101" s="42">
        <f t="shared" si="20"/>
        <v>41.748103224201856</v>
      </c>
      <c r="T101" s="42">
        <f t="shared" si="21"/>
        <v>44.190730467752715</v>
      </c>
      <c r="AB101" t="s">
        <v>358</v>
      </c>
      <c r="AC101" s="2">
        <v>7.285221200144</v>
      </c>
      <c r="AD101" s="2">
        <v>7.2827843557519998</v>
      </c>
      <c r="AE101" s="2">
        <v>-2.4368443920002036E-3</v>
      </c>
      <c r="AF101" s="1">
        <v>-3.3449147596946498E-4</v>
      </c>
      <c r="AG101" s="2">
        <v>7.0395412701639994</v>
      </c>
      <c r="AH101" s="2">
        <v>7.0387561122540001</v>
      </c>
      <c r="AI101" s="2">
        <v>-7.8515790999933444E-4</v>
      </c>
      <c r="AJ101" s="1">
        <v>-1.1153537991560673E-4</v>
      </c>
      <c r="AM101" t="s">
        <v>358</v>
      </c>
      <c r="AN101" s="2">
        <v>7.285221200144</v>
      </c>
      <c r="AO101" s="2">
        <v>7.574896319704</v>
      </c>
      <c r="AP101" s="2">
        <v>0.28967511956000003</v>
      </c>
      <c r="AQ101" s="1">
        <v>3.9762021166121118E-2</v>
      </c>
      <c r="AR101" s="2">
        <v>7.2851187144659999</v>
      </c>
      <c r="AS101" s="2">
        <v>-1.0248567800008601E-4</v>
      </c>
      <c r="AT101" s="1">
        <v>-1.4067613760040708E-5</v>
      </c>
      <c r="AU101" s="2">
        <v>7.2836103607679998</v>
      </c>
      <c r="AV101" s="2">
        <v>-1.6108393760001505E-3</v>
      </c>
      <c r="AW101" s="1">
        <v>-2.2111056503930322E-4</v>
      </c>
      <c r="AX101" s="2">
        <v>7.9112168394150002</v>
      </c>
      <c r="AY101" s="2">
        <v>0.62599563927100021</v>
      </c>
      <c r="AZ101" s="1">
        <v>8.5926785484375781E-2</v>
      </c>
      <c r="BA101" s="2">
        <v>7.2857849739659999</v>
      </c>
      <c r="BB101" s="2">
        <v>5.6377382199990222E-4</v>
      </c>
      <c r="BC101" s="1">
        <v>7.7385958025373149E-5</v>
      </c>
      <c r="BD101" s="2">
        <v>8.3441168234319996</v>
      </c>
      <c r="BE101" s="2">
        <v>1.0588956232879996</v>
      </c>
      <c r="BF101" s="1">
        <v>0.14534845191345314</v>
      </c>
      <c r="BG101" s="1"/>
      <c r="BH101" t="s">
        <v>358</v>
      </c>
      <c r="BI101" s="2">
        <v>7.0395412701639994</v>
      </c>
      <c r="BJ101" s="2">
        <v>7.1578861755379997</v>
      </c>
      <c r="BK101" s="2">
        <v>0.11834490537400022</v>
      </c>
      <c r="BL101" s="1">
        <v>1.6811451319361775E-2</v>
      </c>
      <c r="BM101" s="2">
        <v>7.0395081641020001</v>
      </c>
      <c r="BN101" s="2">
        <v>-3.3106061999355063E-5</v>
      </c>
      <c r="BO101" s="1">
        <v>-4.7028720663475558E-6</v>
      </c>
      <c r="BP101" s="2">
        <v>7.0389807529309998</v>
      </c>
      <c r="BQ101" s="2">
        <v>-5.6051723299965772E-4</v>
      </c>
      <c r="BR101" s="1">
        <v>-7.9624113488093728E-5</v>
      </c>
      <c r="BS101" s="2">
        <v>7.2869815187210003</v>
      </c>
      <c r="BT101" s="2">
        <v>0.24744024855700086</v>
      </c>
      <c r="BU101" s="1">
        <v>3.5150052973726836E-2</v>
      </c>
      <c r="BV101" s="2">
        <v>7.0397235209189999</v>
      </c>
      <c r="BW101" s="2">
        <v>1.8225075500044596E-4</v>
      </c>
      <c r="BX101" s="1">
        <v>2.5889578312849366E-5</v>
      </c>
      <c r="BY101" s="2">
        <v>7.4375803605429995</v>
      </c>
      <c r="BZ101" s="2">
        <v>0.39803909037900009</v>
      </c>
      <c r="CA101" s="1">
        <v>5.6543327910587991E-2</v>
      </c>
      <c r="CC101" t="s">
        <v>358</v>
      </c>
      <c r="CE101" s="23">
        <v>7.285221200144</v>
      </c>
      <c r="CF101" s="23">
        <v>7.2886637580110003</v>
      </c>
      <c r="CG101" s="23">
        <v>3.4425578670003176E-3</v>
      </c>
      <c r="CH101" s="24">
        <v>4.7253992328088432E-4</v>
      </c>
      <c r="CI101" s="2">
        <v>7.0395412701639994</v>
      </c>
      <c r="CJ101" s="2">
        <v>7.0471094358549999</v>
      </c>
      <c r="CK101" s="2">
        <v>7.5681656910004946E-3</v>
      </c>
      <c r="CL101" s="1">
        <v>1.0750935892764758E-3</v>
      </c>
      <c r="CN101" s="25" t="s">
        <v>358</v>
      </c>
      <c r="CO101" s="27">
        <v>0</v>
      </c>
      <c r="CP101" s="27">
        <v>0.227879</v>
      </c>
      <c r="CQ101" s="28">
        <f t="shared" si="22"/>
        <v>-0.28878995562606247</v>
      </c>
      <c r="CR101" s="27">
        <f t="shared" si="23"/>
        <v>6.4287131045720001</v>
      </c>
      <c r="CU101" s="30">
        <v>451</v>
      </c>
      <c r="CV101" s="30"/>
      <c r="CW101" s="15" t="s">
        <v>358</v>
      </c>
      <c r="CX101" s="33" t="s">
        <v>603</v>
      </c>
      <c r="CY101" s="34" t="s">
        <v>358</v>
      </c>
      <c r="CZ101" s="34" t="s">
        <v>989</v>
      </c>
      <c r="DA101" s="32"/>
      <c r="DB101" s="32"/>
      <c r="DC101" t="s">
        <v>358</v>
      </c>
      <c r="DD101">
        <v>163161</v>
      </c>
      <c r="DE101" t="s">
        <v>1045</v>
      </c>
      <c r="DF101" s="30">
        <v>159</v>
      </c>
      <c r="DG101" s="39" t="s">
        <v>358</v>
      </c>
      <c r="DK101" s="30">
        <v>447</v>
      </c>
      <c r="DL101" s="30"/>
      <c r="DM101" s="32"/>
      <c r="DN101" s="32" t="s">
        <v>358</v>
      </c>
      <c r="DO101" s="41">
        <v>162042</v>
      </c>
    </row>
    <row r="102" spans="1:119" ht="15.75" x14ac:dyDescent="0.25">
      <c r="A102" t="s">
        <v>488</v>
      </c>
      <c r="B102" t="s">
        <v>375</v>
      </c>
      <c r="C102" s="52">
        <v>4.7946239911040003</v>
      </c>
      <c r="D102" s="52">
        <v>5.5403503054449992</v>
      </c>
      <c r="E102" s="52">
        <v>0.7457263143409989</v>
      </c>
      <c r="F102" s="53">
        <v>0.15553384701795761</v>
      </c>
      <c r="G102" s="45">
        <v>4.7522874985249999</v>
      </c>
      <c r="H102" s="45">
        <v>5.0294038333149995</v>
      </c>
      <c r="I102" s="45">
        <v>0.27711633478999964</v>
      </c>
      <c r="J102" s="46">
        <v>5.8312199099067583E-2</v>
      </c>
      <c r="K102" s="47">
        <v>3</v>
      </c>
      <c r="L102" s="55">
        <f t="shared" si="14"/>
        <v>4.584994498525</v>
      </c>
      <c r="M102" s="55">
        <f t="shared" si="15"/>
        <v>4.8621108333149996</v>
      </c>
      <c r="N102" s="55">
        <f t="shared" si="16"/>
        <v>0.27711633478999964</v>
      </c>
      <c r="O102" s="56">
        <f t="shared" si="17"/>
        <v>6.0439840195914828E-2</v>
      </c>
      <c r="P102" s="54"/>
      <c r="Q102" s="42">
        <f t="shared" si="18"/>
        <v>45.267747303114703</v>
      </c>
      <c r="R102" s="42">
        <f t="shared" si="19"/>
        <v>52.308414187004914</v>
      </c>
      <c r="S102" s="42">
        <f t="shared" si="20"/>
        <v>43.288560840327804</v>
      </c>
      <c r="T102" s="42">
        <f t="shared" si="21"/>
        <v>45.904914539828354</v>
      </c>
      <c r="AB102" t="s">
        <v>375</v>
      </c>
      <c r="AC102" s="2">
        <v>4.7946239911040003</v>
      </c>
      <c r="AD102" s="2">
        <v>4.7926116965880006</v>
      </c>
      <c r="AE102" s="2">
        <v>-2.012294515999713E-3</v>
      </c>
      <c r="AF102" s="1">
        <v>-4.1969808680166517E-4</v>
      </c>
      <c r="AG102" s="2">
        <v>4.7522874985249999</v>
      </c>
      <c r="AH102" s="2">
        <v>4.7517077198409998</v>
      </c>
      <c r="AI102" s="2">
        <v>-5.7977868400005406E-4</v>
      </c>
      <c r="AJ102" s="1">
        <v>-1.2199991776171032E-4</v>
      </c>
      <c r="AM102" t="s">
        <v>375</v>
      </c>
      <c r="AN102" s="2">
        <v>4.7946239911040003</v>
      </c>
      <c r="AO102" s="2">
        <v>5.0262247744449997</v>
      </c>
      <c r="AP102" s="2">
        <v>0.23160078334099943</v>
      </c>
      <c r="AQ102" s="1">
        <v>4.830426406131412E-2</v>
      </c>
      <c r="AR102" s="2">
        <v>4.7945392711500006</v>
      </c>
      <c r="AS102" s="2">
        <v>-8.471995399972343E-5</v>
      </c>
      <c r="AT102" s="1">
        <v>-1.766978060363311E-5</v>
      </c>
      <c r="AU102" s="2">
        <v>4.7932177540459993</v>
      </c>
      <c r="AV102" s="2">
        <v>-1.4062370580010253E-3</v>
      </c>
      <c r="AW102" s="1">
        <v>-2.932945441832714E-4</v>
      </c>
      <c r="AX102" s="2">
        <v>5.1496129016000003</v>
      </c>
      <c r="AY102" s="2">
        <v>0.35498891049600001</v>
      </c>
      <c r="AZ102" s="1">
        <v>7.4038946777609763E-2</v>
      </c>
      <c r="BA102" s="2">
        <v>4.7950901766839999</v>
      </c>
      <c r="BB102" s="2">
        <v>4.6618557999966725E-4</v>
      </c>
      <c r="BC102" s="1">
        <v>9.7230894615434551E-5</v>
      </c>
      <c r="BD102" s="2">
        <v>5.4974445747910003</v>
      </c>
      <c r="BE102" s="2">
        <v>0.70282058368700007</v>
      </c>
      <c r="BF102" s="1">
        <v>0.1465851305526818</v>
      </c>
      <c r="BG102" s="1"/>
      <c r="BH102" t="s">
        <v>375</v>
      </c>
      <c r="BI102" s="2">
        <v>4.7522874985249999</v>
      </c>
      <c r="BJ102" s="2">
        <v>4.8412964490129999</v>
      </c>
      <c r="BK102" s="2">
        <v>8.900895048800006E-2</v>
      </c>
      <c r="BL102" s="1">
        <v>1.8729706591957322E-2</v>
      </c>
      <c r="BM102" s="2">
        <v>4.7522630444059999</v>
      </c>
      <c r="BN102" s="2">
        <v>-2.4454118999983621E-5</v>
      </c>
      <c r="BO102" s="1">
        <v>-5.1457574920653718E-6</v>
      </c>
      <c r="BP102" s="2">
        <v>4.7518669386820003</v>
      </c>
      <c r="BQ102" s="2">
        <v>-4.2055984299960159E-4</v>
      </c>
      <c r="BR102" s="1">
        <v>-8.8496296389924567E-5</v>
      </c>
      <c r="BS102" s="2">
        <v>4.9018171146330003</v>
      </c>
      <c r="BT102" s="2">
        <v>0.14952961610800042</v>
      </c>
      <c r="BU102" s="1">
        <v>3.1464766421309937E-2</v>
      </c>
      <c r="BV102" s="2">
        <v>4.752422132185</v>
      </c>
      <c r="BW102" s="2">
        <v>1.3463366000010524E-4</v>
      </c>
      <c r="BX102" s="1">
        <v>2.8330285160965623E-5</v>
      </c>
      <c r="BY102" s="2">
        <v>5.0188865368100002</v>
      </c>
      <c r="BZ102" s="2">
        <v>0.26659903828500031</v>
      </c>
      <c r="CA102" s="1">
        <v>5.6099097196402048E-2</v>
      </c>
      <c r="CC102" t="s">
        <v>375</v>
      </c>
      <c r="CE102" s="23">
        <v>4.7946239911040003</v>
      </c>
      <c r="CF102" s="23">
        <v>4.8356453622399993</v>
      </c>
      <c r="CG102" s="23">
        <v>4.1021371135999019E-2</v>
      </c>
      <c r="CH102" s="24">
        <v>8.5557013880776748E-3</v>
      </c>
      <c r="CI102" s="2">
        <v>4.7522874985249999</v>
      </c>
      <c r="CJ102" s="2">
        <v>4.7658913602390003</v>
      </c>
      <c r="CK102" s="2">
        <v>1.3603861714000409E-2</v>
      </c>
      <c r="CL102" s="1">
        <v>2.8625923238488273E-3</v>
      </c>
      <c r="CN102" s="25" t="s">
        <v>375</v>
      </c>
      <c r="CO102" s="27">
        <v>0</v>
      </c>
      <c r="CP102" s="27">
        <v>0.167293</v>
      </c>
      <c r="CQ102" s="28">
        <f t="shared" si="22"/>
        <v>-0.19928718808725676</v>
      </c>
      <c r="CR102" s="27">
        <f t="shared" si="23"/>
        <v>6.0478724471519998</v>
      </c>
      <c r="CU102" s="30">
        <v>470</v>
      </c>
      <c r="CV102" s="30"/>
      <c r="CW102" s="15" t="s">
        <v>1053</v>
      </c>
      <c r="CX102" s="33" t="s">
        <v>603</v>
      </c>
      <c r="CY102" s="34" t="s">
        <v>375</v>
      </c>
      <c r="CZ102" s="34" t="s">
        <v>989</v>
      </c>
      <c r="DA102" s="32"/>
      <c r="DB102" s="32"/>
      <c r="DC102" t="s">
        <v>375</v>
      </c>
      <c r="DD102">
        <v>105917</v>
      </c>
      <c r="DE102" t="s">
        <v>1045</v>
      </c>
      <c r="DF102" s="30">
        <v>160</v>
      </c>
      <c r="DG102" s="39" t="s">
        <v>375</v>
      </c>
      <c r="DK102" s="30">
        <v>464</v>
      </c>
      <c r="DL102" s="30"/>
      <c r="DM102" s="32"/>
      <c r="DN102" s="32" t="s">
        <v>375</v>
      </c>
      <c r="DO102" s="41">
        <v>105123</v>
      </c>
    </row>
    <row r="103" spans="1:119" ht="15.75" x14ac:dyDescent="0.25">
      <c r="A103" t="s">
        <v>489</v>
      </c>
      <c r="B103" t="s">
        <v>387</v>
      </c>
      <c r="C103" s="52">
        <v>2.8016015710069997</v>
      </c>
      <c r="D103" s="52">
        <v>2.4699308322049998</v>
      </c>
      <c r="E103" s="52">
        <v>-0.33167073880199993</v>
      </c>
      <c r="F103" s="53">
        <v>-0.1183861196518337</v>
      </c>
      <c r="G103" s="45">
        <v>2.936050240328</v>
      </c>
      <c r="H103" s="45">
        <v>2.999670877697</v>
      </c>
      <c r="I103" s="45">
        <v>6.3620637369000033E-2</v>
      </c>
      <c r="J103" s="46">
        <v>2.1668783624728665E-2</v>
      </c>
      <c r="K103" s="47">
        <v>4</v>
      </c>
      <c r="L103" s="55">
        <f t="shared" si="14"/>
        <v>2.7529742403280002</v>
      </c>
      <c r="M103" s="55">
        <f t="shared" si="15"/>
        <v>2.8165948776970002</v>
      </c>
      <c r="N103" s="55">
        <f t="shared" si="16"/>
        <v>6.3620637369000033E-2</v>
      </c>
      <c r="O103" s="56">
        <f t="shared" si="17"/>
        <v>2.3109783025583277E-2</v>
      </c>
      <c r="P103" s="54"/>
      <c r="Q103" s="42">
        <f t="shared" si="18"/>
        <v>33.776617891458187</v>
      </c>
      <c r="R103" s="42">
        <f t="shared" si="19"/>
        <v>29.777935164325754</v>
      </c>
      <c r="S103" s="42">
        <f t="shared" si="20"/>
        <v>33.190357951992283</v>
      </c>
      <c r="T103" s="42">
        <f t="shared" si="21"/>
        <v>33.957379922804272</v>
      </c>
      <c r="AB103" t="s">
        <v>387</v>
      </c>
      <c r="AC103" s="2">
        <v>2.8016015710069997</v>
      </c>
      <c r="AD103" s="2">
        <v>2.803732157827</v>
      </c>
      <c r="AE103" s="2">
        <v>2.1305868200003353E-3</v>
      </c>
      <c r="AF103" s="1">
        <v>7.6048887252534031E-4</v>
      </c>
      <c r="AG103" s="2">
        <v>2.936050240328</v>
      </c>
      <c r="AH103" s="2">
        <v>2.9365618081570002</v>
      </c>
      <c r="AI103" s="2">
        <v>5.1156782900019238E-4</v>
      </c>
      <c r="AJ103" s="1">
        <v>1.7423674226468369E-4</v>
      </c>
      <c r="AM103" t="s">
        <v>387</v>
      </c>
      <c r="AN103" s="2">
        <v>2.8016015710069997</v>
      </c>
      <c r="AO103" s="2">
        <v>2.7586759893639998</v>
      </c>
      <c r="AP103" s="2">
        <v>-4.2925581642999866E-2</v>
      </c>
      <c r="AQ103" s="1">
        <v>-1.5321800961002038E-2</v>
      </c>
      <c r="AR103" s="2">
        <v>2.8016920065799997</v>
      </c>
      <c r="AS103" s="2">
        <v>9.0435573000036129E-5</v>
      </c>
      <c r="AT103" s="1">
        <v>3.2279955128498238E-5</v>
      </c>
      <c r="AU103" s="2">
        <v>2.80371560108</v>
      </c>
      <c r="AV103" s="2">
        <v>2.1140300730002615E-3</v>
      </c>
      <c r="AW103" s="1">
        <v>7.5457912890889778E-4</v>
      </c>
      <c r="AX103" s="2">
        <v>2.8998137679820002</v>
      </c>
      <c r="AY103" s="2">
        <v>9.8212196975000499E-2</v>
      </c>
      <c r="AZ103" s="1">
        <v>3.5055733117575094E-2</v>
      </c>
      <c r="BA103" s="2">
        <v>2.8011027761130003</v>
      </c>
      <c r="BB103" s="2">
        <v>-4.9879489399939914E-4</v>
      </c>
      <c r="BC103" s="1">
        <v>-1.7803919699406568E-4</v>
      </c>
      <c r="BD103" s="2">
        <v>2.8257172336980001</v>
      </c>
      <c r="BE103" s="2">
        <v>2.4115662691000406E-2</v>
      </c>
      <c r="BF103" s="1">
        <v>8.6078130953975516E-3</v>
      </c>
      <c r="BG103" s="1"/>
      <c r="BH103" t="s">
        <v>387</v>
      </c>
      <c r="BI103" s="2">
        <v>2.936050240328</v>
      </c>
      <c r="BJ103" s="2">
        <v>2.9454442492479997</v>
      </c>
      <c r="BK103" s="2">
        <v>9.3940089199997523E-3</v>
      </c>
      <c r="BL103" s="1">
        <v>3.1995395688291435E-3</v>
      </c>
      <c r="BM103" s="2">
        <v>2.9360719803940003</v>
      </c>
      <c r="BN103" s="2">
        <v>2.1740066000308644E-5</v>
      </c>
      <c r="BO103" s="1">
        <v>7.4045279272468984E-6</v>
      </c>
      <c r="BP103" s="2">
        <v>2.9365597293820001</v>
      </c>
      <c r="BQ103" s="2">
        <v>5.0948905400005629E-4</v>
      </c>
      <c r="BR103" s="1">
        <v>1.7352872474795896E-4</v>
      </c>
      <c r="BS103" s="2">
        <v>2.9969628155830002</v>
      </c>
      <c r="BT103" s="2">
        <v>6.0912575255000156E-2</v>
      </c>
      <c r="BU103" s="1">
        <v>2.074643492755605E-2</v>
      </c>
      <c r="BV103" s="2">
        <v>2.9359302924940001</v>
      </c>
      <c r="BW103" s="2">
        <v>-1.1994783399993381E-4</v>
      </c>
      <c r="BX103" s="1">
        <v>-4.0853467816182145E-5</v>
      </c>
      <c r="BY103" s="2">
        <v>2.9995157478379997</v>
      </c>
      <c r="BZ103" s="2">
        <v>6.3465507509999686E-2</v>
      </c>
      <c r="CA103" s="1">
        <v>2.1615947383417274E-2</v>
      </c>
      <c r="CC103" t="s">
        <v>387</v>
      </c>
      <c r="CE103" s="23">
        <v>2.8016015710069997</v>
      </c>
      <c r="CF103" s="23">
        <v>2.4443010929479998</v>
      </c>
      <c r="CG103" s="23">
        <v>-0.35730047805899989</v>
      </c>
      <c r="CH103" s="24">
        <v>-0.12753436525614625</v>
      </c>
      <c r="CI103" s="2">
        <v>2.936050240328</v>
      </c>
      <c r="CJ103" s="2">
        <v>2.91992583586</v>
      </c>
      <c r="CK103" s="2">
        <v>-1.6124404468000009E-2</v>
      </c>
      <c r="CL103" s="1">
        <v>-5.4918693987329988E-3</v>
      </c>
      <c r="CN103" s="25" t="s">
        <v>387</v>
      </c>
      <c r="CO103" s="27">
        <v>0</v>
      </c>
      <c r="CP103" s="27">
        <v>0.18307599999999999</v>
      </c>
      <c r="CQ103" s="28">
        <f t="shared" si="22"/>
        <v>-0.17746879600232485</v>
      </c>
      <c r="CR103" s="27">
        <f t="shared" si="23"/>
        <v>5.1225287968900002</v>
      </c>
      <c r="CU103" s="30">
        <v>483</v>
      </c>
      <c r="CV103" s="30"/>
      <c r="CW103" s="15" t="s">
        <v>387</v>
      </c>
      <c r="CX103" s="33" t="s">
        <v>603</v>
      </c>
      <c r="CY103" s="34" t="s">
        <v>387</v>
      </c>
      <c r="CZ103" s="34" t="s">
        <v>962</v>
      </c>
      <c r="DA103" s="32"/>
      <c r="DB103" s="32"/>
      <c r="DC103" t="s">
        <v>387</v>
      </c>
      <c r="DD103">
        <v>82945</v>
      </c>
      <c r="DE103" t="s">
        <v>1045</v>
      </c>
      <c r="DF103" s="30">
        <v>161</v>
      </c>
      <c r="DG103" s="39" t="s">
        <v>387</v>
      </c>
      <c r="DK103" s="30">
        <v>476</v>
      </c>
      <c r="DL103" s="30"/>
      <c r="DM103" s="32"/>
      <c r="DN103" s="32" t="s">
        <v>387</v>
      </c>
      <c r="DO103" s="41">
        <v>82436</v>
      </c>
    </row>
    <row r="104" spans="1:119" ht="15.75" x14ac:dyDescent="0.25">
      <c r="A104" t="s">
        <v>831</v>
      </c>
      <c r="B104" t="s">
        <v>388</v>
      </c>
      <c r="C104" s="52">
        <v>3.924251361529</v>
      </c>
      <c r="D104" s="52">
        <v>3.4712372370429998</v>
      </c>
      <c r="E104" s="52">
        <v>-0.4530141244860002</v>
      </c>
      <c r="F104" s="53">
        <v>-0.11543962981756933</v>
      </c>
      <c r="G104" s="45">
        <v>4.0509265647840005</v>
      </c>
      <c r="H104" s="45">
        <v>4.1302514120840002</v>
      </c>
      <c r="I104" s="45">
        <v>7.9324847299999668E-2</v>
      </c>
      <c r="J104" s="46">
        <v>1.9581902073860315E-2</v>
      </c>
      <c r="K104" s="47">
        <v>4</v>
      </c>
      <c r="L104" s="55">
        <f t="shared" si="14"/>
        <v>3.8297075647840004</v>
      </c>
      <c r="M104" s="55">
        <f t="shared" si="15"/>
        <v>3.9090324120840001</v>
      </c>
      <c r="N104" s="55">
        <f t="shared" si="16"/>
        <v>7.9324847299999668E-2</v>
      </c>
      <c r="O104" s="56">
        <f t="shared" si="17"/>
        <v>2.0713029900619493E-2</v>
      </c>
      <c r="P104" s="54"/>
      <c r="Q104" s="42">
        <f t="shared" si="18"/>
        <v>32.665074261911499</v>
      </c>
      <c r="R104" s="42">
        <f t="shared" si="19"/>
        <v>28.894230181153027</v>
      </c>
      <c r="S104" s="42">
        <f t="shared" si="20"/>
        <v>31.87810119184924</v>
      </c>
      <c r="T104" s="42">
        <f t="shared" si="21"/>
        <v>32.538393255010988</v>
      </c>
      <c r="AB104" t="s">
        <v>388</v>
      </c>
      <c r="AC104" s="2">
        <v>3.924251361529</v>
      </c>
      <c r="AD104" s="2">
        <v>3.9271679539800002</v>
      </c>
      <c r="AE104" s="2">
        <v>2.9165924510001773E-3</v>
      </c>
      <c r="AF104" s="1">
        <v>7.4322263848659018E-4</v>
      </c>
      <c r="AG104" s="2">
        <v>4.0509265647840005</v>
      </c>
      <c r="AH104" s="2">
        <v>4.0516162809280001</v>
      </c>
      <c r="AI104" s="2">
        <v>6.8971614399959691E-4</v>
      </c>
      <c r="AJ104" s="1">
        <v>1.7026132983883732E-4</v>
      </c>
      <c r="AM104" t="s">
        <v>388</v>
      </c>
      <c r="AN104" s="2">
        <v>3.924251361529</v>
      </c>
      <c r="AO104" s="2">
        <v>3.898917114039</v>
      </c>
      <c r="AP104" s="2">
        <v>-2.5334247490000017E-2</v>
      </c>
      <c r="AQ104" s="1">
        <v>-6.4558167038844001E-3</v>
      </c>
      <c r="AR104" s="2">
        <v>3.9243752439210002</v>
      </c>
      <c r="AS104" s="2">
        <v>1.2388239200022966E-4</v>
      </c>
      <c r="AT104" s="1">
        <v>3.1568414096685578E-5</v>
      </c>
      <c r="AU104" s="2">
        <v>3.9272165003160002</v>
      </c>
      <c r="AV104" s="2">
        <v>2.965138787000221E-3</v>
      </c>
      <c r="AW104" s="1">
        <v>7.5559349130095439E-4</v>
      </c>
      <c r="AX104" s="2">
        <v>4.0452520699169998</v>
      </c>
      <c r="AY104" s="2">
        <v>0.12100070838799981</v>
      </c>
      <c r="AZ104" s="1">
        <v>3.0834087126583677E-2</v>
      </c>
      <c r="BA104" s="2">
        <v>3.9235679607759999</v>
      </c>
      <c r="BB104" s="2">
        <v>-6.8340075300010739E-4</v>
      </c>
      <c r="BC104" s="1">
        <v>-1.7414805781804839E-4</v>
      </c>
      <c r="BD104" s="2">
        <v>3.9934717974510003</v>
      </c>
      <c r="BE104" s="2">
        <v>6.9220435922000334E-2</v>
      </c>
      <c r="BF104" s="1">
        <v>1.7639144271082086E-2</v>
      </c>
      <c r="BG104" s="1"/>
      <c r="BH104" t="s">
        <v>388</v>
      </c>
      <c r="BI104" s="2">
        <v>4.0509265647840005</v>
      </c>
      <c r="BJ104" s="2">
        <v>4.0712259531769996</v>
      </c>
      <c r="BK104" s="2">
        <v>2.0299388392999163E-2</v>
      </c>
      <c r="BL104" s="1">
        <v>5.0110482301674473E-3</v>
      </c>
      <c r="BM104" s="2">
        <v>4.0509558977540001</v>
      </c>
      <c r="BN104" s="2">
        <v>2.9332969999629199E-5</v>
      </c>
      <c r="BO104" s="1">
        <v>7.2410520236604842E-6</v>
      </c>
      <c r="BP104" s="2">
        <v>4.0516322864110004</v>
      </c>
      <c r="BQ104" s="2">
        <v>7.0572162699988894E-4</v>
      </c>
      <c r="BR104" s="1">
        <v>1.7421239701922829E-4</v>
      </c>
      <c r="BS104" s="2">
        <v>4.1317478717230003</v>
      </c>
      <c r="BT104" s="2">
        <v>8.0821306938999804E-2</v>
      </c>
      <c r="BU104" s="1">
        <v>1.995131376648623E-2</v>
      </c>
      <c r="BV104" s="2">
        <v>4.0507646895410003</v>
      </c>
      <c r="BW104" s="2">
        <v>-1.6187524300015355E-4</v>
      </c>
      <c r="BX104" s="1">
        <v>-3.996005368435626E-5</v>
      </c>
      <c r="BY104" s="2">
        <v>4.1477279981379995</v>
      </c>
      <c r="BZ104" s="2">
        <v>9.6801433353999045E-2</v>
      </c>
      <c r="CA104" s="1">
        <v>2.3896121493666374E-2</v>
      </c>
      <c r="CC104" t="s">
        <v>388</v>
      </c>
      <c r="CE104" s="23">
        <v>3.924251361529</v>
      </c>
      <c r="CF104" s="23">
        <v>3.399383204461</v>
      </c>
      <c r="CG104" s="23">
        <v>-0.52486815706800005</v>
      </c>
      <c r="CH104" s="24">
        <v>-0.13374988213382347</v>
      </c>
      <c r="CI104" s="2">
        <v>4.0509265647840005</v>
      </c>
      <c r="CJ104" s="2">
        <v>4.0195766552299999</v>
      </c>
      <c r="CK104" s="2">
        <v>-3.1349909554000632E-2</v>
      </c>
      <c r="CL104" s="1">
        <v>-7.7389478808466729E-3</v>
      </c>
      <c r="CN104" s="25" t="s">
        <v>388</v>
      </c>
      <c r="CO104" s="27">
        <v>0</v>
      </c>
      <c r="CP104" s="27">
        <v>0.221219</v>
      </c>
      <c r="CQ104" s="28">
        <f t="shared" si="22"/>
        <v>-0.27115882634094673</v>
      </c>
      <c r="CR104" s="27">
        <f t="shared" si="23"/>
        <v>2.5379884555149999</v>
      </c>
      <c r="CU104" s="30">
        <v>484</v>
      </c>
      <c r="CV104" s="30"/>
      <c r="CW104" s="15" t="s">
        <v>388</v>
      </c>
      <c r="CX104" s="33" t="s">
        <v>603</v>
      </c>
      <c r="CY104" s="34" t="s">
        <v>388</v>
      </c>
      <c r="CZ104" s="34" t="s">
        <v>962</v>
      </c>
      <c r="DA104" s="32"/>
      <c r="DB104" s="32"/>
      <c r="DC104" t="s">
        <v>388</v>
      </c>
      <c r="DD104">
        <v>120136</v>
      </c>
      <c r="DE104" t="s">
        <v>1045</v>
      </c>
      <c r="DF104" s="30">
        <v>162</v>
      </c>
      <c r="DG104" s="39" t="s">
        <v>388</v>
      </c>
      <c r="DK104" s="30">
        <v>477</v>
      </c>
      <c r="DL104" s="30"/>
      <c r="DM104" s="32"/>
      <c r="DN104" s="32" t="s">
        <v>388</v>
      </c>
      <c r="DO104" s="41">
        <v>119603</v>
      </c>
    </row>
    <row r="105" spans="1:119" ht="15.75" x14ac:dyDescent="0.25">
      <c r="B105" t="s">
        <v>184</v>
      </c>
      <c r="C105" s="52">
        <v>7.9055387840350004</v>
      </c>
      <c r="D105" s="52">
        <v>8.546199078802001</v>
      </c>
      <c r="E105" s="52">
        <v>0.64066029476700059</v>
      </c>
      <c r="F105" s="53">
        <v>8.1039422140435885E-2</v>
      </c>
      <c r="G105" s="45">
        <v>8.3312829842969993</v>
      </c>
      <c r="H105" s="45">
        <v>8.618951892358</v>
      </c>
      <c r="I105" s="45">
        <v>0.28766890806100065</v>
      </c>
      <c r="J105" s="46">
        <v>3.4528764489599725E-2</v>
      </c>
      <c r="K105" s="47">
        <v>3</v>
      </c>
      <c r="L105" s="55">
        <f t="shared" si="14"/>
        <v>8.087082984297</v>
      </c>
      <c r="M105" s="55">
        <f t="shared" si="15"/>
        <v>8.3747518923580007</v>
      </c>
      <c r="N105" s="55">
        <f t="shared" si="16"/>
        <v>0.28766890806100065</v>
      </c>
      <c r="O105" s="56">
        <f t="shared" si="17"/>
        <v>3.557140548941793E-2</v>
      </c>
      <c r="P105" s="54"/>
      <c r="Q105" s="42">
        <f t="shared" si="18"/>
        <v>44.895896232721519</v>
      </c>
      <c r="R105" s="42">
        <f t="shared" si="19"/>
        <v>48.534233719898239</v>
      </c>
      <c r="S105" s="42">
        <f t="shared" si="20"/>
        <v>45.926893587775297</v>
      </c>
      <c r="T105" s="42">
        <f t="shared" si="21"/>
        <v>47.560577742455393</v>
      </c>
      <c r="AB105" t="s">
        <v>184</v>
      </c>
      <c r="AC105" s="2">
        <v>7.9055387840350004</v>
      </c>
      <c r="AD105" s="2">
        <v>7.9057214285260002</v>
      </c>
      <c r="AE105" s="2">
        <v>1.8264449099980595E-4</v>
      </c>
      <c r="AF105" s="1">
        <v>2.3103357783615084E-5</v>
      </c>
      <c r="AG105" s="2">
        <v>8.3312829842969993</v>
      </c>
      <c r="AH105" s="2">
        <v>8.3312829842969993</v>
      </c>
      <c r="AI105" s="2">
        <v>0</v>
      </c>
      <c r="AJ105" s="1">
        <v>0</v>
      </c>
      <c r="AM105" t="s">
        <v>184</v>
      </c>
      <c r="AN105" s="2">
        <v>7.9055387840350004</v>
      </c>
      <c r="AO105" s="2">
        <v>8.1089887400130003</v>
      </c>
      <c r="AP105" s="2">
        <v>0.20344995597799986</v>
      </c>
      <c r="AQ105" s="1">
        <v>2.5735115788548275E-2</v>
      </c>
      <c r="AR105" s="2">
        <v>7.9055468934480002</v>
      </c>
      <c r="AS105" s="2">
        <v>8.1094129997794084E-6</v>
      </c>
      <c r="AT105" s="1">
        <v>1.0257887819304772E-6</v>
      </c>
      <c r="AU105" s="2">
        <v>7.9060233430110003</v>
      </c>
      <c r="AV105" s="2">
        <v>4.8455897599986031E-4</v>
      </c>
      <c r="AW105" s="1">
        <v>6.1293605564039828E-5</v>
      </c>
      <c r="AX105" s="2">
        <v>8.4327050742740006</v>
      </c>
      <c r="AY105" s="2">
        <v>0.52716629023900019</v>
      </c>
      <c r="AZ105" s="1">
        <v>6.6683157801160464E-2</v>
      </c>
      <c r="BA105" s="2">
        <v>7.9054934993829997</v>
      </c>
      <c r="BB105" s="2">
        <v>-4.5284652000709968E-5</v>
      </c>
      <c r="BC105" s="1">
        <v>-5.7282183084296511E-6</v>
      </c>
      <c r="BD105" s="2">
        <v>8.7293270795580007</v>
      </c>
      <c r="BE105" s="2">
        <v>0.82378829552300026</v>
      </c>
      <c r="BF105" s="1">
        <v>0.10420394081003259</v>
      </c>
      <c r="BG105" s="1"/>
      <c r="BH105" t="s">
        <v>184</v>
      </c>
      <c r="BI105" s="2">
        <v>8.3312829842969993</v>
      </c>
      <c r="BJ105" s="2">
        <v>8.405818311341001</v>
      </c>
      <c r="BK105" s="2">
        <v>7.4535327044001676E-2</v>
      </c>
      <c r="BL105" s="1">
        <v>8.9464404443454423E-3</v>
      </c>
      <c r="BM105" s="2">
        <v>8.3312829842969993</v>
      </c>
      <c r="BN105" s="2">
        <v>0</v>
      </c>
      <c r="BO105" s="1">
        <v>0</v>
      </c>
      <c r="BP105" s="2">
        <v>8.3312829842969993</v>
      </c>
      <c r="BQ105" s="2">
        <v>0</v>
      </c>
      <c r="BR105" s="1">
        <v>0</v>
      </c>
      <c r="BS105" s="2">
        <v>8.5232383321690008</v>
      </c>
      <c r="BT105" s="2">
        <v>0.19195534787200152</v>
      </c>
      <c r="BU105" s="1">
        <v>2.3040310626082867E-2</v>
      </c>
      <c r="BV105" s="2">
        <v>8.3312829842969993</v>
      </c>
      <c r="BW105" s="2">
        <v>0</v>
      </c>
      <c r="BX105" s="1">
        <v>0</v>
      </c>
      <c r="BY105" s="2">
        <v>8.6580739082190004</v>
      </c>
      <c r="BZ105" s="2">
        <v>0.32679092392200104</v>
      </c>
      <c r="CA105" s="1">
        <v>3.9224561755727701E-2</v>
      </c>
      <c r="CC105" t="s">
        <v>184</v>
      </c>
      <c r="CE105" s="23">
        <v>7.9055387840350004</v>
      </c>
      <c r="CF105" s="23">
        <v>7.7226099014919996</v>
      </c>
      <c r="CG105" s="23">
        <v>-0.18292888254300088</v>
      </c>
      <c r="CH105" s="24">
        <v>-2.3139331491538604E-2</v>
      </c>
      <c r="CI105" s="2">
        <v>8.3312829842969993</v>
      </c>
      <c r="CJ105" s="2">
        <v>8.3312829842969993</v>
      </c>
      <c r="CK105" s="2">
        <v>0</v>
      </c>
      <c r="CL105" s="1">
        <v>0</v>
      </c>
      <c r="CN105" s="25" t="s">
        <v>184</v>
      </c>
      <c r="CO105" s="27">
        <v>0</v>
      </c>
      <c r="CP105" s="27">
        <v>0.2442</v>
      </c>
      <c r="CQ105" s="28">
        <f t="shared" si="22"/>
        <v>-0.28442678877056249</v>
      </c>
      <c r="CR105" s="27">
        <f t="shared" si="23"/>
        <v>7.8206958805040001</v>
      </c>
      <c r="CU105" s="30">
        <v>257</v>
      </c>
      <c r="CV105" s="30"/>
      <c r="CW105" s="15" t="s">
        <v>184</v>
      </c>
      <c r="CX105" s="33" t="s">
        <v>603</v>
      </c>
      <c r="CY105" s="34" t="s">
        <v>184</v>
      </c>
      <c r="CZ105" s="34" t="s">
        <v>976</v>
      </c>
      <c r="DA105" s="32"/>
      <c r="DB105" s="32"/>
      <c r="DC105" t="s">
        <v>184</v>
      </c>
      <c r="DD105">
        <v>176086</v>
      </c>
      <c r="DE105" t="s">
        <v>1045</v>
      </c>
      <c r="DF105" s="30">
        <v>163</v>
      </c>
      <c r="DG105" s="39" t="s">
        <v>184</v>
      </c>
      <c r="DK105" s="30">
        <v>273</v>
      </c>
      <c r="DL105" s="30"/>
      <c r="DM105" s="32"/>
      <c r="DN105" s="32" t="s">
        <v>184</v>
      </c>
      <c r="DO105" s="41">
        <v>174982</v>
      </c>
    </row>
    <row r="106" spans="1:119" ht="15.75" x14ac:dyDescent="0.25">
      <c r="B106" t="s">
        <v>186</v>
      </c>
      <c r="C106" s="52">
        <v>1.842318980972</v>
      </c>
      <c r="D106" s="52">
        <v>1.394038192946</v>
      </c>
      <c r="E106" s="52">
        <v>-0.44828078802600002</v>
      </c>
      <c r="F106" s="53">
        <v>-0.24332419773989894</v>
      </c>
      <c r="G106" s="45">
        <v>2.2158754585790001</v>
      </c>
      <c r="H106" s="45">
        <v>2.2770218297489997</v>
      </c>
      <c r="I106" s="45">
        <v>6.1146371169999547E-2</v>
      </c>
      <c r="J106" s="46">
        <v>2.7594678632891931E-2</v>
      </c>
      <c r="K106" s="47">
        <v>4</v>
      </c>
      <c r="L106" s="55">
        <f t="shared" si="14"/>
        <v>2.0985434585789999</v>
      </c>
      <c r="M106" s="55">
        <f t="shared" si="15"/>
        <v>2.1596898297489995</v>
      </c>
      <c r="N106" s="55">
        <f t="shared" si="16"/>
        <v>6.1146371169999547E-2</v>
      </c>
      <c r="O106" s="56">
        <f t="shared" si="17"/>
        <v>2.9137529137187361E-2</v>
      </c>
      <c r="P106" s="54"/>
      <c r="Q106" s="42">
        <f t="shared" si="18"/>
        <v>26.877902967028476</v>
      </c>
      <c r="R106" s="42">
        <f t="shared" si="19"/>
        <v>20.337858790645424</v>
      </c>
      <c r="S106" s="42">
        <f t="shared" si="20"/>
        <v>30.616005173012958</v>
      </c>
      <c r="T106" s="42">
        <f t="shared" si="21"/>
        <v>31.508079915805897</v>
      </c>
      <c r="AB106" t="s">
        <v>186</v>
      </c>
      <c r="AC106" s="2">
        <v>1.842318980972</v>
      </c>
      <c r="AD106" s="2">
        <v>1.8443043308760001</v>
      </c>
      <c r="AE106" s="2">
        <v>1.9853499040001221E-3</v>
      </c>
      <c r="AF106" s="1">
        <v>1.0776363509823145E-3</v>
      </c>
      <c r="AG106" s="2">
        <v>2.2158754585790001</v>
      </c>
      <c r="AH106" s="2">
        <v>2.2158754585790001</v>
      </c>
      <c r="AI106" s="2">
        <v>0</v>
      </c>
      <c r="AJ106" s="1">
        <v>0</v>
      </c>
      <c r="AM106" t="s">
        <v>186</v>
      </c>
      <c r="AN106" s="2">
        <v>1.842318980972</v>
      </c>
      <c r="AO106" s="2">
        <v>1.767457581673</v>
      </c>
      <c r="AP106" s="2">
        <v>-7.4861399298999931E-2</v>
      </c>
      <c r="AQ106" s="1">
        <v>-4.0634331010096503E-2</v>
      </c>
      <c r="AR106" s="2">
        <v>1.84240335693</v>
      </c>
      <c r="AS106" s="2">
        <v>8.4375958000038054E-5</v>
      </c>
      <c r="AT106" s="1">
        <v>4.5798777992029175E-5</v>
      </c>
      <c r="AU106" s="2">
        <v>1.844378293291</v>
      </c>
      <c r="AV106" s="2">
        <v>2.0593123190000284E-3</v>
      </c>
      <c r="AW106" s="1">
        <v>1.1177827185569916E-3</v>
      </c>
      <c r="AX106" s="2">
        <v>1.890259165737</v>
      </c>
      <c r="AY106" s="2">
        <v>4.794018476500006E-2</v>
      </c>
      <c r="AZ106" s="1">
        <v>2.6021652743167752E-2</v>
      </c>
      <c r="BA106" s="2">
        <v>1.841853443452</v>
      </c>
      <c r="BB106" s="2">
        <v>-4.6553752000000337E-4</v>
      </c>
      <c r="BC106" s="1">
        <v>-2.5269105122848362E-4</v>
      </c>
      <c r="BD106" s="2">
        <v>1.769047041961</v>
      </c>
      <c r="BE106" s="2">
        <v>-7.3271939010999931E-2</v>
      </c>
      <c r="BF106" s="1">
        <v>-3.9771581234180169E-2</v>
      </c>
      <c r="BG106" s="1"/>
      <c r="BH106" t="s">
        <v>186</v>
      </c>
      <c r="BI106" s="2">
        <v>2.2158754585790001</v>
      </c>
      <c r="BJ106" s="2">
        <v>2.2354422973529999</v>
      </c>
      <c r="BK106" s="2">
        <v>1.9566838773999784E-2</v>
      </c>
      <c r="BL106" s="1">
        <v>8.830297162344871E-3</v>
      </c>
      <c r="BM106" s="2">
        <v>2.2158754585790001</v>
      </c>
      <c r="BN106" s="2">
        <v>0</v>
      </c>
      <c r="BO106" s="1">
        <v>0</v>
      </c>
      <c r="BP106" s="2">
        <v>2.2158754585790001</v>
      </c>
      <c r="BQ106" s="2">
        <v>0</v>
      </c>
      <c r="BR106" s="1">
        <v>0</v>
      </c>
      <c r="BS106" s="2">
        <v>2.2525632812810001</v>
      </c>
      <c r="BT106" s="2">
        <v>3.6687822701999995E-2</v>
      </c>
      <c r="BU106" s="1">
        <v>1.6556807179735279E-2</v>
      </c>
      <c r="BV106" s="2">
        <v>2.2158754585790001</v>
      </c>
      <c r="BW106" s="2">
        <v>0</v>
      </c>
      <c r="BX106" s="1">
        <v>0</v>
      </c>
      <c r="BY106" s="2">
        <v>2.274575974902</v>
      </c>
      <c r="BZ106" s="2">
        <v>5.8700516322999885E-2</v>
      </c>
      <c r="CA106" s="1">
        <v>2.6490891487486141E-2</v>
      </c>
      <c r="CC106" t="s">
        <v>186</v>
      </c>
      <c r="CE106" s="23">
        <v>1.842318980972</v>
      </c>
      <c r="CF106" s="23">
        <v>1.464492968389</v>
      </c>
      <c r="CG106" s="23">
        <v>-0.37782601258299997</v>
      </c>
      <c r="CH106" s="24">
        <v>-0.20508175646307486</v>
      </c>
      <c r="CI106" s="2">
        <v>2.2158754585790001</v>
      </c>
      <c r="CJ106" s="2">
        <v>2.2158754585790001</v>
      </c>
      <c r="CK106" s="2">
        <v>0</v>
      </c>
      <c r="CL106" s="1">
        <v>0</v>
      </c>
      <c r="CN106" s="25" t="s">
        <v>186</v>
      </c>
      <c r="CO106" s="27">
        <v>0</v>
      </c>
      <c r="CP106" s="27">
        <v>0.11733200000000001</v>
      </c>
      <c r="CQ106" s="28">
        <f t="shared" si="22"/>
        <v>-0.13147290139232404</v>
      </c>
      <c r="CR106" s="27">
        <f t="shared" si="23"/>
        <v>5.6653872113399997</v>
      </c>
      <c r="CU106" s="30">
        <v>259</v>
      </c>
      <c r="CV106" s="30"/>
      <c r="CW106" s="15" t="s">
        <v>186</v>
      </c>
      <c r="CX106" s="33" t="s">
        <v>603</v>
      </c>
      <c r="CY106" s="34" t="s">
        <v>186</v>
      </c>
      <c r="CZ106" s="34" t="s">
        <v>976</v>
      </c>
      <c r="DA106" s="32"/>
      <c r="DB106" s="32"/>
      <c r="DC106" t="s">
        <v>186</v>
      </c>
      <c r="DD106">
        <v>68544</v>
      </c>
      <c r="DE106" t="s">
        <v>1045</v>
      </c>
      <c r="DF106" s="30">
        <v>164</v>
      </c>
      <c r="DG106" s="39" t="s">
        <v>186</v>
      </c>
      <c r="DK106" s="30">
        <v>275</v>
      </c>
      <c r="DL106" s="30"/>
      <c r="DM106" s="32"/>
      <c r="DN106" s="32" t="s">
        <v>186</v>
      </c>
      <c r="DO106" s="41">
        <v>67800</v>
      </c>
    </row>
    <row r="107" spans="1:119" ht="15.75" x14ac:dyDescent="0.25">
      <c r="A107" t="s">
        <v>490</v>
      </c>
      <c r="B107" t="s">
        <v>207</v>
      </c>
      <c r="C107" s="52">
        <v>4.8367142607000009</v>
      </c>
      <c r="D107" s="52">
        <v>5.0194767980610004</v>
      </c>
      <c r="E107" s="52">
        <v>0.18276253736099957</v>
      </c>
      <c r="F107" s="53">
        <v>3.7786507019033411E-2</v>
      </c>
      <c r="G107" s="45">
        <v>4.7566014430170007</v>
      </c>
      <c r="H107" s="45">
        <v>4.8979970271500006</v>
      </c>
      <c r="I107" s="45">
        <v>0.14139558413299991</v>
      </c>
      <c r="J107" s="46">
        <v>2.9726178622885839E-2</v>
      </c>
      <c r="K107" s="47">
        <v>3</v>
      </c>
      <c r="L107" s="55">
        <f t="shared" ref="L107:L131" si="24">G107-CO107-CP107</f>
        <v>4.6170694430170007</v>
      </c>
      <c r="M107" s="55">
        <f t="shared" ref="M107:M131" si="25">H107-CO107-CP107</f>
        <v>4.7584650271500006</v>
      </c>
      <c r="N107" s="55">
        <f t="shared" ref="N107:N131" si="26">M107-L107</f>
        <v>0.14139558413299991</v>
      </c>
      <c r="O107" s="56">
        <f t="shared" ref="O107:O132" si="27">N107/L107</f>
        <v>3.0624530533507784E-2</v>
      </c>
      <c r="P107" s="54"/>
      <c r="Q107" s="42">
        <f t="shared" ref="Q107:Q132" si="28">C107/$DD107*1000000</f>
        <v>51.439631815329648</v>
      </c>
      <c r="R107" s="42">
        <f t="shared" ref="R107:R132" si="29">D107/$DD107*1000000</f>
        <v>53.383355823976096</v>
      </c>
      <c r="S107" s="42">
        <f t="shared" ref="S107:S132" si="30">L107/$DD107*1000000</f>
        <v>49.103655790538895</v>
      </c>
      <c r="T107" s="42">
        <f t="shared" ref="T107:T132" si="31">M107/$DD107*1000000</f>
        <v>50.607432196603106</v>
      </c>
      <c r="AB107" t="s">
        <v>207</v>
      </c>
      <c r="AC107" s="2">
        <v>4.8367142607000009</v>
      </c>
      <c r="AD107" s="2">
        <v>4.8346462323520001</v>
      </c>
      <c r="AE107" s="2">
        <v>-2.0680283480007944E-3</v>
      </c>
      <c r="AF107" s="1">
        <v>-4.2756884871290613E-4</v>
      </c>
      <c r="AG107" s="2">
        <v>4.7566014430170007</v>
      </c>
      <c r="AH107" s="2">
        <v>4.7560040150759999</v>
      </c>
      <c r="AI107" s="2">
        <v>-5.9742794100081653E-4</v>
      </c>
      <c r="AJ107" s="1">
        <v>-1.2559974766813381E-4</v>
      </c>
      <c r="AM107" t="s">
        <v>207</v>
      </c>
      <c r="AN107" s="2">
        <v>4.8367142607000009</v>
      </c>
      <c r="AO107" s="2">
        <v>4.8431611686559997</v>
      </c>
      <c r="AP107" s="2">
        <v>6.4469079559987819E-3</v>
      </c>
      <c r="AQ107" s="1">
        <v>1.332910651427596E-3</v>
      </c>
      <c r="AR107" s="2">
        <v>4.8366269693969999</v>
      </c>
      <c r="AS107" s="2">
        <v>-8.7291303001002518E-5</v>
      </c>
      <c r="AT107" s="1">
        <v>-1.8047645218630127E-5</v>
      </c>
      <c r="AU107" s="2">
        <v>4.8350779032220004</v>
      </c>
      <c r="AV107" s="2">
        <v>-1.6363574780005052E-3</v>
      </c>
      <c r="AW107" s="1">
        <v>-3.3832006395260588E-4</v>
      </c>
      <c r="AX107" s="2">
        <v>4.8628221814099994</v>
      </c>
      <c r="AY107" s="2">
        <v>2.6107920709998567E-2</v>
      </c>
      <c r="AZ107" s="1">
        <v>5.3978629505022808E-3</v>
      </c>
      <c r="BA107" s="2">
        <v>4.8371949497419999</v>
      </c>
      <c r="BB107" s="2">
        <v>4.8068904199904949E-4</v>
      </c>
      <c r="BC107" s="1">
        <v>9.9383386342421861E-5</v>
      </c>
      <c r="BD107" s="2">
        <v>4.8772676389730005</v>
      </c>
      <c r="BE107" s="2">
        <v>4.0553378272999652E-2</v>
      </c>
      <c r="BF107" s="1">
        <v>8.3844891567215508E-3</v>
      </c>
      <c r="BG107" s="1"/>
      <c r="BH107" t="s">
        <v>207</v>
      </c>
      <c r="BI107" s="2">
        <v>4.7566014430170007</v>
      </c>
      <c r="BJ107" s="2">
        <v>4.7897047165969999</v>
      </c>
      <c r="BK107" s="2">
        <v>3.3103273579999204E-2</v>
      </c>
      <c r="BL107" s="1">
        <v>6.9594381569632992E-3</v>
      </c>
      <c r="BM107" s="2">
        <v>4.7565761881689994</v>
      </c>
      <c r="BN107" s="2">
        <v>-2.5254848001310393E-5</v>
      </c>
      <c r="BO107" s="1">
        <v>-5.3094311776712231E-6</v>
      </c>
      <c r="BP107" s="2">
        <v>4.7561202576249997</v>
      </c>
      <c r="BQ107" s="2">
        <v>-4.8118539200103783E-4</v>
      </c>
      <c r="BR107" s="1">
        <v>-1.011615956824487E-4</v>
      </c>
      <c r="BS107" s="2">
        <v>4.823168960357</v>
      </c>
      <c r="BT107" s="2">
        <v>6.6567517339999327E-2</v>
      </c>
      <c r="BU107" s="1">
        <v>1.3994764568245414E-2</v>
      </c>
      <c r="BV107" s="2">
        <v>4.7567405737929995</v>
      </c>
      <c r="BW107" s="2">
        <v>1.3913077599880808E-4</v>
      </c>
      <c r="BX107" s="1">
        <v>2.9250038639049963E-5</v>
      </c>
      <c r="BY107" s="2">
        <v>4.8605316001080006</v>
      </c>
      <c r="BZ107" s="2">
        <v>0.10393015709099984</v>
      </c>
      <c r="CA107" s="1">
        <v>2.1849666896850493E-2</v>
      </c>
      <c r="CC107" t="s">
        <v>207</v>
      </c>
      <c r="CE107" s="23">
        <v>4.8367142607000009</v>
      </c>
      <c r="CF107" s="23">
        <v>4.9748568549170002</v>
      </c>
      <c r="CG107" s="23">
        <v>0.13814259421699937</v>
      </c>
      <c r="CH107" s="24">
        <v>2.8561247733705584E-2</v>
      </c>
      <c r="CI107" s="2">
        <v>4.7566014430170007</v>
      </c>
      <c r="CJ107" s="2">
        <v>4.7955594637860006</v>
      </c>
      <c r="CK107" s="2">
        <v>3.8958020768999901E-2</v>
      </c>
      <c r="CL107" s="1">
        <v>8.190305880303006E-3</v>
      </c>
      <c r="CN107" s="25" t="s">
        <v>207</v>
      </c>
      <c r="CO107" s="27">
        <v>0</v>
      </c>
      <c r="CP107" s="27">
        <v>0.13953199999999999</v>
      </c>
      <c r="CQ107" s="28">
        <f t="shared" si="22"/>
        <v>-0.17731799846688306</v>
      </c>
      <c r="CR107" s="27">
        <f t="shared" si="23"/>
        <v>5.8988120911579998</v>
      </c>
      <c r="CU107" s="30">
        <v>283</v>
      </c>
      <c r="CV107" s="30"/>
      <c r="CW107" s="15" t="s">
        <v>207</v>
      </c>
      <c r="CX107" s="33" t="s">
        <v>603</v>
      </c>
      <c r="CY107" s="34" t="s">
        <v>207</v>
      </c>
      <c r="CZ107" s="34" t="s">
        <v>976</v>
      </c>
      <c r="DA107" s="32"/>
      <c r="DB107" s="32"/>
      <c r="DC107" t="s">
        <v>207</v>
      </c>
      <c r="DD107">
        <v>94027</v>
      </c>
      <c r="DE107" t="s">
        <v>1045</v>
      </c>
      <c r="DF107" s="30">
        <v>165</v>
      </c>
      <c r="DG107" s="39" t="s">
        <v>207</v>
      </c>
      <c r="DK107" s="30">
        <v>296</v>
      </c>
      <c r="DL107" s="30"/>
      <c r="DM107" s="32"/>
      <c r="DN107" s="32" t="s">
        <v>207</v>
      </c>
      <c r="DO107" s="41">
        <v>93494</v>
      </c>
    </row>
    <row r="108" spans="1:119" ht="15.75" x14ac:dyDescent="0.25">
      <c r="A108" t="s">
        <v>491</v>
      </c>
      <c r="B108" t="s">
        <v>208</v>
      </c>
      <c r="C108" s="52">
        <v>4.7597199849619996</v>
      </c>
      <c r="D108" s="52">
        <v>4.9016903089559998</v>
      </c>
      <c r="E108" s="52">
        <v>0.14197032399400022</v>
      </c>
      <c r="F108" s="53">
        <v>2.9827452968356431E-2</v>
      </c>
      <c r="G108" s="45">
        <v>5.2971021121969999</v>
      </c>
      <c r="H108" s="45">
        <v>5.4439153841839998</v>
      </c>
      <c r="I108" s="45">
        <v>0.14681327198699989</v>
      </c>
      <c r="J108" s="46">
        <v>2.7715771544020388E-2</v>
      </c>
      <c r="K108" s="47">
        <v>2</v>
      </c>
      <c r="L108" s="55">
        <f t="shared" si="24"/>
        <v>5.1560821121969997</v>
      </c>
      <c r="M108" s="55">
        <f t="shared" si="25"/>
        <v>5.3028953841839996</v>
      </c>
      <c r="N108" s="55">
        <f t="shared" si="26"/>
        <v>0.14681327198699989</v>
      </c>
      <c r="O108" s="56">
        <f t="shared" si="27"/>
        <v>2.8473804100152888E-2</v>
      </c>
      <c r="P108" s="54"/>
      <c r="Q108" s="42">
        <f t="shared" si="28"/>
        <v>48.081865049317116</v>
      </c>
      <c r="R108" s="42">
        <f t="shared" si="29"/>
        <v>49.516024617706478</v>
      </c>
      <c r="S108" s="42">
        <f t="shared" si="30"/>
        <v>52.085846454228623</v>
      </c>
      <c r="T108" s="42">
        <f t="shared" si="31"/>
        <v>53.568928642556969</v>
      </c>
      <c r="AB108" t="s">
        <v>208</v>
      </c>
      <c r="AC108" s="2">
        <v>4.7597199849619996</v>
      </c>
      <c r="AD108" s="2">
        <v>4.7565176396359998</v>
      </c>
      <c r="AE108" s="2">
        <v>-3.2023453259997225E-3</v>
      </c>
      <c r="AF108" s="1">
        <v>-6.7280120177600942E-4</v>
      </c>
      <c r="AG108" s="2">
        <v>5.2971021121969999</v>
      </c>
      <c r="AH108" s="2">
        <v>5.2971021121969999</v>
      </c>
      <c r="AI108" s="2">
        <v>0</v>
      </c>
      <c r="AJ108" s="1">
        <v>0</v>
      </c>
      <c r="AM108" t="s">
        <v>208</v>
      </c>
      <c r="AN108" s="2">
        <v>4.7597199849619996</v>
      </c>
      <c r="AO108" s="2">
        <v>4.702430677393</v>
      </c>
      <c r="AP108" s="2">
        <v>-5.7289307568999526E-2</v>
      </c>
      <c r="AQ108" s="1">
        <v>-1.2036276871328789E-2</v>
      </c>
      <c r="AR108" s="2">
        <v>4.7595849206560006</v>
      </c>
      <c r="AS108" s="2">
        <v>-1.3506430599896646E-4</v>
      </c>
      <c r="AT108" s="1">
        <v>-2.8376523498376508E-5</v>
      </c>
      <c r="AU108" s="2">
        <v>4.7572765459740003</v>
      </c>
      <c r="AV108" s="2">
        <v>-2.443438987999258E-3</v>
      </c>
      <c r="AW108" s="1">
        <v>-5.1335771762186253E-4</v>
      </c>
      <c r="AX108" s="2">
        <v>4.8039583058220003</v>
      </c>
      <c r="AY108" s="2">
        <v>4.423832086000079E-2</v>
      </c>
      <c r="AZ108" s="1">
        <v>9.2943116401319088E-3</v>
      </c>
      <c r="BA108" s="2">
        <v>4.7604635795369994</v>
      </c>
      <c r="BB108" s="2">
        <v>7.4359457499983961E-4</v>
      </c>
      <c r="BC108" s="1">
        <v>1.5622653797895135E-4</v>
      </c>
      <c r="BD108" s="2">
        <v>4.7258534462080002</v>
      </c>
      <c r="BE108" s="2">
        <v>-3.3866538753999365E-2</v>
      </c>
      <c r="BF108" s="1">
        <v>-7.115237631835131E-3</v>
      </c>
      <c r="BG108" s="1"/>
      <c r="BH108" t="s">
        <v>208</v>
      </c>
      <c r="BI108" s="2">
        <v>5.2971021121969999</v>
      </c>
      <c r="BJ108" s="2">
        <v>5.344082359233</v>
      </c>
      <c r="BK108" s="2">
        <v>4.6980247036000122E-2</v>
      </c>
      <c r="BL108" s="1">
        <v>8.8690468941167583E-3</v>
      </c>
      <c r="BM108" s="2">
        <v>5.2971021121969999</v>
      </c>
      <c r="BN108" s="2">
        <v>0</v>
      </c>
      <c r="BO108" s="1">
        <v>0</v>
      </c>
      <c r="BP108" s="2">
        <v>5.2971021121969999</v>
      </c>
      <c r="BQ108" s="2">
        <v>0</v>
      </c>
      <c r="BR108" s="1">
        <v>0</v>
      </c>
      <c r="BS108" s="2">
        <v>5.3851900753899997</v>
      </c>
      <c r="BT108" s="2">
        <v>8.808796319299983E-2</v>
      </c>
      <c r="BU108" s="1">
        <v>1.6629462926563237E-2</v>
      </c>
      <c r="BV108" s="2">
        <v>5.2971021121969999</v>
      </c>
      <c r="BW108" s="2">
        <v>0</v>
      </c>
      <c r="BX108" s="1">
        <v>0</v>
      </c>
      <c r="BY108" s="2">
        <v>5.4380428533050003</v>
      </c>
      <c r="BZ108" s="2">
        <v>0.14094074110800037</v>
      </c>
      <c r="CA108" s="1">
        <v>2.6607140682350275E-2</v>
      </c>
      <c r="CC108" t="s">
        <v>208</v>
      </c>
      <c r="CE108" s="23">
        <v>4.7597199849619996</v>
      </c>
      <c r="CF108" s="23">
        <v>4.9282134330930001</v>
      </c>
      <c r="CG108" s="23">
        <v>0.16849344813100053</v>
      </c>
      <c r="CH108" s="24">
        <v>3.5399865677675099E-2</v>
      </c>
      <c r="CI108" s="2">
        <v>5.2971021121969999</v>
      </c>
      <c r="CJ108" s="2">
        <v>5.2971021121969999</v>
      </c>
      <c r="CK108" s="2">
        <v>0</v>
      </c>
      <c r="CL108" s="1">
        <v>0</v>
      </c>
      <c r="CN108" s="25" t="s">
        <v>208</v>
      </c>
      <c r="CO108" s="27">
        <v>0</v>
      </c>
      <c r="CP108" s="27">
        <v>0.14102000000000001</v>
      </c>
      <c r="CQ108" s="28">
        <f t="shared" si="22"/>
        <v>-0.15639166323382558</v>
      </c>
      <c r="CR108" s="27">
        <f t="shared" si="23"/>
        <v>6.5829017048319995</v>
      </c>
      <c r="CU108" s="30">
        <v>284</v>
      </c>
      <c r="CV108" s="30"/>
      <c r="CW108" s="15" t="s">
        <v>208</v>
      </c>
      <c r="CX108" s="33" t="s">
        <v>603</v>
      </c>
      <c r="CY108" s="34" t="s">
        <v>208</v>
      </c>
      <c r="CZ108" s="34" t="s">
        <v>976</v>
      </c>
      <c r="DA108" s="32"/>
      <c r="DB108" s="32"/>
      <c r="DC108" t="s">
        <v>208</v>
      </c>
      <c r="DD108">
        <v>98992</v>
      </c>
      <c r="DE108" t="s">
        <v>1045</v>
      </c>
      <c r="DF108" s="30">
        <v>166</v>
      </c>
      <c r="DG108" s="39" t="s">
        <v>208</v>
      </c>
      <c r="DK108" s="30">
        <v>297</v>
      </c>
      <c r="DL108" s="30"/>
      <c r="DM108" s="32"/>
      <c r="DN108" s="32" t="s">
        <v>208</v>
      </c>
      <c r="DO108" s="41">
        <v>98673</v>
      </c>
    </row>
    <row r="109" spans="1:119" ht="15.75" x14ac:dyDescent="0.25">
      <c r="A109" t="s">
        <v>492</v>
      </c>
      <c r="B109" t="s">
        <v>229</v>
      </c>
      <c r="C109" s="52">
        <v>4.2166055319760005</v>
      </c>
      <c r="D109" s="52">
        <v>4.1037363589269997</v>
      </c>
      <c r="E109" s="52">
        <v>-0.11286917304900079</v>
      </c>
      <c r="F109" s="53">
        <v>-2.6767780906483716E-2</v>
      </c>
      <c r="G109" s="45">
        <v>3.9523689109359998</v>
      </c>
      <c r="H109" s="45">
        <v>4.0007741983320004</v>
      </c>
      <c r="I109" s="45">
        <v>4.8405287396000585E-2</v>
      </c>
      <c r="J109" s="46">
        <v>1.2247158219989451E-2</v>
      </c>
      <c r="K109" s="47">
        <v>4</v>
      </c>
      <c r="L109" s="55">
        <f t="shared" si="24"/>
        <v>3.767087910936</v>
      </c>
      <c r="M109" s="55">
        <f t="shared" si="25"/>
        <v>3.8154931983320006</v>
      </c>
      <c r="N109" s="55">
        <f t="shared" si="26"/>
        <v>4.8405287396000585E-2</v>
      </c>
      <c r="O109" s="56">
        <f t="shared" si="27"/>
        <v>1.2849524232094024E-2</v>
      </c>
      <c r="P109" s="54"/>
      <c r="Q109" s="42">
        <f t="shared" si="28"/>
        <v>42.950328314788038</v>
      </c>
      <c r="R109" s="42">
        <f t="shared" si="29"/>
        <v>41.800643336596238</v>
      </c>
      <c r="S109" s="42">
        <f t="shared" si="30"/>
        <v>38.371543493552259</v>
      </c>
      <c r="T109" s="42">
        <f t="shared" si="31"/>
        <v>38.864599571495511</v>
      </c>
      <c r="AB109" t="s">
        <v>229</v>
      </c>
      <c r="AC109" s="2">
        <v>4.2166055319760005</v>
      </c>
      <c r="AD109" s="2">
        <v>4.2166671650879994</v>
      </c>
      <c r="AE109" s="2">
        <v>6.1633111998915524E-5</v>
      </c>
      <c r="AF109" s="1">
        <v>1.461676021897946E-5</v>
      </c>
      <c r="AG109" s="2">
        <v>3.9523689109359998</v>
      </c>
      <c r="AH109" s="2">
        <v>3.9522143005960002</v>
      </c>
      <c r="AI109" s="2">
        <v>-1.5461033999963902E-4</v>
      </c>
      <c r="AJ109" s="1">
        <v>-3.9118397974399665E-5</v>
      </c>
      <c r="AM109" t="s">
        <v>229</v>
      </c>
      <c r="AN109" s="2">
        <v>4.2166055319760005</v>
      </c>
      <c r="AO109" s="2">
        <v>4.2137756997600002</v>
      </c>
      <c r="AP109" s="2">
        <v>-2.8298322160003053E-3</v>
      </c>
      <c r="AQ109" s="1">
        <v>-6.7111618446181272E-4</v>
      </c>
      <c r="AR109" s="2">
        <v>4.2166084199170006</v>
      </c>
      <c r="AS109" s="2">
        <v>2.8879410001181327E-6</v>
      </c>
      <c r="AT109" s="1">
        <v>6.8489712357911171E-7</v>
      </c>
      <c r="AU109" s="2">
        <v>4.2168977741429998</v>
      </c>
      <c r="AV109" s="2">
        <v>2.9224216699930139E-4</v>
      </c>
      <c r="AW109" s="1">
        <v>6.9307447609961715E-5</v>
      </c>
      <c r="AX109" s="2">
        <v>4.233671526458</v>
      </c>
      <c r="AY109" s="2">
        <v>1.7065994481999525E-2</v>
      </c>
      <c r="AZ109" s="1">
        <v>4.0473300982465862E-3</v>
      </c>
      <c r="BA109" s="2">
        <v>4.2165891789689995</v>
      </c>
      <c r="BB109" s="2">
        <v>-1.6353007000979858E-5</v>
      </c>
      <c r="BC109" s="1">
        <v>-3.8782397065528807E-6</v>
      </c>
      <c r="BD109" s="2">
        <v>4.2268280201490001</v>
      </c>
      <c r="BE109" s="2">
        <v>1.0222488172999533E-2</v>
      </c>
      <c r="BF109" s="1">
        <v>2.4243406445015581E-3</v>
      </c>
      <c r="BG109" s="1"/>
      <c r="BH109" t="s">
        <v>229</v>
      </c>
      <c r="BI109" s="2">
        <v>3.9523689109359998</v>
      </c>
      <c r="BJ109" s="2">
        <v>3.9770966447669998</v>
      </c>
      <c r="BK109" s="2">
        <v>2.472773383099991E-2</v>
      </c>
      <c r="BL109" s="1">
        <v>6.2564336447894706E-3</v>
      </c>
      <c r="BM109" s="2">
        <v>3.9523624287689998</v>
      </c>
      <c r="BN109" s="2">
        <v>-6.4821670000547726E-6</v>
      </c>
      <c r="BO109" s="1">
        <v>-1.6400713461030807E-6</v>
      </c>
      <c r="BP109" s="2">
        <v>3.9522899270910004</v>
      </c>
      <c r="BQ109" s="2">
        <v>-7.8983844999491737E-5</v>
      </c>
      <c r="BR109" s="1">
        <v>-1.9983925281101045E-5</v>
      </c>
      <c r="BS109" s="2">
        <v>4.0066327846030001</v>
      </c>
      <c r="BT109" s="2">
        <v>5.4263873667000251E-2</v>
      </c>
      <c r="BU109" s="1">
        <v>1.3729455647941903E-2</v>
      </c>
      <c r="BV109" s="2">
        <v>3.9524045374400001</v>
      </c>
      <c r="BW109" s="2">
        <v>3.5626504000241255E-5</v>
      </c>
      <c r="BX109" s="1">
        <v>9.0139622092625421E-6</v>
      </c>
      <c r="BY109" s="2">
        <v>4.0296266565950001</v>
      </c>
      <c r="BZ109" s="2">
        <v>7.7257745659000232E-2</v>
      </c>
      <c r="CA109" s="1">
        <v>1.9547200021038536E-2</v>
      </c>
      <c r="CC109" t="s">
        <v>229</v>
      </c>
      <c r="CE109" s="23">
        <v>4.2166055319760005</v>
      </c>
      <c r="CF109" s="23">
        <v>4.0902437258999997</v>
      </c>
      <c r="CG109" s="23">
        <v>-0.12636180607600078</v>
      </c>
      <c r="CH109" s="24">
        <v>-2.9967661218901039E-2</v>
      </c>
      <c r="CI109" s="2">
        <v>3.9523689109359998</v>
      </c>
      <c r="CJ109" s="2">
        <v>3.925900576898</v>
      </c>
      <c r="CK109" s="2">
        <v>-2.6468334037999863E-2</v>
      </c>
      <c r="CL109" s="1">
        <v>-6.6968278099656525E-3</v>
      </c>
      <c r="CN109" s="25" t="s">
        <v>229</v>
      </c>
      <c r="CO109" s="27">
        <v>0</v>
      </c>
      <c r="CP109" s="27">
        <v>0.185281</v>
      </c>
      <c r="CQ109" s="28">
        <f t="shared" si="22"/>
        <v>-0.17760694116559073</v>
      </c>
      <c r="CR109" s="27">
        <f t="shared" si="23"/>
        <v>8.4150268203989995</v>
      </c>
      <c r="CU109" s="30">
        <v>308</v>
      </c>
      <c r="CV109" s="30"/>
      <c r="CW109" s="15" t="s">
        <v>229</v>
      </c>
      <c r="CX109" s="33" t="s">
        <v>603</v>
      </c>
      <c r="CY109" s="34" t="s">
        <v>229</v>
      </c>
      <c r="CZ109" s="34" t="s">
        <v>976</v>
      </c>
      <c r="DA109" s="32"/>
      <c r="DB109" s="32"/>
      <c r="DC109" t="s">
        <v>229</v>
      </c>
      <c r="DD109">
        <v>98174</v>
      </c>
      <c r="DE109" t="s">
        <v>1045</v>
      </c>
      <c r="DF109" s="30">
        <v>167</v>
      </c>
      <c r="DG109" s="39" t="s">
        <v>229</v>
      </c>
      <c r="DK109" s="30">
        <v>318</v>
      </c>
      <c r="DL109" s="30"/>
      <c r="DM109" s="32"/>
      <c r="DN109" s="32" t="s">
        <v>229</v>
      </c>
      <c r="DO109" s="41">
        <v>97535</v>
      </c>
    </row>
    <row r="110" spans="1:119" ht="15.75" x14ac:dyDescent="0.25">
      <c r="A110" t="s">
        <v>493</v>
      </c>
      <c r="B110" t="s">
        <v>230</v>
      </c>
      <c r="C110" s="52">
        <v>4.4598303660180001</v>
      </c>
      <c r="D110" s="52">
        <v>4.7990860241240005</v>
      </c>
      <c r="E110" s="52">
        <v>0.33925565810600045</v>
      </c>
      <c r="F110" s="53">
        <v>7.6069184310457963E-2</v>
      </c>
      <c r="G110" s="45">
        <v>4.5088258703859996</v>
      </c>
      <c r="H110" s="45">
        <v>4.6844030149919993</v>
      </c>
      <c r="I110" s="45">
        <v>0.17557714460599971</v>
      </c>
      <c r="J110" s="46">
        <v>3.894076854002982E-2</v>
      </c>
      <c r="K110" s="47">
        <v>4</v>
      </c>
      <c r="L110" s="55">
        <f t="shared" si="24"/>
        <v>4.329887870386</v>
      </c>
      <c r="M110" s="55">
        <f t="shared" si="25"/>
        <v>4.5054650149919997</v>
      </c>
      <c r="N110" s="55">
        <f t="shared" si="26"/>
        <v>0.17557714460599971</v>
      </c>
      <c r="O110" s="56">
        <f t="shared" si="27"/>
        <v>4.0550044218661811E-2</v>
      </c>
      <c r="P110" s="54"/>
      <c r="Q110" s="42">
        <f t="shared" si="28"/>
        <v>48.378608096869371</v>
      </c>
      <c r="R110" s="42">
        <f t="shared" si="29"/>
        <v>52.058729352873542</v>
      </c>
      <c r="S110" s="42">
        <f t="shared" si="30"/>
        <v>46.969039446184887</v>
      </c>
      <c r="T110" s="42">
        <f t="shared" si="31"/>
        <v>48.873636072635755</v>
      </c>
      <c r="AB110" t="s">
        <v>230</v>
      </c>
      <c r="AC110" s="2">
        <v>4.4598303660180001</v>
      </c>
      <c r="AD110" s="2">
        <v>4.4624403754720001</v>
      </c>
      <c r="AE110" s="2">
        <v>2.6100094540000285E-3</v>
      </c>
      <c r="AF110" s="1">
        <v>5.8522617225246598E-4</v>
      </c>
      <c r="AG110" s="2">
        <v>4.5088258703859996</v>
      </c>
      <c r="AH110" s="2">
        <v>4.5094259460980002</v>
      </c>
      <c r="AI110" s="2">
        <v>6.0007571200060283E-4</v>
      </c>
      <c r="AJ110" s="1">
        <v>1.3308912990894246E-4</v>
      </c>
      <c r="AM110" t="s">
        <v>230</v>
      </c>
      <c r="AN110" s="2">
        <v>4.4598303660180001</v>
      </c>
      <c r="AO110" s="2">
        <v>4.6025368828530002</v>
      </c>
      <c r="AP110" s="2">
        <v>0.14270651683500013</v>
      </c>
      <c r="AQ110" s="1">
        <v>3.1998193904943732E-2</v>
      </c>
      <c r="AR110" s="2">
        <v>4.4599406471479996</v>
      </c>
      <c r="AS110" s="2">
        <v>1.1028112999955653E-4</v>
      </c>
      <c r="AT110" s="1">
        <v>2.472765126670547E-5</v>
      </c>
      <c r="AU110" s="2">
        <v>4.4619915121389999</v>
      </c>
      <c r="AV110" s="2">
        <v>2.1611461209998239E-3</v>
      </c>
      <c r="AW110" s="1">
        <v>4.845803413212379E-4</v>
      </c>
      <c r="AX110" s="2">
        <v>4.8256898156850001</v>
      </c>
      <c r="AY110" s="2">
        <v>0.36585944966700001</v>
      </c>
      <c r="AZ110" s="1">
        <v>8.2034386880427676E-2</v>
      </c>
      <c r="BA110" s="2">
        <v>4.4592229010929998</v>
      </c>
      <c r="BB110" s="2">
        <v>-6.0746492500030058E-4</v>
      </c>
      <c r="BC110" s="1">
        <v>-1.3620807859171584E-4</v>
      </c>
      <c r="BD110" s="2">
        <v>5.0274874497809998</v>
      </c>
      <c r="BE110" s="2">
        <v>0.56765708376299973</v>
      </c>
      <c r="BF110" s="1">
        <v>0.12728221415960211</v>
      </c>
      <c r="BG110" s="1"/>
      <c r="BH110" t="s">
        <v>230</v>
      </c>
      <c r="BI110" s="2">
        <v>4.5088258703859996</v>
      </c>
      <c r="BJ110" s="2">
        <v>4.5744276067229999</v>
      </c>
      <c r="BK110" s="2">
        <v>6.5601736337000283E-2</v>
      </c>
      <c r="BL110" s="1">
        <v>1.4549627380350382E-2</v>
      </c>
      <c r="BM110" s="2">
        <v>4.5088512494599993</v>
      </c>
      <c r="BN110" s="2">
        <v>2.5379073999687307E-5</v>
      </c>
      <c r="BO110" s="1">
        <v>5.628754520412342E-6</v>
      </c>
      <c r="BP110" s="2">
        <v>4.5093196415890002</v>
      </c>
      <c r="BQ110" s="2">
        <v>4.9377120300064803E-4</v>
      </c>
      <c r="BR110" s="1">
        <v>1.0951214732947236E-4</v>
      </c>
      <c r="BS110" s="2">
        <v>4.6583238602120005</v>
      </c>
      <c r="BT110" s="2">
        <v>0.14949798982600093</v>
      </c>
      <c r="BU110" s="1">
        <v>3.3156745042629568E-2</v>
      </c>
      <c r="BV110" s="2">
        <v>4.5086860359199994</v>
      </c>
      <c r="BW110" s="2">
        <v>-1.3983446600018823E-4</v>
      </c>
      <c r="BX110" s="1">
        <v>-3.1013498862003521E-5</v>
      </c>
      <c r="BY110" s="2">
        <v>4.7386561861420002</v>
      </c>
      <c r="BZ110" s="2">
        <v>0.22983031575600066</v>
      </c>
      <c r="CA110" s="1">
        <v>5.0973429083950174E-2</v>
      </c>
      <c r="CC110" t="s">
        <v>230</v>
      </c>
      <c r="CE110" s="23">
        <v>4.4598303660180001</v>
      </c>
      <c r="CF110" s="23">
        <v>4.2373153153110001</v>
      </c>
      <c r="CG110" s="23">
        <v>-0.22251505070699995</v>
      </c>
      <c r="CH110" s="24">
        <v>-4.9893164637486991E-2</v>
      </c>
      <c r="CI110" s="2">
        <v>4.5088258703859996</v>
      </c>
      <c r="CJ110" s="2">
        <v>4.4657380568480001</v>
      </c>
      <c r="CK110" s="2">
        <v>-4.3087813537999509E-2</v>
      </c>
      <c r="CL110" s="1">
        <v>-9.5563268080500908E-3</v>
      </c>
      <c r="CN110" s="25" t="s">
        <v>230</v>
      </c>
      <c r="CO110" s="27">
        <v>0</v>
      </c>
      <c r="CP110" s="27">
        <v>0.17893800000000001</v>
      </c>
      <c r="CQ110" s="28">
        <f t="shared" si="22"/>
        <v>-0.23420084184782031</v>
      </c>
      <c r="CR110" s="27">
        <f t="shared" si="23"/>
        <v>4.4624825991010004</v>
      </c>
      <c r="CU110" s="30">
        <v>309</v>
      </c>
      <c r="CV110" s="30"/>
      <c r="CW110" s="15" t="s">
        <v>230</v>
      </c>
      <c r="CX110" s="33" t="s">
        <v>603</v>
      </c>
      <c r="CY110" s="34" t="s">
        <v>230</v>
      </c>
      <c r="CZ110" s="34" t="s">
        <v>976</v>
      </c>
      <c r="DA110" s="32"/>
      <c r="DB110" s="32"/>
      <c r="DC110" t="s">
        <v>230</v>
      </c>
      <c r="DD110">
        <v>92186</v>
      </c>
      <c r="DE110" t="s">
        <v>1045</v>
      </c>
      <c r="DF110" s="30">
        <v>168</v>
      </c>
      <c r="DG110" s="39" t="s">
        <v>230</v>
      </c>
      <c r="DK110" s="30">
        <v>319</v>
      </c>
      <c r="DL110" s="30"/>
      <c r="DM110" s="32"/>
      <c r="DN110" s="32" t="s">
        <v>230</v>
      </c>
      <c r="DO110" s="41">
        <v>91459</v>
      </c>
    </row>
    <row r="111" spans="1:119" ht="15.75" x14ac:dyDescent="0.25">
      <c r="A111" t="s">
        <v>494</v>
      </c>
      <c r="B111" t="s">
        <v>234</v>
      </c>
      <c r="C111" s="52">
        <v>6.7367019223</v>
      </c>
      <c r="D111" s="52">
        <v>7.3313677577790006</v>
      </c>
      <c r="E111" s="52">
        <v>0.59466583547900065</v>
      </c>
      <c r="F111" s="53">
        <v>8.8272546765134866E-2</v>
      </c>
      <c r="G111" s="45">
        <v>6.8976732898069999</v>
      </c>
      <c r="H111" s="45">
        <v>7.1864765632390002</v>
      </c>
      <c r="I111" s="45">
        <v>0.2888032734320003</v>
      </c>
      <c r="J111" s="46">
        <v>4.1869665508625614E-2</v>
      </c>
      <c r="K111" s="47">
        <v>3</v>
      </c>
      <c r="L111" s="55">
        <f t="shared" si="24"/>
        <v>6.6795522898069999</v>
      </c>
      <c r="M111" s="55">
        <f t="shared" si="25"/>
        <v>6.9683555632390002</v>
      </c>
      <c r="N111" s="55">
        <f t="shared" si="26"/>
        <v>0.2888032734320003</v>
      </c>
      <c r="O111" s="56">
        <f t="shared" si="27"/>
        <v>4.3236920814695053E-2</v>
      </c>
      <c r="P111" s="54"/>
      <c r="Q111" s="42">
        <f t="shared" si="28"/>
        <v>45.371717845741458</v>
      </c>
      <c r="R111" s="42">
        <f t="shared" si="29"/>
        <v>49.376794931094175</v>
      </c>
      <c r="S111" s="42">
        <f t="shared" si="30"/>
        <v>44.986814813016068</v>
      </c>
      <c r="T111" s="42">
        <f t="shared" si="31"/>
        <v>46.931906162791797</v>
      </c>
      <c r="AB111" t="s">
        <v>234</v>
      </c>
      <c r="AC111" s="2">
        <v>6.7367019223</v>
      </c>
      <c r="AD111" s="2">
        <v>6.7338289383329997</v>
      </c>
      <c r="AE111" s="2">
        <v>-2.8729839670003088E-3</v>
      </c>
      <c r="AF111" s="1">
        <v>-4.264674317101793E-4</v>
      </c>
      <c r="AG111" s="2">
        <v>6.8976732898069999</v>
      </c>
      <c r="AH111" s="2">
        <v>6.8969370727439996</v>
      </c>
      <c r="AI111" s="2">
        <v>-7.3621706300031065E-4</v>
      </c>
      <c r="AJ111" s="1">
        <v>-1.0673411628356645E-4</v>
      </c>
      <c r="AM111" t="s">
        <v>234</v>
      </c>
      <c r="AN111" s="2">
        <v>6.7367019223</v>
      </c>
      <c r="AO111" s="2">
        <v>6.9155218688470006</v>
      </c>
      <c r="AP111" s="2">
        <v>0.17881994654700062</v>
      </c>
      <c r="AQ111" s="1">
        <v>2.654413815684294E-2</v>
      </c>
      <c r="AR111" s="2">
        <v>6.7365809553</v>
      </c>
      <c r="AS111" s="2">
        <v>-1.2096699999997185E-4</v>
      </c>
      <c r="AT111" s="1">
        <v>-1.7956412706868303E-5</v>
      </c>
      <c r="AU111" s="2">
        <v>6.7346848535350006</v>
      </c>
      <c r="AV111" s="2">
        <v>-2.0170687649994079E-3</v>
      </c>
      <c r="AW111" s="1">
        <v>-2.9941487515166079E-4</v>
      </c>
      <c r="AX111" s="2">
        <v>6.991335395928</v>
      </c>
      <c r="AY111" s="2">
        <v>0.25463347362800004</v>
      </c>
      <c r="AZ111" s="1">
        <v>3.779794275669314E-2</v>
      </c>
      <c r="BA111" s="2">
        <v>6.7373675806050004</v>
      </c>
      <c r="BB111" s="2">
        <v>6.6565830500042722E-4</v>
      </c>
      <c r="BC111" s="1">
        <v>9.8810710742143482E-5</v>
      </c>
      <c r="BD111" s="2">
        <v>7.2625844821140007</v>
      </c>
      <c r="BE111" s="2">
        <v>0.52588255981400067</v>
      </c>
      <c r="BF111" s="1">
        <v>7.8062316824974998E-2</v>
      </c>
      <c r="BG111" s="1"/>
      <c r="BH111" t="s">
        <v>234</v>
      </c>
      <c r="BI111" s="2">
        <v>6.8976732898069999</v>
      </c>
      <c r="BJ111" s="2">
        <v>6.9883379724080008</v>
      </c>
      <c r="BK111" s="2">
        <v>9.0664682601000912E-2</v>
      </c>
      <c r="BL111" s="1">
        <v>1.3144241368314756E-2</v>
      </c>
      <c r="BM111" s="2">
        <v>6.8976422526569996</v>
      </c>
      <c r="BN111" s="2">
        <v>-3.1037150000301494E-5</v>
      </c>
      <c r="BO111" s="1">
        <v>-4.499654984553484E-6</v>
      </c>
      <c r="BP111" s="2">
        <v>6.8971522283810005</v>
      </c>
      <c r="BQ111" s="2">
        <v>-5.2106142599939176E-4</v>
      </c>
      <c r="BR111" s="1">
        <v>-7.5541621660942898E-5</v>
      </c>
      <c r="BS111" s="2">
        <v>7.0485026014679999</v>
      </c>
      <c r="BT111" s="2">
        <v>0.150829311661</v>
      </c>
      <c r="BU111" s="1">
        <v>2.1866694075506187E-2</v>
      </c>
      <c r="BV111" s="2">
        <v>6.8978441426919996</v>
      </c>
      <c r="BW111" s="2">
        <v>1.7085288499973927E-4</v>
      </c>
      <c r="BX111" s="1">
        <v>2.4769640112154372E-5</v>
      </c>
      <c r="BY111" s="2">
        <v>7.165869976792</v>
      </c>
      <c r="BZ111" s="2">
        <v>0.2681966869850001</v>
      </c>
      <c r="CA111" s="1">
        <v>3.8882196317028571E-2</v>
      </c>
      <c r="CC111" t="s">
        <v>234</v>
      </c>
      <c r="CE111" s="23">
        <v>6.7367019223</v>
      </c>
      <c r="CF111" s="23">
        <v>6.7999694917189997</v>
      </c>
      <c r="CG111" s="23">
        <v>6.3267569418999692E-2</v>
      </c>
      <c r="CH111" s="24">
        <v>9.3914752572872191E-3</v>
      </c>
      <c r="CI111" s="2">
        <v>6.8976732898069999</v>
      </c>
      <c r="CJ111" s="2">
        <v>6.9149032485430002</v>
      </c>
      <c r="CK111" s="2">
        <v>1.7229958736000306E-2</v>
      </c>
      <c r="CL111" s="1">
        <v>2.4979377845369662E-3</v>
      </c>
      <c r="CN111" s="25" t="s">
        <v>234</v>
      </c>
      <c r="CO111" s="27">
        <v>0</v>
      </c>
      <c r="CP111" s="27">
        <v>0.21812100000000001</v>
      </c>
      <c r="CQ111" s="28">
        <f t="shared" si="22"/>
        <v>-0.18357400169751945</v>
      </c>
      <c r="CR111" s="27">
        <f t="shared" si="23"/>
        <v>5.8248395287340005</v>
      </c>
      <c r="CU111" s="30">
        <v>314</v>
      </c>
      <c r="CV111" s="30"/>
      <c r="CW111" s="15" t="s">
        <v>234</v>
      </c>
      <c r="CX111" s="33" t="s">
        <v>603</v>
      </c>
      <c r="CY111" s="34" t="s">
        <v>234</v>
      </c>
      <c r="CZ111" s="34" t="s">
        <v>976</v>
      </c>
      <c r="DA111" s="32"/>
      <c r="DB111" s="32"/>
      <c r="DC111" t="s">
        <v>234</v>
      </c>
      <c r="DD111">
        <v>148478</v>
      </c>
      <c r="DE111" t="s">
        <v>1045</v>
      </c>
      <c r="DF111" s="30">
        <v>169</v>
      </c>
      <c r="DG111" s="39" t="s">
        <v>234</v>
      </c>
      <c r="DK111" s="30">
        <v>323</v>
      </c>
      <c r="DL111" s="30"/>
      <c r="DM111" s="32"/>
      <c r="DN111" s="32" t="s">
        <v>234</v>
      </c>
      <c r="DO111" s="41">
        <v>146901</v>
      </c>
    </row>
    <row r="112" spans="1:119" ht="15.75" x14ac:dyDescent="0.25">
      <c r="A112" t="s">
        <v>832</v>
      </c>
      <c r="B112" t="s">
        <v>243</v>
      </c>
      <c r="C112" s="52">
        <v>9.5792965220870006</v>
      </c>
      <c r="D112" s="52">
        <v>9.6266047429079986</v>
      </c>
      <c r="E112" s="52">
        <v>4.7308220820998059E-2</v>
      </c>
      <c r="F112" s="53">
        <v>4.9385902933393299E-3</v>
      </c>
      <c r="G112" s="45">
        <v>9.8553215027730001</v>
      </c>
      <c r="H112" s="45">
        <v>10.127368898684001</v>
      </c>
      <c r="I112" s="45">
        <v>0.27204739591100058</v>
      </c>
      <c r="J112" s="46">
        <v>2.7604111731357964E-2</v>
      </c>
      <c r="K112" s="47">
        <v>1</v>
      </c>
      <c r="L112" s="55">
        <f t="shared" si="24"/>
        <v>9.6631235027730007</v>
      </c>
      <c r="M112" s="55">
        <f t="shared" si="25"/>
        <v>9.9351708986840013</v>
      </c>
      <c r="N112" s="55">
        <f t="shared" si="26"/>
        <v>0.27204739591100058</v>
      </c>
      <c r="O112" s="56">
        <f t="shared" si="27"/>
        <v>2.8153153153111607E-2</v>
      </c>
      <c r="P112" s="54"/>
      <c r="Q112" s="42">
        <f t="shared" si="28"/>
        <v>62.171734589539071</v>
      </c>
      <c r="R112" s="42">
        <f t="shared" si="29"/>
        <v>62.478775314503032</v>
      </c>
      <c r="S112" s="42">
        <f t="shared" si="30"/>
        <v>62.715790072385417</v>
      </c>
      <c r="T112" s="42">
        <f t="shared" si="31"/>
        <v>64.481437315411682</v>
      </c>
      <c r="AB112" t="s">
        <v>243</v>
      </c>
      <c r="AC112" s="2">
        <v>9.5792965220870006</v>
      </c>
      <c r="AD112" s="2">
        <v>9.5788752725530006</v>
      </c>
      <c r="AE112" s="2">
        <v>-4.2124953399991227E-4</v>
      </c>
      <c r="AF112" s="1">
        <v>-4.3974996809905244E-5</v>
      </c>
      <c r="AG112" s="2">
        <v>9.8553215027730001</v>
      </c>
      <c r="AH112" s="2">
        <v>9.8553215027730001</v>
      </c>
      <c r="AI112" s="2">
        <v>0</v>
      </c>
      <c r="AJ112" s="1">
        <v>0</v>
      </c>
      <c r="AM112" t="s">
        <v>243</v>
      </c>
      <c r="AN112" s="2">
        <v>9.5792965220870006</v>
      </c>
      <c r="AO112" s="2">
        <v>9.4630551979460016</v>
      </c>
      <c r="AP112" s="2">
        <v>-0.11624132414099897</v>
      </c>
      <c r="AQ112" s="1">
        <v>-1.2134640980470868E-2</v>
      </c>
      <c r="AR112" s="2">
        <v>9.579278203046</v>
      </c>
      <c r="AS112" s="2">
        <v>-1.8319041000580683E-5</v>
      </c>
      <c r="AT112" s="1">
        <v>-1.9123576515605752E-6</v>
      </c>
      <c r="AU112" s="2">
        <v>9.578505756985999</v>
      </c>
      <c r="AV112" s="2">
        <v>-7.9076510100151154E-4</v>
      </c>
      <c r="AW112" s="1">
        <v>-8.2549391719761783E-5</v>
      </c>
      <c r="AX112" s="2">
        <v>9.5419137306490001</v>
      </c>
      <c r="AY112" s="2">
        <v>-3.7382791438000496E-2</v>
      </c>
      <c r="AZ112" s="1">
        <v>-3.9024568611908954E-3</v>
      </c>
      <c r="BA112" s="2">
        <v>9.5793982453149997</v>
      </c>
      <c r="BB112" s="2">
        <v>1.017232279991731E-4</v>
      </c>
      <c r="BC112" s="1">
        <v>1.0619070801768134E-5</v>
      </c>
      <c r="BD112" s="2">
        <v>9.3698925280520005</v>
      </c>
      <c r="BE112" s="2">
        <v>-0.2094039940350001</v>
      </c>
      <c r="BF112" s="1">
        <v>-2.1860059718600101E-2</v>
      </c>
      <c r="BG112" s="1"/>
      <c r="BH112" t="s">
        <v>243</v>
      </c>
      <c r="BI112" s="2">
        <v>9.8553215027730001</v>
      </c>
      <c r="BJ112" s="2">
        <v>9.9423766694640001</v>
      </c>
      <c r="BK112" s="2">
        <v>8.7055166690999997E-2</v>
      </c>
      <c r="BL112" s="1">
        <v>8.8333157539817655E-3</v>
      </c>
      <c r="BM112" s="2">
        <v>9.8553215027730001</v>
      </c>
      <c r="BN112" s="2">
        <v>0</v>
      </c>
      <c r="BO112" s="1">
        <v>0</v>
      </c>
      <c r="BP112" s="2">
        <v>9.8553215027730001</v>
      </c>
      <c r="BQ112" s="2">
        <v>0</v>
      </c>
      <c r="BR112" s="1">
        <v>0</v>
      </c>
      <c r="BS112" s="2">
        <v>10.018549940319</v>
      </c>
      <c r="BT112" s="2">
        <v>0.16322843754599958</v>
      </c>
      <c r="BU112" s="1">
        <v>1.656246703875382E-2</v>
      </c>
      <c r="BV112" s="2">
        <v>9.8553215027730001</v>
      </c>
      <c r="BW112" s="2">
        <v>0</v>
      </c>
      <c r="BX112" s="1">
        <v>0</v>
      </c>
      <c r="BY112" s="2">
        <v>10.116487002846998</v>
      </c>
      <c r="BZ112" s="2">
        <v>0.2611655000739983</v>
      </c>
      <c r="CA112" s="1">
        <v>2.6499947262046596E-2</v>
      </c>
      <c r="CC112" t="s">
        <v>243</v>
      </c>
      <c r="CE112" s="23">
        <v>9.5792965220870006</v>
      </c>
      <c r="CF112" s="23">
        <v>9.8371133793340011</v>
      </c>
      <c r="CG112" s="23">
        <v>0.25781685724700054</v>
      </c>
      <c r="CH112" s="24">
        <v>2.6913965618722811E-2</v>
      </c>
      <c r="CI112" s="2">
        <v>9.8553215027730001</v>
      </c>
      <c r="CJ112" s="2">
        <v>9.9004898674859998</v>
      </c>
      <c r="CK112" s="2">
        <v>4.5168364712999676E-2</v>
      </c>
      <c r="CL112" s="1">
        <v>4.5831447203716911E-3</v>
      </c>
      <c r="CN112" s="25" t="s">
        <v>243</v>
      </c>
      <c r="CO112" s="27">
        <v>0</v>
      </c>
      <c r="CP112" s="27">
        <v>0.19219800000000001</v>
      </c>
      <c r="CQ112" s="28">
        <f t="shared" si="22"/>
        <v>-0.21920157447398236</v>
      </c>
      <c r="CR112" s="27">
        <f t="shared" si="23"/>
        <v>3.704616805803</v>
      </c>
      <c r="CU112" s="30">
        <v>323</v>
      </c>
      <c r="CV112" s="30"/>
      <c r="CW112" s="15" t="s">
        <v>243</v>
      </c>
      <c r="CX112" s="33" t="s">
        <v>603</v>
      </c>
      <c r="CY112" s="34" t="s">
        <v>243</v>
      </c>
      <c r="CZ112" s="34" t="s">
        <v>976</v>
      </c>
      <c r="DA112" s="32"/>
      <c r="DB112" s="32"/>
      <c r="DC112" t="s">
        <v>243</v>
      </c>
      <c r="DD112">
        <v>154078</v>
      </c>
      <c r="DE112" t="s">
        <v>1045</v>
      </c>
      <c r="DF112" s="30">
        <v>170</v>
      </c>
      <c r="DG112" s="39" t="s">
        <v>243</v>
      </c>
      <c r="DK112" s="30">
        <v>332</v>
      </c>
      <c r="DL112" s="30"/>
      <c r="DM112" s="32"/>
      <c r="DN112" s="32" t="s">
        <v>243</v>
      </c>
      <c r="DO112" s="41">
        <v>152411</v>
      </c>
    </row>
    <row r="113" spans="1:119" ht="15.75" x14ac:dyDescent="0.25">
      <c r="A113" t="s">
        <v>833</v>
      </c>
      <c r="B113" t="s">
        <v>250</v>
      </c>
      <c r="C113" s="52">
        <v>4.6311931965699999</v>
      </c>
      <c r="D113" s="52">
        <v>4.9376635082779998</v>
      </c>
      <c r="E113" s="52">
        <v>0.30647031170799988</v>
      </c>
      <c r="F113" s="53">
        <v>6.617523793543767E-2</v>
      </c>
      <c r="G113" s="45">
        <v>4.8712244154289994</v>
      </c>
      <c r="H113" s="45">
        <v>5.0393110689939995</v>
      </c>
      <c r="I113" s="45">
        <v>0.16808665356500008</v>
      </c>
      <c r="J113" s="46">
        <v>3.450603774948377E-2</v>
      </c>
      <c r="K113" s="47">
        <v>4</v>
      </c>
      <c r="L113" s="55">
        <f t="shared" si="24"/>
        <v>4.6692494154289994</v>
      </c>
      <c r="M113" s="55">
        <f t="shared" si="25"/>
        <v>4.8373360689939995</v>
      </c>
      <c r="N113" s="55">
        <f t="shared" si="26"/>
        <v>0.16808665356500008</v>
      </c>
      <c r="O113" s="56">
        <f t="shared" si="27"/>
        <v>3.5998645308939162E-2</v>
      </c>
      <c r="P113" s="54"/>
      <c r="Q113" s="42">
        <f t="shared" si="28"/>
        <v>41.290952180545645</v>
      </c>
      <c r="R113" s="42">
        <f t="shared" si="29"/>
        <v>44.023390765674037</v>
      </c>
      <c r="S113" s="42">
        <f t="shared" si="30"/>
        <v>41.630255130429738</v>
      </c>
      <c r="T113" s="42">
        <f t="shared" si="31"/>
        <v>43.128887918990728</v>
      </c>
      <c r="AB113" t="s">
        <v>250</v>
      </c>
      <c r="AC113" s="2">
        <v>4.6311931965699999</v>
      </c>
      <c r="AD113" s="2">
        <v>4.6299980660849993</v>
      </c>
      <c r="AE113" s="2">
        <v>-1.1951304850006395E-3</v>
      </c>
      <c r="AF113" s="1">
        <v>-2.580610296900999E-4</v>
      </c>
      <c r="AG113" s="2">
        <v>4.8712244154289994</v>
      </c>
      <c r="AH113" s="2">
        <v>4.8712244154289994</v>
      </c>
      <c r="AI113" s="2">
        <v>0</v>
      </c>
      <c r="AJ113" s="1">
        <v>0</v>
      </c>
      <c r="AM113" t="s">
        <v>250</v>
      </c>
      <c r="AN113" s="2">
        <v>4.6311931965699999</v>
      </c>
      <c r="AO113" s="2">
        <v>4.731430636542</v>
      </c>
      <c r="AP113" s="2">
        <v>0.10023743997200008</v>
      </c>
      <c r="AQ113" s="1">
        <v>2.1643977203593862E-2</v>
      </c>
      <c r="AR113" s="2">
        <v>4.6311431341890001</v>
      </c>
      <c r="AS113" s="2">
        <v>-5.0062380999804645E-5</v>
      </c>
      <c r="AT113" s="1">
        <v>-1.0809823489307753E-5</v>
      </c>
      <c r="AU113" s="2">
        <v>4.6305739417150003</v>
      </c>
      <c r="AV113" s="2">
        <v>-6.1925485499969568E-4</v>
      </c>
      <c r="AW113" s="1">
        <v>-1.3371388942666747E-4</v>
      </c>
      <c r="AX113" s="2">
        <v>4.8687213832559992</v>
      </c>
      <c r="AY113" s="2">
        <v>0.23752818668599929</v>
      </c>
      <c r="AZ113" s="1">
        <v>5.1288766545502733E-2</v>
      </c>
      <c r="BA113" s="2">
        <v>4.6314682730580001</v>
      </c>
      <c r="BB113" s="2">
        <v>2.7507648800018103E-4</v>
      </c>
      <c r="BC113" s="1">
        <v>5.9396461413855697E-5</v>
      </c>
      <c r="BD113" s="2">
        <v>5.0177362657789999</v>
      </c>
      <c r="BE113" s="2">
        <v>0.38654306920899995</v>
      </c>
      <c r="BF113" s="1">
        <v>8.346511423779196E-2</v>
      </c>
      <c r="BG113" s="1"/>
      <c r="BH113" t="s">
        <v>250</v>
      </c>
      <c r="BI113" s="2">
        <v>4.8712244154289994</v>
      </c>
      <c r="BJ113" s="2">
        <v>4.9194067857980004</v>
      </c>
      <c r="BK113" s="2">
        <v>4.8182370369000971E-2</v>
      </c>
      <c r="BL113" s="1">
        <v>9.8912236965287993E-3</v>
      </c>
      <c r="BM113" s="2">
        <v>4.8712244154289994</v>
      </c>
      <c r="BN113" s="2">
        <v>0</v>
      </c>
      <c r="BO113" s="1">
        <v>0</v>
      </c>
      <c r="BP113" s="2">
        <v>4.8712244154289994</v>
      </c>
      <c r="BQ113" s="2">
        <v>0</v>
      </c>
      <c r="BR113" s="1">
        <v>0</v>
      </c>
      <c r="BS113" s="2">
        <v>4.982735533114</v>
      </c>
      <c r="BT113" s="2">
        <v>0.11151111768500055</v>
      </c>
      <c r="BU113" s="1">
        <v>2.2891804641930046E-2</v>
      </c>
      <c r="BV113" s="2">
        <v>4.8712244154289994</v>
      </c>
      <c r="BW113" s="2">
        <v>0</v>
      </c>
      <c r="BX113" s="1">
        <v>0</v>
      </c>
      <c r="BY113" s="2">
        <v>5.0555349674079997</v>
      </c>
      <c r="BZ113" s="2">
        <v>0.18431055197900026</v>
      </c>
      <c r="CA113" s="1">
        <v>3.7836596358652545E-2</v>
      </c>
      <c r="CC113" t="s">
        <v>250</v>
      </c>
      <c r="CE113" s="23">
        <v>4.6311931965699999</v>
      </c>
      <c r="CF113" s="23">
        <v>4.5471412226799997</v>
      </c>
      <c r="CG113" s="23">
        <v>-8.4051973890000298E-2</v>
      </c>
      <c r="CH113" s="24">
        <v>-1.8149096857425794E-2</v>
      </c>
      <c r="CI113" s="2">
        <v>4.8712244154289994</v>
      </c>
      <c r="CJ113" s="2">
        <v>4.8712244154289994</v>
      </c>
      <c r="CK113" s="2">
        <v>0</v>
      </c>
      <c r="CL113" s="1">
        <v>0</v>
      </c>
      <c r="CN113" s="25" t="s">
        <v>250</v>
      </c>
      <c r="CO113" s="27">
        <v>0</v>
      </c>
      <c r="CP113" s="27">
        <v>0.20197499999999999</v>
      </c>
      <c r="CQ113" s="28">
        <f t="shared" si="22"/>
        <v>-0.15877447096450636</v>
      </c>
      <c r="CR113" s="27">
        <f t="shared" si="23"/>
        <v>11.61630095382</v>
      </c>
      <c r="CU113" s="30">
        <v>331</v>
      </c>
      <c r="CV113" s="30"/>
      <c r="CW113" s="15" t="s">
        <v>250</v>
      </c>
      <c r="CX113" s="33" t="s">
        <v>603</v>
      </c>
      <c r="CY113" s="34" t="s">
        <v>250</v>
      </c>
      <c r="CZ113" s="34" t="s">
        <v>976</v>
      </c>
      <c r="DA113" s="32"/>
      <c r="DB113" s="32"/>
      <c r="DC113" t="s">
        <v>250</v>
      </c>
      <c r="DD113">
        <v>112160</v>
      </c>
      <c r="DE113" t="s">
        <v>1045</v>
      </c>
      <c r="DF113" s="30">
        <v>171</v>
      </c>
      <c r="DG113" s="39" t="s">
        <v>250</v>
      </c>
      <c r="DK113" s="30">
        <v>339</v>
      </c>
      <c r="DL113" s="30"/>
      <c r="DM113" s="32"/>
      <c r="DN113" s="32" t="s">
        <v>250</v>
      </c>
      <c r="DO113" s="41">
        <v>111692</v>
      </c>
    </row>
    <row r="114" spans="1:119" ht="15.75" x14ac:dyDescent="0.25">
      <c r="B114" t="s">
        <v>251</v>
      </c>
      <c r="C114" s="52">
        <v>3.3957123966799996</v>
      </c>
      <c r="D114" s="52">
        <v>3.6171803597980001</v>
      </c>
      <c r="E114" s="52">
        <v>0.22146796311800054</v>
      </c>
      <c r="F114" s="53">
        <v>6.5219882383010575E-2</v>
      </c>
      <c r="G114" s="45">
        <v>3.8047763673660002</v>
      </c>
      <c r="H114" s="45">
        <v>3.9096622729790003</v>
      </c>
      <c r="I114" s="45">
        <v>0.10488590561300004</v>
      </c>
      <c r="J114" s="46">
        <v>2.7566904197739026E-2</v>
      </c>
      <c r="K114" s="47">
        <v>1</v>
      </c>
      <c r="L114" s="55">
        <f t="shared" si="24"/>
        <v>3.7255473673660005</v>
      </c>
      <c r="M114" s="55">
        <f t="shared" si="25"/>
        <v>3.8304332729790005</v>
      </c>
      <c r="N114" s="55">
        <f t="shared" si="26"/>
        <v>0.10488590561300004</v>
      </c>
      <c r="O114" s="56">
        <f t="shared" si="27"/>
        <v>2.8153153153211801E-2</v>
      </c>
      <c r="P114" s="54"/>
      <c r="Q114" s="42">
        <f t="shared" si="28"/>
        <v>41.441449800829865</v>
      </c>
      <c r="R114" s="42">
        <f t="shared" si="29"/>
        <v>44.144256282621427</v>
      </c>
      <c r="S114" s="42">
        <f t="shared" si="30"/>
        <v>45.466772850451555</v>
      </c>
      <c r="T114" s="42">
        <f t="shared" si="31"/>
        <v>46.746805869892611</v>
      </c>
      <c r="AB114" t="s">
        <v>251</v>
      </c>
      <c r="AC114" s="2">
        <v>3.3957123966799996</v>
      </c>
      <c r="AD114" s="2">
        <v>3.3956295139600003</v>
      </c>
      <c r="AE114" s="2">
        <v>-8.2882719999233245E-5</v>
      </c>
      <c r="AF114" s="1">
        <v>-2.4408050599417072E-5</v>
      </c>
      <c r="AG114" s="2">
        <v>3.8047763673660002</v>
      </c>
      <c r="AH114" s="2">
        <v>3.8047763673660002</v>
      </c>
      <c r="AI114" s="2">
        <v>0</v>
      </c>
      <c r="AJ114" s="1">
        <v>0</v>
      </c>
      <c r="AM114" t="s">
        <v>251</v>
      </c>
      <c r="AN114" s="2">
        <v>3.3957123966799996</v>
      </c>
      <c r="AO114" s="2">
        <v>3.4678604497880001</v>
      </c>
      <c r="AP114" s="2">
        <v>7.2148053108000543E-2</v>
      </c>
      <c r="AQ114" s="1">
        <v>2.1246809116855704E-2</v>
      </c>
      <c r="AR114" s="2">
        <v>3.3957091778520003</v>
      </c>
      <c r="AS114" s="2">
        <v>-3.2188279992517721E-6</v>
      </c>
      <c r="AT114" s="1">
        <v>-9.4790948797631745E-7</v>
      </c>
      <c r="AU114" s="2">
        <v>3.3958845350930003</v>
      </c>
      <c r="AV114" s="2">
        <v>1.7213841300067756E-4</v>
      </c>
      <c r="AW114" s="1">
        <v>5.0692871742900815E-5</v>
      </c>
      <c r="AX114" s="2">
        <v>3.625143372688</v>
      </c>
      <c r="AY114" s="2">
        <v>0.22943097600800044</v>
      </c>
      <c r="AZ114" s="1">
        <v>6.7564902207947863E-2</v>
      </c>
      <c r="BA114" s="2">
        <v>3.3957296825859999</v>
      </c>
      <c r="BB114" s="2">
        <v>1.7285906000363838E-5</v>
      </c>
      <c r="BC114" s="1">
        <v>5.0905094369194311E-6</v>
      </c>
      <c r="BD114" s="2">
        <v>3.7297111443790003</v>
      </c>
      <c r="BE114" s="2">
        <v>0.33399874769900073</v>
      </c>
      <c r="BF114" s="1">
        <v>9.8358962327184288E-2</v>
      </c>
      <c r="BG114" s="1"/>
      <c r="BH114" t="s">
        <v>251</v>
      </c>
      <c r="BI114" s="2">
        <v>3.8047763673660002</v>
      </c>
      <c r="BJ114" s="2">
        <v>3.838339857162</v>
      </c>
      <c r="BK114" s="2">
        <v>3.3563489795999768E-2</v>
      </c>
      <c r="BL114" s="1">
        <v>8.821409343234372E-3</v>
      </c>
      <c r="BM114" s="2">
        <v>3.8047763673660002</v>
      </c>
      <c r="BN114" s="2">
        <v>0</v>
      </c>
      <c r="BO114" s="1">
        <v>0</v>
      </c>
      <c r="BP114" s="2">
        <v>3.8047763673660002</v>
      </c>
      <c r="BQ114" s="2">
        <v>0</v>
      </c>
      <c r="BR114" s="1">
        <v>0</v>
      </c>
      <c r="BS114" s="2">
        <v>3.867707910734</v>
      </c>
      <c r="BT114" s="2">
        <v>6.2931543367999776E-2</v>
      </c>
      <c r="BU114" s="1">
        <v>1.6540142518695917E-2</v>
      </c>
      <c r="BV114" s="2">
        <v>3.8047763673660002</v>
      </c>
      <c r="BW114" s="2">
        <v>0</v>
      </c>
      <c r="BX114" s="1">
        <v>0</v>
      </c>
      <c r="BY114" s="2">
        <v>3.9054668367550001</v>
      </c>
      <c r="BZ114" s="2">
        <v>0.10069046938899984</v>
      </c>
      <c r="CA114" s="1">
        <v>2.6464228029966085E-2</v>
      </c>
      <c r="CC114" t="s">
        <v>251</v>
      </c>
      <c r="CE114" s="23">
        <v>3.3957123966799996</v>
      </c>
      <c r="CF114" s="23">
        <v>3.2818928056359997</v>
      </c>
      <c r="CG114" s="23">
        <v>-0.11381959104399986</v>
      </c>
      <c r="CH114" s="24">
        <v>-3.3518619290397407E-2</v>
      </c>
      <c r="CI114" s="2">
        <v>3.8047763673660002</v>
      </c>
      <c r="CJ114" s="2">
        <v>3.8047763673660002</v>
      </c>
      <c r="CK114" s="2">
        <v>0</v>
      </c>
      <c r="CL114" s="1">
        <v>0</v>
      </c>
      <c r="CN114" s="25" t="s">
        <v>251</v>
      </c>
      <c r="CO114" s="27">
        <v>0</v>
      </c>
      <c r="CP114" s="27">
        <v>7.9228999999999994E-2</v>
      </c>
      <c r="CQ114" s="28">
        <f t="shared" si="22"/>
        <v>-5.9807667018121548E-2</v>
      </c>
      <c r="CR114" s="27">
        <f t="shared" si="23"/>
        <v>6.7911454983419999</v>
      </c>
      <c r="CU114" s="30">
        <v>332</v>
      </c>
      <c r="CV114" s="30"/>
      <c r="CW114" s="15" t="s">
        <v>251</v>
      </c>
      <c r="CX114" s="33" t="s">
        <v>603</v>
      </c>
      <c r="CY114" s="34" t="s">
        <v>251</v>
      </c>
      <c r="CZ114" s="34" t="s">
        <v>976</v>
      </c>
      <c r="DA114" s="32"/>
      <c r="DB114" s="32"/>
      <c r="DC114" t="s">
        <v>251</v>
      </c>
      <c r="DD114">
        <v>81940</v>
      </c>
      <c r="DE114" t="s">
        <v>1045</v>
      </c>
      <c r="DF114" s="30">
        <v>172</v>
      </c>
      <c r="DG114" s="39" t="s">
        <v>251</v>
      </c>
      <c r="DK114" s="30">
        <v>340</v>
      </c>
      <c r="DL114" s="30"/>
      <c r="DM114" s="32"/>
      <c r="DN114" s="32" t="s">
        <v>251</v>
      </c>
      <c r="DO114" s="41">
        <v>81383</v>
      </c>
    </row>
    <row r="115" spans="1:119" ht="15.75" x14ac:dyDescent="0.25">
      <c r="B115" t="s">
        <v>254</v>
      </c>
      <c r="C115" s="52">
        <v>3.9267468167819999</v>
      </c>
      <c r="D115" s="52">
        <v>3.9774503589269998</v>
      </c>
      <c r="E115" s="52">
        <v>5.0703542144999947E-2</v>
      </c>
      <c r="F115" s="53">
        <v>1.2912353281424928E-2</v>
      </c>
      <c r="G115" s="45">
        <v>3.7904552577700001</v>
      </c>
      <c r="H115" s="45">
        <v>3.8780313120769998</v>
      </c>
      <c r="I115" s="45">
        <v>8.7576054306999662E-2</v>
      </c>
      <c r="J115" s="46">
        <v>2.3104363025385606E-2</v>
      </c>
      <c r="K115" s="47">
        <v>4</v>
      </c>
      <c r="L115" s="55">
        <f t="shared" si="24"/>
        <v>3.6317682577700001</v>
      </c>
      <c r="M115" s="55">
        <f t="shared" si="25"/>
        <v>3.7193443120769998</v>
      </c>
      <c r="N115" s="55">
        <f t="shared" si="26"/>
        <v>8.7576054306999662E-2</v>
      </c>
      <c r="O115" s="56">
        <f t="shared" si="27"/>
        <v>2.4113888357175529E-2</v>
      </c>
      <c r="P115" s="54"/>
      <c r="Q115" s="42">
        <f t="shared" si="28"/>
        <v>34.749664310776005</v>
      </c>
      <c r="R115" s="42">
        <f t="shared" si="29"/>
        <v>35.198364252767675</v>
      </c>
      <c r="S115" s="42">
        <f t="shared" si="30"/>
        <v>32.139257685949687</v>
      </c>
      <c r="T115" s="42">
        <f t="shared" si="31"/>
        <v>32.914260157671166</v>
      </c>
      <c r="AB115" t="s">
        <v>254</v>
      </c>
      <c r="AC115" s="2">
        <v>3.9267468167819999</v>
      </c>
      <c r="AD115" s="2">
        <v>3.9275972264299996</v>
      </c>
      <c r="AE115" s="2">
        <v>8.5040964799976138E-4</v>
      </c>
      <c r="AF115" s="1">
        <v>2.1656849490914691E-4</v>
      </c>
      <c r="AG115" s="2">
        <v>3.7904552577700001</v>
      </c>
      <c r="AH115" s="2">
        <v>3.7905552674059999</v>
      </c>
      <c r="AI115" s="2">
        <v>1.0000963599976487E-4</v>
      </c>
      <c r="AJ115" s="1">
        <v>2.6384597416037701E-5</v>
      </c>
      <c r="AM115" t="s">
        <v>254</v>
      </c>
      <c r="AN115" s="2">
        <v>3.9267468167819999</v>
      </c>
      <c r="AO115" s="2">
        <v>4.0225296342219998</v>
      </c>
      <c r="AP115" s="2">
        <v>9.5782817439999945E-2</v>
      </c>
      <c r="AQ115" s="1">
        <v>2.4392409775605223E-2</v>
      </c>
      <c r="AR115" s="2">
        <v>3.9267833537249999</v>
      </c>
      <c r="AS115" s="2">
        <v>3.6536942999987332E-5</v>
      </c>
      <c r="AT115" s="1">
        <v>9.3046342697311067E-6</v>
      </c>
      <c r="AU115" s="2">
        <v>3.9279648057699998</v>
      </c>
      <c r="AV115" s="2">
        <v>1.2179889879999628E-3</v>
      </c>
      <c r="AW115" s="1">
        <v>3.1017762153509923E-4</v>
      </c>
      <c r="AX115" s="2">
        <v>4.1697892021609997</v>
      </c>
      <c r="AY115" s="2">
        <v>0.2430423853789998</v>
      </c>
      <c r="AZ115" s="1">
        <v>6.1894080957879266E-2</v>
      </c>
      <c r="BA115" s="2">
        <v>3.9265446106690001</v>
      </c>
      <c r="BB115" s="2">
        <v>-2.0220611299981428E-4</v>
      </c>
      <c r="BC115" s="1">
        <v>-5.1494563422228427E-5</v>
      </c>
      <c r="BD115" s="2">
        <v>4.3050380527889995</v>
      </c>
      <c r="BE115" s="2">
        <v>0.37829123600699965</v>
      </c>
      <c r="BF115" s="1">
        <v>9.6337058042619703E-2</v>
      </c>
      <c r="BG115" s="1"/>
      <c r="BH115" t="s">
        <v>254</v>
      </c>
      <c r="BI115" s="2">
        <v>3.7904552577700001</v>
      </c>
      <c r="BJ115" s="2">
        <v>3.8391320649299998</v>
      </c>
      <c r="BK115" s="2">
        <v>4.8676807159999669E-2</v>
      </c>
      <c r="BL115" s="1">
        <v>1.2841942154631103E-2</v>
      </c>
      <c r="BM115" s="2">
        <v>3.790459630155</v>
      </c>
      <c r="BN115" s="2">
        <v>4.372384999840051E-6</v>
      </c>
      <c r="BO115" s="1">
        <v>1.1535250260182235E-6</v>
      </c>
      <c r="BP115" s="2">
        <v>3.7906587148719999</v>
      </c>
      <c r="BQ115" s="2">
        <v>2.0345710199975997E-4</v>
      </c>
      <c r="BR115" s="1">
        <v>5.3676165041836642E-5</v>
      </c>
      <c r="BS115" s="2">
        <v>3.899986231412</v>
      </c>
      <c r="BT115" s="2">
        <v>0.10953097364199982</v>
      </c>
      <c r="BU115" s="1">
        <v>2.8896521972518692E-2</v>
      </c>
      <c r="BV115" s="2">
        <v>3.790430942675</v>
      </c>
      <c r="BW115" s="2">
        <v>-2.4315095000115861E-5</v>
      </c>
      <c r="BX115" s="1">
        <v>-6.4148217948946091E-6</v>
      </c>
      <c r="BY115" s="2">
        <v>3.9571845540680002</v>
      </c>
      <c r="BZ115" s="2">
        <v>0.16672929629800004</v>
      </c>
      <c r="CA115" s="1">
        <v>4.3986615052696909E-2</v>
      </c>
      <c r="CC115" t="s">
        <v>254</v>
      </c>
      <c r="CE115" s="23">
        <v>3.9267468167819999</v>
      </c>
      <c r="CF115" s="23">
        <v>3.5962581823959998</v>
      </c>
      <c r="CG115" s="23">
        <v>-0.33048863438600007</v>
      </c>
      <c r="CH115" s="24">
        <v>-8.4163469102099667E-2</v>
      </c>
      <c r="CI115" s="2">
        <v>3.7904552577700001</v>
      </c>
      <c r="CJ115" s="2">
        <v>3.708816788889</v>
      </c>
      <c r="CK115" s="2">
        <v>-8.1638468881000126E-2</v>
      </c>
      <c r="CL115" s="1">
        <v>-2.1537905958301604E-2</v>
      </c>
      <c r="CN115" s="25" t="s">
        <v>254</v>
      </c>
      <c r="CO115" s="27">
        <v>0</v>
      </c>
      <c r="CP115" s="27">
        <v>0.15868699999999999</v>
      </c>
      <c r="CQ115" s="28">
        <f t="shared" si="22"/>
        <v>-0.13672676964571442</v>
      </c>
      <c r="CR115" s="27">
        <f t="shared" si="23"/>
        <v>5.2137594516910006</v>
      </c>
      <c r="CU115" s="30">
        <v>336</v>
      </c>
      <c r="CV115" s="30"/>
      <c r="CW115" s="15" t="s">
        <v>254</v>
      </c>
      <c r="CX115" s="33" t="s">
        <v>603</v>
      </c>
      <c r="CY115" s="34" t="s">
        <v>254</v>
      </c>
      <c r="CZ115" s="34" t="s">
        <v>976</v>
      </c>
      <c r="DA115" s="32"/>
      <c r="DB115" s="32"/>
      <c r="DC115" t="s">
        <v>254</v>
      </c>
      <c r="DD115">
        <v>113001</v>
      </c>
      <c r="DE115" t="s">
        <v>1045</v>
      </c>
      <c r="DF115" s="30">
        <v>173</v>
      </c>
      <c r="DG115" s="39" t="s">
        <v>254</v>
      </c>
      <c r="DK115" s="30">
        <v>343</v>
      </c>
      <c r="DL115" s="30"/>
      <c r="DM115" s="32"/>
      <c r="DN115" s="32" t="s">
        <v>254</v>
      </c>
      <c r="DO115" s="41">
        <v>112500</v>
      </c>
    </row>
    <row r="116" spans="1:119" ht="15.75" x14ac:dyDescent="0.25">
      <c r="A116" t="s">
        <v>495</v>
      </c>
      <c r="B116" t="s">
        <v>262</v>
      </c>
      <c r="C116" s="52">
        <v>4.6529465715280001</v>
      </c>
      <c r="D116" s="52">
        <v>4.8893170215840005</v>
      </c>
      <c r="E116" s="52">
        <v>0.23637045005600044</v>
      </c>
      <c r="F116" s="53">
        <v>5.0800164244821276E-2</v>
      </c>
      <c r="G116" s="45">
        <v>5.0417250722629996</v>
      </c>
      <c r="H116" s="45">
        <v>5.1826841469249993</v>
      </c>
      <c r="I116" s="45">
        <v>0.14095907466199975</v>
      </c>
      <c r="J116" s="46">
        <v>2.7958500838826911E-2</v>
      </c>
      <c r="K116" s="47">
        <v>3</v>
      </c>
      <c r="L116" s="55">
        <f t="shared" si="24"/>
        <v>4.8940990722629998</v>
      </c>
      <c r="M116" s="55">
        <f t="shared" si="25"/>
        <v>5.0350581469249995</v>
      </c>
      <c r="N116" s="55">
        <f t="shared" si="26"/>
        <v>0.14095907466199975</v>
      </c>
      <c r="O116" s="56">
        <f t="shared" si="27"/>
        <v>2.880184331798195E-2</v>
      </c>
      <c r="P116" s="54"/>
      <c r="Q116" s="42">
        <f t="shared" si="28"/>
        <v>40.143099945025838</v>
      </c>
      <c r="R116" s="42">
        <f t="shared" si="29"/>
        <v>42.182376015529428</v>
      </c>
      <c r="S116" s="42">
        <f t="shared" si="30"/>
        <v>42.223632955706634</v>
      </c>
      <c r="T116" s="42">
        <f t="shared" si="31"/>
        <v>43.439751416412875</v>
      </c>
      <c r="AB116" t="s">
        <v>262</v>
      </c>
      <c r="AC116" s="2">
        <v>4.6529465715280001</v>
      </c>
      <c r="AD116" s="2">
        <v>4.6526370558570003</v>
      </c>
      <c r="AE116" s="2">
        <v>-3.0951567099979371E-4</v>
      </c>
      <c r="AF116" s="1">
        <v>-6.6520357851036015E-5</v>
      </c>
      <c r="AG116" s="2">
        <v>5.0417250722629996</v>
      </c>
      <c r="AH116" s="2">
        <v>5.0417250722629996</v>
      </c>
      <c r="AI116" s="2">
        <v>0</v>
      </c>
      <c r="AJ116" s="1">
        <v>0</v>
      </c>
      <c r="AM116" t="s">
        <v>262</v>
      </c>
      <c r="AN116" s="2">
        <v>4.6529465715280001</v>
      </c>
      <c r="AO116" s="2">
        <v>4.7512851847690003</v>
      </c>
      <c r="AP116" s="2">
        <v>9.8338613241000239E-2</v>
      </c>
      <c r="AQ116" s="1">
        <v>2.1134696418554925E-2</v>
      </c>
      <c r="AR116" s="2">
        <v>4.652933951764</v>
      </c>
      <c r="AS116" s="2">
        <v>-1.2619764000021405E-5</v>
      </c>
      <c r="AT116" s="1">
        <v>-2.7122090928882403E-6</v>
      </c>
      <c r="AU116" s="2">
        <v>4.653079834533</v>
      </c>
      <c r="AV116" s="2">
        <v>1.3326300499993948E-4</v>
      </c>
      <c r="AW116" s="1">
        <v>2.8640562050592533E-5</v>
      </c>
      <c r="AX116" s="2">
        <v>4.9123836609779996</v>
      </c>
      <c r="AY116" s="2">
        <v>0.25943708944999955</v>
      </c>
      <c r="AZ116" s="1">
        <v>5.5757590477726451E-2</v>
      </c>
      <c r="BA116" s="2">
        <v>4.6530153662410001</v>
      </c>
      <c r="BB116" s="2">
        <v>6.8794713000031038E-5</v>
      </c>
      <c r="BC116" s="1">
        <v>1.4785192983086256E-5</v>
      </c>
      <c r="BD116" s="2">
        <v>5.0555245340790007</v>
      </c>
      <c r="BE116" s="2">
        <v>0.40257796255100065</v>
      </c>
      <c r="BF116" s="1">
        <v>8.6521080000021663E-2</v>
      </c>
      <c r="BG116" s="1"/>
      <c r="BH116" t="s">
        <v>262</v>
      </c>
      <c r="BI116" s="2">
        <v>5.0417250722629996</v>
      </c>
      <c r="BJ116" s="2">
        <v>5.0868319761549996</v>
      </c>
      <c r="BK116" s="2">
        <v>4.5106903892000005E-2</v>
      </c>
      <c r="BL116" s="1">
        <v>8.9467202684563648E-3</v>
      </c>
      <c r="BM116" s="2">
        <v>5.0417250722629996</v>
      </c>
      <c r="BN116" s="2">
        <v>0</v>
      </c>
      <c r="BO116" s="1">
        <v>0</v>
      </c>
      <c r="BP116" s="2">
        <v>5.0417250722629996</v>
      </c>
      <c r="BQ116" s="2">
        <v>0</v>
      </c>
      <c r="BR116" s="1">
        <v>0</v>
      </c>
      <c r="BS116" s="2">
        <v>5.1263005170600007</v>
      </c>
      <c r="BT116" s="2">
        <v>8.4575444797001076E-2</v>
      </c>
      <c r="BU116" s="1">
        <v>1.6775100503256722E-2</v>
      </c>
      <c r="BV116" s="2">
        <v>5.0417250722629996</v>
      </c>
      <c r="BW116" s="2">
        <v>0</v>
      </c>
      <c r="BX116" s="1">
        <v>0</v>
      </c>
      <c r="BY116" s="2">
        <v>5.1834800216699994</v>
      </c>
      <c r="BZ116" s="2">
        <v>0.14175494940699984</v>
      </c>
      <c r="CA116" s="1">
        <v>2.8116358463666193E-2</v>
      </c>
      <c r="CC116" t="s">
        <v>262</v>
      </c>
      <c r="CE116" s="23">
        <v>4.6529465715280001</v>
      </c>
      <c r="CF116" s="23">
        <v>4.4837472583590001</v>
      </c>
      <c r="CG116" s="23">
        <v>-0.16919931316899994</v>
      </c>
      <c r="CH116" s="24">
        <v>-3.6363906304953744E-2</v>
      </c>
      <c r="CI116" s="2">
        <v>5.0417250722629996</v>
      </c>
      <c r="CJ116" s="2">
        <v>5.0417250722629996</v>
      </c>
      <c r="CK116" s="2">
        <v>0</v>
      </c>
      <c r="CL116" s="1">
        <v>0</v>
      </c>
      <c r="CN116" s="25" t="s">
        <v>262</v>
      </c>
      <c r="CO116" s="27">
        <v>0</v>
      </c>
      <c r="CP116" s="27">
        <v>0.14762600000000001</v>
      </c>
      <c r="CQ116" s="28">
        <f t="shared" si="22"/>
        <v>-0.11797065248319649</v>
      </c>
      <c r="CR116" s="27">
        <f t="shared" si="23"/>
        <v>4.7961354112699999</v>
      </c>
      <c r="CU116" s="30">
        <v>344</v>
      </c>
      <c r="CV116" s="30"/>
      <c r="CW116" s="15" t="s">
        <v>262</v>
      </c>
      <c r="CX116" s="33" t="s">
        <v>603</v>
      </c>
      <c r="CY116" s="34" t="s">
        <v>262</v>
      </c>
      <c r="CZ116" s="34" t="s">
        <v>976</v>
      </c>
      <c r="DA116" s="32"/>
      <c r="DB116" s="32"/>
      <c r="DC116" t="s">
        <v>262</v>
      </c>
      <c r="DD116">
        <v>115909</v>
      </c>
      <c r="DE116" t="s">
        <v>1045</v>
      </c>
      <c r="DF116" s="30">
        <v>174</v>
      </c>
      <c r="DG116" s="39" t="s">
        <v>262</v>
      </c>
      <c r="DK116" s="30">
        <v>351</v>
      </c>
      <c r="DL116" s="30"/>
      <c r="DM116" s="32"/>
      <c r="DN116" s="32" t="s">
        <v>262</v>
      </c>
      <c r="DO116" s="41">
        <v>115281</v>
      </c>
    </row>
    <row r="117" spans="1:119" ht="15.75" x14ac:dyDescent="0.25">
      <c r="A117" t="s">
        <v>496</v>
      </c>
      <c r="B117" t="s">
        <v>263</v>
      </c>
      <c r="C117" s="52">
        <v>4.8343867305549999</v>
      </c>
      <c r="D117" s="52">
        <v>5.1652865134730002</v>
      </c>
      <c r="E117" s="52">
        <v>0.33089978291800026</v>
      </c>
      <c r="F117" s="53">
        <v>6.844710639854254E-2</v>
      </c>
      <c r="G117" s="45">
        <v>4.3381888041209997</v>
      </c>
      <c r="H117" s="45">
        <v>4.4991328451739996</v>
      </c>
      <c r="I117" s="45">
        <v>0.16094404105299986</v>
      </c>
      <c r="J117" s="46">
        <v>3.7099362964588677E-2</v>
      </c>
      <c r="K117" s="47">
        <v>4</v>
      </c>
      <c r="L117" s="55">
        <f t="shared" si="24"/>
        <v>4.1650038041209996</v>
      </c>
      <c r="M117" s="55">
        <f t="shared" si="25"/>
        <v>4.3259478451739994</v>
      </c>
      <c r="N117" s="55">
        <f t="shared" si="26"/>
        <v>0.16094404105299986</v>
      </c>
      <c r="O117" s="56">
        <f t="shared" si="27"/>
        <v>3.8641991369553187E-2</v>
      </c>
      <c r="P117" s="54"/>
      <c r="Q117" s="42">
        <f t="shared" si="28"/>
        <v>41.775865700169369</v>
      </c>
      <c r="R117" s="42">
        <f t="shared" si="29"/>
        <v>44.635302824640085</v>
      </c>
      <c r="S117" s="42">
        <f t="shared" si="30"/>
        <v>35.991460604906578</v>
      </c>
      <c r="T117" s="42">
        <f t="shared" si="31"/>
        <v>37.382242314978996</v>
      </c>
      <c r="AB117" t="s">
        <v>263</v>
      </c>
      <c r="AC117" s="2">
        <v>4.8343867305549999</v>
      </c>
      <c r="AD117" s="2">
        <v>4.8355291778469995</v>
      </c>
      <c r="AE117" s="2">
        <v>1.1424472919996376E-3</v>
      </c>
      <c r="AF117" s="1">
        <v>2.3631690133082956E-4</v>
      </c>
      <c r="AG117" s="2">
        <v>4.3381888041209997</v>
      </c>
      <c r="AH117" s="2">
        <v>4.3382199097319996</v>
      </c>
      <c r="AI117" s="2">
        <v>3.1105610999837552E-5</v>
      </c>
      <c r="AJ117" s="1">
        <v>7.1701837804498562E-6</v>
      </c>
      <c r="AM117" t="s">
        <v>263</v>
      </c>
      <c r="AN117" s="2">
        <v>4.8343867305549999</v>
      </c>
      <c r="AO117" s="2">
        <v>5.022299822021</v>
      </c>
      <c r="AP117" s="2">
        <v>0.1879130914660001</v>
      </c>
      <c r="AQ117" s="1">
        <v>3.8870099133427663E-2</v>
      </c>
      <c r="AR117" s="2">
        <v>4.8344353403629992</v>
      </c>
      <c r="AS117" s="2">
        <v>4.860980799925585E-5</v>
      </c>
      <c r="AT117" s="1">
        <v>1.0055010223328848E-5</v>
      </c>
      <c r="AU117" s="2">
        <v>4.8356198656079998</v>
      </c>
      <c r="AV117" s="2">
        <v>1.2331350529999341E-3</v>
      </c>
      <c r="AW117" s="1">
        <v>2.5507579797166271E-4</v>
      </c>
      <c r="AX117" s="2">
        <v>5.1350425465010003</v>
      </c>
      <c r="AY117" s="2">
        <v>0.30065581594600044</v>
      </c>
      <c r="AZ117" s="1">
        <v>6.2191097382787247E-2</v>
      </c>
      <c r="BA117" s="2">
        <v>4.8341184415439997</v>
      </c>
      <c r="BB117" s="2">
        <v>-2.6828901100017788E-4</v>
      </c>
      <c r="BC117" s="1">
        <v>-5.5495976212349404E-5</v>
      </c>
      <c r="BD117" s="2">
        <v>5.4077994629620001</v>
      </c>
      <c r="BE117" s="2">
        <v>0.57341273240700019</v>
      </c>
      <c r="BF117" s="1">
        <v>0.1186112664058986</v>
      </c>
      <c r="BG117" s="1"/>
      <c r="BH117" t="s">
        <v>263</v>
      </c>
      <c r="BI117" s="2">
        <v>4.3381888041209997</v>
      </c>
      <c r="BJ117" s="2">
        <v>4.4127750233879999</v>
      </c>
      <c r="BK117" s="2">
        <v>7.4586219267000153E-2</v>
      </c>
      <c r="BL117" s="1">
        <v>1.7192939873006002E-2</v>
      </c>
      <c r="BM117" s="2">
        <v>4.3381901847639996</v>
      </c>
      <c r="BN117" s="2">
        <v>1.3806429999263514E-6</v>
      </c>
      <c r="BO117" s="1">
        <v>3.182533223576691E-7</v>
      </c>
      <c r="BP117" s="2">
        <v>4.3382696913799998</v>
      </c>
      <c r="BQ117" s="2">
        <v>8.0887259000128608E-5</v>
      </c>
      <c r="BR117" s="1">
        <v>1.8645398495171748E-5</v>
      </c>
      <c r="BS117" s="2">
        <v>4.4699350127170003</v>
      </c>
      <c r="BT117" s="2">
        <v>0.13174620859600061</v>
      </c>
      <c r="BU117" s="1">
        <v>3.03689430185358E-2</v>
      </c>
      <c r="BV117" s="2">
        <v>4.3381810948139998</v>
      </c>
      <c r="BW117" s="2">
        <v>-7.7093069998923625E-6</v>
      </c>
      <c r="BX117" s="1">
        <v>-1.7770796403718108E-6</v>
      </c>
      <c r="BY117" s="2">
        <v>4.5603667922759996</v>
      </c>
      <c r="BZ117" s="2">
        <v>0.22217798815499989</v>
      </c>
      <c r="CA117" s="1">
        <v>5.1214457965486689E-2</v>
      </c>
      <c r="CC117" t="s">
        <v>263</v>
      </c>
      <c r="CE117" s="23">
        <v>4.8343867305549999</v>
      </c>
      <c r="CF117" s="23">
        <v>4.5928073760980004</v>
      </c>
      <c r="CG117" s="23">
        <v>-0.24157935445699952</v>
      </c>
      <c r="CH117" s="24">
        <v>-4.9971044502942694E-2</v>
      </c>
      <c r="CI117" s="2">
        <v>4.3381888041209997</v>
      </c>
      <c r="CJ117" s="2">
        <v>4.2849084422840003</v>
      </c>
      <c r="CK117" s="2">
        <v>-5.3280361836999468E-2</v>
      </c>
      <c r="CL117" s="1">
        <v>-1.2281706546839676E-2</v>
      </c>
      <c r="CN117" s="25" t="s">
        <v>263</v>
      </c>
      <c r="CO117" s="27">
        <v>0</v>
      </c>
      <c r="CP117" s="27">
        <v>0.17318500000000001</v>
      </c>
      <c r="CQ117" s="28">
        <f t="shared" si="22"/>
        <v>-0.13366738740072109</v>
      </c>
      <c r="CR117" s="27">
        <f t="shared" si="23"/>
        <v>4.8440177460239999</v>
      </c>
      <c r="CU117" s="30">
        <v>345</v>
      </c>
      <c r="CV117" s="30"/>
      <c r="CW117" s="15" t="s">
        <v>263</v>
      </c>
      <c r="CX117" s="33" t="s">
        <v>603</v>
      </c>
      <c r="CY117" s="34" t="s">
        <v>263</v>
      </c>
      <c r="CZ117" s="34" t="s">
        <v>976</v>
      </c>
      <c r="DA117" s="32"/>
      <c r="DB117" s="32"/>
      <c r="DC117" t="s">
        <v>263</v>
      </c>
      <c r="DD117">
        <v>115722</v>
      </c>
      <c r="DE117" t="s">
        <v>1045</v>
      </c>
      <c r="DF117" s="30">
        <v>175</v>
      </c>
      <c r="DG117" s="39" t="s">
        <v>263</v>
      </c>
      <c r="DK117" s="30">
        <v>352</v>
      </c>
      <c r="DL117" s="30"/>
      <c r="DM117" s="32"/>
      <c r="DN117" s="32" t="s">
        <v>263</v>
      </c>
      <c r="DO117" s="41">
        <v>114925</v>
      </c>
    </row>
    <row r="118" spans="1:119" ht="15.75" x14ac:dyDescent="0.25">
      <c r="A118" t="s">
        <v>497</v>
      </c>
      <c r="B118" t="s">
        <v>279</v>
      </c>
      <c r="C118" s="52">
        <v>6.1484887655100007</v>
      </c>
      <c r="D118" s="52">
        <v>6.1703051055570004</v>
      </c>
      <c r="E118" s="52">
        <v>2.1816340046999727E-2</v>
      </c>
      <c r="F118" s="53">
        <v>3.5482442725403795E-3</v>
      </c>
      <c r="G118" s="45">
        <v>7.241572065293</v>
      </c>
      <c r="H118" s="45">
        <v>7.4432145785410002</v>
      </c>
      <c r="I118" s="45">
        <v>0.2016425132480002</v>
      </c>
      <c r="J118" s="46">
        <v>2.7845129680393724E-2</v>
      </c>
      <c r="K118" s="47">
        <v>2</v>
      </c>
      <c r="L118" s="55">
        <f t="shared" si="24"/>
        <v>7.0816850652929997</v>
      </c>
      <c r="M118" s="55">
        <f t="shared" si="25"/>
        <v>7.2833275785409999</v>
      </c>
      <c r="N118" s="55">
        <f t="shared" si="26"/>
        <v>0.2016425132480002</v>
      </c>
      <c r="O118" s="56">
        <f t="shared" si="27"/>
        <v>2.8473804100134378E-2</v>
      </c>
      <c r="P118" s="54"/>
      <c r="Q118" s="42">
        <f t="shared" si="28"/>
        <v>57.091152554505285</v>
      </c>
      <c r="R118" s="42">
        <f t="shared" si="29"/>
        <v>57.293725909569531</v>
      </c>
      <c r="S118" s="42">
        <f t="shared" si="30"/>
        <v>65.756249677731759</v>
      </c>
      <c r="T118" s="42">
        <f t="shared" si="31"/>
        <v>67.628580249415009</v>
      </c>
      <c r="AB118" t="s">
        <v>279</v>
      </c>
      <c r="AC118" s="2">
        <v>6.1484887655100007</v>
      </c>
      <c r="AD118" s="2">
        <v>6.1498067076249994</v>
      </c>
      <c r="AE118" s="2">
        <v>1.3179421149986936E-3</v>
      </c>
      <c r="AF118" s="1">
        <v>2.143522034864406E-4</v>
      </c>
      <c r="AG118" s="2">
        <v>7.241572065293</v>
      </c>
      <c r="AH118" s="2">
        <v>7.241572065293</v>
      </c>
      <c r="AI118" s="2">
        <v>0</v>
      </c>
      <c r="AJ118" s="1">
        <v>0</v>
      </c>
      <c r="AM118" t="s">
        <v>279</v>
      </c>
      <c r="AN118" s="2">
        <v>6.1484887655100007</v>
      </c>
      <c r="AO118" s="2">
        <v>6.11944024757</v>
      </c>
      <c r="AP118" s="2">
        <v>-2.9048517940000629E-2</v>
      </c>
      <c r="AQ118" s="1">
        <v>-4.7244971972541499E-3</v>
      </c>
      <c r="AR118" s="2">
        <v>6.1485442082609998</v>
      </c>
      <c r="AS118" s="2">
        <v>5.5442750999112889E-5</v>
      </c>
      <c r="AT118" s="1">
        <v>9.0172972763843157E-6</v>
      </c>
      <c r="AU118" s="2">
        <v>6.1493722462099996</v>
      </c>
      <c r="AV118" s="2">
        <v>8.8348069999888423E-4</v>
      </c>
      <c r="AW118" s="1">
        <v>1.4369070737427003E-4</v>
      </c>
      <c r="AX118" s="2">
        <v>6.2296003851039998</v>
      </c>
      <c r="AY118" s="2">
        <v>8.1111619593999151E-2</v>
      </c>
      <c r="AZ118" s="1">
        <v>1.3192122924416072E-2</v>
      </c>
      <c r="BA118" s="2">
        <v>6.1481837521280003</v>
      </c>
      <c r="BB118" s="2">
        <v>-3.050133820003964E-4</v>
      </c>
      <c r="BC118" s="1">
        <v>-4.9607861969492657E-5</v>
      </c>
      <c r="BD118" s="2">
        <v>6.1812245083870003</v>
      </c>
      <c r="BE118" s="2">
        <v>3.2735742876999652E-2</v>
      </c>
      <c r="BF118" s="1">
        <v>5.3241933303401438E-3</v>
      </c>
      <c r="BG118" s="1"/>
      <c r="BH118" t="s">
        <v>279</v>
      </c>
      <c r="BI118" s="2">
        <v>7.241572065293</v>
      </c>
      <c r="BJ118" s="2">
        <v>7.3060976695319999</v>
      </c>
      <c r="BK118" s="2">
        <v>6.452560423899989E-2</v>
      </c>
      <c r="BL118" s="1">
        <v>8.9104414976762542E-3</v>
      </c>
      <c r="BM118" s="2">
        <v>7.241572065293</v>
      </c>
      <c r="BN118" s="2">
        <v>0</v>
      </c>
      <c r="BO118" s="1">
        <v>0</v>
      </c>
      <c r="BP118" s="2">
        <v>7.241572065293</v>
      </c>
      <c r="BQ118" s="2">
        <v>0</v>
      </c>
      <c r="BR118" s="1">
        <v>0</v>
      </c>
      <c r="BS118" s="2">
        <v>7.3625575732420003</v>
      </c>
      <c r="BT118" s="2">
        <v>0.12098550794900031</v>
      </c>
      <c r="BU118" s="1">
        <v>1.670707780826388E-2</v>
      </c>
      <c r="BV118" s="2">
        <v>7.241572065293</v>
      </c>
      <c r="BW118" s="2">
        <v>0</v>
      </c>
      <c r="BX118" s="1">
        <v>0</v>
      </c>
      <c r="BY118" s="2">
        <v>7.4351488780110007</v>
      </c>
      <c r="BZ118" s="2">
        <v>0.19357681271800065</v>
      </c>
      <c r="CA118" s="1">
        <v>2.6731324493166991E-2</v>
      </c>
      <c r="CC118" t="s">
        <v>279</v>
      </c>
      <c r="CE118" s="23">
        <v>6.1484887655100007</v>
      </c>
      <c r="CF118" s="23">
        <v>6.1404645438329997</v>
      </c>
      <c r="CG118" s="23">
        <v>-8.0242216770010089E-3</v>
      </c>
      <c r="CH118" s="24">
        <v>-1.3050721865205232E-3</v>
      </c>
      <c r="CI118" s="2">
        <v>7.241572065293</v>
      </c>
      <c r="CJ118" s="2">
        <v>7.241572065293</v>
      </c>
      <c r="CK118" s="2">
        <v>0</v>
      </c>
      <c r="CL118" s="1">
        <v>0</v>
      </c>
      <c r="CN118" s="25" t="s">
        <v>279</v>
      </c>
      <c r="CO118" s="27">
        <v>0</v>
      </c>
      <c r="CP118" s="27">
        <v>0.159887</v>
      </c>
      <c r="CQ118" s="28">
        <f t="shared" si="22"/>
        <v>-0.11449103930238769</v>
      </c>
      <c r="CR118" s="27">
        <f t="shared" si="23"/>
        <v>5.833355876253</v>
      </c>
      <c r="CU118" s="30">
        <v>363</v>
      </c>
      <c r="CV118" s="30"/>
      <c r="CW118" s="15" t="s">
        <v>279</v>
      </c>
      <c r="CX118" s="33" t="s">
        <v>603</v>
      </c>
      <c r="CY118" s="34" t="s">
        <v>279</v>
      </c>
      <c r="CZ118" s="34" t="s">
        <v>976</v>
      </c>
      <c r="DA118" s="32"/>
      <c r="DB118" s="32"/>
      <c r="DC118" t="s">
        <v>279</v>
      </c>
      <c r="DD118">
        <v>107696</v>
      </c>
      <c r="DE118" t="s">
        <v>1045</v>
      </c>
      <c r="DF118" s="30">
        <v>176</v>
      </c>
      <c r="DG118" s="39" t="s">
        <v>279</v>
      </c>
      <c r="DK118" s="30">
        <v>368</v>
      </c>
      <c r="DL118" s="30"/>
      <c r="DM118" s="32"/>
      <c r="DN118" s="32" t="s">
        <v>279</v>
      </c>
      <c r="DO118" s="41">
        <v>107275</v>
      </c>
    </row>
    <row r="119" spans="1:119" ht="15.75" x14ac:dyDescent="0.25">
      <c r="A119" t="s">
        <v>498</v>
      </c>
      <c r="B119" t="s">
        <v>282</v>
      </c>
      <c r="C119" s="52">
        <v>4.2082772669719999</v>
      </c>
      <c r="D119" s="52">
        <v>3.9437473295359999</v>
      </c>
      <c r="E119" s="52">
        <v>-0.26452993743599995</v>
      </c>
      <c r="F119" s="53">
        <v>-6.2859436452089648E-2</v>
      </c>
      <c r="G119" s="45">
        <v>4.4158507375780003</v>
      </c>
      <c r="H119" s="45">
        <v>4.5301722213770006</v>
      </c>
      <c r="I119" s="45">
        <v>0.11432148379900031</v>
      </c>
      <c r="J119" s="46">
        <v>2.5888892218694694E-2</v>
      </c>
      <c r="K119" s="47">
        <v>4</v>
      </c>
      <c r="L119" s="55">
        <f t="shared" si="24"/>
        <v>4.1858757375780007</v>
      </c>
      <c r="M119" s="55">
        <f t="shared" si="25"/>
        <v>4.300197221377001</v>
      </c>
      <c r="N119" s="55">
        <f t="shared" si="26"/>
        <v>0.11432148379900031</v>
      </c>
      <c r="O119" s="56">
        <f t="shared" si="27"/>
        <v>2.7311246431110766E-2</v>
      </c>
      <c r="P119" s="54"/>
      <c r="Q119" s="42">
        <f t="shared" si="28"/>
        <v>36.300470693027627</v>
      </c>
      <c r="R119" s="42">
        <f t="shared" si="29"/>
        <v>34.018643562318317</v>
      </c>
      <c r="S119" s="42">
        <f t="shared" si="30"/>
        <v>36.107235787231843</v>
      </c>
      <c r="T119" s="42">
        <f t="shared" si="31"/>
        <v>37.093369401763155</v>
      </c>
      <c r="AB119" t="s">
        <v>282</v>
      </c>
      <c r="AC119" s="2">
        <v>4.2082772669719999</v>
      </c>
      <c r="AD119" s="2">
        <v>4.2101668475869998</v>
      </c>
      <c r="AE119" s="2">
        <v>1.8895806149998862E-3</v>
      </c>
      <c r="AF119" s="1">
        <v>4.4901523714465334E-4</v>
      </c>
      <c r="AG119" s="2">
        <v>4.4158507375780003</v>
      </c>
      <c r="AH119" s="2">
        <v>4.4163122734310001</v>
      </c>
      <c r="AI119" s="2">
        <v>4.6153585299979483E-4</v>
      </c>
      <c r="AJ119" s="1">
        <v>1.0451799221205955E-4</v>
      </c>
      <c r="AM119" t="s">
        <v>282</v>
      </c>
      <c r="AN119" s="2">
        <v>4.2082772669719999</v>
      </c>
      <c r="AO119" s="2">
        <v>4.1651595801210002</v>
      </c>
      <c r="AP119" s="2">
        <v>-4.3117686850999704E-2</v>
      </c>
      <c r="AQ119" s="1">
        <v>-1.0245923477856857E-2</v>
      </c>
      <c r="AR119" s="2">
        <v>4.2083576281789998</v>
      </c>
      <c r="AS119" s="2">
        <v>8.0361206999945978E-5</v>
      </c>
      <c r="AT119" s="1">
        <v>1.9095986766520409E-5</v>
      </c>
      <c r="AU119" s="2">
        <v>4.2102843172790001</v>
      </c>
      <c r="AV119" s="2">
        <v>2.0070503070002133E-3</v>
      </c>
      <c r="AW119" s="1">
        <v>4.7692919921228356E-4</v>
      </c>
      <c r="AX119" s="2">
        <v>4.3995203106549994</v>
      </c>
      <c r="AY119" s="2">
        <v>0.19124304368299949</v>
      </c>
      <c r="AZ119" s="1">
        <v>4.5444497011625243E-2</v>
      </c>
      <c r="BA119" s="2">
        <v>4.2078337941190007</v>
      </c>
      <c r="BB119" s="2">
        <v>-4.4347285299917161E-4</v>
      </c>
      <c r="BC119" s="1">
        <v>-1.0538109180202986E-4</v>
      </c>
      <c r="BD119" s="2">
        <v>4.3244703051429996</v>
      </c>
      <c r="BE119" s="2">
        <v>0.11619303817099969</v>
      </c>
      <c r="BF119" s="1">
        <v>2.7610594739781624E-2</v>
      </c>
      <c r="BG119" s="1"/>
      <c r="BH119" t="s">
        <v>282</v>
      </c>
      <c r="BI119" s="2">
        <v>4.4158507375780003</v>
      </c>
      <c r="BJ119" s="2">
        <v>4.4473824673979996</v>
      </c>
      <c r="BK119" s="2">
        <v>3.1531729819999299E-2</v>
      </c>
      <c r="BL119" s="1">
        <v>7.1405787228428332E-3</v>
      </c>
      <c r="BM119" s="2">
        <v>4.4158703891959998</v>
      </c>
      <c r="BN119" s="2">
        <v>1.9651617999549842E-5</v>
      </c>
      <c r="BO119" s="1">
        <v>4.4502450756132971E-6</v>
      </c>
      <c r="BP119" s="2">
        <v>4.4163424633010004</v>
      </c>
      <c r="BQ119" s="2">
        <v>4.9172572300015815E-4</v>
      </c>
      <c r="BR119" s="1">
        <v>1.1135469748007361E-4</v>
      </c>
      <c r="BS119" s="2">
        <v>4.5190062361970007</v>
      </c>
      <c r="BT119" s="2">
        <v>0.10315549861900042</v>
      </c>
      <c r="BU119" s="1">
        <v>2.3360277497871E-2</v>
      </c>
      <c r="BV119" s="2">
        <v>4.4157422534770001</v>
      </c>
      <c r="BW119" s="2">
        <v>-1.0848410100017247E-4</v>
      </c>
      <c r="BX119" s="1">
        <v>-2.4566976432648554E-5</v>
      </c>
      <c r="BY119" s="2">
        <v>4.5324853513759997</v>
      </c>
      <c r="BZ119" s="2">
        <v>0.11663461379799944</v>
      </c>
      <c r="CA119" s="1">
        <v>2.6412716536241221E-2</v>
      </c>
      <c r="CC119" t="s">
        <v>282</v>
      </c>
      <c r="CE119" s="23">
        <v>4.2082772669719999</v>
      </c>
      <c r="CF119" s="23">
        <v>3.8250412266859999</v>
      </c>
      <c r="CG119" s="23">
        <v>-0.383236040286</v>
      </c>
      <c r="CH119" s="24">
        <v>-9.1067203031931276E-2</v>
      </c>
      <c r="CI119" s="2">
        <v>4.4158507375780003</v>
      </c>
      <c r="CJ119" s="2">
        <v>4.4084225831720003</v>
      </c>
      <c r="CK119" s="2">
        <v>-7.428154405999976E-3</v>
      </c>
      <c r="CL119" s="1">
        <v>-1.6821570400439214E-3</v>
      </c>
      <c r="CN119" s="25" t="s">
        <v>282</v>
      </c>
      <c r="CO119" s="27">
        <v>0</v>
      </c>
      <c r="CP119" s="27">
        <v>0.22997500000000001</v>
      </c>
      <c r="CQ119" s="28">
        <f t="shared" si="22"/>
        <v>-0.20244314842360228</v>
      </c>
      <c r="CR119" s="27">
        <f t="shared" si="23"/>
        <v>6.1102541327950011</v>
      </c>
      <c r="CU119" s="30">
        <v>366</v>
      </c>
      <c r="CV119" s="30"/>
      <c r="CW119" s="15" t="s">
        <v>282</v>
      </c>
      <c r="CX119" s="33" t="s">
        <v>603</v>
      </c>
      <c r="CY119" s="34" t="s">
        <v>282</v>
      </c>
      <c r="CZ119" s="34" t="s">
        <v>976</v>
      </c>
      <c r="DA119" s="32"/>
      <c r="DB119" s="32"/>
      <c r="DC119" t="s">
        <v>282</v>
      </c>
      <c r="DD119">
        <v>115929</v>
      </c>
      <c r="DE119" t="s">
        <v>1045</v>
      </c>
      <c r="DF119" s="30">
        <v>177</v>
      </c>
      <c r="DG119" s="39" t="s">
        <v>282</v>
      </c>
      <c r="DK119" s="30">
        <v>371</v>
      </c>
      <c r="DL119" s="30"/>
      <c r="DM119" s="32"/>
      <c r="DN119" s="32" t="s">
        <v>282</v>
      </c>
      <c r="DO119" s="41">
        <v>115073</v>
      </c>
    </row>
    <row r="120" spans="1:119" ht="15.75" x14ac:dyDescent="0.25">
      <c r="A120" t="s">
        <v>834</v>
      </c>
      <c r="B120" t="s">
        <v>286</v>
      </c>
      <c r="C120" s="52">
        <v>4.6059741967310002</v>
      </c>
      <c r="D120" s="52">
        <v>4.146222178426</v>
      </c>
      <c r="E120" s="52">
        <v>-0.45975201830500012</v>
      </c>
      <c r="F120" s="53">
        <v>-9.9816455470223886E-2</v>
      </c>
      <c r="G120" s="45">
        <v>4.4805194044499999</v>
      </c>
      <c r="H120" s="45">
        <v>4.4902434373350006</v>
      </c>
      <c r="I120" s="45">
        <v>9.7240328850007884E-3</v>
      </c>
      <c r="J120" s="46">
        <v>2.1702914343687458E-3</v>
      </c>
      <c r="K120" s="47">
        <v>4</v>
      </c>
      <c r="L120" s="55">
        <f t="shared" si="24"/>
        <v>4.2698894044499998</v>
      </c>
      <c r="M120" s="55">
        <f t="shared" si="25"/>
        <v>4.2796134373350005</v>
      </c>
      <c r="N120" s="55">
        <f t="shared" si="26"/>
        <v>9.7240328850007884E-3</v>
      </c>
      <c r="O120" s="56">
        <f t="shared" si="27"/>
        <v>2.2773500584972015E-3</v>
      </c>
      <c r="P120" s="54"/>
      <c r="Q120" s="42">
        <f t="shared" si="28"/>
        <v>38.283580995503364</v>
      </c>
      <c r="R120" s="42">
        <f t="shared" si="29"/>
        <v>34.462249637824989</v>
      </c>
      <c r="S120" s="42">
        <f t="shared" si="30"/>
        <v>35.490137346648709</v>
      </c>
      <c r="T120" s="42">
        <f t="shared" si="31"/>
        <v>35.570960813011176</v>
      </c>
      <c r="AB120" t="s">
        <v>286</v>
      </c>
      <c r="AC120" s="2">
        <v>4.6059741967310002</v>
      </c>
      <c r="AD120" s="2">
        <v>4.606358626974</v>
      </c>
      <c r="AE120" s="2">
        <v>3.8443024299983364E-4</v>
      </c>
      <c r="AF120" s="1">
        <v>8.3463394838962724E-5</v>
      </c>
      <c r="AG120" s="2">
        <v>4.4805194044499999</v>
      </c>
      <c r="AH120" s="2">
        <v>4.4804879684549999</v>
      </c>
      <c r="AI120" s="2">
        <v>-3.1435994999995387E-5</v>
      </c>
      <c r="AJ120" s="1">
        <v>-7.0161497278135931E-6</v>
      </c>
      <c r="AM120" t="s">
        <v>286</v>
      </c>
      <c r="AN120" s="2">
        <v>4.6059741967310002</v>
      </c>
      <c r="AO120" s="2">
        <v>4.458068842376</v>
      </c>
      <c r="AP120" s="2">
        <v>-0.14790535435500018</v>
      </c>
      <c r="AQ120" s="1">
        <v>-3.2111633291383418E-2</v>
      </c>
      <c r="AR120" s="2">
        <v>4.6059909625970006</v>
      </c>
      <c r="AS120" s="2">
        <v>1.6765866000412188E-5</v>
      </c>
      <c r="AT120" s="1">
        <v>3.6400260366876204E-6</v>
      </c>
      <c r="AU120" s="2">
        <v>4.6067366579179998</v>
      </c>
      <c r="AV120" s="2">
        <v>7.6246118699963006E-4</v>
      </c>
      <c r="AW120" s="1">
        <v>1.6553744212044694E-4</v>
      </c>
      <c r="AX120" s="2">
        <v>4.6214730038409995</v>
      </c>
      <c r="AY120" s="2">
        <v>1.5498807109999291E-2</v>
      </c>
      <c r="AZ120" s="1">
        <v>3.3649357221756182E-3</v>
      </c>
      <c r="BA120" s="2">
        <v>4.6058810248980002</v>
      </c>
      <c r="BB120" s="2">
        <v>-9.31718329999498E-5</v>
      </c>
      <c r="BC120" s="1">
        <v>-2.0228474806931545E-5</v>
      </c>
      <c r="BD120" s="2">
        <v>4.3955024429609999</v>
      </c>
      <c r="BE120" s="2">
        <v>-0.21047175377000027</v>
      </c>
      <c r="BF120" s="1">
        <v>-4.5695382731275061E-2</v>
      </c>
      <c r="BG120" s="1"/>
      <c r="BH120" t="s">
        <v>286</v>
      </c>
      <c r="BI120" s="2">
        <v>4.4805194044499999</v>
      </c>
      <c r="BJ120" s="2">
        <v>4.4728519357919998</v>
      </c>
      <c r="BK120" s="2">
        <v>-7.6674686580000539E-3</v>
      </c>
      <c r="BL120" s="1">
        <v>-1.7112901353322594E-3</v>
      </c>
      <c r="BM120" s="2">
        <v>4.4805181951789992</v>
      </c>
      <c r="BN120" s="2">
        <v>-1.209271000668366E-6</v>
      </c>
      <c r="BO120" s="1">
        <v>-2.6989527139807319E-7</v>
      </c>
      <c r="BP120" s="2">
        <v>4.4805956712250001</v>
      </c>
      <c r="BQ120" s="2">
        <v>7.6266775000277676E-5</v>
      </c>
      <c r="BR120" s="1">
        <v>1.702186021659239E-5</v>
      </c>
      <c r="BS120" s="2">
        <v>4.5407509243349997</v>
      </c>
      <c r="BT120" s="2">
        <v>6.0231519884999862E-2</v>
      </c>
      <c r="BU120" s="1">
        <v>1.3442977130102063E-2</v>
      </c>
      <c r="BV120" s="2">
        <v>4.4805258785370006</v>
      </c>
      <c r="BW120" s="2">
        <v>6.4740870007184981E-6</v>
      </c>
      <c r="BX120" s="1">
        <v>1.4449411812140597E-6</v>
      </c>
      <c r="BY120" s="2">
        <v>4.5151554108849998</v>
      </c>
      <c r="BZ120" s="2">
        <v>3.4636006434999977E-2</v>
      </c>
      <c r="CA120" s="1">
        <v>7.7303551906504186E-3</v>
      </c>
      <c r="CC120" t="s">
        <v>286</v>
      </c>
      <c r="CE120" s="23">
        <v>4.6059741967310002</v>
      </c>
      <c r="CF120" s="23">
        <v>4.3502011352040002</v>
      </c>
      <c r="CG120" s="23">
        <v>-0.25577306152699997</v>
      </c>
      <c r="CH120" s="24">
        <v>-5.5530719583390169E-2</v>
      </c>
      <c r="CI120" s="2">
        <v>4.4805194044499999</v>
      </c>
      <c r="CJ120" s="2">
        <v>4.4188567150509996</v>
      </c>
      <c r="CK120" s="2">
        <v>-6.1662689399000215E-2</v>
      </c>
      <c r="CL120" s="1">
        <v>-1.3762397577780279E-2</v>
      </c>
      <c r="CN120" s="25" t="s">
        <v>286</v>
      </c>
      <c r="CO120" s="27">
        <v>0</v>
      </c>
      <c r="CP120" s="27">
        <v>0.21063000000000001</v>
      </c>
      <c r="CQ120" s="28">
        <f t="shared" si="22"/>
        <v>-0.21631646798320653</v>
      </c>
      <c r="CR120" s="27">
        <f t="shared" si="23"/>
        <v>4.5336963399759993</v>
      </c>
      <c r="CU120" s="30">
        <v>370</v>
      </c>
      <c r="CV120" s="30"/>
      <c r="CW120" s="15" t="s">
        <v>286</v>
      </c>
      <c r="CX120" s="33" t="s">
        <v>603</v>
      </c>
      <c r="CY120" s="34" t="s">
        <v>1048</v>
      </c>
      <c r="CZ120" s="34" t="s">
        <v>976</v>
      </c>
      <c r="DA120" s="32"/>
      <c r="DB120" s="32"/>
      <c r="DC120" t="s">
        <v>286</v>
      </c>
      <c r="DD120">
        <v>120312</v>
      </c>
      <c r="DE120" t="s">
        <v>1045</v>
      </c>
      <c r="DF120" s="30">
        <v>178</v>
      </c>
      <c r="DG120" s="39" t="s">
        <v>286</v>
      </c>
      <c r="DK120" s="30">
        <v>375</v>
      </c>
      <c r="DL120" s="30"/>
      <c r="DM120" s="32"/>
      <c r="DN120" s="32" t="s">
        <v>286</v>
      </c>
      <c r="DO120" s="41">
        <v>119223</v>
      </c>
    </row>
    <row r="121" spans="1:119" ht="15.75" x14ac:dyDescent="0.25">
      <c r="A121" t="s">
        <v>835</v>
      </c>
      <c r="B121" t="s">
        <v>299</v>
      </c>
      <c r="C121" s="52">
        <v>5.933474023124</v>
      </c>
      <c r="D121" s="52">
        <v>6.1092123806999998</v>
      </c>
      <c r="E121" s="52">
        <v>0.17573835757599987</v>
      </c>
      <c r="F121" s="53">
        <v>2.9618122012687747E-2</v>
      </c>
      <c r="G121" s="45">
        <v>6.6394450396020002</v>
      </c>
      <c r="H121" s="45">
        <v>6.823566680821</v>
      </c>
      <c r="I121" s="45">
        <v>0.18412164121899988</v>
      </c>
      <c r="J121" s="46">
        <v>2.7731480586220349E-2</v>
      </c>
      <c r="K121" s="47">
        <v>2</v>
      </c>
      <c r="L121" s="55">
        <f t="shared" si="24"/>
        <v>6.4663520396020004</v>
      </c>
      <c r="M121" s="55">
        <f t="shared" si="25"/>
        <v>6.6504736808210003</v>
      </c>
      <c r="N121" s="55">
        <f t="shared" si="26"/>
        <v>0.18412164121899988</v>
      </c>
      <c r="O121" s="56">
        <f t="shared" si="27"/>
        <v>2.8473804100268632E-2</v>
      </c>
      <c r="P121" s="54"/>
      <c r="Q121" s="42">
        <f t="shared" si="28"/>
        <v>53.212150226212046</v>
      </c>
      <c r="R121" s="42">
        <f t="shared" si="29"/>
        <v>54.788194184169463</v>
      </c>
      <c r="S121" s="42">
        <f t="shared" si="30"/>
        <v>57.991068100389221</v>
      </c>
      <c r="T121" s="42">
        <f t="shared" si="31"/>
        <v>59.642294413045036</v>
      </c>
      <c r="AB121" t="s">
        <v>299</v>
      </c>
      <c r="AC121" s="2">
        <v>5.933474023124</v>
      </c>
      <c r="AD121" s="2">
        <v>5.9311573962000006</v>
      </c>
      <c r="AE121" s="2">
        <v>-2.3166269239993653E-3</v>
      </c>
      <c r="AF121" s="1">
        <v>-3.9043348213390358E-4</v>
      </c>
      <c r="AG121" s="2">
        <v>6.6394450396020002</v>
      </c>
      <c r="AH121" s="2">
        <v>6.6394450396020002</v>
      </c>
      <c r="AI121" s="2">
        <v>0</v>
      </c>
      <c r="AJ121" s="1">
        <v>0</v>
      </c>
      <c r="AM121" t="s">
        <v>299</v>
      </c>
      <c r="AN121" s="2">
        <v>5.933474023124</v>
      </c>
      <c r="AO121" s="2">
        <v>5.8596875882459996</v>
      </c>
      <c r="AP121" s="2">
        <v>-7.3786434878000406E-2</v>
      </c>
      <c r="AQ121" s="1">
        <v>-1.2435621120180033E-2</v>
      </c>
      <c r="AR121" s="2">
        <v>5.9333761732810002</v>
      </c>
      <c r="AS121" s="2">
        <v>-9.7849842999764292E-5</v>
      </c>
      <c r="AT121" s="1">
        <v>-1.6491155538630961E-5</v>
      </c>
      <c r="AU121" s="2">
        <v>5.9315855211070003</v>
      </c>
      <c r="AV121" s="2">
        <v>-1.888502016999638E-3</v>
      </c>
      <c r="AW121" s="1">
        <v>-3.182793098342973E-4</v>
      </c>
      <c r="AX121" s="2">
        <v>6.0273873830660003</v>
      </c>
      <c r="AY121" s="2">
        <v>9.3913359942000341E-2</v>
      </c>
      <c r="AZ121" s="1">
        <v>1.5827719069132207E-2</v>
      </c>
      <c r="BA121" s="2">
        <v>5.9340129575709994</v>
      </c>
      <c r="BB121" s="2">
        <v>5.389344469994839E-4</v>
      </c>
      <c r="BC121" s="1">
        <v>9.0829494643297114E-5</v>
      </c>
      <c r="BD121" s="2">
        <v>5.9222222646190001</v>
      </c>
      <c r="BE121" s="2">
        <v>-1.125175850499982E-2</v>
      </c>
      <c r="BF121" s="1">
        <v>-1.8963188279158792E-3</v>
      </c>
      <c r="BG121" s="1"/>
      <c r="BH121" t="s">
        <v>299</v>
      </c>
      <c r="BI121" s="2">
        <v>6.6394450396020002</v>
      </c>
      <c r="BJ121" s="2">
        <v>6.6983639647919997</v>
      </c>
      <c r="BK121" s="2">
        <v>5.8918925189999527E-2</v>
      </c>
      <c r="BL121" s="1">
        <v>8.874073787578398E-3</v>
      </c>
      <c r="BM121" s="2">
        <v>6.6394450396020002</v>
      </c>
      <c r="BN121" s="2">
        <v>0</v>
      </c>
      <c r="BO121" s="1">
        <v>0</v>
      </c>
      <c r="BP121" s="2">
        <v>6.6394450396020002</v>
      </c>
      <c r="BQ121" s="2">
        <v>0</v>
      </c>
      <c r="BR121" s="1">
        <v>0</v>
      </c>
      <c r="BS121" s="2">
        <v>6.7499180243340007</v>
      </c>
      <c r="BT121" s="2">
        <v>0.11047298473200051</v>
      </c>
      <c r="BU121" s="1">
        <v>1.6638888351822669E-2</v>
      </c>
      <c r="BV121" s="2">
        <v>6.6394450396020002</v>
      </c>
      <c r="BW121" s="2">
        <v>0</v>
      </c>
      <c r="BX121" s="1">
        <v>0</v>
      </c>
      <c r="BY121" s="2">
        <v>6.8162018151719996</v>
      </c>
      <c r="BZ121" s="2">
        <v>0.17675677556999947</v>
      </c>
      <c r="CA121" s="1">
        <v>2.6622221362735326E-2</v>
      </c>
      <c r="CC121" t="s">
        <v>299</v>
      </c>
      <c r="CE121" s="23">
        <v>5.933474023124</v>
      </c>
      <c r="CF121" s="23">
        <v>6.1160571596439999</v>
      </c>
      <c r="CG121" s="23">
        <v>0.18258313651999991</v>
      </c>
      <c r="CH121" s="24">
        <v>3.0771709087869081E-2</v>
      </c>
      <c r="CI121" s="2">
        <v>6.6394450396020002</v>
      </c>
      <c r="CJ121" s="2">
        <v>6.6394450396020002</v>
      </c>
      <c r="CK121" s="2">
        <v>0</v>
      </c>
      <c r="CL121" s="1">
        <v>0</v>
      </c>
      <c r="CN121" s="25" t="s">
        <v>299</v>
      </c>
      <c r="CO121" s="27">
        <v>0</v>
      </c>
      <c r="CP121" s="27">
        <v>0.173093</v>
      </c>
      <c r="CQ121" s="28">
        <f t="shared" si="22"/>
        <v>-0.16030412476076367</v>
      </c>
      <c r="CR121" s="27">
        <f t="shared" si="23"/>
        <v>5.6399260156470001</v>
      </c>
      <c r="CU121" s="30">
        <v>384</v>
      </c>
      <c r="CV121" s="30"/>
      <c r="CW121" s="15" t="s">
        <v>299</v>
      </c>
      <c r="CX121" s="33" t="s">
        <v>603</v>
      </c>
      <c r="CY121" s="34" t="s">
        <v>299</v>
      </c>
      <c r="CZ121" s="34" t="s">
        <v>976</v>
      </c>
      <c r="DA121" s="32"/>
      <c r="DB121" s="32"/>
      <c r="DC121" t="s">
        <v>299</v>
      </c>
      <c r="DD121">
        <v>111506</v>
      </c>
      <c r="DE121" t="s">
        <v>1045</v>
      </c>
      <c r="DF121" s="30">
        <v>179</v>
      </c>
      <c r="DG121" s="39" t="s">
        <v>299</v>
      </c>
      <c r="DK121" s="30">
        <v>388</v>
      </c>
      <c r="DL121" s="30"/>
      <c r="DM121" s="32"/>
      <c r="DN121" s="32" t="s">
        <v>299</v>
      </c>
      <c r="DO121" s="41">
        <v>111263</v>
      </c>
    </row>
    <row r="122" spans="1:119" ht="15.75" x14ac:dyDescent="0.25">
      <c r="B122" t="s">
        <v>307</v>
      </c>
      <c r="C122" s="52">
        <v>4.3964495202589999</v>
      </c>
      <c r="D122" s="52">
        <v>4.5470605893889999</v>
      </c>
      <c r="E122" s="52">
        <v>0.15061106913</v>
      </c>
      <c r="F122" s="53">
        <v>3.425743169254615E-2</v>
      </c>
      <c r="G122" s="45">
        <v>4.8973562991720003</v>
      </c>
      <c r="H122" s="45">
        <v>5.0343307893549998</v>
      </c>
      <c r="I122" s="45">
        <v>0.13697449018299945</v>
      </c>
      <c r="J122" s="46">
        <v>2.7969067761346632E-2</v>
      </c>
      <c r="K122" s="47">
        <v>3</v>
      </c>
      <c r="L122" s="55">
        <f t="shared" si="24"/>
        <v>4.7557542991720005</v>
      </c>
      <c r="M122" s="55">
        <f t="shared" si="25"/>
        <v>4.892728789355</v>
      </c>
      <c r="N122" s="55">
        <f t="shared" si="26"/>
        <v>0.13697449018299945</v>
      </c>
      <c r="O122" s="56">
        <f t="shared" si="27"/>
        <v>2.8801843317861765E-2</v>
      </c>
      <c r="P122" s="54"/>
      <c r="Q122" s="42">
        <f t="shared" si="28"/>
        <v>47.310278067525395</v>
      </c>
      <c r="R122" s="42">
        <f t="shared" si="29"/>
        <v>48.931006686779007</v>
      </c>
      <c r="S122" s="42">
        <f t="shared" si="30"/>
        <v>51.17676372215049</v>
      </c>
      <c r="T122" s="42">
        <f t="shared" si="31"/>
        <v>52.650748852391096</v>
      </c>
      <c r="AB122" t="s">
        <v>307</v>
      </c>
      <c r="AC122" s="2">
        <v>4.3964495202589999</v>
      </c>
      <c r="AD122" s="2">
        <v>4.3936541922429999</v>
      </c>
      <c r="AE122" s="2">
        <v>-2.7953280160000205E-3</v>
      </c>
      <c r="AF122" s="1">
        <v>-6.3581487814634216E-4</v>
      </c>
      <c r="AG122" s="2">
        <v>4.8973562991720003</v>
      </c>
      <c r="AH122" s="2">
        <v>4.8973562991720003</v>
      </c>
      <c r="AI122" s="2">
        <v>0</v>
      </c>
      <c r="AJ122" s="1">
        <v>0</v>
      </c>
      <c r="AM122" t="s">
        <v>307</v>
      </c>
      <c r="AN122" s="2">
        <v>4.3964495202589999</v>
      </c>
      <c r="AO122" s="2">
        <v>4.3205995514439994</v>
      </c>
      <c r="AP122" s="2">
        <v>-7.5849968815000501E-2</v>
      </c>
      <c r="AQ122" s="1">
        <v>-1.7252550828908891E-2</v>
      </c>
      <c r="AR122" s="2">
        <v>4.396331654321</v>
      </c>
      <c r="AS122" s="2">
        <v>-1.1786593799989475E-4</v>
      </c>
      <c r="AT122" s="1">
        <v>-2.6809346372968509E-5</v>
      </c>
      <c r="AU122" s="2">
        <v>4.3943436135259999</v>
      </c>
      <c r="AV122" s="2">
        <v>-2.1059067330000403E-3</v>
      </c>
      <c r="AW122" s="1">
        <v>-4.7900168608690832E-4</v>
      </c>
      <c r="AX122" s="2">
        <v>4.5145448167650004</v>
      </c>
      <c r="AY122" s="2">
        <v>0.11809529650600048</v>
      </c>
      <c r="AZ122" s="1">
        <v>2.6861515402784232E-2</v>
      </c>
      <c r="BA122" s="2">
        <v>4.3970983795810001</v>
      </c>
      <c r="BB122" s="2">
        <v>6.4885932200020591E-4</v>
      </c>
      <c r="BC122" s="1">
        <v>1.4758711979069439E-4</v>
      </c>
      <c r="BD122" s="2">
        <v>4.4070253109899999</v>
      </c>
      <c r="BE122" s="2">
        <v>1.0575790731000012E-2</v>
      </c>
      <c r="BF122" s="1">
        <v>2.405529890032032E-3</v>
      </c>
      <c r="BG122" s="1"/>
      <c r="BH122" t="s">
        <v>307</v>
      </c>
      <c r="BI122" s="2">
        <v>4.8973562991720003</v>
      </c>
      <c r="BJ122" s="2">
        <v>4.9411881360300001</v>
      </c>
      <c r="BK122" s="2">
        <v>4.383183685799974E-2</v>
      </c>
      <c r="BL122" s="1">
        <v>8.9501016835165578E-3</v>
      </c>
      <c r="BM122" s="2">
        <v>4.8973562991720003</v>
      </c>
      <c r="BN122" s="2">
        <v>0</v>
      </c>
      <c r="BO122" s="1">
        <v>0</v>
      </c>
      <c r="BP122" s="2">
        <v>4.8973562991720003</v>
      </c>
      <c r="BQ122" s="2">
        <v>0</v>
      </c>
      <c r="BR122" s="1">
        <v>0</v>
      </c>
      <c r="BS122" s="2">
        <v>4.9795409932819998</v>
      </c>
      <c r="BT122" s="2">
        <v>8.2184694109999512E-2</v>
      </c>
      <c r="BU122" s="1">
        <v>1.6781440656848785E-2</v>
      </c>
      <c r="BV122" s="2">
        <v>4.8973562991720003</v>
      </c>
      <c r="BW122" s="2">
        <v>0</v>
      </c>
      <c r="BX122" s="1">
        <v>0</v>
      </c>
      <c r="BY122" s="2">
        <v>5.0288518097480006</v>
      </c>
      <c r="BZ122" s="2">
        <v>0.13149551057600029</v>
      </c>
      <c r="CA122" s="1">
        <v>2.6850305050958274E-2</v>
      </c>
      <c r="CC122" t="s">
        <v>307</v>
      </c>
      <c r="CE122" s="23">
        <v>4.3964495202589999</v>
      </c>
      <c r="CF122" s="23">
        <v>4.5299853525470004</v>
      </c>
      <c r="CG122" s="23">
        <v>0.13353583228800048</v>
      </c>
      <c r="CH122" s="24">
        <v>3.0373562046524697E-2</v>
      </c>
      <c r="CI122" s="2">
        <v>4.8973562991720003</v>
      </c>
      <c r="CJ122" s="2">
        <v>4.8973562991720003</v>
      </c>
      <c r="CK122" s="2">
        <v>0</v>
      </c>
      <c r="CL122" s="1">
        <v>0</v>
      </c>
      <c r="CN122" s="25" t="s">
        <v>307</v>
      </c>
      <c r="CO122" s="27">
        <v>0</v>
      </c>
      <c r="CP122" s="27">
        <v>0.14160200000000001</v>
      </c>
      <c r="CQ122" s="28">
        <f t="shared" si="22"/>
        <v>-0.14375934994586867</v>
      </c>
      <c r="CR122" s="27">
        <f t="shared" si="23"/>
        <v>4.6243649700049998</v>
      </c>
      <c r="CU122" s="30">
        <v>393</v>
      </c>
      <c r="CV122" s="30"/>
      <c r="CW122" s="15" t="s">
        <v>307</v>
      </c>
      <c r="CX122" s="33" t="s">
        <v>603</v>
      </c>
      <c r="CY122" s="34" t="s">
        <v>307</v>
      </c>
      <c r="CZ122" s="34" t="s">
        <v>976</v>
      </c>
      <c r="DA122" s="32"/>
      <c r="DB122" s="32"/>
      <c r="DC122" t="s">
        <v>307</v>
      </c>
      <c r="DD122">
        <v>92928</v>
      </c>
      <c r="DE122" t="s">
        <v>1045</v>
      </c>
      <c r="DF122" s="30">
        <v>180</v>
      </c>
      <c r="DG122" s="39" t="s">
        <v>307</v>
      </c>
      <c r="DK122" s="30">
        <v>396</v>
      </c>
      <c r="DL122" s="30"/>
      <c r="DM122" s="32"/>
      <c r="DN122" s="32" t="s">
        <v>307</v>
      </c>
      <c r="DO122" s="41">
        <v>92268</v>
      </c>
    </row>
    <row r="123" spans="1:119" ht="15.75" x14ac:dyDescent="0.25">
      <c r="B123" t="s">
        <v>336</v>
      </c>
      <c r="C123" s="52">
        <v>4.2972505001600005</v>
      </c>
      <c r="D123" s="52">
        <v>4.8040826242870001</v>
      </c>
      <c r="E123" s="52">
        <v>0.50683212412699952</v>
      </c>
      <c r="F123" s="53">
        <v>0.11794335101203166</v>
      </c>
      <c r="G123" s="45">
        <v>4.9227065773499996</v>
      </c>
      <c r="H123" s="45">
        <v>5.0587316499110004</v>
      </c>
      <c r="I123" s="45">
        <v>0.13602507256100083</v>
      </c>
      <c r="J123" s="46">
        <v>2.7632171534836044E-2</v>
      </c>
      <c r="K123" s="47">
        <v>1</v>
      </c>
      <c r="L123" s="55">
        <f t="shared" si="24"/>
        <v>4.8316105773499993</v>
      </c>
      <c r="M123" s="55">
        <f t="shared" si="25"/>
        <v>4.9676356499110002</v>
      </c>
      <c r="N123" s="55">
        <f t="shared" si="26"/>
        <v>0.13602507256100083</v>
      </c>
      <c r="O123" s="56">
        <f t="shared" si="27"/>
        <v>2.8153153153250753E-2</v>
      </c>
      <c r="P123" s="54"/>
      <c r="Q123" s="42">
        <f t="shared" si="28"/>
        <v>48.982121486817661</v>
      </c>
      <c r="R123" s="42">
        <f t="shared" si="29"/>
        <v>54.759237034651377</v>
      </c>
      <c r="S123" s="42">
        <f t="shared" si="30"/>
        <v>55.073013841743503</v>
      </c>
      <c r="T123" s="42">
        <f t="shared" si="31"/>
        <v>56.623492835041205</v>
      </c>
      <c r="AB123" t="s">
        <v>336</v>
      </c>
      <c r="AC123" s="2">
        <v>4.2972505001600005</v>
      </c>
      <c r="AD123" s="2">
        <v>4.2952866412509998</v>
      </c>
      <c r="AE123" s="2">
        <v>-1.9638589090007486E-3</v>
      </c>
      <c r="AF123" s="1">
        <v>-4.570035907675449E-4</v>
      </c>
      <c r="AG123" s="2">
        <v>4.9227065773499996</v>
      </c>
      <c r="AH123" s="2">
        <v>4.9227065773499996</v>
      </c>
      <c r="AI123" s="2">
        <v>0</v>
      </c>
      <c r="AJ123" s="1">
        <v>0</v>
      </c>
      <c r="AM123" t="s">
        <v>336</v>
      </c>
      <c r="AN123" s="2">
        <v>4.2972505001600005</v>
      </c>
      <c r="AO123" s="2">
        <v>4.4223752393049995</v>
      </c>
      <c r="AP123" s="2">
        <v>0.125124739144999</v>
      </c>
      <c r="AQ123" s="1">
        <v>2.9117394748186125E-2</v>
      </c>
      <c r="AR123" s="2">
        <v>4.2971676774449996</v>
      </c>
      <c r="AS123" s="2">
        <v>-8.2822715000929747E-5</v>
      </c>
      <c r="AT123" s="1">
        <v>-1.9273420294638627E-5</v>
      </c>
      <c r="AU123" s="2">
        <v>4.2957574369569995</v>
      </c>
      <c r="AV123" s="2">
        <v>-1.4930632030010216E-3</v>
      </c>
      <c r="AW123" s="1">
        <v>-3.4744616422650485E-4</v>
      </c>
      <c r="AX123" s="2">
        <v>4.5110649317130003</v>
      </c>
      <c r="AY123" s="2">
        <v>0.21381443155299973</v>
      </c>
      <c r="AZ123" s="1">
        <v>4.9756101382741995E-2</v>
      </c>
      <c r="BA123" s="2">
        <v>4.297706469445</v>
      </c>
      <c r="BB123" s="2">
        <v>4.5596928499946898E-4</v>
      </c>
      <c r="BC123" s="1">
        <v>1.0610721552827599E-4</v>
      </c>
      <c r="BD123" s="2">
        <v>4.7012547807080001</v>
      </c>
      <c r="BE123" s="2">
        <v>0.40400428054799953</v>
      </c>
      <c r="BF123" s="1">
        <v>9.4014598528281548E-2</v>
      </c>
      <c r="BG123" s="1"/>
      <c r="BH123" t="s">
        <v>336</v>
      </c>
      <c r="BI123" s="2">
        <v>4.9227065773499996</v>
      </c>
      <c r="BJ123" s="2">
        <v>4.96623460057</v>
      </c>
      <c r="BK123" s="2">
        <v>4.3528023220000378E-2</v>
      </c>
      <c r="BL123" s="1">
        <v>8.8422948912450644E-3</v>
      </c>
      <c r="BM123" s="2">
        <v>4.9227065773499996</v>
      </c>
      <c r="BN123" s="2">
        <v>0</v>
      </c>
      <c r="BO123" s="1">
        <v>0</v>
      </c>
      <c r="BP123" s="2">
        <v>4.9227065773499996</v>
      </c>
      <c r="BQ123" s="2">
        <v>0</v>
      </c>
      <c r="BR123" s="1">
        <v>0</v>
      </c>
      <c r="BS123" s="2">
        <v>5.0043216208870005</v>
      </c>
      <c r="BT123" s="2">
        <v>8.1615043537000886E-2</v>
      </c>
      <c r="BU123" s="1">
        <v>1.6579302920982961E-2</v>
      </c>
      <c r="BV123" s="2">
        <v>4.9227065773499996</v>
      </c>
      <c r="BW123" s="2">
        <v>0</v>
      </c>
      <c r="BX123" s="1">
        <v>0</v>
      </c>
      <c r="BY123" s="2">
        <v>5.0532906470079997</v>
      </c>
      <c r="BZ123" s="2">
        <v>0.13058406965800007</v>
      </c>
      <c r="CA123" s="1">
        <v>2.6526884673328695E-2</v>
      </c>
      <c r="CC123" t="s">
        <v>336</v>
      </c>
      <c r="CE123" s="23">
        <v>4.2972505001600005</v>
      </c>
      <c r="CF123" s="23">
        <v>4.3978732866550008</v>
      </c>
      <c r="CG123" s="23">
        <v>0.10062278649500023</v>
      </c>
      <c r="CH123" s="24">
        <v>2.3415620404547911E-2</v>
      </c>
      <c r="CI123" s="2">
        <v>4.9227065773499996</v>
      </c>
      <c r="CJ123" s="2">
        <v>4.9227065773499996</v>
      </c>
      <c r="CK123" s="2">
        <v>0</v>
      </c>
      <c r="CL123" s="1">
        <v>0</v>
      </c>
      <c r="CN123" s="25" t="s">
        <v>336</v>
      </c>
      <c r="CO123" s="27">
        <v>0</v>
      </c>
      <c r="CP123" s="27">
        <v>9.1095999999999996E-2</v>
      </c>
      <c r="CQ123" s="28">
        <f t="shared" si="22"/>
        <v>-8.5768903097566088E-2</v>
      </c>
      <c r="CR123" s="27">
        <f t="shared" si="23"/>
        <v>7.0889690494210003</v>
      </c>
      <c r="CU123" s="30">
        <v>426</v>
      </c>
      <c r="CV123" s="30"/>
      <c r="CW123" s="15" t="s">
        <v>336</v>
      </c>
      <c r="CX123" s="33" t="s">
        <v>603</v>
      </c>
      <c r="CY123" s="34" t="s">
        <v>336</v>
      </c>
      <c r="CZ123" s="34" t="s">
        <v>976</v>
      </c>
      <c r="DA123" s="32"/>
      <c r="DB123" s="32"/>
      <c r="DC123" t="s">
        <v>336</v>
      </c>
      <c r="DD123">
        <v>87731</v>
      </c>
      <c r="DE123" t="s">
        <v>1045</v>
      </c>
      <c r="DF123" s="30">
        <v>181</v>
      </c>
      <c r="DG123" s="39" t="s">
        <v>336</v>
      </c>
      <c r="DK123" s="30">
        <v>425</v>
      </c>
      <c r="DL123" s="30"/>
      <c r="DM123" s="32"/>
      <c r="DN123" s="32" t="s">
        <v>336</v>
      </c>
      <c r="DO123" s="41">
        <v>86947</v>
      </c>
    </row>
    <row r="124" spans="1:119" ht="15.75" x14ac:dyDescent="0.25">
      <c r="A124" t="s">
        <v>499</v>
      </c>
      <c r="B124" t="s">
        <v>343</v>
      </c>
      <c r="C124" s="52">
        <v>6.9160832704170003</v>
      </c>
      <c r="D124" s="52">
        <v>7.6142122958730001</v>
      </c>
      <c r="E124" s="52">
        <v>0.69812902545599975</v>
      </c>
      <c r="F124" s="53">
        <v>0.10094283110242346</v>
      </c>
      <c r="G124" s="45">
        <v>8.3316241184340001</v>
      </c>
      <c r="H124" s="45">
        <v>8.5622901127589994</v>
      </c>
      <c r="I124" s="45">
        <v>0.23066599432499935</v>
      </c>
      <c r="J124" s="46">
        <v>2.7685597795349771E-2</v>
      </c>
      <c r="K124" s="47">
        <v>1</v>
      </c>
      <c r="L124" s="55">
        <f t="shared" si="24"/>
        <v>8.1932561184340003</v>
      </c>
      <c r="M124" s="55">
        <f t="shared" si="25"/>
        <v>8.4239221127589996</v>
      </c>
      <c r="N124" s="55">
        <f t="shared" si="26"/>
        <v>0.23066599432499935</v>
      </c>
      <c r="O124" s="56">
        <f t="shared" si="27"/>
        <v>2.8153153153118712E-2</v>
      </c>
      <c r="P124" s="54"/>
      <c r="Q124" s="42">
        <f t="shared" si="28"/>
        <v>61.246553111147513</v>
      </c>
      <c r="R124" s="42">
        <f t="shared" si="29"/>
        <v>67.428953577451693</v>
      </c>
      <c r="S124" s="42">
        <f t="shared" si="30"/>
        <v>72.556774751013975</v>
      </c>
      <c r="T124" s="42">
        <f t="shared" si="31"/>
        <v>74.599476742875609</v>
      </c>
      <c r="AB124" t="s">
        <v>343</v>
      </c>
      <c r="AC124" s="2">
        <v>6.9160832704170003</v>
      </c>
      <c r="AD124" s="2">
        <v>6.9144145577079996</v>
      </c>
      <c r="AE124" s="2">
        <v>-1.6687127090007081E-3</v>
      </c>
      <c r="AF124" s="1">
        <v>-2.4128001988329073E-4</v>
      </c>
      <c r="AG124" s="2">
        <v>8.3316241184340001</v>
      </c>
      <c r="AH124" s="2">
        <v>8.3316241184340001</v>
      </c>
      <c r="AI124" s="2">
        <v>0</v>
      </c>
      <c r="AJ124" s="1">
        <v>0</v>
      </c>
      <c r="AM124" t="s">
        <v>343</v>
      </c>
      <c r="AN124" s="2">
        <v>6.9160832704170003</v>
      </c>
      <c r="AO124" s="2">
        <v>7.0302000772169997</v>
      </c>
      <c r="AP124" s="2">
        <v>0.11411680679999936</v>
      </c>
      <c r="AQ124" s="1">
        <v>1.6500207174792846E-2</v>
      </c>
      <c r="AR124" s="2">
        <v>6.9160124690110001</v>
      </c>
      <c r="AS124" s="2">
        <v>-7.080140600024265E-5</v>
      </c>
      <c r="AT124" s="1">
        <v>-1.0237211327846509E-5</v>
      </c>
      <c r="AU124" s="2">
        <v>6.9144524478489995</v>
      </c>
      <c r="AV124" s="2">
        <v>-1.6308225680008448E-3</v>
      </c>
      <c r="AW124" s="1">
        <v>-2.3580146511198896E-4</v>
      </c>
      <c r="AX124" s="2">
        <v>7.1748193979599995</v>
      </c>
      <c r="AY124" s="2">
        <v>0.25873612754299913</v>
      </c>
      <c r="AZ124" s="1">
        <v>3.7410788364813721E-2</v>
      </c>
      <c r="BA124" s="2">
        <v>6.9164737278209998</v>
      </c>
      <c r="BB124" s="2">
        <v>3.9045740399945572E-4</v>
      </c>
      <c r="BC124" s="1">
        <v>5.6456434767002649E-5</v>
      </c>
      <c r="BD124" s="2">
        <v>7.3488337797480003</v>
      </c>
      <c r="BE124" s="2">
        <v>0.43275050933100001</v>
      </c>
      <c r="BF124" s="1">
        <v>6.2571616391904381E-2</v>
      </c>
      <c r="BG124" s="1"/>
      <c r="BH124" t="s">
        <v>343</v>
      </c>
      <c r="BI124" s="2">
        <v>8.3316241184340001</v>
      </c>
      <c r="BJ124" s="2">
        <v>8.405437236617999</v>
      </c>
      <c r="BK124" s="2">
        <v>7.3813118183998938E-2</v>
      </c>
      <c r="BL124" s="1">
        <v>8.8593912945118241E-3</v>
      </c>
      <c r="BM124" s="2">
        <v>8.3316241184340001</v>
      </c>
      <c r="BN124" s="2">
        <v>0</v>
      </c>
      <c r="BO124" s="1">
        <v>0</v>
      </c>
      <c r="BP124" s="2">
        <v>8.3316241184340001</v>
      </c>
      <c r="BQ124" s="2">
        <v>0</v>
      </c>
      <c r="BR124" s="1">
        <v>0</v>
      </c>
      <c r="BS124" s="2">
        <v>8.470023715028999</v>
      </c>
      <c r="BT124" s="2">
        <v>0.1383995965949989</v>
      </c>
      <c r="BU124" s="1">
        <v>1.6611358677209778E-2</v>
      </c>
      <c r="BV124" s="2">
        <v>8.3316241184340001</v>
      </c>
      <c r="BW124" s="2">
        <v>0</v>
      </c>
      <c r="BX124" s="1">
        <v>0</v>
      </c>
      <c r="BY124" s="2">
        <v>8.5530634729860004</v>
      </c>
      <c r="BZ124" s="2">
        <v>0.22143935455200037</v>
      </c>
      <c r="CA124" s="1">
        <v>2.6578173883535901E-2</v>
      </c>
      <c r="CC124" t="s">
        <v>343</v>
      </c>
      <c r="CE124" s="23">
        <v>6.9160832704170003</v>
      </c>
      <c r="CF124" s="23">
        <v>7.1834145489400001</v>
      </c>
      <c r="CG124" s="23">
        <v>0.26733127852299976</v>
      </c>
      <c r="CH124" s="24">
        <v>3.8653565619501458E-2</v>
      </c>
      <c r="CI124" s="2">
        <v>8.3316241184340001</v>
      </c>
      <c r="CJ124" s="2">
        <v>8.3316241184340001</v>
      </c>
      <c r="CK124" s="2">
        <v>0</v>
      </c>
      <c r="CL124" s="1">
        <v>0</v>
      </c>
      <c r="CN124" s="25" t="s">
        <v>343</v>
      </c>
      <c r="CO124" s="27">
        <v>0</v>
      </c>
      <c r="CP124" s="27">
        <v>0.13836799999999999</v>
      </c>
      <c r="CQ124" s="28">
        <f t="shared" si="22"/>
        <v>-0.1621176143214581</v>
      </c>
      <c r="CR124" s="27">
        <f t="shared" si="23"/>
        <v>3.3418153233559997</v>
      </c>
      <c r="CU124" s="30">
        <v>434</v>
      </c>
      <c r="CV124" s="30"/>
      <c r="CW124" s="15" t="s">
        <v>343</v>
      </c>
      <c r="CX124" s="33" t="s">
        <v>603</v>
      </c>
      <c r="CY124" s="34" t="s">
        <v>343</v>
      </c>
      <c r="CZ124" s="34" t="s">
        <v>976</v>
      </c>
      <c r="DA124" s="32"/>
      <c r="DB124" s="32"/>
      <c r="DC124" t="s">
        <v>343</v>
      </c>
      <c r="DD124">
        <v>112922</v>
      </c>
      <c r="DE124" t="s">
        <v>1045</v>
      </c>
      <c r="DF124" s="30">
        <v>182</v>
      </c>
      <c r="DG124" s="39" t="s">
        <v>343</v>
      </c>
      <c r="DK124" s="30">
        <v>432</v>
      </c>
      <c r="DL124" s="30"/>
      <c r="DM124" s="32"/>
      <c r="DN124" s="32" t="s">
        <v>343</v>
      </c>
      <c r="DO124" s="41">
        <v>112467</v>
      </c>
    </row>
    <row r="125" spans="1:119" ht="15.75" x14ac:dyDescent="0.25">
      <c r="A125" t="s">
        <v>500</v>
      </c>
      <c r="B125" t="s">
        <v>347</v>
      </c>
      <c r="C125" s="52">
        <v>6.7197569288689998</v>
      </c>
      <c r="D125" s="52">
        <v>7.3934648031109997</v>
      </c>
      <c r="E125" s="52">
        <v>0.67370787424199996</v>
      </c>
      <c r="F125" s="53">
        <v>0.10025777440663937</v>
      </c>
      <c r="G125" s="45">
        <v>7.5169181736799997</v>
      </c>
      <c r="H125" s="45">
        <v>7.7263423813580001</v>
      </c>
      <c r="I125" s="45">
        <v>0.20942420767800041</v>
      </c>
      <c r="J125" s="46">
        <v>2.7860381454102516E-2</v>
      </c>
      <c r="K125" s="47">
        <v>2</v>
      </c>
      <c r="L125" s="55">
        <f t="shared" si="24"/>
        <v>7.3549781736799993</v>
      </c>
      <c r="M125" s="55">
        <f t="shared" si="25"/>
        <v>7.5644023813579997</v>
      </c>
      <c r="N125" s="55">
        <f t="shared" si="26"/>
        <v>0.20942420767800041</v>
      </c>
      <c r="O125" s="56">
        <f t="shared" si="27"/>
        <v>2.8473804100116972E-2</v>
      </c>
      <c r="P125" s="54"/>
      <c r="Q125" s="42">
        <f t="shared" si="28"/>
        <v>57.975919528488603</v>
      </c>
      <c r="R125" s="42">
        <f t="shared" si="29"/>
        <v>63.788456189593283</v>
      </c>
      <c r="S125" s="42">
        <f t="shared" si="30"/>
        <v>63.45640582610045</v>
      </c>
      <c r="T125" s="42">
        <f t="shared" si="31"/>
        <v>65.263251094490357</v>
      </c>
      <c r="AB125" t="s">
        <v>347</v>
      </c>
      <c r="AC125" s="2">
        <v>6.7197569288689998</v>
      </c>
      <c r="AD125" s="2">
        <v>6.7189733373689995</v>
      </c>
      <c r="AE125" s="2">
        <v>-7.8359150000029132E-4</v>
      </c>
      <c r="AF125" s="1">
        <v>-1.1661009591490943E-4</v>
      </c>
      <c r="AG125" s="2">
        <v>7.5169181736799997</v>
      </c>
      <c r="AH125" s="2">
        <v>7.5169181736799997</v>
      </c>
      <c r="AI125" s="2">
        <v>0</v>
      </c>
      <c r="AJ125" s="1">
        <v>0</v>
      </c>
      <c r="AM125" t="s">
        <v>347</v>
      </c>
      <c r="AN125" s="2">
        <v>6.7197569288689998</v>
      </c>
      <c r="AO125" s="2">
        <v>6.8516459303409993</v>
      </c>
      <c r="AP125" s="2">
        <v>0.13188900147199956</v>
      </c>
      <c r="AQ125" s="1">
        <v>1.9627049440640667E-2</v>
      </c>
      <c r="AR125" s="2">
        <v>6.7197236086489998</v>
      </c>
      <c r="AS125" s="2">
        <v>-3.332022000002155E-5</v>
      </c>
      <c r="AT125" s="1">
        <v>-4.9585454284623454E-6</v>
      </c>
      <c r="AU125" s="2">
        <v>6.7189287312820003</v>
      </c>
      <c r="AV125" s="2">
        <v>-8.2819758699947954E-4</v>
      </c>
      <c r="AW125" s="1">
        <v>-1.2324814658718218E-4</v>
      </c>
      <c r="AX125" s="2">
        <v>7.0424198022129998</v>
      </c>
      <c r="AY125" s="2">
        <v>0.32266287334400001</v>
      </c>
      <c r="AZ125" s="1">
        <v>4.8017045372250884E-2</v>
      </c>
      <c r="BA125" s="2">
        <v>6.7199407987900006</v>
      </c>
      <c r="BB125" s="2">
        <v>1.8386992100083432E-4</v>
      </c>
      <c r="BC125" s="1">
        <v>2.7362585127283973E-5</v>
      </c>
      <c r="BD125" s="2">
        <v>7.2394770976029994</v>
      </c>
      <c r="BE125" s="2">
        <v>0.51972016873399962</v>
      </c>
      <c r="BF125" s="1">
        <v>7.7342108388059438E-2</v>
      </c>
      <c r="BG125" s="1"/>
      <c r="BH125" t="s">
        <v>347</v>
      </c>
      <c r="BI125" s="2">
        <v>7.5169181736799997</v>
      </c>
      <c r="BJ125" s="2">
        <v>7.5839339201370004</v>
      </c>
      <c r="BK125" s="2">
        <v>6.7015746457000702E-2</v>
      </c>
      <c r="BL125" s="1">
        <v>8.9153220653182021E-3</v>
      </c>
      <c r="BM125" s="2">
        <v>7.5169181736799997</v>
      </c>
      <c r="BN125" s="2">
        <v>0</v>
      </c>
      <c r="BO125" s="1">
        <v>0</v>
      </c>
      <c r="BP125" s="2">
        <v>7.5169181736799997</v>
      </c>
      <c r="BQ125" s="2">
        <v>0</v>
      </c>
      <c r="BR125" s="1">
        <v>0</v>
      </c>
      <c r="BS125" s="2">
        <v>7.6425726982870001</v>
      </c>
      <c r="BT125" s="2">
        <v>0.12565452460700044</v>
      </c>
      <c r="BU125" s="1">
        <v>1.671622887248814E-2</v>
      </c>
      <c r="BV125" s="2">
        <v>7.5169181736799997</v>
      </c>
      <c r="BW125" s="2">
        <v>0</v>
      </c>
      <c r="BX125" s="1">
        <v>0</v>
      </c>
      <c r="BY125" s="2">
        <v>7.717965413051</v>
      </c>
      <c r="BZ125" s="2">
        <v>0.20104723937100033</v>
      </c>
      <c r="CA125" s="1">
        <v>2.674596619595437E-2</v>
      </c>
      <c r="CC125" t="s">
        <v>347</v>
      </c>
      <c r="CE125" s="23">
        <v>6.7197569288689998</v>
      </c>
      <c r="CF125" s="23">
        <v>6.8766196111219999</v>
      </c>
      <c r="CG125" s="23">
        <v>0.15686268225300015</v>
      </c>
      <c r="CH125" s="24">
        <v>2.3343505414473626E-2</v>
      </c>
      <c r="CI125" s="2">
        <v>7.5169181736799997</v>
      </c>
      <c r="CJ125" s="2">
        <v>7.5169181736799997</v>
      </c>
      <c r="CK125" s="2">
        <v>0</v>
      </c>
      <c r="CL125" s="1">
        <v>0</v>
      </c>
      <c r="CN125" s="25" t="s">
        <v>347</v>
      </c>
      <c r="CO125" s="27">
        <v>0</v>
      </c>
      <c r="CP125" s="27">
        <v>0.16194</v>
      </c>
      <c r="CQ125" s="28">
        <f t="shared" si="22"/>
        <v>-0.14567793194684117</v>
      </c>
      <c r="CR125" s="27">
        <f t="shared" si="23"/>
        <v>5.4027843380889999</v>
      </c>
      <c r="CU125" s="30">
        <v>438</v>
      </c>
      <c r="CV125" s="30"/>
      <c r="CW125" s="15" t="s">
        <v>347</v>
      </c>
      <c r="CX125" s="33" t="s">
        <v>603</v>
      </c>
      <c r="CY125" s="34" t="s">
        <v>1052</v>
      </c>
      <c r="CZ125" s="34" t="s">
        <v>976</v>
      </c>
      <c r="DA125" s="32"/>
      <c r="DB125" s="32"/>
      <c r="DC125" t="s">
        <v>347</v>
      </c>
      <c r="DD125">
        <v>115906</v>
      </c>
      <c r="DE125" t="s">
        <v>1045</v>
      </c>
      <c r="DF125" s="30">
        <v>183</v>
      </c>
      <c r="DG125" s="39" t="s">
        <v>347</v>
      </c>
      <c r="DK125" s="30">
        <v>436</v>
      </c>
      <c r="DL125" s="30"/>
      <c r="DM125" s="32"/>
      <c r="DN125" s="32" t="s">
        <v>347</v>
      </c>
      <c r="DO125" s="41">
        <v>115030</v>
      </c>
    </row>
    <row r="126" spans="1:119" ht="15.75" x14ac:dyDescent="0.25">
      <c r="A126" t="s">
        <v>501</v>
      </c>
      <c r="B126" t="s">
        <v>348</v>
      </c>
      <c r="C126" s="52">
        <v>4.9759386404839994</v>
      </c>
      <c r="D126" s="52">
        <v>5.2093207126839998</v>
      </c>
      <c r="E126" s="52">
        <v>0.2333820722000004</v>
      </c>
      <c r="F126" s="53">
        <v>4.6902120195216036E-2</v>
      </c>
      <c r="G126" s="45">
        <v>5.007129318534</v>
      </c>
      <c r="H126" s="45">
        <v>5.1670358373299994</v>
      </c>
      <c r="I126" s="45">
        <v>0.15990651879599938</v>
      </c>
      <c r="J126" s="46">
        <v>3.193576770707756E-2</v>
      </c>
      <c r="K126" s="47">
        <v>2</v>
      </c>
      <c r="L126" s="55">
        <f t="shared" si="24"/>
        <v>4.8715473185339997</v>
      </c>
      <c r="M126" s="55">
        <f t="shared" si="25"/>
        <v>5.0314538373299991</v>
      </c>
      <c r="N126" s="55">
        <f t="shared" si="26"/>
        <v>0.15990651879599938</v>
      </c>
      <c r="O126" s="56">
        <f t="shared" si="27"/>
        <v>3.2824584950171487E-2</v>
      </c>
      <c r="P126" s="54"/>
      <c r="Q126" s="42">
        <f t="shared" si="28"/>
        <v>43.533640479820818</v>
      </c>
      <c r="R126" s="42">
        <f t="shared" si="29"/>
        <v>45.575460518140694</v>
      </c>
      <c r="S126" s="42">
        <f t="shared" si="30"/>
        <v>42.620338566889174</v>
      </c>
      <c r="T126" s="42">
        <f t="shared" si="31"/>
        <v>44.019333490783097</v>
      </c>
      <c r="AB126" t="s">
        <v>348</v>
      </c>
      <c r="AC126" s="2">
        <v>4.9759386404839994</v>
      </c>
      <c r="AD126" s="2">
        <v>4.9734318454630007</v>
      </c>
      <c r="AE126" s="2">
        <v>-2.5067950209987089E-3</v>
      </c>
      <c r="AF126" s="1">
        <v>-5.0378334664409727E-4</v>
      </c>
      <c r="AG126" s="2">
        <v>5.007129318534</v>
      </c>
      <c r="AH126" s="2">
        <v>5.0064663256930002</v>
      </c>
      <c r="AI126" s="2">
        <v>-6.6299284099979872E-4</v>
      </c>
      <c r="AJ126" s="1">
        <v>-1.3240976991461275E-4</v>
      </c>
      <c r="AM126" t="s">
        <v>348</v>
      </c>
      <c r="AN126" s="2">
        <v>4.9759386404839994</v>
      </c>
      <c r="AO126" s="2">
        <v>5.0014239859340002</v>
      </c>
      <c r="AP126" s="2">
        <v>2.5485345450000807E-2</v>
      </c>
      <c r="AQ126" s="1">
        <v>5.1217161808735446E-3</v>
      </c>
      <c r="AR126" s="2">
        <v>4.9758331296150002</v>
      </c>
      <c r="AS126" s="2">
        <v>-1.0551086899912576E-4</v>
      </c>
      <c r="AT126" s="1">
        <v>-2.1204214244262253E-5</v>
      </c>
      <c r="AU126" s="2">
        <v>4.9742107513080001</v>
      </c>
      <c r="AV126" s="2">
        <v>-1.7278891759993087E-3</v>
      </c>
      <c r="AW126" s="1">
        <v>-3.4724889128279933E-4</v>
      </c>
      <c r="AX126" s="2">
        <v>5.1215534691220004</v>
      </c>
      <c r="AY126" s="2">
        <v>0.14561482863800101</v>
      </c>
      <c r="AZ126" s="1">
        <v>2.9263791047036979E-2</v>
      </c>
      <c r="BA126" s="2">
        <v>4.9765191872070007</v>
      </c>
      <c r="BB126" s="2">
        <v>5.8054672300134058E-4</v>
      </c>
      <c r="BC126" s="1">
        <v>1.1667079619471996E-4</v>
      </c>
      <c r="BD126" s="2">
        <v>5.1635679947410003</v>
      </c>
      <c r="BE126" s="2">
        <v>0.18762935425700089</v>
      </c>
      <c r="BF126" s="1">
        <v>3.770732877018567E-2</v>
      </c>
      <c r="BG126" s="1"/>
      <c r="BH126" t="s">
        <v>348</v>
      </c>
      <c r="BI126" s="2">
        <v>5.007129318534</v>
      </c>
      <c r="BJ126" s="2">
        <v>5.046594179375</v>
      </c>
      <c r="BK126" s="2">
        <v>3.9464860840999982E-2</v>
      </c>
      <c r="BL126" s="1">
        <v>7.8817338898997322E-3</v>
      </c>
      <c r="BM126" s="2">
        <v>5.0071013732540006</v>
      </c>
      <c r="BN126" s="2">
        <v>-2.794527999938623E-5</v>
      </c>
      <c r="BO126" s="1">
        <v>-5.5810981146315033E-6</v>
      </c>
      <c r="BP126" s="2">
        <v>5.0066642539400004</v>
      </c>
      <c r="BQ126" s="2">
        <v>-4.6506459399964228E-4</v>
      </c>
      <c r="BR126" s="1">
        <v>-9.2880483888881281E-5</v>
      </c>
      <c r="BS126" s="2">
        <v>5.1063667125869996</v>
      </c>
      <c r="BT126" s="2">
        <v>9.9237394052999583E-2</v>
      </c>
      <c r="BU126" s="1">
        <v>1.981921930509567E-2</v>
      </c>
      <c r="BV126" s="2">
        <v>5.0072831436019998</v>
      </c>
      <c r="BW126" s="2">
        <v>1.5382506799976881E-4</v>
      </c>
      <c r="BX126" s="1">
        <v>3.0721209342523249E-5</v>
      </c>
      <c r="BY126" s="2">
        <v>5.1526508453719995</v>
      </c>
      <c r="BZ126" s="2">
        <v>0.14552152683799946</v>
      </c>
      <c r="CA126" s="1">
        <v>2.906286568220803E-2</v>
      </c>
      <c r="CC126" t="s">
        <v>348</v>
      </c>
      <c r="CE126" s="23">
        <v>4.9759386404839994</v>
      </c>
      <c r="CF126" s="23">
        <v>5.0150325894729999</v>
      </c>
      <c r="CG126" s="23">
        <v>3.9093948989000538E-2</v>
      </c>
      <c r="CH126" s="24">
        <v>7.8565978830474389E-3</v>
      </c>
      <c r="CI126" s="2">
        <v>5.007129318534</v>
      </c>
      <c r="CJ126" s="2">
        <v>5.0187495600300007</v>
      </c>
      <c r="CK126" s="2">
        <v>1.1620241496000716E-2</v>
      </c>
      <c r="CL126" s="1">
        <v>2.3207392413429656E-3</v>
      </c>
      <c r="CN126" s="25" t="s">
        <v>348</v>
      </c>
      <c r="CO126" s="27">
        <v>0</v>
      </c>
      <c r="CP126" s="27">
        <v>0.13558200000000001</v>
      </c>
      <c r="CQ126" s="28">
        <f t="shared" ref="CQ126:CQ131" si="32">CH184-CO126-CP126</f>
        <v>-0.19903204267210609</v>
      </c>
      <c r="CR126" s="27">
        <f t="shared" ref="CR126:CR131" si="33">CI184-CO126-CP126</f>
        <v>1.7338680984699999</v>
      </c>
      <c r="CU126" s="30">
        <v>439</v>
      </c>
      <c r="CV126" s="30"/>
      <c r="CW126" s="15" t="s">
        <v>348</v>
      </c>
      <c r="CX126" s="33" t="s">
        <v>603</v>
      </c>
      <c r="CY126" s="34" t="s">
        <v>348</v>
      </c>
      <c r="CZ126" s="34" t="s">
        <v>976</v>
      </c>
      <c r="DA126" s="32"/>
      <c r="DB126" s="32"/>
      <c r="DC126" t="s">
        <v>348</v>
      </c>
      <c r="DD126">
        <v>114301</v>
      </c>
      <c r="DE126" t="s">
        <v>1045</v>
      </c>
      <c r="DF126" s="30">
        <v>184</v>
      </c>
      <c r="DG126" s="39" t="s">
        <v>348</v>
      </c>
      <c r="DK126" s="30">
        <v>437</v>
      </c>
      <c r="DL126" s="30"/>
      <c r="DM126" s="32"/>
      <c r="DN126" s="32" t="s">
        <v>348</v>
      </c>
      <c r="DO126" s="41">
        <v>113415</v>
      </c>
    </row>
    <row r="127" spans="1:119" ht="15.75" x14ac:dyDescent="0.25">
      <c r="A127" t="s">
        <v>502</v>
      </c>
      <c r="B127" t="s">
        <v>364</v>
      </c>
      <c r="C127" s="52">
        <v>4.3175113988570004</v>
      </c>
      <c r="D127" s="52">
        <v>4.4083855580879998</v>
      </c>
      <c r="E127" s="52">
        <v>9.0874159230999396E-2</v>
      </c>
      <c r="F127" s="53">
        <v>2.1047809915465895E-2</v>
      </c>
      <c r="G127" s="45">
        <v>4.2700198751760006</v>
      </c>
      <c r="H127" s="45">
        <v>4.3792767373970003</v>
      </c>
      <c r="I127" s="45">
        <v>0.10925686222099973</v>
      </c>
      <c r="J127" s="46">
        <v>2.558696807388898E-2</v>
      </c>
      <c r="K127" s="47">
        <v>3</v>
      </c>
      <c r="L127" s="55">
        <f t="shared" si="24"/>
        <v>4.1352848751760005</v>
      </c>
      <c r="M127" s="55">
        <f t="shared" si="25"/>
        <v>4.2445417373970002</v>
      </c>
      <c r="N127" s="55">
        <f t="shared" si="26"/>
        <v>0.10925686222099973</v>
      </c>
      <c r="O127" s="56">
        <f t="shared" si="27"/>
        <v>2.6420637397163521E-2</v>
      </c>
      <c r="P127" s="54"/>
      <c r="Q127" s="42">
        <f t="shared" si="28"/>
        <v>42.733675124533576</v>
      </c>
      <c r="R127" s="42">
        <f t="shared" si="29"/>
        <v>43.633125395544027</v>
      </c>
      <c r="S127" s="42">
        <f t="shared" si="30"/>
        <v>40.930041423851613</v>
      </c>
      <c r="T127" s="42">
        <f t="shared" si="31"/>
        <v>42.011439206962081</v>
      </c>
      <c r="AB127" t="s">
        <v>364</v>
      </c>
      <c r="AC127" s="2">
        <v>4.3175113988570004</v>
      </c>
      <c r="AD127" s="2">
        <v>4.3159967415180001</v>
      </c>
      <c r="AE127" s="2">
        <v>-1.5146573390003581E-3</v>
      </c>
      <c r="AF127" s="1">
        <v>-3.508172183173256E-4</v>
      </c>
      <c r="AG127" s="2">
        <v>4.2700198751760006</v>
      </c>
      <c r="AH127" s="2">
        <v>4.2695742359840008</v>
      </c>
      <c r="AI127" s="2">
        <v>-4.4563919199980262E-4</v>
      </c>
      <c r="AJ127" s="1">
        <v>-1.0436466457464308E-4</v>
      </c>
      <c r="AM127" t="s">
        <v>364</v>
      </c>
      <c r="AN127" s="2">
        <v>4.3175113988570004</v>
      </c>
      <c r="AO127" s="2">
        <v>4.3456886492980003</v>
      </c>
      <c r="AP127" s="2">
        <v>2.8177250440999835E-2</v>
      </c>
      <c r="AQ127" s="1">
        <v>6.5262712331134462E-3</v>
      </c>
      <c r="AR127" s="2">
        <v>4.3174477608870001</v>
      </c>
      <c r="AS127" s="2">
        <v>-6.3637970000307575E-5</v>
      </c>
      <c r="AT127" s="1">
        <v>-1.4739502486815627E-5</v>
      </c>
      <c r="AU127" s="2">
        <v>4.3165641767619993</v>
      </c>
      <c r="AV127" s="2">
        <v>-9.4722209500108789E-4</v>
      </c>
      <c r="AW127" s="1">
        <v>-2.1939075719680821E-4</v>
      </c>
      <c r="AX127" s="2">
        <v>4.3842510149200002</v>
      </c>
      <c r="AY127" s="2">
        <v>6.6739616062999829E-2</v>
      </c>
      <c r="AZ127" s="1">
        <v>1.5457889950370065E-2</v>
      </c>
      <c r="BA127" s="2">
        <v>4.317861371207</v>
      </c>
      <c r="BB127" s="2">
        <v>3.4997234999956106E-4</v>
      </c>
      <c r="BC127" s="1">
        <v>8.1058813207120019E-5</v>
      </c>
      <c r="BD127" s="2">
        <v>4.4280321422859998</v>
      </c>
      <c r="BE127" s="2">
        <v>0.11052074342899942</v>
      </c>
      <c r="BF127" s="1">
        <v>2.5598251682267294E-2</v>
      </c>
      <c r="BG127" s="1"/>
      <c r="BH127" t="s">
        <v>364</v>
      </c>
      <c r="BI127" s="2">
        <v>4.2700198751760006</v>
      </c>
      <c r="BJ127" s="2">
        <v>4.305281466966</v>
      </c>
      <c r="BK127" s="2">
        <v>3.5261591789999436E-2</v>
      </c>
      <c r="BL127" s="1">
        <v>8.2579455882617024E-3</v>
      </c>
      <c r="BM127" s="2">
        <v>4.2700011096120001</v>
      </c>
      <c r="BN127" s="2">
        <v>-1.8765564000489121E-5</v>
      </c>
      <c r="BO127" s="1">
        <v>-4.3947252118388901E-6</v>
      </c>
      <c r="BP127" s="2">
        <v>4.2697227491650001</v>
      </c>
      <c r="BQ127" s="2">
        <v>-2.9712601100051472E-4</v>
      </c>
      <c r="BR127" s="1">
        <v>-6.9584222014486022E-5</v>
      </c>
      <c r="BS127" s="2">
        <v>4.340609052614</v>
      </c>
      <c r="BT127" s="2">
        <v>7.0589177437999417E-2</v>
      </c>
      <c r="BU127" s="1">
        <v>1.6531346340651374E-2</v>
      </c>
      <c r="BV127" s="2">
        <v>4.2701231417070007</v>
      </c>
      <c r="BW127" s="2">
        <v>1.0326653100012351E-4</v>
      </c>
      <c r="BX127" s="1">
        <v>2.4184086730010148E-5</v>
      </c>
      <c r="BY127" s="2">
        <v>4.3815427055599994</v>
      </c>
      <c r="BZ127" s="2">
        <v>0.11152283038399879</v>
      </c>
      <c r="CA127" s="1">
        <v>2.61176373047683E-2</v>
      </c>
      <c r="CC127" t="s">
        <v>364</v>
      </c>
      <c r="CE127" s="23">
        <v>4.3175113988570004</v>
      </c>
      <c r="CF127" s="23">
        <v>4.2925287498840001</v>
      </c>
      <c r="CG127" s="23">
        <v>-2.4982648973000288E-2</v>
      </c>
      <c r="CH127" s="24">
        <v>-5.7863539120276758E-3</v>
      </c>
      <c r="CI127" s="2">
        <v>4.2700198751760006</v>
      </c>
      <c r="CJ127" s="2">
        <v>4.2661026436469998</v>
      </c>
      <c r="CK127" s="2">
        <v>-3.9172315290008086E-3</v>
      </c>
      <c r="CL127" s="1">
        <v>-9.173801629762553E-4</v>
      </c>
      <c r="CN127" s="25" t="s">
        <v>364</v>
      </c>
      <c r="CO127" s="27">
        <v>0</v>
      </c>
      <c r="CP127" s="27">
        <v>0.13473499999999999</v>
      </c>
      <c r="CQ127" s="28">
        <f t="shared" si="32"/>
        <v>-8.8030079581781828E-2</v>
      </c>
      <c r="CR127" s="27">
        <f t="shared" si="33"/>
        <v>6.5210860288369998</v>
      </c>
      <c r="CU127" s="30">
        <v>458</v>
      </c>
      <c r="CV127" s="30"/>
      <c r="CW127" s="15" t="s">
        <v>364</v>
      </c>
      <c r="CX127" s="33" t="s">
        <v>603</v>
      </c>
      <c r="CY127" s="34" t="s">
        <v>364</v>
      </c>
      <c r="CZ127" s="34" t="s">
        <v>976</v>
      </c>
      <c r="DA127" s="32"/>
      <c r="DB127" s="32"/>
      <c r="DC127" t="s">
        <v>364</v>
      </c>
      <c r="DD127">
        <v>101033</v>
      </c>
      <c r="DE127" t="s">
        <v>1045</v>
      </c>
      <c r="DF127" s="30">
        <v>185</v>
      </c>
      <c r="DG127" s="39" t="s">
        <v>364</v>
      </c>
      <c r="DK127" s="30">
        <v>453</v>
      </c>
      <c r="DL127" s="30"/>
      <c r="DM127" s="32"/>
      <c r="DN127" s="32" t="s">
        <v>364</v>
      </c>
      <c r="DO127" s="41">
        <v>100286</v>
      </c>
    </row>
    <row r="128" spans="1:119" ht="15.75" x14ac:dyDescent="0.25">
      <c r="A128" t="s">
        <v>503</v>
      </c>
      <c r="B128" t="s">
        <v>368</v>
      </c>
      <c r="C128" s="52">
        <v>4.9151624082279994</v>
      </c>
      <c r="D128" s="52">
        <v>5.4111267270539996</v>
      </c>
      <c r="E128" s="52">
        <v>0.49596431882600012</v>
      </c>
      <c r="F128" s="53">
        <v>0.1009049707077337</v>
      </c>
      <c r="G128" s="45">
        <v>5.4727268774340008</v>
      </c>
      <c r="H128" s="45">
        <v>5.6248511620990005</v>
      </c>
      <c r="I128" s="45">
        <v>0.15212428466499972</v>
      </c>
      <c r="J128" s="46">
        <v>2.7796798208999291E-2</v>
      </c>
      <c r="K128" s="47">
        <v>2</v>
      </c>
      <c r="L128" s="55">
        <f t="shared" si="24"/>
        <v>5.3426048774340007</v>
      </c>
      <c r="M128" s="55">
        <f t="shared" si="25"/>
        <v>5.4947291620990004</v>
      </c>
      <c r="N128" s="55">
        <f t="shared" si="26"/>
        <v>0.15212428466499972</v>
      </c>
      <c r="O128" s="56">
        <f t="shared" si="27"/>
        <v>2.8473804100231998E-2</v>
      </c>
      <c r="P128" s="54"/>
      <c r="Q128" s="42">
        <f t="shared" si="28"/>
        <v>51.151121418530344</v>
      </c>
      <c r="R128" s="42">
        <f t="shared" si="29"/>
        <v>56.312523826934878</v>
      </c>
      <c r="S128" s="42">
        <f t="shared" si="30"/>
        <v>55.599430513096969</v>
      </c>
      <c r="T128" s="42">
        <f t="shared" si="31"/>
        <v>57.182557805611353</v>
      </c>
      <c r="AB128" t="s">
        <v>368</v>
      </c>
      <c r="AC128" s="2">
        <v>4.9151624082279994</v>
      </c>
      <c r="AD128" s="2">
        <v>4.9143211980990005</v>
      </c>
      <c r="AE128" s="2">
        <v>-8.4121012899895931E-4</v>
      </c>
      <c r="AF128" s="1">
        <v>-1.7114594781054854E-4</v>
      </c>
      <c r="AG128" s="2">
        <v>5.4727268774340008</v>
      </c>
      <c r="AH128" s="2">
        <v>5.4727268774340008</v>
      </c>
      <c r="AI128" s="2">
        <v>0</v>
      </c>
      <c r="AJ128" s="1">
        <v>0</v>
      </c>
      <c r="AM128" t="s">
        <v>368</v>
      </c>
      <c r="AN128" s="2">
        <v>4.9151624082279994</v>
      </c>
      <c r="AO128" s="2">
        <v>5.0558076561970005</v>
      </c>
      <c r="AP128" s="2">
        <v>0.14064524796900102</v>
      </c>
      <c r="AQ128" s="1">
        <v>2.8614567798117996E-2</v>
      </c>
      <c r="AR128" s="2">
        <v>4.9151269152419994</v>
      </c>
      <c r="AS128" s="2">
        <v>-3.5492986000029703E-5</v>
      </c>
      <c r="AT128" s="1">
        <v>-7.2211217152487815E-6</v>
      </c>
      <c r="AU128" s="2">
        <v>4.9145090516470002</v>
      </c>
      <c r="AV128" s="2">
        <v>-6.5335658099918703E-4</v>
      </c>
      <c r="AW128" s="1">
        <v>-1.3292675332669899E-4</v>
      </c>
      <c r="AX128" s="2">
        <v>5.1513292552839998</v>
      </c>
      <c r="AY128" s="2">
        <v>0.23616684705600033</v>
      </c>
      <c r="AZ128" s="1">
        <v>4.8048635516225506E-2</v>
      </c>
      <c r="BA128" s="2">
        <v>4.9153578356169998</v>
      </c>
      <c r="BB128" s="2">
        <v>1.9542738900035772E-4</v>
      </c>
      <c r="BC128" s="1">
        <v>3.9760108165136433E-5</v>
      </c>
      <c r="BD128" s="2">
        <v>5.3613905145039995</v>
      </c>
      <c r="BE128" s="2">
        <v>0.44622810627600007</v>
      </c>
      <c r="BF128" s="1">
        <v>9.0786034969874571E-2</v>
      </c>
      <c r="BG128" s="1"/>
      <c r="BH128" t="s">
        <v>368</v>
      </c>
      <c r="BI128" s="2">
        <v>5.4727268774340008</v>
      </c>
      <c r="BJ128" s="2">
        <v>5.5214066485269999</v>
      </c>
      <c r="BK128" s="2">
        <v>4.8679771092999147E-2</v>
      </c>
      <c r="BL128" s="1">
        <v>8.8949754269161789E-3</v>
      </c>
      <c r="BM128" s="2">
        <v>5.4727268774340008</v>
      </c>
      <c r="BN128" s="2">
        <v>0</v>
      </c>
      <c r="BO128" s="1">
        <v>0</v>
      </c>
      <c r="BP128" s="2">
        <v>5.4727268774340008</v>
      </c>
      <c r="BQ128" s="2">
        <v>0</v>
      </c>
      <c r="BR128" s="1">
        <v>0</v>
      </c>
      <c r="BS128" s="2">
        <v>5.5640014482330002</v>
      </c>
      <c r="BT128" s="2">
        <v>9.1274570798999477E-2</v>
      </c>
      <c r="BU128" s="1">
        <v>1.6678078925399509E-2</v>
      </c>
      <c r="BV128" s="2">
        <v>5.4727268774340008</v>
      </c>
      <c r="BW128" s="2">
        <v>0</v>
      </c>
      <c r="BX128" s="1">
        <v>0</v>
      </c>
      <c r="BY128" s="2">
        <v>5.6187661907119999</v>
      </c>
      <c r="BZ128" s="2">
        <v>0.14603931327799913</v>
      </c>
      <c r="CA128" s="1">
        <v>2.668492628056612E-2</v>
      </c>
      <c r="CC128" t="s">
        <v>368</v>
      </c>
      <c r="CE128" s="23">
        <v>4.9151624082279994</v>
      </c>
      <c r="CF128" s="23">
        <v>4.9651975904949994</v>
      </c>
      <c r="CG128" s="23">
        <v>5.0035182266999989E-2</v>
      </c>
      <c r="CH128" s="24">
        <v>1.0179761747697474E-2</v>
      </c>
      <c r="CI128" s="2">
        <v>5.4727268774340008</v>
      </c>
      <c r="CJ128" s="2">
        <v>5.4727268774340008</v>
      </c>
      <c r="CK128" s="2">
        <v>0</v>
      </c>
      <c r="CL128" s="1">
        <v>0</v>
      </c>
      <c r="CN128" s="25" t="s">
        <v>368</v>
      </c>
      <c r="CO128" s="27">
        <v>0</v>
      </c>
      <c r="CP128" s="27">
        <v>0.13012199999999999</v>
      </c>
      <c r="CQ128" s="28">
        <f t="shared" si="32"/>
        <v>-0.11976675846378995</v>
      </c>
      <c r="CR128" s="27">
        <f t="shared" si="33"/>
        <v>4.1718665862739996</v>
      </c>
      <c r="CU128" s="30">
        <v>462</v>
      </c>
      <c r="CV128" s="30"/>
      <c r="CW128" s="15" t="s">
        <v>368</v>
      </c>
      <c r="CX128" s="33" t="s">
        <v>603</v>
      </c>
      <c r="CY128" s="34" t="s">
        <v>368</v>
      </c>
      <c r="CZ128" s="34" t="s">
        <v>976</v>
      </c>
      <c r="DA128" s="32"/>
      <c r="DB128" s="32"/>
      <c r="DC128" t="s">
        <v>368</v>
      </c>
      <c r="DD128">
        <v>96091</v>
      </c>
      <c r="DE128" t="s">
        <v>1045</v>
      </c>
      <c r="DF128" s="30">
        <v>186</v>
      </c>
      <c r="DG128" s="39" t="s">
        <v>368</v>
      </c>
      <c r="DK128" s="30">
        <v>457</v>
      </c>
      <c r="DL128" s="30"/>
      <c r="DM128" s="32"/>
      <c r="DN128" s="32" t="s">
        <v>368</v>
      </c>
      <c r="DO128" s="41">
        <v>95870</v>
      </c>
    </row>
    <row r="129" spans="1:119" ht="15.75" x14ac:dyDescent="0.25">
      <c r="A129" t="s">
        <v>504</v>
      </c>
      <c r="B129" t="s">
        <v>391</v>
      </c>
      <c r="C129" s="52">
        <v>3.4423411644259998</v>
      </c>
      <c r="D129" s="52">
        <v>3.6914685863680003</v>
      </c>
      <c r="E129" s="52">
        <v>0.24912742194200055</v>
      </c>
      <c r="F129" s="53">
        <v>7.2371508238795332E-2</v>
      </c>
      <c r="G129" s="45">
        <v>3.8467813468999998</v>
      </c>
      <c r="H129" s="45">
        <v>3.954357249749</v>
      </c>
      <c r="I129" s="45">
        <v>0.1075759028490002</v>
      </c>
      <c r="J129" s="46">
        <v>2.796517221746753E-2</v>
      </c>
      <c r="K129" s="47">
        <v>3</v>
      </c>
      <c r="L129" s="55">
        <f t="shared" si="24"/>
        <v>3.7350353468999997</v>
      </c>
      <c r="M129" s="55">
        <f t="shared" si="25"/>
        <v>3.8426112497489999</v>
      </c>
      <c r="N129" s="55">
        <f t="shared" si="26"/>
        <v>0.1075759028490002</v>
      </c>
      <c r="O129" s="56">
        <f t="shared" si="27"/>
        <v>2.8801843318105657E-2</v>
      </c>
      <c r="P129" s="54"/>
      <c r="Q129" s="42">
        <f t="shared" si="28"/>
        <v>55.404567195538455</v>
      </c>
      <c r="R129" s="42">
        <f t="shared" si="29"/>
        <v>59.41427928679726</v>
      </c>
      <c r="S129" s="42">
        <f t="shared" si="30"/>
        <v>60.11548738793838</v>
      </c>
      <c r="T129" s="42">
        <f t="shared" si="31"/>
        <v>61.846924236677346</v>
      </c>
      <c r="AB129" t="s">
        <v>391</v>
      </c>
      <c r="AC129" s="2">
        <v>3.4423411644259998</v>
      </c>
      <c r="AD129" s="2">
        <v>3.4417631110190001</v>
      </c>
      <c r="AE129" s="2">
        <v>-5.78053406999679E-4</v>
      </c>
      <c r="AF129" s="1">
        <v>-1.6792449655293469E-4</v>
      </c>
      <c r="AG129" s="2">
        <v>3.8467813468999998</v>
      </c>
      <c r="AH129" s="2">
        <v>3.8467813468999998</v>
      </c>
      <c r="AI129" s="2">
        <v>0</v>
      </c>
      <c r="AJ129" s="1">
        <v>0</v>
      </c>
      <c r="AM129" t="s">
        <v>391</v>
      </c>
      <c r="AN129" s="2">
        <v>3.4423411644259998</v>
      </c>
      <c r="AO129" s="2">
        <v>3.4627583809230003</v>
      </c>
      <c r="AP129" s="2">
        <v>2.0417216497000457E-2</v>
      </c>
      <c r="AQ129" s="1">
        <v>5.9312007502327173E-3</v>
      </c>
      <c r="AR129" s="2">
        <v>3.4423166860859999</v>
      </c>
      <c r="AS129" s="2">
        <v>-2.4478339999856047E-5</v>
      </c>
      <c r="AT129" s="1">
        <v>-7.1109570000850676E-6</v>
      </c>
      <c r="AU129" s="2">
        <v>3.4418168260740001</v>
      </c>
      <c r="AV129" s="2">
        <v>-5.2433835199972023E-4</v>
      </c>
      <c r="AW129" s="1">
        <v>-1.523202747648495E-4</v>
      </c>
      <c r="AX129" s="2">
        <v>3.588571370151</v>
      </c>
      <c r="AY129" s="2">
        <v>0.14623020572500023</v>
      </c>
      <c r="AZ129" s="1">
        <v>4.2479870163997437E-2</v>
      </c>
      <c r="BA129" s="2">
        <v>3.4424760835820001</v>
      </c>
      <c r="BB129" s="2">
        <v>1.3491915600027937E-4</v>
      </c>
      <c r="BC129" s="1">
        <v>3.919401057471209E-5</v>
      </c>
      <c r="BD129" s="2">
        <v>3.6194483919649998</v>
      </c>
      <c r="BE129" s="2">
        <v>0.17710722753899999</v>
      </c>
      <c r="BF129" s="1">
        <v>5.1449644029845046E-2</v>
      </c>
      <c r="BG129" s="1"/>
      <c r="BH129" t="s">
        <v>391</v>
      </c>
      <c r="BI129" s="2">
        <v>3.8467813468999998</v>
      </c>
      <c r="BJ129" s="2">
        <v>3.881205635812</v>
      </c>
      <c r="BK129" s="2">
        <v>3.4424288912000112E-2</v>
      </c>
      <c r="BL129" s="1">
        <v>8.9488551096728076E-3</v>
      </c>
      <c r="BM129" s="2">
        <v>3.8467813468999998</v>
      </c>
      <c r="BN129" s="2">
        <v>0</v>
      </c>
      <c r="BO129" s="1">
        <v>0</v>
      </c>
      <c r="BP129" s="2">
        <v>3.8467813468999998</v>
      </c>
      <c r="BQ129" s="2">
        <v>0</v>
      </c>
      <c r="BR129" s="1">
        <v>0</v>
      </c>
      <c r="BS129" s="2">
        <v>3.911326888609</v>
      </c>
      <c r="BT129" s="2">
        <v>6.4545541709000176E-2</v>
      </c>
      <c r="BU129" s="1">
        <v>1.6779103330376549E-2</v>
      </c>
      <c r="BV129" s="2">
        <v>3.8467813468999998</v>
      </c>
      <c r="BW129" s="2">
        <v>0</v>
      </c>
      <c r="BX129" s="1">
        <v>0</v>
      </c>
      <c r="BY129" s="2">
        <v>3.9500542136350001</v>
      </c>
      <c r="BZ129" s="2">
        <v>0.10327286673500025</v>
      </c>
      <c r="CA129" s="1">
        <v>2.6846565328758443E-2</v>
      </c>
      <c r="CC129" t="s">
        <v>391</v>
      </c>
      <c r="CE129" s="23">
        <v>3.4423411644259998</v>
      </c>
      <c r="CF129" s="23">
        <v>3.51456708535</v>
      </c>
      <c r="CG129" s="23">
        <v>7.2225920924000153E-2</v>
      </c>
      <c r="CH129" s="24">
        <v>2.0981627756830316E-2</v>
      </c>
      <c r="CI129" s="2">
        <v>3.8467813468999998</v>
      </c>
      <c r="CJ129" s="2">
        <v>3.8467813468999998</v>
      </c>
      <c r="CK129" s="2">
        <v>0</v>
      </c>
      <c r="CL129" s="1">
        <v>0</v>
      </c>
      <c r="CN129" s="25" t="s">
        <v>391</v>
      </c>
      <c r="CO129" s="27">
        <v>0</v>
      </c>
      <c r="CP129" s="27">
        <v>0.111746</v>
      </c>
      <c r="CQ129" s="28">
        <f t="shared" si="32"/>
        <v>-0.10769236835341538</v>
      </c>
      <c r="CR129" s="27">
        <f t="shared" si="33"/>
        <v>3.2953345629489998</v>
      </c>
      <c r="CU129" s="30">
        <v>488</v>
      </c>
      <c r="CV129" s="30"/>
      <c r="CW129" s="15" t="s">
        <v>391</v>
      </c>
      <c r="CX129" s="33" t="s">
        <v>603</v>
      </c>
      <c r="CY129" s="34" t="s">
        <v>391</v>
      </c>
      <c r="CZ129" s="34" t="s">
        <v>976</v>
      </c>
      <c r="DA129" s="32"/>
      <c r="DB129" s="32"/>
      <c r="DC129" t="s">
        <v>391</v>
      </c>
      <c r="DD129">
        <v>62131</v>
      </c>
      <c r="DE129" t="s">
        <v>1045</v>
      </c>
      <c r="DF129" s="30">
        <v>187</v>
      </c>
      <c r="DG129" s="39" t="s">
        <v>391</v>
      </c>
      <c r="DK129" s="30">
        <v>480</v>
      </c>
      <c r="DL129" s="30"/>
      <c r="DM129" s="32"/>
      <c r="DN129" s="32" t="s">
        <v>391</v>
      </c>
      <c r="DO129" s="41">
        <v>62014</v>
      </c>
    </row>
    <row r="130" spans="1:119" ht="15.75" x14ac:dyDescent="0.25">
      <c r="A130" t="s">
        <v>836</v>
      </c>
      <c r="B130" t="s">
        <v>401</v>
      </c>
      <c r="C130" s="52">
        <v>3.9764709870020001</v>
      </c>
      <c r="D130" s="52">
        <v>3.958306062014</v>
      </c>
      <c r="E130" s="52">
        <v>-1.8164924988000042E-2</v>
      </c>
      <c r="F130" s="53">
        <v>-4.5681019797142314E-3</v>
      </c>
      <c r="G130" s="45">
        <v>4.1397687904109999</v>
      </c>
      <c r="H130" s="45">
        <v>4.2408628173389999</v>
      </c>
      <c r="I130" s="45">
        <v>0.10109402692800007</v>
      </c>
      <c r="J130" s="46">
        <v>2.4420210897324865E-2</v>
      </c>
      <c r="K130" s="47">
        <v>4</v>
      </c>
      <c r="L130" s="55">
        <f t="shared" si="24"/>
        <v>3.9365927904109999</v>
      </c>
      <c r="M130" s="55">
        <f t="shared" si="25"/>
        <v>4.0376868173389999</v>
      </c>
      <c r="N130" s="55">
        <f t="shared" si="26"/>
        <v>0.10109402692800007</v>
      </c>
      <c r="O130" s="56">
        <f t="shared" si="27"/>
        <v>2.568059037608646E-2</v>
      </c>
      <c r="P130" s="54"/>
      <c r="Q130" s="42">
        <f t="shared" si="28"/>
        <v>30.057378809654111</v>
      </c>
      <c r="R130" s="42">
        <f t="shared" si="29"/>
        <v>29.920073638008706</v>
      </c>
      <c r="S130" s="42">
        <f t="shared" si="30"/>
        <v>29.755947197277315</v>
      </c>
      <c r="T130" s="42">
        <f t="shared" si="31"/>
        <v>30.520097488503055</v>
      </c>
      <c r="AB130" t="s">
        <v>401</v>
      </c>
      <c r="AC130" s="2">
        <v>3.9764709870020001</v>
      </c>
      <c r="AD130" s="2">
        <v>3.977196007261</v>
      </c>
      <c r="AE130" s="2">
        <v>7.2502025899989775E-4</v>
      </c>
      <c r="AF130" s="1">
        <v>1.82327561641916E-4</v>
      </c>
      <c r="AG130" s="2">
        <v>4.1397687904109999</v>
      </c>
      <c r="AH130" s="2">
        <v>4.1399340523049997</v>
      </c>
      <c r="AI130" s="2">
        <v>1.6526189399979074E-4</v>
      </c>
      <c r="AJ130" s="1">
        <v>3.992056135661224E-5</v>
      </c>
      <c r="AM130" t="s">
        <v>401</v>
      </c>
      <c r="AN130" s="2">
        <v>3.9764709870020001</v>
      </c>
      <c r="AO130" s="2">
        <v>4.1146515211689998</v>
      </c>
      <c r="AP130" s="2">
        <v>0.13818053416699971</v>
      </c>
      <c r="AQ130" s="1">
        <v>3.4749539131223195E-2</v>
      </c>
      <c r="AR130" s="2">
        <v>3.976502546226</v>
      </c>
      <c r="AS130" s="2">
        <v>3.155922399988853E-5</v>
      </c>
      <c r="AT130" s="1">
        <v>7.9364904466918104E-6</v>
      </c>
      <c r="AU130" s="2">
        <v>3.9778574947559999</v>
      </c>
      <c r="AV130" s="2">
        <v>1.3865077539998438E-3</v>
      </c>
      <c r="AW130" s="1">
        <v>3.4867795050736187E-4</v>
      </c>
      <c r="AX130" s="2">
        <v>4.2116116122300005</v>
      </c>
      <c r="AY130" s="2">
        <v>0.23514062522800039</v>
      </c>
      <c r="AZ130" s="1">
        <v>5.9132991538630865E-2</v>
      </c>
      <c r="BA130" s="2">
        <v>3.9762956970559999</v>
      </c>
      <c r="BB130" s="2">
        <v>-1.7528994600013448E-4</v>
      </c>
      <c r="BC130" s="1">
        <v>-4.4081786733289274E-5</v>
      </c>
      <c r="BD130" s="2">
        <v>4.4091801488460005</v>
      </c>
      <c r="BE130" s="2">
        <v>0.43270916184400043</v>
      </c>
      <c r="BF130" s="1">
        <v>0.10881738185904254</v>
      </c>
      <c r="BG130" s="1"/>
      <c r="BH130" t="s">
        <v>401</v>
      </c>
      <c r="BI130" s="2">
        <v>4.1397687904109999</v>
      </c>
      <c r="BJ130" s="2">
        <v>4.2016774784450002</v>
      </c>
      <c r="BK130" s="2">
        <v>6.1908688034000292E-2</v>
      </c>
      <c r="BL130" s="1">
        <v>1.4954624561980415E-2</v>
      </c>
      <c r="BM130" s="2">
        <v>4.1397760100239998</v>
      </c>
      <c r="BN130" s="2">
        <v>7.2196129998758352E-6</v>
      </c>
      <c r="BO130" s="1">
        <v>1.7439652708621599E-6</v>
      </c>
      <c r="BP130" s="2">
        <v>4.1401002493090004</v>
      </c>
      <c r="BQ130" s="2">
        <v>3.3145889800056949E-4</v>
      </c>
      <c r="BR130" s="1">
        <v>8.0067007309280667E-5</v>
      </c>
      <c r="BS130" s="2">
        <v>4.2508325275640004</v>
      </c>
      <c r="BT130" s="2">
        <v>0.11106373715300055</v>
      </c>
      <c r="BU130" s="1">
        <v>2.6828487960549614E-2</v>
      </c>
      <c r="BV130" s="2">
        <v>4.1397286501799995</v>
      </c>
      <c r="BW130" s="2">
        <v>-4.0140231000407312E-5</v>
      </c>
      <c r="BX130" s="1">
        <v>-9.6962494846051906E-6</v>
      </c>
      <c r="BY130" s="2">
        <v>4.3289819990350002</v>
      </c>
      <c r="BZ130" s="2">
        <v>0.18921320862400037</v>
      </c>
      <c r="CA130" s="1">
        <v>4.5706226169509125E-2</v>
      </c>
      <c r="CC130" t="s">
        <v>401</v>
      </c>
      <c r="CE130" s="23">
        <v>3.9764709870020001</v>
      </c>
      <c r="CF130" s="23">
        <v>3.519932121354</v>
      </c>
      <c r="CG130" s="23">
        <v>-0.45653886564800006</v>
      </c>
      <c r="CH130" s="24">
        <v>-0.11481005825021764</v>
      </c>
      <c r="CI130" s="2">
        <v>4.1397687904109999</v>
      </c>
      <c r="CJ130" s="2">
        <v>4.1265455235299999</v>
      </c>
      <c r="CK130" s="2">
        <v>-1.3223266880999951E-2</v>
      </c>
      <c r="CL130" s="1">
        <v>-3.1942042057105159E-3</v>
      </c>
      <c r="CN130" s="25" t="s">
        <v>401</v>
      </c>
      <c r="CO130" s="27">
        <v>0</v>
      </c>
      <c r="CP130" s="27">
        <v>0.203176</v>
      </c>
      <c r="CQ130" s="28">
        <f t="shared" si="32"/>
        <v>-0.22108928187171548</v>
      </c>
      <c r="CR130" s="27">
        <f t="shared" si="33"/>
        <v>3.9473040414530001</v>
      </c>
      <c r="CU130" s="30">
        <v>499</v>
      </c>
      <c r="CV130" s="30"/>
      <c r="CW130" s="15" t="s">
        <v>401</v>
      </c>
      <c r="CX130" s="33" t="s">
        <v>603</v>
      </c>
      <c r="CY130" s="34" t="s">
        <v>401</v>
      </c>
      <c r="CZ130" s="34" t="s">
        <v>976</v>
      </c>
      <c r="DA130" s="32"/>
      <c r="DB130" s="32"/>
      <c r="DC130" t="s">
        <v>401</v>
      </c>
      <c r="DD130">
        <v>132296</v>
      </c>
      <c r="DE130" t="s">
        <v>1045</v>
      </c>
      <c r="DF130" s="30">
        <v>188</v>
      </c>
      <c r="DG130" s="39" t="s">
        <v>401</v>
      </c>
      <c r="DK130" s="30">
        <v>490</v>
      </c>
      <c r="DL130" s="30"/>
      <c r="DM130" s="32"/>
      <c r="DN130" s="32" t="s">
        <v>401</v>
      </c>
      <c r="DO130" s="41">
        <v>131519</v>
      </c>
    </row>
    <row r="131" spans="1:119" ht="15.75" x14ac:dyDescent="0.25">
      <c r="B131" t="s">
        <v>406</v>
      </c>
      <c r="C131" s="52">
        <v>3.321135883632</v>
      </c>
      <c r="D131" s="52">
        <v>4.0083874911919999</v>
      </c>
      <c r="E131" s="52">
        <v>0.68725160755999992</v>
      </c>
      <c r="F131" s="53">
        <v>0.20693269761923153</v>
      </c>
      <c r="G131" s="45">
        <v>3.6695598602939996</v>
      </c>
      <c r="H131" s="45">
        <v>3.853917036171</v>
      </c>
      <c r="I131" s="45">
        <v>0.1843571758770004</v>
      </c>
      <c r="J131" s="46">
        <v>5.0239588096603491E-2</v>
      </c>
      <c r="K131" s="47">
        <v>3</v>
      </c>
      <c r="L131" s="55">
        <f t="shared" si="24"/>
        <v>3.5685598602939996</v>
      </c>
      <c r="M131" s="55">
        <f t="shared" si="25"/>
        <v>3.752917036171</v>
      </c>
      <c r="N131" s="55">
        <f t="shared" si="26"/>
        <v>0.1843571758770004</v>
      </c>
      <c r="O131" s="56">
        <f t="shared" si="27"/>
        <v>5.1661505787887203E-2</v>
      </c>
      <c r="P131" s="54"/>
      <c r="Q131" s="42">
        <f t="shared" si="28"/>
        <v>43.925139647819705</v>
      </c>
      <c r="R131" s="42">
        <f t="shared" si="29"/>
        <v>53.014687288444499</v>
      </c>
      <c r="S131" s="42">
        <f t="shared" si="30"/>
        <v>47.197553998783214</v>
      </c>
      <c r="T131" s="42">
        <f t="shared" si="31"/>
        <v>49.635850707865465</v>
      </c>
      <c r="AB131" t="s">
        <v>406</v>
      </c>
      <c r="AC131" s="2">
        <v>3.321135883632</v>
      </c>
      <c r="AD131" s="2">
        <v>3.3217263042740002</v>
      </c>
      <c r="AE131" s="2">
        <v>5.9042064200021116E-4</v>
      </c>
      <c r="AF131" s="1">
        <v>1.7777671937786724E-4</v>
      </c>
      <c r="AG131" s="2">
        <v>3.6695598602939996</v>
      </c>
      <c r="AH131" s="2">
        <v>3.6695598602939996</v>
      </c>
      <c r="AI131" s="2">
        <v>0</v>
      </c>
      <c r="AJ131" s="1">
        <v>0</v>
      </c>
      <c r="AM131" t="s">
        <v>406</v>
      </c>
      <c r="AN131" s="2">
        <v>3.321135883632</v>
      </c>
      <c r="AO131" s="2">
        <v>3.571356850416</v>
      </c>
      <c r="AP131" s="2">
        <v>0.25022096678400008</v>
      </c>
      <c r="AQ131" s="1">
        <v>7.5341984053467273E-2</v>
      </c>
      <c r="AR131" s="2">
        <v>3.321161003511</v>
      </c>
      <c r="AS131" s="2">
        <v>2.5119879000001788E-5</v>
      </c>
      <c r="AT131" s="1">
        <v>7.563640838606894E-6</v>
      </c>
      <c r="AU131" s="2">
        <v>3.3217716123900001</v>
      </c>
      <c r="AV131" s="2">
        <v>6.357287580001092E-4</v>
      </c>
      <c r="AW131" s="1">
        <v>1.9141907476091436E-4</v>
      </c>
      <c r="AX131" s="2">
        <v>3.768141476571</v>
      </c>
      <c r="AY131" s="2">
        <v>0.447005592939</v>
      </c>
      <c r="AZ131" s="1">
        <v>0.13459418963916464</v>
      </c>
      <c r="BA131" s="2">
        <v>3.32099724395</v>
      </c>
      <c r="BB131" s="2">
        <v>-1.3863968200000798E-4</v>
      </c>
      <c r="BC131" s="1">
        <v>-4.1744658110282252E-5</v>
      </c>
      <c r="BD131" s="2">
        <v>4.1359944923169998</v>
      </c>
      <c r="BE131" s="2">
        <v>0.81485860868499982</v>
      </c>
      <c r="BF131" s="1">
        <v>0.2453553956346613</v>
      </c>
      <c r="BG131" s="1"/>
      <c r="BH131" t="s">
        <v>406</v>
      </c>
      <c r="BI131" s="2">
        <v>3.6695598602939996</v>
      </c>
      <c r="BJ131" s="2">
        <v>3.7024498129230001</v>
      </c>
      <c r="BK131" s="2">
        <v>3.2889952629000518E-2</v>
      </c>
      <c r="BL131" s="1">
        <v>8.9629148674973316E-3</v>
      </c>
      <c r="BM131" s="2">
        <v>3.6695598602939996</v>
      </c>
      <c r="BN131" s="2">
        <v>0</v>
      </c>
      <c r="BO131" s="1">
        <v>0</v>
      </c>
      <c r="BP131" s="2">
        <v>3.6695598602939996</v>
      </c>
      <c r="BQ131" s="2">
        <v>0</v>
      </c>
      <c r="BR131" s="1">
        <v>0</v>
      </c>
      <c r="BS131" s="2">
        <v>3.7661988225810004</v>
      </c>
      <c r="BT131" s="2">
        <v>9.6638962287000751E-2</v>
      </c>
      <c r="BU131" s="1">
        <v>2.6335300680790142E-2</v>
      </c>
      <c r="BV131" s="2">
        <v>3.6695598602939996</v>
      </c>
      <c r="BW131" s="2">
        <v>0</v>
      </c>
      <c r="BX131" s="1">
        <v>0</v>
      </c>
      <c r="BY131" s="2">
        <v>3.8837697628379999</v>
      </c>
      <c r="BZ131" s="2">
        <v>0.2142099025440003</v>
      </c>
      <c r="CA131" s="1">
        <v>5.8374821695056943E-2</v>
      </c>
      <c r="CC131" t="s">
        <v>406</v>
      </c>
      <c r="CE131" s="23">
        <v>3.321135883632</v>
      </c>
      <c r="CF131" s="23">
        <v>3.197069976926</v>
      </c>
      <c r="CG131" s="23">
        <v>-0.12406590670599993</v>
      </c>
      <c r="CH131" s="24">
        <v>-3.7356468104015439E-2</v>
      </c>
      <c r="CI131" s="2">
        <v>3.6695598602939996</v>
      </c>
      <c r="CJ131" s="2">
        <v>3.6695598602939996</v>
      </c>
      <c r="CK131" s="2">
        <v>0</v>
      </c>
      <c r="CL131" s="1">
        <v>0</v>
      </c>
      <c r="CN131" s="25" t="s">
        <v>406</v>
      </c>
      <c r="CO131" s="27">
        <v>0</v>
      </c>
      <c r="CP131" s="27">
        <v>0.10100000000000001</v>
      </c>
      <c r="CQ131" s="28">
        <f t="shared" si="32"/>
        <v>-7.1075880889412024E-2</v>
      </c>
      <c r="CR131" s="27">
        <f t="shared" si="33"/>
        <v>4.7843566460620002</v>
      </c>
      <c r="CU131" s="30">
        <v>505</v>
      </c>
      <c r="CV131" s="30"/>
      <c r="CW131" s="15" t="s">
        <v>406</v>
      </c>
      <c r="CX131" s="33" t="s">
        <v>603</v>
      </c>
      <c r="CY131" s="34" t="s">
        <v>406</v>
      </c>
      <c r="CZ131" s="34" t="s">
        <v>976</v>
      </c>
      <c r="DA131" s="32"/>
      <c r="DB131" s="32"/>
      <c r="DC131" t="s">
        <v>406</v>
      </c>
      <c r="DD131">
        <v>75609</v>
      </c>
      <c r="DE131" t="s">
        <v>1045</v>
      </c>
      <c r="DF131" s="30">
        <v>189</v>
      </c>
      <c r="DG131" s="39" t="s">
        <v>406</v>
      </c>
      <c r="DK131" s="30">
        <v>495</v>
      </c>
      <c r="DL131" s="30"/>
      <c r="DM131" s="32"/>
      <c r="DN131" s="32" t="s">
        <v>406</v>
      </c>
      <c r="DO131" s="41">
        <v>75335</v>
      </c>
    </row>
    <row r="132" spans="1:119" ht="15.75" x14ac:dyDescent="0.25">
      <c r="B132" s="71" t="s">
        <v>989</v>
      </c>
      <c r="C132" s="63">
        <f>SUM(C43:C131)</f>
        <v>428.85935586463398</v>
      </c>
      <c r="D132" s="63">
        <f>SUM(D43:D131)</f>
        <v>486.99864706894198</v>
      </c>
      <c r="E132" s="63">
        <f>SUM(E43:E131)</f>
        <v>58.139291204308009</v>
      </c>
      <c r="F132" s="64">
        <f>E132/C132</f>
        <v>0.13556726793820773</v>
      </c>
      <c r="G132" s="94">
        <f>SUM(G43:G131)</f>
        <v>454.06281036115882</v>
      </c>
      <c r="H132" s="94">
        <f>SUM(H43:H131)</f>
        <v>474.90012709607981</v>
      </c>
      <c r="I132" s="94">
        <f>SUM(I43:I131)</f>
        <v>20.837316734920996</v>
      </c>
      <c r="J132" s="66">
        <f>I132/G132</f>
        <v>4.5890824483835441E-2</v>
      </c>
      <c r="K132" s="67"/>
      <c r="L132" s="63">
        <f>SUM(L43:L131)</f>
        <v>441.35730236115899</v>
      </c>
      <c r="M132" s="63">
        <f>SUM(M43:M131)</f>
        <v>462.19461909608009</v>
      </c>
      <c r="N132" s="63">
        <f>SUM(N43:N131)</f>
        <v>20.837316734920996</v>
      </c>
      <c r="O132" s="68">
        <f t="shared" si="27"/>
        <v>4.7211899799654823E-2</v>
      </c>
      <c r="P132" s="69"/>
      <c r="Q132" s="70">
        <f t="shared" si="28"/>
        <v>47.871284683279391</v>
      </c>
      <c r="R132" s="70">
        <f t="shared" si="29"/>
        <v>54.361063960483747</v>
      </c>
      <c r="S132" s="70">
        <f t="shared" si="30"/>
        <v>49.266363854364073</v>
      </c>
      <c r="T132" s="70">
        <f t="shared" si="31"/>
        <v>51.592322488149662</v>
      </c>
      <c r="AC132" s="2"/>
      <c r="AD132" s="2"/>
      <c r="AE132" s="2"/>
      <c r="AF132" s="1"/>
      <c r="AG132" s="2"/>
      <c r="AH132" s="2"/>
      <c r="AI132" s="2"/>
      <c r="AJ132" s="1"/>
      <c r="AN132" s="2"/>
      <c r="AO132" s="2"/>
      <c r="AP132" s="2"/>
      <c r="AQ132" s="1"/>
      <c r="AR132" s="2"/>
      <c r="AS132" s="2"/>
      <c r="AT132" s="1"/>
      <c r="AU132" s="2"/>
      <c r="AV132" s="2"/>
      <c r="AW132" s="1"/>
      <c r="AX132" s="2"/>
      <c r="AY132" s="2"/>
      <c r="AZ132" s="1"/>
      <c r="BA132" s="2"/>
      <c r="BB132" s="2"/>
      <c r="BC132" s="1"/>
      <c r="BD132" s="2"/>
      <c r="BE132" s="2"/>
      <c r="BF132" s="1"/>
      <c r="BG132" s="1"/>
      <c r="BI132" s="2"/>
      <c r="BJ132" s="2"/>
      <c r="BK132" s="2"/>
      <c r="BL132" s="1"/>
      <c r="BM132" s="2"/>
      <c r="BN132" s="2"/>
      <c r="BO132" s="1"/>
      <c r="BP132" s="2"/>
      <c r="BQ132" s="2"/>
      <c r="BR132" s="1"/>
      <c r="BS132" s="2"/>
      <c r="BT132" s="2"/>
      <c r="BU132" s="1"/>
      <c r="BV132" s="2"/>
      <c r="BW132" s="2"/>
      <c r="BX132" s="1"/>
      <c r="BY132" s="2"/>
      <c r="BZ132" s="2"/>
      <c r="CA132" s="1"/>
      <c r="CE132" s="23"/>
      <c r="CF132" s="23"/>
      <c r="CG132" s="23"/>
      <c r="CH132" s="24"/>
      <c r="CI132" s="2"/>
      <c r="CJ132" s="2"/>
      <c r="CK132" s="2"/>
      <c r="CL132" s="1"/>
      <c r="CN132" s="25"/>
      <c r="CO132" s="27"/>
      <c r="CP132" s="27"/>
      <c r="CQ132" s="28"/>
      <c r="CR132" s="27"/>
      <c r="CU132" s="30"/>
      <c r="CV132" s="30"/>
      <c r="CW132" s="15"/>
      <c r="CX132" s="33"/>
      <c r="CY132" s="34"/>
      <c r="CZ132" s="34"/>
      <c r="DA132" s="32"/>
      <c r="DB132" s="32"/>
      <c r="DD132">
        <f>SUM(DD43:DD131)</f>
        <v>8958593</v>
      </c>
      <c r="DF132" s="30"/>
      <c r="DG132" s="39"/>
      <c r="DK132" s="30"/>
      <c r="DL132" s="30"/>
      <c r="DM132" s="32"/>
      <c r="DN132" s="32"/>
      <c r="DO132" s="41"/>
    </row>
    <row r="133" spans="1:119" ht="15.75" x14ac:dyDescent="0.25">
      <c r="C133" s="52"/>
      <c r="D133" s="52"/>
      <c r="E133" s="52"/>
      <c r="F133" s="53"/>
      <c r="G133" s="45"/>
      <c r="H133" s="45"/>
      <c r="I133" s="45"/>
      <c r="J133" s="46"/>
      <c r="K133" s="47"/>
      <c r="L133" s="55"/>
      <c r="M133" s="55"/>
      <c r="N133" s="55"/>
      <c r="O133" s="56"/>
      <c r="P133" s="54"/>
      <c r="Q133" s="42"/>
      <c r="R133" s="42"/>
      <c r="S133" s="42"/>
      <c r="T133" s="42"/>
      <c r="AC133" s="2"/>
      <c r="AD133" s="2"/>
      <c r="AE133" s="2"/>
      <c r="AF133" s="1"/>
      <c r="AG133" s="2"/>
      <c r="AH133" s="2"/>
      <c r="AI133" s="2"/>
      <c r="AJ133" s="1"/>
      <c r="AN133" s="2"/>
      <c r="AO133" s="2"/>
      <c r="AP133" s="2"/>
      <c r="AQ133" s="1"/>
      <c r="AR133" s="2"/>
      <c r="AS133" s="2"/>
      <c r="AT133" s="1"/>
      <c r="AU133" s="2"/>
      <c r="AV133" s="2"/>
      <c r="AW133" s="1"/>
      <c r="AX133" s="2"/>
      <c r="AY133" s="2"/>
      <c r="AZ133" s="1"/>
      <c r="BA133" s="2"/>
      <c r="BB133" s="2"/>
      <c r="BC133" s="1"/>
      <c r="BD133" s="2"/>
      <c r="BE133" s="2"/>
      <c r="BF133" s="1"/>
      <c r="BG133" s="1"/>
      <c r="BI133" s="2"/>
      <c r="BJ133" s="2"/>
      <c r="BK133" s="2"/>
      <c r="BL133" s="1"/>
      <c r="BM133" s="2"/>
      <c r="BN133" s="2"/>
      <c r="BO133" s="1"/>
      <c r="BP133" s="2"/>
      <c r="BQ133" s="2"/>
      <c r="BR133" s="1"/>
      <c r="BS133" s="2"/>
      <c r="BT133" s="2"/>
      <c r="BU133" s="1"/>
      <c r="BV133" s="2"/>
      <c r="BW133" s="2"/>
      <c r="BX133" s="1"/>
      <c r="BY133" s="2"/>
      <c r="BZ133" s="2"/>
      <c r="CA133" s="1"/>
      <c r="CE133" s="23"/>
      <c r="CF133" s="23"/>
      <c r="CG133" s="23"/>
      <c r="CH133" s="24"/>
      <c r="CI133" s="2"/>
      <c r="CJ133" s="2"/>
      <c r="CK133" s="2"/>
      <c r="CL133" s="1"/>
      <c r="CN133" s="25"/>
      <c r="CO133" s="27"/>
      <c r="CP133" s="27"/>
      <c r="CQ133" s="28"/>
      <c r="CR133" s="27"/>
      <c r="CU133" s="30"/>
      <c r="CV133" s="30"/>
      <c r="CW133" s="15"/>
      <c r="CX133" s="33"/>
      <c r="CY133" s="34"/>
      <c r="CZ133" s="34"/>
      <c r="DA133" s="32"/>
      <c r="DB133" s="32"/>
      <c r="DF133" s="30"/>
      <c r="DG133" s="39"/>
      <c r="DK133" s="30"/>
      <c r="DL133" s="30"/>
      <c r="DM133" s="32"/>
      <c r="DN133" s="32"/>
      <c r="DO133" s="41"/>
    </row>
    <row r="134" spans="1:119" ht="15.75" x14ac:dyDescent="0.25">
      <c r="B134" t="s">
        <v>197</v>
      </c>
      <c r="C134" s="52">
        <v>7.0219282512480001</v>
      </c>
      <c r="D134" s="52">
        <v>7.9141598861530005</v>
      </c>
      <c r="E134" s="52">
        <v>0.89223163490500035</v>
      </c>
      <c r="F134" s="53">
        <v>0.1270636216977046</v>
      </c>
      <c r="G134" s="45">
        <v>6.5217592947830001</v>
      </c>
      <c r="H134" s="45">
        <v>6.8638483428720001</v>
      </c>
      <c r="I134" s="45">
        <v>0.34208904808899998</v>
      </c>
      <c r="J134" s="46">
        <v>5.2453491861107149E-2</v>
      </c>
      <c r="K134" s="47">
        <v>2</v>
      </c>
      <c r="L134" s="55">
        <f t="shared" ref="L134:L181" si="34">G134-CO134-CP134</f>
        <v>6.354026294783</v>
      </c>
      <c r="M134" s="55">
        <f t="shared" ref="M134:M181" si="35">H134-CO134-CP134</f>
        <v>6.6961153428719999</v>
      </c>
      <c r="N134" s="55">
        <f t="shared" ref="N134:N181" si="36">M134-L134</f>
        <v>0.34208904808899998</v>
      </c>
      <c r="O134" s="56">
        <f t="shared" ref="O134:O165" si="37">N134/L134</f>
        <v>5.3838154300663445E-2</v>
      </c>
      <c r="P134" s="54"/>
      <c r="Q134" s="42">
        <f t="shared" ref="Q134:Q165" si="38">C134/$DD134*1000000</f>
        <v>65.028090081290571</v>
      </c>
      <c r="R134" s="42">
        <f t="shared" ref="R134:R165" si="39">D134/$DD134*1000000</f>
        <v>73.290794719103928</v>
      </c>
      <c r="S134" s="42">
        <f t="shared" ref="S134:S165" si="40">L134/$DD134*1000000</f>
        <v>58.84283910229388</v>
      </c>
      <c r="T134" s="42">
        <f t="shared" ref="T134:T165" si="41">M134/$DD134*1000000</f>
        <v>62.01082895337229</v>
      </c>
      <c r="AB134" t="s">
        <v>197</v>
      </c>
      <c r="AC134" s="2">
        <v>7.0219282512480001</v>
      </c>
      <c r="AD134" s="2">
        <v>7.021149516755</v>
      </c>
      <c r="AE134" s="2">
        <v>-7.7873449300014386E-4</v>
      </c>
      <c r="AF134" s="1">
        <v>-1.1090037738020751E-4</v>
      </c>
      <c r="AG134" s="2">
        <v>6.5217592947830001</v>
      </c>
      <c r="AH134" s="2">
        <v>6.5213130951840004</v>
      </c>
      <c r="AI134" s="2">
        <v>-4.4619959899971917E-4</v>
      </c>
      <c r="AJ134" s="1">
        <v>-6.8417060310191295E-5</v>
      </c>
      <c r="AM134" t="s">
        <v>197</v>
      </c>
      <c r="AN134" s="2">
        <v>7.0219282512480001</v>
      </c>
      <c r="AO134" s="2">
        <v>7.289622177409</v>
      </c>
      <c r="AP134" s="2">
        <v>0.26769392616099985</v>
      </c>
      <c r="AQ134" s="1">
        <v>3.812256642090054E-2</v>
      </c>
      <c r="AR134" s="2">
        <v>7.0218948991750008</v>
      </c>
      <c r="AS134" s="2">
        <v>-3.3352072999370819E-5</v>
      </c>
      <c r="AT134" s="1">
        <v>-4.7497029029658896E-6</v>
      </c>
      <c r="AU134" s="2">
        <v>7.0209025436759998</v>
      </c>
      <c r="AV134" s="2">
        <v>-1.0257075720003783E-3</v>
      </c>
      <c r="AW134" s="1">
        <v>-1.460720667172981E-4</v>
      </c>
      <c r="AX134" s="2">
        <v>7.2605930116400001</v>
      </c>
      <c r="AY134" s="2">
        <v>0.23866476039200002</v>
      </c>
      <c r="AZ134" s="1">
        <v>3.3988493167753799E-2</v>
      </c>
      <c r="BA134" s="2">
        <v>7.0221126686610003</v>
      </c>
      <c r="BB134" s="2">
        <v>1.8441741300012637E-4</v>
      </c>
      <c r="BC134" s="1">
        <v>2.6263072820111776E-5</v>
      </c>
      <c r="BD134" s="2">
        <v>7.6622636236139998</v>
      </c>
      <c r="BE134" s="2">
        <v>0.64033537236599969</v>
      </c>
      <c r="BF134" s="1">
        <v>9.119081674641058E-2</v>
      </c>
      <c r="BG134" s="1"/>
      <c r="BH134" t="s">
        <v>197</v>
      </c>
      <c r="BI134" s="2">
        <v>6.5217592947830001</v>
      </c>
      <c r="BJ134" s="2">
        <v>6.630575880586</v>
      </c>
      <c r="BK134" s="2">
        <v>0.10881658580299991</v>
      </c>
      <c r="BL134" s="1">
        <v>1.6685158234841076E-2</v>
      </c>
      <c r="BM134" s="2">
        <v>6.5217402900809995</v>
      </c>
      <c r="BN134" s="2">
        <v>-1.9004702000557927E-5</v>
      </c>
      <c r="BO134" s="1">
        <v>-2.9140452969125221E-6</v>
      </c>
      <c r="BP134" s="2">
        <v>6.5212787597279993</v>
      </c>
      <c r="BQ134" s="2">
        <v>-4.8053505500078586E-4</v>
      </c>
      <c r="BR134" s="1">
        <v>-7.3681813952438248E-5</v>
      </c>
      <c r="BS134" s="2">
        <v>6.6645267375220003</v>
      </c>
      <c r="BT134" s="2">
        <v>0.14276744273900022</v>
      </c>
      <c r="BU134" s="1">
        <v>2.1890940202777071E-2</v>
      </c>
      <c r="BV134" s="2">
        <v>6.5218642171529995</v>
      </c>
      <c r="BW134" s="2">
        <v>1.0492236999937177E-4</v>
      </c>
      <c r="BX134" s="1">
        <v>1.6088046991139816E-5</v>
      </c>
      <c r="BY134" s="2">
        <v>6.8036424055160003</v>
      </c>
      <c r="BZ134" s="2">
        <v>0.28188311073300021</v>
      </c>
      <c r="CA134" s="1">
        <v>4.3221943342571546E-2</v>
      </c>
      <c r="CC134" t="s">
        <v>197</v>
      </c>
      <c r="CE134" s="23">
        <v>7.0219282512480001</v>
      </c>
      <c r="CF134" s="23">
        <v>7.279563232788</v>
      </c>
      <c r="CG134" s="23">
        <v>0.25763498153999986</v>
      </c>
      <c r="CH134" s="24">
        <v>3.6690061806628496E-2</v>
      </c>
      <c r="CI134" s="2">
        <v>6.5217592947830001</v>
      </c>
      <c r="CJ134" s="2">
        <v>6.5980558021359998</v>
      </c>
      <c r="CK134" s="2">
        <v>7.6296507352999754E-2</v>
      </c>
      <c r="CL134" s="1">
        <v>1.1698761623114824E-2</v>
      </c>
      <c r="CN134" s="25" t="s">
        <v>197</v>
      </c>
      <c r="CO134" s="27">
        <v>0</v>
      </c>
      <c r="CP134" s="27">
        <v>0.16773299999999999</v>
      </c>
      <c r="CQ134" s="28">
        <f t="shared" ref="CQ134:CQ181" si="42">CH190-CO134-CP134</f>
        <v>-0.16412171647794055</v>
      </c>
      <c r="CR134" s="27">
        <f t="shared" ref="CR134:CR181" si="43">CI190-CO134-CP134</f>
        <v>6.4686421479140002</v>
      </c>
      <c r="CU134" s="30">
        <v>272</v>
      </c>
      <c r="CV134" s="30"/>
      <c r="CW134" s="15" t="s">
        <v>197</v>
      </c>
      <c r="CX134" s="36" t="s">
        <v>975</v>
      </c>
      <c r="CY134" s="34" t="s">
        <v>197</v>
      </c>
      <c r="CZ134" s="34" t="s">
        <v>989</v>
      </c>
      <c r="DA134" s="32"/>
      <c r="DB134" s="32"/>
      <c r="DC134" t="s">
        <v>197</v>
      </c>
      <c r="DD134">
        <v>107983</v>
      </c>
      <c r="DE134" t="s">
        <v>1045</v>
      </c>
      <c r="DF134" s="30">
        <v>192</v>
      </c>
      <c r="DG134" s="39" t="s">
        <v>197</v>
      </c>
      <c r="DK134" s="30">
        <v>286</v>
      </c>
      <c r="DL134" s="30"/>
      <c r="DM134" s="32"/>
      <c r="DN134" s="32" t="s">
        <v>197</v>
      </c>
      <c r="DO134" s="41">
        <v>107310</v>
      </c>
    </row>
    <row r="135" spans="1:119" ht="15.75" x14ac:dyDescent="0.25">
      <c r="A135" t="s">
        <v>505</v>
      </c>
      <c r="B135" t="s">
        <v>310</v>
      </c>
      <c r="C135" s="52">
        <v>5.0878709887750002</v>
      </c>
      <c r="D135" s="52">
        <v>5.6276647689549995</v>
      </c>
      <c r="E135" s="52">
        <v>0.53979378017999924</v>
      </c>
      <c r="F135" s="53">
        <v>0.10609423496997211</v>
      </c>
      <c r="G135" s="45">
        <v>5.3042485439269997</v>
      </c>
      <c r="H135" s="45">
        <v>5.5138761402599998</v>
      </c>
      <c r="I135" s="45">
        <v>0.2096275963330001</v>
      </c>
      <c r="J135" s="46">
        <v>3.95206963996831E-2</v>
      </c>
      <c r="K135" s="47">
        <v>1</v>
      </c>
      <c r="L135" s="55">
        <f t="shared" si="34"/>
        <v>5.2219525439269994</v>
      </c>
      <c r="M135" s="55">
        <f t="shared" si="35"/>
        <v>5.4315801402599995</v>
      </c>
      <c r="N135" s="55">
        <f t="shared" si="36"/>
        <v>0.2096275963330001</v>
      </c>
      <c r="O135" s="56">
        <f t="shared" si="37"/>
        <v>4.0143527649785286E-2</v>
      </c>
      <c r="P135" s="54"/>
      <c r="Q135" s="42">
        <f t="shared" si="38"/>
        <v>84.053972159306809</v>
      </c>
      <c r="R135" s="42">
        <f t="shared" si="39"/>
        <v>92.971614031735797</v>
      </c>
      <c r="S135" s="42">
        <f t="shared" si="40"/>
        <v>86.269061207100492</v>
      </c>
      <c r="T135" s="42">
        <f t="shared" si="41"/>
        <v>89.732205650988732</v>
      </c>
      <c r="AB135" t="s">
        <v>310</v>
      </c>
      <c r="AC135" s="2">
        <v>5.0878709887750002</v>
      </c>
      <c r="AD135" s="2">
        <v>5.0900740954369992</v>
      </c>
      <c r="AE135" s="2">
        <v>2.2031066619989659E-3</v>
      </c>
      <c r="AF135" s="1">
        <v>4.3301150262251535E-4</v>
      </c>
      <c r="AG135" s="2">
        <v>5.3042485439269997</v>
      </c>
      <c r="AH135" s="2">
        <v>5.3042485439269997</v>
      </c>
      <c r="AI135" s="2">
        <v>0</v>
      </c>
      <c r="AJ135" s="1">
        <v>0</v>
      </c>
      <c r="AM135" t="s">
        <v>310</v>
      </c>
      <c r="AN135" s="2">
        <v>5.0878709887750002</v>
      </c>
      <c r="AO135" s="2">
        <v>5.2436363691230001</v>
      </c>
      <c r="AP135" s="2">
        <v>0.15576538034799992</v>
      </c>
      <c r="AQ135" s="1">
        <v>3.0615041279870057E-2</v>
      </c>
      <c r="AR135" s="2">
        <v>5.087963339221</v>
      </c>
      <c r="AS135" s="2">
        <v>9.2350445999755948E-5</v>
      </c>
      <c r="AT135" s="1">
        <v>1.8151098210528925E-5</v>
      </c>
      <c r="AU135" s="2">
        <v>5.0890680643440005</v>
      </c>
      <c r="AV135" s="2">
        <v>1.1970755690002832E-3</v>
      </c>
      <c r="AW135" s="1">
        <v>2.352802521214284E-4</v>
      </c>
      <c r="AX135" s="2">
        <v>5.2847422147570002</v>
      </c>
      <c r="AY135" s="2">
        <v>0.19687122598200002</v>
      </c>
      <c r="AZ135" s="1">
        <v>3.8694225230227475E-2</v>
      </c>
      <c r="BA135" s="2">
        <v>5.0873634497260003</v>
      </c>
      <c r="BB135" s="2">
        <v>-5.0753904899991653E-4</v>
      </c>
      <c r="BC135" s="1">
        <v>-9.9754700958350358E-5</v>
      </c>
      <c r="BD135" s="2">
        <v>5.5117381697620003</v>
      </c>
      <c r="BE135" s="2">
        <v>0.42386718098700005</v>
      </c>
      <c r="BF135" s="1">
        <v>8.3309341357543726E-2</v>
      </c>
      <c r="BG135" s="1"/>
      <c r="BH135" t="s">
        <v>310</v>
      </c>
      <c r="BI135" s="2">
        <v>5.3042485439269997</v>
      </c>
      <c r="BJ135" s="2">
        <v>5.3512931614400001</v>
      </c>
      <c r="BK135" s="2">
        <v>4.7044617513000375E-2</v>
      </c>
      <c r="BL135" s="1">
        <v>8.869233242635893E-3</v>
      </c>
      <c r="BM135" s="2">
        <v>5.3042485439269997</v>
      </c>
      <c r="BN135" s="2">
        <v>0</v>
      </c>
      <c r="BO135" s="1">
        <v>0</v>
      </c>
      <c r="BP135" s="2">
        <v>5.3042485439269997</v>
      </c>
      <c r="BQ135" s="2">
        <v>0</v>
      </c>
      <c r="BR135" s="1">
        <v>0</v>
      </c>
      <c r="BS135" s="2">
        <v>5.3924572017630004</v>
      </c>
      <c r="BT135" s="2">
        <v>8.8208657836000626E-2</v>
      </c>
      <c r="BU135" s="1">
        <v>1.6629812329777321E-2</v>
      </c>
      <c r="BV135" s="2">
        <v>5.3042485439269997</v>
      </c>
      <c r="BW135" s="2">
        <v>0</v>
      </c>
      <c r="BX135" s="1">
        <v>0</v>
      </c>
      <c r="BY135" s="2">
        <v>5.4820217377139997</v>
      </c>
      <c r="BZ135" s="2">
        <v>0.17777319378699996</v>
      </c>
      <c r="CA135" s="1">
        <v>3.3515245809990948E-2</v>
      </c>
      <c r="CC135" t="s">
        <v>310</v>
      </c>
      <c r="CE135" s="23">
        <v>5.0878709887750002</v>
      </c>
      <c r="CF135" s="23">
        <v>5.2149278934620007</v>
      </c>
      <c r="CG135" s="23">
        <v>0.12705690468700048</v>
      </c>
      <c r="CH135" s="24">
        <v>2.4972509123623005E-2</v>
      </c>
      <c r="CI135" s="2">
        <v>5.3042485439269997</v>
      </c>
      <c r="CJ135" s="2">
        <v>5.3042485439269997</v>
      </c>
      <c r="CK135" s="2">
        <v>0</v>
      </c>
      <c r="CL135" s="1">
        <v>0</v>
      </c>
      <c r="CN135" s="25" t="s">
        <v>310</v>
      </c>
      <c r="CO135" s="27">
        <v>0</v>
      </c>
      <c r="CP135" s="27">
        <v>8.2295999999999994E-2</v>
      </c>
      <c r="CQ135" s="28">
        <f t="shared" si="42"/>
        <v>-3.5446293967782462E-2</v>
      </c>
      <c r="CR135" s="27">
        <f t="shared" si="43"/>
        <v>10.573180765923002</v>
      </c>
      <c r="CU135" s="30">
        <v>397</v>
      </c>
      <c r="CV135" s="30"/>
      <c r="CW135" s="15" t="s">
        <v>310</v>
      </c>
      <c r="CX135" s="36" t="s">
        <v>975</v>
      </c>
      <c r="CY135" s="34" t="s">
        <v>310</v>
      </c>
      <c r="CZ135" s="34" t="s">
        <v>989</v>
      </c>
      <c r="DA135" s="32"/>
      <c r="DB135" s="32"/>
      <c r="DC135" t="s">
        <v>310</v>
      </c>
      <c r="DD135">
        <v>60531</v>
      </c>
      <c r="DE135" t="s">
        <v>1045</v>
      </c>
      <c r="DF135" s="30">
        <v>193</v>
      </c>
      <c r="DG135" s="39" t="s">
        <v>310</v>
      </c>
      <c r="DK135" s="30">
        <v>399</v>
      </c>
      <c r="DL135" s="30"/>
      <c r="DM135" s="32"/>
      <c r="DN135" s="32" t="s">
        <v>310</v>
      </c>
      <c r="DO135" s="41">
        <v>60135</v>
      </c>
    </row>
    <row r="136" spans="1:119" ht="15.75" x14ac:dyDescent="0.25">
      <c r="A136" t="s">
        <v>506</v>
      </c>
      <c r="B136" t="s">
        <v>319</v>
      </c>
      <c r="C136" s="52">
        <v>5.3201249815680001</v>
      </c>
      <c r="D136" s="52">
        <v>5.7668911930919995</v>
      </c>
      <c r="E136" s="52">
        <v>0.44676621152399942</v>
      </c>
      <c r="F136" s="53">
        <v>8.3976638344372884E-2</v>
      </c>
      <c r="G136" s="45">
        <v>5.8271244104270004</v>
      </c>
      <c r="H136" s="45">
        <v>5.9875459028369997</v>
      </c>
      <c r="I136" s="45">
        <v>0.16042149240999937</v>
      </c>
      <c r="J136" s="46">
        <v>2.7530129976793133E-2</v>
      </c>
      <c r="K136" s="47">
        <v>1</v>
      </c>
      <c r="L136" s="55">
        <f t="shared" si="34"/>
        <v>5.6981714104270003</v>
      </c>
      <c r="M136" s="55">
        <f t="shared" si="35"/>
        <v>5.8585929028369996</v>
      </c>
      <c r="N136" s="55">
        <f t="shared" si="36"/>
        <v>0.16042149240999937</v>
      </c>
      <c r="O136" s="56">
        <f t="shared" si="37"/>
        <v>2.8153153153035453E-2</v>
      </c>
      <c r="P136" s="54"/>
      <c r="Q136" s="42">
        <f t="shared" si="38"/>
        <v>42.118252779327705</v>
      </c>
      <c r="R136" s="42">
        <f t="shared" si="39"/>
        <v>45.655202060674192</v>
      </c>
      <c r="S136" s="42">
        <f t="shared" si="40"/>
        <v>45.111162740685913</v>
      </c>
      <c r="T136" s="42">
        <f t="shared" si="41"/>
        <v>46.381184214235951</v>
      </c>
      <c r="AB136" t="s">
        <v>319</v>
      </c>
      <c r="AC136" s="2">
        <v>5.3201249815680001</v>
      </c>
      <c r="AD136" s="2">
        <v>5.3164503172290001</v>
      </c>
      <c r="AE136" s="2">
        <v>-3.6746643389999889E-3</v>
      </c>
      <c r="AF136" s="1">
        <v>-6.9071015281241667E-4</v>
      </c>
      <c r="AG136" s="2">
        <v>5.8271244104270004</v>
      </c>
      <c r="AH136" s="2">
        <v>5.8271244104270004</v>
      </c>
      <c r="AI136" s="2">
        <v>0</v>
      </c>
      <c r="AJ136" s="1">
        <v>0</v>
      </c>
      <c r="AM136" t="s">
        <v>319</v>
      </c>
      <c r="AN136" s="2">
        <v>5.3201249815680001</v>
      </c>
      <c r="AO136" s="2">
        <v>5.4037918341709998</v>
      </c>
      <c r="AP136" s="2">
        <v>8.3666852602999775E-2</v>
      </c>
      <c r="AQ136" s="1">
        <v>1.5726482534314568E-2</v>
      </c>
      <c r="AR136" s="2">
        <v>5.3199702624390008</v>
      </c>
      <c r="AS136" s="2">
        <v>-1.5471912899922557E-4</v>
      </c>
      <c r="AT136" s="1">
        <v>-2.9081859831350279E-5</v>
      </c>
      <c r="AU136" s="2">
        <v>5.3175472980389999</v>
      </c>
      <c r="AV136" s="2">
        <v>-2.5776835290001188E-3</v>
      </c>
      <c r="AW136" s="1">
        <v>-4.8451559651901228E-4</v>
      </c>
      <c r="AX136" s="2">
        <v>5.5472684280700006</v>
      </c>
      <c r="AY136" s="2">
        <v>0.22714344650200058</v>
      </c>
      <c r="AZ136" s="1">
        <v>4.2695133533320606E-2</v>
      </c>
      <c r="BA136" s="2">
        <v>5.3209763672550006</v>
      </c>
      <c r="BB136" s="2">
        <v>8.5138568700049433E-4</v>
      </c>
      <c r="BC136" s="1">
        <v>1.600311439957122E-4</v>
      </c>
      <c r="BD136" s="2">
        <v>5.6787062439900007</v>
      </c>
      <c r="BE136" s="2">
        <v>0.35858126242200061</v>
      </c>
      <c r="BF136" s="1">
        <v>6.7400909502001213E-2</v>
      </c>
      <c r="BG136" s="1"/>
      <c r="BH136" t="s">
        <v>319</v>
      </c>
      <c r="BI136" s="2">
        <v>5.8271244104270004</v>
      </c>
      <c r="BJ136" s="2">
        <v>5.878459287998</v>
      </c>
      <c r="BK136" s="2">
        <v>5.1334877570999637E-2</v>
      </c>
      <c r="BL136" s="1">
        <v>8.8096415925394533E-3</v>
      </c>
      <c r="BM136" s="2">
        <v>5.8271244104270004</v>
      </c>
      <c r="BN136" s="2">
        <v>0</v>
      </c>
      <c r="BO136" s="1">
        <v>0</v>
      </c>
      <c r="BP136" s="2">
        <v>5.8271244104270004</v>
      </c>
      <c r="BQ136" s="2">
        <v>0</v>
      </c>
      <c r="BR136" s="1">
        <v>0</v>
      </c>
      <c r="BS136" s="2">
        <v>5.9233773058730002</v>
      </c>
      <c r="BT136" s="2">
        <v>9.6252895445999798E-2</v>
      </c>
      <c r="BU136" s="1">
        <v>1.6518077986075911E-2</v>
      </c>
      <c r="BV136" s="2">
        <v>5.8271244104270004</v>
      </c>
      <c r="BW136" s="2">
        <v>0</v>
      </c>
      <c r="BX136" s="1">
        <v>0</v>
      </c>
      <c r="BY136" s="2">
        <v>5.9811290431410002</v>
      </c>
      <c r="BZ136" s="2">
        <v>0.15400463271399989</v>
      </c>
      <c r="CA136" s="1">
        <v>2.6428924777790137E-2</v>
      </c>
      <c r="CC136" t="s">
        <v>319</v>
      </c>
      <c r="CE136" s="23">
        <v>5.3201249815680001</v>
      </c>
      <c r="CF136" s="23">
        <v>5.3999268387740003</v>
      </c>
      <c r="CG136" s="23">
        <v>7.9801857206000193E-2</v>
      </c>
      <c r="CH136" s="24">
        <v>1.4999996707310474E-2</v>
      </c>
      <c r="CI136" s="2">
        <v>5.8271244104270004</v>
      </c>
      <c r="CJ136" s="2">
        <v>5.8271244104270004</v>
      </c>
      <c r="CK136" s="2">
        <v>0</v>
      </c>
      <c r="CL136" s="1">
        <v>0</v>
      </c>
      <c r="CN136" s="25" t="s">
        <v>319</v>
      </c>
      <c r="CO136" s="27">
        <v>0</v>
      </c>
      <c r="CP136" s="27">
        <v>0.12895300000000001</v>
      </c>
      <c r="CQ136" s="28">
        <f t="shared" si="42"/>
        <v>-9.7266163081386595E-2</v>
      </c>
      <c r="CR136" s="27">
        <f t="shared" si="43"/>
        <v>4.7074803641809995</v>
      </c>
      <c r="CU136" s="30">
        <v>407</v>
      </c>
      <c r="CV136" s="30"/>
      <c r="CW136" s="15" t="s">
        <v>319</v>
      </c>
      <c r="CX136" s="36" t="s">
        <v>975</v>
      </c>
      <c r="CY136" s="34" t="s">
        <v>319</v>
      </c>
      <c r="CZ136" s="34" t="s">
        <v>989</v>
      </c>
      <c r="DA136" s="32"/>
      <c r="DB136" s="32"/>
      <c r="DC136" t="s">
        <v>319</v>
      </c>
      <c r="DD136">
        <v>126314</v>
      </c>
      <c r="DE136" t="s">
        <v>1045</v>
      </c>
      <c r="DF136" s="30">
        <v>194</v>
      </c>
      <c r="DG136" s="39" t="s">
        <v>319</v>
      </c>
      <c r="DK136" s="30">
        <v>408</v>
      </c>
      <c r="DL136" s="30"/>
      <c r="DM136" s="32"/>
      <c r="DN136" s="32" t="s">
        <v>319</v>
      </c>
      <c r="DO136" s="41">
        <v>125301</v>
      </c>
    </row>
    <row r="137" spans="1:119" ht="15.75" x14ac:dyDescent="0.25">
      <c r="A137" t="s">
        <v>507</v>
      </c>
      <c r="B137" t="s">
        <v>320</v>
      </c>
      <c r="C137" s="52">
        <v>7.3606480817120001</v>
      </c>
      <c r="D137" s="52">
        <v>7.3926612737189998</v>
      </c>
      <c r="E137" s="52">
        <v>3.2013192006999702E-2</v>
      </c>
      <c r="F137" s="53">
        <v>4.3492355091039499E-3</v>
      </c>
      <c r="G137" s="45">
        <v>7.7596160439749999</v>
      </c>
      <c r="H137" s="45">
        <v>7.9748280103029998</v>
      </c>
      <c r="I137" s="45">
        <v>0.21521196632799988</v>
      </c>
      <c r="J137" s="46">
        <v>2.7734873105622601E-2</v>
      </c>
      <c r="K137" s="47">
        <v>1</v>
      </c>
      <c r="L137" s="55">
        <f t="shared" si="34"/>
        <v>7.6443290439749996</v>
      </c>
      <c r="M137" s="55">
        <f t="shared" si="35"/>
        <v>7.8595410103029995</v>
      </c>
      <c r="N137" s="55">
        <f t="shared" si="36"/>
        <v>0.21521196632799988</v>
      </c>
      <c r="O137" s="56">
        <f t="shared" si="37"/>
        <v>2.8153153153136788E-2</v>
      </c>
      <c r="P137" s="54"/>
      <c r="Q137" s="42">
        <f t="shared" si="38"/>
        <v>73.887994074544011</v>
      </c>
      <c r="R137" s="42">
        <f t="shared" si="39"/>
        <v>74.209350362069486</v>
      </c>
      <c r="S137" s="42">
        <f t="shared" si="40"/>
        <v>76.735653278742006</v>
      </c>
      <c r="T137" s="42">
        <f t="shared" si="41"/>
        <v>78.896003877804432</v>
      </c>
      <c r="AB137" t="s">
        <v>320</v>
      </c>
      <c r="AC137" s="2">
        <v>7.3606480817120001</v>
      </c>
      <c r="AD137" s="2">
        <v>7.3613996509440005</v>
      </c>
      <c r="AE137" s="2">
        <v>7.5156923200037085E-4</v>
      </c>
      <c r="AF137" s="1">
        <v>1.0210639384698918E-4</v>
      </c>
      <c r="AG137" s="2">
        <v>7.7596160439749999</v>
      </c>
      <c r="AH137" s="2">
        <v>7.7596160439749999</v>
      </c>
      <c r="AI137" s="2">
        <v>0</v>
      </c>
      <c r="AJ137" s="1">
        <v>0</v>
      </c>
      <c r="AM137" t="s">
        <v>320</v>
      </c>
      <c r="AN137" s="2">
        <v>7.3606480817120001</v>
      </c>
      <c r="AO137" s="2">
        <v>7.2689946880780001</v>
      </c>
      <c r="AP137" s="2">
        <v>-9.1653393634000047E-2</v>
      </c>
      <c r="AQ137" s="1">
        <v>-1.2451810304817961E-2</v>
      </c>
      <c r="AR137" s="2">
        <v>7.3606790732460006</v>
      </c>
      <c r="AS137" s="2">
        <v>3.0991534000435195E-5</v>
      </c>
      <c r="AT137" s="1">
        <v>4.2104355019275598E-6</v>
      </c>
      <c r="AU137" s="2">
        <v>7.3606204075699999</v>
      </c>
      <c r="AV137" s="2">
        <v>-2.7674142000222446E-5</v>
      </c>
      <c r="AW137" s="1">
        <v>-3.7597425787792541E-6</v>
      </c>
      <c r="AX137" s="2">
        <v>7.272485128394</v>
      </c>
      <c r="AY137" s="2">
        <v>-8.816295331800017E-2</v>
      </c>
      <c r="AZ137" s="1">
        <v>-1.1977607452399015E-2</v>
      </c>
      <c r="BA137" s="2">
        <v>7.3604785700120008</v>
      </c>
      <c r="BB137" s="2">
        <v>-1.6951169999934734E-4</v>
      </c>
      <c r="BC137" s="1">
        <v>-2.3029453129339246E-5</v>
      </c>
      <c r="BD137" s="2">
        <v>7.1355159938289994</v>
      </c>
      <c r="BE137" s="2">
        <v>-0.22513208788300076</v>
      </c>
      <c r="BF137" s="1">
        <v>-3.0585905668056024E-2</v>
      </c>
      <c r="BG137" s="1"/>
      <c r="BH137" t="s">
        <v>320</v>
      </c>
      <c r="BI137" s="2">
        <v>7.7596160439749999</v>
      </c>
      <c r="BJ137" s="2">
        <v>7.8284838732000006</v>
      </c>
      <c r="BK137" s="2">
        <v>6.8867829225000676E-2</v>
      </c>
      <c r="BL137" s="1">
        <v>8.8751593938044791E-3</v>
      </c>
      <c r="BM137" s="2">
        <v>7.7596160439749999</v>
      </c>
      <c r="BN137" s="2">
        <v>0</v>
      </c>
      <c r="BO137" s="1">
        <v>0</v>
      </c>
      <c r="BP137" s="2">
        <v>7.7596160439749999</v>
      </c>
      <c r="BQ137" s="2">
        <v>0</v>
      </c>
      <c r="BR137" s="1">
        <v>0</v>
      </c>
      <c r="BS137" s="2">
        <v>7.8887432237719999</v>
      </c>
      <c r="BT137" s="2">
        <v>0.12912717979699995</v>
      </c>
      <c r="BU137" s="1">
        <v>1.664092386339934E-2</v>
      </c>
      <c r="BV137" s="2">
        <v>7.7596160439749999</v>
      </c>
      <c r="BW137" s="2">
        <v>0</v>
      </c>
      <c r="BX137" s="1">
        <v>0</v>
      </c>
      <c r="BY137" s="2">
        <v>7.9662195316500002</v>
      </c>
      <c r="BZ137" s="2">
        <v>0.20660348767500025</v>
      </c>
      <c r="CA137" s="1">
        <v>2.6625478181413212E-2</v>
      </c>
      <c r="CC137" t="s">
        <v>320</v>
      </c>
      <c r="CE137" s="23">
        <v>7.3606480817120001</v>
      </c>
      <c r="CF137" s="23">
        <v>7.6229252282009998</v>
      </c>
      <c r="CG137" s="23">
        <v>0.26227714648899969</v>
      </c>
      <c r="CH137" s="24">
        <v>3.5632344268793942E-2</v>
      </c>
      <c r="CI137" s="2">
        <v>7.7596160439749999</v>
      </c>
      <c r="CJ137" s="2">
        <v>7.7596160439749999</v>
      </c>
      <c r="CK137" s="2">
        <v>0</v>
      </c>
      <c r="CL137" s="1">
        <v>0</v>
      </c>
      <c r="CN137" s="25" t="s">
        <v>320</v>
      </c>
      <c r="CO137" s="27">
        <v>0</v>
      </c>
      <c r="CP137" s="27">
        <v>0.115287</v>
      </c>
      <c r="CQ137" s="28">
        <f t="shared" si="42"/>
        <v>-6.9081298536892793E-2</v>
      </c>
      <c r="CR137" s="27">
        <f t="shared" si="43"/>
        <v>4.4611706371969992</v>
      </c>
      <c r="CU137" s="30">
        <v>408</v>
      </c>
      <c r="CV137" s="30"/>
      <c r="CW137" s="15" t="s">
        <v>320</v>
      </c>
      <c r="CX137" s="36" t="s">
        <v>975</v>
      </c>
      <c r="CY137" s="34" t="s">
        <v>320</v>
      </c>
      <c r="CZ137" s="34" t="s">
        <v>989</v>
      </c>
      <c r="DA137" s="32"/>
      <c r="DB137" s="32"/>
      <c r="DC137" t="s">
        <v>320</v>
      </c>
      <c r="DD137">
        <v>99619</v>
      </c>
      <c r="DE137" t="s">
        <v>1045</v>
      </c>
      <c r="DF137" s="30">
        <v>195</v>
      </c>
      <c r="DG137" s="39" t="s">
        <v>320</v>
      </c>
      <c r="DK137" s="30">
        <v>409</v>
      </c>
      <c r="DL137" s="30"/>
      <c r="DM137" s="32"/>
      <c r="DN137" s="32" t="s">
        <v>320</v>
      </c>
      <c r="DO137" s="41">
        <v>98637</v>
      </c>
    </row>
    <row r="138" spans="1:119" ht="15.75" x14ac:dyDescent="0.25">
      <c r="A138" t="s">
        <v>508</v>
      </c>
      <c r="B138" t="s">
        <v>328</v>
      </c>
      <c r="C138" s="52">
        <v>7.7615061366090004</v>
      </c>
      <c r="D138" s="52">
        <v>8.5661029732990013</v>
      </c>
      <c r="E138" s="52">
        <v>0.80459683669000093</v>
      </c>
      <c r="F138" s="53">
        <v>0.10366503904376594</v>
      </c>
      <c r="G138" s="45">
        <v>7.6789887370859997</v>
      </c>
      <c r="H138" s="45">
        <v>8.0287262082610003</v>
      </c>
      <c r="I138" s="45">
        <v>0.34973747117500054</v>
      </c>
      <c r="J138" s="46">
        <v>4.5544730321836348E-2</v>
      </c>
      <c r="K138" s="47">
        <v>4</v>
      </c>
      <c r="L138" s="55">
        <f t="shared" si="34"/>
        <v>7.337451737086</v>
      </c>
      <c r="M138" s="55">
        <f t="shared" si="35"/>
        <v>7.6871892082610005</v>
      </c>
      <c r="N138" s="55">
        <f t="shared" si="36"/>
        <v>0.34973747117500054</v>
      </c>
      <c r="O138" s="56">
        <f t="shared" si="37"/>
        <v>4.7664704819427611E-2</v>
      </c>
      <c r="P138" s="54"/>
      <c r="Q138" s="42">
        <f t="shared" si="38"/>
        <v>48.676434369235693</v>
      </c>
      <c r="R138" s="42">
        <f t="shared" si="39"/>
        <v>53.722478838633819</v>
      </c>
      <c r="S138" s="42">
        <f t="shared" si="40"/>
        <v>46.016969081949945</v>
      </c>
      <c r="T138" s="42">
        <f t="shared" si="41"/>
        <v>48.210354329925813</v>
      </c>
      <c r="AB138" t="s">
        <v>328</v>
      </c>
      <c r="AC138" s="2">
        <v>7.7615061366090004</v>
      </c>
      <c r="AD138" s="2">
        <v>7.7626442402710003</v>
      </c>
      <c r="AE138" s="2">
        <v>1.1381036619999563E-3</v>
      </c>
      <c r="AF138" s="1">
        <v>1.4663438280771538E-4</v>
      </c>
      <c r="AG138" s="2">
        <v>7.6789887370859997</v>
      </c>
      <c r="AH138" s="2">
        <v>7.6791115090140005</v>
      </c>
      <c r="AI138" s="2">
        <v>1.2277192800080883E-4</v>
      </c>
      <c r="AJ138" s="1">
        <v>1.5988033347135491E-5</v>
      </c>
      <c r="AM138" t="s">
        <v>328</v>
      </c>
      <c r="AN138" s="2">
        <v>7.7615061366090004</v>
      </c>
      <c r="AO138" s="2">
        <v>8.1099246038559993</v>
      </c>
      <c r="AP138" s="2">
        <v>0.34841846724699899</v>
      </c>
      <c r="AQ138" s="1">
        <v>4.4890574215177122E-2</v>
      </c>
      <c r="AR138" s="2">
        <v>7.7615543414629995</v>
      </c>
      <c r="AS138" s="2">
        <v>4.8204853999145314E-5</v>
      </c>
      <c r="AT138" s="1">
        <v>6.2107602765107136E-6</v>
      </c>
      <c r="AU138" s="2">
        <v>7.7625474526169995</v>
      </c>
      <c r="AV138" s="2">
        <v>1.0413160079991712E-3</v>
      </c>
      <c r="AW138" s="1">
        <v>1.3416416732411706E-4</v>
      </c>
      <c r="AX138" s="2">
        <v>8.2053521493330006</v>
      </c>
      <c r="AY138" s="2">
        <v>0.44384601272400026</v>
      </c>
      <c r="AZ138" s="1">
        <v>5.7185551993638756E-2</v>
      </c>
      <c r="BA138" s="2">
        <v>7.7612404256920007</v>
      </c>
      <c r="BB138" s="2">
        <v>-2.6571091699967297E-4</v>
      </c>
      <c r="BC138" s="1">
        <v>-3.4234452994423837E-5</v>
      </c>
      <c r="BD138" s="2">
        <v>8.7175627163769995</v>
      </c>
      <c r="BE138" s="2">
        <v>0.95605657976799918</v>
      </c>
      <c r="BF138" s="1">
        <v>0.12317925966179806</v>
      </c>
      <c r="BG138" s="1"/>
      <c r="BH138" t="s">
        <v>328</v>
      </c>
      <c r="BI138" s="2">
        <v>7.6789887370859997</v>
      </c>
      <c r="BJ138" s="2">
        <v>7.8162930091979996</v>
      </c>
      <c r="BK138" s="2">
        <v>0.13730427211199991</v>
      </c>
      <c r="BL138" s="1">
        <v>1.7880514845513857E-2</v>
      </c>
      <c r="BM138" s="2">
        <v>7.6789939470619997</v>
      </c>
      <c r="BN138" s="2">
        <v>5.2099759999535422E-6</v>
      </c>
      <c r="BO138" s="1">
        <v>6.7847162931646765E-7</v>
      </c>
      <c r="BP138" s="2">
        <v>7.6791046891639994</v>
      </c>
      <c r="BQ138" s="2">
        <v>1.1595207799963703E-4</v>
      </c>
      <c r="BR138" s="1">
        <v>1.5099915102055246E-5</v>
      </c>
      <c r="BS138" s="2">
        <v>7.8880177768240003</v>
      </c>
      <c r="BT138" s="2">
        <v>0.20902903973800058</v>
      </c>
      <c r="BU138" s="1">
        <v>2.7220907191657415E-2</v>
      </c>
      <c r="BV138" s="2">
        <v>7.6789600034020005</v>
      </c>
      <c r="BW138" s="2">
        <v>-2.8733683999249138E-5</v>
      </c>
      <c r="BX138" s="1">
        <v>-3.7418578126672591E-6</v>
      </c>
      <c r="BY138" s="2">
        <v>8.0648921012279988</v>
      </c>
      <c r="BZ138" s="2">
        <v>0.38590336414199911</v>
      </c>
      <c r="CA138" s="1">
        <v>5.0254451120401118E-2</v>
      </c>
      <c r="CC138" t="s">
        <v>328</v>
      </c>
      <c r="CE138" s="23">
        <v>7.7615061366090004</v>
      </c>
      <c r="CF138" s="23">
        <v>7.614801252106</v>
      </c>
      <c r="CG138" s="23">
        <v>-0.14670488450300034</v>
      </c>
      <c r="CH138" s="24">
        <v>-1.8901600014336349E-2</v>
      </c>
      <c r="CI138" s="2">
        <v>7.6789887370859997</v>
      </c>
      <c r="CJ138" s="2">
        <v>7.6468803851420004</v>
      </c>
      <c r="CK138" s="2">
        <v>-3.2108351943999303E-2</v>
      </c>
      <c r="CL138" s="1">
        <v>-4.1813255681611644E-3</v>
      </c>
      <c r="CN138" s="25" t="s">
        <v>328</v>
      </c>
      <c r="CO138" s="27">
        <v>0</v>
      </c>
      <c r="CP138" s="27">
        <v>0.34153699999999998</v>
      </c>
      <c r="CQ138" s="28">
        <f t="shared" si="42"/>
        <v>-0.27342317274212813</v>
      </c>
      <c r="CR138" s="27">
        <f t="shared" si="43"/>
        <v>2.9057134107690006</v>
      </c>
      <c r="CU138" s="30">
        <v>417</v>
      </c>
      <c r="CV138" s="30"/>
      <c r="CW138" s="15" t="s">
        <v>328</v>
      </c>
      <c r="CX138" s="36" t="s">
        <v>975</v>
      </c>
      <c r="CY138" s="34" t="s">
        <v>328</v>
      </c>
      <c r="CZ138" s="34" t="s">
        <v>989</v>
      </c>
      <c r="DA138" s="32"/>
      <c r="DB138" s="32"/>
      <c r="DC138" t="s">
        <v>328</v>
      </c>
      <c r="DD138">
        <v>159451</v>
      </c>
      <c r="DE138" t="s">
        <v>1045</v>
      </c>
      <c r="DF138" s="30">
        <v>196</v>
      </c>
      <c r="DG138" s="39" t="s">
        <v>328</v>
      </c>
      <c r="DK138" s="30">
        <v>417</v>
      </c>
      <c r="DL138" s="30"/>
      <c r="DM138" s="32"/>
      <c r="DN138" s="32" t="s">
        <v>328</v>
      </c>
      <c r="DO138" s="41">
        <v>158518</v>
      </c>
    </row>
    <row r="139" spans="1:119" ht="15.75" x14ac:dyDescent="0.25">
      <c r="A139" t="s">
        <v>509</v>
      </c>
      <c r="B139" t="s">
        <v>331</v>
      </c>
      <c r="C139" s="52">
        <v>8.6607308561790006</v>
      </c>
      <c r="D139" s="52">
        <v>9.0181617437510013</v>
      </c>
      <c r="E139" s="52">
        <v>0.3574308875720007</v>
      </c>
      <c r="F139" s="53">
        <v>4.127029156170943E-2</v>
      </c>
      <c r="G139" s="45">
        <v>8.2486680134209998</v>
      </c>
      <c r="H139" s="45">
        <v>8.4980707381590008</v>
      </c>
      <c r="I139" s="45">
        <v>0.24940272473800107</v>
      </c>
      <c r="J139" s="46">
        <v>3.0235514913706095E-2</v>
      </c>
      <c r="K139" s="47">
        <v>2</v>
      </c>
      <c r="L139" s="55">
        <f t="shared" si="34"/>
        <v>8.0291990134209996</v>
      </c>
      <c r="M139" s="55">
        <f t="shared" si="35"/>
        <v>8.2786017381590007</v>
      </c>
      <c r="N139" s="55">
        <f t="shared" si="36"/>
        <v>0.24940272473800107</v>
      </c>
      <c r="O139" s="56">
        <f t="shared" si="37"/>
        <v>3.1061968238814158E-2</v>
      </c>
      <c r="P139" s="54"/>
      <c r="Q139" s="42">
        <f t="shared" si="38"/>
        <v>78.631695669983571</v>
      </c>
      <c r="R139" s="42">
        <f t="shared" si="39"/>
        <v>81.876848676275401</v>
      </c>
      <c r="S139" s="42">
        <f t="shared" si="40"/>
        <v>72.897950967569429</v>
      </c>
      <c r="T139" s="42">
        <f t="shared" si="41"/>
        <v>75.162304805198701</v>
      </c>
      <c r="AB139" t="s">
        <v>331</v>
      </c>
      <c r="AC139" s="2">
        <v>8.6607308561790006</v>
      </c>
      <c r="AD139" s="2">
        <v>8.6666487935159999</v>
      </c>
      <c r="AE139" s="2">
        <v>5.9179373369993016E-3</v>
      </c>
      <c r="AF139" s="1">
        <v>6.8330692123715487E-4</v>
      </c>
      <c r="AG139" s="2">
        <v>8.2486680134209998</v>
      </c>
      <c r="AH139" s="2">
        <v>8.2499012600470003</v>
      </c>
      <c r="AI139" s="2">
        <v>1.2332466260005503E-3</v>
      </c>
      <c r="AJ139" s="1">
        <v>1.4950857811152005E-4</v>
      </c>
      <c r="AM139" t="s">
        <v>331</v>
      </c>
      <c r="AN139" s="2">
        <v>8.6607308561790006</v>
      </c>
      <c r="AO139" s="2">
        <v>8.8060339269919989</v>
      </c>
      <c r="AP139" s="2">
        <v>0.14530307081299831</v>
      </c>
      <c r="AQ139" s="1">
        <v>1.6777229684874898E-2</v>
      </c>
      <c r="AR139" s="2">
        <v>8.6609796892500004</v>
      </c>
      <c r="AS139" s="2">
        <v>2.4883307099976548E-4</v>
      </c>
      <c r="AT139" s="1">
        <v>2.8731186216488355E-5</v>
      </c>
      <c r="AU139" s="2">
        <v>8.6645952765909993</v>
      </c>
      <c r="AV139" s="2">
        <v>3.864420411998637E-3</v>
      </c>
      <c r="AW139" s="1">
        <v>4.4620026602507399E-4</v>
      </c>
      <c r="AX139" s="2">
        <v>8.8204099128300015</v>
      </c>
      <c r="AY139" s="2">
        <v>0.15967905665100091</v>
      </c>
      <c r="AZ139" s="1">
        <v>1.8437134152145814E-2</v>
      </c>
      <c r="BA139" s="2">
        <v>8.6593621134089993</v>
      </c>
      <c r="BB139" s="2">
        <v>-1.3687427700013188E-3</v>
      </c>
      <c r="BC139" s="1">
        <v>-1.5804009993276594E-4</v>
      </c>
      <c r="BD139" s="2">
        <v>9.0217199253010012</v>
      </c>
      <c r="BE139" s="2">
        <v>0.36098906912200057</v>
      </c>
      <c r="BF139" s="1">
        <v>4.1681132356682443E-2</v>
      </c>
      <c r="BG139" s="1"/>
      <c r="BH139" t="s">
        <v>331</v>
      </c>
      <c r="BI139" s="2">
        <v>8.2486680134209998</v>
      </c>
      <c r="BJ139" s="2">
        <v>8.3385195142320008</v>
      </c>
      <c r="BK139" s="2">
        <v>8.9851500811001017E-2</v>
      </c>
      <c r="BL139" s="1">
        <v>1.0892849689769073E-2</v>
      </c>
      <c r="BM139" s="2">
        <v>8.2487198574029996</v>
      </c>
      <c r="BN139" s="2">
        <v>5.1843981999866173E-5</v>
      </c>
      <c r="BO139" s="1">
        <v>6.2851337834803621E-6</v>
      </c>
      <c r="BP139" s="2">
        <v>8.2494162459540004</v>
      </c>
      <c r="BQ139" s="2">
        <v>7.4823253300060344E-4</v>
      </c>
      <c r="BR139" s="1">
        <v>9.070949779809192E-5</v>
      </c>
      <c r="BS139" s="2">
        <v>8.3927029295509996</v>
      </c>
      <c r="BT139" s="2">
        <v>0.14403491612999986</v>
      </c>
      <c r="BU139" s="1">
        <v>1.7461596938517562E-2</v>
      </c>
      <c r="BV139" s="2">
        <v>8.2483828544940003</v>
      </c>
      <c r="BW139" s="2">
        <v>-2.8515892699942924E-4</v>
      </c>
      <c r="BX139" s="1">
        <v>-3.4570299899991277E-5</v>
      </c>
      <c r="BY139" s="2">
        <v>8.4965742164950004</v>
      </c>
      <c r="BZ139" s="2">
        <v>0.24790620307400069</v>
      </c>
      <c r="CA139" s="1">
        <v>3.0054089056638571E-2</v>
      </c>
      <c r="CC139" t="s">
        <v>331</v>
      </c>
      <c r="CE139" s="23">
        <v>8.6607308561790006</v>
      </c>
      <c r="CF139" s="23">
        <v>8.6762431164390001</v>
      </c>
      <c r="CG139" s="23">
        <v>1.5512260259999522E-2</v>
      </c>
      <c r="CH139" s="24">
        <v>1.7911029123982413E-3</v>
      </c>
      <c r="CI139" s="2">
        <v>8.2486680134209998</v>
      </c>
      <c r="CJ139" s="2">
        <v>8.2615960273639999</v>
      </c>
      <c r="CK139" s="2">
        <v>1.2928013943000138E-2</v>
      </c>
      <c r="CL139" s="1">
        <v>1.567285035834344E-3</v>
      </c>
      <c r="CN139" s="25" t="s">
        <v>331</v>
      </c>
      <c r="CO139" s="27">
        <v>0</v>
      </c>
      <c r="CP139" s="27">
        <v>0.219469</v>
      </c>
      <c r="CQ139" s="28">
        <f t="shared" si="42"/>
        <v>-0.16526509688679739</v>
      </c>
      <c r="CR139" s="27">
        <f t="shared" si="43"/>
        <v>5.7021274387099998</v>
      </c>
      <c r="CU139" s="30">
        <v>420</v>
      </c>
      <c r="CV139" s="30"/>
      <c r="CW139" s="15" t="s">
        <v>331</v>
      </c>
      <c r="CX139" s="36" t="s">
        <v>975</v>
      </c>
      <c r="CY139" s="34" t="s">
        <v>331</v>
      </c>
      <c r="CZ139" s="34" t="s">
        <v>989</v>
      </c>
      <c r="DA139" s="32"/>
      <c r="DB139" s="32"/>
      <c r="DC139" t="s">
        <v>331</v>
      </c>
      <c r="DD139">
        <v>110143</v>
      </c>
      <c r="DE139" t="s">
        <v>1045</v>
      </c>
      <c r="DF139" s="30">
        <v>197</v>
      </c>
      <c r="DG139" s="39" t="s">
        <v>331</v>
      </c>
      <c r="DK139" s="30">
        <v>420</v>
      </c>
      <c r="DL139" s="30"/>
      <c r="DM139" s="32"/>
      <c r="DN139" s="32" t="s">
        <v>331</v>
      </c>
      <c r="DO139" s="41">
        <v>109695</v>
      </c>
    </row>
    <row r="140" spans="1:119" ht="15.75" x14ac:dyDescent="0.25">
      <c r="A140" t="s">
        <v>510</v>
      </c>
      <c r="B140" t="s">
        <v>350</v>
      </c>
      <c r="C140" s="52">
        <v>7.021095246072</v>
      </c>
      <c r="D140" s="52">
        <v>7.5582291469289995</v>
      </c>
      <c r="E140" s="52">
        <v>0.53713390085699952</v>
      </c>
      <c r="F140" s="53">
        <v>7.6502864871047405E-2</v>
      </c>
      <c r="G140" s="45">
        <v>7.7771368796090004</v>
      </c>
      <c r="H140" s="45">
        <v>7.991712382976</v>
      </c>
      <c r="I140" s="45">
        <v>0.2145755033669996</v>
      </c>
      <c r="J140" s="46">
        <v>2.7590552498773496E-2</v>
      </c>
      <c r="K140" s="47">
        <v>1</v>
      </c>
      <c r="L140" s="55">
        <f t="shared" si="34"/>
        <v>7.6217218796090007</v>
      </c>
      <c r="M140" s="55">
        <f t="shared" si="35"/>
        <v>7.8362973829760003</v>
      </c>
      <c r="N140" s="55">
        <f t="shared" si="36"/>
        <v>0.2145755033669996</v>
      </c>
      <c r="O140" s="56">
        <f t="shared" si="37"/>
        <v>2.8153153153104488E-2</v>
      </c>
      <c r="P140" s="54"/>
      <c r="Q140" s="42">
        <f t="shared" si="38"/>
        <v>49.177320646854056</v>
      </c>
      <c r="R140" s="42">
        <f t="shared" si="39"/>
        <v>52.9395265630205</v>
      </c>
      <c r="S140" s="42">
        <f t="shared" si="40"/>
        <v>53.384243856308359</v>
      </c>
      <c r="T140" s="42">
        <f t="shared" si="41"/>
        <v>54.887178649557683</v>
      </c>
      <c r="AB140" t="s">
        <v>350</v>
      </c>
      <c r="AC140" s="2">
        <v>7.021095246072</v>
      </c>
      <c r="AD140" s="2">
        <v>7.019007506296</v>
      </c>
      <c r="AE140" s="2">
        <v>-2.0877397759999639E-3</v>
      </c>
      <c r="AF140" s="1">
        <v>-2.9735243616983606E-4</v>
      </c>
      <c r="AG140" s="2">
        <v>7.7771368796090004</v>
      </c>
      <c r="AH140" s="2">
        <v>7.7771368796090004</v>
      </c>
      <c r="AI140" s="2">
        <v>0</v>
      </c>
      <c r="AJ140" s="1">
        <v>0</v>
      </c>
      <c r="AM140" t="s">
        <v>350</v>
      </c>
      <c r="AN140" s="2">
        <v>7.021095246072</v>
      </c>
      <c r="AO140" s="2">
        <v>7.1119879129919994</v>
      </c>
      <c r="AP140" s="2">
        <v>9.0892666919999421E-2</v>
      </c>
      <c r="AQ140" s="1">
        <v>1.2945653595975635E-2</v>
      </c>
      <c r="AR140" s="2">
        <v>7.0210072345319992</v>
      </c>
      <c r="AS140" s="2">
        <v>-8.8011540000820787E-5</v>
      </c>
      <c r="AT140" s="1">
        <v>-1.2535300678346366E-5</v>
      </c>
      <c r="AU140" s="2">
        <v>7.0195383152190001</v>
      </c>
      <c r="AV140" s="2">
        <v>-1.5569308529999049E-3</v>
      </c>
      <c r="AW140" s="1">
        <v>-2.2175042474618765E-4</v>
      </c>
      <c r="AX140" s="2">
        <v>7.3254280227420008</v>
      </c>
      <c r="AY140" s="2">
        <v>0.3043327766700008</v>
      </c>
      <c r="AZ140" s="1">
        <v>4.3345484714833044E-2</v>
      </c>
      <c r="BA140" s="2">
        <v>7.0215797256629999</v>
      </c>
      <c r="BB140" s="2">
        <v>4.844795909999533E-4</v>
      </c>
      <c r="BC140" s="1">
        <v>6.9003420979226674E-5</v>
      </c>
      <c r="BD140" s="2">
        <v>7.4634165245120005</v>
      </c>
      <c r="BE140" s="2">
        <v>0.44232127844000058</v>
      </c>
      <c r="BF140" s="1">
        <v>6.2998900162686194E-2</v>
      </c>
      <c r="BG140" s="1"/>
      <c r="BH140" t="s">
        <v>350</v>
      </c>
      <c r="BI140" s="2">
        <v>7.7771368796090004</v>
      </c>
      <c r="BJ140" s="2">
        <v>7.8458010406860001</v>
      </c>
      <c r="BK140" s="2">
        <v>6.8664161076999797E-2</v>
      </c>
      <c r="BL140" s="1">
        <v>8.8289767995509329E-3</v>
      </c>
      <c r="BM140" s="2">
        <v>7.7771368796090004</v>
      </c>
      <c r="BN140" s="2">
        <v>0</v>
      </c>
      <c r="BO140" s="1">
        <v>0</v>
      </c>
      <c r="BP140" s="2">
        <v>7.7771368796090004</v>
      </c>
      <c r="BQ140" s="2">
        <v>0</v>
      </c>
      <c r="BR140" s="1">
        <v>0</v>
      </c>
      <c r="BS140" s="2">
        <v>7.9058821816289999</v>
      </c>
      <c r="BT140" s="2">
        <v>0.12874530201999956</v>
      </c>
      <c r="BU140" s="1">
        <v>1.6554331499238354E-2</v>
      </c>
      <c r="BV140" s="2">
        <v>7.7771368796090004</v>
      </c>
      <c r="BW140" s="2">
        <v>0</v>
      </c>
      <c r="BX140" s="1">
        <v>0</v>
      </c>
      <c r="BY140" s="2">
        <v>7.9831293628409998</v>
      </c>
      <c r="BZ140" s="2">
        <v>0.20599248323199948</v>
      </c>
      <c r="CA140" s="1">
        <v>2.6486930398781392E-2</v>
      </c>
      <c r="CC140" t="s">
        <v>350</v>
      </c>
      <c r="CE140" s="23">
        <v>7.021095246072</v>
      </c>
      <c r="CF140" s="23">
        <v>7.1128446301550001</v>
      </c>
      <c r="CG140" s="23">
        <v>9.1749384083000152E-2</v>
      </c>
      <c r="CH140" s="24">
        <v>1.3067674040503862E-2</v>
      </c>
      <c r="CI140" s="2">
        <v>7.7771368796090004</v>
      </c>
      <c r="CJ140" s="2">
        <v>7.7771368796090004</v>
      </c>
      <c r="CK140" s="2">
        <v>0</v>
      </c>
      <c r="CL140" s="1">
        <v>0</v>
      </c>
      <c r="CN140" s="25" t="s">
        <v>350</v>
      </c>
      <c r="CO140" s="27">
        <v>0</v>
      </c>
      <c r="CP140" s="27">
        <v>0.155415</v>
      </c>
      <c r="CQ140" s="28">
        <f t="shared" si="42"/>
        <v>-0.12589465727157451</v>
      </c>
      <c r="CR140" s="27">
        <f t="shared" si="43"/>
        <v>6.118882398707</v>
      </c>
      <c r="CU140" s="30">
        <v>442</v>
      </c>
      <c r="CV140" s="30"/>
      <c r="CW140" s="15" t="s">
        <v>350</v>
      </c>
      <c r="CX140" s="36" t="s">
        <v>975</v>
      </c>
      <c r="CY140" s="34" t="s">
        <v>350</v>
      </c>
      <c r="CZ140" s="34" t="s">
        <v>989</v>
      </c>
      <c r="DA140" s="32"/>
      <c r="DB140" s="32"/>
      <c r="DC140" t="s">
        <v>350</v>
      </c>
      <c r="DD140">
        <v>142771</v>
      </c>
      <c r="DE140" t="s">
        <v>1045</v>
      </c>
      <c r="DF140" s="30">
        <v>198</v>
      </c>
      <c r="DG140" s="39" t="s">
        <v>350</v>
      </c>
      <c r="DK140" s="30">
        <v>439</v>
      </c>
      <c r="DL140" s="30"/>
      <c r="DM140" s="32"/>
      <c r="DN140" s="32" t="s">
        <v>350</v>
      </c>
      <c r="DO140" s="41">
        <v>141755</v>
      </c>
    </row>
    <row r="141" spans="1:119" ht="15.75" x14ac:dyDescent="0.25">
      <c r="A141" t="s">
        <v>511</v>
      </c>
      <c r="B141" t="s">
        <v>359</v>
      </c>
      <c r="C141" s="52">
        <v>5.4217986860649994</v>
      </c>
      <c r="D141" s="52">
        <v>5.7233951229770001</v>
      </c>
      <c r="E141" s="52">
        <v>0.30159643691200078</v>
      </c>
      <c r="F141" s="53">
        <v>5.5626638754986982E-2</v>
      </c>
      <c r="G141" s="45">
        <v>5.4481566004740003</v>
      </c>
      <c r="H141" s="45">
        <v>5.632650435195</v>
      </c>
      <c r="I141" s="45">
        <v>0.18449383472099967</v>
      </c>
      <c r="J141" s="46">
        <v>3.3863533714311431E-2</v>
      </c>
      <c r="K141" s="47">
        <v>1</v>
      </c>
      <c r="L141" s="55">
        <f t="shared" si="34"/>
        <v>5.3104756004740006</v>
      </c>
      <c r="M141" s="55">
        <f t="shared" si="35"/>
        <v>5.4949694351950003</v>
      </c>
      <c r="N141" s="55">
        <f t="shared" si="36"/>
        <v>0.18449383472099967</v>
      </c>
      <c r="O141" s="56">
        <f t="shared" si="37"/>
        <v>3.4741489953278797E-2</v>
      </c>
      <c r="P141" s="54"/>
      <c r="Q141" s="42">
        <f t="shared" si="38"/>
        <v>48.723444072584627</v>
      </c>
      <c r="R141" s="42">
        <f t="shared" si="39"/>
        <v>51.433765494909096</v>
      </c>
      <c r="S141" s="42">
        <f t="shared" si="40"/>
        <v>47.723029920594556</v>
      </c>
      <c r="T141" s="42">
        <f t="shared" si="41"/>
        <v>49.380999085120912</v>
      </c>
      <c r="AB141" t="s">
        <v>359</v>
      </c>
      <c r="AC141" s="2">
        <v>5.4217986860649994</v>
      </c>
      <c r="AD141" s="2">
        <v>5.4209812260929997</v>
      </c>
      <c r="AE141" s="2">
        <v>-8.174599719996678E-4</v>
      </c>
      <c r="AF141" s="1">
        <v>-1.5077283745349812E-4</v>
      </c>
      <c r="AG141" s="2">
        <v>5.4481566004740003</v>
      </c>
      <c r="AH141" s="2">
        <v>5.4479111837729999</v>
      </c>
      <c r="AI141" s="2">
        <v>-2.4541670100042268E-4</v>
      </c>
      <c r="AJ141" s="1">
        <v>-4.5045823568850967E-5</v>
      </c>
      <c r="AM141" t="s">
        <v>359</v>
      </c>
      <c r="AN141" s="2">
        <v>5.4217986860649994</v>
      </c>
      <c r="AO141" s="2">
        <v>5.5040294983790004</v>
      </c>
      <c r="AP141" s="2">
        <v>8.2230812314000978E-2</v>
      </c>
      <c r="AQ141" s="1">
        <v>1.5166703353510523E-2</v>
      </c>
      <c r="AR141" s="2">
        <v>5.421764288386</v>
      </c>
      <c r="AS141" s="2">
        <v>-3.4397678999376069E-5</v>
      </c>
      <c r="AT141" s="1">
        <v>-6.3443298047535973E-6</v>
      </c>
      <c r="AU141" s="2">
        <v>5.4212430219790004</v>
      </c>
      <c r="AV141" s="2">
        <v>-5.5566408599894146E-4</v>
      </c>
      <c r="AW141" s="1">
        <v>-1.0248703763699276E-4</v>
      </c>
      <c r="AX141" s="2">
        <v>5.5904621936360002</v>
      </c>
      <c r="AY141" s="2">
        <v>0.16866350757100079</v>
      </c>
      <c r="AZ141" s="1">
        <v>3.110840467103591E-2</v>
      </c>
      <c r="BA141" s="2">
        <v>5.4219879360990006</v>
      </c>
      <c r="BB141" s="2">
        <v>1.8925003400127594E-4</v>
      </c>
      <c r="BC141" s="1">
        <v>3.4905396706757605E-5</v>
      </c>
      <c r="BD141" s="2">
        <v>5.7129944908189998</v>
      </c>
      <c r="BE141" s="2">
        <v>0.29119580475400042</v>
      </c>
      <c r="BF141" s="1">
        <v>5.3708339540976716E-2</v>
      </c>
      <c r="BG141" s="1"/>
      <c r="BH141" t="s">
        <v>359</v>
      </c>
      <c r="BI141" s="2">
        <v>5.4481566004740003</v>
      </c>
      <c r="BJ141" s="2">
        <v>5.5043444445579999</v>
      </c>
      <c r="BK141" s="2">
        <v>5.6187844083999572E-2</v>
      </c>
      <c r="BL141" s="1">
        <v>1.0313184477683904E-2</v>
      </c>
      <c r="BM141" s="2">
        <v>5.4481462518180006</v>
      </c>
      <c r="BN141" s="2">
        <v>-1.0348655999692369E-5</v>
      </c>
      <c r="BO141" s="1">
        <v>-1.8994784398803836E-6</v>
      </c>
      <c r="BP141" s="2">
        <v>5.4479808059750008</v>
      </c>
      <c r="BQ141" s="2">
        <v>-1.7579449899951527E-4</v>
      </c>
      <c r="BR141" s="1">
        <v>-3.2266785243328137E-5</v>
      </c>
      <c r="BS141" s="2">
        <v>5.5580910860920003</v>
      </c>
      <c r="BT141" s="2">
        <v>0.10993448561800001</v>
      </c>
      <c r="BU141" s="1">
        <v>2.0178290324554086E-2</v>
      </c>
      <c r="BV141" s="2">
        <v>5.4482135715150006</v>
      </c>
      <c r="BW141" s="2">
        <v>5.6971041000331013E-5</v>
      </c>
      <c r="BX141" s="1">
        <v>1.0456938957183137E-5</v>
      </c>
      <c r="BY141" s="2">
        <v>5.6269517167699998</v>
      </c>
      <c r="BZ141" s="2">
        <v>0.17879511629599953</v>
      </c>
      <c r="CA141" s="1">
        <v>3.2817543511954851E-2</v>
      </c>
      <c r="CC141" t="s">
        <v>359</v>
      </c>
      <c r="CE141" s="23">
        <v>5.4217986860649994</v>
      </c>
      <c r="CF141" s="23">
        <v>5.430632865762</v>
      </c>
      <c r="CG141" s="23">
        <v>8.8341796970006214E-3</v>
      </c>
      <c r="CH141" s="24">
        <v>1.6293817252392747E-3</v>
      </c>
      <c r="CI141" s="2">
        <v>5.4481566004740003</v>
      </c>
      <c r="CJ141" s="2">
        <v>5.4520190008979998</v>
      </c>
      <c r="CK141" s="2">
        <v>3.8624004239995458E-3</v>
      </c>
      <c r="CL141" s="1">
        <v>7.0893711529208055E-4</v>
      </c>
      <c r="CN141" s="25" t="s">
        <v>359</v>
      </c>
      <c r="CO141" s="27">
        <v>0</v>
      </c>
      <c r="CP141" s="27">
        <v>0.137681</v>
      </c>
      <c r="CQ141" s="28">
        <f t="shared" si="42"/>
        <v>-8.0586856110917093E-2</v>
      </c>
      <c r="CR141" s="27">
        <f t="shared" si="43"/>
        <v>7.3510019919640008</v>
      </c>
      <c r="CU141" s="30">
        <v>452</v>
      </c>
      <c r="CV141" s="30"/>
      <c r="CW141" s="15" t="s">
        <v>359</v>
      </c>
      <c r="CX141" s="36" t="s">
        <v>975</v>
      </c>
      <c r="CY141" s="34" t="s">
        <v>359</v>
      </c>
      <c r="CZ141" s="34" t="s">
        <v>989</v>
      </c>
      <c r="DA141" s="32"/>
      <c r="DB141" s="32"/>
      <c r="DC141" t="s">
        <v>359</v>
      </c>
      <c r="DD141">
        <v>111277</v>
      </c>
      <c r="DE141" t="s">
        <v>1045</v>
      </c>
      <c r="DF141" s="30">
        <v>199</v>
      </c>
      <c r="DG141" s="39" t="s">
        <v>359</v>
      </c>
      <c r="DK141" s="30">
        <v>448</v>
      </c>
      <c r="DL141" s="30"/>
      <c r="DM141" s="32"/>
      <c r="DN141" s="32" t="s">
        <v>359</v>
      </c>
      <c r="DO141" s="41">
        <v>110581</v>
      </c>
    </row>
    <row r="142" spans="1:119" ht="15.75" x14ac:dyDescent="0.25">
      <c r="A142" t="s">
        <v>512</v>
      </c>
      <c r="B142" t="s">
        <v>377</v>
      </c>
      <c r="C142" s="52">
        <v>7.7792222954219996</v>
      </c>
      <c r="D142" s="52">
        <v>8.0999829702549988</v>
      </c>
      <c r="E142" s="52">
        <v>0.32076067483299919</v>
      </c>
      <c r="F142" s="53">
        <v>4.1233000247565092E-2</v>
      </c>
      <c r="G142" s="45">
        <v>8.1844766957520001</v>
      </c>
      <c r="H142" s="45">
        <v>8.410727616241001</v>
      </c>
      <c r="I142" s="45">
        <v>0.22625092048900086</v>
      </c>
      <c r="J142" s="46">
        <v>2.7643907961327836E-2</v>
      </c>
      <c r="K142" s="47">
        <v>1</v>
      </c>
      <c r="L142" s="55">
        <f t="shared" si="34"/>
        <v>8.0364326957519996</v>
      </c>
      <c r="M142" s="55">
        <f t="shared" si="35"/>
        <v>8.2626836162410005</v>
      </c>
      <c r="N142" s="55">
        <f t="shared" si="36"/>
        <v>0.22625092048900086</v>
      </c>
      <c r="O142" s="56">
        <f t="shared" si="37"/>
        <v>2.8153153153213796E-2</v>
      </c>
      <c r="P142" s="54"/>
      <c r="Q142" s="42">
        <f t="shared" si="38"/>
        <v>63.911322763266206</v>
      </c>
      <c r="R142" s="42">
        <f t="shared" si="39"/>
        <v>66.546578350586188</v>
      </c>
      <c r="S142" s="42">
        <f t="shared" si="40"/>
        <v>66.024471904567079</v>
      </c>
      <c r="T142" s="42">
        <f t="shared" si="41"/>
        <v>67.883268973956419</v>
      </c>
      <c r="AB142" t="s">
        <v>377</v>
      </c>
      <c r="AC142" s="2">
        <v>7.7792222954219996</v>
      </c>
      <c r="AD142" s="2">
        <v>7.7785417351350006</v>
      </c>
      <c r="AE142" s="2">
        <v>-6.8056028699903237E-4</v>
      </c>
      <c r="AF142" s="1">
        <v>-8.7484360409592081E-5</v>
      </c>
      <c r="AG142" s="2">
        <v>8.1844766957520001</v>
      </c>
      <c r="AH142" s="2">
        <v>8.1844766957520001</v>
      </c>
      <c r="AI142" s="2">
        <v>0</v>
      </c>
      <c r="AJ142" s="1">
        <v>0</v>
      </c>
      <c r="AM142" t="s">
        <v>377</v>
      </c>
      <c r="AN142" s="2">
        <v>7.7792222954219996</v>
      </c>
      <c r="AO142" s="2">
        <v>7.8181621702120001</v>
      </c>
      <c r="AP142" s="2">
        <v>3.8939874790000495E-2</v>
      </c>
      <c r="AQ142" s="1">
        <v>5.0056256668377054E-3</v>
      </c>
      <c r="AR142" s="2">
        <v>7.7791930720320002</v>
      </c>
      <c r="AS142" s="2">
        <v>-2.9223389999444294E-5</v>
      </c>
      <c r="AT142" s="1">
        <v>-3.7565953111588015E-6</v>
      </c>
      <c r="AU142" s="2">
        <v>7.7782613133640002</v>
      </c>
      <c r="AV142" s="2">
        <v>-9.609820579994377E-4</v>
      </c>
      <c r="AW142" s="1">
        <v>-1.235318932285772E-4</v>
      </c>
      <c r="AX142" s="2">
        <v>7.7840208896230001</v>
      </c>
      <c r="AY142" s="2">
        <v>4.7985942010004834E-3</v>
      </c>
      <c r="AZ142" s="1">
        <v>6.1684754834996961E-4</v>
      </c>
      <c r="BA142" s="2">
        <v>7.779384001265</v>
      </c>
      <c r="BB142" s="2">
        <v>1.6170584300034818E-4</v>
      </c>
      <c r="BC142" s="1">
        <v>2.0786890624723575E-5</v>
      </c>
      <c r="BD142" s="2">
        <v>7.8447467767879999</v>
      </c>
      <c r="BE142" s="2">
        <v>6.5524481366000309E-2</v>
      </c>
      <c r="BF142" s="1">
        <v>8.4230118227320572E-3</v>
      </c>
      <c r="BG142" s="1"/>
      <c r="BH142" t="s">
        <v>377</v>
      </c>
      <c r="BI142" s="2">
        <v>8.1844766957520001</v>
      </c>
      <c r="BJ142" s="2">
        <v>8.2568769903079993</v>
      </c>
      <c r="BK142" s="2">
        <v>7.2400294555999167E-2</v>
      </c>
      <c r="BL142" s="1">
        <v>8.8460505475661255E-3</v>
      </c>
      <c r="BM142" s="2">
        <v>8.1844766957520001</v>
      </c>
      <c r="BN142" s="2">
        <v>0</v>
      </c>
      <c r="BO142" s="1">
        <v>0</v>
      </c>
      <c r="BP142" s="2">
        <v>8.1844766957520001</v>
      </c>
      <c r="BQ142" s="2">
        <v>0</v>
      </c>
      <c r="BR142" s="1">
        <v>0</v>
      </c>
      <c r="BS142" s="2">
        <v>8.3202272480450006</v>
      </c>
      <c r="BT142" s="2">
        <v>0.13575055229300048</v>
      </c>
      <c r="BU142" s="1">
        <v>1.6586344776747825E-2</v>
      </c>
      <c r="BV142" s="2">
        <v>8.1844766957520001</v>
      </c>
      <c r="BW142" s="2">
        <v>0</v>
      </c>
      <c r="BX142" s="1">
        <v>0</v>
      </c>
      <c r="BY142" s="2">
        <v>8.4016775794210012</v>
      </c>
      <c r="BZ142" s="2">
        <v>0.21720088366900114</v>
      </c>
      <c r="CA142" s="1">
        <v>2.6538151642821001E-2</v>
      </c>
      <c r="CC142" t="s">
        <v>377</v>
      </c>
      <c r="CE142" s="23">
        <v>7.7792222954219996</v>
      </c>
      <c r="CF142" s="23">
        <v>8.0368045495690001</v>
      </c>
      <c r="CG142" s="23">
        <v>0.25758225414700053</v>
      </c>
      <c r="CH142" s="24">
        <v>3.3111568787356202E-2</v>
      </c>
      <c r="CI142" s="2">
        <v>8.1844766957520001</v>
      </c>
      <c r="CJ142" s="2">
        <v>8.1845732302700007</v>
      </c>
      <c r="CK142" s="2">
        <v>9.6534518000623848E-5</v>
      </c>
      <c r="CL142" s="1">
        <v>1.1794830822931941E-5</v>
      </c>
      <c r="CN142" s="25" t="s">
        <v>377</v>
      </c>
      <c r="CO142" s="27">
        <v>0</v>
      </c>
      <c r="CP142" s="27">
        <v>0.14804400000000001</v>
      </c>
      <c r="CQ142" s="28">
        <f t="shared" si="42"/>
        <v>-0.14118451515034669</v>
      </c>
      <c r="CR142" s="27">
        <f t="shared" si="43"/>
        <v>3.0992900339389999</v>
      </c>
      <c r="CU142" s="30">
        <v>472</v>
      </c>
      <c r="CV142" s="30"/>
      <c r="CW142" s="15" t="s">
        <v>377</v>
      </c>
      <c r="CX142" s="36" t="s">
        <v>975</v>
      </c>
      <c r="CY142" s="34" t="s">
        <v>377</v>
      </c>
      <c r="CZ142" s="34" t="s">
        <v>989</v>
      </c>
      <c r="DA142" s="32"/>
      <c r="DB142" s="32"/>
      <c r="DC142" t="s">
        <v>377</v>
      </c>
      <c r="DD142">
        <v>121719</v>
      </c>
      <c r="DE142" t="s">
        <v>1045</v>
      </c>
      <c r="DF142" s="30">
        <v>200</v>
      </c>
      <c r="DG142" s="39" t="s">
        <v>377</v>
      </c>
      <c r="DK142" s="30">
        <v>466</v>
      </c>
      <c r="DL142" s="30"/>
      <c r="DM142" s="32"/>
      <c r="DN142" s="32" t="s">
        <v>377</v>
      </c>
      <c r="DO142" s="41">
        <v>120696</v>
      </c>
    </row>
    <row r="143" spans="1:119" ht="15.75" x14ac:dyDescent="0.25">
      <c r="A143" t="s">
        <v>837</v>
      </c>
      <c r="B143" t="s">
        <v>266</v>
      </c>
      <c r="C143" s="52">
        <v>6.370114222013</v>
      </c>
      <c r="D143" s="52">
        <v>5.6883573655580006</v>
      </c>
      <c r="E143" s="52">
        <v>-0.68175685645499939</v>
      </c>
      <c r="F143" s="53">
        <v>-0.10702427502776544</v>
      </c>
      <c r="G143" s="45">
        <v>6.1015210878039996</v>
      </c>
      <c r="H143" s="45">
        <v>6.0952717589330003</v>
      </c>
      <c r="I143" s="45">
        <v>-6.2493288709992711E-3</v>
      </c>
      <c r="J143" s="46">
        <v>-1.0242247434808865E-3</v>
      </c>
      <c r="K143" s="47">
        <v>4</v>
      </c>
      <c r="L143" s="55">
        <f t="shared" si="34"/>
        <v>5.8521240878039995</v>
      </c>
      <c r="M143" s="55">
        <f t="shared" si="35"/>
        <v>5.8458747589330002</v>
      </c>
      <c r="N143" s="55">
        <f t="shared" si="36"/>
        <v>-6.2493288709992711E-3</v>
      </c>
      <c r="O143" s="56">
        <f t="shared" si="37"/>
        <v>-1.0678736091777443E-3</v>
      </c>
      <c r="P143" s="54"/>
      <c r="Q143" s="42">
        <f t="shared" si="38"/>
        <v>44.81419833277991</v>
      </c>
      <c r="R143" s="42">
        <f t="shared" si="39"/>
        <v>40.017991245263644</v>
      </c>
      <c r="S143" s="42">
        <f t="shared" si="40"/>
        <v>41.170101570959233</v>
      </c>
      <c r="T143" s="42">
        <f t="shared" si="41"/>
        <v>41.126137106004435</v>
      </c>
      <c r="AB143" t="s">
        <v>266</v>
      </c>
      <c r="AC143" s="2">
        <v>6.370114222013</v>
      </c>
      <c r="AD143" s="2">
        <v>6.3718318009289998</v>
      </c>
      <c r="AE143" s="2">
        <v>1.7175789159997734E-3</v>
      </c>
      <c r="AF143" s="1">
        <v>2.6963078779096157E-4</v>
      </c>
      <c r="AG143" s="2">
        <v>6.1015210878039996</v>
      </c>
      <c r="AH143" s="2">
        <v>6.1017524829800003</v>
      </c>
      <c r="AI143" s="2">
        <v>2.313951760006816E-4</v>
      </c>
      <c r="AJ143" s="1">
        <v>3.7924178687705418E-5</v>
      </c>
      <c r="AM143" t="s">
        <v>266</v>
      </c>
      <c r="AN143" s="2">
        <v>6.370114222013</v>
      </c>
      <c r="AO143" s="2">
        <v>6.2117810164609999</v>
      </c>
      <c r="AP143" s="2">
        <v>-0.15833320555200014</v>
      </c>
      <c r="AQ143" s="1">
        <v>-2.4855630532471952E-2</v>
      </c>
      <c r="AR143" s="2">
        <v>6.3701870540570003</v>
      </c>
      <c r="AS143" s="2">
        <v>7.2832044000215035E-5</v>
      </c>
      <c r="AT143" s="1">
        <v>1.1433396868855454E-5</v>
      </c>
      <c r="AU143" s="2">
        <v>6.3717565180799998</v>
      </c>
      <c r="AV143" s="2">
        <v>1.6422960669997266E-3</v>
      </c>
      <c r="AW143" s="1">
        <v>2.578126560626647E-4</v>
      </c>
      <c r="AX143" s="2">
        <v>6.1848524991490006</v>
      </c>
      <c r="AY143" s="2">
        <v>-0.18526172286399945</v>
      </c>
      <c r="AZ143" s="1">
        <v>-2.9082951483632182E-2</v>
      </c>
      <c r="BA143" s="2">
        <v>6.3697126327170004</v>
      </c>
      <c r="BB143" s="2">
        <v>-4.0158929599964921E-4</v>
      </c>
      <c r="BC143" s="1">
        <v>-6.3042715091652502E-5</v>
      </c>
      <c r="BD143" s="2">
        <v>5.9411879745840004</v>
      </c>
      <c r="BE143" s="2">
        <v>-0.42892624742899965</v>
      </c>
      <c r="BF143" s="1">
        <v>-6.7334153278880454E-2</v>
      </c>
      <c r="BG143" s="1"/>
      <c r="BH143" t="s">
        <v>266</v>
      </c>
      <c r="BI143" s="2">
        <v>6.1015210878039996</v>
      </c>
      <c r="BJ143" s="2">
        <v>6.1019516804179998</v>
      </c>
      <c r="BK143" s="2">
        <v>4.3059261400024695E-4</v>
      </c>
      <c r="BL143" s="1">
        <v>7.0571355536398173E-5</v>
      </c>
      <c r="BM143" s="2">
        <v>6.1015309252660002</v>
      </c>
      <c r="BN143" s="2">
        <v>9.8374620005614588E-6</v>
      </c>
      <c r="BO143" s="1">
        <v>1.6122966484906575E-6</v>
      </c>
      <c r="BP143" s="2">
        <v>6.1017548456340007</v>
      </c>
      <c r="BQ143" s="2">
        <v>2.3375783000112449E-4</v>
      </c>
      <c r="BR143" s="1">
        <v>3.8311402458047777E-5</v>
      </c>
      <c r="BS143" s="2">
        <v>6.131808329469</v>
      </c>
      <c r="BT143" s="2">
        <v>3.0287241665000408E-2</v>
      </c>
      <c r="BU143" s="1">
        <v>4.963883797032176E-3</v>
      </c>
      <c r="BV143" s="2">
        <v>6.101466804897</v>
      </c>
      <c r="BW143" s="2">
        <v>-5.4282906999603142E-5</v>
      </c>
      <c r="BX143" s="1">
        <v>-8.8966187641482235E-6</v>
      </c>
      <c r="BY143" s="2">
        <v>6.1137756654690003</v>
      </c>
      <c r="BZ143" s="2">
        <v>1.225457766500071E-2</v>
      </c>
      <c r="CA143" s="1">
        <v>2.0084463347173741E-3</v>
      </c>
      <c r="CC143" t="s">
        <v>266</v>
      </c>
      <c r="CE143" s="23">
        <v>6.370114222013</v>
      </c>
      <c r="CF143" s="23">
        <v>6.1131726825430004</v>
      </c>
      <c r="CG143" s="23">
        <v>-0.25694153946999965</v>
      </c>
      <c r="CH143" s="24">
        <v>-4.0335468174510121E-2</v>
      </c>
      <c r="CI143" s="2">
        <v>6.1015210878039996</v>
      </c>
      <c r="CJ143" s="2">
        <v>6.0421188799849999</v>
      </c>
      <c r="CK143" s="2">
        <v>-5.9402207818999742E-2</v>
      </c>
      <c r="CL143" s="1">
        <v>-9.7356391896662627E-3</v>
      </c>
      <c r="CN143" s="25" t="s">
        <v>266</v>
      </c>
      <c r="CO143" s="27">
        <v>0</v>
      </c>
      <c r="CP143" s="27">
        <v>0.24939700000000001</v>
      </c>
      <c r="CQ143" s="28">
        <f t="shared" si="42"/>
        <v>-0.27699066241281017</v>
      </c>
      <c r="CR143" s="27">
        <f t="shared" si="43"/>
        <v>6.6976897453969997</v>
      </c>
      <c r="CU143" s="30">
        <v>349</v>
      </c>
      <c r="CV143" s="30"/>
      <c r="CW143" s="15" t="s">
        <v>266</v>
      </c>
      <c r="CX143" s="36" t="s">
        <v>975</v>
      </c>
      <c r="CY143" s="34" t="s">
        <v>266</v>
      </c>
      <c r="CZ143" s="34" t="s">
        <v>962</v>
      </c>
      <c r="DA143" s="32"/>
      <c r="DB143" s="32"/>
      <c r="DC143" t="s">
        <v>266</v>
      </c>
      <c r="DD143">
        <v>142145</v>
      </c>
      <c r="DE143" t="s">
        <v>1045</v>
      </c>
      <c r="DF143" s="30">
        <v>201</v>
      </c>
      <c r="DG143" s="39" t="s">
        <v>266</v>
      </c>
      <c r="DK143" s="30">
        <v>355</v>
      </c>
      <c r="DL143" s="30"/>
      <c r="DM143" s="32"/>
      <c r="DN143" s="32" t="s">
        <v>266</v>
      </c>
      <c r="DO143" s="41">
        <v>141460</v>
      </c>
    </row>
    <row r="144" spans="1:119" ht="15.75" x14ac:dyDescent="0.25">
      <c r="B144" t="s">
        <v>267</v>
      </c>
      <c r="C144" s="52">
        <v>5.7094919003769995</v>
      </c>
      <c r="D144" s="52">
        <v>5.5794549451860007</v>
      </c>
      <c r="E144" s="52">
        <v>-0.13003695519099878</v>
      </c>
      <c r="F144" s="53">
        <v>-2.2775573984510321E-2</v>
      </c>
      <c r="G144" s="45">
        <v>5.5372708093209999</v>
      </c>
      <c r="H144" s="45">
        <v>5.6162752168039995</v>
      </c>
      <c r="I144" s="45">
        <v>7.9004407482999639E-2</v>
      </c>
      <c r="J144" s="46">
        <v>1.426775214786496E-2</v>
      </c>
      <c r="K144" s="47">
        <v>4</v>
      </c>
      <c r="L144" s="55">
        <f t="shared" si="34"/>
        <v>5.3060428093210001</v>
      </c>
      <c r="M144" s="55">
        <f t="shared" si="35"/>
        <v>5.3850472168039998</v>
      </c>
      <c r="N144" s="55">
        <f t="shared" si="36"/>
        <v>7.9004407482999639E-2</v>
      </c>
      <c r="O144" s="56">
        <f t="shared" si="37"/>
        <v>1.4889515656416202E-2</v>
      </c>
      <c r="P144" s="54"/>
      <c r="Q144" s="42">
        <f t="shared" si="38"/>
        <v>41.071640065152181</v>
      </c>
      <c r="R144" s="42">
        <f t="shared" si="39"/>
        <v>40.136209888183124</v>
      </c>
      <c r="S144" s="42">
        <f t="shared" si="40"/>
        <v>38.169400051225423</v>
      </c>
      <c r="T144" s="42">
        <f t="shared" si="41"/>
        <v>38.737723930884158</v>
      </c>
      <c r="AB144" t="s">
        <v>267</v>
      </c>
      <c r="AC144" s="2">
        <v>5.7094919003769995</v>
      </c>
      <c r="AD144" s="2">
        <v>5.7115432535639998</v>
      </c>
      <c r="AE144" s="2">
        <v>2.0513531870003376E-3</v>
      </c>
      <c r="AF144" s="1">
        <v>3.5928822087739302E-4</v>
      </c>
      <c r="AG144" s="2">
        <v>5.5372708093209999</v>
      </c>
      <c r="AH144" s="2">
        <v>5.5376285282020001</v>
      </c>
      <c r="AI144" s="2">
        <v>3.5771888100022409E-4</v>
      </c>
      <c r="AJ144" s="1">
        <v>6.460202025844007E-5</v>
      </c>
      <c r="AM144" t="s">
        <v>267</v>
      </c>
      <c r="AN144" s="2">
        <v>5.7094919003769995</v>
      </c>
      <c r="AO144" s="2">
        <v>5.750494473322</v>
      </c>
      <c r="AP144" s="2">
        <v>4.1002572945000537E-2</v>
      </c>
      <c r="AQ144" s="1">
        <v>7.1814749298957977E-3</v>
      </c>
      <c r="AR144" s="2">
        <v>5.7095789883099997</v>
      </c>
      <c r="AS144" s="2">
        <v>8.708793300016282E-5</v>
      </c>
      <c r="AT144" s="1">
        <v>1.525318443737741E-5</v>
      </c>
      <c r="AU144" s="2">
        <v>5.7115405207509999</v>
      </c>
      <c r="AV144" s="2">
        <v>2.0486203740004427E-3</v>
      </c>
      <c r="AW144" s="1">
        <v>3.5880957705976811E-4</v>
      </c>
      <c r="AX144" s="2">
        <v>5.8786094760379992</v>
      </c>
      <c r="AY144" s="2">
        <v>0.16911757566099972</v>
      </c>
      <c r="AZ144" s="1">
        <v>2.9620424831469299E-2</v>
      </c>
      <c r="BA144" s="2">
        <v>5.7090115450379999</v>
      </c>
      <c r="BB144" s="2">
        <v>-4.8035533899959404E-4</v>
      </c>
      <c r="BC144" s="1">
        <v>-8.4132764768065621E-5</v>
      </c>
      <c r="BD144" s="2">
        <v>5.9291322929739998</v>
      </c>
      <c r="BE144" s="2">
        <v>0.2196403925970003</v>
      </c>
      <c r="BF144" s="1">
        <v>3.846934130557176E-2</v>
      </c>
      <c r="BG144" s="1"/>
      <c r="BH144" t="s">
        <v>267</v>
      </c>
      <c r="BI144" s="2">
        <v>5.5372708093209999</v>
      </c>
      <c r="BJ144" s="2">
        <v>5.5837910014399998</v>
      </c>
      <c r="BK144" s="2">
        <v>4.6520192118999937E-2</v>
      </c>
      <c r="BL144" s="1">
        <v>8.4012853481342398E-3</v>
      </c>
      <c r="BM144" s="2">
        <v>5.5372860315469996</v>
      </c>
      <c r="BN144" s="2">
        <v>1.5222225999700356E-5</v>
      </c>
      <c r="BO144" s="1">
        <v>2.7490484976960988E-6</v>
      </c>
      <c r="BP144" s="2">
        <v>5.5376442969239994</v>
      </c>
      <c r="BQ144" s="2">
        <v>3.7348760299948935E-4</v>
      </c>
      <c r="BR144" s="1">
        <v>6.7449762863465185E-5</v>
      </c>
      <c r="BS144" s="2">
        <v>5.6500929812949998</v>
      </c>
      <c r="BT144" s="2">
        <v>0.11282217197399991</v>
      </c>
      <c r="BU144" s="1">
        <v>2.0375050428106941E-2</v>
      </c>
      <c r="BV144" s="2">
        <v>5.5371867910999999</v>
      </c>
      <c r="BW144" s="2">
        <v>-8.4018221000015103E-5</v>
      </c>
      <c r="BX144" s="1">
        <v>-1.5173218701636469E-5</v>
      </c>
      <c r="BY144" s="2">
        <v>5.6990606545110003</v>
      </c>
      <c r="BZ144" s="2">
        <v>0.16178984519000039</v>
      </c>
      <c r="CA144" s="1">
        <v>2.92183371125097E-2</v>
      </c>
      <c r="CC144" t="s">
        <v>267</v>
      </c>
      <c r="CE144" s="23">
        <v>5.7094919003769995</v>
      </c>
      <c r="CF144" s="23">
        <v>5.3588474847120002</v>
      </c>
      <c r="CG144" s="23">
        <v>-0.35064441566499926</v>
      </c>
      <c r="CH144" s="24">
        <v>-6.1414294263530893E-2</v>
      </c>
      <c r="CI144" s="2">
        <v>5.5372708093209999</v>
      </c>
      <c r="CJ144" s="2">
        <v>5.4519286435789995</v>
      </c>
      <c r="CK144" s="2">
        <v>-8.5342165742000375E-2</v>
      </c>
      <c r="CL144" s="1">
        <v>-1.5412315684171014E-2</v>
      </c>
      <c r="CN144" s="25" t="s">
        <v>267</v>
      </c>
      <c r="CO144" s="27">
        <v>0</v>
      </c>
      <c r="CP144" s="27">
        <v>0.23122799999999999</v>
      </c>
      <c r="CQ144" s="28">
        <f t="shared" si="42"/>
        <v>-0.23917949057058366</v>
      </c>
      <c r="CR144" s="27">
        <f t="shared" si="43"/>
        <v>5.0148627824970005</v>
      </c>
      <c r="CU144" s="30">
        <v>350</v>
      </c>
      <c r="CV144" s="30"/>
      <c r="CW144" s="15" t="s">
        <v>267</v>
      </c>
      <c r="CX144" s="36" t="s">
        <v>975</v>
      </c>
      <c r="CY144" s="34" t="s">
        <v>267</v>
      </c>
      <c r="CZ144" s="34" t="s">
        <v>962</v>
      </c>
      <c r="DA144" s="32"/>
      <c r="DB144" s="32"/>
      <c r="DC144" t="s">
        <v>267</v>
      </c>
      <c r="DD144">
        <v>139013</v>
      </c>
      <c r="DE144" t="s">
        <v>1045</v>
      </c>
      <c r="DF144" s="30">
        <v>202</v>
      </c>
      <c r="DG144" s="39" t="s">
        <v>267</v>
      </c>
      <c r="DK144" s="30">
        <v>356</v>
      </c>
      <c r="DL144" s="30"/>
      <c r="DM144" s="32"/>
      <c r="DN144" s="32" t="s">
        <v>267</v>
      </c>
      <c r="DO144" s="41">
        <v>138114</v>
      </c>
    </row>
    <row r="145" spans="1:119" ht="15.75" x14ac:dyDescent="0.25">
      <c r="B145" t="s">
        <v>268</v>
      </c>
      <c r="C145" s="52">
        <v>4.5300059360390001</v>
      </c>
      <c r="D145" s="52">
        <v>3.8764657198250001</v>
      </c>
      <c r="E145" s="52">
        <v>-0.65354021621400005</v>
      </c>
      <c r="F145" s="53">
        <v>-0.14426917435464781</v>
      </c>
      <c r="G145" s="45">
        <v>5.6274674392630004</v>
      </c>
      <c r="H145" s="45">
        <v>5.7848068240339998</v>
      </c>
      <c r="I145" s="45">
        <v>0.1573393847709994</v>
      </c>
      <c r="J145" s="46">
        <v>2.7959181722356674E-2</v>
      </c>
      <c r="K145" s="47">
        <v>3</v>
      </c>
      <c r="L145" s="55">
        <f t="shared" si="34"/>
        <v>5.4628234392630004</v>
      </c>
      <c r="M145" s="55">
        <f t="shared" si="35"/>
        <v>5.6201628240339998</v>
      </c>
      <c r="N145" s="55">
        <f t="shared" si="36"/>
        <v>0.1573393847709994</v>
      </c>
      <c r="O145" s="56">
        <f t="shared" si="37"/>
        <v>2.8801843317899058E-2</v>
      </c>
      <c r="P145" s="54"/>
      <c r="Q145" s="42">
        <f t="shared" si="38"/>
        <v>44.75803950202053</v>
      </c>
      <c r="R145" s="42">
        <f t="shared" si="39"/>
        <v>38.300834097331318</v>
      </c>
      <c r="S145" s="42">
        <f t="shared" si="40"/>
        <v>53.974601962859772</v>
      </c>
      <c r="T145" s="42">
        <f t="shared" si="41"/>
        <v>55.529169991740027</v>
      </c>
      <c r="AB145" t="s">
        <v>268</v>
      </c>
      <c r="AC145" s="2">
        <v>4.5300059360390001</v>
      </c>
      <c r="AD145" s="2">
        <v>4.5320802425309994</v>
      </c>
      <c r="AE145" s="2">
        <v>2.0743064919992449E-3</v>
      </c>
      <c r="AF145" s="1">
        <v>4.5790370283995731E-4</v>
      </c>
      <c r="AG145" s="2">
        <v>5.6274674392630004</v>
      </c>
      <c r="AH145" s="2">
        <v>5.6274674392630004</v>
      </c>
      <c r="AI145" s="2">
        <v>0</v>
      </c>
      <c r="AJ145" s="1">
        <v>0</v>
      </c>
      <c r="AM145" t="s">
        <v>268</v>
      </c>
      <c r="AN145" s="2">
        <v>4.5300059360390001</v>
      </c>
      <c r="AO145" s="2">
        <v>4.3906568199509994</v>
      </c>
      <c r="AP145" s="2">
        <v>-0.13934911608800071</v>
      </c>
      <c r="AQ145" s="1">
        <v>-3.0761353970729325E-2</v>
      </c>
      <c r="AR145" s="2">
        <v>4.5300937349470001</v>
      </c>
      <c r="AS145" s="2">
        <v>8.7798907999925291E-5</v>
      </c>
      <c r="AT145" s="1">
        <v>1.9381631997748758E-5</v>
      </c>
      <c r="AU145" s="2">
        <v>4.5318534995270001</v>
      </c>
      <c r="AV145" s="2">
        <v>1.8475634879999703E-3</v>
      </c>
      <c r="AW145" s="1">
        <v>4.0785012516241084E-4</v>
      </c>
      <c r="AX145" s="2">
        <v>4.3317276668450004</v>
      </c>
      <c r="AY145" s="2">
        <v>-0.19827826919399971</v>
      </c>
      <c r="AZ145" s="1">
        <v>-4.3769979994192368E-2</v>
      </c>
      <c r="BA145" s="2">
        <v>4.5295220706580004</v>
      </c>
      <c r="BB145" s="2">
        <v>-4.8386538099975951E-4</v>
      </c>
      <c r="BC145" s="1">
        <v>-1.0681340992300054E-4</v>
      </c>
      <c r="BD145" s="2">
        <v>4.1163273927380004</v>
      </c>
      <c r="BE145" s="2">
        <v>-0.41367854330099973</v>
      </c>
      <c r="BF145" s="1">
        <v>-9.1319647069318596E-2</v>
      </c>
      <c r="BG145" s="1"/>
      <c r="BH145" t="s">
        <v>268</v>
      </c>
      <c r="BI145" s="2">
        <v>5.6274674392630004</v>
      </c>
      <c r="BJ145" s="2">
        <v>5.6778160423899999</v>
      </c>
      <c r="BK145" s="2">
        <v>5.0348603126999514E-2</v>
      </c>
      <c r="BL145" s="1">
        <v>8.9469381512038391E-3</v>
      </c>
      <c r="BM145" s="2">
        <v>5.6274674392630004</v>
      </c>
      <c r="BN145" s="2">
        <v>0</v>
      </c>
      <c r="BO145" s="1">
        <v>0</v>
      </c>
      <c r="BP145" s="2">
        <v>5.6274674392630004</v>
      </c>
      <c r="BQ145" s="2">
        <v>0</v>
      </c>
      <c r="BR145" s="1">
        <v>0</v>
      </c>
      <c r="BS145" s="2">
        <v>5.7218710701260003</v>
      </c>
      <c r="BT145" s="2">
        <v>9.4403630862999854E-2</v>
      </c>
      <c r="BU145" s="1">
        <v>1.6775509033485122E-2</v>
      </c>
      <c r="BV145" s="2">
        <v>5.6274674392630004</v>
      </c>
      <c r="BW145" s="2">
        <v>0</v>
      </c>
      <c r="BX145" s="1">
        <v>0</v>
      </c>
      <c r="BY145" s="2">
        <v>5.7785132486429998</v>
      </c>
      <c r="BZ145" s="2">
        <v>0.15104580937999934</v>
      </c>
      <c r="CA145" s="1">
        <v>2.6840814453433962E-2</v>
      </c>
      <c r="CC145" t="s">
        <v>268</v>
      </c>
      <c r="CE145" s="23">
        <v>4.5300059360390001</v>
      </c>
      <c r="CF145" s="23">
        <v>4.2878951109950005</v>
      </c>
      <c r="CG145" s="23">
        <v>-0.24211082504399961</v>
      </c>
      <c r="CH145" s="24">
        <v>-5.3446028208894429E-2</v>
      </c>
      <c r="CI145" s="2">
        <v>5.6274674392630004</v>
      </c>
      <c r="CJ145" s="2">
        <v>5.6274674392630004</v>
      </c>
      <c r="CK145" s="2">
        <v>0</v>
      </c>
      <c r="CL145" s="1">
        <v>0</v>
      </c>
      <c r="CN145" s="25" t="s">
        <v>268</v>
      </c>
      <c r="CO145" s="27">
        <v>0</v>
      </c>
      <c r="CP145" s="27">
        <v>0.16464400000000001</v>
      </c>
      <c r="CQ145" s="28">
        <f t="shared" si="42"/>
        <v>-0.1973682410778709</v>
      </c>
      <c r="CR145" s="27">
        <f t="shared" si="43"/>
        <v>4.6380117430290007</v>
      </c>
      <c r="CU145" s="30">
        <v>351</v>
      </c>
      <c r="CV145" s="30"/>
      <c r="CW145" s="15" t="s">
        <v>268</v>
      </c>
      <c r="CX145" s="36" t="s">
        <v>975</v>
      </c>
      <c r="CY145" s="34" t="s">
        <v>268</v>
      </c>
      <c r="CZ145" s="34" t="s">
        <v>962</v>
      </c>
      <c r="DA145" s="32"/>
      <c r="DB145" s="32"/>
      <c r="DC145" t="s">
        <v>268</v>
      </c>
      <c r="DD145">
        <v>101211</v>
      </c>
      <c r="DE145" t="s">
        <v>1045</v>
      </c>
      <c r="DF145" s="30">
        <v>203</v>
      </c>
      <c r="DG145" s="39" t="s">
        <v>268</v>
      </c>
      <c r="DK145" s="30">
        <v>357</v>
      </c>
      <c r="DL145" s="30"/>
      <c r="DM145" s="32"/>
      <c r="DN145" s="32" t="s">
        <v>268</v>
      </c>
      <c r="DO145" s="41">
        <v>100320</v>
      </c>
    </row>
    <row r="146" spans="1:119" ht="15.75" x14ac:dyDescent="0.25">
      <c r="A146" t="s">
        <v>513</v>
      </c>
      <c r="B146" t="s">
        <v>269</v>
      </c>
      <c r="C146" s="52">
        <v>5.258983133089</v>
      </c>
      <c r="D146" s="52">
        <v>5.0885665924739998</v>
      </c>
      <c r="E146" s="52">
        <v>-0.17041654061500022</v>
      </c>
      <c r="F146" s="53">
        <v>-3.240484639373651E-2</v>
      </c>
      <c r="G146" s="45">
        <v>5.3599127108880005</v>
      </c>
      <c r="H146" s="45">
        <v>5.4589974338290004</v>
      </c>
      <c r="I146" s="45">
        <v>9.9084722940999903E-2</v>
      </c>
      <c r="J146" s="46">
        <v>1.8486256826481806E-2</v>
      </c>
      <c r="K146" s="47">
        <v>4</v>
      </c>
      <c r="L146" s="55">
        <f t="shared" si="34"/>
        <v>5.1127887108880001</v>
      </c>
      <c r="M146" s="55">
        <f t="shared" si="35"/>
        <v>5.211873433829</v>
      </c>
      <c r="N146" s="55">
        <f t="shared" si="36"/>
        <v>9.9084722940999903E-2</v>
      </c>
      <c r="O146" s="56">
        <f t="shared" si="37"/>
        <v>1.9379780496305832E-2</v>
      </c>
      <c r="P146" s="54"/>
      <c r="Q146" s="42">
        <f t="shared" si="38"/>
        <v>41.222677899972567</v>
      </c>
      <c r="R146" s="42">
        <f t="shared" si="39"/>
        <v>39.886863354685474</v>
      </c>
      <c r="S146" s="42">
        <f t="shared" si="40"/>
        <v>40.076729068297084</v>
      </c>
      <c r="T146" s="42">
        <f t="shared" si="41"/>
        <v>40.8534072806506</v>
      </c>
      <c r="AB146" t="s">
        <v>269</v>
      </c>
      <c r="AC146" s="2">
        <v>5.258983133089</v>
      </c>
      <c r="AD146" s="2">
        <v>5.2586001262820004</v>
      </c>
      <c r="AE146" s="2">
        <v>-3.8300680699965284E-4</v>
      </c>
      <c r="AF146" s="1">
        <v>-7.2829061684912431E-5</v>
      </c>
      <c r="AG146" s="2">
        <v>5.3599127108880005</v>
      </c>
      <c r="AH146" s="2">
        <v>5.3597621747329995</v>
      </c>
      <c r="AI146" s="2">
        <v>-1.5053615500093542E-4</v>
      </c>
      <c r="AJ146" s="1">
        <v>-2.8085560926232962E-5</v>
      </c>
      <c r="AM146" t="s">
        <v>269</v>
      </c>
      <c r="AN146" s="2">
        <v>5.258983133089</v>
      </c>
      <c r="AO146" s="2">
        <v>5.2443035180150002</v>
      </c>
      <c r="AP146" s="2">
        <v>-1.4679615073999841E-2</v>
      </c>
      <c r="AQ146" s="1">
        <v>-2.7913409688723207E-3</v>
      </c>
      <c r="AR146" s="2">
        <v>5.2589674100409995</v>
      </c>
      <c r="AS146" s="2">
        <v>-1.5723048000459983E-5</v>
      </c>
      <c r="AT146" s="1">
        <v>-2.9897506043577369E-6</v>
      </c>
      <c r="AU146" s="2">
        <v>5.2590572006079999</v>
      </c>
      <c r="AV146" s="2">
        <v>7.4067518999854087E-5</v>
      </c>
      <c r="AW146" s="1">
        <v>1.4084000105234909E-5</v>
      </c>
      <c r="AX146" s="2">
        <v>5.2707487427040007</v>
      </c>
      <c r="AY146" s="2">
        <v>1.1765609615000727E-2</v>
      </c>
      <c r="AZ146" s="1">
        <v>2.2372404164928156E-3</v>
      </c>
      <c r="BA146" s="2">
        <v>5.2590690186569997</v>
      </c>
      <c r="BB146" s="2">
        <v>8.5885567999710588E-5</v>
      </c>
      <c r="BC146" s="1">
        <v>1.6331211914205832E-5</v>
      </c>
      <c r="BD146" s="2">
        <v>5.2465536361530001</v>
      </c>
      <c r="BE146" s="2">
        <v>-1.2429496935999929E-2</v>
      </c>
      <c r="BF146" s="1">
        <v>-2.3634791406336271E-3</v>
      </c>
      <c r="BG146" s="1"/>
      <c r="BH146" t="s">
        <v>269</v>
      </c>
      <c r="BI146" s="2">
        <v>5.3599127108880005</v>
      </c>
      <c r="BJ146" s="2">
        <v>5.3917415520740004</v>
      </c>
      <c r="BK146" s="2">
        <v>3.1828841185999934E-2</v>
      </c>
      <c r="BL146" s="1">
        <v>5.9383133462870726E-3</v>
      </c>
      <c r="BM146" s="2">
        <v>5.3599064537030001</v>
      </c>
      <c r="BN146" s="2">
        <v>-6.2571850003578788E-6</v>
      </c>
      <c r="BO146" s="1">
        <v>-1.1674042727686929E-6</v>
      </c>
      <c r="BP146" s="2">
        <v>5.3598818050100006</v>
      </c>
      <c r="BQ146" s="2">
        <v>-3.0905877999920506E-5</v>
      </c>
      <c r="BR146" s="1">
        <v>-5.7661159177348229E-6</v>
      </c>
      <c r="BS146" s="2">
        <v>5.4298684578419998</v>
      </c>
      <c r="BT146" s="2">
        <v>6.9955746953999309E-2</v>
      </c>
      <c r="BU146" s="1">
        <v>1.3051657877168941E-2</v>
      </c>
      <c r="BV146" s="2">
        <v>5.3599470150829998</v>
      </c>
      <c r="BW146" s="2">
        <v>3.4304194999279503E-5</v>
      </c>
      <c r="BX146" s="1">
        <v>6.4001406085578159E-6</v>
      </c>
      <c r="BY146" s="2">
        <v>5.4630976924079997</v>
      </c>
      <c r="BZ146" s="2">
        <v>0.10318498151999922</v>
      </c>
      <c r="CA146" s="1">
        <v>1.9251242899980755E-2</v>
      </c>
      <c r="CC146" t="s">
        <v>269</v>
      </c>
      <c r="CE146" s="23">
        <v>5.258983133089</v>
      </c>
      <c r="CF146" s="23">
        <v>5.0952174549610003</v>
      </c>
      <c r="CG146" s="23">
        <v>-0.16376567812799969</v>
      </c>
      <c r="CH146" s="24">
        <v>-3.1140179381371712E-2</v>
      </c>
      <c r="CI146" s="2">
        <v>5.3599127108880005</v>
      </c>
      <c r="CJ146" s="2">
        <v>5.3194590861219995</v>
      </c>
      <c r="CK146" s="2">
        <v>-4.0453624766001006E-2</v>
      </c>
      <c r="CL146" s="1">
        <v>-7.5474409655635743E-3</v>
      </c>
      <c r="CN146" s="25" t="s">
        <v>269</v>
      </c>
      <c r="CO146" s="27">
        <v>0</v>
      </c>
      <c r="CP146" s="27">
        <v>0.24712400000000001</v>
      </c>
      <c r="CQ146" s="28">
        <f t="shared" si="42"/>
        <v>-0.31878850097624634</v>
      </c>
      <c r="CR146" s="27">
        <f t="shared" si="43"/>
        <v>3.9127755803810005</v>
      </c>
      <c r="CU146" s="30">
        <v>352</v>
      </c>
      <c r="CV146" s="30"/>
      <c r="CW146" s="15" t="s">
        <v>269</v>
      </c>
      <c r="CX146" s="36" t="s">
        <v>975</v>
      </c>
      <c r="CY146" s="34" t="s">
        <v>269</v>
      </c>
      <c r="CZ146" s="34" t="s">
        <v>962</v>
      </c>
      <c r="DA146" s="32"/>
      <c r="DB146" s="32"/>
      <c r="DC146" t="s">
        <v>269</v>
      </c>
      <c r="DD146">
        <v>127575</v>
      </c>
      <c r="DE146" t="s">
        <v>1045</v>
      </c>
      <c r="DF146" s="30">
        <v>204</v>
      </c>
      <c r="DG146" s="39" t="s">
        <v>269</v>
      </c>
      <c r="DK146" s="30">
        <v>358</v>
      </c>
      <c r="DL146" s="30"/>
      <c r="DM146" s="32"/>
      <c r="DN146" s="32" t="s">
        <v>269</v>
      </c>
      <c r="DO146" s="41">
        <v>126555</v>
      </c>
    </row>
    <row r="147" spans="1:119" ht="15.75" x14ac:dyDescent="0.25">
      <c r="A147" t="s">
        <v>514</v>
      </c>
      <c r="B147" t="s">
        <v>270</v>
      </c>
      <c r="C147" s="52">
        <v>5.0601406351159994</v>
      </c>
      <c r="D147" s="52">
        <v>4.0345064760270004</v>
      </c>
      <c r="E147" s="52">
        <v>-1.025634159088999</v>
      </c>
      <c r="F147" s="53">
        <v>-0.20268886441048239</v>
      </c>
      <c r="G147" s="45">
        <v>5.1776014486620001</v>
      </c>
      <c r="H147" s="45">
        <v>5.2718032705229998</v>
      </c>
      <c r="I147" s="45">
        <v>9.4201821860999679E-2</v>
      </c>
      <c r="J147" s="46">
        <v>1.8194104508631771E-2</v>
      </c>
      <c r="K147" s="47">
        <v>4</v>
      </c>
      <c r="L147" s="55">
        <f t="shared" si="34"/>
        <v>4.9164054486620001</v>
      </c>
      <c r="M147" s="55">
        <f t="shared" si="35"/>
        <v>5.0106072705229998</v>
      </c>
      <c r="N147" s="55">
        <f t="shared" si="36"/>
        <v>9.4201821860999679E-2</v>
      </c>
      <c r="O147" s="56">
        <f t="shared" si="37"/>
        <v>1.9160710572932244E-2</v>
      </c>
      <c r="P147" s="54"/>
      <c r="Q147" s="42">
        <f t="shared" si="38"/>
        <v>36.146959990256306</v>
      </c>
      <c r="R147" s="42">
        <f t="shared" si="39"/>
        <v>28.820373717940111</v>
      </c>
      <c r="S147" s="42">
        <f t="shared" si="40"/>
        <v>35.120192078335286</v>
      </c>
      <c r="T147" s="42">
        <f t="shared" si="41"/>
        <v>35.793119914014056</v>
      </c>
      <c r="AB147" t="s">
        <v>270</v>
      </c>
      <c r="AC147" s="2">
        <v>5.0601406351159994</v>
      </c>
      <c r="AD147" s="2">
        <v>5.0629178113869999</v>
      </c>
      <c r="AE147" s="2">
        <v>2.7771762710004921E-3</v>
      </c>
      <c r="AF147" s="1">
        <v>5.4883381140192913E-4</v>
      </c>
      <c r="AG147" s="2">
        <v>5.1776014486620001</v>
      </c>
      <c r="AH147" s="2">
        <v>5.1782378902649997</v>
      </c>
      <c r="AI147" s="2">
        <v>6.364416029995823E-4</v>
      </c>
      <c r="AJ147" s="1">
        <v>1.2292209226804276E-4</v>
      </c>
      <c r="AM147" t="s">
        <v>270</v>
      </c>
      <c r="AN147" s="2">
        <v>5.0601406351159994</v>
      </c>
      <c r="AO147" s="2">
        <v>4.891885377865</v>
      </c>
      <c r="AP147" s="2">
        <v>-0.16825525725099943</v>
      </c>
      <c r="AQ147" s="1">
        <v>-3.3251102960133901E-2</v>
      </c>
      <c r="AR147" s="2">
        <v>5.0602585958060002</v>
      </c>
      <c r="AS147" s="2">
        <v>1.1796069000080678E-4</v>
      </c>
      <c r="AT147" s="1">
        <v>2.3311741413310073E-5</v>
      </c>
      <c r="AU147" s="2">
        <v>5.0629640430619993</v>
      </c>
      <c r="AV147" s="2">
        <v>2.8234079459998895E-3</v>
      </c>
      <c r="AW147" s="1">
        <v>5.5797025213216538E-4</v>
      </c>
      <c r="AX147" s="2">
        <v>4.790514599232</v>
      </c>
      <c r="AY147" s="2">
        <v>-0.26962603588399947</v>
      </c>
      <c r="AZ147" s="1">
        <v>-5.3284296885518979E-2</v>
      </c>
      <c r="BA147" s="2">
        <v>5.0594899015960006</v>
      </c>
      <c r="BB147" s="2">
        <v>-6.5073351999878071E-4</v>
      </c>
      <c r="BC147" s="1">
        <v>-1.2859988820920651E-4</v>
      </c>
      <c r="BD147" s="2">
        <v>4.5278341223339993</v>
      </c>
      <c r="BE147" s="2">
        <v>-0.53230651278200014</v>
      </c>
      <c r="BF147" s="1">
        <v>-0.1051959918046423</v>
      </c>
      <c r="BG147" s="1"/>
      <c r="BH147" t="s">
        <v>270</v>
      </c>
      <c r="BI147" s="2">
        <v>5.1776014486620001</v>
      </c>
      <c r="BJ147" s="2">
        <v>5.1753363128799998</v>
      </c>
      <c r="BK147" s="2">
        <v>-2.2651357820002715E-3</v>
      </c>
      <c r="BL147" s="1">
        <v>-4.3748747454975119E-4</v>
      </c>
      <c r="BM147" s="2">
        <v>5.1776285190399998</v>
      </c>
      <c r="BN147" s="2">
        <v>2.7070377999649509E-5</v>
      </c>
      <c r="BO147" s="1">
        <v>5.2283626439893429E-6</v>
      </c>
      <c r="BP147" s="2">
        <v>5.1782553135839997</v>
      </c>
      <c r="BQ147" s="2">
        <v>6.5386492199959179E-4</v>
      </c>
      <c r="BR147" s="1">
        <v>1.2628722555857675E-4</v>
      </c>
      <c r="BS147" s="2">
        <v>5.2150580013210002</v>
      </c>
      <c r="BT147" s="2">
        <v>3.7456552659000053E-2</v>
      </c>
      <c r="BU147" s="1">
        <v>7.2343445184796145E-3</v>
      </c>
      <c r="BV147" s="2">
        <v>5.1774520547510008</v>
      </c>
      <c r="BW147" s="2">
        <v>-1.4939391099932919E-4</v>
      </c>
      <c r="BX147" s="1">
        <v>-2.8853883884387373E-5</v>
      </c>
      <c r="BY147" s="2">
        <v>5.2661287436030007</v>
      </c>
      <c r="BZ147" s="2">
        <v>8.8527294941000534E-2</v>
      </c>
      <c r="CA147" s="1">
        <v>1.7098128509655339E-2</v>
      </c>
      <c r="CC147" t="s">
        <v>270</v>
      </c>
      <c r="CE147" s="23">
        <v>5.0601406351159994</v>
      </c>
      <c r="CF147" s="23">
        <v>4.5603588534540007</v>
      </c>
      <c r="CG147" s="23">
        <v>-0.49978178166199871</v>
      </c>
      <c r="CH147" s="24">
        <v>-9.8768357976782128E-2</v>
      </c>
      <c r="CI147" s="2">
        <v>5.1776014486620001</v>
      </c>
      <c r="CJ147" s="2">
        <v>5.1299400975179994</v>
      </c>
      <c r="CK147" s="2">
        <v>-4.7661351144000719E-2</v>
      </c>
      <c r="CL147" s="1">
        <v>-9.2052954667488744E-3</v>
      </c>
      <c r="CN147" s="25" t="s">
        <v>270</v>
      </c>
      <c r="CO147" s="27">
        <v>0</v>
      </c>
      <c r="CP147" s="27">
        <v>0.26119599999999998</v>
      </c>
      <c r="CQ147" s="28">
        <f t="shared" si="42"/>
        <v>-0.28148411965138093</v>
      </c>
      <c r="CR147" s="27">
        <f t="shared" si="43"/>
        <v>5.1575421248479998</v>
      </c>
      <c r="CU147" s="30">
        <v>353</v>
      </c>
      <c r="CV147" s="30"/>
      <c r="CW147" s="15" t="s">
        <v>270</v>
      </c>
      <c r="CX147" s="36" t="s">
        <v>975</v>
      </c>
      <c r="CY147" s="34" t="s">
        <v>270</v>
      </c>
      <c r="CZ147" s="34" t="s">
        <v>962</v>
      </c>
      <c r="DA147" s="32"/>
      <c r="DB147" s="32"/>
      <c r="DC147" t="s">
        <v>270</v>
      </c>
      <c r="DD147">
        <v>139988</v>
      </c>
      <c r="DE147" t="s">
        <v>1045</v>
      </c>
      <c r="DF147" s="30">
        <v>205</v>
      </c>
      <c r="DG147" s="39" t="s">
        <v>270</v>
      </c>
      <c r="DK147" s="30">
        <v>359</v>
      </c>
      <c r="DL147" s="30"/>
      <c r="DM147" s="32"/>
      <c r="DN147" s="32" t="s">
        <v>270</v>
      </c>
      <c r="DO147" s="41">
        <v>138692</v>
      </c>
    </row>
    <row r="148" spans="1:119" ht="15.75" x14ac:dyDescent="0.25">
      <c r="A148" t="s">
        <v>515</v>
      </c>
      <c r="B148" t="s">
        <v>381</v>
      </c>
      <c r="C148" s="52">
        <v>5.9553076330719996</v>
      </c>
      <c r="D148" s="52">
        <v>5.4876346811939998</v>
      </c>
      <c r="E148" s="52">
        <v>-0.46767295187799984</v>
      </c>
      <c r="F148" s="53">
        <v>-7.8530443881830891E-2</v>
      </c>
      <c r="G148" s="45">
        <v>5.9228207042720005</v>
      </c>
      <c r="H148" s="45">
        <v>6.0061610922910003</v>
      </c>
      <c r="I148" s="45">
        <v>8.3340388018999789E-2</v>
      </c>
      <c r="J148" s="46">
        <v>1.4071063802233318E-2</v>
      </c>
      <c r="K148" s="47">
        <v>3</v>
      </c>
      <c r="L148" s="55">
        <f t="shared" si="34"/>
        <v>5.7169377042720004</v>
      </c>
      <c r="M148" s="55">
        <f t="shared" si="35"/>
        <v>5.8002780922910002</v>
      </c>
      <c r="N148" s="55">
        <f t="shared" si="36"/>
        <v>8.3340388018999789E-2</v>
      </c>
      <c r="O148" s="56">
        <f t="shared" si="37"/>
        <v>1.4577802370790819E-2</v>
      </c>
      <c r="P148" s="54"/>
      <c r="Q148" s="42">
        <f t="shared" si="38"/>
        <v>43.064529337845649</v>
      </c>
      <c r="R148" s="42">
        <f t="shared" si="39"/>
        <v>39.682652733382504</v>
      </c>
      <c r="S148" s="42">
        <f t="shared" si="40"/>
        <v>41.340808343977784</v>
      </c>
      <c r="T148" s="42">
        <f t="shared" si="41"/>
        <v>41.943466477865037</v>
      </c>
      <c r="AB148" t="s">
        <v>381</v>
      </c>
      <c r="AC148" s="2">
        <v>5.9553076330719996</v>
      </c>
      <c r="AD148" s="2">
        <v>5.9573648662530001</v>
      </c>
      <c r="AE148" s="2">
        <v>2.057233181000484E-3</v>
      </c>
      <c r="AF148" s="1">
        <v>3.4544532503676492E-4</v>
      </c>
      <c r="AG148" s="2">
        <v>5.9228207042720005</v>
      </c>
      <c r="AH148" s="2">
        <v>5.9232422940800005</v>
      </c>
      <c r="AI148" s="2">
        <v>4.2158980800000023E-4</v>
      </c>
      <c r="AJ148" s="1">
        <v>7.1180579161533083E-5</v>
      </c>
      <c r="AM148" t="s">
        <v>381</v>
      </c>
      <c r="AN148" s="2">
        <v>5.9553076330719996</v>
      </c>
      <c r="AO148" s="2">
        <v>5.8445920442229999</v>
      </c>
      <c r="AP148" s="2">
        <v>-0.11071558884899968</v>
      </c>
      <c r="AQ148" s="1">
        <v>-1.859107802158793E-2</v>
      </c>
      <c r="AR148" s="2">
        <v>5.9553948749470003</v>
      </c>
      <c r="AS148" s="2">
        <v>8.7241875000643176E-5</v>
      </c>
      <c r="AT148" s="1">
        <v>1.464943213280153E-5</v>
      </c>
      <c r="AU148" s="2">
        <v>5.9572807863800001</v>
      </c>
      <c r="AV148" s="2">
        <v>1.9731533080005192E-3</v>
      </c>
      <c r="AW148" s="1">
        <v>3.3132684817873689E-4</v>
      </c>
      <c r="AX148" s="2">
        <v>5.9709475780959993</v>
      </c>
      <c r="AY148" s="2">
        <v>1.563994502399968E-2</v>
      </c>
      <c r="AZ148" s="1">
        <v>2.6262194982414259E-3</v>
      </c>
      <c r="BA148" s="2">
        <v>5.9548265780660001</v>
      </c>
      <c r="BB148" s="2">
        <v>-4.810550059994867E-4</v>
      </c>
      <c r="BC148" s="1">
        <v>-8.0777524124532623E-5</v>
      </c>
      <c r="BD148" s="2">
        <v>5.7959645147760002</v>
      </c>
      <c r="BE148" s="2">
        <v>-0.15934311829599945</v>
      </c>
      <c r="BF148" s="1">
        <v>-2.6756488180578429E-2</v>
      </c>
      <c r="BG148" s="1"/>
      <c r="BH148" t="s">
        <v>381</v>
      </c>
      <c r="BI148" s="2">
        <v>5.9228207042720005</v>
      </c>
      <c r="BJ148" s="2">
        <v>5.9343001377700002</v>
      </c>
      <c r="BK148" s="2">
        <v>1.1479433497999736E-2</v>
      </c>
      <c r="BL148" s="1">
        <v>1.9381700158034284E-3</v>
      </c>
      <c r="BM148" s="2">
        <v>5.9228386094040006</v>
      </c>
      <c r="BN148" s="2">
        <v>1.7905132000173296E-5</v>
      </c>
      <c r="BO148" s="1">
        <v>3.0230751350042924E-6</v>
      </c>
      <c r="BP148" s="2">
        <v>5.9232311219930001</v>
      </c>
      <c r="BQ148" s="2">
        <v>4.1041772099958962E-4</v>
      </c>
      <c r="BR148" s="1">
        <v>6.9294301058879653E-5</v>
      </c>
      <c r="BS148" s="2">
        <v>6.0009546031820005</v>
      </c>
      <c r="BT148" s="2">
        <v>7.8133898909999999E-2</v>
      </c>
      <c r="BU148" s="1">
        <v>1.3192008134509919E-2</v>
      </c>
      <c r="BV148" s="2">
        <v>5.9227219325719993</v>
      </c>
      <c r="BW148" s="2">
        <v>-9.8771700001165641E-5</v>
      </c>
      <c r="BX148" s="1">
        <v>-1.6676462944408192E-5</v>
      </c>
      <c r="BY148" s="2">
        <v>6.0002035590770006</v>
      </c>
      <c r="BZ148" s="2">
        <v>7.7382854805000179E-2</v>
      </c>
      <c r="CA148" s="1">
        <v>1.3065202995117787E-2</v>
      </c>
      <c r="CC148" t="s">
        <v>381</v>
      </c>
      <c r="CE148" s="23">
        <v>5.9553076330719996</v>
      </c>
      <c r="CF148" s="23">
        <v>5.6444974812169999</v>
      </c>
      <c r="CG148" s="23">
        <v>-0.31081015185499972</v>
      </c>
      <c r="CH148" s="24">
        <v>-5.2190444390976101E-2</v>
      </c>
      <c r="CI148" s="2">
        <v>5.9228207042720005</v>
      </c>
      <c r="CJ148" s="2">
        <v>5.8454929793570001</v>
      </c>
      <c r="CK148" s="2">
        <v>-7.7327724915000395E-2</v>
      </c>
      <c r="CL148" s="1">
        <v>-1.3055894948706721E-2</v>
      </c>
      <c r="CN148" s="25" t="s">
        <v>381</v>
      </c>
      <c r="CO148" s="27">
        <v>0</v>
      </c>
      <c r="CP148" s="27">
        <v>0.20588300000000001</v>
      </c>
      <c r="CQ148" s="28">
        <f t="shared" si="42"/>
        <v>-0.36958799848632207</v>
      </c>
      <c r="CR148" s="27">
        <f t="shared" si="43"/>
        <v>4.5145349054750001</v>
      </c>
      <c r="CU148" s="30">
        <v>477</v>
      </c>
      <c r="CV148" s="30"/>
      <c r="CW148" s="15" t="s">
        <v>381</v>
      </c>
      <c r="CX148" s="36" t="s">
        <v>975</v>
      </c>
      <c r="CY148" s="34" t="s">
        <v>381</v>
      </c>
      <c r="CZ148" s="34" t="s">
        <v>962</v>
      </c>
      <c r="DA148" s="32"/>
      <c r="DB148" s="32"/>
      <c r="DC148" t="s">
        <v>381</v>
      </c>
      <c r="DD148">
        <v>138288</v>
      </c>
      <c r="DE148" t="s">
        <v>1045</v>
      </c>
      <c r="DF148" s="30">
        <v>206</v>
      </c>
      <c r="DG148" s="39" t="s">
        <v>381</v>
      </c>
      <c r="DK148" s="30">
        <v>470</v>
      </c>
      <c r="DL148" s="30"/>
      <c r="DM148" s="32"/>
      <c r="DN148" s="32" t="s">
        <v>381</v>
      </c>
      <c r="DO148" s="41">
        <v>137397</v>
      </c>
    </row>
    <row r="149" spans="1:119" ht="15.75" x14ac:dyDescent="0.25">
      <c r="A149" t="s">
        <v>516</v>
      </c>
      <c r="B149" t="s">
        <v>382</v>
      </c>
      <c r="C149" s="52">
        <v>2.6906006982349999</v>
      </c>
      <c r="D149" s="52">
        <v>2.2869385528119999</v>
      </c>
      <c r="E149" s="52">
        <v>-0.40366214542300005</v>
      </c>
      <c r="F149" s="53">
        <v>-0.15002677494575739</v>
      </c>
      <c r="G149" s="45">
        <v>2.6958395325950004</v>
      </c>
      <c r="H149" s="45">
        <v>2.7191094603579997</v>
      </c>
      <c r="I149" s="45">
        <v>2.3269927762999298E-2</v>
      </c>
      <c r="J149" s="46">
        <v>8.6317926128933169E-3</v>
      </c>
      <c r="K149" s="47">
        <v>4</v>
      </c>
      <c r="L149" s="55">
        <f t="shared" si="34"/>
        <v>2.5417645325950002</v>
      </c>
      <c r="M149" s="55">
        <f t="shared" si="35"/>
        <v>2.5650344603579995</v>
      </c>
      <c r="N149" s="55">
        <f t="shared" si="36"/>
        <v>2.3269927762999298E-2</v>
      </c>
      <c r="O149" s="56">
        <f t="shared" si="37"/>
        <v>9.1550289039724689E-3</v>
      </c>
      <c r="P149" s="54"/>
      <c r="Q149" s="42">
        <f t="shared" si="38"/>
        <v>31.712701085946986</v>
      </c>
      <c r="R149" s="42">
        <f t="shared" si="39"/>
        <v>26.954946817203538</v>
      </c>
      <c r="S149" s="42">
        <f t="shared" si="40"/>
        <v>29.958447162346925</v>
      </c>
      <c r="T149" s="42">
        <f t="shared" si="41"/>
        <v>30.232717612036343</v>
      </c>
      <c r="AB149" t="s">
        <v>382</v>
      </c>
      <c r="AC149" s="2">
        <v>2.6906006982349999</v>
      </c>
      <c r="AD149" s="2">
        <v>2.6937789772039999</v>
      </c>
      <c r="AE149" s="2">
        <v>3.1782789690000257E-3</v>
      </c>
      <c r="AF149" s="1">
        <v>1.1812525623311318E-3</v>
      </c>
      <c r="AG149" s="2">
        <v>2.6958395325950004</v>
      </c>
      <c r="AH149" s="2">
        <v>2.6965738140340001</v>
      </c>
      <c r="AI149" s="2">
        <v>7.3428143899967324E-4</v>
      </c>
      <c r="AJ149" s="1">
        <v>2.7237579615610799E-4</v>
      </c>
      <c r="AM149" t="s">
        <v>382</v>
      </c>
      <c r="AN149" s="2">
        <v>2.6906006982349999</v>
      </c>
      <c r="AO149" s="2">
        <v>2.673158238739</v>
      </c>
      <c r="AP149" s="2">
        <v>-1.7442459495999874E-2</v>
      </c>
      <c r="AQ149" s="1">
        <v>-6.4827380396659771E-3</v>
      </c>
      <c r="AR149" s="2">
        <v>2.6907354306839997</v>
      </c>
      <c r="AS149" s="2">
        <v>1.3473244899975256E-4</v>
      </c>
      <c r="AT149" s="1">
        <v>5.0075230073394151E-5</v>
      </c>
      <c r="AU149" s="2">
        <v>2.6936065329610002</v>
      </c>
      <c r="AV149" s="2">
        <v>3.0058347260002449E-3</v>
      </c>
      <c r="AW149" s="1">
        <v>1.1171612078938486E-3</v>
      </c>
      <c r="AX149" s="2">
        <v>2.7848726347369999</v>
      </c>
      <c r="AY149" s="2">
        <v>9.4271936501999942E-2</v>
      </c>
      <c r="AZ149" s="1">
        <v>3.5037505403102416E-2</v>
      </c>
      <c r="BA149" s="2">
        <v>2.6898578566589997</v>
      </c>
      <c r="BB149" s="2">
        <v>-7.4284157600024159E-4</v>
      </c>
      <c r="BC149" s="1">
        <v>-2.7608763221073136E-4</v>
      </c>
      <c r="BD149" s="2">
        <v>2.745492711222</v>
      </c>
      <c r="BE149" s="2">
        <v>5.4892012987000083E-2</v>
      </c>
      <c r="BF149" s="1">
        <v>2.0401396990273789E-2</v>
      </c>
      <c r="BG149" s="1"/>
      <c r="BH149" t="s">
        <v>382</v>
      </c>
      <c r="BI149" s="2">
        <v>2.6958395325950004</v>
      </c>
      <c r="BJ149" s="2">
        <v>2.7089758605209999</v>
      </c>
      <c r="BK149" s="2">
        <v>1.3136327925999502E-2</v>
      </c>
      <c r="BL149" s="1">
        <v>4.8728152277500523E-3</v>
      </c>
      <c r="BM149" s="2">
        <v>2.695870697538</v>
      </c>
      <c r="BN149" s="2">
        <v>3.1164942999595269E-5</v>
      </c>
      <c r="BO149" s="1">
        <v>1.1560385038792003E-5</v>
      </c>
      <c r="BP149" s="2">
        <v>2.6965370577450001</v>
      </c>
      <c r="BQ149" s="2">
        <v>6.9752514999965598E-4</v>
      </c>
      <c r="BR149" s="1">
        <v>2.5874134627301872E-4</v>
      </c>
      <c r="BS149" s="2">
        <v>2.7531701977730001</v>
      </c>
      <c r="BT149" s="2">
        <v>5.7330665177999673E-2</v>
      </c>
      <c r="BU149" s="1">
        <v>2.1266349307821557E-2</v>
      </c>
      <c r="BV149" s="2">
        <v>2.6956676464310001</v>
      </c>
      <c r="BW149" s="2">
        <v>-1.718861640003233E-4</v>
      </c>
      <c r="BX149" s="1">
        <v>-6.3759790566935792E-5</v>
      </c>
      <c r="BY149" s="2">
        <v>2.7613994741050001</v>
      </c>
      <c r="BZ149" s="2">
        <v>6.5559941509999664E-2</v>
      </c>
      <c r="CA149" s="1">
        <v>2.4318933199592937E-2</v>
      </c>
      <c r="CC149" t="s">
        <v>382</v>
      </c>
      <c r="CE149" s="23">
        <v>2.6906006982349999</v>
      </c>
      <c r="CF149" s="23">
        <v>2.2317828541170002</v>
      </c>
      <c r="CG149" s="23">
        <v>-0.45881784411799975</v>
      </c>
      <c r="CH149" s="24">
        <v>-0.17052617447805557</v>
      </c>
      <c r="CI149" s="2">
        <v>2.6958395325950004</v>
      </c>
      <c r="CJ149" s="2">
        <v>2.6464867406420001</v>
      </c>
      <c r="CK149" s="2">
        <v>-4.9352791953000352E-2</v>
      </c>
      <c r="CL149" s="1">
        <v>-1.8307021377304913E-2</v>
      </c>
      <c r="CN149" s="25" t="s">
        <v>382</v>
      </c>
      <c r="CO149" s="27">
        <v>0</v>
      </c>
      <c r="CP149" s="27">
        <v>0.15407499999999999</v>
      </c>
      <c r="CQ149" s="28">
        <f t="shared" si="42"/>
        <v>-0.21871269710420585</v>
      </c>
      <c r="CR149" s="27">
        <f t="shared" si="43"/>
        <v>2.7991334603519995</v>
      </c>
      <c r="CU149" s="30">
        <v>478</v>
      </c>
      <c r="CV149" s="30"/>
      <c r="CW149" s="15" t="s">
        <v>382</v>
      </c>
      <c r="CX149" s="36" t="s">
        <v>975</v>
      </c>
      <c r="CY149" s="34" t="s">
        <v>382</v>
      </c>
      <c r="CZ149" s="34" t="s">
        <v>962</v>
      </c>
      <c r="DA149" s="32"/>
      <c r="DB149" s="32"/>
      <c r="DC149" t="s">
        <v>382</v>
      </c>
      <c r="DD149">
        <v>84843</v>
      </c>
      <c r="DE149" t="s">
        <v>1045</v>
      </c>
      <c r="DF149" s="30">
        <v>207</v>
      </c>
      <c r="DG149" s="39" t="s">
        <v>382</v>
      </c>
      <c r="DK149" s="30">
        <v>471</v>
      </c>
      <c r="DL149" s="30"/>
      <c r="DM149" s="32"/>
      <c r="DN149" s="32" t="s">
        <v>382</v>
      </c>
      <c r="DO149" s="41">
        <v>84384</v>
      </c>
    </row>
    <row r="150" spans="1:119" ht="15.75" x14ac:dyDescent="0.25">
      <c r="A150" t="s">
        <v>517</v>
      </c>
      <c r="B150" t="s">
        <v>185</v>
      </c>
      <c r="C150" s="52">
        <v>2.360689237641</v>
      </c>
      <c r="D150" s="52">
        <v>1.7044862051210001</v>
      </c>
      <c r="E150" s="52">
        <v>-0.6562030325199999</v>
      </c>
      <c r="F150" s="53">
        <v>-0.27797095104975927</v>
      </c>
      <c r="G150" s="45">
        <v>2.9406728191910001</v>
      </c>
      <c r="H150" s="45">
        <v>3.0212028255770003</v>
      </c>
      <c r="I150" s="45">
        <v>8.0530006386000164E-2</v>
      </c>
      <c r="J150" s="46">
        <v>2.7384891600472076E-2</v>
      </c>
      <c r="K150" s="47">
        <v>4</v>
      </c>
      <c r="L150" s="55">
        <f t="shared" si="34"/>
        <v>2.763789819191</v>
      </c>
      <c r="M150" s="55">
        <f t="shared" si="35"/>
        <v>2.8443198255770001</v>
      </c>
      <c r="N150" s="55">
        <f t="shared" si="36"/>
        <v>8.0530006386000164E-2</v>
      </c>
      <c r="O150" s="56">
        <f t="shared" si="37"/>
        <v>2.9137529137281657E-2</v>
      </c>
      <c r="P150" s="54"/>
      <c r="Q150" s="42">
        <f t="shared" si="38"/>
        <v>25.331186222581096</v>
      </c>
      <c r="R150" s="42">
        <f t="shared" si="39"/>
        <v>18.289852297071672</v>
      </c>
      <c r="S150" s="42">
        <f t="shared" si="40"/>
        <v>29.65662463050873</v>
      </c>
      <c r="T150" s="42">
        <f t="shared" si="41"/>
        <v>30.520745394793604</v>
      </c>
      <c r="AB150" t="s">
        <v>185</v>
      </c>
      <c r="AC150" s="2">
        <v>2.360689237641</v>
      </c>
      <c r="AD150" s="2">
        <v>2.3627751163479997</v>
      </c>
      <c r="AE150" s="2">
        <v>2.085878706999722E-3</v>
      </c>
      <c r="AF150" s="1">
        <v>8.8358885775414813E-4</v>
      </c>
      <c r="AG150" s="2">
        <v>2.9406728191910001</v>
      </c>
      <c r="AH150" s="2">
        <v>2.9406728191910001</v>
      </c>
      <c r="AI150" s="2">
        <v>0</v>
      </c>
      <c r="AJ150" s="1">
        <v>0</v>
      </c>
      <c r="AM150" t="s">
        <v>185</v>
      </c>
      <c r="AN150" s="2">
        <v>2.360689237641</v>
      </c>
      <c r="AO150" s="2">
        <v>2.2581791662640001</v>
      </c>
      <c r="AP150" s="2">
        <v>-0.10251007137699997</v>
      </c>
      <c r="AQ150" s="1">
        <v>-4.3423789011482375E-2</v>
      </c>
      <c r="AR150" s="2">
        <v>2.3607781089679998</v>
      </c>
      <c r="AS150" s="2">
        <v>8.8871326999750977E-5</v>
      </c>
      <c r="AT150" s="1">
        <v>3.7646347339033368E-5</v>
      </c>
      <c r="AU150" s="2">
        <v>2.3630423616689997</v>
      </c>
      <c r="AV150" s="2">
        <v>2.3531240279996979E-3</v>
      </c>
      <c r="AW150" s="1">
        <v>9.9679533861523348E-4</v>
      </c>
      <c r="AX150" s="2">
        <v>2.3547616201250001</v>
      </c>
      <c r="AY150" s="2">
        <v>-5.9276175159999056E-3</v>
      </c>
      <c r="AZ150" s="1">
        <v>-2.5109690091709323E-3</v>
      </c>
      <c r="BA150" s="2">
        <v>2.3601985494169999</v>
      </c>
      <c r="BB150" s="2">
        <v>-4.9068822400011314E-4</v>
      </c>
      <c r="BC150" s="1">
        <v>-2.0785803407586602E-4</v>
      </c>
      <c r="BD150" s="2">
        <v>2.1909517099440001</v>
      </c>
      <c r="BE150" s="2">
        <v>-0.1697375276969999</v>
      </c>
      <c r="BF150" s="1">
        <v>-7.1901682352148971E-2</v>
      </c>
      <c r="BG150" s="1"/>
      <c r="BH150" t="s">
        <v>185</v>
      </c>
      <c r="BI150" s="2">
        <v>2.9406728191910001</v>
      </c>
      <c r="BJ150" s="2">
        <v>2.9664424212349996</v>
      </c>
      <c r="BK150" s="2">
        <v>2.5769602043999473E-2</v>
      </c>
      <c r="BL150" s="1">
        <v>8.7631653123140963E-3</v>
      </c>
      <c r="BM150" s="2">
        <v>2.9406728191910001</v>
      </c>
      <c r="BN150" s="2">
        <v>0</v>
      </c>
      <c r="BO150" s="1">
        <v>0</v>
      </c>
      <c r="BP150" s="2">
        <v>2.9406728191910001</v>
      </c>
      <c r="BQ150" s="2">
        <v>0</v>
      </c>
      <c r="BR150" s="1">
        <v>0</v>
      </c>
      <c r="BS150" s="2">
        <v>2.9889908230229998</v>
      </c>
      <c r="BT150" s="2">
        <v>4.831800383199969E-2</v>
      </c>
      <c r="BU150" s="1">
        <v>1.6430934960419131E-2</v>
      </c>
      <c r="BV150" s="2">
        <v>2.9406728191910001</v>
      </c>
      <c r="BW150" s="2">
        <v>0</v>
      </c>
      <c r="BX150" s="1">
        <v>0</v>
      </c>
      <c r="BY150" s="2">
        <v>3.0179816253220002</v>
      </c>
      <c r="BZ150" s="2">
        <v>7.7308806131000107E-2</v>
      </c>
      <c r="CA150" s="1">
        <v>2.6289495936602802E-2</v>
      </c>
      <c r="CC150" t="s">
        <v>185</v>
      </c>
      <c r="CE150" s="23">
        <v>2.360689237641</v>
      </c>
      <c r="CF150" s="23">
        <v>1.868567532451</v>
      </c>
      <c r="CG150" s="23">
        <v>-0.49212170518999998</v>
      </c>
      <c r="CH150" s="24">
        <v>-0.20846526401830404</v>
      </c>
      <c r="CI150" s="2">
        <v>2.9406728191910001</v>
      </c>
      <c r="CJ150" s="2">
        <v>2.9406728191910001</v>
      </c>
      <c r="CK150" s="2">
        <v>0</v>
      </c>
      <c r="CL150" s="1">
        <v>0</v>
      </c>
      <c r="CN150" s="25" t="s">
        <v>185</v>
      </c>
      <c r="CO150" s="27">
        <v>0</v>
      </c>
      <c r="CP150" s="27">
        <v>0.17688300000000001</v>
      </c>
      <c r="CQ150" s="28">
        <f t="shared" si="42"/>
        <v>-0.20616945552668497</v>
      </c>
      <c r="CR150" s="27">
        <f t="shared" si="43"/>
        <v>3.7926680009089999</v>
      </c>
      <c r="CU150" s="30">
        <v>258</v>
      </c>
      <c r="CV150" s="30"/>
      <c r="CW150" s="15" t="s">
        <v>185</v>
      </c>
      <c r="CX150" s="36" t="s">
        <v>975</v>
      </c>
      <c r="CY150" s="34" t="s">
        <v>185</v>
      </c>
      <c r="CZ150" s="34" t="s">
        <v>976</v>
      </c>
      <c r="DA150" s="32"/>
      <c r="DB150" s="32"/>
      <c r="DC150" t="s">
        <v>185</v>
      </c>
      <c r="DD150">
        <v>93193</v>
      </c>
      <c r="DE150" t="s">
        <v>1045</v>
      </c>
      <c r="DF150" s="30">
        <v>208</v>
      </c>
      <c r="DG150" s="39" t="s">
        <v>185</v>
      </c>
      <c r="DK150" s="30">
        <v>274</v>
      </c>
      <c r="DL150" s="30"/>
      <c r="DM150" s="32"/>
      <c r="DN150" s="32" t="s">
        <v>185</v>
      </c>
      <c r="DO150" s="41">
        <v>92653</v>
      </c>
    </row>
    <row r="151" spans="1:119" ht="15.75" x14ac:dyDescent="0.25">
      <c r="A151" t="s">
        <v>518</v>
      </c>
      <c r="B151" t="s">
        <v>187</v>
      </c>
      <c r="C151" s="52">
        <v>6.7779884924990004</v>
      </c>
      <c r="D151" s="52">
        <v>6.0508939919570004</v>
      </c>
      <c r="E151" s="52">
        <v>-0.72709450054199998</v>
      </c>
      <c r="F151" s="53">
        <v>-0.10727290277147179</v>
      </c>
      <c r="G151" s="45">
        <v>6.8848250165410008</v>
      </c>
      <c r="H151" s="45">
        <v>7.0345643763849992</v>
      </c>
      <c r="I151" s="45">
        <v>0.14973935984399844</v>
      </c>
      <c r="J151" s="46">
        <v>2.1749188902295279E-2</v>
      </c>
      <c r="K151" s="47">
        <v>3</v>
      </c>
      <c r="L151" s="55">
        <f t="shared" si="34"/>
        <v>6.6550530165410011</v>
      </c>
      <c r="M151" s="55">
        <f t="shared" si="35"/>
        <v>6.8047923763849996</v>
      </c>
      <c r="N151" s="55">
        <f t="shared" si="36"/>
        <v>0.14973935984399844</v>
      </c>
      <c r="O151" s="56">
        <f t="shared" si="37"/>
        <v>2.2500100220362522E-2</v>
      </c>
      <c r="P151" s="54"/>
      <c r="Q151" s="42">
        <f t="shared" si="38"/>
        <v>41.114350573521293</v>
      </c>
      <c r="R151" s="42">
        <f t="shared" si="39"/>
        <v>36.703894841935742</v>
      </c>
      <c r="S151" s="42">
        <f t="shared" si="40"/>
        <v>40.368640801063961</v>
      </c>
      <c r="T151" s="42">
        <f t="shared" si="41"/>
        <v>41.276939264847712</v>
      </c>
      <c r="AB151" t="s">
        <v>187</v>
      </c>
      <c r="AC151" s="2">
        <v>6.7779884924990004</v>
      </c>
      <c r="AD151" s="2">
        <v>6.7808106827539998</v>
      </c>
      <c r="AE151" s="2">
        <v>2.8221902549994127E-3</v>
      </c>
      <c r="AF151" s="1">
        <v>4.1637578141695683E-4</v>
      </c>
      <c r="AG151" s="2">
        <v>6.8848250165410008</v>
      </c>
      <c r="AH151" s="2">
        <v>6.8854805180500005</v>
      </c>
      <c r="AI151" s="2">
        <v>6.5550150899973403E-4</v>
      </c>
      <c r="AJ151" s="1">
        <v>9.5209610618261442E-5</v>
      </c>
      <c r="AM151" t="s">
        <v>187</v>
      </c>
      <c r="AN151" s="2">
        <v>6.7779884924990004</v>
      </c>
      <c r="AO151" s="2">
        <v>6.6497912752949997</v>
      </c>
      <c r="AP151" s="2">
        <v>-0.12819721720400068</v>
      </c>
      <c r="AQ151" s="1">
        <v>-1.8913755511074229E-2</v>
      </c>
      <c r="AR151" s="2">
        <v>6.7781082096929994</v>
      </c>
      <c r="AS151" s="2">
        <v>1.1971719399905822E-4</v>
      </c>
      <c r="AT151" s="1">
        <v>1.7662643442305294E-5</v>
      </c>
      <c r="AU151" s="2">
        <v>6.7807255076019999</v>
      </c>
      <c r="AV151" s="2">
        <v>2.7370151029995071E-3</v>
      </c>
      <c r="AW151" s="1">
        <v>4.0380934639067047E-4</v>
      </c>
      <c r="AX151" s="2">
        <v>6.6923303466129997</v>
      </c>
      <c r="AY151" s="2">
        <v>-8.5658145886000625E-2</v>
      </c>
      <c r="AZ151" s="1">
        <v>-1.2637694203936163E-2</v>
      </c>
      <c r="BA151" s="2">
        <v>6.7773283118640002</v>
      </c>
      <c r="BB151" s="2">
        <v>-6.6018063500017377E-4</v>
      </c>
      <c r="BC151" s="1">
        <v>-9.7400672150856575E-5</v>
      </c>
      <c r="BD151" s="2">
        <v>6.4885251393000001</v>
      </c>
      <c r="BE151" s="2">
        <v>-0.2894633531990003</v>
      </c>
      <c r="BF151" s="1">
        <v>-4.2706380147936346E-2</v>
      </c>
      <c r="BG151" s="1"/>
      <c r="BH151" t="s">
        <v>187</v>
      </c>
      <c r="BI151" s="2">
        <v>6.8848250165410008</v>
      </c>
      <c r="BJ151" s="2">
        <v>6.9050218563419996</v>
      </c>
      <c r="BK151" s="2">
        <v>2.0196839800998845E-2</v>
      </c>
      <c r="BL151" s="1">
        <v>2.9335298649530417E-3</v>
      </c>
      <c r="BM151" s="2">
        <v>6.8848528575130006</v>
      </c>
      <c r="BN151" s="2">
        <v>2.7840971999815167E-5</v>
      </c>
      <c r="BO151" s="1">
        <v>4.0438169354960202E-6</v>
      </c>
      <c r="BP151" s="2">
        <v>6.8854644084860004</v>
      </c>
      <c r="BQ151" s="2">
        <v>6.3939194499962326E-4</v>
      </c>
      <c r="BR151" s="1">
        <v>9.2869745195188659E-5</v>
      </c>
      <c r="BS151" s="2">
        <v>6.9583628940070001</v>
      </c>
      <c r="BT151" s="2">
        <v>7.3537877465999379E-2</v>
      </c>
      <c r="BU151" s="1">
        <v>1.0681154174481181E-2</v>
      </c>
      <c r="BV151" s="2">
        <v>6.884671432537</v>
      </c>
      <c r="BW151" s="2">
        <v>-1.5358400400078409E-4</v>
      </c>
      <c r="BX151" s="1">
        <v>-2.2307611832079082E-5</v>
      </c>
      <c r="BY151" s="2">
        <v>7.0269442281470003</v>
      </c>
      <c r="BZ151" s="2">
        <v>0.1421192116059995</v>
      </c>
      <c r="CA151" s="1">
        <v>2.0642385429484961E-2</v>
      </c>
      <c r="CC151" t="s">
        <v>187</v>
      </c>
      <c r="CE151" s="23">
        <v>6.7779884924990004</v>
      </c>
      <c r="CF151" s="23">
        <v>6.3364599312079992</v>
      </c>
      <c r="CG151" s="23">
        <v>-0.44152856129100115</v>
      </c>
      <c r="CH151" s="24">
        <v>-6.5141533034413932E-2</v>
      </c>
      <c r="CI151" s="2">
        <v>6.8848250165410008</v>
      </c>
      <c r="CJ151" s="2">
        <v>6.8440606704390001</v>
      </c>
      <c r="CK151" s="2">
        <v>-4.0764346102000637E-2</v>
      </c>
      <c r="CL151" s="1">
        <v>-5.9208979173854181E-3</v>
      </c>
      <c r="CN151" s="25" t="s">
        <v>187</v>
      </c>
      <c r="CO151" s="27">
        <v>0</v>
      </c>
      <c r="CP151" s="27">
        <v>0.229772</v>
      </c>
      <c r="CQ151" s="28">
        <f t="shared" si="42"/>
        <v>-0.29573618394590667</v>
      </c>
      <c r="CR151" s="27">
        <f t="shared" si="43"/>
        <v>3.7476699825309998</v>
      </c>
      <c r="CU151" s="30">
        <v>260</v>
      </c>
      <c r="CV151" s="30"/>
      <c r="CW151" s="15" t="s">
        <v>187</v>
      </c>
      <c r="CX151" s="36" t="s">
        <v>975</v>
      </c>
      <c r="CY151" s="34" t="s">
        <v>187</v>
      </c>
      <c r="CZ151" s="34" t="s">
        <v>976</v>
      </c>
      <c r="DA151" s="32"/>
      <c r="DB151" s="32"/>
      <c r="DC151" t="s">
        <v>187</v>
      </c>
      <c r="DD151">
        <v>164857</v>
      </c>
      <c r="DE151" t="s">
        <v>1045</v>
      </c>
      <c r="DF151" s="30">
        <v>209</v>
      </c>
      <c r="DG151" s="39" t="s">
        <v>187</v>
      </c>
      <c r="DK151" s="30">
        <v>276</v>
      </c>
      <c r="DL151" s="30"/>
      <c r="DM151" s="32"/>
      <c r="DN151" s="32" t="s">
        <v>187</v>
      </c>
      <c r="DO151" s="41">
        <v>164205</v>
      </c>
    </row>
    <row r="152" spans="1:119" ht="15.75" x14ac:dyDescent="0.25">
      <c r="A152" t="s">
        <v>838</v>
      </c>
      <c r="B152" t="s">
        <v>202</v>
      </c>
      <c r="C152" s="52">
        <v>6.0534189309670001</v>
      </c>
      <c r="D152" s="52">
        <v>6.1245465476799996</v>
      </c>
      <c r="E152" s="52">
        <v>7.1127616712999497E-2</v>
      </c>
      <c r="F152" s="53">
        <v>1.1749990794315842E-2</v>
      </c>
      <c r="G152" s="45">
        <v>6.4746908386340003</v>
      </c>
      <c r="H152" s="45">
        <v>6.6546025652459999</v>
      </c>
      <c r="I152" s="45">
        <v>0.17991172661199961</v>
      </c>
      <c r="J152" s="46">
        <v>2.778692158372716E-2</v>
      </c>
      <c r="K152" s="47">
        <v>2</v>
      </c>
      <c r="L152" s="55">
        <f t="shared" si="34"/>
        <v>6.3184998386340006</v>
      </c>
      <c r="M152" s="55">
        <f t="shared" si="35"/>
        <v>6.4984115652460002</v>
      </c>
      <c r="N152" s="55">
        <f t="shared" si="36"/>
        <v>0.17991172661199961</v>
      </c>
      <c r="O152" s="56">
        <f t="shared" si="37"/>
        <v>2.8473804100135076E-2</v>
      </c>
      <c r="P152" s="54"/>
      <c r="Q152" s="42">
        <f t="shared" si="38"/>
        <v>49.023476927170393</v>
      </c>
      <c r="R152" s="42">
        <f t="shared" si="39"/>
        <v>49.599502329770004</v>
      </c>
      <c r="S152" s="42">
        <f t="shared" si="40"/>
        <v>51.170228689941702</v>
      </c>
      <c r="T152" s="42">
        <f t="shared" si="41"/>
        <v>52.627239757418209</v>
      </c>
      <c r="AB152" t="s">
        <v>202</v>
      </c>
      <c r="AC152" s="2">
        <v>6.0534189309670001</v>
      </c>
      <c r="AD152" s="2">
        <v>6.0495522776900001</v>
      </c>
      <c r="AE152" s="2">
        <v>-3.8666532769999762E-3</v>
      </c>
      <c r="AF152" s="1">
        <v>-6.3875527550549024E-4</v>
      </c>
      <c r="AG152" s="2">
        <v>6.4746908386340003</v>
      </c>
      <c r="AH152" s="2">
        <v>6.4746908386340003</v>
      </c>
      <c r="AI152" s="2">
        <v>0</v>
      </c>
      <c r="AJ152" s="1">
        <v>0</v>
      </c>
      <c r="AM152" t="s">
        <v>202</v>
      </c>
      <c r="AN152" s="2">
        <v>6.0534189309670001</v>
      </c>
      <c r="AO152" s="2">
        <v>5.9584647348160003</v>
      </c>
      <c r="AP152" s="2">
        <v>-9.495419615099987E-2</v>
      </c>
      <c r="AQ152" s="1">
        <v>-1.5686044074242102E-2</v>
      </c>
      <c r="AR152" s="2">
        <v>6.0532558144349995</v>
      </c>
      <c r="AS152" s="2">
        <v>-1.6311653200062892E-4</v>
      </c>
      <c r="AT152" s="1">
        <v>-2.6946182621887687E-5</v>
      </c>
      <c r="AU152" s="2">
        <v>6.0504397812249993</v>
      </c>
      <c r="AV152" s="2">
        <v>-2.9791497420008639E-3</v>
      </c>
      <c r="AW152" s="1">
        <v>-4.9214332858422559E-4</v>
      </c>
      <c r="AX152" s="2">
        <v>6.0295735229140002</v>
      </c>
      <c r="AY152" s="2">
        <v>-2.384540805299995E-2</v>
      </c>
      <c r="AZ152" s="1">
        <v>-3.9391636899630171E-3</v>
      </c>
      <c r="BA152" s="2">
        <v>6.0543170199859997</v>
      </c>
      <c r="BB152" s="2">
        <v>8.980890189995705E-4</v>
      </c>
      <c r="BC152" s="1">
        <v>1.4836062549797885E-4</v>
      </c>
      <c r="BD152" s="2">
        <v>5.8972970384280003</v>
      </c>
      <c r="BE152" s="2">
        <v>-0.15612189253899977</v>
      </c>
      <c r="BF152" s="1">
        <v>-2.5790696847419442E-2</v>
      </c>
      <c r="BG152" s="1"/>
      <c r="BH152" t="s">
        <v>202</v>
      </c>
      <c r="BI152" s="2">
        <v>6.4746908386340003</v>
      </c>
      <c r="BJ152" s="2">
        <v>6.5322625911499994</v>
      </c>
      <c r="BK152" s="2">
        <v>5.7571752515999108E-2</v>
      </c>
      <c r="BL152" s="1">
        <v>8.8918149068172841E-3</v>
      </c>
      <c r="BM152" s="2">
        <v>6.4746908386340003</v>
      </c>
      <c r="BN152" s="2">
        <v>0</v>
      </c>
      <c r="BO152" s="1">
        <v>0</v>
      </c>
      <c r="BP152" s="2">
        <v>6.4746908386340003</v>
      </c>
      <c r="BQ152" s="2">
        <v>0</v>
      </c>
      <c r="BR152" s="1">
        <v>0</v>
      </c>
      <c r="BS152" s="2">
        <v>6.5826378746009997</v>
      </c>
      <c r="BT152" s="2">
        <v>0.10794703596699939</v>
      </c>
      <c r="BU152" s="1">
        <v>1.6672152950205348E-2</v>
      </c>
      <c r="BV152" s="2">
        <v>6.4746908386340003</v>
      </c>
      <c r="BW152" s="2">
        <v>0</v>
      </c>
      <c r="BX152" s="1">
        <v>0</v>
      </c>
      <c r="BY152" s="2">
        <v>6.6474060961820003</v>
      </c>
      <c r="BZ152" s="2">
        <v>0.17271525754799999</v>
      </c>
      <c r="CA152" s="1">
        <v>2.6675444720452263E-2</v>
      </c>
      <c r="CC152" t="s">
        <v>202</v>
      </c>
      <c r="CE152" s="23">
        <v>6.0534189309670001</v>
      </c>
      <c r="CF152" s="23">
        <v>6.2713423110670004</v>
      </c>
      <c r="CG152" s="23">
        <v>0.21792338010000023</v>
      </c>
      <c r="CH152" s="24">
        <v>3.6000049325049466E-2</v>
      </c>
      <c r="CI152" s="2">
        <v>6.4746908386340003</v>
      </c>
      <c r="CJ152" s="2">
        <v>6.4746908386340003</v>
      </c>
      <c r="CK152" s="2">
        <v>0</v>
      </c>
      <c r="CL152" s="1">
        <v>0</v>
      </c>
      <c r="CN152" s="25" t="s">
        <v>202</v>
      </c>
      <c r="CO152" s="27">
        <v>0</v>
      </c>
      <c r="CP152" s="27">
        <v>0.156191</v>
      </c>
      <c r="CQ152" s="28">
        <f t="shared" si="42"/>
        <v>-0.23546389350572983</v>
      </c>
      <c r="CR152" s="27">
        <f t="shared" si="43"/>
        <v>4.3040421192349996</v>
      </c>
      <c r="CU152" s="30">
        <v>278</v>
      </c>
      <c r="CV152" s="30"/>
      <c r="CW152" s="15" t="s">
        <v>202</v>
      </c>
      <c r="CX152" s="36" t="s">
        <v>975</v>
      </c>
      <c r="CY152" s="34" t="s">
        <v>202</v>
      </c>
      <c r="CZ152" s="34" t="s">
        <v>976</v>
      </c>
      <c r="DA152" s="32"/>
      <c r="DB152" s="32"/>
      <c r="DC152" t="s">
        <v>202</v>
      </c>
      <c r="DD152">
        <v>123480</v>
      </c>
      <c r="DE152" t="s">
        <v>1045</v>
      </c>
      <c r="DF152" s="30">
        <v>210</v>
      </c>
      <c r="DG152" s="39" t="s">
        <v>202</v>
      </c>
      <c r="DK152" s="30">
        <v>291</v>
      </c>
      <c r="DL152" s="30"/>
      <c r="DM152" s="32"/>
      <c r="DN152" s="32" t="s">
        <v>202</v>
      </c>
      <c r="DO152" s="41">
        <v>122749</v>
      </c>
    </row>
    <row r="153" spans="1:119" ht="15.75" x14ac:dyDescent="0.25">
      <c r="B153" t="s">
        <v>203</v>
      </c>
      <c r="C153" s="52">
        <v>4.75321043853</v>
      </c>
      <c r="D153" s="52">
        <v>4.8662595792759999</v>
      </c>
      <c r="E153" s="52">
        <v>0.11304914074599992</v>
      </c>
      <c r="F153" s="53">
        <v>2.3783744104744924E-2</v>
      </c>
      <c r="G153" s="45">
        <v>5.6214590301170002</v>
      </c>
      <c r="H153" s="45">
        <v>5.7771835805150005</v>
      </c>
      <c r="I153" s="45">
        <v>0.15572455039800026</v>
      </c>
      <c r="J153" s="46">
        <v>2.7701802959641805E-2</v>
      </c>
      <c r="K153" s="47">
        <v>1</v>
      </c>
      <c r="L153" s="55">
        <f t="shared" si="34"/>
        <v>5.531336030117</v>
      </c>
      <c r="M153" s="55">
        <f t="shared" si="35"/>
        <v>5.6870605805150003</v>
      </c>
      <c r="N153" s="55">
        <f t="shared" si="36"/>
        <v>0.15572455039800026</v>
      </c>
      <c r="O153" s="56">
        <f t="shared" si="37"/>
        <v>2.8153153153254791E-2</v>
      </c>
      <c r="P153" s="54"/>
      <c r="Q153" s="42">
        <f t="shared" si="38"/>
        <v>62.911433392408085</v>
      </c>
      <c r="R153" s="42">
        <f t="shared" si="39"/>
        <v>64.407702825475823</v>
      </c>
      <c r="S153" s="42">
        <f t="shared" si="40"/>
        <v>73.210366494388126</v>
      </c>
      <c r="T153" s="42">
        <f t="shared" si="41"/>
        <v>75.271469154710545</v>
      </c>
      <c r="AB153" t="s">
        <v>203</v>
      </c>
      <c r="AC153" s="2">
        <v>4.75321043853</v>
      </c>
      <c r="AD153" s="2">
        <v>4.7512260498950001</v>
      </c>
      <c r="AE153" s="2">
        <v>-1.9843886349999451E-3</v>
      </c>
      <c r="AF153" s="1">
        <v>-4.1748385868092271E-4</v>
      </c>
      <c r="AG153" s="2">
        <v>5.6214590301170002</v>
      </c>
      <c r="AH153" s="2">
        <v>5.6214590301170002</v>
      </c>
      <c r="AI153" s="2">
        <v>0</v>
      </c>
      <c r="AJ153" s="1">
        <v>0</v>
      </c>
      <c r="AM153" t="s">
        <v>203</v>
      </c>
      <c r="AN153" s="2">
        <v>4.75321043853</v>
      </c>
      <c r="AO153" s="2">
        <v>4.6748171282689999</v>
      </c>
      <c r="AP153" s="2">
        <v>-7.839331026100016E-2</v>
      </c>
      <c r="AQ153" s="1">
        <v>-1.6492707670911461E-2</v>
      </c>
      <c r="AR153" s="2">
        <v>4.7531263879110002</v>
      </c>
      <c r="AS153" s="2">
        <v>-8.4050618999853555E-5</v>
      </c>
      <c r="AT153" s="1">
        <v>-1.7682915597115335E-5</v>
      </c>
      <c r="AU153" s="2">
        <v>4.7513939613579996</v>
      </c>
      <c r="AV153" s="2">
        <v>-1.8164771720003969E-3</v>
      </c>
      <c r="AW153" s="1">
        <v>-3.821579531332867E-4</v>
      </c>
      <c r="AX153" s="2">
        <v>4.7185203005149994</v>
      </c>
      <c r="AY153" s="2">
        <v>-3.4690138015000649E-2</v>
      </c>
      <c r="AZ153" s="1">
        <v>-7.2982541933761056E-3</v>
      </c>
      <c r="BA153" s="2">
        <v>4.7536737371709998</v>
      </c>
      <c r="BB153" s="2">
        <v>4.6329864099980966E-4</v>
      </c>
      <c r="BC153" s="1">
        <v>9.747067734352018E-5</v>
      </c>
      <c r="BD153" s="2">
        <v>4.6076312764109995</v>
      </c>
      <c r="BE153" s="2">
        <v>-0.14557916211900057</v>
      </c>
      <c r="BF153" s="1">
        <v>-3.0627544057153729E-2</v>
      </c>
      <c r="BG153" s="1"/>
      <c r="BH153" t="s">
        <v>203</v>
      </c>
      <c r="BI153" s="2">
        <v>5.6214590301170002</v>
      </c>
      <c r="BJ153" s="2">
        <v>5.6712908862439999</v>
      </c>
      <c r="BK153" s="2">
        <v>4.9831856126999696E-2</v>
      </c>
      <c r="BL153" s="1">
        <v>8.8645769470212677E-3</v>
      </c>
      <c r="BM153" s="2">
        <v>5.6214590301170002</v>
      </c>
      <c r="BN153" s="2">
        <v>0</v>
      </c>
      <c r="BO153" s="1">
        <v>0</v>
      </c>
      <c r="BP153" s="2">
        <v>5.6214590301170002</v>
      </c>
      <c r="BQ153" s="2">
        <v>0</v>
      </c>
      <c r="BR153" s="1">
        <v>0</v>
      </c>
      <c r="BS153" s="2">
        <v>5.7148937603559995</v>
      </c>
      <c r="BT153" s="2">
        <v>9.3434730238999286E-2</v>
      </c>
      <c r="BU153" s="1">
        <v>1.6621081775820504E-2</v>
      </c>
      <c r="BV153" s="2">
        <v>5.6214590301170002</v>
      </c>
      <c r="BW153" s="2">
        <v>0</v>
      </c>
      <c r="BX153" s="1">
        <v>0</v>
      </c>
      <c r="BY153" s="2">
        <v>5.7709545984990003</v>
      </c>
      <c r="BZ153" s="2">
        <v>0.14949556838200007</v>
      </c>
      <c r="CA153" s="1">
        <v>2.6593730841241867E-2</v>
      </c>
      <c r="CC153" t="s">
        <v>203</v>
      </c>
      <c r="CE153" s="23">
        <v>4.75321043853</v>
      </c>
      <c r="CF153" s="23">
        <v>5.0094303205439994</v>
      </c>
      <c r="CG153" s="23">
        <v>0.25621988201399937</v>
      </c>
      <c r="CH153" s="24">
        <v>5.3904594658182044E-2</v>
      </c>
      <c r="CI153" s="2">
        <v>5.6214590301170002</v>
      </c>
      <c r="CJ153" s="2">
        <v>5.6214590301170002</v>
      </c>
      <c r="CK153" s="2">
        <v>0</v>
      </c>
      <c r="CL153" s="1">
        <v>0</v>
      </c>
      <c r="CN153" s="25" t="s">
        <v>203</v>
      </c>
      <c r="CO153" s="27">
        <v>0</v>
      </c>
      <c r="CP153" s="27">
        <v>9.0122999999999995E-2</v>
      </c>
      <c r="CQ153" s="28">
        <f t="shared" si="42"/>
        <v>-8.3473507430549182E-2</v>
      </c>
      <c r="CR153" s="27">
        <f t="shared" si="43"/>
        <v>5.3293197203749996</v>
      </c>
      <c r="CU153" s="30">
        <v>279</v>
      </c>
      <c r="CV153" s="30"/>
      <c r="CW153" s="15" t="s">
        <v>203</v>
      </c>
      <c r="CX153" s="36" t="s">
        <v>975</v>
      </c>
      <c r="CY153" s="34" t="s">
        <v>203</v>
      </c>
      <c r="CZ153" s="34" t="s">
        <v>976</v>
      </c>
      <c r="DA153" s="32"/>
      <c r="DB153" s="32"/>
      <c r="DC153" t="s">
        <v>203</v>
      </c>
      <c r="DD153">
        <v>75554</v>
      </c>
      <c r="DE153" t="s">
        <v>1045</v>
      </c>
      <c r="DF153" s="30">
        <v>211</v>
      </c>
      <c r="DG153" s="39" t="s">
        <v>203</v>
      </c>
      <c r="DK153" s="30">
        <v>292</v>
      </c>
      <c r="DL153" s="30"/>
      <c r="DM153" s="32"/>
      <c r="DN153" s="32" t="s">
        <v>203</v>
      </c>
      <c r="DO153" s="41">
        <v>75217</v>
      </c>
    </row>
    <row r="154" spans="1:119" ht="15.75" x14ac:dyDescent="0.25">
      <c r="B154" t="s">
        <v>209</v>
      </c>
      <c r="C154" s="52">
        <v>4.7122817304410001</v>
      </c>
      <c r="D154" s="52">
        <v>5.1567997111259993</v>
      </c>
      <c r="E154" s="52">
        <v>0.44451798068499926</v>
      </c>
      <c r="F154" s="53">
        <v>9.4331792136587503E-2</v>
      </c>
      <c r="G154" s="45">
        <v>5.3231296240820001</v>
      </c>
      <c r="H154" s="45">
        <v>5.4712923411680006</v>
      </c>
      <c r="I154" s="45">
        <v>0.14816271708600048</v>
      </c>
      <c r="J154" s="46">
        <v>2.7833760879259421E-2</v>
      </c>
      <c r="K154" s="47">
        <v>2</v>
      </c>
      <c r="L154" s="55">
        <f t="shared" si="34"/>
        <v>5.2034746240820002</v>
      </c>
      <c r="M154" s="55">
        <f t="shared" si="35"/>
        <v>5.3516373411680007</v>
      </c>
      <c r="N154" s="55">
        <f t="shared" si="36"/>
        <v>0.14816271708600048</v>
      </c>
      <c r="O154" s="56">
        <f t="shared" si="37"/>
        <v>2.8473804100109249E-2</v>
      </c>
      <c r="P154" s="54"/>
      <c r="Q154" s="42">
        <f t="shared" si="38"/>
        <v>49.027537121583521</v>
      </c>
      <c r="R154" s="42">
        <f t="shared" si="39"/>
        <v>53.652392562305565</v>
      </c>
      <c r="S154" s="42">
        <f t="shared" si="40"/>
        <v>54.138007845622433</v>
      </c>
      <c r="T154" s="42">
        <f t="shared" si="41"/>
        <v>55.679522875388869</v>
      </c>
      <c r="AB154" t="s">
        <v>209</v>
      </c>
      <c r="AC154" s="2">
        <v>4.7122817304410001</v>
      </c>
      <c r="AD154" s="2">
        <v>4.7092953887830005</v>
      </c>
      <c r="AE154" s="2">
        <v>-2.9863416579996027E-3</v>
      </c>
      <c r="AF154" s="1">
        <v>-6.337358054608771E-4</v>
      </c>
      <c r="AG154" s="2">
        <v>5.3231296240820001</v>
      </c>
      <c r="AH154" s="2">
        <v>5.3231296240820001</v>
      </c>
      <c r="AI154" s="2">
        <v>0</v>
      </c>
      <c r="AJ154" s="1">
        <v>0</v>
      </c>
      <c r="AM154" t="s">
        <v>209</v>
      </c>
      <c r="AN154" s="2">
        <v>4.7122817304410001</v>
      </c>
      <c r="AO154" s="2">
        <v>4.742156733751</v>
      </c>
      <c r="AP154" s="2">
        <v>2.9875003309999926E-2</v>
      </c>
      <c r="AQ154" s="1">
        <v>6.3398168910423075E-3</v>
      </c>
      <c r="AR154" s="2">
        <v>4.7121557507950005</v>
      </c>
      <c r="AS154" s="2">
        <v>-1.2597964599958544E-4</v>
      </c>
      <c r="AT154" s="1">
        <v>-2.6734319636656277E-5</v>
      </c>
      <c r="AU154" s="2">
        <v>4.7099812940830006</v>
      </c>
      <c r="AV154" s="2">
        <v>-2.3004363579994802E-3</v>
      </c>
      <c r="AW154" s="1">
        <v>-4.8817886739216528E-4</v>
      </c>
      <c r="AX154" s="2">
        <v>4.9332888923790001</v>
      </c>
      <c r="AY154" s="2">
        <v>0.22100716193800007</v>
      </c>
      <c r="AZ154" s="1">
        <v>4.6900243784302992E-2</v>
      </c>
      <c r="BA154" s="2">
        <v>4.712975349892</v>
      </c>
      <c r="BB154" s="2">
        <v>6.9361945099988276E-4</v>
      </c>
      <c r="BC154" s="1">
        <v>1.4719396901062835E-4</v>
      </c>
      <c r="BD154" s="2">
        <v>4.9839258071569992</v>
      </c>
      <c r="BE154" s="2">
        <v>0.27164407671599911</v>
      </c>
      <c r="BF154" s="1">
        <v>5.7645975401088172E-2</v>
      </c>
      <c r="BG154" s="1"/>
      <c r="BH154" t="s">
        <v>209</v>
      </c>
      <c r="BI154" s="2">
        <v>5.3231296240820001</v>
      </c>
      <c r="BJ154" s="2">
        <v>5.3705416935489998</v>
      </c>
      <c r="BK154" s="2">
        <v>4.7412069466999718E-2</v>
      </c>
      <c r="BL154" s="1">
        <v>8.906803481265246E-3</v>
      </c>
      <c r="BM154" s="2">
        <v>5.3231296240820001</v>
      </c>
      <c r="BN154" s="2">
        <v>0</v>
      </c>
      <c r="BO154" s="1">
        <v>0</v>
      </c>
      <c r="BP154" s="2">
        <v>5.3231296240820001</v>
      </c>
      <c r="BQ154" s="2">
        <v>0</v>
      </c>
      <c r="BR154" s="1">
        <v>0</v>
      </c>
      <c r="BS154" s="2">
        <v>5.4120272543340002</v>
      </c>
      <c r="BT154" s="2">
        <v>8.8897630252000148E-2</v>
      </c>
      <c r="BU154" s="1">
        <v>1.6700256527630769E-2</v>
      </c>
      <c r="BV154" s="2">
        <v>5.3231296240820001</v>
      </c>
      <c r="BW154" s="2">
        <v>0</v>
      </c>
      <c r="BX154" s="1">
        <v>0</v>
      </c>
      <c r="BY154" s="2">
        <v>5.4653658324849994</v>
      </c>
      <c r="BZ154" s="2">
        <v>0.14223620840299933</v>
      </c>
      <c r="CA154" s="1">
        <v>2.6720410444171491E-2</v>
      </c>
      <c r="CC154" t="s">
        <v>209</v>
      </c>
      <c r="CE154" s="23">
        <v>4.7122817304410001</v>
      </c>
      <c r="CF154" s="23">
        <v>4.8803612918260004</v>
      </c>
      <c r="CG154" s="23">
        <v>0.16807956138500035</v>
      </c>
      <c r="CH154" s="24">
        <v>3.5668402485194914E-2</v>
      </c>
      <c r="CI154" s="2">
        <v>5.3231296240820001</v>
      </c>
      <c r="CJ154" s="2">
        <v>5.3231296240820001</v>
      </c>
      <c r="CK154" s="2">
        <v>0</v>
      </c>
      <c r="CL154" s="1">
        <v>0</v>
      </c>
      <c r="CN154" s="25" t="s">
        <v>209</v>
      </c>
      <c r="CO154" s="27">
        <v>0</v>
      </c>
      <c r="CP154" s="27">
        <v>0.119655</v>
      </c>
      <c r="CQ154" s="28">
        <f t="shared" si="42"/>
        <v>-0.10290850627148065</v>
      </c>
      <c r="CR154" s="27">
        <f t="shared" si="43"/>
        <v>5.76669037972</v>
      </c>
      <c r="CU154" s="30">
        <v>285</v>
      </c>
      <c r="CV154" s="30"/>
      <c r="CW154" s="15" t="s">
        <v>209</v>
      </c>
      <c r="CX154" s="36" t="s">
        <v>975</v>
      </c>
      <c r="CY154" s="34" t="s">
        <v>209</v>
      </c>
      <c r="CZ154" s="34" t="s">
        <v>976</v>
      </c>
      <c r="DA154" s="32"/>
      <c r="DB154" s="32"/>
      <c r="DC154" t="s">
        <v>209</v>
      </c>
      <c r="DD154">
        <v>96115</v>
      </c>
      <c r="DE154" t="s">
        <v>1045</v>
      </c>
      <c r="DF154" s="30">
        <v>212</v>
      </c>
      <c r="DG154" s="39" t="s">
        <v>209</v>
      </c>
      <c r="DK154" s="30">
        <v>298</v>
      </c>
      <c r="DL154" s="30"/>
      <c r="DM154" s="32"/>
      <c r="DN154" s="32" t="s">
        <v>209</v>
      </c>
      <c r="DO154" s="41">
        <v>95010</v>
      </c>
    </row>
    <row r="155" spans="1:119" ht="15.75" x14ac:dyDescent="0.25">
      <c r="B155" t="s">
        <v>235</v>
      </c>
      <c r="C155" s="52">
        <v>3.3432910433629996</v>
      </c>
      <c r="D155" s="52">
        <v>2.999037813113</v>
      </c>
      <c r="E155" s="52">
        <v>-0.34425323024999965</v>
      </c>
      <c r="F155" s="53">
        <v>-0.10296837032282928</v>
      </c>
      <c r="G155" s="45">
        <v>3.492410956154</v>
      </c>
      <c r="H155" s="45">
        <v>3.5900601098879998</v>
      </c>
      <c r="I155" s="45">
        <v>9.7649153733999849E-2</v>
      </c>
      <c r="J155" s="46">
        <v>2.7960384662615849E-2</v>
      </c>
      <c r="K155" s="47">
        <v>4</v>
      </c>
      <c r="L155" s="55">
        <f t="shared" si="34"/>
        <v>3.351318956154</v>
      </c>
      <c r="M155" s="55">
        <f t="shared" si="35"/>
        <v>3.4489681098879998</v>
      </c>
      <c r="N155" s="55">
        <f t="shared" si="36"/>
        <v>9.7649153733999849E-2</v>
      </c>
      <c r="O155" s="56">
        <f t="shared" si="37"/>
        <v>2.9137529137501967E-2</v>
      </c>
      <c r="P155" s="54"/>
      <c r="Q155" s="42">
        <f t="shared" si="38"/>
        <v>44.066628575083364</v>
      </c>
      <c r="R155" s="42">
        <f t="shared" si="39"/>
        <v>39.529159645085613</v>
      </c>
      <c r="S155" s="42">
        <f t="shared" si="40"/>
        <v>44.172441394429875</v>
      </c>
      <c r="T155" s="42">
        <f t="shared" si="41"/>
        <v>45.459517192634671</v>
      </c>
      <c r="AB155" t="s">
        <v>235</v>
      </c>
      <c r="AC155" s="2">
        <v>3.3432910433629996</v>
      </c>
      <c r="AD155" s="2">
        <v>3.3455242461680004</v>
      </c>
      <c r="AE155" s="2">
        <v>2.2332028050007224E-3</v>
      </c>
      <c r="AF155" s="1">
        <v>6.6796541971241453E-4</v>
      </c>
      <c r="AG155" s="2">
        <v>3.492410956154</v>
      </c>
      <c r="AH155" s="2">
        <v>3.492410956154</v>
      </c>
      <c r="AI155" s="2">
        <v>0</v>
      </c>
      <c r="AJ155" s="1">
        <v>0</v>
      </c>
      <c r="AM155" t="s">
        <v>235</v>
      </c>
      <c r="AN155" s="2">
        <v>3.3432910433629996</v>
      </c>
      <c r="AO155" s="2">
        <v>3.3119944173699998</v>
      </c>
      <c r="AP155" s="2">
        <v>-3.1296625992999871E-2</v>
      </c>
      <c r="AQ155" s="1">
        <v>-9.3610234906497253E-3</v>
      </c>
      <c r="AR155" s="2">
        <v>3.3433855087520001</v>
      </c>
      <c r="AS155" s="2">
        <v>9.446538900048651E-5</v>
      </c>
      <c r="AT155" s="1">
        <v>2.8255209545102674E-5</v>
      </c>
      <c r="AU155" s="2">
        <v>3.3452298920089998</v>
      </c>
      <c r="AV155" s="2">
        <v>1.9388486460001353E-3</v>
      </c>
      <c r="AW155" s="1">
        <v>5.7992218471349631E-4</v>
      </c>
      <c r="AX155" s="2">
        <v>3.2897248772450003</v>
      </c>
      <c r="AY155" s="2">
        <v>-5.3566166117999359E-2</v>
      </c>
      <c r="AZ155" s="1">
        <v>-1.6021987144773799E-2</v>
      </c>
      <c r="BA155" s="2">
        <v>3.3427705311590001</v>
      </c>
      <c r="BB155" s="2">
        <v>-5.2051220399951248E-4</v>
      </c>
      <c r="BC155" s="1">
        <v>-1.5568857070724296E-4</v>
      </c>
      <c r="BD155" s="2">
        <v>3.23496388552</v>
      </c>
      <c r="BE155" s="2">
        <v>-0.10832715784299962</v>
      </c>
      <c r="BF155" s="1">
        <v>-3.2401354365497861E-2</v>
      </c>
      <c r="BG155" s="1"/>
      <c r="BH155" t="s">
        <v>235</v>
      </c>
      <c r="BI155" s="2">
        <v>3.492410956154</v>
      </c>
      <c r="BJ155" s="2">
        <v>3.523658685349</v>
      </c>
      <c r="BK155" s="2">
        <v>3.1247729194999962E-2</v>
      </c>
      <c r="BL155" s="1">
        <v>8.9473230920714339E-3</v>
      </c>
      <c r="BM155" s="2">
        <v>3.492410956154</v>
      </c>
      <c r="BN155" s="2">
        <v>0</v>
      </c>
      <c r="BO155" s="1">
        <v>0</v>
      </c>
      <c r="BP155" s="2">
        <v>3.492410956154</v>
      </c>
      <c r="BQ155" s="2">
        <v>0</v>
      </c>
      <c r="BR155" s="1">
        <v>0</v>
      </c>
      <c r="BS155" s="2">
        <v>3.551000448395</v>
      </c>
      <c r="BT155" s="2">
        <v>5.8589492240999963E-2</v>
      </c>
      <c r="BU155" s="1">
        <v>1.6776230797741324E-2</v>
      </c>
      <c r="BV155" s="2">
        <v>3.492410956154</v>
      </c>
      <c r="BW155" s="2">
        <v>0</v>
      </c>
      <c r="BX155" s="1">
        <v>0</v>
      </c>
      <c r="BY155" s="2">
        <v>3.5861541437389999</v>
      </c>
      <c r="BZ155" s="2">
        <v>9.3743187584999887E-2</v>
      </c>
      <c r="CA155" s="1">
        <v>2.6841969276214305E-2</v>
      </c>
      <c r="CC155" t="s">
        <v>235</v>
      </c>
      <c r="CE155" s="23">
        <v>3.3432910433629996</v>
      </c>
      <c r="CF155" s="23">
        <v>3.107859817969</v>
      </c>
      <c r="CG155" s="23">
        <v>-0.23543122539399963</v>
      </c>
      <c r="CH155" s="24">
        <v>-7.0419004011442729E-2</v>
      </c>
      <c r="CI155" s="2">
        <v>3.492410956154</v>
      </c>
      <c r="CJ155" s="2">
        <v>3.492410956154</v>
      </c>
      <c r="CK155" s="2">
        <v>0</v>
      </c>
      <c r="CL155" s="1">
        <v>0</v>
      </c>
      <c r="CN155" s="25" t="s">
        <v>235</v>
      </c>
      <c r="CO155" s="27">
        <v>0</v>
      </c>
      <c r="CP155" s="27">
        <v>0.141092</v>
      </c>
      <c r="CQ155" s="28">
        <f t="shared" si="42"/>
        <v>-0.1132083229669226</v>
      </c>
      <c r="CR155" s="27">
        <f t="shared" si="43"/>
        <v>8.4577187669229996</v>
      </c>
      <c r="CU155" s="30">
        <v>315</v>
      </c>
      <c r="CV155" s="30"/>
      <c r="CW155" s="15" t="s">
        <v>235</v>
      </c>
      <c r="CX155" s="36" t="s">
        <v>975</v>
      </c>
      <c r="CY155" s="34" t="s">
        <v>235</v>
      </c>
      <c r="CZ155" s="34" t="s">
        <v>976</v>
      </c>
      <c r="DA155" s="32"/>
      <c r="DB155" s="32"/>
      <c r="DC155" t="s">
        <v>235</v>
      </c>
      <c r="DD155">
        <v>75869</v>
      </c>
      <c r="DE155" t="s">
        <v>1045</v>
      </c>
      <c r="DF155" s="30">
        <v>213</v>
      </c>
      <c r="DG155" s="39" t="s">
        <v>235</v>
      </c>
      <c r="DK155" s="30">
        <v>324</v>
      </c>
      <c r="DL155" s="30"/>
      <c r="DM155" s="32"/>
      <c r="DN155" s="32" t="s">
        <v>235</v>
      </c>
      <c r="DO155" s="41">
        <v>74998</v>
      </c>
    </row>
    <row r="156" spans="1:119" ht="15.75" x14ac:dyDescent="0.25">
      <c r="A156" t="s">
        <v>519</v>
      </c>
      <c r="B156" t="s">
        <v>238</v>
      </c>
      <c r="C156" s="52">
        <v>9.5688958778949988</v>
      </c>
      <c r="D156" s="52">
        <v>9.7407934781929999</v>
      </c>
      <c r="E156" s="52">
        <v>0.17189760029800105</v>
      </c>
      <c r="F156" s="53">
        <v>1.7964204281405112E-2</v>
      </c>
      <c r="G156" s="45">
        <v>8.670541052491</v>
      </c>
      <c r="H156" s="45">
        <v>8.8763237170610001</v>
      </c>
      <c r="I156" s="45">
        <v>0.20578266457000005</v>
      </c>
      <c r="J156" s="46">
        <v>2.3733543653643135E-2</v>
      </c>
      <c r="K156" s="47">
        <v>3</v>
      </c>
      <c r="L156" s="55">
        <f t="shared" si="34"/>
        <v>8.4035190524909993</v>
      </c>
      <c r="M156" s="55">
        <f t="shared" si="35"/>
        <v>8.6093017170609993</v>
      </c>
      <c r="N156" s="55">
        <f t="shared" si="36"/>
        <v>0.20578266457000005</v>
      </c>
      <c r="O156" s="56">
        <f t="shared" si="37"/>
        <v>2.4487677517551563E-2</v>
      </c>
      <c r="P156" s="54"/>
      <c r="Q156" s="42">
        <f t="shared" si="38"/>
        <v>50.82484850585854</v>
      </c>
      <c r="R156" s="42">
        <f t="shared" si="39"/>
        <v>51.737876466989249</v>
      </c>
      <c r="S156" s="42">
        <f t="shared" si="40"/>
        <v>44.634991143085536</v>
      </c>
      <c r="T156" s="42">
        <f t="shared" si="41"/>
        <v>45.727998412196179</v>
      </c>
      <c r="AB156" t="s">
        <v>238</v>
      </c>
      <c r="AC156" s="2">
        <v>9.5688958778949988</v>
      </c>
      <c r="AD156" s="2">
        <v>9.562431291255999</v>
      </c>
      <c r="AE156" s="2">
        <v>-6.4645866389998474E-3</v>
      </c>
      <c r="AF156" s="1">
        <v>-6.7558334017758705E-4</v>
      </c>
      <c r="AG156" s="2">
        <v>8.670541052491</v>
      </c>
      <c r="AH156" s="2">
        <v>8.6684925116909994</v>
      </c>
      <c r="AI156" s="2">
        <v>-2.0485408000006089E-3</v>
      </c>
      <c r="AJ156" s="1">
        <v>-2.3626447157090318E-4</v>
      </c>
      <c r="AM156" t="s">
        <v>238</v>
      </c>
      <c r="AN156" s="2">
        <v>9.5688958778949988</v>
      </c>
      <c r="AO156" s="2">
        <v>9.4394776841100008</v>
      </c>
      <c r="AP156" s="2">
        <v>-0.12941819378499808</v>
      </c>
      <c r="AQ156" s="1">
        <v>-1.3524882644398465E-2</v>
      </c>
      <c r="AR156" s="2">
        <v>9.5686230372579999</v>
      </c>
      <c r="AS156" s="2">
        <v>-2.7284063699895E-4</v>
      </c>
      <c r="AT156" s="1">
        <v>-2.8513283087261528E-5</v>
      </c>
      <c r="AU156" s="2">
        <v>9.563805346673</v>
      </c>
      <c r="AV156" s="2">
        <v>-5.090531221998873E-3</v>
      </c>
      <c r="AW156" s="1">
        <v>-5.3198731462408876E-4</v>
      </c>
      <c r="AX156" s="2">
        <v>9.4832929007030007</v>
      </c>
      <c r="AY156" s="2">
        <v>-8.5602977191998164E-2</v>
      </c>
      <c r="AZ156" s="1">
        <v>-8.9459618209190329E-3</v>
      </c>
      <c r="BA156" s="2">
        <v>9.5703982901670006</v>
      </c>
      <c r="BB156" s="2">
        <v>1.502412272001763E-3</v>
      </c>
      <c r="BC156" s="1">
        <v>1.5700999270694009E-4</v>
      </c>
      <c r="BD156" s="2">
        <v>9.3070409055599992</v>
      </c>
      <c r="BE156" s="2">
        <v>-0.26185497233499966</v>
      </c>
      <c r="BF156" s="1">
        <v>-2.7365223289753621E-2</v>
      </c>
      <c r="BG156" s="1"/>
      <c r="BH156" t="s">
        <v>238</v>
      </c>
      <c r="BI156" s="2">
        <v>8.670541052491</v>
      </c>
      <c r="BJ156" s="2">
        <v>8.6940397427429996</v>
      </c>
      <c r="BK156" s="2">
        <v>2.3498690251999577E-2</v>
      </c>
      <c r="BL156" s="1">
        <v>2.7101757675489615E-3</v>
      </c>
      <c r="BM156" s="2">
        <v>8.6704544439370004</v>
      </c>
      <c r="BN156" s="2">
        <v>-8.6608553999667492E-5</v>
      </c>
      <c r="BO156" s="1">
        <v>-9.9888292409140165E-6</v>
      </c>
      <c r="BP156" s="2">
        <v>8.6688814635430003</v>
      </c>
      <c r="BQ156" s="2">
        <v>-1.6595889479997794E-3</v>
      </c>
      <c r="BR156" s="1">
        <v>-1.9140546569732097E-4</v>
      </c>
      <c r="BS156" s="2">
        <v>8.7593079353739984</v>
      </c>
      <c r="BT156" s="2">
        <v>8.8766882882998388E-2</v>
      </c>
      <c r="BU156" s="1">
        <v>1.0237755907688845E-2</v>
      </c>
      <c r="BV156" s="2">
        <v>8.6710182030859997</v>
      </c>
      <c r="BW156" s="2">
        <v>4.7715059499964241E-4</v>
      </c>
      <c r="BX156" s="1">
        <v>5.503123647197998E-5</v>
      </c>
      <c r="BY156" s="2">
        <v>8.7690899947850003</v>
      </c>
      <c r="BZ156" s="2">
        <v>9.8548942294000241E-2</v>
      </c>
      <c r="CA156" s="1">
        <v>1.136595071719171E-2</v>
      </c>
      <c r="CC156" t="s">
        <v>238</v>
      </c>
      <c r="CE156" s="23">
        <v>9.5688958778949988</v>
      </c>
      <c r="CF156" s="23">
        <v>9.9883396585629995</v>
      </c>
      <c r="CG156" s="23">
        <v>0.4194437806680007</v>
      </c>
      <c r="CH156" s="24">
        <v>4.3834083474244209E-2</v>
      </c>
      <c r="CI156" s="2">
        <v>8.670541052491</v>
      </c>
      <c r="CJ156" s="2">
        <v>8.7958552189230002</v>
      </c>
      <c r="CK156" s="2">
        <v>0.12531416643200011</v>
      </c>
      <c r="CL156" s="1">
        <v>1.4452865821562313E-2</v>
      </c>
      <c r="CN156" s="25" t="s">
        <v>238</v>
      </c>
      <c r="CO156" s="27">
        <v>0</v>
      </c>
      <c r="CP156" s="27">
        <v>0.26702199999999998</v>
      </c>
      <c r="CQ156" s="28">
        <f t="shared" si="42"/>
        <v>-0.2271441772853677</v>
      </c>
      <c r="CR156" s="27">
        <f t="shared" si="43"/>
        <v>6.0468259168980003</v>
      </c>
      <c r="CU156" s="30">
        <v>318</v>
      </c>
      <c r="CV156" s="30"/>
      <c r="CW156" s="15" t="s">
        <v>238</v>
      </c>
      <c r="CX156" s="36" t="s">
        <v>975</v>
      </c>
      <c r="CY156" s="34" t="s">
        <v>238</v>
      </c>
      <c r="CZ156" s="34" t="s">
        <v>976</v>
      </c>
      <c r="DA156" s="32"/>
      <c r="DB156" s="32"/>
      <c r="DC156" t="s">
        <v>238</v>
      </c>
      <c r="DD156">
        <v>188272</v>
      </c>
      <c r="DE156" t="s">
        <v>1045</v>
      </c>
      <c r="DF156" s="30">
        <v>214</v>
      </c>
      <c r="DG156" s="39" t="s">
        <v>238</v>
      </c>
      <c r="DK156" s="30">
        <v>327</v>
      </c>
      <c r="DL156" s="30"/>
      <c r="DM156" s="32"/>
      <c r="DN156" s="32" t="s">
        <v>238</v>
      </c>
      <c r="DO156" s="41">
        <v>184889</v>
      </c>
    </row>
    <row r="157" spans="1:119" ht="15.75" x14ac:dyDescent="0.25">
      <c r="A157" t="s">
        <v>917</v>
      </c>
      <c r="B157" t="s">
        <v>239</v>
      </c>
      <c r="C157" s="52">
        <v>6.7027402781759999</v>
      </c>
      <c r="D157" s="52">
        <v>6.259638689999</v>
      </c>
      <c r="E157" s="52">
        <v>-0.44310158817699996</v>
      </c>
      <c r="F157" s="53">
        <v>-6.610752763608202E-2</v>
      </c>
      <c r="G157" s="45">
        <v>6.6565921045719998</v>
      </c>
      <c r="H157" s="45">
        <v>6.7574337428620002</v>
      </c>
      <c r="I157" s="45">
        <v>0.10084163829000037</v>
      </c>
      <c r="J157" s="46">
        <v>1.5149138884556034E-2</v>
      </c>
      <c r="K157" s="47">
        <v>3</v>
      </c>
      <c r="L157" s="55">
        <f t="shared" si="34"/>
        <v>6.4534871045719999</v>
      </c>
      <c r="M157" s="55">
        <f t="shared" si="35"/>
        <v>6.5543287428620003</v>
      </c>
      <c r="N157" s="55">
        <f t="shared" si="36"/>
        <v>0.10084163829000037</v>
      </c>
      <c r="O157" s="56">
        <f t="shared" si="37"/>
        <v>1.562591458787586E-2</v>
      </c>
      <c r="P157" s="54"/>
      <c r="Q157" s="42">
        <f t="shared" si="38"/>
        <v>53.345804342133121</v>
      </c>
      <c r="R157" s="42">
        <f t="shared" si="39"/>
        <v>49.819245107316526</v>
      </c>
      <c r="S157" s="42">
        <f t="shared" si="40"/>
        <v>51.362046881915205</v>
      </c>
      <c r="T157" s="42">
        <f t="shared" si="41"/>
        <v>52.164625839550489</v>
      </c>
      <c r="AB157" t="s">
        <v>239</v>
      </c>
      <c r="AC157" s="2">
        <v>6.7027402781759999</v>
      </c>
      <c r="AD157" s="2">
        <v>6.7091225598990007</v>
      </c>
      <c r="AE157" s="2">
        <v>6.3822817230008155E-3</v>
      </c>
      <c r="AF157" s="1">
        <v>9.521899190665956E-4</v>
      </c>
      <c r="AG157" s="2">
        <v>6.6565921045719998</v>
      </c>
      <c r="AH157" s="2">
        <v>6.6580853707729997</v>
      </c>
      <c r="AI157" s="2">
        <v>1.4932662009998765E-3</v>
      </c>
      <c r="AJ157" s="1">
        <v>2.2432893251401789E-4</v>
      </c>
      <c r="AM157" t="s">
        <v>239</v>
      </c>
      <c r="AN157" s="2">
        <v>6.7027402781759999</v>
      </c>
      <c r="AO157" s="2">
        <v>6.6801534902189994</v>
      </c>
      <c r="AP157" s="2">
        <v>-2.2586787957000531E-2</v>
      </c>
      <c r="AQ157" s="1">
        <v>-3.3697841509005952E-3</v>
      </c>
      <c r="AR157" s="2">
        <v>6.7030096314190004</v>
      </c>
      <c r="AS157" s="2">
        <v>2.693532430004808E-4</v>
      </c>
      <c r="AT157" s="1">
        <v>4.0185540811940758E-5</v>
      </c>
      <c r="AU157" s="2">
        <v>6.707754382689</v>
      </c>
      <c r="AV157" s="2">
        <v>5.0141045130001061E-3</v>
      </c>
      <c r="AW157" s="1">
        <v>7.4806785059626122E-4</v>
      </c>
      <c r="AX157" s="2">
        <v>6.7314233737340006</v>
      </c>
      <c r="AY157" s="2">
        <v>2.8683095558000637E-2</v>
      </c>
      <c r="AZ157" s="1">
        <v>4.2793088151412148E-3</v>
      </c>
      <c r="BA157" s="2">
        <v>6.7012570909200004</v>
      </c>
      <c r="BB157" s="2">
        <v>-1.4831872559994963E-3</v>
      </c>
      <c r="BC157" s="1">
        <v>-2.2128072914129269E-4</v>
      </c>
      <c r="BD157" s="2">
        <v>6.6773029135090001</v>
      </c>
      <c r="BE157" s="2">
        <v>-2.5437364666999862E-2</v>
      </c>
      <c r="BF157" s="1">
        <v>-3.7950694210580494E-3</v>
      </c>
      <c r="BG157" s="1"/>
      <c r="BH157" t="s">
        <v>239</v>
      </c>
      <c r="BI157" s="2">
        <v>6.6565921045719998</v>
      </c>
      <c r="BJ157" s="2">
        <v>6.6951070948059996</v>
      </c>
      <c r="BK157" s="2">
        <v>3.8514990233999846E-2</v>
      </c>
      <c r="BL157" s="1">
        <v>5.7859922358088145E-3</v>
      </c>
      <c r="BM157" s="2">
        <v>6.6566551823319999</v>
      </c>
      <c r="BN157" s="2">
        <v>6.307776000014087E-5</v>
      </c>
      <c r="BO157" s="1">
        <v>9.4759839583405852E-6</v>
      </c>
      <c r="BP157" s="2">
        <v>6.6577553335469997</v>
      </c>
      <c r="BQ157" s="2">
        <v>1.1632289749998748E-3</v>
      </c>
      <c r="BR157" s="1">
        <v>1.7474842332624303E-4</v>
      </c>
      <c r="BS157" s="2">
        <v>6.7475535798089998</v>
      </c>
      <c r="BT157" s="2">
        <v>9.0961475237000045E-2</v>
      </c>
      <c r="BU157" s="1">
        <v>1.3664871424902881E-2</v>
      </c>
      <c r="BV157" s="2">
        <v>6.6562446777269999</v>
      </c>
      <c r="BW157" s="2">
        <v>-3.4742684499988741E-4</v>
      </c>
      <c r="BX157" s="1">
        <v>-5.2192899841536256E-5</v>
      </c>
      <c r="BY157" s="2">
        <v>6.7822135204840004</v>
      </c>
      <c r="BZ157" s="2">
        <v>0.1256214159120006</v>
      </c>
      <c r="CA157" s="1">
        <v>1.8871731050745778E-2</v>
      </c>
      <c r="CC157" t="s">
        <v>239</v>
      </c>
      <c r="CE157" s="23">
        <v>6.7027402781759999</v>
      </c>
      <c r="CF157" s="23">
        <v>6.2944699625189999</v>
      </c>
      <c r="CG157" s="23">
        <v>-0.408270315657</v>
      </c>
      <c r="CH157" s="24">
        <v>-6.0910955626062475E-2</v>
      </c>
      <c r="CI157" s="2">
        <v>6.6565921045719998</v>
      </c>
      <c r="CJ157" s="2">
        <v>6.5739418967580008</v>
      </c>
      <c r="CK157" s="2">
        <v>-8.265020781399901E-2</v>
      </c>
      <c r="CL157" s="1">
        <v>-1.2416294481560874E-2</v>
      </c>
      <c r="CN157" s="25" t="s">
        <v>239</v>
      </c>
      <c r="CO157" s="27">
        <v>0</v>
      </c>
      <c r="CP157" s="27">
        <v>0.20310500000000001</v>
      </c>
      <c r="CQ157" s="28">
        <f t="shared" si="42"/>
        <v>-0.16135203403460871</v>
      </c>
      <c r="CR157" s="27">
        <f t="shared" si="43"/>
        <v>8.1731220580659993</v>
      </c>
      <c r="CU157" s="30">
        <v>319</v>
      </c>
      <c r="CV157" s="30"/>
      <c r="CW157" s="15" t="s">
        <v>239</v>
      </c>
      <c r="CX157" s="36" t="s">
        <v>975</v>
      </c>
      <c r="CY157" s="34" t="s">
        <v>239</v>
      </c>
      <c r="CZ157" s="34" t="s">
        <v>976</v>
      </c>
      <c r="DA157" s="32"/>
      <c r="DB157" s="32"/>
      <c r="DC157" t="s">
        <v>239</v>
      </c>
      <c r="DD157">
        <v>125647</v>
      </c>
      <c r="DE157" t="s">
        <v>1045</v>
      </c>
      <c r="DF157" s="30">
        <v>215</v>
      </c>
      <c r="DG157" s="39" t="s">
        <v>239</v>
      </c>
      <c r="DK157" s="30">
        <v>328</v>
      </c>
      <c r="DL157" s="30"/>
      <c r="DM157" s="32"/>
      <c r="DN157" s="32" t="s">
        <v>239</v>
      </c>
      <c r="DO157" s="41">
        <v>125003</v>
      </c>
    </row>
    <row r="158" spans="1:119" ht="15.75" x14ac:dyDescent="0.25">
      <c r="A158" t="s">
        <v>520</v>
      </c>
      <c r="B158" t="s">
        <v>253</v>
      </c>
      <c r="C158" s="52">
        <v>6.8707668122559999</v>
      </c>
      <c r="D158" s="52">
        <v>6.8886768841700006</v>
      </c>
      <c r="E158" s="52">
        <v>1.7910071914000625E-2</v>
      </c>
      <c r="F158" s="53">
        <v>2.6067064133297076E-3</v>
      </c>
      <c r="G158" s="45">
        <v>6.2151654471519997</v>
      </c>
      <c r="H158" s="45">
        <v>6.3364240992109995</v>
      </c>
      <c r="I158" s="45">
        <v>0.12125865205899977</v>
      </c>
      <c r="J158" s="46">
        <v>1.9510124563870558E-2</v>
      </c>
      <c r="K158" s="47">
        <v>2</v>
      </c>
      <c r="L158" s="55">
        <f t="shared" si="34"/>
        <v>6.0463514471519995</v>
      </c>
      <c r="M158" s="55">
        <f t="shared" si="35"/>
        <v>6.1676100992109992</v>
      </c>
      <c r="N158" s="55">
        <f t="shared" si="36"/>
        <v>0.12125865205899977</v>
      </c>
      <c r="O158" s="56">
        <f t="shared" si="37"/>
        <v>2.0054846814456344E-2</v>
      </c>
      <c r="P158" s="54"/>
      <c r="Q158" s="42">
        <f t="shared" si="38"/>
        <v>41.049892530924382</v>
      </c>
      <c r="R158" s="42">
        <f t="shared" si="39"/>
        <v>41.156897549051237</v>
      </c>
      <c r="S158" s="42">
        <f t="shared" si="40"/>
        <v>36.124363392314308</v>
      </c>
      <c r="T158" s="42">
        <f t="shared" si="41"/>
        <v>36.848831966416924</v>
      </c>
      <c r="AB158" t="s">
        <v>253</v>
      </c>
      <c r="AC158" s="2">
        <v>6.8707668122559999</v>
      </c>
      <c r="AD158" s="2">
        <v>6.8702768561290002</v>
      </c>
      <c r="AE158" s="2">
        <v>-4.8995612699975766E-4</v>
      </c>
      <c r="AF158" s="1">
        <v>-7.131025406447781E-5</v>
      </c>
      <c r="AG158" s="2">
        <v>6.2151654471519997</v>
      </c>
      <c r="AH158" s="2">
        <v>6.2147319067590008</v>
      </c>
      <c r="AI158" s="2">
        <v>-4.3354039299892122E-4</v>
      </c>
      <c r="AJ158" s="1">
        <v>-6.9755245726818774E-5</v>
      </c>
      <c r="AM158" t="s">
        <v>253</v>
      </c>
      <c r="AN158" s="2">
        <v>6.8707668122559999</v>
      </c>
      <c r="AO158" s="2">
        <v>6.9528764902029998</v>
      </c>
      <c r="AP158" s="2">
        <v>8.2109677946999859E-2</v>
      </c>
      <c r="AQ158" s="1">
        <v>1.1950584292939982E-2</v>
      </c>
      <c r="AR158" s="2">
        <v>6.8707467229679997</v>
      </c>
      <c r="AS158" s="2">
        <v>-2.0089288000235683E-5</v>
      </c>
      <c r="AT158" s="1">
        <v>-2.9238785930561094E-6</v>
      </c>
      <c r="AU158" s="2">
        <v>6.870882135545</v>
      </c>
      <c r="AV158" s="2">
        <v>1.1532328900010214E-4</v>
      </c>
      <c r="AW158" s="1">
        <v>1.6784631490387607E-5</v>
      </c>
      <c r="AX158" s="2">
        <v>6.9832508011889995</v>
      </c>
      <c r="AY158" s="2">
        <v>0.1124839889329996</v>
      </c>
      <c r="AZ158" s="1">
        <v>1.6371387940622852E-2</v>
      </c>
      <c r="BA158" s="2">
        <v>6.8708765088830006</v>
      </c>
      <c r="BB158" s="2">
        <v>1.0969662700066607E-4</v>
      </c>
      <c r="BC158" s="1">
        <v>1.5965703683174112E-5</v>
      </c>
      <c r="BD158" s="2">
        <v>7.1023875912809995</v>
      </c>
      <c r="BE158" s="2">
        <v>0.23162077902499956</v>
      </c>
      <c r="BF158" s="1">
        <v>3.3711052252833981E-2</v>
      </c>
      <c r="BG158" s="1"/>
      <c r="BH158" t="s">
        <v>253</v>
      </c>
      <c r="BI158" s="2">
        <v>6.2151654471519997</v>
      </c>
      <c r="BJ158" s="2">
        <v>6.2753121863780006</v>
      </c>
      <c r="BK158" s="2">
        <v>6.0146739226000889E-2</v>
      </c>
      <c r="BL158" s="1">
        <v>9.6774156275376659E-3</v>
      </c>
      <c r="BM158" s="2">
        <v>6.2151472376260006</v>
      </c>
      <c r="BN158" s="2">
        <v>-1.8209525999068887E-5</v>
      </c>
      <c r="BO158" s="1">
        <v>-2.9298537832831325E-6</v>
      </c>
      <c r="BP158" s="2">
        <v>6.2149159478559994</v>
      </c>
      <c r="BQ158" s="2">
        <v>-2.4949929600026621E-4</v>
      </c>
      <c r="BR158" s="1">
        <v>-4.0143629018692539E-5</v>
      </c>
      <c r="BS158" s="2">
        <v>6.3223001969569994</v>
      </c>
      <c r="BT158" s="2">
        <v>0.10713474980499971</v>
      </c>
      <c r="BU158" s="1">
        <v>1.7237634414719E-2</v>
      </c>
      <c r="BV158" s="2">
        <v>6.2152655803880004</v>
      </c>
      <c r="BW158" s="2">
        <v>1.001332360006657E-4</v>
      </c>
      <c r="BX158" s="1">
        <v>1.6111113509705547E-5</v>
      </c>
      <c r="BY158" s="2">
        <v>6.3883736372680007</v>
      </c>
      <c r="BZ158" s="2">
        <v>0.17320819011600097</v>
      </c>
      <c r="CA158" s="1">
        <v>2.7868637060236401E-2</v>
      </c>
      <c r="CC158" t="s">
        <v>253</v>
      </c>
      <c r="CE158" s="23">
        <v>6.8707668122559999</v>
      </c>
      <c r="CF158" s="23">
        <v>6.650942206561</v>
      </c>
      <c r="CG158" s="23">
        <v>-0.21982460569499995</v>
      </c>
      <c r="CH158" s="24">
        <v>-3.199418808725675E-2</v>
      </c>
      <c r="CI158" s="2">
        <v>6.2151654471519997</v>
      </c>
      <c r="CJ158" s="2">
        <v>6.1697177607739997</v>
      </c>
      <c r="CK158" s="2">
        <v>-4.5447686378000007E-2</v>
      </c>
      <c r="CL158" s="1">
        <v>-7.3123856097548753E-3</v>
      </c>
      <c r="CN158" s="25" t="s">
        <v>253</v>
      </c>
      <c r="CO158" s="27">
        <v>0</v>
      </c>
      <c r="CP158" s="27">
        <v>0.16881399999999999</v>
      </c>
      <c r="CQ158" s="28">
        <f t="shared" si="42"/>
        <v>-0.1695279921509513</v>
      </c>
      <c r="CR158" s="27">
        <f t="shared" si="43"/>
        <v>3.6762620839450002</v>
      </c>
      <c r="CU158" s="30">
        <v>335</v>
      </c>
      <c r="CV158" s="30"/>
      <c r="CW158" s="15" t="s">
        <v>253</v>
      </c>
      <c r="CX158" s="36" t="s">
        <v>975</v>
      </c>
      <c r="CY158" s="34" t="s">
        <v>1047</v>
      </c>
      <c r="CZ158" s="34" t="s">
        <v>976</v>
      </c>
      <c r="DA158" s="32"/>
      <c r="DB158" s="32"/>
      <c r="DC158" t="s">
        <v>253</v>
      </c>
      <c r="DD158">
        <v>167376</v>
      </c>
      <c r="DE158" t="s">
        <v>1045</v>
      </c>
      <c r="DF158" s="30">
        <v>216</v>
      </c>
      <c r="DG158" s="39" t="s">
        <v>253</v>
      </c>
      <c r="DK158" s="30">
        <v>342</v>
      </c>
      <c r="DL158" s="30"/>
      <c r="DM158" s="32"/>
      <c r="DN158" s="32" t="s">
        <v>253</v>
      </c>
      <c r="DO158" s="41">
        <v>165871</v>
      </c>
    </row>
    <row r="159" spans="1:119" ht="15.75" x14ac:dyDescent="0.25">
      <c r="A159" t="s">
        <v>521</v>
      </c>
      <c r="B159" t="s">
        <v>255</v>
      </c>
      <c r="C159" s="52">
        <v>5.3842676404349996</v>
      </c>
      <c r="D159" s="52">
        <v>4.846476634649</v>
      </c>
      <c r="E159" s="52">
        <v>-0.53779100578599959</v>
      </c>
      <c r="F159" s="53">
        <v>-9.9881922983782248E-2</v>
      </c>
      <c r="G159" s="45">
        <v>5.30560479689</v>
      </c>
      <c r="H159" s="45">
        <v>5.3746246383640006</v>
      </c>
      <c r="I159" s="45">
        <v>6.9019841474000643E-2</v>
      </c>
      <c r="J159" s="46">
        <v>1.3008854620015834E-2</v>
      </c>
      <c r="K159" s="47">
        <v>2</v>
      </c>
      <c r="L159" s="55">
        <f t="shared" si="34"/>
        <v>5.1561507968899996</v>
      </c>
      <c r="M159" s="55">
        <f t="shared" si="35"/>
        <v>5.2251706383640002</v>
      </c>
      <c r="N159" s="55">
        <f t="shared" si="36"/>
        <v>6.9019841474000643E-2</v>
      </c>
      <c r="O159" s="56">
        <f t="shared" si="37"/>
        <v>1.3385923762282296E-2</v>
      </c>
      <c r="P159" s="54"/>
      <c r="Q159" s="42">
        <f t="shared" si="38"/>
        <v>43.578254370032532</v>
      </c>
      <c r="R159" s="42">
        <f t="shared" si="39"/>
        <v>39.225574523277274</v>
      </c>
      <c r="S159" s="42">
        <f t="shared" si="40"/>
        <v>41.731961708159993</v>
      </c>
      <c r="T159" s="42">
        <f t="shared" si="41"/>
        <v>42.290582566035901</v>
      </c>
      <c r="AB159" t="s">
        <v>255</v>
      </c>
      <c r="AC159" s="2">
        <v>5.3842676404349996</v>
      </c>
      <c r="AD159" s="2">
        <v>5.3817453979510006</v>
      </c>
      <c r="AE159" s="2">
        <v>-2.5222424839990154E-3</v>
      </c>
      <c r="AF159" s="1">
        <v>-4.6844671410042335E-4</v>
      </c>
      <c r="AG159" s="2">
        <v>5.30560479689</v>
      </c>
      <c r="AH159" s="2">
        <v>5.30489118715</v>
      </c>
      <c r="AI159" s="2">
        <v>-7.1360974000000965E-4</v>
      </c>
      <c r="AJ159" s="1">
        <v>-1.3450111105491839E-4</v>
      </c>
      <c r="AM159" t="s">
        <v>255</v>
      </c>
      <c r="AN159" s="2">
        <v>5.3842676404349996</v>
      </c>
      <c r="AO159" s="2">
        <v>5.1841086323729995</v>
      </c>
      <c r="AP159" s="2">
        <v>-0.20015900806200015</v>
      </c>
      <c r="AQ159" s="1">
        <v>-3.717478799880556E-2</v>
      </c>
      <c r="AR159" s="2">
        <v>5.3841615008079993</v>
      </c>
      <c r="AS159" s="2">
        <v>-1.0613962700034563E-4</v>
      </c>
      <c r="AT159" s="1">
        <v>-1.9712918095537041E-5</v>
      </c>
      <c r="AU159" s="2">
        <v>5.3825473159830004</v>
      </c>
      <c r="AV159" s="2">
        <v>-1.7203244519992111E-3</v>
      </c>
      <c r="AW159" s="1">
        <v>-3.1950946106019067E-4</v>
      </c>
      <c r="AX159" s="2">
        <v>5.0973620489379998</v>
      </c>
      <c r="AY159" s="2">
        <v>-0.28690559149699979</v>
      </c>
      <c r="AZ159" s="1">
        <v>-5.3285908252848374E-2</v>
      </c>
      <c r="BA159" s="2">
        <v>5.3848516129929997</v>
      </c>
      <c r="BB159" s="2">
        <v>5.8397255800013426E-4</v>
      </c>
      <c r="BC159" s="1">
        <v>1.0845905088643673E-4</v>
      </c>
      <c r="BD159" s="2">
        <v>4.8045746631019997</v>
      </c>
      <c r="BE159" s="2">
        <v>-0.57969297733299996</v>
      </c>
      <c r="BF159" s="1">
        <v>-0.10766422028867904</v>
      </c>
      <c r="BG159" s="1"/>
      <c r="BH159" t="s">
        <v>255</v>
      </c>
      <c r="BI159" s="2">
        <v>5.30560479689</v>
      </c>
      <c r="BJ159" s="2">
        <v>5.2905356181370005</v>
      </c>
      <c r="BK159" s="2">
        <v>-1.5069178752999512E-2</v>
      </c>
      <c r="BL159" s="1">
        <v>-2.8402376976575136E-3</v>
      </c>
      <c r="BM159" s="2">
        <v>5.3055747129579993</v>
      </c>
      <c r="BN159" s="2">
        <v>-3.0083932000657398E-5</v>
      </c>
      <c r="BO159" s="1">
        <v>-5.670217280090627E-6</v>
      </c>
      <c r="BP159" s="2">
        <v>5.3050998646440002</v>
      </c>
      <c r="BQ159" s="2">
        <v>-5.0493224599978959E-4</v>
      </c>
      <c r="BR159" s="1">
        <v>-9.516959240834655E-5</v>
      </c>
      <c r="BS159" s="2">
        <v>5.3167600687250003</v>
      </c>
      <c r="BT159" s="2">
        <v>1.1155271835000313E-2</v>
      </c>
      <c r="BU159" s="1">
        <v>2.102544811015556E-3</v>
      </c>
      <c r="BV159" s="2">
        <v>5.3057704022800003</v>
      </c>
      <c r="BW159" s="2">
        <v>1.6560539000032293E-4</v>
      </c>
      <c r="BX159" s="1">
        <v>3.1213291667972754E-5</v>
      </c>
      <c r="BY159" s="2">
        <v>5.3688381814000001</v>
      </c>
      <c r="BZ159" s="2">
        <v>6.3233384510000157E-2</v>
      </c>
      <c r="CA159" s="1">
        <v>1.1918223639096873E-2</v>
      </c>
      <c r="CC159" t="s">
        <v>255</v>
      </c>
      <c r="CE159" s="23">
        <v>5.3842676404349996</v>
      </c>
      <c r="CF159" s="23">
        <v>5.4144583274729996</v>
      </c>
      <c r="CG159" s="23">
        <v>3.0190687037999986E-2</v>
      </c>
      <c r="CH159" s="24">
        <v>5.6072039976751333E-3</v>
      </c>
      <c r="CI159" s="2">
        <v>5.30560479689</v>
      </c>
      <c r="CJ159" s="2">
        <v>5.3166575417719999</v>
      </c>
      <c r="CK159" s="2">
        <v>1.1052744881999921E-2</v>
      </c>
      <c r="CL159" s="1">
        <v>2.0832205384914339E-3</v>
      </c>
      <c r="CN159" s="25" t="s">
        <v>255</v>
      </c>
      <c r="CO159" s="27">
        <v>0</v>
      </c>
      <c r="CP159" s="27">
        <v>0.149454</v>
      </c>
      <c r="CQ159" s="28">
        <f t="shared" si="42"/>
        <v>-0.10852118884608579</v>
      </c>
      <c r="CR159" s="27">
        <f t="shared" si="43"/>
        <v>7.2735595113199993</v>
      </c>
      <c r="CU159" s="30">
        <v>337</v>
      </c>
      <c r="CV159" s="30"/>
      <c r="CW159" s="15" t="s">
        <v>255</v>
      </c>
      <c r="CX159" s="36" t="s">
        <v>975</v>
      </c>
      <c r="CY159" s="34" t="s">
        <v>255</v>
      </c>
      <c r="CZ159" s="34" t="s">
        <v>976</v>
      </c>
      <c r="DA159" s="32"/>
      <c r="DB159" s="32"/>
      <c r="DC159" t="s">
        <v>255</v>
      </c>
      <c r="DD159">
        <v>123554</v>
      </c>
      <c r="DE159" t="s">
        <v>1045</v>
      </c>
      <c r="DF159" s="30">
        <v>217</v>
      </c>
      <c r="DG159" s="39" t="s">
        <v>255</v>
      </c>
      <c r="DK159" s="30">
        <v>344</v>
      </c>
      <c r="DL159" s="30"/>
      <c r="DM159" s="32"/>
      <c r="DN159" s="32" t="s">
        <v>255</v>
      </c>
      <c r="DO159" s="41">
        <v>122630</v>
      </c>
    </row>
    <row r="160" spans="1:119" ht="15.75" x14ac:dyDescent="0.25">
      <c r="A160" t="s">
        <v>522</v>
      </c>
      <c r="B160" t="s">
        <v>258</v>
      </c>
      <c r="C160" s="52">
        <v>2.9226958883180001</v>
      </c>
      <c r="D160" s="52">
        <v>2.6723423170070002</v>
      </c>
      <c r="E160" s="52">
        <v>-0.25035357131099989</v>
      </c>
      <c r="F160" s="53">
        <v>-8.5658440315895257E-2</v>
      </c>
      <c r="G160" s="45">
        <v>2.7592074555149999</v>
      </c>
      <c r="H160" s="45">
        <v>2.7512542049870001</v>
      </c>
      <c r="I160" s="45">
        <v>-7.9532505279997778E-3</v>
      </c>
      <c r="J160" s="46">
        <v>-2.8824402138023803E-3</v>
      </c>
      <c r="K160" s="47">
        <v>4</v>
      </c>
      <c r="L160" s="55">
        <f t="shared" si="34"/>
        <v>2.6150844555149999</v>
      </c>
      <c r="M160" s="55">
        <f t="shared" si="35"/>
        <v>2.6071312049870001</v>
      </c>
      <c r="N160" s="55">
        <f t="shared" si="36"/>
        <v>-7.9532505279997778E-3</v>
      </c>
      <c r="O160" s="56">
        <f t="shared" si="37"/>
        <v>-3.0412977719427078E-3</v>
      </c>
      <c r="P160" s="54"/>
      <c r="Q160" s="42">
        <f t="shared" si="38"/>
        <v>30.854535638089207</v>
      </c>
      <c r="R160" s="42">
        <f t="shared" si="39"/>
        <v>28.211584238659281</v>
      </c>
      <c r="S160" s="42">
        <f t="shared" si="40"/>
        <v>27.607120142676166</v>
      </c>
      <c r="T160" s="42">
        <f t="shared" si="41"/>
        <v>27.523158669696492</v>
      </c>
      <c r="AB160" t="s">
        <v>258</v>
      </c>
      <c r="AC160" s="2">
        <v>2.9226958883180001</v>
      </c>
      <c r="AD160" s="2">
        <v>2.9207318951679997</v>
      </c>
      <c r="AE160" s="2">
        <v>-1.9639931500003982E-3</v>
      </c>
      <c r="AF160" s="1">
        <v>-6.7197998869826601E-4</v>
      </c>
      <c r="AG160" s="2">
        <v>2.7592074555149999</v>
      </c>
      <c r="AH160" s="2">
        <v>2.7586026488850002</v>
      </c>
      <c r="AI160" s="2">
        <v>-6.0480662999973234E-4</v>
      </c>
      <c r="AJ160" s="1">
        <v>-2.1919577985731649E-4</v>
      </c>
      <c r="AM160" t="s">
        <v>258</v>
      </c>
      <c r="AN160" s="2">
        <v>2.9226958883180001</v>
      </c>
      <c r="AO160" s="2">
        <v>2.8571406625040003</v>
      </c>
      <c r="AP160" s="2">
        <v>-6.5555225813999751E-2</v>
      </c>
      <c r="AQ160" s="1">
        <v>-2.2429711581017937E-2</v>
      </c>
      <c r="AR160" s="2">
        <v>2.9226136376910001</v>
      </c>
      <c r="AS160" s="2">
        <v>-8.2250626999957888E-5</v>
      </c>
      <c r="AT160" s="1">
        <v>-2.8142040822212536E-5</v>
      </c>
      <c r="AU160" s="2">
        <v>2.9216938504860002</v>
      </c>
      <c r="AV160" s="2">
        <v>-1.0020378319999246E-3</v>
      </c>
      <c r="AW160" s="1">
        <v>-3.428471077011688E-4</v>
      </c>
      <c r="AX160" s="2">
        <v>2.9036951991559996</v>
      </c>
      <c r="AY160" s="2">
        <v>-1.9000689162000484E-2</v>
      </c>
      <c r="AZ160" s="1">
        <v>-6.5010832081251208E-3</v>
      </c>
      <c r="BA160" s="2">
        <v>2.9231477996899997</v>
      </c>
      <c r="BB160" s="2">
        <v>4.5191137199962483E-4</v>
      </c>
      <c r="BC160" s="1">
        <v>1.5462141436127931E-4</v>
      </c>
      <c r="BD160" s="2">
        <v>2.8078665210980001</v>
      </c>
      <c r="BE160" s="2">
        <v>-0.11482936722000003</v>
      </c>
      <c r="BF160" s="1">
        <v>-3.9288852349973327E-2</v>
      </c>
      <c r="BG160" s="1"/>
      <c r="BH160" t="s">
        <v>258</v>
      </c>
      <c r="BI160" s="2">
        <v>2.7592074555149999</v>
      </c>
      <c r="BJ160" s="2">
        <v>2.7605360994790002</v>
      </c>
      <c r="BK160" s="2">
        <v>1.3286439640003422E-3</v>
      </c>
      <c r="BL160" s="1">
        <v>4.8153101403981016E-4</v>
      </c>
      <c r="BM160" s="2">
        <v>2.7591820466029997</v>
      </c>
      <c r="BN160" s="2">
        <v>-2.5408912000202122E-5</v>
      </c>
      <c r="BO160" s="1">
        <v>-9.2087718701309492E-6</v>
      </c>
      <c r="BP160" s="2">
        <v>2.7588543838100001</v>
      </c>
      <c r="BQ160" s="2">
        <v>-3.5307170499976337E-4</v>
      </c>
      <c r="BR160" s="1">
        <v>-1.2796127536335007E-4</v>
      </c>
      <c r="BS160" s="2">
        <v>2.7890473439300001</v>
      </c>
      <c r="BT160" s="2">
        <v>2.9839888415000182E-2</v>
      </c>
      <c r="BU160" s="1">
        <v>1.0814659244036667E-2</v>
      </c>
      <c r="BV160" s="2">
        <v>2.7593471870970001</v>
      </c>
      <c r="BW160" s="2">
        <v>1.3973158200020208E-4</v>
      </c>
      <c r="BX160" s="1">
        <v>5.0641926804348062E-5</v>
      </c>
      <c r="BY160" s="2">
        <v>2.7828332970050003</v>
      </c>
      <c r="BZ160" s="2">
        <v>2.3625841490000354E-2</v>
      </c>
      <c r="CA160" s="1">
        <v>8.5625462640650345E-3</v>
      </c>
      <c r="CC160" t="s">
        <v>258</v>
      </c>
      <c r="CE160" s="23">
        <v>2.9226958883180001</v>
      </c>
      <c r="CF160" s="23">
        <v>2.7767369632080001</v>
      </c>
      <c r="CG160" s="23">
        <v>-0.14595892510999997</v>
      </c>
      <c r="CH160" s="24">
        <v>-4.9939826340946736E-2</v>
      </c>
      <c r="CI160" s="2">
        <v>2.7592074555149999</v>
      </c>
      <c r="CJ160" s="2">
        <v>2.7256515789229998</v>
      </c>
      <c r="CK160" s="2">
        <v>-3.35558765920001E-2</v>
      </c>
      <c r="CL160" s="1">
        <v>-1.2161418498971463E-2</v>
      </c>
      <c r="CN160" s="25" t="s">
        <v>258</v>
      </c>
      <c r="CO160" s="27">
        <v>0</v>
      </c>
      <c r="CP160" s="27">
        <v>0.144123</v>
      </c>
      <c r="CQ160" s="28">
        <f t="shared" si="42"/>
        <v>-9.3592000979721993E-2</v>
      </c>
      <c r="CR160" s="27">
        <f t="shared" si="43"/>
        <v>11.319259934951999</v>
      </c>
      <c r="CU160" s="30">
        <v>340</v>
      </c>
      <c r="CV160" s="30"/>
      <c r="CW160" s="15" t="s">
        <v>258</v>
      </c>
      <c r="CX160" s="36" t="s">
        <v>975</v>
      </c>
      <c r="CY160" s="34" t="s">
        <v>258</v>
      </c>
      <c r="CZ160" s="34" t="s">
        <v>976</v>
      </c>
      <c r="DA160" s="32"/>
      <c r="DB160" s="32"/>
      <c r="DC160" t="s">
        <v>258</v>
      </c>
      <c r="DD160">
        <v>94725</v>
      </c>
      <c r="DE160" t="s">
        <v>1045</v>
      </c>
      <c r="DF160" s="30">
        <v>218</v>
      </c>
      <c r="DG160" s="39" t="s">
        <v>258</v>
      </c>
      <c r="DK160" s="30">
        <v>347</v>
      </c>
      <c r="DL160" s="30"/>
      <c r="DM160" s="32"/>
      <c r="DN160" s="32" t="s">
        <v>258</v>
      </c>
      <c r="DO160" s="41">
        <v>93733</v>
      </c>
    </row>
    <row r="161" spans="1:119" ht="15.75" x14ac:dyDescent="0.25">
      <c r="B161" t="s">
        <v>260</v>
      </c>
      <c r="C161" s="52">
        <v>8.049097738096</v>
      </c>
      <c r="D161" s="52">
        <v>7.8892830966969996</v>
      </c>
      <c r="E161" s="52">
        <v>-0.15981464139900048</v>
      </c>
      <c r="F161" s="53">
        <v>-1.9854975874203307E-2</v>
      </c>
      <c r="G161" s="45">
        <v>8.0648958805040003</v>
      </c>
      <c r="H161" s="45">
        <v>8.1973397846380003</v>
      </c>
      <c r="I161" s="45">
        <v>0.13244390413399998</v>
      </c>
      <c r="J161" s="46">
        <v>1.6422270801309233E-2</v>
      </c>
      <c r="K161" s="47">
        <v>3</v>
      </c>
      <c r="L161" s="55">
        <f t="shared" si="34"/>
        <v>7.7804488805040002</v>
      </c>
      <c r="M161" s="55">
        <f t="shared" si="35"/>
        <v>7.9128927846380002</v>
      </c>
      <c r="N161" s="55">
        <f t="shared" si="36"/>
        <v>0.13244390413399998</v>
      </c>
      <c r="O161" s="56">
        <f t="shared" si="37"/>
        <v>1.7022655912035316E-2</v>
      </c>
      <c r="P161" s="54"/>
      <c r="Q161" s="42">
        <f t="shared" si="38"/>
        <v>44.703550237960627</v>
      </c>
      <c r="R161" s="42">
        <f t="shared" si="39"/>
        <v>43.815962326494684</v>
      </c>
      <c r="S161" s="42">
        <f t="shared" si="40"/>
        <v>43.211512485096222</v>
      </c>
      <c r="T161" s="42">
        <f t="shared" si="41"/>
        <v>43.947087193568635</v>
      </c>
      <c r="AB161" t="s">
        <v>260</v>
      </c>
      <c r="AC161" s="2">
        <v>8.049097738096</v>
      </c>
      <c r="AD161" s="2">
        <v>8.0512076269369999</v>
      </c>
      <c r="AE161" s="2">
        <v>2.1098888409998295E-3</v>
      </c>
      <c r="AF161" s="1">
        <v>2.6212737248969227E-4</v>
      </c>
      <c r="AG161" s="2">
        <v>8.0648958805040003</v>
      </c>
      <c r="AH161" s="2">
        <v>8.065319120632001</v>
      </c>
      <c r="AI161" s="2">
        <v>4.2324012800065702E-4</v>
      </c>
      <c r="AJ161" s="1">
        <v>5.247930466452686E-5</v>
      </c>
      <c r="AM161" t="s">
        <v>260</v>
      </c>
      <c r="AN161" s="2">
        <v>8.049097738096</v>
      </c>
      <c r="AO161" s="2">
        <v>8.069163820028999</v>
      </c>
      <c r="AP161" s="2">
        <v>2.0066081932998969E-2</v>
      </c>
      <c r="AQ161" s="1">
        <v>2.4929604020121595E-3</v>
      </c>
      <c r="AR161" s="2">
        <v>8.0491872247289997</v>
      </c>
      <c r="AS161" s="2">
        <v>8.9486632999680182E-5</v>
      </c>
      <c r="AT161" s="1">
        <v>1.1117598010537774E-5</v>
      </c>
      <c r="AU161" s="2">
        <v>8.0511314013160007</v>
      </c>
      <c r="AV161" s="2">
        <v>2.0336632200006477E-3</v>
      </c>
      <c r="AW161" s="1">
        <v>2.5265728981962977E-4</v>
      </c>
      <c r="AX161" s="2">
        <v>8.1930642491829992</v>
      </c>
      <c r="AY161" s="2">
        <v>0.1439665110869992</v>
      </c>
      <c r="AZ161" s="1">
        <v>1.7886043351866943E-2</v>
      </c>
      <c r="BA161" s="2">
        <v>8.0486042870060004</v>
      </c>
      <c r="BB161" s="2">
        <v>-4.9345108999965248E-4</v>
      </c>
      <c r="BC161" s="1">
        <v>-6.1305143266452301E-5</v>
      </c>
      <c r="BD161" s="2">
        <v>8.2120618040269999</v>
      </c>
      <c r="BE161" s="2">
        <v>0.16296406593099988</v>
      </c>
      <c r="BF161" s="1">
        <v>2.0246252590485844E-2</v>
      </c>
      <c r="BG161" s="1"/>
      <c r="BH161" t="s">
        <v>260</v>
      </c>
      <c r="BI161" s="2">
        <v>8.0648958805040003</v>
      </c>
      <c r="BJ161" s="2">
        <v>8.12318213006</v>
      </c>
      <c r="BK161" s="2">
        <v>5.8286249555999703E-2</v>
      </c>
      <c r="BL161" s="1">
        <v>7.2271546241409398E-3</v>
      </c>
      <c r="BM161" s="2">
        <v>8.0649138595269996</v>
      </c>
      <c r="BN161" s="2">
        <v>1.7979022999270455E-5</v>
      </c>
      <c r="BO161" s="1">
        <v>2.229293876283359E-6</v>
      </c>
      <c r="BP161" s="2">
        <v>8.0653111337890007</v>
      </c>
      <c r="BQ161" s="2">
        <v>4.1525328500036096E-4</v>
      </c>
      <c r="BR161" s="1">
        <v>5.1488982765938757E-5</v>
      </c>
      <c r="BS161" s="2">
        <v>8.202240768007</v>
      </c>
      <c r="BT161" s="2">
        <v>0.13734488750299967</v>
      </c>
      <c r="BU161" s="1">
        <v>1.7029964123283458E-2</v>
      </c>
      <c r="BV161" s="2">
        <v>8.0647966952489991</v>
      </c>
      <c r="BW161" s="2">
        <v>-9.9185255001188466E-5</v>
      </c>
      <c r="BX161" s="1">
        <v>-1.2298392498898581E-5</v>
      </c>
      <c r="BY161" s="2">
        <v>8.2644012863559997</v>
      </c>
      <c r="BZ161" s="2">
        <v>0.19950540585199938</v>
      </c>
      <c r="CA161" s="1">
        <v>2.4737505456738973E-2</v>
      </c>
      <c r="CC161" t="s">
        <v>260</v>
      </c>
      <c r="CE161" s="23">
        <v>8.049097738096</v>
      </c>
      <c r="CF161" s="23">
        <v>7.725308383592</v>
      </c>
      <c r="CG161" s="23">
        <v>-0.32378935450400004</v>
      </c>
      <c r="CH161" s="24">
        <v>-4.0226788770562481E-2</v>
      </c>
      <c r="CI161" s="2">
        <v>8.0648958805040003</v>
      </c>
      <c r="CJ161" s="2">
        <v>7.9846254696650005</v>
      </c>
      <c r="CK161" s="2">
        <v>-8.0270410838999773E-2</v>
      </c>
      <c r="CL161" s="1">
        <v>-9.9530622624707001E-3</v>
      </c>
      <c r="CN161" s="25" t="s">
        <v>260</v>
      </c>
      <c r="CO161" s="27">
        <v>0</v>
      </c>
      <c r="CP161" s="27">
        <v>0.28444700000000001</v>
      </c>
      <c r="CQ161" s="28">
        <f t="shared" si="42"/>
        <v>-0.24710289240926406</v>
      </c>
      <c r="CR161" s="27">
        <f t="shared" si="43"/>
        <v>11.743765393717</v>
      </c>
      <c r="CU161" s="30">
        <v>342</v>
      </c>
      <c r="CV161" s="30"/>
      <c r="CW161" s="15" t="s">
        <v>260</v>
      </c>
      <c r="CX161" s="36" t="s">
        <v>975</v>
      </c>
      <c r="CY161" s="34" t="s">
        <v>260</v>
      </c>
      <c r="CZ161" s="34" t="s">
        <v>976</v>
      </c>
      <c r="DA161" s="32"/>
      <c r="DB161" s="32"/>
      <c r="DC161" t="s">
        <v>260</v>
      </c>
      <c r="DD161">
        <v>180055</v>
      </c>
      <c r="DE161" t="s">
        <v>1045</v>
      </c>
      <c r="DF161" s="30">
        <v>219</v>
      </c>
      <c r="DG161" s="39" t="s">
        <v>260</v>
      </c>
      <c r="DK161" s="30">
        <v>349</v>
      </c>
      <c r="DL161" s="30"/>
      <c r="DM161" s="32"/>
      <c r="DN161" s="32" t="s">
        <v>260</v>
      </c>
      <c r="DO161" s="41">
        <v>178930</v>
      </c>
    </row>
    <row r="162" spans="1:119" ht="15.75" x14ac:dyDescent="0.25">
      <c r="A162" t="s">
        <v>523</v>
      </c>
      <c r="B162" t="s">
        <v>276</v>
      </c>
      <c r="C162" s="52">
        <v>5.7276761021729996</v>
      </c>
      <c r="D162" s="52">
        <v>6.35746436173</v>
      </c>
      <c r="E162" s="52">
        <v>0.62978825955700035</v>
      </c>
      <c r="F162" s="53">
        <v>0.10995528523654953</v>
      </c>
      <c r="G162" s="45">
        <v>5.7827192113399999</v>
      </c>
      <c r="H162" s="45">
        <v>6.0547916015769996</v>
      </c>
      <c r="I162" s="45">
        <v>0.27207239023699969</v>
      </c>
      <c r="J162" s="46">
        <v>4.7049213405254336E-2</v>
      </c>
      <c r="K162" s="47">
        <v>2</v>
      </c>
      <c r="L162" s="55">
        <f t="shared" si="34"/>
        <v>5.6232502113400002</v>
      </c>
      <c r="M162" s="55">
        <f t="shared" si="35"/>
        <v>5.8953226015769999</v>
      </c>
      <c r="N162" s="55">
        <f t="shared" si="36"/>
        <v>0.27207239023699969</v>
      </c>
      <c r="O162" s="56">
        <f t="shared" si="37"/>
        <v>4.8383475750079744E-2</v>
      </c>
      <c r="P162" s="54"/>
      <c r="Q162" s="42">
        <f t="shared" si="38"/>
        <v>48.061457215273464</v>
      </c>
      <c r="R162" s="42">
        <f t="shared" si="39"/>
        <v>53.346068452263076</v>
      </c>
      <c r="S162" s="42">
        <f t="shared" si="40"/>
        <v>47.185209956366322</v>
      </c>
      <c r="T162" s="42">
        <f t="shared" si="41"/>
        <v>49.468194418052597</v>
      </c>
      <c r="AB162" t="s">
        <v>276</v>
      </c>
      <c r="AC162" s="2">
        <v>5.7276761021729996</v>
      </c>
      <c r="AD162" s="2">
        <v>5.7279568367470004</v>
      </c>
      <c r="AE162" s="2">
        <v>2.8073457400079604E-4</v>
      </c>
      <c r="AF162" s="1">
        <v>4.9013695780438649E-5</v>
      </c>
      <c r="AG162" s="2">
        <v>5.7827192113399999</v>
      </c>
      <c r="AH162" s="2">
        <v>5.782749561518</v>
      </c>
      <c r="AI162" s="2">
        <v>3.0350178000126959E-5</v>
      </c>
      <c r="AJ162" s="1">
        <v>5.2484267160352175E-6</v>
      </c>
      <c r="AM162" t="s">
        <v>276</v>
      </c>
      <c r="AN162" s="2">
        <v>5.7276761021729996</v>
      </c>
      <c r="AO162" s="2">
        <v>5.9549401550470007</v>
      </c>
      <c r="AP162" s="2">
        <v>0.22726405287400109</v>
      </c>
      <c r="AQ162" s="1">
        <v>3.9678230545854419E-2</v>
      </c>
      <c r="AR162" s="2">
        <v>5.7276880977809999</v>
      </c>
      <c r="AS162" s="2">
        <v>1.1995608000248126E-5</v>
      </c>
      <c r="AT162" s="1">
        <v>2.0943237337909454E-6</v>
      </c>
      <c r="AU162" s="2">
        <v>5.7280222043569999</v>
      </c>
      <c r="AV162" s="2">
        <v>3.4610218400032977E-4</v>
      </c>
      <c r="AW162" s="1">
        <v>6.0426284207834913E-5</v>
      </c>
      <c r="AX162" s="2">
        <v>6.1063149184490007</v>
      </c>
      <c r="AY162" s="2">
        <v>0.37863881627600104</v>
      </c>
      <c r="AZ162" s="1">
        <v>6.6106883406404707E-2</v>
      </c>
      <c r="BA162" s="2">
        <v>5.7276098166049998</v>
      </c>
      <c r="BB162" s="2">
        <v>-6.6285567999813111E-5</v>
      </c>
      <c r="BC162" s="1">
        <v>-1.15728555206998E-5</v>
      </c>
      <c r="BD162" s="2">
        <v>6.4408830681180005</v>
      </c>
      <c r="BE162" s="2">
        <v>0.71320696594500088</v>
      </c>
      <c r="BF162" s="1">
        <v>0.12451943043260079</v>
      </c>
      <c r="BG162" s="1"/>
      <c r="BH162" t="s">
        <v>276</v>
      </c>
      <c r="BI162" s="2">
        <v>5.7827192113399999</v>
      </c>
      <c r="BJ162" s="2">
        <v>5.877608479229</v>
      </c>
      <c r="BK162" s="2">
        <v>9.4889267889000095E-2</v>
      </c>
      <c r="BL162" s="1">
        <v>1.6409108659974497E-2</v>
      </c>
      <c r="BM162" s="2">
        <v>5.7827205254229996</v>
      </c>
      <c r="BN162" s="2">
        <v>1.3140829997482228E-6</v>
      </c>
      <c r="BO162" s="1">
        <v>2.2724309303679941E-7</v>
      </c>
      <c r="BP162" s="2">
        <v>5.7827700725159996</v>
      </c>
      <c r="BQ162" s="2">
        <v>5.0861175999727948E-5</v>
      </c>
      <c r="BR162" s="1">
        <v>8.7953736193845299E-6</v>
      </c>
      <c r="BS162" s="2">
        <v>5.9506299844730002</v>
      </c>
      <c r="BT162" s="2">
        <v>0.16791077313300029</v>
      </c>
      <c r="BU162" s="1">
        <v>2.9036646428158699E-2</v>
      </c>
      <c r="BV162" s="2">
        <v>5.7827119231080006</v>
      </c>
      <c r="BW162" s="2">
        <v>-7.2882319992473299E-6</v>
      </c>
      <c r="BX162" s="1">
        <v>-1.2603468598224511E-6</v>
      </c>
      <c r="BY162" s="2">
        <v>6.0732666664110004</v>
      </c>
      <c r="BZ162" s="2">
        <v>0.29054745507100055</v>
      </c>
      <c r="CA162" s="1">
        <v>5.0244088369574058E-2</v>
      </c>
      <c r="CC162" t="s">
        <v>276</v>
      </c>
      <c r="CE162" s="23">
        <v>5.7276761021729996</v>
      </c>
      <c r="CF162" s="23">
        <v>5.6466815992050003</v>
      </c>
      <c r="CG162" s="23">
        <v>-8.099450296799926E-2</v>
      </c>
      <c r="CH162" s="24">
        <v>-1.4140901392324033E-2</v>
      </c>
      <c r="CI162" s="2">
        <v>5.7827192113399999</v>
      </c>
      <c r="CJ162" s="2">
        <v>5.7631645688070003</v>
      </c>
      <c r="CK162" s="2">
        <v>-1.9554642532999544E-2</v>
      </c>
      <c r="CL162" s="1">
        <v>-3.3815652841404776E-3</v>
      </c>
      <c r="CN162" s="25" t="s">
        <v>276</v>
      </c>
      <c r="CO162" s="27">
        <v>0</v>
      </c>
      <c r="CP162" s="27">
        <v>0.159469</v>
      </c>
      <c r="CQ162" s="28">
        <f t="shared" si="42"/>
        <v>-0.11913140139314082</v>
      </c>
      <c r="CR162" s="27">
        <f t="shared" si="43"/>
        <v>7.3622854997450009</v>
      </c>
      <c r="CU162" s="30">
        <v>360</v>
      </c>
      <c r="CV162" s="30"/>
      <c r="CW162" s="15" t="s">
        <v>276</v>
      </c>
      <c r="CX162" s="36" t="s">
        <v>975</v>
      </c>
      <c r="CY162" s="34" t="s">
        <v>276</v>
      </c>
      <c r="CZ162" s="34" t="s">
        <v>976</v>
      </c>
      <c r="DA162" s="32"/>
      <c r="DB162" s="32"/>
      <c r="DC162" t="s">
        <v>276</v>
      </c>
      <c r="DD162">
        <v>119174</v>
      </c>
      <c r="DE162" t="s">
        <v>1045</v>
      </c>
      <c r="DF162" s="30">
        <v>220</v>
      </c>
      <c r="DG162" s="39" t="s">
        <v>276</v>
      </c>
      <c r="DK162" s="30">
        <v>365</v>
      </c>
      <c r="DL162" s="30"/>
      <c r="DM162" s="32"/>
      <c r="DN162" s="32" t="s">
        <v>276</v>
      </c>
      <c r="DO162" s="41">
        <v>117633</v>
      </c>
    </row>
    <row r="163" spans="1:119" ht="15.75" x14ac:dyDescent="0.25">
      <c r="A163" t="s">
        <v>524</v>
      </c>
      <c r="B163" t="s">
        <v>281</v>
      </c>
      <c r="C163" s="52">
        <v>6.2780431947539999</v>
      </c>
      <c r="D163" s="52">
        <v>5.9986935466769999</v>
      </c>
      <c r="E163" s="52">
        <v>-0.27934964807699991</v>
      </c>
      <c r="F163" s="53">
        <v>-4.4496292779639915E-2</v>
      </c>
      <c r="G163" s="45">
        <v>6.0383440911579997</v>
      </c>
      <c r="H163" s="45">
        <v>6.0871267578900001</v>
      </c>
      <c r="I163" s="45">
        <v>4.8782666732000379E-2</v>
      </c>
      <c r="J163" s="46">
        <v>8.0788153168404667E-3</v>
      </c>
      <c r="K163" s="47">
        <v>4</v>
      </c>
      <c r="L163" s="55">
        <f t="shared" si="34"/>
        <v>5.7030740911579993</v>
      </c>
      <c r="M163" s="55">
        <f t="shared" si="35"/>
        <v>5.7518567578899997</v>
      </c>
      <c r="N163" s="55">
        <f t="shared" si="36"/>
        <v>4.8782666732000379E-2</v>
      </c>
      <c r="O163" s="56">
        <f t="shared" si="37"/>
        <v>8.5537494257058033E-3</v>
      </c>
      <c r="P163" s="54"/>
      <c r="Q163" s="42">
        <f t="shared" si="38"/>
        <v>41.345076853067269</v>
      </c>
      <c r="R163" s="42">
        <f t="shared" si="39"/>
        <v>39.505374208416477</v>
      </c>
      <c r="S163" s="42">
        <f t="shared" si="40"/>
        <v>37.558524094688657</v>
      </c>
      <c r="T163" s="42">
        <f t="shared" si="41"/>
        <v>37.879790298593953</v>
      </c>
      <c r="AB163" t="s">
        <v>281</v>
      </c>
      <c r="AC163" s="2">
        <v>6.2780431947539999</v>
      </c>
      <c r="AD163" s="2">
        <v>6.2782429811739995</v>
      </c>
      <c r="AE163" s="2">
        <v>1.9978641999962576E-4</v>
      </c>
      <c r="AF163" s="1">
        <v>3.1823040046390483E-5</v>
      </c>
      <c r="AG163" s="2">
        <v>6.0383440911579997</v>
      </c>
      <c r="AH163" s="2">
        <v>6.0381764172999999</v>
      </c>
      <c r="AI163" s="2">
        <v>-1.6767385799987267E-4</v>
      </c>
      <c r="AJ163" s="1">
        <v>-2.7768185361513095E-5</v>
      </c>
      <c r="AM163" t="s">
        <v>281</v>
      </c>
      <c r="AN163" s="2">
        <v>6.2780431947539999</v>
      </c>
      <c r="AO163" s="2">
        <v>6.2401452199449992</v>
      </c>
      <c r="AP163" s="2">
        <v>-3.7897974809000701E-2</v>
      </c>
      <c r="AQ163" s="1">
        <v>-6.0365903249389322E-3</v>
      </c>
      <c r="AR163" s="2">
        <v>6.2780521522530002</v>
      </c>
      <c r="AS163" s="2">
        <v>8.9574990003171706E-6</v>
      </c>
      <c r="AT163" s="1">
        <v>1.426797924519244E-6</v>
      </c>
      <c r="AU163" s="2">
        <v>6.278647171926</v>
      </c>
      <c r="AV163" s="2">
        <v>6.0397717200011414E-4</v>
      </c>
      <c r="AW163" s="1">
        <v>9.6204685642303948E-5</v>
      </c>
      <c r="AX163" s="2">
        <v>6.2911888540229999</v>
      </c>
      <c r="AY163" s="2">
        <v>1.3145659269000021E-2</v>
      </c>
      <c r="AZ163" s="1">
        <v>2.0939102935743853E-3</v>
      </c>
      <c r="BA163" s="2">
        <v>6.2779930443190004</v>
      </c>
      <c r="BB163" s="2">
        <v>-5.0150434999451932E-5</v>
      </c>
      <c r="BC163" s="1">
        <v>-7.9882271344291124E-6</v>
      </c>
      <c r="BD163" s="2">
        <v>6.2299343968959997</v>
      </c>
      <c r="BE163" s="2">
        <v>-4.8108797858000152E-2</v>
      </c>
      <c r="BF163" s="1">
        <v>-7.6630243478095815E-3</v>
      </c>
      <c r="BG163" s="1"/>
      <c r="BH163" t="s">
        <v>281</v>
      </c>
      <c r="BI163" s="2">
        <v>6.0383440911579997</v>
      </c>
      <c r="BJ163" s="2">
        <v>6.0676240055520001</v>
      </c>
      <c r="BK163" s="2">
        <v>2.927991439400035E-2</v>
      </c>
      <c r="BL163" s="1">
        <v>4.8489973330395637E-3</v>
      </c>
      <c r="BM163" s="2">
        <v>6.0383371106160002</v>
      </c>
      <c r="BN163" s="2">
        <v>-6.9805419995461193E-6</v>
      </c>
      <c r="BO163" s="1">
        <v>-1.1560358095140336E-6</v>
      </c>
      <c r="BP163" s="2">
        <v>6.0383003243209998</v>
      </c>
      <c r="BQ163" s="2">
        <v>-4.376683699991446E-5</v>
      </c>
      <c r="BR163" s="1">
        <v>-7.2481521985477152E-6</v>
      </c>
      <c r="BS163" s="2">
        <v>6.1170946442540002</v>
      </c>
      <c r="BT163" s="2">
        <v>7.8750553096000431E-2</v>
      </c>
      <c r="BU163" s="1">
        <v>1.3041746529701009E-2</v>
      </c>
      <c r="BV163" s="2">
        <v>6.0383823786500006</v>
      </c>
      <c r="BW163" s="2">
        <v>3.8287492000854684E-5</v>
      </c>
      <c r="BX163" s="1">
        <v>6.3407270971721193E-6</v>
      </c>
      <c r="BY163" s="2">
        <v>6.1407290115109996</v>
      </c>
      <c r="BZ163" s="2">
        <v>0.10238492035299984</v>
      </c>
      <c r="CA163" s="1">
        <v>1.6955794305084895E-2</v>
      </c>
      <c r="CC163" t="s">
        <v>281</v>
      </c>
      <c r="CE163" s="23">
        <v>6.2780431947539999</v>
      </c>
      <c r="CF163" s="23">
        <v>6.0408210642219995</v>
      </c>
      <c r="CG163" s="23">
        <v>-0.23722213053200036</v>
      </c>
      <c r="CH163" s="24">
        <v>-3.7785998466883075E-2</v>
      </c>
      <c r="CI163" s="2">
        <v>6.0383440911579997</v>
      </c>
      <c r="CJ163" s="2">
        <v>5.9848641858799994</v>
      </c>
      <c r="CK163" s="2">
        <v>-5.3479905278000395E-2</v>
      </c>
      <c r="CL163" s="1">
        <v>-8.8567170851213146E-3</v>
      </c>
      <c r="CN163" s="25" t="s">
        <v>281</v>
      </c>
      <c r="CO163" s="27">
        <v>0</v>
      </c>
      <c r="CP163" s="27">
        <v>0.33527000000000001</v>
      </c>
      <c r="CQ163" s="28">
        <f t="shared" si="42"/>
        <v>-0.32417031367481758</v>
      </c>
      <c r="CR163" s="27">
        <f t="shared" si="43"/>
        <v>4.5986688802279998</v>
      </c>
      <c r="CU163" s="30">
        <v>365</v>
      </c>
      <c r="CV163" s="30"/>
      <c r="CW163" s="15" t="s">
        <v>281</v>
      </c>
      <c r="CX163" s="36" t="s">
        <v>975</v>
      </c>
      <c r="CY163" s="34" t="s">
        <v>281</v>
      </c>
      <c r="CZ163" s="34" t="s">
        <v>976</v>
      </c>
      <c r="DA163" s="32"/>
      <c r="DB163" s="32"/>
      <c r="DC163" t="s">
        <v>281</v>
      </c>
      <c r="DD163">
        <v>151845</v>
      </c>
      <c r="DE163" t="s">
        <v>1045</v>
      </c>
      <c r="DF163" s="30">
        <v>221</v>
      </c>
      <c r="DG163" s="39" t="s">
        <v>281</v>
      </c>
      <c r="DK163" s="30">
        <v>370</v>
      </c>
      <c r="DL163" s="30"/>
      <c r="DM163" s="32"/>
      <c r="DN163" s="32" t="s">
        <v>281</v>
      </c>
      <c r="DO163" s="41">
        <v>150535</v>
      </c>
    </row>
    <row r="164" spans="1:119" ht="15.75" x14ac:dyDescent="0.25">
      <c r="A164" t="s">
        <v>525</v>
      </c>
      <c r="B164" t="s">
        <v>283</v>
      </c>
      <c r="C164" s="52">
        <v>6.6080847032529997</v>
      </c>
      <c r="D164" s="52">
        <v>6.5034717813430003</v>
      </c>
      <c r="E164" s="52">
        <v>-0.10461292190999938</v>
      </c>
      <c r="F164" s="53">
        <v>-1.5831050388700522E-2</v>
      </c>
      <c r="G164" s="45">
        <v>6.7239217048319997</v>
      </c>
      <c r="H164" s="45">
        <v>6.8668562000110001</v>
      </c>
      <c r="I164" s="45">
        <v>0.14293449517900036</v>
      </c>
      <c r="J164" s="46">
        <v>2.1257608498963278E-2</v>
      </c>
      <c r="K164" s="47">
        <v>3</v>
      </c>
      <c r="L164" s="55">
        <f t="shared" si="34"/>
        <v>6.4799827048319996</v>
      </c>
      <c r="M164" s="55">
        <f t="shared" si="35"/>
        <v>6.6229172000109999</v>
      </c>
      <c r="N164" s="55">
        <f t="shared" si="36"/>
        <v>0.14293449517900036</v>
      </c>
      <c r="O164" s="56">
        <f t="shared" si="37"/>
        <v>2.2057851338463733E-2</v>
      </c>
      <c r="P164" s="54"/>
      <c r="Q164" s="42">
        <f t="shared" si="38"/>
        <v>64.239111700088458</v>
      </c>
      <c r="R164" s="42">
        <f t="shared" si="39"/>
        <v>63.222139085838997</v>
      </c>
      <c r="S164" s="42">
        <f t="shared" si="40"/>
        <v>62.99379494718422</v>
      </c>
      <c r="T164" s="42">
        <f t="shared" si="41"/>
        <v>64.383302711374881</v>
      </c>
      <c r="AB164" t="s">
        <v>283</v>
      </c>
      <c r="AC164" s="2">
        <v>6.6080847032529997</v>
      </c>
      <c r="AD164" s="2">
        <v>6.6122372414120001</v>
      </c>
      <c r="AE164" s="2">
        <v>4.1525381590004073E-3</v>
      </c>
      <c r="AF164" s="1">
        <v>6.2840268330038407E-4</v>
      </c>
      <c r="AG164" s="2">
        <v>6.7239217048319997</v>
      </c>
      <c r="AH164" s="2">
        <v>6.724906157176</v>
      </c>
      <c r="AI164" s="2">
        <v>9.8445234400035275E-4</v>
      </c>
      <c r="AJ164" s="1">
        <v>1.4641044128947805E-4</v>
      </c>
      <c r="AM164" t="s">
        <v>283</v>
      </c>
      <c r="AN164" s="2">
        <v>6.6080847032529997</v>
      </c>
      <c r="AO164" s="2">
        <v>6.6302566035810004</v>
      </c>
      <c r="AP164" s="2">
        <v>2.217190032800076E-2</v>
      </c>
      <c r="AQ164" s="1">
        <v>3.3552687841737366E-3</v>
      </c>
      <c r="AR164" s="2">
        <v>6.6082595696130007</v>
      </c>
      <c r="AS164" s="2">
        <v>1.7486636000096922E-4</v>
      </c>
      <c r="AT164" s="1">
        <v>2.6462487672848195E-5</v>
      </c>
      <c r="AU164" s="2">
        <v>6.6110203051420005</v>
      </c>
      <c r="AV164" s="2">
        <v>2.9356018890007718E-3</v>
      </c>
      <c r="AW164" s="1">
        <v>4.442439860911054E-4</v>
      </c>
      <c r="AX164" s="2">
        <v>6.5929853154240003</v>
      </c>
      <c r="AY164" s="2">
        <v>-1.5099387828999333E-2</v>
      </c>
      <c r="AZ164" s="1">
        <v>-2.2849870283239968E-3</v>
      </c>
      <c r="BA164" s="2">
        <v>6.6071224096929999</v>
      </c>
      <c r="BB164" s="2">
        <v>-9.6229355999977173E-4</v>
      </c>
      <c r="BC164" s="1">
        <v>-1.4562367209458709E-4</v>
      </c>
      <c r="BD164" s="2">
        <v>6.6143906727399999</v>
      </c>
      <c r="BE164" s="2">
        <v>6.3059694870002403E-3</v>
      </c>
      <c r="BF164" s="1">
        <v>9.5428097098936471E-4</v>
      </c>
      <c r="BG164" s="1"/>
      <c r="BH164" t="s">
        <v>283</v>
      </c>
      <c r="BI164" s="2">
        <v>6.7239217048319997</v>
      </c>
      <c r="BJ164" s="2">
        <v>6.7740233811810002</v>
      </c>
      <c r="BK164" s="2">
        <v>5.0101676349000535E-2</v>
      </c>
      <c r="BL164" s="1">
        <v>7.4512581419554687E-3</v>
      </c>
      <c r="BM164" s="2">
        <v>6.7239631955560002</v>
      </c>
      <c r="BN164" s="2">
        <v>4.1490724000503576E-5</v>
      </c>
      <c r="BO164" s="1">
        <v>6.1706137908606483E-6</v>
      </c>
      <c r="BP164" s="2">
        <v>6.7246087549390001</v>
      </c>
      <c r="BQ164" s="2">
        <v>6.870501070004309E-4</v>
      </c>
      <c r="BR164" s="1">
        <v>1.021799683519065E-4</v>
      </c>
      <c r="BS164" s="2">
        <v>6.8039074436680007</v>
      </c>
      <c r="BT164" s="2">
        <v>7.9985738836001019E-2</v>
      </c>
      <c r="BU164" s="1">
        <v>1.1895697532962202E-2</v>
      </c>
      <c r="BV164" s="2">
        <v>6.723693325258</v>
      </c>
      <c r="BW164" s="2">
        <v>-2.283795739996819E-4</v>
      </c>
      <c r="BX164" s="1">
        <v>-3.396523398473868E-5</v>
      </c>
      <c r="BY164" s="2">
        <v>6.8594397193839995</v>
      </c>
      <c r="BZ164" s="2">
        <v>0.13551801455199985</v>
      </c>
      <c r="CA164" s="1">
        <v>2.0154609244574156E-2</v>
      </c>
      <c r="CC164" t="s">
        <v>283</v>
      </c>
      <c r="CE164" s="23">
        <v>6.6080847032529997</v>
      </c>
      <c r="CF164" s="23">
        <v>6.5065074505740004</v>
      </c>
      <c r="CG164" s="23">
        <v>-0.10157725267899931</v>
      </c>
      <c r="CH164" s="24">
        <v>-1.5371663233825572E-2</v>
      </c>
      <c r="CI164" s="2">
        <v>6.7239217048319997</v>
      </c>
      <c r="CJ164" s="2">
        <v>6.69935740773</v>
      </c>
      <c r="CK164" s="2">
        <v>-2.4564297101999699E-2</v>
      </c>
      <c r="CL164" s="1">
        <v>-3.6532693538574522E-3</v>
      </c>
      <c r="CN164" s="25" t="s">
        <v>283</v>
      </c>
      <c r="CO164" s="27">
        <v>0</v>
      </c>
      <c r="CP164" s="27">
        <v>0.24393899999999999</v>
      </c>
      <c r="CQ164" s="28">
        <f t="shared" si="42"/>
        <v>-0.22496261341458823</v>
      </c>
      <c r="CR164" s="27">
        <f t="shared" si="43"/>
        <v>5.3049421931370002</v>
      </c>
      <c r="CU164" s="30">
        <v>367</v>
      </c>
      <c r="CV164" s="30"/>
      <c r="CW164" s="15" t="s">
        <v>283</v>
      </c>
      <c r="CX164" s="36" t="s">
        <v>975</v>
      </c>
      <c r="CY164" s="34" t="s">
        <v>283</v>
      </c>
      <c r="CZ164" s="34" t="s">
        <v>976</v>
      </c>
      <c r="DA164" s="32"/>
      <c r="DB164" s="32"/>
      <c r="DC164" t="s">
        <v>283</v>
      </c>
      <c r="DD164">
        <v>102867</v>
      </c>
      <c r="DE164" t="s">
        <v>1045</v>
      </c>
      <c r="DF164" s="30">
        <v>222</v>
      </c>
      <c r="DG164" s="39" t="s">
        <v>283</v>
      </c>
      <c r="DK164" s="30">
        <v>372</v>
      </c>
      <c r="DL164" s="30"/>
      <c r="DM164" s="32"/>
      <c r="DN164" s="32" t="s">
        <v>283</v>
      </c>
      <c r="DO164" s="41">
        <v>102054</v>
      </c>
    </row>
    <row r="165" spans="1:119" ht="15.75" x14ac:dyDescent="0.25">
      <c r="A165" t="s">
        <v>918</v>
      </c>
      <c r="B165" t="s">
        <v>284</v>
      </c>
      <c r="C165" s="52">
        <v>8.1625596671389999</v>
      </c>
      <c r="D165" s="52">
        <v>8.1563767293409999</v>
      </c>
      <c r="E165" s="52">
        <v>-6.1829377980000544E-3</v>
      </c>
      <c r="F165" s="53">
        <v>-7.5747535701226813E-4</v>
      </c>
      <c r="G165" s="45">
        <v>8.6003078203989993</v>
      </c>
      <c r="H165" s="45">
        <v>8.8397299679039989</v>
      </c>
      <c r="I165" s="45">
        <v>0.23942214750499957</v>
      </c>
      <c r="J165" s="46">
        <v>2.7838788157921065E-2</v>
      </c>
      <c r="K165" s="47">
        <v>2</v>
      </c>
      <c r="L165" s="55">
        <f t="shared" si="34"/>
        <v>8.4085058203990002</v>
      </c>
      <c r="M165" s="55">
        <f t="shared" si="35"/>
        <v>8.6479279679039998</v>
      </c>
      <c r="N165" s="55">
        <f t="shared" si="36"/>
        <v>0.23942214750499957</v>
      </c>
      <c r="O165" s="56">
        <f t="shared" si="37"/>
        <v>2.8473804100148499E-2</v>
      </c>
      <c r="P165" s="54"/>
      <c r="Q165" s="42">
        <f t="shared" si="38"/>
        <v>60.299479689577225</v>
      </c>
      <c r="R165" s="42">
        <f t="shared" si="39"/>
        <v>60.253804319671701</v>
      </c>
      <c r="S165" s="42">
        <f t="shared" si="40"/>
        <v>62.116363813920678</v>
      </c>
      <c r="T165" s="42">
        <f t="shared" si="41"/>
        <v>63.885052988571815</v>
      </c>
      <c r="AB165" t="s">
        <v>284</v>
      </c>
      <c r="AC165" s="2">
        <v>8.1625596671389999</v>
      </c>
      <c r="AD165" s="2">
        <v>8.1640551291249999</v>
      </c>
      <c r="AE165" s="2">
        <v>1.4954619859999241E-3</v>
      </c>
      <c r="AF165" s="1">
        <v>1.8320993009342224E-4</v>
      </c>
      <c r="AG165" s="2">
        <v>8.6003078203989993</v>
      </c>
      <c r="AH165" s="2">
        <v>8.6003078203989993</v>
      </c>
      <c r="AI165" s="2">
        <v>0</v>
      </c>
      <c r="AJ165" s="1">
        <v>0</v>
      </c>
      <c r="AM165" t="s">
        <v>284</v>
      </c>
      <c r="AN165" s="2">
        <v>8.1625596671389999</v>
      </c>
      <c r="AO165" s="2">
        <v>8.114755484953001</v>
      </c>
      <c r="AP165" s="2">
        <v>-4.7804182185998911E-2</v>
      </c>
      <c r="AQ165" s="1">
        <v>-5.8565185597907439E-3</v>
      </c>
      <c r="AR165" s="2">
        <v>8.1626224096400009</v>
      </c>
      <c r="AS165" s="2">
        <v>6.2742501000911943E-5</v>
      </c>
      <c r="AT165" s="1">
        <v>7.6866208100752988E-6</v>
      </c>
      <c r="AU165" s="2">
        <v>8.1634192545150004</v>
      </c>
      <c r="AV165" s="2">
        <v>8.5958737600044799E-4</v>
      </c>
      <c r="AW165" s="1">
        <v>1.0530855651334378E-4</v>
      </c>
      <c r="AX165" s="2">
        <v>8.1737607175840008</v>
      </c>
      <c r="AY165" s="2">
        <v>1.120105044500086E-2</v>
      </c>
      <c r="AZ165" s="1">
        <v>1.3722472976331528E-3</v>
      </c>
      <c r="BA165" s="2">
        <v>8.1622147597809995</v>
      </c>
      <c r="BB165" s="2">
        <v>-3.449073580004125E-4</v>
      </c>
      <c r="BC165" s="1">
        <v>-4.2254803893066486E-5</v>
      </c>
      <c r="BD165" s="2">
        <v>8.0977040204749997</v>
      </c>
      <c r="BE165" s="2">
        <v>-6.4855646664000233E-2</v>
      </c>
      <c r="BF165" s="1">
        <v>-7.9455035318268391E-3</v>
      </c>
      <c r="BG165" s="1"/>
      <c r="BH165" t="s">
        <v>284</v>
      </c>
      <c r="BI165" s="2">
        <v>8.6003078203989993</v>
      </c>
      <c r="BJ165" s="2">
        <v>8.6769229075999998</v>
      </c>
      <c r="BK165" s="2">
        <v>7.661508720100052E-2</v>
      </c>
      <c r="BL165" s="1">
        <v>8.9084122104650509E-3</v>
      </c>
      <c r="BM165" s="2">
        <v>8.6003078203989993</v>
      </c>
      <c r="BN165" s="2">
        <v>0</v>
      </c>
      <c r="BO165" s="1">
        <v>0</v>
      </c>
      <c r="BP165" s="2">
        <v>8.6003078203989993</v>
      </c>
      <c r="BQ165" s="2">
        <v>0</v>
      </c>
      <c r="BR165" s="1">
        <v>0</v>
      </c>
      <c r="BS165" s="2">
        <v>8.7439611089019991</v>
      </c>
      <c r="BT165" s="2">
        <v>0.14365328850299974</v>
      </c>
      <c r="BU165" s="1">
        <v>1.6703272894752638E-2</v>
      </c>
      <c r="BV165" s="2">
        <v>8.6003078203989993</v>
      </c>
      <c r="BW165" s="2">
        <v>0</v>
      </c>
      <c r="BX165" s="1">
        <v>0</v>
      </c>
      <c r="BY165" s="2">
        <v>8.8301530820039993</v>
      </c>
      <c r="BZ165" s="2">
        <v>0.22984526160499996</v>
      </c>
      <c r="CA165" s="1">
        <v>2.6725236631627521E-2</v>
      </c>
      <c r="CC165" t="s">
        <v>284</v>
      </c>
      <c r="CE165" s="23">
        <v>8.1625596671389999</v>
      </c>
      <c r="CF165" s="23">
        <v>8.2251996302640009</v>
      </c>
      <c r="CG165" s="23">
        <v>6.2639963125000975E-2</v>
      </c>
      <c r="CH165" s="24">
        <v>7.6740588344092874E-3</v>
      </c>
      <c r="CI165" s="2">
        <v>8.6003078203989993</v>
      </c>
      <c r="CJ165" s="2">
        <v>8.6003078203989993</v>
      </c>
      <c r="CK165" s="2">
        <v>0</v>
      </c>
      <c r="CL165" s="1">
        <v>0</v>
      </c>
      <c r="CN165" s="25" t="s">
        <v>284</v>
      </c>
      <c r="CO165" s="27">
        <v>0</v>
      </c>
      <c r="CP165" s="27">
        <v>0.191802</v>
      </c>
      <c r="CQ165" s="28">
        <f t="shared" si="42"/>
        <v>-0.26825590040531583</v>
      </c>
      <c r="CR165" s="27">
        <f t="shared" si="43"/>
        <v>4.6998804157180007</v>
      </c>
      <c r="CU165" s="30">
        <v>368</v>
      </c>
      <c r="CV165" s="30"/>
      <c r="CW165" s="15" t="s">
        <v>284</v>
      </c>
      <c r="CX165" s="36" t="s">
        <v>975</v>
      </c>
      <c r="CY165" s="34" t="s">
        <v>284</v>
      </c>
      <c r="CZ165" s="34" t="s">
        <v>976</v>
      </c>
      <c r="DA165" s="32"/>
      <c r="DB165" s="32"/>
      <c r="DC165" t="s">
        <v>284</v>
      </c>
      <c r="DD165">
        <v>135367</v>
      </c>
      <c r="DE165" t="s">
        <v>1045</v>
      </c>
      <c r="DF165" s="30">
        <v>223</v>
      </c>
      <c r="DG165" s="39" t="s">
        <v>284</v>
      </c>
      <c r="DK165" s="30">
        <v>373</v>
      </c>
      <c r="DL165" s="30"/>
      <c r="DM165" s="32"/>
      <c r="DN165" s="32" t="s">
        <v>284</v>
      </c>
      <c r="DO165" s="41">
        <v>134201</v>
      </c>
    </row>
    <row r="166" spans="1:119" ht="15.75" x14ac:dyDescent="0.25">
      <c r="A166" t="s">
        <v>919</v>
      </c>
      <c r="B166" t="s">
        <v>287</v>
      </c>
      <c r="C166" s="52">
        <v>4.7607388679989997</v>
      </c>
      <c r="D166" s="52">
        <v>4.6196331249230003</v>
      </c>
      <c r="E166" s="52">
        <v>-0.14110574307599943</v>
      </c>
      <c r="F166" s="53">
        <v>-2.9639462904485665E-2</v>
      </c>
      <c r="G166" s="45">
        <v>4.641420599101</v>
      </c>
      <c r="H166" s="45">
        <v>4.7003238960199996</v>
      </c>
      <c r="I166" s="45">
        <v>5.8903296918999537E-2</v>
      </c>
      <c r="J166" s="46">
        <v>1.2690790601999862E-2</v>
      </c>
      <c r="K166" s="47">
        <v>3</v>
      </c>
      <c r="L166" s="55">
        <f t="shared" si="34"/>
        <v>4.4773215991009998</v>
      </c>
      <c r="M166" s="55">
        <f t="shared" si="35"/>
        <v>4.5362248960199993</v>
      </c>
      <c r="N166" s="55">
        <f t="shared" si="36"/>
        <v>5.8903296918999537E-2</v>
      </c>
      <c r="O166" s="56">
        <f t="shared" ref="O166:O182" si="44">N166/L166</f>
        <v>1.3155922712995803E-2</v>
      </c>
      <c r="P166" s="54"/>
      <c r="Q166" s="42">
        <f t="shared" ref="Q166:Q182" si="45">C166/$DD166*1000000</f>
        <v>43.640469960573839</v>
      </c>
      <c r="R166" s="42">
        <f t="shared" ref="R166:R182" si="46">D166/$DD166*1000000</f>
        <v>42.346989870043089</v>
      </c>
      <c r="S166" s="42">
        <f t="shared" ref="S166:S182" si="47">L166/$DD166*1000000</f>
        <v>41.042456678898155</v>
      </c>
      <c r="T166" s="42">
        <f t="shared" ref="T166:T182" si="48">M166/$DD166*1000000</f>
        <v>41.582408066917218</v>
      </c>
      <c r="AB166" t="s">
        <v>287</v>
      </c>
      <c r="AC166" s="2">
        <v>4.7607388679989997</v>
      </c>
      <c r="AD166" s="2">
        <v>4.7627531604230002</v>
      </c>
      <c r="AE166" s="2">
        <v>2.01429242400053E-3</v>
      </c>
      <c r="AF166" s="1">
        <v>4.2310500110399109E-4</v>
      </c>
      <c r="AG166" s="2">
        <v>4.641420599101</v>
      </c>
      <c r="AH166" s="2">
        <v>4.6418144778420007</v>
      </c>
      <c r="AI166" s="2">
        <v>3.938787410007194E-4</v>
      </c>
      <c r="AJ166" s="1">
        <v>8.4861678141603893E-5</v>
      </c>
      <c r="AM166" t="s">
        <v>287</v>
      </c>
      <c r="AN166" s="2">
        <v>4.7607388679989997</v>
      </c>
      <c r="AO166" s="2">
        <v>4.7810663364040007</v>
      </c>
      <c r="AP166" s="2">
        <v>2.0327468405000992E-2</v>
      </c>
      <c r="AQ166" s="1">
        <v>4.2698137765209733E-3</v>
      </c>
      <c r="AR166" s="2">
        <v>4.7608241922690002</v>
      </c>
      <c r="AS166" s="2">
        <v>8.5324270000519675E-5</v>
      </c>
      <c r="AT166" s="1">
        <v>1.7922484800428167E-5</v>
      </c>
      <c r="AU166" s="2">
        <v>4.7625887168359995</v>
      </c>
      <c r="AV166" s="2">
        <v>1.8498488369997901E-3</v>
      </c>
      <c r="AW166" s="1">
        <v>3.8856339074470295E-4</v>
      </c>
      <c r="AX166" s="2">
        <v>4.8618039673650006</v>
      </c>
      <c r="AY166" s="2">
        <v>0.10106509936600094</v>
      </c>
      <c r="AZ166" s="1">
        <v>2.1228868494625061E-2</v>
      </c>
      <c r="BA166" s="2">
        <v>4.7602685377889999</v>
      </c>
      <c r="BB166" s="2">
        <v>-4.7033020999975861E-4</v>
      </c>
      <c r="BC166" s="1">
        <v>-9.8793532483214003E-5</v>
      </c>
      <c r="BD166" s="2">
        <v>4.8831051726229999</v>
      </c>
      <c r="BE166" s="2">
        <v>0.12236630462400022</v>
      </c>
      <c r="BF166" s="1">
        <v>2.5703217088113964E-2</v>
      </c>
      <c r="BG166" s="1"/>
      <c r="BH166" t="s">
        <v>287</v>
      </c>
      <c r="BI166" s="2">
        <v>4.641420599101</v>
      </c>
      <c r="BJ166" s="2">
        <v>4.6768843246239999</v>
      </c>
      <c r="BK166" s="2">
        <v>3.5463725522999923E-2</v>
      </c>
      <c r="BL166" s="1">
        <v>7.6407049880092568E-3</v>
      </c>
      <c r="BM166" s="2">
        <v>4.6414373050760007</v>
      </c>
      <c r="BN166" s="2">
        <v>1.6705975000697038E-5</v>
      </c>
      <c r="BO166" s="1">
        <v>3.5993236648134903E-6</v>
      </c>
      <c r="BP166" s="2">
        <v>4.6417851423150003</v>
      </c>
      <c r="BQ166" s="2">
        <v>3.6454321400025691E-4</v>
      </c>
      <c r="BR166" s="1">
        <v>7.8541301357361475E-5</v>
      </c>
      <c r="BS166" s="2">
        <v>4.7253057491539998</v>
      </c>
      <c r="BT166" s="2">
        <v>8.3885150052999791E-2</v>
      </c>
      <c r="BU166" s="1">
        <v>1.8073162787541289E-2</v>
      </c>
      <c r="BV166" s="2">
        <v>4.641328477209</v>
      </c>
      <c r="BW166" s="2">
        <v>-9.2121892000029959E-5</v>
      </c>
      <c r="BX166" s="1">
        <v>-1.9847779366919066E-5</v>
      </c>
      <c r="BY166" s="2">
        <v>4.7619478312100005</v>
      </c>
      <c r="BZ166" s="2">
        <v>0.12052723210900051</v>
      </c>
      <c r="CA166" s="1">
        <v>2.5967746196572987E-2</v>
      </c>
      <c r="CC166" t="s">
        <v>287</v>
      </c>
      <c r="CE166" s="23">
        <v>4.7607388679989997</v>
      </c>
      <c r="CF166" s="23">
        <v>4.497646908858</v>
      </c>
      <c r="CG166" s="23">
        <v>-0.2630919591409997</v>
      </c>
      <c r="CH166" s="24">
        <v>-5.5262841847820286E-2</v>
      </c>
      <c r="CI166" s="2">
        <v>4.641420599101</v>
      </c>
      <c r="CJ166" s="2">
        <v>4.5771155888160004</v>
      </c>
      <c r="CK166" s="2">
        <v>-6.4305010284999575E-2</v>
      </c>
      <c r="CL166" s="1">
        <v>-1.3854596650313238E-2</v>
      </c>
      <c r="CN166" s="25" t="s">
        <v>287</v>
      </c>
      <c r="CO166" s="27">
        <v>0</v>
      </c>
      <c r="CP166" s="27">
        <v>0.16409899999999999</v>
      </c>
      <c r="CQ166" s="28">
        <f t="shared" si="42"/>
        <v>-0.25558974987967559</v>
      </c>
      <c r="CR166" s="27">
        <f t="shared" si="43"/>
        <v>3.1546014235950004</v>
      </c>
      <c r="CU166" s="30">
        <v>371</v>
      </c>
      <c r="CV166" s="30"/>
      <c r="CW166" s="15" t="s">
        <v>287</v>
      </c>
      <c r="CX166" s="36" t="s">
        <v>975</v>
      </c>
      <c r="CY166" s="34" t="s">
        <v>287</v>
      </c>
      <c r="CZ166" s="34" t="s">
        <v>976</v>
      </c>
      <c r="DA166" s="32"/>
      <c r="DB166" s="32"/>
      <c r="DC166" t="s">
        <v>287</v>
      </c>
      <c r="DD166">
        <v>109090</v>
      </c>
      <c r="DE166" t="s">
        <v>1045</v>
      </c>
      <c r="DF166" s="30">
        <v>224</v>
      </c>
      <c r="DG166" s="39" t="s">
        <v>287</v>
      </c>
      <c r="DK166" s="30">
        <v>376</v>
      </c>
      <c r="DL166" s="30"/>
      <c r="DM166" s="32"/>
      <c r="DN166" s="32" t="s">
        <v>287</v>
      </c>
      <c r="DO166" s="41">
        <v>108426</v>
      </c>
    </row>
    <row r="167" spans="1:119" ht="15.75" x14ac:dyDescent="0.25">
      <c r="B167" t="s">
        <v>290</v>
      </c>
      <c r="C167" s="52">
        <v>5.3612130961520004</v>
      </c>
      <c r="D167" s="52">
        <v>5.3008904497330001</v>
      </c>
      <c r="E167" s="52">
        <v>-6.0322646419000314E-2</v>
      </c>
      <c r="F167" s="53">
        <v>-1.1251678554298983E-2</v>
      </c>
      <c r="G167" s="45">
        <v>6.0429605287340005</v>
      </c>
      <c r="H167" s="45">
        <v>6.2104801052930005</v>
      </c>
      <c r="I167" s="45">
        <v>0.16751957655900007</v>
      </c>
      <c r="J167" s="46">
        <v>2.7721441462748624E-2</v>
      </c>
      <c r="K167" s="47">
        <v>2</v>
      </c>
      <c r="L167" s="55">
        <f t="shared" si="34"/>
        <v>5.8832875287340007</v>
      </c>
      <c r="M167" s="55">
        <f t="shared" si="35"/>
        <v>6.0508071052930008</v>
      </c>
      <c r="N167" s="55">
        <f t="shared" si="36"/>
        <v>0.16751957655900007</v>
      </c>
      <c r="O167" s="56">
        <f t="shared" si="44"/>
        <v>2.8473804100315303E-2</v>
      </c>
      <c r="P167" s="54"/>
      <c r="Q167" s="42">
        <f t="shared" si="45"/>
        <v>50.259802157607581</v>
      </c>
      <c r="R167" s="42">
        <f t="shared" si="46"/>
        <v>49.694295019527516</v>
      </c>
      <c r="S167" s="42">
        <f t="shared" si="47"/>
        <v>55.154097016349496</v>
      </c>
      <c r="T167" s="42">
        <f t="shared" si="48"/>
        <v>56.724543970122816</v>
      </c>
      <c r="AB167" t="s">
        <v>290</v>
      </c>
      <c r="AC167" s="2">
        <v>5.3612130961520004</v>
      </c>
      <c r="AD167" s="2">
        <v>5.3581904818080002</v>
      </c>
      <c r="AE167" s="2">
        <v>-3.0226143440001962E-3</v>
      </c>
      <c r="AF167" s="1">
        <v>-5.6379298673460139E-4</v>
      </c>
      <c r="AG167" s="2">
        <v>6.0429605287340005</v>
      </c>
      <c r="AH167" s="2">
        <v>6.0429605287340005</v>
      </c>
      <c r="AI167" s="2">
        <v>0</v>
      </c>
      <c r="AJ167" s="1">
        <v>0</v>
      </c>
      <c r="AM167" t="s">
        <v>290</v>
      </c>
      <c r="AN167" s="2">
        <v>5.3612130961520004</v>
      </c>
      <c r="AO167" s="2">
        <v>5.2482307338940002</v>
      </c>
      <c r="AP167" s="2">
        <v>-0.11298236225800018</v>
      </c>
      <c r="AQ167" s="1">
        <v>-2.1074029372026463E-2</v>
      </c>
      <c r="AR167" s="2">
        <v>5.3610855509700004</v>
      </c>
      <c r="AS167" s="2">
        <v>-1.2754518199997733E-4</v>
      </c>
      <c r="AT167" s="1">
        <v>-2.3790358583493469E-5</v>
      </c>
      <c r="AU167" s="2">
        <v>5.3588546583120005</v>
      </c>
      <c r="AV167" s="2">
        <v>-2.358437839999894E-3</v>
      </c>
      <c r="AW167" s="1">
        <v>-4.3990749811692018E-4</v>
      </c>
      <c r="AX167" s="2">
        <v>5.2686373519430001</v>
      </c>
      <c r="AY167" s="2">
        <v>-9.2575744209000277E-2</v>
      </c>
      <c r="AZ167" s="1">
        <v>-1.7267685978654034E-2</v>
      </c>
      <c r="BA167" s="2">
        <v>5.361915390719</v>
      </c>
      <c r="BB167" s="2">
        <v>7.0229456699966164E-4</v>
      </c>
      <c r="BC167" s="1">
        <v>1.3099545837932317E-4</v>
      </c>
      <c r="BD167" s="2">
        <v>5.1077732724849998</v>
      </c>
      <c r="BE167" s="2">
        <v>-0.25343982366700057</v>
      </c>
      <c r="BF167" s="1">
        <v>-4.7272850215356391E-2</v>
      </c>
      <c r="BG167" s="1"/>
      <c r="BH167" t="s">
        <v>290</v>
      </c>
      <c r="BI167" s="2">
        <v>6.0429605287340005</v>
      </c>
      <c r="BJ167" s="2">
        <v>6.0965667932329994</v>
      </c>
      <c r="BK167" s="2">
        <v>5.3606264498998968E-2</v>
      </c>
      <c r="BL167" s="1">
        <v>8.8708612680992432E-3</v>
      </c>
      <c r="BM167" s="2">
        <v>6.0429605287340005</v>
      </c>
      <c r="BN167" s="2">
        <v>0</v>
      </c>
      <c r="BO167" s="1">
        <v>0</v>
      </c>
      <c r="BP167" s="2">
        <v>6.0429605287340005</v>
      </c>
      <c r="BQ167" s="2">
        <v>0</v>
      </c>
      <c r="BR167" s="1">
        <v>0</v>
      </c>
      <c r="BS167" s="2">
        <v>6.1434722746689996</v>
      </c>
      <c r="BT167" s="2">
        <v>0.10051174593499912</v>
      </c>
      <c r="BU167" s="1">
        <v>1.663286487758283E-2</v>
      </c>
      <c r="BV167" s="2">
        <v>6.0429605287340005</v>
      </c>
      <c r="BW167" s="2">
        <v>0</v>
      </c>
      <c r="BX167" s="1">
        <v>0</v>
      </c>
      <c r="BY167" s="2">
        <v>6.2037793222299999</v>
      </c>
      <c r="BZ167" s="2">
        <v>0.16081879349599948</v>
      </c>
      <c r="CA167" s="1">
        <v>2.6612583804132672E-2</v>
      </c>
      <c r="CC167" t="s">
        <v>290</v>
      </c>
      <c r="CE167" s="23">
        <v>5.3612130961520004</v>
      </c>
      <c r="CF167" s="23">
        <v>5.5464269158840001</v>
      </c>
      <c r="CG167" s="23">
        <v>0.18521381973199968</v>
      </c>
      <c r="CH167" s="24">
        <v>3.4546998302480557E-2</v>
      </c>
      <c r="CI167" s="2">
        <v>6.0429605287340005</v>
      </c>
      <c r="CJ167" s="2">
        <v>6.0429605287340005</v>
      </c>
      <c r="CK167" s="2">
        <v>0</v>
      </c>
      <c r="CL167" s="1">
        <v>0</v>
      </c>
      <c r="CN167" s="25" t="s">
        <v>290</v>
      </c>
      <c r="CO167" s="27">
        <v>0</v>
      </c>
      <c r="CP167" s="27">
        <v>0.15967300000000001</v>
      </c>
      <c r="CQ167" s="28">
        <f t="shared" si="42"/>
        <v>-0.11823189885057017</v>
      </c>
      <c r="CR167" s="27">
        <f t="shared" si="43"/>
        <v>6.637574771403</v>
      </c>
      <c r="CU167" s="30">
        <v>375</v>
      </c>
      <c r="CV167" s="30"/>
      <c r="CW167" s="15" t="s">
        <v>290</v>
      </c>
      <c r="CX167" s="36" t="s">
        <v>975</v>
      </c>
      <c r="CY167" s="34" t="s">
        <v>290</v>
      </c>
      <c r="CZ167" s="34" t="s">
        <v>976</v>
      </c>
      <c r="DA167" s="32"/>
      <c r="DB167" s="32"/>
      <c r="DC167" t="s">
        <v>290</v>
      </c>
      <c r="DD167">
        <v>106670</v>
      </c>
      <c r="DE167" t="s">
        <v>1045</v>
      </c>
      <c r="DF167" s="30">
        <v>225</v>
      </c>
      <c r="DG167" s="39" t="s">
        <v>290</v>
      </c>
      <c r="DK167" s="30">
        <v>379</v>
      </c>
      <c r="DL167" s="30"/>
      <c r="DM167" s="32"/>
      <c r="DN167" s="32" t="s">
        <v>290</v>
      </c>
      <c r="DO167" s="41">
        <v>106155</v>
      </c>
    </row>
    <row r="168" spans="1:119" ht="15.75" x14ac:dyDescent="0.25">
      <c r="A168" t="s">
        <v>921</v>
      </c>
      <c r="B168" t="s">
        <v>291</v>
      </c>
      <c r="C168" s="52">
        <v>3.667694552935</v>
      </c>
      <c r="D168" s="52">
        <v>3.474426755728</v>
      </c>
      <c r="E168" s="52">
        <v>-0.19326779720700005</v>
      </c>
      <c r="F168" s="53">
        <v>-5.269462721543737E-2</v>
      </c>
      <c r="G168" s="45">
        <v>3.8968148058029999</v>
      </c>
      <c r="H168" s="45">
        <v>4.0050041435279997</v>
      </c>
      <c r="I168" s="45">
        <v>0.10818933772499983</v>
      </c>
      <c r="J168" s="46">
        <v>2.7763530759503396E-2</v>
      </c>
      <c r="K168" s="47">
        <v>3</v>
      </c>
      <c r="L168" s="55">
        <f t="shared" si="34"/>
        <v>3.756333805803</v>
      </c>
      <c r="M168" s="55">
        <f t="shared" si="35"/>
        <v>3.8645231435279999</v>
      </c>
      <c r="N168" s="55">
        <f t="shared" si="36"/>
        <v>0.10818933772499983</v>
      </c>
      <c r="O168" s="56">
        <f t="shared" si="44"/>
        <v>2.8801843318041313E-2</v>
      </c>
      <c r="P168" s="54"/>
      <c r="Q168" s="42">
        <f t="shared" si="45"/>
        <v>47.855515362991085</v>
      </c>
      <c r="R168" s="42">
        <f t="shared" si="46"/>
        <v>45.333786820735632</v>
      </c>
      <c r="S168" s="42">
        <f t="shared" si="47"/>
        <v>49.012066724116337</v>
      </c>
      <c r="T168" s="42">
        <f t="shared" si="48"/>
        <v>50.423704590597723</v>
      </c>
      <c r="AB168" t="s">
        <v>291</v>
      </c>
      <c r="AC168" s="2">
        <v>3.667694552935</v>
      </c>
      <c r="AD168" s="2">
        <v>3.6685273989690002</v>
      </c>
      <c r="AE168" s="2">
        <v>8.3284603400013424E-4</v>
      </c>
      <c r="AF168" s="1">
        <v>2.2707617059704869E-4</v>
      </c>
      <c r="AG168" s="2">
        <v>3.8968148058029999</v>
      </c>
      <c r="AH168" s="2">
        <v>3.8968148058029999</v>
      </c>
      <c r="AI168" s="2">
        <v>0</v>
      </c>
      <c r="AJ168" s="1">
        <v>0</v>
      </c>
      <c r="AM168" t="s">
        <v>291</v>
      </c>
      <c r="AN168" s="2">
        <v>3.667694552935</v>
      </c>
      <c r="AO168" s="2">
        <v>3.6186670350449996</v>
      </c>
      <c r="AP168" s="2">
        <v>-4.9027517890000372E-2</v>
      </c>
      <c r="AQ168" s="1">
        <v>-1.3367393926183703E-2</v>
      </c>
      <c r="AR168" s="2">
        <v>3.6677298089939998</v>
      </c>
      <c r="AS168" s="2">
        <v>3.5256058999788564E-5</v>
      </c>
      <c r="AT168" s="1">
        <v>9.6125940944497678E-6</v>
      </c>
      <c r="AU168" s="2">
        <v>3.6684400093080001</v>
      </c>
      <c r="AV168" s="2">
        <v>7.4545637300005296E-4</v>
      </c>
      <c r="AW168" s="1">
        <v>2.0324930613524407E-4</v>
      </c>
      <c r="AX168" s="2">
        <v>3.649582485532</v>
      </c>
      <c r="AY168" s="2">
        <v>-1.8112067402999976E-2</v>
      </c>
      <c r="AZ168" s="1">
        <v>-4.9382703880033177E-3</v>
      </c>
      <c r="BA168" s="2">
        <v>3.6675002478220002</v>
      </c>
      <c r="BB168" s="2">
        <v>-1.9430511299978193E-4</v>
      </c>
      <c r="BC168" s="1">
        <v>-5.2977452237480656E-5</v>
      </c>
      <c r="BD168" s="2">
        <v>3.5726079579280001</v>
      </c>
      <c r="BE168" s="2">
        <v>-9.5086595006999897E-2</v>
      </c>
      <c r="BF168" s="1">
        <v>-2.592543998270214E-2</v>
      </c>
      <c r="BG168" s="1"/>
      <c r="BH168" t="s">
        <v>291</v>
      </c>
      <c r="BI168" s="2">
        <v>3.8968148058029999</v>
      </c>
      <c r="BJ168" s="2">
        <v>3.9314353938750002</v>
      </c>
      <c r="BK168" s="2">
        <v>3.4620588072000302E-2</v>
      </c>
      <c r="BL168" s="1">
        <v>8.8843298430411766E-3</v>
      </c>
      <c r="BM168" s="2">
        <v>3.8968148058029999</v>
      </c>
      <c r="BN168" s="2">
        <v>0</v>
      </c>
      <c r="BO168" s="1">
        <v>0</v>
      </c>
      <c r="BP168" s="2">
        <v>3.8968148058029999</v>
      </c>
      <c r="BQ168" s="2">
        <v>0</v>
      </c>
      <c r="BR168" s="1">
        <v>0</v>
      </c>
      <c r="BS168" s="2">
        <v>3.9617284084379998</v>
      </c>
      <c r="BT168" s="2">
        <v>6.4913602634999901E-2</v>
      </c>
      <c r="BU168" s="1">
        <v>1.6658118455702038E-2</v>
      </c>
      <c r="BV168" s="2">
        <v>3.8968148058029999</v>
      </c>
      <c r="BW168" s="2">
        <v>0</v>
      </c>
      <c r="BX168" s="1">
        <v>0</v>
      </c>
      <c r="BY168" s="2">
        <v>4.0006765700190003</v>
      </c>
      <c r="BZ168" s="2">
        <v>0.10386176421600046</v>
      </c>
      <c r="CA168" s="1">
        <v>2.6652989529123417E-2</v>
      </c>
      <c r="CC168" t="s">
        <v>291</v>
      </c>
      <c r="CE168" s="23">
        <v>3.667694552935</v>
      </c>
      <c r="CF168" s="23">
        <v>3.5686536899270003</v>
      </c>
      <c r="CG168" s="23">
        <v>-9.9040863007999747E-2</v>
      </c>
      <c r="CH168" s="24">
        <v>-2.700357447398237E-2</v>
      </c>
      <c r="CI168" s="2">
        <v>3.8968148058029999</v>
      </c>
      <c r="CJ168" s="2">
        <v>3.8968148058029999</v>
      </c>
      <c r="CK168" s="2">
        <v>0</v>
      </c>
      <c r="CL168" s="1">
        <v>0</v>
      </c>
      <c r="CN168" s="25" t="s">
        <v>291</v>
      </c>
      <c r="CO168" s="27">
        <v>0</v>
      </c>
      <c r="CP168" s="27">
        <v>0.14048099999999999</v>
      </c>
      <c r="CQ168" s="28">
        <f t="shared" si="42"/>
        <v>-0.13875379442200153</v>
      </c>
      <c r="CR168" s="27">
        <f t="shared" si="43"/>
        <v>6.8713861511149998</v>
      </c>
      <c r="CU168" s="30">
        <v>376</v>
      </c>
      <c r="CV168" s="30"/>
      <c r="CW168" s="15" t="s">
        <v>291</v>
      </c>
      <c r="CX168" s="36" t="s">
        <v>975</v>
      </c>
      <c r="CY168" s="34" t="s">
        <v>291</v>
      </c>
      <c r="CZ168" s="34" t="s">
        <v>976</v>
      </c>
      <c r="DA168" s="32"/>
      <c r="DB168" s="32"/>
      <c r="DC168" t="s">
        <v>291</v>
      </c>
      <c r="DD168">
        <v>76641</v>
      </c>
      <c r="DE168" t="s">
        <v>1045</v>
      </c>
      <c r="DF168" s="30">
        <v>226</v>
      </c>
      <c r="DG168" s="39" t="s">
        <v>291</v>
      </c>
      <c r="DK168" s="30">
        <v>380</v>
      </c>
      <c r="DL168" s="30"/>
      <c r="DM168" s="32"/>
      <c r="DN168" s="32" t="s">
        <v>291</v>
      </c>
      <c r="DO168" s="41">
        <v>76443</v>
      </c>
    </row>
    <row r="169" spans="1:119" ht="15.75" x14ac:dyDescent="0.25">
      <c r="A169" t="s">
        <v>916</v>
      </c>
      <c r="B169" t="s">
        <v>293</v>
      </c>
      <c r="C169" s="52">
        <v>10.225923614154</v>
      </c>
      <c r="D169" s="52">
        <v>10.598807824296999</v>
      </c>
      <c r="E169" s="52">
        <v>0.372884210142999</v>
      </c>
      <c r="F169" s="53">
        <v>3.6464599601240814E-2</v>
      </c>
      <c r="G169" s="45">
        <v>11.818275953819999</v>
      </c>
      <c r="H169" s="45">
        <v>12.145118407475</v>
      </c>
      <c r="I169" s="45">
        <v>0.32684245365500075</v>
      </c>
      <c r="J169" s="46">
        <v>2.7655679638226429E-2</v>
      </c>
      <c r="K169" s="47">
        <v>1</v>
      </c>
      <c r="L169" s="55">
        <f t="shared" si="34"/>
        <v>11.60944395382</v>
      </c>
      <c r="M169" s="55">
        <f t="shared" si="35"/>
        <v>11.936286407475</v>
      </c>
      <c r="N169" s="55">
        <f t="shared" si="36"/>
        <v>0.32684245365500075</v>
      </c>
      <c r="O169" s="56">
        <f t="shared" si="44"/>
        <v>2.8153153153166799E-2</v>
      </c>
      <c r="P169" s="54"/>
      <c r="Q169" s="42">
        <f t="shared" si="45"/>
        <v>71.368715159188454</v>
      </c>
      <c r="R169" s="42">
        <f t="shared" si="46"/>
        <v>73.971146781523274</v>
      </c>
      <c r="S169" s="42">
        <f t="shared" si="47"/>
        <v>81.024573423364942</v>
      </c>
      <c r="T169" s="42">
        <f t="shared" si="48"/>
        <v>83.305670648122955</v>
      </c>
      <c r="AB169" t="s">
        <v>293</v>
      </c>
      <c r="AC169" s="2">
        <v>10.225923614154</v>
      </c>
      <c r="AD169" s="2">
        <v>10.225315211191001</v>
      </c>
      <c r="AE169" s="2">
        <v>-6.0840296299957686E-4</v>
      </c>
      <c r="AF169" s="1">
        <v>-5.9496138046393043E-5</v>
      </c>
      <c r="AG169" s="2">
        <v>11.818275953819999</v>
      </c>
      <c r="AH169" s="2">
        <v>11.818275953819999</v>
      </c>
      <c r="AI169" s="2">
        <v>0</v>
      </c>
      <c r="AJ169" s="1">
        <v>0</v>
      </c>
      <c r="AM169" t="s">
        <v>293</v>
      </c>
      <c r="AN169" s="2">
        <v>10.225923614154</v>
      </c>
      <c r="AO169" s="2">
        <v>10.219619175814001</v>
      </c>
      <c r="AP169" s="2">
        <v>-6.3044383399990522E-3</v>
      </c>
      <c r="AQ169" s="1">
        <v>-6.1651529757888025E-4</v>
      </c>
      <c r="AR169" s="2">
        <v>10.225896993688</v>
      </c>
      <c r="AS169" s="2">
        <v>-2.6620466000437659E-5</v>
      </c>
      <c r="AT169" s="1">
        <v>-2.6032334099964812E-6</v>
      </c>
      <c r="AU169" s="2">
        <v>10.224643292704</v>
      </c>
      <c r="AV169" s="2">
        <v>-1.2803214500003435E-3</v>
      </c>
      <c r="AW169" s="1">
        <v>-1.2520350222724265E-4</v>
      </c>
      <c r="AX169" s="2">
        <v>10.167513135268999</v>
      </c>
      <c r="AY169" s="2">
        <v>-5.8410478885001282E-2</v>
      </c>
      <c r="AZ169" s="1">
        <v>-5.712000313023425E-3</v>
      </c>
      <c r="BA169" s="2">
        <v>10.226071682040001</v>
      </c>
      <c r="BB169" s="2">
        <v>1.4806788600019161E-4</v>
      </c>
      <c r="BC169" s="1">
        <v>1.4479658912691907E-5</v>
      </c>
      <c r="BD169" s="2">
        <v>10.162295187550999</v>
      </c>
      <c r="BE169" s="2">
        <v>-6.3628426603001387E-2</v>
      </c>
      <c r="BF169" s="1">
        <v>-6.2222669563980915E-3</v>
      </c>
      <c r="BG169" s="1"/>
      <c r="BH169" t="s">
        <v>293</v>
      </c>
      <c r="BI169" s="2">
        <v>11.818275953819999</v>
      </c>
      <c r="BJ169" s="2">
        <v>11.922865538989001</v>
      </c>
      <c r="BK169" s="2">
        <v>0.10458958516900196</v>
      </c>
      <c r="BL169" s="1">
        <v>8.8498174841818329E-3</v>
      </c>
      <c r="BM169" s="2">
        <v>11.818275953819999</v>
      </c>
      <c r="BN169" s="2">
        <v>0</v>
      </c>
      <c r="BO169" s="1">
        <v>0</v>
      </c>
      <c r="BP169" s="2">
        <v>11.818275953819999</v>
      </c>
      <c r="BQ169" s="2">
        <v>0</v>
      </c>
      <c r="BR169" s="1">
        <v>0</v>
      </c>
      <c r="BS169" s="2">
        <v>12.014381426013001</v>
      </c>
      <c r="BT169" s="2">
        <v>0.19610547219300223</v>
      </c>
      <c r="BU169" s="1">
        <v>1.6593407782936005E-2</v>
      </c>
      <c r="BV169" s="2">
        <v>11.818275953819999</v>
      </c>
      <c r="BW169" s="2">
        <v>0</v>
      </c>
      <c r="BX169" s="1">
        <v>0</v>
      </c>
      <c r="BY169" s="2">
        <v>12.132044709327999</v>
      </c>
      <c r="BZ169" s="2">
        <v>0.31376875550800065</v>
      </c>
      <c r="CA169" s="1">
        <v>2.6549452452629671E-2</v>
      </c>
      <c r="CC169" t="s">
        <v>293</v>
      </c>
      <c r="CE169" s="23">
        <v>10.225923614154</v>
      </c>
      <c r="CF169" s="23">
        <v>10.667688924162</v>
      </c>
      <c r="CG169" s="23">
        <v>0.4417653100079999</v>
      </c>
      <c r="CH169" s="24">
        <v>4.3200529035493637E-2</v>
      </c>
      <c r="CI169" s="2">
        <v>11.818275953819999</v>
      </c>
      <c r="CJ169" s="2">
        <v>11.818275953819999</v>
      </c>
      <c r="CK169" s="2">
        <v>0</v>
      </c>
      <c r="CL169" s="1">
        <v>0</v>
      </c>
      <c r="CN169" s="25" t="s">
        <v>293</v>
      </c>
      <c r="CO169" s="27">
        <v>0</v>
      </c>
      <c r="CP169" s="27">
        <v>0.20883199999999999</v>
      </c>
      <c r="CQ169" s="28">
        <f t="shared" si="42"/>
        <v>-0.19352132658155199</v>
      </c>
      <c r="CR169" s="27">
        <f t="shared" si="43"/>
        <v>6.8036419105209998</v>
      </c>
      <c r="CU169" s="30">
        <v>378</v>
      </c>
      <c r="CV169" s="30"/>
      <c r="CW169" s="15" t="s">
        <v>293</v>
      </c>
      <c r="CX169" s="36" t="s">
        <v>975</v>
      </c>
      <c r="CY169" s="34" t="s">
        <v>293</v>
      </c>
      <c r="CZ169" s="34" t="s">
        <v>976</v>
      </c>
      <c r="DA169" s="32"/>
      <c r="DB169" s="32"/>
      <c r="DC169" t="s">
        <v>293</v>
      </c>
      <c r="DD169">
        <v>143283</v>
      </c>
      <c r="DE169" t="s">
        <v>1045</v>
      </c>
      <c r="DF169" s="30">
        <v>227</v>
      </c>
      <c r="DG169" s="39" t="s">
        <v>293</v>
      </c>
      <c r="DK169" s="30">
        <v>382</v>
      </c>
      <c r="DL169" s="30"/>
      <c r="DM169" s="32"/>
      <c r="DN169" s="32" t="s">
        <v>293</v>
      </c>
      <c r="DO169" s="41">
        <v>142579</v>
      </c>
    </row>
    <row r="170" spans="1:119" ht="15.75" x14ac:dyDescent="0.25">
      <c r="A170" t="s">
        <v>526</v>
      </c>
      <c r="B170" t="s">
        <v>300</v>
      </c>
      <c r="C170" s="52">
        <v>6.5200411974890002</v>
      </c>
      <c r="D170" s="52">
        <v>6.4992692263850005</v>
      </c>
      <c r="E170" s="52">
        <v>-2.0771971103999753E-2</v>
      </c>
      <c r="F170" s="53">
        <v>-3.1858650083375945E-3</v>
      </c>
      <c r="G170" s="45">
        <v>6.8703744983419996</v>
      </c>
      <c r="H170" s="45">
        <v>7.0609691879299996</v>
      </c>
      <c r="I170" s="45">
        <v>0.19059468958799997</v>
      </c>
      <c r="J170" s="46">
        <v>2.7741528447102183E-2</v>
      </c>
      <c r="K170" s="47">
        <v>2</v>
      </c>
      <c r="L170" s="55">
        <f t="shared" si="34"/>
        <v>6.693685498342</v>
      </c>
      <c r="M170" s="55">
        <f t="shared" si="35"/>
        <v>6.88428018793</v>
      </c>
      <c r="N170" s="55">
        <f t="shared" si="36"/>
        <v>0.19059468958799997</v>
      </c>
      <c r="O170" s="56">
        <f t="shared" si="44"/>
        <v>2.847380410017912E-2</v>
      </c>
      <c r="P170" s="54"/>
      <c r="Q170" s="42">
        <f t="shared" si="45"/>
        <v>57.659169231148134</v>
      </c>
      <c r="R170" s="42">
        <f t="shared" si="46"/>
        <v>57.475474901484809</v>
      </c>
      <c r="S170" s="42">
        <f t="shared" si="47"/>
        <v>59.194770897708679</v>
      </c>
      <c r="T170" s="42">
        <f t="shared" si="48"/>
        <v>60.88027120800502</v>
      </c>
      <c r="AB170" t="s">
        <v>300</v>
      </c>
      <c r="AC170" s="2">
        <v>6.5200411974890002</v>
      </c>
      <c r="AD170" s="2">
        <v>6.5195877851949993</v>
      </c>
      <c r="AE170" s="2">
        <v>-4.534122940009766E-4</v>
      </c>
      <c r="AF170" s="1">
        <v>-6.9541323477464355E-5</v>
      </c>
      <c r="AG170" s="2">
        <v>6.8703744983419996</v>
      </c>
      <c r="AH170" s="2">
        <v>6.8703744983419996</v>
      </c>
      <c r="AI170" s="2">
        <v>0</v>
      </c>
      <c r="AJ170" s="1">
        <v>0</v>
      </c>
      <c r="AM170" t="s">
        <v>300</v>
      </c>
      <c r="AN170" s="2">
        <v>6.5200411974890002</v>
      </c>
      <c r="AO170" s="2">
        <v>6.4495261930330008</v>
      </c>
      <c r="AP170" s="2">
        <v>-7.0515004455999453E-2</v>
      </c>
      <c r="AQ170" s="1">
        <v>-1.0815116395760844E-2</v>
      </c>
      <c r="AR170" s="2">
        <v>6.5200218332680002</v>
      </c>
      <c r="AS170" s="2">
        <v>-1.9364221000017778E-5</v>
      </c>
      <c r="AT170" s="1">
        <v>-2.9699537799661958E-6</v>
      </c>
      <c r="AU170" s="2">
        <v>6.5194905492749999</v>
      </c>
      <c r="AV170" s="2">
        <v>-5.5064821400030439E-4</v>
      </c>
      <c r="AW170" s="1">
        <v>-8.4454713907692811E-5</v>
      </c>
      <c r="AX170" s="2">
        <v>6.4760667828510003</v>
      </c>
      <c r="AY170" s="2">
        <v>-4.3974414637999892E-2</v>
      </c>
      <c r="AZ170" s="1">
        <v>-6.7444995063735682E-3</v>
      </c>
      <c r="BA170" s="2">
        <v>6.5201481854820003</v>
      </c>
      <c r="BB170" s="2">
        <v>1.0698799300001838E-4</v>
      </c>
      <c r="BC170" s="1">
        <v>1.6409097697300074E-5</v>
      </c>
      <c r="BD170" s="2">
        <v>6.3717976173630007</v>
      </c>
      <c r="BE170" s="2">
        <v>-0.14824358012599959</v>
      </c>
      <c r="BF170" s="1">
        <v>-2.273660175384953E-2</v>
      </c>
      <c r="BG170" s="1"/>
      <c r="BH170" t="s">
        <v>300</v>
      </c>
      <c r="BI170" s="2">
        <v>6.8703744983419996</v>
      </c>
      <c r="BJ170" s="2">
        <v>6.9313647990099998</v>
      </c>
      <c r="BK170" s="2">
        <v>6.0990300668000152E-2</v>
      </c>
      <c r="BL170" s="1">
        <v>8.8772891030494336E-3</v>
      </c>
      <c r="BM170" s="2">
        <v>6.8703744983419996</v>
      </c>
      <c r="BN170" s="2">
        <v>0</v>
      </c>
      <c r="BO170" s="1">
        <v>0</v>
      </c>
      <c r="BP170" s="2">
        <v>6.8703744983419996</v>
      </c>
      <c r="BQ170" s="2">
        <v>0</v>
      </c>
      <c r="BR170" s="1">
        <v>0</v>
      </c>
      <c r="BS170" s="2">
        <v>6.9847313120950005</v>
      </c>
      <c r="BT170" s="2">
        <v>0.11435681375300089</v>
      </c>
      <c r="BU170" s="1">
        <v>1.6644917068290552E-2</v>
      </c>
      <c r="BV170" s="2">
        <v>6.8703744983419996</v>
      </c>
      <c r="BW170" s="2">
        <v>0</v>
      </c>
      <c r="BX170" s="1">
        <v>0</v>
      </c>
      <c r="BY170" s="2">
        <v>7.0533454003470002</v>
      </c>
      <c r="BZ170" s="2">
        <v>0.18297090200500055</v>
      </c>
      <c r="CA170" s="1">
        <v>2.6631867309293865E-2</v>
      </c>
      <c r="CC170" t="s">
        <v>300</v>
      </c>
      <c r="CE170" s="23">
        <v>6.5200411974890002</v>
      </c>
      <c r="CF170" s="23">
        <v>6.6466690886409996</v>
      </c>
      <c r="CG170" s="23">
        <v>0.12662789115199935</v>
      </c>
      <c r="CH170" s="24">
        <v>1.9421332981878446E-2</v>
      </c>
      <c r="CI170" s="2">
        <v>6.8703744983419996</v>
      </c>
      <c r="CJ170" s="2">
        <v>6.8703744983419996</v>
      </c>
      <c r="CK170" s="2">
        <v>0</v>
      </c>
      <c r="CL170" s="1">
        <v>0</v>
      </c>
      <c r="CN170" s="25" t="s">
        <v>300</v>
      </c>
      <c r="CO170" s="27">
        <v>0</v>
      </c>
      <c r="CP170" s="27">
        <v>0.17668900000000001</v>
      </c>
      <c r="CQ170" s="28">
        <f t="shared" si="42"/>
        <v>-0.16484833448328468</v>
      </c>
      <c r="CR170" s="27">
        <f t="shared" si="43"/>
        <v>10.623397486830001</v>
      </c>
      <c r="CU170" s="30">
        <v>385</v>
      </c>
      <c r="CV170" s="30"/>
      <c r="CW170" s="15" t="s">
        <v>300</v>
      </c>
      <c r="CX170" s="36" t="s">
        <v>975</v>
      </c>
      <c r="CY170" s="34" t="s">
        <v>300</v>
      </c>
      <c r="CZ170" s="34" t="s">
        <v>976</v>
      </c>
      <c r="DA170" s="32"/>
      <c r="DB170" s="32"/>
      <c r="DC170" t="s">
        <v>300</v>
      </c>
      <c r="DD170">
        <v>113079</v>
      </c>
      <c r="DE170" t="s">
        <v>1045</v>
      </c>
      <c r="DF170" s="30">
        <v>228</v>
      </c>
      <c r="DG170" s="39" t="s">
        <v>300</v>
      </c>
      <c r="DK170" s="30">
        <v>389</v>
      </c>
      <c r="DL170" s="30"/>
      <c r="DM170" s="32"/>
      <c r="DN170" s="32" t="s">
        <v>300</v>
      </c>
      <c r="DO170" s="41">
        <v>112490</v>
      </c>
    </row>
    <row r="171" spans="1:119" ht="15.75" x14ac:dyDescent="0.25">
      <c r="A171" t="s">
        <v>527</v>
      </c>
      <c r="B171" t="s">
        <v>305</v>
      </c>
      <c r="C171" s="52">
        <v>4.7138033549269993</v>
      </c>
      <c r="D171" s="52">
        <v>4.9040754699200004</v>
      </c>
      <c r="E171" s="52">
        <v>0.19027211499300112</v>
      </c>
      <c r="F171" s="53">
        <v>4.0364881745464279E-2</v>
      </c>
      <c r="G171" s="45">
        <v>5.3724464516910002</v>
      </c>
      <c r="H171" s="45">
        <v>5.5207440995429993</v>
      </c>
      <c r="I171" s="45">
        <v>0.14829764785199906</v>
      </c>
      <c r="J171" s="46">
        <v>2.7603373841971333E-2</v>
      </c>
      <c r="K171" s="47">
        <v>1</v>
      </c>
      <c r="L171" s="55">
        <f t="shared" si="34"/>
        <v>5.2675324516910003</v>
      </c>
      <c r="M171" s="55">
        <f t="shared" si="35"/>
        <v>5.4158300995429993</v>
      </c>
      <c r="N171" s="55">
        <f t="shared" si="36"/>
        <v>0.14829764785199906</v>
      </c>
      <c r="O171" s="56">
        <f t="shared" si="44"/>
        <v>2.8153153153217324E-2</v>
      </c>
      <c r="P171" s="54"/>
      <c r="Q171" s="42">
        <f t="shared" si="45"/>
        <v>43.97368703055151</v>
      </c>
      <c r="R171" s="42">
        <f t="shared" si="46"/>
        <v>45.748679707451778</v>
      </c>
      <c r="S171" s="42">
        <f t="shared" si="47"/>
        <v>49.1392631412646</v>
      </c>
      <c r="T171" s="42">
        <f t="shared" si="48"/>
        <v>50.522688342316869</v>
      </c>
      <c r="AB171" t="s">
        <v>305</v>
      </c>
      <c r="AC171" s="2">
        <v>4.7138033549269993</v>
      </c>
      <c r="AD171" s="2">
        <v>4.7105748021630003</v>
      </c>
      <c r="AE171" s="2">
        <v>-3.2285527639990264E-3</v>
      </c>
      <c r="AF171" s="1">
        <v>-6.8491460523580235E-4</v>
      </c>
      <c r="AG171" s="2">
        <v>5.3724464516910002</v>
      </c>
      <c r="AH171" s="2">
        <v>5.3724464516910002</v>
      </c>
      <c r="AI171" s="2">
        <v>0</v>
      </c>
      <c r="AJ171" s="1">
        <v>0</v>
      </c>
      <c r="AM171" t="s">
        <v>305</v>
      </c>
      <c r="AN171" s="2">
        <v>4.7138033549269993</v>
      </c>
      <c r="AO171" s="2">
        <v>4.6979958817440002</v>
      </c>
      <c r="AP171" s="2">
        <v>-1.5807473182999132E-2</v>
      </c>
      <c r="AQ171" s="1">
        <v>-3.3534434919684796E-3</v>
      </c>
      <c r="AR171" s="2">
        <v>4.7136673407479996</v>
      </c>
      <c r="AS171" s="2">
        <v>-1.3601417899966606E-4</v>
      </c>
      <c r="AT171" s="1">
        <v>-2.8854444862978898E-5</v>
      </c>
      <c r="AU171" s="2">
        <v>4.7114720800409993</v>
      </c>
      <c r="AV171" s="2">
        <v>-2.3312748860000454E-3</v>
      </c>
      <c r="AW171" s="1">
        <v>-4.9456345767231286E-4</v>
      </c>
      <c r="AX171" s="2">
        <v>4.8094936256520002</v>
      </c>
      <c r="AY171" s="2">
        <v>9.5690270725000914E-2</v>
      </c>
      <c r="AZ171" s="1">
        <v>2.0300013284385902E-2</v>
      </c>
      <c r="BA171" s="2">
        <v>4.7145519345939997</v>
      </c>
      <c r="BB171" s="2">
        <v>7.4857966700037082E-4</v>
      </c>
      <c r="BC171" s="1">
        <v>1.588058751364616E-4</v>
      </c>
      <c r="BD171" s="2">
        <v>4.7924441202459995</v>
      </c>
      <c r="BE171" s="2">
        <v>7.8640765319000216E-2</v>
      </c>
      <c r="BF171" s="1">
        <v>1.6683081452008957E-2</v>
      </c>
      <c r="BG171" s="1"/>
      <c r="BH171" t="s">
        <v>305</v>
      </c>
      <c r="BI171" s="2">
        <v>5.3724464516910002</v>
      </c>
      <c r="BJ171" s="2">
        <v>5.4199016990039999</v>
      </c>
      <c r="BK171" s="2">
        <v>4.745524731299966E-2</v>
      </c>
      <c r="BL171" s="1">
        <v>8.8330796294978278E-3</v>
      </c>
      <c r="BM171" s="2">
        <v>5.3724464516910002</v>
      </c>
      <c r="BN171" s="2">
        <v>0</v>
      </c>
      <c r="BO171" s="1">
        <v>0</v>
      </c>
      <c r="BP171" s="2">
        <v>5.3724464516910002</v>
      </c>
      <c r="BQ171" s="2">
        <v>0</v>
      </c>
      <c r="BR171" s="1">
        <v>0</v>
      </c>
      <c r="BS171" s="2">
        <v>5.4614250404020002</v>
      </c>
      <c r="BT171" s="2">
        <v>8.8978588710999951E-2</v>
      </c>
      <c r="BU171" s="1">
        <v>1.6562024305145667E-2</v>
      </c>
      <c r="BV171" s="2">
        <v>5.3724464516910002</v>
      </c>
      <c r="BW171" s="2">
        <v>0</v>
      </c>
      <c r="BX171" s="1">
        <v>0</v>
      </c>
      <c r="BY171" s="2">
        <v>5.514812193629</v>
      </c>
      <c r="BZ171" s="2">
        <v>0.14236574193799978</v>
      </c>
      <c r="CA171" s="1">
        <v>2.6499238888307498E-2</v>
      </c>
      <c r="CC171" t="s">
        <v>305</v>
      </c>
      <c r="CE171" s="23">
        <v>4.7138033549269993</v>
      </c>
      <c r="CF171" s="23">
        <v>4.8173195624460003</v>
      </c>
      <c r="CG171" s="23">
        <v>0.10351620751900104</v>
      </c>
      <c r="CH171" s="24">
        <v>2.1960230354285567E-2</v>
      </c>
      <c r="CI171" s="2">
        <v>5.3724464516910002</v>
      </c>
      <c r="CJ171" s="2">
        <v>5.3724464516910002</v>
      </c>
      <c r="CK171" s="2">
        <v>0</v>
      </c>
      <c r="CL171" s="1">
        <v>0</v>
      </c>
      <c r="CN171" s="25" t="s">
        <v>305</v>
      </c>
      <c r="CO171" s="27">
        <v>0</v>
      </c>
      <c r="CP171" s="27">
        <v>0.10491399999999999</v>
      </c>
      <c r="CQ171" s="28">
        <f t="shared" si="42"/>
        <v>-0.1131559715064831</v>
      </c>
      <c r="CR171" s="27">
        <f t="shared" si="43"/>
        <v>6.7989709220289996</v>
      </c>
      <c r="CU171" s="30">
        <v>391</v>
      </c>
      <c r="CV171" s="30"/>
      <c r="CW171" s="15" t="s">
        <v>305</v>
      </c>
      <c r="CX171" s="36" t="s">
        <v>975</v>
      </c>
      <c r="CY171" s="34" t="s">
        <v>1049</v>
      </c>
      <c r="CZ171" s="34" t="s">
        <v>976</v>
      </c>
      <c r="DA171" s="32"/>
      <c r="DB171" s="32"/>
      <c r="DC171" t="s">
        <v>305</v>
      </c>
      <c r="DD171">
        <v>107196</v>
      </c>
      <c r="DE171" t="s">
        <v>1045</v>
      </c>
      <c r="DF171" s="30">
        <v>229</v>
      </c>
      <c r="DG171" s="39" t="s">
        <v>305</v>
      </c>
      <c r="DK171" s="30">
        <v>394</v>
      </c>
      <c r="DL171" s="30"/>
      <c r="DM171" s="32"/>
      <c r="DN171" s="32" t="s">
        <v>305</v>
      </c>
      <c r="DO171" s="41">
        <v>106453</v>
      </c>
    </row>
    <row r="172" spans="1:119" ht="15.75" x14ac:dyDescent="0.25">
      <c r="A172" t="s">
        <v>923</v>
      </c>
      <c r="B172" t="s">
        <v>337</v>
      </c>
      <c r="C172" s="52">
        <v>5.0039536580010004</v>
      </c>
      <c r="D172" s="52">
        <v>5.1291483317799997</v>
      </c>
      <c r="E172" s="52">
        <v>0.12519467377899929</v>
      </c>
      <c r="F172" s="53">
        <v>2.5019151322239176E-2</v>
      </c>
      <c r="G172" s="45">
        <v>4.9437614112699997</v>
      </c>
      <c r="H172" s="45">
        <v>5.0748645987999996</v>
      </c>
      <c r="I172" s="45">
        <v>0.13110318752999994</v>
      </c>
      <c r="J172" s="46">
        <v>2.6518914774311678E-2</v>
      </c>
      <c r="K172" s="47">
        <v>3</v>
      </c>
      <c r="L172" s="55">
        <f t="shared" si="34"/>
        <v>4.7840454112699993</v>
      </c>
      <c r="M172" s="55">
        <f t="shared" si="35"/>
        <v>4.9151485987999992</v>
      </c>
      <c r="N172" s="55">
        <f t="shared" si="36"/>
        <v>0.13110318752999994</v>
      </c>
      <c r="O172" s="56">
        <f t="shared" si="44"/>
        <v>2.7404252313565844E-2</v>
      </c>
      <c r="P172" s="54"/>
      <c r="Q172" s="42">
        <f t="shared" si="45"/>
        <v>53.56921195577609</v>
      </c>
      <c r="R172" s="42">
        <f t="shared" si="46"/>
        <v>54.90946817591076</v>
      </c>
      <c r="S172" s="42">
        <f t="shared" si="47"/>
        <v>51.215011200715111</v>
      </c>
      <c r="T172" s="42">
        <f t="shared" si="48"/>
        <v>52.618520289901603</v>
      </c>
      <c r="AB172" t="s">
        <v>337</v>
      </c>
      <c r="AC172" s="2">
        <v>5.0039536580010004</v>
      </c>
      <c r="AD172" s="2">
        <v>5.0021486053729998</v>
      </c>
      <c r="AE172" s="2">
        <v>-1.8050526280006807E-3</v>
      </c>
      <c r="AF172" s="1">
        <v>-3.6072528871535761E-4</v>
      </c>
      <c r="AG172" s="2">
        <v>4.9437614112699997</v>
      </c>
      <c r="AH172" s="2">
        <v>4.9432292949959997</v>
      </c>
      <c r="AI172" s="2">
        <v>-5.3211627399996075E-4</v>
      </c>
      <c r="AJ172" s="1">
        <v>-1.076338904193327E-4</v>
      </c>
      <c r="AM172" t="s">
        <v>337</v>
      </c>
      <c r="AN172" s="2">
        <v>5.0039536580010004</v>
      </c>
      <c r="AO172" s="2">
        <v>5.0028278350989996</v>
      </c>
      <c r="AP172" s="2">
        <v>-1.1258229020008059E-3</v>
      </c>
      <c r="AQ172" s="1">
        <v>-2.2498667632556656E-4</v>
      </c>
      <c r="AR172" s="2">
        <v>5.003877401704</v>
      </c>
      <c r="AS172" s="2">
        <v>-7.6256297000476536E-5</v>
      </c>
      <c r="AT172" s="1">
        <v>-1.5239209275758902E-5</v>
      </c>
      <c r="AU172" s="2">
        <v>5.0024699792980005</v>
      </c>
      <c r="AV172" s="2">
        <v>-1.4836787029999243E-3</v>
      </c>
      <c r="AW172" s="1">
        <v>-2.9650128766233022E-4</v>
      </c>
      <c r="AX172" s="2">
        <v>4.9742971244260001</v>
      </c>
      <c r="AY172" s="2">
        <v>-2.965653357500031E-2</v>
      </c>
      <c r="AZ172" s="1">
        <v>-5.926620349007713E-3</v>
      </c>
      <c r="BA172" s="2">
        <v>5.0043736827050003</v>
      </c>
      <c r="BB172" s="2">
        <v>4.2002470399982172E-4</v>
      </c>
      <c r="BC172" s="1">
        <v>8.393856792183301E-5</v>
      </c>
      <c r="BD172" s="2">
        <v>4.9772683044099999</v>
      </c>
      <c r="BE172" s="2">
        <v>-2.6685353591000549E-2</v>
      </c>
      <c r="BF172" s="1">
        <v>-5.3328538621320726E-3</v>
      </c>
      <c r="BG172" s="1"/>
      <c r="BH172" t="s">
        <v>337</v>
      </c>
      <c r="BI172" s="2">
        <v>4.9437614112699997</v>
      </c>
      <c r="BJ172" s="2">
        <v>4.9761325152479996</v>
      </c>
      <c r="BK172" s="2">
        <v>3.2371103977999915E-2</v>
      </c>
      <c r="BL172" s="1">
        <v>6.547869382249198E-3</v>
      </c>
      <c r="BM172" s="2">
        <v>4.943738899994</v>
      </c>
      <c r="BN172" s="2">
        <v>-2.251127599972591E-5</v>
      </c>
      <c r="BO172" s="1">
        <v>-4.5534713605734066E-6</v>
      </c>
      <c r="BP172" s="2">
        <v>4.943318118194</v>
      </c>
      <c r="BQ172" s="2">
        <v>-4.4329307599966228E-4</v>
      </c>
      <c r="BR172" s="1">
        <v>-8.9667166176165649E-5</v>
      </c>
      <c r="BS172" s="2">
        <v>4.9983431726259999</v>
      </c>
      <c r="BT172" s="2">
        <v>5.4581761356000236E-2</v>
      </c>
      <c r="BU172" s="1">
        <v>1.1040533070947444E-2</v>
      </c>
      <c r="BV172" s="2">
        <v>4.9438854547210003</v>
      </c>
      <c r="BW172" s="2">
        <v>1.2404345100058833E-4</v>
      </c>
      <c r="BX172" s="1">
        <v>2.5090905624574405E-5</v>
      </c>
      <c r="BY172" s="2">
        <v>5.0345949091170006</v>
      </c>
      <c r="BZ172" s="2">
        <v>9.0833497847000899E-2</v>
      </c>
      <c r="CA172" s="1">
        <v>1.8373357913254704E-2</v>
      </c>
      <c r="CC172" t="s">
        <v>337</v>
      </c>
      <c r="CE172" s="23">
        <v>5.0039536580010004</v>
      </c>
      <c r="CF172" s="23">
        <v>5.1523476426870003</v>
      </c>
      <c r="CG172" s="23">
        <v>0.14839398468599985</v>
      </c>
      <c r="CH172" s="24">
        <v>2.9655347516803519E-2</v>
      </c>
      <c r="CI172" s="2">
        <v>4.9437614112699997</v>
      </c>
      <c r="CJ172" s="2">
        <v>4.9853844407679997</v>
      </c>
      <c r="CK172" s="2">
        <v>4.1623029498000008E-2</v>
      </c>
      <c r="CL172" s="1">
        <v>8.41930385295586E-3</v>
      </c>
      <c r="CN172" s="25" t="s">
        <v>337</v>
      </c>
      <c r="CO172" s="27">
        <v>0</v>
      </c>
      <c r="CP172" s="27">
        <v>0.159716</v>
      </c>
      <c r="CQ172" s="28">
        <f t="shared" si="42"/>
        <v>-0.14836305989539766</v>
      </c>
      <c r="CR172" s="27">
        <f t="shared" si="43"/>
        <v>5.6406373057479993</v>
      </c>
      <c r="CU172" s="30">
        <v>427</v>
      </c>
      <c r="CV172" s="30"/>
      <c r="CW172" s="15" t="s">
        <v>337</v>
      </c>
      <c r="CX172" s="36" t="s">
        <v>975</v>
      </c>
      <c r="CY172" s="34" t="s">
        <v>337</v>
      </c>
      <c r="CZ172" s="34" t="s">
        <v>976</v>
      </c>
      <c r="DA172" s="32"/>
      <c r="DB172" s="32"/>
      <c r="DC172" t="s">
        <v>337</v>
      </c>
      <c r="DD172">
        <v>93411</v>
      </c>
      <c r="DE172" t="s">
        <v>1045</v>
      </c>
      <c r="DF172" s="30">
        <v>230</v>
      </c>
      <c r="DG172" s="39" t="s">
        <v>337</v>
      </c>
      <c r="DK172" s="30">
        <v>426</v>
      </c>
      <c r="DL172" s="30"/>
      <c r="DM172" s="32"/>
      <c r="DN172" s="32" t="s">
        <v>337</v>
      </c>
      <c r="DO172" s="41">
        <v>92363</v>
      </c>
    </row>
    <row r="173" spans="1:119" ht="15.75" x14ac:dyDescent="0.25">
      <c r="B173" t="s">
        <v>340</v>
      </c>
      <c r="C173" s="52">
        <v>4.5826611073489998</v>
      </c>
      <c r="D173" s="52">
        <v>4.6271720081940009</v>
      </c>
      <c r="E173" s="52">
        <v>4.4510900845001089E-2</v>
      </c>
      <c r="F173" s="53">
        <v>9.7128938410088912E-3</v>
      </c>
      <c r="G173" s="45">
        <v>5.0172027460240001</v>
      </c>
      <c r="H173" s="45">
        <v>5.1562058638739998</v>
      </c>
      <c r="I173" s="45">
        <v>0.13900311784999975</v>
      </c>
      <c r="J173" s="46">
        <v>2.7705302114839993E-2</v>
      </c>
      <c r="K173" s="47">
        <v>1</v>
      </c>
      <c r="L173" s="55">
        <f t="shared" si="34"/>
        <v>4.9373907460240005</v>
      </c>
      <c r="M173" s="55">
        <f t="shared" si="35"/>
        <v>5.0763938638739994</v>
      </c>
      <c r="N173" s="55">
        <f t="shared" si="36"/>
        <v>0.13900311784999886</v>
      </c>
      <c r="O173" s="56">
        <f t="shared" si="44"/>
        <v>2.8153153153198534E-2</v>
      </c>
      <c r="P173" s="54"/>
      <c r="Q173" s="42">
        <f t="shared" si="45"/>
        <v>58.898556761033852</v>
      </c>
      <c r="R173" s="42">
        <f t="shared" si="46"/>
        <v>59.470632190242405</v>
      </c>
      <c r="S173" s="42">
        <f t="shared" si="47"/>
        <v>63.457712079068465</v>
      </c>
      <c r="T173" s="42">
        <f t="shared" si="48"/>
        <v>65.244246765982055</v>
      </c>
      <c r="AB173" t="s">
        <v>340</v>
      </c>
      <c r="AC173" s="2">
        <v>4.5826611073489998</v>
      </c>
      <c r="AD173" s="2">
        <v>4.5811780340520007</v>
      </c>
      <c r="AE173" s="2">
        <v>-1.4830732969990379E-3</v>
      </c>
      <c r="AF173" s="1">
        <v>-3.2362709400891599E-4</v>
      </c>
      <c r="AG173" s="2">
        <v>5.0172027460240001</v>
      </c>
      <c r="AH173" s="2">
        <v>5.0172027460240001</v>
      </c>
      <c r="AI173" s="2">
        <v>0</v>
      </c>
      <c r="AJ173" s="1">
        <v>0</v>
      </c>
      <c r="AM173" t="s">
        <v>340</v>
      </c>
      <c r="AN173" s="2">
        <v>4.5826611073489998</v>
      </c>
      <c r="AO173" s="2">
        <v>4.4994850977659997</v>
      </c>
      <c r="AP173" s="2">
        <v>-8.3176009583000088E-2</v>
      </c>
      <c r="AQ173" s="1">
        <v>-1.8150155037564224E-2</v>
      </c>
      <c r="AR173" s="2">
        <v>4.5825983147600002</v>
      </c>
      <c r="AS173" s="2">
        <v>-6.2792588999549537E-5</v>
      </c>
      <c r="AT173" s="1">
        <v>-1.3702210905111877E-5</v>
      </c>
      <c r="AU173" s="2">
        <v>4.5813242304959996</v>
      </c>
      <c r="AV173" s="2">
        <v>-1.3368768530002129E-3</v>
      </c>
      <c r="AW173" s="1">
        <v>-2.9172500904688889E-4</v>
      </c>
      <c r="AX173" s="2">
        <v>4.5636985791020006</v>
      </c>
      <c r="AY173" s="2">
        <v>-1.8962528246999177E-2</v>
      </c>
      <c r="AZ173" s="1">
        <v>-4.1378857835657661E-3</v>
      </c>
      <c r="BA173" s="2">
        <v>4.5830071906559997</v>
      </c>
      <c r="BB173" s="2">
        <v>3.4608330699992251E-4</v>
      </c>
      <c r="BC173" s="1">
        <v>7.5520161515963915E-5</v>
      </c>
      <c r="BD173" s="2">
        <v>4.4436686880840002</v>
      </c>
      <c r="BE173" s="2">
        <v>-0.13899241926499961</v>
      </c>
      <c r="BF173" s="1">
        <v>-3.033006718347642E-2</v>
      </c>
      <c r="BG173" s="1"/>
      <c r="BH173" t="s">
        <v>340</v>
      </c>
      <c r="BI173" s="2">
        <v>5.0172027460240001</v>
      </c>
      <c r="BJ173" s="2">
        <v>5.0616837437359994</v>
      </c>
      <c r="BK173" s="2">
        <v>4.4480997711999315E-2</v>
      </c>
      <c r="BL173" s="1">
        <v>8.8656966767486772E-3</v>
      </c>
      <c r="BM173" s="2">
        <v>5.0172027460240001</v>
      </c>
      <c r="BN173" s="2">
        <v>0</v>
      </c>
      <c r="BO173" s="1">
        <v>0</v>
      </c>
      <c r="BP173" s="2">
        <v>5.0172027460240001</v>
      </c>
      <c r="BQ173" s="2">
        <v>0</v>
      </c>
      <c r="BR173" s="1">
        <v>0</v>
      </c>
      <c r="BS173" s="2">
        <v>5.1006046167339996</v>
      </c>
      <c r="BT173" s="2">
        <v>8.3401870709999493E-2</v>
      </c>
      <c r="BU173" s="1">
        <v>1.6623181268903924E-2</v>
      </c>
      <c r="BV173" s="2">
        <v>5.0172027460240001</v>
      </c>
      <c r="BW173" s="2">
        <v>0</v>
      </c>
      <c r="BX173" s="1">
        <v>0</v>
      </c>
      <c r="BY173" s="2">
        <v>5.1506457391600007</v>
      </c>
      <c r="BZ173" s="2">
        <v>0.13344299313600061</v>
      </c>
      <c r="CA173" s="1">
        <v>2.6597090030246563E-2</v>
      </c>
      <c r="CC173" t="s">
        <v>340</v>
      </c>
      <c r="CE173" s="23">
        <v>4.5826611073489998</v>
      </c>
      <c r="CF173" s="23">
        <v>4.7637569336630001</v>
      </c>
      <c r="CG173" s="23">
        <v>0.18109582631400034</v>
      </c>
      <c r="CH173" s="24">
        <v>3.9517612599278926E-2</v>
      </c>
      <c r="CI173" s="2">
        <v>5.0172027460240001</v>
      </c>
      <c r="CJ173" s="2">
        <v>5.0172027460240001</v>
      </c>
      <c r="CK173" s="2">
        <v>0</v>
      </c>
      <c r="CL173" s="1">
        <v>0</v>
      </c>
      <c r="CN173" s="25" t="s">
        <v>340</v>
      </c>
      <c r="CO173" s="27">
        <v>0</v>
      </c>
      <c r="CP173" s="27">
        <v>7.9811999999999994E-2</v>
      </c>
      <c r="CQ173" s="28">
        <f t="shared" si="42"/>
        <v>-7.4183962377400603E-2</v>
      </c>
      <c r="CR173" s="27">
        <f t="shared" si="43"/>
        <v>5.636633592702001</v>
      </c>
      <c r="CU173" s="30">
        <v>430</v>
      </c>
      <c r="CV173" s="30"/>
      <c r="CW173" s="15" t="s">
        <v>340</v>
      </c>
      <c r="CX173" s="36" t="s">
        <v>975</v>
      </c>
      <c r="CY173" s="34" t="s">
        <v>340</v>
      </c>
      <c r="CZ173" s="34" t="s">
        <v>976</v>
      </c>
      <c r="DA173" s="32"/>
      <c r="DB173" s="32"/>
      <c r="DC173" t="s">
        <v>340</v>
      </c>
      <c r="DD173">
        <v>77806</v>
      </c>
      <c r="DE173" t="s">
        <v>1045</v>
      </c>
      <c r="DF173" s="30">
        <v>231</v>
      </c>
      <c r="DG173" s="39" t="s">
        <v>340</v>
      </c>
      <c r="DK173" s="30">
        <v>429</v>
      </c>
      <c r="DL173" s="30"/>
      <c r="DM173" s="32"/>
      <c r="DN173" s="32" t="s">
        <v>340</v>
      </c>
      <c r="DO173" s="41">
        <v>77220</v>
      </c>
    </row>
    <row r="174" spans="1:119" ht="15.75" x14ac:dyDescent="0.25">
      <c r="A174" t="s">
        <v>528</v>
      </c>
      <c r="B174" t="s">
        <v>362</v>
      </c>
      <c r="C174" s="52">
        <v>5.4108248638280001</v>
      </c>
      <c r="D174" s="52">
        <v>5.2349169191810008</v>
      </c>
      <c r="E174" s="52">
        <v>-0.17590794464699933</v>
      </c>
      <c r="F174" s="53">
        <v>-3.2510374864092279E-2</v>
      </c>
      <c r="G174" s="45">
        <v>5.9932428762530003</v>
      </c>
      <c r="H174" s="45">
        <v>6.1596267850299995</v>
      </c>
      <c r="I174" s="45">
        <v>0.16638390877699916</v>
      </c>
      <c r="J174" s="46">
        <v>2.7761916580464539E-2</v>
      </c>
      <c r="K174" s="47">
        <v>2</v>
      </c>
      <c r="L174" s="55">
        <f t="shared" si="34"/>
        <v>5.8434028762530001</v>
      </c>
      <c r="M174" s="55">
        <f t="shared" si="35"/>
        <v>6.0097867850299993</v>
      </c>
      <c r="N174" s="55">
        <f t="shared" si="36"/>
        <v>0.16638390877699916</v>
      </c>
      <c r="O174" s="56">
        <f t="shared" si="44"/>
        <v>2.8473804100204451E-2</v>
      </c>
      <c r="P174" s="54"/>
      <c r="Q174" s="42">
        <f t="shared" si="45"/>
        <v>56.717241759203354</v>
      </c>
      <c r="R174" s="42">
        <f t="shared" si="46"/>
        <v>54.873342968354308</v>
      </c>
      <c r="S174" s="42">
        <f t="shared" si="47"/>
        <v>61.251602476446543</v>
      </c>
      <c r="T174" s="42">
        <f t="shared" si="48"/>
        <v>62.995668606184488</v>
      </c>
      <c r="AB174" t="s">
        <v>362</v>
      </c>
      <c r="AC174" s="2">
        <v>5.4108248638280001</v>
      </c>
      <c r="AD174" s="2">
        <v>5.4082311736780007</v>
      </c>
      <c r="AE174" s="2">
        <v>-2.5936901499994391E-3</v>
      </c>
      <c r="AF174" s="1">
        <v>-4.7935207944699201E-4</v>
      </c>
      <c r="AG174" s="2">
        <v>5.9932428762530003</v>
      </c>
      <c r="AH174" s="2">
        <v>5.9932428762530003</v>
      </c>
      <c r="AI174" s="2">
        <v>0</v>
      </c>
      <c r="AJ174" s="1">
        <v>0</v>
      </c>
      <c r="AM174" t="s">
        <v>362</v>
      </c>
      <c r="AN174" s="2">
        <v>5.4108248638280001</v>
      </c>
      <c r="AO174" s="2">
        <v>5.2827411365139998</v>
      </c>
      <c r="AP174" s="2">
        <v>-0.12808372731400031</v>
      </c>
      <c r="AQ174" s="1">
        <v>-2.36717562548097E-2</v>
      </c>
      <c r="AR174" s="2">
        <v>5.4107152148169995</v>
      </c>
      <c r="AS174" s="2">
        <v>-1.0964901100063429E-4</v>
      </c>
      <c r="AT174" s="1">
        <v>-2.0264749601054512E-5</v>
      </c>
      <c r="AU174" s="2">
        <v>5.4086284238179996</v>
      </c>
      <c r="AV174" s="2">
        <v>-2.1964400100005221E-3</v>
      </c>
      <c r="AW174" s="1">
        <v>-4.0593441208640509E-4</v>
      </c>
      <c r="AX174" s="2">
        <v>5.1656857812409998</v>
      </c>
      <c r="AY174" s="2">
        <v>-0.24513908258700035</v>
      </c>
      <c r="AZ174" s="1">
        <v>-4.530530718630054E-2</v>
      </c>
      <c r="BA174" s="2">
        <v>5.4114289369490001</v>
      </c>
      <c r="BB174" s="2">
        <v>6.0407312099997057E-4</v>
      </c>
      <c r="BC174" s="1">
        <v>1.1164159554271852E-4</v>
      </c>
      <c r="BD174" s="2">
        <v>4.982911494673</v>
      </c>
      <c r="BE174" s="2">
        <v>-0.42791336915500011</v>
      </c>
      <c r="BF174" s="1">
        <v>-7.908468300566357E-2</v>
      </c>
      <c r="BG174" s="1"/>
      <c r="BH174" t="s">
        <v>362</v>
      </c>
      <c r="BI174" s="2">
        <v>5.9932428762530003</v>
      </c>
      <c r="BJ174" s="2">
        <v>6.0464857270609995</v>
      </c>
      <c r="BK174" s="2">
        <v>5.3242850807999176E-2</v>
      </c>
      <c r="BL174" s="1">
        <v>8.8838133056417731E-3</v>
      </c>
      <c r="BM174" s="2">
        <v>5.9932428762530003</v>
      </c>
      <c r="BN174" s="2">
        <v>0</v>
      </c>
      <c r="BO174" s="1">
        <v>0</v>
      </c>
      <c r="BP174" s="2">
        <v>5.9932428762530003</v>
      </c>
      <c r="BQ174" s="2">
        <v>0</v>
      </c>
      <c r="BR174" s="1">
        <v>0</v>
      </c>
      <c r="BS174" s="2">
        <v>6.093073221519</v>
      </c>
      <c r="BT174" s="2">
        <v>9.9830345265999654E-2</v>
      </c>
      <c r="BU174" s="1">
        <v>1.6657149948245381E-2</v>
      </c>
      <c r="BV174" s="2">
        <v>5.9932428762530003</v>
      </c>
      <c r="BW174" s="2">
        <v>0</v>
      </c>
      <c r="BX174" s="1">
        <v>0</v>
      </c>
      <c r="BY174" s="2">
        <v>6.1529714286789998</v>
      </c>
      <c r="BZ174" s="2">
        <v>0.15972855242599948</v>
      </c>
      <c r="CA174" s="1">
        <v>2.6651439917259354E-2</v>
      </c>
      <c r="CC174" t="s">
        <v>362</v>
      </c>
      <c r="CE174" s="23">
        <v>5.4108248638280001</v>
      </c>
      <c r="CF174" s="23">
        <v>5.6564544566879995</v>
      </c>
      <c r="CG174" s="23">
        <v>0.24562959285999941</v>
      </c>
      <c r="CH174" s="24">
        <v>4.5395960697612314E-2</v>
      </c>
      <c r="CI174" s="2">
        <v>5.9932428762530003</v>
      </c>
      <c r="CJ174" s="2">
        <v>5.9932428762530003</v>
      </c>
      <c r="CK174" s="2">
        <v>0</v>
      </c>
      <c r="CL174" s="1">
        <v>0</v>
      </c>
      <c r="CN174" s="25" t="s">
        <v>362</v>
      </c>
      <c r="CO174" s="27">
        <v>0</v>
      </c>
      <c r="CP174" s="27">
        <v>0.14984</v>
      </c>
      <c r="CQ174" s="28">
        <f t="shared" si="42"/>
        <v>-0.11715228730647087</v>
      </c>
      <c r="CR174" s="27">
        <f t="shared" si="43"/>
        <v>6.8683562883090001</v>
      </c>
      <c r="CU174" s="30">
        <v>456</v>
      </c>
      <c r="CV174" s="30"/>
      <c r="CW174" s="15" t="s">
        <v>362</v>
      </c>
      <c r="CX174" s="36" t="s">
        <v>975</v>
      </c>
      <c r="CY174" s="34" t="s">
        <v>362</v>
      </c>
      <c r="CZ174" s="34" t="s">
        <v>976</v>
      </c>
      <c r="DA174" s="32"/>
      <c r="DB174" s="32"/>
      <c r="DC174" t="s">
        <v>362</v>
      </c>
      <c r="DD174">
        <v>95400</v>
      </c>
      <c r="DE174" t="s">
        <v>1045</v>
      </c>
      <c r="DF174" s="30">
        <v>232</v>
      </c>
      <c r="DG174" s="39" t="s">
        <v>362</v>
      </c>
      <c r="DK174" s="30">
        <v>451</v>
      </c>
      <c r="DL174" s="30"/>
      <c r="DM174" s="32"/>
      <c r="DN174" s="32" t="s">
        <v>362</v>
      </c>
      <c r="DO174" s="41">
        <v>95110</v>
      </c>
    </row>
    <row r="175" spans="1:119" ht="15.75" x14ac:dyDescent="0.25">
      <c r="A175" t="s">
        <v>529</v>
      </c>
      <c r="B175" t="s">
        <v>363</v>
      </c>
      <c r="C175" s="52">
        <v>6.1971596515240002</v>
      </c>
      <c r="D175" s="52">
        <v>6.4950842317789999</v>
      </c>
      <c r="E175" s="52">
        <v>0.29792458025499968</v>
      </c>
      <c r="F175" s="53">
        <v>4.8074375521652786E-2</v>
      </c>
      <c r="G175" s="45">
        <v>6.3402291327950007</v>
      </c>
      <c r="H175" s="45">
        <v>6.5448911784680002</v>
      </c>
      <c r="I175" s="45">
        <v>0.2046620456729995</v>
      </c>
      <c r="J175" s="46">
        <v>3.2279913136637244E-2</v>
      </c>
      <c r="K175" s="47">
        <v>2</v>
      </c>
      <c r="L175" s="55">
        <f t="shared" si="34"/>
        <v>6.1657791327950005</v>
      </c>
      <c r="M175" s="55">
        <f t="shared" si="35"/>
        <v>6.370441178468</v>
      </c>
      <c r="N175" s="55">
        <f t="shared" si="36"/>
        <v>0.2046620456729995</v>
      </c>
      <c r="O175" s="56">
        <f t="shared" si="44"/>
        <v>3.3193217153113373E-2</v>
      </c>
      <c r="P175" s="54"/>
      <c r="Q175" s="42">
        <f t="shared" si="45"/>
        <v>56.002816348786354</v>
      </c>
      <c r="R175" s="42">
        <f t="shared" si="46"/>
        <v>58.695116772208067</v>
      </c>
      <c r="S175" s="42">
        <f t="shared" si="47"/>
        <v>55.719235236449244</v>
      </c>
      <c r="T175" s="42">
        <f t="shared" si="48"/>
        <v>57.568735911258109</v>
      </c>
      <c r="AB175" t="s">
        <v>363</v>
      </c>
      <c r="AC175" s="2">
        <v>6.1971596515240002</v>
      </c>
      <c r="AD175" s="2">
        <v>6.1956548056199994</v>
      </c>
      <c r="AE175" s="2">
        <v>-1.5048459040007955E-3</v>
      </c>
      <c r="AF175" s="1">
        <v>-2.4282832597845452E-4</v>
      </c>
      <c r="AG175" s="2">
        <v>6.3402291327950007</v>
      </c>
      <c r="AH175" s="2">
        <v>6.339842961555</v>
      </c>
      <c r="AI175" s="2">
        <v>-3.861712400006212E-4</v>
      </c>
      <c r="AJ175" s="1">
        <v>-6.090808895267529E-5</v>
      </c>
      <c r="AM175" t="s">
        <v>363</v>
      </c>
      <c r="AN175" s="2">
        <v>6.1971596515240002</v>
      </c>
      <c r="AO175" s="2">
        <v>6.2276245600669995</v>
      </c>
      <c r="AP175" s="2">
        <v>3.0464908542999325E-2</v>
      </c>
      <c r="AQ175" s="1">
        <v>4.9159470234896108E-3</v>
      </c>
      <c r="AR175" s="2">
        <v>6.197095967868</v>
      </c>
      <c r="AS175" s="2">
        <v>-6.3683656000179667E-5</v>
      </c>
      <c r="AT175" s="1">
        <v>-1.0276265189411191E-5</v>
      </c>
      <c r="AU175" s="2">
        <v>6.1958293097059993</v>
      </c>
      <c r="AV175" s="2">
        <v>-1.3303418180008464E-3</v>
      </c>
      <c r="AW175" s="1">
        <v>-2.1466960556255636E-4</v>
      </c>
      <c r="AX175" s="2">
        <v>6.2742568633989997</v>
      </c>
      <c r="AY175" s="2">
        <v>7.7097211874999516E-2</v>
      </c>
      <c r="AZ175" s="1">
        <v>1.2440733531213746E-2</v>
      </c>
      <c r="BA175" s="2">
        <v>6.1975105977820002</v>
      </c>
      <c r="BB175" s="2">
        <v>3.5094625800002888E-4</v>
      </c>
      <c r="BC175" s="1">
        <v>5.6630178619607527E-5</v>
      </c>
      <c r="BD175" s="2">
        <v>6.3230902724740004</v>
      </c>
      <c r="BE175" s="2">
        <v>0.12593062095000018</v>
      </c>
      <c r="BF175" s="1">
        <v>2.032069980947343E-2</v>
      </c>
      <c r="BG175" s="1"/>
      <c r="BH175" t="s">
        <v>363</v>
      </c>
      <c r="BI175" s="2">
        <v>6.3402291327950007</v>
      </c>
      <c r="BJ175" s="2">
        <v>6.3899373836609996</v>
      </c>
      <c r="BK175" s="2">
        <v>4.9708250865998949E-2</v>
      </c>
      <c r="BL175" s="1">
        <v>7.8401347687706933E-3</v>
      </c>
      <c r="BM175" s="2">
        <v>6.3402127724120003</v>
      </c>
      <c r="BN175" s="2">
        <v>-1.6360383000346701E-5</v>
      </c>
      <c r="BO175" s="1">
        <v>-2.5804087924397232E-6</v>
      </c>
      <c r="BP175" s="2">
        <v>6.3398876007589999</v>
      </c>
      <c r="BQ175" s="2">
        <v>-3.4153203600073567E-4</v>
      </c>
      <c r="BR175" s="1">
        <v>-5.3867459495139113E-5</v>
      </c>
      <c r="BS175" s="2">
        <v>6.4384635020629997</v>
      </c>
      <c r="BT175" s="2">
        <v>9.8234369267999E-2</v>
      </c>
      <c r="BU175" s="1">
        <v>1.549382005137309E-2</v>
      </c>
      <c r="BV175" s="2">
        <v>6.3403193197309999</v>
      </c>
      <c r="BW175" s="2">
        <v>9.018693599927019E-5</v>
      </c>
      <c r="BX175" s="1">
        <v>1.4224554682539139E-5</v>
      </c>
      <c r="BY175" s="2">
        <v>6.4980798493709999</v>
      </c>
      <c r="BZ175" s="2">
        <v>0.15785071657599925</v>
      </c>
      <c r="CA175" s="1">
        <v>2.4896689578537832E-2</v>
      </c>
      <c r="CC175" t="s">
        <v>363</v>
      </c>
      <c r="CE175" s="23">
        <v>6.1971596515240002</v>
      </c>
      <c r="CF175" s="23">
        <v>6.3677789312449997</v>
      </c>
      <c r="CG175" s="23">
        <v>0.17061927972099955</v>
      </c>
      <c r="CH175" s="24">
        <v>2.7531851576397745E-2</v>
      </c>
      <c r="CI175" s="2">
        <v>6.3402291327950007</v>
      </c>
      <c r="CJ175" s="2">
        <v>6.3849647644920005</v>
      </c>
      <c r="CK175" s="2">
        <v>4.4735631696999789E-2</v>
      </c>
      <c r="CL175" s="1">
        <v>7.0558383238239087E-3</v>
      </c>
      <c r="CN175" s="25" t="s">
        <v>363</v>
      </c>
      <c r="CO175" s="27">
        <v>0</v>
      </c>
      <c r="CP175" s="27">
        <v>0.17444999999999999</v>
      </c>
      <c r="CQ175" s="28">
        <f t="shared" si="42"/>
        <v>-0.15155711095536675</v>
      </c>
      <c r="CR175" s="27">
        <f t="shared" si="43"/>
        <v>4.7201374452509999</v>
      </c>
      <c r="CU175" s="30">
        <v>457</v>
      </c>
      <c r="CV175" s="30"/>
      <c r="CW175" s="15" t="s">
        <v>363</v>
      </c>
      <c r="CX175" s="36" t="s">
        <v>975</v>
      </c>
      <c r="CY175" s="34" t="s">
        <v>363</v>
      </c>
      <c r="CZ175" s="34" t="s">
        <v>976</v>
      </c>
      <c r="DA175" s="32"/>
      <c r="DB175" s="32"/>
      <c r="DC175" t="s">
        <v>363</v>
      </c>
      <c r="DD175">
        <v>110658</v>
      </c>
      <c r="DE175" t="s">
        <v>1045</v>
      </c>
      <c r="DF175" s="30">
        <v>233</v>
      </c>
      <c r="DG175" s="39" t="s">
        <v>363</v>
      </c>
      <c r="DK175" s="30">
        <v>452</v>
      </c>
      <c r="DL175" s="30"/>
      <c r="DM175" s="32"/>
      <c r="DN175" s="32" t="s">
        <v>363</v>
      </c>
      <c r="DO175" s="41">
        <v>110006</v>
      </c>
    </row>
    <row r="176" spans="1:119" ht="15.75" x14ac:dyDescent="0.25">
      <c r="A176" t="s">
        <v>530</v>
      </c>
      <c r="B176" t="s">
        <v>366</v>
      </c>
      <c r="C176" s="52">
        <v>4.6141330389070001</v>
      </c>
      <c r="D176" s="52">
        <v>4.7825990120169992</v>
      </c>
      <c r="E176" s="52">
        <v>0.16846597310999911</v>
      </c>
      <c r="F176" s="53">
        <v>3.6510861669889233E-2</v>
      </c>
      <c r="G176" s="45">
        <v>4.7443263399759994</v>
      </c>
      <c r="H176" s="45">
        <v>4.8757087135979997</v>
      </c>
      <c r="I176" s="45">
        <v>0.13138237362200034</v>
      </c>
      <c r="J176" s="46">
        <v>2.7692524545574363E-2</v>
      </c>
      <c r="K176" s="47">
        <v>1</v>
      </c>
      <c r="L176" s="55">
        <f t="shared" si="34"/>
        <v>4.6497193399759995</v>
      </c>
      <c r="M176" s="55">
        <f t="shared" si="35"/>
        <v>4.7811017135979998</v>
      </c>
      <c r="N176" s="55">
        <f t="shared" si="36"/>
        <v>0.13138237362200034</v>
      </c>
      <c r="O176" s="56">
        <f t="shared" si="44"/>
        <v>2.8255979343191604E-2</v>
      </c>
      <c r="P176" s="54"/>
      <c r="Q176" s="42">
        <f t="shared" si="45"/>
        <v>43.288610928858247</v>
      </c>
      <c r="R176" s="42">
        <f t="shared" si="46"/>
        <v>44.869115414363442</v>
      </c>
      <c r="S176" s="42">
        <f t="shared" si="47"/>
        <v>43.622472464358751</v>
      </c>
      <c r="T176" s="42">
        <f t="shared" si="48"/>
        <v>44.855068145210623</v>
      </c>
      <c r="AB176" t="s">
        <v>366</v>
      </c>
      <c r="AC176" s="2">
        <v>4.6141330389070001</v>
      </c>
      <c r="AD176" s="2">
        <v>4.6126559067460002</v>
      </c>
      <c r="AE176" s="2">
        <v>-1.4771321609998722E-3</v>
      </c>
      <c r="AF176" s="1">
        <v>-3.2013211334491054E-4</v>
      </c>
      <c r="AG176" s="2">
        <v>4.7443263399759994</v>
      </c>
      <c r="AH176" s="2">
        <v>4.7443263399759994</v>
      </c>
      <c r="AI176" s="2">
        <v>0</v>
      </c>
      <c r="AJ176" s="1">
        <v>0</v>
      </c>
      <c r="AM176" t="s">
        <v>366</v>
      </c>
      <c r="AN176" s="2">
        <v>4.6141330389070001</v>
      </c>
      <c r="AO176" s="2">
        <v>4.65774222718</v>
      </c>
      <c r="AP176" s="2">
        <v>4.3609188272999866E-2</v>
      </c>
      <c r="AQ176" s="1">
        <v>9.451220392927822E-3</v>
      </c>
      <c r="AR176" s="2">
        <v>4.6140709819400003</v>
      </c>
      <c r="AS176" s="2">
        <v>-6.2056966999790575E-5</v>
      </c>
      <c r="AT176" s="1">
        <v>-1.3449323302236358E-5</v>
      </c>
      <c r="AU176" s="2">
        <v>4.6132130172459993</v>
      </c>
      <c r="AV176" s="2">
        <v>-9.2002166100080274E-4</v>
      </c>
      <c r="AW176" s="1">
        <v>-1.9939209668274721E-4</v>
      </c>
      <c r="AX176" s="2">
        <v>4.7376925230599998</v>
      </c>
      <c r="AY176" s="2">
        <v>0.12355948415299967</v>
      </c>
      <c r="AZ176" s="1">
        <v>2.6778483219085627E-2</v>
      </c>
      <c r="BA176" s="2">
        <v>4.6144743097180001</v>
      </c>
      <c r="BB176" s="2">
        <v>3.4127081099999401E-4</v>
      </c>
      <c r="BC176" s="1">
        <v>7.3962065706027961E-5</v>
      </c>
      <c r="BD176" s="2">
        <v>4.8040221522819992</v>
      </c>
      <c r="BE176" s="2">
        <v>0.18988911337499914</v>
      </c>
      <c r="BF176" s="1">
        <v>4.1153801109293599E-2</v>
      </c>
      <c r="BG176" s="1"/>
      <c r="BH176" t="s">
        <v>366</v>
      </c>
      <c r="BI176" s="2">
        <v>4.7443263399759994</v>
      </c>
      <c r="BJ176" s="2">
        <v>4.7862157033989998</v>
      </c>
      <c r="BK176" s="2">
        <v>4.1889363423000425E-2</v>
      </c>
      <c r="BL176" s="1">
        <v>8.8293596226798211E-3</v>
      </c>
      <c r="BM176" s="2">
        <v>4.7443263399759994</v>
      </c>
      <c r="BN176" s="2">
        <v>0</v>
      </c>
      <c r="BO176" s="1">
        <v>0</v>
      </c>
      <c r="BP176" s="2">
        <v>4.7443263399759994</v>
      </c>
      <c r="BQ176" s="2">
        <v>0</v>
      </c>
      <c r="BR176" s="1">
        <v>0</v>
      </c>
      <c r="BS176" s="2">
        <v>4.8252602007779997</v>
      </c>
      <c r="BT176" s="2">
        <v>8.0933860802000268E-2</v>
      </c>
      <c r="BU176" s="1">
        <v>1.7059083840849299E-2</v>
      </c>
      <c r="BV176" s="2">
        <v>4.7443263399759994</v>
      </c>
      <c r="BW176" s="2">
        <v>0</v>
      </c>
      <c r="BX176" s="1">
        <v>0</v>
      </c>
      <c r="BY176" s="2">
        <v>4.8770522495299993</v>
      </c>
      <c r="BZ176" s="2">
        <v>0.13272590955399988</v>
      </c>
      <c r="CA176" s="1">
        <v>2.7975712470628931E-2</v>
      </c>
      <c r="CC176" t="s">
        <v>366</v>
      </c>
      <c r="CE176" s="23">
        <v>4.6141330389070001</v>
      </c>
      <c r="CF176" s="23">
        <v>4.5878949191110001</v>
      </c>
      <c r="CG176" s="23">
        <v>-2.6238119795999992E-2</v>
      </c>
      <c r="CH176" s="24">
        <v>-5.6864679832065055E-3</v>
      </c>
      <c r="CI176" s="2">
        <v>4.7443263399759994</v>
      </c>
      <c r="CJ176" s="2">
        <v>4.7443263399759994</v>
      </c>
      <c r="CK176" s="2">
        <v>0</v>
      </c>
      <c r="CL176" s="1">
        <v>0</v>
      </c>
      <c r="CN176" s="25" t="s">
        <v>366</v>
      </c>
      <c r="CO176" s="27">
        <v>0</v>
      </c>
      <c r="CP176" s="27">
        <v>9.4606999999999997E-2</v>
      </c>
      <c r="CQ176" s="28">
        <f t="shared" si="42"/>
        <v>-6.5464400005713075E-2</v>
      </c>
      <c r="CR176" s="27">
        <f t="shared" si="43"/>
        <v>9.304285829197001</v>
      </c>
      <c r="CU176" s="30">
        <v>460</v>
      </c>
      <c r="CV176" s="30"/>
      <c r="CW176" s="15" t="s">
        <v>366</v>
      </c>
      <c r="CX176" s="36" t="s">
        <v>975</v>
      </c>
      <c r="CY176" s="34" t="s">
        <v>366</v>
      </c>
      <c r="CZ176" s="34" t="s">
        <v>976</v>
      </c>
      <c r="DA176" s="32"/>
      <c r="DB176" s="32"/>
      <c r="DC176" t="s">
        <v>366</v>
      </c>
      <c r="DD176">
        <v>106590</v>
      </c>
      <c r="DE176" t="s">
        <v>1045</v>
      </c>
      <c r="DF176" s="30">
        <v>234</v>
      </c>
      <c r="DG176" s="39" t="s">
        <v>366</v>
      </c>
      <c r="DK176" s="30">
        <v>455</v>
      </c>
      <c r="DL176" s="30"/>
      <c r="DM176" s="32"/>
      <c r="DN176" s="32" t="s">
        <v>366</v>
      </c>
      <c r="DO176" s="41">
        <v>106485</v>
      </c>
    </row>
    <row r="177" spans="1:119" ht="15.75" x14ac:dyDescent="0.25">
      <c r="A177" t="s">
        <v>839</v>
      </c>
      <c r="B177" t="s">
        <v>367</v>
      </c>
      <c r="C177" s="52">
        <v>5.6051870980860006</v>
      </c>
      <c r="D177" s="52">
        <v>6.0567899926190005</v>
      </c>
      <c r="E177" s="52">
        <v>0.45160289453299995</v>
      </c>
      <c r="F177" s="53">
        <v>8.0568745811751497E-2</v>
      </c>
      <c r="G177" s="45">
        <v>5.8130190156469999</v>
      </c>
      <c r="H177" s="45">
        <v>6.0354383503970004</v>
      </c>
      <c r="I177" s="45">
        <v>0.22241933475000053</v>
      </c>
      <c r="J177" s="46">
        <v>3.826227544608244E-2</v>
      </c>
      <c r="K177" s="47">
        <v>2</v>
      </c>
      <c r="L177" s="55">
        <f t="shared" si="34"/>
        <v>5.640821015647</v>
      </c>
      <c r="M177" s="55">
        <f t="shared" si="35"/>
        <v>5.8632403503970005</v>
      </c>
      <c r="N177" s="55">
        <f t="shared" si="36"/>
        <v>0.22241933475000053</v>
      </c>
      <c r="O177" s="56">
        <f t="shared" si="44"/>
        <v>3.9430312384143094E-2</v>
      </c>
      <c r="P177" s="54"/>
      <c r="Q177" s="42">
        <f t="shared" si="45"/>
        <v>43.675194393601281</v>
      </c>
      <c r="R177" s="42">
        <f t="shared" si="46"/>
        <v>47.194050028978168</v>
      </c>
      <c r="S177" s="42">
        <f t="shared" si="47"/>
        <v>43.95285118707632</v>
      </c>
      <c r="T177" s="42">
        <f t="shared" si="48"/>
        <v>45.685925839556489</v>
      </c>
      <c r="AB177" t="s">
        <v>367</v>
      </c>
      <c r="AC177" s="2">
        <v>5.6051870980860006</v>
      </c>
      <c r="AD177" s="2">
        <v>5.6020046724050001</v>
      </c>
      <c r="AE177" s="2">
        <v>-3.182425681000467E-3</v>
      </c>
      <c r="AF177" s="1">
        <v>-5.6776439845998496E-4</v>
      </c>
      <c r="AG177" s="2">
        <v>5.8130190156469999</v>
      </c>
      <c r="AH177" s="2">
        <v>5.8130190156469999</v>
      </c>
      <c r="AI177" s="2">
        <v>0</v>
      </c>
      <c r="AJ177" s="1">
        <v>0</v>
      </c>
      <c r="AM177" t="s">
        <v>367</v>
      </c>
      <c r="AN177" s="2">
        <v>5.6051870980860006</v>
      </c>
      <c r="AO177" s="2">
        <v>5.7219269499080001</v>
      </c>
      <c r="AP177" s="2">
        <v>0.11673985182199953</v>
      </c>
      <c r="AQ177" s="1">
        <v>2.0827110635051344E-2</v>
      </c>
      <c r="AR177" s="2">
        <v>5.6050530982889999</v>
      </c>
      <c r="AS177" s="2">
        <v>-1.3399979700068343E-4</v>
      </c>
      <c r="AT177" s="1">
        <v>-2.3906391464870148E-5</v>
      </c>
      <c r="AU177" s="2">
        <v>5.6029495849300002</v>
      </c>
      <c r="AV177" s="2">
        <v>-2.2375131560004036E-3</v>
      </c>
      <c r="AW177" s="1">
        <v>-3.9918616753479034E-4</v>
      </c>
      <c r="AX177" s="2">
        <v>5.7982389488179997</v>
      </c>
      <c r="AY177" s="2">
        <v>0.19305185073199915</v>
      </c>
      <c r="AZ177" s="1">
        <v>3.444164259885641E-2</v>
      </c>
      <c r="BA177" s="2">
        <v>5.6059244792919998</v>
      </c>
      <c r="BB177" s="2">
        <v>7.373812059991991E-4</v>
      </c>
      <c r="BC177" s="1">
        <v>1.3155336175147341E-4</v>
      </c>
      <c r="BD177" s="2">
        <v>5.9780940079429996</v>
      </c>
      <c r="BE177" s="2">
        <v>0.37290690985699904</v>
      </c>
      <c r="BF177" s="1">
        <v>6.6528896062066384E-2</v>
      </c>
      <c r="BG177" s="1"/>
      <c r="BH177" t="s">
        <v>367</v>
      </c>
      <c r="BI177" s="2">
        <v>5.8130190156469999</v>
      </c>
      <c r="BJ177" s="2">
        <v>5.871819304393</v>
      </c>
      <c r="BK177" s="2">
        <v>5.8800288746000184E-2</v>
      </c>
      <c r="BL177" s="1">
        <v>1.0115275485548296E-2</v>
      </c>
      <c r="BM177" s="2">
        <v>5.8130190156469999</v>
      </c>
      <c r="BN177" s="2">
        <v>0</v>
      </c>
      <c r="BO177" s="1">
        <v>0</v>
      </c>
      <c r="BP177" s="2">
        <v>5.8130190156469999</v>
      </c>
      <c r="BQ177" s="2">
        <v>0</v>
      </c>
      <c r="BR177" s="1">
        <v>0</v>
      </c>
      <c r="BS177" s="2">
        <v>5.9248683499229999</v>
      </c>
      <c r="BT177" s="2">
        <v>0.11184933427600008</v>
      </c>
      <c r="BU177" s="1">
        <v>1.9241178116729596E-2</v>
      </c>
      <c r="BV177" s="2">
        <v>5.8130190156469999</v>
      </c>
      <c r="BW177" s="2">
        <v>0</v>
      </c>
      <c r="BX177" s="1">
        <v>0</v>
      </c>
      <c r="BY177" s="2">
        <v>6.0123356421820002</v>
      </c>
      <c r="BZ177" s="2">
        <v>0.19931662653500037</v>
      </c>
      <c r="CA177" s="1">
        <v>3.4287970845871395E-2</v>
      </c>
      <c r="CC177" t="s">
        <v>367</v>
      </c>
      <c r="CE177" s="23">
        <v>5.6051870980860006</v>
      </c>
      <c r="CF177" s="23">
        <v>5.6768711365759996</v>
      </c>
      <c r="CG177" s="23">
        <v>7.1684038489999047E-2</v>
      </c>
      <c r="CH177" s="24">
        <v>1.2788875239236341E-2</v>
      </c>
      <c r="CI177" s="2">
        <v>5.8130190156469999</v>
      </c>
      <c r="CJ177" s="2">
        <v>5.8223777498580001</v>
      </c>
      <c r="CK177" s="2">
        <v>9.358734211000197E-3</v>
      </c>
      <c r="CL177" s="1">
        <v>1.6099610522190167E-3</v>
      </c>
      <c r="CN177" s="25" t="s">
        <v>367</v>
      </c>
      <c r="CO177" s="27">
        <v>0</v>
      </c>
      <c r="CP177" s="27">
        <v>0.17219799999999999</v>
      </c>
      <c r="CQ177" s="28">
        <f t="shared" si="42"/>
        <v>-0.16409331442559447</v>
      </c>
      <c r="CR177" s="27">
        <f t="shared" si="43"/>
        <v>9.2863041015360004</v>
      </c>
      <c r="CU177" s="30">
        <v>461</v>
      </c>
      <c r="CV177" s="30"/>
      <c r="CW177" s="15" t="s">
        <v>367</v>
      </c>
      <c r="CX177" s="36" t="s">
        <v>975</v>
      </c>
      <c r="CY177" s="34" t="s">
        <v>367</v>
      </c>
      <c r="CZ177" s="34" t="s">
        <v>976</v>
      </c>
      <c r="DA177" s="32"/>
      <c r="DB177" s="32"/>
      <c r="DC177" t="s">
        <v>367</v>
      </c>
      <c r="DD177">
        <v>128338</v>
      </c>
      <c r="DE177" t="s">
        <v>1045</v>
      </c>
      <c r="DF177" s="30">
        <v>235</v>
      </c>
      <c r="DG177" s="39" t="s">
        <v>367</v>
      </c>
      <c r="DK177" s="30">
        <v>456</v>
      </c>
      <c r="DL177" s="30"/>
      <c r="DM177" s="32"/>
      <c r="DN177" s="32" t="s">
        <v>367</v>
      </c>
      <c r="DO177" s="41">
        <v>127571</v>
      </c>
    </row>
    <row r="178" spans="1:119" ht="15.75" x14ac:dyDescent="0.25">
      <c r="A178" t="s">
        <v>531</v>
      </c>
      <c r="B178" t="s">
        <v>393</v>
      </c>
      <c r="C178" s="52">
        <v>4.7684481591410002</v>
      </c>
      <c r="D178" s="52">
        <v>4.8961418935789993</v>
      </c>
      <c r="E178" s="52">
        <v>0.12769373443799914</v>
      </c>
      <c r="F178" s="53">
        <v>2.6778887003985421E-2</v>
      </c>
      <c r="G178" s="45">
        <v>4.7659669700049996</v>
      </c>
      <c r="H178" s="45">
        <v>4.895090922504</v>
      </c>
      <c r="I178" s="45">
        <v>0.12912395249900044</v>
      </c>
      <c r="J178" s="46">
        <v>2.7092918039854773E-2</v>
      </c>
      <c r="K178" s="47">
        <v>3</v>
      </c>
      <c r="L178" s="55">
        <f t="shared" si="34"/>
        <v>4.6151799700049994</v>
      </c>
      <c r="M178" s="55">
        <f t="shared" si="35"/>
        <v>4.7443039225039998</v>
      </c>
      <c r="N178" s="55">
        <f t="shared" si="36"/>
        <v>0.12912395249900044</v>
      </c>
      <c r="O178" s="56">
        <f t="shared" si="44"/>
        <v>2.7978096918907489E-2</v>
      </c>
      <c r="P178" s="54"/>
      <c r="Q178" s="42">
        <f t="shared" si="45"/>
        <v>49.797384620873672</v>
      </c>
      <c r="R178" s="42">
        <f t="shared" si="46"/>
        <v>51.130903156730049</v>
      </c>
      <c r="S178" s="42">
        <f t="shared" si="47"/>
        <v>48.196789477583877</v>
      </c>
      <c r="T178" s="42">
        <f t="shared" si="48"/>
        <v>49.545243924767895</v>
      </c>
      <c r="AB178" t="s">
        <v>393</v>
      </c>
      <c r="AC178" s="2">
        <v>4.7684481591410002</v>
      </c>
      <c r="AD178" s="2">
        <v>4.7682187892650001</v>
      </c>
      <c r="AE178" s="2">
        <v>-2.2936987600008507E-4</v>
      </c>
      <c r="AF178" s="1">
        <v>-4.8101576937643444E-5</v>
      </c>
      <c r="AG178" s="2">
        <v>4.7659669700049996</v>
      </c>
      <c r="AH178" s="2">
        <v>4.7658519744809995</v>
      </c>
      <c r="AI178" s="2">
        <v>-1.1499552400007218E-4</v>
      </c>
      <c r="AJ178" s="1">
        <v>-2.4128476912199741E-5</v>
      </c>
      <c r="AM178" t="s">
        <v>393</v>
      </c>
      <c r="AN178" s="2">
        <v>4.7684481591410002</v>
      </c>
      <c r="AO178" s="2">
        <v>4.8203261398560002</v>
      </c>
      <c r="AP178" s="2">
        <v>5.1877980715000049E-2</v>
      </c>
      <c r="AQ178" s="1">
        <v>1.0879426384357606E-2</v>
      </c>
      <c r="AR178" s="2">
        <v>4.7684385374550002</v>
      </c>
      <c r="AS178" s="2">
        <v>-9.6216859999387339E-6</v>
      </c>
      <c r="AT178" s="1">
        <v>-2.0177813994882577E-6</v>
      </c>
      <c r="AU178" s="2">
        <v>4.7683176724829996</v>
      </c>
      <c r="AV178" s="2">
        <v>-1.3048665800052817E-4</v>
      </c>
      <c r="AW178" s="1">
        <v>-2.7364596121358349E-5</v>
      </c>
      <c r="AX178" s="2">
        <v>4.8289603026559993</v>
      </c>
      <c r="AY178" s="2">
        <v>6.0512143514999117E-2</v>
      </c>
      <c r="AZ178" s="1">
        <v>1.2690112484288793E-2</v>
      </c>
      <c r="BA178" s="2">
        <v>4.7685010488500001</v>
      </c>
      <c r="BB178" s="2">
        <v>5.2889708999970253E-5</v>
      </c>
      <c r="BC178" s="1">
        <v>1.1091597776643949E-5</v>
      </c>
      <c r="BD178" s="2">
        <v>4.9054323692089996</v>
      </c>
      <c r="BE178" s="2">
        <v>0.13698421006799943</v>
      </c>
      <c r="BF178" s="1">
        <v>2.8727209669964431E-2</v>
      </c>
      <c r="BG178" s="1"/>
      <c r="BH178" t="s">
        <v>393</v>
      </c>
      <c r="BI178" s="2">
        <v>4.7659669700049996</v>
      </c>
      <c r="BJ178" s="2">
        <v>4.8105151486299995</v>
      </c>
      <c r="BK178" s="2">
        <v>4.4548178624999935E-2</v>
      </c>
      <c r="BL178" s="1">
        <v>9.347143802163867E-3</v>
      </c>
      <c r="BM178" s="2">
        <v>4.765962118779</v>
      </c>
      <c r="BN178" s="2">
        <v>-4.851225999580322E-6</v>
      </c>
      <c r="BO178" s="1">
        <v>-1.0178891356385613E-6</v>
      </c>
      <c r="BP178" s="2">
        <v>4.7658827911649997</v>
      </c>
      <c r="BQ178" s="2">
        <v>-8.4178839999893285E-5</v>
      </c>
      <c r="BR178" s="1">
        <v>-1.7662489171595115E-5</v>
      </c>
      <c r="BS178" s="2">
        <v>4.8411157576020001</v>
      </c>
      <c r="BT178" s="2">
        <v>7.5148787597000499E-2</v>
      </c>
      <c r="BU178" s="1">
        <v>1.5767794462268728E-2</v>
      </c>
      <c r="BV178" s="2">
        <v>4.7659936801490002</v>
      </c>
      <c r="BW178" s="2">
        <v>2.6710144000574587E-5</v>
      </c>
      <c r="BX178" s="1">
        <v>5.6043493731024674E-6</v>
      </c>
      <c r="BY178" s="2">
        <v>4.8943089862380003</v>
      </c>
      <c r="BZ178" s="2">
        <v>0.12834201623300068</v>
      </c>
      <c r="CA178" s="1">
        <v>2.6928851383304076E-2</v>
      </c>
      <c r="CC178" t="s">
        <v>393</v>
      </c>
      <c r="CE178" s="23">
        <v>4.7684481591410002</v>
      </c>
      <c r="CF178" s="23">
        <v>4.7581609477629998</v>
      </c>
      <c r="CG178" s="23">
        <v>-1.0287211378000372E-2</v>
      </c>
      <c r="CH178" s="24">
        <v>-2.1573499458686649E-3</v>
      </c>
      <c r="CI178" s="2">
        <v>4.7659669700049996</v>
      </c>
      <c r="CJ178" s="2">
        <v>4.7654565776449997</v>
      </c>
      <c r="CK178" s="2">
        <v>-5.103923599998339E-4</v>
      </c>
      <c r="CL178" s="1">
        <v>-1.0709104012093027E-4</v>
      </c>
      <c r="CN178" s="25" t="s">
        <v>393</v>
      </c>
      <c r="CO178" s="27">
        <v>0</v>
      </c>
      <c r="CP178" s="27">
        <v>0.150787</v>
      </c>
      <c r="CQ178" s="28">
        <f t="shared" si="42"/>
        <v>-0.1152952472618117</v>
      </c>
      <c r="CR178" s="27">
        <f t="shared" si="43"/>
        <v>8.076811620841001</v>
      </c>
      <c r="CU178" s="30">
        <v>490</v>
      </c>
      <c r="CV178" s="30"/>
      <c r="CW178" s="15" t="s">
        <v>393</v>
      </c>
      <c r="CX178" s="36" t="s">
        <v>975</v>
      </c>
      <c r="CY178" s="34" t="s">
        <v>393</v>
      </c>
      <c r="CZ178" s="34" t="s">
        <v>976</v>
      </c>
      <c r="DA178" s="32"/>
      <c r="DB178" s="32"/>
      <c r="DC178" t="s">
        <v>393</v>
      </c>
      <c r="DD178">
        <v>95757</v>
      </c>
      <c r="DE178" t="s">
        <v>1045</v>
      </c>
      <c r="DF178" s="30">
        <v>236</v>
      </c>
      <c r="DG178" s="39" t="s">
        <v>393</v>
      </c>
      <c r="DK178" s="30">
        <v>482</v>
      </c>
      <c r="DL178" s="30"/>
      <c r="DM178" s="32"/>
      <c r="DN178" s="32" t="s">
        <v>393</v>
      </c>
      <c r="DO178" s="41">
        <v>94950</v>
      </c>
    </row>
    <row r="179" spans="1:119" ht="15.75" x14ac:dyDescent="0.25">
      <c r="B179" t="s">
        <v>395</v>
      </c>
      <c r="C179" s="52">
        <v>7.4386309944719997</v>
      </c>
      <c r="D179" s="52">
        <v>7.262006378223</v>
      </c>
      <c r="E179" s="52">
        <v>-0.17662461624899972</v>
      </c>
      <c r="F179" s="53">
        <v>-2.3744236860284894E-2</v>
      </c>
      <c r="G179" s="45">
        <v>7.1800650494210005</v>
      </c>
      <c r="H179" s="45">
        <v>7.2805829842250001</v>
      </c>
      <c r="I179" s="45">
        <v>0.10051793480399951</v>
      </c>
      <c r="J179" s="46">
        <v>1.3999585534688891E-2</v>
      </c>
      <c r="K179" s="47">
        <v>2</v>
      </c>
      <c r="L179" s="55">
        <f t="shared" si="34"/>
        <v>6.9845180494210002</v>
      </c>
      <c r="M179" s="55">
        <f t="shared" si="35"/>
        <v>7.0850359842249997</v>
      </c>
      <c r="N179" s="55">
        <f t="shared" si="36"/>
        <v>0.10051793480399951</v>
      </c>
      <c r="O179" s="56">
        <f t="shared" si="44"/>
        <v>1.4391534833578417E-2</v>
      </c>
      <c r="P179" s="54"/>
      <c r="Q179" s="42">
        <f t="shared" si="45"/>
        <v>51.467373743155441</v>
      </c>
      <c r="R179" s="42">
        <f t="shared" si="46"/>
        <v>50.245320230421157</v>
      </c>
      <c r="S179" s="42">
        <f t="shared" si="47"/>
        <v>48.32539766154666</v>
      </c>
      <c r="T179" s="42">
        <f t="shared" si="48"/>
        <v>49.020874305339341</v>
      </c>
      <c r="AB179" t="s">
        <v>395</v>
      </c>
      <c r="AC179" s="2">
        <v>7.4386309944719997</v>
      </c>
      <c r="AD179" s="2">
        <v>7.437980278185</v>
      </c>
      <c r="AE179" s="2">
        <v>-6.5071628699975292E-4</v>
      </c>
      <c r="AF179" s="1">
        <v>-8.74779630127279E-5</v>
      </c>
      <c r="AG179" s="2">
        <v>7.1800650494210005</v>
      </c>
      <c r="AH179" s="2">
        <v>7.1797315156070001</v>
      </c>
      <c r="AI179" s="2">
        <v>-3.335338140004751E-4</v>
      </c>
      <c r="AJ179" s="1">
        <v>-4.6452756584339194E-5</v>
      </c>
      <c r="AM179" t="s">
        <v>395</v>
      </c>
      <c r="AN179" s="2">
        <v>7.4386309944719997</v>
      </c>
      <c r="AO179" s="2">
        <v>7.3534990291830002</v>
      </c>
      <c r="AP179" s="2">
        <v>-8.5131965288999467E-2</v>
      </c>
      <c r="AQ179" s="1">
        <v>-1.1444574324531635E-2</v>
      </c>
      <c r="AR179" s="2">
        <v>7.4386035367879995</v>
      </c>
      <c r="AS179" s="2">
        <v>-2.7457684000253835E-5</v>
      </c>
      <c r="AT179" s="1">
        <v>-3.6912281333297679E-6</v>
      </c>
      <c r="AU179" s="2">
        <v>7.4381237566520007</v>
      </c>
      <c r="AV179" s="2">
        <v>-5.0723781999906237E-4</v>
      </c>
      <c r="AW179" s="1">
        <v>-6.8189673661190464E-5</v>
      </c>
      <c r="AX179" s="2">
        <v>7.3449799206649997</v>
      </c>
      <c r="AY179" s="2">
        <v>-9.3651073806999996E-2</v>
      </c>
      <c r="AZ179" s="1">
        <v>-1.2589826525417992E-2</v>
      </c>
      <c r="BA179" s="2">
        <v>7.4387821822119999</v>
      </c>
      <c r="BB179" s="2">
        <v>1.5118774000022484E-4</v>
      </c>
      <c r="BC179" s="1">
        <v>2.0324672659872444E-5</v>
      </c>
      <c r="BD179" s="2">
        <v>7.2184427136080007</v>
      </c>
      <c r="BE179" s="2">
        <v>-0.220188280863999</v>
      </c>
      <c r="BF179" s="1">
        <v>-2.9600645740813246E-2</v>
      </c>
      <c r="BG179" s="1"/>
      <c r="BH179" t="s">
        <v>395</v>
      </c>
      <c r="BI179" s="2">
        <v>7.1800650494210005</v>
      </c>
      <c r="BJ179" s="2">
        <v>7.2057079099049997</v>
      </c>
      <c r="BK179" s="2">
        <v>2.5642860483999108E-2</v>
      </c>
      <c r="BL179" s="1">
        <v>3.5713966806006784E-3</v>
      </c>
      <c r="BM179" s="2">
        <v>7.1800509373679997</v>
      </c>
      <c r="BN179" s="2">
        <v>-1.4112053000836511E-5</v>
      </c>
      <c r="BO179" s="1">
        <v>-1.9654491851678289E-6</v>
      </c>
      <c r="BP179" s="2">
        <v>7.1797856319310007</v>
      </c>
      <c r="BQ179" s="2">
        <v>-2.7941748999982252E-4</v>
      </c>
      <c r="BR179" s="1">
        <v>-3.8915732389131312E-5</v>
      </c>
      <c r="BS179" s="2">
        <v>7.2462170458620001</v>
      </c>
      <c r="BT179" s="2">
        <v>6.6151996440999561E-2</v>
      </c>
      <c r="BU179" s="1">
        <v>9.2132865072488516E-3</v>
      </c>
      <c r="BV179" s="2">
        <v>7.1801428136870005</v>
      </c>
      <c r="BW179" s="2">
        <v>7.7764265999924476E-5</v>
      </c>
      <c r="BX179" s="1">
        <v>1.0830579592895941E-5</v>
      </c>
      <c r="BY179" s="2">
        <v>7.2650184047210002</v>
      </c>
      <c r="BZ179" s="2">
        <v>8.49533552999997E-2</v>
      </c>
      <c r="CA179" s="1">
        <v>1.1831836440931734E-2</v>
      </c>
      <c r="CC179" t="s">
        <v>395</v>
      </c>
      <c r="CE179" s="23">
        <v>7.4386309944719997</v>
      </c>
      <c r="CF179" s="23">
        <v>7.4782573026010004</v>
      </c>
      <c r="CG179" s="23">
        <v>3.9626308129000698E-2</v>
      </c>
      <c r="CH179" s="24">
        <v>5.3270969024339148E-3</v>
      </c>
      <c r="CI179" s="2">
        <v>7.1800650494210005</v>
      </c>
      <c r="CJ179" s="2">
        <v>7.1967525630510005</v>
      </c>
      <c r="CK179" s="2">
        <v>1.6687513629999984E-2</v>
      </c>
      <c r="CL179" s="1">
        <v>2.3241451874235685E-3</v>
      </c>
      <c r="CN179" s="25" t="s">
        <v>395</v>
      </c>
      <c r="CO179" s="27">
        <v>0</v>
      </c>
      <c r="CP179" s="27">
        <v>0.195547</v>
      </c>
      <c r="CQ179" s="28">
        <f t="shared" si="42"/>
        <v>-0.14494252559633236</v>
      </c>
      <c r="CR179" s="27">
        <f t="shared" si="43"/>
        <v>6.92242322223</v>
      </c>
      <c r="CU179" s="30">
        <v>492</v>
      </c>
      <c r="CV179" s="30"/>
      <c r="CW179" s="15" t="s">
        <v>395</v>
      </c>
      <c r="CX179" s="36" t="s">
        <v>975</v>
      </c>
      <c r="CY179" s="34" t="s">
        <v>395</v>
      </c>
      <c r="CZ179" s="34" t="s">
        <v>976</v>
      </c>
      <c r="DA179" s="32"/>
      <c r="DB179" s="32"/>
      <c r="DC179" t="s">
        <v>395</v>
      </c>
      <c r="DD179">
        <v>144531</v>
      </c>
      <c r="DE179" t="s">
        <v>1045</v>
      </c>
      <c r="DF179" s="30">
        <v>237</v>
      </c>
      <c r="DG179" s="39" t="s">
        <v>395</v>
      </c>
      <c r="DK179" s="30">
        <v>484</v>
      </c>
      <c r="DL179" s="30"/>
      <c r="DM179" s="32"/>
      <c r="DN179" s="32" t="s">
        <v>395</v>
      </c>
      <c r="DO179" s="41">
        <v>143034</v>
      </c>
    </row>
    <row r="180" spans="1:119" ht="15.75" x14ac:dyDescent="0.25">
      <c r="A180" t="s">
        <v>532</v>
      </c>
      <c r="B180" t="s">
        <v>405</v>
      </c>
      <c r="C180" s="52">
        <v>3.446654401585</v>
      </c>
      <c r="D180" s="52">
        <v>3.2353827680620002</v>
      </c>
      <c r="E180" s="52">
        <v>-0.21127163352299982</v>
      </c>
      <c r="F180" s="53">
        <v>-6.1297597294884897E-2</v>
      </c>
      <c r="G180" s="45">
        <v>3.4801833233559996</v>
      </c>
      <c r="H180" s="45">
        <v>3.5277629453270003</v>
      </c>
      <c r="I180" s="45">
        <v>4.7579621971000741E-2</v>
      </c>
      <c r="J180" s="46">
        <v>1.3671584956943851E-2</v>
      </c>
      <c r="K180" s="47">
        <v>4</v>
      </c>
      <c r="L180" s="55">
        <f t="shared" si="34"/>
        <v>3.3039743233559995</v>
      </c>
      <c r="M180" s="55">
        <f t="shared" si="35"/>
        <v>3.3515539453270002</v>
      </c>
      <c r="N180" s="55">
        <f t="shared" si="36"/>
        <v>4.7579621971000741E-2</v>
      </c>
      <c r="O180" s="56">
        <f t="shared" si="44"/>
        <v>1.4400723890212293E-2</v>
      </c>
      <c r="P180" s="54"/>
      <c r="Q180" s="42">
        <f t="shared" si="45"/>
        <v>36.356346929231449</v>
      </c>
      <c r="R180" s="42">
        <f t="shared" si="46"/>
        <v>34.127790216050293</v>
      </c>
      <c r="S180" s="42">
        <f t="shared" si="47"/>
        <v>34.851314564629433</v>
      </c>
      <c r="T180" s="42">
        <f t="shared" si="48"/>
        <v>35.353198722885601</v>
      </c>
      <c r="AB180" t="s">
        <v>405</v>
      </c>
      <c r="AC180" s="2">
        <v>3.446654401585</v>
      </c>
      <c r="AD180" s="2">
        <v>3.4448326399210001</v>
      </c>
      <c r="AE180" s="2">
        <v>-1.8217616639999434E-3</v>
      </c>
      <c r="AF180" s="1">
        <v>-5.2855942364345458E-4</v>
      </c>
      <c r="AG180" s="2">
        <v>3.4801833233559996</v>
      </c>
      <c r="AH180" s="2">
        <v>3.4796762471579998</v>
      </c>
      <c r="AI180" s="2">
        <v>-5.0707619799972292E-4</v>
      </c>
      <c r="AJ180" s="1">
        <v>-1.4570387559662828E-4</v>
      </c>
      <c r="AM180" t="s">
        <v>405</v>
      </c>
      <c r="AN180" s="2">
        <v>3.446654401585</v>
      </c>
      <c r="AO180" s="2">
        <v>3.354718569379</v>
      </c>
      <c r="AP180" s="2">
        <v>-9.193583220599999E-2</v>
      </c>
      <c r="AQ180" s="1">
        <v>-2.667393405144473E-2</v>
      </c>
      <c r="AR180" s="2">
        <v>3.4465779820869997</v>
      </c>
      <c r="AS180" s="2">
        <v>-7.64194980003019E-5</v>
      </c>
      <c r="AT180" s="1">
        <v>-2.2172080254161586E-5</v>
      </c>
      <c r="AU180" s="2">
        <v>3.445618312048</v>
      </c>
      <c r="AV180" s="2">
        <v>-1.0360895370000733E-3</v>
      </c>
      <c r="AW180" s="1">
        <v>-3.0060731836751913E-4</v>
      </c>
      <c r="AX180" s="2">
        <v>3.4434829372669999</v>
      </c>
      <c r="AY180" s="2">
        <v>-3.1714643180000834E-3</v>
      </c>
      <c r="AZ180" s="1">
        <v>-9.2015733185828955E-4</v>
      </c>
      <c r="BA180" s="2">
        <v>3.4470744734430001</v>
      </c>
      <c r="BB180" s="2">
        <v>4.2007185800008173E-4</v>
      </c>
      <c r="BC180" s="1">
        <v>1.2187814879464123E-4</v>
      </c>
      <c r="BD180" s="2">
        <v>3.3083717105200003</v>
      </c>
      <c r="BE180" s="2">
        <v>-0.13828269106499969</v>
      </c>
      <c r="BF180" s="1">
        <v>-4.012084617518024E-2</v>
      </c>
      <c r="BG180" s="1"/>
      <c r="BH180" t="s">
        <v>405</v>
      </c>
      <c r="BI180" s="2">
        <v>3.4801833233559996</v>
      </c>
      <c r="BJ180" s="2">
        <v>3.4801050746829998</v>
      </c>
      <c r="BK180" s="2">
        <v>-7.8248672999770008E-5</v>
      </c>
      <c r="BL180" s="1">
        <v>-2.2484066421050914E-5</v>
      </c>
      <c r="BM180" s="2">
        <v>3.4801620086389997</v>
      </c>
      <c r="BN180" s="2">
        <v>-2.1314716999842886E-5</v>
      </c>
      <c r="BO180" s="1">
        <v>-6.1245960397536598E-6</v>
      </c>
      <c r="BP180" s="2">
        <v>3.479877434604</v>
      </c>
      <c r="BQ180" s="2">
        <v>-3.0588875199955012E-4</v>
      </c>
      <c r="BR180" s="1">
        <v>-8.7894436464506826E-5</v>
      </c>
      <c r="BS180" s="2">
        <v>3.5227412816079999</v>
      </c>
      <c r="BT180" s="2">
        <v>4.2557958252000372E-2</v>
      </c>
      <c r="BU180" s="1">
        <v>1.2228654153471723E-2</v>
      </c>
      <c r="BV180" s="2">
        <v>3.4803005580369999</v>
      </c>
      <c r="BW180" s="2">
        <v>1.172346810003333E-4</v>
      </c>
      <c r="BX180" s="1">
        <v>3.3686352156667978E-5</v>
      </c>
      <c r="BY180" s="2">
        <v>3.5239673009950003</v>
      </c>
      <c r="BZ180" s="2">
        <v>4.3783977639000771E-2</v>
      </c>
      <c r="CA180" s="1">
        <v>1.2580940016912425E-2</v>
      </c>
      <c r="CC180" t="s">
        <v>405</v>
      </c>
      <c r="CE180" s="23">
        <v>3.446654401585</v>
      </c>
      <c r="CF180" s="23">
        <v>3.3647976888480002</v>
      </c>
      <c r="CG180" s="23">
        <v>-8.1856712736999793E-2</v>
      </c>
      <c r="CH180" s="24">
        <v>-2.3749614321458123E-2</v>
      </c>
      <c r="CI180" s="2">
        <v>3.4801833233559996</v>
      </c>
      <c r="CJ180" s="2">
        <v>3.4609440129559998</v>
      </c>
      <c r="CK180" s="2">
        <v>-1.9239310399999709E-2</v>
      </c>
      <c r="CL180" s="1">
        <v>-5.5282462480875623E-3</v>
      </c>
      <c r="CN180" s="25" t="s">
        <v>405</v>
      </c>
      <c r="CO180" s="27">
        <v>0</v>
      </c>
      <c r="CP180" s="27">
        <v>0.176209</v>
      </c>
      <c r="CQ180" s="28">
        <f t="shared" si="42"/>
        <v>-0.13190249619877129</v>
      </c>
      <c r="CR180" s="27">
        <f t="shared" si="43"/>
        <v>7.8145579858280003</v>
      </c>
      <c r="CU180" s="30">
        <v>504</v>
      </c>
      <c r="CV180" s="30"/>
      <c r="CW180" s="15" t="s">
        <v>405</v>
      </c>
      <c r="CX180" s="36" t="s">
        <v>975</v>
      </c>
      <c r="CY180" s="34" t="s">
        <v>405</v>
      </c>
      <c r="CZ180" s="34" t="s">
        <v>976</v>
      </c>
      <c r="DA180" s="32"/>
      <c r="DB180" s="32"/>
      <c r="DC180" t="s">
        <v>405</v>
      </c>
      <c r="DD180">
        <v>94802</v>
      </c>
      <c r="DE180" t="s">
        <v>1045</v>
      </c>
      <c r="DF180" s="30">
        <v>238</v>
      </c>
      <c r="DG180" s="39" t="s">
        <v>405</v>
      </c>
      <c r="DK180" s="30">
        <v>494</v>
      </c>
      <c r="DL180" s="30"/>
      <c r="DM180" s="32"/>
      <c r="DN180" s="32" t="s">
        <v>405</v>
      </c>
      <c r="DO180" s="41">
        <v>94283</v>
      </c>
    </row>
    <row r="181" spans="1:119" ht="15.75" x14ac:dyDescent="0.25">
      <c r="A181" t="s">
        <v>533</v>
      </c>
      <c r="B181" t="s">
        <v>410</v>
      </c>
      <c r="C181" s="52">
        <v>5.4089897603099999</v>
      </c>
      <c r="D181" s="52">
        <v>5.3112180075059996</v>
      </c>
      <c r="E181" s="52">
        <v>-9.77717528040003E-2</v>
      </c>
      <c r="F181" s="53">
        <v>-1.807578811138234E-2</v>
      </c>
      <c r="G181" s="45">
        <v>5.5647243380890004</v>
      </c>
      <c r="H181" s="45">
        <v>5.7139646843460001</v>
      </c>
      <c r="I181" s="45">
        <v>0.14924034625699978</v>
      </c>
      <c r="J181" s="46">
        <v>2.6819000760826703E-2</v>
      </c>
      <c r="K181" s="47">
        <v>3</v>
      </c>
      <c r="L181" s="55">
        <f t="shared" si="34"/>
        <v>5.3912883380890007</v>
      </c>
      <c r="M181" s="55">
        <f t="shared" si="35"/>
        <v>5.5405286843460004</v>
      </c>
      <c r="N181" s="55">
        <f t="shared" si="36"/>
        <v>0.14924034625699978</v>
      </c>
      <c r="O181" s="56">
        <f t="shared" si="44"/>
        <v>2.7681759330627751E-2</v>
      </c>
      <c r="P181" s="54"/>
      <c r="Q181" s="42">
        <f t="shared" si="45"/>
        <v>54.466807913863938</v>
      </c>
      <c r="R181" s="42">
        <f t="shared" si="46"/>
        <v>53.482277434909577</v>
      </c>
      <c r="S181" s="42">
        <f t="shared" si="47"/>
        <v>54.288560217595766</v>
      </c>
      <c r="T181" s="42">
        <f t="shared" si="48"/>
        <v>55.791363075945547</v>
      </c>
      <c r="AB181" t="s">
        <v>410</v>
      </c>
      <c r="AC181" s="2">
        <v>5.4089897603099999</v>
      </c>
      <c r="AD181" s="2">
        <v>5.4082737947170001</v>
      </c>
      <c r="AE181" s="2">
        <v>-7.15965592999801E-4</v>
      </c>
      <c r="AF181" s="1">
        <v>-1.3236586215292957E-4</v>
      </c>
      <c r="AG181" s="2">
        <v>5.5647243380890004</v>
      </c>
      <c r="AH181" s="2">
        <v>5.5645395603659997</v>
      </c>
      <c r="AI181" s="2">
        <v>-1.8477772300062867E-4</v>
      </c>
      <c r="AJ181" s="1">
        <v>-3.3205188931979292E-5</v>
      </c>
      <c r="AM181" t="s">
        <v>410</v>
      </c>
      <c r="AN181" s="2">
        <v>5.4089897603099999</v>
      </c>
      <c r="AO181" s="2">
        <v>5.340767193724</v>
      </c>
      <c r="AP181" s="2">
        <v>-6.82225665859999E-2</v>
      </c>
      <c r="AQ181" s="1">
        <v>-1.261281119195351E-2</v>
      </c>
      <c r="AR181" s="2">
        <v>5.4089594454229992</v>
      </c>
      <c r="AS181" s="2">
        <v>-3.0314887000670865E-5</v>
      </c>
      <c r="AT181" s="1">
        <v>-5.6045376944720744E-6</v>
      </c>
      <c r="AU181" s="2">
        <v>5.4083433053440002</v>
      </c>
      <c r="AV181" s="2">
        <v>-6.4645496599968766E-4</v>
      </c>
      <c r="AW181" s="1">
        <v>-1.1951491769188301E-4</v>
      </c>
      <c r="AX181" s="2">
        <v>5.3208975790070001</v>
      </c>
      <c r="AY181" s="2">
        <v>-8.8092181302999784E-2</v>
      </c>
      <c r="AZ181" s="1">
        <v>-1.6286254033868065E-2</v>
      </c>
      <c r="BA181" s="2">
        <v>5.4091568437199999</v>
      </c>
      <c r="BB181" s="2">
        <v>1.6708341000004623E-4</v>
      </c>
      <c r="BC181" s="1">
        <v>3.0889947551032221E-5</v>
      </c>
      <c r="BD181" s="2">
        <v>5.2207435715770005</v>
      </c>
      <c r="BE181" s="2">
        <v>-0.18824618873299936</v>
      </c>
      <c r="BF181" s="1">
        <v>-3.4802467202713024E-2</v>
      </c>
      <c r="BG181" s="1"/>
      <c r="BH181" t="s">
        <v>410</v>
      </c>
      <c r="BI181" s="2">
        <v>5.5647243380890004</v>
      </c>
      <c r="BJ181" s="2">
        <v>5.6084898941630001</v>
      </c>
      <c r="BK181" s="2">
        <v>4.376555607399979E-2</v>
      </c>
      <c r="BL181" s="1">
        <v>7.8648201447170801E-3</v>
      </c>
      <c r="BM181" s="2">
        <v>5.5647165058979997</v>
      </c>
      <c r="BN181" s="2">
        <v>-7.832191000645139E-6</v>
      </c>
      <c r="BO181" s="1">
        <v>-1.4074715160706085E-6</v>
      </c>
      <c r="BP181" s="2">
        <v>5.564557549311</v>
      </c>
      <c r="BQ181" s="2">
        <v>-1.6678877800035963E-4</v>
      </c>
      <c r="BR181" s="1">
        <v>-2.9972513976790643E-5</v>
      </c>
      <c r="BS181" s="2">
        <v>5.651920690121</v>
      </c>
      <c r="BT181" s="2">
        <v>8.7196352031999602E-2</v>
      </c>
      <c r="BU181" s="1">
        <v>1.5669482751403275E-2</v>
      </c>
      <c r="BV181" s="2">
        <v>5.5647675194210002</v>
      </c>
      <c r="BW181" s="2">
        <v>4.3181331999875283E-5</v>
      </c>
      <c r="BX181" s="1">
        <v>7.7598330800163803E-6</v>
      </c>
      <c r="BY181" s="2">
        <v>5.7077602849239994</v>
      </c>
      <c r="BZ181" s="2">
        <v>0.14303594683499909</v>
      </c>
      <c r="CA181" s="1">
        <v>2.5704048959974093E-2</v>
      </c>
      <c r="CC181" t="s">
        <v>410</v>
      </c>
      <c r="CE181" s="23">
        <v>5.4089897603099999</v>
      </c>
      <c r="CF181" s="23">
        <v>5.4969511198910004</v>
      </c>
      <c r="CG181" s="23">
        <v>8.7961359581000487E-2</v>
      </c>
      <c r="CH181" s="24">
        <v>1.6262068053158829E-2</v>
      </c>
      <c r="CI181" s="2">
        <v>5.5647243380890004</v>
      </c>
      <c r="CJ181" s="2">
        <v>5.587808895277</v>
      </c>
      <c r="CK181" s="2">
        <v>2.3084557187999621E-2</v>
      </c>
      <c r="CL181" s="1">
        <v>4.1483738969767484E-3</v>
      </c>
      <c r="CN181" s="25" t="s">
        <v>410</v>
      </c>
      <c r="CO181" s="27">
        <v>0</v>
      </c>
      <c r="CP181" s="27">
        <v>0.17343600000000001</v>
      </c>
      <c r="CQ181" s="28">
        <f t="shared" si="42"/>
        <v>-0.13466609204995639</v>
      </c>
      <c r="CR181" s="27">
        <f t="shared" si="43"/>
        <v>4.0147618454640002</v>
      </c>
      <c r="CU181" s="30">
        <v>509</v>
      </c>
      <c r="CV181" s="30"/>
      <c r="CW181" s="15" t="s">
        <v>410</v>
      </c>
      <c r="CX181" s="36" t="s">
        <v>975</v>
      </c>
      <c r="CY181" s="34" t="s">
        <v>410</v>
      </c>
      <c r="CZ181" s="34" t="s">
        <v>976</v>
      </c>
      <c r="DA181" s="32"/>
      <c r="DB181" s="32"/>
      <c r="DC181" t="s">
        <v>410</v>
      </c>
      <c r="DD181">
        <v>99308</v>
      </c>
      <c r="DE181" t="s">
        <v>1045</v>
      </c>
      <c r="DF181" s="30">
        <v>239</v>
      </c>
      <c r="DG181" s="39" t="s">
        <v>410</v>
      </c>
      <c r="DK181" s="30">
        <v>499</v>
      </c>
      <c r="DL181" s="30"/>
      <c r="DM181" s="32"/>
      <c r="DN181" s="32" t="s">
        <v>410</v>
      </c>
      <c r="DO181" s="41">
        <v>99017</v>
      </c>
    </row>
    <row r="182" spans="1:119" ht="15.75" x14ac:dyDescent="0.25">
      <c r="A182" t="s">
        <v>534</v>
      </c>
      <c r="B182" s="71" t="s">
        <v>976</v>
      </c>
      <c r="C182" s="63">
        <f>SUM(C134:C181)</f>
        <v>279.01133487438608</v>
      </c>
      <c r="D182" s="63">
        <f>SUM(D134:D181)</f>
        <v>278.35197717421102</v>
      </c>
      <c r="E182" s="63">
        <f>SUM(E134:E181)</f>
        <v>-0.65935770017499595</v>
      </c>
      <c r="F182" s="64">
        <f>E182/C182</f>
        <v>-2.3631932389838067E-3</v>
      </c>
      <c r="G182" s="94">
        <f>SUM(G134:G181)</f>
        <v>287.21211084215798</v>
      </c>
      <c r="H182" s="94">
        <f>SUM(H134:H181)</f>
        <v>294.45199821351792</v>
      </c>
      <c r="I182" s="94">
        <f>SUM(I134:I181)</f>
        <v>7.2398873713599983</v>
      </c>
      <c r="J182" s="66">
        <f>I182/G182</f>
        <v>2.5207458523010522E-2</v>
      </c>
      <c r="K182" s="67"/>
      <c r="L182" s="63">
        <f>SUM(L134:L181)</f>
        <v>278.65969784215798</v>
      </c>
      <c r="M182" s="63">
        <f>SUM(M134:M181)</f>
        <v>285.89958521351792</v>
      </c>
      <c r="N182" s="63">
        <f>SUM(N134:N181)</f>
        <v>7.2398873713599974</v>
      </c>
      <c r="O182" s="68">
        <f t="shared" si="44"/>
        <v>2.59811068031119E-2</v>
      </c>
      <c r="P182" s="69"/>
      <c r="Q182" s="70">
        <f t="shared" si="45"/>
        <v>49.528220241873591</v>
      </c>
      <c r="R182" s="70">
        <f t="shared" si="46"/>
        <v>49.411175486659076</v>
      </c>
      <c r="S182" s="70">
        <f t="shared" si="47"/>
        <v>49.465799995093178</v>
      </c>
      <c r="T182" s="70">
        <f t="shared" si="48"/>
        <v>50.750976227867049</v>
      </c>
      <c r="AC182" s="2"/>
      <c r="AD182" s="2"/>
      <c r="AE182" s="2"/>
      <c r="AF182" s="1"/>
      <c r="AG182" s="2"/>
      <c r="AH182" s="2"/>
      <c r="AI182" s="2"/>
      <c r="AJ182" s="1"/>
      <c r="AN182" s="2"/>
      <c r="AO182" s="2"/>
      <c r="AP182" s="2"/>
      <c r="AQ182" s="1"/>
      <c r="AR182" s="2"/>
      <c r="AS182" s="2"/>
      <c r="AT182" s="1"/>
      <c r="AU182" s="2"/>
      <c r="AV182" s="2"/>
      <c r="AW182" s="1"/>
      <c r="AX182" s="2"/>
      <c r="AY182" s="2"/>
      <c r="AZ182" s="1"/>
      <c r="BA182" s="2"/>
      <c r="BB182" s="2"/>
      <c r="BC182" s="1"/>
      <c r="BD182" s="2"/>
      <c r="BE182" s="2"/>
      <c r="BF182" s="1"/>
      <c r="BG182" s="1"/>
      <c r="BI182" s="2"/>
      <c r="BJ182" s="2"/>
      <c r="BK182" s="2"/>
      <c r="BL182" s="1"/>
      <c r="BM182" s="2"/>
      <c r="BN182" s="2"/>
      <c r="BO182" s="1"/>
      <c r="BP182" s="2"/>
      <c r="BQ182" s="2"/>
      <c r="BR182" s="1"/>
      <c r="BS182" s="2"/>
      <c r="BT182" s="2"/>
      <c r="BU182" s="1"/>
      <c r="BV182" s="2"/>
      <c r="BW182" s="2"/>
      <c r="BX182" s="1"/>
      <c r="BY182" s="2"/>
      <c r="BZ182" s="2"/>
      <c r="CA182" s="1"/>
      <c r="CE182" s="23"/>
      <c r="CF182" s="23"/>
      <c r="CG182" s="23"/>
      <c r="CH182" s="24"/>
      <c r="CI182" s="2"/>
      <c r="CJ182" s="2"/>
      <c r="CK182" s="2"/>
      <c r="CL182" s="1"/>
      <c r="CN182" s="25"/>
      <c r="CO182" s="27"/>
      <c r="CP182" s="27"/>
      <c r="CQ182" s="28"/>
      <c r="CR182" s="27"/>
      <c r="CU182" s="30"/>
      <c r="CV182" s="30"/>
      <c r="CW182" s="15"/>
      <c r="CX182" s="36"/>
      <c r="CY182" s="34"/>
      <c r="CZ182" s="34"/>
      <c r="DA182" s="32"/>
      <c r="DB182" s="32"/>
      <c r="DD182">
        <f>SUM(DD134:DD181)</f>
        <v>5633381</v>
      </c>
      <c r="DF182" s="30"/>
      <c r="DG182" s="39"/>
      <c r="DK182" s="30"/>
      <c r="DL182" s="30"/>
      <c r="DM182" s="32"/>
      <c r="DN182" s="32"/>
      <c r="DO182" s="41"/>
    </row>
    <row r="183" spans="1:119" ht="15.75" x14ac:dyDescent="0.25">
      <c r="A183" t="s">
        <v>840</v>
      </c>
      <c r="C183" s="52"/>
      <c r="D183" s="52"/>
      <c r="E183" s="52"/>
      <c r="F183" s="53"/>
      <c r="G183" s="45"/>
      <c r="H183" s="45"/>
      <c r="I183" s="45"/>
      <c r="J183" s="46"/>
      <c r="K183" s="47"/>
      <c r="L183" s="55"/>
      <c r="M183" s="55"/>
      <c r="N183" s="55"/>
      <c r="O183" s="56"/>
      <c r="P183" s="54"/>
      <c r="Q183" s="42"/>
      <c r="R183" s="42"/>
      <c r="S183" s="42"/>
      <c r="T183" s="42"/>
      <c r="AC183" s="2"/>
      <c r="AD183" s="2"/>
      <c r="AE183" s="2"/>
      <c r="AF183" s="1"/>
      <c r="AG183" s="2"/>
      <c r="AH183" s="2"/>
      <c r="AI183" s="2"/>
      <c r="AJ183" s="1"/>
      <c r="AN183" s="2"/>
      <c r="AO183" s="2"/>
      <c r="AP183" s="2"/>
      <c r="AQ183" s="1"/>
      <c r="AR183" s="2"/>
      <c r="AS183" s="2"/>
      <c r="AT183" s="1"/>
      <c r="AU183" s="2"/>
      <c r="AV183" s="2"/>
      <c r="AW183" s="1"/>
      <c r="AX183" s="2"/>
      <c r="AY183" s="2"/>
      <c r="AZ183" s="1"/>
      <c r="BA183" s="2"/>
      <c r="BB183" s="2"/>
      <c r="BC183" s="1"/>
      <c r="BD183" s="2"/>
      <c r="BE183" s="2"/>
      <c r="BF183" s="1"/>
      <c r="BG183" s="1"/>
      <c r="BI183" s="2"/>
      <c r="BJ183" s="2"/>
      <c r="BK183" s="2"/>
      <c r="BL183" s="1"/>
      <c r="BM183" s="2"/>
      <c r="BN183" s="2"/>
      <c r="BO183" s="1"/>
      <c r="BP183" s="2"/>
      <c r="BQ183" s="2"/>
      <c r="BR183" s="1"/>
      <c r="BS183" s="2"/>
      <c r="BT183" s="2"/>
      <c r="BU183" s="1"/>
      <c r="BV183" s="2"/>
      <c r="BW183" s="2"/>
      <c r="BX183" s="1"/>
      <c r="BY183" s="2"/>
      <c r="BZ183" s="2"/>
      <c r="CA183" s="1"/>
      <c r="CE183" s="23"/>
      <c r="CF183" s="23"/>
      <c r="CG183" s="23"/>
      <c r="CH183" s="24"/>
      <c r="CI183" s="2"/>
      <c r="CJ183" s="2"/>
      <c r="CK183" s="2"/>
      <c r="CL183" s="1"/>
      <c r="CN183" s="25"/>
      <c r="CO183" s="27"/>
      <c r="CP183" s="27"/>
      <c r="CQ183" s="28"/>
      <c r="CR183" s="27"/>
      <c r="CU183" s="30"/>
      <c r="CV183" s="30"/>
      <c r="CW183" s="15"/>
      <c r="CX183" s="36"/>
      <c r="CY183" s="34"/>
      <c r="CZ183" s="34"/>
      <c r="DA183" s="32"/>
      <c r="DB183" s="32"/>
      <c r="DF183" s="30"/>
      <c r="DG183" s="39"/>
      <c r="DK183" s="30"/>
      <c r="DL183" s="30"/>
      <c r="DM183" s="32"/>
      <c r="DN183" s="32"/>
      <c r="DO183" s="41"/>
    </row>
    <row r="184" spans="1:119" ht="15.75" x14ac:dyDescent="0.25">
      <c r="A184" t="s">
        <v>535</v>
      </c>
      <c r="B184" t="s">
        <v>220</v>
      </c>
      <c r="C184" s="52">
        <v>2.22301654916</v>
      </c>
      <c r="D184" s="52">
        <v>1.885199844003</v>
      </c>
      <c r="E184" s="52">
        <v>-0.33781670515700002</v>
      </c>
      <c r="F184" s="53">
        <v>-0.15196319851269174</v>
      </c>
      <c r="G184" s="45">
        <v>1.86945009847</v>
      </c>
      <c r="H184" s="45">
        <v>1.819564055429</v>
      </c>
      <c r="I184" s="45">
        <v>-4.9886043040999972E-2</v>
      </c>
      <c r="J184" s="46">
        <v>-2.6684875451785439E-2</v>
      </c>
      <c r="K184" s="47">
        <v>4</v>
      </c>
      <c r="L184" s="55">
        <f t="shared" ref="L184:L215" si="49">G184-CO184-CP184</f>
        <v>1.7782060984699999</v>
      </c>
      <c r="M184" s="55">
        <f t="shared" ref="M184:M215" si="50">H184-CO184-CP184</f>
        <v>1.7283200554289999</v>
      </c>
      <c r="N184" s="55">
        <f t="shared" ref="N184:N215" si="51">M184-L184</f>
        <v>-4.9886043040999972E-2</v>
      </c>
      <c r="O184" s="56">
        <f t="shared" ref="O184:O215" si="52">N184/L184</f>
        <v>-2.805414011566084E-2</v>
      </c>
      <c r="P184" s="54"/>
      <c r="Q184" s="42">
        <f t="shared" ref="Q184:Q215" si="53">C184/$DD184*1000000</f>
        <v>46.400812982111916</v>
      </c>
      <c r="R184" s="42">
        <f t="shared" ref="R184:R215" si="54">D184/$DD184*1000000</f>
        <v>39.349597027760964</v>
      </c>
      <c r="S184" s="42">
        <f t="shared" ref="S184:S215" si="55">L184/$DD184*1000000</f>
        <v>37.116326754263291</v>
      </c>
      <c r="T184" s="42">
        <f t="shared" ref="T184:T215" si="56">M184/$DD184*1000000</f>
        <v>36.075060122920533</v>
      </c>
      <c r="AB184" t="s">
        <v>220</v>
      </c>
      <c r="AC184" s="2">
        <v>2.22301654916</v>
      </c>
      <c r="AD184" s="2">
        <v>2.2245473370810003</v>
      </c>
      <c r="AE184" s="2">
        <v>1.530787921000254E-3</v>
      </c>
      <c r="AF184" s="1">
        <v>6.8860842335100253E-4</v>
      </c>
      <c r="AG184" s="2">
        <v>1.86945009847</v>
      </c>
      <c r="AH184" s="2">
        <v>1.8696626978569999</v>
      </c>
      <c r="AI184" s="2">
        <v>2.125993869999121E-4</v>
      </c>
      <c r="AJ184" s="1">
        <v>1.1372295370382351E-4</v>
      </c>
      <c r="AM184" t="s">
        <v>220</v>
      </c>
      <c r="AN184" s="2">
        <v>2.22301654916</v>
      </c>
      <c r="AO184" s="2">
        <v>2.1698016827520004</v>
      </c>
      <c r="AP184" s="2">
        <v>-5.3214866407999661E-2</v>
      </c>
      <c r="AQ184" s="1">
        <v>-2.3938133266757592E-2</v>
      </c>
      <c r="AR184" s="2">
        <v>2.2230812544809999</v>
      </c>
      <c r="AS184" s="2">
        <v>6.4705320999891569E-5</v>
      </c>
      <c r="AT184" s="1">
        <v>2.9106990240059814E-5</v>
      </c>
      <c r="AU184" s="2">
        <v>2.2243050759279996</v>
      </c>
      <c r="AV184" s="2">
        <v>1.2885267679996204E-3</v>
      </c>
      <c r="AW184" s="1">
        <v>5.7962985857505623E-4</v>
      </c>
      <c r="AX184" s="2">
        <v>2.11059422194</v>
      </c>
      <c r="AY184" s="2">
        <v>-0.11242232722000001</v>
      </c>
      <c r="AZ184" s="1">
        <v>-5.0571970443711027E-2</v>
      </c>
      <c r="BA184" s="2">
        <v>2.2226600920890003</v>
      </c>
      <c r="BB184" s="2">
        <v>-3.5645707099973833E-4</v>
      </c>
      <c r="BC184" s="1">
        <v>-1.6034836588797819E-4</v>
      </c>
      <c r="BD184" s="2">
        <v>2.0262831578170002</v>
      </c>
      <c r="BE184" s="2">
        <v>-0.19673339134299983</v>
      </c>
      <c r="BF184" s="1">
        <v>-8.8498392608610352E-2</v>
      </c>
      <c r="BG184" s="1"/>
      <c r="BH184" t="s">
        <v>220</v>
      </c>
      <c r="BI184" s="2">
        <v>1.86945009847</v>
      </c>
      <c r="BJ184" s="2">
        <v>1.8677088036529998</v>
      </c>
      <c r="BK184" s="2">
        <v>-1.7412948170001386E-3</v>
      </c>
      <c r="BL184" s="1">
        <v>-9.314476050605755E-4</v>
      </c>
      <c r="BM184" s="2">
        <v>1.8694590846629999</v>
      </c>
      <c r="BN184" s="2">
        <v>8.9861929999379697E-6</v>
      </c>
      <c r="BO184" s="1">
        <v>4.8068643326144261E-6</v>
      </c>
      <c r="BP184" s="2">
        <v>1.869620544202</v>
      </c>
      <c r="BQ184" s="2">
        <v>1.704457319999797E-4</v>
      </c>
      <c r="BR184" s="1">
        <v>9.1174261425579811E-5</v>
      </c>
      <c r="BS184" s="2">
        <v>1.864917805832</v>
      </c>
      <c r="BT184" s="2">
        <v>-4.532292638000035E-3</v>
      </c>
      <c r="BU184" s="1">
        <v>-2.4243988334908565E-3</v>
      </c>
      <c r="BV184" s="2">
        <v>1.8694005943630001</v>
      </c>
      <c r="BW184" s="2">
        <v>-4.9504106999886943E-5</v>
      </c>
      <c r="BX184" s="1">
        <v>-2.6480571500893346E-5</v>
      </c>
      <c r="BY184" s="2">
        <v>1.8538259188669999</v>
      </c>
      <c r="BZ184" s="2">
        <v>-1.562417960300011E-2</v>
      </c>
      <c r="CA184" s="1">
        <v>-8.3576339458257213E-3</v>
      </c>
      <c r="CC184" t="s">
        <v>220</v>
      </c>
      <c r="CE184" s="23">
        <v>2.22301654916</v>
      </c>
      <c r="CF184" s="23">
        <v>2.081966054255</v>
      </c>
      <c r="CG184" s="23">
        <v>-0.14105049490499999</v>
      </c>
      <c r="CH184" s="24">
        <v>-6.3450042672106077E-2</v>
      </c>
      <c r="CI184" s="2">
        <v>1.86945009847</v>
      </c>
      <c r="CJ184" s="2">
        <v>1.839102186654</v>
      </c>
      <c r="CK184" s="2">
        <v>-3.0347911815999939E-2</v>
      </c>
      <c r="CL184" s="1">
        <v>-1.6233603582592203E-2</v>
      </c>
      <c r="CN184" s="25" t="s">
        <v>220</v>
      </c>
      <c r="CO184" s="27">
        <v>0</v>
      </c>
      <c r="CP184" s="27">
        <v>9.1244000000000006E-2</v>
      </c>
      <c r="CQ184" s="28">
        <f t="shared" ref="CQ184:CQ193" si="57">CH238-CO184-CP184</f>
        <v>-4.4709871781528028E-2</v>
      </c>
      <c r="CR184" s="27">
        <f t="shared" ref="CR184:CR193" si="58">CI238-CO184-CP184</f>
        <v>8.6727374142959999</v>
      </c>
      <c r="CU184" s="30">
        <v>298</v>
      </c>
      <c r="CV184" s="30"/>
      <c r="CW184" s="15" t="s">
        <v>220</v>
      </c>
      <c r="CX184" s="33" t="s">
        <v>971</v>
      </c>
      <c r="CY184" s="34" t="s">
        <v>220</v>
      </c>
      <c r="CZ184" s="34" t="s">
        <v>989</v>
      </c>
      <c r="DA184" s="32"/>
      <c r="DB184" s="32"/>
      <c r="DC184" t="s">
        <v>220</v>
      </c>
      <c r="DD184">
        <v>47909</v>
      </c>
      <c r="DE184" t="s">
        <v>1045</v>
      </c>
      <c r="DF184" s="30">
        <v>242</v>
      </c>
      <c r="DG184" s="39" t="s">
        <v>220</v>
      </c>
      <c r="DK184" s="30">
        <v>309</v>
      </c>
      <c r="DL184" s="30"/>
      <c r="DM184" s="32"/>
      <c r="DN184" s="32" t="s">
        <v>220</v>
      </c>
      <c r="DO184" s="41">
        <v>47597</v>
      </c>
    </row>
    <row r="185" spans="1:119" ht="15.75" x14ac:dyDescent="0.25">
      <c r="B185" t="s">
        <v>206</v>
      </c>
      <c r="C185" s="52">
        <v>6.0970748131480006</v>
      </c>
      <c r="D185" s="52">
        <v>5.9427731279640001</v>
      </c>
      <c r="E185" s="52">
        <v>-0.15430168518400045</v>
      </c>
      <c r="F185" s="53">
        <v>-2.5307494152976031E-2</v>
      </c>
      <c r="G185" s="45">
        <v>6.6558210288369999</v>
      </c>
      <c r="H185" s="45">
        <v>6.8390690026209997</v>
      </c>
      <c r="I185" s="45">
        <v>0.18324797378399982</v>
      </c>
      <c r="J185" s="46">
        <v>2.7531986360519602E-2</v>
      </c>
      <c r="K185" s="47">
        <v>1</v>
      </c>
      <c r="L185" s="55">
        <f t="shared" si="49"/>
        <v>6.5089680288369998</v>
      </c>
      <c r="M185" s="55">
        <f t="shared" si="50"/>
        <v>6.6922160026209996</v>
      </c>
      <c r="N185" s="55">
        <f t="shared" si="51"/>
        <v>0.18324797378399982</v>
      </c>
      <c r="O185" s="56">
        <f t="shared" si="52"/>
        <v>2.8153153153026307E-2</v>
      </c>
      <c r="P185" s="54"/>
      <c r="Q185" s="42">
        <f t="shared" si="53"/>
        <v>54.690623800471826</v>
      </c>
      <c r="R185" s="42">
        <f t="shared" si="54"/>
        <v>53.306541158418767</v>
      </c>
      <c r="S185" s="42">
        <f t="shared" si="55"/>
        <v>58.385296671573244</v>
      </c>
      <c r="T185" s="42">
        <f t="shared" si="56"/>
        <v>60.02902687065292</v>
      </c>
      <c r="AB185" t="s">
        <v>206</v>
      </c>
      <c r="AC185" s="2">
        <v>6.0970748131480006</v>
      </c>
      <c r="AD185" s="2">
        <v>6.0936089140240002</v>
      </c>
      <c r="AE185" s="2">
        <v>-3.4658991240004156E-3</v>
      </c>
      <c r="AF185" s="1">
        <v>-5.6845277944210201E-4</v>
      </c>
      <c r="AG185" s="2">
        <v>6.6558210288369999</v>
      </c>
      <c r="AH185" s="2">
        <v>6.6558210288369999</v>
      </c>
      <c r="AI185" s="2">
        <v>0</v>
      </c>
      <c r="AJ185" s="1">
        <v>0</v>
      </c>
      <c r="AM185" t="s">
        <v>206</v>
      </c>
      <c r="AN185" s="2">
        <v>6.0970748131480006</v>
      </c>
      <c r="AO185" s="2">
        <v>5.9369643067949998</v>
      </c>
      <c r="AP185" s="2">
        <v>-0.16011050635300084</v>
      </c>
      <c r="AQ185" s="1">
        <v>-2.6260216785880908E-2</v>
      </c>
      <c r="AR185" s="2">
        <v>6.0969283930889997</v>
      </c>
      <c r="AS185" s="2">
        <v>-1.4642005900089572E-4</v>
      </c>
      <c r="AT185" s="1">
        <v>-2.4014804391960068E-5</v>
      </c>
      <c r="AU185" s="2">
        <v>6.0942263240179999</v>
      </c>
      <c r="AV185" s="2">
        <v>-2.8484891300006865E-3</v>
      </c>
      <c r="AW185" s="1">
        <v>-4.6718946663703046E-4</v>
      </c>
      <c r="AX185" s="2">
        <v>5.8781660117629997</v>
      </c>
      <c r="AY185" s="2">
        <v>-0.21890880138500091</v>
      </c>
      <c r="AZ185" s="1">
        <v>-3.590390606868335E-2</v>
      </c>
      <c r="BA185" s="2">
        <v>6.0978813038450008</v>
      </c>
      <c r="BB185" s="2">
        <v>8.0649069700022835E-4</v>
      </c>
      <c r="BC185" s="1">
        <v>1.3227502068058542E-4</v>
      </c>
      <c r="BD185" s="2">
        <v>5.6495419500799997</v>
      </c>
      <c r="BE185" s="2">
        <v>-0.44753286306800089</v>
      </c>
      <c r="BF185" s="1">
        <v>-7.3401241871416986E-2</v>
      </c>
      <c r="BG185" s="1"/>
      <c r="BH185" t="s">
        <v>206</v>
      </c>
      <c r="BI185" s="2">
        <v>6.6558210288369999</v>
      </c>
      <c r="BJ185" s="2">
        <v>6.7144603804479992</v>
      </c>
      <c r="BK185" s="2">
        <v>5.8639351610999313E-2</v>
      </c>
      <c r="BL185" s="1">
        <v>8.8102356353842066E-3</v>
      </c>
      <c r="BM185" s="2">
        <v>6.6558210288369999</v>
      </c>
      <c r="BN185" s="2">
        <v>0</v>
      </c>
      <c r="BO185" s="1">
        <v>0</v>
      </c>
      <c r="BP185" s="2">
        <v>6.6558210288369999</v>
      </c>
      <c r="BQ185" s="2">
        <v>0</v>
      </c>
      <c r="BR185" s="1">
        <v>0</v>
      </c>
      <c r="BS185" s="2">
        <v>6.7657698131080002</v>
      </c>
      <c r="BT185" s="2">
        <v>0.1099487842710003</v>
      </c>
      <c r="BU185" s="1">
        <v>1.6519191816401969E-2</v>
      </c>
      <c r="BV185" s="2">
        <v>6.6558210288369999</v>
      </c>
      <c r="BW185" s="2">
        <v>0</v>
      </c>
      <c r="BX185" s="1">
        <v>0</v>
      </c>
      <c r="BY185" s="2">
        <v>6.8317390836699996</v>
      </c>
      <c r="BZ185" s="2">
        <v>0.17591805483299972</v>
      </c>
      <c r="CA185" s="1">
        <v>2.6430706906152887E-2</v>
      </c>
      <c r="CC185" t="s">
        <v>206</v>
      </c>
      <c r="CE185" s="23">
        <v>6.0970748131480006</v>
      </c>
      <c r="CF185" s="23">
        <v>6.3818382070800004</v>
      </c>
      <c r="CG185" s="23">
        <v>0.28476339393199979</v>
      </c>
      <c r="CH185" s="24">
        <v>4.6704920418218172E-2</v>
      </c>
      <c r="CI185" s="2">
        <v>6.6558210288369999</v>
      </c>
      <c r="CJ185" s="2">
        <v>6.6558210288369999</v>
      </c>
      <c r="CK185" s="2">
        <v>0</v>
      </c>
      <c r="CL185" s="1">
        <v>0</v>
      </c>
      <c r="CN185" s="25" t="s">
        <v>206</v>
      </c>
      <c r="CO185" s="27">
        <v>0</v>
      </c>
      <c r="CP185" s="27">
        <v>0.14685300000000001</v>
      </c>
      <c r="CQ185" s="28">
        <f t="shared" si="57"/>
        <v>-0.12067177152071948</v>
      </c>
      <c r="CR185" s="27">
        <f t="shared" si="58"/>
        <v>4.1038602502929997</v>
      </c>
      <c r="CU185" s="30">
        <v>282</v>
      </c>
      <c r="CV185" s="30"/>
      <c r="CW185" s="15" t="s">
        <v>206</v>
      </c>
      <c r="CX185" s="33" t="s">
        <v>971</v>
      </c>
      <c r="CY185" s="34" t="s">
        <v>206</v>
      </c>
      <c r="CZ185" s="34" t="s">
        <v>976</v>
      </c>
      <c r="DA185" s="32"/>
      <c r="DB185" s="32"/>
      <c r="DC185" t="s">
        <v>206</v>
      </c>
      <c r="DD185">
        <v>111483</v>
      </c>
      <c r="DE185" t="s">
        <v>1045</v>
      </c>
      <c r="DF185" s="30">
        <v>243</v>
      </c>
      <c r="DG185" s="39" t="s">
        <v>206</v>
      </c>
      <c r="DK185" s="30">
        <v>295</v>
      </c>
      <c r="DL185" s="30"/>
      <c r="DM185" s="32"/>
      <c r="DN185" s="32" t="s">
        <v>206</v>
      </c>
      <c r="DO185" s="41">
        <v>111183</v>
      </c>
    </row>
    <row r="186" spans="1:119" ht="15.75" x14ac:dyDescent="0.25">
      <c r="A186" t="s">
        <v>536</v>
      </c>
      <c r="B186" t="s">
        <v>236</v>
      </c>
      <c r="C186" s="52">
        <v>4.4075836489569999</v>
      </c>
      <c r="D186" s="52">
        <v>4.0008361734540001</v>
      </c>
      <c r="E186" s="52">
        <v>-0.40674747550299983</v>
      </c>
      <c r="F186" s="53">
        <v>-9.2283552145233039E-2</v>
      </c>
      <c r="G186" s="45">
        <v>4.3019885862739997</v>
      </c>
      <c r="H186" s="45">
        <v>4.3231539640480001</v>
      </c>
      <c r="I186" s="45">
        <v>2.1165377774000405E-2</v>
      </c>
      <c r="J186" s="46">
        <v>4.9199056086599181E-3</v>
      </c>
      <c r="K186" s="47">
        <v>4</v>
      </c>
      <c r="L186" s="55">
        <f t="shared" si="49"/>
        <v>4.1179955862739996</v>
      </c>
      <c r="M186" s="55">
        <f t="shared" si="50"/>
        <v>4.139160964048</v>
      </c>
      <c r="N186" s="55">
        <f t="shared" si="51"/>
        <v>2.1165377774000405E-2</v>
      </c>
      <c r="O186" s="56">
        <f t="shared" si="52"/>
        <v>5.1397281348596665E-3</v>
      </c>
      <c r="P186" s="54"/>
      <c r="Q186" s="42">
        <f t="shared" si="53"/>
        <v>48.816937455221073</v>
      </c>
      <c r="R186" s="42">
        <f t="shared" si="54"/>
        <v>44.311937062001597</v>
      </c>
      <c r="S186" s="42">
        <f t="shared" si="55"/>
        <v>45.60955593516303</v>
      </c>
      <c r="T186" s="42">
        <f t="shared" si="56"/>
        <v>45.843976653021443</v>
      </c>
      <c r="AB186" t="s">
        <v>236</v>
      </c>
      <c r="AC186" s="2">
        <v>4.4075836489569999</v>
      </c>
      <c r="AD186" s="2">
        <v>4.4063765674639992</v>
      </c>
      <c r="AE186" s="2">
        <v>-1.2070814930007501E-3</v>
      </c>
      <c r="AF186" s="1">
        <v>-2.738646816802651E-4</v>
      </c>
      <c r="AG186" s="2">
        <v>4.3019885862739997</v>
      </c>
      <c r="AH186" s="2">
        <v>4.3015788637969994</v>
      </c>
      <c r="AI186" s="2">
        <v>-4.0972247700032938E-4</v>
      </c>
      <c r="AJ186" s="1">
        <v>-9.5240251986627097E-5</v>
      </c>
      <c r="AM186" t="s">
        <v>236</v>
      </c>
      <c r="AN186" s="2">
        <v>4.4075836489569999</v>
      </c>
      <c r="AO186" s="2">
        <v>4.2606145454810003</v>
      </c>
      <c r="AP186" s="2">
        <v>-0.14696910347599967</v>
      </c>
      <c r="AQ186" s="1">
        <v>-3.3344597671056811E-2</v>
      </c>
      <c r="AR186" s="2">
        <v>4.4075327801289994</v>
      </c>
      <c r="AS186" s="2">
        <v>-5.0868828000538713E-5</v>
      </c>
      <c r="AT186" s="1">
        <v>-1.1541205352410315E-5</v>
      </c>
      <c r="AU186" s="2">
        <v>4.4066982184920001</v>
      </c>
      <c r="AV186" s="2">
        <v>-8.8543046499989231E-4</v>
      </c>
      <c r="AW186" s="1">
        <v>-2.0088795483425901E-4</v>
      </c>
      <c r="AX186" s="2">
        <v>4.1648451184019999</v>
      </c>
      <c r="AY186" s="2">
        <v>-0.24273853055500005</v>
      </c>
      <c r="AZ186" s="1">
        <v>-5.5072926548414142E-2</v>
      </c>
      <c r="BA186" s="2">
        <v>4.4078636407319998</v>
      </c>
      <c r="BB186" s="2">
        <v>2.7999177499982153E-4</v>
      </c>
      <c r="BC186" s="1">
        <v>6.3525005377056912E-5</v>
      </c>
      <c r="BD186" s="2">
        <v>3.9487878954219999</v>
      </c>
      <c r="BE186" s="2">
        <v>-0.45879575353500002</v>
      </c>
      <c r="BF186" s="1">
        <v>-0.10409235310680226</v>
      </c>
      <c r="BG186" s="1"/>
      <c r="BH186" t="s">
        <v>236</v>
      </c>
      <c r="BI186" s="2">
        <v>4.3019885862739997</v>
      </c>
      <c r="BJ186" s="2">
        <v>4.2935881830369995</v>
      </c>
      <c r="BK186" s="2">
        <v>-8.400403237000198E-3</v>
      </c>
      <c r="BL186" s="1">
        <v>-1.9526791084017916E-3</v>
      </c>
      <c r="BM186" s="2">
        <v>4.301971280379</v>
      </c>
      <c r="BN186" s="2">
        <v>-1.7305894999708471E-5</v>
      </c>
      <c r="BO186" s="1">
        <v>-4.0227663678432259E-6</v>
      </c>
      <c r="BP186" s="2">
        <v>4.3016706041959996</v>
      </c>
      <c r="BQ186" s="2">
        <v>-3.1798207800015632E-4</v>
      </c>
      <c r="BR186" s="1">
        <v>-7.3915137528424765E-5</v>
      </c>
      <c r="BS186" s="2">
        <v>4.2946768055110001</v>
      </c>
      <c r="BT186" s="2">
        <v>-7.3117807629996534E-3</v>
      </c>
      <c r="BU186" s="1">
        <v>-1.6996281176404674E-3</v>
      </c>
      <c r="BV186" s="2">
        <v>4.3020839034679996</v>
      </c>
      <c r="BW186" s="2">
        <v>9.5317193999910899E-5</v>
      </c>
      <c r="BX186" s="1">
        <v>2.2156542744913739E-5</v>
      </c>
      <c r="BY186" s="2">
        <v>4.3184663525369995</v>
      </c>
      <c r="BZ186" s="2">
        <v>1.6477766262999793E-2</v>
      </c>
      <c r="CA186" s="1">
        <v>3.8302673130221785E-3</v>
      </c>
      <c r="CC186" t="s">
        <v>236</v>
      </c>
      <c r="CE186" s="23">
        <v>4.4075836489569999</v>
      </c>
      <c r="CF186" s="23">
        <v>4.4532252422329996</v>
      </c>
      <c r="CG186" s="23">
        <v>4.5641593275999703E-2</v>
      </c>
      <c r="CH186" s="24">
        <v>1.0355241536210032E-2</v>
      </c>
      <c r="CI186" s="2">
        <v>4.3019885862739997</v>
      </c>
      <c r="CJ186" s="2">
        <v>4.3179188308210001</v>
      </c>
      <c r="CK186" s="2">
        <v>1.5930244547000427E-2</v>
      </c>
      <c r="CL186" s="1">
        <v>3.7029955397435838E-3</v>
      </c>
      <c r="CN186" s="25" t="s">
        <v>236</v>
      </c>
      <c r="CO186" s="27">
        <v>0</v>
      </c>
      <c r="CP186" s="27">
        <v>0.18399299999999999</v>
      </c>
      <c r="CQ186" s="28">
        <f t="shared" si="57"/>
        <v>-0.1425636543985053</v>
      </c>
      <c r="CR186" s="27">
        <f t="shared" si="58"/>
        <v>13.110351447223001</v>
      </c>
      <c r="CU186" s="30">
        <v>316</v>
      </c>
      <c r="CV186" s="30"/>
      <c r="CW186" s="15" t="s">
        <v>236</v>
      </c>
      <c r="CX186" s="33" t="s">
        <v>971</v>
      </c>
      <c r="CY186" s="34" t="s">
        <v>236</v>
      </c>
      <c r="CZ186" s="34" t="s">
        <v>976</v>
      </c>
      <c r="DA186" s="32"/>
      <c r="DB186" s="32"/>
      <c r="DC186" t="s">
        <v>236</v>
      </c>
      <c r="DD186">
        <v>90288</v>
      </c>
      <c r="DE186" t="s">
        <v>1045</v>
      </c>
      <c r="DF186" s="30">
        <v>244</v>
      </c>
      <c r="DG186" s="39" t="s">
        <v>236</v>
      </c>
      <c r="DK186" s="30">
        <v>325</v>
      </c>
      <c r="DL186" s="30"/>
      <c r="DM186" s="32"/>
      <c r="DN186" s="32" t="s">
        <v>236</v>
      </c>
      <c r="DO186" s="41">
        <v>89925</v>
      </c>
    </row>
    <row r="187" spans="1:119" ht="15.75" x14ac:dyDescent="0.25">
      <c r="A187" t="s">
        <v>537</v>
      </c>
      <c r="B187" t="s">
        <v>242</v>
      </c>
      <c r="C187" s="52">
        <v>3.6733263528140001</v>
      </c>
      <c r="D187" s="52">
        <v>3.5142442260309998</v>
      </c>
      <c r="E187" s="52">
        <v>-0.15908212678300027</v>
      </c>
      <c r="F187" s="53">
        <v>-4.3307376340556647E-2</v>
      </c>
      <c r="G187" s="45">
        <v>3.407080562949</v>
      </c>
      <c r="H187" s="45">
        <v>3.4332872122300002</v>
      </c>
      <c r="I187" s="45">
        <v>2.6206649281000249E-2</v>
      </c>
      <c r="J187" s="46">
        <v>7.691819666957647E-3</v>
      </c>
      <c r="K187" s="47">
        <v>4</v>
      </c>
      <c r="L187" s="55">
        <f t="shared" si="49"/>
        <v>3.2492495629490001</v>
      </c>
      <c r="M187" s="55">
        <f t="shared" si="50"/>
        <v>3.2754562122300004</v>
      </c>
      <c r="N187" s="55">
        <f t="shared" si="51"/>
        <v>2.6206649281000249E-2</v>
      </c>
      <c r="O187" s="56">
        <f t="shared" si="52"/>
        <v>8.0654467357118755E-3</v>
      </c>
      <c r="P187" s="54"/>
      <c r="Q187" s="42">
        <f t="shared" si="53"/>
        <v>42.833628965390986</v>
      </c>
      <c r="R187" s="42">
        <f t="shared" si="54"/>
        <v>40.97861687575503</v>
      </c>
      <c r="S187" s="42">
        <f t="shared" si="55"/>
        <v>37.888588387660633</v>
      </c>
      <c r="T187" s="42">
        <f t="shared" si="56"/>
        <v>38.194176779192617</v>
      </c>
      <c r="AB187" t="s">
        <v>242</v>
      </c>
      <c r="AC187" s="2">
        <v>3.6733263528140001</v>
      </c>
      <c r="AD187" s="2">
        <v>3.671531844659</v>
      </c>
      <c r="AE187" s="2">
        <v>-1.7945081550001518E-3</v>
      </c>
      <c r="AF187" s="1">
        <v>-4.8852401955122918E-4</v>
      </c>
      <c r="AG187" s="2">
        <v>3.407080562949</v>
      </c>
      <c r="AH187" s="2">
        <v>3.4064738833030002</v>
      </c>
      <c r="AI187" s="2">
        <v>-6.0667964599980806E-4</v>
      </c>
      <c r="AJ187" s="1">
        <v>-1.7806436765753969E-4</v>
      </c>
      <c r="AM187" t="s">
        <v>242</v>
      </c>
      <c r="AN187" s="2">
        <v>3.6733263528140001</v>
      </c>
      <c r="AO187" s="2">
        <v>3.6126797993439999</v>
      </c>
      <c r="AP187" s="2">
        <v>-6.0646553470000253E-2</v>
      </c>
      <c r="AQ187" s="1">
        <v>-1.6509982409687384E-2</v>
      </c>
      <c r="AR187" s="2">
        <v>3.6732508527440002</v>
      </c>
      <c r="AS187" s="2">
        <v>-7.5500069999900887E-5</v>
      </c>
      <c r="AT187" s="1">
        <v>-2.0553597134668709E-5</v>
      </c>
      <c r="AU187" s="2">
        <v>3.6721155122380003</v>
      </c>
      <c r="AV187" s="2">
        <v>-1.2108405759998497E-3</v>
      </c>
      <c r="AW187" s="1">
        <v>-3.2963054727556929E-4</v>
      </c>
      <c r="AX187" s="2">
        <v>3.579134815048</v>
      </c>
      <c r="AY187" s="2">
        <v>-9.4191537766000089E-2</v>
      </c>
      <c r="AZ187" s="1">
        <v>-2.564202815626317E-2</v>
      </c>
      <c r="BA187" s="2">
        <v>3.673741724418</v>
      </c>
      <c r="BB187" s="2">
        <v>4.1537160399984785E-4</v>
      </c>
      <c r="BC187" s="1">
        <v>1.1307778403126282E-4</v>
      </c>
      <c r="BD187" s="2">
        <v>3.492338884484</v>
      </c>
      <c r="BE187" s="2">
        <v>-0.18098746833000012</v>
      </c>
      <c r="BF187" s="1">
        <v>-4.9270729291818104E-2</v>
      </c>
      <c r="BG187" s="1"/>
      <c r="BH187" t="s">
        <v>242</v>
      </c>
      <c r="BI187" s="2">
        <v>3.407080562949</v>
      </c>
      <c r="BJ187" s="2">
        <v>3.4138287051129996</v>
      </c>
      <c r="BK187" s="2">
        <v>6.7481421639996597E-3</v>
      </c>
      <c r="BL187" s="1">
        <v>1.9806230112031169E-3</v>
      </c>
      <c r="BM187" s="2">
        <v>3.4070549691929997</v>
      </c>
      <c r="BN187" s="2">
        <v>-2.5593756000308332E-5</v>
      </c>
      <c r="BO187" s="1">
        <v>-7.5119315576605113E-6</v>
      </c>
      <c r="BP187" s="2">
        <v>3.4066362486800004</v>
      </c>
      <c r="BQ187" s="2">
        <v>-4.4431426899960158E-4</v>
      </c>
      <c r="BR187" s="1">
        <v>-1.3040908801259022E-4</v>
      </c>
      <c r="BS187" s="2">
        <v>3.4263315361970004</v>
      </c>
      <c r="BT187" s="2">
        <v>1.9250973248000403E-2</v>
      </c>
      <c r="BU187" s="1">
        <v>5.6502841339735495E-3</v>
      </c>
      <c r="BV187" s="2">
        <v>3.407221478821</v>
      </c>
      <c r="BW187" s="2">
        <v>1.4091587200004696E-4</v>
      </c>
      <c r="BX187" s="1">
        <v>4.1359712339199036E-5</v>
      </c>
      <c r="BY187" s="2">
        <v>3.4265584610199999</v>
      </c>
      <c r="BZ187" s="2">
        <v>1.9477898070999977E-2</v>
      </c>
      <c r="CA187" s="1">
        <v>5.7168880251369444E-3</v>
      </c>
      <c r="CC187" t="s">
        <v>242</v>
      </c>
      <c r="CE187" s="23">
        <v>3.6733263528140001</v>
      </c>
      <c r="CF187" s="23">
        <v>3.6882166647660002</v>
      </c>
      <c r="CG187" s="23">
        <v>1.4890311952000079E-2</v>
      </c>
      <c r="CH187" s="24">
        <v>4.0536316465846168E-3</v>
      </c>
      <c r="CI187" s="2">
        <v>3.407080562949</v>
      </c>
      <c r="CJ187" s="2">
        <v>3.4169231901120001</v>
      </c>
      <c r="CK187" s="2">
        <v>9.8426271630001061E-3</v>
      </c>
      <c r="CL187" s="1">
        <v>2.8888742080348155E-3</v>
      </c>
      <c r="CN187" s="25" t="s">
        <v>242</v>
      </c>
      <c r="CO187" s="27">
        <v>0</v>
      </c>
      <c r="CP187" s="27">
        <v>0.157831</v>
      </c>
      <c r="CQ187" s="28">
        <f t="shared" si="57"/>
        <v>-9.9906801727833477E-2</v>
      </c>
      <c r="CR187" s="27">
        <f t="shared" si="58"/>
        <v>7.6935318368680008</v>
      </c>
      <c r="CU187" s="30">
        <v>322</v>
      </c>
      <c r="CV187" s="30"/>
      <c r="CW187" s="15" t="s">
        <v>242</v>
      </c>
      <c r="CX187" s="33" t="s">
        <v>971</v>
      </c>
      <c r="CY187" s="34" t="s">
        <v>242</v>
      </c>
      <c r="CZ187" s="34" t="s">
        <v>976</v>
      </c>
      <c r="DA187" s="32"/>
      <c r="DB187" s="32"/>
      <c r="DC187" t="s">
        <v>242</v>
      </c>
      <c r="DD187">
        <v>85758</v>
      </c>
      <c r="DE187" t="s">
        <v>1045</v>
      </c>
      <c r="DF187" s="30">
        <v>245</v>
      </c>
      <c r="DG187" s="39" t="s">
        <v>242</v>
      </c>
      <c r="DK187" s="30">
        <v>331</v>
      </c>
      <c r="DL187" s="30"/>
      <c r="DM187" s="32"/>
      <c r="DN187" s="32" t="s">
        <v>242</v>
      </c>
      <c r="DO187" s="41">
        <v>85060</v>
      </c>
    </row>
    <row r="188" spans="1:119" ht="15.75" x14ac:dyDescent="0.25">
      <c r="A188" t="s">
        <v>538</v>
      </c>
      <c r="B188" t="s">
        <v>256</v>
      </c>
      <c r="C188" s="52">
        <v>4.1055680392170002</v>
      </c>
      <c r="D188" s="52">
        <v>3.5260287984420002</v>
      </c>
      <c r="E188" s="52">
        <v>-0.57953924077499996</v>
      </c>
      <c r="F188" s="53">
        <v>-0.14115933172685349</v>
      </c>
      <c r="G188" s="45">
        <v>4.1504800414530001</v>
      </c>
      <c r="H188" s="45">
        <v>4.2298431891729997</v>
      </c>
      <c r="I188" s="45">
        <v>7.9363147719999638E-2</v>
      </c>
      <c r="J188" s="46">
        <v>1.912143822578561E-2</v>
      </c>
      <c r="K188" s="47">
        <v>3</v>
      </c>
      <c r="L188" s="55">
        <f t="shared" si="49"/>
        <v>4.0004580414530002</v>
      </c>
      <c r="M188" s="55">
        <f t="shared" si="50"/>
        <v>4.0798211891729999</v>
      </c>
      <c r="N188" s="55">
        <f t="shared" si="51"/>
        <v>7.9363147719999638E-2</v>
      </c>
      <c r="O188" s="56">
        <f t="shared" si="52"/>
        <v>1.9838515214416364E-2</v>
      </c>
      <c r="P188" s="54"/>
      <c r="Q188" s="42">
        <f t="shared" si="53"/>
        <v>36.394298624361745</v>
      </c>
      <c r="R188" s="42">
        <f t="shared" si="54"/>
        <v>31.256903751879303</v>
      </c>
      <c r="S188" s="42">
        <f t="shared" si="55"/>
        <v>35.462538485329056</v>
      </c>
      <c r="T188" s="42">
        <f t="shared" si="56"/>
        <v>36.166062594612086</v>
      </c>
      <c r="AB188" t="s">
        <v>256</v>
      </c>
      <c r="AC188" s="2">
        <v>4.1055680392170002</v>
      </c>
      <c r="AD188" s="2">
        <v>4.1030610409369999</v>
      </c>
      <c r="AE188" s="2">
        <v>-2.5069982800003388E-3</v>
      </c>
      <c r="AF188" s="1">
        <v>-6.1063371890396551E-4</v>
      </c>
      <c r="AG188" s="2">
        <v>4.1504800414530001</v>
      </c>
      <c r="AH188" s="2">
        <v>4.1498167263579999</v>
      </c>
      <c r="AI188" s="2">
        <v>-6.6331509500017205E-4</v>
      </c>
      <c r="AJ188" s="1">
        <v>-1.5981647625703524E-4</v>
      </c>
      <c r="AM188" t="s">
        <v>256</v>
      </c>
      <c r="AN188" s="2">
        <v>4.1055680392170002</v>
      </c>
      <c r="AO188" s="2">
        <v>3.9307749569270003</v>
      </c>
      <c r="AP188" s="2">
        <v>-0.1747930822899999</v>
      </c>
      <c r="AQ188" s="1">
        <v>-4.2574640249619593E-2</v>
      </c>
      <c r="AR188" s="2">
        <v>4.1054627837090001</v>
      </c>
      <c r="AS188" s="2">
        <v>-1.0525550800011274E-4</v>
      </c>
      <c r="AT188" s="1">
        <v>-2.5637258229481616E-5</v>
      </c>
      <c r="AU188" s="2">
        <v>4.104064356216</v>
      </c>
      <c r="AV188" s="2">
        <v>-1.5036830010002333E-3</v>
      </c>
      <c r="AW188" s="1">
        <v>-3.6625455640652604E-4</v>
      </c>
      <c r="AX188" s="2">
        <v>3.842190225989</v>
      </c>
      <c r="AY188" s="2">
        <v>-0.26337781322800025</v>
      </c>
      <c r="AZ188" s="1">
        <v>-6.415136972817792E-2</v>
      </c>
      <c r="BA188" s="2">
        <v>4.1061467651259997</v>
      </c>
      <c r="BB188" s="2">
        <v>5.7872590899954446E-4</v>
      </c>
      <c r="BC188" s="1">
        <v>1.4096122716064329E-4</v>
      </c>
      <c r="BD188" s="2">
        <v>3.5863011921319998</v>
      </c>
      <c r="BE188" s="2">
        <v>-0.51926684708500037</v>
      </c>
      <c r="BF188" s="1">
        <v>-0.12647868507472917</v>
      </c>
      <c r="BG188" s="1"/>
      <c r="BH188" t="s">
        <v>256</v>
      </c>
      <c r="BI188" s="2">
        <v>4.1504800414530001</v>
      </c>
      <c r="BJ188" s="2">
        <v>4.1521758205100001</v>
      </c>
      <c r="BK188" s="2">
        <v>1.6957790570000242E-3</v>
      </c>
      <c r="BL188" s="1">
        <v>4.0857419866217832E-4</v>
      </c>
      <c r="BM188" s="2">
        <v>4.1504521482449999</v>
      </c>
      <c r="BN188" s="2">
        <v>-2.7893208000229208E-5</v>
      </c>
      <c r="BO188" s="1">
        <v>-6.7204775644371857E-6</v>
      </c>
      <c r="BP188" s="2">
        <v>4.1500705091050003</v>
      </c>
      <c r="BQ188" s="2">
        <v>-4.0953234799978588E-4</v>
      </c>
      <c r="BR188" s="1">
        <v>-9.8671079949686199E-5</v>
      </c>
      <c r="BS188" s="2">
        <v>4.1841565017239999</v>
      </c>
      <c r="BT188" s="2">
        <v>3.3676460270999797E-2</v>
      </c>
      <c r="BU188" s="1">
        <v>8.1138711509645862E-3</v>
      </c>
      <c r="BV188" s="2">
        <v>4.1506334764530006</v>
      </c>
      <c r="BW188" s="2">
        <v>1.5343500000053467E-4</v>
      </c>
      <c r="BX188" s="1">
        <v>3.6968012969126372E-5</v>
      </c>
      <c r="BY188" s="2">
        <v>4.225274520428</v>
      </c>
      <c r="BZ188" s="2">
        <v>7.4794478974999912E-2</v>
      </c>
      <c r="CA188" s="1">
        <v>1.8020681518279475E-2</v>
      </c>
      <c r="CC188" t="s">
        <v>256</v>
      </c>
      <c r="CE188" s="23">
        <v>4.1055680392170002</v>
      </c>
      <c r="CF188" s="23">
        <v>4.0320238416869998</v>
      </c>
      <c r="CG188" s="23">
        <v>-7.354419753000041E-2</v>
      </c>
      <c r="CH188" s="24">
        <v>-1.7913281871715491E-2</v>
      </c>
      <c r="CI188" s="2">
        <v>4.1504800414530001</v>
      </c>
      <c r="CJ188" s="2">
        <v>4.1328691655789997</v>
      </c>
      <c r="CK188" s="2">
        <v>-1.7610875874000342E-2</v>
      </c>
      <c r="CL188" s="1">
        <v>-4.2430937381005033E-3</v>
      </c>
      <c r="CN188" s="25" t="s">
        <v>256</v>
      </c>
      <c r="CO188" s="27">
        <v>0</v>
      </c>
      <c r="CP188" s="27">
        <v>0.15002199999999999</v>
      </c>
      <c r="CQ188" s="28">
        <f t="shared" si="57"/>
        <v>-0.10804231070625495</v>
      </c>
      <c r="CR188" s="27">
        <f t="shared" si="58"/>
        <v>7.2782539167090006</v>
      </c>
      <c r="CU188" s="30">
        <v>338</v>
      </c>
      <c r="CV188" s="30"/>
      <c r="CW188" s="15" t="s">
        <v>256</v>
      </c>
      <c r="CX188" s="33" t="s">
        <v>971</v>
      </c>
      <c r="CY188" s="34" t="s">
        <v>256</v>
      </c>
      <c r="CZ188" s="34" t="s">
        <v>976</v>
      </c>
      <c r="DA188" s="32"/>
      <c r="DB188" s="32"/>
      <c r="DC188" t="s">
        <v>256</v>
      </c>
      <c r="DD188">
        <v>112808</v>
      </c>
      <c r="DE188" t="s">
        <v>1045</v>
      </c>
      <c r="DF188" s="30">
        <v>246</v>
      </c>
      <c r="DG188" s="39" t="s">
        <v>256</v>
      </c>
      <c r="DK188" s="30">
        <v>345</v>
      </c>
      <c r="DL188" s="30"/>
      <c r="DM188" s="32"/>
      <c r="DN188" s="32" t="s">
        <v>256</v>
      </c>
      <c r="DO188" s="41">
        <v>112262</v>
      </c>
    </row>
    <row r="189" spans="1:119" ht="15.75" x14ac:dyDescent="0.25">
      <c r="A189" t="s">
        <v>539</v>
      </c>
      <c r="B189" t="s">
        <v>257</v>
      </c>
      <c r="C189" s="52">
        <v>5.5020038003640002</v>
      </c>
      <c r="D189" s="52">
        <v>5.215372581594</v>
      </c>
      <c r="E189" s="52">
        <v>-0.2866312187700002</v>
      </c>
      <c r="F189" s="53">
        <v>-5.2095787129597643E-2</v>
      </c>
      <c r="G189" s="45">
        <v>4.8853566460620002</v>
      </c>
      <c r="H189" s="45">
        <v>4.9059469046980002</v>
      </c>
      <c r="I189" s="45">
        <v>2.0590258636000058E-2</v>
      </c>
      <c r="J189" s="46">
        <v>4.2146889424332003E-3</v>
      </c>
      <c r="K189" s="47">
        <v>2</v>
      </c>
      <c r="L189" s="55">
        <f t="shared" si="49"/>
        <v>4.7454426460620001</v>
      </c>
      <c r="M189" s="55">
        <f t="shared" si="50"/>
        <v>4.7660329046980001</v>
      </c>
      <c r="N189" s="55">
        <f t="shared" si="51"/>
        <v>2.0590258636000058E-2</v>
      </c>
      <c r="O189" s="56">
        <f t="shared" si="52"/>
        <v>4.3389542708069306E-3</v>
      </c>
      <c r="P189" s="54"/>
      <c r="Q189" s="42">
        <f t="shared" si="53"/>
        <v>66.201465531993748</v>
      </c>
      <c r="R189" s="42">
        <f t="shared" si="54"/>
        <v>62.752648075971599</v>
      </c>
      <c r="S189" s="42">
        <f t="shared" si="55"/>
        <v>57.098335291324751</v>
      </c>
      <c r="T189" s="42">
        <f t="shared" si="56"/>
        <v>57.34608235709301</v>
      </c>
      <c r="AB189" t="s">
        <v>257</v>
      </c>
      <c r="AC189" s="2">
        <v>5.5020038003640002</v>
      </c>
      <c r="AD189" s="2">
        <v>5.5020974102609994</v>
      </c>
      <c r="AE189" s="2">
        <v>9.3609896999247155E-5</v>
      </c>
      <c r="AF189" s="1">
        <v>1.7013782686419472E-5</v>
      </c>
      <c r="AG189" s="2">
        <v>4.8853566460620002</v>
      </c>
      <c r="AH189" s="2">
        <v>4.885093911307</v>
      </c>
      <c r="AI189" s="2">
        <v>-2.6273475500016019E-4</v>
      </c>
      <c r="AJ189" s="1">
        <v>-5.3780056203664488E-5</v>
      </c>
      <c r="AM189" t="s">
        <v>257</v>
      </c>
      <c r="AN189" s="2">
        <v>5.5020038003640002</v>
      </c>
      <c r="AO189" s="2">
        <v>5.369391115749</v>
      </c>
      <c r="AP189" s="2">
        <v>-0.1326126846150002</v>
      </c>
      <c r="AQ189" s="1">
        <v>-2.4102615960793564E-2</v>
      </c>
      <c r="AR189" s="2">
        <v>5.5020073512229999</v>
      </c>
      <c r="AS189" s="2">
        <v>3.5508589997235163E-6</v>
      </c>
      <c r="AT189" s="1">
        <v>6.4537559924778667E-7</v>
      </c>
      <c r="AU189" s="2">
        <v>5.5017375004040003</v>
      </c>
      <c r="AV189" s="2">
        <v>-2.6629995999982725E-4</v>
      </c>
      <c r="AW189" s="1">
        <v>-4.8400540905153402E-5</v>
      </c>
      <c r="AX189" s="2">
        <v>5.2470375070930002</v>
      </c>
      <c r="AY189" s="2">
        <v>-0.25496629327099996</v>
      </c>
      <c r="AZ189" s="1">
        <v>-4.6340624710970203E-2</v>
      </c>
      <c r="BA189" s="2">
        <v>5.5019848757570005</v>
      </c>
      <c r="BB189" s="2">
        <v>-1.8924606999703997E-5</v>
      </c>
      <c r="BC189" s="1">
        <v>-3.4395845016413815E-6</v>
      </c>
      <c r="BD189" s="2">
        <v>5.0507075291390002</v>
      </c>
      <c r="BE189" s="2">
        <v>-0.45129627122499993</v>
      </c>
      <c r="BF189" s="1">
        <v>-8.2023983915667814E-2</v>
      </c>
      <c r="BG189" s="1"/>
      <c r="BH189" t="s">
        <v>257</v>
      </c>
      <c r="BI189" s="2">
        <v>4.8853566460620002</v>
      </c>
      <c r="BJ189" s="2">
        <v>4.8832343818530006</v>
      </c>
      <c r="BK189" s="2">
        <v>-2.1222642089995247E-3</v>
      </c>
      <c r="BL189" s="1">
        <v>-4.344133627808411E-4</v>
      </c>
      <c r="BM189" s="2">
        <v>4.8853454101210003</v>
      </c>
      <c r="BN189" s="2">
        <v>-1.1235940999831939E-5</v>
      </c>
      <c r="BO189" s="1">
        <v>-2.2999223626567845E-6</v>
      </c>
      <c r="BP189" s="2">
        <v>4.8850351085590002</v>
      </c>
      <c r="BQ189" s="2">
        <v>-3.2153750299990236E-4</v>
      </c>
      <c r="BR189" s="1">
        <v>-6.5816587466359922E-5</v>
      </c>
      <c r="BS189" s="2">
        <v>4.8826041692570001</v>
      </c>
      <c r="BT189" s="2">
        <v>-2.7524768050000148E-3</v>
      </c>
      <c r="BU189" s="1">
        <v>-5.6341368796866405E-4</v>
      </c>
      <c r="BV189" s="2">
        <v>4.8854187490090002</v>
      </c>
      <c r="BW189" s="2">
        <v>6.2102947000042263E-5</v>
      </c>
      <c r="BX189" s="1">
        <v>1.2712060039690726E-5</v>
      </c>
      <c r="BY189" s="2">
        <v>4.8641387213970004</v>
      </c>
      <c r="BZ189" s="2">
        <v>-2.1217924664999721E-2</v>
      </c>
      <c r="CA189" s="1">
        <v>-4.3431680022999169E-3</v>
      </c>
      <c r="CC189" t="s">
        <v>257</v>
      </c>
      <c r="CE189" s="23">
        <v>5.5020038003640002</v>
      </c>
      <c r="CF189" s="23">
        <v>5.6666464174330002</v>
      </c>
      <c r="CG189" s="23">
        <v>0.16464261706900007</v>
      </c>
      <c r="CH189" s="24">
        <v>2.9924119110587982E-2</v>
      </c>
      <c r="CI189" s="2">
        <v>4.8853566460620002</v>
      </c>
      <c r="CJ189" s="2">
        <v>4.938761605182</v>
      </c>
      <c r="CK189" s="2">
        <v>5.3404959119999873E-2</v>
      </c>
      <c r="CL189" s="1">
        <v>1.0931639794005351E-2</v>
      </c>
      <c r="CN189" s="25" t="s">
        <v>257</v>
      </c>
      <c r="CO189" s="27">
        <v>0</v>
      </c>
      <c r="CP189" s="27">
        <v>0.13991400000000001</v>
      </c>
      <c r="CQ189" s="28">
        <f t="shared" si="57"/>
        <v>-8.9018801865900832E-2</v>
      </c>
      <c r="CR189" s="27">
        <f t="shared" si="58"/>
        <v>4.5521722403489999</v>
      </c>
      <c r="CU189" s="30">
        <v>339</v>
      </c>
      <c r="CV189" s="30"/>
      <c r="CW189" s="15" t="s">
        <v>257</v>
      </c>
      <c r="CX189" s="33" t="s">
        <v>971</v>
      </c>
      <c r="CY189" s="34" t="s">
        <v>257</v>
      </c>
      <c r="CZ189" s="34" t="s">
        <v>976</v>
      </c>
      <c r="DA189" s="32"/>
      <c r="DB189" s="32"/>
      <c r="DC189" t="s">
        <v>257</v>
      </c>
      <c r="DD189">
        <v>83110</v>
      </c>
      <c r="DE189" t="s">
        <v>1045</v>
      </c>
      <c r="DF189" s="30">
        <v>247</v>
      </c>
      <c r="DG189" s="39" t="s">
        <v>257</v>
      </c>
      <c r="DK189" s="30">
        <v>346</v>
      </c>
      <c r="DL189" s="30"/>
      <c r="DM189" s="32"/>
      <c r="DN189" s="32" t="s">
        <v>257</v>
      </c>
      <c r="DO189" s="41">
        <v>82330</v>
      </c>
    </row>
    <row r="190" spans="1:119" ht="15.75" x14ac:dyDescent="0.25">
      <c r="A190" t="s">
        <v>924</v>
      </c>
      <c r="B190" t="s">
        <v>259</v>
      </c>
      <c r="C190" s="52">
        <v>6.6215223947200004</v>
      </c>
      <c r="D190" s="52">
        <v>6.0390139411540007</v>
      </c>
      <c r="E190" s="52">
        <v>-0.58250845356599967</v>
      </c>
      <c r="F190" s="53">
        <v>-8.7971982701514642E-2</v>
      </c>
      <c r="G190" s="45">
        <v>6.6363751479140003</v>
      </c>
      <c r="H190" s="45">
        <v>6.7560490413940002</v>
      </c>
      <c r="I190" s="45">
        <v>0.1196738934799999</v>
      </c>
      <c r="J190" s="46">
        <v>1.8033021161803487E-2</v>
      </c>
      <c r="K190" s="47">
        <v>3</v>
      </c>
      <c r="L190" s="55">
        <f t="shared" si="49"/>
        <v>6.4294981479139999</v>
      </c>
      <c r="M190" s="55">
        <f t="shared" si="50"/>
        <v>6.5491720413939998</v>
      </c>
      <c r="N190" s="55">
        <f t="shared" si="51"/>
        <v>0.1196738934799999</v>
      </c>
      <c r="O190" s="56">
        <f t="shared" si="52"/>
        <v>1.8613255766910385E-2</v>
      </c>
      <c r="P190" s="54"/>
      <c r="Q190" s="42">
        <f t="shared" si="53"/>
        <v>56.500523872553202</v>
      </c>
      <c r="R190" s="42">
        <f t="shared" si="54"/>
        <v>51.53006076381044</v>
      </c>
      <c r="S190" s="42">
        <f t="shared" si="55"/>
        <v>54.862007849497417</v>
      </c>
      <c r="T190" s="42">
        <f t="shared" si="56"/>
        <v>55.883168433486354</v>
      </c>
      <c r="AB190" t="s">
        <v>259</v>
      </c>
      <c r="AC190" s="2">
        <v>6.6215223947200004</v>
      </c>
      <c r="AD190" s="2">
        <v>6.622336892441</v>
      </c>
      <c r="AE190" s="2">
        <v>8.1449772099961848E-4</v>
      </c>
      <c r="AF190" s="1">
        <v>1.2300762157794689E-4</v>
      </c>
      <c r="AG190" s="2">
        <v>6.6363751479140003</v>
      </c>
      <c r="AH190" s="2">
        <v>6.6365051469929996</v>
      </c>
      <c r="AI190" s="2">
        <v>1.2999907899935437E-4</v>
      </c>
      <c r="AJ190" s="1">
        <v>1.9588868335783692E-5</v>
      </c>
      <c r="AM190" t="s">
        <v>259</v>
      </c>
      <c r="AN190" s="2">
        <v>6.6215223947200004</v>
      </c>
      <c r="AO190" s="2">
        <v>6.4357346463329996</v>
      </c>
      <c r="AP190" s="2">
        <v>-0.18578774838700074</v>
      </c>
      <c r="AQ190" s="1">
        <v>-2.8058162052755093E-2</v>
      </c>
      <c r="AR190" s="2">
        <v>6.6215565910930003</v>
      </c>
      <c r="AS190" s="2">
        <v>3.4196372999950597E-5</v>
      </c>
      <c r="AT190" s="1">
        <v>5.1644275985865081E-6</v>
      </c>
      <c r="AU190" s="2">
        <v>6.6220108900690002</v>
      </c>
      <c r="AV190" s="2">
        <v>4.8849534899986224E-4</v>
      </c>
      <c r="AW190" s="1">
        <v>7.3773872514482214E-5</v>
      </c>
      <c r="AX190" s="2">
        <v>6.2918644045759997</v>
      </c>
      <c r="AY190" s="2">
        <v>-0.32965799014400066</v>
      </c>
      <c r="AZ190" s="1">
        <v>-4.97858302807931E-2</v>
      </c>
      <c r="BA190" s="2">
        <v>6.6213343730269996</v>
      </c>
      <c r="BB190" s="2">
        <v>-1.8802169300080607E-4</v>
      </c>
      <c r="BC190" s="1">
        <v>-2.8395538335826592E-5</v>
      </c>
      <c r="BD190" s="2">
        <v>6.0130881965879999</v>
      </c>
      <c r="BE190" s="2">
        <v>-0.6084341981320005</v>
      </c>
      <c r="BF190" s="1">
        <v>-9.1887357900830441E-2</v>
      </c>
      <c r="BG190" s="1"/>
      <c r="BH190" t="s">
        <v>259</v>
      </c>
      <c r="BI190" s="2">
        <v>6.6363751479140003</v>
      </c>
      <c r="BJ190" s="2">
        <v>6.6341734180170002</v>
      </c>
      <c r="BK190" s="2">
        <v>-2.2017298970000709E-3</v>
      </c>
      <c r="BL190" s="1">
        <v>-3.3176694323739921E-4</v>
      </c>
      <c r="BM190" s="2">
        <v>6.6363805868109997</v>
      </c>
      <c r="BN190" s="2">
        <v>5.4388969994434433E-6</v>
      </c>
      <c r="BO190" s="1">
        <v>8.1955840021386399E-7</v>
      </c>
      <c r="BP190" s="2">
        <v>6.6364318727190001</v>
      </c>
      <c r="BQ190" s="2">
        <v>5.6724804999852552E-5</v>
      </c>
      <c r="BR190" s="1">
        <v>8.5475585294003094E-6</v>
      </c>
      <c r="BS190" s="2">
        <v>6.6827100487689997</v>
      </c>
      <c r="BT190" s="2">
        <v>4.6334900854999361E-2</v>
      </c>
      <c r="BU190" s="1">
        <v>6.9819592506857797E-3</v>
      </c>
      <c r="BV190" s="2">
        <v>6.6363452733899999</v>
      </c>
      <c r="BW190" s="2">
        <v>-2.9874524000383929E-5</v>
      </c>
      <c r="BX190" s="1">
        <v>-4.5016327941880036E-6</v>
      </c>
      <c r="BY190" s="2">
        <v>6.7487151421310001</v>
      </c>
      <c r="BZ190" s="2">
        <v>0.11233999421699981</v>
      </c>
      <c r="CA190" s="1">
        <v>1.6927914970616367E-2</v>
      </c>
      <c r="CC190" t="s">
        <v>259</v>
      </c>
      <c r="CE190" s="23">
        <v>6.6215223947200004</v>
      </c>
      <c r="CF190" s="23">
        <v>6.6454345894350002</v>
      </c>
      <c r="CG190" s="23">
        <v>2.3912194714999835E-2</v>
      </c>
      <c r="CH190" s="24">
        <v>3.6112835220594303E-3</v>
      </c>
      <c r="CI190" s="2">
        <v>6.6363751479140003</v>
      </c>
      <c r="CJ190" s="2">
        <v>6.6452892761080005</v>
      </c>
      <c r="CK190" s="2">
        <v>8.9141281940001704E-3</v>
      </c>
      <c r="CL190" s="1">
        <v>1.3432224663794258E-3</v>
      </c>
      <c r="CN190" s="25" t="s">
        <v>259</v>
      </c>
      <c r="CO190" s="27">
        <v>0</v>
      </c>
      <c r="CP190" s="27">
        <v>0.20687700000000001</v>
      </c>
      <c r="CQ190" s="28">
        <f t="shared" si="57"/>
        <v>-0.16409562235166564</v>
      </c>
      <c r="CR190" s="27">
        <f t="shared" si="58"/>
        <v>6.9115606592339995</v>
      </c>
      <c r="CU190" s="30">
        <v>341</v>
      </c>
      <c r="CV190" s="30"/>
      <c r="CW190" s="15" t="s">
        <v>259</v>
      </c>
      <c r="CX190" s="33" t="s">
        <v>971</v>
      </c>
      <c r="CY190" s="34" t="s">
        <v>259</v>
      </c>
      <c r="CZ190" s="34" t="s">
        <v>976</v>
      </c>
      <c r="DA190" s="32"/>
      <c r="DB190" s="32"/>
      <c r="DC190" t="s">
        <v>259</v>
      </c>
      <c r="DD190">
        <v>117194</v>
      </c>
      <c r="DE190" t="s">
        <v>1045</v>
      </c>
      <c r="DF190" s="30">
        <v>248</v>
      </c>
      <c r="DG190" s="39" t="s">
        <v>259</v>
      </c>
      <c r="DK190" s="30">
        <v>348</v>
      </c>
      <c r="DL190" s="30"/>
      <c r="DM190" s="32"/>
      <c r="DN190" s="32" t="s">
        <v>259</v>
      </c>
      <c r="DO190" s="41">
        <v>116930</v>
      </c>
    </row>
    <row r="191" spans="1:119" ht="15.75" x14ac:dyDescent="0.25">
      <c r="B191" t="s">
        <v>295</v>
      </c>
      <c r="C191" s="52">
        <v>10.906513796770001</v>
      </c>
      <c r="D191" s="52">
        <v>10.839704723506999</v>
      </c>
      <c r="E191" s="52">
        <v>-6.6809073263002006E-2</v>
      </c>
      <c r="F191" s="53">
        <v>-6.125612134904897E-3</v>
      </c>
      <c r="G191" s="45">
        <v>10.655476765923002</v>
      </c>
      <c r="H191" s="45">
        <v>10.855209454237999</v>
      </c>
      <c r="I191" s="45">
        <v>0.19973268831499702</v>
      </c>
      <c r="J191" s="46">
        <v>1.87446036158379E-2</v>
      </c>
      <c r="K191" s="47">
        <v>2</v>
      </c>
      <c r="L191" s="55">
        <f t="shared" si="49"/>
        <v>10.394339765923002</v>
      </c>
      <c r="M191" s="55">
        <f t="shared" si="50"/>
        <v>10.594072454237999</v>
      </c>
      <c r="N191" s="55">
        <f t="shared" si="51"/>
        <v>0.19973268831499702</v>
      </c>
      <c r="O191" s="56">
        <f t="shared" si="52"/>
        <v>1.9215524296194782E-2</v>
      </c>
      <c r="P191" s="54"/>
      <c r="Q191" s="42">
        <f t="shared" si="53"/>
        <v>78.821945643677424</v>
      </c>
      <c r="R191" s="42">
        <f t="shared" si="54"/>
        <v>78.3391129769457</v>
      </c>
      <c r="S191" s="42">
        <f t="shared" si="55"/>
        <v>75.120437134929077</v>
      </c>
      <c r="T191" s="42">
        <f t="shared" si="56"/>
        <v>76.563915719836075</v>
      </c>
      <c r="AB191" t="s">
        <v>295</v>
      </c>
      <c r="AC191" s="2">
        <v>10.906513796770001</v>
      </c>
      <c r="AD191" s="2">
        <v>10.906832550835</v>
      </c>
      <c r="AE191" s="2">
        <v>3.1875406499892733E-4</v>
      </c>
      <c r="AF191" s="1">
        <v>2.9226026844006501E-5</v>
      </c>
      <c r="AG191" s="2">
        <v>10.655476765923002</v>
      </c>
      <c r="AH191" s="2">
        <v>10.655362423227999</v>
      </c>
      <c r="AI191" s="2">
        <v>-1.143426950029891E-4</v>
      </c>
      <c r="AJ191" s="1">
        <v>-1.0730884925643633E-5</v>
      </c>
      <c r="AM191" t="s">
        <v>295</v>
      </c>
      <c r="AN191" s="2">
        <v>10.906513796770001</v>
      </c>
      <c r="AO191" s="2">
        <v>10.727361687650001</v>
      </c>
      <c r="AP191" s="2">
        <v>-0.17915210912000035</v>
      </c>
      <c r="AQ191" s="1">
        <v>-1.6426157107421145E-2</v>
      </c>
      <c r="AR191" s="2">
        <v>10.906526004278</v>
      </c>
      <c r="AS191" s="2">
        <v>1.2207507998240885E-5</v>
      </c>
      <c r="AT191" s="1">
        <v>1.1192859813606229E-6</v>
      </c>
      <c r="AU191" s="2">
        <v>10.905705922165001</v>
      </c>
      <c r="AV191" s="2">
        <v>-8.0787460499998076E-4</v>
      </c>
      <c r="AW191" s="1">
        <v>-7.4072670704293744E-5</v>
      </c>
      <c r="AX191" s="2">
        <v>10.598581572681001</v>
      </c>
      <c r="AY191" s="2">
        <v>-0.30793222408900078</v>
      </c>
      <c r="AZ191" s="1">
        <v>-2.8233790359316821E-2</v>
      </c>
      <c r="BA191" s="2">
        <v>10.906448532401999</v>
      </c>
      <c r="BB191" s="2">
        <v>-6.5264368002360129E-5</v>
      </c>
      <c r="BC191" s="1">
        <v>-5.9839806943340938E-6</v>
      </c>
      <c r="BD191" s="2">
        <v>10.335058060156999</v>
      </c>
      <c r="BE191" s="2">
        <v>-0.57145573661300197</v>
      </c>
      <c r="BF191" s="1">
        <v>-5.2395820264972331E-2</v>
      </c>
      <c r="BG191" s="1"/>
      <c r="BH191" t="s">
        <v>295</v>
      </c>
      <c r="BI191" s="2">
        <v>10.655476765923002</v>
      </c>
      <c r="BJ191" s="2">
        <v>10.680898988655001</v>
      </c>
      <c r="BK191" s="2">
        <v>2.54222227319989E-2</v>
      </c>
      <c r="BL191" s="1">
        <v>2.3858362502653134E-3</v>
      </c>
      <c r="BM191" s="2">
        <v>10.655471600635</v>
      </c>
      <c r="BN191" s="2">
        <v>-5.1652880017627467E-6</v>
      </c>
      <c r="BO191" s="1">
        <v>-4.8475428319469642E-7</v>
      </c>
      <c r="BP191" s="2">
        <v>10.655102968459001</v>
      </c>
      <c r="BQ191" s="2">
        <v>-3.7379746400034719E-4</v>
      </c>
      <c r="BR191" s="1">
        <v>-3.5080313364839661E-5</v>
      </c>
      <c r="BS191" s="2">
        <v>10.710883047424</v>
      </c>
      <c r="BT191" s="2">
        <v>5.5406281500998134E-2</v>
      </c>
      <c r="BU191" s="1">
        <v>5.1997937509649025E-3</v>
      </c>
      <c r="BV191" s="2">
        <v>10.655505742921001</v>
      </c>
      <c r="BW191" s="2">
        <v>2.8976997999308196E-5</v>
      </c>
      <c r="BX191" s="1">
        <v>2.7194464063756178E-6</v>
      </c>
      <c r="BY191" s="2">
        <v>10.765129656176001</v>
      </c>
      <c r="BZ191" s="2">
        <v>0.10965289025299896</v>
      </c>
      <c r="CA191" s="1">
        <v>1.0290754009588475E-2</v>
      </c>
      <c r="CC191" t="s">
        <v>295</v>
      </c>
      <c r="CE191" s="23">
        <v>10.906513796770001</v>
      </c>
      <c r="CF191" s="23">
        <v>11.417480761985001</v>
      </c>
      <c r="CG191" s="23">
        <v>0.51096696521499929</v>
      </c>
      <c r="CH191" s="24">
        <v>4.6849706032217532E-2</v>
      </c>
      <c r="CI191" s="2">
        <v>10.655476765923002</v>
      </c>
      <c r="CJ191" s="2">
        <v>10.795344248360001</v>
      </c>
      <c r="CK191" s="2">
        <v>0.13986748243699942</v>
      </c>
      <c r="CL191" s="1">
        <v>1.3126346714424447E-2</v>
      </c>
      <c r="CN191" s="25" t="s">
        <v>295</v>
      </c>
      <c r="CO191" s="27">
        <v>0</v>
      </c>
      <c r="CP191" s="27">
        <v>0.26113700000000001</v>
      </c>
      <c r="CQ191" s="28">
        <f t="shared" si="57"/>
        <v>-0.23890266480404032</v>
      </c>
      <c r="CR191" s="27">
        <f t="shared" si="58"/>
        <v>6.8571068818600001</v>
      </c>
      <c r="CU191" s="30">
        <v>380</v>
      </c>
      <c r="CV191" s="30"/>
      <c r="CW191" s="15" t="s">
        <v>295</v>
      </c>
      <c r="CX191" s="33" t="s">
        <v>971</v>
      </c>
      <c r="CY191" s="34" t="s">
        <v>295</v>
      </c>
      <c r="CZ191" s="34" t="s">
        <v>976</v>
      </c>
      <c r="DA191" s="32"/>
      <c r="DB191" s="32"/>
      <c r="DC191" t="s">
        <v>295</v>
      </c>
      <c r="DD191">
        <v>138369</v>
      </c>
      <c r="DE191" t="s">
        <v>1045</v>
      </c>
      <c r="DF191" s="30">
        <v>249</v>
      </c>
      <c r="DG191" s="39" t="s">
        <v>295</v>
      </c>
      <c r="DK191" s="30">
        <v>384</v>
      </c>
      <c r="DL191" s="30"/>
      <c r="DM191" s="32"/>
      <c r="DN191" s="32" t="s">
        <v>295</v>
      </c>
      <c r="DO191" s="41">
        <v>137713</v>
      </c>
    </row>
    <row r="192" spans="1:119" ht="15.75" x14ac:dyDescent="0.25">
      <c r="A192" t="s">
        <v>540</v>
      </c>
      <c r="B192" t="s">
        <v>298</v>
      </c>
      <c r="C192" s="52">
        <v>4.8276526421020005</v>
      </c>
      <c r="D192" s="52">
        <v>4.5663027006879995</v>
      </c>
      <c r="E192" s="52">
        <v>-0.26134994141400103</v>
      </c>
      <c r="F192" s="53">
        <v>-5.4136028581419866E-2</v>
      </c>
      <c r="G192" s="45">
        <v>4.8364333641809996</v>
      </c>
      <c r="H192" s="45">
        <v>4.9100673072090002</v>
      </c>
      <c r="I192" s="45">
        <v>7.3633943028000637E-2</v>
      </c>
      <c r="J192" s="46">
        <v>1.5224843905291724E-2</v>
      </c>
      <c r="K192" s="47">
        <v>4</v>
      </c>
      <c r="L192" s="55">
        <f t="shared" si="49"/>
        <v>4.6466763641809994</v>
      </c>
      <c r="M192" s="55">
        <f t="shared" si="50"/>
        <v>4.720310307209</v>
      </c>
      <c r="N192" s="55">
        <f t="shared" si="51"/>
        <v>7.3633943028000637E-2</v>
      </c>
      <c r="O192" s="56">
        <f t="shared" si="52"/>
        <v>1.5846583075079083E-2</v>
      </c>
      <c r="P192" s="54"/>
      <c r="Q192" s="42">
        <f t="shared" si="53"/>
        <v>44.090567904195666</v>
      </c>
      <c r="R192" s="42">
        <f t="shared" si="54"/>
        <v>41.7036796599631</v>
      </c>
      <c r="S192" s="42">
        <f t="shared" si="55"/>
        <v>42.437725940973927</v>
      </c>
      <c r="T192" s="42">
        <f t="shared" si="56"/>
        <v>43.110218890615009</v>
      </c>
      <c r="AB192" t="s">
        <v>298</v>
      </c>
      <c r="AC192" s="2">
        <v>4.8276526421020005</v>
      </c>
      <c r="AD192" s="2">
        <v>4.8236922341529995</v>
      </c>
      <c r="AE192" s="2">
        <v>-3.960407949000988E-3</v>
      </c>
      <c r="AF192" s="1">
        <v>-8.2035892857374121E-4</v>
      </c>
      <c r="AG192" s="2">
        <v>4.8364333641809996</v>
      </c>
      <c r="AH192" s="2">
        <v>4.8353798539429995</v>
      </c>
      <c r="AI192" s="2">
        <v>-1.0535102380000438E-3</v>
      </c>
      <c r="AJ192" s="1">
        <v>-2.1782792373454835E-4</v>
      </c>
      <c r="AM192" t="s">
        <v>298</v>
      </c>
      <c r="AN192" s="2">
        <v>4.8276526421020005</v>
      </c>
      <c r="AO192" s="2">
        <v>4.6636777770439997</v>
      </c>
      <c r="AP192" s="2">
        <v>-0.16397486505800085</v>
      </c>
      <c r="AQ192" s="1">
        <v>-3.3965754625337921E-2</v>
      </c>
      <c r="AR192" s="2">
        <v>4.8274857350440001</v>
      </c>
      <c r="AS192" s="2">
        <v>-1.669070580003762E-4</v>
      </c>
      <c r="AT192" s="1">
        <v>-3.4573129090684427E-5</v>
      </c>
      <c r="AU192" s="2">
        <v>4.8247411416619999</v>
      </c>
      <c r="AV192" s="2">
        <v>-2.9115004400006583E-3</v>
      </c>
      <c r="AW192" s="1">
        <v>-6.0308822026867417E-4</v>
      </c>
      <c r="AX192" s="2">
        <v>4.6355147905620004</v>
      </c>
      <c r="AY192" s="2">
        <v>-0.19213785154000007</v>
      </c>
      <c r="AZ192" s="1">
        <v>-3.9799435830234389E-2</v>
      </c>
      <c r="BA192" s="2">
        <v>4.8285713423969998</v>
      </c>
      <c r="BB192" s="2">
        <v>9.1870029499929728E-4</v>
      </c>
      <c r="BC192" s="1">
        <v>1.9029958514150418E-4</v>
      </c>
      <c r="BD192" s="2">
        <v>4.4008872058059998</v>
      </c>
      <c r="BE192" s="2">
        <v>-0.42676543629600072</v>
      </c>
      <c r="BF192" s="1">
        <v>-8.8400195277965041E-2</v>
      </c>
      <c r="BG192" s="1"/>
      <c r="BH192" t="s">
        <v>298</v>
      </c>
      <c r="BI192" s="2">
        <v>4.8364333641809996</v>
      </c>
      <c r="BJ192" s="2">
        <v>4.8277230703549998</v>
      </c>
      <c r="BK192" s="2">
        <v>-8.7102938259997487E-3</v>
      </c>
      <c r="BL192" s="1">
        <v>-1.8009746377379786E-3</v>
      </c>
      <c r="BM192" s="2">
        <v>4.8363889039359993</v>
      </c>
      <c r="BN192" s="2">
        <v>-4.4460245000266241E-5</v>
      </c>
      <c r="BO192" s="1">
        <v>-9.1927752648350876E-6</v>
      </c>
      <c r="BP192" s="2">
        <v>4.8356480154219996</v>
      </c>
      <c r="BQ192" s="2">
        <v>-7.853487589999375E-4</v>
      </c>
      <c r="BR192" s="1">
        <v>-1.6238180077415959E-4</v>
      </c>
      <c r="BS192" s="2">
        <v>4.8566096593359998</v>
      </c>
      <c r="BT192" s="2">
        <v>2.017629515500019E-2</v>
      </c>
      <c r="BU192" s="1">
        <v>4.1717302060703234E-3</v>
      </c>
      <c r="BV192" s="2">
        <v>4.83667818201</v>
      </c>
      <c r="BW192" s="2">
        <v>2.4481782900043214E-4</v>
      </c>
      <c r="BX192" s="1">
        <v>5.061949799899487E-5</v>
      </c>
      <c r="BY192" s="2">
        <v>4.9047215424220001</v>
      </c>
      <c r="BZ192" s="2">
        <v>6.828817824100053E-2</v>
      </c>
      <c r="CA192" s="1">
        <v>1.4119532535431599E-2</v>
      </c>
      <c r="CC192" t="s">
        <v>298</v>
      </c>
      <c r="CE192" s="23">
        <v>4.8276526421020005</v>
      </c>
      <c r="CF192" s="23">
        <v>4.9806256840719998</v>
      </c>
      <c r="CG192" s="23">
        <v>0.15297304196999928</v>
      </c>
      <c r="CH192" s="24">
        <v>3.1686836918613417E-2</v>
      </c>
      <c r="CI192" s="2">
        <v>4.8364333641809996</v>
      </c>
      <c r="CJ192" s="2">
        <v>4.8786964149919996</v>
      </c>
      <c r="CK192" s="2">
        <v>4.2263050811000014E-2</v>
      </c>
      <c r="CL192" s="1">
        <v>8.7384747454608697E-3</v>
      </c>
      <c r="CN192" s="25" t="s">
        <v>298</v>
      </c>
      <c r="CO192" s="27">
        <v>0</v>
      </c>
      <c r="CP192" s="27">
        <v>0.18975700000000001</v>
      </c>
      <c r="CQ192" s="28">
        <f t="shared" si="57"/>
        <v>-0.16873737164659133</v>
      </c>
      <c r="CR192" s="27">
        <f t="shared" si="58"/>
        <v>4.0223914221329995</v>
      </c>
      <c r="CU192" s="30">
        <v>383</v>
      </c>
      <c r="CV192" s="30"/>
      <c r="CW192" s="15" t="s">
        <v>298</v>
      </c>
      <c r="CX192" s="33" t="s">
        <v>971</v>
      </c>
      <c r="CY192" s="34" t="s">
        <v>298</v>
      </c>
      <c r="CZ192" s="34" t="s">
        <v>976</v>
      </c>
      <c r="DA192" s="32"/>
      <c r="DB192" s="32"/>
      <c r="DC192" t="s">
        <v>298</v>
      </c>
      <c r="DD192">
        <v>109494</v>
      </c>
      <c r="DE192" t="s">
        <v>1045</v>
      </c>
      <c r="DF192" s="30">
        <v>250</v>
      </c>
      <c r="DG192" s="39" t="s">
        <v>298</v>
      </c>
      <c r="DK192" s="30">
        <v>387</v>
      </c>
      <c r="DL192" s="30"/>
      <c r="DM192" s="32"/>
      <c r="DN192" s="32" t="s">
        <v>298</v>
      </c>
      <c r="DO192" s="41">
        <v>108968</v>
      </c>
    </row>
    <row r="193" spans="1:119" ht="15.75" x14ac:dyDescent="0.25">
      <c r="A193" t="s">
        <v>541</v>
      </c>
      <c r="B193" t="s">
        <v>302</v>
      </c>
      <c r="C193" s="52">
        <v>3.9292329126949999</v>
      </c>
      <c r="D193" s="52">
        <v>3.8214712649779998</v>
      </c>
      <c r="E193" s="52">
        <v>-0.10776164771700003</v>
      </c>
      <c r="F193" s="53">
        <v>-2.742561973580945E-2</v>
      </c>
      <c r="G193" s="45">
        <v>4.5764576371969996</v>
      </c>
      <c r="H193" s="45">
        <v>4.7036790391680006</v>
      </c>
      <c r="I193" s="45">
        <v>0.12722140197100096</v>
      </c>
      <c r="J193" s="46">
        <v>2.7799099665417607E-2</v>
      </c>
      <c r="K193" s="47">
        <v>2</v>
      </c>
      <c r="L193" s="55">
        <f t="shared" si="49"/>
        <v>4.4680156371969995</v>
      </c>
      <c r="M193" s="55">
        <f t="shared" si="50"/>
        <v>4.5952370391680004</v>
      </c>
      <c r="N193" s="55">
        <f t="shared" si="51"/>
        <v>0.12722140197100096</v>
      </c>
      <c r="O193" s="56">
        <f t="shared" si="52"/>
        <v>2.8473804100384269E-2</v>
      </c>
      <c r="P193" s="54"/>
      <c r="Q193" s="42">
        <f t="shared" si="53"/>
        <v>41.187791281735464</v>
      </c>
      <c r="R193" s="42">
        <f t="shared" si="54"/>
        <v>40.058190580284702</v>
      </c>
      <c r="S193" s="42">
        <f t="shared" si="55"/>
        <v>46.835527340164354</v>
      </c>
      <c r="T193" s="42">
        <f t="shared" si="56"/>
        <v>48.16911297058639</v>
      </c>
      <c r="AB193" t="s">
        <v>302</v>
      </c>
      <c r="AC193" s="2">
        <v>3.9292329126949999</v>
      </c>
      <c r="AD193" s="2">
        <v>3.9245042904099998</v>
      </c>
      <c r="AE193" s="2">
        <v>-4.7286222850000392E-3</v>
      </c>
      <c r="AF193" s="1">
        <v>-1.2034466752332965E-3</v>
      </c>
      <c r="AG193" s="2">
        <v>4.5764576371969996</v>
      </c>
      <c r="AH193" s="2">
        <v>4.5764576371969996</v>
      </c>
      <c r="AI193" s="2">
        <v>0</v>
      </c>
      <c r="AJ193" s="1">
        <v>0</v>
      </c>
      <c r="AM193" t="s">
        <v>302</v>
      </c>
      <c r="AN193" s="2">
        <v>3.9292329126949999</v>
      </c>
      <c r="AO193" s="2">
        <v>3.7983531615559998</v>
      </c>
      <c r="AP193" s="2">
        <v>-0.13087975113900008</v>
      </c>
      <c r="AQ193" s="1">
        <v>-3.330923720916093E-2</v>
      </c>
      <c r="AR193" s="2">
        <v>3.929033632646</v>
      </c>
      <c r="AS193" s="2">
        <v>-1.992800489998281E-4</v>
      </c>
      <c r="AT193" s="1">
        <v>-5.0717290989793983E-5</v>
      </c>
      <c r="AU193" s="2">
        <v>3.9257588344859999</v>
      </c>
      <c r="AV193" s="2">
        <v>-3.47407820899992E-3</v>
      </c>
      <c r="AW193" s="1">
        <v>-8.8416194361384999E-4</v>
      </c>
      <c r="AX193" s="2">
        <v>3.8100506502339999</v>
      </c>
      <c r="AY193" s="2">
        <v>-0.11918226246099994</v>
      </c>
      <c r="AZ193" s="1">
        <v>-3.0332195904175779E-2</v>
      </c>
      <c r="BA193" s="2">
        <v>3.9303297984039998</v>
      </c>
      <c r="BB193" s="2">
        <v>1.0968857089999062E-3</v>
      </c>
      <c r="BC193" s="1">
        <v>2.7916026699663609E-4</v>
      </c>
      <c r="BD193" s="2">
        <v>3.626669101169</v>
      </c>
      <c r="BE193" s="2">
        <v>-0.30256381152599987</v>
      </c>
      <c r="BF193" s="1">
        <v>-7.7003277293245534E-2</v>
      </c>
      <c r="BG193" s="1"/>
      <c r="BH193" t="s">
        <v>302</v>
      </c>
      <c r="BI193" s="2">
        <v>4.5764576371969996</v>
      </c>
      <c r="BJ193" s="2">
        <v>4.6171684858280004</v>
      </c>
      <c r="BK193" s="2">
        <v>4.0710848631000829E-2</v>
      </c>
      <c r="BL193" s="1">
        <v>8.8957118929949303E-3</v>
      </c>
      <c r="BM193" s="2">
        <v>4.5764576371969996</v>
      </c>
      <c r="BN193" s="2">
        <v>0</v>
      </c>
      <c r="BO193" s="1">
        <v>0</v>
      </c>
      <c r="BP193" s="2">
        <v>4.5764576371969996</v>
      </c>
      <c r="BQ193" s="2">
        <v>0</v>
      </c>
      <c r="BR193" s="1">
        <v>0</v>
      </c>
      <c r="BS193" s="2">
        <v>4.65279047838</v>
      </c>
      <c r="BT193" s="2">
        <v>7.6332841183000433E-2</v>
      </c>
      <c r="BU193" s="1">
        <v>1.6679459799337937E-2</v>
      </c>
      <c r="BV193" s="2">
        <v>4.5764576371969996</v>
      </c>
      <c r="BW193" s="2">
        <v>0</v>
      </c>
      <c r="BX193" s="1">
        <v>0</v>
      </c>
      <c r="BY193" s="2">
        <v>4.6985901830890002</v>
      </c>
      <c r="BZ193" s="2">
        <v>0.12213254589200062</v>
      </c>
      <c r="CA193" s="1">
        <v>2.6687135678765874E-2</v>
      </c>
      <c r="CC193" t="s">
        <v>302</v>
      </c>
      <c r="CE193" s="23">
        <v>3.9292329126949999</v>
      </c>
      <c r="CF193" s="23">
        <v>4.1107858756380002</v>
      </c>
      <c r="CG193" s="23">
        <v>0.18155296294300038</v>
      </c>
      <c r="CH193" s="24">
        <v>4.6205701463107214E-2</v>
      </c>
      <c r="CI193" s="2">
        <v>4.5764576371969996</v>
      </c>
      <c r="CJ193" s="2">
        <v>4.5764576371969996</v>
      </c>
      <c r="CK193" s="2">
        <v>0</v>
      </c>
      <c r="CL193" s="1">
        <v>0</v>
      </c>
      <c r="CN193" s="25" t="s">
        <v>302</v>
      </c>
      <c r="CO193" s="27">
        <v>0</v>
      </c>
      <c r="CP193" s="27">
        <v>0.108442</v>
      </c>
      <c r="CQ193" s="28">
        <f t="shared" si="57"/>
        <v>-8.9794394809322359E-2</v>
      </c>
      <c r="CR193" s="27">
        <f t="shared" si="58"/>
        <v>5.0234151043069994</v>
      </c>
      <c r="CU193" s="30">
        <v>388</v>
      </c>
      <c r="CV193" s="30"/>
      <c r="CW193" s="15" t="s">
        <v>302</v>
      </c>
      <c r="CX193" s="33" t="s">
        <v>971</v>
      </c>
      <c r="CY193" s="34" t="s">
        <v>302</v>
      </c>
      <c r="CZ193" s="34" t="s">
        <v>976</v>
      </c>
      <c r="DA193" s="32"/>
      <c r="DB193" s="32"/>
      <c r="DC193" t="s">
        <v>302</v>
      </c>
      <c r="DD193">
        <v>95398</v>
      </c>
      <c r="DE193" t="s">
        <v>1045</v>
      </c>
      <c r="DF193" s="30">
        <v>251</v>
      </c>
      <c r="DG193" s="39" t="s">
        <v>302</v>
      </c>
      <c r="DK193" s="30">
        <v>391</v>
      </c>
      <c r="DL193" s="30"/>
      <c r="DM193" s="32"/>
      <c r="DN193" s="32" t="s">
        <v>302</v>
      </c>
      <c r="DO193" s="41">
        <v>94847</v>
      </c>
    </row>
    <row r="194" spans="1:119" ht="15.75" x14ac:dyDescent="0.25">
      <c r="A194" t="s">
        <v>542</v>
      </c>
      <c r="B194" t="s">
        <v>308</v>
      </c>
      <c r="C194" s="52">
        <v>3.2633451677950003</v>
      </c>
      <c r="D194" s="52">
        <v>3.1846385638899997</v>
      </c>
      <c r="E194" s="52">
        <v>-7.8706603905000616E-2</v>
      </c>
      <c r="F194" s="53">
        <v>-2.4118381555752386E-2</v>
      </c>
      <c r="G194" s="45">
        <v>3.2472504107690003</v>
      </c>
      <c r="H194" s="45">
        <v>3.3016668712860002</v>
      </c>
      <c r="I194" s="45">
        <v>5.4416460516999887E-2</v>
      </c>
      <c r="J194" s="46">
        <v>1.67577037904241E-2</v>
      </c>
      <c r="K194" s="47">
        <v>3</v>
      </c>
      <c r="L194" s="55">
        <f t="shared" si="49"/>
        <v>3.1563724107690003</v>
      </c>
      <c r="M194" s="55">
        <f t="shared" si="50"/>
        <v>3.2107888712860002</v>
      </c>
      <c r="N194" s="55">
        <f t="shared" si="51"/>
        <v>5.4416460516999887E-2</v>
      </c>
      <c r="O194" s="56">
        <f t="shared" si="52"/>
        <v>1.7240190140852922E-2</v>
      </c>
      <c r="P194" s="54"/>
      <c r="Q194" s="42">
        <f t="shared" si="53"/>
        <v>53.796428805904952</v>
      </c>
      <c r="R194" s="42">
        <f t="shared" si="54"/>
        <v>52.498946009627268</v>
      </c>
      <c r="S194" s="42">
        <f t="shared" si="55"/>
        <v>52.032976884143025</v>
      </c>
      <c r="T194" s="42">
        <f t="shared" si="56"/>
        <v>52.930035299220265</v>
      </c>
      <c r="AB194" t="s">
        <v>308</v>
      </c>
      <c r="AC194" s="2">
        <v>3.2633451677950003</v>
      </c>
      <c r="AD194" s="2">
        <v>3.260364570093</v>
      </c>
      <c r="AE194" s="2">
        <v>-2.9805977020003205E-3</v>
      </c>
      <c r="AF194" s="1">
        <v>-9.1335655554152472E-4</v>
      </c>
      <c r="AG194" s="2">
        <v>3.2472504107690003</v>
      </c>
      <c r="AH194" s="2">
        <v>3.246468590718</v>
      </c>
      <c r="AI194" s="2">
        <v>-7.8182005100035923E-4</v>
      </c>
      <c r="AJ194" s="1">
        <v>-2.4076370840005895E-4</v>
      </c>
      <c r="AM194" t="s">
        <v>308</v>
      </c>
      <c r="AN194" s="2">
        <v>3.2633451677950003</v>
      </c>
      <c r="AO194" s="2">
        <v>3.1666156246369996</v>
      </c>
      <c r="AP194" s="2">
        <v>-9.6729543158000642E-2</v>
      </c>
      <c r="AQ194" s="1">
        <v>-2.9641223402475544E-2</v>
      </c>
      <c r="AR194" s="2">
        <v>3.263219302715</v>
      </c>
      <c r="AS194" s="2">
        <v>-1.2586508000023144E-4</v>
      </c>
      <c r="AT194" s="1">
        <v>-3.8569343274611932E-5</v>
      </c>
      <c r="AU194" s="2">
        <v>3.2609405637859998</v>
      </c>
      <c r="AV194" s="2">
        <v>-2.4046040090004439E-3</v>
      </c>
      <c r="AW194" s="1">
        <v>-7.3685248889108579E-4</v>
      </c>
      <c r="AX194" s="2">
        <v>3.0906958233520001</v>
      </c>
      <c r="AY194" s="2">
        <v>-0.17264934444300017</v>
      </c>
      <c r="AZ194" s="1">
        <v>-5.2905633810001497E-2</v>
      </c>
      <c r="BA194" s="2">
        <v>3.2640383572510001</v>
      </c>
      <c r="BB194" s="2">
        <v>6.9318945599983195E-4</v>
      </c>
      <c r="BC194" s="1">
        <v>2.1241683620865979E-4</v>
      </c>
      <c r="BD194" s="2">
        <v>2.955448049708</v>
      </c>
      <c r="BE194" s="2">
        <v>-0.30789711808700027</v>
      </c>
      <c r="BF194" s="1">
        <v>-9.4350153678362594E-2</v>
      </c>
      <c r="BG194" s="1"/>
      <c r="BH194" t="s">
        <v>308</v>
      </c>
      <c r="BI194" s="2">
        <v>3.2472504107690003</v>
      </c>
      <c r="BJ194" s="2">
        <v>3.2447671666560001</v>
      </c>
      <c r="BK194" s="2">
        <v>-2.4832441130002714E-3</v>
      </c>
      <c r="BL194" s="1">
        <v>-7.6472208757445345E-4</v>
      </c>
      <c r="BM194" s="2">
        <v>3.2472173557959998</v>
      </c>
      <c r="BN194" s="2">
        <v>-3.3054973000545829E-5</v>
      </c>
      <c r="BO194" s="1">
        <v>-1.01793729522442E-5</v>
      </c>
      <c r="BP194" s="2">
        <v>3.2466161318209998</v>
      </c>
      <c r="BQ194" s="2">
        <v>-6.3427894800049955E-4</v>
      </c>
      <c r="BR194" s="1">
        <v>-1.9532800608693809E-4</v>
      </c>
      <c r="BS194" s="2">
        <v>3.2657117887410001</v>
      </c>
      <c r="BT194" s="2">
        <v>1.8461377971999759E-2</v>
      </c>
      <c r="BU194" s="1">
        <v>5.6852338553181718E-3</v>
      </c>
      <c r="BV194" s="2">
        <v>3.2474325214579998</v>
      </c>
      <c r="BW194" s="2">
        <v>1.8211068899942617E-4</v>
      </c>
      <c r="BX194" s="1">
        <v>5.6081504646356936E-5</v>
      </c>
      <c r="BY194" s="2">
        <v>3.2980713630309997</v>
      </c>
      <c r="BZ194" s="2">
        <v>5.0820952261999341E-2</v>
      </c>
      <c r="CA194" s="1">
        <v>1.5650456796759363E-2</v>
      </c>
      <c r="CC194" t="s">
        <v>308</v>
      </c>
      <c r="CE194" s="23">
        <v>3.2633451677950003</v>
      </c>
      <c r="CF194" s="23">
        <v>3.4856240968369998</v>
      </c>
      <c r="CG194" s="23">
        <v>0.22227892904199953</v>
      </c>
      <c r="CH194" s="24">
        <v>6.8113827257871865E-2</v>
      </c>
      <c r="CI194" s="2">
        <v>3.2472504107690003</v>
      </c>
      <c r="CJ194" s="2">
        <v>3.3064624806060001</v>
      </c>
      <c r="CK194" s="2">
        <v>5.9212069836999781E-2</v>
      </c>
      <c r="CL194" s="1">
        <v>1.823452532044716E-2</v>
      </c>
      <c r="CN194" s="25" t="s">
        <v>308</v>
      </c>
      <c r="CO194" s="27">
        <v>0</v>
      </c>
      <c r="CP194" s="27">
        <v>9.0878E-2</v>
      </c>
      <c r="CQ194" s="28">
        <f t="shared" ref="CQ194:CQ220" si="59">CH250-CO194-CP194</f>
        <v>-9.5904220281181674E-2</v>
      </c>
      <c r="CR194" s="27">
        <f t="shared" ref="CR194:CR220" si="60">CI250-CO194-CP194</f>
        <v>113.124499029142</v>
      </c>
      <c r="CU194" s="30">
        <v>394</v>
      </c>
      <c r="CV194" s="30"/>
      <c r="CW194" s="15" t="s">
        <v>308</v>
      </c>
      <c r="CX194" s="33" t="s">
        <v>971</v>
      </c>
      <c r="CY194" s="34" t="s">
        <v>1050</v>
      </c>
      <c r="CZ194" s="34" t="s">
        <v>976</v>
      </c>
      <c r="DA194" s="32"/>
      <c r="DB194" s="32"/>
      <c r="DC194" t="s">
        <v>308</v>
      </c>
      <c r="DD194">
        <v>60661</v>
      </c>
      <c r="DE194" t="s">
        <v>1045</v>
      </c>
      <c r="DF194" s="30">
        <v>252</v>
      </c>
      <c r="DG194" s="39" t="s">
        <v>308</v>
      </c>
      <c r="DK194" s="30">
        <v>397</v>
      </c>
      <c r="DL194" s="30"/>
      <c r="DM194" s="32"/>
      <c r="DN194" s="32" t="s">
        <v>308</v>
      </c>
      <c r="DO194" s="41">
        <v>60231</v>
      </c>
    </row>
    <row r="195" spans="1:119" ht="15.75" x14ac:dyDescent="0.25">
      <c r="A195" t="s">
        <v>543</v>
      </c>
      <c r="B195" t="s">
        <v>344</v>
      </c>
      <c r="C195" s="52">
        <v>5.6534494018450001</v>
      </c>
      <c r="D195" s="52">
        <v>5.4604569389340005</v>
      </c>
      <c r="E195" s="52">
        <v>-0.19299246291099958</v>
      </c>
      <c r="F195" s="53">
        <v>-3.4137116863205072E-2</v>
      </c>
      <c r="G195" s="45">
        <v>5.92159643871</v>
      </c>
      <c r="H195" s="45">
        <v>6.0860770890149993</v>
      </c>
      <c r="I195" s="45">
        <v>0.16448065030499937</v>
      </c>
      <c r="J195" s="46">
        <v>2.7776403206029848E-2</v>
      </c>
      <c r="K195" s="47">
        <v>2</v>
      </c>
      <c r="L195" s="55">
        <f t="shared" si="49"/>
        <v>5.7765604387099998</v>
      </c>
      <c r="M195" s="55">
        <f t="shared" si="50"/>
        <v>5.9410410890149992</v>
      </c>
      <c r="N195" s="55">
        <f t="shared" si="51"/>
        <v>0.16448065030499937</v>
      </c>
      <c r="O195" s="56">
        <f t="shared" si="52"/>
        <v>2.8473804100235568E-2</v>
      </c>
      <c r="P195" s="54"/>
      <c r="Q195" s="42">
        <f t="shared" si="53"/>
        <v>49.423448279933211</v>
      </c>
      <c r="R195" s="42">
        <f t="shared" si="54"/>
        <v>47.736274250218564</v>
      </c>
      <c r="S195" s="42">
        <f t="shared" si="55"/>
        <v>50.499706601304332</v>
      </c>
      <c r="T195" s="42">
        <f t="shared" si="56"/>
        <v>51.937625354189244</v>
      </c>
      <c r="AB195" t="s">
        <v>344</v>
      </c>
      <c r="AC195" s="2">
        <v>5.6534494018450001</v>
      </c>
      <c r="AD195" s="2">
        <v>5.648436784367</v>
      </c>
      <c r="AE195" s="2">
        <v>-5.012617478000081E-3</v>
      </c>
      <c r="AF195" s="1">
        <v>-8.866476237258294E-4</v>
      </c>
      <c r="AG195" s="2">
        <v>5.92159643871</v>
      </c>
      <c r="AH195" s="2">
        <v>5.92159643871</v>
      </c>
      <c r="AI195" s="2">
        <v>0</v>
      </c>
      <c r="AJ195" s="1">
        <v>0</v>
      </c>
      <c r="AM195" t="s">
        <v>344</v>
      </c>
      <c r="AN195" s="2">
        <v>5.6534494018450001</v>
      </c>
      <c r="AO195" s="2">
        <v>5.4702431595809999</v>
      </c>
      <c r="AP195" s="2">
        <v>-0.18320624226400017</v>
      </c>
      <c r="AQ195" s="1">
        <v>-3.2406099222221908E-2</v>
      </c>
      <c r="AR195" s="2">
        <v>5.653237886226</v>
      </c>
      <c r="AS195" s="2">
        <v>-2.1151561900012439E-4</v>
      </c>
      <c r="AT195" s="1">
        <v>-3.7413551261482306E-5</v>
      </c>
      <c r="AU195" s="2">
        <v>5.6495396579609993</v>
      </c>
      <c r="AV195" s="2">
        <v>-3.9097438840007825E-3</v>
      </c>
      <c r="AW195" s="1">
        <v>-6.9156785638248394E-4</v>
      </c>
      <c r="AX195" s="2">
        <v>5.4001182863499997</v>
      </c>
      <c r="AY195" s="2">
        <v>-0.25333111549500043</v>
      </c>
      <c r="AZ195" s="1">
        <v>-4.4810008454718983E-2</v>
      </c>
      <c r="BA195" s="2">
        <v>5.6546140552760003</v>
      </c>
      <c r="BB195" s="2">
        <v>1.16465343100014E-3</v>
      </c>
      <c r="BC195" s="1">
        <v>2.0600758018990246E-4</v>
      </c>
      <c r="BD195" s="2">
        <v>5.1409493871979999</v>
      </c>
      <c r="BE195" s="2">
        <v>-0.51250001464700023</v>
      </c>
      <c r="BF195" s="1">
        <v>-9.0652622535145735E-2</v>
      </c>
      <c r="BG195" s="1"/>
      <c r="BH195" t="s">
        <v>344</v>
      </c>
      <c r="BI195" s="2">
        <v>5.92159643871</v>
      </c>
      <c r="BJ195" s="2">
        <v>5.9742302468080002</v>
      </c>
      <c r="BK195" s="2">
        <v>5.2633808098000223E-2</v>
      </c>
      <c r="BL195" s="1">
        <v>8.8884490259971728E-3</v>
      </c>
      <c r="BM195" s="2">
        <v>5.92159643871</v>
      </c>
      <c r="BN195" s="2">
        <v>0</v>
      </c>
      <c r="BO195" s="1">
        <v>0</v>
      </c>
      <c r="BP195" s="2">
        <v>5.92159643871</v>
      </c>
      <c r="BQ195" s="2">
        <v>0</v>
      </c>
      <c r="BR195" s="1">
        <v>0</v>
      </c>
      <c r="BS195" s="2">
        <v>6.0202848288930007</v>
      </c>
      <c r="BT195" s="2">
        <v>9.8688390183000685E-2</v>
      </c>
      <c r="BU195" s="1">
        <v>1.6665841923618089E-2</v>
      </c>
      <c r="BV195" s="2">
        <v>5.92159643871</v>
      </c>
      <c r="BW195" s="2">
        <v>0</v>
      </c>
      <c r="BX195" s="1">
        <v>0</v>
      </c>
      <c r="BY195" s="2">
        <v>6.0794978630029997</v>
      </c>
      <c r="BZ195" s="2">
        <v>0.15790142429299969</v>
      </c>
      <c r="CA195" s="1">
        <v>2.666534707782248E-2</v>
      </c>
      <c r="CC195" t="s">
        <v>344</v>
      </c>
      <c r="CE195" s="23">
        <v>5.6534494018450001</v>
      </c>
      <c r="CF195" s="23">
        <v>5.9598884254779998</v>
      </c>
      <c r="CG195" s="23">
        <v>0.30643902363299969</v>
      </c>
      <c r="CH195" s="24">
        <v>5.4203903113202619E-2</v>
      </c>
      <c r="CI195" s="2">
        <v>5.92159643871</v>
      </c>
      <c r="CJ195" s="2">
        <v>5.9691890086470005</v>
      </c>
      <c r="CK195" s="2">
        <v>4.7592569937000562E-2</v>
      </c>
      <c r="CL195" s="1">
        <v>8.0371181031324117E-3</v>
      </c>
      <c r="CN195" s="25" t="s">
        <v>344</v>
      </c>
      <c r="CO195" s="27">
        <v>0</v>
      </c>
      <c r="CP195" s="27">
        <v>0.145036</v>
      </c>
      <c r="CQ195" s="28">
        <f t="shared" si="59"/>
        <v>-0.14725753904765476</v>
      </c>
      <c r="CR195" s="27">
        <f t="shared" si="60"/>
        <v>152.96377054684001</v>
      </c>
      <c r="CU195" s="30">
        <v>435</v>
      </c>
      <c r="CV195" s="30"/>
      <c r="CW195" s="15" t="s">
        <v>344</v>
      </c>
      <c r="CX195" s="33" t="s">
        <v>971</v>
      </c>
      <c r="CY195" s="34" t="s">
        <v>344</v>
      </c>
      <c r="CZ195" s="34" t="s">
        <v>976</v>
      </c>
      <c r="DA195" s="32"/>
      <c r="DB195" s="32"/>
      <c r="DC195" t="s">
        <v>344</v>
      </c>
      <c r="DD195">
        <v>114388</v>
      </c>
      <c r="DE195" t="s">
        <v>1045</v>
      </c>
      <c r="DF195" s="30">
        <v>253</v>
      </c>
      <c r="DG195" s="39" t="s">
        <v>344</v>
      </c>
      <c r="DK195" s="30">
        <v>433</v>
      </c>
      <c r="DL195" s="30"/>
      <c r="DM195" s="32"/>
      <c r="DN195" s="32" t="s">
        <v>344</v>
      </c>
      <c r="DO195" s="41">
        <v>113458</v>
      </c>
    </row>
    <row r="196" spans="1:119" ht="15.75" x14ac:dyDescent="0.25">
      <c r="A196" t="s">
        <v>544</v>
      </c>
      <c r="B196" t="s">
        <v>345</v>
      </c>
      <c r="C196" s="52">
        <v>6.0518044210230002</v>
      </c>
      <c r="D196" s="52">
        <v>5.8100954412000005</v>
      </c>
      <c r="E196" s="52">
        <v>-0.24170897982299966</v>
      </c>
      <c r="F196" s="53">
        <v>-3.9939985334513019E-2</v>
      </c>
      <c r="G196" s="45">
        <v>6.2742973987069997</v>
      </c>
      <c r="H196" s="45">
        <v>6.4470281531750002</v>
      </c>
      <c r="I196" s="45">
        <v>0.17273075446800057</v>
      </c>
      <c r="J196" s="46">
        <v>2.7529895937606772E-2</v>
      </c>
      <c r="K196" s="47">
        <v>1</v>
      </c>
      <c r="L196" s="55">
        <f t="shared" si="49"/>
        <v>6.1353963987069999</v>
      </c>
      <c r="M196" s="55">
        <f t="shared" si="50"/>
        <v>6.3081271531750005</v>
      </c>
      <c r="N196" s="55">
        <f t="shared" si="51"/>
        <v>0.17273075446800057</v>
      </c>
      <c r="O196" s="56">
        <f t="shared" si="52"/>
        <v>2.8153153153136542E-2</v>
      </c>
      <c r="P196" s="54"/>
      <c r="Q196" s="42">
        <f t="shared" si="53"/>
        <v>52.919354148103778</v>
      </c>
      <c r="R196" s="42">
        <f t="shared" si="54"/>
        <v>50.805755919516614</v>
      </c>
      <c r="S196" s="42">
        <f t="shared" si="55"/>
        <v>53.650315224048825</v>
      </c>
      <c r="T196" s="42">
        <f t="shared" si="56"/>
        <v>55.16074076526553</v>
      </c>
      <c r="AB196" t="s">
        <v>345</v>
      </c>
      <c r="AC196" s="2">
        <v>6.0518044210230002</v>
      </c>
      <c r="AD196" s="2">
        <v>6.0494846561399997</v>
      </c>
      <c r="AE196" s="2">
        <v>-2.3197648830004525E-3</v>
      </c>
      <c r="AF196" s="1">
        <v>-3.8331788696639973E-4</v>
      </c>
      <c r="AG196" s="2">
        <v>6.2742973987069997</v>
      </c>
      <c r="AH196" s="2">
        <v>6.2742973987069997</v>
      </c>
      <c r="AI196" s="2">
        <v>0</v>
      </c>
      <c r="AJ196" s="1">
        <v>0</v>
      </c>
      <c r="AM196" t="s">
        <v>345</v>
      </c>
      <c r="AN196" s="2">
        <v>6.0518044210230002</v>
      </c>
      <c r="AO196" s="2">
        <v>5.9026007599999994</v>
      </c>
      <c r="AP196" s="2">
        <v>-0.14920366102300076</v>
      </c>
      <c r="AQ196" s="1">
        <v>-2.4654408940363491E-2</v>
      </c>
      <c r="AR196" s="2">
        <v>6.0517064484300001</v>
      </c>
      <c r="AS196" s="2">
        <v>-9.7972593000150709E-5</v>
      </c>
      <c r="AT196" s="1">
        <v>-1.618898863615116E-5</v>
      </c>
      <c r="AU196" s="2">
        <v>6.0499216844619994</v>
      </c>
      <c r="AV196" s="2">
        <v>-1.8827365610007973E-3</v>
      </c>
      <c r="AW196" s="1">
        <v>-3.111033387761957E-4</v>
      </c>
      <c r="AX196" s="2">
        <v>5.8404027424890002</v>
      </c>
      <c r="AY196" s="2">
        <v>-0.21140167853400005</v>
      </c>
      <c r="AZ196" s="1">
        <v>-3.4932007683464529E-2</v>
      </c>
      <c r="BA196" s="2">
        <v>6.0523440161769999</v>
      </c>
      <c r="BB196" s="2">
        <v>5.395951539997057E-4</v>
      </c>
      <c r="BC196" s="1">
        <v>8.916268875531378E-5</v>
      </c>
      <c r="BD196" s="2">
        <v>5.6243517904229998</v>
      </c>
      <c r="BE196" s="2">
        <v>-0.42745263060000038</v>
      </c>
      <c r="BF196" s="1">
        <v>-7.0632261200493915E-2</v>
      </c>
      <c r="BG196" s="1"/>
      <c r="BH196" t="s">
        <v>345</v>
      </c>
      <c r="BI196" s="2">
        <v>6.2742973987069997</v>
      </c>
      <c r="BJ196" s="2">
        <v>6.3295712401360005</v>
      </c>
      <c r="BK196" s="2">
        <v>5.5273841429000825E-2</v>
      </c>
      <c r="BL196" s="1">
        <v>8.8095666999131409E-3</v>
      </c>
      <c r="BM196" s="2">
        <v>6.2742973987069997</v>
      </c>
      <c r="BN196" s="2">
        <v>0</v>
      </c>
      <c r="BO196" s="1">
        <v>0</v>
      </c>
      <c r="BP196" s="2">
        <v>6.2742973987069997</v>
      </c>
      <c r="BQ196" s="2">
        <v>0</v>
      </c>
      <c r="BR196" s="1">
        <v>0</v>
      </c>
      <c r="BS196" s="2">
        <v>6.3779358513869999</v>
      </c>
      <c r="BT196" s="2">
        <v>0.10363845268000027</v>
      </c>
      <c r="BU196" s="1">
        <v>1.6517937562436549E-2</v>
      </c>
      <c r="BV196" s="2">
        <v>6.2742973987069997</v>
      </c>
      <c r="BW196" s="2">
        <v>0</v>
      </c>
      <c r="BX196" s="1">
        <v>0</v>
      </c>
      <c r="BY196" s="2">
        <v>6.4401189229960005</v>
      </c>
      <c r="BZ196" s="2">
        <v>0.16582152428900088</v>
      </c>
      <c r="CA196" s="1">
        <v>2.6428700100057927E-2</v>
      </c>
      <c r="CC196" t="s">
        <v>345</v>
      </c>
      <c r="CE196" s="23">
        <v>6.0518044210230002</v>
      </c>
      <c r="CF196" s="23">
        <v>6.2304557616569998</v>
      </c>
      <c r="CG196" s="23">
        <v>0.17865134063399957</v>
      </c>
      <c r="CH196" s="24">
        <v>2.9520342728425492E-2</v>
      </c>
      <c r="CI196" s="2">
        <v>6.2742973987069997</v>
      </c>
      <c r="CJ196" s="2">
        <v>6.2989751331820001</v>
      </c>
      <c r="CK196" s="2">
        <v>2.4677734475000435E-2</v>
      </c>
      <c r="CL196" s="1">
        <v>3.9331470771669184E-3</v>
      </c>
      <c r="CN196" s="25" t="s">
        <v>345</v>
      </c>
      <c r="CO196" s="27">
        <v>0</v>
      </c>
      <c r="CP196" s="27">
        <v>0.138901</v>
      </c>
      <c r="CQ196" s="28">
        <f t="shared" si="59"/>
        <v>-0.15140461411481457</v>
      </c>
      <c r="CR196" s="27">
        <f t="shared" si="60"/>
        <v>179.24486189899199</v>
      </c>
      <c r="CU196" s="30">
        <v>436</v>
      </c>
      <c r="CV196" s="30"/>
      <c r="CW196" s="15" t="s">
        <v>345</v>
      </c>
      <c r="CX196" s="33" t="s">
        <v>971</v>
      </c>
      <c r="CY196" s="34" t="s">
        <v>345</v>
      </c>
      <c r="CZ196" s="34" t="s">
        <v>976</v>
      </c>
      <c r="DA196" s="32"/>
      <c r="DB196" s="32"/>
      <c r="DC196" t="s">
        <v>345</v>
      </c>
      <c r="DD196">
        <v>114359</v>
      </c>
      <c r="DE196" t="s">
        <v>1045</v>
      </c>
      <c r="DF196" s="30">
        <v>254</v>
      </c>
      <c r="DG196" s="39" t="s">
        <v>345</v>
      </c>
      <c r="DK196" s="30">
        <v>434</v>
      </c>
      <c r="DL196" s="30"/>
      <c r="DM196" s="32"/>
      <c r="DN196" s="32" t="s">
        <v>345</v>
      </c>
      <c r="DO196" s="41">
        <v>113746</v>
      </c>
    </row>
    <row r="197" spans="1:119" ht="15.75" x14ac:dyDescent="0.25">
      <c r="B197" t="s">
        <v>365</v>
      </c>
      <c r="C197" s="52">
        <v>6.8117742357699997</v>
      </c>
      <c r="D197" s="52">
        <v>6.8924202876680001</v>
      </c>
      <c r="E197" s="52">
        <v>8.0646051898000337E-2</v>
      </c>
      <c r="F197" s="53">
        <v>1.1839213853346997E-2</v>
      </c>
      <c r="G197" s="45">
        <v>7.4886829919640006</v>
      </c>
      <c r="H197" s="45">
        <v>7.6946488138099998</v>
      </c>
      <c r="I197" s="45">
        <v>0.20596582184599921</v>
      </c>
      <c r="J197" s="46">
        <v>2.7503610723944145E-2</v>
      </c>
      <c r="K197" s="47">
        <v>1</v>
      </c>
      <c r="L197" s="55">
        <f t="shared" si="49"/>
        <v>7.3159059919640006</v>
      </c>
      <c r="M197" s="55">
        <f t="shared" si="50"/>
        <v>7.5218718138099998</v>
      </c>
      <c r="N197" s="55">
        <f t="shared" si="51"/>
        <v>0.20596582184599921</v>
      </c>
      <c r="O197" s="56">
        <f t="shared" si="52"/>
        <v>2.8153153153175823E-2</v>
      </c>
      <c r="P197" s="54"/>
      <c r="Q197" s="42">
        <f t="shared" si="53"/>
        <v>54.137320668314466</v>
      </c>
      <c r="R197" s="42">
        <f t="shared" si="54"/>
        <v>54.77826398515387</v>
      </c>
      <c r="S197" s="42">
        <f t="shared" si="55"/>
        <v>58.143962932063843</v>
      </c>
      <c r="T197" s="42">
        <f t="shared" si="56"/>
        <v>59.78089882542281</v>
      </c>
      <c r="AB197" t="s">
        <v>365</v>
      </c>
      <c r="AC197" s="2">
        <v>6.8117742357699997</v>
      </c>
      <c r="AD197" s="2">
        <v>6.8067332054479994</v>
      </c>
      <c r="AE197" s="2">
        <v>-5.0410303220003172E-3</v>
      </c>
      <c r="AF197" s="1">
        <v>-7.4004659395915547E-4</v>
      </c>
      <c r="AG197" s="2">
        <v>7.4886829919640006</v>
      </c>
      <c r="AH197" s="2">
        <v>7.4886829919640006</v>
      </c>
      <c r="AI197" s="2">
        <v>0</v>
      </c>
      <c r="AJ197" s="1">
        <v>0</v>
      </c>
      <c r="AM197" t="s">
        <v>365</v>
      </c>
      <c r="AN197" s="2">
        <v>6.8117742357699997</v>
      </c>
      <c r="AO197" s="2">
        <v>6.6944394980819997</v>
      </c>
      <c r="AP197" s="2">
        <v>-0.11733473768800007</v>
      </c>
      <c r="AQ197" s="1">
        <v>-1.7225282815723941E-2</v>
      </c>
      <c r="AR197" s="2">
        <v>6.8115613320610002</v>
      </c>
      <c r="AS197" s="2">
        <v>-2.1290370899951228E-4</v>
      </c>
      <c r="AT197" s="1">
        <v>-3.1255250340140746E-5</v>
      </c>
      <c r="AU197" s="2">
        <v>6.8076815287960004</v>
      </c>
      <c r="AV197" s="2">
        <v>-4.0927069739993271E-3</v>
      </c>
      <c r="AW197" s="1">
        <v>-6.0082833522398581E-4</v>
      </c>
      <c r="AX197" s="2">
        <v>6.6536797987940002</v>
      </c>
      <c r="AY197" s="2">
        <v>-0.15809443697599956</v>
      </c>
      <c r="AZ197" s="1">
        <v>-2.3208995410595644E-2</v>
      </c>
      <c r="BA197" s="2">
        <v>6.8129468295890003</v>
      </c>
      <c r="BB197" s="2">
        <v>1.1725938190005891E-3</v>
      </c>
      <c r="BC197" s="1">
        <v>1.7214220237116236E-4</v>
      </c>
      <c r="BD197" s="2">
        <v>6.4930953704380006</v>
      </c>
      <c r="BE197" s="2">
        <v>-0.31867886533199918</v>
      </c>
      <c r="BF197" s="1">
        <v>-4.6783533085778477E-2</v>
      </c>
      <c r="BG197" s="1"/>
      <c r="BH197" t="s">
        <v>365</v>
      </c>
      <c r="BI197" s="2">
        <v>7.4886829919640006</v>
      </c>
      <c r="BJ197" s="2">
        <v>7.5545920549550001</v>
      </c>
      <c r="BK197" s="2">
        <v>6.5909062990999523E-2</v>
      </c>
      <c r="BL197" s="1">
        <v>8.8011554316994867E-3</v>
      </c>
      <c r="BM197" s="2">
        <v>7.4886829919640006</v>
      </c>
      <c r="BN197" s="2">
        <v>0</v>
      </c>
      <c r="BO197" s="1">
        <v>0</v>
      </c>
      <c r="BP197" s="2">
        <v>7.4886829919640006</v>
      </c>
      <c r="BQ197" s="2">
        <v>0</v>
      </c>
      <c r="BR197" s="1">
        <v>0</v>
      </c>
      <c r="BS197" s="2">
        <v>7.6122624850719998</v>
      </c>
      <c r="BT197" s="2">
        <v>0.12357949310799921</v>
      </c>
      <c r="BU197" s="1">
        <v>1.6502166434419856E-2</v>
      </c>
      <c r="BV197" s="2">
        <v>7.4886829919640006</v>
      </c>
      <c r="BW197" s="2">
        <v>0</v>
      </c>
      <c r="BX197" s="1">
        <v>0</v>
      </c>
      <c r="BY197" s="2">
        <v>7.6864101809359999</v>
      </c>
      <c r="BZ197" s="2">
        <v>0.19772718897199937</v>
      </c>
      <c r="CA197" s="1">
        <v>2.6403466294965032E-2</v>
      </c>
      <c r="CC197" t="s">
        <v>365</v>
      </c>
      <c r="CE197" s="23">
        <v>6.8117742357699997</v>
      </c>
      <c r="CF197" s="23">
        <v>7.2006866541269998</v>
      </c>
      <c r="CG197" s="23">
        <v>0.38891241835700008</v>
      </c>
      <c r="CH197" s="24">
        <v>5.7094143889082898E-2</v>
      </c>
      <c r="CI197" s="2">
        <v>7.4886829919640006</v>
      </c>
      <c r="CJ197" s="2">
        <v>7.4886829919640006</v>
      </c>
      <c r="CK197" s="2">
        <v>0</v>
      </c>
      <c r="CL197" s="1">
        <v>0</v>
      </c>
      <c r="CN197" s="25" t="s">
        <v>365</v>
      </c>
      <c r="CO197" s="27">
        <v>0</v>
      </c>
      <c r="CP197" s="27">
        <v>0.17277699999999999</v>
      </c>
      <c r="CQ197" s="28">
        <f t="shared" si="59"/>
        <v>-0.21559840861617868</v>
      </c>
      <c r="CR197" s="27">
        <f t="shared" si="60"/>
        <v>65.57595623979401</v>
      </c>
      <c r="CU197" s="30">
        <v>459</v>
      </c>
      <c r="CV197" s="30"/>
      <c r="CW197" s="15" t="s">
        <v>365</v>
      </c>
      <c r="CX197" s="33" t="s">
        <v>971</v>
      </c>
      <c r="CY197" s="34" t="s">
        <v>365</v>
      </c>
      <c r="CZ197" s="34" t="s">
        <v>976</v>
      </c>
      <c r="DA197" s="32"/>
      <c r="DB197" s="32"/>
      <c r="DC197" t="s">
        <v>365</v>
      </c>
      <c r="DD197">
        <v>125824</v>
      </c>
      <c r="DE197" t="s">
        <v>1045</v>
      </c>
      <c r="DF197" s="30">
        <v>255</v>
      </c>
      <c r="DG197" s="39" t="s">
        <v>365</v>
      </c>
      <c r="DK197" s="30">
        <v>454</v>
      </c>
      <c r="DL197" s="30"/>
      <c r="DM197" s="32"/>
      <c r="DN197" s="32" t="s">
        <v>365</v>
      </c>
      <c r="DO197" s="41">
        <v>125483</v>
      </c>
    </row>
    <row r="198" spans="1:119" ht="15.75" x14ac:dyDescent="0.25">
      <c r="A198" t="s">
        <v>545</v>
      </c>
      <c r="B198" t="s">
        <v>397</v>
      </c>
      <c r="C198" s="52">
        <v>3.504228872408</v>
      </c>
      <c r="D198" s="52">
        <v>3.2231625329010001</v>
      </c>
      <c r="E198" s="52">
        <v>-0.28106633950699988</v>
      </c>
      <c r="F198" s="53">
        <v>-8.0207757467011448E-2</v>
      </c>
      <c r="G198" s="45">
        <v>3.247334033939</v>
      </c>
      <c r="H198" s="45">
        <v>3.2407807075589998</v>
      </c>
      <c r="I198" s="45">
        <v>-6.5533263800001684E-3</v>
      </c>
      <c r="J198" s="46">
        <v>-2.0180635288852672E-3</v>
      </c>
      <c r="K198" s="47">
        <v>4</v>
      </c>
      <c r="L198" s="55">
        <f t="shared" si="49"/>
        <v>3.0930340339389999</v>
      </c>
      <c r="M198" s="55">
        <f t="shared" si="50"/>
        <v>3.0864807075589997</v>
      </c>
      <c r="N198" s="55">
        <f t="shared" si="51"/>
        <v>-6.5533263800001684E-3</v>
      </c>
      <c r="O198" s="56">
        <f t="shared" si="52"/>
        <v>-2.118737236025322E-3</v>
      </c>
      <c r="P198" s="54"/>
      <c r="Q198" s="42">
        <f t="shared" si="53"/>
        <v>56.558134097420833</v>
      </c>
      <c r="R198" s="42">
        <f t="shared" si="54"/>
        <v>52.021732994948195</v>
      </c>
      <c r="S198" s="42">
        <f t="shared" si="55"/>
        <v>49.921463474272898</v>
      </c>
      <c r="T198" s="42">
        <f t="shared" si="56"/>
        <v>49.815693010733071</v>
      </c>
      <c r="AB198" t="s">
        <v>397</v>
      </c>
      <c r="AC198" s="2">
        <v>3.504228872408</v>
      </c>
      <c r="AD198" s="2">
        <v>3.5045006273210002</v>
      </c>
      <c r="AE198" s="2">
        <v>2.717549130002439E-4</v>
      </c>
      <c r="AF198" s="1">
        <v>7.7550560449980588E-5</v>
      </c>
      <c r="AG198" s="2">
        <v>3.247334033939</v>
      </c>
      <c r="AH198" s="2">
        <v>3.24724617621</v>
      </c>
      <c r="AI198" s="2">
        <v>-8.7857728999995999E-5</v>
      </c>
      <c r="AJ198" s="1">
        <v>-2.7055340806262857E-5</v>
      </c>
      <c r="AM198" t="s">
        <v>397</v>
      </c>
      <c r="AN198" s="2">
        <v>3.504228872408</v>
      </c>
      <c r="AO198" s="2">
        <v>3.4072982871240001</v>
      </c>
      <c r="AP198" s="2">
        <v>-9.6930585283999893E-2</v>
      </c>
      <c r="AQ198" s="1">
        <v>-2.7661031517439708E-2</v>
      </c>
      <c r="AR198" s="2">
        <v>3.5042402443070002</v>
      </c>
      <c r="AS198" s="2">
        <v>1.1371899000245378E-5</v>
      </c>
      <c r="AT198" s="1">
        <v>3.2451929980335312E-6</v>
      </c>
      <c r="AU198" s="2">
        <v>3.504359873251</v>
      </c>
      <c r="AV198" s="2">
        <v>1.3100084299999537E-4</v>
      </c>
      <c r="AW198" s="1">
        <v>3.73836435261078E-5</v>
      </c>
      <c r="AX198" s="2">
        <v>3.342967818315</v>
      </c>
      <c r="AY198" s="2">
        <v>-0.16126105409299996</v>
      </c>
      <c r="AZ198" s="1">
        <v>-4.6018984479796902E-2</v>
      </c>
      <c r="BA198" s="2">
        <v>3.5041664057959996</v>
      </c>
      <c r="BB198" s="2">
        <v>-6.2466612000378063E-5</v>
      </c>
      <c r="BC198" s="1">
        <v>-1.7826065098725386E-5</v>
      </c>
      <c r="BD198" s="2">
        <v>3.1979115209370002</v>
      </c>
      <c r="BE198" s="2">
        <v>-0.30631735147099981</v>
      </c>
      <c r="BF198" s="1">
        <v>-8.7413625828756961E-2</v>
      </c>
      <c r="BG198" s="1"/>
      <c r="BH198" t="s">
        <v>397</v>
      </c>
      <c r="BI198" s="2">
        <v>3.247334033939</v>
      </c>
      <c r="BJ198" s="2">
        <v>3.2439737240670001</v>
      </c>
      <c r="BK198" s="2">
        <v>-3.360309871999867E-3</v>
      </c>
      <c r="BL198" s="1">
        <v>-1.0347903347423203E-3</v>
      </c>
      <c r="BM198" s="2">
        <v>3.2473302782669999</v>
      </c>
      <c r="BN198" s="2">
        <v>-3.7556720000608834E-6</v>
      </c>
      <c r="BO198" s="1">
        <v>-1.1565400912899842E-6</v>
      </c>
      <c r="BP198" s="2">
        <v>3.2472278703209998</v>
      </c>
      <c r="BQ198" s="2">
        <v>-1.0616361800019902E-4</v>
      </c>
      <c r="BR198" s="1">
        <v>-3.2692546221191505E-5</v>
      </c>
      <c r="BS198" s="2">
        <v>3.2475175026719998</v>
      </c>
      <c r="BT198" s="2">
        <v>1.8346873299979194E-4</v>
      </c>
      <c r="BU198" s="1">
        <v>5.6498263216009624E-5</v>
      </c>
      <c r="BV198" s="2">
        <v>3.247354789694</v>
      </c>
      <c r="BW198" s="2">
        <v>2.0755755000045895E-5</v>
      </c>
      <c r="BX198" s="1">
        <v>6.3916291897046601E-6</v>
      </c>
      <c r="BY198" s="2">
        <v>3.232761899827</v>
      </c>
      <c r="BZ198" s="2">
        <v>-1.4572134111999979E-2</v>
      </c>
      <c r="CA198" s="1">
        <v>-4.4874145867661334E-3</v>
      </c>
      <c r="CC198" t="s">
        <v>397</v>
      </c>
      <c r="CE198" s="23">
        <v>3.504228872408</v>
      </c>
      <c r="CF198" s="23">
        <v>3.5282660772680003</v>
      </c>
      <c r="CG198" s="23">
        <v>2.4037204860000383E-2</v>
      </c>
      <c r="CH198" s="24">
        <v>6.8594848496533111E-3</v>
      </c>
      <c r="CI198" s="2">
        <v>3.247334033939</v>
      </c>
      <c r="CJ198" s="2">
        <v>3.259369664002</v>
      </c>
      <c r="CK198" s="2">
        <v>1.2035630063000013E-2</v>
      </c>
      <c r="CL198" s="1">
        <v>3.7063110653882607E-3</v>
      </c>
      <c r="CN198" s="25" t="s">
        <v>397</v>
      </c>
      <c r="CO198" s="27">
        <v>0</v>
      </c>
      <c r="CP198" s="27">
        <v>0.15429999999999999</v>
      </c>
      <c r="CQ198" s="27">
        <f t="shared" si="59"/>
        <v>-0.15024917706295371</v>
      </c>
      <c r="CR198" s="27">
        <f t="shared" si="60"/>
        <v>201.357427398754</v>
      </c>
      <c r="CU198" s="30">
        <v>495</v>
      </c>
      <c r="CV198" s="30"/>
      <c r="CW198" s="15" t="s">
        <v>397</v>
      </c>
      <c r="CX198" s="33" t="s">
        <v>971</v>
      </c>
      <c r="CY198" s="34" t="s">
        <v>397</v>
      </c>
      <c r="CZ198" s="34" t="s">
        <v>976</v>
      </c>
      <c r="DA198" s="32"/>
      <c r="DB198" s="32"/>
      <c r="DC198" t="s">
        <v>397</v>
      </c>
      <c r="DD198">
        <v>61958</v>
      </c>
      <c r="DE198" t="s">
        <v>1045</v>
      </c>
      <c r="DF198" s="30">
        <v>256</v>
      </c>
      <c r="DG198" s="39" t="s">
        <v>397</v>
      </c>
      <c r="DK198" s="30">
        <v>486</v>
      </c>
      <c r="DL198" s="30"/>
      <c r="DM198" s="32"/>
      <c r="DN198" s="32" t="s">
        <v>397</v>
      </c>
      <c r="DO198" s="41">
        <v>61684</v>
      </c>
    </row>
    <row r="199" spans="1:119" ht="15.75" x14ac:dyDescent="0.25">
      <c r="A199" t="s">
        <v>546</v>
      </c>
      <c r="B199" t="s">
        <v>398</v>
      </c>
      <c r="C199" s="52">
        <v>7.1559533350429998</v>
      </c>
      <c r="D199" s="52">
        <v>6.4220078803890006</v>
      </c>
      <c r="E199" s="52">
        <v>-0.73394545465399919</v>
      </c>
      <c r="F199" s="53">
        <v>-0.10256431537358382</v>
      </c>
      <c r="G199" s="45">
        <v>6.9470867453969998</v>
      </c>
      <c r="H199" s="45">
        <v>6.9848638387650004</v>
      </c>
      <c r="I199" s="45">
        <v>3.7777093368000614E-2</v>
      </c>
      <c r="J199" s="46">
        <v>5.4378323968721073E-3</v>
      </c>
      <c r="K199" s="47">
        <v>3</v>
      </c>
      <c r="L199" s="55">
        <f t="shared" si="49"/>
        <v>6.7009447453969999</v>
      </c>
      <c r="M199" s="55">
        <f t="shared" si="50"/>
        <v>6.7387218387650005</v>
      </c>
      <c r="N199" s="55">
        <f t="shared" si="51"/>
        <v>3.7777093368000614E-2</v>
      </c>
      <c r="O199" s="56">
        <f t="shared" si="52"/>
        <v>5.6375772078930183E-3</v>
      </c>
      <c r="P199" s="54"/>
      <c r="Q199" s="42">
        <f t="shared" si="53"/>
        <v>46.344746902944813</v>
      </c>
      <c r="R199" s="42">
        <f t="shared" si="54"/>
        <v>41.591429665682263</v>
      </c>
      <c r="S199" s="42">
        <f t="shared" si="55"/>
        <v>43.397933677857864</v>
      </c>
      <c r="T199" s="42">
        <f t="shared" si="56"/>
        <v>43.642592879629809</v>
      </c>
      <c r="AB199" t="s">
        <v>398</v>
      </c>
      <c r="AC199" s="2">
        <v>7.1559533350429998</v>
      </c>
      <c r="AD199" s="2">
        <v>7.1571175964129994</v>
      </c>
      <c r="AE199" s="2">
        <v>1.1642613699995863E-3</v>
      </c>
      <c r="AF199" s="1">
        <v>1.6269828986979976E-4</v>
      </c>
      <c r="AG199" s="2">
        <v>6.9470867453969998</v>
      </c>
      <c r="AH199" s="2">
        <v>6.9472043213959997</v>
      </c>
      <c r="AI199" s="2">
        <v>1.1757599899997473E-4</v>
      </c>
      <c r="AJ199" s="1">
        <v>1.6924504228751457E-5</v>
      </c>
      <c r="AM199" t="s">
        <v>398</v>
      </c>
      <c r="AN199" s="2">
        <v>7.1559533350429998</v>
      </c>
      <c r="AO199" s="2">
        <v>6.9746406103969996</v>
      </c>
      <c r="AP199" s="2">
        <v>-0.18131272464600023</v>
      </c>
      <c r="AQ199" s="1">
        <v>-2.533732630117979E-2</v>
      </c>
      <c r="AR199" s="2">
        <v>7.1560027588330009</v>
      </c>
      <c r="AS199" s="2">
        <v>4.9423790001057455E-5</v>
      </c>
      <c r="AT199" s="1">
        <v>6.9066674539403589E-6</v>
      </c>
      <c r="AU199" s="2">
        <v>7.1571129548399997</v>
      </c>
      <c r="AV199" s="2">
        <v>1.1596197969998556E-3</v>
      </c>
      <c r="AW199" s="1">
        <v>1.6204965889326717E-4</v>
      </c>
      <c r="AX199" s="2">
        <v>6.8899056097370002</v>
      </c>
      <c r="AY199" s="2">
        <v>-0.26604772530599963</v>
      </c>
      <c r="AZ199" s="1">
        <v>-3.7178515964204642E-2</v>
      </c>
      <c r="BA199" s="2">
        <v>7.1556807314109996</v>
      </c>
      <c r="BB199" s="2">
        <v>-2.7260363200021231E-4</v>
      </c>
      <c r="BC199" s="1">
        <v>-3.8094663175800914E-5</v>
      </c>
      <c r="BD199" s="2">
        <v>6.6140849293189996</v>
      </c>
      <c r="BE199" s="2">
        <v>-0.54186840572400019</v>
      </c>
      <c r="BF199" s="1">
        <v>-7.5722741660492421E-2</v>
      </c>
      <c r="BG199" s="1"/>
      <c r="BH199" t="s">
        <v>398</v>
      </c>
      <c r="BI199" s="2">
        <v>6.9470867453969998</v>
      </c>
      <c r="BJ199" s="2">
        <v>6.9473364148050001</v>
      </c>
      <c r="BK199" s="2">
        <v>2.4966940800030812E-4</v>
      </c>
      <c r="BL199" s="1">
        <v>3.5938720380270776E-5</v>
      </c>
      <c r="BM199" s="2">
        <v>6.9470917630099995</v>
      </c>
      <c r="BN199" s="2">
        <v>5.0176129997581143E-6</v>
      </c>
      <c r="BO199" s="1">
        <v>7.2226145773732905E-7</v>
      </c>
      <c r="BP199" s="2">
        <v>6.9472216823030006</v>
      </c>
      <c r="BQ199" s="2">
        <v>1.3493690600085984E-4</v>
      </c>
      <c r="BR199" s="1">
        <v>1.9423523981511578E-5</v>
      </c>
      <c r="BS199" s="2">
        <v>6.9668722259499996</v>
      </c>
      <c r="BT199" s="2">
        <v>1.9785480552999779E-2</v>
      </c>
      <c r="BU199" s="1">
        <v>2.8480255505819387E-3</v>
      </c>
      <c r="BV199" s="2">
        <v>6.9470590286039995</v>
      </c>
      <c r="BW199" s="2">
        <v>-2.771679300028751E-5</v>
      </c>
      <c r="BX199" s="1">
        <v>-3.9897001456980654E-6</v>
      </c>
      <c r="BY199" s="2">
        <v>6.9773176776909995</v>
      </c>
      <c r="BZ199" s="2">
        <v>3.0230932293999757E-2</v>
      </c>
      <c r="CA199" s="1">
        <v>4.3515985048020551E-3</v>
      </c>
      <c r="CC199" t="s">
        <v>398</v>
      </c>
      <c r="CE199" s="23">
        <v>7.1559533350429998</v>
      </c>
      <c r="CF199" s="23">
        <v>6.9584943744740002</v>
      </c>
      <c r="CG199" s="23">
        <v>-0.19745896056899959</v>
      </c>
      <c r="CH199" s="24">
        <v>-2.7593662412810166E-2</v>
      </c>
      <c r="CI199" s="2">
        <v>6.9470867453969998</v>
      </c>
      <c r="CJ199" s="2">
        <v>6.9022387390120006</v>
      </c>
      <c r="CK199" s="2">
        <v>-4.4848006384999195E-2</v>
      </c>
      <c r="CL199" s="1">
        <v>-6.4556565980286029E-3</v>
      </c>
      <c r="CN199" s="25" t="s">
        <v>398</v>
      </c>
      <c r="CO199" s="27">
        <v>0</v>
      </c>
      <c r="CP199" s="27">
        <v>0.246142</v>
      </c>
      <c r="CQ199" s="28">
        <f t="shared" si="59"/>
        <v>-0.24516224103314085</v>
      </c>
      <c r="CR199" s="27">
        <f t="shared" si="60"/>
        <v>248.102659016248</v>
      </c>
      <c r="CU199" s="30">
        <v>496</v>
      </c>
      <c r="CV199" s="30"/>
      <c r="CW199" s="15" t="s">
        <v>398</v>
      </c>
      <c r="CX199" s="33" t="s">
        <v>971</v>
      </c>
      <c r="CY199" s="34" t="s">
        <v>398</v>
      </c>
      <c r="CZ199" s="34" t="s">
        <v>976</v>
      </c>
      <c r="DA199" s="32"/>
      <c r="DB199" s="32"/>
      <c r="DC199" t="s">
        <v>398</v>
      </c>
      <c r="DD199">
        <v>154407</v>
      </c>
      <c r="DE199" t="s">
        <v>1045</v>
      </c>
      <c r="DF199" s="30">
        <v>257</v>
      </c>
      <c r="DG199" s="39" t="s">
        <v>398</v>
      </c>
      <c r="DK199" s="30">
        <v>487</v>
      </c>
      <c r="DL199" s="30"/>
      <c r="DM199" s="32"/>
      <c r="DN199" s="32" t="s">
        <v>398</v>
      </c>
      <c r="DO199" s="41">
        <v>153140</v>
      </c>
    </row>
    <row r="200" spans="1:119" ht="15.75" x14ac:dyDescent="0.25">
      <c r="A200" t="s">
        <v>547</v>
      </c>
      <c r="B200" t="s">
        <v>403</v>
      </c>
      <c r="C200" s="52">
        <v>5.5327943169239999</v>
      </c>
      <c r="D200" s="52">
        <v>4.9045027559590002</v>
      </c>
      <c r="E200" s="52">
        <v>-0.62829156096499972</v>
      </c>
      <c r="F200" s="53">
        <v>-0.11355772959843252</v>
      </c>
      <c r="G200" s="45">
        <v>5.2460907824970002</v>
      </c>
      <c r="H200" s="45">
        <v>5.2234150500640002</v>
      </c>
      <c r="I200" s="45">
        <v>-2.2675732433000029E-2</v>
      </c>
      <c r="J200" s="46">
        <v>-4.322405648917684E-3</v>
      </c>
      <c r="K200" s="47">
        <v>4</v>
      </c>
      <c r="L200" s="55">
        <f t="shared" si="49"/>
        <v>5.0363247824970001</v>
      </c>
      <c r="M200" s="55">
        <f t="shared" si="50"/>
        <v>5.0136490500640001</v>
      </c>
      <c r="N200" s="55">
        <f t="shared" si="51"/>
        <v>-2.2675732433000029E-2</v>
      </c>
      <c r="O200" s="56">
        <f t="shared" si="52"/>
        <v>-4.5024364814211688E-3</v>
      </c>
      <c r="P200" s="54"/>
      <c r="Q200" s="42">
        <f t="shared" si="53"/>
        <v>52.638134496470364</v>
      </c>
      <c r="R200" s="42">
        <f t="shared" si="54"/>
        <v>46.660667452754254</v>
      </c>
      <c r="S200" s="42">
        <f t="shared" si="55"/>
        <v>47.914801469860144</v>
      </c>
      <c r="T200" s="42">
        <f t="shared" si="56"/>
        <v>47.699068119722199</v>
      </c>
      <c r="AB200" t="s">
        <v>403</v>
      </c>
      <c r="AC200" s="2">
        <v>5.5327943169239999</v>
      </c>
      <c r="AD200" s="2">
        <v>5.533638343861</v>
      </c>
      <c r="AE200" s="2">
        <v>8.4402693700003084E-4</v>
      </c>
      <c r="AF200" s="1">
        <v>1.5254984889249854E-4</v>
      </c>
      <c r="AG200" s="2">
        <v>5.2460907824970002</v>
      </c>
      <c r="AH200" s="2">
        <v>5.2461130306360007</v>
      </c>
      <c r="AI200" s="2">
        <v>2.2248139000424771E-5</v>
      </c>
      <c r="AJ200" s="1">
        <v>4.2408985896037517E-6</v>
      </c>
      <c r="AM200" t="s">
        <v>403</v>
      </c>
      <c r="AN200" s="2">
        <v>5.5327943169239999</v>
      </c>
      <c r="AO200" s="2">
        <v>5.3626067825379993</v>
      </c>
      <c r="AP200" s="2">
        <v>-0.17018753438600065</v>
      </c>
      <c r="AQ200" s="1">
        <v>-3.0759779713014478E-2</v>
      </c>
      <c r="AR200" s="2">
        <v>5.5328299142039992</v>
      </c>
      <c r="AS200" s="2">
        <v>3.5597279999244336E-5</v>
      </c>
      <c r="AT200" s="1">
        <v>6.4338701133995741E-6</v>
      </c>
      <c r="AU200" s="2">
        <v>5.533437496795</v>
      </c>
      <c r="AV200" s="2">
        <v>6.4317987100004359E-4</v>
      </c>
      <c r="AW200" s="1">
        <v>1.1624865016808079E-4</v>
      </c>
      <c r="AX200" s="2">
        <v>5.2014535839120004</v>
      </c>
      <c r="AY200" s="2">
        <v>-0.33134073301199951</v>
      </c>
      <c r="AZ200" s="1">
        <v>-5.9886689081948552E-2</v>
      </c>
      <c r="BA200" s="2">
        <v>5.532598338154</v>
      </c>
      <c r="BB200" s="2">
        <v>-1.9597876999988273E-4</v>
      </c>
      <c r="BC200" s="1">
        <v>-3.5421300481099148E-5</v>
      </c>
      <c r="BD200" s="2">
        <v>4.9454561464270004</v>
      </c>
      <c r="BE200" s="2">
        <v>-0.58733817049699955</v>
      </c>
      <c r="BF200" s="1">
        <v>-0.10615579341173391</v>
      </c>
      <c r="BG200" s="1"/>
      <c r="BH200" t="s">
        <v>403</v>
      </c>
      <c r="BI200" s="2">
        <v>5.2460907824970002</v>
      </c>
      <c r="BJ200" s="2">
        <v>5.2379012654129999</v>
      </c>
      <c r="BK200" s="2">
        <v>-8.1895170840002862E-3</v>
      </c>
      <c r="BL200" s="1">
        <v>-1.5610704090984664E-3</v>
      </c>
      <c r="BM200" s="2">
        <v>5.2460916930090002</v>
      </c>
      <c r="BN200" s="2">
        <v>9.1051200001857069E-7</v>
      </c>
      <c r="BO200" s="1">
        <v>1.7356009222264948E-7</v>
      </c>
      <c r="BP200" s="2">
        <v>5.2460832565500004</v>
      </c>
      <c r="BQ200" s="2">
        <v>-7.5259469998201212E-6</v>
      </c>
      <c r="BR200" s="1">
        <v>-1.4345819223963124E-6</v>
      </c>
      <c r="BS200" s="2">
        <v>5.2286540523829999</v>
      </c>
      <c r="BT200" s="2">
        <v>-1.7436730114000376E-2</v>
      </c>
      <c r="BU200" s="1">
        <v>-3.3237568385541651E-3</v>
      </c>
      <c r="BV200" s="2">
        <v>5.2460858135070003</v>
      </c>
      <c r="BW200" s="2">
        <v>-4.9689899999094678E-6</v>
      </c>
      <c r="BX200" s="1">
        <v>-9.4717956778177605E-7</v>
      </c>
      <c r="BY200" s="2">
        <v>5.2177370783199999</v>
      </c>
      <c r="BZ200" s="2">
        <v>-2.8353704177000338E-2</v>
      </c>
      <c r="CA200" s="1">
        <v>-5.4047299889661317E-3</v>
      </c>
      <c r="CC200" t="s">
        <v>403</v>
      </c>
      <c r="CE200" s="23">
        <v>5.5327943169239999</v>
      </c>
      <c r="CF200" s="23">
        <v>5.4888003550839999</v>
      </c>
      <c r="CG200" s="23">
        <v>-4.399396184000004E-2</v>
      </c>
      <c r="CH200" s="24">
        <v>-7.9514905705836587E-3</v>
      </c>
      <c r="CI200" s="2">
        <v>5.2460907824970002</v>
      </c>
      <c r="CJ200" s="2">
        <v>5.2416671742350003</v>
      </c>
      <c r="CK200" s="2">
        <v>-4.4236082619999451E-3</v>
      </c>
      <c r="CL200" s="1">
        <v>-8.432199223007774E-4</v>
      </c>
      <c r="CN200" s="25" t="s">
        <v>403</v>
      </c>
      <c r="CO200" s="27">
        <v>0</v>
      </c>
      <c r="CP200" s="27">
        <v>0.20976600000000001</v>
      </c>
      <c r="CQ200" s="28">
        <f t="shared" si="59"/>
        <v>-0.22835821955616442</v>
      </c>
      <c r="CR200" s="27">
        <f t="shared" si="60"/>
        <v>116.577802510257</v>
      </c>
      <c r="CU200" s="30">
        <v>501</v>
      </c>
      <c r="CV200" s="30"/>
      <c r="CW200" s="15" t="s">
        <v>403</v>
      </c>
      <c r="CX200" s="33" t="s">
        <v>971</v>
      </c>
      <c r="CY200" s="34" t="s">
        <v>403</v>
      </c>
      <c r="CZ200" s="34" t="s">
        <v>976</v>
      </c>
      <c r="DA200" s="32"/>
      <c r="DB200" s="32"/>
      <c r="DC200" t="s">
        <v>403</v>
      </c>
      <c r="DD200">
        <v>105110</v>
      </c>
      <c r="DE200" t="s">
        <v>1045</v>
      </c>
      <c r="DF200" s="30">
        <v>258</v>
      </c>
      <c r="DG200" s="39" t="s">
        <v>403</v>
      </c>
      <c r="DK200" s="30">
        <v>492</v>
      </c>
      <c r="DL200" s="30"/>
      <c r="DM200" s="32"/>
      <c r="DN200" s="32" t="s">
        <v>403</v>
      </c>
      <c r="DO200" s="41">
        <v>104302</v>
      </c>
    </row>
    <row r="201" spans="1:119" ht="15.75" x14ac:dyDescent="0.25">
      <c r="A201" t="s">
        <v>925</v>
      </c>
      <c r="B201" t="s">
        <v>265</v>
      </c>
      <c r="C201" s="52">
        <v>4.9581838702049996</v>
      </c>
      <c r="D201" s="52">
        <v>4.31335150481</v>
      </c>
      <c r="E201" s="52">
        <v>-0.64483236539499966</v>
      </c>
      <c r="F201" s="53">
        <v>-0.13005414528290549</v>
      </c>
      <c r="G201" s="45">
        <v>4.8026557430290007</v>
      </c>
      <c r="H201" s="45">
        <v>4.8461269439999999</v>
      </c>
      <c r="I201" s="45">
        <v>4.3471200970999213E-2</v>
      </c>
      <c r="J201" s="46">
        <v>9.0514921945211574E-3</v>
      </c>
      <c r="K201" s="47">
        <v>1</v>
      </c>
      <c r="L201" s="55">
        <f t="shared" si="49"/>
        <v>4.6977597430290006</v>
      </c>
      <c r="M201" s="55">
        <f t="shared" si="50"/>
        <v>4.7412309439999998</v>
      </c>
      <c r="N201" s="55">
        <f t="shared" si="51"/>
        <v>4.3471200970999213E-2</v>
      </c>
      <c r="O201" s="56">
        <f t="shared" si="52"/>
        <v>9.2536024294358754E-3</v>
      </c>
      <c r="P201" s="54"/>
      <c r="Q201" s="42">
        <f t="shared" si="53"/>
        <v>54.134554757124135</v>
      </c>
      <c r="R201" s="42">
        <f t="shared" si="54"/>
        <v>47.094131507915712</v>
      </c>
      <c r="S201" s="42">
        <f t="shared" si="55"/>
        <v>51.29118618876516</v>
      </c>
      <c r="T201" s="42">
        <f t="shared" si="56"/>
        <v>51.765814433890156</v>
      </c>
      <c r="AB201" t="s">
        <v>265</v>
      </c>
      <c r="AC201" s="2">
        <v>4.9581838702049996</v>
      </c>
      <c r="AD201" s="2">
        <v>4.9610111874219998</v>
      </c>
      <c r="AE201" s="2">
        <v>2.8273172170001359E-3</v>
      </c>
      <c r="AF201" s="1">
        <v>5.702324260280485E-4</v>
      </c>
      <c r="AG201" s="2">
        <v>4.8026557430290007</v>
      </c>
      <c r="AH201" s="2">
        <v>4.8032605420509995</v>
      </c>
      <c r="AI201" s="2">
        <v>6.0479902199883639E-4</v>
      </c>
      <c r="AJ201" s="1">
        <v>1.259301216575215E-4</v>
      </c>
      <c r="AM201" t="s">
        <v>265</v>
      </c>
      <c r="AN201" s="2">
        <v>4.9581838702049996</v>
      </c>
      <c r="AO201" s="2">
        <v>4.8081888867110001</v>
      </c>
      <c r="AP201" s="2">
        <v>-0.14999498349399953</v>
      </c>
      <c r="AQ201" s="1">
        <v>-3.025200101903399E-2</v>
      </c>
      <c r="AR201" s="2">
        <v>4.958303148673</v>
      </c>
      <c r="AS201" s="2">
        <v>1.1927846800041664E-4</v>
      </c>
      <c r="AT201" s="1">
        <v>2.4056886780095347E-5</v>
      </c>
      <c r="AU201" s="2">
        <v>4.9603680294669994</v>
      </c>
      <c r="AV201" s="2">
        <v>2.1841592619997741E-3</v>
      </c>
      <c r="AW201" s="1">
        <v>4.4051598713894984E-4</v>
      </c>
      <c r="AX201" s="2">
        <v>4.7087625885610001</v>
      </c>
      <c r="AY201" s="2">
        <v>-0.24942128164399957</v>
      </c>
      <c r="AZ201" s="1">
        <v>-5.0304968144250582E-2</v>
      </c>
      <c r="BA201" s="2">
        <v>4.9575271346480001</v>
      </c>
      <c r="BB201" s="2">
        <v>-6.5673555699952146E-4</v>
      </c>
      <c r="BC201" s="1">
        <v>-1.3245486133461369E-4</v>
      </c>
      <c r="BD201" s="2">
        <v>4.4768818669819996</v>
      </c>
      <c r="BE201" s="2">
        <v>-0.48130200322299999</v>
      </c>
      <c r="BF201" s="1">
        <v>-9.7072237702854738E-2</v>
      </c>
      <c r="BG201" s="1"/>
      <c r="BH201" t="s">
        <v>265</v>
      </c>
      <c r="BI201" s="2">
        <v>4.8026557430290007</v>
      </c>
      <c r="BJ201" s="2">
        <v>4.796530243856</v>
      </c>
      <c r="BK201" s="2">
        <v>-6.1254991730006481E-3</v>
      </c>
      <c r="BL201" s="1">
        <v>-1.2754399858644332E-3</v>
      </c>
      <c r="BM201" s="2">
        <v>4.8026812721840004</v>
      </c>
      <c r="BN201" s="2">
        <v>2.5529154999759385E-5</v>
      </c>
      <c r="BO201" s="1">
        <v>5.3156329259732301E-6</v>
      </c>
      <c r="BP201" s="2">
        <v>4.8031112098569997</v>
      </c>
      <c r="BQ201" s="2">
        <v>4.5546682799901816E-4</v>
      </c>
      <c r="BR201" s="1">
        <v>9.4836451407145521E-5</v>
      </c>
      <c r="BS201" s="2">
        <v>4.799131613318</v>
      </c>
      <c r="BT201" s="2">
        <v>-3.5241297110006897E-3</v>
      </c>
      <c r="BU201" s="1">
        <v>-7.3378769988165888E-4</v>
      </c>
      <c r="BV201" s="2">
        <v>4.8025151596520006</v>
      </c>
      <c r="BW201" s="2">
        <v>-1.4058337700006973E-4</v>
      </c>
      <c r="BX201" s="1">
        <v>-2.927200793105458E-5</v>
      </c>
      <c r="BY201" s="2">
        <v>4.8409339199649999</v>
      </c>
      <c r="BZ201" s="2">
        <v>3.827817693599922E-2</v>
      </c>
      <c r="CA201" s="1">
        <v>7.9702104385806858E-3</v>
      </c>
      <c r="CC201" t="s">
        <v>265</v>
      </c>
      <c r="CE201" s="23">
        <v>4.9581838702049996</v>
      </c>
      <c r="CF201" s="23">
        <v>4.7959310659280003</v>
      </c>
      <c r="CG201" s="23">
        <v>-0.16225280427699929</v>
      </c>
      <c r="CH201" s="24">
        <v>-3.2724241077870884E-2</v>
      </c>
      <c r="CI201" s="2">
        <v>4.8026557430290007</v>
      </c>
      <c r="CJ201" s="2">
        <v>4.7642048494160001</v>
      </c>
      <c r="CK201" s="2">
        <v>-3.8450893613000581E-2</v>
      </c>
      <c r="CL201" s="1">
        <v>-8.0061731821631406E-3</v>
      </c>
      <c r="CN201" s="25" t="s">
        <v>265</v>
      </c>
      <c r="CO201" s="27">
        <v>0</v>
      </c>
      <c r="CP201" s="27">
        <v>0.104896</v>
      </c>
      <c r="CQ201" s="28">
        <f t="shared" si="59"/>
        <v>-0.13111131944385446</v>
      </c>
      <c r="CR201" s="27">
        <f t="shared" si="60"/>
        <v>115.206758000433</v>
      </c>
      <c r="CU201" s="30">
        <v>348</v>
      </c>
      <c r="CV201" s="30"/>
      <c r="CW201" s="15" t="s">
        <v>265</v>
      </c>
      <c r="CX201" s="33" t="s">
        <v>961</v>
      </c>
      <c r="CY201" s="34" t="s">
        <v>265</v>
      </c>
      <c r="CZ201" s="34" t="s">
        <v>962</v>
      </c>
      <c r="DA201" s="32"/>
      <c r="DB201" s="32"/>
      <c r="DC201" t="s">
        <v>265</v>
      </c>
      <c r="DD201">
        <v>91590</v>
      </c>
      <c r="DE201" t="s">
        <v>1045</v>
      </c>
      <c r="DF201" s="30">
        <v>259</v>
      </c>
      <c r="DG201" s="39" t="s">
        <v>265</v>
      </c>
      <c r="DK201" s="30">
        <v>354</v>
      </c>
      <c r="DL201" s="30"/>
      <c r="DM201" s="32"/>
      <c r="DN201" s="32" t="s">
        <v>265</v>
      </c>
      <c r="DO201" s="41">
        <v>91075</v>
      </c>
    </row>
    <row r="202" spans="1:119" ht="15.75" x14ac:dyDescent="0.25">
      <c r="A202" t="s">
        <v>548</v>
      </c>
      <c r="B202" t="s">
        <v>272</v>
      </c>
      <c r="C202" s="52">
        <v>3.4672575323780004</v>
      </c>
      <c r="D202" s="52">
        <v>2.8599814268120003</v>
      </c>
      <c r="E202" s="52">
        <v>-0.60727610556600009</v>
      </c>
      <c r="F202" s="53">
        <v>-0.17514594745129963</v>
      </c>
      <c r="G202" s="45">
        <v>4.1598995803810004</v>
      </c>
      <c r="H202" s="45">
        <v>4.2767364271290003</v>
      </c>
      <c r="I202" s="45">
        <v>0.11683684674799988</v>
      </c>
      <c r="J202" s="46">
        <v>2.8086458456600273E-2</v>
      </c>
      <c r="K202" s="47">
        <v>4</v>
      </c>
      <c r="L202" s="55">
        <f t="shared" si="49"/>
        <v>4.0098405803810007</v>
      </c>
      <c r="M202" s="55">
        <f t="shared" si="50"/>
        <v>4.1266774271290005</v>
      </c>
      <c r="N202" s="55">
        <f t="shared" si="51"/>
        <v>0.11683684674799988</v>
      </c>
      <c r="O202" s="56">
        <f t="shared" si="52"/>
        <v>2.9137529137604385E-2</v>
      </c>
      <c r="P202" s="54"/>
      <c r="Q202" s="42">
        <f t="shared" si="53"/>
        <v>38.523371543242526</v>
      </c>
      <c r="R202" s="42">
        <f t="shared" si="54"/>
        <v>31.776159135282882</v>
      </c>
      <c r="S202" s="42">
        <f t="shared" si="55"/>
        <v>44.551804146271287</v>
      </c>
      <c r="T202" s="42">
        <f t="shared" si="56"/>
        <v>45.849933637716113</v>
      </c>
      <c r="AB202" t="s">
        <v>272</v>
      </c>
      <c r="AC202" s="2">
        <v>3.4672575323780004</v>
      </c>
      <c r="AD202" s="2">
        <v>3.4684234452860001</v>
      </c>
      <c r="AE202" s="2">
        <v>1.1659129079997221E-3</v>
      </c>
      <c r="AF202" s="1">
        <v>3.3626371768239751E-4</v>
      </c>
      <c r="AG202" s="2">
        <v>4.1598995803810004</v>
      </c>
      <c r="AH202" s="2">
        <v>4.1598995803810004</v>
      </c>
      <c r="AI202" s="2">
        <v>0</v>
      </c>
      <c r="AJ202" s="1">
        <v>0</v>
      </c>
      <c r="AM202" t="s">
        <v>272</v>
      </c>
      <c r="AN202" s="2">
        <v>3.4672575323780004</v>
      </c>
      <c r="AO202" s="2">
        <v>3.336329744935</v>
      </c>
      <c r="AP202" s="2">
        <v>-0.13092778744300038</v>
      </c>
      <c r="AQ202" s="1">
        <v>-3.7761194898379598E-2</v>
      </c>
      <c r="AR202" s="2">
        <v>3.4673071451630002</v>
      </c>
      <c r="AS202" s="2">
        <v>4.9612784999819581E-5</v>
      </c>
      <c r="AT202" s="1">
        <v>1.4308941443352467E-5</v>
      </c>
      <c r="AU202" s="2">
        <v>3.4685198553249998</v>
      </c>
      <c r="AV202" s="2">
        <v>1.2623229469994612E-3</v>
      </c>
      <c r="AW202" s="1">
        <v>3.6406956657001005E-4</v>
      </c>
      <c r="AX202" s="2">
        <v>3.304646256232</v>
      </c>
      <c r="AY202" s="2">
        <v>-0.16261127614600035</v>
      </c>
      <c r="AZ202" s="1">
        <v>-4.6899105309455992E-2</v>
      </c>
      <c r="BA202" s="2">
        <v>3.4669837006269999</v>
      </c>
      <c r="BB202" s="2">
        <v>-2.7383175100048618E-4</v>
      </c>
      <c r="BC202" s="1">
        <v>-7.897646726364745E-5</v>
      </c>
      <c r="BD202" s="2">
        <v>3.103799330378</v>
      </c>
      <c r="BE202" s="2">
        <v>-0.36345820200000034</v>
      </c>
      <c r="BF202" s="1">
        <v>-0.10482584538527902</v>
      </c>
      <c r="BG202" s="1"/>
      <c r="BH202" t="s">
        <v>272</v>
      </c>
      <c r="BI202" s="2">
        <v>4.1598995803810004</v>
      </c>
      <c r="BJ202" s="2">
        <v>4.1972873713399999</v>
      </c>
      <c r="BK202" s="2">
        <v>3.7387790958999467E-2</v>
      </c>
      <c r="BL202" s="1">
        <v>8.9876667060254292E-3</v>
      </c>
      <c r="BM202" s="2">
        <v>4.1598995803810004</v>
      </c>
      <c r="BN202" s="2">
        <v>0</v>
      </c>
      <c r="BO202" s="1">
        <v>0</v>
      </c>
      <c r="BP202" s="2">
        <v>4.1598995803810004</v>
      </c>
      <c r="BQ202" s="2">
        <v>0</v>
      </c>
      <c r="BR202" s="1">
        <v>0</v>
      </c>
      <c r="BS202" s="2">
        <v>4.2300016884299998</v>
      </c>
      <c r="BT202" s="2">
        <v>7.0102108048999412E-2</v>
      </c>
      <c r="BU202" s="1">
        <v>1.6851875074008118E-2</v>
      </c>
      <c r="BV202" s="2">
        <v>4.1598995803810004</v>
      </c>
      <c r="BW202" s="2">
        <v>0</v>
      </c>
      <c r="BX202" s="1">
        <v>0</v>
      </c>
      <c r="BY202" s="2">
        <v>4.2720629532589998</v>
      </c>
      <c r="BZ202" s="2">
        <v>0.11216337287799938</v>
      </c>
      <c r="CA202" s="1">
        <v>2.6963000118316909E-2</v>
      </c>
      <c r="CC202" t="s">
        <v>272</v>
      </c>
      <c r="CE202" s="23">
        <v>3.4672575323780004</v>
      </c>
      <c r="CF202" s="23">
        <v>3.2187782515639998</v>
      </c>
      <c r="CG202" s="23">
        <v>-0.24847928081400061</v>
      </c>
      <c r="CH202" s="24">
        <v>-7.1664500976246326E-2</v>
      </c>
      <c r="CI202" s="2">
        <v>4.1598995803810004</v>
      </c>
      <c r="CJ202" s="2">
        <v>4.1598995803810004</v>
      </c>
      <c r="CK202" s="2">
        <v>0</v>
      </c>
      <c r="CL202" s="1">
        <v>0</v>
      </c>
      <c r="CN202" s="25" t="s">
        <v>272</v>
      </c>
      <c r="CO202" s="27">
        <v>0</v>
      </c>
      <c r="CP202" s="27">
        <v>0.150059</v>
      </c>
      <c r="CQ202" s="28">
        <f t="shared" si="59"/>
        <v>-0.15983922292511599</v>
      </c>
      <c r="CR202" s="27">
        <f t="shared" si="60"/>
        <v>125.356797270729</v>
      </c>
      <c r="CU202" s="30">
        <v>355</v>
      </c>
      <c r="CV202" s="30"/>
      <c r="CW202" s="15" t="s">
        <v>272</v>
      </c>
      <c r="CX202" s="33" t="s">
        <v>961</v>
      </c>
      <c r="CY202" s="34" t="s">
        <v>272</v>
      </c>
      <c r="CZ202" s="34" t="s">
        <v>962</v>
      </c>
      <c r="DA202" s="32"/>
      <c r="DB202" s="32"/>
      <c r="DC202" t="s">
        <v>272</v>
      </c>
      <c r="DD202">
        <v>90004</v>
      </c>
      <c r="DE202" t="s">
        <v>1045</v>
      </c>
      <c r="DF202" s="30">
        <v>260</v>
      </c>
      <c r="DG202" s="39" t="s">
        <v>272</v>
      </c>
      <c r="DK202" s="30">
        <v>361</v>
      </c>
      <c r="DL202" s="30"/>
      <c r="DM202" s="32"/>
      <c r="DN202" s="32" t="s">
        <v>272</v>
      </c>
      <c r="DO202" s="41">
        <v>89222</v>
      </c>
    </row>
    <row r="203" spans="1:119" ht="15.75" x14ac:dyDescent="0.25">
      <c r="B203" t="s">
        <v>273</v>
      </c>
      <c r="C203" s="52">
        <v>5.3628585496139998</v>
      </c>
      <c r="D203" s="52">
        <v>4.7313276791810006</v>
      </c>
      <c r="E203" s="52">
        <v>-0.63153087043299916</v>
      </c>
      <c r="F203" s="53">
        <v>-0.11776012076217349</v>
      </c>
      <c r="G203" s="45">
        <v>5.4187381248479998</v>
      </c>
      <c r="H203" s="45">
        <v>5.5198813185799995</v>
      </c>
      <c r="I203" s="45">
        <v>0.10114319373199976</v>
      </c>
      <c r="J203" s="46">
        <v>1.8665451513185445E-2</v>
      </c>
      <c r="K203" s="47">
        <v>4</v>
      </c>
      <c r="L203" s="55">
        <f t="shared" si="49"/>
        <v>5.2140501248479998</v>
      </c>
      <c r="M203" s="55">
        <f t="shared" si="50"/>
        <v>5.3151933185799995</v>
      </c>
      <c r="N203" s="55">
        <f t="shared" si="51"/>
        <v>0.10114319373199976</v>
      </c>
      <c r="O203" s="56">
        <f t="shared" si="52"/>
        <v>1.9398201265843851E-2</v>
      </c>
      <c r="P203" s="54"/>
      <c r="Q203" s="42">
        <f t="shared" si="53"/>
        <v>62.472141904081823</v>
      </c>
      <c r="R203" s="42">
        <f t="shared" si="54"/>
        <v>55.115414929185505</v>
      </c>
      <c r="S203" s="42">
        <f t="shared" si="55"/>
        <v>60.738666940589908</v>
      </c>
      <c r="T203" s="42">
        <f t="shared" si="56"/>
        <v>61.916887826522526</v>
      </c>
      <c r="AB203" t="s">
        <v>273</v>
      </c>
      <c r="AC203" s="2">
        <v>5.3628585496139998</v>
      </c>
      <c r="AD203" s="2">
        <v>5.3663602486619997</v>
      </c>
      <c r="AE203" s="2">
        <v>3.5016990479999066E-3</v>
      </c>
      <c r="AF203" s="1">
        <v>6.5295383340885371E-4</v>
      </c>
      <c r="AG203" s="2">
        <v>5.4187381248479998</v>
      </c>
      <c r="AH203" s="2">
        <v>5.4195528626579996</v>
      </c>
      <c r="AI203" s="2">
        <v>8.1473780999985479E-4</v>
      </c>
      <c r="AJ203" s="1">
        <v>1.5035563469358631E-4</v>
      </c>
      <c r="AM203" t="s">
        <v>273</v>
      </c>
      <c r="AN203" s="2">
        <v>5.3628585496139998</v>
      </c>
      <c r="AO203" s="2">
        <v>5.2220513705519993</v>
      </c>
      <c r="AP203" s="2">
        <v>-0.14080717906200046</v>
      </c>
      <c r="AQ203" s="1">
        <v>-2.6255993470522411E-2</v>
      </c>
      <c r="AR203" s="2">
        <v>5.3630060629019995</v>
      </c>
      <c r="AS203" s="2">
        <v>1.475132879997787E-4</v>
      </c>
      <c r="AT203" s="1">
        <v>2.7506466306182212E-5</v>
      </c>
      <c r="AU203" s="2">
        <v>5.3653801449769993</v>
      </c>
      <c r="AV203" s="2">
        <v>2.5215953629995624E-3</v>
      </c>
      <c r="AW203" s="1">
        <v>4.7019613507819601E-4</v>
      </c>
      <c r="AX203" s="2">
        <v>5.0631365918140006</v>
      </c>
      <c r="AY203" s="2">
        <v>-0.29972195779999922</v>
      </c>
      <c r="AZ203" s="1">
        <v>-5.5888469745593451E-2</v>
      </c>
      <c r="BA203" s="2">
        <v>5.3620466952459998</v>
      </c>
      <c r="BB203" s="2">
        <v>-8.1185436800002009E-4</v>
      </c>
      <c r="BC203" s="1">
        <v>-1.5138463199974845E-4</v>
      </c>
      <c r="BD203" s="2">
        <v>4.8443181162090001</v>
      </c>
      <c r="BE203" s="2">
        <v>-0.51854043340499967</v>
      </c>
      <c r="BF203" s="1">
        <v>-9.6691051723212504E-2</v>
      </c>
      <c r="BG203" s="1"/>
      <c r="BH203" t="s">
        <v>273</v>
      </c>
      <c r="BI203" s="2">
        <v>5.4187381248479998</v>
      </c>
      <c r="BJ203" s="2">
        <v>5.4198401634069997</v>
      </c>
      <c r="BK203" s="2">
        <v>1.1020385589999293E-3</v>
      </c>
      <c r="BL203" s="1">
        <v>2.0337549695314763E-4</v>
      </c>
      <c r="BM203" s="2">
        <v>5.418772472753</v>
      </c>
      <c r="BN203" s="2">
        <v>3.4347905000231549E-5</v>
      </c>
      <c r="BO203" s="1">
        <v>6.3387276168093173E-6</v>
      </c>
      <c r="BP203" s="2">
        <v>5.4193151973260001</v>
      </c>
      <c r="BQ203" s="2">
        <v>5.770724780003178E-4</v>
      </c>
      <c r="BR203" s="1">
        <v>1.0649573105482103E-4</v>
      </c>
      <c r="BS203" s="2">
        <v>5.4596866037600007</v>
      </c>
      <c r="BT203" s="2">
        <v>4.094847891200093E-2</v>
      </c>
      <c r="BU203" s="1">
        <v>7.5568292780617751E-3</v>
      </c>
      <c r="BV203" s="2">
        <v>5.4185490461689998</v>
      </c>
      <c r="BW203" s="2">
        <v>-1.8907867899997655E-4</v>
      </c>
      <c r="BX203" s="1">
        <v>-3.4893488971711536E-5</v>
      </c>
      <c r="BY203" s="2">
        <v>5.5138618470980001</v>
      </c>
      <c r="BZ203" s="2">
        <v>9.512372225000032E-2</v>
      </c>
      <c r="CA203" s="1">
        <v>1.7554589289673159E-2</v>
      </c>
      <c r="CC203" t="s">
        <v>273</v>
      </c>
      <c r="CE203" s="23">
        <v>5.3628585496139998</v>
      </c>
      <c r="CF203" s="23">
        <v>5.2540562336859997</v>
      </c>
      <c r="CG203" s="23">
        <v>-0.10880231592800005</v>
      </c>
      <c r="CH203" s="24">
        <v>-2.0288119651380936E-2</v>
      </c>
      <c r="CI203" s="2">
        <v>5.4187381248479998</v>
      </c>
      <c r="CJ203" s="2">
        <v>5.3925900186110001</v>
      </c>
      <c r="CK203" s="2">
        <v>-2.6148106236999702E-2</v>
      </c>
      <c r="CL203" s="1">
        <v>-4.8254973085146424E-3</v>
      </c>
      <c r="CN203" s="25" t="s">
        <v>273</v>
      </c>
      <c r="CO203" s="27">
        <v>0</v>
      </c>
      <c r="CP203" s="27">
        <v>0.20468800000000001</v>
      </c>
      <c r="CQ203" s="28">
        <f t="shared" si="59"/>
        <v>-0.2069266747117561</v>
      </c>
      <c r="CR203" s="27">
        <f t="shared" si="60"/>
        <v>176.737123960026</v>
      </c>
      <c r="CU203" s="30">
        <v>356</v>
      </c>
      <c r="CV203" s="30"/>
      <c r="CW203" s="15" t="s">
        <v>273</v>
      </c>
      <c r="CX203" s="33" t="s">
        <v>961</v>
      </c>
      <c r="CY203" s="34" t="s">
        <v>273</v>
      </c>
      <c r="CZ203" s="34" t="s">
        <v>962</v>
      </c>
      <c r="DA203" s="32"/>
      <c r="DB203" s="32"/>
      <c r="DC203" t="s">
        <v>273</v>
      </c>
      <c r="DD203">
        <v>85844</v>
      </c>
      <c r="DE203" t="s">
        <v>1045</v>
      </c>
      <c r="DF203" s="30">
        <v>261</v>
      </c>
      <c r="DG203" s="39" t="s">
        <v>273</v>
      </c>
      <c r="DK203" s="30">
        <v>362</v>
      </c>
      <c r="DL203" s="30"/>
      <c r="DM203" s="32"/>
      <c r="DN203" s="32" t="s">
        <v>273</v>
      </c>
      <c r="DO203" s="41">
        <v>84986</v>
      </c>
    </row>
    <row r="204" spans="1:119" ht="15.75" x14ac:dyDescent="0.25">
      <c r="A204" t="s">
        <v>549</v>
      </c>
      <c r="B204" t="s">
        <v>379</v>
      </c>
      <c r="C204" s="52">
        <v>4.3086489165200001</v>
      </c>
      <c r="D204" s="52">
        <v>2.9515171647780001</v>
      </c>
      <c r="E204" s="52">
        <v>-1.3571317517420001</v>
      </c>
      <c r="F204" s="53">
        <v>-0.31497849512373943</v>
      </c>
      <c r="G204" s="45">
        <v>4.7204179054750002</v>
      </c>
      <c r="H204" s="45">
        <v>4.8488446218350001</v>
      </c>
      <c r="I204" s="45">
        <v>0.12842671635999992</v>
      </c>
      <c r="J204" s="46">
        <v>2.7206641219423296E-2</v>
      </c>
      <c r="K204" s="47">
        <v>4</v>
      </c>
      <c r="L204" s="55">
        <f t="shared" si="49"/>
        <v>4.4076049054749999</v>
      </c>
      <c r="M204" s="55">
        <f t="shared" si="50"/>
        <v>4.5360316218349999</v>
      </c>
      <c r="N204" s="55">
        <f t="shared" si="51"/>
        <v>0.12842671635999992</v>
      </c>
      <c r="O204" s="56">
        <f t="shared" si="52"/>
        <v>2.9137529137530441E-2</v>
      </c>
      <c r="P204" s="54"/>
      <c r="Q204" s="42">
        <f t="shared" si="53"/>
        <v>32.3229476108027</v>
      </c>
      <c r="R204" s="42">
        <f t="shared" si="54"/>
        <v>22.141914214388596</v>
      </c>
      <c r="S204" s="42">
        <f t="shared" si="55"/>
        <v>33.065303116841712</v>
      </c>
      <c r="T204" s="42">
        <f t="shared" si="56"/>
        <v>34.028744349849958</v>
      </c>
      <c r="AB204" t="s">
        <v>379</v>
      </c>
      <c r="AC204" s="2">
        <v>4.3086489165200001</v>
      </c>
      <c r="AD204" s="2">
        <v>4.3135845819430001</v>
      </c>
      <c r="AE204" s="2">
        <v>4.9356654229999464E-3</v>
      </c>
      <c r="AF204" s="1">
        <v>1.1455250865476348E-3</v>
      </c>
      <c r="AG204" s="2">
        <v>4.7204179054750002</v>
      </c>
      <c r="AH204" s="2">
        <v>4.7204179054750002</v>
      </c>
      <c r="AI204" s="2">
        <v>0</v>
      </c>
      <c r="AJ204" s="1">
        <v>0</v>
      </c>
      <c r="AM204" t="s">
        <v>379</v>
      </c>
      <c r="AN204" s="2">
        <v>4.3086489165200001</v>
      </c>
      <c r="AO204" s="2">
        <v>4.0883130777550001</v>
      </c>
      <c r="AP204" s="2">
        <v>-0.22033583876500007</v>
      </c>
      <c r="AQ204" s="1">
        <v>-5.1138034923244667E-2</v>
      </c>
      <c r="AR204" s="2">
        <v>4.3088581306640004</v>
      </c>
      <c r="AS204" s="2">
        <v>2.0921414400021376E-4</v>
      </c>
      <c r="AT204" s="1">
        <v>4.8556786141951749E-5</v>
      </c>
      <c r="AU204" s="2">
        <v>4.3133025113499999</v>
      </c>
      <c r="AV204" s="2">
        <v>4.6535948299997187E-3</v>
      </c>
      <c r="AW204" s="1">
        <v>1.080058951231126E-3</v>
      </c>
      <c r="AX204" s="2">
        <v>3.9991658588780004</v>
      </c>
      <c r="AY204" s="2">
        <v>-0.30948305764199979</v>
      </c>
      <c r="AZ204" s="1">
        <v>-7.1828330327726578E-2</v>
      </c>
      <c r="BA204" s="2">
        <v>4.3074954495800002</v>
      </c>
      <c r="BB204" s="2">
        <v>-1.1534669399999586E-3</v>
      </c>
      <c r="BC204" s="1">
        <v>-2.6770966081209242E-4</v>
      </c>
      <c r="BD204" s="2">
        <v>3.6520052764050002</v>
      </c>
      <c r="BE204" s="2">
        <v>-0.65664364011499998</v>
      </c>
      <c r="BF204" s="1">
        <v>-0.15240128700143812</v>
      </c>
      <c r="BG204" s="1"/>
      <c r="BH204" t="s">
        <v>379</v>
      </c>
      <c r="BI204" s="2">
        <v>4.7204179054750002</v>
      </c>
      <c r="BJ204" s="2">
        <v>4.7615144547100003</v>
      </c>
      <c r="BK204" s="2">
        <v>4.1096549235000168E-2</v>
      </c>
      <c r="BL204" s="1">
        <v>8.7061251901731258E-3</v>
      </c>
      <c r="BM204" s="2">
        <v>4.7204179054750002</v>
      </c>
      <c r="BN204" s="2">
        <v>0</v>
      </c>
      <c r="BO204" s="1">
        <v>0</v>
      </c>
      <c r="BP204" s="2">
        <v>4.7204179054750002</v>
      </c>
      <c r="BQ204" s="2">
        <v>0</v>
      </c>
      <c r="BR204" s="1">
        <v>0</v>
      </c>
      <c r="BS204" s="2">
        <v>4.7974739352909994</v>
      </c>
      <c r="BT204" s="2">
        <v>7.7056029815999239E-2</v>
      </c>
      <c r="BU204" s="1">
        <v>1.6323984731653828E-2</v>
      </c>
      <c r="BV204" s="2">
        <v>4.7204179054750002</v>
      </c>
      <c r="BW204" s="2">
        <v>0</v>
      </c>
      <c r="BX204" s="1">
        <v>0</v>
      </c>
      <c r="BY204" s="2">
        <v>4.8437075531799998</v>
      </c>
      <c r="BZ204" s="2">
        <v>0.12328964770499962</v>
      </c>
      <c r="CA204" s="1">
        <v>2.611837557051919E-2</v>
      </c>
      <c r="CC204" t="s">
        <v>379</v>
      </c>
      <c r="CE204" s="23">
        <v>4.3086489165200001</v>
      </c>
      <c r="CF204" s="23">
        <v>3.6033015521630003</v>
      </c>
      <c r="CG204" s="23">
        <v>-0.70534736435699985</v>
      </c>
      <c r="CH204" s="24">
        <v>-0.16370499848632206</v>
      </c>
      <c r="CI204" s="2">
        <v>4.7204179054750002</v>
      </c>
      <c r="CJ204" s="2">
        <v>4.7204179054750002</v>
      </c>
      <c r="CK204" s="2">
        <v>0</v>
      </c>
      <c r="CL204" s="1">
        <v>0</v>
      </c>
      <c r="CN204" s="25" t="s">
        <v>379</v>
      </c>
      <c r="CO204" s="27">
        <v>0</v>
      </c>
      <c r="CP204" s="27">
        <v>0.31281300000000001</v>
      </c>
      <c r="CQ204" s="28">
        <f t="shared" si="59"/>
        <v>-0.40356861108291164</v>
      </c>
      <c r="CR204" s="27">
        <f t="shared" si="60"/>
        <v>63.937667934828006</v>
      </c>
      <c r="CU204" s="30">
        <v>475</v>
      </c>
      <c r="CV204" s="30"/>
      <c r="CW204" s="15" t="s">
        <v>379</v>
      </c>
      <c r="CX204" s="33" t="s">
        <v>961</v>
      </c>
      <c r="CY204" s="34" t="s">
        <v>379</v>
      </c>
      <c r="CZ204" s="34" t="s">
        <v>962</v>
      </c>
      <c r="DA204" s="32"/>
      <c r="DB204" s="32"/>
      <c r="DC204" t="s">
        <v>379</v>
      </c>
      <c r="DD204">
        <v>133300</v>
      </c>
      <c r="DE204" t="s">
        <v>1045</v>
      </c>
      <c r="DF204" s="30">
        <v>262</v>
      </c>
      <c r="DG204" s="39" t="s">
        <v>379</v>
      </c>
      <c r="DK204" s="30">
        <v>468</v>
      </c>
      <c r="DL204" s="30"/>
      <c r="DM204" s="32"/>
      <c r="DN204" s="32" t="s">
        <v>379</v>
      </c>
      <c r="DO204" s="41">
        <v>132295</v>
      </c>
    </row>
    <row r="205" spans="1:119" ht="15.75" x14ac:dyDescent="0.25">
      <c r="A205" t="s">
        <v>550</v>
      </c>
      <c r="B205" t="s">
        <v>380</v>
      </c>
      <c r="C205" s="52">
        <v>3.2387086466509998</v>
      </c>
      <c r="D205" s="52">
        <v>2.6443150643790001</v>
      </c>
      <c r="E205" s="52">
        <v>-0.59439358227199968</v>
      </c>
      <c r="F205" s="53">
        <v>-0.18352795731923427</v>
      </c>
      <c r="G205" s="45">
        <v>2.9532084603519997</v>
      </c>
      <c r="H205" s="45">
        <v>2.8937697774209998</v>
      </c>
      <c r="I205" s="45">
        <v>-5.9438682930999853E-2</v>
      </c>
      <c r="J205" s="46">
        <v>-2.0126815878048522E-2</v>
      </c>
      <c r="K205" s="47">
        <v>4</v>
      </c>
      <c r="L205" s="55">
        <f t="shared" si="49"/>
        <v>2.8234534603519998</v>
      </c>
      <c r="M205" s="55">
        <f t="shared" si="50"/>
        <v>2.764014777421</v>
      </c>
      <c r="N205" s="55">
        <f t="shared" si="51"/>
        <v>-5.9438682930999853E-2</v>
      </c>
      <c r="O205" s="56">
        <f t="shared" si="52"/>
        <v>-2.1051766485851563E-2</v>
      </c>
      <c r="P205" s="54"/>
      <c r="Q205" s="42">
        <f t="shared" si="53"/>
        <v>43.079391415948386</v>
      </c>
      <c r="R205" s="42">
        <f t="shared" si="54"/>
        <v>35.173118706823622</v>
      </c>
      <c r="S205" s="42">
        <f t="shared" si="55"/>
        <v>37.555911949348229</v>
      </c>
      <c r="T205" s="42">
        <f t="shared" si="56"/>
        <v>36.765293660827346</v>
      </c>
      <c r="AB205" t="s">
        <v>380</v>
      </c>
      <c r="AC205" s="2">
        <v>3.2387086466509998</v>
      </c>
      <c r="AD205" s="2">
        <v>3.2404183589630002</v>
      </c>
      <c r="AE205" s="2">
        <v>1.7097123120004554E-3</v>
      </c>
      <c r="AF205" s="1">
        <v>5.2789938785274511E-4</v>
      </c>
      <c r="AG205" s="2">
        <v>2.9532084603519997</v>
      </c>
      <c r="AH205" s="2">
        <v>2.9534767378939999</v>
      </c>
      <c r="AI205" s="2">
        <v>2.6827754200020593E-4</v>
      </c>
      <c r="AJ205" s="1">
        <v>9.0842737856788251E-5</v>
      </c>
      <c r="AM205" t="s">
        <v>380</v>
      </c>
      <c r="AN205" s="2">
        <v>3.2387086466509998</v>
      </c>
      <c r="AO205" s="2">
        <v>3.1159017135</v>
      </c>
      <c r="AP205" s="2">
        <v>-0.12280693315099978</v>
      </c>
      <c r="AQ205" s="1">
        <v>-3.7918487443441014E-2</v>
      </c>
      <c r="AR205" s="2">
        <v>3.2387810363579996</v>
      </c>
      <c r="AS205" s="2">
        <v>7.2389706999853587E-5</v>
      </c>
      <c r="AT205" s="1">
        <v>2.2351410669406298E-5</v>
      </c>
      <c r="AU205" s="2">
        <v>3.240250962203</v>
      </c>
      <c r="AV205" s="2">
        <v>1.5423155520002396E-3</v>
      </c>
      <c r="AW205" s="1">
        <v>4.7621312080513246E-4</v>
      </c>
      <c r="AX205" s="2">
        <v>3.040600847486</v>
      </c>
      <c r="AY205" s="2">
        <v>-0.19810779916499976</v>
      </c>
      <c r="AZ205" s="1">
        <v>-6.1168762237953686E-2</v>
      </c>
      <c r="BA205" s="2">
        <v>3.238309666438</v>
      </c>
      <c r="BB205" s="2">
        <v>-3.9898021299977771E-4</v>
      </c>
      <c r="BC205" s="1">
        <v>-1.2319114083088174E-4</v>
      </c>
      <c r="BD205" s="2">
        <v>2.8514031072140003</v>
      </c>
      <c r="BE205" s="2">
        <v>-0.38730553943699952</v>
      </c>
      <c r="BF205" s="1">
        <v>-0.1195864097987</v>
      </c>
      <c r="BG205" s="1"/>
      <c r="BH205" t="s">
        <v>380</v>
      </c>
      <c r="BI205" s="2">
        <v>2.9532084603519997</v>
      </c>
      <c r="BJ205" s="2">
        <v>2.9415042373169999</v>
      </c>
      <c r="BK205" s="2">
        <v>-1.1704223034999739E-2</v>
      </c>
      <c r="BL205" s="1">
        <v>-3.9632227768996321E-3</v>
      </c>
      <c r="BM205" s="2">
        <v>2.953219833486</v>
      </c>
      <c r="BN205" s="2">
        <v>1.1373134000347562E-5</v>
      </c>
      <c r="BO205" s="1">
        <v>3.8511111399809456E-6</v>
      </c>
      <c r="BP205" s="2">
        <v>2.953452012993</v>
      </c>
      <c r="BQ205" s="2">
        <v>2.4355264100028862E-4</v>
      </c>
      <c r="BR205" s="1">
        <v>8.2470521221268282E-5</v>
      </c>
      <c r="BS205" s="2">
        <v>2.9405379075480003</v>
      </c>
      <c r="BT205" s="2">
        <v>-1.2670552803999424E-2</v>
      </c>
      <c r="BU205" s="1">
        <v>-4.2904363082073762E-3</v>
      </c>
      <c r="BV205" s="2">
        <v>2.9531457541439998</v>
      </c>
      <c r="BW205" s="2">
        <v>-6.270620799986304E-5</v>
      </c>
      <c r="BX205" s="1">
        <v>-2.1233248123767377E-5</v>
      </c>
      <c r="BY205" s="2">
        <v>2.9129503317249998</v>
      </c>
      <c r="BZ205" s="2">
        <v>-4.0258128626999845E-2</v>
      </c>
      <c r="CA205" s="1">
        <v>-1.3631996917075534E-2</v>
      </c>
      <c r="CC205" t="s">
        <v>380</v>
      </c>
      <c r="CE205" s="23">
        <v>3.2387086466509998</v>
      </c>
      <c r="CF205" s="23">
        <v>3.02936597814</v>
      </c>
      <c r="CG205" s="23">
        <v>-0.20934266851099981</v>
      </c>
      <c r="CH205" s="24">
        <v>-6.463769710420586E-2</v>
      </c>
      <c r="CI205" s="2">
        <v>2.9532084603519997</v>
      </c>
      <c r="CJ205" s="2">
        <v>2.9047151078229998</v>
      </c>
      <c r="CK205" s="2">
        <v>-4.8493352528999889E-2</v>
      </c>
      <c r="CL205" s="1">
        <v>-1.6420565354610915E-2</v>
      </c>
      <c r="CN205" s="25" t="s">
        <v>380</v>
      </c>
      <c r="CO205" s="27">
        <v>0</v>
      </c>
      <c r="CP205" s="27">
        <v>0.12975500000000001</v>
      </c>
      <c r="CQ205" s="28">
        <f t="shared" si="59"/>
        <v>-0.12663599950475637</v>
      </c>
      <c r="CR205" s="27">
        <f t="shared" si="60"/>
        <v>196.49081999739002</v>
      </c>
      <c r="CU205" s="30">
        <v>476</v>
      </c>
      <c r="CV205" s="30"/>
      <c r="CW205" s="15" t="s">
        <v>380</v>
      </c>
      <c r="CX205" s="33" t="s">
        <v>961</v>
      </c>
      <c r="CY205" s="34" t="s">
        <v>1054</v>
      </c>
      <c r="CZ205" s="34" t="s">
        <v>962</v>
      </c>
      <c r="DA205" s="32"/>
      <c r="DB205" s="32"/>
      <c r="DC205" t="s">
        <v>380</v>
      </c>
      <c r="DD205">
        <v>75180</v>
      </c>
      <c r="DE205" t="s">
        <v>1045</v>
      </c>
      <c r="DF205" s="30">
        <v>263</v>
      </c>
      <c r="DG205" s="39" t="s">
        <v>380</v>
      </c>
      <c r="DK205" s="30">
        <v>469</v>
      </c>
      <c r="DL205" s="30"/>
      <c r="DM205" s="32"/>
      <c r="DN205" s="32" t="s">
        <v>380</v>
      </c>
      <c r="DO205" s="41">
        <v>74300</v>
      </c>
    </row>
    <row r="206" spans="1:119" ht="15.75" x14ac:dyDescent="0.25">
      <c r="A206" t="s">
        <v>551</v>
      </c>
      <c r="B206" t="s">
        <v>384</v>
      </c>
      <c r="C206" s="52">
        <v>3.9607792591119999</v>
      </c>
      <c r="D206" s="52">
        <v>3.4709128551850004</v>
      </c>
      <c r="E206" s="52">
        <v>-0.48986640392699954</v>
      </c>
      <c r="F206" s="53">
        <v>-0.12367929942069703</v>
      </c>
      <c r="G206" s="45">
        <v>3.969551000909</v>
      </c>
      <c r="H206" s="45">
        <v>4.0442677510029998</v>
      </c>
      <c r="I206" s="45">
        <v>7.4716750093999806E-2</v>
      </c>
      <c r="J206" s="46">
        <v>1.882246885778522E-2</v>
      </c>
      <c r="K206" s="47">
        <v>3</v>
      </c>
      <c r="L206" s="55">
        <f t="shared" si="49"/>
        <v>3.8543820009090002</v>
      </c>
      <c r="M206" s="55">
        <f t="shared" si="50"/>
        <v>3.929098751003</v>
      </c>
      <c r="N206" s="55">
        <f t="shared" si="51"/>
        <v>7.4716750093999806E-2</v>
      </c>
      <c r="O206" s="56">
        <f t="shared" si="52"/>
        <v>1.9384884548645915E-2</v>
      </c>
      <c r="P206" s="54"/>
      <c r="Q206" s="42">
        <f t="shared" si="53"/>
        <v>46.296746529736303</v>
      </c>
      <c r="R206" s="42">
        <f t="shared" si="54"/>
        <v>40.570797353480927</v>
      </c>
      <c r="S206" s="42">
        <f t="shared" si="55"/>
        <v>45.05309052867262</v>
      </c>
      <c r="T206" s="42">
        <f t="shared" si="56"/>
        <v>45.926439487130637</v>
      </c>
      <c r="AB206" t="s">
        <v>384</v>
      </c>
      <c r="AC206" s="2">
        <v>3.9607792591119999</v>
      </c>
      <c r="AD206" s="2">
        <v>3.9615119945420001</v>
      </c>
      <c r="AE206" s="2">
        <v>7.3273543000018648E-4</v>
      </c>
      <c r="AF206" s="1">
        <v>1.849977951471258E-4</v>
      </c>
      <c r="AG206" s="2">
        <v>3.969551000909</v>
      </c>
      <c r="AH206" s="2">
        <v>3.969693034229</v>
      </c>
      <c r="AI206" s="2">
        <v>1.4203331999995683E-4</v>
      </c>
      <c r="AJ206" s="1">
        <v>3.5780701637901153E-5</v>
      </c>
      <c r="AM206" t="s">
        <v>384</v>
      </c>
      <c r="AN206" s="2">
        <v>3.9607792591119999</v>
      </c>
      <c r="AO206" s="2">
        <v>3.8198282319729997</v>
      </c>
      <c r="AP206" s="2">
        <v>-0.14095102713900021</v>
      </c>
      <c r="AQ206" s="1">
        <v>-3.5586690880269146E-2</v>
      </c>
      <c r="AR206" s="2">
        <v>3.9608103449070002</v>
      </c>
      <c r="AS206" s="2">
        <v>3.1085795000329597E-5</v>
      </c>
      <c r="AT206" s="1">
        <v>7.8484038030685364E-6</v>
      </c>
      <c r="AU206" s="2">
        <v>3.9614925922630002</v>
      </c>
      <c r="AV206" s="2">
        <v>7.1333315100030603E-4</v>
      </c>
      <c r="AW206" s="1">
        <v>1.8009919370266399E-4</v>
      </c>
      <c r="AX206" s="2">
        <v>3.7971035687489998</v>
      </c>
      <c r="AY206" s="2">
        <v>-0.16367569036300011</v>
      </c>
      <c r="AZ206" s="1">
        <v>-4.1324113174561493E-2</v>
      </c>
      <c r="BA206" s="2">
        <v>3.9606078314669997</v>
      </c>
      <c r="BB206" s="2">
        <v>-1.7142764500022167E-4</v>
      </c>
      <c r="BC206" s="1">
        <v>-4.3281292338077798E-5</v>
      </c>
      <c r="BD206" s="2">
        <v>3.5835816492209998</v>
      </c>
      <c r="BE206" s="2">
        <v>-0.37719760989100015</v>
      </c>
      <c r="BF206" s="1">
        <v>-9.5233181456208502E-2</v>
      </c>
      <c r="BG206" s="1"/>
      <c r="BH206" t="s">
        <v>384</v>
      </c>
      <c r="BI206" s="2">
        <v>3.969551000909</v>
      </c>
      <c r="BJ206" s="2">
        <v>3.9694696784760004</v>
      </c>
      <c r="BK206" s="2">
        <v>-8.1322432999630934E-5</v>
      </c>
      <c r="BL206" s="1">
        <v>-2.0486557039072844E-5</v>
      </c>
      <c r="BM206" s="2">
        <v>3.9695570369979998</v>
      </c>
      <c r="BN206" s="2">
        <v>6.0360889997390643E-6</v>
      </c>
      <c r="BO206" s="1">
        <v>1.5205974172788915E-6</v>
      </c>
      <c r="BP206" s="2">
        <v>3.969692551259</v>
      </c>
      <c r="BQ206" s="2">
        <v>1.4155034999996374E-4</v>
      </c>
      <c r="BR206" s="1">
        <v>3.5659032965579653E-5</v>
      </c>
      <c r="BS206" s="2">
        <v>4.0002688848109997</v>
      </c>
      <c r="BT206" s="2">
        <v>3.0717883901999699E-2</v>
      </c>
      <c r="BU206" s="1">
        <v>7.7383774373891434E-3</v>
      </c>
      <c r="BV206" s="2">
        <v>3.9695176974469999</v>
      </c>
      <c r="BW206" s="2">
        <v>-3.330346200014489E-5</v>
      </c>
      <c r="BX206" s="1">
        <v>-8.3897302220121677E-6</v>
      </c>
      <c r="BY206" s="2">
        <v>4.039867864384</v>
      </c>
      <c r="BZ206" s="2">
        <v>7.0316863474999991E-2</v>
      </c>
      <c r="CA206" s="1">
        <v>1.7714059715796045E-2</v>
      </c>
      <c r="CC206" t="s">
        <v>384</v>
      </c>
      <c r="CE206" s="23">
        <v>3.9607792591119999</v>
      </c>
      <c r="CF206" s="23">
        <v>3.8447820734890001</v>
      </c>
      <c r="CG206" s="23">
        <v>-0.11599718562299977</v>
      </c>
      <c r="CH206" s="24">
        <v>-2.9286455526684952E-2</v>
      </c>
      <c r="CI206" s="2">
        <v>3.969551000909</v>
      </c>
      <c r="CJ206" s="2">
        <v>3.9409373276880002</v>
      </c>
      <c r="CK206" s="2">
        <v>-2.8613673220999836E-2</v>
      </c>
      <c r="CL206" s="1">
        <v>-7.2082896061664153E-3</v>
      </c>
      <c r="CN206" s="25" t="s">
        <v>384</v>
      </c>
      <c r="CO206" s="27">
        <v>0</v>
      </c>
      <c r="CP206" s="27">
        <v>0.11516899999999999</v>
      </c>
      <c r="CQ206" s="28">
        <f t="shared" si="59"/>
        <v>-0.13720227722628917</v>
      </c>
      <c r="CR206" s="27">
        <f t="shared" si="60"/>
        <v>114.327048729216</v>
      </c>
      <c r="CU206" s="30">
        <v>480</v>
      </c>
      <c r="CV206" s="30"/>
      <c r="CW206" s="15" t="s">
        <v>384</v>
      </c>
      <c r="CX206" s="33" t="s">
        <v>961</v>
      </c>
      <c r="CY206" s="34" t="s">
        <v>384</v>
      </c>
      <c r="CZ206" s="34" t="s">
        <v>962</v>
      </c>
      <c r="DA206" s="32"/>
      <c r="DB206" s="32"/>
      <c r="DC206" t="s">
        <v>384</v>
      </c>
      <c r="DD206">
        <v>85552</v>
      </c>
      <c r="DE206" t="s">
        <v>1045</v>
      </c>
      <c r="DF206" s="30">
        <v>264</v>
      </c>
      <c r="DG206" s="39" t="s">
        <v>384</v>
      </c>
      <c r="DK206" s="30">
        <v>473</v>
      </c>
      <c r="DL206" s="30"/>
      <c r="DM206" s="32"/>
      <c r="DN206" s="32" t="s">
        <v>384</v>
      </c>
      <c r="DO206" s="41">
        <v>84811</v>
      </c>
    </row>
    <row r="207" spans="1:119" ht="15.75" x14ac:dyDescent="0.25">
      <c r="A207" t="s">
        <v>552</v>
      </c>
      <c r="B207" t="s">
        <v>385</v>
      </c>
      <c r="C207" s="52">
        <v>4.2648190606389997</v>
      </c>
      <c r="D207" s="52">
        <v>3.4750073414260001</v>
      </c>
      <c r="E207" s="52">
        <v>-0.78981171921299964</v>
      </c>
      <c r="F207" s="53">
        <v>-0.18519231601226754</v>
      </c>
      <c r="G207" s="45">
        <v>3.9774419825309999</v>
      </c>
      <c r="H207" s="45">
        <v>3.9325426714639997</v>
      </c>
      <c r="I207" s="45">
        <v>-4.489931106700018E-2</v>
      </c>
      <c r="J207" s="46">
        <v>-1.1288489251181739E-2</v>
      </c>
      <c r="K207" s="47">
        <v>4</v>
      </c>
      <c r="L207" s="55">
        <f t="shared" si="49"/>
        <v>3.808096982531</v>
      </c>
      <c r="M207" s="55">
        <f t="shared" si="50"/>
        <v>3.7631976714639999</v>
      </c>
      <c r="N207" s="55">
        <f t="shared" si="51"/>
        <v>-4.489931106700018E-2</v>
      </c>
      <c r="O207" s="56">
        <f t="shared" si="52"/>
        <v>-1.1790485188000244E-2</v>
      </c>
      <c r="P207" s="54"/>
      <c r="Q207" s="42">
        <f t="shared" si="53"/>
        <v>45.447289144819422</v>
      </c>
      <c r="R207" s="42">
        <f t="shared" si="54"/>
        <v>37.030800411611132</v>
      </c>
      <c r="S207" s="42">
        <f t="shared" si="55"/>
        <v>40.580311191600686</v>
      </c>
      <c r="T207" s="42">
        <f t="shared" si="56"/>
        <v>40.101849633571675</v>
      </c>
      <c r="AB207" t="s">
        <v>385</v>
      </c>
      <c r="AC207" s="2">
        <v>4.2648190606389997</v>
      </c>
      <c r="AD207" s="2">
        <v>4.2677056593340001</v>
      </c>
      <c r="AE207" s="2">
        <v>2.8865986950004086E-3</v>
      </c>
      <c r="AF207" s="1">
        <v>6.768396628221569E-4</v>
      </c>
      <c r="AG207" s="2">
        <v>3.9774419825309999</v>
      </c>
      <c r="AH207" s="2">
        <v>3.9779873162650001</v>
      </c>
      <c r="AI207" s="2">
        <v>5.4533373400023066E-4</v>
      </c>
      <c r="AJ207" s="1">
        <v>1.3710664703478937E-4</v>
      </c>
      <c r="AM207" t="s">
        <v>385</v>
      </c>
      <c r="AN207" s="2">
        <v>4.2648190606389997</v>
      </c>
      <c r="AO207" s="2">
        <v>4.111039211125</v>
      </c>
      <c r="AP207" s="2">
        <v>-0.1537798495139997</v>
      </c>
      <c r="AQ207" s="1">
        <v>-3.6057766420448986E-2</v>
      </c>
      <c r="AR207" s="2">
        <v>4.2649411110789996</v>
      </c>
      <c r="AS207" s="2">
        <v>1.2205043999991005E-4</v>
      </c>
      <c r="AT207" s="1">
        <v>2.8617964388300023E-5</v>
      </c>
      <c r="AU207" s="2">
        <v>4.2672793954809993</v>
      </c>
      <c r="AV207" s="2">
        <v>2.4603348419995896E-3</v>
      </c>
      <c r="AW207" s="1">
        <v>5.7689079114905202E-4</v>
      </c>
      <c r="AX207" s="2">
        <v>3.9938787213349998</v>
      </c>
      <c r="AY207" s="2">
        <v>-0.27094033930399997</v>
      </c>
      <c r="AZ207" s="1">
        <v>-6.3529152222323082E-2</v>
      </c>
      <c r="BA207" s="2">
        <v>4.2641466369299996</v>
      </c>
      <c r="BB207" s="2">
        <v>-6.7242370900011394E-4</v>
      </c>
      <c r="BC207" s="1">
        <v>-1.5766758200976629E-4</v>
      </c>
      <c r="BD207" s="2">
        <v>3.7551955364539999</v>
      </c>
      <c r="BE207" s="2">
        <v>-0.50962352418499979</v>
      </c>
      <c r="BF207" s="1">
        <v>-0.11949475861436491</v>
      </c>
      <c r="BG207" s="1"/>
      <c r="BH207" t="s">
        <v>385</v>
      </c>
      <c r="BI207" s="2">
        <v>3.9774419825309999</v>
      </c>
      <c r="BJ207" s="2">
        <v>3.96482592477</v>
      </c>
      <c r="BK207" s="2">
        <v>-1.2616057760999944E-2</v>
      </c>
      <c r="BL207" s="1">
        <v>-3.17190239767416E-3</v>
      </c>
      <c r="BM207" s="2">
        <v>3.9774650572270001</v>
      </c>
      <c r="BN207" s="2">
        <v>2.3074696000158212E-5</v>
      </c>
      <c r="BO207" s="1">
        <v>5.8013909697495808E-6</v>
      </c>
      <c r="BP207" s="2">
        <v>3.9778999142329998</v>
      </c>
      <c r="BQ207" s="2">
        <v>4.5793170199992517E-4</v>
      </c>
      <c r="BR207" s="1">
        <v>1.1513221412434671E-4</v>
      </c>
      <c r="BS207" s="2">
        <v>3.959224303973</v>
      </c>
      <c r="BT207" s="2">
        <v>-1.8217678557999939E-2</v>
      </c>
      <c r="BU207" s="1">
        <v>-4.5802499792611251E-3</v>
      </c>
      <c r="BV207" s="2">
        <v>3.9773148278020001</v>
      </c>
      <c r="BW207" s="2">
        <v>-1.2715472899982316E-4</v>
      </c>
      <c r="BX207" s="1">
        <v>-3.1968971403804037E-5</v>
      </c>
      <c r="BY207" s="2">
        <v>3.9282808394469999</v>
      </c>
      <c r="BZ207" s="2">
        <v>-4.9161143083999992E-2</v>
      </c>
      <c r="CA207" s="1">
        <v>-1.2359989988519419E-2</v>
      </c>
      <c r="CC207" t="s">
        <v>385</v>
      </c>
      <c r="CE207" s="23">
        <v>4.2648190606389997</v>
      </c>
      <c r="CF207" s="23">
        <v>3.9834937516269999</v>
      </c>
      <c r="CG207" s="23">
        <v>-0.28132530901199981</v>
      </c>
      <c r="CH207" s="24">
        <v>-6.5964183945906654E-2</v>
      </c>
      <c r="CI207" s="2">
        <v>3.9774419825309999</v>
      </c>
      <c r="CJ207" s="2">
        <v>3.9108461367330003</v>
      </c>
      <c r="CK207" s="2">
        <v>-6.6595845797999598E-2</v>
      </c>
      <c r="CL207" s="1">
        <v>-1.6743385847107214E-2</v>
      </c>
      <c r="CN207" s="25" t="s">
        <v>385</v>
      </c>
      <c r="CO207" s="27">
        <v>0</v>
      </c>
      <c r="CP207" s="27">
        <v>0.169345</v>
      </c>
      <c r="CQ207" s="28">
        <f t="shared" si="59"/>
        <v>-0.18232712148150759</v>
      </c>
      <c r="CR207" s="27">
        <f t="shared" si="60"/>
        <v>274.63021173433498</v>
      </c>
      <c r="CU207" s="30">
        <v>481</v>
      </c>
      <c r="CV207" s="30"/>
      <c r="CW207" s="15" t="s">
        <v>385</v>
      </c>
      <c r="CX207" s="33" t="s">
        <v>961</v>
      </c>
      <c r="CY207" s="34" t="s">
        <v>385</v>
      </c>
      <c r="CZ207" s="34" t="s">
        <v>962</v>
      </c>
      <c r="DA207" s="32"/>
      <c r="DB207" s="32"/>
      <c r="DC207" t="s">
        <v>385</v>
      </c>
      <c r="DD207">
        <v>93841</v>
      </c>
      <c r="DE207" t="s">
        <v>1045</v>
      </c>
      <c r="DF207" s="30">
        <v>265</v>
      </c>
      <c r="DG207" s="39" t="s">
        <v>385</v>
      </c>
      <c r="DK207" s="30">
        <v>474</v>
      </c>
      <c r="DL207" s="30"/>
      <c r="DM207" s="32"/>
      <c r="DN207" s="32" t="s">
        <v>385</v>
      </c>
      <c r="DO207" s="41">
        <v>93272</v>
      </c>
    </row>
    <row r="208" spans="1:119" ht="15.75" x14ac:dyDescent="0.25">
      <c r="A208" t="s">
        <v>553</v>
      </c>
      <c r="B208" t="s">
        <v>389</v>
      </c>
      <c r="C208" s="52">
        <v>4.1322681018490002</v>
      </c>
      <c r="D208" s="52">
        <v>3.3315470083780001</v>
      </c>
      <c r="E208" s="52">
        <v>-0.80072109347100007</v>
      </c>
      <c r="F208" s="53">
        <v>-0.1937727837922022</v>
      </c>
      <c r="G208" s="45">
        <v>4.4602331192349993</v>
      </c>
      <c r="H208" s="45">
        <v>4.5841144455530003</v>
      </c>
      <c r="I208" s="45">
        <v>0.12388132631800097</v>
      </c>
      <c r="J208" s="46">
        <v>2.7774630385070227E-2</v>
      </c>
      <c r="K208" s="47">
        <v>4</v>
      </c>
      <c r="L208" s="55">
        <f t="shared" si="49"/>
        <v>4.2516071192349996</v>
      </c>
      <c r="M208" s="55">
        <f t="shared" si="50"/>
        <v>4.3754884455530005</v>
      </c>
      <c r="N208" s="55">
        <f t="shared" si="51"/>
        <v>0.12388132631800097</v>
      </c>
      <c r="O208" s="56">
        <f t="shared" si="52"/>
        <v>2.9137529137520872E-2</v>
      </c>
      <c r="P208" s="54"/>
      <c r="Q208" s="42">
        <f t="shared" si="53"/>
        <v>44.031029652409721</v>
      </c>
      <c r="R208" s="42">
        <f t="shared" si="54"/>
        <v>35.49901446342529</v>
      </c>
      <c r="S208" s="42">
        <f t="shared" si="55"/>
        <v>45.302636354516288</v>
      </c>
      <c r="T208" s="42">
        <f t="shared" si="56"/>
        <v>46.622643241302526</v>
      </c>
      <c r="AB208" t="s">
        <v>389</v>
      </c>
      <c r="AC208" s="2">
        <v>4.1322681018490002</v>
      </c>
      <c r="AD208" s="2">
        <v>4.1355539612880001</v>
      </c>
      <c r="AE208" s="2">
        <v>3.2858594389999496E-3</v>
      </c>
      <c r="AF208" s="1">
        <v>7.9517092260535528E-4</v>
      </c>
      <c r="AG208" s="2">
        <v>4.4602331192349993</v>
      </c>
      <c r="AH208" s="2">
        <v>4.4602331192349993</v>
      </c>
      <c r="AI208" s="2">
        <v>0</v>
      </c>
      <c r="AJ208" s="1">
        <v>0</v>
      </c>
      <c r="AM208" t="s">
        <v>389</v>
      </c>
      <c r="AN208" s="2">
        <v>4.1322681018490002</v>
      </c>
      <c r="AO208" s="2">
        <v>3.9791698629910002</v>
      </c>
      <c r="AP208" s="2">
        <v>-0.153098238858</v>
      </c>
      <c r="AQ208" s="1">
        <v>-3.7049444780578387E-2</v>
      </c>
      <c r="AR208" s="2">
        <v>4.1324070509290003</v>
      </c>
      <c r="AS208" s="2">
        <v>1.3894908000011696E-4</v>
      </c>
      <c r="AT208" s="1">
        <v>3.3625378744894026E-5</v>
      </c>
      <c r="AU208" s="2">
        <v>4.1350833574140005</v>
      </c>
      <c r="AV208" s="2">
        <v>2.8152555650002853E-3</v>
      </c>
      <c r="AW208" s="1">
        <v>6.8128579647109243E-4</v>
      </c>
      <c r="AX208" s="2">
        <v>3.8977205630239999</v>
      </c>
      <c r="AY208" s="2">
        <v>-0.23454753882500023</v>
      </c>
      <c r="AZ208" s="1">
        <v>-5.6760000330097406E-2</v>
      </c>
      <c r="BA208" s="2">
        <v>4.1315025499379994</v>
      </c>
      <c r="BB208" s="2">
        <v>-7.6555191100080577E-4</v>
      </c>
      <c r="BC208" s="1">
        <v>-1.852619172164208E-4</v>
      </c>
      <c r="BD208" s="2">
        <v>3.6584669614509999</v>
      </c>
      <c r="BE208" s="2">
        <v>-0.47380114039800025</v>
      </c>
      <c r="BF208" s="1">
        <v>-0.11465885773142261</v>
      </c>
      <c r="BG208" s="1"/>
      <c r="BH208" t="s">
        <v>389</v>
      </c>
      <c r="BI208" s="2">
        <v>4.4602331192349993</v>
      </c>
      <c r="BJ208" s="2">
        <v>4.4998751436569995</v>
      </c>
      <c r="BK208" s="2">
        <v>3.9642024422000155E-2</v>
      </c>
      <c r="BL208" s="1">
        <v>8.8878817232762464E-3</v>
      </c>
      <c r="BM208" s="2">
        <v>4.4602331192349993</v>
      </c>
      <c r="BN208" s="2">
        <v>0</v>
      </c>
      <c r="BO208" s="1">
        <v>0</v>
      </c>
      <c r="BP208" s="2">
        <v>4.4602331192349993</v>
      </c>
      <c r="BQ208" s="2">
        <v>0</v>
      </c>
      <c r="BR208" s="1">
        <v>0</v>
      </c>
      <c r="BS208" s="2">
        <v>4.5345619150259999</v>
      </c>
      <c r="BT208" s="2">
        <v>7.4328795791000601E-2</v>
      </c>
      <c r="BU208" s="1">
        <v>1.6664778231086981E-2</v>
      </c>
      <c r="BV208" s="2">
        <v>4.4602331192349993</v>
      </c>
      <c r="BW208" s="2">
        <v>0</v>
      </c>
      <c r="BX208" s="1">
        <v>0</v>
      </c>
      <c r="BY208" s="2">
        <v>4.5791591925009998</v>
      </c>
      <c r="BZ208" s="2">
        <v>0.11892607326600046</v>
      </c>
      <c r="CA208" s="1">
        <v>2.6663645169828741E-2</v>
      </c>
      <c r="CC208" t="s">
        <v>389</v>
      </c>
      <c r="CE208" s="23">
        <v>4.1322681018490002</v>
      </c>
      <c r="CF208" s="23">
        <v>3.804691252674</v>
      </c>
      <c r="CG208" s="23">
        <v>-0.32757684917500018</v>
      </c>
      <c r="CH208" s="24">
        <v>-7.9272893505729844E-2</v>
      </c>
      <c r="CI208" s="2">
        <v>4.4602331192349993</v>
      </c>
      <c r="CJ208" s="2">
        <v>4.4602331192349993</v>
      </c>
      <c r="CK208" s="2">
        <v>0</v>
      </c>
      <c r="CL208" s="1">
        <v>0</v>
      </c>
      <c r="CN208" s="25" t="s">
        <v>389</v>
      </c>
      <c r="CO208" s="27">
        <v>0</v>
      </c>
      <c r="CP208" s="27">
        <v>0.20862600000000001</v>
      </c>
      <c r="CQ208" s="28">
        <f t="shared" si="59"/>
        <v>-0.22517776119182159</v>
      </c>
      <c r="CR208" s="27">
        <f t="shared" si="60"/>
        <v>130.98596951265</v>
      </c>
      <c r="CU208" s="30">
        <v>485</v>
      </c>
      <c r="CV208" s="30"/>
      <c r="CW208" s="15" t="s">
        <v>389</v>
      </c>
      <c r="CX208" s="33" t="s">
        <v>961</v>
      </c>
      <c r="CY208" s="34" t="s">
        <v>389</v>
      </c>
      <c r="CZ208" s="34" t="s">
        <v>962</v>
      </c>
      <c r="DA208" s="32"/>
      <c r="DB208" s="32"/>
      <c r="DC208" t="s">
        <v>389</v>
      </c>
      <c r="DD208">
        <v>93849</v>
      </c>
      <c r="DE208" t="s">
        <v>1045</v>
      </c>
      <c r="DF208" s="30">
        <v>266</v>
      </c>
      <c r="DG208" s="39" t="s">
        <v>389</v>
      </c>
      <c r="DK208" s="30">
        <v>478</v>
      </c>
      <c r="DL208" s="30"/>
      <c r="DM208" s="32"/>
      <c r="DN208" s="32" t="s">
        <v>389</v>
      </c>
      <c r="DO208" s="41">
        <v>93225</v>
      </c>
    </row>
    <row r="209" spans="1:119" ht="15.75" x14ac:dyDescent="0.25">
      <c r="B209" t="s">
        <v>278</v>
      </c>
      <c r="C209" s="52">
        <v>5.7613906859609996</v>
      </c>
      <c r="D209" s="52">
        <v>5.3694713161850007</v>
      </c>
      <c r="E209" s="52">
        <v>-0.39191936977599884</v>
      </c>
      <c r="F209" s="53">
        <v>-6.8025133364242027E-2</v>
      </c>
      <c r="G209" s="45">
        <v>5.4194427203749997</v>
      </c>
      <c r="H209" s="45">
        <v>5.430557870785</v>
      </c>
      <c r="I209" s="45">
        <v>1.1115150410000219E-2</v>
      </c>
      <c r="J209" s="46">
        <v>2.0509766379136307E-3</v>
      </c>
      <c r="K209" s="47">
        <v>2</v>
      </c>
      <c r="L209" s="55">
        <f t="shared" si="49"/>
        <v>5.2784687203749998</v>
      </c>
      <c r="M209" s="55">
        <f t="shared" si="50"/>
        <v>5.289583870785</v>
      </c>
      <c r="N209" s="55">
        <f t="shared" si="51"/>
        <v>1.1115150410000219E-2</v>
      </c>
      <c r="O209" s="56">
        <f t="shared" si="52"/>
        <v>2.1057528231806137E-3</v>
      </c>
      <c r="P209" s="54"/>
      <c r="Q209" s="42">
        <f t="shared" si="53"/>
        <v>58.764516084545392</v>
      </c>
      <c r="R209" s="42">
        <f t="shared" si="54"/>
        <v>54.767052040809048</v>
      </c>
      <c r="S209" s="42">
        <f t="shared" si="55"/>
        <v>53.838851924430344</v>
      </c>
      <c r="T209" s="42">
        <f t="shared" si="56"/>
        <v>53.952223238867013</v>
      </c>
      <c r="AB209" t="s">
        <v>278</v>
      </c>
      <c r="AC209" s="2">
        <v>5.7613906859609996</v>
      </c>
      <c r="AD209" s="2">
        <v>5.7622649402809998</v>
      </c>
      <c r="AE209" s="2">
        <v>8.7425432000021175E-4</v>
      </c>
      <c r="AF209" s="1">
        <v>1.5174362712991164E-4</v>
      </c>
      <c r="AG209" s="2">
        <v>5.4194427203749997</v>
      </c>
      <c r="AH209" s="2">
        <v>5.4194776087949998</v>
      </c>
      <c r="AI209" s="2">
        <v>3.488842000010095E-5</v>
      </c>
      <c r="AJ209" s="1">
        <v>6.4376397722470692E-6</v>
      </c>
      <c r="AM209" t="s">
        <v>278</v>
      </c>
      <c r="AN209" s="2">
        <v>5.7613906859609996</v>
      </c>
      <c r="AO209" s="2">
        <v>5.6017076622970006</v>
      </c>
      <c r="AP209" s="2">
        <v>-0.159683023663999</v>
      </c>
      <c r="AQ209" s="1">
        <v>-2.7716055440070175E-2</v>
      </c>
      <c r="AR209" s="2">
        <v>5.7614273615690008</v>
      </c>
      <c r="AS209" s="2">
        <v>3.6675608001246474E-5</v>
      </c>
      <c r="AT209" s="1">
        <v>6.3657561169415793E-6</v>
      </c>
      <c r="AU209" s="2">
        <v>5.7618898376949996</v>
      </c>
      <c r="AV209" s="2">
        <v>4.9915173400005841E-4</v>
      </c>
      <c r="AW209" s="1">
        <v>8.6637369553215765E-5</v>
      </c>
      <c r="AX209" s="2">
        <v>5.5712957473899998</v>
      </c>
      <c r="AY209" s="2">
        <v>-0.19009493857099979</v>
      </c>
      <c r="AZ209" s="1">
        <v>-3.2994627327428319E-2</v>
      </c>
      <c r="BA209" s="2">
        <v>5.7611890794900003</v>
      </c>
      <c r="BB209" s="2">
        <v>-2.0160647099931595E-4</v>
      </c>
      <c r="BC209" s="1">
        <v>-3.4992674857231627E-5</v>
      </c>
      <c r="BD209" s="2">
        <v>5.3309035341459996</v>
      </c>
      <c r="BE209" s="2">
        <v>-0.43048715181499997</v>
      </c>
      <c r="BF209" s="1">
        <v>-7.4719312624291295E-2</v>
      </c>
      <c r="BG209" s="1"/>
      <c r="BH209" t="s">
        <v>278</v>
      </c>
      <c r="BI209" s="2">
        <v>5.4194427203749997</v>
      </c>
      <c r="BJ209" s="2">
        <v>5.414778091234</v>
      </c>
      <c r="BK209" s="2">
        <v>-4.6646291409997431E-3</v>
      </c>
      <c r="BL209" s="1">
        <v>-8.6072118143486404E-4</v>
      </c>
      <c r="BM209" s="2">
        <v>5.4194441164300002</v>
      </c>
      <c r="BN209" s="2">
        <v>1.3960550004910033E-6</v>
      </c>
      <c r="BO209" s="1">
        <v>2.5760120966725578E-7</v>
      </c>
      <c r="BP209" s="2">
        <v>5.4194039366439997</v>
      </c>
      <c r="BQ209" s="2">
        <v>-3.8783731000080479E-5</v>
      </c>
      <c r="BR209" s="1">
        <v>-7.15640574154769E-6</v>
      </c>
      <c r="BS209" s="2">
        <v>5.4394363575769997</v>
      </c>
      <c r="BT209" s="2">
        <v>1.9993637201999981E-2</v>
      </c>
      <c r="BU209" s="1">
        <v>3.6892422770392372E-3</v>
      </c>
      <c r="BV209" s="2">
        <v>5.4194351531349998</v>
      </c>
      <c r="BW209" s="2">
        <v>-7.5672399999504592E-6</v>
      </c>
      <c r="BX209" s="1">
        <v>-1.3963133093926014E-6</v>
      </c>
      <c r="BY209" s="2">
        <v>5.4171276354040003</v>
      </c>
      <c r="BZ209" s="2">
        <v>-2.3150849709994148E-3</v>
      </c>
      <c r="CA209" s="1">
        <v>-4.2718137093609174E-4</v>
      </c>
      <c r="CC209" t="s">
        <v>278</v>
      </c>
      <c r="CE209" s="23">
        <v>5.7613906859609996</v>
      </c>
      <c r="CF209" s="23">
        <v>5.7997010105170004</v>
      </c>
      <c r="CG209" s="23">
        <v>3.8310324556000808E-2</v>
      </c>
      <c r="CH209" s="24">
        <v>6.6494925694508163E-3</v>
      </c>
      <c r="CI209" s="2">
        <v>5.4194427203749997</v>
      </c>
      <c r="CJ209" s="2">
        <v>5.4361946422100003</v>
      </c>
      <c r="CK209" s="2">
        <v>1.6751921835000516E-2</v>
      </c>
      <c r="CL209" s="1">
        <v>3.0910783081108686E-3</v>
      </c>
      <c r="CN209" s="25" t="s">
        <v>278</v>
      </c>
      <c r="CO209" s="27">
        <v>0</v>
      </c>
      <c r="CP209" s="27">
        <v>0.14097399999999999</v>
      </c>
      <c r="CQ209" s="28">
        <f t="shared" si="59"/>
        <v>-0.17534947296324874</v>
      </c>
      <c r="CR209" s="27">
        <f t="shared" si="60"/>
        <v>177.11212665153198</v>
      </c>
      <c r="CU209" s="30">
        <v>362</v>
      </c>
      <c r="CV209" s="30"/>
      <c r="CW209" s="15" t="s">
        <v>278</v>
      </c>
      <c r="CX209" s="33" t="s">
        <v>961</v>
      </c>
      <c r="CY209" s="34" t="s">
        <v>278</v>
      </c>
      <c r="CZ209" s="34" t="s">
        <v>976</v>
      </c>
      <c r="DA209" s="32"/>
      <c r="DB209" s="32"/>
      <c r="DC209" t="s">
        <v>278</v>
      </c>
      <c r="DD209">
        <v>98042</v>
      </c>
      <c r="DE209" t="s">
        <v>1045</v>
      </c>
      <c r="DF209" s="30">
        <v>267</v>
      </c>
      <c r="DG209" s="39" t="s">
        <v>278</v>
      </c>
      <c r="DK209" s="30">
        <v>367</v>
      </c>
      <c r="DL209" s="30"/>
      <c r="DM209" s="32"/>
      <c r="DN209" s="32" t="s">
        <v>278</v>
      </c>
      <c r="DO209" s="41">
        <v>96709</v>
      </c>
    </row>
    <row r="210" spans="1:119" ht="15.75" x14ac:dyDescent="0.25">
      <c r="A210" t="s">
        <v>554</v>
      </c>
      <c r="B210" t="s">
        <v>280</v>
      </c>
      <c r="C210" s="52">
        <v>5.9685095690079999</v>
      </c>
      <c r="D210" s="52">
        <v>5.6784050427070003</v>
      </c>
      <c r="E210" s="52">
        <v>-0.29010452630099959</v>
      </c>
      <c r="F210" s="53">
        <v>-4.860585761768605E-2</v>
      </c>
      <c r="G210" s="45">
        <v>5.8863453797199998</v>
      </c>
      <c r="H210" s="45">
        <v>5.971831080007</v>
      </c>
      <c r="I210" s="45">
        <v>8.5485700287000199E-2</v>
      </c>
      <c r="J210" s="46">
        <v>1.4522712272630281E-2</v>
      </c>
      <c r="K210" s="47">
        <v>2</v>
      </c>
      <c r="L210" s="55">
        <f t="shared" si="49"/>
        <v>5.7399333797200001</v>
      </c>
      <c r="M210" s="55">
        <f t="shared" si="50"/>
        <v>5.8254190800070003</v>
      </c>
      <c r="N210" s="55">
        <f t="shared" si="51"/>
        <v>8.5485700287000199E-2</v>
      </c>
      <c r="O210" s="56">
        <f t="shared" si="52"/>
        <v>1.4893151998772898E-2</v>
      </c>
      <c r="P210" s="54"/>
      <c r="Q210" s="42">
        <f t="shared" si="53"/>
        <v>58.672409895287338</v>
      </c>
      <c r="R210" s="42">
        <f t="shared" si="54"/>
        <v>55.82058709383049</v>
      </c>
      <c r="S210" s="42">
        <f t="shared" si="55"/>
        <v>56.42543086054696</v>
      </c>
      <c r="T210" s="42">
        <f t="shared" si="56"/>
        <v>57.265783378949337</v>
      </c>
      <c r="AB210" t="s">
        <v>280</v>
      </c>
      <c r="AC210" s="2">
        <v>5.9685095690079999</v>
      </c>
      <c r="AD210" s="2">
        <v>5.9685189630650006</v>
      </c>
      <c r="AE210" s="2">
        <v>9.394057000733369E-6</v>
      </c>
      <c r="AF210" s="1">
        <v>1.5739368249508754E-6</v>
      </c>
      <c r="AG210" s="2">
        <v>5.8863453797199998</v>
      </c>
      <c r="AH210" s="2">
        <v>5.8862613028600004</v>
      </c>
      <c r="AI210" s="2">
        <v>-8.4076859999449027E-5</v>
      </c>
      <c r="AJ210" s="1">
        <v>-1.428337186756248E-5</v>
      </c>
      <c r="AM210" t="s">
        <v>280</v>
      </c>
      <c r="AN210" s="2">
        <v>5.9685095690079999</v>
      </c>
      <c r="AO210" s="2">
        <v>5.8399064091669999</v>
      </c>
      <c r="AP210" s="2">
        <v>-0.12860315984100001</v>
      </c>
      <c r="AQ210" s="1">
        <v>-2.1546947081861608E-2</v>
      </c>
      <c r="AR210" s="2">
        <v>5.9685097298729994</v>
      </c>
      <c r="AS210" s="2">
        <v>1.6086499954326428E-7</v>
      </c>
      <c r="AT210" s="1">
        <v>2.6952289794184068E-8</v>
      </c>
      <c r="AU210" s="2">
        <v>5.9683166807469998</v>
      </c>
      <c r="AV210" s="2">
        <v>-1.9288826100005707E-4</v>
      </c>
      <c r="AW210" s="1">
        <v>-3.2317659671963331E-5</v>
      </c>
      <c r="AX210" s="2">
        <v>5.7683835043120002</v>
      </c>
      <c r="AY210" s="2">
        <v>-0.20012606469599969</v>
      </c>
      <c r="AZ210" s="1">
        <v>-3.3530324846117621E-2</v>
      </c>
      <c r="BA210" s="2">
        <v>5.9685090533609992</v>
      </c>
      <c r="BB210" s="2">
        <v>-5.1564700065398483E-7</v>
      </c>
      <c r="BC210" s="1">
        <v>-8.639460064394071E-8</v>
      </c>
      <c r="BD210" s="2">
        <v>5.577063756347</v>
      </c>
      <c r="BE210" s="2">
        <v>-0.39144581266099987</v>
      </c>
      <c r="BF210" s="1">
        <v>-6.5585186407946125E-2</v>
      </c>
      <c r="BG210" s="1"/>
      <c r="BH210" t="s">
        <v>280</v>
      </c>
      <c r="BI210" s="2">
        <v>5.8863453797199998</v>
      </c>
      <c r="BJ210" s="2">
        <v>5.89310024124</v>
      </c>
      <c r="BK210" s="2">
        <v>6.7548615200001549E-3</v>
      </c>
      <c r="BL210" s="1">
        <v>1.1475476011435586E-3</v>
      </c>
      <c r="BM210" s="2">
        <v>5.8863417579790003</v>
      </c>
      <c r="BN210" s="2">
        <v>-3.621740999548706E-6</v>
      </c>
      <c r="BO210" s="1">
        <v>-6.152783715387397E-7</v>
      </c>
      <c r="BP210" s="2">
        <v>5.886220265855</v>
      </c>
      <c r="BQ210" s="2">
        <v>-1.2511386499980404E-4</v>
      </c>
      <c r="BR210" s="1">
        <v>-2.125493101897385E-5</v>
      </c>
      <c r="BS210" s="2">
        <v>5.9092149813879997</v>
      </c>
      <c r="BT210" s="2">
        <v>2.2869601667999895E-2</v>
      </c>
      <c r="BU210" s="1">
        <v>3.8851953449404544E-3</v>
      </c>
      <c r="BV210" s="2">
        <v>5.8863654383139998</v>
      </c>
      <c r="BW210" s="2">
        <v>2.0058594000005314E-5</v>
      </c>
      <c r="BX210" s="1">
        <v>3.4076481596055202E-6</v>
      </c>
      <c r="BY210" s="2">
        <v>5.9653798960870006</v>
      </c>
      <c r="BZ210" s="2">
        <v>7.9034516367000762E-2</v>
      </c>
      <c r="CA210" s="1">
        <v>1.3426754848482957E-2</v>
      </c>
      <c r="CC210" t="s">
        <v>280</v>
      </c>
      <c r="CE210" s="23">
        <v>5.9685095690079999</v>
      </c>
      <c r="CF210" s="23">
        <v>6.068461177074</v>
      </c>
      <c r="CG210" s="23">
        <v>9.9951608066000119E-2</v>
      </c>
      <c r="CH210" s="24">
        <v>1.6746493728519336E-2</v>
      </c>
      <c r="CI210" s="2">
        <v>5.8863453797199998</v>
      </c>
      <c r="CJ210" s="2">
        <v>5.9155147715069996</v>
      </c>
      <c r="CK210" s="2">
        <v>2.9169391786999732E-2</v>
      </c>
      <c r="CL210" s="1">
        <v>4.9554332791099751E-3</v>
      </c>
      <c r="CN210" s="25" t="s">
        <v>280</v>
      </c>
      <c r="CO210" s="27">
        <v>0</v>
      </c>
      <c r="CP210" s="27">
        <v>0.14641199999999999</v>
      </c>
      <c r="CQ210" s="28">
        <f t="shared" si="59"/>
        <v>-0.16298444506618767</v>
      </c>
      <c r="CR210" s="27">
        <f t="shared" si="60"/>
        <v>303.30010975562402</v>
      </c>
      <c r="CU210" s="30">
        <v>364</v>
      </c>
      <c r="CV210" s="30"/>
      <c r="CW210" s="15" t="s">
        <v>280</v>
      </c>
      <c r="CX210" s="33" t="s">
        <v>961</v>
      </c>
      <c r="CY210" s="34" t="s">
        <v>280</v>
      </c>
      <c r="CZ210" s="34" t="s">
        <v>976</v>
      </c>
      <c r="DA210" s="32"/>
      <c r="DB210" s="32"/>
      <c r="DC210" t="s">
        <v>280</v>
      </c>
      <c r="DD210">
        <v>101726</v>
      </c>
      <c r="DE210" t="s">
        <v>1045</v>
      </c>
      <c r="DF210" s="30">
        <v>268</v>
      </c>
      <c r="DG210" s="39" t="s">
        <v>280</v>
      </c>
      <c r="DK210" s="30">
        <v>369</v>
      </c>
      <c r="DL210" s="30"/>
      <c r="DM210" s="32"/>
      <c r="DN210" s="32" t="s">
        <v>280</v>
      </c>
      <c r="DO210" s="41">
        <v>100893</v>
      </c>
    </row>
    <row r="211" spans="1:119" ht="15.75" x14ac:dyDescent="0.25">
      <c r="A211" t="s">
        <v>555</v>
      </c>
      <c r="B211" t="s">
        <v>189</v>
      </c>
      <c r="C211" s="52">
        <v>8.4828583162260003</v>
      </c>
      <c r="D211" s="52">
        <v>8.06801268239</v>
      </c>
      <c r="E211" s="52">
        <v>-0.41484563383600026</v>
      </c>
      <c r="F211" s="53">
        <v>-4.8903991835214794E-2</v>
      </c>
      <c r="G211" s="45">
        <v>8.5988107669230001</v>
      </c>
      <c r="H211" s="45">
        <v>8.8178123977869998</v>
      </c>
      <c r="I211" s="45">
        <v>0.21900163086399971</v>
      </c>
      <c r="J211" s="46">
        <v>2.5468827818194595E-2</v>
      </c>
      <c r="K211" s="47">
        <v>1</v>
      </c>
      <c r="L211" s="55">
        <f t="shared" si="49"/>
        <v>8.4291637669230006</v>
      </c>
      <c r="M211" s="55">
        <f t="shared" si="50"/>
        <v>8.6481653977870003</v>
      </c>
      <c r="N211" s="55">
        <f t="shared" si="51"/>
        <v>0.21900163086399971</v>
      </c>
      <c r="O211" s="56">
        <f t="shared" si="52"/>
        <v>2.5981418432441315E-2</v>
      </c>
      <c r="P211" s="54"/>
      <c r="Q211" s="42">
        <f t="shared" si="53"/>
        <v>69.106788726892063</v>
      </c>
      <c r="R211" s="42">
        <f t="shared" si="54"/>
        <v>65.727190895234216</v>
      </c>
      <c r="S211" s="42">
        <f t="shared" si="55"/>
        <v>68.66935859000408</v>
      </c>
      <c r="T211" s="42">
        <f t="shared" si="56"/>
        <v>70.453485929018328</v>
      </c>
      <c r="AB211" t="s">
        <v>189</v>
      </c>
      <c r="AC211" s="2">
        <v>8.4828583162260003</v>
      </c>
      <c r="AD211" s="2">
        <v>8.4838323646300005</v>
      </c>
      <c r="AE211" s="2">
        <v>9.7404840400017179E-4</v>
      </c>
      <c r="AF211" s="1">
        <v>1.1482549486144467E-4</v>
      </c>
      <c r="AG211" s="2">
        <v>8.5988107669230001</v>
      </c>
      <c r="AH211" s="2">
        <v>8.5990327475370005</v>
      </c>
      <c r="AI211" s="2">
        <v>2.2198061400047209E-4</v>
      </c>
      <c r="AJ211" s="1">
        <v>2.5815269113068953E-5</v>
      </c>
      <c r="AM211" t="s">
        <v>189</v>
      </c>
      <c r="AN211" s="2">
        <v>8.4828583162260003</v>
      </c>
      <c r="AO211" s="2">
        <v>8.2847837833640003</v>
      </c>
      <c r="AP211" s="2">
        <v>-0.19807453286199994</v>
      </c>
      <c r="AQ211" s="1">
        <v>-2.3349975383076153E-2</v>
      </c>
      <c r="AR211" s="2">
        <v>8.4828987240839986</v>
      </c>
      <c r="AS211" s="2">
        <v>4.0407857998303598E-5</v>
      </c>
      <c r="AT211" s="1">
        <v>4.7634719916294606E-6</v>
      </c>
      <c r="AU211" s="2">
        <v>8.4830283566139997</v>
      </c>
      <c r="AV211" s="2">
        <v>1.7004038799939281E-4</v>
      </c>
      <c r="AW211" s="1">
        <v>2.0045176007966535E-5</v>
      </c>
      <c r="AX211" s="2">
        <v>8.1293347432369991</v>
      </c>
      <c r="AY211" s="2">
        <v>-0.35352357298900117</v>
      </c>
      <c r="AZ211" s="1">
        <v>-4.1675053361763893E-2</v>
      </c>
      <c r="BA211" s="2">
        <v>8.4826369113899993</v>
      </c>
      <c r="BB211" s="2">
        <v>-2.2140483600097127E-4</v>
      </c>
      <c r="BC211" s="1">
        <v>-2.610026334843627E-5</v>
      </c>
      <c r="BD211" s="2">
        <v>7.8339107358330002</v>
      </c>
      <c r="BE211" s="2">
        <v>-0.64894758039300005</v>
      </c>
      <c r="BF211" s="1">
        <v>-7.650105143825095E-2</v>
      </c>
      <c r="BG211" s="1"/>
      <c r="BH211" t="s">
        <v>189</v>
      </c>
      <c r="BI211" s="2">
        <v>8.5988107669230001</v>
      </c>
      <c r="BJ211" s="2">
        <v>8.6567841264149994</v>
      </c>
      <c r="BK211" s="2">
        <v>5.7973359491999332E-2</v>
      </c>
      <c r="BL211" s="1">
        <v>6.7420206192936758E-3</v>
      </c>
      <c r="BM211" s="2">
        <v>8.5988199685689999</v>
      </c>
      <c r="BN211" s="2">
        <v>9.2016459998234268E-6</v>
      </c>
      <c r="BO211" s="1">
        <v>1.0701068146794613E-6</v>
      </c>
      <c r="BP211" s="2">
        <v>8.5988349486049991</v>
      </c>
      <c r="BQ211" s="2">
        <v>2.4181681999024818E-5</v>
      </c>
      <c r="BR211" s="1">
        <v>2.8122123691853255E-6</v>
      </c>
      <c r="BS211" s="2">
        <v>8.7230898852149998</v>
      </c>
      <c r="BT211" s="2">
        <v>0.12427911829199978</v>
      </c>
      <c r="BU211" s="1">
        <v>1.4453058877637313E-2</v>
      </c>
      <c r="BV211" s="2">
        <v>8.5987603603660006</v>
      </c>
      <c r="BW211" s="2">
        <v>-5.0406556999504915E-5</v>
      </c>
      <c r="BX211" s="1">
        <v>-5.8620381778144889E-6</v>
      </c>
      <c r="BY211" s="2">
        <v>8.8083401465289999</v>
      </c>
      <c r="BZ211" s="2">
        <v>0.20952937960599982</v>
      </c>
      <c r="CA211" s="1">
        <v>2.4367250924045843E-2</v>
      </c>
      <c r="CC211" t="s">
        <v>189</v>
      </c>
      <c r="CE211" s="23">
        <v>8.4828583162260003</v>
      </c>
      <c r="CF211" s="23">
        <v>8.7193915978330008</v>
      </c>
      <c r="CG211" s="23">
        <v>0.23653328160700049</v>
      </c>
      <c r="CH211" s="24">
        <v>2.7883677033077394E-2</v>
      </c>
      <c r="CI211" s="2">
        <v>8.5988107669230001</v>
      </c>
      <c r="CJ211" s="2">
        <v>8.6609723979710012</v>
      </c>
      <c r="CK211" s="2">
        <v>6.2161631048001098E-2</v>
      </c>
      <c r="CL211" s="1">
        <v>7.2290962940035749E-3</v>
      </c>
      <c r="CN211" s="25" t="s">
        <v>189</v>
      </c>
      <c r="CO211" s="27">
        <v>0</v>
      </c>
      <c r="CP211" s="27">
        <v>0.16964699999999999</v>
      </c>
      <c r="CQ211" s="28">
        <f t="shared" si="59"/>
        <v>-0.16365935519551225</v>
      </c>
      <c r="CR211" s="27">
        <f t="shared" si="60"/>
        <v>316.76061809384402</v>
      </c>
      <c r="CU211" s="30">
        <v>263</v>
      </c>
      <c r="CV211" s="30"/>
      <c r="CW211" s="15" t="s">
        <v>189</v>
      </c>
      <c r="CX211" s="33" t="s">
        <v>973</v>
      </c>
      <c r="CY211" s="34" t="s">
        <v>189</v>
      </c>
      <c r="CZ211" s="34" t="s">
        <v>989</v>
      </c>
      <c r="DA211" s="32"/>
      <c r="DB211" s="32"/>
      <c r="DC211" t="s">
        <v>189</v>
      </c>
      <c r="DD211">
        <v>122750</v>
      </c>
      <c r="DE211" t="s">
        <v>1045</v>
      </c>
      <c r="DF211" s="30">
        <v>269</v>
      </c>
      <c r="DG211" s="39" t="s">
        <v>189</v>
      </c>
      <c r="DK211" s="30">
        <v>278</v>
      </c>
      <c r="DL211" s="30"/>
      <c r="DM211" s="32"/>
      <c r="DN211" s="32" t="s">
        <v>189</v>
      </c>
      <c r="DO211" s="41">
        <v>121974</v>
      </c>
    </row>
    <row r="212" spans="1:119" ht="15.75" x14ac:dyDescent="0.25">
      <c r="A212" t="s">
        <v>556</v>
      </c>
      <c r="B212" t="s">
        <v>196</v>
      </c>
      <c r="C212" s="52">
        <v>5.7296893927000001</v>
      </c>
      <c r="D212" s="52">
        <v>5.6517879061049996</v>
      </c>
      <c r="E212" s="52">
        <v>-7.7901486595000513E-2</v>
      </c>
      <c r="F212" s="53">
        <v>-1.3596109885860849E-2</v>
      </c>
      <c r="G212" s="45">
        <v>6.3138479168980002</v>
      </c>
      <c r="H212" s="45">
        <v>6.4885397219909997</v>
      </c>
      <c r="I212" s="45">
        <v>0.17469180509299953</v>
      </c>
      <c r="J212" s="46">
        <v>2.7668041326346326E-2</v>
      </c>
      <c r="K212" s="47">
        <v>1</v>
      </c>
      <c r="L212" s="55">
        <f t="shared" si="49"/>
        <v>6.2050529168980004</v>
      </c>
      <c r="M212" s="55">
        <f t="shared" si="50"/>
        <v>6.379744721991</v>
      </c>
      <c r="N212" s="55">
        <f t="shared" si="51"/>
        <v>0.17469180509299953</v>
      </c>
      <c r="O212" s="56">
        <f t="shared" si="52"/>
        <v>2.8153153153177395E-2</v>
      </c>
      <c r="P212" s="54"/>
      <c r="Q212" s="42">
        <f t="shared" si="53"/>
        <v>81.031967538785736</v>
      </c>
      <c r="R212" s="42">
        <f t="shared" si="54"/>
        <v>79.930248003860882</v>
      </c>
      <c r="S212" s="42">
        <f t="shared" si="55"/>
        <v>87.754782515634517</v>
      </c>
      <c r="T212" s="42">
        <f t="shared" si="56"/>
        <v>90.225356347720947</v>
      </c>
      <c r="AB212" t="s">
        <v>196</v>
      </c>
      <c r="AC212" s="2">
        <v>5.7296893927000001</v>
      </c>
      <c r="AD212" s="2">
        <v>5.7306520640590008</v>
      </c>
      <c r="AE212" s="2">
        <v>9.6267135900074408E-4</v>
      </c>
      <c r="AF212" s="1">
        <v>1.680145803762505E-4</v>
      </c>
      <c r="AG212" s="2">
        <v>6.3138479168980002</v>
      </c>
      <c r="AH212" s="2">
        <v>6.3138479168980002</v>
      </c>
      <c r="AI212" s="2">
        <v>0</v>
      </c>
      <c r="AJ212" s="1">
        <v>0</v>
      </c>
      <c r="AM212" t="s">
        <v>196</v>
      </c>
      <c r="AN212" s="2">
        <v>5.7296893927000001</v>
      </c>
      <c r="AO212" s="2">
        <v>5.6324526137020001</v>
      </c>
      <c r="AP212" s="2">
        <v>-9.7236778997999984E-2</v>
      </c>
      <c r="AQ212" s="1">
        <v>-1.6970689392323084E-2</v>
      </c>
      <c r="AR212" s="2">
        <v>5.7297293409670003</v>
      </c>
      <c r="AS212" s="2">
        <v>3.9948267000156079E-5</v>
      </c>
      <c r="AT212" s="1">
        <v>6.9721522864839394E-6</v>
      </c>
      <c r="AU212" s="2">
        <v>5.7298679687059995</v>
      </c>
      <c r="AV212" s="2">
        <v>1.7857600599935353E-4</v>
      </c>
      <c r="AW212" s="1">
        <v>3.1166786497514345E-5</v>
      </c>
      <c r="AX212" s="2">
        <v>5.5735403205220004</v>
      </c>
      <c r="AY212" s="2">
        <v>-0.15614907217799967</v>
      </c>
      <c r="AZ212" s="1">
        <v>-2.7252624265626656E-2</v>
      </c>
      <c r="BA212" s="2">
        <v>5.7294704862890002</v>
      </c>
      <c r="BB212" s="2">
        <v>-2.1890641099986397E-4</v>
      </c>
      <c r="BC212" s="1">
        <v>-3.8205633149811765E-5</v>
      </c>
      <c r="BD212" s="2">
        <v>5.4281978179639996</v>
      </c>
      <c r="BE212" s="2">
        <v>-0.30149157473600052</v>
      </c>
      <c r="BF212" s="1">
        <v>-5.2619183008440311E-2</v>
      </c>
      <c r="BG212" s="1"/>
      <c r="BH212" t="s">
        <v>196</v>
      </c>
      <c r="BI212" s="2">
        <v>6.3138479168980002</v>
      </c>
      <c r="BJ212" s="2">
        <v>6.3697492945279999</v>
      </c>
      <c r="BK212" s="2">
        <v>5.5901377629999693E-2</v>
      </c>
      <c r="BL212" s="1">
        <v>8.8537732244688104E-3</v>
      </c>
      <c r="BM212" s="2">
        <v>6.3138479168980002</v>
      </c>
      <c r="BN212" s="2">
        <v>0</v>
      </c>
      <c r="BO212" s="1">
        <v>0</v>
      </c>
      <c r="BP212" s="2">
        <v>6.3138479168980002</v>
      </c>
      <c r="BQ212" s="2">
        <v>0</v>
      </c>
      <c r="BR212" s="1">
        <v>0</v>
      </c>
      <c r="BS212" s="2">
        <v>6.4186629999539999</v>
      </c>
      <c r="BT212" s="2">
        <v>0.10481508305599974</v>
      </c>
      <c r="BU212" s="1">
        <v>1.6600824795839474E-2</v>
      </c>
      <c r="BV212" s="2">
        <v>6.3138479168980002</v>
      </c>
      <c r="BW212" s="2">
        <v>0</v>
      </c>
      <c r="BX212" s="1">
        <v>0</v>
      </c>
      <c r="BY212" s="2">
        <v>6.4815520497870001</v>
      </c>
      <c r="BZ212" s="2">
        <v>0.16770413288899988</v>
      </c>
      <c r="CA212" s="1">
        <v>2.6561319673248179E-2</v>
      </c>
      <c r="CC212" t="s">
        <v>196</v>
      </c>
      <c r="CE212" s="23">
        <v>5.7296893927000001</v>
      </c>
      <c r="CF212" s="23">
        <v>5.9581769305119998</v>
      </c>
      <c r="CG212" s="23">
        <v>0.22848753781199971</v>
      </c>
      <c r="CH212" s="24">
        <v>3.9877822714632284E-2</v>
      </c>
      <c r="CI212" s="2">
        <v>6.3138479168980002</v>
      </c>
      <c r="CJ212" s="2">
        <v>6.3138479168980002</v>
      </c>
      <c r="CK212" s="2">
        <v>0</v>
      </c>
      <c r="CL212" s="1">
        <v>0</v>
      </c>
      <c r="CN212" s="25" t="s">
        <v>196</v>
      </c>
      <c r="CO212" s="27">
        <v>0</v>
      </c>
      <c r="CP212" s="27">
        <v>0.108795</v>
      </c>
      <c r="CQ212" s="28">
        <f t="shared" si="59"/>
        <v>-0.10796406504006748</v>
      </c>
      <c r="CR212" s="27">
        <f t="shared" si="60"/>
        <v>104.309379553773</v>
      </c>
      <c r="CU212" s="30">
        <v>271</v>
      </c>
      <c r="CV212" s="30"/>
      <c r="CW212" s="15" t="s">
        <v>196</v>
      </c>
      <c r="CX212" s="33" t="s">
        <v>973</v>
      </c>
      <c r="CY212" s="34" t="s">
        <v>196</v>
      </c>
      <c r="CZ212" s="34" t="s">
        <v>989</v>
      </c>
      <c r="DA212" s="32"/>
      <c r="DB212" s="32"/>
      <c r="DC212" t="s">
        <v>196</v>
      </c>
      <c r="DD212">
        <v>70709</v>
      </c>
      <c r="DE212" t="s">
        <v>1045</v>
      </c>
      <c r="DF212" s="30">
        <v>270</v>
      </c>
      <c r="DG212" s="39" t="s">
        <v>196</v>
      </c>
      <c r="DK212" s="30">
        <v>285</v>
      </c>
      <c r="DL212" s="30"/>
      <c r="DM212" s="32"/>
      <c r="DN212" s="32" t="s">
        <v>196</v>
      </c>
      <c r="DO212" s="41">
        <v>70719</v>
      </c>
    </row>
    <row r="213" spans="1:119" ht="15.75" x14ac:dyDescent="0.25">
      <c r="A213" t="s">
        <v>557</v>
      </c>
      <c r="B213" t="s">
        <v>212</v>
      </c>
      <c r="C213" s="52">
        <v>8.429483706708</v>
      </c>
      <c r="D213" s="52">
        <v>8.1368512032950004</v>
      </c>
      <c r="E213" s="52">
        <v>-0.29263250341299951</v>
      </c>
      <c r="F213" s="53">
        <v>-3.4715353109957249E-2</v>
      </c>
      <c r="G213" s="45">
        <v>8.3762270580660001</v>
      </c>
      <c r="H213" s="45">
        <v>8.5501812048189993</v>
      </c>
      <c r="I213" s="45">
        <v>0.17395414675299925</v>
      </c>
      <c r="J213" s="46">
        <v>2.076760163580902E-2</v>
      </c>
      <c r="K213" s="47">
        <v>1</v>
      </c>
      <c r="L213" s="55">
        <f t="shared" si="49"/>
        <v>8.2578070580659997</v>
      </c>
      <c r="M213" s="55">
        <f t="shared" si="50"/>
        <v>8.4317612048189989</v>
      </c>
      <c r="N213" s="55">
        <f t="shared" si="51"/>
        <v>0.17395414675299925</v>
      </c>
      <c r="O213" s="56">
        <f t="shared" si="52"/>
        <v>2.1065416705647731E-2</v>
      </c>
      <c r="P213" s="54"/>
      <c r="Q213" s="42">
        <f t="shared" si="53"/>
        <v>68.942680887133179</v>
      </c>
      <c r="R213" s="42">
        <f t="shared" si="54"/>
        <v>66.549311375789244</v>
      </c>
      <c r="S213" s="42">
        <f t="shared" si="55"/>
        <v>67.538579661612204</v>
      </c>
      <c r="T213" s="42">
        <f t="shared" si="56"/>
        <v>68.961307985891636</v>
      </c>
      <c r="AB213" t="s">
        <v>212</v>
      </c>
      <c r="AC213" s="2">
        <v>8.429483706708</v>
      </c>
      <c r="AD213" s="2">
        <v>8.4287148768689999</v>
      </c>
      <c r="AE213" s="2">
        <v>-7.6882983900006252E-4</v>
      </c>
      <c r="AF213" s="1">
        <v>-9.1207227601406292E-5</v>
      </c>
      <c r="AG213" s="2">
        <v>8.3762270580660001</v>
      </c>
      <c r="AH213" s="2">
        <v>8.3759709206459991</v>
      </c>
      <c r="AI213" s="2">
        <v>-2.5613742000096806E-4</v>
      </c>
      <c r="AJ213" s="1">
        <v>-3.0579092260198118E-5</v>
      </c>
      <c r="AM213" t="s">
        <v>212</v>
      </c>
      <c r="AN213" s="2">
        <v>8.429483706708</v>
      </c>
      <c r="AO213" s="2">
        <v>8.2341223045629999</v>
      </c>
      <c r="AP213" s="2">
        <v>-0.19536140214500008</v>
      </c>
      <c r="AQ213" s="1">
        <v>-2.3175962958388037E-2</v>
      </c>
      <c r="AR213" s="2">
        <v>8.4294505501669992</v>
      </c>
      <c r="AS213" s="2">
        <v>-3.3156541000778361E-5</v>
      </c>
      <c r="AT213" s="1">
        <v>-3.9334011612589166E-6</v>
      </c>
      <c r="AU213" s="2">
        <v>8.4282766608220001</v>
      </c>
      <c r="AV213" s="2">
        <v>-1.2070458859998467E-3</v>
      </c>
      <c r="AW213" s="1">
        <v>-1.4319333520264188E-4</v>
      </c>
      <c r="AX213" s="2">
        <v>8.0706849059590002</v>
      </c>
      <c r="AY213" s="2">
        <v>-0.35879880074899972</v>
      </c>
      <c r="AZ213" s="1">
        <v>-4.2564742187410055E-2</v>
      </c>
      <c r="BA213" s="2">
        <v>8.4296673969619995</v>
      </c>
      <c r="BB213" s="2">
        <v>1.8369025399955774E-4</v>
      </c>
      <c r="BC213" s="1">
        <v>2.1791400326615619E-5</v>
      </c>
      <c r="BD213" s="2">
        <v>7.7844854753109995</v>
      </c>
      <c r="BE213" s="2">
        <v>-0.64499823139700041</v>
      </c>
      <c r="BF213" s="1">
        <v>-7.651693197813822E-2</v>
      </c>
      <c r="BG213" s="1"/>
      <c r="BH213" t="s">
        <v>212</v>
      </c>
      <c r="BI213" s="2">
        <v>8.3762270580660001</v>
      </c>
      <c r="BJ213" s="2">
        <v>8.3931823652989994</v>
      </c>
      <c r="BK213" s="2">
        <v>1.6955307232999317E-2</v>
      </c>
      <c r="BL213" s="1">
        <v>2.0242177194411148E-3</v>
      </c>
      <c r="BM213" s="2">
        <v>8.3762160515959998</v>
      </c>
      <c r="BN213" s="2">
        <v>-1.1006470000296531E-5</v>
      </c>
      <c r="BO213" s="1">
        <v>-1.3140128513705587E-6</v>
      </c>
      <c r="BP213" s="2">
        <v>8.3758688567790003</v>
      </c>
      <c r="BQ213" s="2">
        <v>-3.5820128699981524E-4</v>
      </c>
      <c r="BR213" s="1">
        <v>-4.2764037378246629E-5</v>
      </c>
      <c r="BS213" s="2">
        <v>8.457828946278001</v>
      </c>
      <c r="BT213" s="2">
        <v>8.1601888212000873E-2</v>
      </c>
      <c r="BU213" s="1">
        <v>9.7420816850256279E-3</v>
      </c>
      <c r="BV213" s="2">
        <v>8.3762879744600003</v>
      </c>
      <c r="BW213" s="2">
        <v>6.0916394000187779E-5</v>
      </c>
      <c r="BX213" s="1">
        <v>7.2725337527147762E-6</v>
      </c>
      <c r="BY213" s="2">
        <v>8.5409459789649986</v>
      </c>
      <c r="BZ213" s="2">
        <v>0.16471892089899853</v>
      </c>
      <c r="CA213" s="1">
        <v>1.9665049640742515E-2</v>
      </c>
      <c r="CC213" t="s">
        <v>212</v>
      </c>
      <c r="CE213" s="23">
        <v>8.429483706708</v>
      </c>
      <c r="CF213" s="23">
        <v>8.7814396530199996</v>
      </c>
      <c r="CG213" s="23">
        <v>0.35195594631199967</v>
      </c>
      <c r="CH213" s="24">
        <v>4.1752965965391305E-2</v>
      </c>
      <c r="CI213" s="2">
        <v>8.3762270580660001</v>
      </c>
      <c r="CJ213" s="2">
        <v>8.4700156772930004</v>
      </c>
      <c r="CK213" s="2">
        <v>9.3788619227000325E-2</v>
      </c>
      <c r="CL213" s="1">
        <v>1.1197000579955067E-2</v>
      </c>
      <c r="CN213" s="25" t="s">
        <v>212</v>
      </c>
      <c r="CO213" s="27">
        <v>0</v>
      </c>
      <c r="CP213" s="27">
        <v>0.11842</v>
      </c>
      <c r="CQ213" s="28">
        <f t="shared" si="59"/>
        <v>-0.11547798862883664</v>
      </c>
      <c r="CR213" s="27">
        <f t="shared" si="60"/>
        <v>160.42435400030701</v>
      </c>
      <c r="CU213" s="30">
        <v>289</v>
      </c>
      <c r="CV213" s="30"/>
      <c r="CW213" s="15" t="s">
        <v>212</v>
      </c>
      <c r="CX213" s="33" t="s">
        <v>973</v>
      </c>
      <c r="CY213" s="34" t="s">
        <v>212</v>
      </c>
      <c r="CZ213" s="34" t="s">
        <v>989</v>
      </c>
      <c r="DA213" s="32"/>
      <c r="DB213" s="32"/>
      <c r="DC213" t="s">
        <v>212</v>
      </c>
      <c r="DD213">
        <v>122268</v>
      </c>
      <c r="DE213" t="s">
        <v>1045</v>
      </c>
      <c r="DF213" s="30">
        <v>271</v>
      </c>
      <c r="DG213" s="39" t="s">
        <v>212</v>
      </c>
      <c r="DK213" s="30">
        <v>301</v>
      </c>
      <c r="DL213" s="30"/>
      <c r="DM213" s="32"/>
      <c r="DN213" s="32" t="s">
        <v>212</v>
      </c>
      <c r="DO213" s="41">
        <v>121559</v>
      </c>
    </row>
    <row r="214" spans="1:119" ht="15.75" x14ac:dyDescent="0.25">
      <c r="A214" t="s">
        <v>558</v>
      </c>
      <c r="B214" t="s">
        <v>225</v>
      </c>
      <c r="C214" s="52">
        <v>3.7368686678769998</v>
      </c>
      <c r="D214" s="52">
        <v>3.4461031613749999</v>
      </c>
      <c r="E214" s="52">
        <v>-0.29076550650199984</v>
      </c>
      <c r="F214" s="53">
        <v>-7.7809934558709104E-2</v>
      </c>
      <c r="G214" s="45">
        <v>3.845076083945</v>
      </c>
      <c r="H214" s="45">
        <v>3.9370547271480003</v>
      </c>
      <c r="I214" s="45">
        <v>9.197864320300031E-2</v>
      </c>
      <c r="J214" s="46">
        <v>2.3921150373865E-2</v>
      </c>
      <c r="K214" s="47">
        <v>4</v>
      </c>
      <c r="L214" s="55">
        <f t="shared" si="49"/>
        <v>3.6912290839450002</v>
      </c>
      <c r="M214" s="55">
        <f t="shared" si="50"/>
        <v>3.7832077271480005</v>
      </c>
      <c r="N214" s="55">
        <f t="shared" si="51"/>
        <v>9.197864320300031E-2</v>
      </c>
      <c r="O214" s="56">
        <f t="shared" si="52"/>
        <v>2.4918161704745281E-2</v>
      </c>
      <c r="P214" s="54"/>
      <c r="Q214" s="42">
        <f t="shared" si="53"/>
        <v>58.991391214551818</v>
      </c>
      <c r="R214" s="42">
        <f t="shared" si="54"/>
        <v>54.401274924620338</v>
      </c>
      <c r="S214" s="42">
        <f t="shared" si="55"/>
        <v>58.270910301281852</v>
      </c>
      <c r="T214" s="42">
        <f t="shared" si="56"/>
        <v>59.722914266851895</v>
      </c>
      <c r="AB214" t="s">
        <v>225</v>
      </c>
      <c r="AC214" s="2">
        <v>3.7368686678769998</v>
      </c>
      <c r="AD214" s="2">
        <v>3.7378633604629998</v>
      </c>
      <c r="AE214" s="2">
        <v>9.9469258600004551E-4</v>
      </c>
      <c r="AF214" s="1">
        <v>2.6618344780234221E-4</v>
      </c>
      <c r="AG214" s="2">
        <v>3.845076083945</v>
      </c>
      <c r="AH214" s="2">
        <v>3.845306244678</v>
      </c>
      <c r="AI214" s="2">
        <v>2.3016073299997331E-4</v>
      </c>
      <c r="AJ214" s="1">
        <v>5.9858564037523876E-5</v>
      </c>
      <c r="AM214" t="s">
        <v>225</v>
      </c>
      <c r="AN214" s="2">
        <v>3.7368686678769998</v>
      </c>
      <c r="AO214" s="2">
        <v>3.6418405341280002</v>
      </c>
      <c r="AP214" s="2">
        <v>-9.5028133748999544E-2</v>
      </c>
      <c r="AQ214" s="1">
        <v>-2.5429883197631131E-2</v>
      </c>
      <c r="AR214" s="2">
        <v>3.7369105043370001</v>
      </c>
      <c r="AS214" s="2">
        <v>4.183646000033292E-5</v>
      </c>
      <c r="AT214" s="1">
        <v>1.1195592812765658E-5</v>
      </c>
      <c r="AU214" s="2">
        <v>3.7375287106549999</v>
      </c>
      <c r="AV214" s="2">
        <v>6.6004277800013611E-4</v>
      </c>
      <c r="AW214" s="1">
        <v>1.7662991040440324E-4</v>
      </c>
      <c r="AX214" s="2">
        <v>3.5935515736019998</v>
      </c>
      <c r="AY214" s="2">
        <v>-0.14331709427499995</v>
      </c>
      <c r="AZ214" s="1">
        <v>-3.8352189229176645E-2</v>
      </c>
      <c r="BA214" s="2">
        <v>3.7366385208109998</v>
      </c>
      <c r="BB214" s="2">
        <v>-2.3014706599999712E-4</v>
      </c>
      <c r="BC214" s="1">
        <v>-6.15882136769738E-5</v>
      </c>
      <c r="BD214" s="2">
        <v>3.4492754556970002</v>
      </c>
      <c r="BE214" s="2">
        <v>-0.28759321217999956</v>
      </c>
      <c r="BF214" s="1">
        <v>-7.6961016760427867E-2</v>
      </c>
      <c r="BG214" s="1"/>
      <c r="BH214" t="s">
        <v>225</v>
      </c>
      <c r="BI214" s="2">
        <v>3.845076083945</v>
      </c>
      <c r="BJ214" s="2">
        <v>3.8642183382899997</v>
      </c>
      <c r="BK214" s="2">
        <v>1.9142254344999721E-2</v>
      </c>
      <c r="BL214" s="1">
        <v>4.9783811625802752E-3</v>
      </c>
      <c r="BM214" s="2">
        <v>3.8450857703630001</v>
      </c>
      <c r="BN214" s="2">
        <v>9.6864180001432487E-6</v>
      </c>
      <c r="BO214" s="1">
        <v>2.5191745985439916E-6</v>
      </c>
      <c r="BP214" s="2">
        <v>3.8452248793410004</v>
      </c>
      <c r="BQ214" s="2">
        <v>1.4879539600043401E-4</v>
      </c>
      <c r="BR214" s="1">
        <v>3.8697646744033164E-5</v>
      </c>
      <c r="BS214" s="2">
        <v>3.894209792526</v>
      </c>
      <c r="BT214" s="2">
        <v>4.9133708580999969E-2</v>
      </c>
      <c r="BU214" s="1">
        <v>1.2778344955554013E-2</v>
      </c>
      <c r="BV214" s="2">
        <v>3.8450227884419999</v>
      </c>
      <c r="BW214" s="2">
        <v>-5.3295503000150291E-5</v>
      </c>
      <c r="BX214" s="1">
        <v>-1.3860714804236012E-5</v>
      </c>
      <c r="BY214" s="2">
        <v>3.932770233686</v>
      </c>
      <c r="BZ214" s="2">
        <v>8.7694149740999983E-2</v>
      </c>
      <c r="CA214" s="1">
        <v>2.2806869832085842E-2</v>
      </c>
      <c r="CC214" t="s">
        <v>225</v>
      </c>
      <c r="CE214" s="23">
        <v>3.7368686678769998</v>
      </c>
      <c r="CF214" s="23">
        <v>3.7342005729789998</v>
      </c>
      <c r="CG214" s="23">
        <v>-2.6680948980000174E-3</v>
      </c>
      <c r="CH214" s="24">
        <v>-7.1399215095129984E-4</v>
      </c>
      <c r="CI214" s="2">
        <v>3.845076083945</v>
      </c>
      <c r="CJ214" s="2">
        <v>3.8450266938959996</v>
      </c>
      <c r="CK214" s="2">
        <v>-4.939004900039734E-5</v>
      </c>
      <c r="CL214" s="1">
        <v>-1.2845012145955709E-5</v>
      </c>
      <c r="CN214" s="25" t="s">
        <v>225</v>
      </c>
      <c r="CO214" s="27">
        <v>0</v>
      </c>
      <c r="CP214" s="27">
        <v>0.15384700000000001</v>
      </c>
      <c r="CQ214" s="28">
        <f t="shared" si="59"/>
        <v>-0.14783151384786089</v>
      </c>
      <c r="CR214" s="27">
        <f t="shared" si="60"/>
        <v>189.19747908685497</v>
      </c>
      <c r="CU214" s="30">
        <v>303</v>
      </c>
      <c r="CV214" s="30"/>
      <c r="CW214" s="15" t="s">
        <v>225</v>
      </c>
      <c r="CX214" s="33" t="s">
        <v>973</v>
      </c>
      <c r="CY214" s="34" t="s">
        <v>1046</v>
      </c>
      <c r="CZ214" s="34" t="s">
        <v>989</v>
      </c>
      <c r="DA214" s="32"/>
      <c r="DB214" s="32"/>
      <c r="DC214" t="s">
        <v>225</v>
      </c>
      <c r="DD214">
        <v>63346</v>
      </c>
      <c r="DE214" t="s">
        <v>1045</v>
      </c>
      <c r="DF214" s="30">
        <v>272</v>
      </c>
      <c r="DG214" s="39" t="s">
        <v>225</v>
      </c>
      <c r="DK214" s="30">
        <v>314</v>
      </c>
      <c r="DL214" s="30"/>
      <c r="DM214" s="32"/>
      <c r="DN214" s="32" t="s">
        <v>225</v>
      </c>
      <c r="DO214" s="41">
        <v>63411</v>
      </c>
    </row>
    <row r="215" spans="1:119" ht="15.75" x14ac:dyDescent="0.25">
      <c r="B215" t="s">
        <v>312</v>
      </c>
      <c r="C215" s="52">
        <v>6.919926238096</v>
      </c>
      <c r="D215" s="52">
        <v>6.7200558928610006</v>
      </c>
      <c r="E215" s="52">
        <v>-0.19987034523499947</v>
      </c>
      <c r="F215" s="53">
        <v>-2.8883305740263682E-2</v>
      </c>
      <c r="G215" s="45">
        <v>7.4230135113199998</v>
      </c>
      <c r="H215" s="45">
        <v>7.627578869183</v>
      </c>
      <c r="I215" s="45">
        <v>0.20456535786300023</v>
      </c>
      <c r="J215" s="46">
        <v>2.7558262901049648E-2</v>
      </c>
      <c r="K215" s="47">
        <v>1</v>
      </c>
      <c r="L215" s="55">
        <f t="shared" si="49"/>
        <v>7.26616151132</v>
      </c>
      <c r="M215" s="55">
        <f t="shared" si="50"/>
        <v>7.4707268691830002</v>
      </c>
      <c r="N215" s="55">
        <f t="shared" si="51"/>
        <v>0.20456535786300023</v>
      </c>
      <c r="O215" s="56">
        <f t="shared" si="52"/>
        <v>2.8153153153051516E-2</v>
      </c>
      <c r="P215" s="54"/>
      <c r="Q215" s="42">
        <f t="shared" si="53"/>
        <v>77.616804869003417</v>
      </c>
      <c r="R215" s="42">
        <f t="shared" si="54"/>
        <v>75.374974963389604</v>
      </c>
      <c r="S215" s="42">
        <f t="shared" si="55"/>
        <v>81.500325403174244</v>
      </c>
      <c r="T215" s="42">
        <f t="shared" si="56"/>
        <v>83.794816546273353</v>
      </c>
      <c r="AB215" t="s">
        <v>312</v>
      </c>
      <c r="AC215" s="2">
        <v>6.919926238096</v>
      </c>
      <c r="AD215" s="2">
        <v>6.9205797733859997</v>
      </c>
      <c r="AE215" s="2">
        <v>6.5353528999967381E-4</v>
      </c>
      <c r="AF215" s="1">
        <v>9.4442522580918779E-5</v>
      </c>
      <c r="AG215" s="2">
        <v>7.4230135113199998</v>
      </c>
      <c r="AH215" s="2">
        <v>7.4230135113199998</v>
      </c>
      <c r="AI215" s="2">
        <v>0</v>
      </c>
      <c r="AJ215" s="1">
        <v>0</v>
      </c>
      <c r="AM215" t="s">
        <v>312</v>
      </c>
      <c r="AN215" s="2">
        <v>6.919926238096</v>
      </c>
      <c r="AO215" s="2">
        <v>6.7802224439450001</v>
      </c>
      <c r="AP215" s="2">
        <v>-0.13970379415099998</v>
      </c>
      <c r="AQ215" s="1">
        <v>-2.0188624754682229E-2</v>
      </c>
      <c r="AR215" s="2">
        <v>6.9199530578260005</v>
      </c>
      <c r="AS215" s="2">
        <v>2.6819730000404718E-5</v>
      </c>
      <c r="AT215" s="1">
        <v>3.875724838330661E-6</v>
      </c>
      <c r="AU215" s="2">
        <v>6.919792260386</v>
      </c>
      <c r="AV215" s="2">
        <v>-1.3397771000001057E-4</v>
      </c>
      <c r="AW215" s="1">
        <v>-1.9361147126457549E-5</v>
      </c>
      <c r="AX215" s="2">
        <v>6.6476973053200004</v>
      </c>
      <c r="AY215" s="2">
        <v>-0.27222893277599969</v>
      </c>
      <c r="AZ215" s="1">
        <v>-3.9339860485406386E-2</v>
      </c>
      <c r="BA215" s="2">
        <v>6.9197797524619995</v>
      </c>
      <c r="BB215" s="2">
        <v>-1.4648563400054826E-4</v>
      </c>
      <c r="BC215" s="1">
        <v>-2.1168669861552371E-5</v>
      </c>
      <c r="BD215" s="2">
        <v>6.4406007672790002</v>
      </c>
      <c r="BE215" s="2">
        <v>-0.47932547081699983</v>
      </c>
      <c r="BF215" s="1">
        <v>-6.9267424871986061E-2</v>
      </c>
      <c r="BG215" s="1"/>
      <c r="BH215" t="s">
        <v>312</v>
      </c>
      <c r="BI215" s="2">
        <v>7.4230135113199998</v>
      </c>
      <c r="BJ215" s="2">
        <v>7.4884744258359994</v>
      </c>
      <c r="BK215" s="2">
        <v>6.5460914515999669E-2</v>
      </c>
      <c r="BL215" s="1">
        <v>8.8186441283142781E-3</v>
      </c>
      <c r="BM215" s="2">
        <v>7.4230135113199998</v>
      </c>
      <c r="BN215" s="2">
        <v>0</v>
      </c>
      <c r="BO215" s="1">
        <v>0</v>
      </c>
      <c r="BP215" s="2">
        <v>7.4230135113199998</v>
      </c>
      <c r="BQ215" s="2">
        <v>0</v>
      </c>
      <c r="BR215" s="1">
        <v>0</v>
      </c>
      <c r="BS215" s="2">
        <v>7.5457527260379997</v>
      </c>
      <c r="BT215" s="2">
        <v>0.12273921471799998</v>
      </c>
      <c r="BU215" s="1">
        <v>1.6534957740656709E-2</v>
      </c>
      <c r="BV215" s="2">
        <v>7.4230135113199998</v>
      </c>
      <c r="BW215" s="2">
        <v>0</v>
      </c>
      <c r="BX215" s="1">
        <v>0</v>
      </c>
      <c r="BY215" s="2">
        <v>7.6193962548689997</v>
      </c>
      <c r="BZ215" s="2">
        <v>0.19638274354899998</v>
      </c>
      <c r="CA215" s="1">
        <v>2.6455932385077683E-2</v>
      </c>
      <c r="CC215" t="s">
        <v>312</v>
      </c>
      <c r="CE215" s="23">
        <v>6.919926238096</v>
      </c>
      <c r="CF215" s="23">
        <v>7.2031782719989996</v>
      </c>
      <c r="CG215" s="23">
        <v>0.28325203390299958</v>
      </c>
      <c r="CH215" s="24">
        <v>4.0932811153914214E-2</v>
      </c>
      <c r="CI215" s="2">
        <v>7.4230135113199998</v>
      </c>
      <c r="CJ215" s="2">
        <v>7.4230135113199998</v>
      </c>
      <c r="CK215" s="2">
        <v>0</v>
      </c>
      <c r="CL215" s="1">
        <v>0</v>
      </c>
      <c r="CN215" s="25" t="s">
        <v>312</v>
      </c>
      <c r="CO215" s="27">
        <v>0</v>
      </c>
      <c r="CP215" s="27">
        <v>0.15685199999999999</v>
      </c>
      <c r="CQ215" s="28">
        <f t="shared" si="59"/>
        <v>-0.15682517666974921</v>
      </c>
      <c r="CR215" s="27">
        <f t="shared" si="60"/>
        <v>167.43457027020301</v>
      </c>
      <c r="CU215" s="30">
        <v>399</v>
      </c>
      <c r="CV215" s="30"/>
      <c r="CW215" s="15" t="s">
        <v>312</v>
      </c>
      <c r="CX215" s="33" t="s">
        <v>973</v>
      </c>
      <c r="CY215" s="34" t="s">
        <v>312</v>
      </c>
      <c r="CZ215" s="34" t="s">
        <v>989</v>
      </c>
      <c r="DA215" s="32"/>
      <c r="DB215" s="32"/>
      <c r="DC215" t="s">
        <v>312</v>
      </c>
      <c r="DD215">
        <v>89155</v>
      </c>
      <c r="DE215" t="s">
        <v>1045</v>
      </c>
      <c r="DF215" s="30">
        <v>273</v>
      </c>
      <c r="DG215" s="39" t="s">
        <v>312</v>
      </c>
      <c r="DK215" s="30">
        <v>401</v>
      </c>
      <c r="DL215" s="30"/>
      <c r="DM215" s="32"/>
      <c r="DN215" s="32" t="s">
        <v>312</v>
      </c>
      <c r="DO215" s="41">
        <v>88987</v>
      </c>
    </row>
    <row r="216" spans="1:119" ht="15.75" x14ac:dyDescent="0.25">
      <c r="A216" t="s">
        <v>559</v>
      </c>
      <c r="B216" t="s">
        <v>323</v>
      </c>
      <c r="C216" s="52">
        <v>12.442804772485999</v>
      </c>
      <c r="D216" s="52">
        <v>12.237662456264001</v>
      </c>
      <c r="E216" s="52">
        <v>-0.2051423162219983</v>
      </c>
      <c r="F216" s="53">
        <v>-1.6486822703802018E-2</v>
      </c>
      <c r="G216" s="45">
        <v>11.463382934952</v>
      </c>
      <c r="H216" s="45">
        <v>11.633626155045999</v>
      </c>
      <c r="I216" s="45">
        <v>0.17024322009399917</v>
      </c>
      <c r="J216" s="46">
        <v>1.4851045372908676E-2</v>
      </c>
      <c r="K216" s="47">
        <v>1</v>
      </c>
      <c r="L216" s="55">
        <f t="shared" ref="L216:L247" si="61">G216-CO216-CP216</f>
        <v>11.233187934951999</v>
      </c>
      <c r="M216" s="55">
        <f t="shared" ref="M216:M247" si="62">H216-CO216-CP216</f>
        <v>11.403431155045999</v>
      </c>
      <c r="N216" s="55">
        <f t="shared" ref="N216:N247" si="63">M216-L216</f>
        <v>0.17024322009399917</v>
      </c>
      <c r="O216" s="56">
        <f t="shared" ref="O216:O247" si="64">N216/L216</f>
        <v>1.5155378960970498E-2</v>
      </c>
      <c r="P216" s="54"/>
      <c r="Q216" s="42">
        <f t="shared" ref="Q216:Q248" si="65">C216/$DD216*1000000</f>
        <v>84.063917228448275</v>
      </c>
      <c r="R216" s="42">
        <f t="shared" ref="R216:R248" si="66">D216/$DD216*1000000</f>
        <v>82.677970329315755</v>
      </c>
      <c r="S216" s="42">
        <f t="shared" ref="S216:S248" si="67">L216/$DD216*1000000</f>
        <v>75.891713969787048</v>
      </c>
      <c r="T216" s="42">
        <f t="shared" ref="T216:T248" si="68">M216/$DD216*1000000</f>
        <v>77.041881654996743</v>
      </c>
      <c r="AB216" t="s">
        <v>323</v>
      </c>
      <c r="AC216" s="2">
        <v>12.442804772485999</v>
      </c>
      <c r="AD216" s="2">
        <v>12.443554873122999</v>
      </c>
      <c r="AE216" s="2">
        <v>7.5010063699920693E-4</v>
      </c>
      <c r="AF216" s="1">
        <v>6.0283887010576411E-5</v>
      </c>
      <c r="AG216" s="2">
        <v>11.463382934952</v>
      </c>
      <c r="AH216" s="2">
        <v>11.463112214183001</v>
      </c>
      <c r="AI216" s="2">
        <v>-2.7072076899870012E-4</v>
      </c>
      <c r="AJ216" s="1">
        <v>-2.3616132387348685E-5</v>
      </c>
      <c r="AM216" t="s">
        <v>323</v>
      </c>
      <c r="AN216" s="2">
        <v>12.442804772485999</v>
      </c>
      <c r="AO216" s="2">
        <v>12.205995887708001</v>
      </c>
      <c r="AP216" s="2">
        <v>-0.23680888477799833</v>
      </c>
      <c r="AQ216" s="1">
        <v>-1.903179300069379E-2</v>
      </c>
      <c r="AR216" s="2">
        <v>12.442834843629999</v>
      </c>
      <c r="AS216" s="2">
        <v>3.007114399977695E-5</v>
      </c>
      <c r="AT216" s="1">
        <v>2.4167496436391417E-6</v>
      </c>
      <c r="AU216" s="2">
        <v>12.442046237936999</v>
      </c>
      <c r="AV216" s="2">
        <v>-7.5853454899998951E-4</v>
      </c>
      <c r="AW216" s="1">
        <v>-6.0961701390452562E-5</v>
      </c>
      <c r="AX216" s="2">
        <v>11.965896779898001</v>
      </c>
      <c r="AY216" s="2">
        <v>-0.47690799258799821</v>
      </c>
      <c r="AZ216" s="1">
        <v>-3.8328013764433178E-2</v>
      </c>
      <c r="BA216" s="2">
        <v>12.442641677561999</v>
      </c>
      <c r="BB216" s="2">
        <v>-1.6309492399990688E-4</v>
      </c>
      <c r="BC216" s="1">
        <v>-1.3107569151976776E-5</v>
      </c>
      <c r="BD216" s="2">
        <v>11.61722396453</v>
      </c>
      <c r="BE216" s="2">
        <v>-0.82558080795599942</v>
      </c>
      <c r="BF216" s="1">
        <v>-6.6350057165692658E-2</v>
      </c>
      <c r="BG216" s="1"/>
      <c r="BH216" t="s">
        <v>323</v>
      </c>
      <c r="BI216" s="2">
        <v>11.463382934952</v>
      </c>
      <c r="BJ216" s="2">
        <v>11.477922047368999</v>
      </c>
      <c r="BK216" s="2">
        <v>1.4539112416999345E-2</v>
      </c>
      <c r="BL216" s="1">
        <v>1.268309058460344E-3</v>
      </c>
      <c r="BM216" s="2">
        <v>11.463371044779999</v>
      </c>
      <c r="BN216" s="2">
        <v>-1.1890172000761368E-5</v>
      </c>
      <c r="BO216" s="1">
        <v>-1.0372306384800322E-6</v>
      </c>
      <c r="BP216" s="2">
        <v>11.462786069003998</v>
      </c>
      <c r="BQ216" s="2">
        <v>-5.9686594800112402E-4</v>
      </c>
      <c r="BR216" s="1">
        <v>-5.2067173485173575E-5</v>
      </c>
      <c r="BS216" s="2">
        <v>11.486359601899</v>
      </c>
      <c r="BT216" s="2">
        <v>2.2976666947000624E-2</v>
      </c>
      <c r="BU216" s="1">
        <v>2.0043530847202594E-3</v>
      </c>
      <c r="BV216" s="2">
        <v>11.463449139471001</v>
      </c>
      <c r="BW216" s="2">
        <v>6.620451900118951E-5</v>
      </c>
      <c r="BX216" s="1">
        <v>5.7753037979156304E-6</v>
      </c>
      <c r="BY216" s="2">
        <v>11.476403106636999</v>
      </c>
      <c r="BZ216" s="2">
        <v>1.3020171684999582E-2</v>
      </c>
      <c r="CA216" s="1">
        <v>1.1358053516035754E-3</v>
      </c>
      <c r="CC216" t="s">
        <v>323</v>
      </c>
      <c r="CE216" s="23">
        <v>12.442804772485999</v>
      </c>
      <c r="CF216" s="23">
        <v>13.071552128254</v>
      </c>
      <c r="CG216" s="23">
        <v>0.62874735576800056</v>
      </c>
      <c r="CH216" s="24">
        <v>5.0530999020278008E-2</v>
      </c>
      <c r="CI216" s="2">
        <v>11.463382934952</v>
      </c>
      <c r="CJ216" s="2">
        <v>11.643656553084</v>
      </c>
      <c r="CK216" s="2">
        <v>0.18027361813200038</v>
      </c>
      <c r="CL216" s="1">
        <v>1.572603996175892E-2</v>
      </c>
      <c r="CN216" s="25" t="s">
        <v>323</v>
      </c>
      <c r="CO216" s="27">
        <v>0</v>
      </c>
      <c r="CP216" s="27">
        <v>0.23019500000000001</v>
      </c>
      <c r="CQ216" s="28">
        <f t="shared" si="59"/>
        <v>-0.24413079905159352</v>
      </c>
      <c r="CR216" s="27">
        <f t="shared" si="60"/>
        <v>104.26658295233401</v>
      </c>
      <c r="CU216" s="30">
        <v>411</v>
      </c>
      <c r="CV216" s="30"/>
      <c r="CW216" s="15" t="s">
        <v>323</v>
      </c>
      <c r="CX216" s="33" t="s">
        <v>973</v>
      </c>
      <c r="CY216" s="34" t="s">
        <v>323</v>
      </c>
      <c r="CZ216" s="34" t="s">
        <v>989</v>
      </c>
      <c r="DA216" s="32"/>
      <c r="DB216" s="32"/>
      <c r="DC216" t="s">
        <v>323</v>
      </c>
      <c r="DD216">
        <v>148016</v>
      </c>
      <c r="DE216" t="s">
        <v>1045</v>
      </c>
      <c r="DF216" s="30">
        <v>274</v>
      </c>
      <c r="DG216" s="39" t="s">
        <v>323</v>
      </c>
      <c r="DK216" s="30">
        <v>412</v>
      </c>
      <c r="DL216" s="30"/>
      <c r="DM216" s="32"/>
      <c r="DN216" s="32" t="s">
        <v>323</v>
      </c>
      <c r="DO216" s="41">
        <v>145567</v>
      </c>
    </row>
    <row r="217" spans="1:119" ht="15.75" x14ac:dyDescent="0.25">
      <c r="A217" t="s">
        <v>926</v>
      </c>
      <c r="B217" t="s">
        <v>351</v>
      </c>
      <c r="C217" s="52">
        <v>10.886069529047999</v>
      </c>
      <c r="D217" s="52">
        <v>10.432122526295</v>
      </c>
      <c r="E217" s="52">
        <v>-0.45394700275299904</v>
      </c>
      <c r="F217" s="53">
        <v>-4.1699807404472579E-2</v>
      </c>
      <c r="G217" s="45">
        <v>12.028212393717</v>
      </c>
      <c r="H217" s="45">
        <v>12.361906596271</v>
      </c>
      <c r="I217" s="45">
        <v>0.33369420255399973</v>
      </c>
      <c r="J217" s="46">
        <v>2.7742626387966565E-2</v>
      </c>
      <c r="K217" s="47">
        <v>2</v>
      </c>
      <c r="L217" s="55">
        <f t="shared" si="61"/>
        <v>11.719340393717001</v>
      </c>
      <c r="M217" s="55">
        <f t="shared" si="62"/>
        <v>12.053034596271001</v>
      </c>
      <c r="N217" s="55">
        <f t="shared" si="63"/>
        <v>0.33369420255399973</v>
      </c>
      <c r="O217" s="56">
        <f t="shared" si="64"/>
        <v>2.8473804100177909E-2</v>
      </c>
      <c r="P217" s="54"/>
      <c r="Q217" s="42">
        <f t="shared" si="65"/>
        <v>72.043556286054624</v>
      </c>
      <c r="R217" s="42">
        <f t="shared" si="66"/>
        <v>69.039353864192876</v>
      </c>
      <c r="S217" s="42">
        <f t="shared" si="67"/>
        <v>77.558108281163982</v>
      </c>
      <c r="T217" s="42">
        <f t="shared" si="68"/>
        <v>79.76648266274222</v>
      </c>
      <c r="AB217" t="s">
        <v>351</v>
      </c>
      <c r="AC217" s="2">
        <v>10.886069529047999</v>
      </c>
      <c r="AD217" s="2">
        <v>10.886505053083001</v>
      </c>
      <c r="AE217" s="2">
        <v>4.3552403500157766E-4</v>
      </c>
      <c r="AF217" s="1">
        <v>4.0007464019905519E-5</v>
      </c>
      <c r="AG217" s="2">
        <v>12.028212393717</v>
      </c>
      <c r="AH217" s="2">
        <v>12.028212393717</v>
      </c>
      <c r="AI217" s="2">
        <v>0</v>
      </c>
      <c r="AJ217" s="1">
        <v>0</v>
      </c>
      <c r="AM217" t="s">
        <v>351</v>
      </c>
      <c r="AN217" s="2">
        <v>10.886069529047999</v>
      </c>
      <c r="AO217" s="2">
        <v>10.639023316756999</v>
      </c>
      <c r="AP217" s="2">
        <v>-0.24704621229099999</v>
      </c>
      <c r="AQ217" s="1">
        <v>-2.2693793350464158E-2</v>
      </c>
      <c r="AR217" s="2">
        <v>10.886086891822</v>
      </c>
      <c r="AS217" s="2">
        <v>1.7362774000773129E-5</v>
      </c>
      <c r="AT217" s="1">
        <v>1.594953436081124E-6</v>
      </c>
      <c r="AU217" s="2">
        <v>10.885546519756</v>
      </c>
      <c r="AV217" s="2">
        <v>-5.2300929199944335E-4</v>
      </c>
      <c r="AW217" s="1">
        <v>-4.8043905158226672E-5</v>
      </c>
      <c r="AX217" s="2">
        <v>10.393525186903</v>
      </c>
      <c r="AY217" s="2">
        <v>-0.49254434214499909</v>
      </c>
      <c r="AZ217" s="1">
        <v>-4.524537904435677E-2</v>
      </c>
      <c r="BA217" s="2">
        <v>10.885975520388</v>
      </c>
      <c r="BB217" s="2">
        <v>-9.4008659999644806E-5</v>
      </c>
      <c r="BC217" s="1">
        <v>-8.635684325623262E-6</v>
      </c>
      <c r="BD217" s="2">
        <v>10.028266460848</v>
      </c>
      <c r="BE217" s="2">
        <v>-0.85780306819999907</v>
      </c>
      <c r="BF217" s="1">
        <v>-7.8798235296134014E-2</v>
      </c>
      <c r="BG217" s="1"/>
      <c r="BH217" t="s">
        <v>351</v>
      </c>
      <c r="BI217" s="2">
        <v>12.028212393717</v>
      </c>
      <c r="BJ217" s="2">
        <v>12.134994538534</v>
      </c>
      <c r="BK217" s="2">
        <v>0.1067821448170001</v>
      </c>
      <c r="BL217" s="1">
        <v>8.8776404441260372E-3</v>
      </c>
      <c r="BM217" s="2">
        <v>12.028212393717</v>
      </c>
      <c r="BN217" s="2">
        <v>0</v>
      </c>
      <c r="BO217" s="1">
        <v>0</v>
      </c>
      <c r="BP217" s="2">
        <v>12.028212393717</v>
      </c>
      <c r="BQ217" s="2">
        <v>0</v>
      </c>
      <c r="BR217" s="1">
        <v>0</v>
      </c>
      <c r="BS217" s="2">
        <v>12.228428915248999</v>
      </c>
      <c r="BT217" s="2">
        <v>0.20021652153199909</v>
      </c>
      <c r="BU217" s="1">
        <v>1.6645575832746621E-2</v>
      </c>
      <c r="BV217" s="2">
        <v>12.028212393717</v>
      </c>
      <c r="BW217" s="2">
        <v>0</v>
      </c>
      <c r="BX217" s="1">
        <v>0</v>
      </c>
      <c r="BY217" s="2">
        <v>12.348558828168999</v>
      </c>
      <c r="BZ217" s="2">
        <v>0.32034643445199862</v>
      </c>
      <c r="CA217" s="1">
        <v>2.6632921332461111E-2</v>
      </c>
      <c r="CC217" t="s">
        <v>351</v>
      </c>
      <c r="CE217" s="23">
        <v>10.886069529047999</v>
      </c>
      <c r="CF217" s="23">
        <v>11.292600080781</v>
      </c>
      <c r="CG217" s="23">
        <v>0.40653055173300068</v>
      </c>
      <c r="CH217" s="24">
        <v>3.7344107590735948E-2</v>
      </c>
      <c r="CI217" s="2">
        <v>12.028212393717</v>
      </c>
      <c r="CJ217" s="2">
        <v>12.028212393717</v>
      </c>
      <c r="CK217" s="2">
        <v>0</v>
      </c>
      <c r="CL217" s="1">
        <v>0</v>
      </c>
      <c r="CN217" s="25" t="s">
        <v>351</v>
      </c>
      <c r="CO217" s="27">
        <v>0</v>
      </c>
      <c r="CP217" s="27">
        <v>0.30887199999999998</v>
      </c>
      <c r="CQ217" s="28">
        <f t="shared" si="59"/>
        <v>-0.35952856765870134</v>
      </c>
      <c r="CR217" s="27">
        <f t="shared" si="60"/>
        <v>117.928878773425</v>
      </c>
      <c r="CU217" s="30">
        <v>443</v>
      </c>
      <c r="CV217" s="30"/>
      <c r="CW217" s="15" t="s">
        <v>351</v>
      </c>
      <c r="CX217" s="33" t="s">
        <v>973</v>
      </c>
      <c r="CY217" s="34" t="s">
        <v>351</v>
      </c>
      <c r="CZ217" s="34" t="s">
        <v>989</v>
      </c>
      <c r="DA217" s="32"/>
      <c r="DB217" s="32"/>
      <c r="DC217" t="s">
        <v>351</v>
      </c>
      <c r="DD217">
        <v>151104</v>
      </c>
      <c r="DE217" t="s">
        <v>1045</v>
      </c>
      <c r="DF217" s="30">
        <v>275</v>
      </c>
      <c r="DG217" s="39" t="s">
        <v>351</v>
      </c>
      <c r="DK217" s="30">
        <v>440</v>
      </c>
      <c r="DL217" s="30"/>
      <c r="DM217" s="32"/>
      <c r="DN217" s="32" t="s">
        <v>351</v>
      </c>
      <c r="DO217" s="41">
        <v>150366</v>
      </c>
    </row>
    <row r="218" spans="1:119" ht="15.75" x14ac:dyDescent="0.25">
      <c r="A218" t="s">
        <v>560</v>
      </c>
      <c r="B218" t="s">
        <v>373</v>
      </c>
      <c r="C218" s="52">
        <v>8.7959018230120005</v>
      </c>
      <c r="D218" s="52">
        <v>8.4192686912549988</v>
      </c>
      <c r="E218" s="52">
        <v>-0.37663313175700175</v>
      </c>
      <c r="F218" s="53">
        <v>-4.2819160483538732E-2</v>
      </c>
      <c r="G218" s="45">
        <v>7.5217544997450005</v>
      </c>
      <c r="H218" s="45">
        <v>7.5630038975889997</v>
      </c>
      <c r="I218" s="45">
        <v>4.1249397843999169E-2</v>
      </c>
      <c r="J218" s="46">
        <v>5.4840127852348267E-3</v>
      </c>
      <c r="K218" s="47">
        <v>4</v>
      </c>
      <c r="L218" s="55">
        <f t="shared" si="61"/>
        <v>7.1981214997450005</v>
      </c>
      <c r="M218" s="55">
        <f t="shared" si="62"/>
        <v>7.2393708975889997</v>
      </c>
      <c r="N218" s="55">
        <f t="shared" si="63"/>
        <v>4.1249397843999169E-2</v>
      </c>
      <c r="O218" s="56">
        <f t="shared" si="64"/>
        <v>5.7305781578513874E-3</v>
      </c>
      <c r="P218" s="54"/>
      <c r="Q218" s="42">
        <f t="shared" si="65"/>
        <v>66.075480006700772</v>
      </c>
      <c r="R218" s="42">
        <f t="shared" si="66"/>
        <v>63.246183424266995</v>
      </c>
      <c r="S218" s="42">
        <f t="shared" si="67"/>
        <v>54.072833327661719</v>
      </c>
      <c r="T218" s="42">
        <f t="shared" si="68"/>
        <v>54.382701925262353</v>
      </c>
      <c r="AB218" t="s">
        <v>373</v>
      </c>
      <c r="AC218" s="2">
        <v>8.7959018230120005</v>
      </c>
      <c r="AD218" s="2">
        <v>8.7946880173549999</v>
      </c>
      <c r="AE218" s="2">
        <v>-1.2138056570005773E-3</v>
      </c>
      <c r="AF218" s="1">
        <v>-1.3799672636465729E-4</v>
      </c>
      <c r="AG218" s="2">
        <v>7.5217544997450005</v>
      </c>
      <c r="AH218" s="2">
        <v>7.5208485411539998</v>
      </c>
      <c r="AI218" s="2">
        <v>-9.0595859100073284E-4</v>
      </c>
      <c r="AJ218" s="1">
        <v>-1.204451157015888E-4</v>
      </c>
      <c r="AM218" t="s">
        <v>373</v>
      </c>
      <c r="AN218" s="2">
        <v>8.7959018230120005</v>
      </c>
      <c r="AO218" s="2">
        <v>8.5828163857240014</v>
      </c>
      <c r="AP218" s="2">
        <v>-0.21308543728799911</v>
      </c>
      <c r="AQ218" s="1">
        <v>-2.422553611620824E-2</v>
      </c>
      <c r="AR218" s="2">
        <v>8.7958499470460012</v>
      </c>
      <c r="AS218" s="2">
        <v>-5.1875965999315099E-5</v>
      </c>
      <c r="AT218" s="1">
        <v>-5.8977427264588425E-6</v>
      </c>
      <c r="AU218" s="2">
        <v>8.794396208897</v>
      </c>
      <c r="AV218" s="2">
        <v>-1.5056141150004976E-3</v>
      </c>
      <c r="AW218" s="1">
        <v>-1.7117222830540039E-4</v>
      </c>
      <c r="AX218" s="2">
        <v>8.3735047415739992</v>
      </c>
      <c r="AY218" s="2">
        <v>-0.42239708143800136</v>
      </c>
      <c r="AZ218" s="1">
        <v>-4.8022032298373131E-2</v>
      </c>
      <c r="BA218" s="2">
        <v>8.7961884970490001</v>
      </c>
      <c r="BB218" s="2">
        <v>2.8667403699955685E-4</v>
      </c>
      <c r="BC218" s="1">
        <v>3.2591773165266002E-5</v>
      </c>
      <c r="BD218" s="2">
        <v>8.0621295768839989</v>
      </c>
      <c r="BE218" s="2">
        <v>-0.73377224612800163</v>
      </c>
      <c r="BF218" s="1">
        <v>-8.342205960147181E-2</v>
      </c>
      <c r="BG218" s="1"/>
      <c r="BH218" t="s">
        <v>373</v>
      </c>
      <c r="BI218" s="2">
        <v>7.5217544997450005</v>
      </c>
      <c r="BJ218" s="2">
        <v>7.5157090579180004</v>
      </c>
      <c r="BK218" s="2">
        <v>-6.0454418270001753E-3</v>
      </c>
      <c r="BL218" s="1">
        <v>-8.0372761796534639E-4</v>
      </c>
      <c r="BM218" s="2">
        <v>7.5217159857919995</v>
      </c>
      <c r="BN218" s="2">
        <v>-3.8513953001029222E-5</v>
      </c>
      <c r="BO218" s="1">
        <v>-5.1203416705949268E-6</v>
      </c>
      <c r="BP218" s="2">
        <v>7.5208408057089997</v>
      </c>
      <c r="BQ218" s="2">
        <v>-9.1369403600083388E-4</v>
      </c>
      <c r="BR218" s="1">
        <v>-1.2147352536323933E-4</v>
      </c>
      <c r="BS218" s="2">
        <v>7.5113448547889998</v>
      </c>
      <c r="BT218" s="2">
        <v>-1.0409644956000719E-2</v>
      </c>
      <c r="BU218" s="1">
        <v>-1.3839384090977207E-3</v>
      </c>
      <c r="BV218" s="2">
        <v>7.5219670162729999</v>
      </c>
      <c r="BW218" s="2">
        <v>2.1251652799936238E-4</v>
      </c>
      <c r="BX218" s="1">
        <v>2.8253584719704298E-5</v>
      </c>
      <c r="BY218" s="2">
        <v>7.4760410123409997</v>
      </c>
      <c r="BZ218" s="2">
        <v>-4.571348740400083E-2</v>
      </c>
      <c r="CA218" s="1">
        <v>-6.0775032481518226E-3</v>
      </c>
      <c r="CC218" t="s">
        <v>373</v>
      </c>
      <c r="CE218" s="23">
        <v>8.7959018230120005</v>
      </c>
      <c r="CF218" s="23">
        <v>9.1507073801339995</v>
      </c>
      <c r="CG218" s="23">
        <v>0.35480555712199902</v>
      </c>
      <c r="CH218" s="24">
        <v>4.0337598606859183E-2</v>
      </c>
      <c r="CI218" s="2">
        <v>7.5217544997450005</v>
      </c>
      <c r="CJ218" s="2">
        <v>7.636382773427</v>
      </c>
      <c r="CK218" s="2">
        <v>0.11462827368199946</v>
      </c>
      <c r="CL218" s="1">
        <v>1.5239565939819698E-2</v>
      </c>
      <c r="CN218" s="25" t="s">
        <v>373</v>
      </c>
      <c r="CO218" s="27">
        <v>0</v>
      </c>
      <c r="CP218" s="27">
        <v>0.323633</v>
      </c>
      <c r="CQ218" s="28">
        <f t="shared" si="59"/>
        <v>-0.33896699793592761</v>
      </c>
      <c r="CR218" s="27">
        <f t="shared" si="60"/>
        <v>104.78357056183</v>
      </c>
      <c r="CU218" s="30">
        <v>468</v>
      </c>
      <c r="CV218" s="30"/>
      <c r="CW218" s="15" t="s">
        <v>373</v>
      </c>
      <c r="CX218" s="33" t="s">
        <v>973</v>
      </c>
      <c r="CY218" s="34" t="s">
        <v>373</v>
      </c>
      <c r="CZ218" s="34" t="s">
        <v>989</v>
      </c>
      <c r="DA218" s="32"/>
      <c r="DB218" s="32"/>
      <c r="DC218" t="s">
        <v>373</v>
      </c>
      <c r="DD218">
        <v>133119</v>
      </c>
      <c r="DE218" t="s">
        <v>1045</v>
      </c>
      <c r="DF218" s="30">
        <v>276</v>
      </c>
      <c r="DG218" s="39" t="s">
        <v>373</v>
      </c>
      <c r="DK218" s="30">
        <v>462</v>
      </c>
      <c r="DL218" s="30"/>
      <c r="DM218" s="32"/>
      <c r="DN218" s="32" t="s">
        <v>373</v>
      </c>
      <c r="DO218" s="41">
        <v>131157</v>
      </c>
    </row>
    <row r="219" spans="1:119" ht="15.75" x14ac:dyDescent="0.25">
      <c r="A219" t="s">
        <v>561</v>
      </c>
      <c r="B219" t="s">
        <v>271</v>
      </c>
      <c r="C219" s="52">
        <v>5.2267962261579992</v>
      </c>
      <c r="D219" s="52">
        <v>4.8316744246600001</v>
      </c>
      <c r="E219" s="52">
        <v>-0.39512180149799914</v>
      </c>
      <c r="F219" s="53">
        <v>-7.5595409578160799E-2</v>
      </c>
      <c r="G219" s="45">
        <v>4.9339388802280002</v>
      </c>
      <c r="H219" s="45">
        <v>4.934808515287</v>
      </c>
      <c r="I219" s="45">
        <v>8.6963505899984028E-4</v>
      </c>
      <c r="J219" s="46">
        <v>1.762557421383489E-4</v>
      </c>
      <c r="K219" s="47">
        <v>2</v>
      </c>
      <c r="L219" s="55">
        <f t="shared" si="61"/>
        <v>4.7982168802279999</v>
      </c>
      <c r="M219" s="55">
        <f t="shared" si="62"/>
        <v>4.7990865152869997</v>
      </c>
      <c r="N219" s="55">
        <f t="shared" si="63"/>
        <v>8.6963505899984028E-4</v>
      </c>
      <c r="O219" s="56">
        <f t="shared" si="64"/>
        <v>1.8124129873815068E-4</v>
      </c>
      <c r="P219" s="54"/>
      <c r="Q219" s="42">
        <f t="shared" si="65"/>
        <v>64.268892571446131</v>
      </c>
      <c r="R219" s="42">
        <f t="shared" si="66"/>
        <v>59.410459314372844</v>
      </c>
      <c r="S219" s="42">
        <f t="shared" si="67"/>
        <v>58.999064028280891</v>
      </c>
      <c r="T219" s="42">
        <f t="shared" si="68"/>
        <v>59.009757095269705</v>
      </c>
      <c r="AB219" t="s">
        <v>271</v>
      </c>
      <c r="AC219" s="2">
        <v>5.2267962261579992</v>
      </c>
      <c r="AD219" s="2">
        <v>5.228066229125</v>
      </c>
      <c r="AE219" s="2">
        <v>1.2700029670007495E-3</v>
      </c>
      <c r="AF219" s="1">
        <v>2.4297923853332923E-4</v>
      </c>
      <c r="AG219" s="2">
        <v>4.9339388802280002</v>
      </c>
      <c r="AH219" s="2">
        <v>4.9340927494660001</v>
      </c>
      <c r="AI219" s="2">
        <v>1.5386923799987073E-4</v>
      </c>
      <c r="AJ219" s="1">
        <v>3.1185882463294794E-5</v>
      </c>
      <c r="AM219" t="s">
        <v>271</v>
      </c>
      <c r="AN219" s="2">
        <v>5.2267962261579992</v>
      </c>
      <c r="AO219" s="2">
        <v>5.0988684502849999</v>
      </c>
      <c r="AP219" s="2">
        <v>-0.12792777587299931</v>
      </c>
      <c r="AQ219" s="1">
        <v>-2.4475370827118259E-2</v>
      </c>
      <c r="AR219" s="2">
        <v>5.2268494981759996</v>
      </c>
      <c r="AS219" s="2">
        <v>5.3272018000427579E-5</v>
      </c>
      <c r="AT219" s="1">
        <v>1.0192097739303992E-5</v>
      </c>
      <c r="AU219" s="2">
        <v>5.227516621006</v>
      </c>
      <c r="AV219" s="2">
        <v>7.2039484800079379E-4</v>
      </c>
      <c r="AW219" s="1">
        <v>1.3782723045438602E-4</v>
      </c>
      <c r="AX219" s="2">
        <v>4.9680306647309997</v>
      </c>
      <c r="AY219" s="2">
        <v>-0.25876556142699947</v>
      </c>
      <c r="AZ219" s="1">
        <v>-4.9507489909781176E-2</v>
      </c>
      <c r="BA219" s="2">
        <v>5.2265033976760007</v>
      </c>
      <c r="BB219" s="2">
        <v>-2.9282848199851941E-4</v>
      </c>
      <c r="BC219" s="1">
        <v>-5.602446878128353E-5</v>
      </c>
      <c r="BD219" s="2">
        <v>4.775010820126</v>
      </c>
      <c r="BE219" s="2">
        <v>-0.45178540603199924</v>
      </c>
      <c r="BF219" s="1">
        <v>-8.6436391717548924E-2</v>
      </c>
      <c r="BG219" s="1"/>
      <c r="BH219" t="s">
        <v>271</v>
      </c>
      <c r="BI219" s="2">
        <v>4.9339388802280002</v>
      </c>
      <c r="BJ219" s="2">
        <v>4.9340126401950002</v>
      </c>
      <c r="BK219" s="2">
        <v>7.3759966999986659E-5</v>
      </c>
      <c r="BL219" s="1">
        <v>1.4949509669762705E-5</v>
      </c>
      <c r="BM219" s="2">
        <v>4.9339452794729999</v>
      </c>
      <c r="BN219" s="2">
        <v>6.3992449996774781E-6</v>
      </c>
      <c r="BO219" s="1">
        <v>1.296985056973743E-6</v>
      </c>
      <c r="BP219" s="2">
        <v>4.933973471322</v>
      </c>
      <c r="BQ219" s="2">
        <v>3.4591093999836175E-5</v>
      </c>
      <c r="BR219" s="1">
        <v>7.0108476897544585E-6</v>
      </c>
      <c r="BS219" s="2">
        <v>4.9302961672090007</v>
      </c>
      <c r="BT219" s="2">
        <v>-3.6427130189995438E-3</v>
      </c>
      <c r="BU219" s="1">
        <v>-7.3829715110520621E-4</v>
      </c>
      <c r="BV219" s="2">
        <v>4.9339037915880004</v>
      </c>
      <c r="BW219" s="2">
        <v>-3.5088639999791837E-5</v>
      </c>
      <c r="BX219" s="1">
        <v>-7.1116892307693873E-6</v>
      </c>
      <c r="BY219" s="2">
        <v>4.9190995606280001</v>
      </c>
      <c r="BZ219" s="2">
        <v>-1.4839319600000067E-2</v>
      </c>
      <c r="CA219" s="1">
        <v>-3.0076010182181934E-3</v>
      </c>
      <c r="CC219" t="s">
        <v>271</v>
      </c>
      <c r="CE219" s="23">
        <v>5.2267962261579992</v>
      </c>
      <c r="CF219" s="23">
        <v>5.2848120247540002</v>
      </c>
      <c r="CG219" s="23">
        <v>5.8015798596001034E-2</v>
      </c>
      <c r="CH219" s="24">
        <v>1.1099686325182422E-2</v>
      </c>
      <c r="CI219" s="2">
        <v>4.9339388802280002</v>
      </c>
      <c r="CJ219" s="2">
        <v>4.9550404908729995</v>
      </c>
      <c r="CK219" s="2">
        <v>2.1101610644999269E-2</v>
      </c>
      <c r="CL219" s="1">
        <v>4.2768285455583414E-3</v>
      </c>
      <c r="CN219" s="25" t="s">
        <v>271</v>
      </c>
      <c r="CO219" s="27">
        <v>0</v>
      </c>
      <c r="CP219" s="27">
        <v>0.13572200000000001</v>
      </c>
      <c r="CQ219" s="28">
        <f t="shared" si="59"/>
        <v>-0.18363833615398334</v>
      </c>
      <c r="CR219" s="27">
        <f t="shared" si="60"/>
        <v>190.132231862786</v>
      </c>
      <c r="CU219" s="30">
        <v>354</v>
      </c>
      <c r="CV219" s="30"/>
      <c r="CW219" s="15" t="s">
        <v>271</v>
      </c>
      <c r="CX219" s="33" t="s">
        <v>973</v>
      </c>
      <c r="CY219" s="34" t="s">
        <v>271</v>
      </c>
      <c r="CZ219" s="34" t="s">
        <v>962</v>
      </c>
      <c r="DA219" s="32"/>
      <c r="DB219" s="32"/>
      <c r="DC219" t="s">
        <v>271</v>
      </c>
      <c r="DD219">
        <v>81327</v>
      </c>
      <c r="DE219" t="s">
        <v>1045</v>
      </c>
      <c r="DF219" s="30">
        <v>277</v>
      </c>
      <c r="DG219" s="39" t="s">
        <v>271</v>
      </c>
      <c r="DK219" s="30">
        <v>360</v>
      </c>
      <c r="DL219" s="30"/>
      <c r="DM219" s="32"/>
      <c r="DN219" s="32" t="s">
        <v>271</v>
      </c>
      <c r="DO219" s="41">
        <v>81074</v>
      </c>
    </row>
    <row r="220" spans="1:119" ht="15.75" x14ac:dyDescent="0.25">
      <c r="A220" t="s">
        <v>562</v>
      </c>
      <c r="B220" t="s">
        <v>274</v>
      </c>
      <c r="C220" s="52">
        <v>6.750839806588</v>
      </c>
      <c r="D220" s="52">
        <v>6.5522013842329994</v>
      </c>
      <c r="E220" s="52">
        <v>-0.19863842235500062</v>
      </c>
      <c r="F220" s="53">
        <v>-2.9424253581184615E-2</v>
      </c>
      <c r="G220" s="45">
        <v>5.5488811931370003</v>
      </c>
      <c r="H220" s="45">
        <v>5.595388952565</v>
      </c>
      <c r="I220" s="45">
        <v>4.6507759427999673E-2</v>
      </c>
      <c r="J220" s="46">
        <v>8.3814660666228849E-3</v>
      </c>
      <c r="K220" s="47">
        <v>4</v>
      </c>
      <c r="L220" s="55">
        <f t="shared" si="61"/>
        <v>5.342761193137</v>
      </c>
      <c r="M220" s="55">
        <f t="shared" si="62"/>
        <v>5.3892689525649997</v>
      </c>
      <c r="N220" s="55">
        <f t="shared" si="63"/>
        <v>4.6507759427999673E-2</v>
      </c>
      <c r="O220" s="56">
        <f t="shared" si="64"/>
        <v>8.704817181000123E-3</v>
      </c>
      <c r="P220" s="54"/>
      <c r="Q220" s="42">
        <f t="shared" si="65"/>
        <v>56.231694125876686</v>
      </c>
      <c r="R220" s="42">
        <f t="shared" si="66"/>
        <v>54.577118498617288</v>
      </c>
      <c r="S220" s="42">
        <f t="shared" si="67"/>
        <v>44.502983600188252</v>
      </c>
      <c r="T220" s="42">
        <f t="shared" si="68"/>
        <v>44.890373936436937</v>
      </c>
      <c r="AB220" t="s">
        <v>274</v>
      </c>
      <c r="AC220" s="2">
        <v>6.750839806588</v>
      </c>
      <c r="AD220" s="2">
        <v>6.7500957061699998</v>
      </c>
      <c r="AE220" s="2">
        <v>-7.4410041800021531E-4</v>
      </c>
      <c r="AF220" s="1">
        <v>-1.1022338543332988E-4</v>
      </c>
      <c r="AG220" s="2">
        <v>5.5488811931370003</v>
      </c>
      <c r="AH220" s="2">
        <v>5.548163783613</v>
      </c>
      <c r="AI220" s="2">
        <v>-7.174095240003453E-4</v>
      </c>
      <c r="AJ220" s="1">
        <v>-1.2928904026412674E-4</v>
      </c>
      <c r="AM220" t="s">
        <v>274</v>
      </c>
      <c r="AN220" s="2">
        <v>6.750839806588</v>
      </c>
      <c r="AO220" s="2">
        <v>6.6328907366629997</v>
      </c>
      <c r="AP220" s="2">
        <v>-0.11794906992500032</v>
      </c>
      <c r="AQ220" s="1">
        <v>-1.7471762522034126E-2</v>
      </c>
      <c r="AR220" s="2">
        <v>6.7508082144769999</v>
      </c>
      <c r="AS220" s="2">
        <v>-3.1592111000122713E-5</v>
      </c>
      <c r="AT220" s="1">
        <v>-4.6797305083869191E-6</v>
      </c>
      <c r="AU220" s="2">
        <v>6.7500948761539998</v>
      </c>
      <c r="AV220" s="2">
        <v>-7.4493043400014614E-4</v>
      </c>
      <c r="AW220" s="1">
        <v>-1.1034633546972697E-4</v>
      </c>
      <c r="AX220" s="2">
        <v>6.5950943009909997</v>
      </c>
      <c r="AY220" s="2">
        <v>-0.15574550559700029</v>
      </c>
      <c r="AZ220" s="1">
        <v>-2.307053789737561E-2</v>
      </c>
      <c r="BA220" s="2">
        <v>6.7510140641619998</v>
      </c>
      <c r="BB220" s="2">
        <v>1.7425757399980313E-4</v>
      </c>
      <c r="BC220" s="1">
        <v>2.5812725378218706E-5</v>
      </c>
      <c r="BD220" s="2">
        <v>6.4212263986010001</v>
      </c>
      <c r="BE220" s="2">
        <v>-0.3296134079869999</v>
      </c>
      <c r="BF220" s="1">
        <v>-4.8825541329737557E-2</v>
      </c>
      <c r="BG220" s="1"/>
      <c r="BH220" t="s">
        <v>274</v>
      </c>
      <c r="BI220" s="2">
        <v>5.5488811931370003</v>
      </c>
      <c r="BJ220" s="2">
        <v>5.5539507986179997</v>
      </c>
      <c r="BK220" s="2">
        <v>5.0696054809993285E-3</v>
      </c>
      <c r="BL220" s="1">
        <v>9.1362660409264977E-4</v>
      </c>
      <c r="BM220" s="2">
        <v>5.5488507690289994</v>
      </c>
      <c r="BN220" s="2">
        <v>-3.0424108000914885E-5</v>
      </c>
      <c r="BO220" s="1">
        <v>-5.4829265471648965E-6</v>
      </c>
      <c r="BP220" s="2">
        <v>5.5482207431969996</v>
      </c>
      <c r="BQ220" s="2">
        <v>-6.6044994000069579E-4</v>
      </c>
      <c r="BR220" s="1">
        <v>-1.1902398285577953E-4</v>
      </c>
      <c r="BS220" s="2">
        <v>5.581546035243</v>
      </c>
      <c r="BT220" s="2">
        <v>3.2664842105999625E-2</v>
      </c>
      <c r="BU220" s="1">
        <v>5.8867438261969544E-3</v>
      </c>
      <c r="BV220" s="2">
        <v>5.5490489546089998</v>
      </c>
      <c r="BW220" s="2">
        <v>1.6776147199948355E-4</v>
      </c>
      <c r="BX220" s="1">
        <v>3.0233386904548483E-5</v>
      </c>
      <c r="BY220" s="2">
        <v>5.565645160081</v>
      </c>
      <c r="BZ220" s="2">
        <v>1.676396694399962E-2</v>
      </c>
      <c r="CA220" s="1">
        <v>3.0211436072435155E-3</v>
      </c>
      <c r="CC220" t="s">
        <v>274</v>
      </c>
      <c r="CE220" s="23">
        <v>6.750839806588</v>
      </c>
      <c r="CF220" s="23">
        <v>6.8789463525340002</v>
      </c>
      <c r="CG220" s="23">
        <v>0.12810654594600024</v>
      </c>
      <c r="CH220" s="24">
        <v>1.8976386585411759E-2</v>
      </c>
      <c r="CI220" s="2">
        <v>5.5488811931370003</v>
      </c>
      <c r="CJ220" s="2">
        <v>5.6019839246630001</v>
      </c>
      <c r="CK220" s="2">
        <v>5.3102731525999758E-2</v>
      </c>
      <c r="CL220" s="1">
        <v>9.5699889180684908E-3</v>
      </c>
      <c r="CN220" s="25" t="s">
        <v>274</v>
      </c>
      <c r="CO220" s="27">
        <v>0</v>
      </c>
      <c r="CP220" s="27">
        <v>0.20612</v>
      </c>
      <c r="CQ220" s="28">
        <f t="shared" si="59"/>
        <v>-0.34646922595589413</v>
      </c>
      <c r="CR220" s="27">
        <f t="shared" si="60"/>
        <v>148.40860256573799</v>
      </c>
      <c r="CU220" s="30">
        <v>357</v>
      </c>
      <c r="CV220" s="30"/>
      <c r="CW220" s="15" t="s">
        <v>274</v>
      </c>
      <c r="CX220" s="33" t="s">
        <v>973</v>
      </c>
      <c r="CY220" s="34" t="s">
        <v>274</v>
      </c>
      <c r="CZ220" s="34" t="s">
        <v>962</v>
      </c>
      <c r="DA220" s="32"/>
      <c r="DB220" s="32"/>
      <c r="DC220" t="s">
        <v>274</v>
      </c>
      <c r="DD220">
        <v>120054</v>
      </c>
      <c r="DE220" t="s">
        <v>1045</v>
      </c>
      <c r="DF220" s="30">
        <v>278</v>
      </c>
      <c r="DG220" s="39" t="s">
        <v>274</v>
      </c>
      <c r="DK220" s="30">
        <v>363</v>
      </c>
      <c r="DL220" s="30"/>
      <c r="DM220" s="32"/>
      <c r="DN220" s="32" t="s">
        <v>274</v>
      </c>
      <c r="DO220" s="41">
        <v>118185</v>
      </c>
    </row>
    <row r="221" spans="1:119" ht="15.75" x14ac:dyDescent="0.25">
      <c r="B221" t="s">
        <v>383</v>
      </c>
      <c r="C221" s="52">
        <v>5.3244823734290003</v>
      </c>
      <c r="D221" s="52">
        <v>4.3122841217210004</v>
      </c>
      <c r="E221" s="52">
        <v>-1.0121982517079999</v>
      </c>
      <c r="F221" s="53">
        <v>-0.19010265800845122</v>
      </c>
      <c r="G221" s="45">
        <v>4.8916824157180008</v>
      </c>
      <c r="H221" s="45">
        <v>4.7806360222639999</v>
      </c>
      <c r="I221" s="45">
        <v>-0.11104639345400091</v>
      </c>
      <c r="J221" s="46">
        <v>-2.2701063563976595E-2</v>
      </c>
      <c r="K221" s="47">
        <v>4</v>
      </c>
      <c r="L221" s="55">
        <f t="shared" si="61"/>
        <v>4.6058124157180007</v>
      </c>
      <c r="M221" s="55">
        <f t="shared" si="62"/>
        <v>4.4947660222639998</v>
      </c>
      <c r="N221" s="55">
        <f t="shared" si="63"/>
        <v>-0.11104639345400091</v>
      </c>
      <c r="O221" s="56">
        <f t="shared" si="64"/>
        <v>-2.4110055606050965E-2</v>
      </c>
      <c r="P221" s="54"/>
      <c r="Q221" s="42">
        <f t="shared" si="65"/>
        <v>38.130065693418793</v>
      </c>
      <c r="R221" s="42">
        <f t="shared" si="66"/>
        <v>30.881438855063021</v>
      </c>
      <c r="S221" s="42">
        <f t="shared" si="67"/>
        <v>32.983474761658556</v>
      </c>
      <c r="T221" s="42">
        <f t="shared" si="68"/>
        <v>32.18824135107419</v>
      </c>
      <c r="AB221" t="s">
        <v>383</v>
      </c>
      <c r="AC221" s="2">
        <v>5.3244823734290003</v>
      </c>
      <c r="AD221" s="2">
        <v>5.3264920896049999</v>
      </c>
      <c r="AE221" s="2">
        <v>2.009716175999543E-3</v>
      </c>
      <c r="AF221" s="1">
        <v>3.7744817900585388E-4</v>
      </c>
      <c r="AG221" s="2">
        <v>4.8916824157180008</v>
      </c>
      <c r="AH221" s="2">
        <v>4.8919106084099999</v>
      </c>
      <c r="AI221" s="2">
        <v>2.2819269199914061E-4</v>
      </c>
      <c r="AJ221" s="1">
        <v>4.6649122450367927E-5</v>
      </c>
      <c r="AM221" t="s">
        <v>383</v>
      </c>
      <c r="AN221" s="2">
        <v>5.3244823734290003</v>
      </c>
      <c r="AO221" s="2">
        <v>5.1127063777419997</v>
      </c>
      <c r="AP221" s="2">
        <v>-0.21177599568700067</v>
      </c>
      <c r="AQ221" s="1">
        <v>-3.977400634169357E-2</v>
      </c>
      <c r="AR221" s="2">
        <v>5.324567842604</v>
      </c>
      <c r="AS221" s="2">
        <v>8.5469174999630582E-5</v>
      </c>
      <c r="AT221" s="1">
        <v>1.6052109671007869E-5</v>
      </c>
      <c r="AU221" s="2">
        <v>5.3266159843720002</v>
      </c>
      <c r="AV221" s="2">
        <v>2.1336109429999084E-3</v>
      </c>
      <c r="AW221" s="1">
        <v>4.0071706381212966E-4</v>
      </c>
      <c r="AX221" s="2">
        <v>5.0369721985360005</v>
      </c>
      <c r="AY221" s="2">
        <v>-0.28751017489299979</v>
      </c>
      <c r="AZ221" s="1">
        <v>-5.3997770060762063E-2</v>
      </c>
      <c r="BA221" s="2">
        <v>5.3240107141969997</v>
      </c>
      <c r="BB221" s="2">
        <v>-4.7165923200065407E-4</v>
      </c>
      <c r="BC221" s="1">
        <v>-8.8583114549199365E-5</v>
      </c>
      <c r="BD221" s="2">
        <v>4.7119941709809998</v>
      </c>
      <c r="BE221" s="2">
        <v>-0.61248820244800051</v>
      </c>
      <c r="BF221" s="1">
        <v>-0.11503244061892803</v>
      </c>
      <c r="BG221" s="1"/>
      <c r="BH221" t="s">
        <v>383</v>
      </c>
      <c r="BI221" s="2">
        <v>4.8916824157180008</v>
      </c>
      <c r="BJ221" s="2">
        <v>4.869651499742</v>
      </c>
      <c r="BK221" s="2">
        <v>-2.203091597600082E-2</v>
      </c>
      <c r="BL221" s="1">
        <v>-4.5037502649826304E-3</v>
      </c>
      <c r="BM221" s="2">
        <v>4.8916921850159998</v>
      </c>
      <c r="BN221" s="2">
        <v>9.7692979990071649E-6</v>
      </c>
      <c r="BO221" s="1">
        <v>1.9971243365301809E-6</v>
      </c>
      <c r="BP221" s="2">
        <v>4.8919706790479998</v>
      </c>
      <c r="BQ221" s="2">
        <v>2.8826332999898341E-4</v>
      </c>
      <c r="BR221" s="1">
        <v>5.8929281482528981E-5</v>
      </c>
      <c r="BS221" s="2">
        <v>4.8801262190850005</v>
      </c>
      <c r="BT221" s="2">
        <v>-1.1556196633000226E-2</v>
      </c>
      <c r="BU221" s="1">
        <v>-2.3624176001017043E-3</v>
      </c>
      <c r="BV221" s="2">
        <v>4.8916284027540007</v>
      </c>
      <c r="BW221" s="2">
        <v>-5.4012964000094144E-5</v>
      </c>
      <c r="BX221" s="1">
        <v>-1.1041796954466866E-5</v>
      </c>
      <c r="BY221" s="2">
        <v>4.8303422267369998</v>
      </c>
      <c r="BZ221" s="2">
        <v>-6.134018898100102E-2</v>
      </c>
      <c r="CA221" s="1">
        <v>-1.2539691616917349E-2</v>
      </c>
      <c r="CC221" t="s">
        <v>383</v>
      </c>
      <c r="CE221" s="23">
        <v>5.3244823734290003</v>
      </c>
      <c r="CF221" s="23">
        <v>4.917404928341</v>
      </c>
      <c r="CG221" s="23">
        <v>-0.40707744508800037</v>
      </c>
      <c r="CH221" s="24">
        <v>-7.6453900405315814E-2</v>
      </c>
      <c r="CI221" s="2">
        <v>4.8916824157180008</v>
      </c>
      <c r="CJ221" s="2">
        <v>4.7961328502979992</v>
      </c>
      <c r="CK221" s="2">
        <v>-9.5549565420001592E-2</v>
      </c>
      <c r="CL221" s="1">
        <v>-1.9533068032581348E-2</v>
      </c>
      <c r="CN221" s="25" t="s">
        <v>383</v>
      </c>
      <c r="CO221" s="27">
        <v>0</v>
      </c>
      <c r="CP221" s="27">
        <v>0.28587000000000001</v>
      </c>
      <c r="CQ221" s="28">
        <f t="shared" ref="CQ221:CQ247" si="69">CH279-CO221-CP221</f>
        <v>-0.29804117907074473</v>
      </c>
      <c r="CR221" s="27">
        <f t="shared" ref="CR221:CR247" si="70">CI279-CO221-CP221</f>
        <v>47.695054539903992</v>
      </c>
      <c r="CU221" s="30">
        <v>479</v>
      </c>
      <c r="CV221" s="30"/>
      <c r="CW221" s="15" t="s">
        <v>383</v>
      </c>
      <c r="CX221" s="33" t="s">
        <v>973</v>
      </c>
      <c r="CY221" s="34" t="s">
        <v>1055</v>
      </c>
      <c r="CZ221" s="34" t="s">
        <v>962</v>
      </c>
      <c r="DA221" s="32"/>
      <c r="DB221" s="32"/>
      <c r="DC221" t="s">
        <v>383</v>
      </c>
      <c r="DD221">
        <v>139640</v>
      </c>
      <c r="DE221" t="s">
        <v>1045</v>
      </c>
      <c r="DF221" s="30">
        <v>279</v>
      </c>
      <c r="DG221" s="39" t="s">
        <v>383</v>
      </c>
      <c r="DK221" s="30">
        <v>472</v>
      </c>
      <c r="DL221" s="30"/>
      <c r="DM221" s="32"/>
      <c r="DN221" s="32" t="s">
        <v>383</v>
      </c>
      <c r="DO221" s="41">
        <v>138026</v>
      </c>
    </row>
    <row r="222" spans="1:119" ht="15.75" x14ac:dyDescent="0.25">
      <c r="B222" t="s">
        <v>386</v>
      </c>
      <c r="C222" s="52">
        <v>3.2518286448659999</v>
      </c>
      <c r="D222" s="52">
        <v>2.6363330202089998</v>
      </c>
      <c r="E222" s="52">
        <v>-0.61549562465700003</v>
      </c>
      <c r="F222" s="53">
        <v>-0.18927677066525231</v>
      </c>
      <c r="G222" s="45">
        <v>3.3187004235950002</v>
      </c>
      <c r="H222" s="45">
        <v>3.3731072703599998</v>
      </c>
      <c r="I222" s="45">
        <v>5.4406846764999628E-2</v>
      </c>
      <c r="J222" s="46">
        <v>1.6394021701441528E-2</v>
      </c>
      <c r="K222" s="47">
        <v>4</v>
      </c>
      <c r="L222" s="55">
        <f t="shared" si="61"/>
        <v>3.1429074235950001</v>
      </c>
      <c r="M222" s="55">
        <f t="shared" si="62"/>
        <v>3.1973142703599997</v>
      </c>
      <c r="N222" s="55">
        <f t="shared" si="63"/>
        <v>5.4406846764999628E-2</v>
      </c>
      <c r="O222" s="56">
        <f t="shared" si="64"/>
        <v>1.7310992476757908E-2</v>
      </c>
      <c r="P222" s="54"/>
      <c r="Q222" s="42">
        <f t="shared" si="65"/>
        <v>38.275269775609409</v>
      </c>
      <c r="R222" s="42">
        <f t="shared" si="66"/>
        <v>31.030650316140726</v>
      </c>
      <c r="S222" s="42">
        <f t="shared" si="67"/>
        <v>36.993225245059385</v>
      </c>
      <c r="T222" s="42">
        <f t="shared" si="68"/>
        <v>37.633614688967619</v>
      </c>
      <c r="AB222" t="s">
        <v>386</v>
      </c>
      <c r="AC222" s="2">
        <v>3.2518286448659999</v>
      </c>
      <c r="AD222" s="2">
        <v>3.2538040801700001</v>
      </c>
      <c r="AE222" s="2">
        <v>1.9754353040002393E-3</v>
      </c>
      <c r="AF222" s="1">
        <v>6.0748444021460494E-4</v>
      </c>
      <c r="AG222" s="2">
        <v>3.3187004235950002</v>
      </c>
      <c r="AH222" s="2">
        <v>3.3191506056420002</v>
      </c>
      <c r="AI222" s="2">
        <v>4.5018204699998066E-4</v>
      </c>
      <c r="AJ222" s="1">
        <v>1.3565010080431378E-4</v>
      </c>
      <c r="AM222" t="s">
        <v>386</v>
      </c>
      <c r="AN222" s="2">
        <v>3.2518286448659999</v>
      </c>
      <c r="AO222" s="2">
        <v>3.1368799426310003</v>
      </c>
      <c r="AP222" s="2">
        <v>-0.11494870223499953</v>
      </c>
      <c r="AQ222" s="1">
        <v>-3.5348942022661929E-2</v>
      </c>
      <c r="AR222" s="2">
        <v>3.2519124157069998</v>
      </c>
      <c r="AS222" s="2">
        <v>8.3770840999974894E-5</v>
      </c>
      <c r="AT222" s="1">
        <v>2.5761148617788526E-5</v>
      </c>
      <c r="AU222" s="2">
        <v>3.2537214713710001</v>
      </c>
      <c r="AV222" s="2">
        <v>1.8928265050002224E-3</v>
      </c>
      <c r="AW222" s="1">
        <v>5.820806419147038E-4</v>
      </c>
      <c r="AX222" s="2">
        <v>3.1102900207969997</v>
      </c>
      <c r="AY222" s="2">
        <v>-0.1415386240690002</v>
      </c>
      <c r="AZ222" s="1">
        <v>-4.3525855611261051E-2</v>
      </c>
      <c r="BA222" s="2">
        <v>3.2513667327119999</v>
      </c>
      <c r="BB222" s="2">
        <v>-4.6191215399993268E-4</v>
      </c>
      <c r="BC222" s="1">
        <v>-1.4204689251667718E-4</v>
      </c>
      <c r="BD222" s="2">
        <v>2.9309218685489999</v>
      </c>
      <c r="BE222" s="2">
        <v>-0.32090677631699993</v>
      </c>
      <c r="BF222" s="1">
        <v>-9.8685020449539626E-2</v>
      </c>
      <c r="BG222" s="1"/>
      <c r="BH222" t="s">
        <v>386</v>
      </c>
      <c r="BI222" s="2">
        <v>3.3187004235950002</v>
      </c>
      <c r="BJ222" s="2">
        <v>3.3118304487919996</v>
      </c>
      <c r="BK222" s="2">
        <v>-6.8699748030005559E-3</v>
      </c>
      <c r="BL222" s="1">
        <v>-2.0700798282836928E-3</v>
      </c>
      <c r="BM222" s="2">
        <v>3.3187195381870001</v>
      </c>
      <c r="BN222" s="2">
        <v>1.9114591999880304E-5</v>
      </c>
      <c r="BO222" s="1">
        <v>5.7596617832634375E-6</v>
      </c>
      <c r="BP222" s="2">
        <v>3.3191345394859999</v>
      </c>
      <c r="BQ222" s="2">
        <v>4.3411589099973114E-4</v>
      </c>
      <c r="BR222" s="1">
        <v>1.3080900219655041E-4</v>
      </c>
      <c r="BS222" s="2">
        <v>3.3368975957239999</v>
      </c>
      <c r="BT222" s="2">
        <v>1.8197172128999739E-2</v>
      </c>
      <c r="BU222" s="1">
        <v>5.4832222877434517E-3</v>
      </c>
      <c r="BV222" s="2">
        <v>3.3185949876469998</v>
      </c>
      <c r="BW222" s="2">
        <v>-1.0543594800038747E-4</v>
      </c>
      <c r="BX222" s="1">
        <v>-3.1770251768062089E-5</v>
      </c>
      <c r="BY222" s="2">
        <v>3.3694863028970001</v>
      </c>
      <c r="BZ222" s="2">
        <v>5.0785879301999959E-2</v>
      </c>
      <c r="CA222" s="1">
        <v>1.5302941760252611E-2</v>
      </c>
      <c r="CC222" t="s">
        <v>386</v>
      </c>
      <c r="CE222" s="23">
        <v>3.2518286448659999</v>
      </c>
      <c r="CF222" s="23">
        <v>2.9543164036670002</v>
      </c>
      <c r="CG222" s="23">
        <v>-0.29751224119899966</v>
      </c>
      <c r="CH222" s="24">
        <v>-9.1490749879675606E-2</v>
      </c>
      <c r="CI222" s="2">
        <v>3.3187004235950002</v>
      </c>
      <c r="CJ222" s="2">
        <v>3.2825830837700001</v>
      </c>
      <c r="CK222" s="2">
        <v>-3.6117339825000094E-2</v>
      </c>
      <c r="CL222" s="1">
        <v>-1.0882976832803664E-2</v>
      </c>
      <c r="CN222" s="25" t="s">
        <v>386</v>
      </c>
      <c r="CO222" s="27">
        <v>0</v>
      </c>
      <c r="CP222" s="27">
        <v>0.175793</v>
      </c>
      <c r="CQ222" s="28">
        <f t="shared" si="69"/>
        <v>-0.21068405006392243</v>
      </c>
      <c r="CR222" s="27">
        <f t="shared" si="70"/>
        <v>67.501180504872991</v>
      </c>
      <c r="CU222" s="30">
        <v>482</v>
      </c>
      <c r="CV222" s="30"/>
      <c r="CW222" s="15" t="s">
        <v>386</v>
      </c>
      <c r="CX222" s="33" t="s">
        <v>973</v>
      </c>
      <c r="CY222" s="34" t="s">
        <v>386</v>
      </c>
      <c r="CZ222" s="34" t="s">
        <v>962</v>
      </c>
      <c r="DA222" s="32"/>
      <c r="DB222" s="32"/>
      <c r="DC222" t="s">
        <v>386</v>
      </c>
      <c r="DD222">
        <v>84959</v>
      </c>
      <c r="DE222" t="s">
        <v>1045</v>
      </c>
      <c r="DF222" s="30">
        <v>280</v>
      </c>
      <c r="DG222" s="39" t="s">
        <v>386</v>
      </c>
      <c r="DK222" s="30">
        <v>475</v>
      </c>
      <c r="DL222" s="30"/>
      <c r="DM222" s="32"/>
      <c r="DN222" s="32" t="s">
        <v>386</v>
      </c>
      <c r="DO222" s="41">
        <v>84444</v>
      </c>
    </row>
    <row r="223" spans="1:119" ht="15.75" x14ac:dyDescent="0.25">
      <c r="A223" t="s">
        <v>444</v>
      </c>
      <c r="B223" t="s">
        <v>204</v>
      </c>
      <c r="C223" s="52">
        <v>6.2791227757609995</v>
      </c>
      <c r="D223" s="52">
        <v>6.0542932243060008</v>
      </c>
      <c r="E223" s="52">
        <v>-0.22482955145499872</v>
      </c>
      <c r="F223" s="53">
        <v>-3.5805885548678487E-2</v>
      </c>
      <c r="G223" s="45">
        <v>6.7972477714029997</v>
      </c>
      <c r="H223" s="45">
        <v>6.9854178100119997</v>
      </c>
      <c r="I223" s="45">
        <v>0.18817003860899995</v>
      </c>
      <c r="J223" s="46">
        <v>2.7683269013770308E-2</v>
      </c>
      <c r="K223" s="47">
        <v>1</v>
      </c>
      <c r="L223" s="55">
        <f t="shared" si="61"/>
        <v>6.6837997714029997</v>
      </c>
      <c r="M223" s="55">
        <f t="shared" si="62"/>
        <v>6.8719698100119997</v>
      </c>
      <c r="N223" s="55">
        <f t="shared" si="63"/>
        <v>0.18817003860899995</v>
      </c>
      <c r="O223" s="56">
        <f t="shared" si="64"/>
        <v>2.8153153153105466E-2</v>
      </c>
      <c r="P223" s="54"/>
      <c r="Q223" s="42">
        <f t="shared" si="65"/>
        <v>61.514795745882928</v>
      </c>
      <c r="R223" s="42">
        <f t="shared" si="66"/>
        <v>59.312204009855506</v>
      </c>
      <c r="S223" s="42">
        <f t="shared" si="67"/>
        <v>65.47930219351457</v>
      </c>
      <c r="T223" s="42">
        <f t="shared" si="68"/>
        <v>67.322751016527064</v>
      </c>
      <c r="AB223" t="s">
        <v>204</v>
      </c>
      <c r="AC223" s="2">
        <v>6.2791227757609995</v>
      </c>
      <c r="AD223" s="2">
        <v>6.2774002907190001</v>
      </c>
      <c r="AE223" s="2">
        <v>-1.7224850419994553E-3</v>
      </c>
      <c r="AF223" s="1">
        <v>-2.7431937605180821E-4</v>
      </c>
      <c r="AG223" s="2">
        <v>6.7972477714029997</v>
      </c>
      <c r="AH223" s="2">
        <v>6.7972477714029997</v>
      </c>
      <c r="AI223" s="2">
        <v>0</v>
      </c>
      <c r="AJ223" s="1">
        <v>0</v>
      </c>
      <c r="AM223" t="s">
        <v>204</v>
      </c>
      <c r="AN223" s="2">
        <v>6.2791227757609995</v>
      </c>
      <c r="AO223" s="2">
        <v>6.1250911954709997</v>
      </c>
      <c r="AP223" s="2">
        <v>-0.15403158028999986</v>
      </c>
      <c r="AQ223" s="1">
        <v>-2.4530748289331224E-2</v>
      </c>
      <c r="AR223" s="2">
        <v>6.2790497297210006</v>
      </c>
      <c r="AS223" s="2">
        <v>-7.3046039998914125E-5</v>
      </c>
      <c r="AT223" s="1">
        <v>-1.1633160014148838E-5</v>
      </c>
      <c r="AU223" s="2">
        <v>6.2774707348629999</v>
      </c>
      <c r="AV223" s="2">
        <v>-1.6520408979996404E-3</v>
      </c>
      <c r="AW223" s="1">
        <v>-2.6310058856898543E-4</v>
      </c>
      <c r="AX223" s="2">
        <v>6.0135623490830001</v>
      </c>
      <c r="AY223" s="2">
        <v>-0.26556042667799939</v>
      </c>
      <c r="AZ223" s="1">
        <v>-4.2292599804407353E-2</v>
      </c>
      <c r="BA223" s="2">
        <v>6.2795255543210002</v>
      </c>
      <c r="BB223" s="2">
        <v>4.02778560000705E-4</v>
      </c>
      <c r="BC223" s="1">
        <v>6.414567358923638E-5</v>
      </c>
      <c r="BD223" s="2">
        <v>5.7901484394939997</v>
      </c>
      <c r="BE223" s="2">
        <v>-0.48897433626699982</v>
      </c>
      <c r="BF223" s="1">
        <v>-7.7873033181412588E-2</v>
      </c>
      <c r="BG223" s="1"/>
      <c r="BH223" t="s">
        <v>204</v>
      </c>
      <c r="BI223" s="2">
        <v>6.7972477714029997</v>
      </c>
      <c r="BJ223" s="2">
        <v>6.8574621837579999</v>
      </c>
      <c r="BK223" s="2">
        <v>6.0214412355000135E-2</v>
      </c>
      <c r="BL223" s="1">
        <v>8.8586460844241755E-3</v>
      </c>
      <c r="BM223" s="2">
        <v>6.7972477714029997</v>
      </c>
      <c r="BN223" s="2">
        <v>0</v>
      </c>
      <c r="BO223" s="1">
        <v>0</v>
      </c>
      <c r="BP223" s="2">
        <v>6.7972477714029997</v>
      </c>
      <c r="BQ223" s="2">
        <v>0</v>
      </c>
      <c r="BR223" s="1">
        <v>0</v>
      </c>
      <c r="BS223" s="2">
        <v>6.9101497945689996</v>
      </c>
      <c r="BT223" s="2">
        <v>0.11290202316599984</v>
      </c>
      <c r="BU223" s="1">
        <v>1.6609961408350436E-2</v>
      </c>
      <c r="BV223" s="2">
        <v>6.7972477714029997</v>
      </c>
      <c r="BW223" s="2">
        <v>0</v>
      </c>
      <c r="BX223" s="1">
        <v>0</v>
      </c>
      <c r="BY223" s="2">
        <v>6.9778910084680001</v>
      </c>
      <c r="BZ223" s="2">
        <v>0.18064323706500041</v>
      </c>
      <c r="CA223" s="1">
        <v>2.6575938253272525E-2</v>
      </c>
      <c r="CC223" t="s">
        <v>204</v>
      </c>
      <c r="CE223" s="23">
        <v>6.2791227757609995</v>
      </c>
      <c r="CF223" s="23">
        <v>6.5393365378409998</v>
      </c>
      <c r="CG223" s="23">
        <v>0.26021376208000024</v>
      </c>
      <c r="CH223" s="24">
        <v>4.1441101149429838E-2</v>
      </c>
      <c r="CI223" s="2">
        <v>6.7972477714029997</v>
      </c>
      <c r="CJ223" s="2">
        <v>6.7972477714029997</v>
      </c>
      <c r="CK223" s="2">
        <v>0</v>
      </c>
      <c r="CL223" s="1">
        <v>0</v>
      </c>
      <c r="CN223" s="25" t="s">
        <v>204</v>
      </c>
      <c r="CO223" s="27">
        <v>0</v>
      </c>
      <c r="CP223" s="27">
        <v>0.11344799999999999</v>
      </c>
      <c r="CQ223" s="28">
        <f t="shared" si="69"/>
        <v>-9.8167849694710874E-2</v>
      </c>
      <c r="CR223" s="27">
        <f t="shared" si="70"/>
        <v>223.138750748571</v>
      </c>
      <c r="CU223" s="30">
        <v>280</v>
      </c>
      <c r="CV223" s="30"/>
      <c r="CW223" s="15" t="s">
        <v>204</v>
      </c>
      <c r="CX223" s="33" t="s">
        <v>973</v>
      </c>
      <c r="CY223" s="34" t="s">
        <v>204</v>
      </c>
      <c r="CZ223" s="34" t="s">
        <v>976</v>
      </c>
      <c r="DA223" s="32"/>
      <c r="DB223" s="32"/>
      <c r="DC223" t="s">
        <v>204</v>
      </c>
      <c r="DD223">
        <v>102075</v>
      </c>
      <c r="DE223" t="s">
        <v>1045</v>
      </c>
      <c r="DF223" s="30">
        <v>281</v>
      </c>
      <c r="DG223" s="39" t="s">
        <v>204</v>
      </c>
      <c r="DK223" s="30">
        <v>293</v>
      </c>
      <c r="DL223" s="30"/>
      <c r="DM223" s="32"/>
      <c r="DN223" s="32" t="s">
        <v>204</v>
      </c>
      <c r="DO223" s="41">
        <v>101698</v>
      </c>
    </row>
    <row r="224" spans="1:119" ht="15.75" x14ac:dyDescent="0.25">
      <c r="B224" t="s">
        <v>227</v>
      </c>
      <c r="C224" s="52">
        <v>7.3715868210400002</v>
      </c>
      <c r="D224" s="52">
        <v>6.8603933241980002</v>
      </c>
      <c r="E224" s="52">
        <v>-0.51119349684199999</v>
      </c>
      <c r="F224" s="53">
        <v>-6.9346466270050616E-2</v>
      </c>
      <c r="G224" s="45">
        <v>7.0118671511150001</v>
      </c>
      <c r="H224" s="45">
        <v>7.0257152620759999</v>
      </c>
      <c r="I224" s="45">
        <v>1.3848110960999804E-2</v>
      </c>
      <c r="J224" s="46">
        <v>1.9749534129148085E-3</v>
      </c>
      <c r="K224" s="47">
        <v>2</v>
      </c>
      <c r="L224" s="55">
        <f t="shared" si="61"/>
        <v>6.8058491511149999</v>
      </c>
      <c r="M224" s="55">
        <f t="shared" si="62"/>
        <v>6.8196972620759997</v>
      </c>
      <c r="N224" s="55">
        <f t="shared" si="63"/>
        <v>1.3848110960999804E-2</v>
      </c>
      <c r="O224" s="56">
        <f t="shared" si="64"/>
        <v>2.0347366880341558E-3</v>
      </c>
      <c r="P224" s="54"/>
      <c r="Q224" s="42">
        <f t="shared" si="65"/>
        <v>73.144608815550555</v>
      </c>
      <c r="R224" s="42">
        <f t="shared" si="66"/>
        <v>68.07228866748693</v>
      </c>
      <c r="S224" s="42">
        <f t="shared" si="67"/>
        <v>67.53107382458002</v>
      </c>
      <c r="T224" s="42">
        <f t="shared" si="68"/>
        <v>67.668481778073243</v>
      </c>
      <c r="AB224" t="s">
        <v>227</v>
      </c>
      <c r="AC224" s="2">
        <v>7.3715868210400002</v>
      </c>
      <c r="AD224" s="2">
        <v>7.3758772170439997</v>
      </c>
      <c r="AE224" s="2">
        <v>4.2903960039994971E-3</v>
      </c>
      <c r="AF224" s="1">
        <v>5.820179709141916E-4</v>
      </c>
      <c r="AG224" s="2">
        <v>7.0118671511150001</v>
      </c>
      <c r="AH224" s="2">
        <v>7.0127204448600002</v>
      </c>
      <c r="AI224" s="2">
        <v>8.5329374500009436E-4</v>
      </c>
      <c r="AJ224" s="1">
        <v>1.2169279973657328E-4</v>
      </c>
      <c r="AM224" t="s">
        <v>227</v>
      </c>
      <c r="AN224" s="2">
        <v>7.3715868210400002</v>
      </c>
      <c r="AO224" s="2">
        <v>7.2307186820019993</v>
      </c>
      <c r="AP224" s="2">
        <v>-0.14086813903800088</v>
      </c>
      <c r="AQ224" s="1">
        <v>-1.9109608617229431E-2</v>
      </c>
      <c r="AR224" s="2">
        <v>7.3717672169690003</v>
      </c>
      <c r="AS224" s="2">
        <v>1.8039592900009893E-4</v>
      </c>
      <c r="AT224" s="1">
        <v>2.4471790589946313E-5</v>
      </c>
      <c r="AU224" s="2">
        <v>7.3743854951649999</v>
      </c>
      <c r="AV224" s="2">
        <v>2.7986741249996783E-3</v>
      </c>
      <c r="AW224" s="1">
        <v>3.7965694401261019E-4</v>
      </c>
      <c r="AX224" s="2">
        <v>7.0763311096689998</v>
      </c>
      <c r="AY224" s="2">
        <v>-0.29525571137100037</v>
      </c>
      <c r="AZ224" s="1">
        <v>-4.0053209510913013E-2</v>
      </c>
      <c r="BA224" s="2">
        <v>7.3705945322920003</v>
      </c>
      <c r="BB224" s="2">
        <v>-9.9228874799983657E-4</v>
      </c>
      <c r="BC224" s="1">
        <v>-1.3460992484923921E-4</v>
      </c>
      <c r="BD224" s="2">
        <v>6.8565146959079994</v>
      </c>
      <c r="BE224" s="2">
        <v>-0.51507212513200074</v>
      </c>
      <c r="BF224" s="1">
        <v>-6.9872625478937675E-2</v>
      </c>
      <c r="BG224" s="1"/>
      <c r="BH224" t="s">
        <v>227</v>
      </c>
      <c r="BI224" s="2">
        <v>7.0118671511150001</v>
      </c>
      <c r="BJ224" s="2">
        <v>7.0221714197610003</v>
      </c>
      <c r="BK224" s="2">
        <v>1.0304268646000203E-2</v>
      </c>
      <c r="BL224" s="1">
        <v>1.4695470441652132E-3</v>
      </c>
      <c r="BM224" s="2">
        <v>7.0119030078050004</v>
      </c>
      <c r="BN224" s="2">
        <v>3.5856690000279912E-5</v>
      </c>
      <c r="BO224" s="1">
        <v>5.1137149674289134E-6</v>
      </c>
      <c r="BP224" s="2">
        <v>7.0123724641199994</v>
      </c>
      <c r="BQ224" s="2">
        <v>5.0531300499923049E-4</v>
      </c>
      <c r="BR224" s="1">
        <v>7.2065399145344267E-5</v>
      </c>
      <c r="BS224" s="2">
        <v>7.0248244007079998</v>
      </c>
      <c r="BT224" s="2">
        <v>1.2957249592999709E-2</v>
      </c>
      <c r="BU224" s="1">
        <v>1.8479028928748739E-3</v>
      </c>
      <c r="BV224" s="2">
        <v>7.0116699506069997</v>
      </c>
      <c r="BW224" s="2">
        <v>-1.9720050800042799E-4</v>
      </c>
      <c r="BX224" s="1">
        <v>-2.8123822621064622E-5</v>
      </c>
      <c r="BY224" s="2">
        <v>7.0193179960970005</v>
      </c>
      <c r="BZ224" s="2">
        <v>7.4508449820003264E-3</v>
      </c>
      <c r="CA224" s="1">
        <v>1.0626049840113587E-3</v>
      </c>
      <c r="CC224" t="s">
        <v>227</v>
      </c>
      <c r="CE224" s="23">
        <v>7.3715868210400002</v>
      </c>
      <c r="CF224" s="23">
        <v>7.3843190669160004</v>
      </c>
      <c r="CG224" s="23">
        <v>1.2732245876000192E-2</v>
      </c>
      <c r="CH224" s="24">
        <v>1.7272055779984556E-3</v>
      </c>
      <c r="CI224" s="2">
        <v>7.0118671511150001</v>
      </c>
      <c r="CJ224" s="2">
        <v>7.0231461432220001</v>
      </c>
      <c r="CK224" s="2">
        <v>1.1278992107000008E-2</v>
      </c>
      <c r="CL224" s="1">
        <v>1.6085575872906357E-3</v>
      </c>
      <c r="CN224" s="25" t="s">
        <v>227</v>
      </c>
      <c r="CO224" s="27">
        <v>0</v>
      </c>
      <c r="CP224" s="27">
        <v>0.20601800000000001</v>
      </c>
      <c r="CQ224" s="28">
        <f t="shared" si="69"/>
        <v>-0.20245919428529152</v>
      </c>
      <c r="CR224" s="27">
        <f t="shared" si="70"/>
        <v>97.130995114919003</v>
      </c>
      <c r="CU224" s="30">
        <v>306</v>
      </c>
      <c r="CV224" s="30"/>
      <c r="CW224" s="15" t="s">
        <v>227</v>
      </c>
      <c r="CX224" s="33" t="s">
        <v>973</v>
      </c>
      <c r="CY224" s="34" t="s">
        <v>227</v>
      </c>
      <c r="CZ224" s="34" t="s">
        <v>976</v>
      </c>
      <c r="DA224" s="32"/>
      <c r="DB224" s="32"/>
      <c r="DC224" t="s">
        <v>227</v>
      </c>
      <c r="DD224">
        <v>100781</v>
      </c>
      <c r="DE224" t="s">
        <v>1045</v>
      </c>
      <c r="DF224" s="30">
        <v>282</v>
      </c>
      <c r="DG224" s="39" t="s">
        <v>227</v>
      </c>
      <c r="DK224" s="30">
        <v>316</v>
      </c>
      <c r="DL224" s="30"/>
      <c r="DM224" s="32"/>
      <c r="DN224" s="32" t="s">
        <v>227</v>
      </c>
      <c r="DO224" s="41">
        <v>99655</v>
      </c>
    </row>
    <row r="225" spans="1:119" ht="15.75" x14ac:dyDescent="0.25">
      <c r="B225" t="s">
        <v>228</v>
      </c>
      <c r="C225" s="52">
        <v>6.9244711929690004</v>
      </c>
      <c r="D225" s="52">
        <v>6.5214392246640003</v>
      </c>
      <c r="E225" s="52">
        <v>-0.4030319683050001</v>
      </c>
      <c r="F225" s="53">
        <v>-5.8204006785995799E-2</v>
      </c>
      <c r="G225" s="45">
        <v>7.0124739105209999</v>
      </c>
      <c r="H225" s="45">
        <v>7.1779708867170005</v>
      </c>
      <c r="I225" s="45">
        <v>0.16549697619600057</v>
      </c>
      <c r="J225" s="46">
        <v>2.360036961388207E-2</v>
      </c>
      <c r="K225" s="47">
        <v>2</v>
      </c>
      <c r="L225" s="55">
        <f t="shared" si="61"/>
        <v>6.8387649105210002</v>
      </c>
      <c r="M225" s="55">
        <f t="shared" si="62"/>
        <v>7.0042618867170008</v>
      </c>
      <c r="N225" s="55">
        <f t="shared" si="63"/>
        <v>0.16549697619600057</v>
      </c>
      <c r="O225" s="56">
        <f t="shared" si="64"/>
        <v>2.419983408720398E-2</v>
      </c>
      <c r="P225" s="54"/>
      <c r="Q225" s="42">
        <f t="shared" si="65"/>
        <v>79.066331646863375</v>
      </c>
      <c r="R225" s="42">
        <f t="shared" si="66"/>
        <v>74.464354343145544</v>
      </c>
      <c r="S225" s="42">
        <f t="shared" si="67"/>
        <v>78.087703652983635</v>
      </c>
      <c r="T225" s="42">
        <f t="shared" si="68"/>
        <v>79.977413125636588</v>
      </c>
      <c r="AB225" t="s">
        <v>228</v>
      </c>
      <c r="AC225" s="2">
        <v>6.9244711929690004</v>
      </c>
      <c r="AD225" s="2">
        <v>6.9278888177790003</v>
      </c>
      <c r="AE225" s="2">
        <v>3.417624809999964E-3</v>
      </c>
      <c r="AF225" s="1">
        <v>4.9355751721086901E-4</v>
      </c>
      <c r="AG225" s="2">
        <v>7.0124739105209999</v>
      </c>
      <c r="AH225" s="2">
        <v>7.0132915919650003</v>
      </c>
      <c r="AI225" s="2">
        <v>8.1768144400040654E-4</v>
      </c>
      <c r="AJ225" s="1">
        <v>1.1660384829006172E-4</v>
      </c>
      <c r="AM225" t="s">
        <v>228</v>
      </c>
      <c r="AN225" s="2">
        <v>6.9244711929690004</v>
      </c>
      <c r="AO225" s="2">
        <v>6.7868165417680002</v>
      </c>
      <c r="AP225" s="2">
        <v>-0.13765465120100018</v>
      </c>
      <c r="AQ225" s="1">
        <v>-1.9879446006039067E-2</v>
      </c>
      <c r="AR225" s="2">
        <v>6.9246146673299993</v>
      </c>
      <c r="AS225" s="2">
        <v>1.4347436099892974E-4</v>
      </c>
      <c r="AT225" s="1">
        <v>2.0719901491483042E-5</v>
      </c>
      <c r="AU225" s="2">
        <v>6.9265095933069993</v>
      </c>
      <c r="AV225" s="2">
        <v>2.0384003379989579E-3</v>
      </c>
      <c r="AW225" s="1">
        <v>2.9437631859436687E-4</v>
      </c>
      <c r="AX225" s="2">
        <v>6.6357687145760007</v>
      </c>
      <c r="AY225" s="2">
        <v>-0.28870247839299967</v>
      </c>
      <c r="AZ225" s="1">
        <v>-4.1693072344086528E-2</v>
      </c>
      <c r="BA225" s="2">
        <v>6.9236823498320001</v>
      </c>
      <c r="BB225" s="2">
        <v>-7.8884313700022801E-4</v>
      </c>
      <c r="BC225" s="1">
        <v>-1.1392106559721224E-4</v>
      </c>
      <c r="BD225" s="2">
        <v>6.4237706559499994</v>
      </c>
      <c r="BE225" s="2">
        <v>-0.50070053701900097</v>
      </c>
      <c r="BF225" s="1">
        <v>-7.2308848295506586E-2</v>
      </c>
      <c r="BG225" s="1"/>
      <c r="BH225" t="s">
        <v>228</v>
      </c>
      <c r="BI225" s="2">
        <v>7.0124739105209999</v>
      </c>
      <c r="BJ225" s="2">
        <v>7.0461077061249995</v>
      </c>
      <c r="BK225" s="2">
        <v>3.3633795603999594E-2</v>
      </c>
      <c r="BL225" s="1">
        <v>4.796281031939088E-3</v>
      </c>
      <c r="BM225" s="2">
        <v>7.0125082636030003</v>
      </c>
      <c r="BN225" s="2">
        <v>3.4353082000393442E-5</v>
      </c>
      <c r="BO225" s="1">
        <v>4.8988534486884298E-6</v>
      </c>
      <c r="BP225" s="2">
        <v>7.0129520737210003</v>
      </c>
      <c r="BQ225" s="2">
        <v>4.7816320000038104E-4</v>
      </c>
      <c r="BR225" s="1">
        <v>6.8187519283740956E-5</v>
      </c>
      <c r="BS225" s="2">
        <v>7.1004043098979999</v>
      </c>
      <c r="BT225" s="2">
        <v>8.7930399376999979E-2</v>
      </c>
      <c r="BU225" s="1">
        <v>1.2539141036243383E-2</v>
      </c>
      <c r="BV225" s="2">
        <v>7.0122849906419997</v>
      </c>
      <c r="BW225" s="2">
        <v>-1.8891987900016005E-4</v>
      </c>
      <c r="BX225" s="1">
        <v>-2.6940546433508803E-5</v>
      </c>
      <c r="BY225" s="2">
        <v>7.1702142290350004</v>
      </c>
      <c r="BZ225" s="2">
        <v>0.1577403185140005</v>
      </c>
      <c r="CA225" s="1">
        <v>2.2494246756103939E-2</v>
      </c>
      <c r="CC225" t="s">
        <v>228</v>
      </c>
      <c r="CE225" s="23">
        <v>6.9244711929690004</v>
      </c>
      <c r="CF225" s="23">
        <v>7.0304895099999998</v>
      </c>
      <c r="CG225" s="23">
        <v>0.1060183170309994</v>
      </c>
      <c r="CH225" s="24">
        <v>1.5310673418448002E-2</v>
      </c>
      <c r="CI225" s="2">
        <v>7.0124739105209999</v>
      </c>
      <c r="CJ225" s="2">
        <v>7.0412045940289998</v>
      </c>
      <c r="CK225" s="2">
        <v>2.8730683507999899E-2</v>
      </c>
      <c r="CL225" s="1">
        <v>4.0970824098032644E-3</v>
      </c>
      <c r="CN225" s="25" t="s">
        <v>228</v>
      </c>
      <c r="CO225" s="27">
        <v>0</v>
      </c>
      <c r="CP225" s="27">
        <v>0.173709</v>
      </c>
      <c r="CQ225" s="28">
        <f t="shared" si="69"/>
        <v>-0.19383015126813308</v>
      </c>
      <c r="CR225" s="27">
        <f t="shared" si="70"/>
        <v>56.441420099901997</v>
      </c>
      <c r="CU225" s="30">
        <v>307</v>
      </c>
      <c r="CV225" s="30"/>
      <c r="CW225" s="15" t="s">
        <v>228</v>
      </c>
      <c r="CX225" s="33" t="s">
        <v>973</v>
      </c>
      <c r="CY225" s="34" t="s">
        <v>228</v>
      </c>
      <c r="CZ225" s="34" t="s">
        <v>976</v>
      </c>
      <c r="DA225" s="32"/>
      <c r="DB225" s="32"/>
      <c r="DC225" t="s">
        <v>228</v>
      </c>
      <c r="DD225">
        <v>87578</v>
      </c>
      <c r="DE225" t="s">
        <v>1045</v>
      </c>
      <c r="DF225" s="30">
        <v>283</v>
      </c>
      <c r="DG225" s="39" t="s">
        <v>228</v>
      </c>
      <c r="DK225" s="30">
        <v>317</v>
      </c>
      <c r="DL225" s="30"/>
      <c r="DM225" s="32"/>
      <c r="DN225" s="32" t="s">
        <v>228</v>
      </c>
      <c r="DO225" s="41">
        <v>87208</v>
      </c>
    </row>
    <row r="226" spans="1:119" ht="15.75" x14ac:dyDescent="0.25">
      <c r="B226" t="s">
        <v>233</v>
      </c>
      <c r="C226" s="52">
        <v>11.403243221286001</v>
      </c>
      <c r="D226" s="52">
        <v>10.651731692329001</v>
      </c>
      <c r="E226" s="52">
        <v>-0.7515115289569998</v>
      </c>
      <c r="F226" s="53">
        <v>-6.5903314905550889E-2</v>
      </c>
      <c r="G226" s="45">
        <v>10.800086486830001</v>
      </c>
      <c r="H226" s="45">
        <v>10.830993329474</v>
      </c>
      <c r="I226" s="45">
        <v>3.09068426439989E-2</v>
      </c>
      <c r="J226" s="46">
        <v>2.8617217724772642E-3</v>
      </c>
      <c r="K226" s="47">
        <v>4</v>
      </c>
      <c r="L226" s="55">
        <f t="shared" si="61"/>
        <v>10.39458248683</v>
      </c>
      <c r="M226" s="55">
        <f t="shared" si="62"/>
        <v>10.425489329473999</v>
      </c>
      <c r="N226" s="55">
        <f t="shared" si="63"/>
        <v>3.09068426439989E-2</v>
      </c>
      <c r="O226" s="56">
        <f t="shared" si="64"/>
        <v>2.9733606600513352E-3</v>
      </c>
      <c r="P226" s="54"/>
      <c r="Q226" s="42">
        <f t="shared" si="65"/>
        <v>63.179362963521527</v>
      </c>
      <c r="R226" s="42">
        <f t="shared" si="66"/>
        <v>59.015633510604474</v>
      </c>
      <c r="S226" s="42">
        <f t="shared" si="67"/>
        <v>57.590905240345727</v>
      </c>
      <c r="T226" s="42">
        <f t="shared" si="68"/>
        <v>57.762143772364112</v>
      </c>
      <c r="AB226" t="s">
        <v>233</v>
      </c>
      <c r="AC226" s="2">
        <v>11.403243221286001</v>
      </c>
      <c r="AD226" s="2">
        <v>11.405562853751</v>
      </c>
      <c r="AE226" s="2">
        <v>2.3196324649994438E-3</v>
      </c>
      <c r="AF226" s="1">
        <v>2.0341866081304607E-4</v>
      </c>
      <c r="AG226" s="2">
        <v>10.800086486830001</v>
      </c>
      <c r="AH226" s="2">
        <v>10.800282135196001</v>
      </c>
      <c r="AI226" s="2">
        <v>1.9564836600061142E-4</v>
      </c>
      <c r="AJ226" s="1">
        <v>1.8115444375301237E-5</v>
      </c>
      <c r="AM226" t="s">
        <v>233</v>
      </c>
      <c r="AN226" s="2">
        <v>11.403243221286001</v>
      </c>
      <c r="AO226" s="2">
        <v>11.114265412950999</v>
      </c>
      <c r="AP226" s="2">
        <v>-0.28897780833500164</v>
      </c>
      <c r="AQ226" s="1">
        <v>-2.5341721011052167E-2</v>
      </c>
      <c r="AR226" s="2">
        <v>11.403340453372</v>
      </c>
      <c r="AS226" s="2">
        <v>9.7232085998655293E-5</v>
      </c>
      <c r="AT226" s="1">
        <v>8.5267045621859452E-6</v>
      </c>
      <c r="AU226" s="2">
        <v>11.404501133570001</v>
      </c>
      <c r="AV226" s="2">
        <v>1.2579122840001844E-3</v>
      </c>
      <c r="AW226" s="1">
        <v>1.1031179986164702E-4</v>
      </c>
      <c r="AX226" s="2">
        <v>10.954604373933</v>
      </c>
      <c r="AY226" s="2">
        <v>-0.44863884735300097</v>
      </c>
      <c r="AZ226" s="1">
        <v>-3.9343092017501115E-2</v>
      </c>
      <c r="BA226" s="2">
        <v>11.402708858365999</v>
      </c>
      <c r="BB226" s="2">
        <v>-5.3436292000164087E-4</v>
      </c>
      <c r="BC226" s="1">
        <v>-4.6860608831368772E-5</v>
      </c>
      <c r="BD226" s="2">
        <v>10.519081990862</v>
      </c>
      <c r="BE226" s="2">
        <v>-0.88416123042400052</v>
      </c>
      <c r="BF226" s="1">
        <v>-7.7535944228004389E-2</v>
      </c>
      <c r="BG226" s="1"/>
      <c r="BH226" t="s">
        <v>233</v>
      </c>
      <c r="BI226" s="2">
        <v>10.800086486830001</v>
      </c>
      <c r="BJ226" s="2">
        <v>10.798736208474999</v>
      </c>
      <c r="BK226" s="2">
        <v>-1.3502783550016773E-3</v>
      </c>
      <c r="BL226" s="1">
        <v>-1.2502477240791112E-4</v>
      </c>
      <c r="BM226" s="2">
        <v>10.800094539513999</v>
      </c>
      <c r="BN226" s="2">
        <v>8.0526839987271615E-6</v>
      </c>
      <c r="BO226" s="1">
        <v>7.4561291787310066E-7</v>
      </c>
      <c r="BP226" s="2">
        <v>10.800059053129001</v>
      </c>
      <c r="BQ226" s="2">
        <v>-2.7433700999779376E-5</v>
      </c>
      <c r="BR226" s="1">
        <v>-2.5401371584600718E-6</v>
      </c>
      <c r="BS226" s="2">
        <v>10.823715639723</v>
      </c>
      <c r="BT226" s="2">
        <v>2.3629152892999272E-2</v>
      </c>
      <c r="BU226" s="1">
        <v>2.1878670066034639E-3</v>
      </c>
      <c r="BV226" s="2">
        <v>10.800042466258001</v>
      </c>
      <c r="BW226" s="2">
        <v>-4.4020572000036395E-5</v>
      </c>
      <c r="BX226" s="1">
        <v>-4.0759462485524174E-6</v>
      </c>
      <c r="BY226" s="2">
        <v>10.790789970675</v>
      </c>
      <c r="BZ226" s="2">
        <v>-9.2965161550004893E-3</v>
      </c>
      <c r="CA226" s="1">
        <v>-8.6078163969677312E-4</v>
      </c>
      <c r="CC226" t="s">
        <v>233</v>
      </c>
      <c r="CE226" s="23">
        <v>11.403243221286001</v>
      </c>
      <c r="CF226" s="23">
        <v>11.538265210075</v>
      </c>
      <c r="CG226" s="23">
        <v>0.13502198878899918</v>
      </c>
      <c r="CH226" s="24">
        <v>1.1840665516715346E-2</v>
      </c>
      <c r="CI226" s="2">
        <v>10.800086486830001</v>
      </c>
      <c r="CJ226" s="2">
        <v>10.849354988697</v>
      </c>
      <c r="CK226" s="2">
        <v>4.9268501866999159E-2</v>
      </c>
      <c r="CL226" s="1">
        <v>4.5618617894476006E-3</v>
      </c>
      <c r="CN226" s="25" t="s">
        <v>233</v>
      </c>
      <c r="CO226" s="27">
        <v>0</v>
      </c>
      <c r="CP226" s="27">
        <v>0.40550399999999998</v>
      </c>
      <c r="CQ226" s="28">
        <f t="shared" si="69"/>
        <v>-0.39017428751718664</v>
      </c>
      <c r="CR226" s="27">
        <f t="shared" si="70"/>
        <v>59.187193592646004</v>
      </c>
      <c r="CU226" s="30">
        <v>313</v>
      </c>
      <c r="CV226" s="30"/>
      <c r="CW226" s="15" t="s">
        <v>233</v>
      </c>
      <c r="CX226" s="33" t="s">
        <v>973</v>
      </c>
      <c r="CY226" s="34" t="s">
        <v>233</v>
      </c>
      <c r="CZ226" s="34" t="s">
        <v>976</v>
      </c>
      <c r="DA226" s="32"/>
      <c r="DB226" s="32"/>
      <c r="DC226" t="s">
        <v>233</v>
      </c>
      <c r="DD226">
        <v>180490</v>
      </c>
      <c r="DE226" t="s">
        <v>1045</v>
      </c>
      <c r="DF226" s="30">
        <v>284</v>
      </c>
      <c r="DG226" s="39" t="s">
        <v>233</v>
      </c>
      <c r="DK226" s="30">
        <v>322</v>
      </c>
      <c r="DL226" s="30"/>
      <c r="DM226" s="32"/>
      <c r="DN226" s="32" t="s">
        <v>233</v>
      </c>
      <c r="DO226" s="41">
        <v>178540</v>
      </c>
    </row>
    <row r="227" spans="1:119" ht="15.75" x14ac:dyDescent="0.25">
      <c r="A227" t="s">
        <v>563</v>
      </c>
      <c r="B227" t="s">
        <v>237</v>
      </c>
      <c r="C227" s="52">
        <v>7.7894550510759997</v>
      </c>
      <c r="D227" s="52">
        <v>7.4339573391620002</v>
      </c>
      <c r="E227" s="52">
        <v>-0.35549771191399948</v>
      </c>
      <c r="F227" s="53">
        <v>-4.5638328943806233E-2</v>
      </c>
      <c r="G227" s="45">
        <v>6.9038849220289995</v>
      </c>
      <c r="H227" s="45">
        <v>6.9452749372770004</v>
      </c>
      <c r="I227" s="45">
        <v>4.13900152480009E-2</v>
      </c>
      <c r="J227" s="46">
        <v>5.9951774566712633E-3</v>
      </c>
      <c r="K227" s="47">
        <v>4</v>
      </c>
      <c r="L227" s="55">
        <f t="shared" si="61"/>
        <v>6.6373449220289995</v>
      </c>
      <c r="M227" s="55">
        <f t="shared" si="62"/>
        <v>6.6787349372770004</v>
      </c>
      <c r="N227" s="55">
        <f t="shared" si="63"/>
        <v>4.13900152480009E-2</v>
      </c>
      <c r="O227" s="56">
        <f t="shared" si="64"/>
        <v>6.2359295372204646E-3</v>
      </c>
      <c r="P227" s="54"/>
      <c r="Q227" s="42">
        <f t="shared" si="65"/>
        <v>45.008840904145842</v>
      </c>
      <c r="R227" s="42">
        <f t="shared" si="66"/>
        <v>42.954712617582985</v>
      </c>
      <c r="S227" s="42">
        <f t="shared" si="67"/>
        <v>38.351746003114428</v>
      </c>
      <c r="T227" s="42">
        <f t="shared" si="68"/>
        <v>38.59090478881923</v>
      </c>
      <c r="AB227" t="s">
        <v>237</v>
      </c>
      <c r="AC227" s="2">
        <v>7.7894550510759997</v>
      </c>
      <c r="AD227" s="2">
        <v>7.7879886963449998</v>
      </c>
      <c r="AE227" s="2">
        <v>-1.4663547309998748E-3</v>
      </c>
      <c r="AF227" s="1">
        <v>-1.8824869280134292E-4</v>
      </c>
      <c r="AG227" s="2">
        <v>6.9038849220289995</v>
      </c>
      <c r="AH227" s="2">
        <v>6.9030846317780004</v>
      </c>
      <c r="AI227" s="2">
        <v>-8.0029025099914719E-4</v>
      </c>
      <c r="AJ227" s="1">
        <v>-1.1591882831731036E-4</v>
      </c>
      <c r="AM227" t="s">
        <v>237</v>
      </c>
      <c r="AN227" s="2">
        <v>7.7894550510759997</v>
      </c>
      <c r="AO227" s="2">
        <v>7.6759634462320001</v>
      </c>
      <c r="AP227" s="2">
        <v>-0.11349160484399956</v>
      </c>
      <c r="AQ227" s="1">
        <v>-1.4569903041974978E-2</v>
      </c>
      <c r="AR227" s="2">
        <v>7.7893935362780002</v>
      </c>
      <c r="AS227" s="2">
        <v>-6.1514797999429049E-5</v>
      </c>
      <c r="AT227" s="1">
        <v>-7.8971889042394147E-6</v>
      </c>
      <c r="AU227" s="2">
        <v>7.788617732953</v>
      </c>
      <c r="AV227" s="2">
        <v>-8.3731812299969732E-4</v>
      </c>
      <c r="AW227" s="1">
        <v>-1.0749379995254405E-4</v>
      </c>
      <c r="AX227" s="2">
        <v>7.6570347466879998</v>
      </c>
      <c r="AY227" s="2">
        <v>-0.1324203043879999</v>
      </c>
      <c r="AZ227" s="1">
        <v>-1.6999944607127292E-2</v>
      </c>
      <c r="BA227" s="2">
        <v>7.78979319924</v>
      </c>
      <c r="BB227" s="2">
        <v>3.3814816400035141E-4</v>
      </c>
      <c r="BC227" s="1">
        <v>4.3411016789119433E-5</v>
      </c>
      <c r="BD227" s="2">
        <v>7.4889240709720006</v>
      </c>
      <c r="BE227" s="2">
        <v>-0.30053098010399903</v>
      </c>
      <c r="BF227" s="1">
        <v>-3.8581772169349007E-2</v>
      </c>
      <c r="BG227" s="1"/>
      <c r="BH227" t="s">
        <v>237</v>
      </c>
      <c r="BI227" s="2">
        <v>6.9038849220289995</v>
      </c>
      <c r="BJ227" s="2">
        <v>6.919662571241</v>
      </c>
      <c r="BK227" s="2">
        <v>1.5777649212000533E-2</v>
      </c>
      <c r="BL227" s="1">
        <v>2.2853291139973988E-3</v>
      </c>
      <c r="BM227" s="2">
        <v>6.9038511475890001</v>
      </c>
      <c r="BN227" s="2">
        <v>-3.3774439999412209E-5</v>
      </c>
      <c r="BO227" s="1">
        <v>-4.8920919715281343E-6</v>
      </c>
      <c r="BP227" s="2">
        <v>6.9032878623040004</v>
      </c>
      <c r="BQ227" s="2">
        <v>-5.9705972499912718E-4</v>
      </c>
      <c r="BR227" s="1">
        <v>-8.6481702945832972E-5</v>
      </c>
      <c r="BS227" s="2">
        <v>6.9589150555140007</v>
      </c>
      <c r="BT227" s="2">
        <v>5.5030133485001187E-2</v>
      </c>
      <c r="BU227" s="1">
        <v>7.9708937947981107E-3</v>
      </c>
      <c r="BV227" s="2">
        <v>6.9040708999960003</v>
      </c>
      <c r="BW227" s="2">
        <v>1.8597796700081659E-4</v>
      </c>
      <c r="BX227" s="1">
        <v>2.6938161499099709E-5</v>
      </c>
      <c r="BY227" s="2">
        <v>6.9577588690110002</v>
      </c>
      <c r="BZ227" s="2">
        <v>5.3873946982000653E-2</v>
      </c>
      <c r="CA227" s="1">
        <v>7.8034248239131293E-3</v>
      </c>
      <c r="CC227" t="s">
        <v>237</v>
      </c>
      <c r="CE227" s="23">
        <v>7.7894550510759997</v>
      </c>
      <c r="CF227" s="23">
        <v>7.7252545844940004</v>
      </c>
      <c r="CG227" s="23">
        <v>-6.4200466581999294E-2</v>
      </c>
      <c r="CH227" s="24">
        <v>-8.2419715064831062E-3</v>
      </c>
      <c r="CI227" s="2">
        <v>6.9038849220289995</v>
      </c>
      <c r="CJ227" s="2">
        <v>6.9034564098100004</v>
      </c>
      <c r="CK227" s="2">
        <v>-4.2851221899908865E-4</v>
      </c>
      <c r="CL227" s="1">
        <v>-6.206827370945693E-5</v>
      </c>
      <c r="CN227" s="25" t="s">
        <v>237</v>
      </c>
      <c r="CO227" s="27">
        <v>0</v>
      </c>
      <c r="CP227" s="27">
        <v>0.26654</v>
      </c>
      <c r="CQ227" s="28">
        <f t="shared" si="69"/>
        <v>-0.27429575138454509</v>
      </c>
      <c r="CR227" s="27">
        <f t="shared" si="70"/>
        <v>54.337082890591006</v>
      </c>
      <c r="CU227" s="30">
        <v>317</v>
      </c>
      <c r="CV227" s="30"/>
      <c r="CW227" s="15" t="s">
        <v>237</v>
      </c>
      <c r="CX227" s="33" t="s">
        <v>973</v>
      </c>
      <c r="CY227" s="34" t="s">
        <v>237</v>
      </c>
      <c r="CZ227" s="34" t="s">
        <v>976</v>
      </c>
      <c r="DA227" s="32"/>
      <c r="DB227" s="32"/>
      <c r="DC227" t="s">
        <v>237</v>
      </c>
      <c r="DD227">
        <v>173065</v>
      </c>
      <c r="DE227" t="s">
        <v>1045</v>
      </c>
      <c r="DF227" s="30">
        <v>285</v>
      </c>
      <c r="DG227" s="39" t="s">
        <v>237</v>
      </c>
      <c r="DK227" s="30">
        <v>326</v>
      </c>
      <c r="DL227" s="30"/>
      <c r="DM227" s="32"/>
      <c r="DN227" s="32" t="s">
        <v>237</v>
      </c>
      <c r="DO227" s="41">
        <v>171142</v>
      </c>
    </row>
    <row r="228" spans="1:119" ht="15.75" x14ac:dyDescent="0.25">
      <c r="A228" t="s">
        <v>564</v>
      </c>
      <c r="B228" t="s">
        <v>240</v>
      </c>
      <c r="C228" s="52">
        <v>6.0193633500539994</v>
      </c>
      <c r="D228" s="52">
        <v>5.6277991107660004</v>
      </c>
      <c r="E228" s="52">
        <v>-0.39156423928799899</v>
      </c>
      <c r="F228" s="53">
        <v>-6.5050773066305481E-2</v>
      </c>
      <c r="G228" s="45">
        <v>5.8003533057479997</v>
      </c>
      <c r="H228" s="45">
        <v>5.8260320225440001</v>
      </c>
      <c r="I228" s="45">
        <v>2.5678716796000423E-2</v>
      </c>
      <c r="J228" s="46">
        <v>4.4270952892737549E-3</v>
      </c>
      <c r="K228" s="47">
        <v>3</v>
      </c>
      <c r="L228" s="55">
        <f t="shared" si="61"/>
        <v>5.6201403057479995</v>
      </c>
      <c r="M228" s="55">
        <f t="shared" si="62"/>
        <v>5.6458190225439999</v>
      </c>
      <c r="N228" s="55">
        <f t="shared" si="63"/>
        <v>2.5678716796000423E-2</v>
      </c>
      <c r="O228" s="56">
        <f t="shared" si="64"/>
        <v>4.5690526212908795E-3</v>
      </c>
      <c r="P228" s="54"/>
      <c r="Q228" s="42">
        <f t="shared" si="65"/>
        <v>73.773940460510829</v>
      </c>
      <c r="R228" s="42">
        <f t="shared" si="66"/>
        <v>68.974888601407002</v>
      </c>
      <c r="S228" s="42">
        <f t="shared" si="67"/>
        <v>68.881021494117064</v>
      </c>
      <c r="T228" s="42">
        <f t="shared" si="68"/>
        <v>69.195742505931946</v>
      </c>
      <c r="AB228" t="s">
        <v>240</v>
      </c>
      <c r="AC228" s="2">
        <v>6.0193633500539994</v>
      </c>
      <c r="AD228" s="2">
        <v>6.0220966350790004</v>
      </c>
      <c r="AE228" s="2">
        <v>2.733285025001031E-3</v>
      </c>
      <c r="AF228" s="1">
        <v>4.5408207912494777E-4</v>
      </c>
      <c r="AG228" s="2">
        <v>5.8003533057479997</v>
      </c>
      <c r="AH228" s="2">
        <v>5.8008822425869999</v>
      </c>
      <c r="AI228" s="2">
        <v>5.2893683900023802E-4</v>
      </c>
      <c r="AJ228" s="1">
        <v>9.1190451877487414E-5</v>
      </c>
      <c r="AM228" t="s">
        <v>240</v>
      </c>
      <c r="AN228" s="2">
        <v>6.0193633500539994</v>
      </c>
      <c r="AO228" s="2">
        <v>5.8902261210780003</v>
      </c>
      <c r="AP228" s="2">
        <v>-0.12913722897599911</v>
      </c>
      <c r="AQ228" s="1">
        <v>-2.1453635786057114E-2</v>
      </c>
      <c r="AR228" s="2">
        <v>6.019478133882</v>
      </c>
      <c r="AS228" s="2">
        <v>1.1478382800067521E-4</v>
      </c>
      <c r="AT228" s="1">
        <v>1.9069097731015937E-5</v>
      </c>
      <c r="AU228" s="2">
        <v>6.0210263514679996</v>
      </c>
      <c r="AV228" s="2">
        <v>1.6630014140002203E-3</v>
      </c>
      <c r="AW228" s="1">
        <v>2.7627529977656217E-4</v>
      </c>
      <c r="AX228" s="2">
        <v>5.7635192193120002</v>
      </c>
      <c r="AY228" s="2">
        <v>-0.25584413074199919</v>
      </c>
      <c r="AZ228" s="1">
        <v>-4.2503520034175048E-2</v>
      </c>
      <c r="BA228" s="2">
        <v>6.0187321908069995</v>
      </c>
      <c r="BB228" s="2">
        <v>-6.3115924699985726E-4</v>
      </c>
      <c r="BC228" s="1">
        <v>-1.0485481774317464E-4</v>
      </c>
      <c r="BD228" s="2">
        <v>5.5653632788580003</v>
      </c>
      <c r="BE228" s="2">
        <v>-0.45400007119599906</v>
      </c>
      <c r="BF228" s="1">
        <v>-7.5423270667308404E-2</v>
      </c>
      <c r="BG228" s="1"/>
      <c r="BH228" t="s">
        <v>240</v>
      </c>
      <c r="BI228" s="2">
        <v>5.8003533057479997</v>
      </c>
      <c r="BJ228" s="2">
        <v>5.8062407640469997</v>
      </c>
      <c r="BK228" s="2">
        <v>5.887458299000059E-3</v>
      </c>
      <c r="BL228" s="1">
        <v>1.0150171875161018E-3</v>
      </c>
      <c r="BM228" s="2">
        <v>5.8003754921440001</v>
      </c>
      <c r="BN228" s="2">
        <v>2.218639600037875E-5</v>
      </c>
      <c r="BO228" s="1">
        <v>3.8250076902026996E-6</v>
      </c>
      <c r="BP228" s="2">
        <v>5.8006322906919996</v>
      </c>
      <c r="BQ228" s="2">
        <v>2.7898494399991591E-4</v>
      </c>
      <c r="BR228" s="1">
        <v>4.8097922539209647E-5</v>
      </c>
      <c r="BS228" s="2">
        <v>5.8086852983339998</v>
      </c>
      <c r="BT228" s="2">
        <v>8.3319925860001476E-3</v>
      </c>
      <c r="BU228" s="1">
        <v>1.4364629440319367E-3</v>
      </c>
      <c r="BV228" s="2">
        <v>5.8002313512770005</v>
      </c>
      <c r="BW228" s="2">
        <v>-1.2195447099916379E-4</v>
      </c>
      <c r="BX228" s="1">
        <v>-2.1025352176101079E-5</v>
      </c>
      <c r="BY228" s="2">
        <v>5.8197097168080001</v>
      </c>
      <c r="BZ228" s="2">
        <v>1.9356411060000411E-2</v>
      </c>
      <c r="CA228" s="1">
        <v>3.3371089724515074E-3</v>
      </c>
      <c r="CC228" t="s">
        <v>240</v>
      </c>
      <c r="CE228" s="23">
        <v>6.0193633500539994</v>
      </c>
      <c r="CF228" s="23">
        <v>6.0877008216350008</v>
      </c>
      <c r="CG228" s="23">
        <v>6.8337471581001452E-2</v>
      </c>
      <c r="CH228" s="24">
        <v>1.1352940104602326E-2</v>
      </c>
      <c r="CI228" s="2">
        <v>5.8003533057479997</v>
      </c>
      <c r="CJ228" s="2">
        <v>5.8237207023149997</v>
      </c>
      <c r="CK228" s="2">
        <v>2.3367396567000043E-2</v>
      </c>
      <c r="CL228" s="1">
        <v>4.0286160747904027E-3</v>
      </c>
      <c r="CN228" s="25" t="s">
        <v>240</v>
      </c>
      <c r="CO228" s="27">
        <v>0</v>
      </c>
      <c r="CP228" s="27">
        <v>0.18021300000000001</v>
      </c>
      <c r="CQ228" s="28">
        <f t="shared" si="69"/>
        <v>-0.18053471329750737</v>
      </c>
      <c r="CR228" s="27">
        <f t="shared" si="70"/>
        <v>121.71016729909401</v>
      </c>
      <c r="CU228" s="30">
        <v>320</v>
      </c>
      <c r="CV228" s="30"/>
      <c r="CW228" s="15" t="s">
        <v>240</v>
      </c>
      <c r="CX228" s="33" t="s">
        <v>973</v>
      </c>
      <c r="CY228" s="34" t="s">
        <v>240</v>
      </c>
      <c r="CZ228" s="34" t="s">
        <v>976</v>
      </c>
      <c r="DA228" s="32"/>
      <c r="DB228" s="32"/>
      <c r="DC228" t="s">
        <v>240</v>
      </c>
      <c r="DD228">
        <v>81592</v>
      </c>
      <c r="DE228" t="s">
        <v>1045</v>
      </c>
      <c r="DF228" s="30">
        <v>286</v>
      </c>
      <c r="DG228" s="39" t="s">
        <v>240</v>
      </c>
      <c r="DK228" s="30">
        <v>329</v>
      </c>
      <c r="DL228" s="30"/>
      <c r="DM228" s="32"/>
      <c r="DN228" s="32" t="s">
        <v>240</v>
      </c>
      <c r="DO228" s="41">
        <v>81123</v>
      </c>
    </row>
    <row r="229" spans="1:119" ht="15.75" x14ac:dyDescent="0.25">
      <c r="A229" t="s">
        <v>565</v>
      </c>
      <c r="B229" t="s">
        <v>246</v>
      </c>
      <c r="C229" s="52">
        <v>6.3189216166920001</v>
      </c>
      <c r="D229" s="52">
        <v>5.7361571351079998</v>
      </c>
      <c r="E229" s="52">
        <v>-0.58276448158400029</v>
      </c>
      <c r="F229" s="53">
        <v>-9.2225306299824242E-2</v>
      </c>
      <c r="G229" s="45">
        <v>5.7164455927020006</v>
      </c>
      <c r="H229" s="45">
        <v>5.6826290127069994</v>
      </c>
      <c r="I229" s="45">
        <v>-3.3816579995001206E-2</v>
      </c>
      <c r="J229" s="46">
        <v>-5.9156655034334153E-3</v>
      </c>
      <c r="K229" s="47">
        <v>3</v>
      </c>
      <c r="L229" s="55">
        <f t="shared" si="61"/>
        <v>5.5184585927020002</v>
      </c>
      <c r="M229" s="55">
        <f t="shared" si="62"/>
        <v>5.484642012706999</v>
      </c>
      <c r="N229" s="55">
        <f t="shared" si="63"/>
        <v>-3.3816579995001206E-2</v>
      </c>
      <c r="O229" s="56">
        <f t="shared" si="64"/>
        <v>-6.1279031865388352E-3</v>
      </c>
      <c r="P229" s="54"/>
      <c r="Q229" s="42">
        <f t="shared" si="65"/>
        <v>54.430762218363178</v>
      </c>
      <c r="R229" s="42">
        <f t="shared" si="66"/>
        <v>49.410868500641733</v>
      </c>
      <c r="S229" s="42">
        <f t="shared" si="67"/>
        <v>47.535628021999983</v>
      </c>
      <c r="T229" s="42">
        <f t="shared" si="68"/>
        <v>47.24433429556985</v>
      </c>
      <c r="AB229" t="s">
        <v>246</v>
      </c>
      <c r="AC229" s="2">
        <v>6.3189216166920001</v>
      </c>
      <c r="AD229" s="2">
        <v>6.3190573067399995</v>
      </c>
      <c r="AE229" s="2">
        <v>1.3569004799940387E-4</v>
      </c>
      <c r="AF229" s="1">
        <v>2.1473608351299436E-5</v>
      </c>
      <c r="AG229" s="2">
        <v>5.7164455927020006</v>
      </c>
      <c r="AH229" s="2">
        <v>5.7161767275999997</v>
      </c>
      <c r="AI229" s="2">
        <v>-2.6886510200085922E-4</v>
      </c>
      <c r="AJ229" s="1">
        <v>-4.7033615144367073E-5</v>
      </c>
      <c r="AM229" t="s">
        <v>246</v>
      </c>
      <c r="AN229" s="2">
        <v>6.3189216166920001</v>
      </c>
      <c r="AO229" s="2">
        <v>6.1299175172960005</v>
      </c>
      <c r="AP229" s="2">
        <v>-0.1890040993959996</v>
      </c>
      <c r="AQ229" s="1">
        <v>-2.9910815620299555E-2</v>
      </c>
      <c r="AR229" s="2">
        <v>6.3189272395930001</v>
      </c>
      <c r="AS229" s="2">
        <v>5.6229009999242408E-6</v>
      </c>
      <c r="AT229" s="1">
        <v>8.8985136088266106E-7</v>
      </c>
      <c r="AU229" s="2">
        <v>6.3189401010260005</v>
      </c>
      <c r="AV229" s="2">
        <v>1.8484334000312685E-5</v>
      </c>
      <c r="AW229" s="1">
        <v>2.9252355261829255E-6</v>
      </c>
      <c r="AX229" s="2">
        <v>5.9785301575889997</v>
      </c>
      <c r="AY229" s="2">
        <v>-0.34039145910300039</v>
      </c>
      <c r="AZ229" s="1">
        <v>-5.3868599699642694E-2</v>
      </c>
      <c r="BA229" s="2">
        <v>6.318890817192</v>
      </c>
      <c r="BB229" s="2">
        <v>-3.079950000017817E-5</v>
      </c>
      <c r="BC229" s="1">
        <v>-4.8741702886167345E-6</v>
      </c>
      <c r="BD229" s="2">
        <v>5.696718953665</v>
      </c>
      <c r="BE229" s="2">
        <v>-0.62220266302700011</v>
      </c>
      <c r="BF229" s="1">
        <v>-9.8466589834473622E-2</v>
      </c>
      <c r="BG229" s="1"/>
      <c r="BH229" t="s">
        <v>246</v>
      </c>
      <c r="BI229" s="2">
        <v>5.7164455927020006</v>
      </c>
      <c r="BJ229" s="2">
        <v>5.705883834103</v>
      </c>
      <c r="BK229" s="2">
        <v>-1.0561758599000548E-2</v>
      </c>
      <c r="BL229" s="1">
        <v>-1.8476093977845955E-3</v>
      </c>
      <c r="BM229" s="2">
        <v>5.7164341694039997</v>
      </c>
      <c r="BN229" s="2">
        <v>-1.1423298000856619E-5</v>
      </c>
      <c r="BO229" s="1">
        <v>-1.9983218270178886E-6</v>
      </c>
      <c r="BP229" s="2">
        <v>5.7161800856080003</v>
      </c>
      <c r="BQ229" s="2">
        <v>-2.655070940003057E-4</v>
      </c>
      <c r="BR229" s="1">
        <v>-4.6446185780071084E-5</v>
      </c>
      <c r="BS229" s="2">
        <v>5.7027417764670005</v>
      </c>
      <c r="BT229" s="2">
        <v>-1.3703816235000055E-2</v>
      </c>
      <c r="BU229" s="1">
        <v>-2.3972617271990253E-3</v>
      </c>
      <c r="BV229" s="2">
        <v>5.716508615045</v>
      </c>
      <c r="BW229" s="2">
        <v>6.3022342999374814E-5</v>
      </c>
      <c r="BX229" s="1">
        <v>1.1024742906646987E-5</v>
      </c>
      <c r="BY229" s="2">
        <v>5.6698233225229995</v>
      </c>
      <c r="BZ229" s="2">
        <v>-4.6622270179001113E-2</v>
      </c>
      <c r="CA229" s="1">
        <v>-8.1558145569551547E-3</v>
      </c>
      <c r="CC229" t="s">
        <v>246</v>
      </c>
      <c r="CE229" s="23">
        <v>6.3189216166920001</v>
      </c>
      <c r="CF229" s="23">
        <v>6.3544847452849993</v>
      </c>
      <c r="CG229" s="23">
        <v>3.5563128592999149E-2</v>
      </c>
      <c r="CH229" s="24">
        <v>5.628037622599392E-3</v>
      </c>
      <c r="CI229" s="2">
        <v>5.7164455927020006</v>
      </c>
      <c r="CJ229" s="2">
        <v>5.7369598415259997</v>
      </c>
      <c r="CK229" s="2">
        <v>2.0514248823999104E-2</v>
      </c>
      <c r="CL229" s="1">
        <v>3.5886371157260685E-3</v>
      </c>
      <c r="CN229" s="25" t="s">
        <v>246</v>
      </c>
      <c r="CO229" s="27">
        <v>0</v>
      </c>
      <c r="CP229" s="27">
        <v>0.197987</v>
      </c>
      <c r="CQ229" s="28">
        <f t="shared" si="69"/>
        <v>-0.20823774711890919</v>
      </c>
      <c r="CR229" s="27">
        <f t="shared" si="70"/>
        <v>90.159600160635989</v>
      </c>
      <c r="CU229" s="30">
        <v>327</v>
      </c>
      <c r="CV229" s="30"/>
      <c r="CW229" s="15" t="s">
        <v>246</v>
      </c>
      <c r="CX229" s="33" t="s">
        <v>973</v>
      </c>
      <c r="CY229" s="34" t="s">
        <v>246</v>
      </c>
      <c r="CZ229" s="34" t="s">
        <v>976</v>
      </c>
      <c r="DA229" s="32"/>
      <c r="DB229" s="32"/>
      <c r="DC229" t="s">
        <v>246</v>
      </c>
      <c r="DD229">
        <v>116091</v>
      </c>
      <c r="DE229" t="s">
        <v>1045</v>
      </c>
      <c r="DF229" s="30">
        <v>287</v>
      </c>
      <c r="DG229" s="39" t="s">
        <v>246</v>
      </c>
      <c r="DK229" s="30">
        <v>335</v>
      </c>
      <c r="DL229" s="30"/>
      <c r="DM229" s="32"/>
      <c r="DN229" s="32" t="s">
        <v>246</v>
      </c>
      <c r="DO229" s="41">
        <v>115330</v>
      </c>
    </row>
    <row r="230" spans="1:119" ht="15.75" x14ac:dyDescent="0.25">
      <c r="A230" t="s">
        <v>566</v>
      </c>
      <c r="B230" t="s">
        <v>249</v>
      </c>
      <c r="C230" s="52">
        <v>7.6090423576880006</v>
      </c>
      <c r="D230" s="52">
        <v>7.2135081233570002</v>
      </c>
      <c r="E230" s="52">
        <v>-0.39553423433100043</v>
      </c>
      <c r="F230" s="53">
        <v>-5.1982130698925835E-2</v>
      </c>
      <c r="G230" s="45">
        <v>7.0181962883090003</v>
      </c>
      <c r="H230" s="45">
        <v>7.0574910051030004</v>
      </c>
      <c r="I230" s="45">
        <v>3.9294716794000095E-2</v>
      </c>
      <c r="J230" s="46">
        <v>5.5989766002210182E-3</v>
      </c>
      <c r="K230" s="47">
        <v>2</v>
      </c>
      <c r="L230" s="55">
        <f t="shared" si="61"/>
        <v>6.841648288309</v>
      </c>
      <c r="M230" s="55">
        <f t="shared" si="62"/>
        <v>6.8809430051030001</v>
      </c>
      <c r="N230" s="55">
        <f t="shared" si="63"/>
        <v>3.9294716794000095E-2</v>
      </c>
      <c r="O230" s="56">
        <f t="shared" si="64"/>
        <v>5.7434575906433038E-3</v>
      </c>
      <c r="P230" s="54"/>
      <c r="Q230" s="42">
        <f t="shared" si="65"/>
        <v>63.050350157339132</v>
      </c>
      <c r="R230" s="42">
        <f t="shared" si="66"/>
        <v>59.772858614847287</v>
      </c>
      <c r="S230" s="42">
        <f t="shared" si="67"/>
        <v>56.691538823594236</v>
      </c>
      <c r="T230" s="42">
        <f t="shared" si="68"/>
        <v>57.017144272575862</v>
      </c>
      <c r="AB230" t="s">
        <v>249</v>
      </c>
      <c r="AC230" s="2">
        <v>7.6090423576880006</v>
      </c>
      <c r="AD230" s="2">
        <v>7.6082495438329998</v>
      </c>
      <c r="AE230" s="2">
        <v>-7.9281385500085122E-4</v>
      </c>
      <c r="AF230" s="1">
        <v>-1.0419364457865193E-4</v>
      </c>
      <c r="AG230" s="2">
        <v>7.0181962883090003</v>
      </c>
      <c r="AH230" s="2">
        <v>7.0177089735740008</v>
      </c>
      <c r="AI230" s="2">
        <v>-4.8731473499952216E-4</v>
      </c>
      <c r="AJ230" s="1">
        <v>-6.94358942070767E-5</v>
      </c>
      <c r="AM230" t="s">
        <v>249</v>
      </c>
      <c r="AN230" s="2">
        <v>7.6090423576880006</v>
      </c>
      <c r="AO230" s="2">
        <v>7.4139866489650004</v>
      </c>
      <c r="AP230" s="2">
        <v>-0.19505570872300027</v>
      </c>
      <c r="AQ230" s="1">
        <v>-2.563472504866798E-2</v>
      </c>
      <c r="AR230" s="2">
        <v>7.6090084344119999</v>
      </c>
      <c r="AS230" s="2">
        <v>-3.3923276000713543E-5</v>
      </c>
      <c r="AT230" s="1">
        <v>-4.4582845522522617E-6</v>
      </c>
      <c r="AU230" s="2">
        <v>7.6080251343569998</v>
      </c>
      <c r="AV230" s="2">
        <v>-1.0172233310008494E-3</v>
      </c>
      <c r="AW230" s="1">
        <v>-1.3368611754054313E-4</v>
      </c>
      <c r="AX230" s="2">
        <v>7.2488696049650008</v>
      </c>
      <c r="AY230" s="2">
        <v>-0.36017275272299987</v>
      </c>
      <c r="AZ230" s="1">
        <v>-4.7334833451030754E-2</v>
      </c>
      <c r="BA230" s="2">
        <v>7.6092298842930006</v>
      </c>
      <c r="BB230" s="2">
        <v>1.8752660499998797E-4</v>
      </c>
      <c r="BC230" s="1">
        <v>2.4645230790510111E-5</v>
      </c>
      <c r="BD230" s="2">
        <v>6.9622337001830008</v>
      </c>
      <c r="BE230" s="2">
        <v>-0.64680865750499983</v>
      </c>
      <c r="BF230" s="1">
        <v>-8.5005264407744988E-2</v>
      </c>
      <c r="BG230" s="1"/>
      <c r="BH230" t="s">
        <v>249</v>
      </c>
      <c r="BI230" s="2">
        <v>7.0181962883090003</v>
      </c>
      <c r="BJ230" s="2">
        <v>7.0148318144739994</v>
      </c>
      <c r="BK230" s="2">
        <v>-3.3644738350009362E-3</v>
      </c>
      <c r="BL230" s="1">
        <v>-4.7939295180522652E-4</v>
      </c>
      <c r="BM230" s="2">
        <v>7.0181755475080001</v>
      </c>
      <c r="BN230" s="2">
        <v>-2.0740801000229681E-5</v>
      </c>
      <c r="BO230" s="1">
        <v>-2.9552893860748762E-6</v>
      </c>
      <c r="BP230" s="2">
        <v>7.0176842915810003</v>
      </c>
      <c r="BQ230" s="2">
        <v>-5.1199672800006368E-4</v>
      </c>
      <c r="BR230" s="1">
        <v>-7.2952751243642803E-5</v>
      </c>
      <c r="BS230" s="2">
        <v>7.0155179930739999</v>
      </c>
      <c r="BT230" s="2">
        <v>-2.6782952350004052E-3</v>
      </c>
      <c r="BU230" s="1">
        <v>-3.8162159121453231E-4</v>
      </c>
      <c r="BV230" s="2">
        <v>7.0183107719229998</v>
      </c>
      <c r="BW230" s="2">
        <v>1.1448361399946094E-4</v>
      </c>
      <c r="BX230" s="1">
        <v>1.6312398413559504E-5</v>
      </c>
      <c r="BY230" s="2">
        <v>6.9918547143700005</v>
      </c>
      <c r="BZ230" s="2">
        <v>-2.6341573938999829E-2</v>
      </c>
      <c r="CA230" s="1">
        <v>-3.7533253355822999E-3</v>
      </c>
      <c r="CC230" t="s">
        <v>249</v>
      </c>
      <c r="CE230" s="23">
        <v>7.6090423576880006</v>
      </c>
      <c r="CF230" s="23">
        <v>7.8577645481489995</v>
      </c>
      <c r="CG230" s="23">
        <v>0.24872219046099886</v>
      </c>
      <c r="CH230" s="24">
        <v>3.2687712693529131E-2</v>
      </c>
      <c r="CI230" s="2">
        <v>7.0181962883090003</v>
      </c>
      <c r="CJ230" s="2">
        <v>7.0935812731250003</v>
      </c>
      <c r="CK230" s="2">
        <v>7.5384984815999978E-2</v>
      </c>
      <c r="CL230" s="1">
        <v>1.074136170023874E-2</v>
      </c>
      <c r="CN230" s="25" t="s">
        <v>249</v>
      </c>
      <c r="CO230" s="27">
        <v>0</v>
      </c>
      <c r="CP230" s="27">
        <v>0.17654800000000001</v>
      </c>
      <c r="CQ230" s="28">
        <f t="shared" si="69"/>
        <v>-0.20182060385743905</v>
      </c>
      <c r="CR230" s="27">
        <f t="shared" si="70"/>
        <v>98.035457941268007</v>
      </c>
      <c r="CU230" s="30">
        <v>330</v>
      </c>
      <c r="CV230" s="30"/>
      <c r="CW230" s="15" t="s">
        <v>249</v>
      </c>
      <c r="CX230" s="33" t="s">
        <v>973</v>
      </c>
      <c r="CY230" s="34" t="s">
        <v>249</v>
      </c>
      <c r="CZ230" s="34" t="s">
        <v>976</v>
      </c>
      <c r="DA230" s="32"/>
      <c r="DB230" s="32"/>
      <c r="DC230" t="s">
        <v>249</v>
      </c>
      <c r="DD230">
        <v>120682</v>
      </c>
      <c r="DE230" t="s">
        <v>1045</v>
      </c>
      <c r="DF230" s="30">
        <v>288</v>
      </c>
      <c r="DG230" s="39" t="s">
        <v>249</v>
      </c>
      <c r="DK230" s="30">
        <v>338</v>
      </c>
      <c r="DL230" s="30"/>
      <c r="DM230" s="32"/>
      <c r="DN230" s="32" t="s">
        <v>249</v>
      </c>
      <c r="DO230" s="41">
        <v>119639</v>
      </c>
    </row>
    <row r="231" spans="1:119" ht="15.75" x14ac:dyDescent="0.25">
      <c r="A231" t="s">
        <v>567</v>
      </c>
      <c r="B231" t="s">
        <v>261</v>
      </c>
      <c r="C231" s="52">
        <v>5.0452516850020004</v>
      </c>
      <c r="D231" s="52">
        <v>4.6660494519459998</v>
      </c>
      <c r="E231" s="52">
        <v>-0.37920223305600054</v>
      </c>
      <c r="F231" s="53">
        <v>-7.5160221279595124E-2</v>
      </c>
      <c r="G231" s="45">
        <v>4.8945874452510001</v>
      </c>
      <c r="H231" s="45">
        <v>4.9302448980559994</v>
      </c>
      <c r="I231" s="45">
        <v>3.5657452804999323E-2</v>
      </c>
      <c r="J231" s="46">
        <v>7.2850783041165518E-3</v>
      </c>
      <c r="K231" s="47">
        <v>3</v>
      </c>
      <c r="L231" s="55">
        <f t="shared" si="61"/>
        <v>4.7488414452510002</v>
      </c>
      <c r="M231" s="55">
        <f t="shared" si="62"/>
        <v>4.7844988980559995</v>
      </c>
      <c r="N231" s="55">
        <f t="shared" si="63"/>
        <v>3.5657452804999323E-2</v>
      </c>
      <c r="O231" s="56">
        <f t="shared" si="64"/>
        <v>7.5086635795469578E-3</v>
      </c>
      <c r="P231" s="54"/>
      <c r="Q231" s="42">
        <f t="shared" si="65"/>
        <v>54.337074291090026</v>
      </c>
      <c r="R231" s="42">
        <f t="shared" si="66"/>
        <v>50.253087763685897</v>
      </c>
      <c r="S231" s="42">
        <f t="shared" si="67"/>
        <v>51.144752832505844</v>
      </c>
      <c r="T231" s="42">
        <f t="shared" si="68"/>
        <v>51.528781575384208</v>
      </c>
      <c r="AB231" t="s">
        <v>261</v>
      </c>
      <c r="AC231" s="2">
        <v>5.0452516850020004</v>
      </c>
      <c r="AD231" s="2">
        <v>5.044072099209</v>
      </c>
      <c r="AE231" s="2">
        <v>-1.1795857930003706E-3</v>
      </c>
      <c r="AF231" s="1">
        <v>-2.3380117913778624E-4</v>
      </c>
      <c r="AG231" s="2">
        <v>4.8945874452510001</v>
      </c>
      <c r="AH231" s="2">
        <v>4.8941819827849997</v>
      </c>
      <c r="AI231" s="2">
        <v>-4.054624660003725E-4</v>
      </c>
      <c r="AJ231" s="1">
        <v>-8.2838946190199266E-5</v>
      </c>
      <c r="AM231" t="s">
        <v>261</v>
      </c>
      <c r="AN231" s="2">
        <v>5.0452516850020004</v>
      </c>
      <c r="AO231" s="2">
        <v>4.8957150961889999</v>
      </c>
      <c r="AP231" s="2">
        <v>-0.14953658881300047</v>
      </c>
      <c r="AQ231" s="1">
        <v>-2.9639074153134382E-2</v>
      </c>
      <c r="AR231" s="2">
        <v>5.0452018087839994</v>
      </c>
      <c r="AS231" s="2">
        <v>-4.9876218001010386E-5</v>
      </c>
      <c r="AT231" s="1">
        <v>-9.8857740138667848E-6</v>
      </c>
      <c r="AU231" s="2">
        <v>5.0442452159469999</v>
      </c>
      <c r="AV231" s="2">
        <v>-1.0064690550004585E-3</v>
      </c>
      <c r="AW231" s="1">
        <v>-1.9948837398783991E-4</v>
      </c>
      <c r="AX231" s="2">
        <v>4.764438425921</v>
      </c>
      <c r="AY231" s="2">
        <v>-0.28081325908100041</v>
      </c>
      <c r="AZ231" s="1">
        <v>-5.5658919834618535E-2</v>
      </c>
      <c r="BA231" s="2">
        <v>5.0455264746220001</v>
      </c>
      <c r="BB231" s="2">
        <v>2.7478961999971574E-4</v>
      </c>
      <c r="BC231" s="1">
        <v>5.4464997418579084E-5</v>
      </c>
      <c r="BD231" s="2">
        <v>4.5453496816699994</v>
      </c>
      <c r="BE231" s="2">
        <v>-0.49990200333200097</v>
      </c>
      <c r="BF231" s="1">
        <v>-9.9083660150802319E-2</v>
      </c>
      <c r="BG231" s="1"/>
      <c r="BH231" t="s">
        <v>261</v>
      </c>
      <c r="BI231" s="2">
        <v>4.8945874452510001</v>
      </c>
      <c r="BJ231" s="2">
        <v>4.8895741722060002</v>
      </c>
      <c r="BK231" s="2">
        <v>-5.0132730449998775E-3</v>
      </c>
      <c r="BL231" s="1">
        <v>-1.0242483357538199E-3</v>
      </c>
      <c r="BM231" s="2">
        <v>4.8945702772310007</v>
      </c>
      <c r="BN231" s="2">
        <v>-1.7168019999402873E-5</v>
      </c>
      <c r="BO231" s="1">
        <v>-3.5075520033992318E-6</v>
      </c>
      <c r="BP231" s="2">
        <v>4.8942370509000002</v>
      </c>
      <c r="BQ231" s="2">
        <v>-3.5039435099992744E-4</v>
      </c>
      <c r="BR231" s="1">
        <v>-7.1588127685796987E-5</v>
      </c>
      <c r="BS231" s="2">
        <v>4.8851660058009996</v>
      </c>
      <c r="BT231" s="2">
        <v>-9.4214394500005127E-3</v>
      </c>
      <c r="BU231" s="1">
        <v>-1.9248689609461804E-3</v>
      </c>
      <c r="BV231" s="2">
        <v>4.8946820691750004</v>
      </c>
      <c r="BW231" s="2">
        <v>9.4623924000281079E-5</v>
      </c>
      <c r="BX231" s="1">
        <v>1.9332359480489098E-5</v>
      </c>
      <c r="BY231" s="2">
        <v>4.9248871165349994</v>
      </c>
      <c r="BZ231" s="2">
        <v>3.0299671283999352E-2</v>
      </c>
      <c r="CA231" s="1">
        <v>6.1904443679717631E-3</v>
      </c>
      <c r="CC231" t="s">
        <v>261</v>
      </c>
      <c r="CE231" s="23">
        <v>5.0452516850020004</v>
      </c>
      <c r="CF231" s="23">
        <v>5.1607520720290001</v>
      </c>
      <c r="CG231" s="23">
        <v>0.11550038702699972</v>
      </c>
      <c r="CH231" s="24">
        <v>2.2892889044633245E-2</v>
      </c>
      <c r="CI231" s="2">
        <v>4.8945874452510001</v>
      </c>
      <c r="CJ231" s="2">
        <v>4.9287494242390002</v>
      </c>
      <c r="CK231" s="2">
        <v>3.4161978988000108E-2</v>
      </c>
      <c r="CL231" s="1">
        <v>6.9795420697092566E-3</v>
      </c>
      <c r="CN231" s="25" t="s">
        <v>261</v>
      </c>
      <c r="CO231" s="27">
        <v>0</v>
      </c>
      <c r="CP231" s="27">
        <v>0.14574599999999999</v>
      </c>
      <c r="CQ231" s="28">
        <f t="shared" si="69"/>
        <v>-0.14780250700036449</v>
      </c>
      <c r="CR231" s="27">
        <f t="shared" si="70"/>
        <v>206.33083417669098</v>
      </c>
      <c r="CU231" s="30">
        <v>343</v>
      </c>
      <c r="CV231" s="30"/>
      <c r="CW231" s="15" t="s">
        <v>261</v>
      </c>
      <c r="CX231" s="33" t="s">
        <v>973</v>
      </c>
      <c r="CY231" s="34" t="s">
        <v>261</v>
      </c>
      <c r="CZ231" s="34" t="s">
        <v>976</v>
      </c>
      <c r="DA231" s="32"/>
      <c r="DB231" s="32"/>
      <c r="DC231" t="s">
        <v>261</v>
      </c>
      <c r="DD231">
        <v>92851</v>
      </c>
      <c r="DE231" t="s">
        <v>1045</v>
      </c>
      <c r="DF231" s="30">
        <v>289</v>
      </c>
      <c r="DG231" s="39" t="s">
        <v>261</v>
      </c>
      <c r="DK231" s="30">
        <v>350</v>
      </c>
      <c r="DL231" s="30"/>
      <c r="DM231" s="32"/>
      <c r="DN231" s="32" t="s">
        <v>261</v>
      </c>
      <c r="DO231" s="41">
        <v>92385</v>
      </c>
    </row>
    <row r="232" spans="1:119" ht="15.75" x14ac:dyDescent="0.25">
      <c r="B232" t="s">
        <v>277</v>
      </c>
      <c r="C232" s="52">
        <v>8.8196725417219994</v>
      </c>
      <c r="D232" s="52">
        <v>8.8784224386999995</v>
      </c>
      <c r="E232" s="52">
        <v>5.8749896978000038E-2</v>
      </c>
      <c r="F232" s="53">
        <v>6.6612333621322182E-3</v>
      </c>
      <c r="G232" s="45">
        <v>9.3988928291970009</v>
      </c>
      <c r="H232" s="45">
        <v>9.6598797833310002</v>
      </c>
      <c r="I232" s="45">
        <v>0.2609869541339993</v>
      </c>
      <c r="J232" s="46">
        <v>2.7767840199567087E-2</v>
      </c>
      <c r="K232" s="47">
        <v>2</v>
      </c>
      <c r="L232" s="55">
        <f t="shared" si="61"/>
        <v>9.1658618291970004</v>
      </c>
      <c r="M232" s="55">
        <f t="shared" si="62"/>
        <v>9.4268487833309997</v>
      </c>
      <c r="N232" s="55">
        <f t="shared" si="63"/>
        <v>0.2609869541339993</v>
      </c>
      <c r="O232" s="56">
        <f t="shared" si="64"/>
        <v>2.8473804100193789E-2</v>
      </c>
      <c r="P232" s="54"/>
      <c r="Q232" s="42">
        <f t="shared" si="65"/>
        <v>57.223410185898636</v>
      </c>
      <c r="R232" s="42">
        <f t="shared" si="66"/>
        <v>57.604588674923924</v>
      </c>
      <c r="S232" s="42">
        <f t="shared" si="67"/>
        <v>59.469540244064959</v>
      </c>
      <c r="T232" s="42">
        <f t="shared" si="68"/>
        <v>61.162864282903051</v>
      </c>
      <c r="AB232" t="s">
        <v>277</v>
      </c>
      <c r="AC232" s="2">
        <v>8.8196725417219994</v>
      </c>
      <c r="AD232" s="2">
        <v>8.8176835477270004</v>
      </c>
      <c r="AE232" s="2">
        <v>-1.9889939949990776E-3</v>
      </c>
      <c r="AF232" s="1">
        <v>-2.2551789599784119E-4</v>
      </c>
      <c r="AG232" s="2">
        <v>9.3988928291970009</v>
      </c>
      <c r="AH232" s="2">
        <v>9.3988928291970009</v>
      </c>
      <c r="AI232" s="2">
        <v>0</v>
      </c>
      <c r="AJ232" s="1">
        <v>0</v>
      </c>
      <c r="AM232" t="s">
        <v>277</v>
      </c>
      <c r="AN232" s="2">
        <v>8.8196725417219994</v>
      </c>
      <c r="AO232" s="2">
        <v>8.7349874941450008</v>
      </c>
      <c r="AP232" s="2">
        <v>-8.4685047576998684E-2</v>
      </c>
      <c r="AQ232" s="1">
        <v>-9.6018358024508154E-3</v>
      </c>
      <c r="AR232" s="2">
        <v>8.8195882955350005</v>
      </c>
      <c r="AS232" s="2">
        <v>-8.4246186998981898E-5</v>
      </c>
      <c r="AT232" s="1">
        <v>-9.552076519899142E-6</v>
      </c>
      <c r="AU232" s="2">
        <v>8.8178514238639991</v>
      </c>
      <c r="AV232" s="2">
        <v>-1.8211178580003207E-3</v>
      </c>
      <c r="AW232" s="1">
        <v>-2.0648361369261857E-4</v>
      </c>
      <c r="AX232" s="2">
        <v>8.7387782100230016</v>
      </c>
      <c r="AY232" s="2">
        <v>-8.0894331698997846E-2</v>
      </c>
      <c r="AZ232" s="1">
        <v>-9.1720334645444337E-3</v>
      </c>
      <c r="BA232" s="2">
        <v>8.8201369191490002</v>
      </c>
      <c r="BB232" s="2">
        <v>4.6437742700078388E-4</v>
      </c>
      <c r="BC232" s="1">
        <v>5.2652456744172543E-5</v>
      </c>
      <c r="BD232" s="2">
        <v>8.6178600479559986</v>
      </c>
      <c r="BE232" s="2">
        <v>-0.20181249376600086</v>
      </c>
      <c r="BF232" s="1">
        <v>-2.2882084659188257E-2</v>
      </c>
      <c r="BG232" s="1"/>
      <c r="BH232" t="s">
        <v>277</v>
      </c>
      <c r="BI232" s="2">
        <v>9.3988928291970009</v>
      </c>
      <c r="BJ232" s="2">
        <v>9.4824086545199986</v>
      </c>
      <c r="BK232" s="2">
        <v>8.3515825322997728E-2</v>
      </c>
      <c r="BL232" s="1">
        <v>8.8857088638740166E-3</v>
      </c>
      <c r="BM232" s="2">
        <v>9.3988928291970009</v>
      </c>
      <c r="BN232" s="2">
        <v>0</v>
      </c>
      <c r="BO232" s="1">
        <v>0</v>
      </c>
      <c r="BP232" s="2">
        <v>9.3988928291970009</v>
      </c>
      <c r="BQ232" s="2">
        <v>0</v>
      </c>
      <c r="BR232" s="1">
        <v>0</v>
      </c>
      <c r="BS232" s="2">
        <v>9.5554850016779991</v>
      </c>
      <c r="BT232" s="2">
        <v>0.15659217248099822</v>
      </c>
      <c r="BU232" s="1">
        <v>1.6660704119803943E-2</v>
      </c>
      <c r="BV232" s="2">
        <v>9.3988928291970009</v>
      </c>
      <c r="BW232" s="2">
        <v>0</v>
      </c>
      <c r="BX232" s="1">
        <v>0</v>
      </c>
      <c r="BY232" s="2">
        <v>9.6494403051660012</v>
      </c>
      <c r="BZ232" s="2">
        <v>0.25054747596900029</v>
      </c>
      <c r="CA232" s="1">
        <v>2.6657126591622806E-2</v>
      </c>
      <c r="CC232" t="s">
        <v>277</v>
      </c>
      <c r="CE232" s="23">
        <v>8.8196725417219994</v>
      </c>
      <c r="CF232" s="23">
        <v>9.0767007306859995</v>
      </c>
      <c r="CG232" s="23">
        <v>0.25702818896400004</v>
      </c>
      <c r="CH232" s="24">
        <v>2.9142599994286918E-2</v>
      </c>
      <c r="CI232" s="2">
        <v>9.3988928291970009</v>
      </c>
      <c r="CJ232" s="2">
        <v>9.3988928291970009</v>
      </c>
      <c r="CK232" s="2">
        <v>0</v>
      </c>
      <c r="CL232" s="1">
        <v>0</v>
      </c>
      <c r="CN232" s="25" t="s">
        <v>277</v>
      </c>
      <c r="CO232" s="27">
        <v>0</v>
      </c>
      <c r="CP232" s="27">
        <v>0.23303099999999999</v>
      </c>
      <c r="CQ232" s="28">
        <f t="shared" si="69"/>
        <v>-0.24405904783958657</v>
      </c>
      <c r="CR232" s="27">
        <f t="shared" si="70"/>
        <v>59.963824501808006</v>
      </c>
      <c r="CU232" s="30">
        <v>361</v>
      </c>
      <c r="CV232" s="30"/>
      <c r="CW232" s="15" t="s">
        <v>277</v>
      </c>
      <c r="CX232" s="33" t="s">
        <v>973</v>
      </c>
      <c r="CY232" s="34" t="s">
        <v>277</v>
      </c>
      <c r="CZ232" s="34" t="s">
        <v>976</v>
      </c>
      <c r="DA232" s="32"/>
      <c r="DB232" s="32"/>
      <c r="DC232" t="s">
        <v>277</v>
      </c>
      <c r="DD232">
        <v>154127</v>
      </c>
      <c r="DE232" t="s">
        <v>1045</v>
      </c>
      <c r="DF232" s="30">
        <v>290</v>
      </c>
      <c r="DG232" s="39" t="s">
        <v>277</v>
      </c>
      <c r="DK232" s="30">
        <v>366</v>
      </c>
      <c r="DL232" s="30"/>
      <c r="DM232" s="32"/>
      <c r="DN232" s="32" t="s">
        <v>277</v>
      </c>
      <c r="DO232" s="41">
        <v>152903</v>
      </c>
    </row>
    <row r="233" spans="1:119" ht="15.75" x14ac:dyDescent="0.25">
      <c r="A233" t="s">
        <v>568</v>
      </c>
      <c r="B233" t="s">
        <v>285</v>
      </c>
      <c r="C233" s="52">
        <v>8.9465832742460005</v>
      </c>
      <c r="D233" s="52">
        <v>8.3824581373119997</v>
      </c>
      <c r="E233" s="52">
        <v>-0.56412513693400079</v>
      </c>
      <c r="F233" s="53">
        <v>-6.3054813177441091E-2</v>
      </c>
      <c r="G233" s="45">
        <v>9.4585021015360002</v>
      </c>
      <c r="H233" s="45">
        <v>9.7207958971380002</v>
      </c>
      <c r="I233" s="45">
        <v>0.26229379560199995</v>
      </c>
      <c r="J233" s="46">
        <v>2.7731007805073607E-2</v>
      </c>
      <c r="K233" s="47">
        <v>2</v>
      </c>
      <c r="L233" s="55">
        <f t="shared" si="61"/>
        <v>9.2117581015360006</v>
      </c>
      <c r="M233" s="55">
        <f t="shared" si="62"/>
        <v>9.4740518971380006</v>
      </c>
      <c r="N233" s="55">
        <f t="shared" si="63"/>
        <v>0.26229379560199995</v>
      </c>
      <c r="O233" s="56">
        <f t="shared" si="64"/>
        <v>2.8473804100247069E-2</v>
      </c>
      <c r="P233" s="54"/>
      <c r="Q233" s="42">
        <f t="shared" si="65"/>
        <v>67.178140927081998</v>
      </c>
      <c r="R233" s="42">
        <f t="shared" si="66"/>
        <v>62.94223580131704</v>
      </c>
      <c r="S233" s="42">
        <f t="shared" si="67"/>
        <v>69.169286750234662</v>
      </c>
      <c r="T233" s="42">
        <f t="shared" si="68"/>
        <v>71.138799470914648</v>
      </c>
      <c r="AB233" t="s">
        <v>285</v>
      </c>
      <c r="AC233" s="2">
        <v>8.9465832742460005</v>
      </c>
      <c r="AD233" s="2">
        <v>8.9497939607330004</v>
      </c>
      <c r="AE233" s="2">
        <v>3.2106864869998475E-3</v>
      </c>
      <c r="AF233" s="1">
        <v>3.5887292260971409E-4</v>
      </c>
      <c r="AG233" s="2">
        <v>9.4585021015360002</v>
      </c>
      <c r="AH233" s="2">
        <v>9.4585021015360002</v>
      </c>
      <c r="AI233" s="2">
        <v>0</v>
      </c>
      <c r="AJ233" s="1">
        <v>0</v>
      </c>
      <c r="AM233" t="s">
        <v>285</v>
      </c>
      <c r="AN233" s="2">
        <v>8.9465832742460005</v>
      </c>
      <c r="AO233" s="2">
        <v>8.7642020063390014</v>
      </c>
      <c r="AP233" s="2">
        <v>-0.18238126790699916</v>
      </c>
      <c r="AQ233" s="1">
        <v>-2.038557763520844E-2</v>
      </c>
      <c r="AR233" s="2">
        <v>8.9467181246550016</v>
      </c>
      <c r="AS233" s="2">
        <v>1.3485040900107492E-4</v>
      </c>
      <c r="AT233" s="1">
        <v>1.5072838967392256E-5</v>
      </c>
      <c r="AU233" s="2">
        <v>8.9485522031949998</v>
      </c>
      <c r="AV233" s="2">
        <v>1.968928948999249E-3</v>
      </c>
      <c r="AW233" s="1">
        <v>2.2007607693845405E-4</v>
      </c>
      <c r="AX233" s="2">
        <v>8.5946074120580001</v>
      </c>
      <c r="AY233" s="2">
        <v>-0.35197586218800048</v>
      </c>
      <c r="AZ233" s="1">
        <v>-3.9341931036534647E-2</v>
      </c>
      <c r="BA233" s="2">
        <v>8.9458417466209994</v>
      </c>
      <c r="BB233" s="2">
        <v>-7.4152762500112601E-4</v>
      </c>
      <c r="BC233" s="1">
        <v>-8.2883890114309638E-5</v>
      </c>
      <c r="BD233" s="2">
        <v>8.3157520666969997</v>
      </c>
      <c r="BE233" s="2">
        <v>-0.63083120754900079</v>
      </c>
      <c r="BF233" s="1">
        <v>-7.0510851820374518E-2</v>
      </c>
      <c r="BG233" s="1"/>
      <c r="BH233" t="s">
        <v>285</v>
      </c>
      <c r="BI233" s="2">
        <v>9.4585021015360002</v>
      </c>
      <c r="BJ233" s="2">
        <v>9.542436116128</v>
      </c>
      <c r="BK233" s="2">
        <v>8.3934014591999784E-2</v>
      </c>
      <c r="BL233" s="1">
        <v>8.8739224975558691E-3</v>
      </c>
      <c r="BM233" s="2">
        <v>9.4585021015360002</v>
      </c>
      <c r="BN233" s="2">
        <v>0</v>
      </c>
      <c r="BO233" s="1">
        <v>0</v>
      </c>
      <c r="BP233" s="2">
        <v>9.4585021015360002</v>
      </c>
      <c r="BQ233" s="2">
        <v>0</v>
      </c>
      <c r="BR233" s="1">
        <v>0</v>
      </c>
      <c r="BS233" s="2">
        <v>9.6158783788969995</v>
      </c>
      <c r="BT233" s="2">
        <v>0.15737627736099924</v>
      </c>
      <c r="BU233" s="1">
        <v>1.6638604683022942E-2</v>
      </c>
      <c r="BV233" s="2">
        <v>9.4585021015360002</v>
      </c>
      <c r="BW233" s="2">
        <v>0</v>
      </c>
      <c r="BX233" s="1">
        <v>0</v>
      </c>
      <c r="BY233" s="2">
        <v>9.7103041453129997</v>
      </c>
      <c r="BZ233" s="2">
        <v>0.25180204377699944</v>
      </c>
      <c r="CA233" s="1">
        <v>2.6621767492773344E-2</v>
      </c>
      <c r="CC233" t="s">
        <v>285</v>
      </c>
      <c r="CE233" s="23">
        <v>8.9465832742460005</v>
      </c>
      <c r="CF233" s="23">
        <v>9.0190925186489999</v>
      </c>
      <c r="CG233" s="23">
        <v>7.2509244402999329E-2</v>
      </c>
      <c r="CH233" s="24">
        <v>8.104685574405527E-3</v>
      </c>
      <c r="CI233" s="2">
        <v>9.4585021015360002</v>
      </c>
      <c r="CJ233" s="2">
        <v>9.4585021015360002</v>
      </c>
      <c r="CK233" s="2">
        <v>0</v>
      </c>
      <c r="CL233" s="1">
        <v>0</v>
      </c>
      <c r="CN233" s="25" t="s">
        <v>285</v>
      </c>
      <c r="CO233" s="27">
        <v>0</v>
      </c>
      <c r="CP233" s="27">
        <v>0.24674399999999999</v>
      </c>
      <c r="CQ233" s="28">
        <f t="shared" si="69"/>
        <v>-0.26629368298960598</v>
      </c>
      <c r="CR233" s="27">
        <f t="shared" si="70"/>
        <v>7.4356994310480005</v>
      </c>
      <c r="CU233" s="30">
        <v>369</v>
      </c>
      <c r="CV233" s="30"/>
      <c r="CW233" s="15" t="s">
        <v>285</v>
      </c>
      <c r="CX233" s="33" t="s">
        <v>973</v>
      </c>
      <c r="CY233" s="34" t="s">
        <v>285</v>
      </c>
      <c r="CZ233" s="34" t="s">
        <v>976</v>
      </c>
      <c r="DA233" s="32"/>
      <c r="DB233" s="32"/>
      <c r="DC233" t="s">
        <v>285</v>
      </c>
      <c r="DD233">
        <v>133177</v>
      </c>
      <c r="DE233" t="s">
        <v>1045</v>
      </c>
      <c r="DF233" s="30">
        <v>291</v>
      </c>
      <c r="DG233" s="39" t="s">
        <v>285</v>
      </c>
      <c r="DK233" s="30">
        <v>374</v>
      </c>
      <c r="DL233" s="30"/>
      <c r="DM233" s="32"/>
      <c r="DN233" s="32" t="s">
        <v>285</v>
      </c>
      <c r="DO233" s="41">
        <v>132336</v>
      </c>
    </row>
    <row r="234" spans="1:119" ht="15.75" x14ac:dyDescent="0.25">
      <c r="A234" t="s">
        <v>569</v>
      </c>
      <c r="B234" t="s">
        <v>289</v>
      </c>
      <c r="C234" s="52">
        <v>7.6959761405669997</v>
      </c>
      <c r="D234" s="52">
        <v>7.5932186107159998</v>
      </c>
      <c r="E234" s="52">
        <v>-0.10275752985099995</v>
      </c>
      <c r="F234" s="53">
        <v>-1.3352111281809315E-2</v>
      </c>
      <c r="G234" s="45">
        <v>8.2275986208410004</v>
      </c>
      <c r="H234" s="45">
        <v>8.454579325256999</v>
      </c>
      <c r="I234" s="45">
        <v>0.2269807044159986</v>
      </c>
      <c r="J234" s="46">
        <v>2.7587722113842899E-2</v>
      </c>
      <c r="K234" s="47">
        <v>1</v>
      </c>
      <c r="L234" s="55">
        <f t="shared" si="61"/>
        <v>8.0623546208410009</v>
      </c>
      <c r="M234" s="55">
        <f t="shared" si="62"/>
        <v>8.2893353252569995</v>
      </c>
      <c r="N234" s="55">
        <f t="shared" si="63"/>
        <v>0.2269807044159986</v>
      </c>
      <c r="O234" s="56">
        <f t="shared" si="64"/>
        <v>2.8153153153206472E-2</v>
      </c>
      <c r="P234" s="54"/>
      <c r="Q234" s="42">
        <f t="shared" si="65"/>
        <v>90.58885457674063</v>
      </c>
      <c r="R234" s="42">
        <f t="shared" si="66"/>
        <v>89.379302109540347</v>
      </c>
      <c r="S234" s="42">
        <f t="shared" si="67"/>
        <v>94.901472789606274</v>
      </c>
      <c r="T234" s="42">
        <f t="shared" si="68"/>
        <v>97.573248487516906</v>
      </c>
      <c r="AB234" t="s">
        <v>289</v>
      </c>
      <c r="AC234" s="2">
        <v>7.6959761405669997</v>
      </c>
      <c r="AD234" s="2">
        <v>7.6988352012299996</v>
      </c>
      <c r="AE234" s="2">
        <v>2.8590606629999016E-3</v>
      </c>
      <c r="AF234" s="1">
        <v>3.7150071813882481E-4</v>
      </c>
      <c r="AG234" s="2">
        <v>8.2275986208410004</v>
      </c>
      <c r="AH234" s="2">
        <v>8.2275986208410004</v>
      </c>
      <c r="AI234" s="2">
        <v>0</v>
      </c>
      <c r="AJ234" s="1">
        <v>0</v>
      </c>
      <c r="AM234" t="s">
        <v>289</v>
      </c>
      <c r="AN234" s="2">
        <v>7.6959761405669997</v>
      </c>
      <c r="AO234" s="2">
        <v>7.59792465642</v>
      </c>
      <c r="AP234" s="2">
        <v>-9.8051484146999712E-2</v>
      </c>
      <c r="AQ234" s="1">
        <v>-1.2740616960875322E-2</v>
      </c>
      <c r="AR234" s="2">
        <v>7.6960957338340004</v>
      </c>
      <c r="AS234" s="2">
        <v>1.1959326700061723E-4</v>
      </c>
      <c r="AT234" s="1">
        <v>1.5539713847372481E-5</v>
      </c>
      <c r="AU234" s="2">
        <v>7.6973140203239998</v>
      </c>
      <c r="AV234" s="2">
        <v>1.33787975700006E-3</v>
      </c>
      <c r="AW234" s="1">
        <v>1.7384146371606239E-4</v>
      </c>
      <c r="AX234" s="2">
        <v>7.4813405696520006</v>
      </c>
      <c r="AY234" s="2">
        <v>-0.21463557091499919</v>
      </c>
      <c r="AZ234" s="1">
        <v>-2.788932384855158E-2</v>
      </c>
      <c r="BA234" s="2">
        <v>7.6953192817869995</v>
      </c>
      <c r="BB234" s="2">
        <v>-6.5685878000021347E-4</v>
      </c>
      <c r="BC234" s="1">
        <v>-8.5350937685186158E-5</v>
      </c>
      <c r="BD234" s="2">
        <v>7.3309848778609998</v>
      </c>
      <c r="BE234" s="2">
        <v>-0.36499126270599991</v>
      </c>
      <c r="BF234" s="1">
        <v>-4.7426246656620902E-2</v>
      </c>
      <c r="BG234" s="1"/>
      <c r="BH234" t="s">
        <v>289</v>
      </c>
      <c r="BI234" s="2">
        <v>8.2275986208410004</v>
      </c>
      <c r="BJ234" s="2">
        <v>8.3002324462540003</v>
      </c>
      <c r="BK234" s="2">
        <v>7.2633825412999897E-2</v>
      </c>
      <c r="BL234" s="1">
        <v>8.8280710764151848E-3</v>
      </c>
      <c r="BM234" s="2">
        <v>8.2275986208410004</v>
      </c>
      <c r="BN234" s="2">
        <v>0</v>
      </c>
      <c r="BO234" s="1">
        <v>0</v>
      </c>
      <c r="BP234" s="2">
        <v>8.2275986208410004</v>
      </c>
      <c r="BQ234" s="2">
        <v>0</v>
      </c>
      <c r="BR234" s="1">
        <v>0</v>
      </c>
      <c r="BS234" s="2">
        <v>8.3637870434909996</v>
      </c>
      <c r="BT234" s="2">
        <v>0.1361884226499992</v>
      </c>
      <c r="BU234" s="1">
        <v>1.655263326835436E-2</v>
      </c>
      <c r="BV234" s="2">
        <v>8.2275986208410004</v>
      </c>
      <c r="BW234" s="2">
        <v>0</v>
      </c>
      <c r="BX234" s="1">
        <v>0</v>
      </c>
      <c r="BY234" s="2">
        <v>8.44550009708</v>
      </c>
      <c r="BZ234" s="2">
        <v>0.21790147623899969</v>
      </c>
      <c r="CA234" s="1">
        <v>2.6484213229245553E-2</v>
      </c>
      <c r="CC234" t="s">
        <v>289</v>
      </c>
      <c r="CE234" s="23">
        <v>7.6959761405669997</v>
      </c>
      <c r="CF234" s="23">
        <v>7.9691198228270004</v>
      </c>
      <c r="CG234" s="23">
        <v>0.27314368226000063</v>
      </c>
      <c r="CH234" s="24">
        <v>3.5491752738188297E-2</v>
      </c>
      <c r="CI234" s="2">
        <v>8.2275986208410004</v>
      </c>
      <c r="CJ234" s="2">
        <v>8.2275986208410004</v>
      </c>
      <c r="CK234" s="2">
        <v>0</v>
      </c>
      <c r="CL234" s="1">
        <v>0</v>
      </c>
      <c r="CN234" s="25" t="s">
        <v>289</v>
      </c>
      <c r="CO234" s="27">
        <v>0</v>
      </c>
      <c r="CP234" s="27">
        <v>0.165244</v>
      </c>
      <c r="CQ234" s="28">
        <f t="shared" si="69"/>
        <v>-0.16489092972373895</v>
      </c>
      <c r="CR234" s="27">
        <f t="shared" si="70"/>
        <v>41.315767629343</v>
      </c>
      <c r="CU234" s="30">
        <v>374</v>
      </c>
      <c r="CV234" s="30"/>
      <c r="CW234" s="15" t="s">
        <v>289</v>
      </c>
      <c r="CX234" s="33" t="s">
        <v>973</v>
      </c>
      <c r="CY234" s="34" t="s">
        <v>289</v>
      </c>
      <c r="CZ234" s="34" t="s">
        <v>976</v>
      </c>
      <c r="DA234" s="32"/>
      <c r="DB234" s="32"/>
      <c r="DC234" t="s">
        <v>289</v>
      </c>
      <c r="DD234">
        <v>84955</v>
      </c>
      <c r="DE234" t="s">
        <v>1045</v>
      </c>
      <c r="DF234" s="30">
        <v>292</v>
      </c>
      <c r="DG234" s="39" t="s">
        <v>289</v>
      </c>
      <c r="DK234" s="30">
        <v>378</v>
      </c>
      <c r="DL234" s="30"/>
      <c r="DM234" s="32"/>
      <c r="DN234" s="32" t="s">
        <v>289</v>
      </c>
      <c r="DO234" s="41">
        <v>85153</v>
      </c>
    </row>
    <row r="235" spans="1:119" ht="15.75" x14ac:dyDescent="0.25">
      <c r="A235" t="s">
        <v>570</v>
      </c>
      <c r="B235" t="s">
        <v>292</v>
      </c>
      <c r="C235" s="52">
        <v>6.3829235499300001</v>
      </c>
      <c r="D235" s="52">
        <v>6.3492074763420003</v>
      </c>
      <c r="E235" s="52">
        <v>-3.3716073587999773E-2</v>
      </c>
      <c r="F235" s="53">
        <v>-5.2822305208981438E-3</v>
      </c>
      <c r="G235" s="45">
        <v>7.1179702222300003</v>
      </c>
      <c r="H235" s="45">
        <v>7.3145484660989997</v>
      </c>
      <c r="I235" s="45">
        <v>0.19657824386899936</v>
      </c>
      <c r="J235" s="46">
        <v>2.7617177050708853E-2</v>
      </c>
      <c r="K235" s="47">
        <v>1</v>
      </c>
      <c r="L235" s="55">
        <f t="shared" si="61"/>
        <v>6.9824592222300002</v>
      </c>
      <c r="M235" s="55">
        <f t="shared" si="62"/>
        <v>7.1790374660989995</v>
      </c>
      <c r="N235" s="55">
        <f t="shared" si="63"/>
        <v>0.19657824386899936</v>
      </c>
      <c r="O235" s="56">
        <f t="shared" si="64"/>
        <v>2.815315315314048E-2</v>
      </c>
      <c r="P235" s="54"/>
      <c r="Q235" s="42">
        <f t="shared" si="65"/>
        <v>78.62873623309271</v>
      </c>
      <c r="R235" s="42">
        <f t="shared" si="66"/>
        <v>78.213401122742624</v>
      </c>
      <c r="S235" s="42">
        <f t="shared" si="67"/>
        <v>86.014181455936338</v>
      </c>
      <c r="T235" s="42">
        <f t="shared" si="68"/>
        <v>88.435751879807327</v>
      </c>
      <c r="AB235" t="s">
        <v>292</v>
      </c>
      <c r="AC235" s="2">
        <v>6.3829235499300001</v>
      </c>
      <c r="AD235" s="2">
        <v>6.3827391258099997</v>
      </c>
      <c r="AE235" s="2">
        <v>-1.8442412000041486E-4</v>
      </c>
      <c r="AF235" s="1">
        <v>-2.8893361883119749E-5</v>
      </c>
      <c r="AG235" s="2">
        <v>7.1179702222300003</v>
      </c>
      <c r="AH235" s="2">
        <v>7.1179702222300003</v>
      </c>
      <c r="AI235" s="2">
        <v>0</v>
      </c>
      <c r="AJ235" s="1">
        <v>0</v>
      </c>
      <c r="AM235" t="s">
        <v>292</v>
      </c>
      <c r="AN235" s="2">
        <v>6.3829235499300001</v>
      </c>
      <c r="AO235" s="2">
        <v>6.2657361321299998</v>
      </c>
      <c r="AP235" s="2">
        <v>-0.1171874178000003</v>
      </c>
      <c r="AQ235" s="1">
        <v>-1.8359520818839428E-2</v>
      </c>
      <c r="AR235" s="2">
        <v>6.3829150374750006</v>
      </c>
      <c r="AS235" s="2">
        <v>-8.5124549995541088E-6</v>
      </c>
      <c r="AT235" s="1">
        <v>-1.333629477615702E-6</v>
      </c>
      <c r="AU235" s="2">
        <v>6.382158834568</v>
      </c>
      <c r="AV235" s="2">
        <v>-7.6471536200006796E-4</v>
      </c>
      <c r="AW235" s="1">
        <v>-1.1980644230157737E-4</v>
      </c>
      <c r="AX235" s="2">
        <v>6.200739107305</v>
      </c>
      <c r="AY235" s="2">
        <v>-0.18218444262500011</v>
      </c>
      <c r="AZ235" s="1">
        <v>-2.854247606130236E-2</v>
      </c>
      <c r="BA235" s="2">
        <v>6.3829715691529998</v>
      </c>
      <c r="BB235" s="2">
        <v>4.801922299968453E-5</v>
      </c>
      <c r="BC235" s="1">
        <v>7.5230766315869697E-6</v>
      </c>
      <c r="BD235" s="2">
        <v>6.0291575891670002</v>
      </c>
      <c r="BE235" s="2">
        <v>-0.35376596076299993</v>
      </c>
      <c r="BF235" s="1">
        <v>-5.542381292767945E-2</v>
      </c>
      <c r="BG235" s="1"/>
      <c r="BH235" t="s">
        <v>292</v>
      </c>
      <c r="BI235" s="2">
        <v>7.1179702222300003</v>
      </c>
      <c r="BJ235" s="2">
        <v>7.1808752602680004</v>
      </c>
      <c r="BK235" s="2">
        <v>6.2905038038000072E-2</v>
      </c>
      <c r="BL235" s="1">
        <v>8.8374966562156324E-3</v>
      </c>
      <c r="BM235" s="2">
        <v>7.1179702222300003</v>
      </c>
      <c r="BN235" s="2">
        <v>0</v>
      </c>
      <c r="BO235" s="1">
        <v>0</v>
      </c>
      <c r="BP235" s="2">
        <v>7.1179702222300003</v>
      </c>
      <c r="BQ235" s="2">
        <v>0</v>
      </c>
      <c r="BR235" s="1">
        <v>0</v>
      </c>
      <c r="BS235" s="2">
        <v>7.2359171685520005</v>
      </c>
      <c r="BT235" s="2">
        <v>0.1179469463220002</v>
      </c>
      <c r="BU235" s="1">
        <v>1.6570306230509688E-2</v>
      </c>
      <c r="BV235" s="2">
        <v>7.1179702222300003</v>
      </c>
      <c r="BW235" s="2">
        <v>0</v>
      </c>
      <c r="BX235" s="1">
        <v>0</v>
      </c>
      <c r="BY235" s="2">
        <v>7.3066853363450006</v>
      </c>
      <c r="BZ235" s="2">
        <v>0.1887151141150003</v>
      </c>
      <c r="CA235" s="1">
        <v>2.6512489968787401E-2</v>
      </c>
      <c r="CC235" t="s">
        <v>292</v>
      </c>
      <c r="CE235" s="23">
        <v>6.3829235499300001</v>
      </c>
      <c r="CF235" s="23">
        <v>6.7059280413330002</v>
      </c>
      <c r="CG235" s="23">
        <v>0.32300449140300014</v>
      </c>
      <c r="CH235" s="24">
        <v>5.0604474403667651E-2</v>
      </c>
      <c r="CI235" s="2">
        <v>7.1179702222300003</v>
      </c>
      <c r="CJ235" s="2">
        <v>7.1179702222300003</v>
      </c>
      <c r="CK235" s="2">
        <v>0</v>
      </c>
      <c r="CL235" s="1">
        <v>0</v>
      </c>
      <c r="CN235" s="25" t="s">
        <v>292</v>
      </c>
      <c r="CO235" s="27">
        <v>0</v>
      </c>
      <c r="CP235" s="27">
        <v>0.13551099999999999</v>
      </c>
      <c r="CQ235" s="28">
        <f t="shared" si="69"/>
        <v>-0.1354549475194069</v>
      </c>
      <c r="CR235" s="27">
        <f t="shared" si="70"/>
        <v>51.021121077083997</v>
      </c>
      <c r="CU235" s="30">
        <v>377</v>
      </c>
      <c r="CV235" s="30"/>
      <c r="CW235" s="15" t="s">
        <v>292</v>
      </c>
      <c r="CX235" s="33" t="s">
        <v>973</v>
      </c>
      <c r="CY235" s="34" t="s">
        <v>292</v>
      </c>
      <c r="CZ235" s="34" t="s">
        <v>976</v>
      </c>
      <c r="DA235" s="32"/>
      <c r="DB235" s="32"/>
      <c r="DC235" t="s">
        <v>292</v>
      </c>
      <c r="DD235">
        <v>81178</v>
      </c>
      <c r="DE235" t="s">
        <v>1045</v>
      </c>
      <c r="DF235" s="30">
        <v>293</v>
      </c>
      <c r="DG235" s="39" t="s">
        <v>292</v>
      </c>
      <c r="DK235" s="30">
        <v>381</v>
      </c>
      <c r="DL235" s="30"/>
      <c r="DM235" s="32"/>
      <c r="DN235" s="32" t="s">
        <v>292</v>
      </c>
      <c r="DO235" s="41">
        <v>81179</v>
      </c>
    </row>
    <row r="236" spans="1:119" ht="15.75" x14ac:dyDescent="0.25">
      <c r="A236" t="s">
        <v>571</v>
      </c>
      <c r="B236" t="s">
        <v>294</v>
      </c>
      <c r="C236" s="52">
        <v>7.3141289389440001</v>
      </c>
      <c r="D236" s="52">
        <v>7.3800482040790003</v>
      </c>
      <c r="E236" s="52">
        <v>6.5919265135000238E-2</v>
      </c>
      <c r="F236" s="53">
        <v>9.0125927072482719E-3</v>
      </c>
      <c r="G236" s="45">
        <v>7.9907669858280004</v>
      </c>
      <c r="H236" s="45">
        <v>8.2112955045730001</v>
      </c>
      <c r="I236" s="45">
        <v>0.22052851874499968</v>
      </c>
      <c r="J236" s="46">
        <v>2.7597916337207345E-2</v>
      </c>
      <c r="K236" s="47">
        <v>1</v>
      </c>
      <c r="L236" s="55">
        <f t="shared" si="61"/>
        <v>7.8331729858279999</v>
      </c>
      <c r="M236" s="55">
        <f t="shared" si="62"/>
        <v>8.0537015045730005</v>
      </c>
      <c r="N236" s="55">
        <f t="shared" si="63"/>
        <v>0.22052851874500057</v>
      </c>
      <c r="O236" s="56">
        <f t="shared" si="64"/>
        <v>2.81531531531331E-2</v>
      </c>
      <c r="P236" s="54"/>
      <c r="Q236" s="42">
        <f t="shared" si="65"/>
        <v>81.403772275392328</v>
      </c>
      <c r="R236" s="42">
        <f t="shared" si="66"/>
        <v>82.13743131974401</v>
      </c>
      <c r="S236" s="42">
        <f t="shared" si="67"/>
        <v>87.180556325297715</v>
      </c>
      <c r="T236" s="42">
        <f t="shared" si="68"/>
        <v>89.634963879499168</v>
      </c>
      <c r="AB236" t="s">
        <v>294</v>
      </c>
      <c r="AC236" s="2">
        <v>7.3141289389440001</v>
      </c>
      <c r="AD236" s="2">
        <v>7.3149294189219995</v>
      </c>
      <c r="AE236" s="2">
        <v>8.0047997799947979E-4</v>
      </c>
      <c r="AF236" s="1">
        <v>1.0944296780677913E-4</v>
      </c>
      <c r="AG236" s="2">
        <v>7.9907669858280004</v>
      </c>
      <c r="AH236" s="2">
        <v>7.9907669858280004</v>
      </c>
      <c r="AI236" s="2">
        <v>0</v>
      </c>
      <c r="AJ236" s="1">
        <v>0</v>
      </c>
      <c r="AM236" t="s">
        <v>294</v>
      </c>
      <c r="AN236" s="2">
        <v>7.3141289389440001</v>
      </c>
      <c r="AO236" s="2">
        <v>7.2365600504450001</v>
      </c>
      <c r="AP236" s="2">
        <v>-7.756888849900001E-2</v>
      </c>
      <c r="AQ236" s="1">
        <v>-1.0605348790884079E-2</v>
      </c>
      <c r="AR236" s="2">
        <v>7.3141618425789998</v>
      </c>
      <c r="AS236" s="2">
        <v>3.2903634999748022E-5</v>
      </c>
      <c r="AT236" s="1">
        <v>4.4986402720565911E-6</v>
      </c>
      <c r="AU236" s="2">
        <v>7.3140103997870005</v>
      </c>
      <c r="AV236" s="2">
        <v>-1.1853915699955309E-4</v>
      </c>
      <c r="AW236" s="1">
        <v>-1.6206872751229834E-5</v>
      </c>
      <c r="AX236" s="2">
        <v>7.1774515825560004</v>
      </c>
      <c r="AY236" s="2">
        <v>-0.13667735638799972</v>
      </c>
      <c r="AZ236" s="1">
        <v>-1.8686757853045577E-2</v>
      </c>
      <c r="BA236" s="2">
        <v>7.3139491372680006</v>
      </c>
      <c r="BB236" s="2">
        <v>-1.7980167599951358E-4</v>
      </c>
      <c r="BC236" s="1">
        <v>-2.4582787301186545E-5</v>
      </c>
      <c r="BD236" s="2">
        <v>7.0624377661680002</v>
      </c>
      <c r="BE236" s="2">
        <v>-0.25169117277599984</v>
      </c>
      <c r="BF236" s="1">
        <v>-3.4411640111493377E-2</v>
      </c>
      <c r="BG236" s="1"/>
      <c r="BH236" t="s">
        <v>294</v>
      </c>
      <c r="BI236" s="2">
        <v>7.9907669858280004</v>
      </c>
      <c r="BJ236" s="2">
        <v>8.0613361118269999</v>
      </c>
      <c r="BK236" s="2">
        <v>7.056912599899956E-2</v>
      </c>
      <c r="BL236" s="1">
        <v>8.8313332279813962E-3</v>
      </c>
      <c r="BM236" s="2">
        <v>7.9907669858280004</v>
      </c>
      <c r="BN236" s="2">
        <v>0</v>
      </c>
      <c r="BO236" s="1">
        <v>0</v>
      </c>
      <c r="BP236" s="2">
        <v>7.9907669858280004</v>
      </c>
      <c r="BQ236" s="2">
        <v>0</v>
      </c>
      <c r="BR236" s="1">
        <v>0</v>
      </c>
      <c r="BS236" s="2">
        <v>8.1230840970750009</v>
      </c>
      <c r="BT236" s="2">
        <v>0.13231711124700052</v>
      </c>
      <c r="BU236" s="1">
        <v>1.6558749802324496E-2</v>
      </c>
      <c r="BV236" s="2">
        <v>7.9907669858280004</v>
      </c>
      <c r="BW236" s="2">
        <v>0</v>
      </c>
      <c r="BX236" s="1">
        <v>0</v>
      </c>
      <c r="BY236" s="2">
        <v>8.2024743638230007</v>
      </c>
      <c r="BZ236" s="2">
        <v>0.21170737799500028</v>
      </c>
      <c r="CA236" s="1">
        <v>2.6493999683694099E-2</v>
      </c>
      <c r="CC236" t="s">
        <v>294</v>
      </c>
      <c r="CE236" s="23">
        <v>7.3141289389440001</v>
      </c>
      <c r="CF236" s="23">
        <v>7.6381924205799994</v>
      </c>
      <c r="CG236" s="23">
        <v>0.3240634816359993</v>
      </c>
      <c r="CH236" s="24">
        <v>4.4306503801228719E-2</v>
      </c>
      <c r="CI236" s="2">
        <v>7.9907669858280004</v>
      </c>
      <c r="CJ236" s="2">
        <v>7.9907669858280004</v>
      </c>
      <c r="CK236" s="2">
        <v>0</v>
      </c>
      <c r="CL236" s="1">
        <v>0</v>
      </c>
      <c r="CN236" s="25" t="s">
        <v>294</v>
      </c>
      <c r="CO236" s="27">
        <v>0</v>
      </c>
      <c r="CP236" s="27">
        <v>0.15759400000000001</v>
      </c>
      <c r="CQ236" s="28">
        <f t="shared" si="69"/>
        <v>-0.16840608297457169</v>
      </c>
      <c r="CR236" s="27">
        <f t="shared" si="70"/>
        <v>90.945891631401992</v>
      </c>
      <c r="CU236" s="30">
        <v>379</v>
      </c>
      <c r="CV236" s="30"/>
      <c r="CW236" s="15" t="s">
        <v>294</v>
      </c>
      <c r="CX236" s="33" t="s">
        <v>973</v>
      </c>
      <c r="CY236" s="34" t="s">
        <v>294</v>
      </c>
      <c r="CZ236" s="34" t="s">
        <v>976</v>
      </c>
      <c r="DA236" s="32"/>
      <c r="DB236" s="32"/>
      <c r="DC236" t="s">
        <v>294</v>
      </c>
      <c r="DD236">
        <v>89850</v>
      </c>
      <c r="DE236" t="s">
        <v>1045</v>
      </c>
      <c r="DF236" s="30">
        <v>294</v>
      </c>
      <c r="DG236" s="39" t="s">
        <v>294</v>
      </c>
      <c r="DK236" s="30">
        <v>383</v>
      </c>
      <c r="DL236" s="30"/>
      <c r="DM236" s="32"/>
      <c r="DN236" s="32" t="s">
        <v>294</v>
      </c>
      <c r="DO236" s="41">
        <v>89632</v>
      </c>
    </row>
    <row r="237" spans="1:119" ht="15.75" x14ac:dyDescent="0.25">
      <c r="A237" t="s">
        <v>572</v>
      </c>
      <c r="B237" t="s">
        <v>297</v>
      </c>
      <c r="C237" s="52">
        <v>3.9265746035600002</v>
      </c>
      <c r="D237" s="52">
        <v>3.9460762657670001</v>
      </c>
      <c r="E237" s="52">
        <v>1.9501662206999892E-2</v>
      </c>
      <c r="F237" s="53">
        <v>4.9665838996969143E-3</v>
      </c>
      <c r="G237" s="45">
        <v>4.1881978454639999</v>
      </c>
      <c r="H237" s="45">
        <v>4.3048638548379996</v>
      </c>
      <c r="I237" s="45">
        <v>0.11666600937399974</v>
      </c>
      <c r="J237" s="46">
        <v>2.7855897376088401E-2</v>
      </c>
      <c r="K237" s="47">
        <v>3</v>
      </c>
      <c r="L237" s="55">
        <f t="shared" si="61"/>
        <v>4.0506438454640001</v>
      </c>
      <c r="M237" s="55">
        <f t="shared" si="62"/>
        <v>4.1673098548379999</v>
      </c>
      <c r="N237" s="55">
        <f t="shared" si="63"/>
        <v>0.11666600937399974</v>
      </c>
      <c r="O237" s="56">
        <f t="shared" si="64"/>
        <v>2.8801843317981385E-2</v>
      </c>
      <c r="P237" s="54"/>
      <c r="Q237" s="42">
        <f t="shared" si="65"/>
        <v>58.207693728838692</v>
      </c>
      <c r="R237" s="42">
        <f t="shared" si="66"/>
        <v>58.496787123350828</v>
      </c>
      <c r="S237" s="42">
        <f t="shared" si="67"/>
        <v>60.046900967476063</v>
      </c>
      <c r="T237" s="42">
        <f t="shared" si="68"/>
        <v>61.776362400871655</v>
      </c>
      <c r="AB237" t="s">
        <v>297</v>
      </c>
      <c r="AC237" s="2">
        <v>3.9265746035600002</v>
      </c>
      <c r="AD237" s="2">
        <v>3.9252619091569998</v>
      </c>
      <c r="AE237" s="2">
        <v>-1.312694403000414E-3</v>
      </c>
      <c r="AF237" s="1">
        <v>-3.3431031765199855E-4</v>
      </c>
      <c r="AG237" s="2">
        <v>4.1881978454639999</v>
      </c>
      <c r="AH237" s="2">
        <v>4.1881978454639999</v>
      </c>
      <c r="AI237" s="2">
        <v>0</v>
      </c>
      <c r="AJ237" s="1">
        <v>0</v>
      </c>
      <c r="AM237" t="s">
        <v>297</v>
      </c>
      <c r="AN237" s="2">
        <v>3.9265746035600002</v>
      </c>
      <c r="AO237" s="2">
        <v>3.8543290566690001</v>
      </c>
      <c r="AP237" s="2">
        <v>-7.2245546891000156E-2</v>
      </c>
      <c r="AQ237" s="1">
        <v>-1.8399127531029021E-2</v>
      </c>
      <c r="AR237" s="2">
        <v>3.9265190436089998</v>
      </c>
      <c r="AS237" s="2">
        <v>-5.5559951000372365E-5</v>
      </c>
      <c r="AT237" s="1">
        <v>-1.4149725042789036E-5</v>
      </c>
      <c r="AU237" s="2">
        <v>3.9254073595850003</v>
      </c>
      <c r="AV237" s="2">
        <v>-1.1672439749998986E-3</v>
      </c>
      <c r="AW237" s="1">
        <v>-2.9726774424243091E-4</v>
      </c>
      <c r="AX237" s="2">
        <v>3.8956484852410003</v>
      </c>
      <c r="AY237" s="2">
        <v>-3.092611831899994E-2</v>
      </c>
      <c r="AZ237" s="1">
        <v>-7.8761061335651181E-3</v>
      </c>
      <c r="BA237" s="2">
        <v>3.9268807943900002</v>
      </c>
      <c r="BB237" s="2">
        <v>3.0619082999994163E-4</v>
      </c>
      <c r="BC237" s="1">
        <v>7.7979119439711126E-5</v>
      </c>
      <c r="BD237" s="2">
        <v>3.7914899841570002</v>
      </c>
      <c r="BE237" s="2">
        <v>-0.13508461940299998</v>
      </c>
      <c r="BF237" s="1">
        <v>-3.4402662127067829E-2</v>
      </c>
      <c r="BG237" s="1"/>
      <c r="BH237" t="s">
        <v>297</v>
      </c>
      <c r="BI237" s="2">
        <v>4.1881978454639999</v>
      </c>
      <c r="BJ237" s="2">
        <v>4.2255309684640006</v>
      </c>
      <c r="BK237" s="2">
        <v>3.733312300000069E-2</v>
      </c>
      <c r="BL237" s="1">
        <v>8.9138871604248788E-3</v>
      </c>
      <c r="BM237" s="2">
        <v>4.1881978454639999</v>
      </c>
      <c r="BN237" s="2">
        <v>0</v>
      </c>
      <c r="BO237" s="1">
        <v>0</v>
      </c>
      <c r="BP237" s="2">
        <v>4.1881978454639999</v>
      </c>
      <c r="BQ237" s="2">
        <v>0</v>
      </c>
      <c r="BR237" s="1">
        <v>0</v>
      </c>
      <c r="BS237" s="2">
        <v>4.2581974510889999</v>
      </c>
      <c r="BT237" s="2">
        <v>6.9999605625000072E-2</v>
      </c>
      <c r="BU237" s="1">
        <v>1.6713538425796357E-2</v>
      </c>
      <c r="BV237" s="2">
        <v>4.1881978454639999</v>
      </c>
      <c r="BW237" s="2">
        <v>0</v>
      </c>
      <c r="BX237" s="1">
        <v>0</v>
      </c>
      <c r="BY237" s="2">
        <v>4.3001972144630001</v>
      </c>
      <c r="BZ237" s="2">
        <v>0.1119993689990002</v>
      </c>
      <c r="CA237" s="1">
        <v>2.6741661481035427E-2</v>
      </c>
      <c r="CC237" t="s">
        <v>297</v>
      </c>
      <c r="CE237" s="23">
        <v>3.9265746035600002</v>
      </c>
      <c r="CF237" s="23">
        <v>4.0788075394990004</v>
      </c>
      <c r="CG237" s="23">
        <v>0.15223293593900022</v>
      </c>
      <c r="CH237" s="24">
        <v>3.8769907950043619E-2</v>
      </c>
      <c r="CI237" s="2">
        <v>4.1881978454639999</v>
      </c>
      <c r="CJ237" s="2">
        <v>4.195509236385</v>
      </c>
      <c r="CK237" s="2">
        <v>7.3113909210000827E-3</v>
      </c>
      <c r="CL237" s="1">
        <v>1.7457128795667178E-3</v>
      </c>
      <c r="CN237" s="25" t="s">
        <v>297</v>
      </c>
      <c r="CO237" s="27">
        <v>0</v>
      </c>
      <c r="CP237" s="27">
        <v>0.13755400000000001</v>
      </c>
      <c r="CQ237" s="28">
        <f t="shared" si="69"/>
        <v>-0.12763566112524824</v>
      </c>
      <c r="CR237" s="27">
        <f t="shared" si="70"/>
        <v>63.750806642320001</v>
      </c>
      <c r="CU237" s="30">
        <v>382</v>
      </c>
      <c r="CV237" s="30"/>
      <c r="CW237" s="15" t="s">
        <v>297</v>
      </c>
      <c r="CX237" s="33" t="s">
        <v>973</v>
      </c>
      <c r="CY237" s="34" t="s">
        <v>297</v>
      </c>
      <c r="CZ237" s="34" t="s">
        <v>976</v>
      </c>
      <c r="DA237" s="32"/>
      <c r="DB237" s="32"/>
      <c r="DC237" t="s">
        <v>297</v>
      </c>
      <c r="DD237">
        <v>67458</v>
      </c>
      <c r="DE237" t="s">
        <v>1045</v>
      </c>
      <c r="DF237" s="30">
        <v>295</v>
      </c>
      <c r="DG237" s="39" t="s">
        <v>297</v>
      </c>
      <c r="DK237" s="30">
        <v>386</v>
      </c>
      <c r="DL237" s="30"/>
      <c r="DM237" s="32"/>
      <c r="DN237" s="32" t="s">
        <v>297</v>
      </c>
      <c r="DO237" s="41">
        <v>67265</v>
      </c>
    </row>
    <row r="238" spans="1:119" ht="15.75" x14ac:dyDescent="0.25">
      <c r="B238" t="s">
        <v>303</v>
      </c>
      <c r="C238" s="52">
        <v>8.3090341141389992</v>
      </c>
      <c r="D238" s="52">
        <v>8.3826382703229996</v>
      </c>
      <c r="E238" s="52">
        <v>7.3604156184000402E-2</v>
      </c>
      <c r="F238" s="53">
        <v>8.8583287988615311E-3</v>
      </c>
      <c r="G238" s="45">
        <v>8.7639814142959995</v>
      </c>
      <c r="H238" s="45">
        <v>9.0058901252839991</v>
      </c>
      <c r="I238" s="45">
        <v>0.2419087109879996</v>
      </c>
      <c r="J238" s="46">
        <v>2.7602604290487515E-2</v>
      </c>
      <c r="K238" s="47">
        <v>1</v>
      </c>
      <c r="L238" s="55">
        <f t="shared" si="61"/>
        <v>8.5925974142959998</v>
      </c>
      <c r="M238" s="55">
        <f t="shared" si="62"/>
        <v>8.8345061252839994</v>
      </c>
      <c r="N238" s="55">
        <f t="shared" si="63"/>
        <v>0.2419087109879996</v>
      </c>
      <c r="O238" s="56">
        <f t="shared" si="64"/>
        <v>2.8153153153145767E-2</v>
      </c>
      <c r="P238" s="54"/>
      <c r="Q238" s="42">
        <f t="shared" si="65"/>
        <v>49.081079520231306</v>
      </c>
      <c r="R238" s="42">
        <f t="shared" si="66"/>
        <v>49.515855860424587</v>
      </c>
      <c r="S238" s="42">
        <f t="shared" si="67"/>
        <v>50.756074795595779</v>
      </c>
      <c r="T238" s="42">
        <f t="shared" si="68"/>
        <v>52.185018342768707</v>
      </c>
      <c r="AB238" t="s">
        <v>303</v>
      </c>
      <c r="AC238" s="2">
        <v>8.3090341141389992</v>
      </c>
      <c r="AD238" s="2">
        <v>8.3024710226750003</v>
      </c>
      <c r="AE238" s="2">
        <v>-6.5630914639989157E-3</v>
      </c>
      <c r="AF238" s="1">
        <v>-7.8987417476489665E-4</v>
      </c>
      <c r="AG238" s="2">
        <v>8.7639814142959995</v>
      </c>
      <c r="AH238" s="2">
        <v>8.7639814142959995</v>
      </c>
      <c r="AI238" s="2">
        <v>0</v>
      </c>
      <c r="AJ238" s="1">
        <v>0</v>
      </c>
      <c r="AM238" t="s">
        <v>303</v>
      </c>
      <c r="AN238" s="2">
        <v>8.3090341141389992</v>
      </c>
      <c r="AO238" s="2">
        <v>8.1533832641420005</v>
      </c>
      <c r="AP238" s="2">
        <v>-0.15565084999699863</v>
      </c>
      <c r="AQ238" s="1">
        <v>-1.8732724870167118E-2</v>
      </c>
      <c r="AR238" s="2">
        <v>8.3087572078649998</v>
      </c>
      <c r="AS238" s="2">
        <v>-2.7690627399934442E-4</v>
      </c>
      <c r="AT238" s="1">
        <v>-3.3325928163918496E-5</v>
      </c>
      <c r="AU238" s="2">
        <v>8.3039440524329997</v>
      </c>
      <c r="AV238" s="2">
        <v>-5.0900617059994602E-3</v>
      </c>
      <c r="AW238" s="1">
        <v>-6.1259367046501817E-4</v>
      </c>
      <c r="AX238" s="2">
        <v>8.1956524473059993</v>
      </c>
      <c r="AY238" s="2">
        <v>-0.11338166683299988</v>
      </c>
      <c r="AZ238" s="1">
        <v>-1.3645589279753336E-2</v>
      </c>
      <c r="BA238" s="2">
        <v>8.3105587698400001</v>
      </c>
      <c r="BB238" s="2">
        <v>1.5246557010009099E-3</v>
      </c>
      <c r="BC238" s="1">
        <v>1.8349373465761706E-4</v>
      </c>
      <c r="BD238" s="2">
        <v>7.9805003758910003</v>
      </c>
      <c r="BE238" s="2">
        <v>-0.32853373824799892</v>
      </c>
      <c r="BF238" s="1">
        <v>-3.9539341605175526E-2</v>
      </c>
      <c r="BG238" s="1"/>
      <c r="BH238" t="s">
        <v>303</v>
      </c>
      <c r="BI238" s="2">
        <v>8.7639814142959995</v>
      </c>
      <c r="BJ238" s="2">
        <v>8.841392201811999</v>
      </c>
      <c r="BK238" s="2">
        <v>7.7410787515999502E-2</v>
      </c>
      <c r="BL238" s="1">
        <v>8.8328333729377068E-3</v>
      </c>
      <c r="BM238" s="2">
        <v>8.7639814142959995</v>
      </c>
      <c r="BN238" s="2">
        <v>0</v>
      </c>
      <c r="BO238" s="1">
        <v>0</v>
      </c>
      <c r="BP238" s="2">
        <v>8.7639814142959995</v>
      </c>
      <c r="BQ238" s="2">
        <v>0</v>
      </c>
      <c r="BR238" s="1">
        <v>0</v>
      </c>
      <c r="BS238" s="2">
        <v>8.9091266408889993</v>
      </c>
      <c r="BT238" s="2">
        <v>0.14514522659299978</v>
      </c>
      <c r="BU238" s="1">
        <v>1.6561562574315333E-2</v>
      </c>
      <c r="BV238" s="2">
        <v>8.7639814142959995</v>
      </c>
      <c r="BW238" s="2">
        <v>0</v>
      </c>
      <c r="BX238" s="1">
        <v>0</v>
      </c>
      <c r="BY238" s="2">
        <v>8.9962137768439998</v>
      </c>
      <c r="BZ238" s="2">
        <v>0.23223236254800028</v>
      </c>
      <c r="CA238" s="1">
        <v>2.6498500118813322E-2</v>
      </c>
      <c r="CC238" t="s">
        <v>303</v>
      </c>
      <c r="CE238" s="23">
        <v>8.3090341141389992</v>
      </c>
      <c r="CF238" s="23">
        <v>8.6956877729780011</v>
      </c>
      <c r="CG238" s="23">
        <v>0.38665365883900193</v>
      </c>
      <c r="CH238" s="24">
        <v>4.6534128218471978E-2</v>
      </c>
      <c r="CI238" s="2">
        <v>8.7639814142959995</v>
      </c>
      <c r="CJ238" s="2">
        <v>8.7907440226240006</v>
      </c>
      <c r="CK238" s="2">
        <v>2.6762608328001036E-2</v>
      </c>
      <c r="CL238" s="1">
        <v>3.0537043682389922E-3</v>
      </c>
      <c r="CN238" s="25" t="s">
        <v>303</v>
      </c>
      <c r="CO238" s="27">
        <v>0</v>
      </c>
      <c r="CP238" s="27">
        <v>0.17138400000000001</v>
      </c>
      <c r="CQ238" s="28">
        <f t="shared" si="69"/>
        <v>-0.22333691338799597</v>
      </c>
      <c r="CR238" s="27">
        <f t="shared" si="70"/>
        <v>30.417697590271001</v>
      </c>
      <c r="CU238" s="30">
        <v>389</v>
      </c>
      <c r="CV238" s="30"/>
      <c r="CW238" s="15" t="s">
        <v>303</v>
      </c>
      <c r="CX238" s="33" t="s">
        <v>973</v>
      </c>
      <c r="CY238" s="34" t="s">
        <v>303</v>
      </c>
      <c r="CZ238" s="34" t="s">
        <v>976</v>
      </c>
      <c r="DA238" s="32"/>
      <c r="DB238" s="32"/>
      <c r="DC238" t="s">
        <v>303</v>
      </c>
      <c r="DD238">
        <v>169292</v>
      </c>
      <c r="DE238" t="s">
        <v>1045</v>
      </c>
      <c r="DF238" s="30">
        <v>296</v>
      </c>
      <c r="DG238" s="39" t="s">
        <v>303</v>
      </c>
      <c r="DK238" s="30">
        <v>392</v>
      </c>
      <c r="DL238" s="30"/>
      <c r="DM238" s="32"/>
      <c r="DN238" s="32" t="s">
        <v>303</v>
      </c>
      <c r="DO238" s="41">
        <v>168040</v>
      </c>
    </row>
    <row r="239" spans="1:119" ht="15.75" x14ac:dyDescent="0.25">
      <c r="A239" t="s">
        <v>573</v>
      </c>
      <c r="B239" t="s">
        <v>334</v>
      </c>
      <c r="C239" s="52">
        <v>3.656546156448</v>
      </c>
      <c r="D239" s="52">
        <v>3.576602885187</v>
      </c>
      <c r="E239" s="52">
        <v>-7.9943271260999982E-2</v>
      </c>
      <c r="F239" s="53">
        <v>-2.1863055419121948E-2</v>
      </c>
      <c r="G239" s="45">
        <v>4.2507132502929998</v>
      </c>
      <c r="H239" s="45">
        <v>4.3680785726549995</v>
      </c>
      <c r="I239" s="45">
        <v>0.1173653223619997</v>
      </c>
      <c r="J239" s="46">
        <v>2.7610736234421309E-2</v>
      </c>
      <c r="K239" s="47">
        <v>1</v>
      </c>
      <c r="L239" s="55">
        <f t="shared" si="61"/>
        <v>4.1688162502930002</v>
      </c>
      <c r="M239" s="55">
        <f t="shared" si="62"/>
        <v>4.2861815726549999</v>
      </c>
      <c r="N239" s="55">
        <f t="shared" si="63"/>
        <v>0.1173653223619997</v>
      </c>
      <c r="O239" s="56">
        <f t="shared" si="64"/>
        <v>2.8153153153188469E-2</v>
      </c>
      <c r="P239" s="54"/>
      <c r="Q239" s="42">
        <f t="shared" si="65"/>
        <v>65.239547467313727</v>
      </c>
      <c r="R239" s="42">
        <f t="shared" si="66"/>
        <v>63.813211625517411</v>
      </c>
      <c r="S239" s="42">
        <f t="shared" si="67"/>
        <v>74.37939356075151</v>
      </c>
      <c r="T239" s="42">
        <f t="shared" si="68"/>
        <v>76.473408019108618</v>
      </c>
      <c r="AB239" t="s">
        <v>334</v>
      </c>
      <c r="AC239" s="2">
        <v>3.656546156448</v>
      </c>
      <c r="AD239" s="2">
        <v>3.656720778091</v>
      </c>
      <c r="AE239" s="2">
        <v>1.7462164300008354E-4</v>
      </c>
      <c r="AF239" s="1">
        <v>4.7755897376586789E-5</v>
      </c>
      <c r="AG239" s="2">
        <v>4.2507132502929998</v>
      </c>
      <c r="AH239" s="2">
        <v>4.2507132502929998</v>
      </c>
      <c r="AI239" s="2">
        <v>0</v>
      </c>
      <c r="AJ239" s="1">
        <v>0</v>
      </c>
      <c r="AM239" t="s">
        <v>334</v>
      </c>
      <c r="AN239" s="2">
        <v>3.656546156448</v>
      </c>
      <c r="AO239" s="2">
        <v>3.5983967730619999</v>
      </c>
      <c r="AP239" s="2">
        <v>-5.8149383386000064E-2</v>
      </c>
      <c r="AQ239" s="1">
        <v>-1.5902816728693196E-2</v>
      </c>
      <c r="AR239" s="2">
        <v>3.656553275581</v>
      </c>
      <c r="AS239" s="2">
        <v>7.1191329999997777E-6</v>
      </c>
      <c r="AT239" s="1">
        <v>1.9469555956365568E-6</v>
      </c>
      <c r="AU239" s="2">
        <v>3.6564704266639998</v>
      </c>
      <c r="AV239" s="2">
        <v>-7.5729784000166944E-5</v>
      </c>
      <c r="AW239" s="1">
        <v>-2.0710741984378916E-5</v>
      </c>
      <c r="AX239" s="2">
        <v>3.5682461641750001</v>
      </c>
      <c r="AY239" s="2">
        <v>-8.8299992272999894E-2</v>
      </c>
      <c r="AZ239" s="1">
        <v>-2.4148469209746077E-2</v>
      </c>
      <c r="BA239" s="2">
        <v>3.6565073486330002</v>
      </c>
      <c r="BB239" s="2">
        <v>-3.8807814999763934E-5</v>
      </c>
      <c r="BC239" s="1">
        <v>-1.0613243574494401E-5</v>
      </c>
      <c r="BD239" s="2">
        <v>3.4816784177430002</v>
      </c>
      <c r="BE239" s="2">
        <v>-0.17486773870499972</v>
      </c>
      <c r="BF239" s="1">
        <v>-4.782320015204395E-2</v>
      </c>
      <c r="BG239" s="1"/>
      <c r="BH239" t="s">
        <v>334</v>
      </c>
      <c r="BI239" s="2">
        <v>4.2507132502929998</v>
      </c>
      <c r="BJ239" s="2">
        <v>4.288270153449</v>
      </c>
      <c r="BK239" s="2">
        <v>3.7556903156000132E-2</v>
      </c>
      <c r="BL239" s="1">
        <v>8.8354355950525133E-3</v>
      </c>
      <c r="BM239" s="2">
        <v>4.2507132502929998</v>
      </c>
      <c r="BN239" s="2">
        <v>0</v>
      </c>
      <c r="BO239" s="1">
        <v>0</v>
      </c>
      <c r="BP239" s="2">
        <v>4.2507132502929998</v>
      </c>
      <c r="BQ239" s="2">
        <v>0</v>
      </c>
      <c r="BR239" s="1">
        <v>0</v>
      </c>
      <c r="BS239" s="2">
        <v>4.3211324437099998</v>
      </c>
      <c r="BT239" s="2">
        <v>7.0419193416999981E-2</v>
      </c>
      <c r="BU239" s="1">
        <v>1.6566441740605772E-2</v>
      </c>
      <c r="BV239" s="2">
        <v>4.2507132502929998</v>
      </c>
      <c r="BW239" s="2">
        <v>0</v>
      </c>
      <c r="BX239" s="1">
        <v>0</v>
      </c>
      <c r="BY239" s="2">
        <v>4.3633839597600002</v>
      </c>
      <c r="BZ239" s="2">
        <v>0.11267070946700031</v>
      </c>
      <c r="CA239" s="1">
        <v>2.6506306784922263E-2</v>
      </c>
      <c r="CC239" t="s">
        <v>334</v>
      </c>
      <c r="CE239" s="23">
        <v>3.656546156448</v>
      </c>
      <c r="CF239" s="23">
        <v>3.7522790268150001</v>
      </c>
      <c r="CG239" s="23">
        <v>9.5732870367000178E-2</v>
      </c>
      <c r="CH239" s="24">
        <v>2.618122847928054E-2</v>
      </c>
      <c r="CI239" s="2">
        <v>4.2507132502929998</v>
      </c>
      <c r="CJ239" s="2">
        <v>4.2507132502929998</v>
      </c>
      <c r="CK239" s="2">
        <v>0</v>
      </c>
      <c r="CL239" s="1">
        <v>0</v>
      </c>
      <c r="CN239" s="25" t="s">
        <v>334</v>
      </c>
      <c r="CO239" s="27">
        <v>0</v>
      </c>
      <c r="CP239" s="27">
        <v>8.1896999999999998E-2</v>
      </c>
      <c r="CQ239" s="28">
        <f t="shared" si="69"/>
        <v>-6.4095132497592827E-2</v>
      </c>
      <c r="CR239" s="27">
        <f t="shared" si="70"/>
        <v>77.236251484770008</v>
      </c>
      <c r="CU239" s="30">
        <v>424</v>
      </c>
      <c r="CV239" s="30"/>
      <c r="CW239" s="15" t="s">
        <v>334</v>
      </c>
      <c r="CX239" s="33" t="s">
        <v>973</v>
      </c>
      <c r="CY239" s="34" t="s">
        <v>334</v>
      </c>
      <c r="CZ239" s="34" t="s">
        <v>976</v>
      </c>
      <c r="DA239" s="32"/>
      <c r="DB239" s="32"/>
      <c r="DC239" t="s">
        <v>334</v>
      </c>
      <c r="DD239">
        <v>56048</v>
      </c>
      <c r="DE239" t="s">
        <v>1045</v>
      </c>
      <c r="DF239" s="30">
        <v>297</v>
      </c>
      <c r="DG239" s="39" t="s">
        <v>334</v>
      </c>
      <c r="DK239" s="30">
        <v>423</v>
      </c>
      <c r="DL239" s="30"/>
      <c r="DM239" s="32"/>
      <c r="DN239" s="32" t="s">
        <v>334</v>
      </c>
      <c r="DO239" s="41">
        <v>55632</v>
      </c>
    </row>
    <row r="240" spans="1:119" ht="15.75" x14ac:dyDescent="0.25">
      <c r="A240" t="s">
        <v>574</v>
      </c>
      <c r="B240" t="s">
        <v>338</v>
      </c>
      <c r="C240" s="52">
        <v>14.574652208825</v>
      </c>
      <c r="D240" s="52">
        <v>14.001663731536999</v>
      </c>
      <c r="E240" s="52">
        <v>-0.57298847728800162</v>
      </c>
      <c r="F240" s="53">
        <v>-3.9314041191394963E-2</v>
      </c>
      <c r="G240" s="45">
        <v>13.294344447223001</v>
      </c>
      <c r="H240" s="45">
        <v>13.408171625592999</v>
      </c>
      <c r="I240" s="45">
        <v>0.11382717836999845</v>
      </c>
      <c r="J240" s="46">
        <v>8.5620753111880846E-3</v>
      </c>
      <c r="K240" s="47">
        <v>2</v>
      </c>
      <c r="L240" s="55">
        <f t="shared" si="61"/>
        <v>12.943710447223001</v>
      </c>
      <c r="M240" s="55">
        <f t="shared" si="62"/>
        <v>13.057537625593</v>
      </c>
      <c r="N240" s="55">
        <f t="shared" si="63"/>
        <v>0.11382717836999845</v>
      </c>
      <c r="O240" s="56">
        <f t="shared" si="64"/>
        <v>8.7940145782865083E-3</v>
      </c>
      <c r="P240" s="54"/>
      <c r="Q240" s="42">
        <f t="shared" si="65"/>
        <v>66.055357336625235</v>
      </c>
      <c r="R240" s="42">
        <f t="shared" si="66"/>
        <v>63.458454297380833</v>
      </c>
      <c r="S240" s="42">
        <f t="shared" si="67"/>
        <v>58.663589813513241</v>
      </c>
      <c r="T240" s="42">
        <f t="shared" si="68"/>
        <v>59.179478277547894</v>
      </c>
      <c r="AB240" t="s">
        <v>338</v>
      </c>
      <c r="AC240" s="2">
        <v>14.574652208825</v>
      </c>
      <c r="AD240" s="2">
        <v>14.572401613611</v>
      </c>
      <c r="AE240" s="2">
        <v>-2.250595214000839E-3</v>
      </c>
      <c r="AF240" s="1">
        <v>-1.5441845072900579E-4</v>
      </c>
      <c r="AG240" s="2">
        <v>13.294344447223001</v>
      </c>
      <c r="AH240" s="2">
        <v>13.293168066093999</v>
      </c>
      <c r="AI240" s="2">
        <v>-1.1763811290013138E-3</v>
      </c>
      <c r="AJ240" s="1">
        <v>-8.8487336376111652E-5</v>
      </c>
      <c r="AM240" t="s">
        <v>338</v>
      </c>
      <c r="AN240" s="2">
        <v>14.574652208825</v>
      </c>
      <c r="AO240" s="2">
        <v>14.219410643549001</v>
      </c>
      <c r="AP240" s="2">
        <v>-0.3552415652759997</v>
      </c>
      <c r="AQ240" s="1">
        <v>-2.4373930862027691E-2</v>
      </c>
      <c r="AR240" s="2">
        <v>14.574556148894001</v>
      </c>
      <c r="AS240" s="2">
        <v>-9.6059930999814469E-5</v>
      </c>
      <c r="AT240" s="1">
        <v>-6.5908901031374091E-6</v>
      </c>
      <c r="AU240" s="2">
        <v>14.571968202329</v>
      </c>
      <c r="AV240" s="2">
        <v>-2.684006496000535E-3</v>
      </c>
      <c r="AW240" s="1">
        <v>-1.8415578344815393E-4</v>
      </c>
      <c r="AX240" s="2">
        <v>13.912506950888</v>
      </c>
      <c r="AY240" s="2">
        <v>-0.66214525793700041</v>
      </c>
      <c r="AZ240" s="1">
        <v>-4.5431290465790274E-2</v>
      </c>
      <c r="BA240" s="2">
        <v>14.575182853324</v>
      </c>
      <c r="BB240" s="2">
        <v>5.306444989994219E-4</v>
      </c>
      <c r="BC240" s="1">
        <v>3.640872464031182E-5</v>
      </c>
      <c r="BD240" s="2">
        <v>13.39380114898</v>
      </c>
      <c r="BE240" s="2">
        <v>-1.1808510598450006</v>
      </c>
      <c r="BF240" s="1">
        <v>-8.1020873975297419E-2</v>
      </c>
      <c r="BG240" s="1"/>
      <c r="BH240" t="s">
        <v>338</v>
      </c>
      <c r="BI240" s="2">
        <v>13.294344447223001</v>
      </c>
      <c r="BJ240" s="2">
        <v>13.291049603379999</v>
      </c>
      <c r="BK240" s="2">
        <v>-3.2948438430011606E-3</v>
      </c>
      <c r="BL240" s="1">
        <v>-2.4783800781462428E-4</v>
      </c>
      <c r="BM240" s="2">
        <v>13.294294399912999</v>
      </c>
      <c r="BN240" s="2">
        <v>-5.0047310001133383E-5</v>
      </c>
      <c r="BO240" s="1">
        <v>-3.7645564397564224E-6</v>
      </c>
      <c r="BP240" s="2">
        <v>13.293126419976</v>
      </c>
      <c r="BQ240" s="2">
        <v>-1.2180272470008191E-3</v>
      </c>
      <c r="BR240" s="1">
        <v>-9.1619955525918973E-5</v>
      </c>
      <c r="BS240" s="2">
        <v>13.294490038209</v>
      </c>
      <c r="BT240" s="2">
        <v>1.4559098599953302E-4</v>
      </c>
      <c r="BU240" s="1">
        <v>1.0951347513035508E-5</v>
      </c>
      <c r="BV240" s="2">
        <v>13.294620661883</v>
      </c>
      <c r="BW240" s="2">
        <v>2.7621465999949635E-4</v>
      </c>
      <c r="BX240" s="1">
        <v>2.0776854480943862E-5</v>
      </c>
      <c r="BY240" s="2">
        <v>13.253240001601</v>
      </c>
      <c r="BZ240" s="2">
        <v>-4.1104445622000441E-2</v>
      </c>
      <c r="CA240" s="1">
        <v>-3.0918745775829941E-3</v>
      </c>
      <c r="CC240" t="s">
        <v>338</v>
      </c>
      <c r="CE240" s="23">
        <v>14.574652208825</v>
      </c>
      <c r="CF240" s="23">
        <v>15.178470512205999</v>
      </c>
      <c r="CG240" s="23">
        <v>0.60381830338099896</v>
      </c>
      <c r="CH240" s="24">
        <v>4.1429345601494694E-2</v>
      </c>
      <c r="CI240" s="2">
        <v>13.294344447223001</v>
      </c>
      <c r="CJ240" s="2">
        <v>13.474084664346</v>
      </c>
      <c r="CK240" s="2">
        <v>0.17974021712299937</v>
      </c>
      <c r="CL240" s="1">
        <v>1.3520051164353918E-2</v>
      </c>
      <c r="CN240" s="25" t="s">
        <v>338</v>
      </c>
      <c r="CO240" s="27">
        <v>0</v>
      </c>
      <c r="CP240" s="27">
        <v>0.350634</v>
      </c>
      <c r="CQ240" s="28">
        <f t="shared" si="69"/>
        <v>-0.34533538779131556</v>
      </c>
      <c r="CR240" s="27">
        <f t="shared" si="70"/>
        <v>82.142752422192004</v>
      </c>
      <c r="CU240" s="30">
        <v>428</v>
      </c>
      <c r="CV240" s="30"/>
      <c r="CW240" s="15" t="s">
        <v>338</v>
      </c>
      <c r="CX240" s="33" t="s">
        <v>973</v>
      </c>
      <c r="CY240" s="34" t="s">
        <v>338</v>
      </c>
      <c r="CZ240" s="34" t="s">
        <v>976</v>
      </c>
      <c r="DA240" s="32"/>
      <c r="DB240" s="32"/>
      <c r="DC240" t="s">
        <v>338</v>
      </c>
      <c r="DD240">
        <v>220643</v>
      </c>
      <c r="DE240" t="s">
        <v>1045</v>
      </c>
      <c r="DF240" s="30">
        <v>298</v>
      </c>
      <c r="DG240" s="39" t="s">
        <v>338</v>
      </c>
      <c r="DK240" s="30">
        <v>427</v>
      </c>
      <c r="DL240" s="30"/>
      <c r="DM240" s="32"/>
      <c r="DN240" s="32" t="s">
        <v>338</v>
      </c>
      <c r="DO240" s="41">
        <v>217697</v>
      </c>
    </row>
    <row r="241" spans="1:119" ht="15.75" x14ac:dyDescent="0.25">
      <c r="A241" t="s">
        <v>575</v>
      </c>
      <c r="B241" t="s">
        <v>342</v>
      </c>
      <c r="C241" s="52">
        <v>7.2087282511019994</v>
      </c>
      <c r="D241" s="52">
        <v>7.1903587378989995</v>
      </c>
      <c r="E241" s="52">
        <v>-1.8369513202999954E-2</v>
      </c>
      <c r="F241" s="53">
        <v>-2.5482321656655326E-3</v>
      </c>
      <c r="G241" s="45">
        <v>7.8513628368680006</v>
      </c>
      <c r="H241" s="45">
        <v>8.0682428716899999</v>
      </c>
      <c r="I241" s="45">
        <v>0.21688003482199925</v>
      </c>
      <c r="J241" s="46">
        <v>2.7623234249675208E-2</v>
      </c>
      <c r="K241" s="47">
        <v>1</v>
      </c>
      <c r="L241" s="55">
        <f t="shared" si="61"/>
        <v>7.7035788368680009</v>
      </c>
      <c r="M241" s="55">
        <f t="shared" si="62"/>
        <v>7.9204588716900002</v>
      </c>
      <c r="N241" s="55">
        <f t="shared" si="63"/>
        <v>0.21688003482199925</v>
      </c>
      <c r="O241" s="56">
        <f t="shared" si="64"/>
        <v>2.815315315318755E-2</v>
      </c>
      <c r="P241" s="54"/>
      <c r="Q241" s="42">
        <f t="shared" si="65"/>
        <v>60.616770945082109</v>
      </c>
      <c r="R241" s="42">
        <f t="shared" si="66"/>
        <v>60.462305339581071</v>
      </c>
      <c r="S241" s="42">
        <f t="shared" si="67"/>
        <v>64.777871705792833</v>
      </c>
      <c r="T241" s="42">
        <f t="shared" si="68"/>
        <v>66.601573048863557</v>
      </c>
      <c r="AB241" t="s">
        <v>342</v>
      </c>
      <c r="AC241" s="2">
        <v>7.2087282511019994</v>
      </c>
      <c r="AD241" s="2">
        <v>7.2048312171759994</v>
      </c>
      <c r="AE241" s="2">
        <v>-3.8970339260000486E-3</v>
      </c>
      <c r="AF241" s="1">
        <v>-5.4059936652547675E-4</v>
      </c>
      <c r="AG241" s="2">
        <v>7.8513628368680006</v>
      </c>
      <c r="AH241" s="2">
        <v>7.8513628368680006</v>
      </c>
      <c r="AI241" s="2">
        <v>0</v>
      </c>
      <c r="AJ241" s="1">
        <v>0</v>
      </c>
      <c r="AM241" t="s">
        <v>342</v>
      </c>
      <c r="AN241" s="2">
        <v>7.2087282511019994</v>
      </c>
      <c r="AO241" s="2">
        <v>7.0464992213239999</v>
      </c>
      <c r="AP241" s="2">
        <v>-0.16222902977799958</v>
      </c>
      <c r="AQ241" s="1">
        <v>-2.2504528417089324E-2</v>
      </c>
      <c r="AR241" s="2">
        <v>7.2085633892179999</v>
      </c>
      <c r="AS241" s="2">
        <v>-1.6486188399955637E-4</v>
      </c>
      <c r="AT241" s="1">
        <v>-2.2869759860118726E-5</v>
      </c>
      <c r="AU241" s="2">
        <v>7.2053314907769996</v>
      </c>
      <c r="AV241" s="2">
        <v>-3.3967603249998035E-3</v>
      </c>
      <c r="AW241" s="1">
        <v>-4.7120105054321342E-4</v>
      </c>
      <c r="AX241" s="2">
        <v>6.9953397485969999</v>
      </c>
      <c r="AY241" s="2">
        <v>-0.21338850250499952</v>
      </c>
      <c r="AZ241" s="1">
        <v>-2.960140749824753E-2</v>
      </c>
      <c r="BA241" s="2">
        <v>7.2096366785869996</v>
      </c>
      <c r="BB241" s="2">
        <v>9.084274850001961E-4</v>
      </c>
      <c r="BC241" s="1">
        <v>1.260177181545614E-4</v>
      </c>
      <c r="BD241" s="2">
        <v>6.7656707041769995</v>
      </c>
      <c r="BE241" s="2">
        <v>-0.44305754692499999</v>
      </c>
      <c r="BF241" s="1">
        <v>-6.1461263553286218E-2</v>
      </c>
      <c r="BG241" s="1"/>
      <c r="BH241" t="s">
        <v>342</v>
      </c>
      <c r="BI241" s="2">
        <v>7.8513628368680006</v>
      </c>
      <c r="BJ241" s="2">
        <v>7.920764448011</v>
      </c>
      <c r="BK241" s="2">
        <v>6.9401611142999364E-2</v>
      </c>
      <c r="BL241" s="1">
        <v>8.8394349598909204E-3</v>
      </c>
      <c r="BM241" s="2">
        <v>7.8513628368680006</v>
      </c>
      <c r="BN241" s="2">
        <v>0</v>
      </c>
      <c r="BO241" s="1">
        <v>0</v>
      </c>
      <c r="BP241" s="2">
        <v>7.8513628368680006</v>
      </c>
      <c r="BQ241" s="2">
        <v>0</v>
      </c>
      <c r="BR241" s="1">
        <v>0</v>
      </c>
      <c r="BS241" s="2">
        <v>7.9814908577619992</v>
      </c>
      <c r="BT241" s="2">
        <v>0.13012802089399855</v>
      </c>
      <c r="BU241" s="1">
        <v>1.657394054990689E-2</v>
      </c>
      <c r="BV241" s="2">
        <v>7.8513628368680006</v>
      </c>
      <c r="BW241" s="2">
        <v>0</v>
      </c>
      <c r="BX241" s="1">
        <v>0</v>
      </c>
      <c r="BY241" s="2">
        <v>8.0595676702969996</v>
      </c>
      <c r="BZ241" s="2">
        <v>0.20820483342899898</v>
      </c>
      <c r="CA241" s="1">
        <v>2.6518304879672876E-2</v>
      </c>
      <c r="CC241" t="s">
        <v>342</v>
      </c>
      <c r="CE241" s="23">
        <v>7.2087282511019994</v>
      </c>
      <c r="CF241" s="23">
        <v>7.6262880556089998</v>
      </c>
      <c r="CG241" s="23">
        <v>0.41755980450700036</v>
      </c>
      <c r="CH241" s="24">
        <v>5.7924198272166515E-2</v>
      </c>
      <c r="CI241" s="2">
        <v>7.8513628368680006</v>
      </c>
      <c r="CJ241" s="2">
        <v>7.8513628368680006</v>
      </c>
      <c r="CK241" s="2">
        <v>0</v>
      </c>
      <c r="CL241" s="1">
        <v>0</v>
      </c>
      <c r="CN241" s="25" t="s">
        <v>342</v>
      </c>
      <c r="CO241" s="27">
        <v>0</v>
      </c>
      <c r="CP241" s="27">
        <v>0.147784</v>
      </c>
      <c r="CQ241" s="28">
        <f t="shared" si="69"/>
        <v>-0.16811584350926514</v>
      </c>
      <c r="CR241" s="27">
        <f t="shared" si="70"/>
        <v>56.696253577743001</v>
      </c>
      <c r="CU241" s="30">
        <v>433</v>
      </c>
      <c r="CV241" s="30"/>
      <c r="CW241" s="15" t="s">
        <v>342</v>
      </c>
      <c r="CX241" s="33" t="s">
        <v>973</v>
      </c>
      <c r="CY241" s="34" t="s">
        <v>342</v>
      </c>
      <c r="CZ241" s="34" t="s">
        <v>976</v>
      </c>
      <c r="DA241" s="32"/>
      <c r="DB241" s="32"/>
      <c r="DC241" t="s">
        <v>342</v>
      </c>
      <c r="DD241">
        <v>118923</v>
      </c>
      <c r="DE241" t="s">
        <v>1045</v>
      </c>
      <c r="DF241" s="30">
        <v>299</v>
      </c>
      <c r="DG241" s="39" t="s">
        <v>342</v>
      </c>
      <c r="DK241" s="30">
        <v>431</v>
      </c>
      <c r="DL241" s="30"/>
      <c r="DM241" s="32"/>
      <c r="DN241" s="32" t="s">
        <v>342</v>
      </c>
      <c r="DO241" s="41">
        <v>118081</v>
      </c>
    </row>
    <row r="242" spans="1:119" ht="15.75" x14ac:dyDescent="0.25">
      <c r="A242" t="s">
        <v>576</v>
      </c>
      <c r="B242" t="s">
        <v>346</v>
      </c>
      <c r="C242" s="52">
        <v>6.7012231063109997</v>
      </c>
      <c r="D242" s="52">
        <v>6.5403569356090001</v>
      </c>
      <c r="E242" s="52">
        <v>-0.1608661707019996</v>
      </c>
      <c r="F242" s="53">
        <v>-2.4005493944904019E-2</v>
      </c>
      <c r="G242" s="45">
        <v>7.4282759167090004</v>
      </c>
      <c r="H242" s="45">
        <v>7.6332944954449999</v>
      </c>
      <c r="I242" s="45">
        <v>0.20501857873599949</v>
      </c>
      <c r="J242" s="46">
        <v>2.7599752760238107E-2</v>
      </c>
      <c r="K242" s="47">
        <v>1</v>
      </c>
      <c r="L242" s="55">
        <f t="shared" si="61"/>
        <v>7.2822599167090001</v>
      </c>
      <c r="M242" s="55">
        <f t="shared" si="62"/>
        <v>7.4872784954449996</v>
      </c>
      <c r="N242" s="55">
        <f t="shared" si="63"/>
        <v>0.20501857873599949</v>
      </c>
      <c r="O242" s="56">
        <f t="shared" si="64"/>
        <v>2.8153153153128805E-2</v>
      </c>
      <c r="P242" s="54"/>
      <c r="Q242" s="42">
        <f t="shared" si="65"/>
        <v>66.205843884595623</v>
      </c>
      <c r="R242" s="42">
        <f t="shared" si="66"/>
        <v>64.616539900106702</v>
      </c>
      <c r="S242" s="42">
        <f t="shared" si="67"/>
        <v>71.946293314519167</v>
      </c>
      <c r="T242" s="42">
        <f t="shared" si="68"/>
        <v>73.971808329002741</v>
      </c>
      <c r="AB242" t="s">
        <v>346</v>
      </c>
      <c r="AC242" s="2">
        <v>6.7012231063109997</v>
      </c>
      <c r="AD242" s="2">
        <v>6.7001592164899995</v>
      </c>
      <c r="AE242" s="2">
        <v>-1.0638898210002523E-3</v>
      </c>
      <c r="AF242" s="1">
        <v>-1.5876054328027291E-4</v>
      </c>
      <c r="AG242" s="2">
        <v>7.4282759167090004</v>
      </c>
      <c r="AH242" s="2">
        <v>7.4282759167090004</v>
      </c>
      <c r="AI242" s="2">
        <v>0</v>
      </c>
      <c r="AJ242" s="1">
        <v>0</v>
      </c>
      <c r="AM242" t="s">
        <v>346</v>
      </c>
      <c r="AN242" s="2">
        <v>6.7012231063109997</v>
      </c>
      <c r="AO242" s="2">
        <v>6.5586766691760001</v>
      </c>
      <c r="AP242" s="2">
        <v>-0.14254643713499959</v>
      </c>
      <c r="AQ242" s="1">
        <v>-2.1271704414788678E-2</v>
      </c>
      <c r="AR242" s="2">
        <v>6.7011777070030005</v>
      </c>
      <c r="AS242" s="2">
        <v>-4.5399307999183236E-5</v>
      </c>
      <c r="AT242" s="1">
        <v>-6.7747793617597368E-6</v>
      </c>
      <c r="AU242" s="2">
        <v>6.6999625395260001</v>
      </c>
      <c r="AV242" s="2">
        <v>-1.2605667849996394E-3</v>
      </c>
      <c r="AW242" s="1">
        <v>-1.8810995619776897E-4</v>
      </c>
      <c r="AX242" s="2">
        <v>6.4655378580700003</v>
      </c>
      <c r="AY242" s="2">
        <v>-0.23568524824099946</v>
      </c>
      <c r="AZ242" s="1">
        <v>-3.5170482239136103E-2</v>
      </c>
      <c r="BA242" s="2">
        <v>6.7014738815569999</v>
      </c>
      <c r="BB242" s="2">
        <v>2.5077524600014556E-4</v>
      </c>
      <c r="BC242" s="1">
        <v>3.7422309632397313E-5</v>
      </c>
      <c r="BD242" s="2">
        <v>6.2577860192479999</v>
      </c>
      <c r="BE242" s="2">
        <v>-0.44343708706299978</v>
      </c>
      <c r="BF242" s="1">
        <v>-6.6172559848870688E-2</v>
      </c>
      <c r="BG242" s="1"/>
      <c r="BH242" t="s">
        <v>346</v>
      </c>
      <c r="BI242" s="2">
        <v>7.4282759167090004</v>
      </c>
      <c r="BJ242" s="2">
        <v>7.4938818619039997</v>
      </c>
      <c r="BK242" s="2">
        <v>6.5605945194999293E-2</v>
      </c>
      <c r="BL242" s="1">
        <v>8.8319208832061177E-3</v>
      </c>
      <c r="BM242" s="2">
        <v>7.4282759167090004</v>
      </c>
      <c r="BN242" s="2">
        <v>0</v>
      </c>
      <c r="BO242" s="1">
        <v>0</v>
      </c>
      <c r="BP242" s="2">
        <v>7.4282759167090004</v>
      </c>
      <c r="BQ242" s="2">
        <v>0</v>
      </c>
      <c r="BR242" s="1">
        <v>0</v>
      </c>
      <c r="BS242" s="2">
        <v>7.5512870639500003</v>
      </c>
      <c r="BT242" s="2">
        <v>0.12301114724099982</v>
      </c>
      <c r="BU242" s="1">
        <v>1.6559851656062108E-2</v>
      </c>
      <c r="BV242" s="2">
        <v>7.4282759167090004</v>
      </c>
      <c r="BW242" s="2">
        <v>0</v>
      </c>
      <c r="BX242" s="1">
        <v>0</v>
      </c>
      <c r="BY242" s="2">
        <v>7.6250937522949993</v>
      </c>
      <c r="BZ242" s="2">
        <v>0.19681783558599886</v>
      </c>
      <c r="CA242" s="1">
        <v>2.6495762649753108E-2</v>
      </c>
      <c r="CC242" t="s">
        <v>346</v>
      </c>
      <c r="CE242" s="23">
        <v>6.7012231063109997</v>
      </c>
      <c r="CF242" s="23">
        <v>6.9825383702020005</v>
      </c>
      <c r="CG242" s="23">
        <v>0.28131526389100081</v>
      </c>
      <c r="CH242" s="24">
        <v>4.197968929374505E-2</v>
      </c>
      <c r="CI242" s="2">
        <v>7.4282759167090004</v>
      </c>
      <c r="CJ242" s="2">
        <v>7.4282759167090004</v>
      </c>
      <c r="CK242" s="2">
        <v>0</v>
      </c>
      <c r="CL242" s="1">
        <v>0</v>
      </c>
      <c r="CN242" s="25" t="s">
        <v>346</v>
      </c>
      <c r="CO242" s="27">
        <v>0</v>
      </c>
      <c r="CP242" s="27">
        <v>0.14601600000000001</v>
      </c>
      <c r="CQ242" s="28">
        <f t="shared" si="69"/>
        <v>-0.17080402404732045</v>
      </c>
      <c r="CR242" s="27">
        <f t="shared" si="70"/>
        <v>24.189623063321999</v>
      </c>
      <c r="CU242" s="30">
        <v>437</v>
      </c>
      <c r="CV242" s="30"/>
      <c r="CW242" s="15" t="s">
        <v>346</v>
      </c>
      <c r="CX242" s="33" t="s">
        <v>973</v>
      </c>
      <c r="CY242" s="34" t="s">
        <v>346</v>
      </c>
      <c r="CZ242" s="34" t="s">
        <v>976</v>
      </c>
      <c r="DA242" s="32"/>
      <c r="DB242" s="32"/>
      <c r="DC242" t="s">
        <v>346</v>
      </c>
      <c r="DD242">
        <v>101218</v>
      </c>
      <c r="DE242" t="s">
        <v>1045</v>
      </c>
      <c r="DF242" s="30">
        <v>300</v>
      </c>
      <c r="DG242" s="39" t="s">
        <v>346</v>
      </c>
      <c r="DK242" s="30">
        <v>435</v>
      </c>
      <c r="DL242" s="30"/>
      <c r="DM242" s="32"/>
      <c r="DN242" s="32" t="s">
        <v>346</v>
      </c>
      <c r="DO242" s="41">
        <v>100807</v>
      </c>
    </row>
    <row r="243" spans="1:119" ht="15.75" x14ac:dyDescent="0.25">
      <c r="A243" t="s">
        <v>577</v>
      </c>
      <c r="B243" t="s">
        <v>369</v>
      </c>
      <c r="C243" s="52">
        <v>4.4324478226730006</v>
      </c>
      <c r="D243" s="52">
        <v>4.2623972499360008</v>
      </c>
      <c r="E243" s="52">
        <v>-0.17005057273699986</v>
      </c>
      <c r="F243" s="53">
        <v>-3.8364935029161912E-2</v>
      </c>
      <c r="G243" s="45">
        <v>4.692086240349</v>
      </c>
      <c r="H243" s="45">
        <v>4.8217303349530001</v>
      </c>
      <c r="I243" s="45">
        <v>0.12964409460400006</v>
      </c>
      <c r="J243" s="46">
        <v>2.763037334845684E-2</v>
      </c>
      <c r="K243" s="47">
        <v>1</v>
      </c>
      <c r="L243" s="55">
        <f t="shared" si="61"/>
        <v>4.6049582403490001</v>
      </c>
      <c r="M243" s="55">
        <f t="shared" si="62"/>
        <v>4.7346023349530002</v>
      </c>
      <c r="N243" s="55">
        <f t="shared" si="63"/>
        <v>0.12964409460400006</v>
      </c>
      <c r="O243" s="56">
        <f t="shared" si="64"/>
        <v>2.8153153153061949E-2</v>
      </c>
      <c r="P243" s="54"/>
      <c r="Q243" s="42">
        <f t="shared" si="65"/>
        <v>58.252698418622693</v>
      </c>
      <c r="R243" s="42">
        <f t="shared" si="66"/>
        <v>56.017837428518874</v>
      </c>
      <c r="S243" s="42">
        <f t="shared" si="67"/>
        <v>60.519887506229466</v>
      </c>
      <c r="T243" s="42">
        <f t="shared" si="68"/>
        <v>62.223713167998426</v>
      </c>
      <c r="AB243" t="s">
        <v>369</v>
      </c>
      <c r="AC243" s="2">
        <v>4.4324478226730006</v>
      </c>
      <c r="AD243" s="2">
        <v>4.4301882197000007</v>
      </c>
      <c r="AE243" s="2">
        <v>-2.2596029729999856E-3</v>
      </c>
      <c r="AF243" s="1">
        <v>-5.0978670554035436E-4</v>
      </c>
      <c r="AG243" s="2">
        <v>4.692086240349</v>
      </c>
      <c r="AH243" s="2">
        <v>4.692086240349</v>
      </c>
      <c r="AI243" s="2">
        <v>0</v>
      </c>
      <c r="AJ243" s="1">
        <v>0</v>
      </c>
      <c r="AM243" t="s">
        <v>369</v>
      </c>
      <c r="AN243" s="2">
        <v>4.4324478226730006</v>
      </c>
      <c r="AO243" s="2">
        <v>4.3092908252149993</v>
      </c>
      <c r="AP243" s="2">
        <v>-0.12315699745800135</v>
      </c>
      <c r="AQ243" s="1">
        <v>-2.7785323682328462E-2</v>
      </c>
      <c r="AR243" s="2">
        <v>4.4323522701179998</v>
      </c>
      <c r="AS243" s="2">
        <v>-9.5552555000821826E-5</v>
      </c>
      <c r="AT243" s="1">
        <v>-2.1557513776484475E-5</v>
      </c>
      <c r="AU243" s="2">
        <v>4.4305111979660001</v>
      </c>
      <c r="AV243" s="2">
        <v>-1.9366247070005116E-3</v>
      </c>
      <c r="AW243" s="1">
        <v>-4.3691991073064104E-4</v>
      </c>
      <c r="AX243" s="2">
        <v>4.2076495434999996</v>
      </c>
      <c r="AY243" s="2">
        <v>-0.22479827917300099</v>
      </c>
      <c r="AZ243" s="1">
        <v>-5.0716508838097439E-2</v>
      </c>
      <c r="BA243" s="2">
        <v>4.4329742788960003</v>
      </c>
      <c r="BB243" s="2">
        <v>5.2645622299962724E-4</v>
      </c>
      <c r="BC243" s="1">
        <v>1.1877324766389382E-4</v>
      </c>
      <c r="BD243" s="2">
        <v>4.0313809269050003</v>
      </c>
      <c r="BE243" s="2">
        <v>-0.40106689576800036</v>
      </c>
      <c r="BF243" s="1">
        <v>-9.0484290354519228E-2</v>
      </c>
      <c r="BG243" s="1"/>
      <c r="BH243" t="s">
        <v>369</v>
      </c>
      <c r="BI243" s="2">
        <v>4.692086240349</v>
      </c>
      <c r="BJ243" s="2">
        <v>4.7335723506220004</v>
      </c>
      <c r="BK243" s="2">
        <v>4.1486110273000421E-2</v>
      </c>
      <c r="BL243" s="1">
        <v>8.8417194714465984E-3</v>
      </c>
      <c r="BM243" s="2">
        <v>4.692086240349</v>
      </c>
      <c r="BN243" s="2">
        <v>0</v>
      </c>
      <c r="BO243" s="1">
        <v>0</v>
      </c>
      <c r="BP243" s="2">
        <v>4.692086240349</v>
      </c>
      <c r="BQ243" s="2">
        <v>0</v>
      </c>
      <c r="BR243" s="1">
        <v>0</v>
      </c>
      <c r="BS243" s="2">
        <v>4.7698726971119996</v>
      </c>
      <c r="BT243" s="2">
        <v>7.7786456762999556E-2</v>
      </c>
      <c r="BU243" s="1">
        <v>1.6578224009201874E-2</v>
      </c>
      <c r="BV243" s="2">
        <v>4.692086240349</v>
      </c>
      <c r="BW243" s="2">
        <v>0</v>
      </c>
      <c r="BX243" s="1">
        <v>0</v>
      </c>
      <c r="BY243" s="2">
        <v>4.8165445711690005</v>
      </c>
      <c r="BZ243" s="2">
        <v>0.12445833082000046</v>
      </c>
      <c r="CA243" s="1">
        <v>2.6525158414552753E-2</v>
      </c>
      <c r="CC243" t="s">
        <v>369</v>
      </c>
      <c r="CE243" s="23">
        <v>4.4324478226730006</v>
      </c>
      <c r="CF243" s="23">
        <v>4.6580381328269995</v>
      </c>
      <c r="CG243" s="23">
        <v>0.22559031015399889</v>
      </c>
      <c r="CH243" s="24">
        <v>5.0895198134099186E-2</v>
      </c>
      <c r="CI243" s="2">
        <v>4.692086240349</v>
      </c>
      <c r="CJ243" s="2">
        <v>4.705865961272</v>
      </c>
      <c r="CK243" s="2">
        <v>1.377972092299995E-2</v>
      </c>
      <c r="CL243" s="1">
        <v>2.9368004374052182E-3</v>
      </c>
      <c r="CN243" s="25" t="s">
        <v>369</v>
      </c>
      <c r="CO243" s="27">
        <v>0</v>
      </c>
      <c r="CP243" s="27">
        <v>8.7127999999999997E-2</v>
      </c>
      <c r="CQ243" s="28">
        <f t="shared" si="69"/>
        <v>-9.2412217765766427E-2</v>
      </c>
      <c r="CR243" s="27">
        <f t="shared" si="70"/>
        <v>104.28460655417298</v>
      </c>
      <c r="CU243" s="30">
        <v>463</v>
      </c>
      <c r="CV243" s="30"/>
      <c r="CW243" s="15" t="s">
        <v>369</v>
      </c>
      <c r="CX243" s="33" t="s">
        <v>973</v>
      </c>
      <c r="CY243" s="34" t="s">
        <v>369</v>
      </c>
      <c r="CZ243" s="34" t="s">
        <v>976</v>
      </c>
      <c r="DA243" s="32"/>
      <c r="DB243" s="32"/>
      <c r="DC243" t="s">
        <v>369</v>
      </c>
      <c r="DD243">
        <v>76090</v>
      </c>
      <c r="DE243" t="s">
        <v>1045</v>
      </c>
      <c r="DF243" s="30">
        <v>301</v>
      </c>
      <c r="DG243" s="39" t="s">
        <v>369</v>
      </c>
      <c r="DK243" s="30">
        <v>458</v>
      </c>
      <c r="DL243" s="30"/>
      <c r="DM243" s="32"/>
      <c r="DN243" s="32" t="s">
        <v>369</v>
      </c>
      <c r="DO243" s="41">
        <v>75863</v>
      </c>
    </row>
    <row r="244" spans="1:119" ht="15.75" x14ac:dyDescent="0.25">
      <c r="B244" t="s">
        <v>392</v>
      </c>
      <c r="C244" s="52">
        <v>7.4835136560279993</v>
      </c>
      <c r="D244" s="52">
        <v>7.2539091000610005</v>
      </c>
      <c r="E244" s="52">
        <v>-0.2296045559669988</v>
      </c>
      <c r="F244" s="53">
        <v>-3.0681383975567605E-2</v>
      </c>
      <c r="G244" s="45">
        <v>7.118437659234</v>
      </c>
      <c r="H244" s="45">
        <v>7.2028530826599999</v>
      </c>
      <c r="I244" s="45">
        <v>8.4415423425999947E-2</v>
      </c>
      <c r="J244" s="46">
        <v>1.1858700949146714E-2</v>
      </c>
      <c r="K244" s="47">
        <v>2</v>
      </c>
      <c r="L244" s="55">
        <f t="shared" si="61"/>
        <v>6.9177266592339999</v>
      </c>
      <c r="M244" s="55">
        <f t="shared" si="62"/>
        <v>7.0021420826599998</v>
      </c>
      <c r="N244" s="55">
        <f t="shared" si="63"/>
        <v>8.4415423425999947E-2</v>
      </c>
      <c r="O244" s="56">
        <f t="shared" si="64"/>
        <v>1.2202769433411998E-2</v>
      </c>
      <c r="P244" s="54"/>
      <c r="Q244" s="42">
        <f t="shared" si="65"/>
        <v>60.445972747691926</v>
      </c>
      <c r="R244" s="42">
        <f t="shared" si="66"/>
        <v>58.591406648043296</v>
      </c>
      <c r="S244" s="42">
        <f t="shared" si="67"/>
        <v>55.87598771644118</v>
      </c>
      <c r="T244" s="42">
        <f t="shared" si="68"/>
        <v>56.557829511409068</v>
      </c>
      <c r="AB244" t="s">
        <v>392</v>
      </c>
      <c r="AC244" s="2">
        <v>7.4835136560279993</v>
      </c>
      <c r="AD244" s="2">
        <v>7.4810839683330004</v>
      </c>
      <c r="AE244" s="2">
        <v>-2.429687694998961E-3</v>
      </c>
      <c r="AF244" s="1">
        <v>-3.2467204667179807E-4</v>
      </c>
      <c r="AG244" s="2">
        <v>7.118437659234</v>
      </c>
      <c r="AH244" s="2">
        <v>7.1176194145189999</v>
      </c>
      <c r="AI244" s="2">
        <v>-8.1824471500002716E-4</v>
      </c>
      <c r="AJ244" s="1">
        <v>-1.1494723339167049E-4</v>
      </c>
      <c r="AM244" t="s">
        <v>392</v>
      </c>
      <c r="AN244" s="2">
        <v>7.4835136560279993</v>
      </c>
      <c r="AO244" s="2">
        <v>7.3064550557489998</v>
      </c>
      <c r="AP244" s="2">
        <v>-0.17705860027899956</v>
      </c>
      <c r="AQ244" s="1">
        <v>-2.3659821898818635E-2</v>
      </c>
      <c r="AR244" s="2">
        <v>7.4834107292659997</v>
      </c>
      <c r="AS244" s="2">
        <v>-1.0292676199963324E-4</v>
      </c>
      <c r="AT244" s="1">
        <v>-1.375380158713619E-5</v>
      </c>
      <c r="AU244" s="2">
        <v>7.4812767348459994</v>
      </c>
      <c r="AV244" s="2">
        <v>-2.236921181999918E-3</v>
      </c>
      <c r="AW244" s="1">
        <v>-2.9891322242701717E-4</v>
      </c>
      <c r="AX244" s="2">
        <v>7.1839749570199993</v>
      </c>
      <c r="AY244" s="2">
        <v>-0.29953869900800001</v>
      </c>
      <c r="AZ244" s="1">
        <v>-4.00264785735669E-2</v>
      </c>
      <c r="BA244" s="2">
        <v>7.4840810261949997</v>
      </c>
      <c r="BB244" s="2">
        <v>5.6737016700036946E-4</v>
      </c>
      <c r="BC244" s="1">
        <v>7.5816012782090741E-5</v>
      </c>
      <c r="BD244" s="2">
        <v>6.9282970278849998</v>
      </c>
      <c r="BE244" s="2">
        <v>-0.55521662814299955</v>
      </c>
      <c r="BF244" s="1">
        <v>-7.4191970999581247E-2</v>
      </c>
      <c r="BG244" s="1"/>
      <c r="BH244" t="s">
        <v>392</v>
      </c>
      <c r="BI244" s="2">
        <v>7.118437659234</v>
      </c>
      <c r="BJ244" s="2">
        <v>7.1204887436380009</v>
      </c>
      <c r="BK244" s="2">
        <v>2.0510844040009246E-3</v>
      </c>
      <c r="BL244" s="1">
        <v>2.8813687808872904E-4</v>
      </c>
      <c r="BM244" s="2">
        <v>7.1184029658430008</v>
      </c>
      <c r="BN244" s="2">
        <v>-3.469339099915203E-5</v>
      </c>
      <c r="BO244" s="1">
        <v>-4.8737367186390889E-6</v>
      </c>
      <c r="BP244" s="2">
        <v>7.11769027336</v>
      </c>
      <c r="BQ244" s="2">
        <v>-7.4738587399991729E-4</v>
      </c>
      <c r="BR244" s="1">
        <v>-1.0499296471753352E-4</v>
      </c>
      <c r="BS244" s="2">
        <v>7.1317356614570002</v>
      </c>
      <c r="BT244" s="2">
        <v>1.329800222300026E-2</v>
      </c>
      <c r="BU244" s="1">
        <v>1.8681068599020688E-3</v>
      </c>
      <c r="BV244" s="2">
        <v>7.1186289510390006</v>
      </c>
      <c r="BW244" s="2">
        <v>1.9129180500065956E-4</v>
      </c>
      <c r="BX244" s="1">
        <v>2.6872723223545667E-5</v>
      </c>
      <c r="BY244" s="2">
        <v>7.1182976654359997</v>
      </c>
      <c r="BZ244" s="2">
        <v>-1.3999379800022638E-4</v>
      </c>
      <c r="CA244" s="1">
        <v>-1.9666365669245857E-5</v>
      </c>
      <c r="CC244" t="s">
        <v>392</v>
      </c>
      <c r="CE244" s="23">
        <v>7.4835136560279993</v>
      </c>
      <c r="CF244" s="23">
        <v>7.8036686798830006</v>
      </c>
      <c r="CG244" s="23">
        <v>0.32015502385500128</v>
      </c>
      <c r="CH244" s="24">
        <v>4.2781377648334368E-2</v>
      </c>
      <c r="CI244" s="2">
        <v>7.118437659234</v>
      </c>
      <c r="CJ244" s="2">
        <v>7.209525347075</v>
      </c>
      <c r="CK244" s="2">
        <v>9.1087687841000076E-2</v>
      </c>
      <c r="CL244" s="1">
        <v>1.2796022414109591E-2</v>
      </c>
      <c r="CN244" s="25" t="s">
        <v>392</v>
      </c>
      <c r="CO244" s="27">
        <v>0</v>
      </c>
      <c r="CP244" s="27">
        <v>0.200711</v>
      </c>
      <c r="CQ244" s="28">
        <f t="shared" si="69"/>
        <v>-0.17966220275195771</v>
      </c>
      <c r="CR244" s="27">
        <f t="shared" si="70"/>
        <v>175.58083073063997</v>
      </c>
      <c r="CU244" s="30">
        <v>489</v>
      </c>
      <c r="CV244" s="30"/>
      <c r="CW244" s="15" t="s">
        <v>392</v>
      </c>
      <c r="CX244" s="33" t="s">
        <v>973</v>
      </c>
      <c r="CY244" s="34" t="s">
        <v>1056</v>
      </c>
      <c r="CZ244" s="34" t="s">
        <v>976</v>
      </c>
      <c r="DA244" s="32"/>
      <c r="DB244" s="32"/>
      <c r="DC244" t="s">
        <v>392</v>
      </c>
      <c r="DD244">
        <v>123805</v>
      </c>
      <c r="DE244" t="s">
        <v>1045</v>
      </c>
      <c r="DF244" s="30">
        <v>302</v>
      </c>
      <c r="DG244" s="39" t="s">
        <v>392</v>
      </c>
      <c r="DK244" s="30">
        <v>481</v>
      </c>
      <c r="DL244" s="30"/>
      <c r="DM244" s="32"/>
      <c r="DN244" s="32" t="s">
        <v>392</v>
      </c>
      <c r="DO244" s="41">
        <v>123216</v>
      </c>
    </row>
    <row r="245" spans="1:119" ht="15.75" x14ac:dyDescent="0.25">
      <c r="A245" t="s">
        <v>578</v>
      </c>
      <c r="B245" t="s">
        <v>400</v>
      </c>
      <c r="C245" s="52">
        <v>7.8878436096379998</v>
      </c>
      <c r="D245" s="52">
        <v>7.4601453334339993</v>
      </c>
      <c r="E245" s="52">
        <v>-0.42769827620400047</v>
      </c>
      <c r="F245" s="53">
        <v>-5.4222458934328317E-2</v>
      </c>
      <c r="G245" s="45">
        <v>7.1182438818599998</v>
      </c>
      <c r="H245" s="45">
        <v>7.1491665163559999</v>
      </c>
      <c r="I245" s="45">
        <v>3.0922634496000079E-2</v>
      </c>
      <c r="J245" s="46">
        <v>4.3441381061419858E-3</v>
      </c>
      <c r="K245" s="47">
        <v>2</v>
      </c>
      <c r="L245" s="55">
        <f t="shared" si="61"/>
        <v>6.9468398818599999</v>
      </c>
      <c r="M245" s="55">
        <f t="shared" si="62"/>
        <v>6.977762516356</v>
      </c>
      <c r="N245" s="55">
        <f t="shared" si="63"/>
        <v>3.0922634496000079E-2</v>
      </c>
      <c r="O245" s="56">
        <f t="shared" si="64"/>
        <v>4.4513239144531166E-3</v>
      </c>
      <c r="P245" s="54"/>
      <c r="Q245" s="42">
        <f t="shared" si="65"/>
        <v>72.445293990062453</v>
      </c>
      <c r="R245" s="42">
        <f t="shared" si="66"/>
        <v>68.517132011700951</v>
      </c>
      <c r="S245" s="42">
        <f t="shared" si="67"/>
        <v>63.802717504224837</v>
      </c>
      <c r="T245" s="42">
        <f t="shared" si="68"/>
        <v>64.086724066458487</v>
      </c>
      <c r="AB245" t="s">
        <v>400</v>
      </c>
      <c r="AC245" s="2">
        <v>7.8878436096379998</v>
      </c>
      <c r="AD245" s="2">
        <v>7.8899630309009998</v>
      </c>
      <c r="AE245" s="2">
        <v>2.1194212630000209E-3</v>
      </c>
      <c r="AF245" s="1">
        <v>2.6869463542739894E-4</v>
      </c>
      <c r="AG245" s="2">
        <v>7.1182438818599998</v>
      </c>
      <c r="AH245" s="2">
        <v>7.1184153085080002</v>
      </c>
      <c r="AI245" s="2">
        <v>1.7142664800040563E-4</v>
      </c>
      <c r="AJ245" s="1">
        <v>2.408271630552953E-5</v>
      </c>
      <c r="AM245" t="s">
        <v>400</v>
      </c>
      <c r="AN245" s="2">
        <v>7.8878436096379998</v>
      </c>
      <c r="AO245" s="2">
        <v>7.7194752509060001</v>
      </c>
      <c r="AP245" s="2">
        <v>-0.16836835873199973</v>
      </c>
      <c r="AQ245" s="1">
        <v>-2.1345296264022498E-2</v>
      </c>
      <c r="AR245" s="2">
        <v>7.887932327603</v>
      </c>
      <c r="AS245" s="2">
        <v>8.8717965000206789E-5</v>
      </c>
      <c r="AT245" s="1">
        <v>1.124742951188891E-5</v>
      </c>
      <c r="AU245" s="2">
        <v>7.8888893555899999</v>
      </c>
      <c r="AV245" s="2">
        <v>1.0457459520001322E-3</v>
      </c>
      <c r="AW245" s="1">
        <v>1.3257691249384763E-4</v>
      </c>
      <c r="AX245" s="2">
        <v>7.5439693618890002</v>
      </c>
      <c r="AY245" s="2">
        <v>-0.34387424774899955</v>
      </c>
      <c r="AZ245" s="1">
        <v>-4.3595469784520884E-2</v>
      </c>
      <c r="BA245" s="2">
        <v>7.8873562309339995</v>
      </c>
      <c r="BB245" s="2">
        <v>-4.8737870400028527E-4</v>
      </c>
      <c r="BC245" s="1">
        <v>-6.1788586097823606E-5</v>
      </c>
      <c r="BD245" s="2">
        <v>7.2898297962590002</v>
      </c>
      <c r="BE245" s="2">
        <v>-0.59801381337899961</v>
      </c>
      <c r="BF245" s="1">
        <v>-7.5814613343537687E-2</v>
      </c>
      <c r="BG245" s="1"/>
      <c r="BH245" t="s">
        <v>400</v>
      </c>
      <c r="BI245" s="2">
        <v>7.1182438818599998</v>
      </c>
      <c r="BJ245" s="2">
        <v>7.1218960082400002</v>
      </c>
      <c r="BK245" s="2">
        <v>3.6521263800004533E-3</v>
      </c>
      <c r="BL245" s="1">
        <v>5.1306564380400961E-4</v>
      </c>
      <c r="BM245" s="2">
        <v>7.1182508983370001</v>
      </c>
      <c r="BN245" s="2">
        <v>7.0164770002989485E-6</v>
      </c>
      <c r="BO245" s="1">
        <v>9.8570337245392887E-7</v>
      </c>
      <c r="BP245" s="2">
        <v>7.1181864984379999</v>
      </c>
      <c r="BQ245" s="2">
        <v>-5.7383421999901429E-5</v>
      </c>
      <c r="BR245" s="1">
        <v>-8.0614577067436927E-6</v>
      </c>
      <c r="BS245" s="2">
        <v>7.1213573139199999</v>
      </c>
      <c r="BT245" s="2">
        <v>3.1134320600001431E-3</v>
      </c>
      <c r="BU245" s="1">
        <v>4.3738766354077237E-4</v>
      </c>
      <c r="BV245" s="2">
        <v>7.1182055891349991</v>
      </c>
      <c r="BW245" s="2">
        <v>-3.8292725000665939E-5</v>
      </c>
      <c r="BX245" s="1">
        <v>-5.3795185492661201E-6</v>
      </c>
      <c r="BY245" s="2">
        <v>7.1043226095190004</v>
      </c>
      <c r="BZ245" s="2">
        <v>-1.392127234099938E-2</v>
      </c>
      <c r="CA245" s="1">
        <v>-1.9557172488113383E-3</v>
      </c>
      <c r="CC245" t="s">
        <v>400</v>
      </c>
      <c r="CE245" s="23">
        <v>7.8878436096379998</v>
      </c>
      <c r="CF245" s="23">
        <v>8.0632245684279997</v>
      </c>
      <c r="CG245" s="23">
        <v>0.17538095878999993</v>
      </c>
      <c r="CH245" s="24">
        <v>2.2234335195959694E-2</v>
      </c>
      <c r="CI245" s="2">
        <v>7.1182438818599998</v>
      </c>
      <c r="CJ245" s="2">
        <v>7.1770361339280004</v>
      </c>
      <c r="CK245" s="2">
        <v>5.879225206800065E-2</v>
      </c>
      <c r="CL245" s="1">
        <v>8.2593759140264546E-3</v>
      </c>
      <c r="CN245" s="25" t="s">
        <v>400</v>
      </c>
      <c r="CO245" s="27">
        <v>0</v>
      </c>
      <c r="CP245" s="27">
        <v>0.171404</v>
      </c>
      <c r="CQ245" s="28">
        <f t="shared" si="69"/>
        <v>-0.16833389532062865</v>
      </c>
      <c r="CR245" s="27">
        <f t="shared" si="70"/>
        <v>38.898251667640999</v>
      </c>
      <c r="CU245" s="30">
        <v>498</v>
      </c>
      <c r="CV245" s="30"/>
      <c r="CW245" s="15" t="s">
        <v>400</v>
      </c>
      <c r="CX245" s="33" t="s">
        <v>973</v>
      </c>
      <c r="CY245" s="34" t="s">
        <v>400</v>
      </c>
      <c r="CZ245" s="34" t="s">
        <v>976</v>
      </c>
      <c r="DA245" s="32"/>
      <c r="DB245" s="32"/>
      <c r="DC245" t="s">
        <v>400</v>
      </c>
      <c r="DD245">
        <v>108880</v>
      </c>
      <c r="DE245" t="s">
        <v>1045</v>
      </c>
      <c r="DF245" s="30">
        <v>303</v>
      </c>
      <c r="DG245" s="39" t="s">
        <v>400</v>
      </c>
      <c r="DK245" s="30">
        <v>489</v>
      </c>
      <c r="DL245" s="30"/>
      <c r="DM245" s="32"/>
      <c r="DN245" s="32" t="s">
        <v>400</v>
      </c>
      <c r="DO245" s="41">
        <v>107630</v>
      </c>
    </row>
    <row r="246" spans="1:119" ht="15.75" x14ac:dyDescent="0.25">
      <c r="A246" t="s">
        <v>579</v>
      </c>
      <c r="B246" t="s">
        <v>407</v>
      </c>
      <c r="C246" s="52">
        <v>4.1226872394700003</v>
      </c>
      <c r="D246" s="52">
        <v>3.8386140159959998</v>
      </c>
      <c r="E246" s="52">
        <v>-0.28407322347400044</v>
      </c>
      <c r="F246" s="53">
        <v>-6.8904868832717958E-2</v>
      </c>
      <c r="G246" s="45">
        <v>4.2121484221329997</v>
      </c>
      <c r="H246" s="45">
        <v>4.3106491228520003</v>
      </c>
      <c r="I246" s="45">
        <v>9.8500700719000633E-2</v>
      </c>
      <c r="J246" s="46">
        <v>2.3384907379194544E-2</v>
      </c>
      <c r="K246" s="47">
        <v>3</v>
      </c>
      <c r="L246" s="55">
        <f t="shared" si="61"/>
        <v>4.0679754221329993</v>
      </c>
      <c r="M246" s="55">
        <f t="shared" si="62"/>
        <v>4.166476122852</v>
      </c>
      <c r="N246" s="55">
        <f t="shared" si="63"/>
        <v>9.8500700719000633E-2</v>
      </c>
      <c r="O246" s="56">
        <f t="shared" si="64"/>
        <v>2.421369120941071E-2</v>
      </c>
      <c r="P246" s="54"/>
      <c r="Q246" s="42">
        <f t="shared" si="65"/>
        <v>51.930861584496398</v>
      </c>
      <c r="R246" s="42">
        <f t="shared" si="66"/>
        <v>48.352572378646641</v>
      </c>
      <c r="S246" s="42">
        <f t="shared" si="67"/>
        <v>51.241691718307543</v>
      </c>
      <c r="T246" s="42">
        <f t="shared" si="68"/>
        <v>52.48244221862246</v>
      </c>
      <c r="AB246" t="s">
        <v>407</v>
      </c>
      <c r="AC246" s="2">
        <v>4.1226872394700003</v>
      </c>
      <c r="AD246" s="2">
        <v>4.1214593418080003</v>
      </c>
      <c r="AE246" s="2">
        <v>-1.2278976619999327E-3</v>
      </c>
      <c r="AF246" s="1">
        <v>-2.9783914972841531E-4</v>
      </c>
      <c r="AG246" s="2">
        <v>4.2121484221329997</v>
      </c>
      <c r="AH246" s="2">
        <v>4.2118223171800002</v>
      </c>
      <c r="AI246" s="2">
        <v>-3.2610495299945086E-4</v>
      </c>
      <c r="AJ246" s="1">
        <v>-7.7420100223893299E-5</v>
      </c>
      <c r="AM246" t="s">
        <v>407</v>
      </c>
      <c r="AN246" s="2">
        <v>4.1226872394700003</v>
      </c>
      <c r="AO246" s="2">
        <v>4.0105965029529997</v>
      </c>
      <c r="AP246" s="2">
        <v>-0.11209073651700052</v>
      </c>
      <c r="AQ246" s="1">
        <v>-2.7188755781389459E-2</v>
      </c>
      <c r="AR246" s="2">
        <v>4.1226353991520002</v>
      </c>
      <c r="AS246" s="2">
        <v>-5.184031800009592E-5</v>
      </c>
      <c r="AT246" s="1">
        <v>-1.2574399897179769E-5</v>
      </c>
      <c r="AU246" s="2">
        <v>4.1217064167010005</v>
      </c>
      <c r="AV246" s="2">
        <v>-9.8082276899980059E-4</v>
      </c>
      <c r="AW246" s="1">
        <v>-2.3790860475894165E-4</v>
      </c>
      <c r="AX246" s="2">
        <v>3.9104757976429996</v>
      </c>
      <c r="AY246" s="2">
        <v>-0.21221144182700069</v>
      </c>
      <c r="AZ246" s="1">
        <v>-5.1474057938550276E-2</v>
      </c>
      <c r="BA246" s="2">
        <v>4.1229727268070002</v>
      </c>
      <c r="BB246" s="2">
        <v>2.8548733699995665E-4</v>
      </c>
      <c r="BC246" s="1">
        <v>6.9247876546817073E-5</v>
      </c>
      <c r="BD246" s="2">
        <v>3.7469335123919998</v>
      </c>
      <c r="BE246" s="2">
        <v>-0.37575372707800048</v>
      </c>
      <c r="BF246" s="1">
        <v>-9.1142913651219931E-2</v>
      </c>
      <c r="BG246" s="1"/>
      <c r="BH246" t="s">
        <v>407</v>
      </c>
      <c r="BI246" s="2">
        <v>4.2121484221329997</v>
      </c>
      <c r="BJ246" s="2">
        <v>4.2313321081950006</v>
      </c>
      <c r="BK246" s="2">
        <v>1.9183686062000938E-2</v>
      </c>
      <c r="BL246" s="1">
        <v>4.5543708671800477E-3</v>
      </c>
      <c r="BM246" s="2">
        <v>4.2121346370540005</v>
      </c>
      <c r="BN246" s="2">
        <v>-1.3785078999184464E-5</v>
      </c>
      <c r="BO246" s="1">
        <v>-3.2726954555423299E-6</v>
      </c>
      <c r="BP246" s="2">
        <v>4.2118859655370002</v>
      </c>
      <c r="BQ246" s="2">
        <v>-2.6245659599943849E-4</v>
      </c>
      <c r="BR246" s="1">
        <v>-6.2309436823342637E-5</v>
      </c>
      <c r="BS246" s="2">
        <v>4.2639920554069999</v>
      </c>
      <c r="BT246" s="2">
        <v>5.1843633274000211E-2</v>
      </c>
      <c r="BU246" s="1">
        <v>1.2308121195726288E-2</v>
      </c>
      <c r="BV246" s="2">
        <v>4.2122243647569997</v>
      </c>
      <c r="BW246" s="2">
        <v>7.5942624000013836E-5</v>
      </c>
      <c r="BX246" s="1">
        <v>1.8029427358487306E-5</v>
      </c>
      <c r="BY246" s="2">
        <v>4.3059834161069999</v>
      </c>
      <c r="BZ246" s="2">
        <v>9.3834993974000191E-2</v>
      </c>
      <c r="CA246" s="1">
        <v>2.2277228760728917E-2</v>
      </c>
      <c r="CC246" t="s">
        <v>407</v>
      </c>
      <c r="CE246" s="23">
        <v>4.1226872394700003</v>
      </c>
      <c r="CF246" s="23">
        <v>4.2093445930610001</v>
      </c>
      <c r="CG246" s="23">
        <v>8.6657353590999797E-2</v>
      </c>
      <c r="CH246" s="24">
        <v>2.1019628353408686E-2</v>
      </c>
      <c r="CI246" s="2">
        <v>4.2121484221329997</v>
      </c>
      <c r="CJ246" s="2">
        <v>4.235416089309</v>
      </c>
      <c r="CK246" s="2">
        <v>2.3267667176000373E-2</v>
      </c>
      <c r="CL246" s="1">
        <v>5.5239428538982503E-3</v>
      </c>
      <c r="CN246" s="25" t="s">
        <v>407</v>
      </c>
      <c r="CO246" s="27">
        <v>0</v>
      </c>
      <c r="CP246" s="27">
        <v>0.144173</v>
      </c>
      <c r="CQ246" s="28">
        <f t="shared" si="69"/>
        <v>-0.12330775969275092</v>
      </c>
      <c r="CR246" s="27">
        <f t="shared" si="70"/>
        <v>105.469904937245</v>
      </c>
      <c r="CU246" s="30">
        <v>506</v>
      </c>
      <c r="CV246" s="30"/>
      <c r="CW246" s="15" t="s">
        <v>407</v>
      </c>
      <c r="CX246" s="33" t="s">
        <v>973</v>
      </c>
      <c r="CY246" s="34" t="s">
        <v>407</v>
      </c>
      <c r="CZ246" s="34" t="s">
        <v>976</v>
      </c>
      <c r="DA246" s="32"/>
      <c r="DB246" s="32"/>
      <c r="DC246" t="s">
        <v>407</v>
      </c>
      <c r="DD246">
        <v>79388</v>
      </c>
      <c r="DE246" t="s">
        <v>1045</v>
      </c>
      <c r="DF246" s="30">
        <v>304</v>
      </c>
      <c r="DG246" s="39" t="s">
        <v>407</v>
      </c>
      <c r="DK246" s="30">
        <v>496</v>
      </c>
      <c r="DL246" s="30"/>
      <c r="DM246" s="32"/>
      <c r="DN246" s="32" t="s">
        <v>407</v>
      </c>
      <c r="DO246" s="41">
        <v>79202</v>
      </c>
    </row>
    <row r="247" spans="1:119" ht="15.75" x14ac:dyDescent="0.25">
      <c r="A247" t="s">
        <v>580</v>
      </c>
      <c r="B247" t="s">
        <v>408</v>
      </c>
      <c r="C247" s="52">
        <v>5.4061502178519998</v>
      </c>
      <c r="D247" s="52">
        <v>4.9946290518800005</v>
      </c>
      <c r="E247" s="52">
        <v>-0.41152116597199928</v>
      </c>
      <c r="F247" s="53">
        <v>-7.6120926979255682E-2</v>
      </c>
      <c r="G247" s="45">
        <v>5.1318571043069996</v>
      </c>
      <c r="H247" s="45">
        <v>5.1350359867590001</v>
      </c>
      <c r="I247" s="45">
        <v>3.1788824520004866E-3</v>
      </c>
      <c r="J247" s="46">
        <v>6.1944095234696905E-4</v>
      </c>
      <c r="K247" s="47">
        <v>2</v>
      </c>
      <c r="L247" s="55">
        <f t="shared" si="61"/>
        <v>4.998161104307</v>
      </c>
      <c r="M247" s="55">
        <f t="shared" si="62"/>
        <v>5.0013399867590005</v>
      </c>
      <c r="N247" s="55">
        <f t="shared" si="63"/>
        <v>3.1788824520004866E-3</v>
      </c>
      <c r="O247" s="56">
        <f t="shared" si="64"/>
        <v>6.3601040175779641E-4</v>
      </c>
      <c r="P247" s="54"/>
      <c r="Q247" s="42">
        <f t="shared" si="65"/>
        <v>56.863747663370923</v>
      </c>
      <c r="R247" s="42">
        <f t="shared" si="66"/>
        <v>52.535226479720635</v>
      </c>
      <c r="S247" s="42">
        <f t="shared" si="67"/>
        <v>52.57237782214532</v>
      </c>
      <c r="T247" s="42">
        <f t="shared" si="68"/>
        <v>52.605814401285343</v>
      </c>
      <c r="AB247" t="s">
        <v>408</v>
      </c>
      <c r="AC247" s="2">
        <v>5.4061502178519998</v>
      </c>
      <c r="AD247" s="2">
        <v>5.4056947648389997</v>
      </c>
      <c r="AE247" s="2">
        <v>-4.5545301300009555E-4</v>
      </c>
      <c r="AF247" s="1">
        <v>-8.424719895797837E-5</v>
      </c>
      <c r="AG247" s="2">
        <v>5.1318571043069996</v>
      </c>
      <c r="AH247" s="2">
        <v>5.1315895764650001</v>
      </c>
      <c r="AI247" s="2">
        <v>-2.6752784199945978E-4</v>
      </c>
      <c r="AJ247" s="1">
        <v>-5.2130805001357583E-5</v>
      </c>
      <c r="AM247" t="s">
        <v>408</v>
      </c>
      <c r="AN247" s="2">
        <v>5.4061502178519998</v>
      </c>
      <c r="AO247" s="2">
        <v>5.2549589018310003</v>
      </c>
      <c r="AP247" s="2">
        <v>-0.15119131602099944</v>
      </c>
      <c r="AQ247" s="1">
        <v>-2.796653994588252E-2</v>
      </c>
      <c r="AR247" s="2">
        <v>5.4061308282990002</v>
      </c>
      <c r="AS247" s="2">
        <v>-1.9389552999626858E-5</v>
      </c>
      <c r="AT247" s="1">
        <v>-3.5865731099367819E-6</v>
      </c>
      <c r="AU247" s="2">
        <v>5.4056496439380002</v>
      </c>
      <c r="AV247" s="2">
        <v>-5.0057391399960238E-4</v>
      </c>
      <c r="AW247" s="1">
        <v>-9.2593415615168216E-5</v>
      </c>
      <c r="AX247" s="2">
        <v>5.113705555129</v>
      </c>
      <c r="AY247" s="2">
        <v>-0.29244466272299974</v>
      </c>
      <c r="AZ247" s="1">
        <v>-5.4094808863671455E-2</v>
      </c>
      <c r="BA247" s="2">
        <v>5.4062572498219996</v>
      </c>
      <c r="BB247" s="2">
        <v>1.0703196999983788E-4</v>
      </c>
      <c r="BC247" s="1">
        <v>1.9798186451867481E-5</v>
      </c>
      <c r="BD247" s="2">
        <v>4.8903591902579997</v>
      </c>
      <c r="BE247" s="2">
        <v>-0.51579102759400008</v>
      </c>
      <c r="BF247" s="1">
        <v>-9.5408193780996506E-2</v>
      </c>
      <c r="BG247" s="1"/>
      <c r="BH247" t="s">
        <v>408</v>
      </c>
      <c r="BI247" s="2">
        <v>5.1318571043069996</v>
      </c>
      <c r="BJ247" s="2">
        <v>5.1275434678349994</v>
      </c>
      <c r="BK247" s="2">
        <v>-4.3136364720002263E-3</v>
      </c>
      <c r="BL247" s="1">
        <v>-8.4056051918903439E-4</v>
      </c>
      <c r="BM247" s="2">
        <v>5.1318457401790001</v>
      </c>
      <c r="BN247" s="2">
        <v>-1.1364127999513585E-5</v>
      </c>
      <c r="BO247" s="1">
        <v>-2.2144279874776803E-6</v>
      </c>
      <c r="BP247" s="2">
        <v>5.131594908426</v>
      </c>
      <c r="BQ247" s="2">
        <v>-2.6219588099962721E-4</v>
      </c>
      <c r="BR247" s="1">
        <v>-5.1091812509661422E-5</v>
      </c>
      <c r="BS247" s="2">
        <v>5.122186533671</v>
      </c>
      <c r="BT247" s="2">
        <v>-9.6705706359996313E-3</v>
      </c>
      <c r="BU247" s="1">
        <v>-1.8844193124324211E-3</v>
      </c>
      <c r="BV247" s="2">
        <v>5.1319197965320003</v>
      </c>
      <c r="BW247" s="2">
        <v>6.2692225000660073E-5</v>
      </c>
      <c r="BX247" s="1">
        <v>1.2216284227408543E-5</v>
      </c>
      <c r="BY247" s="2">
        <v>5.1294974042710004</v>
      </c>
      <c r="BZ247" s="2">
        <v>-2.3597000359991682E-3</v>
      </c>
      <c r="CA247" s="1">
        <v>-4.5981405717995328E-4</v>
      </c>
      <c r="CC247" t="s">
        <v>408</v>
      </c>
      <c r="CE247" s="23">
        <v>5.4061502178519998</v>
      </c>
      <c r="CF247" s="23">
        <v>5.5069619727159997</v>
      </c>
      <c r="CG247" s="23">
        <v>0.10081175486399996</v>
      </c>
      <c r="CH247" s="24">
        <v>1.8647605190677631E-2</v>
      </c>
      <c r="CI247" s="2">
        <v>5.1318571043069996</v>
      </c>
      <c r="CJ247" s="2">
        <v>5.1637784867679999</v>
      </c>
      <c r="CK247" s="2">
        <v>3.1921382461000292E-2</v>
      </c>
      <c r="CL247" s="1">
        <v>6.2202399272204443E-3</v>
      </c>
      <c r="CN247" s="25" t="s">
        <v>408</v>
      </c>
      <c r="CO247" s="27">
        <v>0</v>
      </c>
      <c r="CP247" s="27">
        <v>0.13369600000000001</v>
      </c>
      <c r="CQ247" s="28">
        <f t="shared" si="69"/>
        <v>-0.12535405141752839</v>
      </c>
      <c r="CR247" s="27">
        <f t="shared" si="70"/>
        <v>62.703481152303006</v>
      </c>
      <c r="CU247" s="30">
        <v>507</v>
      </c>
      <c r="CV247" s="30"/>
      <c r="CW247" s="15" t="s">
        <v>408</v>
      </c>
      <c r="CX247" s="33" t="s">
        <v>973</v>
      </c>
      <c r="CY247" s="34" t="s">
        <v>408</v>
      </c>
      <c r="CZ247" s="34" t="s">
        <v>976</v>
      </c>
      <c r="DA247" s="32"/>
      <c r="DB247" s="32"/>
      <c r="DC247" t="s">
        <v>408</v>
      </c>
      <c r="DD247">
        <v>95072</v>
      </c>
      <c r="DE247" t="s">
        <v>1045</v>
      </c>
      <c r="DF247" s="30">
        <v>305</v>
      </c>
      <c r="DG247" s="39" t="s">
        <v>408</v>
      </c>
      <c r="DK247" s="30">
        <v>497</v>
      </c>
      <c r="DL247" s="30"/>
      <c r="DM247" s="32"/>
      <c r="DN247" s="32" t="s">
        <v>408</v>
      </c>
      <c r="DO247" s="41">
        <v>94814</v>
      </c>
    </row>
    <row r="248" spans="1:119" ht="15.75" x14ac:dyDescent="0.25">
      <c r="B248" s="71" t="s">
        <v>962</v>
      </c>
      <c r="C248" s="63">
        <f>SUM(C184:C247)</f>
        <v>399.29696189290905</v>
      </c>
      <c r="D248" s="63">
        <f>SUM(D184:D247)</f>
        <v>376.31450072787391</v>
      </c>
      <c r="E248" s="63">
        <f>SUM(E184:E247)</f>
        <v>-22.982461165034998</v>
      </c>
      <c r="F248" s="64">
        <f>E248/C248</f>
        <v>-5.7557315377718465E-2</v>
      </c>
      <c r="G248" s="94">
        <f>SUM(G184:G247)</f>
        <v>398.57724342861803</v>
      </c>
      <c r="H248" s="94">
        <f>SUM(H184:H247)</f>
        <v>404.997511661418</v>
      </c>
      <c r="I248" s="94">
        <f>SUM(I184:I247)</f>
        <v>6.4202682327999865</v>
      </c>
      <c r="J248" s="66">
        <f>I248/G248</f>
        <v>1.6107964864155132E-2</v>
      </c>
      <c r="K248" s="67"/>
      <c r="L248" s="63">
        <f>SUM(L184:L247)</f>
        <v>387.15065242861795</v>
      </c>
      <c r="M248" s="63">
        <f>SUM(M184:M247)</f>
        <v>393.57092066141797</v>
      </c>
      <c r="N248" s="63">
        <f>SUM(N184:N247)</f>
        <v>6.4202682327999874</v>
      </c>
      <c r="O248" s="68">
        <f>N248/L248</f>
        <v>1.6583384769017644E-2</v>
      </c>
      <c r="P248" s="69"/>
      <c r="Q248" s="70">
        <f t="shared" si="65"/>
        <v>58.554793052458201</v>
      </c>
      <c r="R248" s="70">
        <f t="shared" si="66"/>
        <v>55.1845363618608</v>
      </c>
      <c r="S248" s="70">
        <f t="shared" si="67"/>
        <v>56.773600844881543</v>
      </c>
      <c r="T248" s="70">
        <f t="shared" si="68"/>
        <v>57.71509931241485</v>
      </c>
      <c r="AC248" s="2"/>
      <c r="AD248" s="2"/>
      <c r="AE248" s="2"/>
      <c r="AF248" s="1"/>
      <c r="AG248" s="2"/>
      <c r="AH248" s="2"/>
      <c r="AI248" s="2"/>
      <c r="AJ248" s="1"/>
      <c r="AN248" s="2"/>
      <c r="AO248" s="2"/>
      <c r="AP248" s="2"/>
      <c r="AQ248" s="1"/>
      <c r="AR248" s="2"/>
      <c r="AS248" s="2"/>
      <c r="AT248" s="1"/>
      <c r="AU248" s="2"/>
      <c r="AV248" s="2"/>
      <c r="AW248" s="1"/>
      <c r="AX248" s="2"/>
      <c r="AY248" s="2"/>
      <c r="AZ248" s="1"/>
      <c r="BA248" s="2"/>
      <c r="BB248" s="2"/>
      <c r="BC248" s="1"/>
      <c r="BD248" s="2"/>
      <c r="BE248" s="2"/>
      <c r="BF248" s="1"/>
      <c r="BG248" s="1"/>
      <c r="BI248" s="2"/>
      <c r="BJ248" s="2"/>
      <c r="BK248" s="2"/>
      <c r="BL248" s="1"/>
      <c r="BM248" s="2"/>
      <c r="BN248" s="2"/>
      <c r="BO248" s="1"/>
      <c r="BP248" s="2"/>
      <c r="BQ248" s="2"/>
      <c r="BR248" s="1"/>
      <c r="BS248" s="2"/>
      <c r="BT248" s="2"/>
      <c r="BU248" s="1"/>
      <c r="BV248" s="2"/>
      <c r="BW248" s="2"/>
      <c r="BX248" s="1"/>
      <c r="BY248" s="2"/>
      <c r="BZ248" s="2"/>
      <c r="CA248" s="1"/>
      <c r="CE248" s="23"/>
      <c r="CF248" s="23"/>
      <c r="CG248" s="23"/>
      <c r="CH248" s="24"/>
      <c r="CI248" s="2"/>
      <c r="CJ248" s="2"/>
      <c r="CK248" s="2"/>
      <c r="CL248" s="1"/>
      <c r="CN248" s="25"/>
      <c r="CO248" s="27"/>
      <c r="CP248" s="27"/>
      <c r="CQ248" s="28"/>
      <c r="CR248" s="27"/>
      <c r="CU248" s="30"/>
      <c r="CV248" s="30"/>
      <c r="CW248" s="15"/>
      <c r="CX248" s="33"/>
      <c r="CY248" s="34"/>
      <c r="CZ248" s="34"/>
      <c r="DA248" s="32"/>
      <c r="DB248" s="32"/>
      <c r="DD248">
        <f>SUM(DD184:DD247)</f>
        <v>6819202</v>
      </c>
      <c r="DF248" s="30"/>
      <c r="DG248" s="39"/>
      <c r="DK248" s="30"/>
      <c r="DL248" s="30"/>
      <c r="DM248" s="32"/>
      <c r="DN248" s="32"/>
      <c r="DO248" s="41"/>
    </row>
    <row r="249" spans="1:119" ht="15.75" x14ac:dyDescent="0.25">
      <c r="C249" s="52"/>
      <c r="D249" s="52"/>
      <c r="E249" s="52"/>
      <c r="F249" s="53"/>
      <c r="G249" s="45"/>
      <c r="H249" s="45"/>
      <c r="I249" s="45"/>
      <c r="J249" s="46"/>
      <c r="K249" s="47"/>
      <c r="L249" s="55"/>
      <c r="M249" s="55"/>
      <c r="N249" s="55"/>
      <c r="O249" s="56"/>
      <c r="P249" s="54"/>
      <c r="Q249" s="42"/>
      <c r="R249" s="42"/>
      <c r="S249" s="42"/>
      <c r="T249" s="42"/>
      <c r="AC249" s="2"/>
      <c r="AD249" s="2"/>
      <c r="AE249" s="2"/>
      <c r="AF249" s="1"/>
      <c r="AG249" s="2"/>
      <c r="AH249" s="2"/>
      <c r="AI249" s="2"/>
      <c r="AJ249" s="1"/>
      <c r="AN249" s="2"/>
      <c r="AO249" s="2"/>
      <c r="AP249" s="2"/>
      <c r="AQ249" s="1"/>
      <c r="AR249" s="2"/>
      <c r="AS249" s="2"/>
      <c r="AT249" s="1"/>
      <c r="AU249" s="2"/>
      <c r="AV249" s="2"/>
      <c r="AW249" s="1"/>
      <c r="AX249" s="2"/>
      <c r="AY249" s="2"/>
      <c r="AZ249" s="1"/>
      <c r="BA249" s="2"/>
      <c r="BB249" s="2"/>
      <c r="BC249" s="1"/>
      <c r="BD249" s="2"/>
      <c r="BE249" s="2"/>
      <c r="BF249" s="1"/>
      <c r="BG249" s="1"/>
      <c r="BI249" s="2"/>
      <c r="BJ249" s="2"/>
      <c r="BK249" s="2"/>
      <c r="BL249" s="1"/>
      <c r="BM249" s="2"/>
      <c r="BN249" s="2"/>
      <c r="BO249" s="1"/>
      <c r="BP249" s="2"/>
      <c r="BQ249" s="2"/>
      <c r="BR249" s="1"/>
      <c r="BS249" s="2"/>
      <c r="BT249" s="2"/>
      <c r="BU249" s="1"/>
      <c r="BV249" s="2"/>
      <c r="BW249" s="2"/>
      <c r="BX249" s="1"/>
      <c r="BY249" s="2"/>
      <c r="BZ249" s="2"/>
      <c r="CA249" s="1"/>
      <c r="CE249" s="23"/>
      <c r="CF249" s="23"/>
      <c r="CG249" s="23"/>
      <c r="CH249" s="24"/>
      <c r="CI249" s="2"/>
      <c r="CJ249" s="2"/>
      <c r="CK249" s="2"/>
      <c r="CL249" s="1"/>
      <c r="CN249" s="25"/>
      <c r="CO249" s="27"/>
      <c r="CP249" s="27"/>
      <c r="CQ249" s="28"/>
      <c r="CR249" s="27"/>
      <c r="CU249" s="30"/>
      <c r="CV249" s="30"/>
      <c r="CW249" s="15"/>
      <c r="CX249" s="33"/>
      <c r="CY249" s="34"/>
      <c r="CZ249" s="34"/>
      <c r="DA249" s="32"/>
      <c r="DB249" s="32"/>
      <c r="DF249" s="30"/>
      <c r="DG249" s="39"/>
      <c r="DK249" s="30"/>
      <c r="DL249" s="30"/>
      <c r="DM249" s="32"/>
      <c r="DN249" s="32"/>
      <c r="DO249" s="41"/>
    </row>
    <row r="250" spans="1:119" ht="15.75" x14ac:dyDescent="0.25">
      <c r="A250" t="s">
        <v>581</v>
      </c>
      <c r="B250" t="s">
        <v>151</v>
      </c>
      <c r="C250" s="52">
        <v>109.83699786516399</v>
      </c>
      <c r="D250" s="52">
        <v>112.60301861755001</v>
      </c>
      <c r="E250" s="52">
        <v>2.7660207523860123</v>
      </c>
      <c r="F250" s="53">
        <v>2.5182960260636239E-2</v>
      </c>
      <c r="G250" s="45">
        <v>113.215377029142</v>
      </c>
      <c r="H250" s="45">
        <v>113.678885317842</v>
      </c>
      <c r="I250" s="45">
        <v>0.46350828869999816</v>
      </c>
      <c r="J250" s="46">
        <v>4.0940400576565637E-3</v>
      </c>
      <c r="K250" s="47">
        <v>4</v>
      </c>
      <c r="L250" s="55">
        <f t="shared" ref="L250:L276" si="71">G250-CO250-CP250</f>
        <v>107.38341802914201</v>
      </c>
      <c r="M250" s="55">
        <f t="shared" ref="M250:M276" si="72">H250-CO250-CP250</f>
        <v>107.84692631784201</v>
      </c>
      <c r="N250" s="55">
        <f t="shared" ref="N250:N276" si="73">M250-L250</f>
        <v>0.46350828869999816</v>
      </c>
      <c r="O250" s="56">
        <f t="shared" ref="O250:O277" si="74">N250/L250</f>
        <v>4.3163860604084146E-3</v>
      </c>
      <c r="P250" s="54"/>
      <c r="Q250" s="42">
        <f t="shared" ref="Q250:Q276" si="75">C250/$DD250*1000000</f>
        <v>175.60882459288464</v>
      </c>
      <c r="R250" s="42">
        <f t="shared" ref="R250:R276" si="76">D250/$DD250*1000000</f>
        <v>180.0311746440243</v>
      </c>
      <c r="S250" s="42">
        <f t="shared" ref="S250:S276" si="77">L250/$DD250*1000000</f>
        <v>171.68600915343168</v>
      </c>
      <c r="T250" s="42">
        <f t="shared" ref="T250:T276" si="78">M250/$DD250*1000000</f>
        <v>172.42707225010872</v>
      </c>
      <c r="AB250" t="s">
        <v>151</v>
      </c>
      <c r="AC250" s="2">
        <v>109.83699786516399</v>
      </c>
      <c r="AD250" s="2">
        <v>110.52198421338201</v>
      </c>
      <c r="AE250" s="2">
        <v>0.68498634821801829</v>
      </c>
      <c r="AF250" s="1">
        <v>6.2363899371950075E-3</v>
      </c>
      <c r="AG250" s="2">
        <v>113.215377029142</v>
      </c>
      <c r="AH250" s="2">
        <v>113.40249903858999</v>
      </c>
      <c r="AI250" s="2">
        <v>0.18712200944798951</v>
      </c>
      <c r="AJ250" s="1">
        <v>1.6527967698223864E-3</v>
      </c>
      <c r="AM250" t="s">
        <v>151</v>
      </c>
      <c r="AN250" s="2">
        <v>109.83699786516399</v>
      </c>
      <c r="AO250" s="2">
        <v>112.692925176964</v>
      </c>
      <c r="AP250" s="2">
        <v>2.8559273118000021</v>
      </c>
      <c r="AQ250" s="1">
        <v>2.6001505570153523E-2</v>
      </c>
      <c r="AR250" s="2">
        <v>110.4294245909</v>
      </c>
      <c r="AS250" s="2">
        <v>0.5924267257360043</v>
      </c>
      <c r="AT250" s="1">
        <v>5.3936900793962695E-3</v>
      </c>
      <c r="AU250" s="2">
        <v>109.697447139722</v>
      </c>
      <c r="AV250" s="2">
        <v>-0.13955072544199254</v>
      </c>
      <c r="AW250" s="1">
        <v>-1.2705256712615648E-3</v>
      </c>
      <c r="AX250" s="2">
        <v>110.32595500207799</v>
      </c>
      <c r="AY250" s="2">
        <v>0.48895713691399578</v>
      </c>
      <c r="AZ250" s="1">
        <v>4.4516615204126392E-3</v>
      </c>
      <c r="BA250" s="2">
        <v>110.686189636801</v>
      </c>
      <c r="BB250" s="2">
        <v>0.84919177163700965</v>
      </c>
      <c r="BC250" s="1">
        <v>7.7313818489419955E-3</v>
      </c>
      <c r="BD250" s="2">
        <v>114.98870528173501</v>
      </c>
      <c r="BE250" s="2">
        <v>5.1517074165710142</v>
      </c>
      <c r="BF250" s="1">
        <v>4.6903206721793829E-2</v>
      </c>
      <c r="BG250" s="1"/>
      <c r="BH250" t="s">
        <v>151</v>
      </c>
      <c r="BI250" s="2">
        <v>113.215377029142</v>
      </c>
      <c r="BJ250" s="2">
        <v>113.928727419042</v>
      </c>
      <c r="BK250" s="2">
        <v>0.71335038990000044</v>
      </c>
      <c r="BL250" s="1">
        <v>6.3008259886497726E-3</v>
      </c>
      <c r="BM250" s="2">
        <v>113.37476974731099</v>
      </c>
      <c r="BN250" s="2">
        <v>0.15939271816898781</v>
      </c>
      <c r="BO250" s="1">
        <v>1.4078716368003581E-3</v>
      </c>
      <c r="BP250" s="2">
        <v>113.175939153493</v>
      </c>
      <c r="BQ250" s="2">
        <v>-3.943787564899992E-2</v>
      </c>
      <c r="BR250" s="1">
        <v>-3.4834380879947502E-4</v>
      </c>
      <c r="BS250" s="2">
        <v>113.24465675553701</v>
      </c>
      <c r="BT250" s="2">
        <v>2.9279726395003536E-2</v>
      </c>
      <c r="BU250" s="1">
        <v>2.5861969604594297E-4</v>
      </c>
      <c r="BV250" s="2">
        <v>113.44134422303701</v>
      </c>
      <c r="BW250" s="2">
        <v>0.22596719389500208</v>
      </c>
      <c r="BX250" s="1">
        <v>1.9959055017485603E-3</v>
      </c>
      <c r="BY250" s="2">
        <v>114.39147128058299</v>
      </c>
      <c r="BZ250" s="2">
        <v>1.1760942514409862</v>
      </c>
      <c r="CA250" s="1">
        <v>1.0388114073393543E-2</v>
      </c>
      <c r="CC250" t="s">
        <v>151</v>
      </c>
      <c r="CE250" s="23">
        <v>109.83699786516399</v>
      </c>
      <c r="CF250" s="23">
        <v>109.28493291887</v>
      </c>
      <c r="CG250" s="23">
        <v>-0.55206494629399572</v>
      </c>
      <c r="CH250" s="24">
        <v>-5.0262202811816757E-3</v>
      </c>
      <c r="CI250" s="2">
        <v>113.215377029142</v>
      </c>
      <c r="CJ250" s="2">
        <v>112.97270641906501</v>
      </c>
      <c r="CK250" s="2">
        <v>-0.24267061007699908</v>
      </c>
      <c r="CL250" s="1">
        <v>-2.1434421405012402E-3</v>
      </c>
      <c r="CN250" s="25" t="s">
        <v>151</v>
      </c>
      <c r="CO250" s="27">
        <v>5.2713999999999997E-2</v>
      </c>
      <c r="CP250" s="27">
        <v>5.7792450000000004</v>
      </c>
      <c r="CQ250" s="28">
        <f t="shared" ref="CQ250:CQ276" si="79">CH306-CO250-CP250</f>
        <v>-5.8195406691886422</v>
      </c>
      <c r="CR250" s="27">
        <f t="shared" ref="CR250:CR276" si="80">CI306-CO250-CP250</f>
        <v>42.646229932066994</v>
      </c>
      <c r="CU250" s="30">
        <v>224</v>
      </c>
      <c r="CV250" s="30"/>
      <c r="CW250" s="34" t="s">
        <v>151</v>
      </c>
      <c r="CX250" s="34" t="s">
        <v>989</v>
      </c>
      <c r="CY250" s="34" t="s">
        <v>151</v>
      </c>
      <c r="CZ250" s="34" t="s">
        <v>989</v>
      </c>
      <c r="DA250" s="32"/>
      <c r="DB250" s="32"/>
      <c r="DC250" t="s">
        <v>151</v>
      </c>
      <c r="DD250">
        <v>625464</v>
      </c>
      <c r="DE250" t="s">
        <v>963</v>
      </c>
      <c r="DF250" s="30">
        <v>308</v>
      </c>
      <c r="DG250" s="39" t="s">
        <v>151</v>
      </c>
      <c r="DK250" s="30">
        <v>246</v>
      </c>
      <c r="DL250" s="30"/>
      <c r="DM250" s="32"/>
      <c r="DN250" s="32" t="s">
        <v>151</v>
      </c>
      <c r="DO250" s="41">
        <v>619375</v>
      </c>
    </row>
    <row r="251" spans="1:119" ht="15.75" x14ac:dyDescent="0.25">
      <c r="A251" t="s">
        <v>582</v>
      </c>
      <c r="B251" t="s">
        <v>153</v>
      </c>
      <c r="C251" s="52">
        <v>161.89862985783299</v>
      </c>
      <c r="D251" s="52">
        <v>166.486356535206</v>
      </c>
      <c r="E251" s="52">
        <v>4.5877266773730128</v>
      </c>
      <c r="F251" s="53">
        <v>2.8337032137959437E-2</v>
      </c>
      <c r="G251" s="45">
        <v>153.10880654684001</v>
      </c>
      <c r="H251" s="45">
        <v>153.83250682975998</v>
      </c>
      <c r="I251" s="45">
        <v>0.72370028291996391</v>
      </c>
      <c r="J251" s="46">
        <v>4.7267057933637864E-3</v>
      </c>
      <c r="K251" s="47">
        <v>3</v>
      </c>
      <c r="L251" s="55">
        <f t="shared" si="71"/>
        <v>147.94006954684002</v>
      </c>
      <c r="M251" s="55">
        <f t="shared" si="72"/>
        <v>148.66376982975999</v>
      </c>
      <c r="N251" s="55">
        <f t="shared" si="73"/>
        <v>0.72370028291996391</v>
      </c>
      <c r="O251" s="56">
        <f t="shared" si="74"/>
        <v>4.8918476592362944E-3</v>
      </c>
      <c r="P251" s="54"/>
      <c r="Q251" s="42">
        <f t="shared" si="75"/>
        <v>323.1961149418741</v>
      </c>
      <c r="R251" s="42">
        <f t="shared" si="76"/>
        <v>332.35453363784558</v>
      </c>
      <c r="S251" s="42">
        <f t="shared" si="77"/>
        <v>295.33082376148366</v>
      </c>
      <c r="T251" s="42">
        <f t="shared" si="78"/>
        <v>296.7755371604016</v>
      </c>
      <c r="AB251" t="s">
        <v>153</v>
      </c>
      <c r="AC251" s="2">
        <v>161.89862985783299</v>
      </c>
      <c r="AD251" s="2">
        <v>163.006827077504</v>
      </c>
      <c r="AE251" s="2">
        <v>1.1081972196710126</v>
      </c>
      <c r="AF251" s="1">
        <v>6.8450067838384228E-3</v>
      </c>
      <c r="AG251" s="2">
        <v>153.10880654684001</v>
      </c>
      <c r="AH251" s="2">
        <v>153.38964141726299</v>
      </c>
      <c r="AI251" s="2">
        <v>0.28083487042297861</v>
      </c>
      <c r="AJ251" s="1">
        <v>1.8342176178942641E-3</v>
      </c>
      <c r="AM251" t="s">
        <v>153</v>
      </c>
      <c r="AN251" s="2">
        <v>161.89862985783299</v>
      </c>
      <c r="AO251" s="2">
        <v>164.52880315533997</v>
      </c>
      <c r="AP251" s="2">
        <v>2.6301732975069854</v>
      </c>
      <c r="AQ251" s="1">
        <v>1.6245803314188654E-2</v>
      </c>
      <c r="AR251" s="2">
        <v>162.681914614509</v>
      </c>
      <c r="AS251" s="2">
        <v>0.78328475667601083</v>
      </c>
      <c r="AT251" s="1">
        <v>4.8381185026941343E-3</v>
      </c>
      <c r="AU251" s="2">
        <v>162.27515916293001</v>
      </c>
      <c r="AV251" s="2">
        <v>0.37652930509702287</v>
      </c>
      <c r="AW251" s="1">
        <v>2.3257102634386849E-3</v>
      </c>
      <c r="AX251" s="2">
        <v>162.46627355655801</v>
      </c>
      <c r="AY251" s="2">
        <v>0.5676436987250213</v>
      </c>
      <c r="AZ251" s="1">
        <v>3.506167403785212E-3</v>
      </c>
      <c r="BA251" s="2">
        <v>162.82429519921101</v>
      </c>
      <c r="BB251" s="2">
        <v>0.92566534137802137</v>
      </c>
      <c r="BC251" s="1">
        <v>5.717561304816909E-3</v>
      </c>
      <c r="BD251" s="2">
        <v>167.937888723513</v>
      </c>
      <c r="BE251" s="2">
        <v>6.0392588656800115</v>
      </c>
      <c r="BF251" s="1">
        <v>3.7302717576938281E-2</v>
      </c>
      <c r="BG251" s="1"/>
      <c r="BH251" t="s">
        <v>153</v>
      </c>
      <c r="BI251" s="2">
        <v>153.10880654684001</v>
      </c>
      <c r="BJ251" s="2">
        <v>153.70962171174298</v>
      </c>
      <c r="BK251" s="2">
        <v>0.60081516490296849</v>
      </c>
      <c r="BL251" s="1">
        <v>3.9241058594442334E-3</v>
      </c>
      <c r="BM251" s="2">
        <v>153.28966868214198</v>
      </c>
      <c r="BN251" s="2">
        <v>0.1808621353019646</v>
      </c>
      <c r="BO251" s="1">
        <v>1.1812653979941651E-3</v>
      </c>
      <c r="BP251" s="2">
        <v>153.21521034093999</v>
      </c>
      <c r="BQ251" s="2">
        <v>0.10640379409997536</v>
      </c>
      <c r="BR251" s="1">
        <v>6.9495541438645877E-4</v>
      </c>
      <c r="BS251" s="2">
        <v>153.03770347207299</v>
      </c>
      <c r="BT251" s="2">
        <v>-7.11030747670236E-2</v>
      </c>
      <c r="BU251" s="1">
        <v>-4.6439572204013817E-4</v>
      </c>
      <c r="BV251" s="2">
        <v>153.30348646255902</v>
      </c>
      <c r="BW251" s="2">
        <v>0.19467991571900711</v>
      </c>
      <c r="BX251" s="1">
        <v>1.2715135080061473E-3</v>
      </c>
      <c r="BY251" s="2">
        <v>154.40683608683</v>
      </c>
      <c r="BZ251" s="2">
        <v>1.298029539989983</v>
      </c>
      <c r="CA251" s="1">
        <v>8.4778241648228222E-3</v>
      </c>
      <c r="CC251" t="s">
        <v>153</v>
      </c>
      <c r="CE251" s="23">
        <v>161.89862985783299</v>
      </c>
      <c r="CF251" s="23">
        <v>161.538965729842</v>
      </c>
      <c r="CG251" s="23">
        <v>-0.3596641279909818</v>
      </c>
      <c r="CH251" s="24">
        <v>-2.2215390476547662E-3</v>
      </c>
      <c r="CI251" s="2">
        <v>153.10880654684001</v>
      </c>
      <c r="CJ251" s="2">
        <v>152.88501707152599</v>
      </c>
      <c r="CK251" s="2">
        <v>-0.22378947531402105</v>
      </c>
      <c r="CL251" s="1">
        <v>-1.461636860486911E-3</v>
      </c>
      <c r="CN251" s="25" t="s">
        <v>153</v>
      </c>
      <c r="CO251" s="27">
        <v>3.0005E-2</v>
      </c>
      <c r="CP251" s="27">
        <v>5.1387320000000001</v>
      </c>
      <c r="CQ251" s="28">
        <f t="shared" si="79"/>
        <v>-5.1463813799768072</v>
      </c>
      <c r="CR251" s="27">
        <f t="shared" si="80"/>
        <v>141.77691982116301</v>
      </c>
      <c r="CU251" s="30">
        <v>225</v>
      </c>
      <c r="CV251" s="30"/>
      <c r="CW251" s="34" t="s">
        <v>153</v>
      </c>
      <c r="CX251" s="34" t="s">
        <v>989</v>
      </c>
      <c r="CY251" s="34" t="s">
        <v>153</v>
      </c>
      <c r="CZ251" s="34" t="s">
        <v>989</v>
      </c>
      <c r="DA251" s="32"/>
      <c r="DB251" s="32"/>
      <c r="DC251" t="s">
        <v>153</v>
      </c>
      <c r="DD251">
        <v>500930</v>
      </c>
      <c r="DE251" t="s">
        <v>963</v>
      </c>
      <c r="DF251" s="30">
        <v>309</v>
      </c>
      <c r="DG251" s="39" t="s">
        <v>153</v>
      </c>
      <c r="DK251" s="30">
        <v>247</v>
      </c>
      <c r="DL251" s="30"/>
      <c r="DM251" s="32"/>
      <c r="DN251" s="32" t="s">
        <v>153</v>
      </c>
      <c r="DO251" s="41">
        <v>499637</v>
      </c>
    </row>
    <row r="252" spans="1:119" ht="15.75" x14ac:dyDescent="0.25">
      <c r="B252" t="s">
        <v>155</v>
      </c>
      <c r="C252" s="52">
        <v>187.22317730850099</v>
      </c>
      <c r="D252" s="52">
        <v>193.05182351003</v>
      </c>
      <c r="E252" s="52">
        <v>5.8286462015290113</v>
      </c>
      <c r="F252" s="53">
        <v>3.1132076088660407E-2</v>
      </c>
      <c r="G252" s="45">
        <v>179.38376289899199</v>
      </c>
      <c r="H252" s="45">
        <v>180.36049072233399</v>
      </c>
      <c r="I252" s="45">
        <v>0.97672782334200292</v>
      </c>
      <c r="J252" s="46">
        <v>5.4449065375665141E-3</v>
      </c>
      <c r="K252" s="47">
        <v>4</v>
      </c>
      <c r="L252" s="55">
        <f t="shared" si="71"/>
        <v>171.21901189899199</v>
      </c>
      <c r="M252" s="55">
        <f t="shared" si="72"/>
        <v>172.195739722334</v>
      </c>
      <c r="N252" s="55">
        <f t="shared" si="73"/>
        <v>0.97672782334200292</v>
      </c>
      <c r="O252" s="56">
        <f t="shared" si="74"/>
        <v>5.7045523888328963E-3</v>
      </c>
      <c r="P252" s="54"/>
      <c r="Q252" s="42">
        <f t="shared" si="75"/>
        <v>243.29106238044997</v>
      </c>
      <c r="R252" s="42">
        <f t="shared" si="76"/>
        <v>250.86521824616915</v>
      </c>
      <c r="S252" s="42">
        <f t="shared" si="77"/>
        <v>222.49411586470947</v>
      </c>
      <c r="T252" s="42">
        <f t="shared" si="78"/>
        <v>223.76334520486679</v>
      </c>
      <c r="AB252" t="s">
        <v>155</v>
      </c>
      <c r="AC252" s="2">
        <v>187.22317730850099</v>
      </c>
      <c r="AD252" s="2">
        <v>190.62085626250899</v>
      </c>
      <c r="AE252" s="2">
        <v>3.3976789540080006</v>
      </c>
      <c r="AF252" s="1">
        <v>1.814774753239767E-2</v>
      </c>
      <c r="AG252" s="2">
        <v>179.38376289899199</v>
      </c>
      <c r="AH252" s="2">
        <v>180.30352338553701</v>
      </c>
      <c r="AI252" s="2">
        <v>0.91976048654501597</v>
      </c>
      <c r="AJ252" s="1">
        <v>5.1273341114096141E-3</v>
      </c>
      <c r="AM252" t="s">
        <v>155</v>
      </c>
      <c r="AN252" s="2">
        <v>187.22317730850099</v>
      </c>
      <c r="AO252" s="2">
        <v>191.05985003341601</v>
      </c>
      <c r="AP252" s="2">
        <v>3.8366727249150188</v>
      </c>
      <c r="AQ252" s="1">
        <v>2.0492509421486099E-2</v>
      </c>
      <c r="AR252" s="2">
        <v>188.30648255184002</v>
      </c>
      <c r="AS252" s="2">
        <v>1.0833052433390264</v>
      </c>
      <c r="AT252" s="1">
        <v>5.7861705955026448E-3</v>
      </c>
      <c r="AU252" s="2">
        <v>187.104320660838</v>
      </c>
      <c r="AV252" s="2">
        <v>-0.11885664766299442</v>
      </c>
      <c r="AW252" s="1">
        <v>-6.3483938992844804E-4</v>
      </c>
      <c r="AX252" s="2">
        <v>188.03188194883901</v>
      </c>
      <c r="AY252" s="2">
        <v>0.80870464033802136</v>
      </c>
      <c r="AZ252" s="1">
        <v>4.319468625433383E-3</v>
      </c>
      <c r="BA252" s="2">
        <v>188.64251491733501</v>
      </c>
      <c r="BB252" s="2">
        <v>1.4193376088340131</v>
      </c>
      <c r="BC252" s="1">
        <v>7.580993065272411E-3</v>
      </c>
      <c r="BD252" s="2">
        <v>195.27520865439701</v>
      </c>
      <c r="BE252" s="2">
        <v>8.0520313458960118</v>
      </c>
      <c r="BF252" s="1">
        <v>4.3007663162494596E-2</v>
      </c>
      <c r="BG252" s="1"/>
      <c r="BH252" t="s">
        <v>155</v>
      </c>
      <c r="BI252" s="2">
        <v>179.38376289899199</v>
      </c>
      <c r="BJ252" s="2">
        <v>180.30083294040702</v>
      </c>
      <c r="BK252" s="2">
        <v>0.91707004141503035</v>
      </c>
      <c r="BL252" s="1">
        <v>5.112335846870473E-3</v>
      </c>
      <c r="BM252" s="2">
        <v>179.64310613558098</v>
      </c>
      <c r="BN252" s="2">
        <v>0.25934323658898961</v>
      </c>
      <c r="BO252" s="1">
        <v>1.4457453249825151E-3</v>
      </c>
      <c r="BP252" s="2">
        <v>179.35016947024499</v>
      </c>
      <c r="BQ252" s="2">
        <v>-3.3593428746996779E-2</v>
      </c>
      <c r="BR252" s="1">
        <v>-1.8727129035593193E-4</v>
      </c>
      <c r="BS252" s="2">
        <v>179.34318079267101</v>
      </c>
      <c r="BT252" s="2">
        <v>-4.0582106320982803E-2</v>
      </c>
      <c r="BU252" s="1">
        <v>-2.2623065580263199E-4</v>
      </c>
      <c r="BV252" s="2">
        <v>179.70697375642601</v>
      </c>
      <c r="BW252" s="2">
        <v>0.32321085743402023</v>
      </c>
      <c r="BX252" s="1">
        <v>1.801784354451383E-3</v>
      </c>
      <c r="BY252" s="2">
        <v>181.179460692752</v>
      </c>
      <c r="BZ252" s="2">
        <v>1.7956977937600129</v>
      </c>
      <c r="CA252" s="1">
        <v>1.0010369749970851E-2</v>
      </c>
      <c r="CC252" t="s">
        <v>155</v>
      </c>
      <c r="CE252" s="23">
        <v>187.22317730850099</v>
      </c>
      <c r="CF252" s="23">
        <v>184.88221094608599</v>
      </c>
      <c r="CG252" s="23">
        <v>-2.3409663624150028</v>
      </c>
      <c r="CH252" s="24">
        <v>-1.2503614114814564E-2</v>
      </c>
      <c r="CI252" s="2">
        <v>179.38376289899199</v>
      </c>
      <c r="CJ252" s="2">
        <v>178.58036638611702</v>
      </c>
      <c r="CK252" s="2">
        <v>-0.80339651287496849</v>
      </c>
      <c r="CL252" s="1">
        <v>-4.4786467843655822E-3</v>
      </c>
      <c r="CN252" s="25" t="s">
        <v>155</v>
      </c>
      <c r="CO252" s="27">
        <v>6.2265000000000001E-2</v>
      </c>
      <c r="CP252" s="27">
        <v>8.1024860000000007</v>
      </c>
      <c r="CQ252" s="28">
        <f t="shared" si="79"/>
        <v>-8.138866799269012</v>
      </c>
      <c r="CR252" s="27">
        <f t="shared" si="80"/>
        <v>171.54786232835801</v>
      </c>
      <c r="CU252" s="30">
        <v>227</v>
      </c>
      <c r="CV252" s="30"/>
      <c r="CW252" s="34" t="s">
        <v>155</v>
      </c>
      <c r="CX252" s="34" t="s">
        <v>989</v>
      </c>
      <c r="CY252" s="34" t="s">
        <v>155</v>
      </c>
      <c r="CZ252" s="34" t="s">
        <v>989</v>
      </c>
      <c r="DA252" s="32"/>
      <c r="DB252" s="32"/>
      <c r="DC252" t="s">
        <v>155</v>
      </c>
      <c r="DD252">
        <v>769544</v>
      </c>
      <c r="DE252" t="s">
        <v>963</v>
      </c>
      <c r="DF252" s="30">
        <v>310</v>
      </c>
      <c r="DG252" s="39" t="s">
        <v>155</v>
      </c>
      <c r="DK252" s="30">
        <v>249</v>
      </c>
      <c r="DL252" s="30"/>
      <c r="DM252" s="32"/>
      <c r="DN252" s="32" t="s">
        <v>155</v>
      </c>
      <c r="DO252" s="41">
        <v>763944</v>
      </c>
    </row>
    <row r="253" spans="1:119" ht="15.75" x14ac:dyDescent="0.25">
      <c r="A253" t="s">
        <v>583</v>
      </c>
      <c r="B253" t="s">
        <v>156</v>
      </c>
      <c r="C253" s="52">
        <v>68.012998072081999</v>
      </c>
      <c r="D253" s="52">
        <v>68.740887687825989</v>
      </c>
      <c r="E253" s="52">
        <v>0.72788961574399025</v>
      </c>
      <c r="F253" s="53">
        <v>1.0702213347109817E-2</v>
      </c>
      <c r="G253" s="45">
        <v>65.748733239794007</v>
      </c>
      <c r="H253" s="45">
        <v>65.708843563312001</v>
      </c>
      <c r="I253" s="45">
        <v>-3.9889676482005143E-2</v>
      </c>
      <c r="J253" s="46">
        <v>-6.066987836331753E-4</v>
      </c>
      <c r="K253" s="47">
        <v>4</v>
      </c>
      <c r="L253" s="55">
        <f t="shared" si="71"/>
        <v>60.657178239794</v>
      </c>
      <c r="M253" s="55">
        <f t="shared" si="72"/>
        <v>60.617288563311995</v>
      </c>
      <c r="N253" s="55">
        <f t="shared" si="73"/>
        <v>-3.9889676482005143E-2</v>
      </c>
      <c r="O253" s="56">
        <f t="shared" si="74"/>
        <v>-6.5762499409897728E-4</v>
      </c>
      <c r="P253" s="54"/>
      <c r="Q253" s="42">
        <f t="shared" si="75"/>
        <v>165.8380366385251</v>
      </c>
      <c r="R253" s="42">
        <f t="shared" si="76"/>
        <v>167.61287068769641</v>
      </c>
      <c r="S253" s="42">
        <f t="shared" si="77"/>
        <v>147.90213095237212</v>
      </c>
      <c r="T253" s="42">
        <f t="shared" si="78"/>
        <v>147.80486681437736</v>
      </c>
      <c r="AB253" t="s">
        <v>156</v>
      </c>
      <c r="AC253" s="2">
        <v>68.012998072081999</v>
      </c>
      <c r="AD253" s="2">
        <v>69.672151972443004</v>
      </c>
      <c r="AE253" s="2">
        <v>1.6591539003610052</v>
      </c>
      <c r="AF253" s="1">
        <v>2.4394659070940961E-2</v>
      </c>
      <c r="AG253" s="2">
        <v>65.748733239794007</v>
      </c>
      <c r="AH253" s="2">
        <v>66.198877452793994</v>
      </c>
      <c r="AI253" s="2">
        <v>0.4501442129999873</v>
      </c>
      <c r="AJ253" s="1">
        <v>6.8464317229999551E-3</v>
      </c>
      <c r="AM253" t="s">
        <v>156</v>
      </c>
      <c r="AN253" s="2">
        <v>68.012998072081999</v>
      </c>
      <c r="AO253" s="2">
        <v>69.406219935771006</v>
      </c>
      <c r="AP253" s="2">
        <v>1.393221863689007</v>
      </c>
      <c r="AQ253" s="1">
        <v>2.0484641218321727E-2</v>
      </c>
      <c r="AR253" s="2">
        <v>68.320198833180001</v>
      </c>
      <c r="AS253" s="2">
        <v>0.30720076109800232</v>
      </c>
      <c r="AT253" s="1">
        <v>4.516794874597687E-3</v>
      </c>
      <c r="AU253" s="2">
        <v>67.912396925830009</v>
      </c>
      <c r="AV253" s="2">
        <v>-0.10060114625198935</v>
      </c>
      <c r="AW253" s="1">
        <v>-1.4791458853992815E-3</v>
      </c>
      <c r="AX253" s="2">
        <v>68.432121192251003</v>
      </c>
      <c r="AY253" s="2">
        <v>0.41912312016900444</v>
      </c>
      <c r="AZ253" s="1">
        <v>6.1623973659388834E-3</v>
      </c>
      <c r="BA253" s="2">
        <v>68.635837266829995</v>
      </c>
      <c r="BB253" s="2">
        <v>0.62283919474799632</v>
      </c>
      <c r="BC253" s="1">
        <v>9.1576494552981572E-3</v>
      </c>
      <c r="BD253" s="2">
        <v>71.100713054276</v>
      </c>
      <c r="BE253" s="2">
        <v>3.0877149821940009</v>
      </c>
      <c r="BF253" s="1">
        <v>4.53988953541139E-2</v>
      </c>
      <c r="BG253" s="1"/>
      <c r="BH253" t="s">
        <v>156</v>
      </c>
      <c r="BI253" s="2">
        <v>65.748733239794007</v>
      </c>
      <c r="BJ253" s="2">
        <v>66.080584633497992</v>
      </c>
      <c r="BK253" s="2">
        <v>0.33185139370398531</v>
      </c>
      <c r="BL253" s="1">
        <v>5.0472667282224432E-3</v>
      </c>
      <c r="BM253" s="2">
        <v>65.814419825401004</v>
      </c>
      <c r="BN253" s="2">
        <v>6.5686585606997028E-2</v>
      </c>
      <c r="BO253" s="1">
        <v>9.9905477064371234E-4</v>
      </c>
      <c r="BP253" s="2">
        <v>65.720301214349007</v>
      </c>
      <c r="BQ253" s="2">
        <v>-2.8432025444999454E-2</v>
      </c>
      <c r="BR253" s="1">
        <v>-4.3243457393018104E-4</v>
      </c>
      <c r="BS253" s="2">
        <v>65.757766028668001</v>
      </c>
      <c r="BT253" s="2">
        <v>9.0327888739949458E-3</v>
      </c>
      <c r="BU253" s="1">
        <v>1.3738346624947456E-4</v>
      </c>
      <c r="BV253" s="2">
        <v>65.889042904572008</v>
      </c>
      <c r="BW253" s="2">
        <v>0.14030966477800177</v>
      </c>
      <c r="BX253" s="1">
        <v>2.1340284118672608E-3</v>
      </c>
      <c r="BY253" s="2">
        <v>66.445944248415003</v>
      </c>
      <c r="BZ253" s="2">
        <v>0.69721100862099661</v>
      </c>
      <c r="CA253" s="1">
        <v>1.0604174016222932E-2</v>
      </c>
      <c r="CC253" t="s">
        <v>156</v>
      </c>
      <c r="CE253" s="23">
        <v>68.012998072081999</v>
      </c>
      <c r="CF253" s="23">
        <v>65.100585690426001</v>
      </c>
      <c r="CG253" s="23">
        <v>-2.9124123816559973</v>
      </c>
      <c r="CH253" s="24">
        <v>-4.2821408616178697E-2</v>
      </c>
      <c r="CI253" s="2">
        <v>65.748733239794007</v>
      </c>
      <c r="CJ253" s="2">
        <v>64.875835934864995</v>
      </c>
      <c r="CK253" s="2">
        <v>-0.87289730492901185</v>
      </c>
      <c r="CL253" s="1">
        <v>-1.3276260422317859E-2</v>
      </c>
      <c r="CN253" s="25" t="s">
        <v>156</v>
      </c>
      <c r="CO253" s="27">
        <v>4.4233000000000001E-2</v>
      </c>
      <c r="CP253" s="27">
        <v>5.0473220000000003</v>
      </c>
      <c r="CQ253" s="28">
        <f t="shared" si="79"/>
        <v>-5.0683209597834367</v>
      </c>
      <c r="CR253" s="27">
        <f t="shared" si="80"/>
        <v>81.084765155572995</v>
      </c>
      <c r="CU253" s="30">
        <v>229</v>
      </c>
      <c r="CV253" s="30"/>
      <c r="CW253" s="34" t="s">
        <v>156</v>
      </c>
      <c r="CX253" s="34" t="s">
        <v>989</v>
      </c>
      <c r="CY253" s="34" t="s">
        <v>156</v>
      </c>
      <c r="CZ253" s="34" t="s">
        <v>989</v>
      </c>
      <c r="DA253" s="32"/>
      <c r="DB253" s="32"/>
      <c r="DC253" t="s">
        <v>156</v>
      </c>
      <c r="DD253">
        <v>410117</v>
      </c>
      <c r="DE253" t="s">
        <v>963</v>
      </c>
      <c r="DF253" s="30">
        <v>311</v>
      </c>
      <c r="DG253" s="39" t="s">
        <v>156</v>
      </c>
      <c r="DK253" s="30">
        <v>250</v>
      </c>
      <c r="DL253" s="30"/>
      <c r="DM253" s="32"/>
      <c r="DN253" s="32" t="s">
        <v>156</v>
      </c>
      <c r="DO253" s="41">
        <v>408801</v>
      </c>
    </row>
    <row r="254" spans="1:119" ht="15.75" x14ac:dyDescent="0.25">
      <c r="A254" t="s">
        <v>584</v>
      </c>
      <c r="B254" t="s">
        <v>166</v>
      </c>
      <c r="C254" s="52">
        <v>208.932942902246</v>
      </c>
      <c r="D254" s="52">
        <v>216.72924407227799</v>
      </c>
      <c r="E254" s="52">
        <v>7.7963011700319953</v>
      </c>
      <c r="F254" s="53">
        <v>3.7314848782270163E-2</v>
      </c>
      <c r="G254" s="45">
        <v>201.511727398754</v>
      </c>
      <c r="H254" s="45">
        <v>203.00028788991901</v>
      </c>
      <c r="I254" s="45">
        <v>1.4885604911650034</v>
      </c>
      <c r="J254" s="46">
        <v>7.3869670533835523E-3</v>
      </c>
      <c r="K254" s="47">
        <v>3</v>
      </c>
      <c r="L254" s="55">
        <f t="shared" si="71"/>
        <v>195.17612539875401</v>
      </c>
      <c r="M254" s="55">
        <f t="shared" si="72"/>
        <v>196.66468588991901</v>
      </c>
      <c r="N254" s="55">
        <f t="shared" si="73"/>
        <v>1.4885604911650034</v>
      </c>
      <c r="O254" s="56">
        <f t="shared" si="74"/>
        <v>7.6267550046082953E-3</v>
      </c>
      <c r="P254" s="54"/>
      <c r="Q254" s="42">
        <f t="shared" si="75"/>
        <v>290.9966042781121</v>
      </c>
      <c r="R254" s="42">
        <f t="shared" si="76"/>
        <v>301.855098562904</v>
      </c>
      <c r="S254" s="42">
        <f t="shared" si="77"/>
        <v>271.83645115155207</v>
      </c>
      <c r="T254" s="42">
        <f t="shared" si="78"/>
        <v>273.90968116580711</v>
      </c>
      <c r="AB254" t="s">
        <v>166</v>
      </c>
      <c r="AC254" s="2">
        <v>208.932942902246</v>
      </c>
      <c r="AD254" s="2">
        <v>210.62668297647301</v>
      </c>
      <c r="AE254" s="2">
        <v>1.6937400742270086</v>
      </c>
      <c r="AF254" s="1">
        <v>8.1066204816703478E-3</v>
      </c>
      <c r="AG254" s="2">
        <v>201.511727398754</v>
      </c>
      <c r="AH254" s="2">
        <v>201.95755887548199</v>
      </c>
      <c r="AI254" s="2">
        <v>0.44583147672798873</v>
      </c>
      <c r="AJ254" s="1">
        <v>2.2124343951742901E-3</v>
      </c>
      <c r="AM254" t="s">
        <v>166</v>
      </c>
      <c r="AN254" s="2">
        <v>208.932942902246</v>
      </c>
      <c r="AO254" s="2">
        <v>212.97307348888998</v>
      </c>
      <c r="AP254" s="2">
        <v>4.0401305866439827</v>
      </c>
      <c r="AQ254" s="1">
        <v>1.9336972573703943E-2</v>
      </c>
      <c r="AR254" s="2">
        <v>210.00240363367899</v>
      </c>
      <c r="AS254" s="2">
        <v>1.0694607314329971</v>
      </c>
      <c r="AT254" s="1">
        <v>5.1186793072328885E-3</v>
      </c>
      <c r="AU254" s="2">
        <v>209.50098745329402</v>
      </c>
      <c r="AV254" s="2">
        <v>0.56804455104801832</v>
      </c>
      <c r="AW254" s="1">
        <v>2.7187888284031436E-3</v>
      </c>
      <c r="AX254" s="2">
        <v>209.62834900826601</v>
      </c>
      <c r="AY254" s="2">
        <v>0.69540610602001607</v>
      </c>
      <c r="AZ254" s="1">
        <v>3.3283698413484634E-3</v>
      </c>
      <c r="BA254" s="2">
        <v>210.37962856231601</v>
      </c>
      <c r="BB254" s="2">
        <v>1.4466856600700169</v>
      </c>
      <c r="BC254" s="1">
        <v>6.9241625565331817E-3</v>
      </c>
      <c r="BD254" s="2">
        <v>217.73366209097202</v>
      </c>
      <c r="BE254" s="2">
        <v>8.8007191887260205</v>
      </c>
      <c r="BF254" s="1">
        <v>4.2122219054960788E-2</v>
      </c>
      <c r="BG254" s="1"/>
      <c r="BH254" t="s">
        <v>166</v>
      </c>
      <c r="BI254" s="2">
        <v>201.511727398754</v>
      </c>
      <c r="BJ254" s="2">
        <v>202.47195653389099</v>
      </c>
      <c r="BK254" s="2">
        <v>0.96022913513698427</v>
      </c>
      <c r="BL254" s="1">
        <v>4.7651278043826725E-3</v>
      </c>
      <c r="BM254" s="2">
        <v>201.773453335326</v>
      </c>
      <c r="BN254" s="2">
        <v>0.26172593657199172</v>
      </c>
      <c r="BO254" s="1">
        <v>1.2988124311697506E-3</v>
      </c>
      <c r="BP254" s="2">
        <v>201.67225368505299</v>
      </c>
      <c r="BQ254" s="2">
        <v>0.16052628629898891</v>
      </c>
      <c r="BR254" s="1">
        <v>7.9661014458646086E-4</v>
      </c>
      <c r="BS254" s="2">
        <v>201.439859788343</v>
      </c>
      <c r="BT254" s="2">
        <v>-7.1867610411004534E-2</v>
      </c>
      <c r="BU254" s="1">
        <v>-3.5664232220486094E-4</v>
      </c>
      <c r="BV254" s="2">
        <v>201.852861126915</v>
      </c>
      <c r="BW254" s="2">
        <v>0.34113372816099741</v>
      </c>
      <c r="BX254" s="1">
        <v>1.6928728296093536E-3</v>
      </c>
      <c r="BY254" s="2">
        <v>203.47061272227901</v>
      </c>
      <c r="BZ254" s="2">
        <v>1.9588853235250099</v>
      </c>
      <c r="CA254" s="1">
        <v>9.7209494892014012E-3</v>
      </c>
      <c r="CC254" t="s">
        <v>166</v>
      </c>
      <c r="CE254" s="23">
        <v>208.932942902246</v>
      </c>
      <c r="CF254" s="23">
        <v>209.779293259659</v>
      </c>
      <c r="CG254" s="23">
        <v>0.84635035741300157</v>
      </c>
      <c r="CH254" s="24">
        <v>4.0508229370462929E-3</v>
      </c>
      <c r="CI254" s="2">
        <v>201.511727398754</v>
      </c>
      <c r="CJ254" s="2">
        <v>201.59081854153698</v>
      </c>
      <c r="CK254" s="2">
        <v>7.9091142782971247E-2</v>
      </c>
      <c r="CL254" s="1">
        <v>3.9248903179944794E-4</v>
      </c>
      <c r="CN254" s="25" t="s">
        <v>166</v>
      </c>
      <c r="CO254" s="27">
        <v>4.2598999999999998E-2</v>
      </c>
      <c r="CP254" s="27">
        <v>6.2930029999999997</v>
      </c>
      <c r="CQ254" s="28">
        <f t="shared" si="79"/>
        <v>-6.3331041856995185</v>
      </c>
      <c r="CR254" s="27">
        <f t="shared" si="80"/>
        <v>74.407576595487001</v>
      </c>
      <c r="CU254" s="30">
        <v>239</v>
      </c>
      <c r="CV254" s="30"/>
      <c r="CW254" s="34" t="s">
        <v>166</v>
      </c>
      <c r="CX254" s="34" t="s">
        <v>989</v>
      </c>
      <c r="CY254" s="34" t="s">
        <v>166</v>
      </c>
      <c r="CZ254" s="34" t="s">
        <v>989</v>
      </c>
      <c r="DA254" s="32"/>
      <c r="DB254" s="32"/>
      <c r="DC254" t="s">
        <v>166</v>
      </c>
      <c r="DD254">
        <v>717991</v>
      </c>
      <c r="DE254" t="s">
        <v>963</v>
      </c>
      <c r="DF254" s="30">
        <v>312</v>
      </c>
      <c r="DG254" s="39" t="s">
        <v>166</v>
      </c>
      <c r="DK254" s="30">
        <v>259</v>
      </c>
      <c r="DL254" s="30"/>
      <c r="DM254" s="32"/>
      <c r="DN254" s="32" t="s">
        <v>166</v>
      </c>
      <c r="DO254" s="41">
        <v>712337</v>
      </c>
    </row>
    <row r="255" spans="1:119" ht="15.75" x14ac:dyDescent="0.25">
      <c r="A255" t="s">
        <v>585</v>
      </c>
      <c r="B255" t="s">
        <v>167</v>
      </c>
      <c r="C255" s="52">
        <v>262.03845131726001</v>
      </c>
      <c r="D255" s="52">
        <v>269.594310321546</v>
      </c>
      <c r="E255" s="52">
        <v>7.5558590042859919</v>
      </c>
      <c r="F255" s="53">
        <v>2.8834924669654011E-2</v>
      </c>
      <c r="G255" s="45">
        <v>248.34880101624799</v>
      </c>
      <c r="H255" s="45">
        <v>249.55871763382399</v>
      </c>
      <c r="I255" s="45">
        <v>1.209916617575999</v>
      </c>
      <c r="J255" s="46">
        <v>4.8718440057894273E-3</v>
      </c>
      <c r="K255" s="47">
        <v>3</v>
      </c>
      <c r="L255" s="55">
        <f t="shared" si="71"/>
        <v>239.742877016248</v>
      </c>
      <c r="M255" s="55">
        <f t="shared" si="72"/>
        <v>240.952793633824</v>
      </c>
      <c r="N255" s="55">
        <f t="shared" si="73"/>
        <v>1.209916617575999</v>
      </c>
      <c r="O255" s="56">
        <f t="shared" si="74"/>
        <v>5.0467260284608991E-3</v>
      </c>
      <c r="P255" s="54"/>
      <c r="Q255" s="42">
        <f t="shared" si="75"/>
        <v>297.00348340454326</v>
      </c>
      <c r="R255" s="42">
        <f t="shared" si="76"/>
        <v>305.56755647513813</v>
      </c>
      <c r="S255" s="42">
        <f t="shared" si="77"/>
        <v>271.73290498898075</v>
      </c>
      <c r="T255" s="42">
        <f t="shared" si="78"/>
        <v>273.10426651337792</v>
      </c>
      <c r="AB255" t="s">
        <v>167</v>
      </c>
      <c r="AC255" s="2">
        <v>262.03845131726001</v>
      </c>
      <c r="AD255" s="2">
        <v>264.25263209400902</v>
      </c>
      <c r="AE255" s="2">
        <v>2.2141807767490036</v>
      </c>
      <c r="AF255" s="1">
        <v>8.4498315633388093E-3</v>
      </c>
      <c r="AG255" s="2">
        <v>248.34880101624799</v>
      </c>
      <c r="AH255" s="2">
        <v>248.922172363024</v>
      </c>
      <c r="AI255" s="2">
        <v>0.57337134677601398</v>
      </c>
      <c r="AJ255" s="1">
        <v>2.3087341047340177E-3</v>
      </c>
      <c r="AM255" t="s">
        <v>167</v>
      </c>
      <c r="AN255" s="2">
        <v>262.03845131726001</v>
      </c>
      <c r="AO255" s="2">
        <v>266.18575539791698</v>
      </c>
      <c r="AP255" s="2">
        <v>4.1473040806569657</v>
      </c>
      <c r="AQ255" s="1">
        <v>1.5827082093519417E-2</v>
      </c>
      <c r="AR255" s="2">
        <v>263.02559921650004</v>
      </c>
      <c r="AS255" s="2">
        <v>0.98714789924002844</v>
      </c>
      <c r="AT255" s="1">
        <v>3.7671871982056962E-3</v>
      </c>
      <c r="AU255" s="2">
        <v>262.60844579847998</v>
      </c>
      <c r="AV255" s="2">
        <v>0.56999448121996465</v>
      </c>
      <c r="AW255" s="1">
        <v>2.1752322163202317E-3</v>
      </c>
      <c r="AX255" s="2">
        <v>262.94426090961304</v>
      </c>
      <c r="AY255" s="2">
        <v>0.90580959235302316</v>
      </c>
      <c r="AZ255" s="1">
        <v>3.4567812006197698E-3</v>
      </c>
      <c r="BA255" s="2">
        <v>263.484653524321</v>
      </c>
      <c r="BB255" s="2">
        <v>1.4462022070609919</v>
      </c>
      <c r="BC255" s="1">
        <v>5.5190457728282764E-3</v>
      </c>
      <c r="BD255" s="2">
        <v>270.82643027005201</v>
      </c>
      <c r="BE255" s="2">
        <v>8.7879789527920025</v>
      </c>
      <c r="BF255" s="1">
        <v>3.3536982487169638E-2</v>
      </c>
      <c r="BG255" s="1"/>
      <c r="BH255" t="s">
        <v>167</v>
      </c>
      <c r="BI255" s="2">
        <v>248.34880101624799</v>
      </c>
      <c r="BJ255" s="2">
        <v>249.29060387933001</v>
      </c>
      <c r="BK255" s="2">
        <v>0.94180286308201744</v>
      </c>
      <c r="BL255" s="1">
        <v>3.7922585461582351E-3</v>
      </c>
      <c r="BM255" s="2">
        <v>248.563616743464</v>
      </c>
      <c r="BN255" s="2">
        <v>0.21481572721600628</v>
      </c>
      <c r="BO255" s="1">
        <v>8.6497589816007271E-4</v>
      </c>
      <c r="BP255" s="2">
        <v>248.50987600841</v>
      </c>
      <c r="BQ255" s="2">
        <v>0.16107499216201404</v>
      </c>
      <c r="BR255" s="1">
        <v>6.4858373184364948E-4</v>
      </c>
      <c r="BS255" s="2">
        <v>248.232241057707</v>
      </c>
      <c r="BT255" s="2">
        <v>-0.11655995854098933</v>
      </c>
      <c r="BU255" s="1">
        <v>-4.6933972728687947E-4</v>
      </c>
      <c r="BV255" s="2">
        <v>248.65072563508201</v>
      </c>
      <c r="BW255" s="2">
        <v>0.30192461883402189</v>
      </c>
      <c r="BX255" s="1">
        <v>1.2157281114244991E-3</v>
      </c>
      <c r="BY255" s="2">
        <v>250.173649371631</v>
      </c>
      <c r="BZ255" s="2">
        <v>1.8248483553830113</v>
      </c>
      <c r="CA255" s="1">
        <v>7.3479249664814058E-3</v>
      </c>
      <c r="CC255" t="s">
        <v>167</v>
      </c>
      <c r="CE255" s="23">
        <v>262.03845131726001</v>
      </c>
      <c r="CF255" s="23">
        <v>262.29518583959998</v>
      </c>
      <c r="CG255" s="23">
        <v>0.25673452233996841</v>
      </c>
      <c r="CH255" s="24">
        <v>9.7975896685914251E-4</v>
      </c>
      <c r="CI255" s="2">
        <v>248.34880101624799</v>
      </c>
      <c r="CJ255" s="2">
        <v>248.22311955684</v>
      </c>
      <c r="CK255" s="2">
        <v>-0.12568145940798559</v>
      </c>
      <c r="CL255" s="1">
        <v>-5.0606831558555815E-4</v>
      </c>
      <c r="CN255" s="25" t="s">
        <v>167</v>
      </c>
      <c r="CO255" s="27">
        <v>5.2663000000000001E-2</v>
      </c>
      <c r="CP255" s="27">
        <v>8.5532609999999991</v>
      </c>
      <c r="CQ255" s="28">
        <f t="shared" si="79"/>
        <v>-8.5888014752116693</v>
      </c>
      <c r="CR255" s="27">
        <f t="shared" si="80"/>
        <v>73.056795974753015</v>
      </c>
      <c r="CU255" s="30">
        <v>241</v>
      </c>
      <c r="CV255" s="30"/>
      <c r="CW255" s="38" t="s">
        <v>167</v>
      </c>
      <c r="CX255" s="38" t="s">
        <v>989</v>
      </c>
      <c r="CY255" s="34" t="s">
        <v>167</v>
      </c>
      <c r="CZ255" s="34" t="s">
        <v>989</v>
      </c>
      <c r="DA255" s="32"/>
      <c r="DB255" s="32"/>
      <c r="DC255" t="s">
        <v>167</v>
      </c>
      <c r="DD255">
        <v>882274</v>
      </c>
      <c r="DE255" t="s">
        <v>963</v>
      </c>
      <c r="DF255" s="30">
        <v>313</v>
      </c>
      <c r="DG255" s="39" t="s">
        <v>167</v>
      </c>
      <c r="DK255" s="30">
        <v>260</v>
      </c>
      <c r="DL255" s="30"/>
      <c r="DM255" s="32"/>
      <c r="DN255" s="32" t="s">
        <v>167</v>
      </c>
      <c r="DO255" s="41">
        <v>873430</v>
      </c>
    </row>
    <row r="256" spans="1:119" ht="15.75" x14ac:dyDescent="0.25">
      <c r="A256" t="s">
        <v>586</v>
      </c>
      <c r="B256" t="s">
        <v>168</v>
      </c>
      <c r="C256" s="52">
        <v>117.028633196545</v>
      </c>
      <c r="D256" s="52">
        <v>121.603489385462</v>
      </c>
      <c r="E256" s="52">
        <v>4.5748561889169963</v>
      </c>
      <c r="F256" s="53">
        <v>3.9091768090922713E-2</v>
      </c>
      <c r="G256" s="45">
        <v>116.787568510257</v>
      </c>
      <c r="H256" s="45">
        <v>117.68778528781</v>
      </c>
      <c r="I256" s="45">
        <v>0.90021677755299834</v>
      </c>
      <c r="J256" s="46">
        <v>7.708155834017006E-3</v>
      </c>
      <c r="K256" s="47">
        <v>4</v>
      </c>
      <c r="L256" s="55">
        <f t="shared" si="71"/>
        <v>110.582473510257</v>
      </c>
      <c r="M256" s="55">
        <f t="shared" si="72"/>
        <v>111.48269028781</v>
      </c>
      <c r="N256" s="55">
        <f t="shared" si="73"/>
        <v>0.90021677755299834</v>
      </c>
      <c r="O256" s="56">
        <f t="shared" si="74"/>
        <v>8.1406822345088826E-3</v>
      </c>
      <c r="P256" s="54"/>
      <c r="Q256" s="42">
        <f t="shared" si="75"/>
        <v>192.83843630892903</v>
      </c>
      <c r="R256" s="42">
        <f t="shared" si="76"/>
        <v>200.37683174013387</v>
      </c>
      <c r="S256" s="42">
        <f t="shared" si="77"/>
        <v>182.21652848903892</v>
      </c>
      <c r="T256" s="42">
        <f t="shared" si="78"/>
        <v>183.69989534534352</v>
      </c>
      <c r="AB256" t="s">
        <v>168</v>
      </c>
      <c r="AC256" s="2">
        <v>117.028633196545</v>
      </c>
      <c r="AD256" s="2">
        <v>119.281976783351</v>
      </c>
      <c r="AE256" s="2">
        <v>2.2533435868059968</v>
      </c>
      <c r="AF256" s="1">
        <v>1.9254634744145002E-2</v>
      </c>
      <c r="AG256" s="2">
        <v>116.787568510257</v>
      </c>
      <c r="AH256" s="2">
        <v>117.406691253264</v>
      </c>
      <c r="AI256" s="2">
        <v>0.61912274300699721</v>
      </c>
      <c r="AJ256" s="1">
        <v>5.3012726517430841E-3</v>
      </c>
      <c r="AM256" t="s">
        <v>168</v>
      </c>
      <c r="AN256" s="2">
        <v>117.028633196545</v>
      </c>
      <c r="AO256" s="2">
        <v>120.70009201228399</v>
      </c>
      <c r="AP256" s="2">
        <v>3.6714588157389869</v>
      </c>
      <c r="AQ256" s="1">
        <v>3.1372312189384591E-2</v>
      </c>
      <c r="AR256" s="2">
        <v>118.04509596479801</v>
      </c>
      <c r="AS256" s="2">
        <v>1.0164627682530067</v>
      </c>
      <c r="AT256" s="1">
        <v>8.6855903592917925E-3</v>
      </c>
      <c r="AU256" s="2">
        <v>116.897408269786</v>
      </c>
      <c r="AV256" s="2">
        <v>-0.13122492675900332</v>
      </c>
      <c r="AW256" s="1">
        <v>-1.1213061553800787E-3</v>
      </c>
      <c r="AX256" s="2">
        <v>117.59080158620999</v>
      </c>
      <c r="AY256" s="2">
        <v>0.56216838966498983</v>
      </c>
      <c r="AZ256" s="1">
        <v>4.8036824348862564E-3</v>
      </c>
      <c r="BA256" s="2">
        <v>118.493964466379</v>
      </c>
      <c r="BB256" s="2">
        <v>1.465331269833996</v>
      </c>
      <c r="BC256" s="1">
        <v>1.2521134613039782E-2</v>
      </c>
      <c r="BD256" s="2">
        <v>124.673088811841</v>
      </c>
      <c r="BE256" s="2">
        <v>7.6444556152959962</v>
      </c>
      <c r="BF256" s="1">
        <v>6.5321241532894203E-2</v>
      </c>
      <c r="BG256" s="1"/>
      <c r="BH256" t="s">
        <v>168</v>
      </c>
      <c r="BI256" s="2">
        <v>116.787568510257</v>
      </c>
      <c r="BJ256" s="2">
        <v>117.72156924735799</v>
      </c>
      <c r="BK256" s="2">
        <v>0.93400073710098752</v>
      </c>
      <c r="BL256" s="1">
        <v>7.9974328519302786E-3</v>
      </c>
      <c r="BM256" s="2">
        <v>117.054811390734</v>
      </c>
      <c r="BN256" s="2">
        <v>0.26724288047699929</v>
      </c>
      <c r="BO256" s="1">
        <v>2.2882819112166751E-3</v>
      </c>
      <c r="BP256" s="2">
        <v>116.750482417947</v>
      </c>
      <c r="BQ256" s="2">
        <v>-3.708609231000537E-2</v>
      </c>
      <c r="BR256" s="1">
        <v>-3.1755171190800364E-4</v>
      </c>
      <c r="BS256" s="2">
        <v>116.803053504472</v>
      </c>
      <c r="BT256" s="2">
        <v>1.5484994215000825E-2</v>
      </c>
      <c r="BU256" s="1">
        <v>1.3259111746676049E-4</v>
      </c>
      <c r="BV256" s="2">
        <v>117.16736448974</v>
      </c>
      <c r="BW256" s="2">
        <v>0.37979597948299215</v>
      </c>
      <c r="BX256" s="1">
        <v>3.2520240324177664E-3</v>
      </c>
      <c r="BY256" s="2">
        <v>118.642379643978</v>
      </c>
      <c r="BZ256" s="2">
        <v>1.8548111337210003</v>
      </c>
      <c r="CA256" s="1">
        <v>1.5881922685616143E-2</v>
      </c>
      <c r="CC256" t="s">
        <v>168</v>
      </c>
      <c r="CE256" s="23">
        <v>117.028633196545</v>
      </c>
      <c r="CF256" s="23">
        <v>114.85281115379701</v>
      </c>
      <c r="CG256" s="23">
        <v>-2.1758220427479955</v>
      </c>
      <c r="CH256" s="24">
        <v>-1.859221955616441E-2</v>
      </c>
      <c r="CI256" s="2">
        <v>116.787568510257</v>
      </c>
      <c r="CJ256" s="2">
        <v>116.08280316161201</v>
      </c>
      <c r="CK256" s="2">
        <v>-0.7047653486449974</v>
      </c>
      <c r="CL256" s="1">
        <v>-6.0345921884922245E-3</v>
      </c>
      <c r="CN256" s="25" t="s">
        <v>168</v>
      </c>
      <c r="CO256" s="27">
        <v>5.6249E-2</v>
      </c>
      <c r="CP256" s="27">
        <v>6.1488459999999998</v>
      </c>
      <c r="CQ256" s="28">
        <f t="shared" si="79"/>
        <v>-6.2025972369883986</v>
      </c>
      <c r="CR256" s="27">
        <f t="shared" si="80"/>
        <v>77.712988922365</v>
      </c>
      <c r="CU256" s="30">
        <v>242</v>
      </c>
      <c r="CV256" s="30"/>
      <c r="CW256" s="34" t="s">
        <v>168</v>
      </c>
      <c r="CX256" s="34" t="s">
        <v>989</v>
      </c>
      <c r="CY256" s="34" t="s">
        <v>168</v>
      </c>
      <c r="CZ256" s="34" t="s">
        <v>989</v>
      </c>
      <c r="DA256" s="32"/>
      <c r="DB256" s="32"/>
      <c r="DC256" t="s">
        <v>168</v>
      </c>
      <c r="DD256">
        <v>606874</v>
      </c>
      <c r="DE256" t="s">
        <v>963</v>
      </c>
      <c r="DF256" s="30">
        <v>314</v>
      </c>
      <c r="DG256" s="39" t="s">
        <v>168</v>
      </c>
      <c r="DK256" s="30">
        <v>261</v>
      </c>
      <c r="DL256" s="30"/>
      <c r="DM256" s="32"/>
      <c r="DN256" s="32" t="s">
        <v>168</v>
      </c>
      <c r="DO256" s="41">
        <v>603205</v>
      </c>
    </row>
    <row r="257" spans="1:119" ht="15.75" x14ac:dyDescent="0.25">
      <c r="A257" t="s">
        <v>587</v>
      </c>
      <c r="B257" t="s">
        <v>172</v>
      </c>
      <c r="C257" s="52">
        <v>98.906692970465997</v>
      </c>
      <c r="D257" s="52">
        <v>101.2473284493</v>
      </c>
      <c r="E257" s="52">
        <v>2.3406354788340025</v>
      </c>
      <c r="F257" s="53">
        <v>2.366508684637679E-2</v>
      </c>
      <c r="G257" s="45">
        <v>115.31165400043299</v>
      </c>
      <c r="H257" s="45">
        <v>114.949227174539</v>
      </c>
      <c r="I257" s="45">
        <v>-0.36242682589399067</v>
      </c>
      <c r="J257" s="46">
        <v>-3.1430199231434991E-3</v>
      </c>
      <c r="K257" s="47">
        <v>4</v>
      </c>
      <c r="L257" s="55">
        <f t="shared" si="71"/>
        <v>108.244812000433</v>
      </c>
      <c r="M257" s="55">
        <f t="shared" si="72"/>
        <v>107.88238517453901</v>
      </c>
      <c r="N257" s="55">
        <f t="shared" si="73"/>
        <v>-0.36242682589399067</v>
      </c>
      <c r="O257" s="56">
        <f t="shared" si="74"/>
        <v>-3.3482142857113643E-3</v>
      </c>
      <c r="P257" s="54"/>
      <c r="Q257" s="42">
        <f t="shared" si="75"/>
        <v>151.67039755268388</v>
      </c>
      <c r="R257" s="42">
        <f t="shared" si="76"/>
        <v>155.25969068279264</v>
      </c>
      <c r="S257" s="42">
        <f t="shared" si="77"/>
        <v>165.99011832317103</v>
      </c>
      <c r="T257" s="42">
        <f t="shared" si="78"/>
        <v>165.43434783771448</v>
      </c>
      <c r="AB257" t="s">
        <v>172</v>
      </c>
      <c r="AC257" s="2">
        <v>98.906692970465997</v>
      </c>
      <c r="AD257" s="2">
        <v>101.199783001871</v>
      </c>
      <c r="AE257" s="2">
        <v>2.2930900314050007</v>
      </c>
      <c r="AF257" s="1">
        <v>2.3184376734643509E-2</v>
      </c>
      <c r="AG257" s="2">
        <v>115.31165400043299</v>
      </c>
      <c r="AH257" s="2">
        <v>115.31165400043299</v>
      </c>
      <c r="AI257" s="2">
        <v>0</v>
      </c>
      <c r="AJ257" s="1">
        <v>0</v>
      </c>
      <c r="AM257" t="s">
        <v>172</v>
      </c>
      <c r="AN257" s="2">
        <v>98.906692970465997</v>
      </c>
      <c r="AO257" s="2">
        <v>101.351690095354</v>
      </c>
      <c r="AP257" s="2">
        <v>2.4449971248880047</v>
      </c>
      <c r="AQ257" s="1">
        <v>2.4720239363559476E-2</v>
      </c>
      <c r="AR257" s="2">
        <v>99.331104040585998</v>
      </c>
      <c r="AS257" s="2">
        <v>0.42441107012000145</v>
      </c>
      <c r="AT257" s="1">
        <v>4.2910247767229725E-3</v>
      </c>
      <c r="AU257" s="2">
        <v>99.080175695297001</v>
      </c>
      <c r="AV257" s="2">
        <v>0.17348272483100402</v>
      </c>
      <c r="AW257" s="1">
        <v>1.7540038962055558E-3</v>
      </c>
      <c r="AX257" s="2">
        <v>99.394304144059006</v>
      </c>
      <c r="AY257" s="2">
        <v>0.48761117359300954</v>
      </c>
      <c r="AZ257" s="1">
        <v>4.9300119026182846E-3</v>
      </c>
      <c r="BA257" s="2">
        <v>99.610547511279009</v>
      </c>
      <c r="BB257" s="2">
        <v>0.70385454081301191</v>
      </c>
      <c r="BC257" s="1">
        <v>7.1163489514626289E-3</v>
      </c>
      <c r="BD257" s="2">
        <v>103.65014435537701</v>
      </c>
      <c r="BE257" s="2">
        <v>4.7434513849110118</v>
      </c>
      <c r="BF257" s="1">
        <v>4.7958851342117248E-2</v>
      </c>
      <c r="BG257" s="1"/>
      <c r="BH257" t="s">
        <v>172</v>
      </c>
      <c r="BI257" s="2">
        <v>115.31165400043299</v>
      </c>
      <c r="BJ257" s="2">
        <v>115.190845058468</v>
      </c>
      <c r="BK257" s="2">
        <v>-0.12080894196499514</v>
      </c>
      <c r="BL257" s="1">
        <v>-1.0476733077173753E-3</v>
      </c>
      <c r="BM257" s="2">
        <v>115.31165400043299</v>
      </c>
      <c r="BN257" s="2">
        <v>0</v>
      </c>
      <c r="BO257" s="1">
        <v>0</v>
      </c>
      <c r="BP257" s="2">
        <v>115.31165400043299</v>
      </c>
      <c r="BQ257" s="2">
        <v>0</v>
      </c>
      <c r="BR257" s="1">
        <v>0</v>
      </c>
      <c r="BS257" s="2">
        <v>115.190845058468</v>
      </c>
      <c r="BT257" s="2">
        <v>-0.12080894196499514</v>
      </c>
      <c r="BU257" s="1">
        <v>-1.0476733077173753E-3</v>
      </c>
      <c r="BV257" s="2">
        <v>115.31165400043299</v>
      </c>
      <c r="BW257" s="2">
        <v>0</v>
      </c>
      <c r="BX257" s="1">
        <v>0</v>
      </c>
      <c r="BY257" s="2">
        <v>114.949227174539</v>
      </c>
      <c r="BZ257" s="2">
        <v>-0.36242682589399067</v>
      </c>
      <c r="CA257" s="1">
        <v>-3.1430199231434991E-3</v>
      </c>
      <c r="CC257" t="s">
        <v>172</v>
      </c>
      <c r="CE257" s="23">
        <v>98.906692970465997</v>
      </c>
      <c r="CF257" s="23">
        <v>96.313822419109997</v>
      </c>
      <c r="CG257" s="23">
        <v>-2.5928705513560004</v>
      </c>
      <c r="CH257" s="24">
        <v>-2.6215319443854461E-2</v>
      </c>
      <c r="CI257" s="2">
        <v>115.31165400043299</v>
      </c>
      <c r="CJ257" s="2">
        <v>115.190845058468</v>
      </c>
      <c r="CK257" s="2">
        <v>-0.12080894196499514</v>
      </c>
      <c r="CL257" s="1">
        <v>-1.0476733077173753E-3</v>
      </c>
      <c r="CN257" s="25" t="s">
        <v>172</v>
      </c>
      <c r="CO257" s="27">
        <v>0</v>
      </c>
      <c r="CP257" s="27">
        <v>7.0668420000000003</v>
      </c>
      <c r="CQ257" s="28">
        <f t="shared" si="79"/>
        <v>-7.0508266394546553</v>
      </c>
      <c r="CR257" s="27">
        <f t="shared" si="80"/>
        <v>62.150260186415998</v>
      </c>
      <c r="CU257" s="30">
        <v>245</v>
      </c>
      <c r="CV257" s="30"/>
      <c r="CW257" s="34" t="s">
        <v>172</v>
      </c>
      <c r="CX257" s="34" t="s">
        <v>989</v>
      </c>
      <c r="CY257" s="34" t="s">
        <v>172</v>
      </c>
      <c r="CZ257" s="34" t="s">
        <v>989</v>
      </c>
      <c r="DA257" s="32"/>
      <c r="DB257" s="32"/>
      <c r="DC257" t="s">
        <v>172</v>
      </c>
      <c r="DD257">
        <v>652116</v>
      </c>
      <c r="DE257" t="s">
        <v>963</v>
      </c>
      <c r="DF257" s="30">
        <v>315</v>
      </c>
      <c r="DG257" s="39" t="s">
        <v>172</v>
      </c>
      <c r="DK257" s="30">
        <v>264</v>
      </c>
      <c r="DL257" s="30"/>
      <c r="DM257" s="32"/>
      <c r="DN257" s="32" t="s">
        <v>172</v>
      </c>
      <c r="DO257" s="41">
        <v>648264</v>
      </c>
    </row>
    <row r="258" spans="1:119" ht="15.75" x14ac:dyDescent="0.25">
      <c r="B258" t="s">
        <v>174</v>
      </c>
      <c r="C258" s="52">
        <v>132.79955637315899</v>
      </c>
      <c r="D258" s="52">
        <v>135.72042274521701</v>
      </c>
      <c r="E258" s="52">
        <v>2.9208663720580148</v>
      </c>
      <c r="F258" s="53">
        <v>2.1994549167397449E-2</v>
      </c>
      <c r="G258" s="45">
        <v>125.506856270729</v>
      </c>
      <c r="H258" s="45">
        <v>125.85822415499</v>
      </c>
      <c r="I258" s="45">
        <v>0.35136788426099486</v>
      </c>
      <c r="J258" s="46">
        <v>2.7995911514432674E-3</v>
      </c>
      <c r="K258" s="47">
        <v>4</v>
      </c>
      <c r="L258" s="55">
        <f t="shared" si="71"/>
        <v>120.429674270729</v>
      </c>
      <c r="M258" s="55">
        <f t="shared" si="72"/>
        <v>120.78104215498999</v>
      </c>
      <c r="N258" s="55">
        <f t="shared" si="73"/>
        <v>0.35136788426099486</v>
      </c>
      <c r="O258" s="56">
        <f t="shared" si="74"/>
        <v>2.9176188210150835E-3</v>
      </c>
      <c r="P258" s="54"/>
      <c r="Q258" s="42">
        <f t="shared" si="75"/>
        <v>247.51239219878406</v>
      </c>
      <c r="R258" s="42">
        <f t="shared" si="76"/>
        <v>252.95631567854036</v>
      </c>
      <c r="S258" s="42">
        <f t="shared" si="77"/>
        <v>224.45735200131398</v>
      </c>
      <c r="T258" s="42">
        <f t="shared" si="78"/>
        <v>225.11223299602821</v>
      </c>
      <c r="AB258" t="s">
        <v>174</v>
      </c>
      <c r="AC258" s="2">
        <v>132.79955637315899</v>
      </c>
      <c r="AD258" s="2">
        <v>134.293821751004</v>
      </c>
      <c r="AE258" s="2">
        <v>1.4942653778450108</v>
      </c>
      <c r="AF258" s="1">
        <v>1.1252035915287339E-2</v>
      </c>
      <c r="AG258" s="2">
        <v>125.506856270729</v>
      </c>
      <c r="AH258" s="2">
        <v>125.899670113222</v>
      </c>
      <c r="AI258" s="2">
        <v>0.39281384249299833</v>
      </c>
      <c r="AJ258" s="1">
        <v>3.1298197896508966E-3</v>
      </c>
      <c r="AM258" t="s">
        <v>174</v>
      </c>
      <c r="AN258" s="2">
        <v>132.79955637315899</v>
      </c>
      <c r="AO258" s="2">
        <v>135.670919717083</v>
      </c>
      <c r="AP258" s="2">
        <v>2.8713633439240027</v>
      </c>
      <c r="AQ258" s="1">
        <v>2.1621784156082867E-2</v>
      </c>
      <c r="AR258" s="2">
        <v>133.41127907121799</v>
      </c>
      <c r="AS258" s="2">
        <v>0.61172269805899759</v>
      </c>
      <c r="AT258" s="1">
        <v>4.6063610057558669E-3</v>
      </c>
      <c r="AU258" s="2">
        <v>132.716656228723</v>
      </c>
      <c r="AV258" s="2">
        <v>-8.2900144435996026E-2</v>
      </c>
      <c r="AW258" s="1">
        <v>-6.2425016091960026E-4</v>
      </c>
      <c r="AX258" s="2">
        <v>133.34755201920601</v>
      </c>
      <c r="AY258" s="2">
        <v>0.54799564604701345</v>
      </c>
      <c r="AZ258" s="1">
        <v>4.1264870230980121E-3</v>
      </c>
      <c r="BA258" s="2">
        <v>133.71380986796299</v>
      </c>
      <c r="BB258" s="2">
        <v>0.91425349480400087</v>
      </c>
      <c r="BC258" s="1">
        <v>6.8844619648803793E-3</v>
      </c>
      <c r="BD258" s="2">
        <v>138.117517166515</v>
      </c>
      <c r="BE258" s="2">
        <v>5.3179607933560078</v>
      </c>
      <c r="BF258" s="1">
        <v>4.00450192650708E-2</v>
      </c>
      <c r="BG258" s="1"/>
      <c r="BH258" t="s">
        <v>174</v>
      </c>
      <c r="BI258" s="2">
        <v>125.506856270729</v>
      </c>
      <c r="BJ258" s="2">
        <v>126.19877001857901</v>
      </c>
      <c r="BK258" s="2">
        <v>0.69191374785000903</v>
      </c>
      <c r="BL258" s="1">
        <v>5.5129557731690131E-3</v>
      </c>
      <c r="BM258" s="2">
        <v>125.644008534373</v>
      </c>
      <c r="BN258" s="2">
        <v>0.13715226364399768</v>
      </c>
      <c r="BO258" s="1">
        <v>1.0927870215165659E-3</v>
      </c>
      <c r="BP258" s="2">
        <v>125.483425191466</v>
      </c>
      <c r="BQ258" s="2">
        <v>-2.3431079263005472E-2</v>
      </c>
      <c r="BR258" s="1">
        <v>-1.8669162752720563E-4</v>
      </c>
      <c r="BS258" s="2">
        <v>125.46377705914099</v>
      </c>
      <c r="BT258" s="2">
        <v>-4.3079211588008093E-2</v>
      </c>
      <c r="BU258" s="1">
        <v>-3.4324189823608169E-4</v>
      </c>
      <c r="BV258" s="2">
        <v>125.70561857203899</v>
      </c>
      <c r="BW258" s="2">
        <v>0.19876230130998351</v>
      </c>
      <c r="BX258" s="1">
        <v>1.5836768381899094E-3</v>
      </c>
      <c r="BY258" s="2">
        <v>126.670024098702</v>
      </c>
      <c r="BZ258" s="2">
        <v>1.1631678279729982</v>
      </c>
      <c r="CA258" s="1">
        <v>9.2677632325037767E-3</v>
      </c>
      <c r="CC258" t="s">
        <v>174</v>
      </c>
      <c r="CE258" s="23">
        <v>132.79955637315899</v>
      </c>
      <c r="CF258" s="23">
        <v>131.50074710747299</v>
      </c>
      <c r="CG258" s="23">
        <v>-1.2988092656860033</v>
      </c>
      <c r="CH258" s="24">
        <v>-9.7802229251159941E-3</v>
      </c>
      <c r="CI258" s="2">
        <v>125.506856270729</v>
      </c>
      <c r="CJ258" s="2">
        <v>125.03947638161901</v>
      </c>
      <c r="CK258" s="2">
        <v>-0.46737988910999206</v>
      </c>
      <c r="CL258" s="1">
        <v>-3.7239390978116267E-3</v>
      </c>
      <c r="CN258" s="25" t="s">
        <v>174</v>
      </c>
      <c r="CO258" s="27">
        <v>4.1617000000000001E-2</v>
      </c>
      <c r="CP258" s="27">
        <v>5.0355650000000001</v>
      </c>
      <c r="CQ258" s="28">
        <f t="shared" si="79"/>
        <v>-5.0492882701095203</v>
      </c>
      <c r="CR258" s="27">
        <f t="shared" si="80"/>
        <v>167.98513080960899</v>
      </c>
      <c r="CU258" s="30">
        <v>247</v>
      </c>
      <c r="CV258" s="30"/>
      <c r="CW258" s="34" t="s">
        <v>174</v>
      </c>
      <c r="CX258" s="34" t="s">
        <v>989</v>
      </c>
      <c r="CY258" s="34" t="s">
        <v>174</v>
      </c>
      <c r="CZ258" s="34" t="s">
        <v>989</v>
      </c>
      <c r="DA258" s="32"/>
      <c r="DB258" s="32"/>
      <c r="DC258" t="s">
        <v>174</v>
      </c>
      <c r="DD258">
        <v>536537</v>
      </c>
      <c r="DE258" t="s">
        <v>963</v>
      </c>
      <c r="DF258" s="30">
        <v>316</v>
      </c>
      <c r="DG258" s="39" t="s">
        <v>174</v>
      </c>
      <c r="DK258" s="30">
        <v>265</v>
      </c>
      <c r="DL258" s="30"/>
      <c r="DM258" s="32"/>
      <c r="DN258" s="32" t="s">
        <v>174</v>
      </c>
      <c r="DO258" s="41">
        <v>533290</v>
      </c>
    </row>
    <row r="259" spans="1:119" ht="15.75" x14ac:dyDescent="0.25">
      <c r="A259" t="s">
        <v>588</v>
      </c>
      <c r="B259" t="s">
        <v>176</v>
      </c>
      <c r="C259" s="52">
        <v>182.71586014885</v>
      </c>
      <c r="D259" s="52">
        <v>187.64869838269601</v>
      </c>
      <c r="E259" s="52">
        <v>4.9328382338460131</v>
      </c>
      <c r="F259" s="53">
        <v>2.6997318294249128E-2</v>
      </c>
      <c r="G259" s="45">
        <v>176.941811960026</v>
      </c>
      <c r="H259" s="45">
        <v>177.71429878127699</v>
      </c>
      <c r="I259" s="45">
        <v>0.77248682125099322</v>
      </c>
      <c r="J259" s="46">
        <v>4.3657675520216242E-3</v>
      </c>
      <c r="K259" s="47">
        <v>4</v>
      </c>
      <c r="L259" s="55">
        <f t="shared" si="71"/>
        <v>169.66851896002601</v>
      </c>
      <c r="M259" s="55">
        <f t="shared" si="72"/>
        <v>170.441005781277</v>
      </c>
      <c r="N259" s="55">
        <f t="shared" si="73"/>
        <v>0.77248682125099322</v>
      </c>
      <c r="O259" s="56">
        <f t="shared" si="74"/>
        <v>4.5529178069444428E-3</v>
      </c>
      <c r="P259" s="54"/>
      <c r="Q259" s="42">
        <f t="shared" si="75"/>
        <v>246.72727882063256</v>
      </c>
      <c r="R259" s="42">
        <f t="shared" si="76"/>
        <v>253.3882536988271</v>
      </c>
      <c r="S259" s="42">
        <f t="shared" si="77"/>
        <v>229.10902179171111</v>
      </c>
      <c r="T259" s="42">
        <f t="shared" si="78"/>
        <v>230.15213633675822</v>
      </c>
      <c r="AB259" t="s">
        <v>176</v>
      </c>
      <c r="AC259" s="2">
        <v>182.71586014885</v>
      </c>
      <c r="AD259" s="2">
        <v>184.32583229543502</v>
      </c>
      <c r="AE259" s="2">
        <v>1.6099721465850223</v>
      </c>
      <c r="AF259" s="1">
        <v>8.8113431711590549E-3</v>
      </c>
      <c r="AG259" s="2">
        <v>176.941811960026</v>
      </c>
      <c r="AH259" s="2">
        <v>177.36565757946701</v>
      </c>
      <c r="AI259" s="2">
        <v>0.42384561944101051</v>
      </c>
      <c r="AJ259" s="1">
        <v>2.3953954961010802E-3</v>
      </c>
      <c r="AM259" t="s">
        <v>176</v>
      </c>
      <c r="AN259" s="2">
        <v>182.71586014885</v>
      </c>
      <c r="AO259" s="2">
        <v>185.81716498909398</v>
      </c>
      <c r="AP259" s="2">
        <v>3.1013048402439836</v>
      </c>
      <c r="AQ259" s="1">
        <v>1.6973375150452163E-2</v>
      </c>
      <c r="AR259" s="2">
        <v>183.37829001792301</v>
      </c>
      <c r="AS259" s="2">
        <v>0.6624298690730086</v>
      </c>
      <c r="AT259" s="1">
        <v>3.6254645247180963E-3</v>
      </c>
      <c r="AU259" s="2">
        <v>183.07501346617201</v>
      </c>
      <c r="AV259" s="2">
        <v>0.35915331732201139</v>
      </c>
      <c r="AW259" s="1">
        <v>1.9656384346133176E-3</v>
      </c>
      <c r="AX259" s="2">
        <v>183.39948044560199</v>
      </c>
      <c r="AY259" s="2">
        <v>0.68362029675199665</v>
      </c>
      <c r="AZ259" s="1">
        <v>3.7414392828027266E-3</v>
      </c>
      <c r="BA259" s="2">
        <v>183.72298505778801</v>
      </c>
      <c r="BB259" s="2">
        <v>1.0071249089380103</v>
      </c>
      <c r="BC259" s="1">
        <v>5.5119731156209051E-3</v>
      </c>
      <c r="BD259" s="2">
        <v>189.167274273001</v>
      </c>
      <c r="BE259" s="2">
        <v>6.4514141241510004</v>
      </c>
      <c r="BF259" s="1">
        <v>3.5308451706903478E-2</v>
      </c>
      <c r="BG259" s="1"/>
      <c r="BH259" t="s">
        <v>176</v>
      </c>
      <c r="BI259" s="2">
        <v>176.941811960026</v>
      </c>
      <c r="BJ259" s="2">
        <v>177.657857163654</v>
      </c>
      <c r="BK259" s="2">
        <v>0.71604520362799917</v>
      </c>
      <c r="BL259" s="1">
        <v>4.0467834916812382E-3</v>
      </c>
      <c r="BM259" s="2">
        <v>177.09130336981499</v>
      </c>
      <c r="BN259" s="2">
        <v>0.14949140978899322</v>
      </c>
      <c r="BO259" s="1">
        <v>8.4486198108316948E-4</v>
      </c>
      <c r="BP259" s="2">
        <v>177.043305529706</v>
      </c>
      <c r="BQ259" s="2">
        <v>0.10149356968000234</v>
      </c>
      <c r="BR259" s="1">
        <v>5.735985664198543E-4</v>
      </c>
      <c r="BS259" s="2">
        <v>176.89117529514598</v>
      </c>
      <c r="BT259" s="2">
        <v>-5.0636664880016724E-2</v>
      </c>
      <c r="BU259" s="1">
        <v>-2.8617693194786748E-4</v>
      </c>
      <c r="BV259" s="2">
        <v>177.163414856602</v>
      </c>
      <c r="BW259" s="2">
        <v>0.22160289657600174</v>
      </c>
      <c r="BX259" s="1">
        <v>1.2524054892467441E-3</v>
      </c>
      <c r="BY259" s="2">
        <v>178.30159516542398</v>
      </c>
      <c r="BZ259" s="2">
        <v>1.3597832053979744</v>
      </c>
      <c r="CA259" s="1">
        <v>7.6849173767089673E-3</v>
      </c>
      <c r="CC259" t="s">
        <v>176</v>
      </c>
      <c r="CE259" s="23">
        <v>182.71586014885</v>
      </c>
      <c r="CF259" s="23">
        <v>182.306818773298</v>
      </c>
      <c r="CG259" s="23">
        <v>-0.40904137555199327</v>
      </c>
      <c r="CH259" s="24">
        <v>-2.2386747117560924E-3</v>
      </c>
      <c r="CI259" s="2">
        <v>176.941811960026</v>
      </c>
      <c r="CJ259" s="2">
        <v>176.68575342326599</v>
      </c>
      <c r="CK259" s="2">
        <v>-0.25605853676000834</v>
      </c>
      <c r="CL259" s="1">
        <v>-1.4471341393172579E-3</v>
      </c>
      <c r="CN259" s="25" t="s">
        <v>176</v>
      </c>
      <c r="CO259" s="27">
        <v>5.2557E-2</v>
      </c>
      <c r="CP259" s="27">
        <v>7.2207359999999996</v>
      </c>
      <c r="CQ259" s="28">
        <f t="shared" si="79"/>
        <v>-7.2632073596948645</v>
      </c>
      <c r="CR259" s="27">
        <f t="shared" si="80"/>
        <v>66.809703835959013</v>
      </c>
      <c r="CU259" s="30">
        <v>249</v>
      </c>
      <c r="CV259" s="30"/>
      <c r="CW259" s="34" t="s">
        <v>176</v>
      </c>
      <c r="CX259" s="34" t="s">
        <v>989</v>
      </c>
      <c r="CY259" s="34" t="s">
        <v>176</v>
      </c>
      <c r="CZ259" s="34" t="s">
        <v>989</v>
      </c>
      <c r="DA259" s="32"/>
      <c r="DB259" s="32"/>
      <c r="DC259" t="s">
        <v>176</v>
      </c>
      <c r="DD259">
        <v>740558</v>
      </c>
      <c r="DE259" t="s">
        <v>963</v>
      </c>
      <c r="DF259" s="30">
        <v>317</v>
      </c>
      <c r="DG259" s="39" t="s">
        <v>176</v>
      </c>
      <c r="DK259" s="30">
        <v>267</v>
      </c>
      <c r="DL259" s="30"/>
      <c r="DM259" s="32"/>
      <c r="DN259" s="32" t="s">
        <v>176</v>
      </c>
      <c r="DO259" s="41">
        <v>732751</v>
      </c>
    </row>
    <row r="260" spans="1:119" ht="15.75" x14ac:dyDescent="0.25">
      <c r="A260" t="s">
        <v>589</v>
      </c>
      <c r="B260" t="s">
        <v>150</v>
      </c>
      <c r="C260" s="52">
        <v>45.345999275475002</v>
      </c>
      <c r="D260" s="52">
        <v>44.300243956958006</v>
      </c>
      <c r="E260" s="52">
        <v>-1.0457553185169957</v>
      </c>
      <c r="F260" s="53">
        <v>-2.306168868755272E-2</v>
      </c>
      <c r="G260" s="45">
        <v>64.250480934828005</v>
      </c>
      <c r="H260" s="45">
        <v>64.054652359152996</v>
      </c>
      <c r="I260" s="45">
        <v>-0.19582857567500866</v>
      </c>
      <c r="J260" s="46">
        <v>-3.0478927601125029E-3</v>
      </c>
      <c r="K260" s="47">
        <v>4</v>
      </c>
      <c r="L260" s="55">
        <f t="shared" si="71"/>
        <v>58.487467934828004</v>
      </c>
      <c r="M260" s="55">
        <f t="shared" si="72"/>
        <v>58.291639359152995</v>
      </c>
      <c r="N260" s="55">
        <f t="shared" si="73"/>
        <v>-0.19582857567500866</v>
      </c>
      <c r="O260" s="56">
        <f t="shared" si="74"/>
        <v>-3.3482142857204637E-3</v>
      </c>
      <c r="P260" s="54"/>
      <c r="Q260" s="42">
        <f t="shared" si="75"/>
        <v>90.208481092295301</v>
      </c>
      <c r="R260" s="42">
        <f t="shared" si="76"/>
        <v>88.128121184367799</v>
      </c>
      <c r="S260" s="42">
        <f t="shared" si="77"/>
        <v>116.3512929395003</v>
      </c>
      <c r="T260" s="42">
        <f t="shared" si="78"/>
        <v>115.96172387831821</v>
      </c>
      <c r="AB260" t="s">
        <v>150</v>
      </c>
      <c r="AC260" s="2">
        <v>45.345999275475002</v>
      </c>
      <c r="AD260" s="2">
        <v>46.841503184839006</v>
      </c>
      <c r="AE260" s="2">
        <v>1.4955039093640039</v>
      </c>
      <c r="AF260" s="1">
        <v>3.2979842395331985E-2</v>
      </c>
      <c r="AG260" s="2">
        <v>64.250480934828005</v>
      </c>
      <c r="AH260" s="2">
        <v>64.250480934828005</v>
      </c>
      <c r="AI260" s="2">
        <v>0</v>
      </c>
      <c r="AJ260" s="1">
        <v>0</v>
      </c>
      <c r="AM260" t="s">
        <v>150</v>
      </c>
      <c r="AN260" s="2">
        <v>45.345999275475002</v>
      </c>
      <c r="AO260" s="2">
        <v>47.474574150685001</v>
      </c>
      <c r="AP260" s="2">
        <v>2.1285748752099991</v>
      </c>
      <c r="AQ260" s="1">
        <v>4.6940742495914532E-2</v>
      </c>
      <c r="AR260" s="2">
        <v>45.567049699969004</v>
      </c>
      <c r="AS260" s="2">
        <v>0.22105042449400258</v>
      </c>
      <c r="AT260" s="1">
        <v>4.8747503203343413E-3</v>
      </c>
      <c r="AU260" s="2">
        <v>45.173151039518999</v>
      </c>
      <c r="AV260" s="2">
        <v>-0.17284823595600329</v>
      </c>
      <c r="AW260" s="1">
        <v>-3.8117637436096106E-3</v>
      </c>
      <c r="AX260" s="2">
        <v>45.765042272477004</v>
      </c>
      <c r="AY260" s="2">
        <v>0.41904299700200198</v>
      </c>
      <c r="AZ260" s="1">
        <v>9.2410136218706689E-3</v>
      </c>
      <c r="BA260" s="2">
        <v>45.786386300008999</v>
      </c>
      <c r="BB260" s="2">
        <v>0.44038702453399736</v>
      </c>
      <c r="BC260" s="1">
        <v>9.7117062490709501E-3</v>
      </c>
      <c r="BD260" s="2">
        <v>48.739820309881004</v>
      </c>
      <c r="BE260" s="2">
        <v>3.3938210344060025</v>
      </c>
      <c r="BF260" s="1">
        <v>7.4842788528899432E-2</v>
      </c>
      <c r="BG260" s="1"/>
      <c r="BH260" t="s">
        <v>150</v>
      </c>
      <c r="BI260" s="2">
        <v>64.250480934828005</v>
      </c>
      <c r="BJ260" s="2">
        <v>64.185204742935994</v>
      </c>
      <c r="BK260" s="2">
        <v>-6.5276191892010615E-2</v>
      </c>
      <c r="BL260" s="1">
        <v>-1.0159642533761426E-3</v>
      </c>
      <c r="BM260" s="2">
        <v>64.250480934828005</v>
      </c>
      <c r="BN260" s="2">
        <v>0</v>
      </c>
      <c r="BO260" s="1">
        <v>0</v>
      </c>
      <c r="BP260" s="2">
        <v>64.250480934828005</v>
      </c>
      <c r="BQ260" s="2">
        <v>0</v>
      </c>
      <c r="BR260" s="1">
        <v>0</v>
      </c>
      <c r="BS260" s="2">
        <v>64.185204742935994</v>
      </c>
      <c r="BT260" s="2">
        <v>-6.5276191892010615E-2</v>
      </c>
      <c r="BU260" s="1">
        <v>-1.0159642533761426E-3</v>
      </c>
      <c r="BV260" s="2">
        <v>64.250480934828005</v>
      </c>
      <c r="BW260" s="2">
        <v>0</v>
      </c>
      <c r="BX260" s="1">
        <v>0</v>
      </c>
      <c r="BY260" s="2">
        <v>64.054652359152996</v>
      </c>
      <c r="BZ260" s="2">
        <v>-0.19582857567500866</v>
      </c>
      <c r="CA260" s="1">
        <v>-3.0478927601125029E-3</v>
      </c>
      <c r="CC260" t="s">
        <v>150</v>
      </c>
      <c r="CE260" s="23">
        <v>45.345999275475002</v>
      </c>
      <c r="CF260" s="23">
        <v>41.230595401064001</v>
      </c>
      <c r="CG260" s="23">
        <v>-4.1154038744110011</v>
      </c>
      <c r="CH260" s="24">
        <v>-9.0755611082911608E-2</v>
      </c>
      <c r="CI260" s="2">
        <v>64.250480934828005</v>
      </c>
      <c r="CJ260" s="2">
        <v>64.185204742935994</v>
      </c>
      <c r="CK260" s="2">
        <v>-6.5276191892010615E-2</v>
      </c>
      <c r="CL260" s="1">
        <v>-1.0159642533761426E-3</v>
      </c>
      <c r="CN260" s="25" t="s">
        <v>150</v>
      </c>
      <c r="CO260" s="27">
        <v>0</v>
      </c>
      <c r="CP260" s="27">
        <v>5.7630129999999999</v>
      </c>
      <c r="CQ260" s="28">
        <f t="shared" si="79"/>
        <v>-5.7433877790274916</v>
      </c>
      <c r="CR260" s="27">
        <f t="shared" si="80"/>
        <v>101.82592687149601</v>
      </c>
      <c r="CU260" s="30">
        <v>223</v>
      </c>
      <c r="CV260" s="30"/>
      <c r="CW260" s="34" t="s">
        <v>150</v>
      </c>
      <c r="CX260" s="34" t="s">
        <v>976</v>
      </c>
      <c r="CY260" s="34" t="s">
        <v>150</v>
      </c>
      <c r="CZ260" s="34" t="s">
        <v>976</v>
      </c>
      <c r="DA260" s="32"/>
      <c r="DB260" s="32"/>
      <c r="DC260" t="s">
        <v>150</v>
      </c>
      <c r="DD260">
        <v>502680</v>
      </c>
      <c r="DE260" t="s">
        <v>963</v>
      </c>
      <c r="DF260" s="30">
        <v>320</v>
      </c>
      <c r="DG260" s="39" t="s">
        <v>150</v>
      </c>
      <c r="DK260" s="30">
        <v>245</v>
      </c>
      <c r="DL260" s="30"/>
      <c r="DM260" s="32"/>
      <c r="DN260" s="32" t="s">
        <v>150</v>
      </c>
      <c r="DO260" s="41">
        <v>499640</v>
      </c>
    </row>
    <row r="261" spans="1:119" ht="15.75" x14ac:dyDescent="0.25">
      <c r="B261" t="s">
        <v>154</v>
      </c>
      <c r="C261" s="52">
        <v>201.53259807510599</v>
      </c>
      <c r="D261" s="52">
        <v>205.054413355165</v>
      </c>
      <c r="E261" s="52">
        <v>3.5218152800590019</v>
      </c>
      <c r="F261" s="53">
        <v>1.7475164383811061E-2</v>
      </c>
      <c r="G261" s="45">
        <v>196.62057499739001</v>
      </c>
      <c r="H261" s="45">
        <v>196.97814849498599</v>
      </c>
      <c r="I261" s="45">
        <v>0.35757349759597901</v>
      </c>
      <c r="J261" s="46">
        <v>1.8185965410828725E-3</v>
      </c>
      <c r="K261" s="47">
        <v>3</v>
      </c>
      <c r="L261" s="55">
        <f t="shared" si="71"/>
        <v>189.61085599739002</v>
      </c>
      <c r="M261" s="55">
        <f t="shared" si="72"/>
        <v>189.968429494986</v>
      </c>
      <c r="N261" s="55">
        <f t="shared" si="73"/>
        <v>0.35757349759597901</v>
      </c>
      <c r="O261" s="56">
        <f t="shared" si="74"/>
        <v>1.8858281911922859E-3</v>
      </c>
      <c r="P261" s="54"/>
      <c r="Q261" s="42">
        <f t="shared" si="75"/>
        <v>260.97280892771897</v>
      </c>
      <c r="R261" s="42">
        <f t="shared" si="76"/>
        <v>265.53335166343578</v>
      </c>
      <c r="S261" s="42">
        <f t="shared" si="77"/>
        <v>245.53485721643383</v>
      </c>
      <c r="T261" s="42">
        <f t="shared" si="78"/>
        <v>245.99789377209299</v>
      </c>
      <c r="AB261" t="s">
        <v>154</v>
      </c>
      <c r="AC261" s="2">
        <v>201.53259807510599</v>
      </c>
      <c r="AD261" s="2">
        <v>202.44095825216999</v>
      </c>
      <c r="AE261" s="2">
        <v>0.9083601770639973</v>
      </c>
      <c r="AF261" s="1">
        <v>4.5072617816670777E-3</v>
      </c>
      <c r="AG261" s="2">
        <v>196.62057499739001</v>
      </c>
      <c r="AH261" s="2">
        <v>196.84971509493101</v>
      </c>
      <c r="AI261" s="2">
        <v>0.22914009754100562</v>
      </c>
      <c r="AJ261" s="1">
        <v>1.1653922665216866E-3</v>
      </c>
      <c r="AM261" t="s">
        <v>154</v>
      </c>
      <c r="AN261" s="2">
        <v>201.53259807510599</v>
      </c>
      <c r="AO261" s="2">
        <v>203.61406894980601</v>
      </c>
      <c r="AP261" s="2">
        <v>2.0814708747000168</v>
      </c>
      <c r="AQ261" s="1">
        <v>1.0328209404238942E-2</v>
      </c>
      <c r="AR261" s="2">
        <v>201.85389059611202</v>
      </c>
      <c r="AS261" s="2">
        <v>0.32129252100602912</v>
      </c>
      <c r="AT261" s="1">
        <v>1.5942459139354304E-3</v>
      </c>
      <c r="AU261" s="2">
        <v>201.44347566319399</v>
      </c>
      <c r="AV261" s="2">
        <v>-8.9122411912001098E-2</v>
      </c>
      <c r="AW261" s="1">
        <v>-4.4222330661756012E-4</v>
      </c>
      <c r="AX261" s="2">
        <v>202.27660532846701</v>
      </c>
      <c r="AY261" s="2">
        <v>0.74400725336101914</v>
      </c>
      <c r="AZ261" s="1">
        <v>3.6917464492952491E-3</v>
      </c>
      <c r="BA261" s="2">
        <v>201.91925201464301</v>
      </c>
      <c r="BB261" s="2">
        <v>0.38665393953701255</v>
      </c>
      <c r="BC261" s="1">
        <v>1.9185677316228345E-3</v>
      </c>
      <c r="BD261" s="2">
        <v>205.23287733903501</v>
      </c>
      <c r="BE261" s="2">
        <v>3.7002792639290192</v>
      </c>
      <c r="BF261" s="1">
        <v>1.8360698464027249E-2</v>
      </c>
      <c r="BG261" s="1"/>
      <c r="BH261" t="s">
        <v>154</v>
      </c>
      <c r="BI261" s="2">
        <v>196.62057499739001</v>
      </c>
      <c r="BJ261" s="2">
        <v>197.037153201037</v>
      </c>
      <c r="BK261" s="2">
        <v>0.41657820364699205</v>
      </c>
      <c r="BL261" s="1">
        <v>2.1186908015731407E-3</v>
      </c>
      <c r="BM261" s="2">
        <v>196.67748214280999</v>
      </c>
      <c r="BN261" s="2">
        <v>5.6907145419984317E-2</v>
      </c>
      <c r="BO261" s="1">
        <v>2.894261977452752E-4</v>
      </c>
      <c r="BP261" s="2">
        <v>196.595385621085</v>
      </c>
      <c r="BQ261" s="2">
        <v>-2.5189376305007727E-2</v>
      </c>
      <c r="BR261" s="1">
        <v>-1.2811159923289869E-4</v>
      </c>
      <c r="BS261" s="2">
        <v>196.58107040998101</v>
      </c>
      <c r="BT261" s="2">
        <v>-3.9504587408998759E-2</v>
      </c>
      <c r="BU261" s="1">
        <v>-2.0091787143600384E-4</v>
      </c>
      <c r="BV261" s="2">
        <v>196.67401970238998</v>
      </c>
      <c r="BW261" s="2">
        <v>5.3444704999975556E-2</v>
      </c>
      <c r="BX261" s="1">
        <v>2.718164413906581E-4</v>
      </c>
      <c r="BY261" s="2">
        <v>197.170349378135</v>
      </c>
      <c r="BZ261" s="2">
        <v>0.54977438074499219</v>
      </c>
      <c r="CA261" s="1">
        <v>2.7961182635758744E-3</v>
      </c>
      <c r="CC261" t="s">
        <v>154</v>
      </c>
      <c r="CE261" s="23">
        <v>201.53259807510599</v>
      </c>
      <c r="CF261" s="23">
        <v>202.16117834830999</v>
      </c>
      <c r="CG261" s="23">
        <v>0.62858027320399401</v>
      </c>
      <c r="CH261" s="24">
        <v>3.1190004952436449E-3</v>
      </c>
      <c r="CI261" s="2">
        <v>196.62057499739001</v>
      </c>
      <c r="CJ261" s="2">
        <v>196.64331004792197</v>
      </c>
      <c r="CK261" s="2">
        <v>2.2735050531963452E-2</v>
      </c>
      <c r="CL261" s="1">
        <v>1.1562905119296515E-4</v>
      </c>
      <c r="CN261" s="25" t="s">
        <v>154</v>
      </c>
      <c r="CO261" s="27">
        <v>4.8405999999999998E-2</v>
      </c>
      <c r="CP261" s="27">
        <v>6.9613129999999996</v>
      </c>
      <c r="CQ261" s="28">
        <f t="shared" si="79"/>
        <v>-7.0470517820349867</v>
      </c>
      <c r="CR261" s="27">
        <f t="shared" si="80"/>
        <v>22.944177720028001</v>
      </c>
      <c r="CU261" s="30">
        <v>226</v>
      </c>
      <c r="CV261" s="30"/>
      <c r="CW261" s="34" t="s">
        <v>154</v>
      </c>
      <c r="CX261" s="34" t="s">
        <v>976</v>
      </c>
      <c r="CY261" s="34" t="s">
        <v>154</v>
      </c>
      <c r="CZ261" s="34" t="s">
        <v>976</v>
      </c>
      <c r="DA261" s="32"/>
      <c r="DB261" s="32"/>
      <c r="DC261" t="s">
        <v>154</v>
      </c>
      <c r="DD261">
        <v>772236</v>
      </c>
      <c r="DE261" t="s">
        <v>963</v>
      </c>
      <c r="DF261" s="30">
        <v>321</v>
      </c>
      <c r="DG261" s="39" t="s">
        <v>154</v>
      </c>
      <c r="DK261" s="30">
        <v>248</v>
      </c>
      <c r="DL261" s="30"/>
      <c r="DM261" s="32"/>
      <c r="DN261" s="32" t="s">
        <v>154</v>
      </c>
      <c r="DO261" s="41">
        <v>768368</v>
      </c>
    </row>
    <row r="262" spans="1:119" ht="15.75" x14ac:dyDescent="0.25">
      <c r="B262" t="s">
        <v>158</v>
      </c>
      <c r="C262" s="52">
        <v>117.828714503187</v>
      </c>
      <c r="D262" s="52">
        <v>118.024835404689</v>
      </c>
      <c r="E262" s="52">
        <v>0.1961209015019989</v>
      </c>
      <c r="F262" s="53">
        <v>1.6644576182378217E-3</v>
      </c>
      <c r="G262" s="45">
        <v>114.442217729216</v>
      </c>
      <c r="H262" s="45">
        <v>114.115421532396</v>
      </c>
      <c r="I262" s="45">
        <v>-0.32679619681999839</v>
      </c>
      <c r="J262" s="46">
        <v>-2.8555563087150002E-3</v>
      </c>
      <c r="K262" s="47">
        <v>4</v>
      </c>
      <c r="L262" s="55">
        <f t="shared" si="71"/>
        <v>108.413678729216</v>
      </c>
      <c r="M262" s="55">
        <f t="shared" si="72"/>
        <v>108.086882532396</v>
      </c>
      <c r="N262" s="55">
        <f t="shared" si="73"/>
        <v>-0.32679619681999839</v>
      </c>
      <c r="O262" s="56">
        <f t="shared" si="74"/>
        <v>-3.0143446901772855E-3</v>
      </c>
      <c r="P262" s="54"/>
      <c r="Q262" s="42">
        <f t="shared" si="75"/>
        <v>224.83864317412161</v>
      </c>
      <c r="R262" s="42">
        <f t="shared" si="76"/>
        <v>225.21287756662704</v>
      </c>
      <c r="S262" s="42">
        <f t="shared" si="77"/>
        <v>206.87304049585256</v>
      </c>
      <c r="T262" s="42">
        <f t="shared" si="78"/>
        <v>206.24945384469308</v>
      </c>
      <c r="AB262" t="s">
        <v>158</v>
      </c>
      <c r="AC262" s="2">
        <v>117.828714503187</v>
      </c>
      <c r="AD262" s="2">
        <v>119.177769015102</v>
      </c>
      <c r="AE262" s="2">
        <v>1.3490545119149999</v>
      </c>
      <c r="AF262" s="1">
        <v>1.1449284816550477E-2</v>
      </c>
      <c r="AG262" s="2">
        <v>114.442217729216</v>
      </c>
      <c r="AH262" s="2">
        <v>114.800700848055</v>
      </c>
      <c r="AI262" s="2">
        <v>0.35848311883900408</v>
      </c>
      <c r="AJ262" s="1">
        <v>3.1324377135649199E-3</v>
      </c>
      <c r="AM262" t="s">
        <v>158</v>
      </c>
      <c r="AN262" s="2">
        <v>117.828714503187</v>
      </c>
      <c r="AO262" s="2">
        <v>118.57936503992701</v>
      </c>
      <c r="AP262" s="2">
        <v>0.75065053674001092</v>
      </c>
      <c r="AQ262" s="1">
        <v>6.3706927458646555E-3</v>
      </c>
      <c r="AR262" s="2">
        <v>117.891277930833</v>
      </c>
      <c r="AS262" s="2">
        <v>6.2563427645997649E-2</v>
      </c>
      <c r="AT262" s="1">
        <v>5.3096927951552461E-4</v>
      </c>
      <c r="AU262" s="2">
        <v>117.73702994309599</v>
      </c>
      <c r="AV262" s="2">
        <v>-9.1684560091010781E-2</v>
      </c>
      <c r="AW262" s="1">
        <v>-7.7811729065864433E-4</v>
      </c>
      <c r="AX262" s="2">
        <v>118.40070823434999</v>
      </c>
      <c r="AY262" s="2">
        <v>0.57199373116299057</v>
      </c>
      <c r="AZ262" s="1">
        <v>4.8544510866875279E-3</v>
      </c>
      <c r="BA262" s="2">
        <v>118.179216063856</v>
      </c>
      <c r="BB262" s="2">
        <v>0.35050156066900229</v>
      </c>
      <c r="BC262" s="1">
        <v>2.974670156988957E-3</v>
      </c>
      <c r="BD262" s="2">
        <v>119.742135995555</v>
      </c>
      <c r="BE262" s="2">
        <v>1.913421492368002</v>
      </c>
      <c r="BF262" s="1">
        <v>1.6239008466109067E-2</v>
      </c>
      <c r="BG262" s="1"/>
      <c r="BH262" t="s">
        <v>158</v>
      </c>
      <c r="BI262" s="2">
        <v>114.442217729216</v>
      </c>
      <c r="BJ262" s="2">
        <v>114.55184694502</v>
      </c>
      <c r="BK262" s="2">
        <v>0.10962921580400575</v>
      </c>
      <c r="BL262" s="1">
        <v>9.5794382509609881E-4</v>
      </c>
      <c r="BM262" s="2">
        <v>114.43351610109801</v>
      </c>
      <c r="BN262" s="2">
        <v>-8.7016281179899124E-3</v>
      </c>
      <c r="BO262" s="1">
        <v>-7.6035123144668588E-5</v>
      </c>
      <c r="BP262" s="2">
        <v>114.41630497570699</v>
      </c>
      <c r="BQ262" s="2">
        <v>-2.591275350900446E-2</v>
      </c>
      <c r="BR262" s="1">
        <v>-2.2642652356071201E-4</v>
      </c>
      <c r="BS262" s="2">
        <v>114.438770330604</v>
      </c>
      <c r="BT262" s="2">
        <v>-3.4473986119962774E-3</v>
      </c>
      <c r="BU262" s="1">
        <v>-3.0123486597867542E-5</v>
      </c>
      <c r="BV262" s="2">
        <v>114.49703530519601</v>
      </c>
      <c r="BW262" s="2">
        <v>5.4817575980010247E-2</v>
      </c>
      <c r="BX262" s="1">
        <v>4.7899784771486342E-4</v>
      </c>
      <c r="BY262" s="2">
        <v>114.689791405173</v>
      </c>
      <c r="BZ262" s="2">
        <v>0.24757367595699975</v>
      </c>
      <c r="CA262" s="1">
        <v>2.1633072206166848E-3</v>
      </c>
      <c r="CC262" t="s">
        <v>158</v>
      </c>
      <c r="CE262" s="23">
        <v>117.828714503187</v>
      </c>
      <c r="CF262" s="23">
        <v>115.232561771321</v>
      </c>
      <c r="CG262" s="23">
        <v>-2.5961527318659989</v>
      </c>
      <c r="CH262" s="24">
        <v>-2.2033277226289172E-2</v>
      </c>
      <c r="CI262" s="2">
        <v>114.442217729216</v>
      </c>
      <c r="CJ262" s="2">
        <v>113.61953394331501</v>
      </c>
      <c r="CK262" s="2">
        <v>-0.82268378590099189</v>
      </c>
      <c r="CL262" s="1">
        <v>-7.1886389675491985E-3</v>
      </c>
      <c r="CN262" s="25" t="s">
        <v>158</v>
      </c>
      <c r="CO262" s="27">
        <v>4.8155000000000003E-2</v>
      </c>
      <c r="CP262" s="27">
        <v>5.9803839999999999</v>
      </c>
      <c r="CQ262" s="28">
        <f t="shared" si="79"/>
        <v>-6.0067556471831693</v>
      </c>
      <c r="CR262" s="27">
        <f t="shared" si="80"/>
        <v>80.119682439927004</v>
      </c>
      <c r="CU262" s="30">
        <v>230</v>
      </c>
      <c r="CV262" s="30"/>
      <c r="CW262" s="34" t="s">
        <v>158</v>
      </c>
      <c r="CX262" s="34" t="s">
        <v>976</v>
      </c>
      <c r="CY262" s="34" t="s">
        <v>158</v>
      </c>
      <c r="CZ262" s="34" t="s">
        <v>976</v>
      </c>
      <c r="DA262" s="32"/>
      <c r="DB262" s="32"/>
      <c r="DC262" t="s">
        <v>158</v>
      </c>
      <c r="DD262">
        <v>524059</v>
      </c>
      <c r="DE262" t="s">
        <v>963</v>
      </c>
      <c r="DF262" s="30">
        <v>322</v>
      </c>
      <c r="DG262" s="39" t="s">
        <v>158</v>
      </c>
      <c r="DK262" s="30">
        <v>251</v>
      </c>
      <c r="DL262" s="30"/>
      <c r="DM262" s="32"/>
      <c r="DN262" s="32" t="s">
        <v>158</v>
      </c>
      <c r="DO262" s="41">
        <v>520599</v>
      </c>
    </row>
    <row r="263" spans="1:119" ht="15.75" x14ac:dyDescent="0.25">
      <c r="A263" t="s">
        <v>590</v>
      </c>
      <c r="B263" t="s">
        <v>159</v>
      </c>
      <c r="C263" s="52">
        <v>282.17429498098699</v>
      </c>
      <c r="D263" s="52">
        <v>281.32626998301799</v>
      </c>
      <c r="E263" s="52">
        <v>-0.84802499796899156</v>
      </c>
      <c r="F263" s="53">
        <v>-3.0053233517465926E-3</v>
      </c>
      <c r="G263" s="45">
        <v>274.799556734335</v>
      </c>
      <c r="H263" s="45">
        <v>273.66294145138403</v>
      </c>
      <c r="I263" s="45">
        <v>-1.1366152829509701</v>
      </c>
      <c r="J263" s="46">
        <v>-4.1361612677192324E-3</v>
      </c>
      <c r="K263" s="47">
        <v>4</v>
      </c>
      <c r="L263" s="55">
        <f t="shared" si="71"/>
        <v>260.20831273433504</v>
      </c>
      <c r="M263" s="55">
        <f t="shared" si="72"/>
        <v>259.07169745138407</v>
      </c>
      <c r="N263" s="55">
        <f t="shared" si="73"/>
        <v>-1.1366152829509701</v>
      </c>
      <c r="O263" s="56">
        <f t="shared" si="74"/>
        <v>-4.3680975100569546E-3</v>
      </c>
      <c r="P263" s="54"/>
      <c r="Q263" s="42">
        <f t="shared" si="75"/>
        <v>195.13156674148107</v>
      </c>
      <c r="R263" s="42">
        <f t="shared" si="76"/>
        <v>194.54513328728996</v>
      </c>
      <c r="S263" s="42">
        <f t="shared" si="77"/>
        <v>179.94146400340719</v>
      </c>
      <c r="T263" s="42">
        <f t="shared" si="78"/>
        <v>179.15546214253791</v>
      </c>
      <c r="AB263" t="s">
        <v>159</v>
      </c>
      <c r="AC263" s="2">
        <v>282.17429498098699</v>
      </c>
      <c r="AD263" s="2">
        <v>281.72501109344</v>
      </c>
      <c r="AE263" s="2">
        <v>-0.4492838875469829</v>
      </c>
      <c r="AF263" s="1">
        <v>-1.5922211751331064E-3</v>
      </c>
      <c r="AG263" s="2">
        <v>274.799556734335</v>
      </c>
      <c r="AH263" s="2">
        <v>274.62514064181499</v>
      </c>
      <c r="AI263" s="2">
        <v>-0.1744160925200049</v>
      </c>
      <c r="AJ263" s="1">
        <v>-6.3470296165223897E-4</v>
      </c>
      <c r="AM263" t="s">
        <v>159</v>
      </c>
      <c r="AN263" s="2">
        <v>282.17429498098699</v>
      </c>
      <c r="AO263" s="2">
        <v>284.25387483574997</v>
      </c>
      <c r="AP263" s="2">
        <v>2.0795798547629829</v>
      </c>
      <c r="AQ263" s="1">
        <v>7.3698415899403798E-3</v>
      </c>
      <c r="AR263" s="2">
        <v>282.436568138094</v>
      </c>
      <c r="AS263" s="2">
        <v>0.2622731571070176</v>
      </c>
      <c r="AT263" s="1">
        <v>9.2947218003925432E-4</v>
      </c>
      <c r="AU263" s="2">
        <v>281.87530209845499</v>
      </c>
      <c r="AV263" s="2">
        <v>-0.29899288253199074</v>
      </c>
      <c r="AW263" s="1">
        <v>-1.0596035423855209E-3</v>
      </c>
      <c r="AX263" s="2">
        <v>283.47517872533501</v>
      </c>
      <c r="AY263" s="2">
        <v>1.3008837443480274</v>
      </c>
      <c r="AZ263" s="1">
        <v>4.6102135009699645E-3</v>
      </c>
      <c r="BA263" s="2">
        <v>282.71505275764196</v>
      </c>
      <c r="BB263" s="2">
        <v>0.54075777665497071</v>
      </c>
      <c r="BC263" s="1">
        <v>1.9163963063730067E-3</v>
      </c>
      <c r="BD263" s="2">
        <v>286.73047671362002</v>
      </c>
      <c r="BE263" s="2">
        <v>4.5561817326330356</v>
      </c>
      <c r="BF263" s="1">
        <v>1.6146693067630533E-2</v>
      </c>
      <c r="BG263" s="1"/>
      <c r="BH263" t="s">
        <v>159</v>
      </c>
      <c r="BI263" s="2">
        <v>274.799556734335</v>
      </c>
      <c r="BJ263" s="2">
        <v>275.14182487224298</v>
      </c>
      <c r="BK263" s="2">
        <v>0.34226813790797905</v>
      </c>
      <c r="BL263" s="1">
        <v>1.2455192503780853E-3</v>
      </c>
      <c r="BM263" s="2">
        <v>274.81189129082298</v>
      </c>
      <c r="BN263" s="2">
        <v>1.2334556487985537E-2</v>
      </c>
      <c r="BO263" s="1">
        <v>4.4885649142113003E-5</v>
      </c>
      <c r="BP263" s="2">
        <v>274.71505495242701</v>
      </c>
      <c r="BQ263" s="2">
        <v>-8.4501781907988516E-2</v>
      </c>
      <c r="BR263" s="1">
        <v>-3.0750334138887056E-4</v>
      </c>
      <c r="BS263" s="2">
        <v>274.77634083981798</v>
      </c>
      <c r="BT263" s="2">
        <v>-2.3215894517022662E-2</v>
      </c>
      <c r="BU263" s="1">
        <v>-8.4483012974678268E-5</v>
      </c>
      <c r="BV263" s="2">
        <v>274.850082202914</v>
      </c>
      <c r="BW263" s="2">
        <v>5.0525468578996424E-2</v>
      </c>
      <c r="BX263" s="1">
        <v>1.8386299155439463E-4</v>
      </c>
      <c r="BY263" s="2">
        <v>275.38539114074899</v>
      </c>
      <c r="BZ263" s="2">
        <v>0.5858344064139942</v>
      </c>
      <c r="CA263" s="1">
        <v>2.1318608129355719E-3</v>
      </c>
      <c r="CC263" t="s">
        <v>159</v>
      </c>
      <c r="CE263" s="23">
        <v>282.17429498098699</v>
      </c>
      <c r="CF263" s="23">
        <v>278.51107400458505</v>
      </c>
      <c r="CG263" s="23">
        <v>-3.6632209764019308</v>
      </c>
      <c r="CH263" s="24">
        <v>-1.2982121481507592E-2</v>
      </c>
      <c r="CI263" s="2">
        <v>274.799556734335</v>
      </c>
      <c r="CJ263" s="2">
        <v>273.54967530214697</v>
      </c>
      <c r="CK263" s="2">
        <v>-1.2498814321880332</v>
      </c>
      <c r="CL263" s="1">
        <v>-4.5483386037495233E-3</v>
      </c>
      <c r="CN263" s="25" t="s">
        <v>159</v>
      </c>
      <c r="CO263" s="27">
        <v>0.12411</v>
      </c>
      <c r="CP263" s="27">
        <v>14.467134</v>
      </c>
      <c r="CQ263" s="28">
        <f t="shared" si="79"/>
        <v>-14.590474834626777</v>
      </c>
      <c r="CR263" s="27">
        <f t="shared" si="80"/>
        <v>37.395548731337996</v>
      </c>
      <c r="CU263" s="30">
        <v>231</v>
      </c>
      <c r="CV263" s="30"/>
      <c r="CW263" s="34" t="s">
        <v>159</v>
      </c>
      <c r="CX263" s="34" t="s">
        <v>976</v>
      </c>
      <c r="CY263" s="34" t="s">
        <v>159</v>
      </c>
      <c r="CZ263" s="34" t="s">
        <v>976</v>
      </c>
      <c r="DA263" s="32"/>
      <c r="DB263" s="32"/>
      <c r="DC263" t="s">
        <v>159</v>
      </c>
      <c r="DD263">
        <v>1446072</v>
      </c>
      <c r="DE263" t="s">
        <v>963</v>
      </c>
      <c r="DF263" s="30">
        <v>323</v>
      </c>
      <c r="DG263" s="39" t="s">
        <v>159</v>
      </c>
      <c r="DK263" s="30">
        <v>252</v>
      </c>
      <c r="DL263" s="30"/>
      <c r="DM263" s="32"/>
      <c r="DN263" s="32" t="s">
        <v>159</v>
      </c>
      <c r="DO263" s="41">
        <v>1431135</v>
      </c>
    </row>
    <row r="264" spans="1:119" ht="15.75" x14ac:dyDescent="0.25">
      <c r="A264" t="s">
        <v>591</v>
      </c>
      <c r="B264" t="s">
        <v>160</v>
      </c>
      <c r="C264" s="52">
        <v>131.96875606006799</v>
      </c>
      <c r="D264" s="52">
        <v>133.54442239476799</v>
      </c>
      <c r="E264" s="52">
        <v>1.5756663347000028</v>
      </c>
      <c r="F264" s="53">
        <v>1.1939692255512431E-2</v>
      </c>
      <c r="G264" s="45">
        <v>131.19459551265001</v>
      </c>
      <c r="H264" s="45">
        <v>131.23478057115901</v>
      </c>
      <c r="I264" s="45">
        <v>4.0185058508996008E-2</v>
      </c>
      <c r="J264" s="46">
        <v>3.0630117309307376E-4</v>
      </c>
      <c r="K264" s="47">
        <v>4</v>
      </c>
      <c r="L264" s="55">
        <f t="shared" si="71"/>
        <v>125.04248251265003</v>
      </c>
      <c r="M264" s="55">
        <f t="shared" si="72"/>
        <v>125.08266757115902</v>
      </c>
      <c r="N264" s="55">
        <f t="shared" si="73"/>
        <v>4.0185058508996008E-2</v>
      </c>
      <c r="O264" s="56">
        <f t="shared" si="74"/>
        <v>3.2137124680750524E-4</v>
      </c>
      <c r="P264" s="54"/>
      <c r="Q264" s="42">
        <f t="shared" si="75"/>
        <v>219.62361589397653</v>
      </c>
      <c r="R264" s="42">
        <f t="shared" si="76"/>
        <v>222.24585427979349</v>
      </c>
      <c r="S264" s="42">
        <f t="shared" si="77"/>
        <v>208.09684784243606</v>
      </c>
      <c r="T264" s="42">
        <f t="shared" si="78"/>
        <v>208.16372418588386</v>
      </c>
      <c r="AB264" t="s">
        <v>160</v>
      </c>
      <c r="AC264" s="2">
        <v>131.96875606006799</v>
      </c>
      <c r="AD264" s="2">
        <v>133.20992244662099</v>
      </c>
      <c r="AE264" s="2">
        <v>1.2411663865530045</v>
      </c>
      <c r="AF264" s="1">
        <v>9.4050017868476752E-3</v>
      </c>
      <c r="AG264" s="2">
        <v>131.19459551265001</v>
      </c>
      <c r="AH264" s="2">
        <v>131.528214906247</v>
      </c>
      <c r="AI264" s="2">
        <v>0.33361939359699022</v>
      </c>
      <c r="AJ264" s="1">
        <v>2.5429354943574795E-3</v>
      </c>
      <c r="AM264" t="s">
        <v>160</v>
      </c>
      <c r="AN264" s="2">
        <v>131.96875606006799</v>
      </c>
      <c r="AO264" s="2">
        <v>134.12597074791401</v>
      </c>
      <c r="AP264" s="2">
        <v>2.1572146878460217</v>
      </c>
      <c r="AQ264" s="1">
        <v>1.6346404650992741E-2</v>
      </c>
      <c r="AR264" s="2">
        <v>132.32078226985499</v>
      </c>
      <c r="AS264" s="2">
        <v>0.35202620978699883</v>
      </c>
      <c r="AT264" s="1">
        <v>2.6674966128101387E-3</v>
      </c>
      <c r="AU264" s="2">
        <v>132.181318300962</v>
      </c>
      <c r="AV264" s="2">
        <v>0.21256224089401599</v>
      </c>
      <c r="AW264" s="1">
        <v>1.6107012541458252E-3</v>
      </c>
      <c r="AX264" s="2">
        <v>132.52892321135101</v>
      </c>
      <c r="AY264" s="2">
        <v>0.56016715128302508</v>
      </c>
      <c r="AZ264" s="1">
        <v>4.2446952445930062E-3</v>
      </c>
      <c r="BA264" s="2">
        <v>132.59175292340998</v>
      </c>
      <c r="BB264" s="2">
        <v>0.62299686334199578</v>
      </c>
      <c r="BC264" s="1">
        <v>4.7207906018181109E-3</v>
      </c>
      <c r="BD264" s="2">
        <v>136.31809290106401</v>
      </c>
      <c r="BE264" s="2">
        <v>4.3493368409960169</v>
      </c>
      <c r="BF264" s="1">
        <v>3.2957322406042357E-2</v>
      </c>
      <c r="BG264" s="1"/>
      <c r="BH264" t="s">
        <v>160</v>
      </c>
      <c r="BI264" s="2">
        <v>131.19459551265001</v>
      </c>
      <c r="BJ264" s="2">
        <v>131.69034893785098</v>
      </c>
      <c r="BK264" s="2">
        <v>0.49575342520097365</v>
      </c>
      <c r="BL264" s="1">
        <v>3.7787640814302618E-3</v>
      </c>
      <c r="BM264" s="2">
        <v>131.27405808293801</v>
      </c>
      <c r="BN264" s="2">
        <v>7.9462570288001189E-2</v>
      </c>
      <c r="BO264" s="1">
        <v>6.0568478432740977E-4</v>
      </c>
      <c r="BP264" s="2">
        <v>131.25466395169201</v>
      </c>
      <c r="BQ264" s="2">
        <v>6.0068439041998545E-2</v>
      </c>
      <c r="BR264" s="1">
        <v>4.5785757261781904E-4</v>
      </c>
      <c r="BS264" s="2">
        <v>131.19406965181</v>
      </c>
      <c r="BT264" s="2">
        <v>-5.2586084001404743E-4</v>
      </c>
      <c r="BU264" s="1">
        <v>-4.0082507816668634E-6</v>
      </c>
      <c r="BV264" s="2">
        <v>131.336914857247</v>
      </c>
      <c r="BW264" s="2">
        <v>0.14231934459698437</v>
      </c>
      <c r="BX264" s="1">
        <v>1.084795787820861E-3</v>
      </c>
      <c r="BY264" s="2">
        <v>132.090902604707</v>
      </c>
      <c r="BZ264" s="2">
        <v>0.89630709205698622</v>
      </c>
      <c r="CA264" s="1">
        <v>6.8318903576371996E-3</v>
      </c>
      <c r="CC264" t="s">
        <v>160</v>
      </c>
      <c r="CE264" s="23">
        <v>131.96875606006799</v>
      </c>
      <c r="CF264" s="23">
        <v>129.78444072497999</v>
      </c>
      <c r="CG264" s="23">
        <v>-2.1843153350880016</v>
      </c>
      <c r="CH264" s="24">
        <v>-1.6551761191821574E-2</v>
      </c>
      <c r="CI264" s="2">
        <v>131.19459551265001</v>
      </c>
      <c r="CJ264" s="2">
        <v>130.47567482408999</v>
      </c>
      <c r="CK264" s="2">
        <v>-0.71892068856001856</v>
      </c>
      <c r="CL264" s="1">
        <v>-5.4798041470442965E-3</v>
      </c>
      <c r="CN264" s="25" t="s">
        <v>160</v>
      </c>
      <c r="CO264" s="27">
        <v>5.3565000000000002E-2</v>
      </c>
      <c r="CP264" s="27">
        <v>6.0985480000000001</v>
      </c>
      <c r="CQ264" s="28">
        <f t="shared" si="79"/>
        <v>-6.1437552617179749</v>
      </c>
      <c r="CR264" s="27">
        <f t="shared" si="80"/>
        <v>47.167491644915998</v>
      </c>
      <c r="CU264" s="30">
        <v>232</v>
      </c>
      <c r="CV264" s="30"/>
      <c r="CW264" s="34" t="s">
        <v>160</v>
      </c>
      <c r="CX264" s="34" t="s">
        <v>976</v>
      </c>
      <c r="CY264" s="34" t="s">
        <v>160</v>
      </c>
      <c r="CZ264" s="34" t="s">
        <v>976</v>
      </c>
      <c r="DA264" s="32"/>
      <c r="DB264" s="32"/>
      <c r="DC264" t="s">
        <v>160</v>
      </c>
      <c r="DD264">
        <v>600886</v>
      </c>
      <c r="DE264" t="s">
        <v>963</v>
      </c>
      <c r="DF264" s="30">
        <v>324</v>
      </c>
      <c r="DG264" s="39" t="s">
        <v>160</v>
      </c>
      <c r="DK264" s="30">
        <v>253</v>
      </c>
      <c r="DL264" s="30"/>
      <c r="DM264" s="32"/>
      <c r="DN264" s="32" t="s">
        <v>160</v>
      </c>
      <c r="DO264" s="41">
        <v>597210</v>
      </c>
    </row>
    <row r="265" spans="1:119" ht="15.75" x14ac:dyDescent="0.25">
      <c r="A265" t="s">
        <v>592</v>
      </c>
      <c r="B265" t="s">
        <v>161</v>
      </c>
      <c r="C265" s="52">
        <v>160.88891173159598</v>
      </c>
      <c r="D265" s="52">
        <v>159.02418054660498</v>
      </c>
      <c r="E265" s="52">
        <v>-1.8647311849910011</v>
      </c>
      <c r="F265" s="53">
        <v>-1.1590178371657156E-2</v>
      </c>
      <c r="G265" s="45">
        <v>177.25310065153198</v>
      </c>
      <c r="H265" s="45">
        <v>176.70368405113598</v>
      </c>
      <c r="I265" s="45">
        <v>-0.54941660039600038</v>
      </c>
      <c r="J265" s="46">
        <v>-3.099616302205723E-3</v>
      </c>
      <c r="K265" s="47">
        <v>4</v>
      </c>
      <c r="L265" s="55">
        <f t="shared" si="71"/>
        <v>164.09242465153199</v>
      </c>
      <c r="M265" s="55">
        <f t="shared" si="72"/>
        <v>163.54300805113598</v>
      </c>
      <c r="N265" s="55">
        <f t="shared" si="73"/>
        <v>-0.54941660039600038</v>
      </c>
      <c r="O265" s="56">
        <f t="shared" si="74"/>
        <v>-3.3482142857157848E-3</v>
      </c>
      <c r="P265" s="54"/>
      <c r="Q265" s="42">
        <f t="shared" si="75"/>
        <v>122.22768410937888</v>
      </c>
      <c r="R265" s="42">
        <f t="shared" si="76"/>
        <v>120.81104344859664</v>
      </c>
      <c r="S265" s="42">
        <f t="shared" si="77"/>
        <v>124.66140039848818</v>
      </c>
      <c r="T265" s="42">
        <f t="shared" si="78"/>
        <v>124.24400731679664</v>
      </c>
      <c r="AB265" t="s">
        <v>161</v>
      </c>
      <c r="AC265" s="2">
        <v>160.88891173159598</v>
      </c>
      <c r="AD265" s="2">
        <v>161.670599124571</v>
      </c>
      <c r="AE265" s="2">
        <v>0.78168739297501588</v>
      </c>
      <c r="AF265" s="1">
        <v>4.8585535482959276E-3</v>
      </c>
      <c r="AG265" s="2">
        <v>177.25310065153198</v>
      </c>
      <c r="AH265" s="2">
        <v>177.25310065153198</v>
      </c>
      <c r="AI265" s="2">
        <v>0</v>
      </c>
      <c r="AJ265" s="1">
        <v>0</v>
      </c>
      <c r="AM265" t="s">
        <v>161</v>
      </c>
      <c r="AN265" s="2">
        <v>160.88891173159598</v>
      </c>
      <c r="AO265" s="2">
        <v>162.68116235396701</v>
      </c>
      <c r="AP265" s="2">
        <v>1.7922506223710286</v>
      </c>
      <c r="AQ265" s="1">
        <v>1.1139677701102005E-2</v>
      </c>
      <c r="AR265" s="2">
        <v>161.02745627367301</v>
      </c>
      <c r="AS265" s="2">
        <v>0.13854454207702815</v>
      </c>
      <c r="AT265" s="1">
        <v>8.6111926910262173E-4</v>
      </c>
      <c r="AU265" s="2">
        <v>160.48886598490802</v>
      </c>
      <c r="AV265" s="2">
        <v>-0.40004574668796522</v>
      </c>
      <c r="AW265" s="1">
        <v>-2.4864718294281478E-3</v>
      </c>
      <c r="AX265" s="2">
        <v>161.86592104756798</v>
      </c>
      <c r="AY265" s="2">
        <v>0.97700931597199769</v>
      </c>
      <c r="AZ265" s="1">
        <v>6.0725708531231791E-3</v>
      </c>
      <c r="BA265" s="2">
        <v>161.40017913738799</v>
      </c>
      <c r="BB265" s="2">
        <v>0.51126740579201169</v>
      </c>
      <c r="BC265" s="1">
        <v>3.1777665737769238E-3</v>
      </c>
      <c r="BD265" s="2">
        <v>164.76627745021702</v>
      </c>
      <c r="BE265" s="2">
        <v>3.8773657186210357</v>
      </c>
      <c r="BF265" s="1">
        <v>2.4099645381960674E-2</v>
      </c>
      <c r="BG265" s="1"/>
      <c r="BH265" t="s">
        <v>161</v>
      </c>
      <c r="BI265" s="2">
        <v>177.25310065153198</v>
      </c>
      <c r="BJ265" s="2">
        <v>177.06996178473301</v>
      </c>
      <c r="BK265" s="2">
        <v>-0.18313886679896996</v>
      </c>
      <c r="BL265" s="1">
        <v>-1.0332054340702846E-3</v>
      </c>
      <c r="BM265" s="2">
        <v>177.25310065153198</v>
      </c>
      <c r="BN265" s="2">
        <v>0</v>
      </c>
      <c r="BO265" s="1">
        <v>0</v>
      </c>
      <c r="BP265" s="2">
        <v>177.25310065153198</v>
      </c>
      <c r="BQ265" s="2">
        <v>0</v>
      </c>
      <c r="BR265" s="1">
        <v>0</v>
      </c>
      <c r="BS265" s="2">
        <v>177.06996178473301</v>
      </c>
      <c r="BT265" s="2">
        <v>-0.18313886679896996</v>
      </c>
      <c r="BU265" s="1">
        <v>-1.0332054340702846E-3</v>
      </c>
      <c r="BV265" s="2">
        <v>177.25310065153198</v>
      </c>
      <c r="BW265" s="2">
        <v>0</v>
      </c>
      <c r="BX265" s="1">
        <v>0</v>
      </c>
      <c r="BY265" s="2">
        <v>177.04606985786398</v>
      </c>
      <c r="BZ265" s="2">
        <v>-0.2070307936679967</v>
      </c>
      <c r="CA265" s="1">
        <v>-1.1679953293172892E-3</v>
      </c>
      <c r="CC265" t="s">
        <v>161</v>
      </c>
      <c r="CE265" s="23">
        <v>160.88891173159598</v>
      </c>
      <c r="CF265" s="23">
        <v>155.35827929627999</v>
      </c>
      <c r="CG265" s="23">
        <v>-5.5306324353159937</v>
      </c>
      <c r="CH265" s="24">
        <v>-3.4375472963248756E-2</v>
      </c>
      <c r="CI265" s="2">
        <v>177.25310065153198</v>
      </c>
      <c r="CJ265" s="2">
        <v>177.06996178473301</v>
      </c>
      <c r="CK265" s="2">
        <v>-0.18313886679896996</v>
      </c>
      <c r="CL265" s="1">
        <v>-1.0332054340702846E-3</v>
      </c>
      <c r="CN265" s="25" t="s">
        <v>161</v>
      </c>
      <c r="CO265" s="27">
        <v>0</v>
      </c>
      <c r="CP265" s="27">
        <v>13.160676</v>
      </c>
      <c r="CQ265" s="28">
        <f t="shared" si="79"/>
        <v>-13.150684843564276</v>
      </c>
      <c r="CR265" s="27">
        <f t="shared" si="80"/>
        <v>45.773999263975995</v>
      </c>
      <c r="CU265" s="30">
        <v>233</v>
      </c>
      <c r="CV265" s="30"/>
      <c r="CW265" s="34" t="s">
        <v>161</v>
      </c>
      <c r="CX265" s="34" t="s">
        <v>976</v>
      </c>
      <c r="CY265" s="34" t="s">
        <v>161</v>
      </c>
      <c r="CZ265" s="34" t="s">
        <v>976</v>
      </c>
      <c r="DA265" s="32"/>
      <c r="DB265" s="32"/>
      <c r="DC265" t="s">
        <v>161</v>
      </c>
      <c r="DD265">
        <v>1316305</v>
      </c>
      <c r="DE265" t="s">
        <v>963</v>
      </c>
      <c r="DF265" s="30">
        <v>325</v>
      </c>
      <c r="DG265" s="39" t="s">
        <v>161</v>
      </c>
      <c r="DK265" s="30">
        <v>254</v>
      </c>
      <c r="DL265" s="30"/>
      <c r="DM265" s="32"/>
      <c r="DN265" s="32" t="s">
        <v>161</v>
      </c>
      <c r="DO265" s="41">
        <v>1307777</v>
      </c>
    </row>
    <row r="266" spans="1:119" ht="15.75" x14ac:dyDescent="0.25">
      <c r="A266" t="s">
        <v>593</v>
      </c>
      <c r="B266" t="s">
        <v>163</v>
      </c>
      <c r="C266" s="52">
        <v>311.03515776708502</v>
      </c>
      <c r="D266" s="52">
        <v>309.69663432530399</v>
      </c>
      <c r="E266" s="52">
        <v>-1.3385234417810352</v>
      </c>
      <c r="F266" s="53">
        <v>-4.3034474025067373E-3</v>
      </c>
      <c r="G266" s="45">
        <v>303.44652175562402</v>
      </c>
      <c r="H266" s="45">
        <v>302.10481720486496</v>
      </c>
      <c r="I266" s="45">
        <v>-1.3417045507590615</v>
      </c>
      <c r="J266" s="46">
        <v>-4.4215519195820036E-3</v>
      </c>
      <c r="K266" s="47">
        <v>4</v>
      </c>
      <c r="L266" s="55">
        <f t="shared" si="71"/>
        <v>288.97698675562401</v>
      </c>
      <c r="M266" s="55">
        <f t="shared" si="72"/>
        <v>287.63528220486495</v>
      </c>
      <c r="N266" s="55">
        <f t="shared" si="73"/>
        <v>-1.3417045507590615</v>
      </c>
      <c r="O266" s="56">
        <f t="shared" si="74"/>
        <v>-4.6429460207974482E-3</v>
      </c>
      <c r="P266" s="54"/>
      <c r="Q266" s="42">
        <f t="shared" si="75"/>
        <v>214.60291065737309</v>
      </c>
      <c r="R266" s="42">
        <f t="shared" si="76"/>
        <v>213.67937831893425</v>
      </c>
      <c r="S266" s="42">
        <f t="shared" si="77"/>
        <v>199.38357745780462</v>
      </c>
      <c r="T266" s="42">
        <f t="shared" si="78"/>
        <v>198.45785027023453</v>
      </c>
      <c r="AB266" t="s">
        <v>163</v>
      </c>
      <c r="AC266" s="2">
        <v>311.03515776708502</v>
      </c>
      <c r="AD266" s="2">
        <v>311.50087119652403</v>
      </c>
      <c r="AE266" s="2">
        <v>0.46571342943900618</v>
      </c>
      <c r="AF266" s="1">
        <v>1.4973015680360808E-3</v>
      </c>
      <c r="AG266" s="2">
        <v>303.44652175562402</v>
      </c>
      <c r="AH266" s="2">
        <v>303.52904405984799</v>
      </c>
      <c r="AI266" s="2">
        <v>8.2522304223971332E-2</v>
      </c>
      <c r="AJ266" s="1">
        <v>2.7195007458490295E-4</v>
      </c>
      <c r="AM266" t="s">
        <v>163</v>
      </c>
      <c r="AN266" s="2">
        <v>311.03515776708502</v>
      </c>
      <c r="AO266" s="2">
        <v>313.461752417946</v>
      </c>
      <c r="AP266" s="2">
        <v>2.4265946508609773</v>
      </c>
      <c r="AQ266" s="1">
        <v>7.8016731879490733E-3</v>
      </c>
      <c r="AR266" s="2">
        <v>311.23910631359297</v>
      </c>
      <c r="AS266" s="2">
        <v>0.20394854650794514</v>
      </c>
      <c r="AT266" s="1">
        <v>6.5570898149292043E-4</v>
      </c>
      <c r="AU266" s="2">
        <v>310.76855261052299</v>
      </c>
      <c r="AV266" s="2">
        <v>-0.26660515656203643</v>
      </c>
      <c r="AW266" s="1">
        <v>-8.5715440812540082E-4</v>
      </c>
      <c r="AX266" s="2">
        <v>312.48956208433003</v>
      </c>
      <c r="AY266" s="2">
        <v>1.4544043172450074</v>
      </c>
      <c r="AZ266" s="1">
        <v>4.676012601553297E-3</v>
      </c>
      <c r="BA266" s="2">
        <v>311.66232402978699</v>
      </c>
      <c r="BB266" s="2">
        <v>0.6271662627019623</v>
      </c>
      <c r="BC266" s="1">
        <v>2.016383830060807E-3</v>
      </c>
      <c r="BD266" s="2">
        <v>316.04549170509398</v>
      </c>
      <c r="BE266" s="2">
        <v>5.0103339380089551</v>
      </c>
      <c r="BF266" s="1">
        <v>1.610857748036601E-2</v>
      </c>
      <c r="BG266" s="1"/>
      <c r="BH266" t="s">
        <v>163</v>
      </c>
      <c r="BI266" s="2">
        <v>303.44652175562402</v>
      </c>
      <c r="BJ266" s="2">
        <v>303.86317428731604</v>
      </c>
      <c r="BK266" s="2">
        <v>0.41665253169202288</v>
      </c>
      <c r="BL266" s="1">
        <v>1.3730674165630002E-3</v>
      </c>
      <c r="BM266" s="2">
        <v>303.44223328737996</v>
      </c>
      <c r="BN266" s="2">
        <v>-4.2884682440558208E-3</v>
      </c>
      <c r="BO266" s="1">
        <v>-1.4132533862126364E-5</v>
      </c>
      <c r="BP266" s="2">
        <v>303.37117275833799</v>
      </c>
      <c r="BQ266" s="2">
        <v>-7.5348997286027952E-2</v>
      </c>
      <c r="BR266" s="1">
        <v>-2.4831063098066785E-4</v>
      </c>
      <c r="BS266" s="2">
        <v>303.44183810978598</v>
      </c>
      <c r="BT266" s="2">
        <v>-4.6836458380425938E-3</v>
      </c>
      <c r="BU266" s="1">
        <v>-1.5434831188523213E-5</v>
      </c>
      <c r="BV266" s="2">
        <v>303.52076085041</v>
      </c>
      <c r="BW266" s="2">
        <v>7.4239094785980342E-2</v>
      </c>
      <c r="BX266" s="1">
        <v>2.4465297659851792E-4</v>
      </c>
      <c r="BY266" s="2">
        <v>304.089847046871</v>
      </c>
      <c r="BZ266" s="2">
        <v>0.64332529124698112</v>
      </c>
      <c r="CA266" s="1">
        <v>2.1200615104267802E-3</v>
      </c>
      <c r="CC266" t="s">
        <v>163</v>
      </c>
      <c r="CE266" s="23">
        <v>311.03515776708502</v>
      </c>
      <c r="CF266" s="23">
        <v>305.88054470133699</v>
      </c>
      <c r="CG266" s="23">
        <v>-5.1546130657480376</v>
      </c>
      <c r="CH266" s="24">
        <v>-1.6572445066187689E-2</v>
      </c>
      <c r="CI266" s="2">
        <v>303.44652175562402</v>
      </c>
      <c r="CJ266" s="2">
        <v>301.75281258375196</v>
      </c>
      <c r="CK266" s="2">
        <v>-1.6937091718720581</v>
      </c>
      <c r="CL266" s="1">
        <v>-5.581573853847172E-3</v>
      </c>
      <c r="CN266" s="25" t="s">
        <v>163</v>
      </c>
      <c r="CO266" s="27">
        <v>0.12731300000000001</v>
      </c>
      <c r="CP266" s="27">
        <v>14.342222</v>
      </c>
      <c r="CQ266" s="28">
        <f t="shared" si="79"/>
        <v>-14.443339688964624</v>
      </c>
      <c r="CR266" s="27">
        <f t="shared" si="80"/>
        <v>85.013657875479993</v>
      </c>
      <c r="CU266" s="30">
        <v>236</v>
      </c>
      <c r="CV266" s="30"/>
      <c r="CW266" s="34" t="s">
        <v>163</v>
      </c>
      <c r="CX266" s="34" t="s">
        <v>976</v>
      </c>
      <c r="CY266" s="34" t="s">
        <v>163</v>
      </c>
      <c r="CZ266" s="34" t="s">
        <v>976</v>
      </c>
      <c r="DA266" s="32"/>
      <c r="DB266" s="32"/>
      <c r="DC266" t="s">
        <v>163</v>
      </c>
      <c r="DD266">
        <v>1449352</v>
      </c>
      <c r="DE266" t="s">
        <v>963</v>
      </c>
      <c r="DF266" s="30">
        <v>326</v>
      </c>
      <c r="DG266" s="39" t="s">
        <v>163</v>
      </c>
      <c r="DK266" s="30">
        <v>256</v>
      </c>
      <c r="DL266" s="30"/>
      <c r="DM266" s="32"/>
      <c r="DN266" s="32" t="s">
        <v>163</v>
      </c>
      <c r="DO266" s="41">
        <v>1437261</v>
      </c>
    </row>
    <row r="267" spans="1:119" ht="15.75" x14ac:dyDescent="0.25">
      <c r="B267" t="s">
        <v>164</v>
      </c>
      <c r="C267" s="52">
        <v>321.56039016375297</v>
      </c>
      <c r="D267" s="52">
        <v>326.393056007555</v>
      </c>
      <c r="E267" s="52">
        <v>4.8326658438020331</v>
      </c>
      <c r="F267" s="53">
        <v>1.5028797052214743E-2</v>
      </c>
      <c r="G267" s="45">
        <v>316.93026509384401</v>
      </c>
      <c r="H267" s="45">
        <v>317.322956109156</v>
      </c>
      <c r="I267" s="45">
        <v>0.39269101531198203</v>
      </c>
      <c r="J267" s="46">
        <v>1.2390454890627281E-3</v>
      </c>
      <c r="K267" s="47">
        <v>3</v>
      </c>
      <c r="L267" s="55">
        <f t="shared" si="71"/>
        <v>306.24254009384401</v>
      </c>
      <c r="M267" s="55">
        <f t="shared" si="72"/>
        <v>306.635231109156</v>
      </c>
      <c r="N267" s="55">
        <f t="shared" si="73"/>
        <v>0.39269101531198203</v>
      </c>
      <c r="O267" s="56">
        <f t="shared" si="74"/>
        <v>1.2822876116154438E-3</v>
      </c>
      <c r="P267" s="54"/>
      <c r="Q267" s="42">
        <f t="shared" si="75"/>
        <v>272.21951431593288</v>
      </c>
      <c r="R267" s="42">
        <f t="shared" si="76"/>
        <v>276.31064615023945</v>
      </c>
      <c r="S267" s="42">
        <f t="shared" si="77"/>
        <v>259.25206610419434</v>
      </c>
      <c r="T267" s="42">
        <f t="shared" si="78"/>
        <v>259.58450181684549</v>
      </c>
      <c r="AB267" t="s">
        <v>164</v>
      </c>
      <c r="AC267" s="2">
        <v>321.56039016375297</v>
      </c>
      <c r="AD267" s="2">
        <v>322.56903642232402</v>
      </c>
      <c r="AE267" s="2">
        <v>1.0086462585710478</v>
      </c>
      <c r="AF267" s="1">
        <v>3.13672420305685E-3</v>
      </c>
      <c r="AG267" s="2">
        <v>316.93026509384401</v>
      </c>
      <c r="AH267" s="2">
        <v>317.180143415847</v>
      </c>
      <c r="AI267" s="2">
        <v>0.24987832200298499</v>
      </c>
      <c r="AJ267" s="1">
        <v>7.8843313348125736E-4</v>
      </c>
      <c r="AM267" t="s">
        <v>164</v>
      </c>
      <c r="AN267" s="2">
        <v>321.56039016375297</v>
      </c>
      <c r="AO267" s="2">
        <v>322.63411834815298</v>
      </c>
      <c r="AP267" s="2">
        <v>1.0737281844000108</v>
      </c>
      <c r="AQ267" s="1">
        <v>3.3391183032624766E-3</v>
      </c>
      <c r="AR267" s="2">
        <v>321.61854576930301</v>
      </c>
      <c r="AS267" s="2">
        <v>5.81556055500414E-2</v>
      </c>
      <c r="AT267" s="1">
        <v>1.8085438172414818E-4</v>
      </c>
      <c r="AU267" s="2">
        <v>321.43933483227499</v>
      </c>
      <c r="AV267" s="2">
        <v>-0.12105533147797587</v>
      </c>
      <c r="AW267" s="1">
        <v>-3.7646219864433263E-4</v>
      </c>
      <c r="AX267" s="2">
        <v>322.69001065870799</v>
      </c>
      <c r="AY267" s="2">
        <v>1.1296204949550201</v>
      </c>
      <c r="AZ267" s="1">
        <v>3.5129342092779735E-3</v>
      </c>
      <c r="BA267" s="2">
        <v>321.644805694431</v>
      </c>
      <c r="BB267" s="2">
        <v>8.4415530678029427E-2</v>
      </c>
      <c r="BC267" s="1">
        <v>2.6251843591507416E-4</v>
      </c>
      <c r="BD267" s="2">
        <v>323.972178496092</v>
      </c>
      <c r="BE267" s="2">
        <v>2.4117883323390288</v>
      </c>
      <c r="BF267" s="1">
        <v>7.5002655989776538E-3</v>
      </c>
      <c r="BG267" s="1"/>
      <c r="BH267" t="s">
        <v>164</v>
      </c>
      <c r="BI267" s="2">
        <v>316.93026509384401</v>
      </c>
      <c r="BJ267" s="2">
        <v>316.96561808223498</v>
      </c>
      <c r="BK267" s="2">
        <v>3.5352988390968676E-2</v>
      </c>
      <c r="BL267" s="1">
        <v>1.1154816148751381E-4</v>
      </c>
      <c r="BM267" s="2">
        <v>316.903864660632</v>
      </c>
      <c r="BN267" s="2">
        <v>-2.6400433212018015E-2</v>
      </c>
      <c r="BO267" s="1">
        <v>-8.3300448457331036E-5</v>
      </c>
      <c r="BP267" s="2">
        <v>316.89605050305096</v>
      </c>
      <c r="BQ267" s="2">
        <v>-3.4214590793055777E-2</v>
      </c>
      <c r="BR267" s="1">
        <v>-1.079562117014124E-4</v>
      </c>
      <c r="BS267" s="2">
        <v>316.87757539663602</v>
      </c>
      <c r="BT267" s="2">
        <v>-5.2689697207995323E-2</v>
      </c>
      <c r="BU267" s="1">
        <v>-1.6625012821793383E-4</v>
      </c>
      <c r="BV267" s="2">
        <v>316.88374813923195</v>
      </c>
      <c r="BW267" s="2">
        <v>-4.651695461205918E-2</v>
      </c>
      <c r="BX267" s="1">
        <v>-1.4677346954632234E-4</v>
      </c>
      <c r="BY267" s="2">
        <v>316.83166888582701</v>
      </c>
      <c r="BZ267" s="2">
        <v>-9.8596208016999753E-2</v>
      </c>
      <c r="CA267" s="1">
        <v>-3.1109748381968227E-4</v>
      </c>
      <c r="CC267" t="s">
        <v>164</v>
      </c>
      <c r="CE267" s="23">
        <v>321.56039016375297</v>
      </c>
      <c r="CF267" s="23">
        <v>323.48577956324601</v>
      </c>
      <c r="CG267" s="23">
        <v>1.9253893994930422</v>
      </c>
      <c r="CH267" s="24">
        <v>5.9876448044877285E-3</v>
      </c>
      <c r="CI267" s="2">
        <v>316.93026509384401</v>
      </c>
      <c r="CJ267" s="2">
        <v>317.225194011003</v>
      </c>
      <c r="CK267" s="2">
        <v>0.29492891715898395</v>
      </c>
      <c r="CL267" s="1">
        <v>9.3057984560627116E-4</v>
      </c>
      <c r="CN267" s="25" t="s">
        <v>164</v>
      </c>
      <c r="CO267" s="27">
        <v>6.9466E-2</v>
      </c>
      <c r="CP267" s="27">
        <v>10.618259</v>
      </c>
      <c r="CQ267" s="28">
        <f t="shared" si="79"/>
        <v>-10.697378788511447</v>
      </c>
      <c r="CR267" s="27">
        <f t="shared" si="80"/>
        <v>49.766495466403001</v>
      </c>
      <c r="CU267" s="30">
        <v>237</v>
      </c>
      <c r="CV267" s="30"/>
      <c r="CW267" s="34" t="s">
        <v>164</v>
      </c>
      <c r="CX267" s="34" t="s">
        <v>976</v>
      </c>
      <c r="CY267" s="34" t="s">
        <v>164</v>
      </c>
      <c r="CZ267" s="34" t="s">
        <v>976</v>
      </c>
      <c r="DA267" s="32"/>
      <c r="DB267" s="32"/>
      <c r="DC267" t="s">
        <v>164</v>
      </c>
      <c r="DD267">
        <v>1181254</v>
      </c>
      <c r="DE267" t="s">
        <v>963</v>
      </c>
      <c r="DF267" s="30">
        <v>327</v>
      </c>
      <c r="DG267" s="39" t="s">
        <v>164</v>
      </c>
      <c r="DK267" s="30">
        <v>257</v>
      </c>
      <c r="DL267" s="30"/>
      <c r="DM267" s="32"/>
      <c r="DN267" s="32" t="s">
        <v>164</v>
      </c>
      <c r="DO267" s="41">
        <v>1177348</v>
      </c>
    </row>
    <row r="268" spans="1:119" ht="15.75" x14ac:dyDescent="0.25">
      <c r="B268" t="s">
        <v>165</v>
      </c>
      <c r="C268" s="52">
        <v>103.64762116759501</v>
      </c>
      <c r="D268" s="52">
        <v>106.28103587286999</v>
      </c>
      <c r="E268" s="52">
        <v>2.633414705274987</v>
      </c>
      <c r="F268" s="53">
        <v>2.5407382008476941E-2</v>
      </c>
      <c r="G268" s="45">
        <v>104.418174553773</v>
      </c>
      <c r="H268" s="45">
        <v>104.832723281309</v>
      </c>
      <c r="I268" s="45">
        <v>0.41454872753600114</v>
      </c>
      <c r="J268" s="46">
        <v>3.9700821174815494E-3</v>
      </c>
      <c r="K268" s="47">
        <v>4</v>
      </c>
      <c r="L268" s="55">
        <f t="shared" si="71"/>
        <v>98.394316553772995</v>
      </c>
      <c r="M268" s="55">
        <f t="shared" si="72"/>
        <v>98.808865281309011</v>
      </c>
      <c r="N268" s="55">
        <f t="shared" si="73"/>
        <v>0.41454872753601535</v>
      </c>
      <c r="O268" s="56">
        <f t="shared" si="74"/>
        <v>4.2131369174098826E-3</v>
      </c>
      <c r="P268" s="54"/>
      <c r="Q268" s="42">
        <f t="shared" si="75"/>
        <v>157.06136393854237</v>
      </c>
      <c r="R268" s="42">
        <f t="shared" si="76"/>
        <v>161.05188201090135</v>
      </c>
      <c r="S268" s="42">
        <f t="shared" si="77"/>
        <v>149.10082245638549</v>
      </c>
      <c r="T268" s="42">
        <f t="shared" si="78"/>
        <v>149.72900463589266</v>
      </c>
      <c r="AB268" t="s">
        <v>165</v>
      </c>
      <c r="AC268" s="2">
        <v>103.64762116759501</v>
      </c>
      <c r="AD268" s="2">
        <v>104.501516602843</v>
      </c>
      <c r="AE268" s="2">
        <v>0.85389543524799194</v>
      </c>
      <c r="AF268" s="1">
        <v>8.2384470152698386E-3</v>
      </c>
      <c r="AG268" s="2">
        <v>104.418174553773</v>
      </c>
      <c r="AH268" s="2">
        <v>104.646627228593</v>
      </c>
      <c r="AI268" s="2">
        <v>0.22845267482000509</v>
      </c>
      <c r="AJ268" s="1">
        <v>2.1878631358601E-3</v>
      </c>
      <c r="AM268" t="s">
        <v>165</v>
      </c>
      <c r="AN268" s="2">
        <v>103.64762116759501</v>
      </c>
      <c r="AO268" s="2">
        <v>105.26378181476501</v>
      </c>
      <c r="AP268" s="2">
        <v>1.6161606471700054</v>
      </c>
      <c r="AQ268" s="1">
        <v>1.5592838783600479E-2</v>
      </c>
      <c r="AR268" s="2">
        <v>103.86106513052499</v>
      </c>
      <c r="AS268" s="2">
        <v>0.21344396292998624</v>
      </c>
      <c r="AT268" s="1">
        <v>2.0593233161121365E-3</v>
      </c>
      <c r="AU268" s="2">
        <v>103.48625060537999</v>
      </c>
      <c r="AV268" s="2">
        <v>-0.16137056221501211</v>
      </c>
      <c r="AW268" s="1">
        <v>-1.5569152518616987E-3</v>
      </c>
      <c r="AX268" s="2">
        <v>104.09751577254801</v>
      </c>
      <c r="AY268" s="2">
        <v>0.44989460495300193</v>
      </c>
      <c r="AZ268" s="1">
        <v>4.3406167925989954E-3</v>
      </c>
      <c r="BA268" s="2">
        <v>104.135928062674</v>
      </c>
      <c r="BB268" s="2">
        <v>0.48830689507899194</v>
      </c>
      <c r="BC268" s="1">
        <v>4.7112214402819218E-3</v>
      </c>
      <c r="BD268" s="2">
        <v>106.61985119431699</v>
      </c>
      <c r="BE268" s="2">
        <v>2.9722300267219879</v>
      </c>
      <c r="BF268" s="1">
        <v>2.8676297567080518E-2</v>
      </c>
      <c r="BG268" s="1"/>
      <c r="BH268" t="s">
        <v>165</v>
      </c>
      <c r="BI268" s="2">
        <v>104.418174553773</v>
      </c>
      <c r="BJ268" s="2">
        <v>104.785706895244</v>
      </c>
      <c r="BK268" s="2">
        <v>0.367532341471005</v>
      </c>
      <c r="BL268" s="1">
        <v>3.5198119775761271E-3</v>
      </c>
      <c r="BM268" s="2">
        <v>104.463416482938</v>
      </c>
      <c r="BN268" s="2">
        <v>4.5241929165001693E-2</v>
      </c>
      <c r="BO268" s="1">
        <v>4.33276384674807E-4</v>
      </c>
      <c r="BP268" s="2">
        <v>104.372569596791</v>
      </c>
      <c r="BQ268" s="2">
        <v>-4.5604956982003841E-2</v>
      </c>
      <c r="BR268" s="1">
        <v>-4.367530573762168E-4</v>
      </c>
      <c r="BS268" s="2">
        <v>104.421832619344</v>
      </c>
      <c r="BT268" s="2">
        <v>3.6580655710025667E-3</v>
      </c>
      <c r="BU268" s="1">
        <v>3.5032843531647316E-5</v>
      </c>
      <c r="BV268" s="2">
        <v>104.530528143879</v>
      </c>
      <c r="BW268" s="2">
        <v>0.11235359010599666</v>
      </c>
      <c r="BX268" s="1">
        <v>1.0759964976033659E-3</v>
      </c>
      <c r="BY268" s="2">
        <v>104.998012813968</v>
      </c>
      <c r="BZ268" s="2">
        <v>0.57983826019500384</v>
      </c>
      <c r="CA268" s="1">
        <v>5.5530396185618077E-3</v>
      </c>
      <c r="CC268" t="s">
        <v>165</v>
      </c>
      <c r="CE268" s="23">
        <v>103.64762116759501</v>
      </c>
      <c r="CF268" s="23">
        <v>103.733745599537</v>
      </c>
      <c r="CG268" s="23">
        <v>8.6124431941996704E-2</v>
      </c>
      <c r="CH268" s="24">
        <v>8.3093495993252135E-4</v>
      </c>
      <c r="CI268" s="2">
        <v>104.418174553773</v>
      </c>
      <c r="CJ268" s="2">
        <v>104.36173598782099</v>
      </c>
      <c r="CK268" s="2">
        <v>-5.6438565952007025E-2</v>
      </c>
      <c r="CL268" s="1">
        <v>-5.4050519646790449E-4</v>
      </c>
      <c r="CN268" s="25" t="s">
        <v>165</v>
      </c>
      <c r="CO268" s="27">
        <v>5.3331999999999997E-2</v>
      </c>
      <c r="CP268" s="27">
        <v>5.9705259999999996</v>
      </c>
      <c r="CQ268" s="28">
        <f t="shared" si="79"/>
        <v>-6.008054986509384</v>
      </c>
      <c r="CR268" s="27">
        <f t="shared" si="80"/>
        <v>66.007686177099998</v>
      </c>
      <c r="CU268" s="30">
        <v>238</v>
      </c>
      <c r="CV268" s="30"/>
      <c r="CW268" s="34" t="s">
        <v>165</v>
      </c>
      <c r="CX268" s="34" t="s">
        <v>976</v>
      </c>
      <c r="CY268" s="34" t="s">
        <v>165</v>
      </c>
      <c r="CZ268" s="34" t="s">
        <v>976</v>
      </c>
      <c r="DA268" s="32"/>
      <c r="DB268" s="32"/>
      <c r="DC268" t="s">
        <v>165</v>
      </c>
      <c r="DD268">
        <v>659918</v>
      </c>
      <c r="DE268" t="s">
        <v>963</v>
      </c>
      <c r="DF268" s="30">
        <v>328</v>
      </c>
      <c r="DG268" s="39" t="s">
        <v>165</v>
      </c>
      <c r="DK268" s="30">
        <v>258</v>
      </c>
      <c r="DL268" s="30"/>
      <c r="DM268" s="32"/>
      <c r="DN268" s="32" t="s">
        <v>165</v>
      </c>
      <c r="DO268" s="41">
        <v>655462</v>
      </c>
    </row>
    <row r="269" spans="1:119" ht="15.75" x14ac:dyDescent="0.25">
      <c r="A269" t="s">
        <v>594</v>
      </c>
      <c r="B269" t="s">
        <v>169</v>
      </c>
      <c r="C269" s="52">
        <v>162.73791854744198</v>
      </c>
      <c r="D269" s="52">
        <v>164.898437604202</v>
      </c>
      <c r="E269" s="52">
        <v>2.1605190567600232</v>
      </c>
      <c r="F269" s="53">
        <v>1.3276064214439245E-2</v>
      </c>
      <c r="G269" s="45">
        <v>160.54277400030699</v>
      </c>
      <c r="H269" s="45">
        <v>160.65849591082599</v>
      </c>
      <c r="I269" s="45">
        <v>0.11572191051899949</v>
      </c>
      <c r="J269" s="46">
        <v>7.2081668726353394E-4</v>
      </c>
      <c r="K269" s="47">
        <v>3</v>
      </c>
      <c r="L269" s="55">
        <f t="shared" si="71"/>
        <v>154.470996000307</v>
      </c>
      <c r="M269" s="55">
        <f t="shared" si="72"/>
        <v>154.586717910826</v>
      </c>
      <c r="N269" s="55">
        <f t="shared" si="73"/>
        <v>0.11572191051899949</v>
      </c>
      <c r="O269" s="56">
        <f t="shared" si="74"/>
        <v>7.4914976607498216E-4</v>
      </c>
      <c r="P269" s="54"/>
      <c r="Q269" s="42">
        <f t="shared" si="75"/>
        <v>229.6462811438179</v>
      </c>
      <c r="R269" s="42">
        <f t="shared" si="76"/>
        <v>232.6950799188904</v>
      </c>
      <c r="S269" s="42">
        <f t="shared" si="77"/>
        <v>217.98048108689952</v>
      </c>
      <c r="T269" s="42">
        <f t="shared" si="78"/>
        <v>218.14378111331467</v>
      </c>
      <c r="AB269" t="s">
        <v>169</v>
      </c>
      <c r="AC269" s="2">
        <v>162.73791854744198</v>
      </c>
      <c r="AD269" s="2">
        <v>162.11661471512301</v>
      </c>
      <c r="AE269" s="2">
        <v>-0.62130383231897213</v>
      </c>
      <c r="AF269" s="1">
        <v>-3.8178184768772696E-3</v>
      </c>
      <c r="AG269" s="2">
        <v>160.54277400030699</v>
      </c>
      <c r="AH269" s="2">
        <v>160.35004682425401</v>
      </c>
      <c r="AI269" s="2">
        <v>-0.1927271760529834</v>
      </c>
      <c r="AJ269" s="1">
        <v>-1.2004724426439453E-3</v>
      </c>
      <c r="AM269" t="s">
        <v>169</v>
      </c>
      <c r="AN269" s="2">
        <v>162.73791854744198</v>
      </c>
      <c r="AO269" s="2">
        <v>164.59645504308901</v>
      </c>
      <c r="AP269" s="2">
        <v>1.8585364956470301</v>
      </c>
      <c r="AQ269" s="1">
        <v>1.1420426857095524E-2</v>
      </c>
      <c r="AR269" s="2">
        <v>163.08432001634</v>
      </c>
      <c r="AS269" s="2">
        <v>0.34640146889802281</v>
      </c>
      <c r="AT269" s="1">
        <v>2.1285848558831024E-3</v>
      </c>
      <c r="AU269" s="2">
        <v>162.85358352618701</v>
      </c>
      <c r="AV269" s="2">
        <v>0.11566497874503057</v>
      </c>
      <c r="AW269" s="1">
        <v>7.1074387442967982E-4</v>
      </c>
      <c r="AX269" s="2">
        <v>163.309430070682</v>
      </c>
      <c r="AY269" s="2">
        <v>0.57151152324001941</v>
      </c>
      <c r="AZ269" s="1">
        <v>3.5118522366587245E-3</v>
      </c>
      <c r="BA269" s="2">
        <v>163.19894954882699</v>
      </c>
      <c r="BB269" s="2">
        <v>0.46103100138500963</v>
      </c>
      <c r="BC269" s="1">
        <v>2.8329660690025855E-3</v>
      </c>
      <c r="BD269" s="2">
        <v>166.50137135301</v>
      </c>
      <c r="BE269" s="2">
        <v>3.7634528055680221</v>
      </c>
      <c r="BF269" s="1">
        <v>2.3125850687778619E-2</v>
      </c>
      <c r="BG269" s="1"/>
      <c r="BH269" t="s">
        <v>169</v>
      </c>
      <c r="BI269" s="2">
        <v>160.54277400030699</v>
      </c>
      <c r="BJ269" s="2">
        <v>160.93018139011201</v>
      </c>
      <c r="BK269" s="2">
        <v>0.38740738980501987</v>
      </c>
      <c r="BL269" s="1">
        <v>2.4131101023847955E-3</v>
      </c>
      <c r="BM269" s="2">
        <v>160.61691941739898</v>
      </c>
      <c r="BN269" s="2">
        <v>7.4145417091983745E-2</v>
      </c>
      <c r="BO269" s="1">
        <v>4.618421324390593E-4</v>
      </c>
      <c r="BP269" s="2">
        <v>160.57545878913001</v>
      </c>
      <c r="BQ269" s="2">
        <v>3.2684788823019062E-2</v>
      </c>
      <c r="BR269" s="1">
        <v>2.0358928657204193E-4</v>
      </c>
      <c r="BS269" s="2">
        <v>160.51241136508102</v>
      </c>
      <c r="BT269" s="2">
        <v>-3.0362635225969825E-2</v>
      </c>
      <c r="BU269" s="1">
        <v>-1.8912489468950975E-4</v>
      </c>
      <c r="BV269" s="2">
        <v>160.633718358289</v>
      </c>
      <c r="BW269" s="2">
        <v>9.0944357982010615E-2</v>
      </c>
      <c r="BX269" s="1">
        <v>5.664805441933918E-4</v>
      </c>
      <c r="BY269" s="2">
        <v>161.20437953668099</v>
      </c>
      <c r="BZ269" s="2">
        <v>0.66160553637399744</v>
      </c>
      <c r="CA269" s="1">
        <v>4.1210545942898203E-3</v>
      </c>
      <c r="CC269" t="s">
        <v>169</v>
      </c>
      <c r="CE269" s="23">
        <v>162.73791854744198</v>
      </c>
      <c r="CF269" s="23">
        <v>163.21669535432801</v>
      </c>
      <c r="CG269" s="23">
        <v>0.47877680688603164</v>
      </c>
      <c r="CH269" s="24">
        <v>2.942011371163364E-3</v>
      </c>
      <c r="CI269" s="2">
        <v>160.54277400030699</v>
      </c>
      <c r="CJ269" s="2">
        <v>160.55242617465902</v>
      </c>
      <c r="CK269" s="2">
        <v>9.652174352027032E-3</v>
      </c>
      <c r="CL269" s="1">
        <v>6.0122135126483954E-5</v>
      </c>
      <c r="CN269" s="25" t="s">
        <v>169</v>
      </c>
      <c r="CO269" s="27">
        <v>5.0396999999999997E-2</v>
      </c>
      <c r="CP269" s="27">
        <v>6.0213809999999999</v>
      </c>
      <c r="CQ269" s="28">
        <f t="shared" si="79"/>
        <v>-6.057626336879478</v>
      </c>
      <c r="CR269" s="27">
        <f t="shared" si="80"/>
        <v>117.64027253167599</v>
      </c>
      <c r="CU269" s="30">
        <v>243</v>
      </c>
      <c r="CV269" s="30"/>
      <c r="CW269" s="34" t="s">
        <v>169</v>
      </c>
      <c r="CX269" s="34" t="s">
        <v>976</v>
      </c>
      <c r="CY269" s="34" t="s">
        <v>169</v>
      </c>
      <c r="CZ269" s="34" t="s">
        <v>976</v>
      </c>
      <c r="DA269" s="32"/>
      <c r="DB269" s="32"/>
      <c r="DC269" t="s">
        <v>169</v>
      </c>
      <c r="DD269">
        <v>708646</v>
      </c>
      <c r="DE269" t="s">
        <v>963</v>
      </c>
      <c r="DF269" s="30">
        <v>329</v>
      </c>
      <c r="DG269" s="39" t="s">
        <v>169</v>
      </c>
      <c r="DK269" s="30">
        <v>262</v>
      </c>
      <c r="DL269" s="30"/>
      <c r="DM269" s="32"/>
      <c r="DN269" s="32" t="s">
        <v>169</v>
      </c>
      <c r="DO269" s="41">
        <v>701162</v>
      </c>
    </row>
    <row r="270" spans="1:119" ht="15.75" x14ac:dyDescent="0.25">
      <c r="A270" t="s">
        <v>595</v>
      </c>
      <c r="B270" t="s">
        <v>171</v>
      </c>
      <c r="C270" s="52">
        <v>194.316601495513</v>
      </c>
      <c r="D270" s="52">
        <v>197.54251180216801</v>
      </c>
      <c r="E270" s="52">
        <v>3.2259103066550097</v>
      </c>
      <c r="F270" s="53">
        <v>1.6601310859841793E-2</v>
      </c>
      <c r="G270" s="45">
        <v>189.35132608685498</v>
      </c>
      <c r="H270" s="45">
        <v>189.63304145519899</v>
      </c>
      <c r="I270" s="45">
        <v>0.28171536834400968</v>
      </c>
      <c r="J270" s="46">
        <v>1.4877918954461799E-3</v>
      </c>
      <c r="K270" s="47">
        <v>4</v>
      </c>
      <c r="L270" s="55">
        <f t="shared" si="71"/>
        <v>181.62387408685498</v>
      </c>
      <c r="M270" s="55">
        <f t="shared" si="72"/>
        <v>181.90558945519899</v>
      </c>
      <c r="N270" s="55">
        <f t="shared" si="73"/>
        <v>0.28171536834400968</v>
      </c>
      <c r="O270" s="56">
        <f t="shared" si="74"/>
        <v>1.5510921664917774E-3</v>
      </c>
      <c r="P270" s="54"/>
      <c r="Q270" s="42">
        <f t="shared" si="75"/>
        <v>245.34397809076444</v>
      </c>
      <c r="R270" s="42">
        <f t="shared" si="76"/>
        <v>249.41700973863945</v>
      </c>
      <c r="S270" s="42">
        <f t="shared" si="77"/>
        <v>229.31815110894715</v>
      </c>
      <c r="T270" s="42">
        <f t="shared" si="78"/>
        <v>229.67384469676659</v>
      </c>
      <c r="AB270" t="s">
        <v>171</v>
      </c>
      <c r="AC270" s="2">
        <v>194.316601495513</v>
      </c>
      <c r="AD270" s="2">
        <v>194.74030955862</v>
      </c>
      <c r="AE270" s="2">
        <v>0.42370806310700004</v>
      </c>
      <c r="AF270" s="1">
        <v>2.1805036720796292E-3</v>
      </c>
      <c r="AG270" s="2">
        <v>189.35132608685498</v>
      </c>
      <c r="AH270" s="2">
        <v>189.442574861417</v>
      </c>
      <c r="AI270" s="2">
        <v>9.1248774562018298E-2</v>
      </c>
      <c r="AJ270" s="1">
        <v>4.8190195678990232E-4</v>
      </c>
      <c r="AM270" t="s">
        <v>171</v>
      </c>
      <c r="AN270" s="2">
        <v>194.316601495513</v>
      </c>
      <c r="AO270" s="2">
        <v>195.11152349423799</v>
      </c>
      <c r="AP270" s="2">
        <v>0.79492199872498759</v>
      </c>
      <c r="AQ270" s="1">
        <v>4.0908599296563099E-3</v>
      </c>
      <c r="AR270" s="2">
        <v>194.47051437835802</v>
      </c>
      <c r="AS270" s="2">
        <v>0.15391288284502025</v>
      </c>
      <c r="AT270" s="1">
        <v>7.9207273933603803E-4</v>
      </c>
      <c r="AU270" s="2">
        <v>194.20942065522098</v>
      </c>
      <c r="AV270" s="2">
        <v>-0.10718084029201691</v>
      </c>
      <c r="AW270" s="1">
        <v>-5.5157840074972621E-4</v>
      </c>
      <c r="AX270" s="2">
        <v>195.01650312998802</v>
      </c>
      <c r="AY270" s="2">
        <v>0.69990163447502596</v>
      </c>
      <c r="AZ270" s="1">
        <v>3.6018622654389494E-3</v>
      </c>
      <c r="BA270" s="2">
        <v>194.54334292588499</v>
      </c>
      <c r="BB270" s="2">
        <v>0.22674143037198746</v>
      </c>
      <c r="BC270" s="1">
        <v>1.166865973503675E-3</v>
      </c>
      <c r="BD270" s="2">
        <v>196.34162410603898</v>
      </c>
      <c r="BE270" s="2">
        <v>2.0250226105259799</v>
      </c>
      <c r="BF270" s="1">
        <v>1.0421253742299214E-2</v>
      </c>
      <c r="BG270" s="1"/>
      <c r="BH270" t="s">
        <v>171</v>
      </c>
      <c r="BI270" s="2">
        <v>189.35132608685498</v>
      </c>
      <c r="BJ270" s="2">
        <v>189.40961975231502</v>
      </c>
      <c r="BK270" s="2">
        <v>5.8293665460041666E-2</v>
      </c>
      <c r="BL270" s="1">
        <v>3.0785982155362624E-4</v>
      </c>
      <c r="BM270" s="2">
        <v>189.35911624155</v>
      </c>
      <c r="BN270" s="2">
        <v>7.7901546950158718E-3</v>
      </c>
      <c r="BO270" s="1">
        <v>4.1141273504694375E-5</v>
      </c>
      <c r="BP270" s="2">
        <v>189.32103316527702</v>
      </c>
      <c r="BQ270" s="2">
        <v>-3.0292921577967036E-2</v>
      </c>
      <c r="BR270" s="1">
        <v>-1.5998262174341335E-4</v>
      </c>
      <c r="BS270" s="2">
        <v>189.298339219686</v>
      </c>
      <c r="BT270" s="2">
        <v>-5.2986867168982599E-2</v>
      </c>
      <c r="BU270" s="1">
        <v>-2.7983362073037531E-4</v>
      </c>
      <c r="BV270" s="2">
        <v>189.35657617372701</v>
      </c>
      <c r="BW270" s="2">
        <v>5.2500868720244398E-3</v>
      </c>
      <c r="BX270" s="1">
        <v>2.7726697142940725E-5</v>
      </c>
      <c r="BY270" s="2">
        <v>189.44436498245702</v>
      </c>
      <c r="BZ270" s="2">
        <v>9.3038895602035154E-2</v>
      </c>
      <c r="CA270" s="1">
        <v>4.9135592300715363E-4</v>
      </c>
      <c r="CC270" t="s">
        <v>171</v>
      </c>
      <c r="CE270" s="23">
        <v>194.316601495513</v>
      </c>
      <c r="CF270" s="23">
        <v>195.48551032093999</v>
      </c>
      <c r="CG270" s="23">
        <v>1.1689088254269961</v>
      </c>
      <c r="CH270" s="24">
        <v>6.0154861521391299E-3</v>
      </c>
      <c r="CI270" s="2">
        <v>189.35132608685498</v>
      </c>
      <c r="CJ270" s="2">
        <v>189.530981105687</v>
      </c>
      <c r="CK270" s="2">
        <v>0.17965501883202251</v>
      </c>
      <c r="CL270" s="1">
        <v>9.4879197597810957E-4</v>
      </c>
      <c r="CN270" s="25" t="s">
        <v>171</v>
      </c>
      <c r="CO270" s="27">
        <v>4.8857999999999999E-2</v>
      </c>
      <c r="CP270" s="27">
        <v>7.6785940000000004</v>
      </c>
      <c r="CQ270" s="28">
        <f t="shared" si="79"/>
        <v>-7.7300754026007406</v>
      </c>
      <c r="CR270" s="27">
        <f t="shared" si="80"/>
        <v>43.827002192400002</v>
      </c>
      <c r="CU270" s="30">
        <v>244</v>
      </c>
      <c r="CV270" s="30"/>
      <c r="CW270" s="34" t="s">
        <v>171</v>
      </c>
      <c r="CX270" s="34" t="s">
        <v>976</v>
      </c>
      <c r="CY270" s="34" t="s">
        <v>171</v>
      </c>
      <c r="CZ270" s="34" t="s">
        <v>976</v>
      </c>
      <c r="DA270" s="32"/>
      <c r="DB270" s="32"/>
      <c r="DC270" t="s">
        <v>171</v>
      </c>
      <c r="DD270">
        <v>792017</v>
      </c>
      <c r="DE270" t="s">
        <v>963</v>
      </c>
      <c r="DF270" s="30">
        <v>330</v>
      </c>
      <c r="DG270" s="39" t="s">
        <v>171</v>
      </c>
      <c r="DK270" s="30">
        <v>263</v>
      </c>
      <c r="DL270" s="30"/>
      <c r="DM270" s="32"/>
      <c r="DN270" s="32" t="s">
        <v>171</v>
      </c>
      <c r="DO270" s="41">
        <v>787004</v>
      </c>
    </row>
    <row r="271" spans="1:119" ht="15.75" x14ac:dyDescent="0.25">
      <c r="A271" t="s">
        <v>596</v>
      </c>
      <c r="B271" t="s">
        <v>175</v>
      </c>
      <c r="C271" s="52">
        <v>172.86830612148802</v>
      </c>
      <c r="D271" s="52">
        <v>175.23097844229099</v>
      </c>
      <c r="E271" s="52">
        <v>2.3626723208029716</v>
      </c>
      <c r="F271" s="53">
        <v>1.3667469612055652E-2</v>
      </c>
      <c r="G271" s="45">
        <v>167.591422270203</v>
      </c>
      <c r="H271" s="45">
        <v>167.689150262536</v>
      </c>
      <c r="I271" s="45">
        <v>9.7727992333005886E-2</v>
      </c>
      <c r="J271" s="46">
        <v>5.8313242413708828E-4</v>
      </c>
      <c r="K271" s="47">
        <v>4</v>
      </c>
      <c r="L271" s="55">
        <f t="shared" si="71"/>
        <v>160.125755270203</v>
      </c>
      <c r="M271" s="55">
        <f t="shared" si="72"/>
        <v>160.22348326253601</v>
      </c>
      <c r="N271" s="55">
        <f t="shared" si="73"/>
        <v>9.7727992333005886E-2</v>
      </c>
      <c r="O271" s="56">
        <f t="shared" si="74"/>
        <v>6.103202584000027E-4</v>
      </c>
      <c r="P271" s="54"/>
      <c r="Q271" s="42">
        <f t="shared" si="75"/>
        <v>205.78972281921469</v>
      </c>
      <c r="R271" s="42">
        <f t="shared" si="76"/>
        <v>208.6023476023197</v>
      </c>
      <c r="S271" s="42">
        <f t="shared" si="77"/>
        <v>190.6204528325417</v>
      </c>
      <c r="T271" s="42">
        <f t="shared" si="78"/>
        <v>190.73679235657076</v>
      </c>
      <c r="AB271" t="s">
        <v>175</v>
      </c>
      <c r="AC271" s="2">
        <v>172.86830612148802</v>
      </c>
      <c r="AD271" s="2">
        <v>173.241250376614</v>
      </c>
      <c r="AE271" s="2">
        <v>0.3729442551259865</v>
      </c>
      <c r="AF271" s="1">
        <v>2.157389422580965E-3</v>
      </c>
      <c r="AG271" s="2">
        <v>167.591422270203</v>
      </c>
      <c r="AH271" s="2">
        <v>167.66829573408899</v>
      </c>
      <c r="AI271" s="2">
        <v>7.6873463885988258E-2</v>
      </c>
      <c r="AJ271" s="1">
        <v>4.5869569483125044E-4</v>
      </c>
      <c r="AM271" t="s">
        <v>175</v>
      </c>
      <c r="AN271" s="2">
        <v>172.86830612148802</v>
      </c>
      <c r="AO271" s="2">
        <v>174.582397547271</v>
      </c>
      <c r="AP271" s="2">
        <v>1.714091425782982</v>
      </c>
      <c r="AQ271" s="1">
        <v>9.9155910313505156E-3</v>
      </c>
      <c r="AR271" s="2">
        <v>173.081451036684</v>
      </c>
      <c r="AS271" s="2">
        <v>0.21314491519598278</v>
      </c>
      <c r="AT271" s="1">
        <v>1.2329901297591778E-3</v>
      </c>
      <c r="AU271" s="2">
        <v>172.71211385305398</v>
      </c>
      <c r="AV271" s="2">
        <v>-0.15619226843404022</v>
      </c>
      <c r="AW271" s="1">
        <v>-9.0353328460493932E-4</v>
      </c>
      <c r="AX271" s="2">
        <v>173.56565741731501</v>
      </c>
      <c r="AY271" s="2">
        <v>0.69735129582699074</v>
      </c>
      <c r="AZ271" s="1">
        <v>4.0340031754398497E-3</v>
      </c>
      <c r="BA271" s="2">
        <v>173.237862765702</v>
      </c>
      <c r="BB271" s="2">
        <v>0.36955664421398637</v>
      </c>
      <c r="BC271" s="1">
        <v>2.1377929390611959E-3</v>
      </c>
      <c r="BD271" s="2">
        <v>176.125605053101</v>
      </c>
      <c r="BE271" s="2">
        <v>3.2572989316129792</v>
      </c>
      <c r="BF271" s="1">
        <v>1.8842661241348785E-2</v>
      </c>
      <c r="BG271" s="1"/>
      <c r="BH271" t="s">
        <v>175</v>
      </c>
      <c r="BI271" s="2">
        <v>167.591422270203</v>
      </c>
      <c r="BJ271" s="2">
        <v>167.925415775999</v>
      </c>
      <c r="BK271" s="2">
        <v>0.33399350579600195</v>
      </c>
      <c r="BL271" s="1">
        <v>1.9929033435703738E-3</v>
      </c>
      <c r="BM271" s="2">
        <v>167.61569402437001</v>
      </c>
      <c r="BN271" s="2">
        <v>2.4271754167017434E-2</v>
      </c>
      <c r="BO271" s="1">
        <v>1.4482694781290631E-4</v>
      </c>
      <c r="BP271" s="2">
        <v>167.547278646927</v>
      </c>
      <c r="BQ271" s="2">
        <v>-4.4143623275999744E-2</v>
      </c>
      <c r="BR271" s="1">
        <v>-2.634002544881337E-4</v>
      </c>
      <c r="BS271" s="2">
        <v>167.55469095787501</v>
      </c>
      <c r="BT271" s="2">
        <v>-3.6731312327987098E-2</v>
      </c>
      <c r="BU271" s="1">
        <v>-2.1917179191167804E-4</v>
      </c>
      <c r="BV271" s="2">
        <v>167.63633529386701</v>
      </c>
      <c r="BW271" s="2">
        <v>4.4913023664008733E-2</v>
      </c>
      <c r="BX271" s="1">
        <v>2.6799118389004846E-4</v>
      </c>
      <c r="BY271" s="2">
        <v>168.081060701019</v>
      </c>
      <c r="BZ271" s="2">
        <v>0.48963843081600089</v>
      </c>
      <c r="CA271" s="1">
        <v>2.9216198787702301E-3</v>
      </c>
      <c r="CC271" t="s">
        <v>175</v>
      </c>
      <c r="CE271" s="23">
        <v>172.86830612148802</v>
      </c>
      <c r="CF271" s="23">
        <v>172.87294302515301</v>
      </c>
      <c r="CG271" s="23">
        <v>4.6369036649878126E-3</v>
      </c>
      <c r="CH271" s="24">
        <v>2.682333025076962E-5</v>
      </c>
      <c r="CI271" s="2">
        <v>167.591422270203</v>
      </c>
      <c r="CJ271" s="2">
        <v>167.45982478772601</v>
      </c>
      <c r="CK271" s="2">
        <v>-0.13159748247699099</v>
      </c>
      <c r="CL271" s="1">
        <v>-7.8522803073310054E-4</v>
      </c>
      <c r="CN271" s="25" t="s">
        <v>175</v>
      </c>
      <c r="CO271" s="27">
        <v>6.1440000000000002E-2</v>
      </c>
      <c r="CP271" s="27">
        <v>7.4042269999999997</v>
      </c>
      <c r="CQ271" s="28">
        <f t="shared" si="79"/>
        <v>-7.4525751165737795</v>
      </c>
      <c r="CR271" s="27">
        <f t="shared" si="80"/>
        <v>59.179464943440998</v>
      </c>
      <c r="CU271" s="30">
        <v>248</v>
      </c>
      <c r="CV271" s="30"/>
      <c r="CW271" s="34" t="s">
        <v>175</v>
      </c>
      <c r="CX271" s="34" t="s">
        <v>976</v>
      </c>
      <c r="CY271" s="34" t="s">
        <v>175</v>
      </c>
      <c r="CZ271" s="34" t="s">
        <v>976</v>
      </c>
      <c r="DA271" s="32"/>
      <c r="DB271" s="32"/>
      <c r="DC271" t="s">
        <v>175</v>
      </c>
      <c r="DD271">
        <v>840024</v>
      </c>
      <c r="DE271" t="s">
        <v>963</v>
      </c>
      <c r="DF271" s="30">
        <v>331</v>
      </c>
      <c r="DG271" s="39" t="s">
        <v>175</v>
      </c>
      <c r="DK271" s="30">
        <v>266</v>
      </c>
      <c r="DL271" s="30"/>
      <c r="DM271" s="32"/>
      <c r="DN271" s="32" t="s">
        <v>175</v>
      </c>
      <c r="DO271" s="41">
        <v>836674</v>
      </c>
    </row>
    <row r="272" spans="1:119" ht="15.75" x14ac:dyDescent="0.25">
      <c r="A272" t="s">
        <v>597</v>
      </c>
      <c r="B272" t="s">
        <v>178</v>
      </c>
      <c r="C272" s="52">
        <v>107.51099362699901</v>
      </c>
      <c r="D272" s="52">
        <v>107.569265666622</v>
      </c>
      <c r="E272" s="52">
        <v>5.8272039622991656E-2</v>
      </c>
      <c r="F272" s="53">
        <v>5.4201005550336503E-4</v>
      </c>
      <c r="G272" s="45">
        <v>104.496777952334</v>
      </c>
      <c r="H272" s="45">
        <v>104.162784721101</v>
      </c>
      <c r="I272" s="45">
        <v>-0.33399323123299496</v>
      </c>
      <c r="J272" s="46">
        <v>-3.1962060245086725E-3</v>
      </c>
      <c r="K272" s="47">
        <v>4</v>
      </c>
      <c r="L272" s="55">
        <f t="shared" si="71"/>
        <v>98.63214995233399</v>
      </c>
      <c r="M272" s="55">
        <f t="shared" si="72"/>
        <v>98.298156721100995</v>
      </c>
      <c r="N272" s="55">
        <f t="shared" si="73"/>
        <v>-0.33399323123299496</v>
      </c>
      <c r="O272" s="56">
        <f t="shared" si="74"/>
        <v>-3.3862511503034666E-3</v>
      </c>
      <c r="P272" s="54"/>
      <c r="Q272" s="42">
        <f t="shared" si="75"/>
        <v>195.70974139283575</v>
      </c>
      <c r="R272" s="42">
        <f t="shared" si="76"/>
        <v>195.81581804063066</v>
      </c>
      <c r="S272" s="42">
        <f t="shared" si="77"/>
        <v>179.54696453798837</v>
      </c>
      <c r="T272" s="42">
        <f t="shared" si="78"/>
        <v>178.93897342278811</v>
      </c>
      <c r="AB272" t="s">
        <v>178</v>
      </c>
      <c r="AC272" s="2">
        <v>107.51099362699901</v>
      </c>
      <c r="AD272" s="2">
        <v>107.24713986213</v>
      </c>
      <c r="AE272" s="2">
        <v>-0.2638537648690118</v>
      </c>
      <c r="AF272" s="1">
        <v>-2.4542026444703117E-3</v>
      </c>
      <c r="AG272" s="2">
        <v>104.496777952334</v>
      </c>
      <c r="AH272" s="2">
        <v>104.403163029409</v>
      </c>
      <c r="AI272" s="2">
        <v>-9.3614922924999178E-2</v>
      </c>
      <c r="AJ272" s="1">
        <v>-8.9586420518823501E-4</v>
      </c>
      <c r="AM272" t="s">
        <v>178</v>
      </c>
      <c r="AN272" s="2">
        <v>107.51099362699901</v>
      </c>
      <c r="AO272" s="2">
        <v>108.935447058875</v>
      </c>
      <c r="AP272" s="2">
        <v>1.4244534318759889</v>
      </c>
      <c r="AQ272" s="1">
        <v>1.3249374634356173E-2</v>
      </c>
      <c r="AR272" s="2">
        <v>107.76305996949201</v>
      </c>
      <c r="AS272" s="2">
        <v>0.25206634249299498</v>
      </c>
      <c r="AT272" s="1">
        <v>2.3445634161611364E-3</v>
      </c>
      <c r="AU272" s="2">
        <v>107.61023914912801</v>
      </c>
      <c r="AV272" s="2">
        <v>9.9245522128995844E-2</v>
      </c>
      <c r="AW272" s="1">
        <v>9.2311975529982011E-4</v>
      </c>
      <c r="AX272" s="2">
        <v>107.963722505273</v>
      </c>
      <c r="AY272" s="2">
        <v>0.45272887827398733</v>
      </c>
      <c r="AZ272" s="1">
        <v>4.211000782345058E-3</v>
      </c>
      <c r="BA272" s="2">
        <v>107.92344217539599</v>
      </c>
      <c r="BB272" s="2">
        <v>0.41244854839698064</v>
      </c>
      <c r="BC272" s="1">
        <v>3.8363383546424902E-3</v>
      </c>
      <c r="BD272" s="2">
        <v>110.48626612237699</v>
      </c>
      <c r="BE272" s="2">
        <v>2.975272495377979</v>
      </c>
      <c r="BF272" s="1">
        <v>2.7674123315243968E-2</v>
      </c>
      <c r="BG272" s="1"/>
      <c r="BH272" t="s">
        <v>178</v>
      </c>
      <c r="BI272" s="2">
        <v>104.496777952334</v>
      </c>
      <c r="BJ272" s="2">
        <v>104.80459993044201</v>
      </c>
      <c r="BK272" s="2">
        <v>0.30782197810800938</v>
      </c>
      <c r="BL272" s="1">
        <v>2.9457556887392427E-3</v>
      </c>
      <c r="BM272" s="2">
        <v>104.54274632223401</v>
      </c>
      <c r="BN272" s="2">
        <v>4.596836990000952E-2</v>
      </c>
      <c r="BO272" s="1">
        <v>4.3990227068032569E-4</v>
      </c>
      <c r="BP272" s="2">
        <v>104.524822414973</v>
      </c>
      <c r="BQ272" s="2">
        <v>2.8044462639002177E-2</v>
      </c>
      <c r="BR272" s="1">
        <v>2.6837633837662058E-4</v>
      </c>
      <c r="BS272" s="2">
        <v>104.47245025319999</v>
      </c>
      <c r="BT272" s="2">
        <v>-2.4327699134005343E-2</v>
      </c>
      <c r="BU272" s="1">
        <v>-2.3280812682188512E-4</v>
      </c>
      <c r="BV272" s="2">
        <v>104.571352129083</v>
      </c>
      <c r="BW272" s="2">
        <v>7.4574176748996024E-2</v>
      </c>
      <c r="BX272" s="1">
        <v>7.136504896161764E-4</v>
      </c>
      <c r="BY272" s="2">
        <v>105.066655574352</v>
      </c>
      <c r="BZ272" s="2">
        <v>0.56987762201799796</v>
      </c>
      <c r="CA272" s="1">
        <v>5.4535425224110402E-3</v>
      </c>
      <c r="CC272" t="s">
        <v>178</v>
      </c>
      <c r="CE272" s="23">
        <v>107.51099362699901</v>
      </c>
      <c r="CF272" s="23">
        <v>106.012742023976</v>
      </c>
      <c r="CG272" s="23">
        <v>-1.4982516030230073</v>
      </c>
      <c r="CH272" s="24">
        <v>-1.3935799051593497E-2</v>
      </c>
      <c r="CI272" s="2">
        <v>104.496777952334</v>
      </c>
      <c r="CJ272" s="2">
        <v>103.991860034496</v>
      </c>
      <c r="CK272" s="2">
        <v>-0.50491791783800011</v>
      </c>
      <c r="CL272" s="1">
        <v>-4.8318993918484016E-3</v>
      </c>
      <c r="CN272" s="25" t="s">
        <v>178</v>
      </c>
      <c r="CO272" s="27">
        <v>4.7869000000000002E-2</v>
      </c>
      <c r="CP272" s="27">
        <v>5.8167590000000002</v>
      </c>
      <c r="CQ272" s="28">
        <f t="shared" si="79"/>
        <v>-5.8514586179637185</v>
      </c>
      <c r="CR272" s="27">
        <f t="shared" si="80"/>
        <v>52.693093514482001</v>
      </c>
      <c r="CU272" s="30">
        <v>251</v>
      </c>
      <c r="CV272" s="30"/>
      <c r="CW272" s="34" t="s">
        <v>178</v>
      </c>
      <c r="CX272" s="34" t="s">
        <v>976</v>
      </c>
      <c r="CY272" s="34" t="s">
        <v>178</v>
      </c>
      <c r="CZ272" s="34" t="s">
        <v>976</v>
      </c>
      <c r="DA272" s="32"/>
      <c r="DB272" s="32"/>
      <c r="DC272" t="s">
        <v>178</v>
      </c>
      <c r="DD272">
        <v>549339</v>
      </c>
      <c r="DE272" t="s">
        <v>963</v>
      </c>
      <c r="DF272" s="30">
        <v>332</v>
      </c>
      <c r="DG272" s="39" t="s">
        <v>178</v>
      </c>
      <c r="DK272" s="30">
        <v>269</v>
      </c>
      <c r="DL272" s="30"/>
      <c r="DM272" s="32"/>
      <c r="DN272" s="32" t="s">
        <v>178</v>
      </c>
      <c r="DO272" s="41">
        <v>545159</v>
      </c>
    </row>
    <row r="273" spans="1:119" ht="15.75" x14ac:dyDescent="0.25">
      <c r="A273" t="s">
        <v>598</v>
      </c>
      <c r="B273" t="s">
        <v>179</v>
      </c>
      <c r="C273" s="52">
        <v>112.47842851706301</v>
      </c>
      <c r="D273" s="52">
        <v>109.54303016093799</v>
      </c>
      <c r="E273" s="52">
        <v>-2.9353983561250203</v>
      </c>
      <c r="F273" s="53">
        <v>-2.6097433924227698E-2</v>
      </c>
      <c r="G273" s="45">
        <v>118.23775077342499</v>
      </c>
      <c r="H273" s="45">
        <v>117.12434474615601</v>
      </c>
      <c r="I273" s="45">
        <v>-1.1134060272689794</v>
      </c>
      <c r="J273" s="46">
        <v>-9.4166712406645973E-3</v>
      </c>
      <c r="K273" s="47">
        <v>4</v>
      </c>
      <c r="L273" s="55">
        <f t="shared" si="71"/>
        <v>108.63863077342499</v>
      </c>
      <c r="M273" s="55">
        <f t="shared" si="72"/>
        <v>107.52522474615601</v>
      </c>
      <c r="N273" s="55">
        <f t="shared" si="73"/>
        <v>-1.1134060272689794</v>
      </c>
      <c r="O273" s="56">
        <f t="shared" si="74"/>
        <v>-1.0248711893203822E-2</v>
      </c>
      <c r="P273" s="54"/>
      <c r="Q273" s="42">
        <f t="shared" si="75"/>
        <v>138.48083675341499</v>
      </c>
      <c r="R273" s="42">
        <f t="shared" si="76"/>
        <v>134.866842266471</v>
      </c>
      <c r="S273" s="42">
        <f t="shared" si="77"/>
        <v>133.75336668192298</v>
      </c>
      <c r="T273" s="42">
        <f t="shared" si="78"/>
        <v>132.38256696205391</v>
      </c>
      <c r="AB273" t="s">
        <v>179</v>
      </c>
      <c r="AC273" s="2">
        <v>112.47842851706301</v>
      </c>
      <c r="AD273" s="2">
        <v>113.37116882200401</v>
      </c>
      <c r="AE273" s="2">
        <v>0.89274030494100032</v>
      </c>
      <c r="AF273" s="1">
        <v>7.9369912676684612E-3</v>
      </c>
      <c r="AG273" s="2">
        <v>118.23775077342499</v>
      </c>
      <c r="AH273" s="2">
        <v>118.48021869968801</v>
      </c>
      <c r="AI273" s="2">
        <v>0.24246792626301783</v>
      </c>
      <c r="AJ273" s="1">
        <v>2.0506811460550439E-3</v>
      </c>
      <c r="AM273" t="s">
        <v>179</v>
      </c>
      <c r="AN273" s="2">
        <v>112.47842851706301</v>
      </c>
      <c r="AO273" s="2">
        <v>112.64174899871699</v>
      </c>
      <c r="AP273" s="2">
        <v>0.16332048165398305</v>
      </c>
      <c r="AQ273" s="1">
        <v>1.4520160337162542E-3</v>
      </c>
      <c r="AR273" s="2">
        <v>112.49623872911</v>
      </c>
      <c r="AS273" s="2">
        <v>1.7810212046995844E-2</v>
      </c>
      <c r="AT273" s="1">
        <v>1.583433577603196E-4</v>
      </c>
      <c r="AU273" s="2">
        <v>112.43550759775799</v>
      </c>
      <c r="AV273" s="2">
        <v>-4.2920919305018401E-2</v>
      </c>
      <c r="AW273" s="1">
        <v>-3.8159245173404328E-4</v>
      </c>
      <c r="AX273" s="2">
        <v>113.146345093256</v>
      </c>
      <c r="AY273" s="2">
        <v>0.66791657619299372</v>
      </c>
      <c r="AZ273" s="1">
        <v>5.9381748571609048E-3</v>
      </c>
      <c r="BA273" s="2">
        <v>112.75726564184301</v>
      </c>
      <c r="BB273" s="2">
        <v>0.27883712477999723</v>
      </c>
      <c r="BC273" s="1">
        <v>2.4790275651628397E-3</v>
      </c>
      <c r="BD273" s="2">
        <v>114.064829564977</v>
      </c>
      <c r="BE273" s="2">
        <v>1.5864010479139949</v>
      </c>
      <c r="BF273" s="1">
        <v>1.4104047049993568E-2</v>
      </c>
      <c r="BG273" s="1"/>
      <c r="BH273" t="s">
        <v>179</v>
      </c>
      <c r="BI273" s="2">
        <v>118.23775077342499</v>
      </c>
      <c r="BJ273" s="2">
        <v>118.190612555857</v>
      </c>
      <c r="BK273" s="2">
        <v>-4.7138217567990637E-2</v>
      </c>
      <c r="BL273" s="1">
        <v>-3.9867315861175345E-4</v>
      </c>
      <c r="BM273" s="2">
        <v>118.232039773903</v>
      </c>
      <c r="BN273" s="2">
        <v>-5.7109995219946086E-3</v>
      </c>
      <c r="BO273" s="1">
        <v>-4.8300982424288535E-5</v>
      </c>
      <c r="BP273" s="2">
        <v>118.225620215175</v>
      </c>
      <c r="BQ273" s="2">
        <v>-1.2130558249992873E-2</v>
      </c>
      <c r="BR273" s="1">
        <v>-1.0259462963938017E-4</v>
      </c>
      <c r="BS273" s="2">
        <v>118.30461185066</v>
      </c>
      <c r="BT273" s="2">
        <v>6.6861077235003563E-2</v>
      </c>
      <c r="BU273" s="1">
        <v>5.6547994864285928E-4</v>
      </c>
      <c r="BV273" s="2">
        <v>118.29806390567499</v>
      </c>
      <c r="BW273" s="2">
        <v>6.03131322500019E-2</v>
      </c>
      <c r="BX273" s="1">
        <v>5.1010047007387618E-4</v>
      </c>
      <c r="BY273" s="2">
        <v>118.4089958627</v>
      </c>
      <c r="BZ273" s="2">
        <v>0.17124508927500415</v>
      </c>
      <c r="CA273" s="1">
        <v>1.4483114585218668E-3</v>
      </c>
      <c r="CC273" t="s">
        <v>179</v>
      </c>
      <c r="CE273" s="23">
        <v>112.47842851706301</v>
      </c>
      <c r="CF273" s="23">
        <v>106.780657392744</v>
      </c>
      <c r="CG273" s="23">
        <v>-5.6977711243190043</v>
      </c>
      <c r="CH273" s="24">
        <v>-5.0656567658701336E-2</v>
      </c>
      <c r="CI273" s="2">
        <v>118.23775077342499</v>
      </c>
      <c r="CJ273" s="2">
        <v>116.60559738207499</v>
      </c>
      <c r="CK273" s="2">
        <v>-1.6321533913500019</v>
      </c>
      <c r="CL273" s="1">
        <v>-1.3803995599321255E-2</v>
      </c>
      <c r="CN273" s="25" t="s">
        <v>179</v>
      </c>
      <c r="CO273" s="27">
        <v>9.2586000000000002E-2</v>
      </c>
      <c r="CP273" s="27">
        <v>9.5065340000000003</v>
      </c>
      <c r="CQ273" s="28">
        <f t="shared" si="79"/>
        <v>-9.6022591141383788</v>
      </c>
      <c r="CR273" s="27">
        <f t="shared" si="80"/>
        <v>49.859934810556005</v>
      </c>
      <c r="CU273" s="30">
        <v>253</v>
      </c>
      <c r="CV273" s="30"/>
      <c r="CW273" s="34" t="s">
        <v>179</v>
      </c>
      <c r="CX273" s="34" t="s">
        <v>976</v>
      </c>
      <c r="CY273" s="34" t="s">
        <v>179</v>
      </c>
      <c r="CZ273" s="34" t="s">
        <v>976</v>
      </c>
      <c r="DA273" s="32"/>
      <c r="DB273" s="32"/>
      <c r="DC273" t="s">
        <v>179</v>
      </c>
      <c r="DD273">
        <v>812231</v>
      </c>
      <c r="DE273" t="s">
        <v>963</v>
      </c>
      <c r="DF273" s="30">
        <v>333</v>
      </c>
      <c r="DG273" s="39" t="s">
        <v>179</v>
      </c>
      <c r="DK273" s="30">
        <v>270</v>
      </c>
      <c r="DL273" s="30"/>
      <c r="DM273" s="32"/>
      <c r="DN273" s="32" t="s">
        <v>179</v>
      </c>
      <c r="DO273" s="41">
        <v>806110</v>
      </c>
    </row>
    <row r="274" spans="1:119" ht="15.75" x14ac:dyDescent="0.25">
      <c r="B274" t="s">
        <v>181</v>
      </c>
      <c r="C274" s="52">
        <v>106.672035622916</v>
      </c>
      <c r="D274" s="52">
        <v>106.87023279300401</v>
      </c>
      <c r="E274" s="52">
        <v>0.19819717008800808</v>
      </c>
      <c r="F274" s="53">
        <v>1.858004948819314E-3</v>
      </c>
      <c r="G274" s="45">
        <v>105.10720356183</v>
      </c>
      <c r="H274" s="45">
        <v>104.83132736998699</v>
      </c>
      <c r="I274" s="45">
        <v>-0.27587619184301104</v>
      </c>
      <c r="J274" s="46">
        <v>-2.6247125077466745E-3</v>
      </c>
      <c r="K274" s="47">
        <v>4</v>
      </c>
      <c r="L274" s="55">
        <f t="shared" si="71"/>
        <v>99.591702561830004</v>
      </c>
      <c r="M274" s="55">
        <f t="shared" si="72"/>
        <v>99.315826369986993</v>
      </c>
      <c r="N274" s="55">
        <f t="shared" si="73"/>
        <v>-0.27587619184301104</v>
      </c>
      <c r="O274" s="56">
        <f t="shared" si="74"/>
        <v>-2.7700720516524707E-3</v>
      </c>
      <c r="P274" s="54"/>
      <c r="Q274" s="42">
        <f t="shared" si="75"/>
        <v>189.64996341643612</v>
      </c>
      <c r="R274" s="42">
        <f t="shared" si="76"/>
        <v>190.00233398700729</v>
      </c>
      <c r="S274" s="42">
        <f t="shared" si="77"/>
        <v>177.06198852526722</v>
      </c>
      <c r="T274" s="42">
        <f t="shared" si="78"/>
        <v>176.57151405944339</v>
      </c>
      <c r="AB274" t="s">
        <v>181</v>
      </c>
      <c r="AC274" s="2">
        <v>106.672035622916</v>
      </c>
      <c r="AD274" s="2">
        <v>106.966057556538</v>
      </c>
      <c r="AE274" s="2">
        <v>0.29402193362200535</v>
      </c>
      <c r="AF274" s="1">
        <v>2.7563168913488098E-3</v>
      </c>
      <c r="AG274" s="2">
        <v>105.10720356183</v>
      </c>
      <c r="AH274" s="2">
        <v>105.174310458991</v>
      </c>
      <c r="AI274" s="2">
        <v>6.7106897160996937E-2</v>
      </c>
      <c r="AJ274" s="1">
        <v>6.3846144590385626E-4</v>
      </c>
      <c r="AM274" t="s">
        <v>181</v>
      </c>
      <c r="AN274" s="2">
        <v>106.672035622916</v>
      </c>
      <c r="AO274" s="2">
        <v>108.47373812260101</v>
      </c>
      <c r="AP274" s="2">
        <v>1.8017024996850068</v>
      </c>
      <c r="AQ274" s="1">
        <v>1.6890110788304418E-2</v>
      </c>
      <c r="AR274" s="2">
        <v>106.902306736287</v>
      </c>
      <c r="AS274" s="2">
        <v>0.23027111337100337</v>
      </c>
      <c r="AT274" s="1">
        <v>2.1586830327772893E-3</v>
      </c>
      <c r="AU274" s="2">
        <v>106.550386831823</v>
      </c>
      <c r="AV274" s="2">
        <v>-0.1216487910929942</v>
      </c>
      <c r="AW274" s="1">
        <v>-1.1404000156425326E-3</v>
      </c>
      <c r="AX274" s="2">
        <v>107.17498894126099</v>
      </c>
      <c r="AY274" s="2">
        <v>0.50295331834499279</v>
      </c>
      <c r="AZ274" s="1">
        <v>4.7149500373549168E-3</v>
      </c>
      <c r="BA274" s="2">
        <v>107.03306584056901</v>
      </c>
      <c r="BB274" s="2">
        <v>0.3610302176530098</v>
      </c>
      <c r="BC274" s="1">
        <v>3.3844879358002132E-3</v>
      </c>
      <c r="BD274" s="2">
        <v>109.727292718391</v>
      </c>
      <c r="BE274" s="2">
        <v>3.0552570954749996</v>
      </c>
      <c r="BF274" s="1">
        <v>2.8641593625111705E-2</v>
      </c>
      <c r="BG274" s="1"/>
      <c r="BH274" t="s">
        <v>181</v>
      </c>
      <c r="BI274" s="2">
        <v>105.10720356183</v>
      </c>
      <c r="BJ274" s="2">
        <v>105.52314081873301</v>
      </c>
      <c r="BK274" s="2">
        <v>0.41593725690300687</v>
      </c>
      <c r="BL274" s="1">
        <v>3.9572668933041209E-3</v>
      </c>
      <c r="BM274" s="2">
        <v>105.15207192247901</v>
      </c>
      <c r="BN274" s="2">
        <v>4.4868360649005012E-2</v>
      </c>
      <c r="BO274" s="1">
        <v>4.2688187991426205E-4</v>
      </c>
      <c r="BP274" s="2">
        <v>105.07282352258099</v>
      </c>
      <c r="BQ274" s="2">
        <v>-3.4380039249015226E-2</v>
      </c>
      <c r="BR274" s="1">
        <v>-3.2709498572846098E-4</v>
      </c>
      <c r="BS274" s="2">
        <v>105.110175948399</v>
      </c>
      <c r="BT274" s="2">
        <v>2.9723865689987861E-3</v>
      </c>
      <c r="BU274" s="1">
        <v>2.8279570460175549E-5</v>
      </c>
      <c r="BV274" s="2">
        <v>105.175645783327</v>
      </c>
      <c r="BW274" s="2">
        <v>6.8442221496994193E-2</v>
      </c>
      <c r="BX274" s="1">
        <v>6.511658495103298E-4</v>
      </c>
      <c r="BY274" s="2">
        <v>105.70223396754601</v>
      </c>
      <c r="BZ274" s="2">
        <v>0.59503040571600252</v>
      </c>
      <c r="CA274" s="1">
        <v>5.661176261491649E-3</v>
      </c>
      <c r="CC274" t="s">
        <v>181</v>
      </c>
      <c r="CE274" s="23">
        <v>106.672035622916</v>
      </c>
      <c r="CF274" s="23">
        <v>105.03632684885301</v>
      </c>
      <c r="CG274" s="23">
        <v>-1.6357087740629908</v>
      </c>
      <c r="CH274" s="24">
        <v>-1.5333997935927613E-2</v>
      </c>
      <c r="CI274" s="2">
        <v>105.10720356183</v>
      </c>
      <c r="CJ274" s="2">
        <v>104.56338889318</v>
      </c>
      <c r="CK274" s="2">
        <v>-0.5438146686500005</v>
      </c>
      <c r="CL274" s="1">
        <v>-5.1739048345063997E-3</v>
      </c>
      <c r="CN274" s="25" t="s">
        <v>181</v>
      </c>
      <c r="CO274" s="27">
        <v>5.0173000000000002E-2</v>
      </c>
      <c r="CP274" s="27">
        <v>5.4653280000000004</v>
      </c>
      <c r="CQ274" s="28">
        <f t="shared" si="79"/>
        <v>-5.5163746210582687</v>
      </c>
      <c r="CR274" s="27">
        <f t="shared" si="80"/>
        <v>48.397718985527</v>
      </c>
      <c r="CU274" s="30">
        <v>254</v>
      </c>
      <c r="CV274" s="30"/>
      <c r="CW274" s="34" t="s">
        <v>181</v>
      </c>
      <c r="CX274" s="34" t="s">
        <v>976</v>
      </c>
      <c r="CY274" s="34" t="s">
        <v>181</v>
      </c>
      <c r="CZ274" s="34" t="s">
        <v>976</v>
      </c>
      <c r="DA274" s="32"/>
      <c r="DB274" s="32"/>
      <c r="DC274" t="s">
        <v>181</v>
      </c>
      <c r="DD274">
        <v>562468</v>
      </c>
      <c r="DE274" t="s">
        <v>963</v>
      </c>
      <c r="DF274" s="30">
        <v>334</v>
      </c>
      <c r="DG274" s="39" t="s">
        <v>181</v>
      </c>
      <c r="DK274" s="30">
        <v>271</v>
      </c>
      <c r="DL274" s="30"/>
      <c r="DM274" s="32"/>
      <c r="DN274" s="32" t="s">
        <v>181</v>
      </c>
      <c r="DO274" s="41">
        <v>560474</v>
      </c>
    </row>
    <row r="275" spans="1:119" ht="15.75" x14ac:dyDescent="0.25">
      <c r="B275" t="s">
        <v>162</v>
      </c>
      <c r="C275" s="52">
        <v>162.012935621282</v>
      </c>
      <c r="D275" s="52">
        <v>154.00388551187001</v>
      </c>
      <c r="E275" s="52">
        <v>-8.0090501094119873</v>
      </c>
      <c r="F275" s="53">
        <v>-4.943463359082495E-2</v>
      </c>
      <c r="G275" s="45">
        <v>190.26795386278599</v>
      </c>
      <c r="H275" s="45">
        <v>189.67297155074598</v>
      </c>
      <c r="I275" s="45">
        <v>-0.59498231204000263</v>
      </c>
      <c r="J275" s="46">
        <v>-3.1270757894893914E-3</v>
      </c>
      <c r="K275" s="47">
        <v>4</v>
      </c>
      <c r="L275" s="55">
        <f t="shared" si="71"/>
        <v>177.70138386278597</v>
      </c>
      <c r="M275" s="55">
        <f t="shared" si="72"/>
        <v>177.10640155074597</v>
      </c>
      <c r="N275" s="55">
        <f t="shared" si="73"/>
        <v>-0.59498231204000263</v>
      </c>
      <c r="O275" s="56">
        <f t="shared" si="74"/>
        <v>-3.3482142857110477E-3</v>
      </c>
      <c r="P275" s="54"/>
      <c r="Q275" s="42">
        <f t="shared" si="75"/>
        <v>144.81590239587004</v>
      </c>
      <c r="R275" s="42">
        <f t="shared" si="76"/>
        <v>137.65698132280554</v>
      </c>
      <c r="S275" s="42">
        <f t="shared" si="77"/>
        <v>158.83908382006896</v>
      </c>
      <c r="T275" s="42">
        <f t="shared" si="78"/>
        <v>158.30725653049336</v>
      </c>
      <c r="AB275" t="s">
        <v>162</v>
      </c>
      <c r="AC275" s="2">
        <v>162.012935621282</v>
      </c>
      <c r="AD275" s="2">
        <v>160.14949489429199</v>
      </c>
      <c r="AE275" s="2">
        <v>-1.8634407269900066</v>
      </c>
      <c r="AF275" s="1">
        <v>-1.1501802123664657E-2</v>
      </c>
      <c r="AG275" s="2">
        <v>190.26795386278599</v>
      </c>
      <c r="AH275" s="2">
        <v>190.26795386278599</v>
      </c>
      <c r="AI275" s="2">
        <v>0</v>
      </c>
      <c r="AJ275" s="1">
        <v>0</v>
      </c>
      <c r="AM275" t="s">
        <v>162</v>
      </c>
      <c r="AN275" s="2">
        <v>162.012935621282</v>
      </c>
      <c r="AO275" s="2">
        <v>162.39229829691701</v>
      </c>
      <c r="AP275" s="2">
        <v>0.37936267563500792</v>
      </c>
      <c r="AQ275" s="1">
        <v>2.3415579390635701E-3</v>
      </c>
      <c r="AR275" s="2">
        <v>161.83147822671899</v>
      </c>
      <c r="AS275" s="2">
        <v>-0.18145739456301158</v>
      </c>
      <c r="AT275" s="1">
        <v>-1.1200179409573969E-3</v>
      </c>
      <c r="AU275" s="2">
        <v>161.785489296848</v>
      </c>
      <c r="AV275" s="2">
        <v>-0.22744632443399837</v>
      </c>
      <c r="AW275" s="1">
        <v>-1.4038775580591421E-3</v>
      </c>
      <c r="AX275" s="2">
        <v>162.957345019652</v>
      </c>
      <c r="AY275" s="2">
        <v>0.9444093983699986</v>
      </c>
      <c r="AZ275" s="1">
        <v>5.8292221837003807E-3</v>
      </c>
      <c r="BA275" s="2">
        <v>161.951238734014</v>
      </c>
      <c r="BB275" s="2">
        <v>-6.1696887267999045E-2</v>
      </c>
      <c r="BC275" s="1">
        <v>-3.808145752770037E-4</v>
      </c>
      <c r="BD275" s="2">
        <v>163.35695439563997</v>
      </c>
      <c r="BE275" s="2">
        <v>1.344018774357977</v>
      </c>
      <c r="BF275" s="1">
        <v>8.2957497758063391E-3</v>
      </c>
      <c r="BG275" s="1"/>
      <c r="BH275" t="s">
        <v>162</v>
      </c>
      <c r="BI275" s="2">
        <v>190.26795386278599</v>
      </c>
      <c r="BJ275" s="2">
        <v>190.069626425439</v>
      </c>
      <c r="BK275" s="2">
        <v>-0.19832743734698965</v>
      </c>
      <c r="BL275" s="1">
        <v>-1.0423585964981568E-3</v>
      </c>
      <c r="BM275" s="2">
        <v>190.26795386278599</v>
      </c>
      <c r="BN275" s="2">
        <v>0</v>
      </c>
      <c r="BO275" s="1">
        <v>0</v>
      </c>
      <c r="BP275" s="2">
        <v>190.26795386278599</v>
      </c>
      <c r="BQ275" s="2">
        <v>0</v>
      </c>
      <c r="BR275" s="1">
        <v>0</v>
      </c>
      <c r="BS275" s="2">
        <v>190.069626425439</v>
      </c>
      <c r="BT275" s="2">
        <v>-0.19832743734698965</v>
      </c>
      <c r="BU275" s="1">
        <v>-1.0423585964981568E-3</v>
      </c>
      <c r="BV275" s="2">
        <v>190.26795386278599</v>
      </c>
      <c r="BW275" s="2">
        <v>0</v>
      </c>
      <c r="BX275" s="1">
        <v>0</v>
      </c>
      <c r="BY275" s="2">
        <v>189.67297155074598</v>
      </c>
      <c r="BZ275" s="2">
        <v>-0.59498231204000263</v>
      </c>
      <c r="CA275" s="1">
        <v>-3.1270757894893914E-3</v>
      </c>
      <c r="CC275" t="s">
        <v>162</v>
      </c>
      <c r="CE275" s="23">
        <v>162.012935621282</v>
      </c>
      <c r="CF275" s="23">
        <v>154.24986933675899</v>
      </c>
      <c r="CG275" s="23">
        <v>-7.7630662845230063</v>
      </c>
      <c r="CH275" s="24">
        <v>-4.7916336153983316E-2</v>
      </c>
      <c r="CI275" s="2">
        <v>190.26795386278599</v>
      </c>
      <c r="CJ275" s="2">
        <v>190.069626425439</v>
      </c>
      <c r="CK275" s="2">
        <v>-0.19832743734698965</v>
      </c>
      <c r="CL275" s="1">
        <v>-1.0423585964981568E-3</v>
      </c>
      <c r="CN275" s="25" t="s">
        <v>162</v>
      </c>
      <c r="CO275" s="27">
        <v>0</v>
      </c>
      <c r="CP275" s="27">
        <v>12.56657</v>
      </c>
      <c r="CQ275" s="28">
        <f t="shared" si="79"/>
        <v>-12.728682478565878</v>
      </c>
      <c r="CR275" s="27">
        <f t="shared" si="80"/>
        <v>6.9237446164390004</v>
      </c>
      <c r="CU275" s="30">
        <v>235</v>
      </c>
      <c r="CV275" s="30"/>
      <c r="CW275" s="34" t="s">
        <v>162</v>
      </c>
      <c r="CX275" s="34" t="s">
        <v>962</v>
      </c>
      <c r="CY275" s="34" t="s">
        <v>162</v>
      </c>
      <c r="CZ275" s="34" t="s">
        <v>962</v>
      </c>
      <c r="DA275" s="32"/>
      <c r="DB275" s="32"/>
      <c r="DC275" t="s">
        <v>162</v>
      </c>
      <c r="DD275">
        <v>1118751</v>
      </c>
      <c r="DE275" t="s">
        <v>963</v>
      </c>
      <c r="DF275" s="30">
        <v>337</v>
      </c>
      <c r="DG275" s="39" t="s">
        <v>162</v>
      </c>
      <c r="DK275" s="30">
        <v>255</v>
      </c>
      <c r="DL275" s="30"/>
      <c r="DM275" s="32"/>
      <c r="DN275" s="32" t="s">
        <v>162</v>
      </c>
      <c r="DO275" s="41">
        <v>1109683</v>
      </c>
    </row>
    <row r="276" spans="1:119" ht="15.75" x14ac:dyDescent="0.25">
      <c r="A276" t="s">
        <v>599</v>
      </c>
      <c r="B276" t="s">
        <v>177</v>
      </c>
      <c r="C276" s="52">
        <v>90.846083257494001</v>
      </c>
      <c r="D276" s="52">
        <v>80.540982656728005</v>
      </c>
      <c r="E276" s="52">
        <v>-10.305100600765996</v>
      </c>
      <c r="F276" s="53">
        <v>-0.11343472642136078</v>
      </c>
      <c r="G276" s="45">
        <v>148.61472256573799</v>
      </c>
      <c r="H276" s="45">
        <v>148.16345736741502</v>
      </c>
      <c r="I276" s="45">
        <v>-0.45126519832297163</v>
      </c>
      <c r="J276" s="46">
        <v>-3.0364770766460217E-3</v>
      </c>
      <c r="K276" s="47">
        <v>4</v>
      </c>
      <c r="L276" s="55">
        <f t="shared" si="71"/>
        <v>134.77787256573799</v>
      </c>
      <c r="M276" s="55">
        <f t="shared" si="72"/>
        <v>134.32660736741502</v>
      </c>
      <c r="N276" s="55">
        <f t="shared" si="73"/>
        <v>-0.45126519832297163</v>
      </c>
      <c r="O276" s="56">
        <f t="shared" si="74"/>
        <v>-3.348214285715682E-3</v>
      </c>
      <c r="P276" s="54"/>
      <c r="Q276" s="42">
        <f t="shared" si="75"/>
        <v>80.214954670189741</v>
      </c>
      <c r="R276" s="42">
        <f t="shared" si="76"/>
        <v>71.11579323227491</v>
      </c>
      <c r="S276" s="42">
        <f t="shared" si="77"/>
        <v>119.00569128293657</v>
      </c>
      <c r="T276" s="42">
        <f t="shared" si="78"/>
        <v>118.60723472730156</v>
      </c>
      <c r="AB276" t="s">
        <v>177</v>
      </c>
      <c r="AC276" s="2">
        <v>90.846083257494001</v>
      </c>
      <c r="AD276" s="2">
        <v>91.351449093379003</v>
      </c>
      <c r="AE276" s="2">
        <v>0.5053658358850015</v>
      </c>
      <c r="AF276" s="1">
        <v>5.5628797386079194E-3</v>
      </c>
      <c r="AG276" s="2">
        <v>148.61472256573799</v>
      </c>
      <c r="AH276" s="2">
        <v>148.61472256573799</v>
      </c>
      <c r="AI276" s="2">
        <v>0</v>
      </c>
      <c r="AJ276" s="1">
        <v>0</v>
      </c>
      <c r="AM276" t="s">
        <v>177</v>
      </c>
      <c r="AN276" s="2">
        <v>90.846083257494001</v>
      </c>
      <c r="AO276" s="2">
        <v>92.55915927135301</v>
      </c>
      <c r="AP276" s="2">
        <v>1.7130760138590091</v>
      </c>
      <c r="AQ276" s="1">
        <v>1.8856905575152526E-2</v>
      </c>
      <c r="AR276" s="2">
        <v>90.745227304286999</v>
      </c>
      <c r="AS276" s="2">
        <v>-0.10085595320700236</v>
      </c>
      <c r="AT276" s="1">
        <v>-1.1101849368798475E-3</v>
      </c>
      <c r="AU276" s="2">
        <v>90.633820743411007</v>
      </c>
      <c r="AV276" s="2">
        <v>-0.2122625140829939</v>
      </c>
      <c r="AW276" s="1">
        <v>-2.3365070509573579E-3</v>
      </c>
      <c r="AX276" s="2">
        <v>91.769202347114003</v>
      </c>
      <c r="AY276" s="2">
        <v>0.92311908962000189</v>
      </c>
      <c r="AZ276" s="1">
        <v>1.016135265846866E-2</v>
      </c>
      <c r="BA276" s="2">
        <v>90.96831011501699</v>
      </c>
      <c r="BB276" s="2">
        <v>0.12222685752298901</v>
      </c>
      <c r="BC276" s="1">
        <v>1.3454279275480637E-3</v>
      </c>
      <c r="BD276" s="2">
        <v>93.855491496488</v>
      </c>
      <c r="BE276" s="2">
        <v>3.0094082389939985</v>
      </c>
      <c r="BF276" s="1">
        <v>3.312645004698922E-2</v>
      </c>
      <c r="BG276" s="1"/>
      <c r="BH276" t="s">
        <v>177</v>
      </c>
      <c r="BI276" s="2">
        <v>148.61472256573799</v>
      </c>
      <c r="BJ276" s="2">
        <v>148.464300832964</v>
      </c>
      <c r="BK276" s="2">
        <v>-0.15042173277399229</v>
      </c>
      <c r="BL276" s="1">
        <v>-1.0121590255464427E-3</v>
      </c>
      <c r="BM276" s="2">
        <v>148.61472256573799</v>
      </c>
      <c r="BN276" s="2">
        <v>0</v>
      </c>
      <c r="BO276" s="1">
        <v>0</v>
      </c>
      <c r="BP276" s="2">
        <v>148.61472256573799</v>
      </c>
      <c r="BQ276" s="2">
        <v>0</v>
      </c>
      <c r="BR276" s="1">
        <v>0</v>
      </c>
      <c r="BS276" s="2">
        <v>148.464300832964</v>
      </c>
      <c r="BT276" s="2">
        <v>-0.15042173277399229</v>
      </c>
      <c r="BU276" s="1">
        <v>-1.0121590255464427E-3</v>
      </c>
      <c r="BV276" s="2">
        <v>148.61472256573799</v>
      </c>
      <c r="BW276" s="2">
        <v>0</v>
      </c>
      <c r="BX276" s="1">
        <v>0</v>
      </c>
      <c r="BY276" s="2">
        <v>148.16345736741502</v>
      </c>
      <c r="BZ276" s="2">
        <v>-0.45126519832297163</v>
      </c>
      <c r="CA276" s="1">
        <v>-3.0364770766460217E-3</v>
      </c>
      <c r="CC276" t="s">
        <v>177</v>
      </c>
      <c r="CE276" s="23">
        <v>90.846083257494001</v>
      </c>
      <c r="CF276" s="23">
        <v>78.095905791180002</v>
      </c>
      <c r="CG276" s="23">
        <v>-12.750177466314</v>
      </c>
      <c r="CH276" s="24">
        <v>-0.14034922595589416</v>
      </c>
      <c r="CI276" s="2">
        <v>148.61472256573799</v>
      </c>
      <c r="CJ276" s="2">
        <v>148.464300832964</v>
      </c>
      <c r="CK276" s="2">
        <v>-0.15042173277399229</v>
      </c>
      <c r="CL276" s="1">
        <v>-1.0121590255464427E-3</v>
      </c>
      <c r="CN276" s="25" t="s">
        <v>177</v>
      </c>
      <c r="CO276" s="27">
        <v>0</v>
      </c>
      <c r="CP276" s="27">
        <v>13.83685</v>
      </c>
      <c r="CQ276" s="28">
        <f t="shared" si="79"/>
        <v>-13.933025448935098</v>
      </c>
      <c r="CR276" s="27">
        <f t="shared" si="80"/>
        <v>6.365498525316001</v>
      </c>
      <c r="CU276" s="30">
        <v>250</v>
      </c>
      <c r="CV276" s="30"/>
      <c r="CW276" s="34" t="s">
        <v>177</v>
      </c>
      <c r="CX276" s="34" t="s">
        <v>962</v>
      </c>
      <c r="CY276" s="34" t="s">
        <v>177</v>
      </c>
      <c r="CZ276" s="34" t="s">
        <v>962</v>
      </c>
      <c r="DA276" s="32"/>
      <c r="DB276" s="32"/>
      <c r="DC276" t="s">
        <v>177</v>
      </c>
      <c r="DD276">
        <v>1132533</v>
      </c>
      <c r="DE276" t="s">
        <v>963</v>
      </c>
      <c r="DF276" s="30">
        <v>338</v>
      </c>
      <c r="DG276" s="39" t="s">
        <v>177</v>
      </c>
      <c r="DK276" s="30">
        <v>268</v>
      </c>
      <c r="DL276" s="30"/>
      <c r="DM276" s="32"/>
      <c r="DN276" s="32" t="s">
        <v>177</v>
      </c>
      <c r="DO276" s="41">
        <v>1124193</v>
      </c>
    </row>
    <row r="277" spans="1:119" ht="15.75" x14ac:dyDescent="0.25">
      <c r="B277" s="71" t="s">
        <v>1097</v>
      </c>
      <c r="C277" s="63">
        <f>SUM(C250:C276)</f>
        <v>4314.8196865471546</v>
      </c>
      <c r="D277" s="63">
        <f>SUM(D250:D276)</f>
        <v>4353.2699961918661</v>
      </c>
      <c r="E277" s="63">
        <f>SUM(E250:E276)</f>
        <v>38.450309644711041</v>
      </c>
      <c r="F277" s="64">
        <f>E277/C277</f>
        <v>8.9112205000344072E-3</v>
      </c>
      <c r="G277" s="65">
        <f>SUM(G250:G276)</f>
        <v>4363.4305179078838</v>
      </c>
      <c r="H277" s="65">
        <f>SUM(H250:H276)</f>
        <v>4365.2949657951167</v>
      </c>
      <c r="I277" s="65">
        <f>SUM(I250:I276)</f>
        <v>1.8644478872319326</v>
      </c>
      <c r="J277" s="66">
        <f>I277/G277</f>
        <v>4.2728946400775319E-4</v>
      </c>
      <c r="K277" s="67"/>
      <c r="L277" s="63">
        <f>SUM(L250:L276)</f>
        <v>4146.0755899078858</v>
      </c>
      <c r="M277" s="63">
        <f>SUM(M250:M276)</f>
        <v>4147.940037795116</v>
      </c>
      <c r="N277" s="63">
        <f>SUM(N250:N276)</f>
        <v>1.8644478872319468</v>
      </c>
      <c r="O277" s="68">
        <f t="shared" si="74"/>
        <v>4.4968979624256431E-4</v>
      </c>
      <c r="P277" s="54"/>
      <c r="Q277" s="42"/>
      <c r="R277" s="42"/>
      <c r="S277" s="42"/>
      <c r="T277" s="42"/>
      <c r="AC277" s="2"/>
      <c r="AD277" s="2"/>
      <c r="AE277" s="2"/>
      <c r="AF277" s="1"/>
      <c r="AG277" s="2"/>
      <c r="AH277" s="2"/>
      <c r="AI277" s="2"/>
      <c r="AJ277" s="1"/>
      <c r="AN277" s="2"/>
      <c r="AO277" s="2"/>
      <c r="AP277" s="2"/>
      <c r="AQ277" s="1"/>
      <c r="AR277" s="2"/>
      <c r="AS277" s="2"/>
      <c r="AT277" s="1"/>
      <c r="AU277" s="2"/>
      <c r="AV277" s="2"/>
      <c r="AW277" s="1"/>
      <c r="AX277" s="2"/>
      <c r="AY277" s="2"/>
      <c r="AZ277" s="1"/>
      <c r="BA277" s="2"/>
      <c r="BB277" s="2"/>
      <c r="BC277" s="1"/>
      <c r="BD277" s="2"/>
      <c r="BE277" s="2"/>
      <c r="BF277" s="1"/>
      <c r="BG277" s="1"/>
      <c r="BI277" s="2"/>
      <c r="BJ277" s="2"/>
      <c r="BK277" s="2"/>
      <c r="BL277" s="1"/>
      <c r="BM277" s="2"/>
      <c r="BN277" s="2"/>
      <c r="BO277" s="1"/>
      <c r="BP277" s="2"/>
      <c r="BQ277" s="2"/>
      <c r="BR277" s="1"/>
      <c r="BS277" s="2"/>
      <c r="BT277" s="2"/>
      <c r="BU277" s="1"/>
      <c r="BV277" s="2"/>
      <c r="BW277" s="2"/>
      <c r="BX277" s="1"/>
      <c r="BY277" s="2"/>
      <c r="BZ277" s="2"/>
      <c r="CA277" s="1"/>
      <c r="CE277" s="23"/>
      <c r="CF277" s="23"/>
      <c r="CG277" s="23"/>
      <c r="CH277" s="24"/>
      <c r="CI277" s="2"/>
      <c r="CJ277" s="2"/>
      <c r="CK277" s="2"/>
      <c r="CL277" s="1"/>
      <c r="CN277" s="25"/>
      <c r="CO277" s="27"/>
      <c r="CP277" s="27"/>
      <c r="CQ277" s="28"/>
      <c r="CR277" s="27"/>
      <c r="CU277" s="30"/>
      <c r="CV277" s="30"/>
      <c r="CW277" s="34"/>
      <c r="CX277" s="34"/>
      <c r="CY277" s="34"/>
      <c r="CZ277" s="34"/>
      <c r="DA277" s="32"/>
      <c r="DB277" s="32"/>
      <c r="DF277" s="30"/>
      <c r="DG277" s="39"/>
      <c r="DK277" s="30"/>
      <c r="DL277" s="30"/>
      <c r="DM277" s="32"/>
      <c r="DN277" s="32"/>
      <c r="DO277" s="41"/>
    </row>
    <row r="278" spans="1:119" ht="15.75" x14ac:dyDescent="0.25">
      <c r="C278" s="52"/>
      <c r="D278" s="52"/>
      <c r="E278" s="52"/>
      <c r="F278" s="53"/>
      <c r="G278" s="45"/>
      <c r="H278" s="45"/>
      <c r="I278" s="45"/>
      <c r="J278" s="46"/>
      <c r="K278" s="47"/>
      <c r="L278" s="55"/>
      <c r="M278" s="55"/>
      <c r="N278" s="55"/>
      <c r="O278" s="56"/>
      <c r="P278" s="54"/>
      <c r="Q278" s="42"/>
      <c r="R278" s="42"/>
      <c r="S278" s="42"/>
      <c r="T278" s="42"/>
      <c r="AC278" s="2"/>
      <c r="AD278" s="2"/>
      <c r="AE278" s="2"/>
      <c r="AF278" s="1"/>
      <c r="AG278" s="2"/>
      <c r="AH278" s="2"/>
      <c r="AI278" s="2"/>
      <c r="AJ278" s="1"/>
      <c r="AN278" s="2"/>
      <c r="AO278" s="2"/>
      <c r="AP278" s="2"/>
      <c r="AQ278" s="1"/>
      <c r="AR278" s="2"/>
      <c r="AS278" s="2"/>
      <c r="AT278" s="1"/>
      <c r="AU278" s="2"/>
      <c r="AV278" s="2"/>
      <c r="AW278" s="1"/>
      <c r="AX278" s="2"/>
      <c r="AY278" s="2"/>
      <c r="AZ278" s="1"/>
      <c r="BA278" s="2"/>
      <c r="BB278" s="2"/>
      <c r="BC278" s="1"/>
      <c r="BD278" s="2"/>
      <c r="BE278" s="2"/>
      <c r="BF278" s="1"/>
      <c r="BG278" s="1"/>
      <c r="BI278" s="2"/>
      <c r="BJ278" s="2"/>
      <c r="BK278" s="2"/>
      <c r="BL278" s="1"/>
      <c r="BM278" s="2"/>
      <c r="BN278" s="2"/>
      <c r="BO278" s="1"/>
      <c r="BP278" s="2"/>
      <c r="BQ278" s="2"/>
      <c r="BR278" s="1"/>
      <c r="BS278" s="2"/>
      <c r="BT278" s="2"/>
      <c r="BU278" s="1"/>
      <c r="BV278" s="2"/>
      <c r="BW278" s="2"/>
      <c r="BX278" s="1"/>
      <c r="BY278" s="2"/>
      <c r="BZ278" s="2"/>
      <c r="CA278" s="1"/>
      <c r="CE278" s="23"/>
      <c r="CF278" s="23"/>
      <c r="CG278" s="23"/>
      <c r="CH278" s="24"/>
      <c r="CI278" s="2"/>
      <c r="CJ278" s="2"/>
      <c r="CK278" s="2"/>
      <c r="CL278" s="1"/>
      <c r="CN278" s="25"/>
      <c r="CO278" s="27"/>
      <c r="CP278" s="27"/>
      <c r="CQ278" s="28"/>
      <c r="CR278" s="27"/>
      <c r="CU278" s="30"/>
      <c r="CV278" s="30"/>
      <c r="CW278" s="34"/>
      <c r="CX278" s="34"/>
      <c r="CY278" s="34"/>
      <c r="CZ278" s="34"/>
      <c r="DA278" s="32"/>
      <c r="DB278" s="32"/>
      <c r="DF278" s="30"/>
      <c r="DG278" s="39"/>
      <c r="DK278" s="30"/>
      <c r="DL278" s="30"/>
      <c r="DM278" s="32"/>
      <c r="DN278" s="32"/>
      <c r="DO278" s="41"/>
    </row>
    <row r="279" spans="1:119" ht="15.75" x14ac:dyDescent="0.25">
      <c r="A279" t="s">
        <v>600</v>
      </c>
      <c r="B279" t="s">
        <v>927</v>
      </c>
      <c r="C279" s="52">
        <v>44.973494309825</v>
      </c>
      <c r="D279" s="52">
        <v>44.822380026360001</v>
      </c>
      <c r="E279" s="52">
        <v>-0.15111428346499878</v>
      </c>
      <c r="F279" s="53">
        <v>-3.3600743234217861E-3</v>
      </c>
      <c r="G279" s="45">
        <v>47.980924539903995</v>
      </c>
      <c r="H279" s="45">
        <v>47.828270721557999</v>
      </c>
      <c r="I279" s="45">
        <v>-0.15265381834599623</v>
      </c>
      <c r="J279" s="46">
        <v>-3.1815522483115053E-3</v>
      </c>
      <c r="K279" s="47">
        <v>4</v>
      </c>
      <c r="L279" s="55">
        <f t="shared" ref="L279:L310" si="81">G279-CO279-CP279</f>
        <v>44.779523539903998</v>
      </c>
      <c r="M279" s="55">
        <f t="shared" ref="M279:M310" si="82">H279-CO279-CP279</f>
        <v>44.626869721558002</v>
      </c>
      <c r="N279" s="55">
        <f t="shared" ref="N279:N310" si="83">M279-L279</f>
        <v>-0.15265381834599623</v>
      </c>
      <c r="O279" s="56">
        <f t="shared" ref="O279:O310" si="84">N279/L279</f>
        <v>-3.4090094373148729E-3</v>
      </c>
      <c r="P279" s="54"/>
      <c r="Q279" s="42">
        <f t="shared" ref="Q279:Q310" si="85">C279/$DD279*1000000</f>
        <v>172.02816157925034</v>
      </c>
      <c r="R279" s="42">
        <f t="shared" ref="R279:R310" si="86">D279/$DD279*1000000</f>
        <v>171.45013417062248</v>
      </c>
      <c r="S279" s="42">
        <f t="shared" ref="S279:S310" si="87">L279/$DD279*1000000</f>
        <v>171.28620377806763</v>
      </c>
      <c r="T279" s="42">
        <f t="shared" ref="T279:T310" si="88">M279/$DD279*1000000</f>
        <v>170.70228749290635</v>
      </c>
      <c r="AB279" t="s">
        <v>927</v>
      </c>
      <c r="AC279" s="2">
        <v>44.973494309825</v>
      </c>
      <c r="AD279" s="2">
        <v>44.700756428009001</v>
      </c>
      <c r="AE279" s="2">
        <v>-0.27273788181599912</v>
      </c>
      <c r="AF279" s="1">
        <v>-6.0644138509027582E-3</v>
      </c>
      <c r="AG279" s="2">
        <v>47.980924539903995</v>
      </c>
      <c r="AH279" s="2">
        <v>47.904514566210004</v>
      </c>
      <c r="AI279" s="2">
        <v>-7.6409973693991162E-2</v>
      </c>
      <c r="AJ279" s="1">
        <v>-1.592507322997575E-3</v>
      </c>
      <c r="AM279" t="s">
        <v>927</v>
      </c>
      <c r="AN279" s="2">
        <v>44.973494309825</v>
      </c>
      <c r="AO279" s="2">
        <v>45.709875469743999</v>
      </c>
      <c r="AP279" s="2">
        <v>0.73638115991899866</v>
      </c>
      <c r="AQ279" s="1">
        <v>1.6373670118804341E-2</v>
      </c>
      <c r="AR279" s="2">
        <v>45.102103723631004</v>
      </c>
      <c r="AS279" s="2">
        <v>0.12860941380600366</v>
      </c>
      <c r="AT279" s="1">
        <v>2.8596713637594174E-3</v>
      </c>
      <c r="AU279" s="2">
        <v>44.896591886761001</v>
      </c>
      <c r="AV279" s="2">
        <v>-7.6902423063998526E-2</v>
      </c>
      <c r="AW279" s="1">
        <v>-1.7099499214851595E-3</v>
      </c>
      <c r="AX279" s="2">
        <v>45.327078753718006</v>
      </c>
      <c r="AY279" s="2">
        <v>0.35358444389300558</v>
      </c>
      <c r="AZ279" s="1">
        <v>7.8620629621781648E-3</v>
      </c>
      <c r="BA279" s="2">
        <v>45.164170627575004</v>
      </c>
      <c r="BB279" s="2">
        <v>0.19067631775000393</v>
      </c>
      <c r="BC279" s="1">
        <v>4.2397487826145719E-3</v>
      </c>
      <c r="BD279" s="2">
        <v>46.371824018728006</v>
      </c>
      <c r="BE279" s="2">
        <v>1.398329708903006</v>
      </c>
      <c r="BF279" s="1">
        <v>3.1092307377092645E-2</v>
      </c>
      <c r="BG279" s="1"/>
      <c r="BH279" t="s">
        <v>927</v>
      </c>
      <c r="BI279" s="2">
        <v>47.980924539903995</v>
      </c>
      <c r="BJ279" s="2">
        <v>48.151824390689001</v>
      </c>
      <c r="BK279" s="2">
        <v>0.17089985078500547</v>
      </c>
      <c r="BL279" s="1">
        <v>3.5618290481850608E-3</v>
      </c>
      <c r="BM279" s="2">
        <v>48.016471477118998</v>
      </c>
      <c r="BN279" s="2">
        <v>3.5546937215002572E-2</v>
      </c>
      <c r="BO279" s="1">
        <v>7.4085561201388424E-4</v>
      </c>
      <c r="BP279" s="2">
        <v>47.959191770184006</v>
      </c>
      <c r="BQ279" s="2">
        <v>-2.1732769719989165E-2</v>
      </c>
      <c r="BR279" s="1">
        <v>-4.5294603904338709E-4</v>
      </c>
      <c r="BS279" s="2">
        <v>48.041091355471004</v>
      </c>
      <c r="BT279" s="2">
        <v>6.0166815567008314E-2</v>
      </c>
      <c r="BU279" s="1">
        <v>1.253973660240118E-3</v>
      </c>
      <c r="BV279" s="2">
        <v>48.033296338701</v>
      </c>
      <c r="BW279" s="2">
        <v>5.2371798797004487E-2</v>
      </c>
      <c r="BX279" s="1">
        <v>1.0915129147511271E-3</v>
      </c>
      <c r="BY279" s="2">
        <v>48.263794371255003</v>
      </c>
      <c r="BZ279" s="2">
        <v>0.28286983135100741</v>
      </c>
      <c r="CA279" s="1">
        <v>5.8954643759678875E-3</v>
      </c>
      <c r="CC279" t="s">
        <v>927</v>
      </c>
      <c r="CE279" s="23">
        <v>44.973494309825</v>
      </c>
      <c r="CF279" s="23">
        <v>44.426113857143001</v>
      </c>
      <c r="CG279" s="23">
        <v>-0.54738045268199897</v>
      </c>
      <c r="CH279" s="24">
        <v>-1.2171179070744723E-2</v>
      </c>
      <c r="CI279" s="2">
        <v>47.980924539903995</v>
      </c>
      <c r="CJ279" s="2">
        <v>47.854622698390003</v>
      </c>
      <c r="CK279" s="2">
        <v>-0.12630184151399249</v>
      </c>
      <c r="CL279" s="1">
        <v>-2.6323344688565105E-3</v>
      </c>
      <c r="CN279" s="25" t="s">
        <v>927</v>
      </c>
      <c r="CO279" s="27">
        <v>0</v>
      </c>
      <c r="CP279" s="27">
        <v>3.2014010000000002</v>
      </c>
      <c r="CQ279" s="28">
        <f>CH333-CO279-CP279</f>
        <v>-3.1908027383300861</v>
      </c>
      <c r="CR279" s="27">
        <f>CI333-CO279-CP279</f>
        <v>43.355365556684006</v>
      </c>
      <c r="CU279" s="30">
        <v>161</v>
      </c>
      <c r="CV279" s="30"/>
      <c r="CW279" s="15" t="s">
        <v>927</v>
      </c>
      <c r="CX279" s="36" t="s">
        <v>603</v>
      </c>
      <c r="CY279" s="34" t="s">
        <v>988</v>
      </c>
      <c r="CZ279" s="34" t="s">
        <v>989</v>
      </c>
      <c r="DA279" s="32"/>
      <c r="DB279" s="32"/>
      <c r="DC279" t="s">
        <v>927</v>
      </c>
      <c r="DD279">
        <v>261431</v>
      </c>
      <c r="DE279" t="s">
        <v>963</v>
      </c>
      <c r="DF279" s="30">
        <v>341</v>
      </c>
      <c r="DG279" s="39" t="s">
        <v>927</v>
      </c>
      <c r="DK279" s="30">
        <v>196</v>
      </c>
      <c r="DL279" s="30"/>
      <c r="DM279" s="32"/>
      <c r="DN279" s="32" t="s">
        <v>927</v>
      </c>
      <c r="DO279" s="41">
        <v>258933</v>
      </c>
    </row>
    <row r="280" spans="1:119" ht="15.75" x14ac:dyDescent="0.25">
      <c r="A280" t="s">
        <v>601</v>
      </c>
      <c r="B280" t="s">
        <v>920</v>
      </c>
      <c r="C280" s="52">
        <v>65.676482465469007</v>
      </c>
      <c r="D280" s="52">
        <v>64.294135489528003</v>
      </c>
      <c r="E280" s="52">
        <v>-1.3823469759410045</v>
      </c>
      <c r="F280" s="53">
        <v>-2.1047822965668216E-2</v>
      </c>
      <c r="G280" s="45">
        <v>67.67697350487299</v>
      </c>
      <c r="H280" s="45">
        <v>67.115173558972998</v>
      </c>
      <c r="I280" s="45">
        <v>-0.56179994589999183</v>
      </c>
      <c r="J280" s="46">
        <v>-8.3011978344383289E-3</v>
      </c>
      <c r="K280" s="47">
        <v>4</v>
      </c>
      <c r="L280" s="55">
        <f t="shared" si="81"/>
        <v>63.209989504872993</v>
      </c>
      <c r="M280" s="55">
        <f t="shared" si="82"/>
        <v>62.648189558973002</v>
      </c>
      <c r="N280" s="55">
        <f t="shared" si="83"/>
        <v>-0.56179994589999183</v>
      </c>
      <c r="O280" s="56">
        <f t="shared" si="84"/>
        <v>-8.8878348232707977E-3</v>
      </c>
      <c r="P280" s="54"/>
      <c r="Q280" s="42">
        <f t="shared" si="85"/>
        <v>178.06177313657921</v>
      </c>
      <c r="R280" s="42">
        <f t="shared" si="86"/>
        <v>174.3139604586475</v>
      </c>
      <c r="S280" s="42">
        <f t="shared" si="87"/>
        <v>171.37462891834963</v>
      </c>
      <c r="T280" s="42">
        <f t="shared" si="88"/>
        <v>169.85147952362402</v>
      </c>
      <c r="AB280" t="s">
        <v>920</v>
      </c>
      <c r="AC280" s="2">
        <v>65.676482465469007</v>
      </c>
      <c r="AD280" s="2">
        <v>65.544899529052998</v>
      </c>
      <c r="AE280" s="2">
        <v>-0.13158293641600949</v>
      </c>
      <c r="AF280" s="1">
        <v>-2.0035015804202422E-3</v>
      </c>
      <c r="AG280" s="2">
        <v>67.67697350487299</v>
      </c>
      <c r="AH280" s="2">
        <v>67.634587811114002</v>
      </c>
      <c r="AI280" s="2">
        <v>-4.2385693758987486E-2</v>
      </c>
      <c r="AJ280" s="1">
        <v>-6.2629416718724224E-4</v>
      </c>
      <c r="AM280" t="s">
        <v>920</v>
      </c>
      <c r="AN280" s="2">
        <v>65.676482465469007</v>
      </c>
      <c r="AO280" s="2">
        <v>66.470769906743001</v>
      </c>
      <c r="AP280" s="2">
        <v>0.79428744127399398</v>
      </c>
      <c r="AQ280" s="1">
        <v>1.2093940044545013E-2</v>
      </c>
      <c r="AR280" s="2">
        <v>65.754739879667994</v>
      </c>
      <c r="AS280" s="2">
        <v>7.8257414198986908E-2</v>
      </c>
      <c r="AT280" s="1">
        <v>1.1915591587922303E-3</v>
      </c>
      <c r="AU280" s="2">
        <v>65.572228012709004</v>
      </c>
      <c r="AV280" s="2">
        <v>-0.10425445276000289</v>
      </c>
      <c r="AW280" s="1">
        <v>-1.5873939779709912E-3</v>
      </c>
      <c r="AX280" s="2">
        <v>66.043424019737003</v>
      </c>
      <c r="AY280" s="2">
        <v>0.36694155426799568</v>
      </c>
      <c r="AZ280" s="1">
        <v>5.587107294622912E-3</v>
      </c>
      <c r="BA280" s="2">
        <v>65.874785596210998</v>
      </c>
      <c r="BB280" s="2">
        <v>0.19830313074199069</v>
      </c>
      <c r="BC280" s="1">
        <v>3.0193932941864439E-3</v>
      </c>
      <c r="BD280" s="2">
        <v>67.262089286110992</v>
      </c>
      <c r="BE280" s="2">
        <v>1.5856068206419849</v>
      </c>
      <c r="BF280" s="1">
        <v>2.4142687932101965E-2</v>
      </c>
      <c r="BG280" s="1"/>
      <c r="BH280" t="s">
        <v>920</v>
      </c>
      <c r="BI280" s="2">
        <v>67.67697350487299</v>
      </c>
      <c r="BJ280" s="2">
        <v>67.845867021137991</v>
      </c>
      <c r="BK280" s="2">
        <v>0.16889351626500115</v>
      </c>
      <c r="BL280" s="1">
        <v>2.4955831728030835E-3</v>
      </c>
      <c r="BM280" s="2">
        <v>67.692053950200005</v>
      </c>
      <c r="BN280" s="2">
        <v>1.5080445327015468E-2</v>
      </c>
      <c r="BO280" s="1">
        <v>2.2282978310088911E-4</v>
      </c>
      <c r="BP280" s="2">
        <v>67.647510394400996</v>
      </c>
      <c r="BQ280" s="2">
        <v>-2.9463110471994014E-2</v>
      </c>
      <c r="BR280" s="1">
        <v>-4.3534911427256067E-4</v>
      </c>
      <c r="BS280" s="2">
        <v>67.708045775083008</v>
      </c>
      <c r="BT280" s="2">
        <v>3.1072270210017905E-2</v>
      </c>
      <c r="BU280" s="1">
        <v>4.5912617838592601E-4</v>
      </c>
      <c r="BV280" s="2">
        <v>67.721076360337008</v>
      </c>
      <c r="BW280" s="2">
        <v>4.4102855464018376E-2</v>
      </c>
      <c r="BX280" s="1">
        <v>6.5166707640735156E-4</v>
      </c>
      <c r="BY280" s="2">
        <v>67.961406195245004</v>
      </c>
      <c r="BZ280" s="2">
        <v>0.28443269037201446</v>
      </c>
      <c r="CA280" s="1">
        <v>4.2027986129068596E-3</v>
      </c>
      <c r="CC280" t="s">
        <v>920</v>
      </c>
      <c r="CE280" s="23">
        <v>65.676482465469007</v>
      </c>
      <c r="CF280" s="23">
        <v>63.384961027744005</v>
      </c>
      <c r="CG280" s="23">
        <v>-2.2915214377250024</v>
      </c>
      <c r="CH280" s="24">
        <v>-3.4891050063922423E-2</v>
      </c>
      <c r="CI280" s="2">
        <v>67.67697350487299</v>
      </c>
      <c r="CJ280" s="2">
        <v>66.978963046177</v>
      </c>
      <c r="CK280" s="2">
        <v>-0.69801045869598966</v>
      </c>
      <c r="CL280" s="1">
        <v>-1.0313854514279222E-2</v>
      </c>
      <c r="CN280" s="25" t="s">
        <v>920</v>
      </c>
      <c r="CO280" s="27">
        <v>0</v>
      </c>
      <c r="CP280" s="27">
        <v>4.4669840000000001</v>
      </c>
      <c r="CQ280" s="28">
        <f t="shared" ref="CQ280:CQ315" si="89">CH336-CO280-CP280</f>
        <v>-4.4576585358355754</v>
      </c>
      <c r="CR280" s="27">
        <f t="shared" ref="CR280:CR315" si="90">CI336-CO280-CP280</f>
        <v>72.586000369181008</v>
      </c>
      <c r="CU280" s="30">
        <v>162</v>
      </c>
      <c r="CV280" s="30"/>
      <c r="CW280" s="15" t="s">
        <v>920</v>
      </c>
      <c r="CX280" s="36" t="s">
        <v>603</v>
      </c>
      <c r="CY280" s="34" t="s">
        <v>990</v>
      </c>
      <c r="CZ280" s="34" t="s">
        <v>989</v>
      </c>
      <c r="DA280" s="32"/>
      <c r="DB280" s="32"/>
      <c r="DC280" t="s">
        <v>991</v>
      </c>
      <c r="DD280">
        <v>368841</v>
      </c>
      <c r="DE280" t="s">
        <v>963</v>
      </c>
      <c r="DF280" s="30">
        <v>342</v>
      </c>
      <c r="DG280" s="39" t="s">
        <v>920</v>
      </c>
      <c r="DK280" s="30">
        <v>197</v>
      </c>
      <c r="DL280" s="30"/>
      <c r="DM280" s="32"/>
      <c r="DN280" s="32" t="s">
        <v>991</v>
      </c>
      <c r="DO280" s="41">
        <v>367066</v>
      </c>
    </row>
    <row r="281" spans="1:119" ht="15.75" x14ac:dyDescent="0.25">
      <c r="A281" t="s">
        <v>602</v>
      </c>
      <c r="B281" t="s">
        <v>157</v>
      </c>
      <c r="C281" s="52">
        <v>227.95841586062602</v>
      </c>
      <c r="D281" s="52">
        <v>231.71862245722099</v>
      </c>
      <c r="E281" s="52">
        <v>3.7602065965949691</v>
      </c>
      <c r="F281" s="53">
        <v>1.6495142688190828E-2</v>
      </c>
      <c r="G281" s="45">
        <v>223.252198748571</v>
      </c>
      <c r="H281" s="45">
        <v>223.63926542594999</v>
      </c>
      <c r="I281" s="45">
        <v>0.38706667737898215</v>
      </c>
      <c r="J281" s="46">
        <v>1.7337642341202684E-3</v>
      </c>
      <c r="K281" s="47">
        <v>2</v>
      </c>
      <c r="L281" s="55">
        <f t="shared" si="81"/>
        <v>218.28043974857101</v>
      </c>
      <c r="M281" s="55">
        <f t="shared" si="82"/>
        <v>218.66750642594999</v>
      </c>
      <c r="N281" s="55">
        <f t="shared" si="83"/>
        <v>0.38706667737898215</v>
      </c>
      <c r="O281" s="56">
        <f t="shared" si="84"/>
        <v>1.7732540663049315E-3</v>
      </c>
      <c r="P281" s="54"/>
      <c r="Q281" s="42">
        <f t="shared" si="85"/>
        <v>442.31133505496143</v>
      </c>
      <c r="R281" s="42">
        <f t="shared" si="86"/>
        <v>449.60732363929719</v>
      </c>
      <c r="S281" s="42">
        <f t="shared" si="87"/>
        <v>423.53300428532543</v>
      </c>
      <c r="T281" s="42">
        <f t="shared" si="88"/>
        <v>424.28403590738867</v>
      </c>
      <c r="AB281" t="s">
        <v>157</v>
      </c>
      <c r="AC281" s="2">
        <v>227.95841586062602</v>
      </c>
      <c r="AD281" s="2">
        <v>227.33666756583898</v>
      </c>
      <c r="AE281" s="2">
        <v>-0.62174829478703941</v>
      </c>
      <c r="AF281" s="1">
        <v>-2.7274636579646037E-3</v>
      </c>
      <c r="AG281" s="2">
        <v>223.252198748571</v>
      </c>
      <c r="AH281" s="2">
        <v>223.05625331533901</v>
      </c>
      <c r="AI281" s="2">
        <v>-0.19594543323199787</v>
      </c>
      <c r="AJ281" s="1">
        <v>-8.7768646548773161E-4</v>
      </c>
      <c r="AM281" t="s">
        <v>157</v>
      </c>
      <c r="AN281" s="2">
        <v>227.95841586062602</v>
      </c>
      <c r="AO281" s="2">
        <v>228.54785682589201</v>
      </c>
      <c r="AP281" s="2">
        <v>0.5894409652659931</v>
      </c>
      <c r="AQ281" s="1">
        <v>2.5857389955998723E-3</v>
      </c>
      <c r="AR281" s="2">
        <v>228.16670665635499</v>
      </c>
      <c r="AS281" s="2">
        <v>0.20829079572897058</v>
      </c>
      <c r="AT281" s="1">
        <v>9.1372277238634505E-4</v>
      </c>
      <c r="AU281" s="2">
        <v>227.96576004335202</v>
      </c>
      <c r="AV281" s="2">
        <v>7.344182726001236E-3</v>
      </c>
      <c r="AW281" s="1">
        <v>3.2217203731102762E-5</v>
      </c>
      <c r="AX281" s="2">
        <v>228.45846419403298</v>
      </c>
      <c r="AY281" s="2">
        <v>0.50004833340696564</v>
      </c>
      <c r="AZ281" s="1">
        <v>2.1935945269627405E-3</v>
      </c>
      <c r="BA281" s="2">
        <v>228.064727279077</v>
      </c>
      <c r="BB281" s="2">
        <v>0.10631141845098568</v>
      </c>
      <c r="BC281" s="1">
        <v>4.6636320948985967E-4</v>
      </c>
      <c r="BD281" s="2">
        <v>229.37525991631699</v>
      </c>
      <c r="BE281" s="2">
        <v>1.4168440556909729</v>
      </c>
      <c r="BF281" s="1">
        <v>6.2153619130132605E-3</v>
      </c>
      <c r="BG281" s="1"/>
      <c r="BH281" t="s">
        <v>157</v>
      </c>
      <c r="BI281" s="2">
        <v>223.252198748571</v>
      </c>
      <c r="BJ281" s="2">
        <v>223.23170483259699</v>
      </c>
      <c r="BK281" s="2">
        <v>-2.0493915974014953E-2</v>
      </c>
      <c r="BL281" s="1">
        <v>-9.179715178122576E-5</v>
      </c>
      <c r="BM281" s="2">
        <v>223.28365502268599</v>
      </c>
      <c r="BN281" s="2">
        <v>3.1456274114987082E-2</v>
      </c>
      <c r="BO281" s="1">
        <v>1.4090017608477608E-4</v>
      </c>
      <c r="BP281" s="2">
        <v>223.25427156353899</v>
      </c>
      <c r="BQ281" s="2">
        <v>2.072814967988279E-3</v>
      </c>
      <c r="BR281" s="1">
        <v>9.2846340578383511E-6</v>
      </c>
      <c r="BS281" s="2">
        <v>223.14186198934001</v>
      </c>
      <c r="BT281" s="2">
        <v>-0.1103367592309894</v>
      </c>
      <c r="BU281" s="1">
        <v>-4.9422473708871204E-4</v>
      </c>
      <c r="BV281" s="2">
        <v>223.23760626011099</v>
      </c>
      <c r="BW281" s="2">
        <v>-1.45924884600106E-2</v>
      </c>
      <c r="BX281" s="1">
        <v>-6.5363246327731871E-5</v>
      </c>
      <c r="BY281" s="2">
        <v>223.10643478336002</v>
      </c>
      <c r="BZ281" s="2">
        <v>-0.145763965210989</v>
      </c>
      <c r="CA281" s="1">
        <v>-6.5291166684163285E-4</v>
      </c>
      <c r="CC281" t="s">
        <v>157</v>
      </c>
      <c r="CE281" s="23">
        <v>227.95841586062602</v>
      </c>
      <c r="CF281" s="23">
        <v>231.44165471833199</v>
      </c>
      <c r="CG281" s="23">
        <v>3.4832388577059703</v>
      </c>
      <c r="CH281" s="24">
        <v>1.5280150305289127E-2</v>
      </c>
      <c r="CI281" s="2">
        <v>223.252198748571</v>
      </c>
      <c r="CJ281" s="2">
        <v>224.06023497962701</v>
      </c>
      <c r="CK281" s="2">
        <v>0.80803623105600764</v>
      </c>
      <c r="CL281" s="1">
        <v>3.6193875607291402E-3</v>
      </c>
      <c r="CN281" s="25" t="s">
        <v>157</v>
      </c>
      <c r="CO281" s="27">
        <v>0</v>
      </c>
      <c r="CP281" s="27">
        <v>4.9717589999999996</v>
      </c>
      <c r="CQ281" s="28">
        <f t="shared" si="89"/>
        <v>-4.9569428650954732</v>
      </c>
      <c r="CR281" s="27">
        <f t="shared" si="90"/>
        <v>126.01293490767399</v>
      </c>
      <c r="CU281" s="30">
        <v>168</v>
      </c>
      <c r="CV281" s="30"/>
      <c r="CW281" s="15" t="s">
        <v>157</v>
      </c>
      <c r="CX281" s="36" t="s">
        <v>603</v>
      </c>
      <c r="CY281" s="34" t="s">
        <v>998</v>
      </c>
      <c r="CZ281" s="34" t="s">
        <v>989</v>
      </c>
      <c r="DA281" s="32"/>
      <c r="DB281" s="32"/>
      <c r="DC281" t="s">
        <v>157</v>
      </c>
      <c r="DD281">
        <v>515380</v>
      </c>
      <c r="DE281" t="s">
        <v>963</v>
      </c>
      <c r="DF281" s="30">
        <v>343</v>
      </c>
      <c r="DG281" s="39" t="s">
        <v>157</v>
      </c>
      <c r="DK281" s="30">
        <v>202</v>
      </c>
      <c r="DL281" s="30"/>
      <c r="DM281" s="32"/>
      <c r="DN281" s="32" t="s">
        <v>157</v>
      </c>
      <c r="DO281" s="41">
        <v>512819</v>
      </c>
    </row>
    <row r="282" spans="1:119" ht="15.75" x14ac:dyDescent="0.25">
      <c r="A282" t="s">
        <v>603</v>
      </c>
      <c r="B282" t="s">
        <v>112</v>
      </c>
      <c r="C282" s="52">
        <v>98.023187419091997</v>
      </c>
      <c r="D282" s="52">
        <v>102.332823603017</v>
      </c>
      <c r="E282" s="52">
        <v>4.3096361839250079</v>
      </c>
      <c r="F282" s="53">
        <v>4.396547691822577E-2</v>
      </c>
      <c r="G282" s="45">
        <v>97.337013114919003</v>
      </c>
      <c r="H282" s="45">
        <v>98.234943705437999</v>
      </c>
      <c r="I282" s="45">
        <v>0.89793059051899604</v>
      </c>
      <c r="J282" s="46">
        <v>9.224965527336166E-3</v>
      </c>
      <c r="K282" s="47">
        <v>3</v>
      </c>
      <c r="L282" s="55">
        <f t="shared" si="81"/>
        <v>93.730515114919001</v>
      </c>
      <c r="M282" s="55">
        <f t="shared" si="82"/>
        <v>94.628445705437997</v>
      </c>
      <c r="N282" s="55">
        <f t="shared" si="83"/>
        <v>0.89793059051899604</v>
      </c>
      <c r="O282" s="56">
        <f t="shared" si="84"/>
        <v>9.5799173771538709E-3</v>
      </c>
      <c r="P282" s="54"/>
      <c r="Q282" s="42">
        <f t="shared" si="85"/>
        <v>281.69768177155123</v>
      </c>
      <c r="R282" s="42">
        <f t="shared" si="86"/>
        <v>294.08265469739604</v>
      </c>
      <c r="S282" s="42">
        <f t="shared" si="87"/>
        <v>269.36145940897427</v>
      </c>
      <c r="T282" s="42">
        <f t="shared" si="88"/>
        <v>271.94191993470179</v>
      </c>
      <c r="AB282" t="s">
        <v>112</v>
      </c>
      <c r="AC282" s="2">
        <v>98.023187419091997</v>
      </c>
      <c r="AD282" s="2">
        <v>98.160838071077009</v>
      </c>
      <c r="AE282" s="2">
        <v>0.13765065198501247</v>
      </c>
      <c r="AF282" s="1">
        <v>1.4042662313815172E-3</v>
      </c>
      <c r="AG282" s="2">
        <v>97.337013114919003</v>
      </c>
      <c r="AH282" s="2">
        <v>97.366286382629013</v>
      </c>
      <c r="AI282" s="2">
        <v>2.9273267710010487E-2</v>
      </c>
      <c r="AJ282" s="1">
        <v>3.0074138062413717E-4</v>
      </c>
      <c r="AM282" t="s">
        <v>112</v>
      </c>
      <c r="AN282" s="2">
        <v>98.023187419091997</v>
      </c>
      <c r="AO282" s="2">
        <v>99.955010720970009</v>
      </c>
      <c r="AP282" s="2">
        <v>1.931823301878012</v>
      </c>
      <c r="AQ282" s="1">
        <v>1.9707819677589368E-2</v>
      </c>
      <c r="AR282" s="2">
        <v>98.337869433373996</v>
      </c>
      <c r="AS282" s="2">
        <v>0.31468201428199905</v>
      </c>
      <c r="AT282" s="1">
        <v>3.2102813892043299E-3</v>
      </c>
      <c r="AU282" s="2">
        <v>97.960023954199997</v>
      </c>
      <c r="AV282" s="2">
        <v>-6.3163464891999865E-2</v>
      </c>
      <c r="AW282" s="1">
        <v>-6.4437268931021832E-4</v>
      </c>
      <c r="AX282" s="2">
        <v>99.332393643864009</v>
      </c>
      <c r="AY282" s="2">
        <v>1.3092062247720122</v>
      </c>
      <c r="AZ282" s="1">
        <v>1.3356087056979519E-2</v>
      </c>
      <c r="BA282" s="2">
        <v>98.555914829862004</v>
      </c>
      <c r="BB282" s="2">
        <v>0.53272741077000774</v>
      </c>
      <c r="BC282" s="1">
        <v>5.4347081011798266E-3</v>
      </c>
      <c r="BD282" s="2">
        <v>102.803155280553</v>
      </c>
      <c r="BE282" s="2">
        <v>4.7799678614610031</v>
      </c>
      <c r="BF282" s="1">
        <v>4.8763644473470855E-2</v>
      </c>
      <c r="BG282" s="1"/>
      <c r="BH282" t="s">
        <v>112</v>
      </c>
      <c r="BI282" s="2">
        <v>97.337013114919003</v>
      </c>
      <c r="BJ282" s="2">
        <v>97.799370352696002</v>
      </c>
      <c r="BK282" s="2">
        <v>0.46235723777699889</v>
      </c>
      <c r="BL282" s="1">
        <v>4.7500660127214513E-3</v>
      </c>
      <c r="BM282" s="2">
        <v>97.413341554216998</v>
      </c>
      <c r="BN282" s="2">
        <v>7.6328439297995487E-2</v>
      </c>
      <c r="BO282" s="1">
        <v>7.8416664797264569E-4</v>
      </c>
      <c r="BP282" s="2">
        <v>97.319161864696994</v>
      </c>
      <c r="BQ282" s="2">
        <v>-1.785125022200873E-2</v>
      </c>
      <c r="BR282" s="1">
        <v>-1.8339632222876006E-4</v>
      </c>
      <c r="BS282" s="2">
        <v>97.590615490462</v>
      </c>
      <c r="BT282" s="2">
        <v>0.25360237554299658</v>
      </c>
      <c r="BU282" s="1">
        <v>2.6054053584281039E-3</v>
      </c>
      <c r="BV282" s="2">
        <v>97.466170111932001</v>
      </c>
      <c r="BW282" s="2">
        <v>0.12915699701299843</v>
      </c>
      <c r="BX282" s="1">
        <v>1.3269052838154362E-3</v>
      </c>
      <c r="BY282" s="2">
        <v>98.439233427900007</v>
      </c>
      <c r="BZ282" s="2">
        <v>1.1022203129810038</v>
      </c>
      <c r="CA282" s="1">
        <v>1.1323753192217737E-2</v>
      </c>
      <c r="CC282" t="s">
        <v>112</v>
      </c>
      <c r="CE282" s="23">
        <v>98.023187419091997</v>
      </c>
      <c r="CF282" s="23">
        <v>98.372032898653003</v>
      </c>
      <c r="CG282" s="23">
        <v>0.34884547956100675</v>
      </c>
      <c r="CH282" s="24">
        <v>3.5588057147084981E-3</v>
      </c>
      <c r="CI282" s="2">
        <v>97.337013114919003</v>
      </c>
      <c r="CJ282" s="2">
        <v>97.35959044586501</v>
      </c>
      <c r="CK282" s="2">
        <v>2.2577330946006668E-2</v>
      </c>
      <c r="CL282" s="1">
        <v>2.3195011048213687E-4</v>
      </c>
      <c r="CN282" s="25" t="s">
        <v>112</v>
      </c>
      <c r="CO282" s="27">
        <v>0</v>
      </c>
      <c r="CP282" s="27">
        <v>3.6064980000000002</v>
      </c>
      <c r="CQ282" s="28">
        <f t="shared" si="89"/>
        <v>-3.5957585081618437</v>
      </c>
      <c r="CR282" s="27">
        <f t="shared" si="90"/>
        <v>116.14902402954701</v>
      </c>
      <c r="CU282" s="30">
        <v>170</v>
      </c>
      <c r="CV282" s="30"/>
      <c r="CW282" s="15" t="s">
        <v>112</v>
      </c>
      <c r="CX282" s="33" t="s">
        <v>603</v>
      </c>
      <c r="CY282" s="34" t="s">
        <v>999</v>
      </c>
      <c r="CZ282" s="34" t="s">
        <v>989</v>
      </c>
      <c r="DA282" s="32"/>
      <c r="DB282" s="32"/>
      <c r="DC282" t="s">
        <v>112</v>
      </c>
      <c r="DD282">
        <v>347973</v>
      </c>
      <c r="DE282" t="s">
        <v>963</v>
      </c>
      <c r="DF282" s="30">
        <v>344</v>
      </c>
      <c r="DG282" s="39" t="s">
        <v>112</v>
      </c>
      <c r="DK282" s="30">
        <v>203</v>
      </c>
      <c r="DL282" s="30"/>
      <c r="DM282" s="32"/>
      <c r="DN282" s="32" t="s">
        <v>112</v>
      </c>
      <c r="DO282" s="41">
        <v>344909</v>
      </c>
    </row>
    <row r="283" spans="1:119" ht="15.75" x14ac:dyDescent="0.25">
      <c r="A283" t="s">
        <v>604</v>
      </c>
      <c r="B283" t="s">
        <v>115</v>
      </c>
      <c r="C283" s="52">
        <v>55.625049922894</v>
      </c>
      <c r="D283" s="52">
        <v>60.093456408675998</v>
      </c>
      <c r="E283" s="52">
        <v>4.4684064857819976</v>
      </c>
      <c r="F283" s="53">
        <v>8.0330831019046034E-2</v>
      </c>
      <c r="G283" s="45">
        <v>56.615129099901999</v>
      </c>
      <c r="H283" s="45">
        <v>57.689682719377004</v>
      </c>
      <c r="I283" s="45">
        <v>1.0745536194750045</v>
      </c>
      <c r="J283" s="46">
        <v>1.8979972960564431E-2</v>
      </c>
      <c r="K283" s="47">
        <v>3</v>
      </c>
      <c r="L283" s="55">
        <f t="shared" si="81"/>
        <v>54.462061099902002</v>
      </c>
      <c r="M283" s="55">
        <f t="shared" si="82"/>
        <v>55.536614719377006</v>
      </c>
      <c r="N283" s="55">
        <f t="shared" si="83"/>
        <v>1.0745536194750045</v>
      </c>
      <c r="O283" s="56">
        <f t="shared" si="84"/>
        <v>1.9730314971075122E-2</v>
      </c>
      <c r="P283" s="54"/>
      <c r="Q283" s="42">
        <f t="shared" si="85"/>
        <v>305.82033956552385</v>
      </c>
      <c r="R283" s="42">
        <f t="shared" si="86"/>
        <v>330.38714158534918</v>
      </c>
      <c r="S283" s="42">
        <f t="shared" si="87"/>
        <v>299.42635632863079</v>
      </c>
      <c r="T283" s="42">
        <f t="shared" si="88"/>
        <v>305.33413264963605</v>
      </c>
      <c r="AB283" t="s">
        <v>115</v>
      </c>
      <c r="AC283" s="2">
        <v>55.625049922894</v>
      </c>
      <c r="AD283" s="2">
        <v>56.631690632647</v>
      </c>
      <c r="AE283" s="2">
        <v>1.0066407097530004</v>
      </c>
      <c r="AF283" s="1">
        <v>1.8096895394222198E-2</v>
      </c>
      <c r="AG283" s="2">
        <v>56.615129099901999</v>
      </c>
      <c r="AH283" s="2">
        <v>56.895474481706003</v>
      </c>
      <c r="AI283" s="2">
        <v>0.28034538180400403</v>
      </c>
      <c r="AJ283" s="1">
        <v>4.9517750159910759E-3</v>
      </c>
      <c r="AM283" t="s">
        <v>115</v>
      </c>
      <c r="AN283" s="2">
        <v>55.625049922894</v>
      </c>
      <c r="AO283" s="2">
        <v>58.238295629272002</v>
      </c>
      <c r="AP283" s="2">
        <v>2.6132457063780024</v>
      </c>
      <c r="AQ283" s="1">
        <v>4.6979655928406638E-2</v>
      </c>
      <c r="AR283" s="2">
        <v>56.051078086479002</v>
      </c>
      <c r="AS283" s="2">
        <v>0.42602816358500206</v>
      </c>
      <c r="AT283" s="1">
        <v>7.6589264041210074E-3</v>
      </c>
      <c r="AU283" s="2">
        <v>55.602086478151996</v>
      </c>
      <c r="AV283" s="2">
        <v>-2.2963444742003958E-2</v>
      </c>
      <c r="AW283" s="1">
        <v>-4.1282560238301426E-4</v>
      </c>
      <c r="AX283" s="2">
        <v>57.145733605370999</v>
      </c>
      <c r="AY283" s="2">
        <v>1.5206836824769994</v>
      </c>
      <c r="AZ283" s="1">
        <v>2.7338109081878247E-2</v>
      </c>
      <c r="BA283" s="2">
        <v>56.204087580821998</v>
      </c>
      <c r="BB283" s="2">
        <v>0.57903765792799788</v>
      </c>
      <c r="BC283" s="1">
        <v>1.0409656417938408E-2</v>
      </c>
      <c r="BD283" s="2">
        <v>61.615192409544001</v>
      </c>
      <c r="BE283" s="2">
        <v>5.9901424866500008</v>
      </c>
      <c r="BF283" s="1">
        <v>0.10768785816737927</v>
      </c>
      <c r="BG283" s="1"/>
      <c r="BH283" t="s">
        <v>115</v>
      </c>
      <c r="BI283" s="2">
        <v>56.615129099901999</v>
      </c>
      <c r="BJ283" s="2">
        <v>57.305143582112997</v>
      </c>
      <c r="BK283" s="2">
        <v>0.69001448221099793</v>
      </c>
      <c r="BL283" s="1">
        <v>1.2187810805719639E-2</v>
      </c>
      <c r="BM283" s="2">
        <v>56.731429511446002</v>
      </c>
      <c r="BN283" s="2">
        <v>0.11630041154400317</v>
      </c>
      <c r="BO283" s="1">
        <v>2.0542284967465436E-3</v>
      </c>
      <c r="BP283" s="2">
        <v>56.608639283423003</v>
      </c>
      <c r="BQ283" s="2">
        <v>-6.4898164789966017E-3</v>
      </c>
      <c r="BR283" s="1">
        <v>-1.1463042798232947E-4</v>
      </c>
      <c r="BS283" s="2">
        <v>56.983280642392998</v>
      </c>
      <c r="BT283" s="2">
        <v>0.36815154249099891</v>
      </c>
      <c r="BU283" s="1">
        <v>6.502706049497221E-3</v>
      </c>
      <c r="BV283" s="2">
        <v>56.771543102076997</v>
      </c>
      <c r="BW283" s="2">
        <v>0.15641400217499779</v>
      </c>
      <c r="BX283" s="1">
        <v>2.7627597898609853E-3</v>
      </c>
      <c r="BY283" s="2">
        <v>58.158575257174</v>
      </c>
      <c r="BZ283" s="2">
        <v>1.5434461572720011</v>
      </c>
      <c r="CA283" s="1">
        <v>2.7262079620951934E-2</v>
      </c>
      <c r="CC283" t="s">
        <v>115</v>
      </c>
      <c r="CE283" s="23">
        <v>55.625049922894</v>
      </c>
      <c r="CF283" s="23">
        <v>54.505809879097995</v>
      </c>
      <c r="CG283" s="23">
        <v>-1.1192400437960046</v>
      </c>
      <c r="CH283" s="24">
        <v>-2.0121151268133082E-2</v>
      </c>
      <c r="CI283" s="2">
        <v>56.615129099901999</v>
      </c>
      <c r="CJ283" s="2">
        <v>56.255795439703</v>
      </c>
      <c r="CK283" s="2">
        <v>-0.35933366019899893</v>
      </c>
      <c r="CL283" s="1">
        <v>-6.3469547082534326E-3</v>
      </c>
      <c r="CN283" s="25" t="s">
        <v>115</v>
      </c>
      <c r="CO283" s="27">
        <v>0</v>
      </c>
      <c r="CP283" s="27">
        <v>2.1530680000000002</v>
      </c>
      <c r="CQ283" s="28">
        <f t="shared" si="89"/>
        <v>-2.1426933411741902</v>
      </c>
      <c r="CR283" s="27">
        <f t="shared" si="90"/>
        <v>61.063647046414005</v>
      </c>
      <c r="CU283" s="30">
        <v>173</v>
      </c>
      <c r="CV283" s="30"/>
      <c r="CW283" s="15" t="s">
        <v>1002</v>
      </c>
      <c r="CX283" s="33" t="s">
        <v>603</v>
      </c>
      <c r="CY283" s="34" t="s">
        <v>1003</v>
      </c>
      <c r="CZ283" s="34" t="s">
        <v>989</v>
      </c>
      <c r="DA283" s="32"/>
      <c r="DB283" s="32"/>
      <c r="DC283" t="s">
        <v>1004</v>
      </c>
      <c r="DD283">
        <v>181888</v>
      </c>
      <c r="DE283" t="s">
        <v>963</v>
      </c>
      <c r="DF283" s="30">
        <v>345</v>
      </c>
      <c r="DG283" s="39" t="s">
        <v>115</v>
      </c>
      <c r="DK283" s="30">
        <v>206</v>
      </c>
      <c r="DL283" s="30"/>
      <c r="DM283" s="32"/>
      <c r="DN283" s="32" t="s">
        <v>1004</v>
      </c>
      <c r="DO283" s="41">
        <v>181159</v>
      </c>
    </row>
    <row r="284" spans="1:119" ht="15.75" x14ac:dyDescent="0.25">
      <c r="B284" t="s">
        <v>124</v>
      </c>
      <c r="C284" s="52">
        <v>60.859930702417003</v>
      </c>
      <c r="D284" s="52">
        <v>62.895913172053</v>
      </c>
      <c r="E284" s="52">
        <v>2.0359824696359965</v>
      </c>
      <c r="F284" s="53">
        <v>3.3453578506213104E-2</v>
      </c>
      <c r="G284" s="45">
        <v>59.592697592646005</v>
      </c>
      <c r="H284" s="45">
        <v>59.972935000101998</v>
      </c>
      <c r="I284" s="45">
        <v>0.38023740745599355</v>
      </c>
      <c r="J284" s="46">
        <v>6.3806040474146362E-3</v>
      </c>
      <c r="K284" s="47">
        <v>3</v>
      </c>
      <c r="L284" s="55">
        <f t="shared" si="81"/>
        <v>57.935494592646002</v>
      </c>
      <c r="M284" s="55">
        <f t="shared" si="82"/>
        <v>58.315732000101995</v>
      </c>
      <c r="N284" s="55">
        <f t="shared" si="83"/>
        <v>0.38023740745599355</v>
      </c>
      <c r="O284" s="56">
        <f t="shared" si="84"/>
        <v>6.5631166201221783E-3</v>
      </c>
      <c r="P284" s="54"/>
      <c r="Q284" s="42">
        <f t="shared" si="85"/>
        <v>368.08289859514468</v>
      </c>
      <c r="R284" s="42">
        <f t="shared" si="86"/>
        <v>380.39658874009183</v>
      </c>
      <c r="S284" s="42">
        <f t="shared" si="87"/>
        <v>350.39581108753322</v>
      </c>
      <c r="T284" s="42">
        <f t="shared" si="88"/>
        <v>352.69549965890297</v>
      </c>
      <c r="AB284" t="s">
        <v>124</v>
      </c>
      <c r="AC284" s="2">
        <v>60.859930702417003</v>
      </c>
      <c r="AD284" s="2">
        <v>60.721537456408001</v>
      </c>
      <c r="AE284" s="2">
        <v>-0.13839324600900227</v>
      </c>
      <c r="AF284" s="1">
        <v>-2.2739632531902651E-3</v>
      </c>
      <c r="AG284" s="2">
        <v>59.592697592646005</v>
      </c>
      <c r="AH284" s="2">
        <v>59.547394090937004</v>
      </c>
      <c r="AI284" s="2">
        <v>-4.5303501709000216E-2</v>
      </c>
      <c r="AJ284" s="1">
        <v>-7.6021901238098786E-4</v>
      </c>
      <c r="AM284" t="s">
        <v>124</v>
      </c>
      <c r="AN284" s="2">
        <v>60.859930702417003</v>
      </c>
      <c r="AO284" s="2">
        <v>61.643042781589998</v>
      </c>
      <c r="AP284" s="2">
        <v>0.78311207917299441</v>
      </c>
      <c r="AQ284" s="1">
        <v>1.286744940611465E-2</v>
      </c>
      <c r="AR284" s="2">
        <v>60.995448676959001</v>
      </c>
      <c r="AS284" s="2">
        <v>0.13551797454199743</v>
      </c>
      <c r="AT284" s="1">
        <v>2.2267191726627359E-3</v>
      </c>
      <c r="AU284" s="2">
        <v>60.847785839253</v>
      </c>
      <c r="AV284" s="2">
        <v>-1.2144863164003539E-2</v>
      </c>
      <c r="AW284" s="1">
        <v>-1.995543377035297E-4</v>
      </c>
      <c r="AX284" s="2">
        <v>61.295702713946</v>
      </c>
      <c r="AY284" s="2">
        <v>0.43577201152899647</v>
      </c>
      <c r="AZ284" s="1">
        <v>7.1602449509803687E-3</v>
      </c>
      <c r="BA284" s="2">
        <v>61.018169783768997</v>
      </c>
      <c r="BB284" s="2">
        <v>0.1582390813519936</v>
      </c>
      <c r="BC284" s="1">
        <v>2.600053590690488E-3</v>
      </c>
      <c r="BD284" s="2">
        <v>62.583043076003996</v>
      </c>
      <c r="BE284" s="2">
        <v>1.7231123735869929</v>
      </c>
      <c r="BF284" s="1">
        <v>2.8312756089263192E-2</v>
      </c>
      <c r="BG284" s="1"/>
      <c r="BH284" t="s">
        <v>124</v>
      </c>
      <c r="BI284" s="2">
        <v>59.592697592646005</v>
      </c>
      <c r="BJ284" s="2">
        <v>59.762474403908001</v>
      </c>
      <c r="BK284" s="2">
        <v>0.16977681126199684</v>
      </c>
      <c r="BL284" s="1">
        <v>2.8489532798553498E-3</v>
      </c>
      <c r="BM284" s="2">
        <v>59.622568263077</v>
      </c>
      <c r="BN284" s="2">
        <v>2.9870670430995006E-2</v>
      </c>
      <c r="BO284" s="1">
        <v>5.0124716009971627E-4</v>
      </c>
      <c r="BP284" s="2">
        <v>59.589264636111999</v>
      </c>
      <c r="BQ284" s="2">
        <v>-3.4329565340058821E-3</v>
      </c>
      <c r="BR284" s="1">
        <v>-5.7607000063536706E-5</v>
      </c>
      <c r="BS284" s="2">
        <v>59.643970495658998</v>
      </c>
      <c r="BT284" s="2">
        <v>5.1272903012993254E-2</v>
      </c>
      <c r="BU284" s="1">
        <v>8.6038902557283381E-4</v>
      </c>
      <c r="BV284" s="2">
        <v>59.623514230925004</v>
      </c>
      <c r="BW284" s="2">
        <v>3.0816638278999164E-2</v>
      </c>
      <c r="BX284" s="1">
        <v>5.1712104878437438E-4</v>
      </c>
      <c r="BY284" s="2">
        <v>59.928552311089</v>
      </c>
      <c r="BZ284" s="2">
        <v>0.33585471844299519</v>
      </c>
      <c r="CA284" s="1">
        <v>5.635836805690117E-3</v>
      </c>
      <c r="CC284" t="s">
        <v>124</v>
      </c>
      <c r="CE284" s="23">
        <v>60.859930702417003</v>
      </c>
      <c r="CF284" s="23">
        <v>61.792895941809</v>
      </c>
      <c r="CG284" s="23">
        <v>0.93296523939199716</v>
      </c>
      <c r="CH284" s="24">
        <v>1.5329712482813347E-2</v>
      </c>
      <c r="CI284" s="2">
        <v>59.592697592646005</v>
      </c>
      <c r="CJ284" s="2">
        <v>59.808926771532001</v>
      </c>
      <c r="CK284" s="2">
        <v>0.21622917888599602</v>
      </c>
      <c r="CL284" s="1">
        <v>3.6284509280660529E-3</v>
      </c>
      <c r="CN284" s="25" t="s">
        <v>124</v>
      </c>
      <c r="CO284" s="27">
        <v>0</v>
      </c>
      <c r="CP284" s="27">
        <v>1.657203</v>
      </c>
      <c r="CQ284" s="28">
        <f t="shared" si="89"/>
        <v>-1.6364857186799895</v>
      </c>
      <c r="CR284" s="27">
        <f t="shared" si="90"/>
        <v>328.75511389351703</v>
      </c>
      <c r="CU284" s="30">
        <v>184</v>
      </c>
      <c r="CV284" s="30"/>
      <c r="CW284" s="15" t="s">
        <v>124</v>
      </c>
      <c r="CX284" s="33" t="s">
        <v>603</v>
      </c>
      <c r="CY284" s="34" t="s">
        <v>1016</v>
      </c>
      <c r="CZ284" s="34" t="s">
        <v>989</v>
      </c>
      <c r="DA284" s="32"/>
      <c r="DB284" s="32"/>
      <c r="DC284" t="s">
        <v>124</v>
      </c>
      <c r="DD284">
        <v>165343</v>
      </c>
      <c r="DE284" t="s">
        <v>963</v>
      </c>
      <c r="DF284" s="30">
        <v>346</v>
      </c>
      <c r="DG284" s="39" t="s">
        <v>124</v>
      </c>
      <c r="DK284" s="30">
        <v>215</v>
      </c>
      <c r="DL284" s="30"/>
      <c r="DM284" s="32"/>
      <c r="DN284" s="32" t="s">
        <v>124</v>
      </c>
      <c r="DO284" s="41">
        <v>164095</v>
      </c>
    </row>
    <row r="285" spans="1:119" ht="15.75" x14ac:dyDescent="0.25">
      <c r="B285" t="s">
        <v>125</v>
      </c>
      <c r="C285" s="52">
        <v>56.301293834163999</v>
      </c>
      <c r="D285" s="52">
        <v>55.894448783687999</v>
      </c>
      <c r="E285" s="52">
        <v>-0.40684505047600084</v>
      </c>
      <c r="F285" s="53">
        <v>-7.2262113846684739E-3</v>
      </c>
      <c r="G285" s="45">
        <v>54.603622890591005</v>
      </c>
      <c r="H285" s="45">
        <v>54.316221278116004</v>
      </c>
      <c r="I285" s="45">
        <v>-0.2874016124750014</v>
      </c>
      <c r="J285" s="46">
        <v>-5.2634165511483829E-3</v>
      </c>
      <c r="K285" s="47">
        <v>4</v>
      </c>
      <c r="L285" s="55">
        <f t="shared" si="81"/>
        <v>52.348135890591003</v>
      </c>
      <c r="M285" s="55">
        <f t="shared" si="82"/>
        <v>52.060734278116001</v>
      </c>
      <c r="N285" s="55">
        <f t="shared" si="83"/>
        <v>-0.2874016124750014</v>
      </c>
      <c r="O285" s="56">
        <f t="shared" si="84"/>
        <v>-5.4901976466875235E-3</v>
      </c>
      <c r="P285" s="54"/>
      <c r="Q285" s="42">
        <f t="shared" si="85"/>
        <v>255.94172951792234</v>
      </c>
      <c r="R285" s="42">
        <f t="shared" si="86"/>
        <v>254.0922404782682</v>
      </c>
      <c r="S285" s="42">
        <f t="shared" si="87"/>
        <v>237.97095101120118</v>
      </c>
      <c r="T285" s="42">
        <f t="shared" si="88"/>
        <v>236.66444345597949</v>
      </c>
      <c r="AB285" t="s">
        <v>125</v>
      </c>
      <c r="AC285" s="2">
        <v>56.301293834163999</v>
      </c>
      <c r="AD285" s="2">
        <v>56.339016130735999</v>
      </c>
      <c r="AE285" s="2">
        <v>3.7722296571999436E-2</v>
      </c>
      <c r="AF285" s="1">
        <v>6.700076322066563E-4</v>
      </c>
      <c r="AG285" s="2">
        <v>54.603622890591005</v>
      </c>
      <c r="AH285" s="2">
        <v>54.605557716416001</v>
      </c>
      <c r="AI285" s="2">
        <v>1.9348258249962669E-3</v>
      </c>
      <c r="AJ285" s="1">
        <v>3.5434019256800364E-5</v>
      </c>
      <c r="AM285" t="s">
        <v>125</v>
      </c>
      <c r="AN285" s="2">
        <v>56.301293834163999</v>
      </c>
      <c r="AO285" s="2">
        <v>56.328287902212999</v>
      </c>
      <c r="AP285" s="2">
        <v>2.6994068048999509E-2</v>
      </c>
      <c r="AQ285" s="1">
        <v>4.7945733056349994E-4</v>
      </c>
      <c r="AR285" s="2">
        <v>56.307496878247996</v>
      </c>
      <c r="AS285" s="2">
        <v>6.2030440839961898E-3</v>
      </c>
      <c r="AT285" s="1">
        <v>1.1017587095364656E-4</v>
      </c>
      <c r="AU285" s="2">
        <v>56.257562940273999</v>
      </c>
      <c r="AV285" s="2">
        <v>-4.3730893890000289E-2</v>
      </c>
      <c r="AW285" s="1">
        <v>-7.7672982114425392E-4</v>
      </c>
      <c r="AX285" s="2">
        <v>56.363681482776002</v>
      </c>
      <c r="AY285" s="2">
        <v>6.2387648612002522E-2</v>
      </c>
      <c r="AZ285" s="1">
        <v>1.108103284371509E-3</v>
      </c>
      <c r="BA285" s="2">
        <v>56.347422735454003</v>
      </c>
      <c r="BB285" s="2">
        <v>4.612890129000391E-2</v>
      </c>
      <c r="BC285" s="1">
        <v>8.1932222420815111E-4</v>
      </c>
      <c r="BD285" s="2">
        <v>56.378773520475995</v>
      </c>
      <c r="BE285" s="2">
        <v>7.7479686311995977E-2</v>
      </c>
      <c r="BF285" s="1">
        <v>1.3761617368903303E-3</v>
      </c>
      <c r="BG285" s="1"/>
      <c r="BH285" t="s">
        <v>125</v>
      </c>
      <c r="BI285" s="2">
        <v>54.603622890591005</v>
      </c>
      <c r="BJ285" s="2">
        <v>54.563119358735001</v>
      </c>
      <c r="BK285" s="2">
        <v>-4.050353185600386E-2</v>
      </c>
      <c r="BL285" s="1">
        <v>-7.4177370862663408E-4</v>
      </c>
      <c r="BM285" s="2">
        <v>54.594338769061999</v>
      </c>
      <c r="BN285" s="2">
        <v>-9.2841215290064838E-3</v>
      </c>
      <c r="BO285" s="1">
        <v>-1.7002757395070709E-4</v>
      </c>
      <c r="BP285" s="2">
        <v>54.591263401403005</v>
      </c>
      <c r="BQ285" s="2">
        <v>-1.2359489188000339E-2</v>
      </c>
      <c r="BR285" s="1">
        <v>-2.2634925182098234E-4</v>
      </c>
      <c r="BS285" s="2">
        <v>54.547469004024997</v>
      </c>
      <c r="BT285" s="2">
        <v>-5.6153886566008282E-2</v>
      </c>
      <c r="BU285" s="1">
        <v>-1.028391223756774E-3</v>
      </c>
      <c r="BV285" s="2">
        <v>54.598417562198001</v>
      </c>
      <c r="BW285" s="2">
        <v>-5.2053283930035832E-3</v>
      </c>
      <c r="BX285" s="1">
        <v>-9.5329359435242469E-5</v>
      </c>
      <c r="BY285" s="2">
        <v>54.487930027819999</v>
      </c>
      <c r="BZ285" s="2">
        <v>-0.11569286277100588</v>
      </c>
      <c r="CA285" s="1">
        <v>-2.1187763127516112E-3</v>
      </c>
      <c r="CC285" t="s">
        <v>125</v>
      </c>
      <c r="CE285" s="23">
        <v>56.301293834163999</v>
      </c>
      <c r="CF285" s="23">
        <v>55.864634996558003</v>
      </c>
      <c r="CG285" s="23">
        <v>-0.43665883760599655</v>
      </c>
      <c r="CH285" s="24">
        <v>-7.7557513845450754E-3</v>
      </c>
      <c r="CI285" s="2">
        <v>54.603622890591005</v>
      </c>
      <c r="CJ285" s="2">
        <v>54.437062307786</v>
      </c>
      <c r="CK285" s="2">
        <v>-0.16656058280500474</v>
      </c>
      <c r="CL285" s="1">
        <v>-3.0503577233097026E-3</v>
      </c>
      <c r="CN285" s="25" t="s">
        <v>125</v>
      </c>
      <c r="CO285" s="27">
        <v>0</v>
      </c>
      <c r="CP285" s="27">
        <v>2.255487</v>
      </c>
      <c r="CQ285" s="28">
        <f t="shared" si="89"/>
        <v>-2.2379354068408333</v>
      </c>
      <c r="CR285" s="27">
        <f t="shared" si="90"/>
        <v>112.890020014915</v>
      </c>
      <c r="CU285" s="30">
        <v>185</v>
      </c>
      <c r="CV285" s="30"/>
      <c r="CW285" s="15" t="s">
        <v>125</v>
      </c>
      <c r="CX285" s="33" t="s">
        <v>603</v>
      </c>
      <c r="CY285" s="34" t="s">
        <v>1017</v>
      </c>
      <c r="CZ285" s="34" t="s">
        <v>989</v>
      </c>
      <c r="DA285" s="32"/>
      <c r="DB285" s="32"/>
      <c r="DC285" t="s">
        <v>125</v>
      </c>
      <c r="DD285">
        <v>219977</v>
      </c>
      <c r="DE285" t="s">
        <v>963</v>
      </c>
      <c r="DF285" s="30">
        <v>347</v>
      </c>
      <c r="DG285" s="39" t="s">
        <v>125</v>
      </c>
      <c r="DK285" s="30">
        <v>216</v>
      </c>
      <c r="DL285" s="30"/>
      <c r="DM285" s="32"/>
      <c r="DN285" s="32" t="s">
        <v>125</v>
      </c>
      <c r="DO285" s="41">
        <v>216654</v>
      </c>
    </row>
    <row r="286" spans="1:119" ht="15.75" x14ac:dyDescent="0.25">
      <c r="A286" t="s">
        <v>605</v>
      </c>
      <c r="B286" t="s">
        <v>170</v>
      </c>
      <c r="C286" s="52">
        <v>123.447657422669</v>
      </c>
      <c r="D286" s="52">
        <v>127.81461535173699</v>
      </c>
      <c r="E286" s="52">
        <v>4.3669579290679934</v>
      </c>
      <c r="F286" s="53">
        <v>3.5374976084933618E-2</v>
      </c>
      <c r="G286" s="45">
        <v>121.89038029909401</v>
      </c>
      <c r="H286" s="45">
        <v>122.73264748520999</v>
      </c>
      <c r="I286" s="45">
        <v>0.84226718611598983</v>
      </c>
      <c r="J286" s="46">
        <v>6.9100382167094632E-3</v>
      </c>
      <c r="K286" s="47">
        <v>3</v>
      </c>
      <c r="L286" s="55">
        <f t="shared" si="81"/>
        <v>118.14090229909401</v>
      </c>
      <c r="M286" s="55">
        <f t="shared" si="82"/>
        <v>118.98316948521</v>
      </c>
      <c r="N286" s="55">
        <f t="shared" si="83"/>
        <v>0.84226718611598983</v>
      </c>
      <c r="O286" s="56">
        <f t="shared" si="84"/>
        <v>7.1293444499318757E-3</v>
      </c>
      <c r="P286" s="54"/>
      <c r="Q286" s="42">
        <f t="shared" si="85"/>
        <v>393.18422335539179</v>
      </c>
      <c r="R286" s="42">
        <f t="shared" si="86"/>
        <v>407.09310585356195</v>
      </c>
      <c r="S286" s="42">
        <f t="shared" si="87"/>
        <v>376.28206064641421</v>
      </c>
      <c r="T286" s="42">
        <f t="shared" si="88"/>
        <v>378.96470506709261</v>
      </c>
      <c r="AB286" t="s">
        <v>170</v>
      </c>
      <c r="AC286" s="2">
        <v>123.447657422669</v>
      </c>
      <c r="AD286" s="2">
        <v>124.159429444772</v>
      </c>
      <c r="AE286" s="2">
        <v>0.7117720221030055</v>
      </c>
      <c r="AF286" s="1">
        <v>5.765779901889828E-3</v>
      </c>
      <c r="AG286" s="2">
        <v>121.89038029909401</v>
      </c>
      <c r="AH286" s="2">
        <v>122.078775041908</v>
      </c>
      <c r="AI286" s="2">
        <v>0.1883947428139976</v>
      </c>
      <c r="AJ286" s="1">
        <v>1.5456079663687611E-3</v>
      </c>
      <c r="AM286" t="s">
        <v>170</v>
      </c>
      <c r="AN286" s="2">
        <v>123.447657422669</v>
      </c>
      <c r="AO286" s="2">
        <v>125.407046308888</v>
      </c>
      <c r="AP286" s="2">
        <v>1.9593888862190028</v>
      </c>
      <c r="AQ286" s="1">
        <v>1.5872224124191404E-2</v>
      </c>
      <c r="AR286" s="2">
        <v>123.847319078445</v>
      </c>
      <c r="AS286" s="2">
        <v>0.39966165577600066</v>
      </c>
      <c r="AT286" s="1">
        <v>3.2374989053669139E-3</v>
      </c>
      <c r="AU286" s="2">
        <v>123.603784842344</v>
      </c>
      <c r="AV286" s="2">
        <v>0.15612741967500199</v>
      </c>
      <c r="AW286" s="1">
        <v>1.2647256572916703E-3</v>
      </c>
      <c r="AX286" s="2">
        <v>124.55159482125799</v>
      </c>
      <c r="AY286" s="2">
        <v>1.1039373985889966</v>
      </c>
      <c r="AZ286" s="1">
        <v>8.9425544529310591E-3</v>
      </c>
      <c r="BA286" s="2">
        <v>123.839868943231</v>
      </c>
      <c r="BB286" s="2">
        <v>0.39221152056200026</v>
      </c>
      <c r="BC286" s="1">
        <v>3.1771483457083203E-3</v>
      </c>
      <c r="BD286" s="2">
        <v>128.16993501060298</v>
      </c>
      <c r="BE286" s="2">
        <v>4.7222775879339878</v>
      </c>
      <c r="BF286" s="1">
        <v>3.8253278243794556E-2</v>
      </c>
      <c r="BG286" s="1"/>
      <c r="BH286" t="s">
        <v>170</v>
      </c>
      <c r="BI286" s="2">
        <v>121.89038029909401</v>
      </c>
      <c r="BJ286" s="2">
        <v>122.339556449874</v>
      </c>
      <c r="BK286" s="2">
        <v>0.44917615077999073</v>
      </c>
      <c r="BL286" s="1">
        <v>3.6850828562336466E-3</v>
      </c>
      <c r="BM286" s="2">
        <v>121.987725975583</v>
      </c>
      <c r="BN286" s="2">
        <v>9.7345676488998834E-2</v>
      </c>
      <c r="BO286" s="1">
        <v>7.9863297046192238E-4</v>
      </c>
      <c r="BP286" s="2">
        <v>121.934500635498</v>
      </c>
      <c r="BQ286" s="2">
        <v>4.4120336403992155E-2</v>
      </c>
      <c r="BR286" s="1">
        <v>3.6196733733810573E-4</v>
      </c>
      <c r="BS286" s="2">
        <v>122.05969661079</v>
      </c>
      <c r="BT286" s="2">
        <v>0.1693163116959937</v>
      </c>
      <c r="BU286" s="1">
        <v>1.3890867456523327E-3</v>
      </c>
      <c r="BV286" s="2">
        <v>121.97564807810099</v>
      </c>
      <c r="BW286" s="2">
        <v>8.5267779006983346E-2</v>
      </c>
      <c r="BX286" s="1">
        <v>6.995447778385275E-4</v>
      </c>
      <c r="BY286" s="2">
        <v>122.915373462763</v>
      </c>
      <c r="BZ286" s="2">
        <v>1.0249931636689951</v>
      </c>
      <c r="CA286" s="1">
        <v>8.409139106415716E-3</v>
      </c>
      <c r="CC286" t="s">
        <v>170</v>
      </c>
      <c r="CE286" s="23">
        <v>123.447657422669</v>
      </c>
      <c r="CF286" s="23">
        <v>123.40794266972999</v>
      </c>
      <c r="CG286" s="23">
        <v>-3.9714752939005393E-2</v>
      </c>
      <c r="CH286" s="24">
        <v>-3.2171329750735697E-4</v>
      </c>
      <c r="CI286" s="2">
        <v>121.89038029909401</v>
      </c>
      <c r="CJ286" s="2">
        <v>121.783626330017</v>
      </c>
      <c r="CK286" s="2">
        <v>-0.10675396907700474</v>
      </c>
      <c r="CL286" s="1">
        <v>-8.758194766071973E-4</v>
      </c>
      <c r="CN286" s="25" t="s">
        <v>170</v>
      </c>
      <c r="CO286" s="27">
        <v>0</v>
      </c>
      <c r="CP286" s="27">
        <v>3.7494779999999999</v>
      </c>
      <c r="CQ286" s="28">
        <f t="shared" si="89"/>
        <v>-3.7347426443909777</v>
      </c>
      <c r="CR286" s="27">
        <f t="shared" si="90"/>
        <v>103.555644995286</v>
      </c>
      <c r="CU286" s="30">
        <v>186</v>
      </c>
      <c r="CV286" s="30"/>
      <c r="CW286" s="15" t="s">
        <v>170</v>
      </c>
      <c r="CX286" s="36" t="s">
        <v>603</v>
      </c>
      <c r="CY286" s="34" t="s">
        <v>1018</v>
      </c>
      <c r="CZ286" s="34" t="s">
        <v>989</v>
      </c>
      <c r="DA286" s="32"/>
      <c r="DB286" s="32"/>
      <c r="DC286" t="s">
        <v>170</v>
      </c>
      <c r="DD286">
        <v>313969</v>
      </c>
      <c r="DE286" t="s">
        <v>963</v>
      </c>
      <c r="DF286" s="30">
        <v>348</v>
      </c>
      <c r="DG286" s="39" t="s">
        <v>170</v>
      </c>
      <c r="DK286" s="30">
        <v>217</v>
      </c>
      <c r="DL286" s="30"/>
      <c r="DM286" s="32"/>
      <c r="DN286" s="32" t="s">
        <v>170</v>
      </c>
      <c r="DO286" s="41">
        <v>313068</v>
      </c>
    </row>
    <row r="287" spans="1:119" ht="15.75" x14ac:dyDescent="0.25">
      <c r="A287" t="s">
        <v>606</v>
      </c>
      <c r="B287" t="s">
        <v>173</v>
      </c>
      <c r="C287" s="52">
        <v>91.260072750147003</v>
      </c>
      <c r="D287" s="52">
        <v>97.741753617516991</v>
      </c>
      <c r="E287" s="52">
        <v>6.4816808673699882</v>
      </c>
      <c r="F287" s="53">
        <v>7.1024278986886374E-2</v>
      </c>
      <c r="G287" s="45">
        <v>90.357587160635987</v>
      </c>
      <c r="H287" s="45">
        <v>91.866501220485006</v>
      </c>
      <c r="I287" s="45">
        <v>1.5089140598490189</v>
      </c>
      <c r="J287" s="46">
        <v>1.6699362026638676E-2</v>
      </c>
      <c r="K287" s="47">
        <v>3</v>
      </c>
      <c r="L287" s="55">
        <f t="shared" si="81"/>
        <v>87.132840160635993</v>
      </c>
      <c r="M287" s="55">
        <f t="shared" si="82"/>
        <v>88.641754220485012</v>
      </c>
      <c r="N287" s="55">
        <f t="shared" si="83"/>
        <v>1.5089140598490189</v>
      </c>
      <c r="O287" s="56">
        <f t="shared" si="84"/>
        <v>1.7317397861325551E-2</v>
      </c>
      <c r="P287" s="54"/>
      <c r="Q287" s="42">
        <f t="shared" si="85"/>
        <v>308.9383266366745</v>
      </c>
      <c r="R287" s="42">
        <f t="shared" si="86"/>
        <v>330.88044853745947</v>
      </c>
      <c r="S287" s="42">
        <f t="shared" si="87"/>
        <v>294.96660503466831</v>
      </c>
      <c r="T287" s="42">
        <f t="shared" si="88"/>
        <v>300.07465908985813</v>
      </c>
      <c r="AB287" t="s">
        <v>173</v>
      </c>
      <c r="AC287" s="2">
        <v>91.260072750147003</v>
      </c>
      <c r="AD287" s="2">
        <v>92.720961534299008</v>
      </c>
      <c r="AE287" s="2">
        <v>1.4608887841520044</v>
      </c>
      <c r="AF287" s="1">
        <v>1.6007973039333909E-2</v>
      </c>
      <c r="AG287" s="2">
        <v>90.357587160635987</v>
      </c>
      <c r="AH287" s="2">
        <v>90.759090986003002</v>
      </c>
      <c r="AI287" s="2">
        <v>0.40150382536701557</v>
      </c>
      <c r="AJ287" s="1">
        <v>4.4434987474071186E-3</v>
      </c>
      <c r="AM287" t="s">
        <v>173</v>
      </c>
      <c r="AN287" s="2">
        <v>91.260072750147003</v>
      </c>
      <c r="AO287" s="2">
        <v>94.757928094337004</v>
      </c>
      <c r="AP287" s="2">
        <v>3.4978553441900004</v>
      </c>
      <c r="AQ287" s="1">
        <v>3.8328430372463911E-2</v>
      </c>
      <c r="AR287" s="2">
        <v>91.798702096625007</v>
      </c>
      <c r="AS287" s="2">
        <v>0.53862934647800387</v>
      </c>
      <c r="AT287" s="1">
        <v>5.9021358437075788E-3</v>
      </c>
      <c r="AU287" s="2">
        <v>91.222819229172998</v>
      </c>
      <c r="AV287" s="2">
        <v>-3.7253520974005028E-2</v>
      </c>
      <c r="AW287" s="1">
        <v>-4.0821270300757043E-4</v>
      </c>
      <c r="AX287" s="2">
        <v>93.202488731030002</v>
      </c>
      <c r="AY287" s="2">
        <v>1.9424159808829984</v>
      </c>
      <c r="AZ287" s="1">
        <v>2.1284400969095979E-2</v>
      </c>
      <c r="BA287" s="2">
        <v>92.000119071015007</v>
      </c>
      <c r="BB287" s="2">
        <v>0.7400463208680037</v>
      </c>
      <c r="BC287" s="1">
        <v>8.1092015222704456E-3</v>
      </c>
      <c r="BD287" s="2">
        <v>99.111390068638997</v>
      </c>
      <c r="BE287" s="2">
        <v>7.8513173184919935</v>
      </c>
      <c r="BF287" s="1">
        <v>8.6032336835709419E-2</v>
      </c>
      <c r="BG287" s="1"/>
      <c r="BH287" t="s">
        <v>173</v>
      </c>
      <c r="BI287" s="2">
        <v>90.357587160635987</v>
      </c>
      <c r="BJ287" s="2">
        <v>91.265907334620991</v>
      </c>
      <c r="BK287" s="2">
        <v>0.90832017398500398</v>
      </c>
      <c r="BL287" s="1">
        <v>1.0052505855100024E-2</v>
      </c>
      <c r="BM287" s="2">
        <v>90.497216758275997</v>
      </c>
      <c r="BN287" s="2">
        <v>0.13962959764000971</v>
      </c>
      <c r="BO287" s="1">
        <v>1.5453002014294481E-3</v>
      </c>
      <c r="BP287" s="2">
        <v>90.347058136911997</v>
      </c>
      <c r="BQ287" s="2">
        <v>-1.0529023723989894E-2</v>
      </c>
      <c r="BR287" s="1">
        <v>-1.1652617178977563E-4</v>
      </c>
      <c r="BS287" s="2">
        <v>90.792982067879009</v>
      </c>
      <c r="BT287" s="2">
        <v>0.43539490724302254</v>
      </c>
      <c r="BU287" s="1">
        <v>4.8185760700867964E-3</v>
      </c>
      <c r="BV287" s="2">
        <v>90.545409233300006</v>
      </c>
      <c r="BW287" s="2">
        <v>0.1878220726640194</v>
      </c>
      <c r="BX287" s="1">
        <v>2.0786530336419111E-3</v>
      </c>
      <c r="BY287" s="2">
        <v>92.335660681619004</v>
      </c>
      <c r="BZ287" s="2">
        <v>1.9780735209830169</v>
      </c>
      <c r="CA287" s="1">
        <v>2.1891615116574944E-2</v>
      </c>
      <c r="CC287" t="s">
        <v>173</v>
      </c>
      <c r="CE287" s="23">
        <v>91.260072750147003</v>
      </c>
      <c r="CF287" s="23">
        <v>90.324588822331989</v>
      </c>
      <c r="CG287" s="23">
        <v>-0.93548392781501377</v>
      </c>
      <c r="CH287" s="24">
        <v>-1.0250747118909205E-2</v>
      </c>
      <c r="CI287" s="2">
        <v>90.357587160635987</v>
      </c>
      <c r="CJ287" s="2">
        <v>90.023123665448992</v>
      </c>
      <c r="CK287" s="2">
        <v>-0.33446349518699492</v>
      </c>
      <c r="CL287" s="1">
        <v>-3.7015540774942577E-3</v>
      </c>
      <c r="CN287" s="25" t="s">
        <v>173</v>
      </c>
      <c r="CO287" s="27">
        <v>0</v>
      </c>
      <c r="CP287" s="27">
        <v>3.2247469999999998</v>
      </c>
      <c r="CQ287" s="28">
        <f t="shared" si="89"/>
        <v>-3.2141065310982606</v>
      </c>
      <c r="CR287" s="27">
        <f t="shared" si="90"/>
        <v>124.195402038998</v>
      </c>
      <c r="CU287" s="30">
        <v>197</v>
      </c>
      <c r="CV287" s="30"/>
      <c r="CW287" s="15" t="s">
        <v>173</v>
      </c>
      <c r="CX287" s="36" t="s">
        <v>603</v>
      </c>
      <c r="CY287" s="34" t="s">
        <v>1027</v>
      </c>
      <c r="CZ287" s="34" t="s">
        <v>989</v>
      </c>
      <c r="DA287" s="32"/>
      <c r="DB287" s="32"/>
      <c r="DC287" t="s">
        <v>173</v>
      </c>
      <c r="DD287">
        <v>295399</v>
      </c>
      <c r="DE287" t="s">
        <v>963</v>
      </c>
      <c r="DF287" s="30">
        <v>349</v>
      </c>
      <c r="DG287" s="39" t="s">
        <v>173</v>
      </c>
      <c r="DK287" s="30">
        <v>226</v>
      </c>
      <c r="DL287" s="30"/>
      <c r="DM287" s="32"/>
      <c r="DN287" s="32" t="s">
        <v>173</v>
      </c>
      <c r="DO287" s="41">
        <v>294131</v>
      </c>
    </row>
    <row r="288" spans="1:119" ht="15.75" x14ac:dyDescent="0.25">
      <c r="A288" t="s">
        <v>607</v>
      </c>
      <c r="B288" t="s">
        <v>180</v>
      </c>
      <c r="C288" s="52">
        <v>94.304629709039006</v>
      </c>
      <c r="D288" s="52">
        <v>99.327882578927998</v>
      </c>
      <c r="E288" s="52">
        <v>5.0232528698889922</v>
      </c>
      <c r="F288" s="53">
        <v>5.3266238204713705E-2</v>
      </c>
      <c r="G288" s="45">
        <v>98.212005941268004</v>
      </c>
      <c r="H288" s="45">
        <v>99.338391848057995</v>
      </c>
      <c r="I288" s="45">
        <v>1.1263859067899915</v>
      </c>
      <c r="J288" s="46">
        <v>1.1468922724820266E-2</v>
      </c>
      <c r="K288" s="47">
        <v>4</v>
      </c>
      <c r="L288" s="55">
        <f t="shared" si="81"/>
        <v>92.732533941268002</v>
      </c>
      <c r="M288" s="55">
        <f t="shared" si="82"/>
        <v>93.858919848057994</v>
      </c>
      <c r="N288" s="55">
        <f t="shared" si="83"/>
        <v>1.1263859067899915</v>
      </c>
      <c r="O288" s="56">
        <f t="shared" si="84"/>
        <v>1.2146609813373441E-2</v>
      </c>
      <c r="P288" s="54"/>
      <c r="Q288" s="42">
        <f t="shared" si="85"/>
        <v>202.79169973042502</v>
      </c>
      <c r="R288" s="42">
        <f t="shared" si="86"/>
        <v>213.59365071420461</v>
      </c>
      <c r="S288" s="42">
        <f t="shared" si="87"/>
        <v>199.41108126165082</v>
      </c>
      <c r="T288" s="42">
        <f t="shared" si="88"/>
        <v>201.833249858199</v>
      </c>
      <c r="AB288" t="s">
        <v>180</v>
      </c>
      <c r="AC288" s="2">
        <v>94.304629709039006</v>
      </c>
      <c r="AD288" s="2">
        <v>95.773046805730004</v>
      </c>
      <c r="AE288" s="2">
        <v>1.4684170966909988</v>
      </c>
      <c r="AF288" s="1">
        <v>1.5570996898259944E-2</v>
      </c>
      <c r="AG288" s="2">
        <v>98.212005941268004</v>
      </c>
      <c r="AH288" s="2">
        <v>98.621226879722997</v>
      </c>
      <c r="AI288" s="2">
        <v>0.40922093845499319</v>
      </c>
      <c r="AJ288" s="1">
        <v>4.1667099101887033E-3</v>
      </c>
      <c r="AM288" t="s">
        <v>180</v>
      </c>
      <c r="AN288" s="2">
        <v>94.304629709039006</v>
      </c>
      <c r="AO288" s="2">
        <v>97.947153281118005</v>
      </c>
      <c r="AP288" s="2">
        <v>3.6425235720789999</v>
      </c>
      <c r="AQ288" s="1">
        <v>3.862507687392857E-2</v>
      </c>
      <c r="AR288" s="2">
        <v>94.867380780594999</v>
      </c>
      <c r="AS288" s="2">
        <v>0.56275107155599358</v>
      </c>
      <c r="AT288" s="1">
        <v>5.9673748074963754E-3</v>
      </c>
      <c r="AU288" s="2">
        <v>94.187513821877999</v>
      </c>
      <c r="AV288" s="2">
        <v>-0.11711588716100607</v>
      </c>
      <c r="AW288" s="1">
        <v>-1.2418890517077194E-3</v>
      </c>
      <c r="AX288" s="2">
        <v>96.405924435311007</v>
      </c>
      <c r="AY288" s="2">
        <v>2.1012947262720019</v>
      </c>
      <c r="AZ288" s="1">
        <v>2.2281989047146376E-2</v>
      </c>
      <c r="BA288" s="2">
        <v>95.175090018041999</v>
      </c>
      <c r="BB288" s="2">
        <v>0.87046030900299343</v>
      </c>
      <c r="BC288" s="1">
        <v>9.2303030263588496E-3</v>
      </c>
      <c r="BD288" s="2">
        <v>102.463812861563</v>
      </c>
      <c r="BE288" s="2">
        <v>8.159183152523994</v>
      </c>
      <c r="BF288" s="1">
        <v>8.6519433644962868E-2</v>
      </c>
      <c r="BG288" s="1"/>
      <c r="BH288" t="s">
        <v>180</v>
      </c>
      <c r="BI288" s="2">
        <v>98.212005941268004</v>
      </c>
      <c r="BJ288" s="2">
        <v>99.159713332591991</v>
      </c>
      <c r="BK288" s="2">
        <v>0.94770739132398774</v>
      </c>
      <c r="BL288" s="1">
        <v>9.6496083369962786E-3</v>
      </c>
      <c r="BM288" s="2">
        <v>98.365529963029999</v>
      </c>
      <c r="BN288" s="2">
        <v>0.15352402176199575</v>
      </c>
      <c r="BO288" s="1">
        <v>1.5631899612538718E-3</v>
      </c>
      <c r="BP288" s="2">
        <v>98.178908419915004</v>
      </c>
      <c r="BQ288" s="2">
        <v>-3.3097521352999593E-2</v>
      </c>
      <c r="BR288" s="1">
        <v>-3.3700076722587583E-4</v>
      </c>
      <c r="BS288" s="2">
        <v>98.70622410237101</v>
      </c>
      <c r="BT288" s="2">
        <v>0.49421816110300654</v>
      </c>
      <c r="BU288" s="1">
        <v>5.0321562660939345E-3</v>
      </c>
      <c r="BV288" s="2">
        <v>98.447947576891011</v>
      </c>
      <c r="BW288" s="2">
        <v>0.23594163562300707</v>
      </c>
      <c r="BX288" s="1">
        <v>2.4023705998236417E-3</v>
      </c>
      <c r="BY288" s="2">
        <v>100.26768837440299</v>
      </c>
      <c r="BZ288" s="2">
        <v>2.0556824331349901</v>
      </c>
      <c r="CA288" s="1">
        <v>2.093107063065501E-2</v>
      </c>
      <c r="CC288" t="s">
        <v>180</v>
      </c>
      <c r="CE288" s="23">
        <v>94.304629709039006</v>
      </c>
      <c r="CF288" s="23">
        <v>91.921306160479986</v>
      </c>
      <c r="CG288" s="23">
        <v>-2.3833235485590194</v>
      </c>
      <c r="CH288" s="24">
        <v>-2.5272603857439041E-2</v>
      </c>
      <c r="CI288" s="2">
        <v>98.212005941268004</v>
      </c>
      <c r="CJ288" s="2">
        <v>97.48991284489</v>
      </c>
      <c r="CK288" s="2">
        <v>-0.72209309637800345</v>
      </c>
      <c r="CL288" s="1">
        <v>-7.3523912830965295E-3</v>
      </c>
      <c r="CN288" s="25" t="s">
        <v>180</v>
      </c>
      <c r="CO288" s="27">
        <v>0</v>
      </c>
      <c r="CP288" s="27">
        <v>5.4794720000000003</v>
      </c>
      <c r="CQ288" s="28">
        <f t="shared" si="89"/>
        <v>-5.4808867448873766</v>
      </c>
      <c r="CR288" s="27">
        <f t="shared" si="90"/>
        <v>77.197541651093999</v>
      </c>
      <c r="CU288" s="30">
        <v>213</v>
      </c>
      <c r="CV288" s="30"/>
      <c r="CW288" s="15" t="s">
        <v>180</v>
      </c>
      <c r="CX288" s="36" t="s">
        <v>603</v>
      </c>
      <c r="CY288" s="34" t="s">
        <v>1041</v>
      </c>
      <c r="CZ288" s="34" t="s">
        <v>989</v>
      </c>
      <c r="DA288" s="32"/>
      <c r="DB288" s="32"/>
      <c r="DC288" t="s">
        <v>180</v>
      </c>
      <c r="DD288">
        <v>465032</v>
      </c>
      <c r="DE288" t="s">
        <v>963</v>
      </c>
      <c r="DF288" s="30">
        <v>350</v>
      </c>
      <c r="DG288" s="39" t="s">
        <v>180</v>
      </c>
      <c r="DK288" s="30">
        <v>239</v>
      </c>
      <c r="DL288" s="30"/>
      <c r="DM288" s="32"/>
      <c r="DN288" s="32" t="s">
        <v>180</v>
      </c>
      <c r="DO288" s="41">
        <v>462237</v>
      </c>
    </row>
    <row r="289" spans="1:119" ht="15.75" x14ac:dyDescent="0.25">
      <c r="A289" t="s">
        <v>608</v>
      </c>
      <c r="B289" t="s">
        <v>152</v>
      </c>
      <c r="C289" s="52">
        <v>213.55546259854799</v>
      </c>
      <c r="D289" s="52">
        <v>221.04842270787998</v>
      </c>
      <c r="E289" s="52">
        <v>7.4929601093319889</v>
      </c>
      <c r="F289" s="53">
        <v>3.5086717137353785E-2</v>
      </c>
      <c r="G289" s="45">
        <v>206.47658017669099</v>
      </c>
      <c r="H289" s="45">
        <v>207.87770478274598</v>
      </c>
      <c r="I289" s="45">
        <v>1.4011246060549922</v>
      </c>
      <c r="J289" s="46">
        <v>6.7858766590186111E-3</v>
      </c>
      <c r="K289" s="47">
        <v>3</v>
      </c>
      <c r="L289" s="55">
        <f t="shared" si="81"/>
        <v>200.45190917669098</v>
      </c>
      <c r="M289" s="55">
        <f t="shared" si="82"/>
        <v>201.85303378274597</v>
      </c>
      <c r="N289" s="55">
        <f t="shared" si="83"/>
        <v>1.4011246060549922</v>
      </c>
      <c r="O289" s="56">
        <f t="shared" si="84"/>
        <v>6.9898291905015108E-3</v>
      </c>
      <c r="P289" s="54"/>
      <c r="Q289" s="42">
        <f t="shared" si="85"/>
        <v>391.0348335256835</v>
      </c>
      <c r="R289" s="42">
        <f t="shared" si="86"/>
        <v>404.75496212045135</v>
      </c>
      <c r="S289" s="42">
        <f t="shared" si="87"/>
        <v>367.04132023146724</v>
      </c>
      <c r="T289" s="42">
        <f t="shared" si="88"/>
        <v>369.60687636574141</v>
      </c>
      <c r="AB289" t="s">
        <v>152</v>
      </c>
      <c r="AC289" s="2">
        <v>213.55546259854799</v>
      </c>
      <c r="AD289" s="2">
        <v>214.32372101049398</v>
      </c>
      <c r="AE289" s="2">
        <v>0.7682584119459932</v>
      </c>
      <c r="AF289" s="1">
        <v>3.5974655136319458E-3</v>
      </c>
      <c r="AG289" s="2">
        <v>206.47658017669099</v>
      </c>
      <c r="AH289" s="2">
        <v>206.66375685963101</v>
      </c>
      <c r="AI289" s="2">
        <v>0.1871766829400201</v>
      </c>
      <c r="AJ289" s="1">
        <v>9.0652742688708261E-4</v>
      </c>
      <c r="AM289" t="s">
        <v>152</v>
      </c>
      <c r="AN289" s="2">
        <v>213.55546259854799</v>
      </c>
      <c r="AO289" s="2">
        <v>217.92793502271499</v>
      </c>
      <c r="AP289" s="2">
        <v>4.3724724241670003</v>
      </c>
      <c r="AQ289" s="1">
        <v>2.0474645653932946E-2</v>
      </c>
      <c r="AR289" s="2">
        <v>214.233846121992</v>
      </c>
      <c r="AS289" s="2">
        <v>0.67838352344401187</v>
      </c>
      <c r="AT289" s="1">
        <v>3.1766151761674689E-3</v>
      </c>
      <c r="AU289" s="2">
        <v>213.91692730162501</v>
      </c>
      <c r="AV289" s="2">
        <v>0.36146470307701861</v>
      </c>
      <c r="AW289" s="1">
        <v>1.6926034046552002E-3</v>
      </c>
      <c r="AX289" s="2">
        <v>216.20183238646601</v>
      </c>
      <c r="AY289" s="2">
        <v>2.6463697879180188</v>
      </c>
      <c r="AZ289" s="1">
        <v>1.2391955493514087E-2</v>
      </c>
      <c r="BA289" s="2">
        <v>214.52233359133601</v>
      </c>
      <c r="BB289" s="2">
        <v>0.96687099278801725</v>
      </c>
      <c r="BC289" s="1">
        <v>4.5274936123061793E-3</v>
      </c>
      <c r="BD289" s="2">
        <v>223.63289636174102</v>
      </c>
      <c r="BE289" s="2">
        <v>10.077433763193028</v>
      </c>
      <c r="BF289" s="1">
        <v>4.7188836289039728E-2</v>
      </c>
      <c r="BG289" s="1"/>
      <c r="BH289" t="s">
        <v>152</v>
      </c>
      <c r="BI289" s="2">
        <v>206.47658017669099</v>
      </c>
      <c r="BJ289" s="2">
        <v>207.52711183329299</v>
      </c>
      <c r="BK289" s="2">
        <v>1.0505316566020042</v>
      </c>
      <c r="BL289" s="1">
        <v>5.0878974056186837E-3</v>
      </c>
      <c r="BM289" s="2">
        <v>206.63039142623401</v>
      </c>
      <c r="BN289" s="2">
        <v>0.1538112495430255</v>
      </c>
      <c r="BO289" s="1">
        <v>7.4493315131141037E-4</v>
      </c>
      <c r="BP289" s="2">
        <v>206.57872693129102</v>
      </c>
      <c r="BQ289" s="2">
        <v>0.10214675460002809</v>
      </c>
      <c r="BR289" s="1">
        <v>4.9471351430083101E-4</v>
      </c>
      <c r="BS289" s="2">
        <v>206.945519965306</v>
      </c>
      <c r="BT289" s="2">
        <v>0.46893978861501751</v>
      </c>
      <c r="BU289" s="1">
        <v>2.2711524387595211E-3</v>
      </c>
      <c r="BV289" s="2">
        <v>206.686682177368</v>
      </c>
      <c r="BW289" s="2">
        <v>0.21010200067701135</v>
      </c>
      <c r="BX289" s="1">
        <v>1.0175585071063166E-3</v>
      </c>
      <c r="BY289" s="2">
        <v>208.782082125438</v>
      </c>
      <c r="BZ289" s="2">
        <v>2.3055019487470076</v>
      </c>
      <c r="CA289" s="1">
        <v>1.1165924710560826E-2</v>
      </c>
      <c r="CC289" t="s">
        <v>152</v>
      </c>
      <c r="CE289" s="23">
        <v>213.55546259854799</v>
      </c>
      <c r="CF289" s="23">
        <v>213.116284294748</v>
      </c>
      <c r="CG289" s="23">
        <v>-0.43917830379999145</v>
      </c>
      <c r="CH289" s="24">
        <v>-2.0565070003644922E-3</v>
      </c>
      <c r="CI289" s="2">
        <v>206.47658017669099</v>
      </c>
      <c r="CJ289" s="2">
        <v>206.18906225645699</v>
      </c>
      <c r="CK289" s="2">
        <v>-0.28751792023399503</v>
      </c>
      <c r="CL289" s="1">
        <v>-1.3924965242448004E-3</v>
      </c>
      <c r="CN289" s="25" t="s">
        <v>152</v>
      </c>
      <c r="CO289" s="27">
        <v>0</v>
      </c>
      <c r="CP289" s="27">
        <v>6.0246709999999997</v>
      </c>
      <c r="CQ289" s="28">
        <f t="shared" si="89"/>
        <v>-6.0123218866925949</v>
      </c>
      <c r="CR289" s="27">
        <f t="shared" si="90"/>
        <v>94.574914106258007</v>
      </c>
      <c r="CU289" s="30">
        <v>165</v>
      </c>
      <c r="CV289" s="30"/>
      <c r="CW289" s="15" t="s">
        <v>152</v>
      </c>
      <c r="CX289" s="36" t="s">
        <v>994</v>
      </c>
      <c r="CY289" s="34" t="s">
        <v>995</v>
      </c>
      <c r="CZ289" s="34" t="s">
        <v>989</v>
      </c>
      <c r="DA289" s="32"/>
      <c r="DB289" s="32"/>
      <c r="DC289" t="s">
        <v>152</v>
      </c>
      <c r="DD289">
        <v>546129</v>
      </c>
      <c r="DE289" t="s">
        <v>963</v>
      </c>
      <c r="DF289" s="30">
        <v>353</v>
      </c>
      <c r="DG289" s="39" t="s">
        <v>152</v>
      </c>
      <c r="DK289" s="30">
        <v>199</v>
      </c>
      <c r="DL289" s="30"/>
      <c r="DM289" s="32"/>
      <c r="DN289" s="32" t="s">
        <v>152</v>
      </c>
      <c r="DO289" s="41">
        <v>541824</v>
      </c>
    </row>
    <row r="290" spans="1:119" ht="15.75" x14ac:dyDescent="0.25">
      <c r="A290" t="s">
        <v>609</v>
      </c>
      <c r="B290" t="s">
        <v>116</v>
      </c>
      <c r="C290" s="52">
        <v>61.261640071405999</v>
      </c>
      <c r="D290" s="52">
        <v>61.851924930647002</v>
      </c>
      <c r="E290" s="52">
        <v>0.59028485924100238</v>
      </c>
      <c r="F290" s="53">
        <v>9.635472680015942E-3</v>
      </c>
      <c r="G290" s="45">
        <v>60.196855501808002</v>
      </c>
      <c r="H290" s="45">
        <v>60.182110640776997</v>
      </c>
      <c r="I290" s="45">
        <v>-1.474486103100503E-2</v>
      </c>
      <c r="J290" s="46">
        <v>-2.4494404081558993E-4</v>
      </c>
      <c r="K290" s="47">
        <v>3</v>
      </c>
      <c r="L290" s="55">
        <f t="shared" si="81"/>
        <v>58.409095501808004</v>
      </c>
      <c r="M290" s="55">
        <f t="shared" si="82"/>
        <v>58.394350640776999</v>
      </c>
      <c r="N290" s="55">
        <f t="shared" si="83"/>
        <v>-1.474486103100503E-2</v>
      </c>
      <c r="O290" s="56">
        <f t="shared" si="84"/>
        <v>-2.5244118068133096E-4</v>
      </c>
      <c r="P290" s="54"/>
      <c r="Q290" s="42">
        <f t="shared" si="85"/>
        <v>423.53099015801445</v>
      </c>
      <c r="R290" s="42">
        <f t="shared" si="86"/>
        <v>427.61191144282208</v>
      </c>
      <c r="S290" s="42">
        <f t="shared" si="87"/>
        <v>403.80998653121782</v>
      </c>
      <c r="T290" s="42">
        <f t="shared" si="88"/>
        <v>403.708048261447</v>
      </c>
      <c r="AB290" t="s">
        <v>116</v>
      </c>
      <c r="AC290" s="2">
        <v>61.261640071405999</v>
      </c>
      <c r="AD290" s="2">
        <v>62.179459445656001</v>
      </c>
      <c r="AE290" s="2">
        <v>0.91781937425000137</v>
      </c>
      <c r="AF290" s="1">
        <v>1.4981958909036709E-2</v>
      </c>
      <c r="AG290" s="2">
        <v>60.196855501808002</v>
      </c>
      <c r="AH290" s="2">
        <v>60.448535649604999</v>
      </c>
      <c r="AI290" s="2">
        <v>0.25168014779699632</v>
      </c>
      <c r="AJ290" s="1">
        <v>4.180951740733985E-3</v>
      </c>
      <c r="AM290" t="s">
        <v>116</v>
      </c>
      <c r="AN290" s="2">
        <v>61.261640071405999</v>
      </c>
      <c r="AO290" s="2">
        <v>61.639956579903</v>
      </c>
      <c r="AP290" s="2">
        <v>0.37831650849700083</v>
      </c>
      <c r="AQ290" s="1">
        <v>6.1754224675676104E-3</v>
      </c>
      <c r="AR290" s="2">
        <v>61.281693127835993</v>
      </c>
      <c r="AS290" s="2">
        <v>2.0053056429993887E-2</v>
      </c>
      <c r="AT290" s="1">
        <v>3.2733463235101496E-4</v>
      </c>
      <c r="AU290" s="2">
        <v>61.295692045723996</v>
      </c>
      <c r="AV290" s="2">
        <v>3.405197431799678E-2</v>
      </c>
      <c r="AW290" s="1">
        <v>5.5584496723081714E-4</v>
      </c>
      <c r="AX290" s="2">
        <v>61.502271541295002</v>
      </c>
      <c r="AY290" s="2">
        <v>0.24063146988900286</v>
      </c>
      <c r="AZ290" s="1">
        <v>3.9279305876977018E-3</v>
      </c>
      <c r="BA290" s="2">
        <v>61.323094964815994</v>
      </c>
      <c r="BB290" s="2">
        <v>6.1454893409994327E-2</v>
      </c>
      <c r="BC290" s="1">
        <v>1.0031545570501064E-3</v>
      </c>
      <c r="BD290" s="2">
        <v>61.975675274521997</v>
      </c>
      <c r="BE290" s="2">
        <v>0.71403520311599777</v>
      </c>
      <c r="BF290" s="1">
        <v>1.1655502567083168E-2</v>
      </c>
      <c r="BG290" s="1"/>
      <c r="BH290" t="s">
        <v>116</v>
      </c>
      <c r="BI290" s="2">
        <v>60.196855501808002</v>
      </c>
      <c r="BJ290" s="2">
        <v>60.252512291525996</v>
      </c>
      <c r="BK290" s="2">
        <v>5.5656789717993149E-2</v>
      </c>
      <c r="BL290" s="1">
        <v>9.2457968533458544E-4</v>
      </c>
      <c r="BM290" s="2">
        <v>60.194527130836001</v>
      </c>
      <c r="BN290" s="2">
        <v>-2.3283709720018919E-3</v>
      </c>
      <c r="BO290" s="1">
        <v>-3.8679279051909279E-5</v>
      </c>
      <c r="BP290" s="2">
        <v>60.206477846360997</v>
      </c>
      <c r="BQ290" s="2">
        <v>9.6223445529943774E-3</v>
      </c>
      <c r="BR290" s="1">
        <v>1.5984796004345065E-4</v>
      </c>
      <c r="BS290" s="2">
        <v>60.194318268875001</v>
      </c>
      <c r="BT290" s="2">
        <v>-2.5372329330011212E-3</v>
      </c>
      <c r="BU290" s="1">
        <v>-4.2148928076897902E-5</v>
      </c>
      <c r="BV290" s="2">
        <v>60.200967506448002</v>
      </c>
      <c r="BW290" s="2">
        <v>4.1120046399996113E-3</v>
      </c>
      <c r="BX290" s="1">
        <v>6.8309292997474061E-5</v>
      </c>
      <c r="BY290" s="2">
        <v>60.249350039864005</v>
      </c>
      <c r="BZ290" s="2">
        <v>5.2494538056002682E-2</v>
      </c>
      <c r="CA290" s="1">
        <v>8.7204784400118733E-4</v>
      </c>
      <c r="CC290" t="s">
        <v>116</v>
      </c>
      <c r="CE290" s="23">
        <v>61.261640071405999</v>
      </c>
      <c r="CF290" s="23">
        <v>60.586043773966999</v>
      </c>
      <c r="CG290" s="23">
        <v>-0.67559629743900018</v>
      </c>
      <c r="CH290" s="24">
        <v>-1.102804783958659E-2</v>
      </c>
      <c r="CI290" s="2">
        <v>60.196855501808002</v>
      </c>
      <c r="CJ290" s="2">
        <v>59.958935765892001</v>
      </c>
      <c r="CK290" s="2">
        <v>-0.23791973591600168</v>
      </c>
      <c r="CL290" s="1">
        <v>-3.9523615300612472E-3</v>
      </c>
      <c r="CN290" s="25" t="s">
        <v>116</v>
      </c>
      <c r="CO290" s="27">
        <v>0</v>
      </c>
      <c r="CP290" s="27">
        <v>1.78776</v>
      </c>
      <c r="CQ290" s="28">
        <f t="shared" si="89"/>
        <v>-1.7944598153591906</v>
      </c>
      <c r="CR290" s="27">
        <f t="shared" si="90"/>
        <v>64.010962555826993</v>
      </c>
      <c r="CU290" s="30">
        <v>174</v>
      </c>
      <c r="CV290" s="30"/>
      <c r="CW290" s="15" t="s">
        <v>1005</v>
      </c>
      <c r="CX290" s="33" t="s">
        <v>994</v>
      </c>
      <c r="CY290" s="34" t="s">
        <v>1006</v>
      </c>
      <c r="CZ290" s="34" t="s">
        <v>989</v>
      </c>
      <c r="DA290" s="32"/>
      <c r="DB290" s="32"/>
      <c r="DC290" t="s">
        <v>116</v>
      </c>
      <c r="DD290">
        <v>144645</v>
      </c>
      <c r="DE290" t="s">
        <v>963</v>
      </c>
      <c r="DF290" s="30">
        <v>354</v>
      </c>
      <c r="DG290" s="39" t="s">
        <v>116</v>
      </c>
      <c r="DK290" s="30">
        <v>207</v>
      </c>
      <c r="DL290" s="30"/>
      <c r="DM290" s="32"/>
      <c r="DN290" s="32" t="s">
        <v>116</v>
      </c>
      <c r="DO290" s="41">
        <v>143481</v>
      </c>
    </row>
    <row r="291" spans="1:119" ht="15.75" x14ac:dyDescent="0.25">
      <c r="A291" t="s">
        <v>610</v>
      </c>
      <c r="B291" t="s">
        <v>133</v>
      </c>
      <c r="C291" s="52">
        <v>7.2811050424030004</v>
      </c>
      <c r="D291" s="52">
        <v>8.2798872843249995</v>
      </c>
      <c r="E291" s="52">
        <v>0.99878224192199916</v>
      </c>
      <c r="F291" s="53">
        <v>0.13717454096670589</v>
      </c>
      <c r="G291" s="45">
        <v>7.6824434310480001</v>
      </c>
      <c r="H291" s="45">
        <v>7.9362399216890003</v>
      </c>
      <c r="I291" s="45">
        <v>0.25379649064100018</v>
      </c>
      <c r="J291" s="46">
        <v>3.303590751027223E-2</v>
      </c>
      <c r="K291" s="47">
        <v>4</v>
      </c>
      <c r="L291" s="55">
        <f t="shared" si="81"/>
        <v>7.1615414310480006</v>
      </c>
      <c r="M291" s="55">
        <f t="shared" si="82"/>
        <v>7.4153379216889999</v>
      </c>
      <c r="N291" s="55">
        <f t="shared" si="83"/>
        <v>0.25379649064099929</v>
      </c>
      <c r="O291" s="56">
        <f t="shared" si="84"/>
        <v>3.5438807843894499E-2</v>
      </c>
      <c r="P291" s="54"/>
      <c r="Q291" s="42">
        <f t="shared" si="85"/>
        <v>186.79079123660853</v>
      </c>
      <c r="R291" s="42">
        <f t="shared" si="86"/>
        <v>212.41373228129811</v>
      </c>
      <c r="S291" s="42">
        <f t="shared" si="87"/>
        <v>183.7234846343766</v>
      </c>
      <c r="T291" s="42">
        <f t="shared" si="88"/>
        <v>190.23442590274499</v>
      </c>
      <c r="AB291" t="s">
        <v>133</v>
      </c>
      <c r="AC291" s="2">
        <v>7.2811050424030004</v>
      </c>
      <c r="AD291" s="2">
        <v>7.4504127097730004</v>
      </c>
      <c r="AE291" s="2">
        <v>0.16930766737000003</v>
      </c>
      <c r="AF291" s="1">
        <v>2.3253018104257842E-2</v>
      </c>
      <c r="AG291" s="2">
        <v>7.6824434310480001</v>
      </c>
      <c r="AH291" s="2">
        <v>7.7297616320320008</v>
      </c>
      <c r="AI291" s="2">
        <v>4.7318200984000747E-2</v>
      </c>
      <c r="AJ291" s="1">
        <v>6.159264485146471E-3</v>
      </c>
      <c r="AM291" t="s">
        <v>133</v>
      </c>
      <c r="AN291" s="2">
        <v>7.2811050424030004</v>
      </c>
      <c r="AO291" s="2">
        <v>7.8862687694830003</v>
      </c>
      <c r="AP291" s="2">
        <v>0.60516372707999988</v>
      </c>
      <c r="AQ291" s="1">
        <v>8.3114269545035466E-2</v>
      </c>
      <c r="AR291" s="2">
        <v>7.3585525668459999</v>
      </c>
      <c r="AS291" s="2">
        <v>7.7447524442999516E-2</v>
      </c>
      <c r="AT291" s="1">
        <v>1.0636781641243749E-2</v>
      </c>
      <c r="AU291" s="2">
        <v>7.2701631388779999</v>
      </c>
      <c r="AV291" s="2">
        <v>-1.0941903525000463E-2</v>
      </c>
      <c r="AW291" s="1">
        <v>-1.5027806165792219E-3</v>
      </c>
      <c r="AX291" s="2">
        <v>7.635159430122</v>
      </c>
      <c r="AY291" s="2">
        <v>0.35405438771899966</v>
      </c>
      <c r="AZ291" s="1">
        <v>4.8626463381188943E-2</v>
      </c>
      <c r="BA291" s="2">
        <v>7.4238134342890003</v>
      </c>
      <c r="BB291" s="2">
        <v>0.14270839188599993</v>
      </c>
      <c r="BC291" s="1">
        <v>1.9599825995492235E-2</v>
      </c>
      <c r="BD291" s="2">
        <v>8.6248314814340006</v>
      </c>
      <c r="BE291" s="2">
        <v>1.3437264390310002</v>
      </c>
      <c r="BF291" s="1">
        <v>0.18454979446190314</v>
      </c>
      <c r="BG291" s="1"/>
      <c r="BH291" t="s">
        <v>133</v>
      </c>
      <c r="BI291" s="2">
        <v>7.6824434310480001</v>
      </c>
      <c r="BJ291" s="2">
        <v>7.8467266155869995</v>
      </c>
      <c r="BK291" s="2">
        <v>0.16428318453899937</v>
      </c>
      <c r="BL291" s="1">
        <v>2.1384236150058925E-2</v>
      </c>
      <c r="BM291" s="2">
        <v>7.703841816323</v>
      </c>
      <c r="BN291" s="2">
        <v>2.1398385274999931E-2</v>
      </c>
      <c r="BO291" s="1">
        <v>2.785361905630182E-3</v>
      </c>
      <c r="BP291" s="2">
        <v>7.6793512032120006</v>
      </c>
      <c r="BQ291" s="2">
        <v>-3.0922278359994948E-3</v>
      </c>
      <c r="BR291" s="1">
        <v>-4.025057735540877E-4</v>
      </c>
      <c r="BS291" s="2">
        <v>7.7736933090629998</v>
      </c>
      <c r="BT291" s="2">
        <v>9.124987801499973E-2</v>
      </c>
      <c r="BU291" s="1">
        <v>1.1877715577601316E-2</v>
      </c>
      <c r="BV291" s="2">
        <v>7.721757393591</v>
      </c>
      <c r="BW291" s="2">
        <v>3.9313962542999903E-2</v>
      </c>
      <c r="BX291" s="1">
        <v>5.1173774198083341E-3</v>
      </c>
      <c r="BY291" s="2">
        <v>8.0409398175309992</v>
      </c>
      <c r="BZ291" s="2">
        <v>0.35849638648299909</v>
      </c>
      <c r="CA291" s="1">
        <v>4.6664370483245433E-2</v>
      </c>
      <c r="CC291" t="s">
        <v>133</v>
      </c>
      <c r="CE291" s="23">
        <v>7.2811050424030004</v>
      </c>
      <c r="CF291" s="23">
        <v>7.1387617470100002</v>
      </c>
      <c r="CG291" s="23">
        <v>-0.14234329539300017</v>
      </c>
      <c r="CH291" s="24">
        <v>-1.9549682989605965E-2</v>
      </c>
      <c r="CI291" s="2">
        <v>7.6824434310480001</v>
      </c>
      <c r="CJ291" s="2">
        <v>7.636505031934</v>
      </c>
      <c r="CK291" s="2">
        <v>-4.5938399114000106E-2</v>
      </c>
      <c r="CL291" s="1">
        <v>-5.9796599254273225E-3</v>
      </c>
      <c r="CN291" s="25" t="s">
        <v>133</v>
      </c>
      <c r="CO291" s="27">
        <v>0</v>
      </c>
      <c r="CP291" s="27">
        <v>0.52090199999999998</v>
      </c>
      <c r="CQ291" s="28">
        <f t="shared" si="89"/>
        <v>-0.50828254046095289</v>
      </c>
      <c r="CR291" s="27">
        <f t="shared" si="90"/>
        <v>126.93088450772699</v>
      </c>
      <c r="CU291" s="30">
        <v>196</v>
      </c>
      <c r="CV291" s="30"/>
      <c r="CW291" s="37" t="s">
        <v>133</v>
      </c>
      <c r="CX291" s="33" t="s">
        <v>994</v>
      </c>
      <c r="CY291" s="34" t="s">
        <v>1026</v>
      </c>
      <c r="CZ291" s="34" t="s">
        <v>989</v>
      </c>
      <c r="DA291" s="32"/>
      <c r="DB291" s="32"/>
      <c r="DC291" t="s">
        <v>133</v>
      </c>
      <c r="DD291">
        <v>38980</v>
      </c>
      <c r="DE291" t="s">
        <v>963</v>
      </c>
      <c r="DF291" s="30">
        <v>355</v>
      </c>
      <c r="DG291" s="39" t="s">
        <v>133</v>
      </c>
      <c r="DK291" s="30">
        <v>225</v>
      </c>
      <c r="DL291" s="30"/>
      <c r="DM291" s="32"/>
      <c r="DN291" s="32" t="s">
        <v>133</v>
      </c>
      <c r="DO291" s="41">
        <v>38759</v>
      </c>
    </row>
    <row r="292" spans="1:119" ht="15.75" x14ac:dyDescent="0.25">
      <c r="A292" t="s">
        <v>611</v>
      </c>
      <c r="B292" t="s">
        <v>103</v>
      </c>
      <c r="C292" s="52">
        <v>41.815305956491002</v>
      </c>
      <c r="D292" s="52">
        <v>42.619128358781005</v>
      </c>
      <c r="E292" s="52">
        <v>0.80382240229000246</v>
      </c>
      <c r="F292" s="53">
        <v>1.922316204325715E-2</v>
      </c>
      <c r="G292" s="45">
        <v>41.481011629343001</v>
      </c>
      <c r="H292" s="45">
        <v>41.576153204080001</v>
      </c>
      <c r="I292" s="45">
        <v>9.5141574736999246E-2</v>
      </c>
      <c r="J292" s="46">
        <v>2.2936175131683051E-3</v>
      </c>
      <c r="K292" s="47">
        <v>4</v>
      </c>
      <c r="L292" s="55">
        <f t="shared" si="81"/>
        <v>39.545344629342999</v>
      </c>
      <c r="M292" s="55">
        <f t="shared" si="82"/>
        <v>39.640486204079998</v>
      </c>
      <c r="N292" s="55">
        <f t="shared" si="83"/>
        <v>9.5141574736999246E-2</v>
      </c>
      <c r="O292" s="56">
        <f t="shared" si="84"/>
        <v>2.4058855885252129E-3</v>
      </c>
      <c r="P292" s="54"/>
      <c r="Q292" s="42">
        <f t="shared" si="85"/>
        <v>228.04907235721336</v>
      </c>
      <c r="R292" s="42">
        <f t="shared" si="86"/>
        <v>232.43289662895054</v>
      </c>
      <c r="S292" s="42">
        <f t="shared" si="87"/>
        <v>215.66933333338605</v>
      </c>
      <c r="T292" s="42">
        <f t="shared" si="88"/>
        <v>216.18820907433968</v>
      </c>
      <c r="AB292" t="s">
        <v>103</v>
      </c>
      <c r="AC292" s="2">
        <v>41.815305956491002</v>
      </c>
      <c r="AD292" s="2">
        <v>42.583156252936</v>
      </c>
      <c r="AE292" s="2">
        <v>0.76785029644499758</v>
      </c>
      <c r="AF292" s="1">
        <v>1.8362900351463384E-2</v>
      </c>
      <c r="AG292" s="2">
        <v>41.481011629343001</v>
      </c>
      <c r="AH292" s="2">
        <v>41.691823318991993</v>
      </c>
      <c r="AI292" s="2">
        <v>0.21081168964899177</v>
      </c>
      <c r="AJ292" s="1">
        <v>5.0821250825008081E-3</v>
      </c>
      <c r="AM292" t="s">
        <v>103</v>
      </c>
      <c r="AN292" s="2">
        <v>41.815305956491002</v>
      </c>
      <c r="AO292" s="2">
        <v>41.931303542515998</v>
      </c>
      <c r="AP292" s="2">
        <v>0.11599758602499577</v>
      </c>
      <c r="AQ292" s="1">
        <v>2.7740460908187957E-3</v>
      </c>
      <c r="AR292" s="2">
        <v>41.780914814653997</v>
      </c>
      <c r="AS292" s="2">
        <v>-3.4391141837005534E-2</v>
      </c>
      <c r="AT292" s="1">
        <v>-8.2245343063589349E-4</v>
      </c>
      <c r="AU292" s="2">
        <v>41.771609455122004</v>
      </c>
      <c r="AV292" s="2">
        <v>-4.3696501368998497E-2</v>
      </c>
      <c r="AW292" s="1">
        <v>-1.0449882015562647E-3</v>
      </c>
      <c r="AX292" s="2">
        <v>41.869038657906003</v>
      </c>
      <c r="AY292" s="2">
        <v>5.3732701415000861E-2</v>
      </c>
      <c r="AZ292" s="1">
        <v>1.2850007954242869E-3</v>
      </c>
      <c r="BA292" s="2">
        <v>41.864391259164996</v>
      </c>
      <c r="BB292" s="2">
        <v>4.9085302673994136E-2</v>
      </c>
      <c r="BC292" s="1">
        <v>1.1738597040296104E-3</v>
      </c>
      <c r="BD292" s="2">
        <v>41.971696321350002</v>
      </c>
      <c r="BE292" s="2">
        <v>0.15639036485899993</v>
      </c>
      <c r="BF292" s="1">
        <v>3.7400267983624166E-3</v>
      </c>
      <c r="BG292" s="1"/>
      <c r="BH292" t="s">
        <v>103</v>
      </c>
      <c r="BI292" s="2">
        <v>41.481011629343001</v>
      </c>
      <c r="BJ292" s="2">
        <v>41.478410949813004</v>
      </c>
      <c r="BK292" s="2">
        <v>-2.6006795299977625E-3</v>
      </c>
      <c r="BL292" s="1">
        <v>-6.2695663096077526E-5</v>
      </c>
      <c r="BM292" s="2">
        <v>41.465030906877004</v>
      </c>
      <c r="BN292" s="2">
        <v>-1.5980722465997133E-2</v>
      </c>
      <c r="BO292" s="1">
        <v>-3.8525392313944017E-4</v>
      </c>
      <c r="BP292" s="2">
        <v>41.468662322118995</v>
      </c>
      <c r="BQ292" s="2">
        <v>-1.2349307224006623E-2</v>
      </c>
      <c r="BR292" s="1">
        <v>-2.9770988553400952E-4</v>
      </c>
      <c r="BS292" s="2">
        <v>41.446065293353001</v>
      </c>
      <c r="BT292" s="2">
        <v>-3.4946335989999966E-2</v>
      </c>
      <c r="BU292" s="1">
        <v>-8.4246585648069131E-4</v>
      </c>
      <c r="BV292" s="2">
        <v>41.484334528399998</v>
      </c>
      <c r="BW292" s="2">
        <v>3.3228990569966754E-3</v>
      </c>
      <c r="BX292" s="1">
        <v>8.0106509616706401E-5</v>
      </c>
      <c r="BY292" s="2">
        <v>41.423027273106001</v>
      </c>
      <c r="BZ292" s="2">
        <v>-5.7984356237000156E-2</v>
      </c>
      <c r="CA292" s="1">
        <v>-1.3978529924757899E-3</v>
      </c>
      <c r="CC292" t="s">
        <v>103</v>
      </c>
      <c r="CE292" s="23">
        <v>41.815305956491002</v>
      </c>
      <c r="CF292" s="23">
        <v>41.830069698117001</v>
      </c>
      <c r="CG292" s="23">
        <v>1.476374162599825E-2</v>
      </c>
      <c r="CH292" s="24">
        <v>3.5307027626104142E-4</v>
      </c>
      <c r="CI292" s="2">
        <v>41.481011629343001</v>
      </c>
      <c r="CJ292" s="2">
        <v>41.452671123664999</v>
      </c>
      <c r="CK292" s="2">
        <v>-2.8340505678002614E-2</v>
      </c>
      <c r="CL292" s="1">
        <v>-6.8321635767327809E-4</v>
      </c>
      <c r="CN292" s="25" t="s">
        <v>103</v>
      </c>
      <c r="CO292" s="27">
        <v>0</v>
      </c>
      <c r="CP292" s="27">
        <v>1.935667</v>
      </c>
      <c r="CQ292" s="28">
        <f t="shared" si="89"/>
        <v>-1.9211120018452459</v>
      </c>
      <c r="CR292" s="27">
        <f t="shared" si="90"/>
        <v>108.523959418525</v>
      </c>
      <c r="CU292" s="30">
        <v>152</v>
      </c>
      <c r="CV292" s="30"/>
      <c r="CW292" s="15" t="s">
        <v>977</v>
      </c>
      <c r="CX292" s="36" t="s">
        <v>975</v>
      </c>
      <c r="CY292" s="34" t="s">
        <v>978</v>
      </c>
      <c r="CZ292" s="34" t="s">
        <v>976</v>
      </c>
      <c r="DA292" s="32"/>
      <c r="DB292" s="32"/>
      <c r="DC292" t="s">
        <v>103</v>
      </c>
      <c r="DD292">
        <v>183361</v>
      </c>
      <c r="DE292" t="s">
        <v>963</v>
      </c>
      <c r="DF292" s="30">
        <v>358</v>
      </c>
      <c r="DG292" s="39" t="s">
        <v>103</v>
      </c>
      <c r="DK292" s="30">
        <v>188</v>
      </c>
      <c r="DL292" s="30"/>
      <c r="DM292" s="32"/>
      <c r="DN292" s="32" t="s">
        <v>103</v>
      </c>
      <c r="DO292" s="41">
        <v>182121</v>
      </c>
    </row>
    <row r="293" spans="1:119" ht="15.75" x14ac:dyDescent="0.25">
      <c r="A293" t="s">
        <v>612</v>
      </c>
      <c r="B293" t="s">
        <v>182</v>
      </c>
      <c r="C293" s="52">
        <v>47.004545545911995</v>
      </c>
      <c r="D293" s="52">
        <v>47.509758167480001</v>
      </c>
      <c r="E293" s="52">
        <v>0.50521262156800617</v>
      </c>
      <c r="F293" s="53">
        <v>1.0748165218926253E-2</v>
      </c>
      <c r="G293" s="45">
        <v>51.156632077083998</v>
      </c>
      <c r="H293" s="45">
        <v>50.993308596695996</v>
      </c>
      <c r="I293" s="45">
        <v>-0.16332348038800149</v>
      </c>
      <c r="J293" s="46">
        <v>-3.1926159670148317E-3</v>
      </c>
      <c r="K293" s="47">
        <v>3</v>
      </c>
      <c r="L293" s="55">
        <f t="shared" si="81"/>
        <v>49.323691077084</v>
      </c>
      <c r="M293" s="55">
        <f t="shared" si="82"/>
        <v>49.160367596695998</v>
      </c>
      <c r="N293" s="55">
        <f t="shared" si="83"/>
        <v>-0.16332348038800149</v>
      </c>
      <c r="O293" s="56">
        <f t="shared" si="84"/>
        <v>-3.3112582781519018E-3</v>
      </c>
      <c r="P293" s="54"/>
      <c r="Q293" s="42">
        <f t="shared" si="85"/>
        <v>291.86849519650781</v>
      </c>
      <c r="R293" s="42">
        <f t="shared" si="86"/>
        <v>295.00554600507928</v>
      </c>
      <c r="S293" s="42">
        <f t="shared" si="87"/>
        <v>306.26892197361019</v>
      </c>
      <c r="T293" s="42">
        <f t="shared" si="88"/>
        <v>305.25478647038437</v>
      </c>
      <c r="AB293" t="s">
        <v>182</v>
      </c>
      <c r="AC293" s="2">
        <v>47.004545545911995</v>
      </c>
      <c r="AD293" s="2">
        <v>47.004452491953998</v>
      </c>
      <c r="AE293" s="2">
        <v>-9.3053957996858117E-5</v>
      </c>
      <c r="AF293" s="1">
        <v>-1.9796799844808001E-6</v>
      </c>
      <c r="AG293" s="2">
        <v>51.156632077083998</v>
      </c>
      <c r="AH293" s="2">
        <v>51.156632077083998</v>
      </c>
      <c r="AI293" s="2">
        <v>0</v>
      </c>
      <c r="AJ293" s="1">
        <v>0</v>
      </c>
      <c r="AM293" t="s">
        <v>182</v>
      </c>
      <c r="AN293" s="2">
        <v>47.004545545911995</v>
      </c>
      <c r="AO293" s="2">
        <v>47.434969083063002</v>
      </c>
      <c r="AP293" s="2">
        <v>0.43042353715100745</v>
      </c>
      <c r="AQ293" s="1">
        <v>9.1570619852198859E-3</v>
      </c>
      <c r="AR293" s="2">
        <v>47.058167690186004</v>
      </c>
      <c r="AS293" s="2">
        <v>5.3622144274008576E-2</v>
      </c>
      <c r="AT293" s="1">
        <v>1.140786356962707E-3</v>
      </c>
      <c r="AU293" s="2">
        <v>46.978796226547999</v>
      </c>
      <c r="AV293" s="2">
        <v>-2.5749319363995937E-2</v>
      </c>
      <c r="AW293" s="1">
        <v>-5.4780487854829113E-4</v>
      </c>
      <c r="AX293" s="2">
        <v>47.193695864887999</v>
      </c>
      <c r="AY293" s="2">
        <v>0.18915031897600443</v>
      </c>
      <c r="AZ293" s="1">
        <v>4.0240856874416671E-3</v>
      </c>
      <c r="BA293" s="2">
        <v>47.087559146897</v>
      </c>
      <c r="BB293" s="2">
        <v>8.3013600985005098E-2</v>
      </c>
      <c r="BC293" s="1">
        <v>1.7660760256456693E-3</v>
      </c>
      <c r="BD293" s="2">
        <v>47.825621614751</v>
      </c>
      <c r="BE293" s="2">
        <v>0.8210760688390053</v>
      </c>
      <c r="BF293" s="1">
        <v>1.7468014195287006E-2</v>
      </c>
      <c r="BG293" s="1"/>
      <c r="BH293" t="s">
        <v>182</v>
      </c>
      <c r="BI293" s="2">
        <v>51.156632077083998</v>
      </c>
      <c r="BJ293" s="2">
        <v>51.102190916955003</v>
      </c>
      <c r="BK293" s="2">
        <v>-5.4441160128995136E-2</v>
      </c>
      <c r="BL293" s="1">
        <v>-1.0642053223316565E-3</v>
      </c>
      <c r="BM293" s="2">
        <v>51.156632077083998</v>
      </c>
      <c r="BN293" s="2">
        <v>0</v>
      </c>
      <c r="BO293" s="1">
        <v>0</v>
      </c>
      <c r="BP293" s="2">
        <v>51.156632077083998</v>
      </c>
      <c r="BQ293" s="2">
        <v>0</v>
      </c>
      <c r="BR293" s="1">
        <v>0</v>
      </c>
      <c r="BS293" s="2">
        <v>51.102190916955003</v>
      </c>
      <c r="BT293" s="2">
        <v>-5.4441160128995136E-2</v>
      </c>
      <c r="BU293" s="1">
        <v>-1.0642053223316565E-3</v>
      </c>
      <c r="BV293" s="2">
        <v>51.156632077083998</v>
      </c>
      <c r="BW293" s="2">
        <v>0</v>
      </c>
      <c r="BX293" s="1">
        <v>0</v>
      </c>
      <c r="BY293" s="2">
        <v>50.993308596695996</v>
      </c>
      <c r="BZ293" s="2">
        <v>-0.16332348038800149</v>
      </c>
      <c r="CA293" s="1">
        <v>-3.1926159670148317E-3</v>
      </c>
      <c r="CC293" t="s">
        <v>182</v>
      </c>
      <c r="CE293" s="23">
        <v>47.004545545911995</v>
      </c>
      <c r="CF293" s="23">
        <v>47.007180267288994</v>
      </c>
      <c r="CG293" s="23">
        <v>2.6347213769994937E-3</v>
      </c>
      <c r="CH293" s="24">
        <v>5.6052480593095246E-5</v>
      </c>
      <c r="CI293" s="2">
        <v>51.156632077083998</v>
      </c>
      <c r="CJ293" s="2">
        <v>51.102190916955003</v>
      </c>
      <c r="CK293" s="2">
        <v>-5.4441160128995136E-2</v>
      </c>
      <c r="CL293" s="1">
        <v>-1.0642053223316565E-3</v>
      </c>
      <c r="CN293" s="25" t="s">
        <v>182</v>
      </c>
      <c r="CO293" s="27">
        <v>0</v>
      </c>
      <c r="CP293" s="27">
        <v>1.8329409999999999</v>
      </c>
      <c r="CQ293" s="28">
        <f t="shared" si="89"/>
        <v>-1.8210197913121915</v>
      </c>
      <c r="CR293" s="27">
        <f t="shared" si="90"/>
        <v>315.99178044331501</v>
      </c>
      <c r="CU293" s="30">
        <v>153</v>
      </c>
      <c r="CV293" s="30"/>
      <c r="CW293" s="15" t="s">
        <v>182</v>
      </c>
      <c r="CX293" s="36" t="s">
        <v>975</v>
      </c>
      <c r="CY293" s="34" t="s">
        <v>979</v>
      </c>
      <c r="CZ293" s="34" t="s">
        <v>976</v>
      </c>
      <c r="DA293" s="32"/>
      <c r="DB293" s="32"/>
      <c r="DC293" t="s">
        <v>182</v>
      </c>
      <c r="DD293">
        <v>161047</v>
      </c>
      <c r="DE293" t="s">
        <v>963</v>
      </c>
      <c r="DF293" s="30">
        <v>359</v>
      </c>
      <c r="DG293" s="39" t="s">
        <v>182</v>
      </c>
      <c r="DK293" s="30">
        <v>189</v>
      </c>
      <c r="DL293" s="30"/>
      <c r="DM293" s="32"/>
      <c r="DN293" s="32" t="s">
        <v>182</v>
      </c>
      <c r="DO293" s="41">
        <v>160040</v>
      </c>
    </row>
    <row r="294" spans="1:119" ht="15.75" x14ac:dyDescent="0.25">
      <c r="B294" t="s">
        <v>922</v>
      </c>
      <c r="C294" s="52">
        <v>88.638884823390001</v>
      </c>
      <c r="D294" s="52">
        <v>87.930120432977006</v>
      </c>
      <c r="E294" s="52">
        <v>-0.70876439041299477</v>
      </c>
      <c r="F294" s="53">
        <v>-7.9960887574926521E-3</v>
      </c>
      <c r="G294" s="45">
        <v>91.103485631401995</v>
      </c>
      <c r="H294" s="45">
        <v>90.683161832674003</v>
      </c>
      <c r="I294" s="45">
        <v>-0.42032379872799197</v>
      </c>
      <c r="J294" s="46">
        <v>-4.6136961260581305E-3</v>
      </c>
      <c r="K294" s="47">
        <v>3</v>
      </c>
      <c r="L294" s="55">
        <f t="shared" si="81"/>
        <v>87.291727631401997</v>
      </c>
      <c r="M294" s="55">
        <f t="shared" si="82"/>
        <v>86.871403832674005</v>
      </c>
      <c r="N294" s="55">
        <f t="shared" si="83"/>
        <v>-0.42032379872799197</v>
      </c>
      <c r="O294" s="56">
        <f t="shared" si="84"/>
        <v>-4.8151618731026953E-3</v>
      </c>
      <c r="P294" s="54"/>
      <c r="Q294" s="42">
        <f t="shared" si="85"/>
        <v>270.1441401188905</v>
      </c>
      <c r="R294" s="42">
        <f t="shared" si="86"/>
        <v>267.98404359718336</v>
      </c>
      <c r="S294" s="42">
        <f t="shared" si="87"/>
        <v>266.03841809903781</v>
      </c>
      <c r="T294" s="42">
        <f t="shared" si="88"/>
        <v>264.75740005142677</v>
      </c>
      <c r="AB294" t="s">
        <v>922</v>
      </c>
      <c r="AC294" s="2">
        <v>88.638884823390001</v>
      </c>
      <c r="AD294" s="2">
        <v>88.264900121724992</v>
      </c>
      <c r="AE294" s="2">
        <v>-0.37398470166500886</v>
      </c>
      <c r="AF294" s="1">
        <v>-4.2191945714362359E-3</v>
      </c>
      <c r="AG294" s="2">
        <v>91.103485631401995</v>
      </c>
      <c r="AH294" s="2">
        <v>90.995431926283004</v>
      </c>
      <c r="AI294" s="2">
        <v>-0.10805370511899071</v>
      </c>
      <c r="AJ294" s="1">
        <v>-1.1860545660806882E-3</v>
      </c>
      <c r="AM294" t="s">
        <v>922</v>
      </c>
      <c r="AN294" s="2">
        <v>88.638884823390001</v>
      </c>
      <c r="AO294" s="2">
        <v>89.257545623292998</v>
      </c>
      <c r="AP294" s="2">
        <v>0.61866079990299738</v>
      </c>
      <c r="AQ294" s="1">
        <v>6.9795643428463509E-3</v>
      </c>
      <c r="AR294" s="2">
        <v>88.704740828026999</v>
      </c>
      <c r="AS294" s="2">
        <v>6.5856004636998478E-2</v>
      </c>
      <c r="AT294" s="1">
        <v>7.4296968839594898E-4</v>
      </c>
      <c r="AU294" s="2">
        <v>88.582569171000003</v>
      </c>
      <c r="AV294" s="2">
        <v>-5.6315652389997695E-2</v>
      </c>
      <c r="AW294" s="1">
        <v>-6.3533800658937373E-4</v>
      </c>
      <c r="AX294" s="2">
        <v>88.993941912038991</v>
      </c>
      <c r="AY294" s="2">
        <v>0.35505708864899077</v>
      </c>
      <c r="AZ294" s="1">
        <v>4.005658344601583E-3</v>
      </c>
      <c r="BA294" s="2">
        <v>88.783369331876997</v>
      </c>
      <c r="BB294" s="2">
        <v>0.14448450848699679</v>
      </c>
      <c r="BC294" s="1">
        <v>1.6300352692261112E-3</v>
      </c>
      <c r="BD294" s="2">
        <v>89.826855910132011</v>
      </c>
      <c r="BE294" s="2">
        <v>1.1879710867420101</v>
      </c>
      <c r="BF294" s="1">
        <v>1.3402369503057293E-2</v>
      </c>
      <c r="BG294" s="1"/>
      <c r="BH294" t="s">
        <v>922</v>
      </c>
      <c r="BI294" s="2">
        <v>91.103485631401995</v>
      </c>
      <c r="BJ294" s="2">
        <v>91.206160535023002</v>
      </c>
      <c r="BK294" s="2">
        <v>0.10267490362100773</v>
      </c>
      <c r="BL294" s="1">
        <v>1.1270139985249613E-3</v>
      </c>
      <c r="BM294" s="2">
        <v>91.118207873997008</v>
      </c>
      <c r="BN294" s="2">
        <v>1.4722242595013313E-2</v>
      </c>
      <c r="BO294" s="1">
        <v>1.6159911438052354E-4</v>
      </c>
      <c r="BP294" s="2">
        <v>91.087570390677001</v>
      </c>
      <c r="BQ294" s="2">
        <v>-1.5915240724993396E-2</v>
      </c>
      <c r="BR294" s="1">
        <v>-1.7469409226980942E-4</v>
      </c>
      <c r="BS294" s="2">
        <v>91.121425775395011</v>
      </c>
      <c r="BT294" s="2">
        <v>1.7940143993016022E-2</v>
      </c>
      <c r="BU294" s="1">
        <v>1.969205005569219E-4</v>
      </c>
      <c r="BV294" s="2">
        <v>91.137678124332993</v>
      </c>
      <c r="BW294" s="2">
        <v>3.4192492930998242E-2</v>
      </c>
      <c r="BX294" s="1">
        <v>3.7531487071020041E-4</v>
      </c>
      <c r="BY294" s="2">
        <v>91.224029705880994</v>
      </c>
      <c r="BZ294" s="2">
        <v>0.12054407447899962</v>
      </c>
      <c r="CA294" s="1">
        <v>1.3231554604476066E-3</v>
      </c>
      <c r="CC294" t="s">
        <v>922</v>
      </c>
      <c r="CE294" s="23">
        <v>88.638884823390001</v>
      </c>
      <c r="CF294" s="23">
        <v>87.680513845906006</v>
      </c>
      <c r="CG294" s="23">
        <v>-0.95837097748399458</v>
      </c>
      <c r="CH294" s="24">
        <v>-1.0812082974571674E-2</v>
      </c>
      <c r="CI294" s="2">
        <v>91.103485631401995</v>
      </c>
      <c r="CJ294" s="2">
        <v>90.763455169042999</v>
      </c>
      <c r="CK294" s="2">
        <v>-0.34003046235899603</v>
      </c>
      <c r="CL294" s="1">
        <v>-3.7323540367569939E-3</v>
      </c>
      <c r="CN294" s="25" t="s">
        <v>922</v>
      </c>
      <c r="CO294" s="27">
        <v>0</v>
      </c>
      <c r="CP294" s="27">
        <v>3.8117580000000002</v>
      </c>
      <c r="CQ294" s="28">
        <f t="shared" si="89"/>
        <v>-3.8101848886881138</v>
      </c>
      <c r="CR294" s="27">
        <f t="shared" si="90"/>
        <v>114.22699195047299</v>
      </c>
      <c r="CU294" s="30">
        <v>164</v>
      </c>
      <c r="CV294" s="30"/>
      <c r="CW294" t="s">
        <v>992</v>
      </c>
      <c r="CX294" s="36" t="s">
        <v>975</v>
      </c>
      <c r="CY294" s="34" t="s">
        <v>993</v>
      </c>
      <c r="CZ294" s="34" t="s">
        <v>976</v>
      </c>
      <c r="DA294" s="32"/>
      <c r="DB294" s="32"/>
      <c r="DC294" t="s">
        <v>922</v>
      </c>
      <c r="DD294">
        <v>328117</v>
      </c>
      <c r="DE294" t="s">
        <v>963</v>
      </c>
      <c r="DF294" s="30">
        <v>360</v>
      </c>
      <c r="DG294" s="39" t="s">
        <v>922</v>
      </c>
      <c r="DK294" s="30">
        <v>198</v>
      </c>
      <c r="DL294" s="30"/>
      <c r="DM294" s="32"/>
      <c r="DN294" s="32" t="s">
        <v>922</v>
      </c>
      <c r="DO294" s="41">
        <v>327655</v>
      </c>
    </row>
    <row r="295" spans="1:119" ht="15.75" x14ac:dyDescent="0.25">
      <c r="B295" t="s">
        <v>132</v>
      </c>
      <c r="C295" s="52">
        <v>63.854220519144</v>
      </c>
      <c r="D295" s="52">
        <v>63.675067868014999</v>
      </c>
      <c r="E295" s="52">
        <v>-0.17915265112900158</v>
      </c>
      <c r="F295" s="53">
        <v>-2.8056508978179478E-3</v>
      </c>
      <c r="G295" s="45">
        <v>63.888360642320002</v>
      </c>
      <c r="H295" s="45">
        <v>63.673626605789998</v>
      </c>
      <c r="I295" s="45">
        <v>-0.21473403653000389</v>
      </c>
      <c r="J295" s="46">
        <v>-3.3610822749420006E-3</v>
      </c>
      <c r="K295" s="47">
        <v>2</v>
      </c>
      <c r="L295" s="55">
        <f t="shared" si="81"/>
        <v>62.476667642320002</v>
      </c>
      <c r="M295" s="55">
        <f t="shared" si="82"/>
        <v>62.261933605789999</v>
      </c>
      <c r="N295" s="55">
        <f t="shared" si="83"/>
        <v>-0.21473403653000389</v>
      </c>
      <c r="O295" s="56">
        <f t="shared" si="84"/>
        <v>-3.4370276878299584E-3</v>
      </c>
      <c r="P295" s="54"/>
      <c r="Q295" s="42">
        <f t="shared" si="85"/>
        <v>464.12429509481029</v>
      </c>
      <c r="R295" s="42">
        <f t="shared" si="86"/>
        <v>462.82212434957842</v>
      </c>
      <c r="S295" s="42">
        <f t="shared" si="87"/>
        <v>454.11155431254548</v>
      </c>
      <c r="T295" s="42">
        <f t="shared" si="88"/>
        <v>452.5507603270097</v>
      </c>
      <c r="AB295" t="s">
        <v>132</v>
      </c>
      <c r="AC295" s="2">
        <v>63.854220519144</v>
      </c>
      <c r="AD295" s="2">
        <v>63.394927334480002</v>
      </c>
      <c r="AE295" s="2">
        <v>-0.45929318466399849</v>
      </c>
      <c r="AF295" s="1">
        <v>-7.1928398926473271E-3</v>
      </c>
      <c r="AG295" s="2">
        <v>63.888360642320002</v>
      </c>
      <c r="AH295" s="2">
        <v>63.756266171893003</v>
      </c>
      <c r="AI295" s="2">
        <v>-0.13209447042699907</v>
      </c>
      <c r="AJ295" s="1">
        <v>-2.0675827192770222E-3</v>
      </c>
      <c r="AM295" t="s">
        <v>132</v>
      </c>
      <c r="AN295" s="2">
        <v>63.854220519144</v>
      </c>
      <c r="AO295" s="2">
        <v>63.641688908063003</v>
      </c>
      <c r="AP295" s="2">
        <v>-0.21253161108099761</v>
      </c>
      <c r="AQ295" s="1">
        <v>-3.328387839567769E-3</v>
      </c>
      <c r="AR295" s="2">
        <v>63.839406702932997</v>
      </c>
      <c r="AS295" s="2">
        <v>-1.4813816211002973E-2</v>
      </c>
      <c r="AT295" s="1">
        <v>-2.3199431596791122E-4</v>
      </c>
      <c r="AU295" s="2">
        <v>63.860723007372002</v>
      </c>
      <c r="AV295" s="2">
        <v>6.5024882280013685E-3</v>
      </c>
      <c r="AW295" s="1">
        <v>1.0183333497982128E-4</v>
      </c>
      <c r="AX295" s="2">
        <v>63.741566088650998</v>
      </c>
      <c r="AY295" s="2">
        <v>-0.11265443049300217</v>
      </c>
      <c r="AZ295" s="1">
        <v>-1.7642440793592881E-3</v>
      </c>
      <c r="BA295" s="2">
        <v>63.781542454479997</v>
      </c>
      <c r="BB295" s="2">
        <v>-7.2678064664003728E-2</v>
      </c>
      <c r="BC295" s="1">
        <v>-1.1381873284666323E-3</v>
      </c>
      <c r="BD295" s="2">
        <v>63.368331824585994</v>
      </c>
      <c r="BE295" s="2">
        <v>-0.48588869455800676</v>
      </c>
      <c r="BF295" s="1">
        <v>-7.6093434483682013E-3</v>
      </c>
      <c r="BG295" s="1"/>
      <c r="BH295" t="s">
        <v>132</v>
      </c>
      <c r="BI295" s="2">
        <v>63.888360642320002</v>
      </c>
      <c r="BJ295" s="2">
        <v>63.777423878446001</v>
      </c>
      <c r="BK295" s="2">
        <v>-0.11093676387400109</v>
      </c>
      <c r="BL295" s="1">
        <v>-1.7364158785523128E-3</v>
      </c>
      <c r="BM295" s="2">
        <v>63.880362109532001</v>
      </c>
      <c r="BN295" s="2">
        <v>-7.9985327880010004E-3</v>
      </c>
      <c r="BO295" s="1">
        <v>-1.2519546138898307E-4</v>
      </c>
      <c r="BP295" s="2">
        <v>63.890197874645999</v>
      </c>
      <c r="BQ295" s="2">
        <v>1.8372323259967516E-3</v>
      </c>
      <c r="BR295" s="1">
        <v>2.8756917653319137E-5</v>
      </c>
      <c r="BS295" s="2">
        <v>63.796986931132004</v>
      </c>
      <c r="BT295" s="2">
        <v>-9.1373711187998197E-2</v>
      </c>
      <c r="BU295" s="1">
        <v>-1.4302090438594185E-3</v>
      </c>
      <c r="BV295" s="2">
        <v>63.861756515159001</v>
      </c>
      <c r="BW295" s="2">
        <v>-2.660412716100069E-2</v>
      </c>
      <c r="BX295" s="1">
        <v>-4.1641586814137113E-4</v>
      </c>
      <c r="BY295" s="2">
        <v>63.601097847710001</v>
      </c>
      <c r="BZ295" s="2">
        <v>-0.28726279461000104</v>
      </c>
      <c r="CA295" s="1">
        <v>-4.4963243965242174E-3</v>
      </c>
      <c r="CC295" t="s">
        <v>132</v>
      </c>
      <c r="CE295" s="23">
        <v>63.854220519144</v>
      </c>
      <c r="CF295" s="23">
        <v>64.487548316835998</v>
      </c>
      <c r="CG295" s="23">
        <v>0.63332779769199732</v>
      </c>
      <c r="CH295" s="24">
        <v>9.9183388747517576E-3</v>
      </c>
      <c r="CI295" s="2">
        <v>63.888360642320002</v>
      </c>
      <c r="CJ295" s="2">
        <v>64.017560131720998</v>
      </c>
      <c r="CK295" s="2">
        <v>0.12919948940099601</v>
      </c>
      <c r="CL295" s="1">
        <v>2.0222695981247881E-3</v>
      </c>
      <c r="CN295" s="25" t="s">
        <v>132</v>
      </c>
      <c r="CO295" s="27">
        <v>0</v>
      </c>
      <c r="CP295" s="27">
        <v>1.4116930000000001</v>
      </c>
      <c r="CQ295" s="28">
        <f t="shared" si="89"/>
        <v>-1.4009402524331542</v>
      </c>
      <c r="CR295" s="27">
        <f t="shared" si="90"/>
        <v>83.196337724448</v>
      </c>
      <c r="CU295" s="30">
        <v>195</v>
      </c>
      <c r="CV295" s="30"/>
      <c r="CW295" s="15" t="s">
        <v>132</v>
      </c>
      <c r="CX295" s="36" t="s">
        <v>975</v>
      </c>
      <c r="CY295" s="34" t="s">
        <v>1025</v>
      </c>
      <c r="CZ295" s="34" t="s">
        <v>976</v>
      </c>
      <c r="DA295" s="32"/>
      <c r="DB295" s="32"/>
      <c r="DC295" t="s">
        <v>132</v>
      </c>
      <c r="DD295">
        <v>137580</v>
      </c>
      <c r="DE295" t="s">
        <v>963</v>
      </c>
      <c r="DF295" s="30">
        <v>361</v>
      </c>
      <c r="DG295" s="39" t="s">
        <v>132</v>
      </c>
      <c r="DK295" s="30">
        <v>224</v>
      </c>
      <c r="DL295" s="30"/>
      <c r="DM295" s="32"/>
      <c r="DN295" s="32" t="s">
        <v>132</v>
      </c>
      <c r="DO295" s="41">
        <v>137607</v>
      </c>
    </row>
    <row r="296" spans="1:119" ht="15.75" x14ac:dyDescent="0.25">
      <c r="A296" t="s">
        <v>613</v>
      </c>
      <c r="B296" t="s">
        <v>145</v>
      </c>
      <c r="C296" s="52">
        <v>23.148858228879998</v>
      </c>
      <c r="D296" s="52">
        <v>23.218347123734002</v>
      </c>
      <c r="E296" s="52">
        <v>6.9488894854004002E-2</v>
      </c>
      <c r="F296" s="53">
        <v>3.0018281751499607E-3</v>
      </c>
      <c r="G296" s="45">
        <v>30.589081590271</v>
      </c>
      <c r="H296" s="45">
        <v>30.493302275794001</v>
      </c>
      <c r="I296" s="45">
        <v>-9.5779314476999389E-2</v>
      </c>
      <c r="J296" s="46">
        <v>-3.1311601884596117E-3</v>
      </c>
      <c r="K296" s="47">
        <v>4</v>
      </c>
      <c r="L296" s="55">
        <f t="shared" si="81"/>
        <v>28.606088590271</v>
      </c>
      <c r="M296" s="55">
        <f t="shared" si="82"/>
        <v>28.510309275794</v>
      </c>
      <c r="N296" s="55">
        <f t="shared" si="83"/>
        <v>-9.5779314476999389E-2</v>
      </c>
      <c r="O296" s="56">
        <f t="shared" si="84"/>
        <v>-3.3482142857368543E-3</v>
      </c>
      <c r="P296" s="54"/>
      <c r="Q296" s="42">
        <f t="shared" si="85"/>
        <v>147.78948522594072</v>
      </c>
      <c r="R296" s="42">
        <f t="shared" si="86"/>
        <v>148.23312386668286</v>
      </c>
      <c r="S296" s="42">
        <f t="shared" si="87"/>
        <v>182.63013515757115</v>
      </c>
      <c r="T296" s="42">
        <f t="shared" si="88"/>
        <v>182.01865033003051</v>
      </c>
      <c r="AB296" t="s">
        <v>145</v>
      </c>
      <c r="AC296" s="2">
        <v>23.148858228879998</v>
      </c>
      <c r="AD296" s="2">
        <v>23.139021070041</v>
      </c>
      <c r="AE296" s="2">
        <v>-9.8371588389980502E-3</v>
      </c>
      <c r="AF296" s="1">
        <v>-4.2495222622796277E-4</v>
      </c>
      <c r="AG296" s="2">
        <v>30.589081590271</v>
      </c>
      <c r="AH296" s="2">
        <v>30.589081590271</v>
      </c>
      <c r="AI296" s="2">
        <v>0</v>
      </c>
      <c r="AJ296" s="1">
        <v>0</v>
      </c>
      <c r="AM296" t="s">
        <v>145</v>
      </c>
      <c r="AN296" s="2">
        <v>23.148858228879998</v>
      </c>
      <c r="AO296" s="2">
        <v>24.082179419601001</v>
      </c>
      <c r="AP296" s="2">
        <v>0.93332119072100284</v>
      </c>
      <c r="AQ296" s="1">
        <v>4.0318238657516686E-2</v>
      </c>
      <c r="AR296" s="2">
        <v>23.259985368604998</v>
      </c>
      <c r="AS296" s="2">
        <v>0.11112713972499932</v>
      </c>
      <c r="AT296" s="1">
        <v>4.800545177055842E-3</v>
      </c>
      <c r="AU296" s="2">
        <v>23.09892145804</v>
      </c>
      <c r="AV296" s="2">
        <v>-4.9936770839998701E-2</v>
      </c>
      <c r="AW296" s="1">
        <v>-2.1572023270546754E-3</v>
      </c>
      <c r="AX296" s="2">
        <v>23.591515823676001</v>
      </c>
      <c r="AY296" s="2">
        <v>0.4426575947960032</v>
      </c>
      <c r="AZ296" s="1">
        <v>1.9122221511718166E-2</v>
      </c>
      <c r="BA296" s="2">
        <v>23.353478718348999</v>
      </c>
      <c r="BB296" s="2">
        <v>0.20462048946900069</v>
      </c>
      <c r="BC296" s="1">
        <v>8.8393339941803574E-3</v>
      </c>
      <c r="BD296" s="2">
        <v>25.051750973499001</v>
      </c>
      <c r="BE296" s="2">
        <v>1.9028927446190025</v>
      </c>
      <c r="BF296" s="1">
        <v>8.2202444967458307E-2</v>
      </c>
      <c r="BG296" s="1"/>
      <c r="BH296" t="s">
        <v>145</v>
      </c>
      <c r="BI296" s="2">
        <v>30.589081590271</v>
      </c>
      <c r="BJ296" s="2">
        <v>30.557155152111999</v>
      </c>
      <c r="BK296" s="2">
        <v>-3.192643815900098E-2</v>
      </c>
      <c r="BL296" s="1">
        <v>-1.0437200628199094E-3</v>
      </c>
      <c r="BM296" s="2">
        <v>30.589081590271</v>
      </c>
      <c r="BN296" s="2">
        <v>0</v>
      </c>
      <c r="BO296" s="1">
        <v>0</v>
      </c>
      <c r="BP296" s="2">
        <v>30.589081590271</v>
      </c>
      <c r="BQ296" s="2">
        <v>0</v>
      </c>
      <c r="BR296" s="1">
        <v>0</v>
      </c>
      <c r="BS296" s="2">
        <v>30.557155152111999</v>
      </c>
      <c r="BT296" s="2">
        <v>-3.192643815900098E-2</v>
      </c>
      <c r="BU296" s="1">
        <v>-1.0437200628199094E-3</v>
      </c>
      <c r="BV296" s="2">
        <v>30.589081590271</v>
      </c>
      <c r="BW296" s="2">
        <v>0</v>
      </c>
      <c r="BX296" s="1">
        <v>0</v>
      </c>
      <c r="BY296" s="2">
        <v>30.493302275794001</v>
      </c>
      <c r="BZ296" s="2">
        <v>-9.5779314476999389E-2</v>
      </c>
      <c r="CA296" s="1">
        <v>-3.1311601884596117E-3</v>
      </c>
      <c r="CC296" t="s">
        <v>145</v>
      </c>
      <c r="CE296" s="23">
        <v>23.148858228879998</v>
      </c>
      <c r="CF296" s="23">
        <v>21.946207602283998</v>
      </c>
      <c r="CG296" s="23">
        <v>-1.2026506265960002</v>
      </c>
      <c r="CH296" s="24">
        <v>-5.1952913387995965E-2</v>
      </c>
      <c r="CI296" s="2">
        <v>30.589081590271</v>
      </c>
      <c r="CJ296" s="2">
        <v>30.557155152111999</v>
      </c>
      <c r="CK296" s="2">
        <v>-3.192643815900098E-2</v>
      </c>
      <c r="CL296" s="1">
        <v>-1.0437200628199094E-3</v>
      </c>
      <c r="CN296" s="25" t="s">
        <v>145</v>
      </c>
      <c r="CO296" s="27">
        <v>0</v>
      </c>
      <c r="CP296" s="27">
        <v>1.982993</v>
      </c>
      <c r="CQ296" s="28">
        <f t="shared" si="89"/>
        <v>-1.9812374851035335</v>
      </c>
      <c r="CR296" s="27">
        <f t="shared" si="90"/>
        <v>146.04006847333301</v>
      </c>
      <c r="CU296" s="30">
        <v>212</v>
      </c>
      <c r="CV296" s="30"/>
      <c r="CW296" s="15" t="s">
        <v>145</v>
      </c>
      <c r="CX296" s="36" t="s">
        <v>975</v>
      </c>
      <c r="CY296" s="34" t="s">
        <v>1040</v>
      </c>
      <c r="CZ296" s="34" t="s">
        <v>976</v>
      </c>
      <c r="DA296" s="32"/>
      <c r="DB296" s="32"/>
      <c r="DC296" t="s">
        <v>145</v>
      </c>
      <c r="DD296">
        <v>156634</v>
      </c>
      <c r="DE296" t="s">
        <v>963</v>
      </c>
      <c r="DF296" s="30">
        <v>362</v>
      </c>
      <c r="DG296" s="39" t="s">
        <v>145</v>
      </c>
      <c r="DK296" s="30">
        <v>238</v>
      </c>
      <c r="DL296" s="30"/>
      <c r="DM296" s="32"/>
      <c r="DN296" s="32" t="s">
        <v>145</v>
      </c>
      <c r="DO296" s="41">
        <v>155299</v>
      </c>
    </row>
    <row r="297" spans="1:119" ht="15.75" x14ac:dyDescent="0.25">
      <c r="A297" t="s">
        <v>614</v>
      </c>
      <c r="B297" t="s">
        <v>104</v>
      </c>
      <c r="C297" s="52">
        <v>75.883100262898992</v>
      </c>
      <c r="D297" s="52">
        <v>75.584890161806001</v>
      </c>
      <c r="E297" s="52">
        <v>-0.29821010109299095</v>
      </c>
      <c r="F297" s="53">
        <v>-3.9298618540865391E-3</v>
      </c>
      <c r="G297" s="45">
        <v>77.318148484770006</v>
      </c>
      <c r="H297" s="45">
        <v>77.071731071752993</v>
      </c>
      <c r="I297" s="45">
        <v>-0.24641741301701359</v>
      </c>
      <c r="J297" s="46">
        <v>-3.1870578621725851E-3</v>
      </c>
      <c r="K297" s="47">
        <v>1</v>
      </c>
      <c r="L297" s="55">
        <f t="shared" si="81"/>
        <v>76.060841484770009</v>
      </c>
      <c r="M297" s="55">
        <f t="shared" si="82"/>
        <v>75.814424071752995</v>
      </c>
      <c r="N297" s="55">
        <f t="shared" si="83"/>
        <v>-0.24641741301701359</v>
      </c>
      <c r="O297" s="56">
        <f t="shared" si="84"/>
        <v>-3.2397408207264552E-3</v>
      </c>
      <c r="P297" s="54"/>
      <c r="Q297" s="42">
        <f t="shared" si="85"/>
        <v>540.116305770346</v>
      </c>
      <c r="R297" s="42">
        <f t="shared" si="86"/>
        <v>537.99372330352901</v>
      </c>
      <c r="S297" s="42">
        <f t="shared" si="87"/>
        <v>541.38142187403025</v>
      </c>
      <c r="T297" s="42">
        <f t="shared" si="88"/>
        <v>539.62748638200208</v>
      </c>
      <c r="AB297" t="s">
        <v>104</v>
      </c>
      <c r="AC297" s="2">
        <v>75.883100262898992</v>
      </c>
      <c r="AD297" s="2">
        <v>74.74837590866899</v>
      </c>
      <c r="AE297" s="2">
        <v>-1.1347243542300021</v>
      </c>
      <c r="AF297" s="1">
        <v>-1.4953584530662556E-2</v>
      </c>
      <c r="AG297" s="2">
        <v>77.318148484770006</v>
      </c>
      <c r="AH297" s="2">
        <v>77.318148484770006</v>
      </c>
      <c r="AI297" s="2">
        <v>0</v>
      </c>
      <c r="AJ297" s="1">
        <v>0</v>
      </c>
      <c r="AM297" t="s">
        <v>104</v>
      </c>
      <c r="AN297" s="2">
        <v>75.883100262898992</v>
      </c>
      <c r="AO297" s="2">
        <v>75.707347985535989</v>
      </c>
      <c r="AP297" s="2">
        <v>-0.17575227736300292</v>
      </c>
      <c r="AQ297" s="1">
        <v>-2.3160924732134633E-3</v>
      </c>
      <c r="AR297" s="2">
        <v>75.826512605096994</v>
      </c>
      <c r="AS297" s="2">
        <v>-5.6587657801998148E-2</v>
      </c>
      <c r="AT297" s="1">
        <v>-7.4572147956460295E-4</v>
      </c>
      <c r="AU297" s="2">
        <v>75.902885427453</v>
      </c>
      <c r="AV297" s="2">
        <v>1.9785164554008361E-2</v>
      </c>
      <c r="AW297" s="1">
        <v>2.6073215887940975E-4</v>
      </c>
      <c r="AX297" s="2">
        <v>75.729114365583996</v>
      </c>
      <c r="AY297" s="2">
        <v>-0.15398589731499612</v>
      </c>
      <c r="AZ297" s="1">
        <v>-2.0292515300707002E-3</v>
      </c>
      <c r="BA297" s="2">
        <v>75.783032416357997</v>
      </c>
      <c r="BB297" s="2">
        <v>-0.10006784654099476</v>
      </c>
      <c r="BC297" s="1">
        <v>-1.3187105718441535E-3</v>
      </c>
      <c r="BD297" s="2">
        <v>75.304344179326989</v>
      </c>
      <c r="BE297" s="2">
        <v>-0.57875608357200292</v>
      </c>
      <c r="BF297" s="1">
        <v>-7.6269430422174012E-3</v>
      </c>
      <c r="BG297" s="1"/>
      <c r="BH297" t="s">
        <v>104</v>
      </c>
      <c r="BI297" s="2">
        <v>77.318148484770006</v>
      </c>
      <c r="BJ297" s="2">
        <v>77.23600934709799</v>
      </c>
      <c r="BK297" s="2">
        <v>-8.213913767201575E-2</v>
      </c>
      <c r="BL297" s="1">
        <v>-1.0623526207200289E-3</v>
      </c>
      <c r="BM297" s="2">
        <v>77.318148484770006</v>
      </c>
      <c r="BN297" s="2">
        <v>0</v>
      </c>
      <c r="BO297" s="1">
        <v>0</v>
      </c>
      <c r="BP297" s="2">
        <v>77.318148484770006</v>
      </c>
      <c r="BQ297" s="2">
        <v>0</v>
      </c>
      <c r="BR297" s="1">
        <v>0</v>
      </c>
      <c r="BS297" s="2">
        <v>77.23600934709799</v>
      </c>
      <c r="BT297" s="2">
        <v>-8.213913767201575E-2</v>
      </c>
      <c r="BU297" s="1">
        <v>-1.0623526207200289E-3</v>
      </c>
      <c r="BV297" s="2">
        <v>77.318148484770006</v>
      </c>
      <c r="BW297" s="2">
        <v>0</v>
      </c>
      <c r="BX297" s="1">
        <v>0</v>
      </c>
      <c r="BY297" s="2">
        <v>77.071731071752993</v>
      </c>
      <c r="BZ297" s="2">
        <v>-0.24641741301701359</v>
      </c>
      <c r="CA297" s="1">
        <v>-3.1870578621725851E-3</v>
      </c>
      <c r="CC297" t="s">
        <v>104</v>
      </c>
      <c r="CE297" s="23">
        <v>75.883100262898992</v>
      </c>
      <c r="CF297" s="23">
        <v>77.233961159450999</v>
      </c>
      <c r="CG297" s="23">
        <v>1.3508608965520068</v>
      </c>
      <c r="CH297" s="24">
        <v>1.7801867502407174E-2</v>
      </c>
      <c r="CI297" s="2">
        <v>77.318148484770006</v>
      </c>
      <c r="CJ297" s="2">
        <v>77.590137137265003</v>
      </c>
      <c r="CK297" s="2">
        <v>0.27198865249499704</v>
      </c>
      <c r="CL297" s="1">
        <v>3.5177853818961131E-3</v>
      </c>
      <c r="CN297" s="25" t="s">
        <v>104</v>
      </c>
      <c r="CO297" s="27">
        <v>0</v>
      </c>
      <c r="CP297" s="27">
        <v>1.257307</v>
      </c>
      <c r="CQ297" s="28">
        <f t="shared" si="89"/>
        <v>-1.2435216092281898</v>
      </c>
      <c r="CR297" s="27">
        <f t="shared" si="90"/>
        <v>101.981944539403</v>
      </c>
      <c r="CU297" s="30">
        <v>154</v>
      </c>
      <c r="CV297" s="30"/>
      <c r="CW297" s="15" t="s">
        <v>104</v>
      </c>
      <c r="CX297" s="33" t="s">
        <v>973</v>
      </c>
      <c r="CY297" s="34" t="s">
        <v>980</v>
      </c>
      <c r="CZ297" s="34" t="s">
        <v>962</v>
      </c>
      <c r="DA297" s="32"/>
      <c r="DB297" s="32"/>
      <c r="DC297" t="s">
        <v>104</v>
      </c>
      <c r="DD297">
        <v>140494</v>
      </c>
      <c r="DE297" t="s">
        <v>963</v>
      </c>
      <c r="DF297" s="30">
        <v>365</v>
      </c>
      <c r="DG297" s="39" t="s">
        <v>104</v>
      </c>
      <c r="DK297" s="30">
        <v>190</v>
      </c>
      <c r="DL297" s="30"/>
      <c r="DM297" s="32"/>
      <c r="DN297" s="32" t="s">
        <v>104</v>
      </c>
      <c r="DO297" s="41">
        <v>140219</v>
      </c>
    </row>
    <row r="298" spans="1:119" ht="15.75" x14ac:dyDescent="0.25">
      <c r="A298" t="s">
        <v>615</v>
      </c>
      <c r="B298" t="s">
        <v>105</v>
      </c>
      <c r="C298" s="52">
        <v>86.498189970726997</v>
      </c>
      <c r="D298" s="52">
        <v>85.9858259457</v>
      </c>
      <c r="E298" s="52">
        <v>-0.51236402502699718</v>
      </c>
      <c r="F298" s="53">
        <v>-5.9234074747736695E-3</v>
      </c>
      <c r="G298" s="45">
        <v>82.493386422192003</v>
      </c>
      <c r="H298" s="45">
        <v>82.092483874818001</v>
      </c>
      <c r="I298" s="45">
        <v>-0.40090254737400244</v>
      </c>
      <c r="J298" s="46">
        <v>-4.8598144016324856E-3</v>
      </c>
      <c r="K298" s="47">
        <v>2</v>
      </c>
      <c r="L298" s="55">
        <f t="shared" si="81"/>
        <v>80.997155422192009</v>
      </c>
      <c r="M298" s="55">
        <f t="shared" si="82"/>
        <v>80.596252874818006</v>
      </c>
      <c r="N298" s="55">
        <f t="shared" si="83"/>
        <v>-0.40090254737400244</v>
      </c>
      <c r="O298" s="56">
        <f t="shared" si="84"/>
        <v>-4.9495879859524196E-3</v>
      </c>
      <c r="P298" s="54"/>
      <c r="Q298" s="42">
        <f t="shared" si="85"/>
        <v>617.08607975007135</v>
      </c>
      <c r="R298" s="42">
        <f t="shared" si="86"/>
        <v>613.43082745270101</v>
      </c>
      <c r="S298" s="42">
        <f t="shared" si="87"/>
        <v>577.84119098102337</v>
      </c>
      <c r="T298" s="42">
        <f t="shared" si="88"/>
        <v>574.98111516435529</v>
      </c>
      <c r="AB298" t="s">
        <v>105</v>
      </c>
      <c r="AC298" s="2">
        <v>86.498189970726997</v>
      </c>
      <c r="AD298" s="2">
        <v>86.395687667232011</v>
      </c>
      <c r="AE298" s="2">
        <v>-0.10250230349498679</v>
      </c>
      <c r="AF298" s="1">
        <v>-1.1850225250918656E-3</v>
      </c>
      <c r="AG298" s="2">
        <v>82.493386422192003</v>
      </c>
      <c r="AH298" s="2">
        <v>82.452520814926999</v>
      </c>
      <c r="AI298" s="2">
        <v>-4.0865607265004655E-2</v>
      </c>
      <c r="AJ298" s="1">
        <v>-4.9538040608321026E-4</v>
      </c>
      <c r="AM298" t="s">
        <v>105</v>
      </c>
      <c r="AN298" s="2">
        <v>86.498189970726997</v>
      </c>
      <c r="AO298" s="2">
        <v>85.959095932941011</v>
      </c>
      <c r="AP298" s="2">
        <v>-0.5390940377859863</v>
      </c>
      <c r="AQ298" s="1">
        <v>-6.2324314297030753E-3</v>
      </c>
      <c r="AR298" s="2">
        <v>86.376281312125997</v>
      </c>
      <c r="AS298" s="2">
        <v>-0.12190865860100075</v>
      </c>
      <c r="AT298" s="1">
        <v>-1.4093781458578206E-3</v>
      </c>
      <c r="AU298" s="2">
        <v>86.524664077497007</v>
      </c>
      <c r="AV298" s="2">
        <v>2.6474106770010053E-2</v>
      </c>
      <c r="AW298" s="1">
        <v>3.0606544228231256E-4</v>
      </c>
      <c r="AX298" s="2">
        <v>86.234667879333003</v>
      </c>
      <c r="AY298" s="2">
        <v>-0.26352209139399463</v>
      </c>
      <c r="AZ298" s="1">
        <v>-3.0465619163034122E-3</v>
      </c>
      <c r="BA298" s="2">
        <v>86.336581381011001</v>
      </c>
      <c r="BB298" s="2">
        <v>-0.16160858971599623</v>
      </c>
      <c r="BC298" s="1">
        <v>-1.8683464910732622E-3</v>
      </c>
      <c r="BD298" s="2">
        <v>85.263433627715003</v>
      </c>
      <c r="BE298" s="2">
        <v>-1.2347563430119948</v>
      </c>
      <c r="BF298" s="1">
        <v>-1.4274938509463205E-2</v>
      </c>
      <c r="BG298" s="1"/>
      <c r="BH298" t="s">
        <v>105</v>
      </c>
      <c r="BI298" s="2">
        <v>82.493386422192003</v>
      </c>
      <c r="BJ298" s="2">
        <v>82.269670406959989</v>
      </c>
      <c r="BK298" s="2">
        <v>-0.22371601523201434</v>
      </c>
      <c r="BL298" s="1">
        <v>-2.7119266760011595E-3</v>
      </c>
      <c r="BM298" s="2">
        <v>82.443837298938007</v>
      </c>
      <c r="BN298" s="2">
        <v>-4.9549123253996186E-2</v>
      </c>
      <c r="BO298" s="1">
        <v>-6.0064358372208487E-4</v>
      </c>
      <c r="BP298" s="2">
        <v>82.500866524453002</v>
      </c>
      <c r="BQ298" s="2">
        <v>7.4801022609989332E-3</v>
      </c>
      <c r="BR298" s="1">
        <v>9.0675175131211123E-5</v>
      </c>
      <c r="BS298" s="2">
        <v>82.313109209865999</v>
      </c>
      <c r="BT298" s="2">
        <v>-0.18027721232600413</v>
      </c>
      <c r="BU298" s="1">
        <v>-2.1853535191701957E-3</v>
      </c>
      <c r="BV298" s="2">
        <v>82.423072952833991</v>
      </c>
      <c r="BW298" s="2">
        <v>-7.0313469358012526E-2</v>
      </c>
      <c r="BX298" s="1">
        <v>-8.5235280557105497E-4</v>
      </c>
      <c r="BY298" s="2">
        <v>81.941110337281998</v>
      </c>
      <c r="BZ298" s="2">
        <v>-0.55227608491000524</v>
      </c>
      <c r="CA298" s="1">
        <v>-6.6947922598730213E-3</v>
      </c>
      <c r="CC298" t="s">
        <v>105</v>
      </c>
      <c r="CE298" s="23">
        <v>86.498189970726997</v>
      </c>
      <c r="CF298" s="23">
        <v>86.956510336134997</v>
      </c>
      <c r="CG298" s="23">
        <v>0.45832036540799947</v>
      </c>
      <c r="CH298" s="24">
        <v>5.2986122086844337E-3</v>
      </c>
      <c r="CI298" s="2">
        <v>82.493386422192003</v>
      </c>
      <c r="CJ298" s="2">
        <v>82.557178217206001</v>
      </c>
      <c r="CK298" s="2">
        <v>6.3791795013997898E-2</v>
      </c>
      <c r="CL298" s="1">
        <v>7.7329586989578248E-4</v>
      </c>
      <c r="CN298" s="25" t="s">
        <v>105</v>
      </c>
      <c r="CO298" s="27">
        <v>0</v>
      </c>
      <c r="CP298" s="27">
        <v>1.4962310000000001</v>
      </c>
      <c r="CQ298" s="28">
        <f t="shared" si="89"/>
        <v>-1.4798257283830989</v>
      </c>
      <c r="CR298" s="27">
        <f t="shared" si="90"/>
        <v>134.29218600879</v>
      </c>
      <c r="CU298" s="30">
        <v>155</v>
      </c>
      <c r="CV298" s="30"/>
      <c r="CW298" s="15" t="s">
        <v>105</v>
      </c>
      <c r="CX298" s="33" t="s">
        <v>971</v>
      </c>
      <c r="CY298" s="34" t="s">
        <v>981</v>
      </c>
      <c r="CZ298" s="34" t="s">
        <v>962</v>
      </c>
      <c r="DA298" s="32"/>
      <c r="DB298" s="32"/>
      <c r="DC298" t="s">
        <v>105</v>
      </c>
      <c r="DD298">
        <v>140172</v>
      </c>
      <c r="DE298" t="s">
        <v>963</v>
      </c>
      <c r="DF298" s="30">
        <v>366</v>
      </c>
      <c r="DG298" s="39" t="s">
        <v>105</v>
      </c>
      <c r="DK298" s="30">
        <v>191</v>
      </c>
      <c r="DL298" s="30"/>
      <c r="DM298" s="32"/>
      <c r="DN298" s="32" t="s">
        <v>105</v>
      </c>
      <c r="DO298" s="41">
        <v>140218</v>
      </c>
    </row>
    <row r="299" spans="1:119" ht="15.75" x14ac:dyDescent="0.25">
      <c r="A299" t="s">
        <v>616</v>
      </c>
      <c r="B299" t="s">
        <v>106</v>
      </c>
      <c r="C299" s="52">
        <v>50.031941749425997</v>
      </c>
      <c r="D299" s="52">
        <v>48.424717986265001</v>
      </c>
      <c r="E299" s="52">
        <v>-1.6072237631609951</v>
      </c>
      <c r="F299" s="53">
        <v>-3.2123953357845327E-2</v>
      </c>
      <c r="G299" s="45">
        <v>56.844037577743002</v>
      </c>
      <c r="H299" s="45">
        <v>56.662482360598993</v>
      </c>
      <c r="I299" s="45">
        <v>-0.18155521714400891</v>
      </c>
      <c r="J299" s="46">
        <v>-3.1939183928605371E-3</v>
      </c>
      <c r="K299" s="47">
        <v>3</v>
      </c>
      <c r="L299" s="55">
        <f t="shared" si="81"/>
        <v>54.829675577743004</v>
      </c>
      <c r="M299" s="55">
        <f t="shared" si="82"/>
        <v>54.648120360598995</v>
      </c>
      <c r="N299" s="55">
        <f t="shared" si="83"/>
        <v>-0.18155521714400891</v>
      </c>
      <c r="O299" s="56">
        <f t="shared" si="84"/>
        <v>-3.3112582781304576E-3</v>
      </c>
      <c r="P299" s="54"/>
      <c r="Q299" s="42">
        <f t="shared" si="85"/>
        <v>300.61491629870454</v>
      </c>
      <c r="R299" s="42">
        <f t="shared" si="86"/>
        <v>290.95797674885239</v>
      </c>
      <c r="S299" s="42">
        <f t="shared" si="87"/>
        <v>329.44190767246084</v>
      </c>
      <c r="T299" s="42">
        <f t="shared" si="88"/>
        <v>328.35104042851731</v>
      </c>
      <c r="AB299" t="s">
        <v>106</v>
      </c>
      <c r="AC299" s="2">
        <v>50.031941749425997</v>
      </c>
      <c r="AD299" s="2">
        <v>50.409042773143</v>
      </c>
      <c r="AE299" s="2">
        <v>0.37710102371700316</v>
      </c>
      <c r="AF299" s="1">
        <v>7.5372054437869091E-3</v>
      </c>
      <c r="AG299" s="2">
        <v>56.844037577743002</v>
      </c>
      <c r="AH299" s="2">
        <v>56.844037577743002</v>
      </c>
      <c r="AI299" s="2">
        <v>0</v>
      </c>
      <c r="AJ299" s="1">
        <v>0</v>
      </c>
      <c r="AM299" t="s">
        <v>106</v>
      </c>
      <c r="AN299" s="2">
        <v>50.031941749425997</v>
      </c>
      <c r="AO299" s="2">
        <v>49.327259422023999</v>
      </c>
      <c r="AP299" s="2">
        <v>-0.7046823274019971</v>
      </c>
      <c r="AQ299" s="1">
        <v>-1.4084648781597243E-2</v>
      </c>
      <c r="AR299" s="2">
        <v>49.898468469465001</v>
      </c>
      <c r="AS299" s="2">
        <v>-0.13347327996099523</v>
      </c>
      <c r="AT299" s="1">
        <v>-2.6677613399349333E-3</v>
      </c>
      <c r="AU299" s="2">
        <v>50.010190661951995</v>
      </c>
      <c r="AV299" s="2">
        <v>-2.1751087474001451E-2</v>
      </c>
      <c r="AW299" s="1">
        <v>-4.3474401978913792E-4</v>
      </c>
      <c r="AX299" s="2">
        <v>49.660831869989003</v>
      </c>
      <c r="AY299" s="2">
        <v>-0.37110987943699314</v>
      </c>
      <c r="AZ299" s="1">
        <v>-7.4174590563687408E-3</v>
      </c>
      <c r="BA299" s="2">
        <v>49.888602908724998</v>
      </c>
      <c r="BB299" s="2">
        <v>-0.14333884070099856</v>
      </c>
      <c r="BC299" s="1">
        <v>-2.8649465859006571E-3</v>
      </c>
      <c r="BD299" s="2">
        <v>48.531406901152998</v>
      </c>
      <c r="BE299" s="2">
        <v>-1.5005348482729985</v>
      </c>
      <c r="BF299" s="1">
        <v>-2.9991537322059138E-2</v>
      </c>
      <c r="BG299" s="1"/>
      <c r="BH299" t="s">
        <v>106</v>
      </c>
      <c r="BI299" s="2">
        <v>56.844037577743002</v>
      </c>
      <c r="BJ299" s="2">
        <v>56.783519172028001</v>
      </c>
      <c r="BK299" s="2">
        <v>-6.0518405715001222E-2</v>
      </c>
      <c r="BL299" s="1">
        <v>-1.064639464292679E-3</v>
      </c>
      <c r="BM299" s="2">
        <v>56.844037577743002</v>
      </c>
      <c r="BN299" s="2">
        <v>0</v>
      </c>
      <c r="BO299" s="1">
        <v>0</v>
      </c>
      <c r="BP299" s="2">
        <v>56.844037577743002</v>
      </c>
      <c r="BQ299" s="2">
        <v>0</v>
      </c>
      <c r="BR299" s="1">
        <v>0</v>
      </c>
      <c r="BS299" s="2">
        <v>56.783519172028001</v>
      </c>
      <c r="BT299" s="2">
        <v>-6.0518405715001222E-2</v>
      </c>
      <c r="BU299" s="1">
        <v>-1.064639464292679E-3</v>
      </c>
      <c r="BV299" s="2">
        <v>56.844037577743002</v>
      </c>
      <c r="BW299" s="2">
        <v>0</v>
      </c>
      <c r="BX299" s="1">
        <v>0</v>
      </c>
      <c r="BY299" s="2">
        <v>56.662482360598993</v>
      </c>
      <c r="BZ299" s="2">
        <v>-0.18155521714400891</v>
      </c>
      <c r="CA299" s="1">
        <v>-3.1939183928605371E-3</v>
      </c>
      <c r="CC299" t="s">
        <v>106</v>
      </c>
      <c r="CE299" s="23">
        <v>50.031941749425997</v>
      </c>
      <c r="CF299" s="23">
        <v>49.014700139311998</v>
      </c>
      <c r="CG299" s="23">
        <v>-1.0172416101139987</v>
      </c>
      <c r="CH299" s="24">
        <v>-2.0331843509265143E-2</v>
      </c>
      <c r="CI299" s="2">
        <v>56.844037577743002</v>
      </c>
      <c r="CJ299" s="2">
        <v>56.783519172028001</v>
      </c>
      <c r="CK299" s="2">
        <v>-6.0518405715001222E-2</v>
      </c>
      <c r="CL299" s="1">
        <v>-1.064639464292679E-3</v>
      </c>
      <c r="CN299" s="25" t="s">
        <v>106</v>
      </c>
      <c r="CO299" s="27">
        <v>0</v>
      </c>
      <c r="CP299" s="27">
        <v>2.0143620000000002</v>
      </c>
      <c r="CQ299" s="28">
        <f t="shared" si="89"/>
        <v>-1.9974122255165552</v>
      </c>
      <c r="CR299" s="27">
        <f t="shared" si="90"/>
        <v>113.29495229343199</v>
      </c>
      <c r="CU299" s="30">
        <v>156</v>
      </c>
      <c r="CV299" s="30"/>
      <c r="CW299" s="15" t="s">
        <v>106</v>
      </c>
      <c r="CX299" s="33" t="s">
        <v>971</v>
      </c>
      <c r="CY299" s="34" t="s">
        <v>982</v>
      </c>
      <c r="CZ299" s="34" t="s">
        <v>962</v>
      </c>
      <c r="DA299" s="32"/>
      <c r="DB299" s="32"/>
      <c r="DC299" t="s">
        <v>106</v>
      </c>
      <c r="DD299">
        <v>166432</v>
      </c>
      <c r="DE299" t="s">
        <v>963</v>
      </c>
      <c r="DF299" s="30">
        <v>367</v>
      </c>
      <c r="DG299" s="39" t="s">
        <v>106</v>
      </c>
      <c r="DK299" s="30">
        <v>192</v>
      </c>
      <c r="DL299" s="30"/>
      <c r="DM299" s="32"/>
      <c r="DN299" s="32" t="s">
        <v>106</v>
      </c>
      <c r="DO299" s="41">
        <v>166063</v>
      </c>
    </row>
    <row r="300" spans="1:119" ht="15.75" x14ac:dyDescent="0.25">
      <c r="A300" t="s">
        <v>617</v>
      </c>
      <c r="B300" t="s">
        <v>107</v>
      </c>
      <c r="C300" s="52">
        <v>20.511408677205999</v>
      </c>
      <c r="D300" s="52">
        <v>19.066736369996001</v>
      </c>
      <c r="E300" s="52">
        <v>-1.4446723072099985</v>
      </c>
      <c r="F300" s="53">
        <v>-7.0432622641634537E-2</v>
      </c>
      <c r="G300" s="45">
        <v>24.335639063321999</v>
      </c>
      <c r="H300" s="45">
        <v>24.258215572038999</v>
      </c>
      <c r="I300" s="45">
        <v>-7.7423491282999635E-2</v>
      </c>
      <c r="J300" s="46">
        <v>-3.181485848041286E-3</v>
      </c>
      <c r="K300" s="47">
        <v>4</v>
      </c>
      <c r="L300" s="55">
        <f t="shared" si="81"/>
        <v>23.123816063322</v>
      </c>
      <c r="M300" s="55">
        <f t="shared" si="82"/>
        <v>23.046392572039</v>
      </c>
      <c r="N300" s="55">
        <f t="shared" si="83"/>
        <v>-7.7423491282999635E-2</v>
      </c>
      <c r="O300" s="56">
        <f t="shared" si="84"/>
        <v>-3.3482142856950605E-3</v>
      </c>
      <c r="P300" s="54"/>
      <c r="Q300" s="42">
        <f t="shared" si="85"/>
        <v>175.09717761373705</v>
      </c>
      <c r="R300" s="42">
        <f t="shared" si="86"/>
        <v>162.76462417725344</v>
      </c>
      <c r="S300" s="42">
        <f t="shared" si="87"/>
        <v>197.39818907934747</v>
      </c>
      <c r="T300" s="42">
        <f t="shared" si="88"/>
        <v>196.73725764270165</v>
      </c>
      <c r="AB300" t="s">
        <v>107</v>
      </c>
      <c r="AC300" s="2">
        <v>20.511408677205999</v>
      </c>
      <c r="AD300" s="2">
        <v>20.007270094926</v>
      </c>
      <c r="AE300" s="2">
        <v>-0.50413858227999953</v>
      </c>
      <c r="AF300" s="1">
        <v>-2.457844754662027E-2</v>
      </c>
      <c r="AG300" s="2">
        <v>24.335639063321999</v>
      </c>
      <c r="AH300" s="2">
        <v>24.335639063321999</v>
      </c>
      <c r="AI300" s="2">
        <v>0</v>
      </c>
      <c r="AJ300" s="1">
        <v>0</v>
      </c>
      <c r="AM300" t="s">
        <v>107</v>
      </c>
      <c r="AN300" s="2">
        <v>20.511408677205999</v>
      </c>
      <c r="AO300" s="2">
        <v>20.390160367091998</v>
      </c>
      <c r="AP300" s="2">
        <v>-0.12124831011400161</v>
      </c>
      <c r="AQ300" s="1">
        <v>-5.9112619724038225E-3</v>
      </c>
      <c r="AR300" s="2">
        <v>20.497328896658001</v>
      </c>
      <c r="AS300" s="2">
        <v>-1.4079780547998411E-2</v>
      </c>
      <c r="AT300" s="1">
        <v>-6.8643654707368031E-4</v>
      </c>
      <c r="AU300" s="2">
        <v>20.477275344605999</v>
      </c>
      <c r="AV300" s="2">
        <v>-3.4133332599999733E-2</v>
      </c>
      <c r="AW300" s="1">
        <v>-1.6641145002357425E-3</v>
      </c>
      <c r="AX300" s="2">
        <v>20.320722325026001</v>
      </c>
      <c r="AY300" s="2">
        <v>-0.19068635217999841</v>
      </c>
      <c r="AZ300" s="1">
        <v>-9.2965995257022552E-3</v>
      </c>
      <c r="BA300" s="2">
        <v>20.468963667823001</v>
      </c>
      <c r="BB300" s="2">
        <v>-4.2445009382998222E-2</v>
      </c>
      <c r="BC300" s="1">
        <v>-2.0693366336251048E-3</v>
      </c>
      <c r="BD300" s="2">
        <v>20.062103940072998</v>
      </c>
      <c r="BE300" s="2">
        <v>-0.44930473713300145</v>
      </c>
      <c r="BF300" s="1">
        <v>-2.1905113598185318E-2</v>
      </c>
      <c r="BG300" s="1"/>
      <c r="BH300" t="s">
        <v>107</v>
      </c>
      <c r="BI300" s="2">
        <v>24.335639063321999</v>
      </c>
      <c r="BJ300" s="2">
        <v>24.309831232893998</v>
      </c>
      <c r="BK300" s="2">
        <v>-2.58078304280005E-2</v>
      </c>
      <c r="BL300" s="1">
        <v>-1.0604952826941516E-3</v>
      </c>
      <c r="BM300" s="2">
        <v>24.335639063321999</v>
      </c>
      <c r="BN300" s="2">
        <v>0</v>
      </c>
      <c r="BO300" s="1">
        <v>0</v>
      </c>
      <c r="BP300" s="2">
        <v>24.335639063321999</v>
      </c>
      <c r="BQ300" s="2">
        <v>0</v>
      </c>
      <c r="BR300" s="1">
        <v>0</v>
      </c>
      <c r="BS300" s="2">
        <v>24.309831232893998</v>
      </c>
      <c r="BT300" s="2">
        <v>-2.58078304280005E-2</v>
      </c>
      <c r="BU300" s="1">
        <v>-1.0604952826941516E-3</v>
      </c>
      <c r="BV300" s="2">
        <v>24.335639063321999</v>
      </c>
      <c r="BW300" s="2">
        <v>0</v>
      </c>
      <c r="BX300" s="1">
        <v>0</v>
      </c>
      <c r="BY300" s="2">
        <v>24.258215572038999</v>
      </c>
      <c r="BZ300" s="2">
        <v>-7.7423491282999635E-2</v>
      </c>
      <c r="CA300" s="1">
        <v>-3.181485848041286E-3</v>
      </c>
      <c r="CC300" t="s">
        <v>107</v>
      </c>
      <c r="CE300" s="23">
        <v>20.511408677205999</v>
      </c>
      <c r="CF300" s="23">
        <v>20.002971385671</v>
      </c>
      <c r="CG300" s="23">
        <v>-0.5084372915349995</v>
      </c>
      <c r="CH300" s="24">
        <v>-2.4788024047320441E-2</v>
      </c>
      <c r="CI300" s="2">
        <v>24.335639063321999</v>
      </c>
      <c r="CJ300" s="2">
        <v>24.309831232893998</v>
      </c>
      <c r="CK300" s="2">
        <v>-2.58078304280005E-2</v>
      </c>
      <c r="CL300" s="1">
        <v>-1.0604952826941516E-3</v>
      </c>
      <c r="CN300" s="25" t="s">
        <v>107</v>
      </c>
      <c r="CO300" s="27">
        <v>0</v>
      </c>
      <c r="CP300" s="27">
        <v>1.2118230000000001</v>
      </c>
      <c r="CQ300" s="28">
        <f t="shared" si="89"/>
        <v>-1.1896011297705646</v>
      </c>
      <c r="CR300" s="27">
        <f t="shared" si="90"/>
        <v>264.51997702158803</v>
      </c>
      <c r="CU300" s="30">
        <v>158</v>
      </c>
      <c r="CV300" s="30"/>
      <c r="CW300" s="15" t="s">
        <v>107</v>
      </c>
      <c r="CX300" s="33" t="s">
        <v>971</v>
      </c>
      <c r="CY300" s="34" t="s">
        <v>983</v>
      </c>
      <c r="CZ300" s="34" t="s">
        <v>962</v>
      </c>
      <c r="DA300" s="32"/>
      <c r="DB300" s="32"/>
      <c r="DC300" t="s">
        <v>107</v>
      </c>
      <c r="DD300">
        <v>117143</v>
      </c>
      <c r="DE300" t="s">
        <v>963</v>
      </c>
      <c r="DF300" s="30">
        <v>368</v>
      </c>
      <c r="DG300" s="39" t="s">
        <v>107</v>
      </c>
      <c r="DK300" s="30">
        <v>193</v>
      </c>
      <c r="DL300" s="30"/>
      <c r="DM300" s="32"/>
      <c r="DN300" s="32" t="s">
        <v>107</v>
      </c>
      <c r="DO300" s="41">
        <v>116288</v>
      </c>
    </row>
    <row r="301" spans="1:119" ht="15.75" x14ac:dyDescent="0.25">
      <c r="A301" t="s">
        <v>618</v>
      </c>
      <c r="B301" t="s">
        <v>108</v>
      </c>
      <c r="C301" s="52">
        <v>90.318948381146996</v>
      </c>
      <c r="D301" s="52">
        <v>88.63497330142701</v>
      </c>
      <c r="E301" s="52">
        <v>-1.6839750797199855</v>
      </c>
      <c r="F301" s="53">
        <v>-1.8644759598103283E-2</v>
      </c>
      <c r="G301" s="45">
        <v>104.37173455417299</v>
      </c>
      <c r="H301" s="45">
        <v>104.03605063512001</v>
      </c>
      <c r="I301" s="45">
        <v>-0.33568391905298256</v>
      </c>
      <c r="J301" s="46">
        <v>-3.2162339783550265E-3</v>
      </c>
      <c r="K301" s="47">
        <v>3</v>
      </c>
      <c r="L301" s="55">
        <f t="shared" si="81"/>
        <v>101.37654355417298</v>
      </c>
      <c r="M301" s="55">
        <f t="shared" si="82"/>
        <v>101.04085963512</v>
      </c>
      <c r="N301" s="55">
        <f t="shared" si="83"/>
        <v>-0.33568391905298256</v>
      </c>
      <c r="O301" s="56">
        <f t="shared" si="84"/>
        <v>-3.3112582781400692E-3</v>
      </c>
      <c r="P301" s="54"/>
      <c r="Q301" s="42">
        <f t="shared" si="85"/>
        <v>347.13357180908582</v>
      </c>
      <c r="R301" s="42">
        <f t="shared" si="86"/>
        <v>340.6613498142745</v>
      </c>
      <c r="S301" s="42">
        <f t="shared" si="87"/>
        <v>389.63254435948647</v>
      </c>
      <c r="T301" s="42">
        <f t="shared" si="88"/>
        <v>388.34237037154332</v>
      </c>
      <c r="AB301" t="s">
        <v>108</v>
      </c>
      <c r="AC301" s="2">
        <v>90.318948381146996</v>
      </c>
      <c r="AD301" s="2">
        <v>90.690566453167008</v>
      </c>
      <c r="AE301" s="2">
        <v>0.37161807202001285</v>
      </c>
      <c r="AF301" s="1">
        <v>4.1145084025090766E-3</v>
      </c>
      <c r="AG301" s="2">
        <v>104.37173455417299</v>
      </c>
      <c r="AH301" s="2">
        <v>104.37173455417299</v>
      </c>
      <c r="AI301" s="2">
        <v>0</v>
      </c>
      <c r="AJ301" s="1">
        <v>0</v>
      </c>
      <c r="AM301" t="s">
        <v>108</v>
      </c>
      <c r="AN301" s="2">
        <v>90.318948381146996</v>
      </c>
      <c r="AO301" s="2">
        <v>89.102032205786998</v>
      </c>
      <c r="AP301" s="2">
        <v>-1.216916175359998</v>
      </c>
      <c r="AQ301" s="1">
        <v>-1.3473542342683152E-2</v>
      </c>
      <c r="AR301" s="2">
        <v>90.183585383227012</v>
      </c>
      <c r="AS301" s="2">
        <v>-0.13536299791998374</v>
      </c>
      <c r="AT301" s="1">
        <v>-1.498722032820293E-3</v>
      </c>
      <c r="AU301" s="2">
        <v>90.295691556888997</v>
      </c>
      <c r="AV301" s="2">
        <v>-2.3256824257998687E-2</v>
      </c>
      <c r="AW301" s="1">
        <v>-2.5749662363045486E-4</v>
      </c>
      <c r="AX301" s="2">
        <v>89.691746510323</v>
      </c>
      <c r="AY301" s="2">
        <v>-0.62720187082399548</v>
      </c>
      <c r="AZ301" s="1">
        <v>-6.9442999732148829E-3</v>
      </c>
      <c r="BA301" s="2">
        <v>90.089805383973001</v>
      </c>
      <c r="BB301" s="2">
        <v>-0.22914299717399444</v>
      </c>
      <c r="BC301" s="1">
        <v>-2.5370423513680473E-3</v>
      </c>
      <c r="BD301" s="2">
        <v>87.844415264868005</v>
      </c>
      <c r="BE301" s="2">
        <v>-2.474533116278991</v>
      </c>
      <c r="BF301" s="1">
        <v>-2.7397718425998859E-2</v>
      </c>
      <c r="BG301" s="1"/>
      <c r="BH301" t="s">
        <v>108</v>
      </c>
      <c r="BI301" s="2">
        <v>104.37173455417299</v>
      </c>
      <c r="BJ301" s="2">
        <v>104.25983991448901</v>
      </c>
      <c r="BK301" s="2">
        <v>-0.11189463968398172</v>
      </c>
      <c r="BL301" s="1">
        <v>-1.0720779927816957E-3</v>
      </c>
      <c r="BM301" s="2">
        <v>104.37173455417299</v>
      </c>
      <c r="BN301" s="2">
        <v>0</v>
      </c>
      <c r="BO301" s="1">
        <v>0</v>
      </c>
      <c r="BP301" s="2">
        <v>104.37173455417299</v>
      </c>
      <c r="BQ301" s="2">
        <v>0</v>
      </c>
      <c r="BR301" s="1">
        <v>0</v>
      </c>
      <c r="BS301" s="2">
        <v>104.25983991448901</v>
      </c>
      <c r="BT301" s="2">
        <v>-0.11189463968398172</v>
      </c>
      <c r="BU301" s="1">
        <v>-1.0720779927816957E-3</v>
      </c>
      <c r="BV301" s="2">
        <v>104.37173455417299</v>
      </c>
      <c r="BW301" s="2">
        <v>0</v>
      </c>
      <c r="BX301" s="1">
        <v>0</v>
      </c>
      <c r="BY301" s="2">
        <v>104.03605063512001</v>
      </c>
      <c r="BZ301" s="2">
        <v>-0.33568391905298256</v>
      </c>
      <c r="CA301" s="1">
        <v>-3.2162339783550265E-3</v>
      </c>
      <c r="CC301" t="s">
        <v>108</v>
      </c>
      <c r="CE301" s="23">
        <v>90.318948381146996</v>
      </c>
      <c r="CF301" s="23">
        <v>89.841683389525997</v>
      </c>
      <c r="CG301" s="23">
        <v>-0.47726499162099856</v>
      </c>
      <c r="CH301" s="24">
        <v>-5.2842177657664354E-3</v>
      </c>
      <c r="CI301" s="2">
        <v>104.37173455417299</v>
      </c>
      <c r="CJ301" s="2">
        <v>104.25983991448901</v>
      </c>
      <c r="CK301" s="2">
        <v>-0.11189463968398172</v>
      </c>
      <c r="CL301" s="1">
        <v>-1.0720779927816957E-3</v>
      </c>
      <c r="CN301" s="25" t="s">
        <v>108</v>
      </c>
      <c r="CO301" s="27">
        <v>0</v>
      </c>
      <c r="CP301" s="27">
        <v>2.9951910000000002</v>
      </c>
      <c r="CQ301" s="28">
        <f t="shared" si="89"/>
        <v>-2.98399865649505</v>
      </c>
      <c r="CR301" s="27">
        <f t="shared" si="90"/>
        <v>96.556358719624996</v>
      </c>
      <c r="CU301" s="30">
        <v>159</v>
      </c>
      <c r="CV301" s="30"/>
      <c r="CW301" s="15" t="s">
        <v>984</v>
      </c>
      <c r="CX301" s="33" t="s">
        <v>971</v>
      </c>
      <c r="CY301" s="34" t="s">
        <v>985</v>
      </c>
      <c r="CZ301" s="34" t="s">
        <v>962</v>
      </c>
      <c r="DA301" s="32"/>
      <c r="DB301" s="32"/>
      <c r="DC301" t="s">
        <v>108</v>
      </c>
      <c r="DD301">
        <v>260185</v>
      </c>
      <c r="DE301" t="s">
        <v>963</v>
      </c>
      <c r="DF301" s="30">
        <v>369</v>
      </c>
      <c r="DG301" s="39" t="s">
        <v>108</v>
      </c>
      <c r="DK301" s="30">
        <v>194</v>
      </c>
      <c r="DL301" s="30"/>
      <c r="DM301" s="32"/>
      <c r="DN301" s="32" t="s">
        <v>108</v>
      </c>
      <c r="DO301" s="41">
        <v>258798</v>
      </c>
    </row>
    <row r="302" spans="1:119" ht="15.75" x14ac:dyDescent="0.25">
      <c r="A302" t="s">
        <v>619</v>
      </c>
      <c r="B302" t="s">
        <v>109</v>
      </c>
      <c r="C302" s="52">
        <v>182.113392958476</v>
      </c>
      <c r="D302" s="52">
        <v>179.293941361257</v>
      </c>
      <c r="E302" s="52">
        <v>-2.8194515972190004</v>
      </c>
      <c r="F302" s="53">
        <v>-1.5481846510112899E-2</v>
      </c>
      <c r="G302" s="45">
        <v>175.78154173063999</v>
      </c>
      <c r="H302" s="45">
        <v>174.4653309034</v>
      </c>
      <c r="I302" s="45">
        <v>-1.3162108272399848</v>
      </c>
      <c r="J302" s="46">
        <v>-7.4877647236527784E-3</v>
      </c>
      <c r="K302" s="47">
        <v>3</v>
      </c>
      <c r="L302" s="55">
        <f t="shared" si="81"/>
        <v>171.28313873063999</v>
      </c>
      <c r="M302" s="55">
        <f t="shared" si="82"/>
        <v>169.96692790340001</v>
      </c>
      <c r="N302" s="55">
        <f t="shared" si="83"/>
        <v>-1.3162108272399848</v>
      </c>
      <c r="O302" s="56">
        <f t="shared" si="84"/>
        <v>-7.6844156231271488E-3</v>
      </c>
      <c r="P302" s="54"/>
      <c r="Q302" s="42">
        <f t="shared" si="85"/>
        <v>397.30826095730066</v>
      </c>
      <c r="R302" s="42">
        <f t="shared" si="86"/>
        <v>391.15719544395989</v>
      </c>
      <c r="S302" s="42">
        <f t="shared" si="87"/>
        <v>373.68040249458943</v>
      </c>
      <c r="T302" s="42">
        <f t="shared" si="88"/>
        <v>370.80888697160361</v>
      </c>
      <c r="AB302" t="s">
        <v>109</v>
      </c>
      <c r="AC302" s="2">
        <v>182.113392958476</v>
      </c>
      <c r="AD302" s="2">
        <v>178.182699881448</v>
      </c>
      <c r="AE302" s="2">
        <v>-3.9306930770279962</v>
      </c>
      <c r="AF302" s="1">
        <v>-2.1583767196760979E-2</v>
      </c>
      <c r="AG302" s="2">
        <v>175.78154173063999</v>
      </c>
      <c r="AH302" s="2">
        <v>174.653161830866</v>
      </c>
      <c r="AI302" s="2">
        <v>-1.1283798997739893</v>
      </c>
      <c r="AJ302" s="1">
        <v>-6.4192172207880038E-3</v>
      </c>
      <c r="AM302" t="s">
        <v>109</v>
      </c>
      <c r="AN302" s="2">
        <v>182.113392958476</v>
      </c>
      <c r="AO302" s="2">
        <v>180.12455881773701</v>
      </c>
      <c r="AP302" s="2">
        <v>-1.9888341407389873</v>
      </c>
      <c r="AQ302" s="1">
        <v>-1.0920856003119249E-2</v>
      </c>
      <c r="AR302" s="2">
        <v>181.85194651334598</v>
      </c>
      <c r="AS302" s="2">
        <v>-0.26144644513001936</v>
      </c>
      <c r="AT302" s="1">
        <v>-1.4356244803457824E-3</v>
      </c>
      <c r="AU302" s="2">
        <v>182.08647520192599</v>
      </c>
      <c r="AV302" s="2">
        <v>-2.6917756550005834E-2</v>
      </c>
      <c r="AW302" s="1">
        <v>-1.4780767143327784E-4</v>
      </c>
      <c r="AX302" s="2">
        <v>181.01514373076702</v>
      </c>
      <c r="AY302" s="2">
        <v>-1.0982492277089762</v>
      </c>
      <c r="AZ302" s="1">
        <v>-6.0305791346130701E-3</v>
      </c>
      <c r="BA302" s="2">
        <v>181.69208449283298</v>
      </c>
      <c r="BB302" s="2">
        <v>-0.4213084656430226</v>
      </c>
      <c r="BC302" s="1">
        <v>-2.313440317588756E-3</v>
      </c>
      <c r="BD302" s="2">
        <v>177.93551794552602</v>
      </c>
      <c r="BE302" s="2">
        <v>-4.1778750129499826</v>
      </c>
      <c r="BF302" s="1">
        <v>-2.2941064053990733E-2</v>
      </c>
      <c r="BG302" s="1"/>
      <c r="BH302" t="s">
        <v>109</v>
      </c>
      <c r="BI302" s="2">
        <v>175.78154173063999</v>
      </c>
      <c r="BJ302" s="2">
        <v>175.069506778028</v>
      </c>
      <c r="BK302" s="2">
        <v>-0.71203495261198668</v>
      </c>
      <c r="BL302" s="1">
        <v>-4.0506810078106961E-3</v>
      </c>
      <c r="BM302" s="2">
        <v>175.677975901878</v>
      </c>
      <c r="BN302" s="2">
        <v>-0.10356582876198672</v>
      </c>
      <c r="BO302" s="1">
        <v>-5.8917351470660385E-4</v>
      </c>
      <c r="BP302" s="2">
        <v>175.77393176405297</v>
      </c>
      <c r="BQ302" s="2">
        <v>-7.6099665870117406E-3</v>
      </c>
      <c r="BR302" s="1">
        <v>-4.3292182512956467E-5</v>
      </c>
      <c r="BS302" s="2">
        <v>175.25548971706101</v>
      </c>
      <c r="BT302" s="2">
        <v>-0.52605201357897613</v>
      </c>
      <c r="BU302" s="1">
        <v>-2.9926464883615338E-3</v>
      </c>
      <c r="BV302" s="2">
        <v>175.614302319133</v>
      </c>
      <c r="BW302" s="2">
        <v>-0.16723941150698352</v>
      </c>
      <c r="BX302" s="1">
        <v>-9.5140485093283536E-4</v>
      </c>
      <c r="BY302" s="2">
        <v>174.17306326134999</v>
      </c>
      <c r="BZ302" s="2">
        <v>-1.6084784692899916</v>
      </c>
      <c r="CA302" s="1">
        <v>-9.1504401056781842E-3</v>
      </c>
      <c r="CC302" t="s">
        <v>109</v>
      </c>
      <c r="CE302" s="23">
        <v>182.113392958476</v>
      </c>
      <c r="CF302" s="23">
        <v>185.94666084301201</v>
      </c>
      <c r="CG302" s="23">
        <v>3.8332678845360135</v>
      </c>
      <c r="CH302" s="24">
        <v>2.1048797248042289E-2</v>
      </c>
      <c r="CI302" s="2">
        <v>175.78154173063999</v>
      </c>
      <c r="CJ302" s="2">
        <v>176.72328943952502</v>
      </c>
      <c r="CK302" s="2">
        <v>0.9417477088850319</v>
      </c>
      <c r="CL302" s="1">
        <v>5.3574891857992987E-3</v>
      </c>
      <c r="CN302" s="25" t="s">
        <v>109</v>
      </c>
      <c r="CO302" s="27">
        <v>0</v>
      </c>
      <c r="CP302" s="27">
        <v>4.4984029999999997</v>
      </c>
      <c r="CQ302" s="28">
        <f t="shared" si="89"/>
        <v>-4.4764550786440127</v>
      </c>
      <c r="CR302" s="27">
        <f t="shared" si="90"/>
        <v>156.242158167512</v>
      </c>
      <c r="CU302" s="30">
        <v>160</v>
      </c>
      <c r="CV302" s="30"/>
      <c r="CW302" s="15" t="s">
        <v>986</v>
      </c>
      <c r="CX302" s="33" t="s">
        <v>971</v>
      </c>
      <c r="CY302" s="34" t="s">
        <v>987</v>
      </c>
      <c r="CZ302" s="34" t="s">
        <v>962</v>
      </c>
      <c r="DA302" s="32"/>
      <c r="DB302" s="32"/>
      <c r="DC302" t="s">
        <v>109</v>
      </c>
      <c r="DD302">
        <v>458368</v>
      </c>
      <c r="DE302" t="s">
        <v>963</v>
      </c>
      <c r="DF302" s="30">
        <v>370</v>
      </c>
      <c r="DG302" s="39" t="s">
        <v>109</v>
      </c>
      <c r="DK302" s="30">
        <v>195</v>
      </c>
      <c r="DL302" s="30"/>
      <c r="DM302" s="32"/>
      <c r="DN302" s="32" t="s">
        <v>109</v>
      </c>
      <c r="DO302" s="41">
        <v>450642</v>
      </c>
    </row>
    <row r="303" spans="1:119" ht="15.75" x14ac:dyDescent="0.25">
      <c r="A303" t="s">
        <v>620</v>
      </c>
      <c r="B303" t="s">
        <v>110</v>
      </c>
      <c r="C303" s="52">
        <v>39.391967426581004</v>
      </c>
      <c r="D303" s="52">
        <v>40.053527476889002</v>
      </c>
      <c r="E303" s="52">
        <v>0.66156005030799747</v>
      </c>
      <c r="F303" s="53">
        <v>1.6794288113205241E-2</v>
      </c>
      <c r="G303" s="45">
        <v>39.069655667641001</v>
      </c>
      <c r="H303" s="45">
        <v>39.143251902517001</v>
      </c>
      <c r="I303" s="45">
        <v>7.3596234875999755E-2</v>
      </c>
      <c r="J303" s="46">
        <v>1.8837185436716044E-3</v>
      </c>
      <c r="K303" s="47">
        <v>2</v>
      </c>
      <c r="L303" s="55">
        <f t="shared" si="81"/>
        <v>38.068466667641005</v>
      </c>
      <c r="M303" s="55">
        <f t="shared" si="82"/>
        <v>38.142062902516997</v>
      </c>
      <c r="N303" s="55">
        <f t="shared" si="83"/>
        <v>7.359623487599265E-2</v>
      </c>
      <c r="O303" s="56">
        <f t="shared" si="84"/>
        <v>1.9332597637443326E-3</v>
      </c>
      <c r="P303" s="54"/>
      <c r="Q303" s="42">
        <f t="shared" si="85"/>
        <v>385.64375919351716</v>
      </c>
      <c r="R303" s="42">
        <f t="shared" si="86"/>
        <v>392.1203715944726</v>
      </c>
      <c r="S303" s="42">
        <f t="shared" si="87"/>
        <v>372.68680778142073</v>
      </c>
      <c r="T303" s="42">
        <f t="shared" si="88"/>
        <v>373.40730819138292</v>
      </c>
      <c r="AB303" t="s">
        <v>110</v>
      </c>
      <c r="AC303" s="2">
        <v>39.391967426581004</v>
      </c>
      <c r="AD303" s="2">
        <v>40.104676803750003</v>
      </c>
      <c r="AE303" s="2">
        <v>0.71270937716899851</v>
      </c>
      <c r="AF303" s="1">
        <v>1.8092759101137834E-2</v>
      </c>
      <c r="AG303" s="2">
        <v>39.069655667641001</v>
      </c>
      <c r="AH303" s="2">
        <v>39.267046034008999</v>
      </c>
      <c r="AI303" s="2">
        <v>0.19739036636799767</v>
      </c>
      <c r="AJ303" s="1">
        <v>5.0522678788665135E-3</v>
      </c>
      <c r="AM303" t="s">
        <v>110</v>
      </c>
      <c r="AN303" s="2">
        <v>39.391967426581004</v>
      </c>
      <c r="AO303" s="2">
        <v>39.227864069236006</v>
      </c>
      <c r="AP303" s="2">
        <v>-0.16410335734499881</v>
      </c>
      <c r="AQ303" s="1">
        <v>-4.1659091450777543E-3</v>
      </c>
      <c r="AR303" s="2">
        <v>39.370167684626999</v>
      </c>
      <c r="AS303" s="2">
        <v>-2.1799741954005469E-2</v>
      </c>
      <c r="AT303" s="1">
        <v>-5.5340576716905461E-4</v>
      </c>
      <c r="AU303" s="2">
        <v>39.387539863347001</v>
      </c>
      <c r="AV303" s="2">
        <v>-4.4275632340031734E-3</v>
      </c>
      <c r="AW303" s="1">
        <v>-1.1239761614484713E-4</v>
      </c>
      <c r="AX303" s="2">
        <v>39.318302611109004</v>
      </c>
      <c r="AY303" s="2">
        <v>-7.36648154720001E-2</v>
      </c>
      <c r="AZ303" s="1">
        <v>-1.8700466182425908E-3</v>
      </c>
      <c r="BA303" s="2">
        <v>39.353388879523997</v>
      </c>
      <c r="BB303" s="2">
        <v>-3.8578547057007029E-2</v>
      </c>
      <c r="BC303" s="1">
        <v>-9.7935060311242299E-4</v>
      </c>
      <c r="BD303" s="2">
        <v>39.07193349336</v>
      </c>
      <c r="BE303" s="2">
        <v>-0.32003393322100493</v>
      </c>
      <c r="BF303" s="1">
        <v>-8.1243449903203278E-3</v>
      </c>
      <c r="BG303" s="1"/>
      <c r="BH303" t="s">
        <v>110</v>
      </c>
      <c r="BI303" s="2">
        <v>39.069655667641001</v>
      </c>
      <c r="BJ303" s="2">
        <v>38.991575737074001</v>
      </c>
      <c r="BK303" s="2">
        <v>-7.8079930567000133E-2</v>
      </c>
      <c r="BL303" s="1">
        <v>-1.9984801307493722E-3</v>
      </c>
      <c r="BM303" s="2">
        <v>39.059847621680994</v>
      </c>
      <c r="BN303" s="2">
        <v>-9.8080459600069503E-3</v>
      </c>
      <c r="BO303" s="1">
        <v>-2.5103998979265007E-4</v>
      </c>
      <c r="BP303" s="2">
        <v>39.068404069252999</v>
      </c>
      <c r="BQ303" s="2">
        <v>-1.2515983880021508E-3</v>
      </c>
      <c r="BR303" s="1">
        <v>-3.2035050389214794E-5</v>
      </c>
      <c r="BS303" s="2">
        <v>39.008770466747002</v>
      </c>
      <c r="BT303" s="2">
        <v>-6.088520089399907E-2</v>
      </c>
      <c r="BU303" s="1">
        <v>-1.5583756716961942E-3</v>
      </c>
      <c r="BV303" s="2">
        <v>39.052823514064002</v>
      </c>
      <c r="BW303" s="2">
        <v>-1.6832153576999076E-2</v>
      </c>
      <c r="BX303" s="1">
        <v>-4.3082421099861691E-4</v>
      </c>
      <c r="BY303" s="2">
        <v>38.886533326401</v>
      </c>
      <c r="BZ303" s="2">
        <v>-0.18312234124000071</v>
      </c>
      <c r="CA303" s="1">
        <v>-4.6870733337859875E-3</v>
      </c>
      <c r="CC303" t="s">
        <v>110</v>
      </c>
      <c r="CE303" s="23">
        <v>39.391967426581004</v>
      </c>
      <c r="CF303" s="23">
        <v>39.512904890106995</v>
      </c>
      <c r="CG303" s="23">
        <v>0.12093746352599055</v>
      </c>
      <c r="CH303" s="24">
        <v>3.0701046793713605E-3</v>
      </c>
      <c r="CI303" s="2">
        <v>39.069655667641001</v>
      </c>
      <c r="CJ303" s="2">
        <v>39.073451025131</v>
      </c>
      <c r="CK303" s="2">
        <v>3.7953574899987075E-3</v>
      </c>
      <c r="CL303" s="1">
        <v>9.7143356529301824E-5</v>
      </c>
      <c r="CN303" s="25" t="s">
        <v>110</v>
      </c>
      <c r="CO303" s="27">
        <v>0</v>
      </c>
      <c r="CP303" s="27">
        <v>1.0011890000000001</v>
      </c>
      <c r="CQ303" s="28">
        <f t="shared" si="89"/>
        <v>-0.99038709589482654</v>
      </c>
      <c r="CR303" s="27">
        <f t="shared" si="90"/>
        <v>83.652924754520001</v>
      </c>
      <c r="CU303" s="30">
        <v>166</v>
      </c>
      <c r="CV303" s="30"/>
      <c r="CW303" s="15" t="s">
        <v>110</v>
      </c>
      <c r="CX303" s="33" t="s">
        <v>973</v>
      </c>
      <c r="CY303" s="34" t="s">
        <v>996</v>
      </c>
      <c r="CZ303" s="34" t="s">
        <v>962</v>
      </c>
      <c r="DA303" s="32"/>
      <c r="DB303" s="32"/>
      <c r="DC303" t="s">
        <v>110</v>
      </c>
      <c r="DD303">
        <v>102146</v>
      </c>
      <c r="DE303" t="s">
        <v>963</v>
      </c>
      <c r="DF303" s="30">
        <v>371</v>
      </c>
      <c r="DG303" s="39" t="s">
        <v>110</v>
      </c>
      <c r="DK303" s="30">
        <v>200</v>
      </c>
      <c r="DL303" s="30"/>
      <c r="DM303" s="32"/>
      <c r="DN303" s="32" t="s">
        <v>110</v>
      </c>
      <c r="DO303" s="41">
        <v>101586</v>
      </c>
    </row>
    <row r="304" spans="1:119" ht="15.75" x14ac:dyDescent="0.25">
      <c r="B304" t="s">
        <v>111</v>
      </c>
      <c r="C304" s="52">
        <v>104.892079070023</v>
      </c>
      <c r="D304" s="52">
        <v>105.39291501190101</v>
      </c>
      <c r="E304" s="52">
        <v>0.50083594187800884</v>
      </c>
      <c r="F304" s="53">
        <v>4.7747737133102767E-3</v>
      </c>
      <c r="G304" s="45">
        <v>105.614077937245</v>
      </c>
      <c r="H304" s="45">
        <v>105.487929287334</v>
      </c>
      <c r="I304" s="45">
        <v>-0.12614864991100205</v>
      </c>
      <c r="J304" s="46">
        <v>-1.1944302537580124E-3</v>
      </c>
      <c r="K304" s="47">
        <v>2</v>
      </c>
      <c r="L304" s="55">
        <f t="shared" si="81"/>
        <v>103.577242937245</v>
      </c>
      <c r="M304" s="55">
        <f t="shared" si="82"/>
        <v>103.451094287334</v>
      </c>
      <c r="N304" s="55">
        <f t="shared" si="83"/>
        <v>-0.12614864991100205</v>
      </c>
      <c r="O304" s="56">
        <f t="shared" si="84"/>
        <v>-1.2179185922860732E-3</v>
      </c>
      <c r="P304" s="54"/>
      <c r="Q304" s="42">
        <f t="shared" si="85"/>
        <v>417.15382991255814</v>
      </c>
      <c r="R304" s="42">
        <f t="shared" si="86"/>
        <v>419.14564505403132</v>
      </c>
      <c r="S304" s="42">
        <f t="shared" si="87"/>
        <v>411.92475128852203</v>
      </c>
      <c r="T304" s="42">
        <f t="shared" si="88"/>
        <v>411.42306047530496</v>
      </c>
      <c r="AB304" t="s">
        <v>111</v>
      </c>
      <c r="AC304" s="2">
        <v>104.892079070023</v>
      </c>
      <c r="AD304" s="2">
        <v>104.559214805027</v>
      </c>
      <c r="AE304" s="2">
        <v>-0.33286426499600452</v>
      </c>
      <c r="AF304" s="1">
        <v>-3.1733975334190269E-3</v>
      </c>
      <c r="AG304" s="2">
        <v>105.614077937245</v>
      </c>
      <c r="AH304" s="2">
        <v>105.517651109607</v>
      </c>
      <c r="AI304" s="2">
        <v>-9.6426827637998258E-2</v>
      </c>
      <c r="AJ304" s="1">
        <v>-9.1301112049943067E-4</v>
      </c>
      <c r="AM304" t="s">
        <v>111</v>
      </c>
      <c r="AN304" s="2">
        <v>104.892079070023</v>
      </c>
      <c r="AO304" s="2">
        <v>103.97871726837701</v>
      </c>
      <c r="AP304" s="2">
        <v>-0.91336180164599057</v>
      </c>
      <c r="AQ304" s="1">
        <v>-8.7076336911603783E-3</v>
      </c>
      <c r="AR304" s="2">
        <v>104.732791340608</v>
      </c>
      <c r="AS304" s="2">
        <v>-0.15928772941499858</v>
      </c>
      <c r="AT304" s="1">
        <v>-1.5185868258809378E-3</v>
      </c>
      <c r="AU304" s="2">
        <v>104.885160061843</v>
      </c>
      <c r="AV304" s="2">
        <v>-6.9190081800059033E-3</v>
      </c>
      <c r="AW304" s="1">
        <v>-6.5963114101179831E-5</v>
      </c>
      <c r="AX304" s="2">
        <v>104.39150700473</v>
      </c>
      <c r="AY304" s="2">
        <v>-0.50057206529299947</v>
      </c>
      <c r="AZ304" s="1">
        <v>-4.7722580172982519E-3</v>
      </c>
      <c r="BA304" s="2">
        <v>104.67953123736501</v>
      </c>
      <c r="BB304" s="2">
        <v>-0.21254783265798949</v>
      </c>
      <c r="BC304" s="1">
        <v>-2.0263477904380036E-3</v>
      </c>
      <c r="BD304" s="2">
        <v>102.894794428474</v>
      </c>
      <c r="BE304" s="2">
        <v>-1.9972846415490011</v>
      </c>
      <c r="BF304" s="1">
        <v>-1.9041329519416523E-2</v>
      </c>
      <c r="BG304" s="1"/>
      <c r="BH304" t="s">
        <v>111</v>
      </c>
      <c r="BI304" s="2">
        <v>105.614077937245</v>
      </c>
      <c r="BJ304" s="2">
        <v>105.27386886062401</v>
      </c>
      <c r="BK304" s="2">
        <v>-0.34020907662099376</v>
      </c>
      <c r="BL304" s="1">
        <v>-3.2212474252073017E-3</v>
      </c>
      <c r="BM304" s="2">
        <v>105.565714832222</v>
      </c>
      <c r="BN304" s="2">
        <v>-4.836310502300023E-2</v>
      </c>
      <c r="BO304" s="1">
        <v>-4.5792290163946875E-4</v>
      </c>
      <c r="BP304" s="2">
        <v>105.61212225592699</v>
      </c>
      <c r="BQ304" s="2">
        <v>-1.9556813180088284E-3</v>
      </c>
      <c r="BR304" s="1">
        <v>-1.8517240847104473E-5</v>
      </c>
      <c r="BS304" s="2">
        <v>105.383401696115</v>
      </c>
      <c r="BT304" s="2">
        <v>-0.23067624112999852</v>
      </c>
      <c r="BU304" s="1">
        <v>-2.1841429252174543E-3</v>
      </c>
      <c r="BV304" s="2">
        <v>105.54869259168001</v>
      </c>
      <c r="BW304" s="2">
        <v>-6.5385345564990871E-2</v>
      </c>
      <c r="BX304" s="1">
        <v>-6.1909687460266706E-4</v>
      </c>
      <c r="BY304" s="2">
        <v>104.80703020003</v>
      </c>
      <c r="BZ304" s="2">
        <v>-0.80704773721500089</v>
      </c>
      <c r="CA304" s="1">
        <v>-7.6414787969321845E-3</v>
      </c>
      <c r="CC304" t="s">
        <v>111</v>
      </c>
      <c r="CE304" s="23">
        <v>104.892079070023</v>
      </c>
      <c r="CF304" s="23">
        <v>107.080677506146</v>
      </c>
      <c r="CG304" s="23">
        <v>2.1885984361230015</v>
      </c>
      <c r="CH304" s="24">
        <v>2.0865240307249081E-2</v>
      </c>
      <c r="CI304" s="2">
        <v>105.614077937245</v>
      </c>
      <c r="CJ304" s="2">
        <v>106.14985507472799</v>
      </c>
      <c r="CK304" s="2">
        <v>0.53577713748299516</v>
      </c>
      <c r="CL304" s="1">
        <v>5.0729708382375831E-3</v>
      </c>
      <c r="CN304" s="25" t="s">
        <v>111</v>
      </c>
      <c r="CO304" s="27">
        <v>0</v>
      </c>
      <c r="CP304" s="27">
        <v>2.036835</v>
      </c>
      <c r="CQ304" s="28">
        <f t="shared" si="89"/>
        <v>-2.0213881667053943</v>
      </c>
      <c r="CR304" s="27">
        <f t="shared" si="90"/>
        <v>82.602661674071001</v>
      </c>
      <c r="CU304" s="30">
        <v>167</v>
      </c>
      <c r="CV304" s="30"/>
      <c r="CW304" s="15" t="s">
        <v>111</v>
      </c>
      <c r="CX304" s="33" t="s">
        <v>973</v>
      </c>
      <c r="CY304" s="34" t="s">
        <v>997</v>
      </c>
      <c r="CZ304" s="34" t="s">
        <v>962</v>
      </c>
      <c r="DA304" s="32"/>
      <c r="DB304" s="32"/>
      <c r="DC304" t="s">
        <v>111</v>
      </c>
      <c r="DD304">
        <v>251447</v>
      </c>
      <c r="DE304" t="s">
        <v>963</v>
      </c>
      <c r="DF304" s="30">
        <v>372</v>
      </c>
      <c r="DG304" s="39" t="s">
        <v>111</v>
      </c>
      <c r="DK304" s="30">
        <v>201</v>
      </c>
      <c r="DL304" s="30"/>
      <c r="DM304" s="32"/>
      <c r="DN304" s="32" t="s">
        <v>111</v>
      </c>
      <c r="DO304" s="41">
        <v>249344</v>
      </c>
    </row>
    <row r="305" spans="1:119" ht="15.75" x14ac:dyDescent="0.25">
      <c r="B305" t="s">
        <v>113</v>
      </c>
      <c r="C305" s="52">
        <v>59.101712778829999</v>
      </c>
      <c r="D305" s="52">
        <v>58.484492177766001</v>
      </c>
      <c r="E305" s="52">
        <v>-0.61722060106399823</v>
      </c>
      <c r="F305" s="53">
        <v>-1.0443362333233161E-2</v>
      </c>
      <c r="G305" s="45">
        <v>62.837177152303006</v>
      </c>
      <c r="H305" s="45">
        <v>62.637121623732</v>
      </c>
      <c r="I305" s="45">
        <v>-0.20005552857100639</v>
      </c>
      <c r="J305" s="46">
        <v>-3.183712853397557E-3</v>
      </c>
      <c r="K305" s="47">
        <v>1</v>
      </c>
      <c r="L305" s="55">
        <f t="shared" si="81"/>
        <v>61.750473152303009</v>
      </c>
      <c r="M305" s="55">
        <f t="shared" si="82"/>
        <v>61.550417623732002</v>
      </c>
      <c r="N305" s="55">
        <f t="shared" si="83"/>
        <v>-0.20005552857100639</v>
      </c>
      <c r="O305" s="56">
        <f t="shared" si="84"/>
        <v>-3.2397408207315939E-3</v>
      </c>
      <c r="P305" s="54"/>
      <c r="Q305" s="42">
        <f t="shared" si="85"/>
        <v>494.6205322567767</v>
      </c>
      <c r="R305" s="42">
        <f t="shared" si="86"/>
        <v>489.45503082096263</v>
      </c>
      <c r="S305" s="42">
        <f t="shared" si="87"/>
        <v>516.78793154435141</v>
      </c>
      <c r="T305" s="42">
        <f t="shared" si="88"/>
        <v>515.11367258686573</v>
      </c>
      <c r="AB305" t="s">
        <v>113</v>
      </c>
      <c r="AC305" s="2">
        <v>59.101712778829999</v>
      </c>
      <c r="AD305" s="2">
        <v>58.470356634767001</v>
      </c>
      <c r="AE305" s="2">
        <v>-0.63135614406299823</v>
      </c>
      <c r="AF305" s="1">
        <v>-1.0682535486334459E-2</v>
      </c>
      <c r="AG305" s="2">
        <v>62.837177152303006</v>
      </c>
      <c r="AH305" s="2">
        <v>62.837177152303006</v>
      </c>
      <c r="AI305" s="2">
        <v>0</v>
      </c>
      <c r="AJ305" s="1">
        <v>0</v>
      </c>
      <c r="AM305" t="s">
        <v>113</v>
      </c>
      <c r="AN305" s="2">
        <v>59.101712778829999</v>
      </c>
      <c r="AO305" s="2">
        <v>58.873190281343994</v>
      </c>
      <c r="AP305" s="2">
        <v>-0.22852249748600428</v>
      </c>
      <c r="AQ305" s="1">
        <v>-3.866596867356104E-3</v>
      </c>
      <c r="AR305" s="2">
        <v>59.056774896650005</v>
      </c>
      <c r="AS305" s="2">
        <v>-4.4937882179993949E-2</v>
      </c>
      <c r="AT305" s="1">
        <v>-7.6034822117863432E-4</v>
      </c>
      <c r="AU305" s="2">
        <v>59.112171628519</v>
      </c>
      <c r="AV305" s="2">
        <v>1.0458849689001681E-2</v>
      </c>
      <c r="AW305" s="1">
        <v>1.7696356327507313E-4</v>
      </c>
      <c r="AX305" s="2">
        <v>58.986447096124003</v>
      </c>
      <c r="AY305" s="2">
        <v>-0.11526568270599569</v>
      </c>
      <c r="AZ305" s="1">
        <v>-1.9502934396730953E-3</v>
      </c>
      <c r="BA305" s="2">
        <v>59.023386917461004</v>
      </c>
      <c r="BB305" s="2">
        <v>-7.832586136899522E-2</v>
      </c>
      <c r="BC305" s="1">
        <v>-1.3252722753079203E-3</v>
      </c>
      <c r="BD305" s="2">
        <v>58.525500129669005</v>
      </c>
      <c r="BE305" s="2">
        <v>-0.57621264916099335</v>
      </c>
      <c r="BF305" s="1">
        <v>-9.7495084671622313E-3</v>
      </c>
      <c r="BG305" s="1"/>
      <c r="BH305" t="s">
        <v>113</v>
      </c>
      <c r="BI305" s="2">
        <v>62.837177152303006</v>
      </c>
      <c r="BJ305" s="2">
        <v>62.770491976113</v>
      </c>
      <c r="BK305" s="2">
        <v>-6.6685176190006246E-2</v>
      </c>
      <c r="BL305" s="1">
        <v>-1.0612376177939465E-3</v>
      </c>
      <c r="BM305" s="2">
        <v>62.837177152303006</v>
      </c>
      <c r="BN305" s="2">
        <v>0</v>
      </c>
      <c r="BO305" s="1">
        <v>0</v>
      </c>
      <c r="BP305" s="2">
        <v>62.837177152303006</v>
      </c>
      <c r="BQ305" s="2">
        <v>0</v>
      </c>
      <c r="BR305" s="1">
        <v>0</v>
      </c>
      <c r="BS305" s="2">
        <v>62.770491976113</v>
      </c>
      <c r="BT305" s="2">
        <v>-6.6685176190006246E-2</v>
      </c>
      <c r="BU305" s="1">
        <v>-1.0612376177939465E-3</v>
      </c>
      <c r="BV305" s="2">
        <v>62.837177152303006</v>
      </c>
      <c r="BW305" s="2">
        <v>0</v>
      </c>
      <c r="BX305" s="1">
        <v>0</v>
      </c>
      <c r="BY305" s="2">
        <v>62.637121623732</v>
      </c>
      <c r="BZ305" s="2">
        <v>-0.20005552857100639</v>
      </c>
      <c r="CA305" s="1">
        <v>-3.183712853397557E-3</v>
      </c>
      <c r="CC305" t="s">
        <v>113</v>
      </c>
      <c r="CE305" s="23">
        <v>59.101712778829999</v>
      </c>
      <c r="CF305" s="23">
        <v>59.594736227967005</v>
      </c>
      <c r="CG305" s="23">
        <v>0.4930234491370058</v>
      </c>
      <c r="CH305" s="24">
        <v>8.3419485824716214E-3</v>
      </c>
      <c r="CI305" s="2">
        <v>62.837177152303006</v>
      </c>
      <c r="CJ305" s="2">
        <v>62.770491976113</v>
      </c>
      <c r="CK305" s="2">
        <v>-6.6685176190006246E-2</v>
      </c>
      <c r="CL305" s="1">
        <v>-1.0612376177939465E-3</v>
      </c>
      <c r="CN305" s="25" t="s">
        <v>113</v>
      </c>
      <c r="CO305" s="27">
        <v>0</v>
      </c>
      <c r="CP305" s="27">
        <v>1.0867039999999999</v>
      </c>
      <c r="CQ305" s="28">
        <f t="shared" si="89"/>
        <v>-1.0683589860929465</v>
      </c>
      <c r="CR305" s="27">
        <f t="shared" si="90"/>
        <v>147.09877135675001</v>
      </c>
      <c r="CU305" s="30">
        <v>171</v>
      </c>
      <c r="CV305" s="30"/>
      <c r="CW305" s="15" t="s">
        <v>113</v>
      </c>
      <c r="CX305" s="33" t="s">
        <v>973</v>
      </c>
      <c r="CY305" s="34" t="s">
        <v>1000</v>
      </c>
      <c r="CZ305" s="34" t="s">
        <v>962</v>
      </c>
      <c r="DA305" s="32"/>
      <c r="DB305" s="32"/>
      <c r="DC305" t="s">
        <v>113</v>
      </c>
      <c r="DD305">
        <v>119489</v>
      </c>
      <c r="DE305" t="s">
        <v>963</v>
      </c>
      <c r="DF305" s="30">
        <v>373</v>
      </c>
      <c r="DG305" s="39" t="s">
        <v>113</v>
      </c>
      <c r="DK305" s="30">
        <v>204</v>
      </c>
      <c r="DL305" s="30"/>
      <c r="DM305" s="32"/>
      <c r="DN305" s="32" t="s">
        <v>113</v>
      </c>
      <c r="DO305" s="41">
        <v>119232</v>
      </c>
    </row>
    <row r="306" spans="1:119" ht="15.75" x14ac:dyDescent="0.25">
      <c r="A306" t="s">
        <v>621</v>
      </c>
      <c r="B306" t="s">
        <v>114</v>
      </c>
      <c r="C306" s="52">
        <v>47.698418991242001</v>
      </c>
      <c r="D306" s="52">
        <v>47.355174795743004</v>
      </c>
      <c r="E306" s="52">
        <v>-0.34324419549899687</v>
      </c>
      <c r="F306" s="53">
        <v>-7.1961335985165588E-3</v>
      </c>
      <c r="G306" s="45">
        <v>48.478188932066999</v>
      </c>
      <c r="H306" s="45">
        <v>48.268784089181999</v>
      </c>
      <c r="I306" s="45">
        <v>-0.20940484288500016</v>
      </c>
      <c r="J306" s="46">
        <v>-4.3195681913456253E-3</v>
      </c>
      <c r="K306" s="47">
        <v>2</v>
      </c>
      <c r="L306" s="55">
        <f t="shared" si="81"/>
        <v>47.486463932066997</v>
      </c>
      <c r="M306" s="55">
        <f t="shared" si="82"/>
        <v>47.277059089181996</v>
      </c>
      <c r="N306" s="55">
        <f t="shared" si="83"/>
        <v>-0.20940484288500016</v>
      </c>
      <c r="O306" s="56">
        <f t="shared" si="84"/>
        <v>-4.4097796623595673E-3</v>
      </c>
      <c r="P306" s="54"/>
      <c r="Q306" s="42">
        <f t="shared" si="85"/>
        <v>518.58508546872076</v>
      </c>
      <c r="R306" s="42">
        <f t="shared" si="86"/>
        <v>514.85327791148973</v>
      </c>
      <c r="S306" s="42">
        <f t="shared" si="87"/>
        <v>516.28067507520268</v>
      </c>
      <c r="T306" s="42">
        <f t="shared" si="88"/>
        <v>514.00399105418683</v>
      </c>
      <c r="AB306" t="s">
        <v>114</v>
      </c>
      <c r="AC306" s="2">
        <v>47.698418991242001</v>
      </c>
      <c r="AD306" s="2">
        <v>47.122343507247002</v>
      </c>
      <c r="AE306" s="2">
        <v>-0.57607548399499819</v>
      </c>
      <c r="AF306" s="1">
        <v>-1.2077454477071295E-2</v>
      </c>
      <c r="AG306" s="2">
        <v>48.478188932066999</v>
      </c>
      <c r="AH306" s="2">
        <v>48.394694493692</v>
      </c>
      <c r="AI306" s="2">
        <v>-8.3494438374998481E-2</v>
      </c>
      <c r="AJ306" s="1">
        <v>-1.7223093563169228E-3</v>
      </c>
      <c r="AM306" t="s">
        <v>114</v>
      </c>
      <c r="AN306" s="2">
        <v>47.698418991242001</v>
      </c>
      <c r="AO306" s="2">
        <v>47.422467645758005</v>
      </c>
      <c r="AP306" s="2">
        <v>-0.27595134548399614</v>
      </c>
      <c r="AQ306" s="1">
        <v>-5.7853352651932571E-3</v>
      </c>
      <c r="AR306" s="2">
        <v>47.664808197433999</v>
      </c>
      <c r="AS306" s="2">
        <v>-3.3610793808001915E-2</v>
      </c>
      <c r="AT306" s="1">
        <v>-7.0465215658769024E-4</v>
      </c>
      <c r="AU306" s="2">
        <v>47.707532496455002</v>
      </c>
      <c r="AV306" s="2">
        <v>9.1135052130013605E-3</v>
      </c>
      <c r="AW306" s="1">
        <v>1.9106514232001504E-4</v>
      </c>
      <c r="AX306" s="2">
        <v>47.581661643303995</v>
      </c>
      <c r="AY306" s="2">
        <v>-0.1167573479380053</v>
      </c>
      <c r="AZ306" s="1">
        <v>-2.4478242760927432E-3</v>
      </c>
      <c r="BA306" s="2">
        <v>47.629185278260003</v>
      </c>
      <c r="BB306" s="2">
        <v>-6.9233712981997542E-2</v>
      </c>
      <c r="BC306" s="1">
        <v>-1.4514886330867628E-3</v>
      </c>
      <c r="BD306" s="2">
        <v>47.138970809109004</v>
      </c>
      <c r="BE306" s="2">
        <v>-0.55944818213299641</v>
      </c>
      <c r="BF306" s="1">
        <v>-1.1728862171211959E-2</v>
      </c>
      <c r="BG306" s="1"/>
      <c r="BH306" t="s">
        <v>114</v>
      </c>
      <c r="BI306" s="2">
        <v>48.478188932066999</v>
      </c>
      <c r="BJ306" s="2">
        <v>48.362984261904998</v>
      </c>
      <c r="BK306" s="2">
        <v>-0.11520467016200087</v>
      </c>
      <c r="BL306" s="1">
        <v>-2.3764227315388863E-3</v>
      </c>
      <c r="BM306" s="2">
        <v>48.468166612946007</v>
      </c>
      <c r="BN306" s="2">
        <v>-1.0022319120992051E-2</v>
      </c>
      <c r="BO306" s="1">
        <v>-2.0673872811206775E-4</v>
      </c>
      <c r="BP306" s="2">
        <v>48.480764361249996</v>
      </c>
      <c r="BQ306" s="2">
        <v>2.5754291829969134E-3</v>
      </c>
      <c r="BR306" s="1">
        <v>5.3125523864059557E-5</v>
      </c>
      <c r="BS306" s="2">
        <v>48.406712104440999</v>
      </c>
      <c r="BT306" s="2">
        <v>-7.1476827626000272E-2</v>
      </c>
      <c r="BU306" s="1">
        <v>-1.4744120851164946E-3</v>
      </c>
      <c r="BV306" s="2">
        <v>48.457880750108004</v>
      </c>
      <c r="BW306" s="2">
        <v>-2.0308181958995419E-2</v>
      </c>
      <c r="BX306" s="1">
        <v>-4.189137920860346E-4</v>
      </c>
      <c r="BY306" s="2">
        <v>48.239444593602997</v>
      </c>
      <c r="BZ306" s="2">
        <v>-0.23874433846400223</v>
      </c>
      <c r="CA306" s="1">
        <v>-4.9247784152695387E-3</v>
      </c>
      <c r="CC306" t="s">
        <v>114</v>
      </c>
      <c r="CE306" s="23">
        <v>47.698418991242001</v>
      </c>
      <c r="CF306" s="23">
        <v>48.290753737453997</v>
      </c>
      <c r="CG306" s="23">
        <v>0.59233474621199633</v>
      </c>
      <c r="CH306" s="24">
        <v>1.2418330811357837E-2</v>
      </c>
      <c r="CI306" s="2">
        <v>48.478188932066999</v>
      </c>
      <c r="CJ306" s="2">
        <v>48.608001557834001</v>
      </c>
      <c r="CK306" s="2">
        <v>0.12981262576700203</v>
      </c>
      <c r="CL306" s="1">
        <v>2.6777532046197072E-3</v>
      </c>
      <c r="CN306" s="25" t="s">
        <v>114</v>
      </c>
      <c r="CO306" s="27">
        <v>0</v>
      </c>
      <c r="CP306" s="27">
        <v>0.99172499999999997</v>
      </c>
      <c r="CQ306" s="28">
        <f t="shared" si="89"/>
        <v>-0.97671295979236183</v>
      </c>
      <c r="CR306" s="27">
        <f t="shared" si="90"/>
        <v>645.52797749589809</v>
      </c>
      <c r="CU306" s="30">
        <v>172</v>
      </c>
      <c r="CV306" s="30"/>
      <c r="CW306" s="15" t="s">
        <v>114</v>
      </c>
      <c r="CX306" s="33" t="s">
        <v>973</v>
      </c>
      <c r="CY306" s="34" t="s">
        <v>1001</v>
      </c>
      <c r="CZ306" s="34" t="s">
        <v>962</v>
      </c>
      <c r="DA306" s="32"/>
      <c r="DB306" s="32"/>
      <c r="DC306" t="s">
        <v>114</v>
      </c>
      <c r="DD306">
        <v>91978</v>
      </c>
      <c r="DE306" t="s">
        <v>963</v>
      </c>
      <c r="DF306" s="30">
        <v>374</v>
      </c>
      <c r="DG306" s="39" t="s">
        <v>114</v>
      </c>
      <c r="DK306" s="30">
        <v>205</v>
      </c>
      <c r="DL306" s="30"/>
      <c r="DM306" s="32"/>
      <c r="DN306" s="32" t="s">
        <v>114</v>
      </c>
      <c r="DO306" s="41">
        <v>91659</v>
      </c>
    </row>
    <row r="307" spans="1:119" ht="15.75" x14ac:dyDescent="0.25">
      <c r="A307" t="s">
        <v>622</v>
      </c>
      <c r="B307" t="s">
        <v>117</v>
      </c>
      <c r="C307" s="52">
        <v>148.10270219953799</v>
      </c>
      <c r="D307" s="52">
        <v>148.173529020393</v>
      </c>
      <c r="E307" s="52">
        <v>7.0826820855018013E-2</v>
      </c>
      <c r="F307" s="53">
        <v>4.7822774198672902E-4</v>
      </c>
      <c r="G307" s="45">
        <v>146.945656821163</v>
      </c>
      <c r="H307" s="45">
        <v>146.58519206114499</v>
      </c>
      <c r="I307" s="45">
        <v>-0.36046476001800443</v>
      </c>
      <c r="J307" s="46">
        <v>-2.4530480710750111E-3</v>
      </c>
      <c r="K307" s="47">
        <v>1</v>
      </c>
      <c r="L307" s="55">
        <f t="shared" si="81"/>
        <v>145.017150821163</v>
      </c>
      <c r="M307" s="55">
        <f t="shared" si="82"/>
        <v>144.656686061145</v>
      </c>
      <c r="N307" s="55">
        <f t="shared" si="83"/>
        <v>-0.36046476001800443</v>
      </c>
      <c r="O307" s="56">
        <f t="shared" si="84"/>
        <v>-2.4856698533715794E-3</v>
      </c>
      <c r="P307" s="54"/>
      <c r="Q307" s="42">
        <f t="shared" si="85"/>
        <v>545.84981921878921</v>
      </c>
      <c r="R307" s="42">
        <f t="shared" si="86"/>
        <v>546.11085974529806</v>
      </c>
      <c r="S307" s="42">
        <f t="shared" si="87"/>
        <v>534.4776589741565</v>
      </c>
      <c r="T307" s="42">
        <f t="shared" si="88"/>
        <v>533.14912396994384</v>
      </c>
      <c r="AB307" t="s">
        <v>117</v>
      </c>
      <c r="AC307" s="2">
        <v>148.10270219953799</v>
      </c>
      <c r="AD307" s="2">
        <v>146.463765172704</v>
      </c>
      <c r="AE307" s="2">
        <v>-1.638937026833986</v>
      </c>
      <c r="AF307" s="1">
        <v>-1.1066219606350293E-2</v>
      </c>
      <c r="AG307" s="2">
        <v>146.945656821163</v>
      </c>
      <c r="AH307" s="2">
        <v>146.47830426815301</v>
      </c>
      <c r="AI307" s="2">
        <v>-0.46735255300998801</v>
      </c>
      <c r="AJ307" s="1">
        <v>-3.1804448196707798E-3</v>
      </c>
      <c r="AM307" t="s">
        <v>117</v>
      </c>
      <c r="AN307" s="2">
        <v>148.10270219953799</v>
      </c>
      <c r="AO307" s="2">
        <v>146.91967939001398</v>
      </c>
      <c r="AP307" s="2">
        <v>-1.1830228095240045</v>
      </c>
      <c r="AQ307" s="1">
        <v>-7.9878543197012316E-3</v>
      </c>
      <c r="AR307" s="2">
        <v>147.92146967120001</v>
      </c>
      <c r="AS307" s="2">
        <v>-0.1812325283379721</v>
      </c>
      <c r="AT307" s="1">
        <v>-1.2236949471306638E-3</v>
      </c>
      <c r="AU307" s="2">
        <v>148.13544978363799</v>
      </c>
      <c r="AV307" s="2">
        <v>3.2747584100007998E-2</v>
      </c>
      <c r="AW307" s="1">
        <v>2.2111402164619085E-4</v>
      </c>
      <c r="AX307" s="2">
        <v>147.55723218267499</v>
      </c>
      <c r="AY307" s="2">
        <v>-0.54547001686299268</v>
      </c>
      <c r="AZ307" s="1">
        <v>-3.6830524275518204E-3</v>
      </c>
      <c r="BA307" s="2">
        <v>147.823122513117</v>
      </c>
      <c r="BB307" s="2">
        <v>-0.27957968642098763</v>
      </c>
      <c r="BC307" s="1">
        <v>-1.8877419673566211E-3</v>
      </c>
      <c r="BD307" s="2">
        <v>145.649670672068</v>
      </c>
      <c r="BE307" s="2">
        <v>-2.4530315274699888</v>
      </c>
      <c r="BF307" s="1">
        <v>-1.6563043692241566E-2</v>
      </c>
      <c r="BG307" s="1"/>
      <c r="BH307" t="s">
        <v>117</v>
      </c>
      <c r="BI307" s="2">
        <v>146.945656821163</v>
      </c>
      <c r="BJ307" s="2">
        <v>146.495557374068</v>
      </c>
      <c r="BK307" s="2">
        <v>-0.45009944709499905</v>
      </c>
      <c r="BL307" s="1">
        <v>-3.0630333473740073E-3</v>
      </c>
      <c r="BM307" s="2">
        <v>146.88619776028099</v>
      </c>
      <c r="BN307" s="2">
        <v>-5.9459060882005588E-2</v>
      </c>
      <c r="BO307" s="1">
        <v>-4.0463299268769093E-4</v>
      </c>
      <c r="BP307" s="2">
        <v>146.95491047944799</v>
      </c>
      <c r="BQ307" s="2">
        <v>9.2536582849902516E-3</v>
      </c>
      <c r="BR307" s="1">
        <v>6.2973336437239608E-5</v>
      </c>
      <c r="BS307" s="2">
        <v>146.65709154710501</v>
      </c>
      <c r="BT307" s="2">
        <v>-0.28856527405798715</v>
      </c>
      <c r="BU307" s="1">
        <v>-1.9637550391106776E-3</v>
      </c>
      <c r="BV307" s="2">
        <v>146.85344529547598</v>
      </c>
      <c r="BW307" s="2">
        <v>-9.2211525687019957E-2</v>
      </c>
      <c r="BX307" s="1">
        <v>-6.2752127338641921E-4</v>
      </c>
      <c r="BY307" s="2">
        <v>145.91194044356098</v>
      </c>
      <c r="BZ307" s="2">
        <v>-1.0337163776020191</v>
      </c>
      <c r="CA307" s="1">
        <v>-7.0346847941214147E-3</v>
      </c>
      <c r="CC307" t="s">
        <v>117</v>
      </c>
      <c r="CE307" s="23">
        <v>148.10270219953799</v>
      </c>
      <c r="CF307" s="23">
        <v>151.41362993431898</v>
      </c>
      <c r="CG307" s="23">
        <v>3.3109277347809893</v>
      </c>
      <c r="CH307" s="24">
        <v>2.2355620023193055E-2</v>
      </c>
      <c r="CI307" s="2">
        <v>146.945656821163</v>
      </c>
      <c r="CJ307" s="2">
        <v>147.76614722149398</v>
      </c>
      <c r="CK307" s="2">
        <v>0.82049040033098208</v>
      </c>
      <c r="CL307" s="1">
        <v>5.5836315144008782E-3</v>
      </c>
      <c r="CN307" s="25" t="s">
        <v>117</v>
      </c>
      <c r="CO307" s="27">
        <v>0</v>
      </c>
      <c r="CP307" s="27">
        <v>1.9285060000000001</v>
      </c>
      <c r="CQ307" s="28">
        <f t="shared" si="89"/>
        <v>-1.9078694664538594</v>
      </c>
      <c r="CR307" s="27">
        <f t="shared" si="90"/>
        <v>147.14531663521902</v>
      </c>
      <c r="CU307" s="30">
        <v>176</v>
      </c>
      <c r="CV307" s="30"/>
      <c r="CW307" s="15" t="s">
        <v>1007</v>
      </c>
      <c r="CX307" s="33" t="s">
        <v>971</v>
      </c>
      <c r="CY307" s="34" t="s">
        <v>1008</v>
      </c>
      <c r="CZ307" s="34" t="s">
        <v>962</v>
      </c>
      <c r="DA307" s="32"/>
      <c r="DB307" s="32"/>
      <c r="DC307" t="s">
        <v>117</v>
      </c>
      <c r="DD307">
        <v>271325</v>
      </c>
      <c r="DE307" t="s">
        <v>963</v>
      </c>
      <c r="DF307" s="30">
        <v>375</v>
      </c>
      <c r="DG307" s="39" t="s">
        <v>117</v>
      </c>
      <c r="DK307" s="30">
        <v>208</v>
      </c>
      <c r="DL307" s="30"/>
      <c r="DM307" s="32"/>
      <c r="DN307" s="32" t="s">
        <v>117</v>
      </c>
      <c r="DO307" s="41">
        <v>268777</v>
      </c>
    </row>
    <row r="308" spans="1:119" ht="15.75" x14ac:dyDescent="0.25">
      <c r="A308" t="s">
        <v>623</v>
      </c>
      <c r="B308" t="s">
        <v>118</v>
      </c>
      <c r="C308" s="52">
        <v>183.28737488583698</v>
      </c>
      <c r="D308" s="52">
        <v>184.20451971479301</v>
      </c>
      <c r="E308" s="52">
        <v>0.917144828956026</v>
      </c>
      <c r="F308" s="53">
        <v>5.0038625384169642E-3</v>
      </c>
      <c r="G308" s="45">
        <v>179.712613328358</v>
      </c>
      <c r="H308" s="45">
        <v>179.47191645562299</v>
      </c>
      <c r="I308" s="45">
        <v>-0.24069687273501472</v>
      </c>
      <c r="J308" s="46">
        <v>-1.3393432340513052E-3</v>
      </c>
      <c r="K308" s="47">
        <v>1</v>
      </c>
      <c r="L308" s="55">
        <f t="shared" si="81"/>
        <v>177.370362328358</v>
      </c>
      <c r="M308" s="55">
        <f t="shared" si="82"/>
        <v>177.12966545562298</v>
      </c>
      <c r="N308" s="55">
        <f t="shared" si="83"/>
        <v>-0.24069687273501472</v>
      </c>
      <c r="O308" s="56">
        <f t="shared" si="84"/>
        <v>-1.3570298305498362E-3</v>
      </c>
      <c r="P308" s="54"/>
      <c r="Q308" s="42">
        <f t="shared" si="85"/>
        <v>574.16539760743854</v>
      </c>
      <c r="R308" s="42">
        <f t="shared" si="86"/>
        <v>577.03844233138182</v>
      </c>
      <c r="S308" s="42">
        <f t="shared" si="87"/>
        <v>555.62978450353978</v>
      </c>
      <c r="T308" s="42">
        <f t="shared" si="88"/>
        <v>554.87577831122655</v>
      </c>
      <c r="AB308" t="s">
        <v>118</v>
      </c>
      <c r="AC308" s="2">
        <v>183.28737488583698</v>
      </c>
      <c r="AD308" s="2">
        <v>181.45970709159201</v>
      </c>
      <c r="AE308" s="2">
        <v>-1.8276677942449737</v>
      </c>
      <c r="AF308" s="1">
        <v>-9.9715967637343337E-3</v>
      </c>
      <c r="AG308" s="2">
        <v>179.712613328358</v>
      </c>
      <c r="AH308" s="2">
        <v>179.186014808246</v>
      </c>
      <c r="AI308" s="2">
        <v>-0.52659852011200314</v>
      </c>
      <c r="AJ308" s="1">
        <v>-2.930225710700896E-3</v>
      </c>
      <c r="AM308" t="s">
        <v>118</v>
      </c>
      <c r="AN308" s="2">
        <v>183.28737488583698</v>
      </c>
      <c r="AO308" s="2">
        <v>182.134095981483</v>
      </c>
      <c r="AP308" s="2">
        <v>-1.1532789043539822</v>
      </c>
      <c r="AQ308" s="1">
        <v>-6.2921895470013549E-3</v>
      </c>
      <c r="AR308" s="2">
        <v>183.10609137848499</v>
      </c>
      <c r="AS308" s="2">
        <v>-0.18128350735199206</v>
      </c>
      <c r="AT308" s="1">
        <v>-9.890670727588681E-4</v>
      </c>
      <c r="AU308" s="2">
        <v>183.339987373436</v>
      </c>
      <c r="AV308" s="2">
        <v>5.2612487599020596E-2</v>
      </c>
      <c r="AW308" s="1">
        <v>2.8704916327047071E-4</v>
      </c>
      <c r="AX308" s="2">
        <v>182.583469702348</v>
      </c>
      <c r="AY308" s="2">
        <v>-0.70390518348898468</v>
      </c>
      <c r="AZ308" s="1">
        <v>-3.8404455512957261E-3</v>
      </c>
      <c r="BA308" s="2">
        <v>182.92784124715303</v>
      </c>
      <c r="BB308" s="2">
        <v>-0.35953363868395627</v>
      </c>
      <c r="BC308" s="1">
        <v>-1.9615843093824473E-3</v>
      </c>
      <c r="BD308" s="2">
        <v>180.559946224854</v>
      </c>
      <c r="BE308" s="2">
        <v>-2.7274286609829801</v>
      </c>
      <c r="BF308" s="1">
        <v>-1.4880613913979596E-2</v>
      </c>
      <c r="BG308" s="1"/>
      <c r="BH308" t="s">
        <v>118</v>
      </c>
      <c r="BI308" s="2">
        <v>179.712613328358</v>
      </c>
      <c r="BJ308" s="2">
        <v>179.24136683669002</v>
      </c>
      <c r="BK308" s="2">
        <v>-0.47124649166798349</v>
      </c>
      <c r="BL308" s="1">
        <v>-2.6222226862115442E-3</v>
      </c>
      <c r="BM308" s="2">
        <v>179.64524348848502</v>
      </c>
      <c r="BN308" s="2">
        <v>-6.7369839872981174E-2</v>
      </c>
      <c r="BO308" s="1">
        <v>-3.7487541149873455E-4</v>
      </c>
      <c r="BP308" s="2">
        <v>179.72748005386902</v>
      </c>
      <c r="BQ308" s="2">
        <v>1.4866725511012646E-2</v>
      </c>
      <c r="BR308" s="1">
        <v>8.2724997626344859E-5</v>
      </c>
      <c r="BS308" s="2">
        <v>179.33258765062001</v>
      </c>
      <c r="BT308" s="2">
        <v>-0.38002567773799001</v>
      </c>
      <c r="BU308" s="1">
        <v>-2.1146299678121887E-3</v>
      </c>
      <c r="BV308" s="2">
        <v>179.58511217827902</v>
      </c>
      <c r="BW308" s="2">
        <v>-0.12750115007898444</v>
      </c>
      <c r="BX308" s="1">
        <v>-7.0947246115676637E-4</v>
      </c>
      <c r="BY308" s="2">
        <v>178.51853282037999</v>
      </c>
      <c r="BZ308" s="2">
        <v>-1.1940805079780148</v>
      </c>
      <c r="CA308" s="1">
        <v>-6.6443889822929486E-3</v>
      </c>
      <c r="CC308" t="s">
        <v>118</v>
      </c>
      <c r="CE308" s="23">
        <v>183.28737488583698</v>
      </c>
      <c r="CF308" s="23">
        <v>188.03162208883802</v>
      </c>
      <c r="CG308" s="23">
        <v>4.7442472030010379</v>
      </c>
      <c r="CH308" s="24">
        <v>2.5884200730989008E-2</v>
      </c>
      <c r="CI308" s="2">
        <v>179.712613328358</v>
      </c>
      <c r="CJ308" s="2">
        <v>180.911329646887</v>
      </c>
      <c r="CK308" s="2">
        <v>1.1987163185289944</v>
      </c>
      <c r="CL308" s="1">
        <v>6.6701846705594665E-3</v>
      </c>
      <c r="CN308" s="25" t="s">
        <v>118</v>
      </c>
      <c r="CO308" s="27">
        <v>0</v>
      </c>
      <c r="CP308" s="27">
        <v>2.3422510000000001</v>
      </c>
      <c r="CQ308" s="28">
        <f t="shared" si="89"/>
        <v>-2.3303198880792362</v>
      </c>
      <c r="CR308" s="27">
        <f t="shared" si="90"/>
        <v>119.390147273145</v>
      </c>
      <c r="CU308" s="30">
        <v>177</v>
      </c>
      <c r="CV308" s="30"/>
      <c r="CW308" s="15" t="s">
        <v>118</v>
      </c>
      <c r="CX308" s="33" t="s">
        <v>971</v>
      </c>
      <c r="CY308" s="34" t="s">
        <v>1009</v>
      </c>
      <c r="CZ308" s="34" t="s">
        <v>962</v>
      </c>
      <c r="DA308" s="32"/>
      <c r="DB308" s="32"/>
      <c r="DC308" t="s">
        <v>118</v>
      </c>
      <c r="DD308">
        <v>319224</v>
      </c>
      <c r="DE308" t="s">
        <v>963</v>
      </c>
      <c r="DF308" s="30">
        <v>376</v>
      </c>
      <c r="DG308" s="39" t="s">
        <v>118</v>
      </c>
      <c r="DK308" s="30">
        <v>209</v>
      </c>
      <c r="DL308" s="30"/>
      <c r="DM308" s="32"/>
      <c r="DN308" s="32" t="s">
        <v>118</v>
      </c>
      <c r="DO308" s="41">
        <v>315434</v>
      </c>
    </row>
    <row r="309" spans="1:119" ht="15.75" x14ac:dyDescent="0.25">
      <c r="A309" t="s">
        <v>624</v>
      </c>
      <c r="B309" t="s">
        <v>119</v>
      </c>
      <c r="C309" s="52">
        <v>86.376649326459997</v>
      </c>
      <c r="D309" s="52">
        <v>86.049419667095009</v>
      </c>
      <c r="E309" s="52">
        <v>-0.32722965936498838</v>
      </c>
      <c r="F309" s="53">
        <v>-3.7884041800258536E-3</v>
      </c>
      <c r="G309" s="45">
        <v>86.176320155572995</v>
      </c>
      <c r="H309" s="45">
        <v>85.865721223556989</v>
      </c>
      <c r="I309" s="45">
        <v>-0.3105989320160063</v>
      </c>
      <c r="J309" s="46">
        <v>-3.6042259805859206E-3</v>
      </c>
      <c r="K309" s="47">
        <v>1</v>
      </c>
      <c r="L309" s="55">
        <f t="shared" si="81"/>
        <v>84.602671155572992</v>
      </c>
      <c r="M309" s="55">
        <f t="shared" si="82"/>
        <v>84.292072223556985</v>
      </c>
      <c r="N309" s="55">
        <f t="shared" si="83"/>
        <v>-0.3105989320160063</v>
      </c>
      <c r="O309" s="56">
        <f t="shared" si="84"/>
        <v>-3.6712662587787145E-3</v>
      </c>
      <c r="P309" s="54"/>
      <c r="Q309" s="42">
        <f t="shared" si="85"/>
        <v>435.62307069420979</v>
      </c>
      <c r="R309" s="42">
        <f t="shared" si="86"/>
        <v>433.97275443227613</v>
      </c>
      <c r="S309" s="42">
        <f t="shared" si="87"/>
        <v>426.67637243522137</v>
      </c>
      <c r="T309" s="42">
        <f t="shared" si="88"/>
        <v>425.10992986568181</v>
      </c>
      <c r="AB309" t="s">
        <v>119</v>
      </c>
      <c r="AC309" s="2">
        <v>86.376649326459997</v>
      </c>
      <c r="AD309" s="2">
        <v>85.195158667402993</v>
      </c>
      <c r="AE309" s="2">
        <v>-1.1814906590570047</v>
      </c>
      <c r="AF309" s="1">
        <v>-1.3678357151729378E-2</v>
      </c>
      <c r="AG309" s="2">
        <v>86.176320155572995</v>
      </c>
      <c r="AH309" s="2">
        <v>85.840398422014999</v>
      </c>
      <c r="AI309" s="2">
        <v>-0.33592173355799559</v>
      </c>
      <c r="AJ309" s="1">
        <v>-3.8980747025582022E-3</v>
      </c>
      <c r="AM309" t="s">
        <v>119</v>
      </c>
      <c r="AN309" s="2">
        <v>86.376649326459997</v>
      </c>
      <c r="AO309" s="2">
        <v>85.585111801695007</v>
      </c>
      <c r="AP309" s="2">
        <v>-0.79153752476499051</v>
      </c>
      <c r="AQ309" s="1">
        <v>-9.1637905723036261E-3</v>
      </c>
      <c r="AR309" s="2">
        <v>86.283672153891999</v>
      </c>
      <c r="AS309" s="2">
        <v>-9.2977172567998423E-2</v>
      </c>
      <c r="AT309" s="1">
        <v>-1.0764155971898354E-3</v>
      </c>
      <c r="AU309" s="2">
        <v>86.376078318366012</v>
      </c>
      <c r="AV309" s="2">
        <v>-5.7100809398491492E-4</v>
      </c>
      <c r="AW309" s="1">
        <v>-6.6106765941660164E-6</v>
      </c>
      <c r="AX309" s="2">
        <v>85.921944114167005</v>
      </c>
      <c r="AY309" s="2">
        <v>-0.45470521229299266</v>
      </c>
      <c r="AZ309" s="1">
        <v>-5.2642145283320401E-3</v>
      </c>
      <c r="BA309" s="2">
        <v>86.189223481094999</v>
      </c>
      <c r="BB309" s="2">
        <v>-0.18742584536499862</v>
      </c>
      <c r="BC309" s="1">
        <v>-2.1698670511821295E-3</v>
      </c>
      <c r="BD309" s="2">
        <v>84.668934097105989</v>
      </c>
      <c r="BE309" s="2">
        <v>-1.7077152293540081</v>
      </c>
      <c r="BF309" s="1">
        <v>-1.9770565803029813E-2</v>
      </c>
      <c r="BG309" s="1"/>
      <c r="BH309" t="s">
        <v>119</v>
      </c>
      <c r="BI309" s="2">
        <v>86.176320155572995</v>
      </c>
      <c r="BJ309" s="2">
        <v>85.885263243392998</v>
      </c>
      <c r="BK309" s="2">
        <v>-0.29105691217999663</v>
      </c>
      <c r="BL309" s="1">
        <v>-3.3774581190581746E-3</v>
      </c>
      <c r="BM309" s="2">
        <v>86.145283367358005</v>
      </c>
      <c r="BN309" s="2">
        <v>-3.1036788214990452E-2</v>
      </c>
      <c r="BO309" s="1">
        <v>-3.6015448511795515E-4</v>
      </c>
      <c r="BP309" s="2">
        <v>86.176158300457999</v>
      </c>
      <c r="BQ309" s="2">
        <v>-1.6185511499600125E-4</v>
      </c>
      <c r="BR309" s="1">
        <v>-1.8781855004229271E-6</v>
      </c>
      <c r="BS309" s="2">
        <v>85.970411715783001</v>
      </c>
      <c r="BT309" s="2">
        <v>-0.20590843978999374</v>
      </c>
      <c r="BU309" s="1">
        <v>-2.3893853835748602E-3</v>
      </c>
      <c r="BV309" s="2">
        <v>86.115850773398989</v>
      </c>
      <c r="BW309" s="2">
        <v>-6.0469382174005659E-2</v>
      </c>
      <c r="BX309" s="1">
        <v>-7.0169371429229131E-4</v>
      </c>
      <c r="BY309" s="2">
        <v>85.495902059504999</v>
      </c>
      <c r="BZ309" s="2">
        <v>-0.68041809606799575</v>
      </c>
      <c r="CA309" s="1">
        <v>-7.8956503925863373E-3</v>
      </c>
      <c r="CC309" t="s">
        <v>119</v>
      </c>
      <c r="CE309" s="23">
        <v>86.376649326459997</v>
      </c>
      <c r="CF309" s="23">
        <v>88.383527870682997</v>
      </c>
      <c r="CG309" s="23">
        <v>2.0068785442229995</v>
      </c>
      <c r="CH309" s="24">
        <v>2.3234040216563792E-2</v>
      </c>
      <c r="CI309" s="2">
        <v>86.176320155572995</v>
      </c>
      <c r="CJ309" s="2">
        <v>86.676242814646997</v>
      </c>
      <c r="CK309" s="2">
        <v>0.49992265907400224</v>
      </c>
      <c r="CL309" s="1">
        <v>5.8011604367823825E-3</v>
      </c>
      <c r="CN309" s="25" t="s">
        <v>119</v>
      </c>
      <c r="CO309" s="27">
        <v>0</v>
      </c>
      <c r="CP309" s="27">
        <v>1.5736490000000001</v>
      </c>
      <c r="CQ309" s="28">
        <f t="shared" si="89"/>
        <v>-1.5598402387763881</v>
      </c>
      <c r="CR309" s="27">
        <f t="shared" si="90"/>
        <v>174.53109695813902</v>
      </c>
      <c r="CU309" s="30">
        <v>178</v>
      </c>
      <c r="CV309" s="30"/>
      <c r="CW309" s="15" t="s">
        <v>119</v>
      </c>
      <c r="CX309" s="33" t="s">
        <v>973</v>
      </c>
      <c r="CY309" s="34" t="s">
        <v>1010</v>
      </c>
      <c r="CZ309" s="34" t="s">
        <v>962</v>
      </c>
      <c r="DA309" s="32"/>
      <c r="DB309" s="32"/>
      <c r="DC309" t="s">
        <v>119</v>
      </c>
      <c r="DD309">
        <v>198283</v>
      </c>
      <c r="DE309" t="s">
        <v>963</v>
      </c>
      <c r="DF309" s="30">
        <v>377</v>
      </c>
      <c r="DG309" s="39" t="s">
        <v>119</v>
      </c>
      <c r="DK309" s="30">
        <v>210</v>
      </c>
      <c r="DL309" s="30"/>
      <c r="DM309" s="32"/>
      <c r="DN309" s="32" t="s">
        <v>119</v>
      </c>
      <c r="DO309" s="41">
        <v>196289</v>
      </c>
    </row>
    <row r="310" spans="1:119" ht="15.75" x14ac:dyDescent="0.25">
      <c r="A310" t="s">
        <v>625</v>
      </c>
      <c r="B310" t="s">
        <v>120</v>
      </c>
      <c r="C310" s="52">
        <v>80.579783664565994</v>
      </c>
      <c r="D310" s="52">
        <v>78.686853634387006</v>
      </c>
      <c r="E310" s="52">
        <v>-1.892930030178988</v>
      </c>
      <c r="F310" s="53">
        <v>-2.3491376423381755E-2</v>
      </c>
      <c r="G310" s="45">
        <v>80.743178595486995</v>
      </c>
      <c r="H310" s="45">
        <v>80.009430631724996</v>
      </c>
      <c r="I310" s="45">
        <v>-0.73374796376199924</v>
      </c>
      <c r="J310" s="46">
        <v>-9.0874297559919298E-3</v>
      </c>
      <c r="K310" s="47">
        <v>3</v>
      </c>
      <c r="L310" s="55">
        <f t="shared" si="81"/>
        <v>78.280105595487001</v>
      </c>
      <c r="M310" s="55">
        <f t="shared" si="82"/>
        <v>77.546357631725002</v>
      </c>
      <c r="N310" s="55">
        <f t="shared" si="83"/>
        <v>-0.73374796376199924</v>
      </c>
      <c r="O310" s="56">
        <f t="shared" si="84"/>
        <v>-9.3733645117144715E-3</v>
      </c>
      <c r="P310" s="54"/>
      <c r="Q310" s="42">
        <f t="shared" si="85"/>
        <v>312.85222629070716</v>
      </c>
      <c r="R310" s="42">
        <f t="shared" si="86"/>
        <v>305.50289687801916</v>
      </c>
      <c r="S310" s="42">
        <f t="shared" si="87"/>
        <v>303.92369147782887</v>
      </c>
      <c r="T310" s="42">
        <f t="shared" si="88"/>
        <v>301.07490393386138</v>
      </c>
      <c r="AB310" t="s">
        <v>120</v>
      </c>
      <c r="AC310" s="2">
        <v>80.579783664565994</v>
      </c>
      <c r="AD310" s="2">
        <v>79.510786055691</v>
      </c>
      <c r="AE310" s="2">
        <v>-1.0689976088749944</v>
      </c>
      <c r="AF310" s="1">
        <v>-1.3266325128458659E-2</v>
      </c>
      <c r="AG310" s="2">
        <v>80.743178595486995</v>
      </c>
      <c r="AH310" s="2">
        <v>80.437718182436996</v>
      </c>
      <c r="AI310" s="2">
        <v>-0.3054604130499996</v>
      </c>
      <c r="AJ310" s="1">
        <v>-3.7831110734482874E-3</v>
      </c>
      <c r="AM310" t="s">
        <v>120</v>
      </c>
      <c r="AN310" s="2">
        <v>80.579783664565994</v>
      </c>
      <c r="AO310" s="2">
        <v>79.903610459396006</v>
      </c>
      <c r="AP310" s="2">
        <v>-0.67617320516998802</v>
      </c>
      <c r="AQ310" s="1">
        <v>-8.3913504655799571E-3</v>
      </c>
      <c r="AR310" s="2">
        <v>80.502728318945003</v>
      </c>
      <c r="AS310" s="2">
        <v>-7.7055345620991034E-2</v>
      </c>
      <c r="AT310" s="1">
        <v>-9.5626151022883935E-4</v>
      </c>
      <c r="AU310" s="2">
        <v>80.546572500772996</v>
      </c>
      <c r="AV310" s="2">
        <v>-3.3211163792998377E-2</v>
      </c>
      <c r="AW310" s="1">
        <v>-4.1215255592207047E-4</v>
      </c>
      <c r="AX310" s="2">
        <v>80.168954546747003</v>
      </c>
      <c r="AY310" s="2">
        <v>-0.41082911781899156</v>
      </c>
      <c r="AZ310" s="1">
        <v>-5.0984142564737215E-3</v>
      </c>
      <c r="BA310" s="2">
        <v>80.432759565439</v>
      </c>
      <c r="BB310" s="2">
        <v>-0.14702409912699466</v>
      </c>
      <c r="BC310" s="1">
        <v>-1.8245779827235596E-3</v>
      </c>
      <c r="BD310" s="2">
        <v>79.091032003007001</v>
      </c>
      <c r="BE310" s="2">
        <v>-1.4887516615589931</v>
      </c>
      <c r="BF310" s="1">
        <v>-1.8475498367634041E-2</v>
      </c>
      <c r="BG310" s="1"/>
      <c r="BH310" t="s">
        <v>120</v>
      </c>
      <c r="BI310" s="2">
        <v>80.743178595486995</v>
      </c>
      <c r="BJ310" s="2">
        <v>80.48733431103399</v>
      </c>
      <c r="BK310" s="2">
        <v>-0.25584428445300489</v>
      </c>
      <c r="BL310" s="1">
        <v>-3.1686179427583851E-3</v>
      </c>
      <c r="BM310" s="2">
        <v>80.715143393226001</v>
      </c>
      <c r="BN310" s="2">
        <v>-2.8035202260994652E-2</v>
      </c>
      <c r="BO310" s="1">
        <v>-3.4721449847110222E-4</v>
      </c>
      <c r="BP310" s="2">
        <v>80.733792448992006</v>
      </c>
      <c r="BQ310" s="2">
        <v>-9.386146494989589E-3</v>
      </c>
      <c r="BR310" s="1">
        <v>-1.1624692832583398E-4</v>
      </c>
      <c r="BS310" s="2">
        <v>80.548866589668009</v>
      </c>
      <c r="BT310" s="2">
        <v>-0.19431200581898622</v>
      </c>
      <c r="BU310" s="1">
        <v>-2.406543923573588E-3</v>
      </c>
      <c r="BV310" s="2">
        <v>80.691588521854001</v>
      </c>
      <c r="BW310" s="2">
        <v>-5.1590073632993949E-2</v>
      </c>
      <c r="BX310" s="1">
        <v>-6.3894033564684913E-4</v>
      </c>
      <c r="BY310" s="2">
        <v>80.133311795319997</v>
      </c>
      <c r="BZ310" s="2">
        <v>-0.60986680016699779</v>
      </c>
      <c r="CA310" s="1">
        <v>-7.553168091416769E-3</v>
      </c>
      <c r="CC310" t="s">
        <v>120</v>
      </c>
      <c r="CE310" s="23">
        <v>80.579783664565994</v>
      </c>
      <c r="CF310" s="23">
        <v>80.781057000532996</v>
      </c>
      <c r="CG310" s="23">
        <v>0.20127333596700225</v>
      </c>
      <c r="CH310" s="24">
        <v>2.4978143004808018E-3</v>
      </c>
      <c r="CI310" s="2">
        <v>80.743178595486995</v>
      </c>
      <c r="CJ310" s="2">
        <v>80.737094108365</v>
      </c>
      <c r="CK310" s="2">
        <v>-6.0844871219956076E-3</v>
      </c>
      <c r="CL310" s="1">
        <v>-7.535605146879479E-5</v>
      </c>
      <c r="CN310" s="25" t="s">
        <v>120</v>
      </c>
      <c r="CO310" s="27">
        <v>0</v>
      </c>
      <c r="CP310" s="27">
        <v>2.4630730000000001</v>
      </c>
      <c r="CQ310" s="28">
        <f t="shared" si="89"/>
        <v>-2.4854450927553398</v>
      </c>
      <c r="CR310" s="27">
        <f t="shared" si="90"/>
        <v>48.339011339450998</v>
      </c>
      <c r="CU310" s="30">
        <v>179</v>
      </c>
      <c r="CV310" s="30"/>
      <c r="CW310" s="15" t="s">
        <v>120</v>
      </c>
      <c r="CX310" s="33" t="s">
        <v>973</v>
      </c>
      <c r="CY310" s="34" t="s">
        <v>1011</v>
      </c>
      <c r="CZ310" s="34" t="s">
        <v>962</v>
      </c>
      <c r="DA310" s="32"/>
      <c r="DB310" s="32"/>
      <c r="DC310" t="s">
        <v>1012</v>
      </c>
      <c r="DD310">
        <v>257565</v>
      </c>
      <c r="DE310" t="s">
        <v>963</v>
      </c>
      <c r="DF310" s="30">
        <v>378</v>
      </c>
      <c r="DG310" s="39" t="s">
        <v>120</v>
      </c>
      <c r="DK310" s="30">
        <v>211</v>
      </c>
      <c r="DL310" s="30"/>
      <c r="DM310" s="32"/>
      <c r="DN310" s="32" t="s">
        <v>1012</v>
      </c>
      <c r="DO310" s="41">
        <v>256425</v>
      </c>
    </row>
    <row r="311" spans="1:119" ht="15.75" x14ac:dyDescent="0.25">
      <c r="A311" t="s">
        <v>626</v>
      </c>
      <c r="B311" t="s">
        <v>121</v>
      </c>
      <c r="C311" s="52">
        <v>82.455991926571002</v>
      </c>
      <c r="D311" s="52">
        <v>82.397105440055995</v>
      </c>
      <c r="E311" s="52">
        <v>-5.8886486515007164E-2</v>
      </c>
      <c r="F311" s="53">
        <v>-7.1415654750047711E-4</v>
      </c>
      <c r="G311" s="45">
        <v>81.662719974753003</v>
      </c>
      <c r="H311" s="45">
        <v>81.431889700679008</v>
      </c>
      <c r="I311" s="45">
        <v>-0.2308302740739947</v>
      </c>
      <c r="J311" s="46">
        <v>-2.8266297540096462E-3</v>
      </c>
      <c r="K311" s="47">
        <v>1</v>
      </c>
      <c r="L311" s="55">
        <f t="shared" ref="L311:L333" si="91">G311-CO311-CP311</f>
        <v>80.409924974752997</v>
      </c>
      <c r="M311" s="55">
        <f t="shared" ref="M311:M333" si="92">H311-CO311-CP311</f>
        <v>80.179094700679002</v>
      </c>
      <c r="N311" s="55">
        <f t="shared" ref="N311:N333" si="93">M311-L311</f>
        <v>-0.2308302740739947</v>
      </c>
      <c r="O311" s="56">
        <f t="shared" ref="O311:O334" si="94">N311/L311</f>
        <v>-2.8706689397667079E-3</v>
      </c>
      <c r="P311" s="54"/>
      <c r="Q311" s="42">
        <f t="shared" ref="Q311:Q334" si="95">C311/$DD311*1000000</f>
        <v>582.40270044689532</v>
      </c>
      <c r="R311" s="42">
        <f t="shared" ref="R311:R334" si="96">D311/$DD311*1000000</f>
        <v>581.98677374508929</v>
      </c>
      <c r="S311" s="42">
        <f t="shared" ref="S311:S334" si="97">L311/$DD311*1000000</f>
        <v>567.95093181017671</v>
      </c>
      <c r="T311" s="42">
        <f t="shared" ref="T311:T334" si="98">M311/$DD311*1000000</f>
        <v>566.32053271091763</v>
      </c>
      <c r="AB311" t="s">
        <v>121</v>
      </c>
      <c r="AC311" s="2">
        <v>82.455991926571002</v>
      </c>
      <c r="AD311" s="2">
        <v>81.754977402071006</v>
      </c>
      <c r="AE311" s="2">
        <v>-0.70101452449999613</v>
      </c>
      <c r="AF311" s="1">
        <v>-8.5016808132544943E-3</v>
      </c>
      <c r="AG311" s="2">
        <v>81.662719974753003</v>
      </c>
      <c r="AH311" s="2">
        <v>81.461229338375006</v>
      </c>
      <c r="AI311" s="2">
        <v>-0.20149063637799713</v>
      </c>
      <c r="AJ311" s="1">
        <v>-2.4673515214811647E-3</v>
      </c>
      <c r="AM311" t="s">
        <v>121</v>
      </c>
      <c r="AN311" s="2">
        <v>82.455991926571002</v>
      </c>
      <c r="AO311" s="2">
        <v>81.947094357984</v>
      </c>
      <c r="AP311" s="2">
        <v>-0.50889756858700252</v>
      </c>
      <c r="AQ311" s="1">
        <v>-6.1717475794868587E-3</v>
      </c>
      <c r="AR311" s="2">
        <v>82.371862034122003</v>
      </c>
      <c r="AS311" s="2">
        <v>-8.4129892448999044E-2</v>
      </c>
      <c r="AT311" s="1">
        <v>-1.0203005322392906E-3</v>
      </c>
      <c r="AU311" s="2">
        <v>82.478844592414006</v>
      </c>
      <c r="AV311" s="2">
        <v>2.2852665843004161E-2</v>
      </c>
      <c r="AW311" s="1">
        <v>2.7714985059369604E-4</v>
      </c>
      <c r="AX311" s="2">
        <v>82.217278935306993</v>
      </c>
      <c r="AY311" s="2">
        <v>-0.23871299126400913</v>
      </c>
      <c r="AZ311" s="1">
        <v>-2.8950351052302987E-3</v>
      </c>
      <c r="BA311" s="2">
        <v>82.315398643400002</v>
      </c>
      <c r="BB311" s="2">
        <v>-0.14059328317100039</v>
      </c>
      <c r="BC311" s="1">
        <v>-1.705070545948947E-3</v>
      </c>
      <c r="BD311" s="2">
        <v>81.347969219270013</v>
      </c>
      <c r="BE311" s="2">
        <v>-1.1080227073009894</v>
      </c>
      <c r="BF311" s="1">
        <v>-1.343774638340061E-2</v>
      </c>
      <c r="BG311" s="1"/>
      <c r="BH311" t="s">
        <v>121</v>
      </c>
      <c r="BI311" s="2">
        <v>81.662719974753003</v>
      </c>
      <c r="BJ311" s="2">
        <v>81.453991643762009</v>
      </c>
      <c r="BK311" s="2">
        <v>-0.20872833099099353</v>
      </c>
      <c r="BL311" s="1">
        <v>-2.5559806366420856E-3</v>
      </c>
      <c r="BM311" s="2">
        <v>81.633406929036013</v>
      </c>
      <c r="BN311" s="2">
        <v>-2.931304571698945E-2</v>
      </c>
      <c r="BO311" s="1">
        <v>-3.5895260072223807E-4</v>
      </c>
      <c r="BP311" s="2">
        <v>81.669177603029993</v>
      </c>
      <c r="BQ311" s="2">
        <v>6.4576282769905902E-3</v>
      </c>
      <c r="BR311" s="1">
        <v>7.9076820842938393E-5</v>
      </c>
      <c r="BS311" s="2">
        <v>81.517707912282006</v>
      </c>
      <c r="BT311" s="2">
        <v>-0.14501206247099674</v>
      </c>
      <c r="BU311" s="1">
        <v>-1.7757437238905211E-3</v>
      </c>
      <c r="BV311" s="2">
        <v>81.614086692949002</v>
      </c>
      <c r="BW311" s="2">
        <v>-4.8633281804001172E-2</v>
      </c>
      <c r="BX311" s="1">
        <v>-5.9553835359680315E-4</v>
      </c>
      <c r="BY311" s="2">
        <v>81.159156963168002</v>
      </c>
      <c r="BZ311" s="2">
        <v>-0.50356301158500116</v>
      </c>
      <c r="CA311" s="1">
        <v>-6.1663756943276396E-3</v>
      </c>
      <c r="CC311" t="s">
        <v>121</v>
      </c>
      <c r="CE311" s="23">
        <v>82.455991926571002</v>
      </c>
      <c r="CF311" s="23">
        <v>83.867846692279997</v>
      </c>
      <c r="CG311" s="23">
        <v>1.4118547657089948</v>
      </c>
      <c r="CH311" s="24">
        <v>1.7122524788329326E-2</v>
      </c>
      <c r="CI311" s="2">
        <v>81.662719974753003</v>
      </c>
      <c r="CJ311" s="2">
        <v>81.997926484120001</v>
      </c>
      <c r="CK311" s="2">
        <v>0.33520650936699781</v>
      </c>
      <c r="CL311" s="1">
        <v>4.1047678729122768E-3</v>
      </c>
      <c r="CN311" s="25" t="s">
        <v>121</v>
      </c>
      <c r="CO311" s="27">
        <v>0</v>
      </c>
      <c r="CP311" s="27">
        <v>1.2527950000000001</v>
      </c>
      <c r="CQ311" s="28">
        <f t="shared" si="89"/>
        <v>-1.2405566530568322</v>
      </c>
      <c r="CR311" s="27">
        <f t="shared" si="90"/>
        <v>127.91219745693799</v>
      </c>
      <c r="CU311" s="30">
        <v>180</v>
      </c>
      <c r="CV311" s="30"/>
      <c r="CW311" s="15" t="s">
        <v>121</v>
      </c>
      <c r="CX311" s="33" t="s">
        <v>971</v>
      </c>
      <c r="CY311" s="34" t="s">
        <v>1013</v>
      </c>
      <c r="CZ311" s="34" t="s">
        <v>962</v>
      </c>
      <c r="DA311" s="32"/>
      <c r="DB311" s="32"/>
      <c r="DC311" t="s">
        <v>121</v>
      </c>
      <c r="DD311">
        <v>141579</v>
      </c>
      <c r="DE311" t="s">
        <v>963</v>
      </c>
      <c r="DF311" s="30">
        <v>379</v>
      </c>
      <c r="DG311" s="39" t="s">
        <v>121</v>
      </c>
      <c r="DK311" s="30">
        <v>212</v>
      </c>
      <c r="DL311" s="30"/>
      <c r="DM311" s="32"/>
      <c r="DN311" s="32" t="s">
        <v>121</v>
      </c>
      <c r="DO311" s="41">
        <v>141237</v>
      </c>
    </row>
    <row r="312" spans="1:119" ht="15.75" x14ac:dyDescent="0.25">
      <c r="B312" t="s">
        <v>122</v>
      </c>
      <c r="C312" s="52">
        <v>86.869478184774991</v>
      </c>
      <c r="D312" s="52">
        <v>85.776508807586993</v>
      </c>
      <c r="E312" s="52">
        <v>-1.0929693771879982</v>
      </c>
      <c r="F312" s="53">
        <v>-1.2581742172586867E-2</v>
      </c>
      <c r="G312" s="45">
        <v>83.918083922365</v>
      </c>
      <c r="H312" s="45">
        <v>83.358051351132005</v>
      </c>
      <c r="I312" s="45">
        <v>-0.56003257123299477</v>
      </c>
      <c r="J312" s="46">
        <v>-6.6735624201226616E-3</v>
      </c>
      <c r="K312" s="47">
        <v>3</v>
      </c>
      <c r="L312" s="55">
        <f t="shared" si="91"/>
        <v>81.605412922365005</v>
      </c>
      <c r="M312" s="55">
        <f t="shared" si="92"/>
        <v>81.04538035113201</v>
      </c>
      <c r="N312" s="55">
        <f t="shared" si="93"/>
        <v>-0.56003257123299477</v>
      </c>
      <c r="O312" s="56">
        <f t="shared" si="94"/>
        <v>-6.8626890199768925E-3</v>
      </c>
      <c r="P312" s="54"/>
      <c r="Q312" s="42">
        <f t="shared" si="95"/>
        <v>352.90846824850797</v>
      </c>
      <c r="R312" s="42">
        <f t="shared" si="96"/>
        <v>348.46826489048271</v>
      </c>
      <c r="S312" s="42">
        <f t="shared" si="97"/>
        <v>331.52312960786583</v>
      </c>
      <c r="T312" s="42">
        <f t="shared" si="98"/>
        <v>329.24798946643756</v>
      </c>
      <c r="AB312" t="s">
        <v>122</v>
      </c>
      <c r="AC312" s="2">
        <v>86.869478184774991</v>
      </c>
      <c r="AD312" s="2">
        <v>86.013426495974997</v>
      </c>
      <c r="AE312" s="2">
        <v>-0.85605168879999383</v>
      </c>
      <c r="AF312" s="1">
        <v>-9.8544587430252125E-3</v>
      </c>
      <c r="AG312" s="2">
        <v>83.918083922365</v>
      </c>
      <c r="AH312" s="2">
        <v>83.665968810620001</v>
      </c>
      <c r="AI312" s="2">
        <v>-0.2521151117449989</v>
      </c>
      <c r="AJ312" s="1">
        <v>-3.0043001455828965E-3</v>
      </c>
      <c r="AM312" t="s">
        <v>122</v>
      </c>
      <c r="AN312" s="2">
        <v>86.869478184774991</v>
      </c>
      <c r="AO312" s="2">
        <v>87.185926147065999</v>
      </c>
      <c r="AP312" s="2">
        <v>0.31644796229100791</v>
      </c>
      <c r="AQ312" s="1">
        <v>3.6427980103427115E-3</v>
      </c>
      <c r="AR312" s="2">
        <v>86.895072778501003</v>
      </c>
      <c r="AS312" s="2">
        <v>2.5594593726012249E-2</v>
      </c>
      <c r="AT312" s="1">
        <v>2.9463275549522104E-4</v>
      </c>
      <c r="AU312" s="2">
        <v>86.853608450289997</v>
      </c>
      <c r="AV312" s="2">
        <v>-1.5869734484994069E-2</v>
      </c>
      <c r="AW312" s="1">
        <v>-1.826848142363476E-4</v>
      </c>
      <c r="AX312" s="2">
        <v>86.710846125266002</v>
      </c>
      <c r="AY312" s="2">
        <v>-0.15863205950898873</v>
      </c>
      <c r="AZ312" s="1">
        <v>-1.8260966086566302E-3</v>
      </c>
      <c r="BA312" s="2">
        <v>86.786089281368007</v>
      </c>
      <c r="BB312" s="2">
        <v>-8.3388903406984127E-2</v>
      </c>
      <c r="BC312" s="1">
        <v>-9.5993328323686327E-4</v>
      </c>
      <c r="BD312" s="2">
        <v>86.854183643671007</v>
      </c>
      <c r="BE312" s="2">
        <v>-1.5294541103983761E-2</v>
      </c>
      <c r="BF312" s="1">
        <v>-1.760634623757223E-4</v>
      </c>
      <c r="BG312" s="1"/>
      <c r="BH312" t="s">
        <v>122</v>
      </c>
      <c r="BI312" s="2">
        <v>83.918083922365</v>
      </c>
      <c r="BJ312" s="2">
        <v>83.934205042679991</v>
      </c>
      <c r="BK312" s="2">
        <v>1.6121120314991799E-2</v>
      </c>
      <c r="BL312" s="1">
        <v>1.9210543855965425E-4</v>
      </c>
      <c r="BM312" s="2">
        <v>83.910585180464992</v>
      </c>
      <c r="BN312" s="2">
        <v>-7.498741900008099E-3</v>
      </c>
      <c r="BO312" s="1">
        <v>-8.9357877938983901E-5</v>
      </c>
      <c r="BP312" s="2">
        <v>83.913597669750004</v>
      </c>
      <c r="BQ312" s="2">
        <v>-4.4862526149955784E-3</v>
      </c>
      <c r="BR312" s="1">
        <v>-5.3459902863677604E-5</v>
      </c>
      <c r="BS312" s="2">
        <v>83.767527822784004</v>
      </c>
      <c r="BT312" s="2">
        <v>-0.15055609958099581</v>
      </c>
      <c r="BU312" s="1">
        <v>-1.7940840942016684E-3</v>
      </c>
      <c r="BV312" s="2">
        <v>83.870703050882994</v>
      </c>
      <c r="BW312" s="2">
        <v>-4.7380871482005205E-2</v>
      </c>
      <c r="BX312" s="1">
        <v>-5.646085952801138E-4</v>
      </c>
      <c r="BY312" s="2">
        <v>83.704297215914991</v>
      </c>
      <c r="BZ312" s="2">
        <v>-0.21378670645000852</v>
      </c>
      <c r="CA312" s="1">
        <v>-2.5475642013917843E-3</v>
      </c>
      <c r="CC312" t="s">
        <v>122</v>
      </c>
      <c r="CE312" s="23">
        <v>86.869478184774991</v>
      </c>
      <c r="CF312" s="23">
        <v>87.086457554222008</v>
      </c>
      <c r="CG312" s="23">
        <v>0.21697936944701723</v>
      </c>
      <c r="CH312" s="24">
        <v>2.4977630116010722E-3</v>
      </c>
      <c r="CI312" s="2">
        <v>83.918083922365</v>
      </c>
      <c r="CJ312" s="2">
        <v>83.912712426452998</v>
      </c>
      <c r="CK312" s="2">
        <v>-5.3714959120014782E-3</v>
      </c>
      <c r="CL312" s="1">
        <v>-6.4008800736809027E-5</v>
      </c>
      <c r="CN312" s="25" t="s">
        <v>122</v>
      </c>
      <c r="CO312" s="27">
        <v>0</v>
      </c>
      <c r="CP312" s="27">
        <v>2.3126709999999999</v>
      </c>
      <c r="CQ312" s="28">
        <f t="shared" si="89"/>
        <v>-2.2985891215952052</v>
      </c>
      <c r="CR312" s="27">
        <f t="shared" si="90"/>
        <v>134.49473584955703</v>
      </c>
      <c r="CU312" s="30">
        <v>182</v>
      </c>
      <c r="CV312" s="30"/>
      <c r="CW312" s="15" t="s">
        <v>122</v>
      </c>
      <c r="CX312" s="33" t="s">
        <v>973</v>
      </c>
      <c r="CY312" s="34" t="s">
        <v>1014</v>
      </c>
      <c r="CZ312" s="34" t="s">
        <v>962</v>
      </c>
      <c r="DA312" s="32"/>
      <c r="DB312" s="32"/>
      <c r="DC312" t="s">
        <v>122</v>
      </c>
      <c r="DD312">
        <v>246153</v>
      </c>
      <c r="DE312" t="s">
        <v>963</v>
      </c>
      <c r="DF312" s="30">
        <v>380</v>
      </c>
      <c r="DG312" s="39" t="s">
        <v>122</v>
      </c>
      <c r="DK312" s="30">
        <v>213</v>
      </c>
      <c r="DL312" s="30"/>
      <c r="DM312" s="32"/>
      <c r="DN312" s="32" t="s">
        <v>122</v>
      </c>
      <c r="DO312" s="41">
        <v>242829</v>
      </c>
    </row>
    <row r="313" spans="1:119" ht="15.75" x14ac:dyDescent="0.25">
      <c r="B313" t="s">
        <v>123</v>
      </c>
      <c r="C313" s="52">
        <v>68.227367258089004</v>
      </c>
      <c r="D313" s="52">
        <v>68.388710598792002</v>
      </c>
      <c r="E313" s="52">
        <v>0.16134334070299872</v>
      </c>
      <c r="F313" s="53">
        <v>2.3647891921825537E-3</v>
      </c>
      <c r="G313" s="45">
        <v>69.217102186416</v>
      </c>
      <c r="H313" s="45">
        <v>69.093753692335994</v>
      </c>
      <c r="I313" s="45">
        <v>-0.12334849408000537</v>
      </c>
      <c r="J313" s="46">
        <v>-1.7820522700849612E-3</v>
      </c>
      <c r="K313" s="47">
        <v>2</v>
      </c>
      <c r="L313" s="55">
        <f t="shared" si="91"/>
        <v>67.731795186415994</v>
      </c>
      <c r="M313" s="55">
        <f t="shared" si="92"/>
        <v>67.608446692335988</v>
      </c>
      <c r="N313" s="55">
        <f t="shared" si="93"/>
        <v>-0.12334849408000537</v>
      </c>
      <c r="O313" s="56">
        <f t="shared" si="94"/>
        <v>-1.8211313274735649E-3</v>
      </c>
      <c r="P313" s="54"/>
      <c r="Q313" s="42">
        <f t="shared" si="95"/>
        <v>432.07036539053752</v>
      </c>
      <c r="R313" s="42">
        <f t="shared" si="96"/>
        <v>433.09212072087547</v>
      </c>
      <c r="S313" s="42">
        <f t="shared" si="97"/>
        <v>428.93200589213967</v>
      </c>
      <c r="T313" s="42">
        <f t="shared" si="98"/>
        <v>428.15086437885344</v>
      </c>
      <c r="AB313" t="s">
        <v>123</v>
      </c>
      <c r="AC313" s="2">
        <v>68.227367258089004</v>
      </c>
      <c r="AD313" s="2">
        <v>67.828045253854</v>
      </c>
      <c r="AE313" s="2">
        <v>-0.39932200423500319</v>
      </c>
      <c r="AF313" s="1">
        <v>-5.8528127389769645E-3</v>
      </c>
      <c r="AG313" s="2">
        <v>69.217102186416</v>
      </c>
      <c r="AH313" s="2">
        <v>69.103794840747</v>
      </c>
      <c r="AI313" s="2">
        <v>-0.11330734566899991</v>
      </c>
      <c r="AJ313" s="1">
        <v>-1.6369848215234402E-3</v>
      </c>
      <c r="AM313" t="s">
        <v>123</v>
      </c>
      <c r="AN313" s="2">
        <v>68.227367258089004</v>
      </c>
      <c r="AO313" s="2">
        <v>67.898620504131998</v>
      </c>
      <c r="AP313" s="2">
        <v>-0.32874675395700592</v>
      </c>
      <c r="AQ313" s="1">
        <v>-4.8184001108152073E-3</v>
      </c>
      <c r="AR313" s="2">
        <v>68.170992636438996</v>
      </c>
      <c r="AS313" s="2">
        <v>-5.6374621650007839E-2</v>
      </c>
      <c r="AT313" s="1">
        <v>-8.2627578808303049E-4</v>
      </c>
      <c r="AU313" s="2">
        <v>68.226882512402995</v>
      </c>
      <c r="AV313" s="2">
        <v>-4.8474568600909151E-4</v>
      </c>
      <c r="AW313" s="1">
        <v>-7.104856972941753E-6</v>
      </c>
      <c r="AX313" s="2">
        <v>68.056761376699995</v>
      </c>
      <c r="AY313" s="2">
        <v>-0.17060588138900812</v>
      </c>
      <c r="AZ313" s="1">
        <v>-2.5005490940848397E-3</v>
      </c>
      <c r="BA313" s="2">
        <v>68.143139034875006</v>
      </c>
      <c r="BB313" s="2">
        <v>-8.4228223213997921E-2</v>
      </c>
      <c r="BC313" s="1">
        <v>-1.2345225471676376E-3</v>
      </c>
      <c r="BD313" s="2">
        <v>67.487707162347007</v>
      </c>
      <c r="BE313" s="2">
        <v>-0.73966009574199632</v>
      </c>
      <c r="BF313" s="1">
        <v>-1.0841105636452689E-2</v>
      </c>
      <c r="BG313" s="1"/>
      <c r="BH313" t="s">
        <v>123</v>
      </c>
      <c r="BI313" s="2">
        <v>69.217102186416</v>
      </c>
      <c r="BJ313" s="2">
        <v>69.070722627536995</v>
      </c>
      <c r="BK313" s="2">
        <v>-0.14637955887900489</v>
      </c>
      <c r="BL313" s="1">
        <v>-2.1147888925597377E-3</v>
      </c>
      <c r="BM313" s="2">
        <v>69.199901360970998</v>
      </c>
      <c r="BN313" s="2">
        <v>-1.720082544500201E-2</v>
      </c>
      <c r="BO313" s="1">
        <v>-2.4850542570644784E-4</v>
      </c>
      <c r="BP313" s="2">
        <v>69.216965060508002</v>
      </c>
      <c r="BQ313" s="2">
        <v>-1.371259079974152E-4</v>
      </c>
      <c r="BR313" s="1">
        <v>-1.9810986543196609E-6</v>
      </c>
      <c r="BS313" s="2">
        <v>69.112501026284988</v>
      </c>
      <c r="BT313" s="2">
        <v>-0.10460116013101128</v>
      </c>
      <c r="BU313" s="1">
        <v>-1.5112039774404118E-3</v>
      </c>
      <c r="BV313" s="2">
        <v>69.191307904772998</v>
      </c>
      <c r="BW313" s="2">
        <v>-2.5794281643001682E-2</v>
      </c>
      <c r="BX313" s="1">
        <v>-3.7265763558740636E-4</v>
      </c>
      <c r="BY313" s="2">
        <v>68.848925528240002</v>
      </c>
      <c r="BZ313" s="2">
        <v>-0.36817665817599732</v>
      </c>
      <c r="CA313" s="1">
        <v>-5.3191573548459353E-3</v>
      </c>
      <c r="CC313" t="s">
        <v>123</v>
      </c>
      <c r="CE313" s="23">
        <v>68.227367258089004</v>
      </c>
      <c r="CF313" s="23">
        <v>69.320053143786993</v>
      </c>
      <c r="CG313" s="23">
        <v>1.0926858856979891</v>
      </c>
      <c r="CH313" s="24">
        <v>1.6015360545345397E-2</v>
      </c>
      <c r="CI313" s="2">
        <v>69.217102186416</v>
      </c>
      <c r="CJ313" s="2">
        <v>69.47210035828499</v>
      </c>
      <c r="CK313" s="2">
        <v>0.25499817186899065</v>
      </c>
      <c r="CL313" s="1">
        <v>3.6840342027354414E-3</v>
      </c>
      <c r="CN313" s="25" t="s">
        <v>123</v>
      </c>
      <c r="CO313" s="27">
        <v>0</v>
      </c>
      <c r="CP313" s="27">
        <v>1.4853069999999999</v>
      </c>
      <c r="CQ313" s="28">
        <f t="shared" si="89"/>
        <v>-1.4669720087886955</v>
      </c>
      <c r="CR313" s="27">
        <f t="shared" si="90"/>
        <v>254.88280964575998</v>
      </c>
      <c r="CU313" s="30">
        <v>183</v>
      </c>
      <c r="CV313" s="30"/>
      <c r="CW313" s="15" t="s">
        <v>123</v>
      </c>
      <c r="CX313" s="33" t="s">
        <v>973</v>
      </c>
      <c r="CY313" s="34" t="s">
        <v>1015</v>
      </c>
      <c r="CZ313" s="34" t="s">
        <v>962</v>
      </c>
      <c r="DA313" s="32"/>
      <c r="DB313" s="32"/>
      <c r="DC313" t="s">
        <v>123</v>
      </c>
      <c r="DD313">
        <v>157908</v>
      </c>
      <c r="DE313" t="s">
        <v>963</v>
      </c>
      <c r="DF313" s="30">
        <v>381</v>
      </c>
      <c r="DG313" s="39" t="s">
        <v>123</v>
      </c>
      <c r="DK313" s="30">
        <v>214</v>
      </c>
      <c r="DL313" s="30"/>
      <c r="DM313" s="32"/>
      <c r="DN313" s="32" t="s">
        <v>123</v>
      </c>
      <c r="DO313" s="41">
        <v>157663</v>
      </c>
    </row>
    <row r="314" spans="1:119" ht="15.75" x14ac:dyDescent="0.25">
      <c r="A314" t="s">
        <v>627</v>
      </c>
      <c r="B314" t="s">
        <v>126</v>
      </c>
      <c r="C314" s="52">
        <v>170.75339766721601</v>
      </c>
      <c r="D314" s="52">
        <v>172.66940316464499</v>
      </c>
      <c r="E314" s="52">
        <v>1.9160054974289835</v>
      </c>
      <c r="F314" s="53">
        <v>1.1220892372303577E-2</v>
      </c>
      <c r="G314" s="45">
        <v>173.06231280960898</v>
      </c>
      <c r="H314" s="45">
        <v>173.181278439886</v>
      </c>
      <c r="I314" s="45">
        <v>0.11896563027701745</v>
      </c>
      <c r="J314" s="46">
        <v>6.8741500298736386E-4</v>
      </c>
      <c r="K314" s="47">
        <v>1</v>
      </c>
      <c r="L314" s="55">
        <f t="shared" si="91"/>
        <v>170.55163080960898</v>
      </c>
      <c r="M314" s="55">
        <f t="shared" si="92"/>
        <v>170.670596439886</v>
      </c>
      <c r="N314" s="55">
        <f t="shared" si="93"/>
        <v>0.11896563027701745</v>
      </c>
      <c r="O314" s="56">
        <f t="shared" si="94"/>
        <v>6.9753440475642085E-4</v>
      </c>
      <c r="P314" s="54"/>
      <c r="Q314" s="42">
        <f t="shared" si="95"/>
        <v>543.40086645562019</v>
      </c>
      <c r="R314" s="42">
        <f t="shared" si="96"/>
        <v>549.49830909313528</v>
      </c>
      <c r="S314" s="42">
        <f t="shared" si="97"/>
        <v>542.75876921630572</v>
      </c>
      <c r="T314" s="42">
        <f t="shared" si="98"/>
        <v>543.13736213131745</v>
      </c>
      <c r="AB314" t="s">
        <v>126</v>
      </c>
      <c r="AC314" s="2">
        <v>170.75339766721601</v>
      </c>
      <c r="AD314" s="2">
        <v>169.83507813301</v>
      </c>
      <c r="AE314" s="2">
        <v>-0.91831953420600598</v>
      </c>
      <c r="AF314" s="1">
        <v>-5.3780454547424786E-3</v>
      </c>
      <c r="AG314" s="2">
        <v>173.06231280960898</v>
      </c>
      <c r="AH314" s="2">
        <v>172.982831760539</v>
      </c>
      <c r="AI314" s="2">
        <v>-7.9481049069983101E-2</v>
      </c>
      <c r="AJ314" s="1">
        <v>-4.5926260766792465E-4</v>
      </c>
      <c r="AM314" t="s">
        <v>126</v>
      </c>
      <c r="AN314" s="2">
        <v>170.75339766721601</v>
      </c>
      <c r="AO314" s="2">
        <v>169.44799791676598</v>
      </c>
      <c r="AP314" s="2">
        <v>-1.3053997504500217</v>
      </c>
      <c r="AQ314" s="1">
        <v>-7.6449415840856988E-3</v>
      </c>
      <c r="AR314" s="2">
        <v>170.57420171928001</v>
      </c>
      <c r="AS314" s="2">
        <v>-0.17919594793599458</v>
      </c>
      <c r="AT314" s="1">
        <v>-1.049442941599513E-3</v>
      </c>
      <c r="AU314" s="2">
        <v>170.78894676471299</v>
      </c>
      <c r="AV314" s="2">
        <v>3.554909749698254E-2</v>
      </c>
      <c r="AW314" s="1">
        <v>2.0818969333930758E-4</v>
      </c>
      <c r="AX314" s="2">
        <v>170.05625033427501</v>
      </c>
      <c r="AY314" s="2">
        <v>-0.69714733294100029</v>
      </c>
      <c r="AZ314" s="1">
        <v>-4.0827728318453826E-3</v>
      </c>
      <c r="BA314" s="2">
        <v>170.40674848093701</v>
      </c>
      <c r="BB314" s="2">
        <v>-0.3466491862789951</v>
      </c>
      <c r="BC314" s="1">
        <v>-2.0301158923618327E-3</v>
      </c>
      <c r="BD314" s="2">
        <v>167.91865038181299</v>
      </c>
      <c r="BE314" s="2">
        <v>-2.8347472854030116</v>
      </c>
      <c r="BF314" s="1">
        <v>-1.6601410713523227E-2</v>
      </c>
      <c r="BG314" s="1"/>
      <c r="BH314" t="s">
        <v>126</v>
      </c>
      <c r="BI314" s="2">
        <v>173.06231280960898</v>
      </c>
      <c r="BJ314" s="2">
        <v>172.79873656641399</v>
      </c>
      <c r="BK314" s="2">
        <v>-0.26357624319498996</v>
      </c>
      <c r="BL314" s="1">
        <v>-1.5230135256828448E-3</v>
      </c>
      <c r="BM314" s="2">
        <v>173.011467609921</v>
      </c>
      <c r="BN314" s="2">
        <v>-5.0845199687984177E-2</v>
      </c>
      <c r="BO314" s="1">
        <v>-2.9379706570731258E-4</v>
      </c>
      <c r="BP314" s="2">
        <v>173.072358971477</v>
      </c>
      <c r="BQ314" s="2">
        <v>1.0046161868018544E-2</v>
      </c>
      <c r="BR314" s="1">
        <v>5.8049391025246646E-5</v>
      </c>
      <c r="BS314" s="2">
        <v>172.79873656641399</v>
      </c>
      <c r="BT314" s="2">
        <v>-0.26357624319498996</v>
      </c>
      <c r="BU314" s="1">
        <v>-1.5230135256828448E-3</v>
      </c>
      <c r="BV314" s="2">
        <v>172.982831760539</v>
      </c>
      <c r="BW314" s="2">
        <v>-7.9481049069983101E-2</v>
      </c>
      <c r="BX314" s="1">
        <v>-4.5926260766792465E-4</v>
      </c>
      <c r="BY314" s="2">
        <v>172.43054617816202</v>
      </c>
      <c r="BZ314" s="2">
        <v>-0.63176663144696477</v>
      </c>
      <c r="CA314" s="1">
        <v>-3.6505153617240171E-3</v>
      </c>
      <c r="CC314" t="s">
        <v>126</v>
      </c>
      <c r="CE314" s="23">
        <v>170.75339766721601</v>
      </c>
      <c r="CF314" s="23">
        <v>175.51634681962699</v>
      </c>
      <c r="CG314" s="23">
        <v>4.7629491524109824</v>
      </c>
      <c r="CH314" s="24">
        <v>2.7893729890479658E-2</v>
      </c>
      <c r="CI314" s="2">
        <v>173.06231280960898</v>
      </c>
      <c r="CJ314" s="2">
        <v>174.273718111064</v>
      </c>
      <c r="CK314" s="2">
        <v>1.2114053014550166</v>
      </c>
      <c r="CL314" s="1">
        <v>6.9998215197072961E-3</v>
      </c>
      <c r="CN314" s="25" t="s">
        <v>126</v>
      </c>
      <c r="CO314" s="27">
        <v>0</v>
      </c>
      <c r="CP314" s="27">
        <v>2.5106820000000001</v>
      </c>
      <c r="CQ314" s="28">
        <f t="shared" si="89"/>
        <v>-2.4941574686278547</v>
      </c>
      <c r="CR314" s="27">
        <f t="shared" si="90"/>
        <v>147.58260276347102</v>
      </c>
      <c r="CU314" s="30">
        <v>188</v>
      </c>
      <c r="CV314" s="30"/>
      <c r="CW314" s="15" t="s">
        <v>126</v>
      </c>
      <c r="CX314" s="33" t="s">
        <v>971</v>
      </c>
      <c r="CY314" s="34" t="s">
        <v>1019</v>
      </c>
      <c r="CZ314" s="34" t="s">
        <v>962</v>
      </c>
      <c r="DA314" s="32"/>
      <c r="DB314" s="32"/>
      <c r="DC314" t="s">
        <v>126</v>
      </c>
      <c r="DD314">
        <v>314231</v>
      </c>
      <c r="DE314" t="s">
        <v>963</v>
      </c>
      <c r="DF314" s="30">
        <v>382</v>
      </c>
      <c r="DG314" s="39" t="s">
        <v>126</v>
      </c>
      <c r="DK314" s="30">
        <v>218</v>
      </c>
      <c r="DL314" s="30"/>
      <c r="DM314" s="32"/>
      <c r="DN314" s="32" t="s">
        <v>126</v>
      </c>
      <c r="DO314" s="41">
        <v>310450</v>
      </c>
    </row>
    <row r="315" spans="1:119" ht="15.75" x14ac:dyDescent="0.25">
      <c r="A315" t="s">
        <v>628</v>
      </c>
      <c r="B315" t="s">
        <v>127</v>
      </c>
      <c r="C315" s="52">
        <v>74.998659878227002</v>
      </c>
      <c r="D315" s="52">
        <v>74.863773035159014</v>
      </c>
      <c r="E315" s="52">
        <v>-0.13488684306798859</v>
      </c>
      <c r="F315" s="53">
        <v>-1.798523377444346E-3</v>
      </c>
      <c r="G315" s="45">
        <v>74.082996835959008</v>
      </c>
      <c r="H315" s="45">
        <v>73.843091671167997</v>
      </c>
      <c r="I315" s="45">
        <v>-0.23990516479101132</v>
      </c>
      <c r="J315" s="46">
        <v>-3.2383296442803217E-3</v>
      </c>
      <c r="K315" s="47">
        <v>2</v>
      </c>
      <c r="L315" s="55">
        <f t="shared" si="91"/>
        <v>72.549791835959013</v>
      </c>
      <c r="M315" s="55">
        <f t="shared" si="92"/>
        <v>72.309886671168002</v>
      </c>
      <c r="N315" s="55">
        <f t="shared" si="93"/>
        <v>-0.23990516479101132</v>
      </c>
      <c r="O315" s="56">
        <f t="shared" si="94"/>
        <v>-3.3067657221326897E-3</v>
      </c>
      <c r="P315" s="54"/>
      <c r="Q315" s="42">
        <f t="shared" si="95"/>
        <v>424.47906928882639</v>
      </c>
      <c r="R315" s="42">
        <f t="shared" si="96"/>
        <v>423.7156337594746</v>
      </c>
      <c r="S315" s="42">
        <f t="shared" si="97"/>
        <v>410.61891193293684</v>
      </c>
      <c r="T315" s="42">
        <f t="shared" si="98"/>
        <v>409.26109139009759</v>
      </c>
      <c r="AB315" t="s">
        <v>127</v>
      </c>
      <c r="AC315" s="2">
        <v>74.998659878227002</v>
      </c>
      <c r="AD315" s="2">
        <v>74.373218991854003</v>
      </c>
      <c r="AE315" s="2">
        <v>-0.62544088637299922</v>
      </c>
      <c r="AF315" s="1">
        <v>-8.3393608284269109E-3</v>
      </c>
      <c r="AG315" s="2">
        <v>74.082996835959008</v>
      </c>
      <c r="AH315" s="2">
        <v>73.901861528308999</v>
      </c>
      <c r="AI315" s="2">
        <v>-0.18113530765000974</v>
      </c>
      <c r="AJ315" s="1">
        <v>-2.4450321313417601E-3</v>
      </c>
      <c r="AM315" t="s">
        <v>127</v>
      </c>
      <c r="AN315" s="2">
        <v>74.998659878227002</v>
      </c>
      <c r="AO315" s="2">
        <v>74.907483489502994</v>
      </c>
      <c r="AP315" s="2">
        <v>-9.1176388724008461E-2</v>
      </c>
      <c r="AQ315" s="1">
        <v>-1.2157069055906964E-3</v>
      </c>
      <c r="AR315" s="2">
        <v>74.991039868847992</v>
      </c>
      <c r="AS315" s="2">
        <v>-7.6200093790106393E-3</v>
      </c>
      <c r="AT315" s="1">
        <v>-1.0160194050644388E-4</v>
      </c>
      <c r="AU315" s="2">
        <v>74.995883485756991</v>
      </c>
      <c r="AV315" s="2">
        <v>-2.7763924700110465E-3</v>
      </c>
      <c r="AW315" s="1">
        <v>-3.7019227737122088E-5</v>
      </c>
      <c r="AX315" s="2">
        <v>74.925665887525014</v>
      </c>
      <c r="AY315" s="2">
        <v>-7.2993990701988309E-2</v>
      </c>
      <c r="AZ315" s="1">
        <v>-9.732706000414726E-4</v>
      </c>
      <c r="BA315" s="2">
        <v>74.945243087202996</v>
      </c>
      <c r="BB315" s="2">
        <v>-5.3416791024005761E-2</v>
      </c>
      <c r="BC315" s="1">
        <v>-7.1223660677053365E-4</v>
      </c>
      <c r="BD315" s="2">
        <v>74.708001546193998</v>
      </c>
      <c r="BE315" s="2">
        <v>-0.29065833203300429</v>
      </c>
      <c r="BF315" s="1">
        <v>-3.8755136759101722E-3</v>
      </c>
      <c r="BG315" s="1"/>
      <c r="BH315" t="s">
        <v>127</v>
      </c>
      <c r="BI315" s="2">
        <v>74.082996835959008</v>
      </c>
      <c r="BJ315" s="2">
        <v>73.996627709558993</v>
      </c>
      <c r="BK315" s="2">
        <v>-8.6369126400015261E-2</v>
      </c>
      <c r="BL315" s="1">
        <v>-1.1658427721446159E-3</v>
      </c>
      <c r="BM315" s="2">
        <v>74.074029170491997</v>
      </c>
      <c r="BN315" s="2">
        <v>-8.9676654670114431E-3</v>
      </c>
      <c r="BO315" s="1">
        <v>-1.2104890258244311E-4</v>
      </c>
      <c r="BP315" s="2">
        <v>74.082211551108998</v>
      </c>
      <c r="BQ315" s="2">
        <v>-7.8528485001072568E-4</v>
      </c>
      <c r="BR315" s="1">
        <v>-1.0600068619653325E-5</v>
      </c>
      <c r="BS315" s="2">
        <v>73.986192062728009</v>
      </c>
      <c r="BT315" s="2">
        <v>-9.6804773230999785E-2</v>
      </c>
      <c r="BU315" s="1">
        <v>-1.3067070362360381E-3</v>
      </c>
      <c r="BV315" s="2">
        <v>74.056870310459004</v>
      </c>
      <c r="BW315" s="2">
        <v>-2.612652550000405E-2</v>
      </c>
      <c r="BX315" s="1">
        <v>-3.5266561310762933E-4</v>
      </c>
      <c r="BY315" s="2">
        <v>73.823573455613996</v>
      </c>
      <c r="BZ315" s="2">
        <v>-0.25942338034501233</v>
      </c>
      <c r="CA315" s="1">
        <v>-3.501793818080147E-3</v>
      </c>
      <c r="CC315" t="s">
        <v>127</v>
      </c>
      <c r="CE315" s="23">
        <v>74.998659878227002</v>
      </c>
      <c r="CF315" s="23">
        <v>75.755069385125992</v>
      </c>
      <c r="CG315" s="23">
        <v>0.75640950689899</v>
      </c>
      <c r="CH315" s="24">
        <v>1.0085640305135434E-2</v>
      </c>
      <c r="CI315" s="2">
        <v>74.082996835959008</v>
      </c>
      <c r="CJ315" s="2">
        <v>74.238630026265994</v>
      </c>
      <c r="CK315" s="2">
        <v>0.15563319030698608</v>
      </c>
      <c r="CL315" s="1">
        <v>2.1007950130797568E-3</v>
      </c>
      <c r="CN315" s="25" t="s">
        <v>127</v>
      </c>
      <c r="CO315" s="27">
        <v>0</v>
      </c>
      <c r="CP315" s="27">
        <v>1.5332049999999999</v>
      </c>
      <c r="CQ315" s="28">
        <f t="shared" si="89"/>
        <v>-1.5081641595365949</v>
      </c>
      <c r="CR315" s="27">
        <f t="shared" si="90"/>
        <v>293.245068896362</v>
      </c>
      <c r="CU315" s="30">
        <v>189</v>
      </c>
      <c r="CV315" s="30"/>
      <c r="CW315" s="15" t="s">
        <v>127</v>
      </c>
      <c r="CX315" s="33" t="s">
        <v>973</v>
      </c>
      <c r="CY315" s="34" t="s">
        <v>1020</v>
      </c>
      <c r="CZ315" s="34" t="s">
        <v>962</v>
      </c>
      <c r="DA315" s="32"/>
      <c r="DB315" s="32"/>
      <c r="DC315" t="s">
        <v>127</v>
      </c>
      <c r="DD315">
        <v>176684</v>
      </c>
      <c r="DE315" t="s">
        <v>963</v>
      </c>
      <c r="DF315" s="30">
        <v>383</v>
      </c>
      <c r="DG315" s="39" t="s">
        <v>127</v>
      </c>
      <c r="DK315" s="30">
        <v>219</v>
      </c>
      <c r="DL315" s="30"/>
      <c r="DM315" s="32"/>
      <c r="DN315" s="32" t="s">
        <v>127</v>
      </c>
      <c r="DO315" s="41">
        <v>174873</v>
      </c>
    </row>
    <row r="316" spans="1:119" ht="15.75" x14ac:dyDescent="0.25">
      <c r="A316" t="s">
        <v>629</v>
      </c>
      <c r="B316" t="s">
        <v>128</v>
      </c>
      <c r="C316" s="52">
        <v>112.40655860620899</v>
      </c>
      <c r="D316" s="52">
        <v>113.27315763478499</v>
      </c>
      <c r="E316" s="52">
        <v>0.86659902857600457</v>
      </c>
      <c r="F316" s="53">
        <v>7.7095059160376816E-3</v>
      </c>
      <c r="G316" s="45">
        <v>107.58893987149601</v>
      </c>
      <c r="H316" s="45">
        <v>107.485700327581</v>
      </c>
      <c r="I316" s="45">
        <v>-0.10323954391500934</v>
      </c>
      <c r="J316" s="46">
        <v>-9.5957394912821355E-4</v>
      </c>
      <c r="K316" s="47">
        <v>2</v>
      </c>
      <c r="L316" s="55">
        <f t="shared" si="91"/>
        <v>105.190892871496</v>
      </c>
      <c r="M316" s="55">
        <f t="shared" si="92"/>
        <v>105.08765332758099</v>
      </c>
      <c r="N316" s="55">
        <f t="shared" si="93"/>
        <v>-0.10323954391500934</v>
      </c>
      <c r="O316" s="56">
        <f t="shared" si="94"/>
        <v>-9.8144944963181845E-4</v>
      </c>
      <c r="P316" s="54"/>
      <c r="Q316" s="42">
        <f t="shared" si="95"/>
        <v>423.64174439087714</v>
      </c>
      <c r="R316" s="42">
        <f t="shared" si="96"/>
        <v>426.90781292553908</v>
      </c>
      <c r="S316" s="42">
        <f t="shared" si="97"/>
        <v>396.4470926134457</v>
      </c>
      <c r="T316" s="42">
        <f t="shared" si="98"/>
        <v>396.05799983259209</v>
      </c>
      <c r="AB316" t="s">
        <v>128</v>
      </c>
      <c r="AC316" s="2">
        <v>112.40655860620899</v>
      </c>
      <c r="AD316" s="2">
        <v>112.517389453954</v>
      </c>
      <c r="AE316" s="2">
        <v>0.11083084774500662</v>
      </c>
      <c r="AF316" s="1">
        <v>9.8598203805240134E-4</v>
      </c>
      <c r="AG316" s="2">
        <v>107.58893987149601</v>
      </c>
      <c r="AH316" s="2">
        <v>107.60426813813099</v>
      </c>
      <c r="AI316" s="2">
        <v>1.5328266634980992E-2</v>
      </c>
      <c r="AJ316" s="1">
        <v>1.4247065407735257E-4</v>
      </c>
      <c r="AM316" t="s">
        <v>128</v>
      </c>
      <c r="AN316" s="2">
        <v>112.40655860620899</v>
      </c>
      <c r="AO316" s="2">
        <v>111.37683352089999</v>
      </c>
      <c r="AP316" s="2">
        <v>-1.0297250853089963</v>
      </c>
      <c r="AQ316" s="1">
        <v>-9.1607206739279853E-3</v>
      </c>
      <c r="AR316" s="2">
        <v>112.239452745135</v>
      </c>
      <c r="AS316" s="2">
        <v>-0.16710586107399195</v>
      </c>
      <c r="AT316" s="1">
        <v>-1.4866202038922801E-3</v>
      </c>
      <c r="AU316" s="2">
        <v>112.39841442999</v>
      </c>
      <c r="AV316" s="2">
        <v>-8.144176218991106E-3</v>
      </c>
      <c r="AW316" s="1">
        <v>-7.2452856132019746E-5</v>
      </c>
      <c r="AX316" s="2">
        <v>111.85423310809999</v>
      </c>
      <c r="AY316" s="2">
        <v>-0.55232549810899911</v>
      </c>
      <c r="AZ316" s="1">
        <v>-4.9136412052605116E-3</v>
      </c>
      <c r="BA316" s="2">
        <v>112.18464845083601</v>
      </c>
      <c r="BB316" s="2">
        <v>-0.22191015537298142</v>
      </c>
      <c r="BC316" s="1">
        <v>-1.9741744443079481E-3</v>
      </c>
      <c r="BD316" s="2">
        <v>110.213104623364</v>
      </c>
      <c r="BE316" s="2">
        <v>-2.1934539828449857</v>
      </c>
      <c r="BF316" s="1">
        <v>-1.9513576521181977E-2</v>
      </c>
      <c r="BG316" s="1"/>
      <c r="BH316" t="s">
        <v>128</v>
      </c>
      <c r="BI316" s="2">
        <v>107.58893987149601</v>
      </c>
      <c r="BJ316" s="2">
        <v>107.20558252063601</v>
      </c>
      <c r="BK316" s="2">
        <v>-0.38335735085999545</v>
      </c>
      <c r="BL316" s="1">
        <v>-3.563166913977186E-3</v>
      </c>
      <c r="BM316" s="2">
        <v>107.521926561166</v>
      </c>
      <c r="BN316" s="2">
        <v>-6.7013310330011677E-2</v>
      </c>
      <c r="BO316" s="1">
        <v>-6.228643056623871E-4</v>
      </c>
      <c r="BP316" s="2">
        <v>107.586636334491</v>
      </c>
      <c r="BQ316" s="2">
        <v>-2.3035370050052961E-3</v>
      </c>
      <c r="BR316" s="1">
        <v>-2.1410537251846106E-5</v>
      </c>
      <c r="BS316" s="2">
        <v>107.296114479688</v>
      </c>
      <c r="BT316" s="2">
        <v>-0.29282539180800882</v>
      </c>
      <c r="BU316" s="1">
        <v>-2.7217053366057776E-3</v>
      </c>
      <c r="BV316" s="2">
        <v>107.493936761469</v>
      </c>
      <c r="BW316" s="2">
        <v>-9.500311002700812E-2</v>
      </c>
      <c r="BX316" s="1">
        <v>-8.8301929678347624E-4</v>
      </c>
      <c r="BY316" s="2">
        <v>106.706393110874</v>
      </c>
      <c r="BZ316" s="2">
        <v>-0.88254676062200588</v>
      </c>
      <c r="CA316" s="1">
        <v>-8.2029506162633239E-3</v>
      </c>
      <c r="CC316" t="s">
        <v>128</v>
      </c>
      <c r="CE316" s="23">
        <v>112.40655860620899</v>
      </c>
      <c r="CF316" s="23">
        <v>114.612562157615</v>
      </c>
      <c r="CG316" s="23">
        <v>2.2060035514060132</v>
      </c>
      <c r="CH316" s="24">
        <v>1.962522097250792E-2</v>
      </c>
      <c r="CI316" s="2">
        <v>107.58893987149601</v>
      </c>
      <c r="CJ316" s="2">
        <v>108.126186601466</v>
      </c>
      <c r="CK316" s="2">
        <v>0.53724672996999345</v>
      </c>
      <c r="CL316" s="1">
        <v>4.9935126288229974E-3</v>
      </c>
      <c r="CN316" s="25" t="s">
        <v>128</v>
      </c>
      <c r="CO316" s="27">
        <v>0</v>
      </c>
      <c r="CP316" s="27">
        <v>2.398047</v>
      </c>
      <c r="CQ316" s="28">
        <f t="shared" ref="CQ316:CQ333" si="99">CH374-CO316-CP316</f>
        <v>-2.4108546095538661</v>
      </c>
      <c r="CR316" s="27">
        <f t="shared" ref="CR316:CR333" si="100">CI374-CO316-CP316</f>
        <v>170.69915931247201</v>
      </c>
      <c r="CU316" s="30">
        <v>190</v>
      </c>
      <c r="CV316" s="30"/>
      <c r="CW316" s="15" t="s">
        <v>128</v>
      </c>
      <c r="CX316" s="33" t="s">
        <v>973</v>
      </c>
      <c r="CY316" s="34" t="s">
        <v>1021</v>
      </c>
      <c r="CZ316" s="34" t="s">
        <v>962</v>
      </c>
      <c r="DA316" s="32"/>
      <c r="DB316" s="32"/>
      <c r="DC316" t="s">
        <v>128</v>
      </c>
      <c r="DD316">
        <v>265334</v>
      </c>
      <c r="DE316" t="s">
        <v>963</v>
      </c>
      <c r="DF316" s="30">
        <v>384</v>
      </c>
      <c r="DG316" s="39" t="s">
        <v>128</v>
      </c>
      <c r="DK316" s="30">
        <v>220</v>
      </c>
      <c r="DL316" s="30"/>
      <c r="DM316" s="32"/>
      <c r="DN316" s="32" t="s">
        <v>128</v>
      </c>
      <c r="DO316" s="41">
        <v>263073</v>
      </c>
    </row>
    <row r="317" spans="1:119" ht="15.75" x14ac:dyDescent="0.25">
      <c r="A317" t="s">
        <v>630</v>
      </c>
      <c r="B317" t="s">
        <v>129</v>
      </c>
      <c r="C317" s="52">
        <v>30.526215478101001</v>
      </c>
      <c r="D317" s="52">
        <v>29.367105073434001</v>
      </c>
      <c r="E317" s="52">
        <v>-1.1591104046670004</v>
      </c>
      <c r="F317" s="53">
        <v>-3.7970982858930774E-2</v>
      </c>
      <c r="G317" s="45">
        <v>29.953896720028002</v>
      </c>
      <c r="H317" s="45">
        <v>29.539751271784997</v>
      </c>
      <c r="I317" s="45">
        <v>-0.41414544824300492</v>
      </c>
      <c r="J317" s="46">
        <v>-1.3826095887086899E-2</v>
      </c>
      <c r="K317" s="47">
        <v>4</v>
      </c>
      <c r="L317" s="55">
        <f t="shared" si="91"/>
        <v>28.175028720028003</v>
      </c>
      <c r="M317" s="55">
        <f t="shared" si="92"/>
        <v>27.760883271784998</v>
      </c>
      <c r="N317" s="55">
        <f t="shared" si="93"/>
        <v>-0.41414544824300492</v>
      </c>
      <c r="O317" s="56">
        <f t="shared" si="94"/>
        <v>-1.4699024883286555E-2</v>
      </c>
      <c r="P317" s="54"/>
      <c r="Q317" s="42">
        <f t="shared" si="95"/>
        <v>213.25529172093138</v>
      </c>
      <c r="R317" s="42">
        <f t="shared" si="96"/>
        <v>205.15777869441959</v>
      </c>
      <c r="S317" s="42">
        <f t="shared" si="97"/>
        <v>196.82996646752923</v>
      </c>
      <c r="T317" s="42">
        <f t="shared" si="98"/>
        <v>193.93675789264657</v>
      </c>
      <c r="AB317" t="s">
        <v>129</v>
      </c>
      <c r="AC317" s="2">
        <v>30.526215478101001</v>
      </c>
      <c r="AD317" s="2">
        <v>31.229957835649</v>
      </c>
      <c r="AE317" s="2">
        <v>0.70374235754799841</v>
      </c>
      <c r="AF317" s="1">
        <v>2.3053704710066385E-2</v>
      </c>
      <c r="AG317" s="2">
        <v>29.953896720028002</v>
      </c>
      <c r="AH317" s="2">
        <v>30.146514175095</v>
      </c>
      <c r="AI317" s="2">
        <v>0.19261745506699768</v>
      </c>
      <c r="AJ317" s="1">
        <v>6.4304640183328243E-3</v>
      </c>
      <c r="AM317" t="s">
        <v>129</v>
      </c>
      <c r="AN317" s="2">
        <v>30.526215478101001</v>
      </c>
      <c r="AO317" s="2">
        <v>30.047206360164001</v>
      </c>
      <c r="AP317" s="2">
        <v>-0.47900911793700018</v>
      </c>
      <c r="AQ317" s="1">
        <v>-1.5691729565384002E-2</v>
      </c>
      <c r="AR317" s="2">
        <v>30.424446593311</v>
      </c>
      <c r="AS317" s="2">
        <v>-0.10176888479000112</v>
      </c>
      <c r="AT317" s="1">
        <v>-3.3338192499823122E-3</v>
      </c>
      <c r="AU317" s="2">
        <v>30.493163043688</v>
      </c>
      <c r="AV317" s="2">
        <v>-3.3052434413001208E-2</v>
      </c>
      <c r="AW317" s="1">
        <v>-1.0827557198078641E-3</v>
      </c>
      <c r="AX317" s="2">
        <v>30.241432943583998</v>
      </c>
      <c r="AY317" s="2">
        <v>-0.28478253451700297</v>
      </c>
      <c r="AZ317" s="1">
        <v>-9.3291136833290461E-3</v>
      </c>
      <c r="BA317" s="2">
        <v>30.430934960514001</v>
      </c>
      <c r="BB317" s="2">
        <v>-9.5280517586999736E-2</v>
      </c>
      <c r="BC317" s="1">
        <v>-3.1212685914293044E-3</v>
      </c>
      <c r="BD317" s="2">
        <v>29.455432428585997</v>
      </c>
      <c r="BE317" s="2">
        <v>-1.0707830495150041</v>
      </c>
      <c r="BF317" s="1">
        <v>-3.5077491026791911E-2</v>
      </c>
      <c r="BG317" s="1"/>
      <c r="BH317" t="s">
        <v>129</v>
      </c>
      <c r="BI317" s="2">
        <v>29.953896720028002</v>
      </c>
      <c r="BJ317" s="2">
        <v>29.792935723955001</v>
      </c>
      <c r="BK317" s="2">
        <v>-0.16096099607300118</v>
      </c>
      <c r="BL317" s="1">
        <v>-5.3736245930693293E-3</v>
      </c>
      <c r="BM317" s="2">
        <v>29.918783232616999</v>
      </c>
      <c r="BN317" s="2">
        <v>-3.5113487411003064E-2</v>
      </c>
      <c r="BO317" s="1">
        <v>-1.172251067672448E-3</v>
      </c>
      <c r="BP317" s="2">
        <v>29.944555416488001</v>
      </c>
      <c r="BQ317" s="2">
        <v>-9.3413035400011779E-3</v>
      </c>
      <c r="BR317" s="1">
        <v>-3.1185603754036199E-4</v>
      </c>
      <c r="BS317" s="2">
        <v>29.833815234559001</v>
      </c>
      <c r="BT317" s="2">
        <v>-0.12008148546900088</v>
      </c>
      <c r="BU317" s="1">
        <v>-4.0088769281464163E-3</v>
      </c>
      <c r="BV317" s="2">
        <v>29.916523878506002</v>
      </c>
      <c r="BW317" s="2">
        <v>-3.7372841522000044E-2</v>
      </c>
      <c r="BX317" s="1">
        <v>-1.2476787868808913E-3</v>
      </c>
      <c r="BY317" s="2">
        <v>29.579619077362999</v>
      </c>
      <c r="BZ317" s="2">
        <v>-0.37427764266500319</v>
      </c>
      <c r="CA317" s="1">
        <v>-1.2495123628264059E-2</v>
      </c>
      <c r="CC317" t="s">
        <v>129</v>
      </c>
      <c r="CE317" s="23">
        <v>30.526215478101001</v>
      </c>
      <c r="CF317" s="23">
        <v>29.386586929303999</v>
      </c>
      <c r="CG317" s="23">
        <v>-1.1396285487970026</v>
      </c>
      <c r="CH317" s="24">
        <v>-3.7332782034987376E-2</v>
      </c>
      <c r="CI317" s="2">
        <v>29.953896720028002</v>
      </c>
      <c r="CJ317" s="2">
        <v>29.608965042849999</v>
      </c>
      <c r="CK317" s="2">
        <v>-0.34493167717800333</v>
      </c>
      <c r="CL317" s="1">
        <v>-1.1515419192434234E-2</v>
      </c>
      <c r="CN317" s="25" t="s">
        <v>129</v>
      </c>
      <c r="CO317" s="27">
        <v>0</v>
      </c>
      <c r="CP317" s="27">
        <v>1.7788679999999999</v>
      </c>
      <c r="CQ317" s="28">
        <f t="shared" si="99"/>
        <v>-1.7811598154231902</v>
      </c>
      <c r="CR317" s="27">
        <f t="shared" si="100"/>
        <v>153.17066322256102</v>
      </c>
      <c r="CU317" s="30">
        <v>191</v>
      </c>
      <c r="CV317" s="30"/>
      <c r="CW317" s="15" t="s">
        <v>129</v>
      </c>
      <c r="CX317" s="33" t="s">
        <v>971</v>
      </c>
      <c r="CY317" s="34" t="s">
        <v>1022</v>
      </c>
      <c r="CZ317" s="34" t="s">
        <v>962</v>
      </c>
      <c r="DA317" s="32"/>
      <c r="DB317" s="32"/>
      <c r="DC317" t="s">
        <v>129</v>
      </c>
      <c r="DD317">
        <v>143144</v>
      </c>
      <c r="DE317" t="s">
        <v>963</v>
      </c>
      <c r="DF317" s="30">
        <v>385</v>
      </c>
      <c r="DG317" s="39" t="s">
        <v>129</v>
      </c>
      <c r="DK317" s="30">
        <v>221</v>
      </c>
      <c r="DL317" s="30"/>
      <c r="DM317" s="32"/>
      <c r="DN317" s="32" t="s">
        <v>129</v>
      </c>
      <c r="DO317" s="41">
        <v>142522</v>
      </c>
    </row>
    <row r="318" spans="1:119" ht="15.75" x14ac:dyDescent="0.25">
      <c r="A318" t="s">
        <v>631</v>
      </c>
      <c r="B318" t="s">
        <v>130</v>
      </c>
      <c r="C318" s="52">
        <v>87.552560915664998</v>
      </c>
      <c r="D318" s="52">
        <v>86.386118989498996</v>
      </c>
      <c r="E318" s="52">
        <v>-1.1664419261660015</v>
      </c>
      <c r="F318" s="53">
        <v>-1.3322761938278157E-2</v>
      </c>
      <c r="G318" s="45">
        <v>86.148221439926999</v>
      </c>
      <c r="H318" s="45">
        <v>85.589998037266</v>
      </c>
      <c r="I318" s="45">
        <v>-0.55822340266099957</v>
      </c>
      <c r="J318" s="46">
        <v>-6.4798018267882718E-3</v>
      </c>
      <c r="K318" s="47">
        <v>2</v>
      </c>
      <c r="L318" s="55">
        <f t="shared" si="91"/>
        <v>84.426986439926992</v>
      </c>
      <c r="M318" s="55">
        <f t="shared" si="92"/>
        <v>83.868763037266007</v>
      </c>
      <c r="N318" s="55">
        <f t="shared" si="93"/>
        <v>-0.55822340266098536</v>
      </c>
      <c r="O318" s="56">
        <f t="shared" si="94"/>
        <v>-6.6119072372455524E-3</v>
      </c>
      <c r="P318" s="54"/>
      <c r="Q318" s="42">
        <f t="shared" si="95"/>
        <v>416.87328430195407</v>
      </c>
      <c r="R318" s="42">
        <f t="shared" si="96"/>
        <v>411.31938077677103</v>
      </c>
      <c r="S318" s="42">
        <f t="shared" si="97"/>
        <v>401.99115540241968</v>
      </c>
      <c r="T318" s="42">
        <f t="shared" si="98"/>
        <v>399.33322717270573</v>
      </c>
      <c r="AB318" t="s">
        <v>130</v>
      </c>
      <c r="AC318" s="2">
        <v>87.552560915664998</v>
      </c>
      <c r="AD318" s="2">
        <v>85.868831426003993</v>
      </c>
      <c r="AE318" s="2">
        <v>-1.6837294896610047</v>
      </c>
      <c r="AF318" s="1">
        <v>-1.9231070708289812E-2</v>
      </c>
      <c r="AG318" s="2">
        <v>86.148221439926999</v>
      </c>
      <c r="AH318" s="2">
        <v>85.668193180122998</v>
      </c>
      <c r="AI318" s="2">
        <v>-0.48002825980400132</v>
      </c>
      <c r="AJ318" s="1">
        <v>-5.5721203732422417E-3</v>
      </c>
      <c r="AM318" t="s">
        <v>130</v>
      </c>
      <c r="AN318" s="2">
        <v>87.552560915664998</v>
      </c>
      <c r="AO318" s="2">
        <v>86.539525719657007</v>
      </c>
      <c r="AP318" s="2">
        <v>-1.0130351960079906</v>
      </c>
      <c r="AQ318" s="1">
        <v>-1.1570594685217681E-2</v>
      </c>
      <c r="AR318" s="2">
        <v>87.429651811279996</v>
      </c>
      <c r="AS318" s="2">
        <v>-0.12290910438500191</v>
      </c>
      <c r="AT318" s="1">
        <v>-1.4038322020459698E-3</v>
      </c>
      <c r="AU318" s="2">
        <v>87.544961685585008</v>
      </c>
      <c r="AV318" s="2">
        <v>-7.5992300799896384E-3</v>
      </c>
      <c r="AW318" s="1">
        <v>-8.6796205622238692E-5</v>
      </c>
      <c r="AX318" s="2">
        <v>86.984405803016003</v>
      </c>
      <c r="AY318" s="2">
        <v>-0.56815511264899499</v>
      </c>
      <c r="AZ318" s="1">
        <v>-6.4893031877876241E-3</v>
      </c>
      <c r="BA318" s="2">
        <v>87.348225588559998</v>
      </c>
      <c r="BB318" s="2">
        <v>-0.20433532710499946</v>
      </c>
      <c r="BC318" s="1">
        <v>-2.3338589410517125E-3</v>
      </c>
      <c r="BD318" s="2">
        <v>85.435271039794998</v>
      </c>
      <c r="BE318" s="2">
        <v>-2.1172898758700001</v>
      </c>
      <c r="BF318" s="1">
        <v>-2.4183071902482436E-2</v>
      </c>
      <c r="BG318" s="1"/>
      <c r="BH318" t="s">
        <v>130</v>
      </c>
      <c r="BI318" s="2">
        <v>86.148221439926999</v>
      </c>
      <c r="BJ318" s="2">
        <v>85.792194953657003</v>
      </c>
      <c r="BK318" s="2">
        <v>-0.35602648626999667</v>
      </c>
      <c r="BL318" s="1">
        <v>-4.1327200993727022E-3</v>
      </c>
      <c r="BM318" s="2">
        <v>86.105016353913996</v>
      </c>
      <c r="BN318" s="2">
        <v>-4.3205086013003324E-2</v>
      </c>
      <c r="BO318" s="1">
        <v>-5.015203481958261E-4</v>
      </c>
      <c r="BP318" s="2">
        <v>86.146073029440998</v>
      </c>
      <c r="BQ318" s="2">
        <v>-2.1484104860007847E-3</v>
      </c>
      <c r="BR318" s="1">
        <v>-2.493853558542607E-5</v>
      </c>
      <c r="BS318" s="2">
        <v>85.899679336575005</v>
      </c>
      <c r="BT318" s="2">
        <v>-0.24854210335199411</v>
      </c>
      <c r="BU318" s="1">
        <v>-2.8850520556052087E-3</v>
      </c>
      <c r="BV318" s="2">
        <v>86.076843907675993</v>
      </c>
      <c r="BW318" s="2">
        <v>-7.137753225100596E-2</v>
      </c>
      <c r="BX318" s="1">
        <v>-8.2854330661694554E-4</v>
      </c>
      <c r="BY318" s="2">
        <v>85.347598208538997</v>
      </c>
      <c r="BZ318" s="2">
        <v>-0.80062323138800195</v>
      </c>
      <c r="CA318" s="1">
        <v>-9.2935549684713299E-3</v>
      </c>
      <c r="CC318" t="s">
        <v>130</v>
      </c>
      <c r="CE318" s="23">
        <v>87.552560915664998</v>
      </c>
      <c r="CF318" s="23">
        <v>89.459749240107996</v>
      </c>
      <c r="CG318" s="23">
        <v>1.9071883244429984</v>
      </c>
      <c r="CH318" s="24">
        <v>2.1783352816830765E-2</v>
      </c>
      <c r="CI318" s="2">
        <v>86.148221439926999</v>
      </c>
      <c r="CJ318" s="2">
        <v>86.618949106622992</v>
      </c>
      <c r="CK318" s="2">
        <v>0.47072766669599275</v>
      </c>
      <c r="CL318" s="1">
        <v>5.464160011988654E-3</v>
      </c>
      <c r="CN318" s="25" t="s">
        <v>130</v>
      </c>
      <c r="CO318" s="27">
        <v>0</v>
      </c>
      <c r="CP318" s="27">
        <v>1.7212350000000001</v>
      </c>
      <c r="CQ318" s="28">
        <f t="shared" si="99"/>
        <v>-1.7260086162211399</v>
      </c>
      <c r="CR318" s="27">
        <f t="shared" si="100"/>
        <v>207.83329058317199</v>
      </c>
      <c r="CU318" s="30">
        <v>192</v>
      </c>
      <c r="CV318" s="30"/>
      <c r="CW318" s="15" t="s">
        <v>130</v>
      </c>
      <c r="CX318" s="33" t="s">
        <v>971</v>
      </c>
      <c r="CY318" s="34" t="s">
        <v>1023</v>
      </c>
      <c r="CZ318" s="34" t="s">
        <v>962</v>
      </c>
      <c r="DA318" s="32"/>
      <c r="DB318" s="32"/>
      <c r="DC318" t="s">
        <v>130</v>
      </c>
      <c r="DD318">
        <v>210022</v>
      </c>
      <c r="DE318" t="s">
        <v>963</v>
      </c>
      <c r="DF318" s="30">
        <v>386</v>
      </c>
      <c r="DG318" s="39" t="s">
        <v>130</v>
      </c>
      <c r="DK318" s="30">
        <v>222</v>
      </c>
      <c r="DL318" s="30"/>
      <c r="DM318" s="32"/>
      <c r="DN318" s="32" t="s">
        <v>130</v>
      </c>
      <c r="DO318" s="41">
        <v>207615</v>
      </c>
    </row>
    <row r="319" spans="1:119" ht="15.75" x14ac:dyDescent="0.25">
      <c r="B319" t="s">
        <v>131</v>
      </c>
      <c r="C319" s="52">
        <v>49.719158752281999</v>
      </c>
      <c r="D319" s="52">
        <v>48.337856957250999</v>
      </c>
      <c r="E319" s="52">
        <v>-1.3813017950309998</v>
      </c>
      <c r="F319" s="53">
        <v>-2.7782082997685496E-2</v>
      </c>
      <c r="G319" s="45">
        <v>51.986792731337999</v>
      </c>
      <c r="H319" s="45">
        <v>51.820348639512005</v>
      </c>
      <c r="I319" s="45">
        <v>-0.16644409182599418</v>
      </c>
      <c r="J319" s="46">
        <v>-3.2016610966204215E-3</v>
      </c>
      <c r="K319" s="47">
        <v>3</v>
      </c>
      <c r="L319" s="55">
        <f t="shared" si="91"/>
        <v>50.266115731337997</v>
      </c>
      <c r="M319" s="55">
        <f t="shared" si="92"/>
        <v>50.099671639512003</v>
      </c>
      <c r="N319" s="55">
        <f t="shared" si="93"/>
        <v>-0.16644409182599418</v>
      </c>
      <c r="O319" s="56">
        <f t="shared" si="94"/>
        <v>-3.3112582781530896E-3</v>
      </c>
      <c r="P319" s="54"/>
      <c r="Q319" s="42">
        <f t="shared" si="95"/>
        <v>318.35338817924645</v>
      </c>
      <c r="R319" s="42">
        <f t="shared" si="96"/>
        <v>309.50886792625624</v>
      </c>
      <c r="S319" s="42">
        <f t="shared" si="97"/>
        <v>321.85557147921577</v>
      </c>
      <c r="T319" s="42">
        <f t="shared" si="98"/>
        <v>320.78982455378548</v>
      </c>
      <c r="AB319" t="s">
        <v>131</v>
      </c>
      <c r="AC319" s="2">
        <v>49.719158752281999</v>
      </c>
      <c r="AD319" s="2">
        <v>49.237433141970001</v>
      </c>
      <c r="AE319" s="2">
        <v>-0.48172561031199734</v>
      </c>
      <c r="AF319" s="1">
        <v>-9.6889332482900711E-3</v>
      </c>
      <c r="AG319" s="2">
        <v>51.986792731337999</v>
      </c>
      <c r="AH319" s="2">
        <v>51.986792731337999</v>
      </c>
      <c r="AI319" s="2">
        <v>0</v>
      </c>
      <c r="AJ319" s="1">
        <v>0</v>
      </c>
      <c r="AM319" t="s">
        <v>131</v>
      </c>
      <c r="AN319" s="2">
        <v>49.719158752281999</v>
      </c>
      <c r="AO319" s="2">
        <v>49.056186588456001</v>
      </c>
      <c r="AP319" s="2">
        <v>-0.662972163825998</v>
      </c>
      <c r="AQ319" s="1">
        <v>-1.333433992978751E-2</v>
      </c>
      <c r="AR319" s="2">
        <v>49.643724335186</v>
      </c>
      <c r="AS319" s="2">
        <v>-7.5434417095998185E-2</v>
      </c>
      <c r="AT319" s="1">
        <v>-1.5172102462923493E-3</v>
      </c>
      <c r="AU319" s="2">
        <v>49.699111055147</v>
      </c>
      <c r="AV319" s="2">
        <v>-2.0047697134998543E-2</v>
      </c>
      <c r="AW319" s="1">
        <v>-4.0321875184741332E-4</v>
      </c>
      <c r="AX319" s="2">
        <v>49.330898828606998</v>
      </c>
      <c r="AY319" s="2">
        <v>-0.38825992367500106</v>
      </c>
      <c r="AZ319" s="1">
        <v>-7.8090605999479182E-3</v>
      </c>
      <c r="BA319" s="2">
        <v>49.574040594191999</v>
      </c>
      <c r="BB319" s="2">
        <v>-0.14511815808999984</v>
      </c>
      <c r="BC319" s="1">
        <v>-2.9187573106984484E-3</v>
      </c>
      <c r="BD319" s="2">
        <v>48.300354293872999</v>
      </c>
      <c r="BE319" s="2">
        <v>-1.4188044584089994</v>
      </c>
      <c r="BF319" s="1">
        <v>-2.8536372980041209E-2</v>
      </c>
      <c r="BG319" s="1"/>
      <c r="BH319" t="s">
        <v>131</v>
      </c>
      <c r="BI319" s="2">
        <v>51.986792731337999</v>
      </c>
      <c r="BJ319" s="2">
        <v>51.931311367395999</v>
      </c>
      <c r="BK319" s="2">
        <v>-5.5481363942000428E-2</v>
      </c>
      <c r="BL319" s="1">
        <v>-1.067220365540186E-3</v>
      </c>
      <c r="BM319" s="2">
        <v>51.986792731337999</v>
      </c>
      <c r="BN319" s="2">
        <v>0</v>
      </c>
      <c r="BO319" s="1">
        <v>0</v>
      </c>
      <c r="BP319" s="2">
        <v>51.986792731337999</v>
      </c>
      <c r="BQ319" s="2">
        <v>0</v>
      </c>
      <c r="BR319" s="1">
        <v>0</v>
      </c>
      <c r="BS319" s="2">
        <v>51.931311367395999</v>
      </c>
      <c r="BT319" s="2">
        <v>-5.5481363942000428E-2</v>
      </c>
      <c r="BU319" s="1">
        <v>-1.067220365540186E-3</v>
      </c>
      <c r="BV319" s="2">
        <v>51.986792731337999</v>
      </c>
      <c r="BW319" s="2">
        <v>0</v>
      </c>
      <c r="BX319" s="1">
        <v>0</v>
      </c>
      <c r="BY319" s="2">
        <v>51.820348639512005</v>
      </c>
      <c r="BZ319" s="2">
        <v>-0.16644409182599418</v>
      </c>
      <c r="CA319" s="1">
        <v>-3.2016610966204215E-3</v>
      </c>
      <c r="CC319" t="s">
        <v>131</v>
      </c>
      <c r="CE319" s="23">
        <v>49.719158752281999</v>
      </c>
      <c r="CF319" s="23">
        <v>49.75740100758</v>
      </c>
      <c r="CG319" s="23">
        <v>3.8242255298001737E-2</v>
      </c>
      <c r="CH319" s="24">
        <v>7.691653732223798E-4</v>
      </c>
      <c r="CI319" s="2">
        <v>51.986792731337999</v>
      </c>
      <c r="CJ319" s="2">
        <v>51.931311367395999</v>
      </c>
      <c r="CK319" s="2">
        <v>-5.5481363942000428E-2</v>
      </c>
      <c r="CL319" s="1">
        <v>-1.067220365540186E-3</v>
      </c>
      <c r="CN319" s="25" t="s">
        <v>131</v>
      </c>
      <c r="CO319" s="27">
        <v>0</v>
      </c>
      <c r="CP319" s="27">
        <v>1.720677</v>
      </c>
      <c r="CQ319" s="28">
        <f t="shared" si="99"/>
        <v>-1.7571341088408199</v>
      </c>
      <c r="CR319" s="27">
        <f t="shared" si="100"/>
        <v>114.81987744075701</v>
      </c>
      <c r="CU319" s="30">
        <v>194</v>
      </c>
      <c r="CV319" s="30"/>
      <c r="CW319" s="15" t="s">
        <v>131</v>
      </c>
      <c r="CX319" s="33" t="s">
        <v>971</v>
      </c>
      <c r="CY319" s="34" t="s">
        <v>1024</v>
      </c>
      <c r="CZ319" s="34" t="s">
        <v>962</v>
      </c>
      <c r="DA319" s="32"/>
      <c r="DB319" s="32"/>
      <c r="DC319" t="s">
        <v>131</v>
      </c>
      <c r="DD319">
        <v>156176</v>
      </c>
      <c r="DE319" t="s">
        <v>963</v>
      </c>
      <c r="DF319" s="30">
        <v>387</v>
      </c>
      <c r="DG319" s="39" t="s">
        <v>131</v>
      </c>
      <c r="DK319" s="30">
        <v>223</v>
      </c>
      <c r="DL319" s="30"/>
      <c r="DM319" s="32"/>
      <c r="DN319" s="32" t="s">
        <v>131</v>
      </c>
      <c r="DO319" s="41">
        <v>154635</v>
      </c>
    </row>
    <row r="320" spans="1:119" ht="15.75" x14ac:dyDescent="0.25">
      <c r="B320" t="s">
        <v>134</v>
      </c>
      <c r="C320" s="52">
        <v>52.275564130028002</v>
      </c>
      <c r="D320" s="52">
        <v>50.370613371707996</v>
      </c>
      <c r="E320" s="52">
        <v>-1.9049507583200054</v>
      </c>
      <c r="F320" s="53">
        <v>-3.6440558605579321E-2</v>
      </c>
      <c r="G320" s="45">
        <v>53.319604644915998</v>
      </c>
      <c r="H320" s="45">
        <v>53.089034460192003</v>
      </c>
      <c r="I320" s="45">
        <v>-0.23057018472399449</v>
      </c>
      <c r="J320" s="46">
        <v>-4.3243040952663792E-3</v>
      </c>
      <c r="K320" s="47">
        <v>2</v>
      </c>
      <c r="L320" s="55">
        <f t="shared" si="91"/>
        <v>52.123103644916</v>
      </c>
      <c r="M320" s="55">
        <f t="shared" si="92"/>
        <v>51.892533460192006</v>
      </c>
      <c r="N320" s="55">
        <f t="shared" si="93"/>
        <v>-0.23057018472399449</v>
      </c>
      <c r="O320" s="56">
        <f t="shared" si="94"/>
        <v>-4.4235697531507974E-3</v>
      </c>
      <c r="P320" s="54"/>
      <c r="Q320" s="42">
        <f t="shared" si="95"/>
        <v>398.75484664048764</v>
      </c>
      <c r="R320" s="42">
        <f t="shared" si="96"/>
        <v>384.22399728222609</v>
      </c>
      <c r="S320" s="42">
        <f t="shared" si="97"/>
        <v>397.59188726603963</v>
      </c>
      <c r="T320" s="42">
        <f t="shared" si="98"/>
        <v>395.83311181943145</v>
      </c>
      <c r="AB320" t="s">
        <v>134</v>
      </c>
      <c r="AC320" s="2">
        <v>52.275564130028002</v>
      </c>
      <c r="AD320" s="2">
        <v>50.738505049608996</v>
      </c>
      <c r="AE320" s="2">
        <v>-1.5370590804190059</v>
      </c>
      <c r="AF320" s="1">
        <v>-2.9403012784248311E-2</v>
      </c>
      <c r="AG320" s="2">
        <v>53.319604644915998</v>
      </c>
      <c r="AH320" s="2">
        <v>53.259546618331001</v>
      </c>
      <c r="AI320" s="2">
        <v>-6.0058026584997037E-2</v>
      </c>
      <c r="AJ320" s="1">
        <v>-1.1263779426902323E-3</v>
      </c>
      <c r="AM320" t="s">
        <v>134</v>
      </c>
      <c r="AN320" s="2">
        <v>52.275564130028002</v>
      </c>
      <c r="AO320" s="2">
        <v>51.749358956557998</v>
      </c>
      <c r="AP320" s="2">
        <v>-0.52620517347000373</v>
      </c>
      <c r="AQ320" s="1">
        <v>-1.0065987469042774E-2</v>
      </c>
      <c r="AR320" s="2">
        <v>52.217145077970997</v>
      </c>
      <c r="AS320" s="2">
        <v>-5.8419052057004706E-2</v>
      </c>
      <c r="AT320" s="1">
        <v>-1.1175212172114615E-3</v>
      </c>
      <c r="AU320" s="2">
        <v>52.270899378553004</v>
      </c>
      <c r="AV320" s="2">
        <v>-4.6647514749977859E-3</v>
      </c>
      <c r="AW320" s="1">
        <v>-8.9233881118812655E-5</v>
      </c>
      <c r="AX320" s="2">
        <v>51.963694990195997</v>
      </c>
      <c r="AY320" s="2">
        <v>-0.31186913983200526</v>
      </c>
      <c r="AZ320" s="1">
        <v>-5.9658684707117708E-3</v>
      </c>
      <c r="BA320" s="2">
        <v>52.144200866407999</v>
      </c>
      <c r="BB320" s="2">
        <v>-0.13136326362000261</v>
      </c>
      <c r="BC320" s="1">
        <v>-2.5128999716436391E-3</v>
      </c>
      <c r="BD320" s="2">
        <v>51.113015736915997</v>
      </c>
      <c r="BE320" s="2">
        <v>-1.1625483931120044</v>
      </c>
      <c r="BF320" s="1">
        <v>-2.2238849306730219E-2</v>
      </c>
      <c r="BG320" s="1"/>
      <c r="BH320" t="s">
        <v>134</v>
      </c>
      <c r="BI320" s="2">
        <v>53.319604644915998</v>
      </c>
      <c r="BJ320" s="2">
        <v>53.202709232285002</v>
      </c>
      <c r="BK320" s="2">
        <v>-0.11689541263099557</v>
      </c>
      <c r="BL320" s="1">
        <v>-2.1923533268760178E-3</v>
      </c>
      <c r="BM320" s="2">
        <v>53.302787032043</v>
      </c>
      <c r="BN320" s="2">
        <v>-1.6817612872998211E-2</v>
      </c>
      <c r="BO320" s="1">
        <v>-3.1541143234267705E-4</v>
      </c>
      <c r="BP320" s="2">
        <v>53.318286338688999</v>
      </c>
      <c r="BQ320" s="2">
        <v>-1.3183062269988E-3</v>
      </c>
      <c r="BR320" s="1">
        <v>-2.472460618900144E-5</v>
      </c>
      <c r="BS320" s="2">
        <v>53.202709232285002</v>
      </c>
      <c r="BT320" s="2">
        <v>-0.11689541263099557</v>
      </c>
      <c r="BU320" s="1">
        <v>-2.1923533268760178E-3</v>
      </c>
      <c r="BV320" s="2">
        <v>53.282214781493003</v>
      </c>
      <c r="BW320" s="2">
        <v>-3.7389863422994551E-2</v>
      </c>
      <c r="BX320" s="1">
        <v>-7.0124044752382952E-4</v>
      </c>
      <c r="BY320" s="2">
        <v>53.089034460192003</v>
      </c>
      <c r="BZ320" s="2">
        <v>-0.23057018472399449</v>
      </c>
      <c r="CA320" s="1">
        <v>-4.3243040952663792E-3</v>
      </c>
      <c r="CC320" t="s">
        <v>134</v>
      </c>
      <c r="CE320" s="23">
        <v>52.275564130028002</v>
      </c>
      <c r="CF320" s="23">
        <v>52.712469613572004</v>
      </c>
      <c r="CG320" s="23">
        <v>0.43690548354400249</v>
      </c>
      <c r="CH320" s="24">
        <v>8.3577382820252781E-3</v>
      </c>
      <c r="CI320" s="2">
        <v>53.319604644915998</v>
      </c>
      <c r="CJ320" s="2">
        <v>53.401956415236</v>
      </c>
      <c r="CK320" s="2">
        <v>8.2351770320002515E-2</v>
      </c>
      <c r="CL320" s="1">
        <v>1.544493266002765E-3</v>
      </c>
      <c r="CN320" s="25" t="s">
        <v>134</v>
      </c>
      <c r="CO320" s="27">
        <v>0</v>
      </c>
      <c r="CP320" s="27">
        <v>1.196501</v>
      </c>
      <c r="CQ320" s="28">
        <f t="shared" si="99"/>
        <v>-1.2261221736790235</v>
      </c>
      <c r="CR320" s="27">
        <f t="shared" si="100"/>
        <v>153.05519371439399</v>
      </c>
      <c r="CU320" s="30">
        <v>198</v>
      </c>
      <c r="CV320" s="30"/>
      <c r="CW320" s="15" t="s">
        <v>134</v>
      </c>
      <c r="CX320" s="33" t="s">
        <v>973</v>
      </c>
      <c r="CY320" s="34" t="s">
        <v>1028</v>
      </c>
      <c r="CZ320" s="34" t="s">
        <v>962</v>
      </c>
      <c r="DA320" s="32"/>
      <c r="DB320" s="32"/>
      <c r="DC320" t="s">
        <v>134</v>
      </c>
      <c r="DD320">
        <v>131097</v>
      </c>
      <c r="DE320" t="s">
        <v>963</v>
      </c>
      <c r="DF320" s="30">
        <v>388</v>
      </c>
      <c r="DG320" s="39" t="s">
        <v>134</v>
      </c>
      <c r="DK320" s="30">
        <v>227</v>
      </c>
      <c r="DL320" s="30"/>
      <c r="DM320" s="32"/>
      <c r="DN320" s="32" t="s">
        <v>134</v>
      </c>
      <c r="DO320" s="41">
        <v>129682</v>
      </c>
    </row>
    <row r="321" spans="1:119" ht="15.75" x14ac:dyDescent="0.25">
      <c r="A321" t="s">
        <v>632</v>
      </c>
      <c r="B321" t="s">
        <v>135</v>
      </c>
      <c r="C321" s="52">
        <v>59.003689140940004</v>
      </c>
      <c r="D321" s="52">
        <v>59.134269481145004</v>
      </c>
      <c r="E321" s="52">
        <v>0.13058034020500031</v>
      </c>
      <c r="F321" s="53">
        <v>2.2130877256350484E-3</v>
      </c>
      <c r="G321" s="45">
        <v>58.934675263975997</v>
      </c>
      <c r="H321" s="45">
        <v>58.797951499206</v>
      </c>
      <c r="I321" s="45">
        <v>-0.13672376476999659</v>
      </c>
      <c r="J321" s="46">
        <v>-2.3199205587812822E-3</v>
      </c>
      <c r="K321" s="47">
        <v>4</v>
      </c>
      <c r="L321" s="55">
        <f t="shared" si="91"/>
        <v>56.109036263975995</v>
      </c>
      <c r="M321" s="55">
        <f t="shared" si="92"/>
        <v>55.972312499205998</v>
      </c>
      <c r="N321" s="55">
        <f t="shared" si="93"/>
        <v>-0.13672376476999659</v>
      </c>
      <c r="O321" s="56">
        <f t="shared" si="94"/>
        <v>-2.4367512592223606E-3</v>
      </c>
      <c r="P321" s="54"/>
      <c r="Q321" s="42">
        <f t="shared" si="95"/>
        <v>217.18563109071906</v>
      </c>
      <c r="R321" s="42">
        <f t="shared" si="96"/>
        <v>217.66628194507021</v>
      </c>
      <c r="S321" s="42">
        <f t="shared" si="97"/>
        <v>206.53075474272839</v>
      </c>
      <c r="T321" s="42">
        <f t="shared" si="98"/>
        <v>206.0274906660409</v>
      </c>
      <c r="AB321" t="s">
        <v>135</v>
      </c>
      <c r="AC321" s="2">
        <v>59.003689140940004</v>
      </c>
      <c r="AD321" s="2">
        <v>58.677030147243002</v>
      </c>
      <c r="AE321" s="2">
        <v>-0.32665899369700213</v>
      </c>
      <c r="AF321" s="1">
        <v>-5.5362469440974017E-3</v>
      </c>
      <c r="AG321" s="2">
        <v>58.934675263975997</v>
      </c>
      <c r="AH321" s="2">
        <v>58.836528977827001</v>
      </c>
      <c r="AI321" s="2">
        <v>-9.8146286148995898E-2</v>
      </c>
      <c r="AJ321" s="1">
        <v>-1.6653402383127768E-3</v>
      </c>
      <c r="AM321" t="s">
        <v>135</v>
      </c>
      <c r="AN321" s="2">
        <v>59.003689140940004</v>
      </c>
      <c r="AO321" s="2">
        <v>58.925538100624998</v>
      </c>
      <c r="AP321" s="2">
        <v>-7.8151040315006526E-2</v>
      </c>
      <c r="AQ321" s="1">
        <v>-1.3245110848633538E-3</v>
      </c>
      <c r="AR321" s="2">
        <v>59.007935531675002</v>
      </c>
      <c r="AS321" s="2">
        <v>4.2463907349983288E-3</v>
      </c>
      <c r="AT321" s="1">
        <v>7.1968224306367127E-5</v>
      </c>
      <c r="AU321" s="2">
        <v>58.934242583901003</v>
      </c>
      <c r="AV321" s="2">
        <v>-6.9446557039000822E-2</v>
      </c>
      <c r="AW321" s="1">
        <v>-1.1769866943932322E-3</v>
      </c>
      <c r="AX321" s="2">
        <v>58.926345351179002</v>
      </c>
      <c r="AY321" s="2">
        <v>-7.7343789761002313E-2</v>
      </c>
      <c r="AZ321" s="1">
        <v>-1.3108297275489667E-3</v>
      </c>
      <c r="BA321" s="2">
        <v>59.031225485527003</v>
      </c>
      <c r="BB321" s="2">
        <v>2.7536344586998496E-2</v>
      </c>
      <c r="BC321" s="1">
        <v>4.6668852385184617E-4</v>
      </c>
      <c r="BD321" s="2">
        <v>58.836624253271999</v>
      </c>
      <c r="BE321" s="2">
        <v>-0.16706488766800476</v>
      </c>
      <c r="BF321" s="1">
        <v>-2.8314312223587041E-3</v>
      </c>
      <c r="BG321" s="1"/>
      <c r="BH321" t="s">
        <v>135</v>
      </c>
      <c r="BI321" s="2">
        <v>58.934675263975997</v>
      </c>
      <c r="BJ321" s="2">
        <v>58.863215646824003</v>
      </c>
      <c r="BK321" s="2">
        <v>-7.1459617151994337E-2</v>
      </c>
      <c r="BL321" s="1">
        <v>-1.2125224552764144E-3</v>
      </c>
      <c r="BM321" s="2">
        <v>58.927794098739994</v>
      </c>
      <c r="BN321" s="2">
        <v>-6.8811652360025732E-3</v>
      </c>
      <c r="BO321" s="1">
        <v>-1.167591949082768E-4</v>
      </c>
      <c r="BP321" s="2">
        <v>58.915048788645997</v>
      </c>
      <c r="BQ321" s="2">
        <v>-1.9626475329999948E-2</v>
      </c>
      <c r="BR321" s="1">
        <v>-3.3302084455527137E-4</v>
      </c>
      <c r="BS321" s="2">
        <v>58.845162785333002</v>
      </c>
      <c r="BT321" s="2">
        <v>-8.9512478642994608E-2</v>
      </c>
      <c r="BU321" s="1">
        <v>-1.5188423155308261E-3</v>
      </c>
      <c r="BV321" s="2">
        <v>58.929120498848995</v>
      </c>
      <c r="BW321" s="2">
        <v>-5.554765127001815E-3</v>
      </c>
      <c r="BX321" s="1">
        <v>-9.4252918203439773E-5</v>
      </c>
      <c r="BY321" s="2">
        <v>58.744457335161997</v>
      </c>
      <c r="BZ321" s="2">
        <v>-0.19021792881400046</v>
      </c>
      <c r="CA321" s="1">
        <v>-3.2276062939515637E-3</v>
      </c>
      <c r="CC321" t="s">
        <v>135</v>
      </c>
      <c r="CE321" s="23">
        <v>59.003689140940004</v>
      </c>
      <c r="CF321" s="23">
        <v>59.593204229432004</v>
      </c>
      <c r="CG321" s="23">
        <v>0.58951508849199996</v>
      </c>
      <c r="CH321" s="24">
        <v>9.9911564357246605E-3</v>
      </c>
      <c r="CI321" s="2">
        <v>58.934675263975997</v>
      </c>
      <c r="CJ321" s="2">
        <v>59.054983877594005</v>
      </c>
      <c r="CK321" s="2">
        <v>0.1203086136180076</v>
      </c>
      <c r="CL321" s="1">
        <v>2.0413892683573778E-3</v>
      </c>
      <c r="CN321" s="25" t="s">
        <v>135</v>
      </c>
      <c r="CO321" s="27">
        <v>0</v>
      </c>
      <c r="CP321" s="27">
        <v>2.8256389999999998</v>
      </c>
      <c r="CQ321" s="28">
        <f t="shared" si="99"/>
        <v>-2.8841027311581464</v>
      </c>
      <c r="CR321" s="27">
        <f t="shared" si="100"/>
        <v>98.054665020352004</v>
      </c>
      <c r="CU321" s="30">
        <v>200</v>
      </c>
      <c r="CV321" s="30"/>
      <c r="CW321" s="15" t="s">
        <v>135</v>
      </c>
      <c r="CX321" s="33" t="s">
        <v>971</v>
      </c>
      <c r="CY321" s="34" t="s">
        <v>1029</v>
      </c>
      <c r="CZ321" s="34" t="s">
        <v>962</v>
      </c>
      <c r="DA321" s="32"/>
      <c r="DB321" s="32"/>
      <c r="DC321" t="s">
        <v>135</v>
      </c>
      <c r="DD321">
        <v>271674</v>
      </c>
      <c r="DE321" t="s">
        <v>963</v>
      </c>
      <c r="DF321" s="30">
        <v>389</v>
      </c>
      <c r="DG321" s="39" t="s">
        <v>135</v>
      </c>
      <c r="DK321" s="30">
        <v>228</v>
      </c>
      <c r="DL321" s="30"/>
      <c r="DM321" s="32"/>
      <c r="DN321" s="32" t="s">
        <v>135</v>
      </c>
      <c r="DO321" s="41">
        <v>268880</v>
      </c>
    </row>
    <row r="322" spans="1:119" ht="15.75" x14ac:dyDescent="0.25">
      <c r="A322" t="s">
        <v>633</v>
      </c>
      <c r="B322" t="s">
        <v>136</v>
      </c>
      <c r="C322" s="52">
        <v>102.069869352046</v>
      </c>
      <c r="D322" s="52">
        <v>101.594421602095</v>
      </c>
      <c r="E322" s="52">
        <v>-0.4754477499510017</v>
      </c>
      <c r="F322" s="53">
        <v>-4.6580617078204514E-3</v>
      </c>
      <c r="G322" s="45">
        <v>99.48319287548</v>
      </c>
      <c r="H322" s="45">
        <v>99.063801326057003</v>
      </c>
      <c r="I322" s="45">
        <v>-0.41939154942299695</v>
      </c>
      <c r="J322" s="46">
        <v>-4.2157025453328206E-3</v>
      </c>
      <c r="K322" s="47">
        <v>2</v>
      </c>
      <c r="L322" s="55">
        <f t="shared" si="91"/>
        <v>97.418544875479995</v>
      </c>
      <c r="M322" s="55">
        <f t="shared" si="92"/>
        <v>96.999153326056998</v>
      </c>
      <c r="N322" s="55">
        <f t="shared" si="93"/>
        <v>-0.41939154942299695</v>
      </c>
      <c r="O322" s="56">
        <f t="shared" si="94"/>
        <v>-4.3050483864141226E-3</v>
      </c>
      <c r="P322" s="54"/>
      <c r="Q322" s="42">
        <f t="shared" si="95"/>
        <v>415.41971140786234</v>
      </c>
      <c r="R322" s="42">
        <f t="shared" si="96"/>
        <v>413.48466075747956</v>
      </c>
      <c r="S322" s="42">
        <f t="shared" si="97"/>
        <v>396.48903300114364</v>
      </c>
      <c r="T322" s="42">
        <f t="shared" si="98"/>
        <v>394.78212852939117</v>
      </c>
      <c r="AB322" t="s">
        <v>136</v>
      </c>
      <c r="AC322" s="2">
        <v>102.069869352046</v>
      </c>
      <c r="AD322" s="2">
        <v>100.399756280906</v>
      </c>
      <c r="AE322" s="2">
        <v>-1.6701130711399941</v>
      </c>
      <c r="AF322" s="1">
        <v>-1.6362449386308698E-2</v>
      </c>
      <c r="AG322" s="2">
        <v>99.48319287548</v>
      </c>
      <c r="AH322" s="2">
        <v>99.003646428745995</v>
      </c>
      <c r="AI322" s="2">
        <v>-0.47954644673400537</v>
      </c>
      <c r="AJ322" s="1">
        <v>-4.8203765166065652E-3</v>
      </c>
      <c r="AM322" t="s">
        <v>136</v>
      </c>
      <c r="AN322" s="2">
        <v>102.069869352046</v>
      </c>
      <c r="AO322" s="2">
        <v>100.92582909339701</v>
      </c>
      <c r="AP322" s="2">
        <v>-1.1440402586489853</v>
      </c>
      <c r="AQ322" s="1">
        <v>-1.1208403282099948E-2</v>
      </c>
      <c r="AR322" s="2">
        <v>101.91478779312999</v>
      </c>
      <c r="AS322" s="2">
        <v>-0.1550815589160095</v>
      </c>
      <c r="AT322" s="1">
        <v>-1.5193666838263752E-3</v>
      </c>
      <c r="AU322" s="2">
        <v>102.060679114685</v>
      </c>
      <c r="AV322" s="2">
        <v>-9.190237360996889E-3</v>
      </c>
      <c r="AW322" s="1">
        <v>-9.0038690353361073E-5</v>
      </c>
      <c r="AX322" s="2">
        <v>101.47977010714101</v>
      </c>
      <c r="AY322" s="2">
        <v>-0.59009924490499088</v>
      </c>
      <c r="AZ322" s="1">
        <v>-5.7813265427988153E-3</v>
      </c>
      <c r="BA322" s="2">
        <v>101.843319006272</v>
      </c>
      <c r="BB322" s="2">
        <v>-0.22655034577400102</v>
      </c>
      <c r="BC322" s="1">
        <v>-2.2195614358299343E-3</v>
      </c>
      <c r="BD322" s="2">
        <v>99.73787051478601</v>
      </c>
      <c r="BE322" s="2">
        <v>-2.331998837259988</v>
      </c>
      <c r="BF322" s="1">
        <v>-2.2847083591503028E-2</v>
      </c>
      <c r="BG322" s="1"/>
      <c r="BH322" t="s">
        <v>136</v>
      </c>
      <c r="BI322" s="2">
        <v>99.48319287548</v>
      </c>
      <c r="BJ322" s="2">
        <v>99.077758620339011</v>
      </c>
      <c r="BK322" s="2">
        <v>-0.40543425514098885</v>
      </c>
      <c r="BL322" s="1">
        <v>-4.0754045323862717E-3</v>
      </c>
      <c r="BM322" s="2">
        <v>99.426705113772996</v>
      </c>
      <c r="BN322" s="2">
        <v>-5.648776170700387E-2</v>
      </c>
      <c r="BO322" s="1">
        <v>-5.6781211051104715E-4</v>
      </c>
      <c r="BP322" s="2">
        <v>99.480594425114006</v>
      </c>
      <c r="BQ322" s="2">
        <v>-2.5984503659941538E-3</v>
      </c>
      <c r="BR322" s="1">
        <v>-2.6119491050579297E-5</v>
      </c>
      <c r="BS322" s="2">
        <v>99.206282961523996</v>
      </c>
      <c r="BT322" s="2">
        <v>-0.27690991395600406</v>
      </c>
      <c r="BU322" s="1">
        <v>-2.7834843851725138E-3</v>
      </c>
      <c r="BV322" s="2">
        <v>99.398628316452999</v>
      </c>
      <c r="BW322" s="2">
        <v>-8.4564559027000996E-2</v>
      </c>
      <c r="BX322" s="1">
        <v>-8.5003865057736749E-4</v>
      </c>
      <c r="BY322" s="2">
        <v>98.587493797693995</v>
      </c>
      <c r="BZ322" s="2">
        <v>-0.89569907778600566</v>
      </c>
      <c r="CA322" s="1">
        <v>-9.0035216190449789E-3</v>
      </c>
      <c r="CC322" t="s">
        <v>136</v>
      </c>
      <c r="CE322" s="23">
        <v>102.069869352046</v>
      </c>
      <c r="CF322" s="23">
        <v>104.743621327063</v>
      </c>
      <c r="CG322" s="23">
        <v>2.673751975016998</v>
      </c>
      <c r="CH322" s="24">
        <v>2.6195311035375618E-2</v>
      </c>
      <c r="CI322" s="2">
        <v>99.48319287548</v>
      </c>
      <c r="CJ322" s="2">
        <v>100.15943557652301</v>
      </c>
      <c r="CK322" s="2">
        <v>0.67624270104300876</v>
      </c>
      <c r="CL322" s="1">
        <v>6.7975572706983839E-3</v>
      </c>
      <c r="CN322" s="25" t="s">
        <v>136</v>
      </c>
      <c r="CO322" s="27">
        <v>0</v>
      </c>
      <c r="CP322" s="27">
        <v>2.064648</v>
      </c>
      <c r="CQ322" s="28">
        <f t="shared" si="99"/>
        <v>-2.0743457118372715</v>
      </c>
      <c r="CR322" s="27">
        <f t="shared" si="100"/>
        <v>204.141169217949</v>
      </c>
      <c r="CU322" s="30">
        <v>201</v>
      </c>
      <c r="CV322" s="30"/>
      <c r="CW322" s="15" t="s">
        <v>136</v>
      </c>
      <c r="CX322" s="33" t="s">
        <v>971</v>
      </c>
      <c r="CY322" s="34" t="s">
        <v>1030</v>
      </c>
      <c r="CZ322" s="34" t="s">
        <v>962</v>
      </c>
      <c r="DA322" s="32"/>
      <c r="DB322" s="32"/>
      <c r="DC322" t="s">
        <v>136</v>
      </c>
      <c r="DD322">
        <v>245703</v>
      </c>
      <c r="DE322" t="s">
        <v>963</v>
      </c>
      <c r="DF322" s="30">
        <v>390</v>
      </c>
      <c r="DG322" s="39" t="s">
        <v>136</v>
      </c>
      <c r="DK322" s="30">
        <v>229</v>
      </c>
      <c r="DL322" s="30"/>
      <c r="DM322" s="32"/>
      <c r="DN322" s="32"/>
      <c r="DO322" s="41"/>
    </row>
    <row r="323" spans="1:119" ht="15.75" x14ac:dyDescent="0.25">
      <c r="A323" t="s">
        <v>634</v>
      </c>
      <c r="B323" t="s">
        <v>137</v>
      </c>
      <c r="C323" s="52">
        <v>61.617900843244996</v>
      </c>
      <c r="D323" s="52">
        <v>59.578344090772006</v>
      </c>
      <c r="E323" s="52">
        <v>-2.0395567524729898</v>
      </c>
      <c r="F323" s="53">
        <v>-3.3100068722912053E-2</v>
      </c>
      <c r="G323" s="45">
        <v>60.454220466403001</v>
      </c>
      <c r="H323" s="45">
        <v>59.720297830791999</v>
      </c>
      <c r="I323" s="45">
        <v>-0.73392263561100179</v>
      </c>
      <c r="J323" s="46">
        <v>-1.2140138934036442E-2</v>
      </c>
      <c r="K323" s="47">
        <v>3</v>
      </c>
      <c r="L323" s="55">
        <f t="shared" si="91"/>
        <v>58.738281466403002</v>
      </c>
      <c r="M323" s="55">
        <f t="shared" si="92"/>
        <v>58.004358830792</v>
      </c>
      <c r="N323" s="55">
        <f t="shared" si="93"/>
        <v>-0.73392263561100179</v>
      </c>
      <c r="O323" s="56">
        <f t="shared" si="94"/>
        <v>-1.2494792446911974E-2</v>
      </c>
      <c r="P323" s="54"/>
      <c r="Q323" s="42">
        <f t="shared" si="95"/>
        <v>368.73100535728389</v>
      </c>
      <c r="R323" s="42">
        <f t="shared" si="96"/>
        <v>356.52598373968931</v>
      </c>
      <c r="S323" s="42">
        <f t="shared" si="97"/>
        <v>351.49891965916055</v>
      </c>
      <c r="T323" s="42">
        <f t="shared" si="98"/>
        <v>347.10701361270554</v>
      </c>
      <c r="AB323" t="s">
        <v>137</v>
      </c>
      <c r="AC323" s="2">
        <v>61.617900843244996</v>
      </c>
      <c r="AD323" s="2">
        <v>61.141014212599998</v>
      </c>
      <c r="AE323" s="2">
        <v>-0.47688663064499792</v>
      </c>
      <c r="AF323" s="1">
        <v>-7.7394170219818141E-3</v>
      </c>
      <c r="AG323" s="2">
        <v>60.454220466403001</v>
      </c>
      <c r="AH323" s="2">
        <v>60.313888861396997</v>
      </c>
      <c r="AI323" s="2">
        <v>-0.14033160500600417</v>
      </c>
      <c r="AJ323" s="1">
        <v>-2.3212871479170332E-3</v>
      </c>
      <c r="AM323" t="s">
        <v>137</v>
      </c>
      <c r="AN323" s="2">
        <v>61.617900843244996</v>
      </c>
      <c r="AO323" s="2">
        <v>60.892991751137998</v>
      </c>
      <c r="AP323" s="2">
        <v>-0.72490909210699783</v>
      </c>
      <c r="AQ323" s="1">
        <v>-1.1764585975610489E-2</v>
      </c>
      <c r="AR323" s="2">
        <v>61.487806247005999</v>
      </c>
      <c r="AS323" s="2">
        <v>-0.13009459623899744</v>
      </c>
      <c r="AT323" s="1">
        <v>-2.1113117204358536E-3</v>
      </c>
      <c r="AU323" s="2">
        <v>61.608562270937</v>
      </c>
      <c r="AV323" s="2">
        <v>-9.3385723079961735E-3</v>
      </c>
      <c r="AW323" s="1">
        <v>-1.5155615787291034E-4</v>
      </c>
      <c r="AX323" s="2">
        <v>61.265599018480003</v>
      </c>
      <c r="AY323" s="2">
        <v>-0.35230182476499294</v>
      </c>
      <c r="AZ323" s="1">
        <v>-5.7175239653366877E-3</v>
      </c>
      <c r="BA323" s="2">
        <v>61.469536150487997</v>
      </c>
      <c r="BB323" s="2">
        <v>-0.14836469275699926</v>
      </c>
      <c r="BC323" s="1">
        <v>-2.4078180322052319E-3</v>
      </c>
      <c r="BD323" s="2">
        <v>60.107800234998003</v>
      </c>
      <c r="BE323" s="2">
        <v>-1.5101006082469937</v>
      </c>
      <c r="BF323" s="1">
        <v>-2.4507498431156665E-2</v>
      </c>
      <c r="BG323" s="1"/>
      <c r="BH323" t="s">
        <v>137</v>
      </c>
      <c r="BI323" s="2">
        <v>60.454220466403001</v>
      </c>
      <c r="BJ323" s="2">
        <v>60.199273402648998</v>
      </c>
      <c r="BK323" s="2">
        <v>-0.25494706375400256</v>
      </c>
      <c r="BL323" s="1">
        <v>-4.2171921461742704E-3</v>
      </c>
      <c r="BM323" s="2">
        <v>60.409685054321997</v>
      </c>
      <c r="BN323" s="2">
        <v>-4.4535412081003756E-2</v>
      </c>
      <c r="BO323" s="1">
        <v>-7.3667994951244129E-4</v>
      </c>
      <c r="BP323" s="2">
        <v>60.451580583325999</v>
      </c>
      <c r="BQ323" s="2">
        <v>-2.6398830770020254E-3</v>
      </c>
      <c r="BR323" s="1">
        <v>-4.366747361284927E-5</v>
      </c>
      <c r="BS323" s="2">
        <v>60.287131363787999</v>
      </c>
      <c r="BT323" s="2">
        <v>-0.16708910261500165</v>
      </c>
      <c r="BU323" s="1">
        <v>-2.7638947508695478E-3</v>
      </c>
      <c r="BV323" s="2">
        <v>60.399602079769004</v>
      </c>
      <c r="BW323" s="2">
        <v>-5.4618386633997318E-2</v>
      </c>
      <c r="BX323" s="1">
        <v>-9.0346689135378225E-4</v>
      </c>
      <c r="BY323" s="2">
        <v>59.883330985448005</v>
      </c>
      <c r="BZ323" s="2">
        <v>-0.57088948095499603</v>
      </c>
      <c r="CA323" s="1">
        <v>-9.4433354123268157E-3</v>
      </c>
      <c r="CC323" t="s">
        <v>137</v>
      </c>
      <c r="CE323" s="23">
        <v>61.617900843244996</v>
      </c>
      <c r="CF323" s="23">
        <v>61.023054659985</v>
      </c>
      <c r="CG323" s="23">
        <v>-0.59484618325999605</v>
      </c>
      <c r="CH323" s="24">
        <v>-9.6537885114469525E-3</v>
      </c>
      <c r="CI323" s="2">
        <v>60.454220466403001</v>
      </c>
      <c r="CJ323" s="2">
        <v>60.238810849818002</v>
      </c>
      <c r="CK323" s="2">
        <v>-0.21540961658499924</v>
      </c>
      <c r="CL323" s="1">
        <v>-3.563185744901162E-3</v>
      </c>
      <c r="CN323" s="25" t="s">
        <v>137</v>
      </c>
      <c r="CO323" s="27">
        <v>0</v>
      </c>
      <c r="CP323" s="27">
        <v>1.7159390000000001</v>
      </c>
      <c r="CQ323" s="28">
        <f t="shared" si="99"/>
        <v>-1.7118566269293234</v>
      </c>
      <c r="CR323" s="27">
        <f t="shared" si="100"/>
        <v>172.59276561379502</v>
      </c>
      <c r="CU323" s="30">
        <v>202</v>
      </c>
      <c r="CV323" s="30"/>
      <c r="CW323" s="15" t="s">
        <v>137</v>
      </c>
      <c r="CX323" s="33" t="s">
        <v>971</v>
      </c>
      <c r="CY323" s="34" t="s">
        <v>1031</v>
      </c>
      <c r="CZ323" s="34" t="s">
        <v>962</v>
      </c>
      <c r="DA323" s="32"/>
      <c r="DB323" s="32"/>
      <c r="DC323" t="s">
        <v>137</v>
      </c>
      <c r="DD323">
        <v>167108</v>
      </c>
      <c r="DE323" t="s">
        <v>963</v>
      </c>
      <c r="DF323" s="30">
        <v>391</v>
      </c>
      <c r="DG323" s="39" t="s">
        <v>137</v>
      </c>
      <c r="DK323" s="30">
        <v>230</v>
      </c>
      <c r="DL323" s="30"/>
      <c r="DM323" s="32"/>
      <c r="DN323" s="32" t="s">
        <v>137</v>
      </c>
      <c r="DO323" s="41">
        <v>165994</v>
      </c>
    </row>
    <row r="324" spans="1:119" ht="15.75" x14ac:dyDescent="0.25">
      <c r="A324" t="s">
        <v>635</v>
      </c>
      <c r="B324" t="s">
        <v>138</v>
      </c>
      <c r="C324" s="52">
        <v>70.646536334983011</v>
      </c>
      <c r="D324" s="52">
        <v>70.689483789513005</v>
      </c>
      <c r="E324" s="52">
        <v>4.2947454529993934E-2</v>
      </c>
      <c r="F324" s="53">
        <v>6.0792017214192926E-4</v>
      </c>
      <c r="G324" s="45">
        <v>72.031544177100002</v>
      </c>
      <c r="H324" s="45">
        <v>71.870910703180002</v>
      </c>
      <c r="I324" s="45">
        <v>-0.16063347392000082</v>
      </c>
      <c r="J324" s="46">
        <v>-2.2300434588082706E-3</v>
      </c>
      <c r="K324" s="47">
        <v>2</v>
      </c>
      <c r="L324" s="55">
        <f t="shared" si="91"/>
        <v>70.231033177100002</v>
      </c>
      <c r="M324" s="55">
        <f t="shared" si="92"/>
        <v>70.070399703180001</v>
      </c>
      <c r="N324" s="55">
        <f t="shared" si="93"/>
        <v>-0.16063347392000082</v>
      </c>
      <c r="O324" s="56">
        <f t="shared" si="94"/>
        <v>-2.2872150195332461E-3</v>
      </c>
      <c r="P324" s="54"/>
      <c r="Q324" s="42">
        <f t="shared" si="95"/>
        <v>364.60470234092861</v>
      </c>
      <c r="R324" s="42">
        <f t="shared" si="96"/>
        <v>364.82635289433944</v>
      </c>
      <c r="S324" s="42">
        <f t="shared" si="97"/>
        <v>362.46030272757304</v>
      </c>
      <c r="T324" s="42">
        <f t="shared" si="98"/>
        <v>361.63127807918994</v>
      </c>
      <c r="AB324" t="s">
        <v>138</v>
      </c>
      <c r="AC324" s="2">
        <v>70.646536334983011</v>
      </c>
      <c r="AD324" s="2">
        <v>70.195535442926996</v>
      </c>
      <c r="AE324" s="2">
        <v>-0.45100089205601535</v>
      </c>
      <c r="AF324" s="1">
        <v>-6.3839066351040205E-3</v>
      </c>
      <c r="AG324" s="2">
        <v>72.031544177100002</v>
      </c>
      <c r="AH324" s="2">
        <v>71.903889110668004</v>
      </c>
      <c r="AI324" s="2">
        <v>-0.12765506643199842</v>
      </c>
      <c r="AJ324" s="1">
        <v>-1.7722106042616539E-3</v>
      </c>
      <c r="AM324" t="s">
        <v>138</v>
      </c>
      <c r="AN324" s="2">
        <v>70.646536334983011</v>
      </c>
      <c r="AO324" s="2">
        <v>70.131672339158001</v>
      </c>
      <c r="AP324" s="2">
        <v>-0.51486399582501008</v>
      </c>
      <c r="AQ324" s="1">
        <v>-7.2878873124606084E-3</v>
      </c>
      <c r="AR324" s="2">
        <v>70.588404059664001</v>
      </c>
      <c r="AS324" s="2">
        <v>-5.8132275319010773E-2</v>
      </c>
      <c r="AT324" s="1">
        <v>-8.2286094032078707E-4</v>
      </c>
      <c r="AU324" s="2">
        <v>70.630609934639011</v>
      </c>
      <c r="AV324" s="2">
        <v>-1.5926400344000058E-2</v>
      </c>
      <c r="AW324" s="1">
        <v>-2.2543780870561329E-4</v>
      </c>
      <c r="AX324" s="2">
        <v>70.433652083243004</v>
      </c>
      <c r="AY324" s="2">
        <v>-0.21288425174000736</v>
      </c>
      <c r="AZ324" s="1">
        <v>-3.0133713948915929E-3</v>
      </c>
      <c r="BA324" s="2">
        <v>70.558970310975994</v>
      </c>
      <c r="BB324" s="2">
        <v>-8.7566024007017518E-2</v>
      </c>
      <c r="BC324" s="1">
        <v>-1.239494935630075E-3</v>
      </c>
      <c r="BD324" s="2">
        <v>69.655876917082992</v>
      </c>
      <c r="BE324" s="2">
        <v>-0.99065941790001943</v>
      </c>
      <c r="BF324" s="1">
        <v>-1.4022759915682675E-2</v>
      </c>
      <c r="BG324" s="1"/>
      <c r="BH324" t="s">
        <v>138</v>
      </c>
      <c r="BI324" s="2">
        <v>72.031544177100002</v>
      </c>
      <c r="BJ324" s="2">
        <v>71.830979193226</v>
      </c>
      <c r="BK324" s="2">
        <v>-0.20056498387400268</v>
      </c>
      <c r="BL324" s="1">
        <v>-2.7844048904586104E-3</v>
      </c>
      <c r="BM324" s="2">
        <v>72.014073451716001</v>
      </c>
      <c r="BN324" s="2">
        <v>-1.7470725384001184E-2</v>
      </c>
      <c r="BO324" s="1">
        <v>-2.4254270241724752E-4</v>
      </c>
      <c r="BP324" s="2">
        <v>72.02704324318799</v>
      </c>
      <c r="BQ324" s="2">
        <v>-4.5009339120127834E-3</v>
      </c>
      <c r="BR324" s="1">
        <v>-6.2485595212933163E-5</v>
      </c>
      <c r="BS324" s="2">
        <v>71.913902087051</v>
      </c>
      <c r="BT324" s="2">
        <v>-0.11764209004900295</v>
      </c>
      <c r="BU324" s="1">
        <v>-1.6332023892166299E-3</v>
      </c>
      <c r="BV324" s="2">
        <v>72.005183988013997</v>
      </c>
      <c r="BW324" s="2">
        <v>-2.6360189086005903E-2</v>
      </c>
      <c r="BX324" s="1">
        <v>-3.6595340815123376E-4</v>
      </c>
      <c r="BY324" s="2">
        <v>71.638388773683999</v>
      </c>
      <c r="BZ324" s="2">
        <v>-0.39315540341600297</v>
      </c>
      <c r="CA324" s="1">
        <v>-5.4581004462346851E-3</v>
      </c>
      <c r="CC324" t="s">
        <v>138</v>
      </c>
      <c r="CE324" s="23">
        <v>70.646536334983011</v>
      </c>
      <c r="CF324" s="23">
        <v>71.762964501750005</v>
      </c>
      <c r="CG324" s="23">
        <v>1.116428166766994</v>
      </c>
      <c r="CH324" s="24">
        <v>1.580301349061549E-2</v>
      </c>
      <c r="CI324" s="2">
        <v>72.031544177100002</v>
      </c>
      <c r="CJ324" s="2">
        <v>72.291311242695997</v>
      </c>
      <c r="CK324" s="2">
        <v>0.2597670655959945</v>
      </c>
      <c r="CL324" s="1">
        <v>3.6062959438620317E-3</v>
      </c>
      <c r="CN324" s="25" t="s">
        <v>138</v>
      </c>
      <c r="CO324" s="27">
        <v>0</v>
      </c>
      <c r="CP324" s="27">
        <v>1.800511</v>
      </c>
      <c r="CQ324" s="28">
        <f t="shared" si="99"/>
        <v>-1.7992368810520607</v>
      </c>
      <c r="CR324" s="27">
        <f t="shared" si="100"/>
        <v>215.27786178748102</v>
      </c>
      <c r="CU324" s="30">
        <v>203</v>
      </c>
      <c r="CV324" s="30"/>
      <c r="CW324" s="15" t="s">
        <v>138</v>
      </c>
      <c r="CX324" s="33" t="s">
        <v>971</v>
      </c>
      <c r="CY324" s="34" t="s">
        <v>1032</v>
      </c>
      <c r="CZ324" s="34" t="s">
        <v>962</v>
      </c>
      <c r="DA324" s="32"/>
      <c r="DB324" s="32"/>
      <c r="DC324" t="s">
        <v>138</v>
      </c>
      <c r="DD324">
        <v>193762</v>
      </c>
      <c r="DE324" t="s">
        <v>963</v>
      </c>
      <c r="DF324" s="30">
        <v>392</v>
      </c>
      <c r="DG324" s="39" t="s">
        <v>138</v>
      </c>
      <c r="DK324" s="30">
        <v>231</v>
      </c>
      <c r="DL324" s="30"/>
      <c r="DM324" s="32"/>
      <c r="DN324" s="32" t="s">
        <v>138</v>
      </c>
      <c r="DO324" s="41">
        <v>192757</v>
      </c>
    </row>
    <row r="325" spans="1:119" ht="15.75" x14ac:dyDescent="0.25">
      <c r="A325" t="s">
        <v>636</v>
      </c>
      <c r="B325" t="s">
        <v>139</v>
      </c>
      <c r="C325" s="52">
        <v>126.18878072022399</v>
      </c>
      <c r="D325" s="52">
        <v>125.86374256048501</v>
      </c>
      <c r="E325" s="52">
        <v>-0.32503815973898043</v>
      </c>
      <c r="F325" s="53">
        <v>-2.5758087041004851E-3</v>
      </c>
      <c r="G325" s="45">
        <v>123.712050531676</v>
      </c>
      <c r="H325" s="45">
        <v>123.280747381906</v>
      </c>
      <c r="I325" s="45">
        <v>-0.43130314977000239</v>
      </c>
      <c r="J325" s="46">
        <v>-3.4863471094076551E-3</v>
      </c>
      <c r="K325" s="47">
        <v>1</v>
      </c>
      <c r="L325" s="55">
        <f t="shared" si="91"/>
        <v>121.673532531676</v>
      </c>
      <c r="M325" s="55">
        <f t="shared" si="92"/>
        <v>121.242229381906</v>
      </c>
      <c r="N325" s="55">
        <f t="shared" si="93"/>
        <v>-0.43130314977000239</v>
      </c>
      <c r="O325" s="56">
        <f t="shared" si="94"/>
        <v>-3.5447573584478503E-3</v>
      </c>
      <c r="P325" s="54"/>
      <c r="Q325" s="42">
        <f t="shared" si="95"/>
        <v>521.02356259950284</v>
      </c>
      <c r="R325" s="42">
        <f t="shared" si="96"/>
        <v>519.68150557191757</v>
      </c>
      <c r="S325" s="42">
        <f t="shared" si="97"/>
        <v>502.38045753270518</v>
      </c>
      <c r="T325" s="42">
        <f t="shared" si="98"/>
        <v>500.59964070912577</v>
      </c>
      <c r="AB325" t="s">
        <v>139</v>
      </c>
      <c r="AC325" s="2">
        <v>126.18878072022399</v>
      </c>
      <c r="AD325" s="2">
        <v>125.391920253804</v>
      </c>
      <c r="AE325" s="2">
        <v>-0.79686046641998587</v>
      </c>
      <c r="AF325" s="1">
        <v>-6.3148281635807485E-3</v>
      </c>
      <c r="AG325" s="2">
        <v>123.712050531676</v>
      </c>
      <c r="AH325" s="2">
        <v>123.478211428902</v>
      </c>
      <c r="AI325" s="2">
        <v>-0.23383910277399877</v>
      </c>
      <c r="AJ325" s="1">
        <v>-1.8901885610094643E-3</v>
      </c>
      <c r="AM325" t="s">
        <v>139</v>
      </c>
      <c r="AN325" s="2">
        <v>126.18878072022399</v>
      </c>
      <c r="AO325" s="2">
        <v>125.44758680334499</v>
      </c>
      <c r="AP325" s="2">
        <v>-0.74119391687899849</v>
      </c>
      <c r="AQ325" s="1">
        <v>-5.8736910892444264E-3</v>
      </c>
      <c r="AR325" s="2">
        <v>126.01578975532</v>
      </c>
      <c r="AS325" s="2">
        <v>-0.17299096490398824</v>
      </c>
      <c r="AT325" s="1">
        <v>-1.3708902163618686E-3</v>
      </c>
      <c r="AU325" s="2">
        <v>126.212287423258</v>
      </c>
      <c r="AV325" s="2">
        <v>2.3506703034016141E-2</v>
      </c>
      <c r="AW325" s="1">
        <v>1.8628203632566501E-4</v>
      </c>
      <c r="AX325" s="2">
        <v>125.77035762171801</v>
      </c>
      <c r="AY325" s="2">
        <v>-0.41842309850598269</v>
      </c>
      <c r="AZ325" s="1">
        <v>-3.3158502373810714E-3</v>
      </c>
      <c r="BA325" s="2">
        <v>125.962017522506</v>
      </c>
      <c r="BB325" s="2">
        <v>-0.22676319771798603</v>
      </c>
      <c r="BC325" s="1">
        <v>-1.7970155224872793E-3</v>
      </c>
      <c r="BD325" s="2">
        <v>124.40675434115499</v>
      </c>
      <c r="BE325" s="2">
        <v>-1.782026379068995</v>
      </c>
      <c r="BF325" s="1">
        <v>-1.4121908214803709E-2</v>
      </c>
      <c r="BG325" s="1"/>
      <c r="BH325" t="s">
        <v>139</v>
      </c>
      <c r="BI325" s="2">
        <v>123.712050531676</v>
      </c>
      <c r="BJ325" s="2">
        <v>123.40211909180499</v>
      </c>
      <c r="BK325" s="2">
        <v>-0.3099314398710078</v>
      </c>
      <c r="BL325" s="1">
        <v>-2.5052647542338734E-3</v>
      </c>
      <c r="BM325" s="2">
        <v>123.650916872539</v>
      </c>
      <c r="BN325" s="2">
        <v>-6.1133659136999086E-2</v>
      </c>
      <c r="BO325" s="1">
        <v>-4.9416090731877447E-4</v>
      </c>
      <c r="BP325" s="2">
        <v>123.71869231303201</v>
      </c>
      <c r="BQ325" s="2">
        <v>6.6417813560093464E-3</v>
      </c>
      <c r="BR325" s="1">
        <v>5.368742436541171E-5</v>
      </c>
      <c r="BS325" s="2">
        <v>123.46559053107499</v>
      </c>
      <c r="BT325" s="2">
        <v>-0.24646000060100448</v>
      </c>
      <c r="BU325" s="1">
        <v>-1.992206899342432E-3</v>
      </c>
      <c r="BV325" s="2">
        <v>123.628049215743</v>
      </c>
      <c r="BW325" s="2">
        <v>-8.4001315932994203E-2</v>
      </c>
      <c r="BX325" s="1">
        <v>-6.7900673840569793E-4</v>
      </c>
      <c r="BY325" s="2">
        <v>122.91652258686601</v>
      </c>
      <c r="BZ325" s="2">
        <v>-0.79552794480999012</v>
      </c>
      <c r="CA325" s="1">
        <v>-6.4304806313617621E-3</v>
      </c>
      <c r="CC325" t="s">
        <v>139</v>
      </c>
      <c r="CE325" s="23">
        <v>126.18878072022399</v>
      </c>
      <c r="CF325" s="23">
        <v>127.974561834566</v>
      </c>
      <c r="CG325" s="23">
        <v>1.785781114342015</v>
      </c>
      <c r="CH325" s="24">
        <v>1.415166312052187E-2</v>
      </c>
      <c r="CI325" s="2">
        <v>123.712050531676</v>
      </c>
      <c r="CJ325" s="2">
        <v>124.119838878103</v>
      </c>
      <c r="CK325" s="2">
        <v>0.40778834642699735</v>
      </c>
      <c r="CL325" s="1">
        <v>3.2962702071014875E-3</v>
      </c>
      <c r="CN325" s="25" t="s">
        <v>139</v>
      </c>
      <c r="CO325" s="27">
        <v>0</v>
      </c>
      <c r="CP325" s="27">
        <v>2.0385179999999998</v>
      </c>
      <c r="CQ325" s="28">
        <f t="shared" si="99"/>
        <v>-2.0458180327411482</v>
      </c>
      <c r="CR325" s="27">
        <f t="shared" si="100"/>
        <v>211.76514531658501</v>
      </c>
      <c r="CU325" s="30">
        <v>204</v>
      </c>
      <c r="CV325" s="30"/>
      <c r="CW325" s="15" t="s">
        <v>139</v>
      </c>
      <c r="CX325" s="33" t="s">
        <v>971</v>
      </c>
      <c r="CY325" s="34" t="s">
        <v>1033</v>
      </c>
      <c r="CZ325" s="34" t="s">
        <v>962</v>
      </c>
      <c r="DA325" s="32"/>
      <c r="DB325" s="32"/>
      <c r="DC325" t="s">
        <v>139</v>
      </c>
      <c r="DD325">
        <v>242194</v>
      </c>
      <c r="DE325" t="s">
        <v>963</v>
      </c>
      <c r="DF325" s="30">
        <v>393</v>
      </c>
      <c r="DG325" s="39" t="s">
        <v>139</v>
      </c>
      <c r="DK325" s="30">
        <v>232</v>
      </c>
      <c r="DL325" s="30"/>
      <c r="DM325" s="32"/>
      <c r="DN325" s="32" t="s">
        <v>139</v>
      </c>
      <c r="DO325" s="41">
        <v>241416</v>
      </c>
    </row>
    <row r="326" spans="1:119" ht="15.75" x14ac:dyDescent="0.25">
      <c r="A326" t="s">
        <v>637</v>
      </c>
      <c r="B326" t="s">
        <v>140</v>
      </c>
      <c r="C326" s="52">
        <v>51.916495889570001</v>
      </c>
      <c r="D326" s="52">
        <v>50.884575124347002</v>
      </c>
      <c r="E326" s="52">
        <v>-1.0319207652229991</v>
      </c>
      <c r="F326" s="53">
        <v>-1.9876548822130954E-2</v>
      </c>
      <c r="G326" s="45">
        <v>51.554454192400001</v>
      </c>
      <c r="H326" s="45">
        <v>51.123587704584999</v>
      </c>
      <c r="I326" s="45">
        <v>-0.43086648781500259</v>
      </c>
      <c r="J326" s="46">
        <v>-8.3575026554838314E-3</v>
      </c>
      <c r="K326" s="47">
        <v>3</v>
      </c>
      <c r="L326" s="55">
        <f t="shared" si="91"/>
        <v>49.496009192400003</v>
      </c>
      <c r="M326" s="55">
        <f t="shared" si="92"/>
        <v>49.065142704585</v>
      </c>
      <c r="N326" s="55">
        <f t="shared" si="93"/>
        <v>-0.43086648781500259</v>
      </c>
      <c r="O326" s="56">
        <f t="shared" si="94"/>
        <v>-8.7050753150652218E-3</v>
      </c>
      <c r="P326" s="54"/>
      <c r="Q326" s="42">
        <f t="shared" si="95"/>
        <v>250.78615505915033</v>
      </c>
      <c r="R326" s="42">
        <f t="shared" si="96"/>
        <v>245.80139180420261</v>
      </c>
      <c r="S326" s="42">
        <f t="shared" si="97"/>
        <v>239.09382987899428</v>
      </c>
      <c r="T326" s="42">
        <f t="shared" si="98"/>
        <v>237.01250008253024</v>
      </c>
      <c r="AB326" t="s">
        <v>140</v>
      </c>
      <c r="AC326" s="2">
        <v>51.916495889570001</v>
      </c>
      <c r="AD326" s="2">
        <v>51.625487521669001</v>
      </c>
      <c r="AE326" s="2">
        <v>-0.29100836790100004</v>
      </c>
      <c r="AF326" s="1">
        <v>-5.6053160544578175E-3</v>
      </c>
      <c r="AG326" s="2">
        <v>51.554454192400001</v>
      </c>
      <c r="AH326" s="2">
        <v>51.467366234998003</v>
      </c>
      <c r="AI326" s="2">
        <v>-8.708795740199804E-2</v>
      </c>
      <c r="AJ326" s="1">
        <v>-1.6892421569819718E-3</v>
      </c>
      <c r="AM326" t="s">
        <v>140</v>
      </c>
      <c r="AN326" s="2">
        <v>51.916495889570001</v>
      </c>
      <c r="AO326" s="2">
        <v>51.501124349931004</v>
      </c>
      <c r="AP326" s="2">
        <v>-0.41537153963899698</v>
      </c>
      <c r="AQ326" s="1">
        <v>-8.0007622340791482E-3</v>
      </c>
      <c r="AR326" s="2">
        <v>51.858774558019</v>
      </c>
      <c r="AS326" s="2">
        <v>-5.7721331551000787E-2</v>
      </c>
      <c r="AT326" s="1">
        <v>-1.1118110065397725E-3</v>
      </c>
      <c r="AU326" s="2">
        <v>51.872771924962002</v>
      </c>
      <c r="AV326" s="2">
        <v>-4.3723964607998766E-2</v>
      </c>
      <c r="AW326" s="1">
        <v>-8.4219791530234784E-4</v>
      </c>
      <c r="AX326" s="2">
        <v>51.628013387759999</v>
      </c>
      <c r="AY326" s="2">
        <v>-0.28848250181000168</v>
      </c>
      <c r="AZ326" s="1">
        <v>-5.5566635780585818E-3</v>
      </c>
      <c r="BA326" s="2">
        <v>51.830013308096994</v>
      </c>
      <c r="BB326" s="2">
        <v>-8.6482581473006803E-2</v>
      </c>
      <c r="BC326" s="1">
        <v>-1.6658015914048066E-3</v>
      </c>
      <c r="BD326" s="2">
        <v>50.988583820200006</v>
      </c>
      <c r="BE326" s="2">
        <v>-0.92791206936999515</v>
      </c>
      <c r="BF326" s="1">
        <v>-1.7873164462866076E-2</v>
      </c>
      <c r="BG326" s="1"/>
      <c r="BH326" t="s">
        <v>140</v>
      </c>
      <c r="BI326" s="2">
        <v>51.554454192400001</v>
      </c>
      <c r="BJ326" s="2">
        <v>51.394612325471996</v>
      </c>
      <c r="BK326" s="2">
        <v>-0.15984186692800506</v>
      </c>
      <c r="BL326" s="1">
        <v>-3.1004472733137472E-3</v>
      </c>
      <c r="BM326" s="2">
        <v>51.531507212534002</v>
      </c>
      <c r="BN326" s="2">
        <v>-2.294697986599914E-2</v>
      </c>
      <c r="BO326" s="1">
        <v>-4.4510179043621631E-4</v>
      </c>
      <c r="BP326" s="2">
        <v>51.542097082662998</v>
      </c>
      <c r="BQ326" s="2">
        <v>-1.2357109737003213E-2</v>
      </c>
      <c r="BR326" s="1">
        <v>-2.3969043859695948E-4</v>
      </c>
      <c r="BS326" s="2">
        <v>51.416024094549996</v>
      </c>
      <c r="BT326" s="2">
        <v>-0.13843009785000504</v>
      </c>
      <c r="BU326" s="1">
        <v>-2.6851239144805449E-3</v>
      </c>
      <c r="BV326" s="2">
        <v>51.519221654932998</v>
      </c>
      <c r="BW326" s="2">
        <v>-3.5232537467003056E-2</v>
      </c>
      <c r="BX326" s="1">
        <v>-6.8340433467719511E-4</v>
      </c>
      <c r="BY326" s="2">
        <v>51.169855045254998</v>
      </c>
      <c r="BZ326" s="2">
        <v>-0.38459914714500343</v>
      </c>
      <c r="CA326" s="1">
        <v>-7.4600566172165943E-3</v>
      </c>
      <c r="CC326" t="s">
        <v>140</v>
      </c>
      <c r="CE326" s="23">
        <v>51.916495889570001</v>
      </c>
      <c r="CF326" s="23">
        <v>51.780298019231999</v>
      </c>
      <c r="CG326" s="23">
        <v>-0.13619787033800179</v>
      </c>
      <c r="CH326" s="24">
        <v>-2.6234026007399295E-3</v>
      </c>
      <c r="CI326" s="2">
        <v>51.554454192400001</v>
      </c>
      <c r="CJ326" s="2">
        <v>51.475927329180003</v>
      </c>
      <c r="CK326" s="2">
        <v>-7.8526863219998688E-2</v>
      </c>
      <c r="CL326" s="1">
        <v>-1.523182903400321E-3</v>
      </c>
      <c r="CN326" s="25" t="s">
        <v>140</v>
      </c>
      <c r="CO326" s="27">
        <v>0</v>
      </c>
      <c r="CP326" s="27">
        <v>2.0584449999999999</v>
      </c>
      <c r="CQ326" s="28">
        <f t="shared" si="99"/>
        <v>-2.1010400221240513</v>
      </c>
      <c r="CR326" s="27">
        <f t="shared" si="100"/>
        <v>139.93013608069199</v>
      </c>
      <c r="CU326" s="30">
        <v>206</v>
      </c>
      <c r="CV326" s="30"/>
      <c r="CW326" s="15" t="s">
        <v>140</v>
      </c>
      <c r="CX326" s="33" t="s">
        <v>973</v>
      </c>
      <c r="CY326" s="34" t="s">
        <v>1034</v>
      </c>
      <c r="CZ326" s="34" t="s">
        <v>962</v>
      </c>
      <c r="DA326" s="32"/>
      <c r="DB326" s="32"/>
      <c r="DC326" t="s">
        <v>140</v>
      </c>
      <c r="DD326">
        <v>207015</v>
      </c>
      <c r="DE326" t="s">
        <v>963</v>
      </c>
      <c r="DF326" s="30">
        <v>394</v>
      </c>
      <c r="DG326" s="39" t="s">
        <v>140</v>
      </c>
      <c r="DK326" s="30">
        <v>233</v>
      </c>
      <c r="DL326" s="30"/>
      <c r="DM326" s="32"/>
      <c r="DN326" s="32" t="s">
        <v>140</v>
      </c>
      <c r="DO326" s="41">
        <v>204240</v>
      </c>
    </row>
    <row r="327" spans="1:119" ht="15.75" x14ac:dyDescent="0.25">
      <c r="A327" t="s">
        <v>638</v>
      </c>
      <c r="B327" t="s">
        <v>141</v>
      </c>
      <c r="C327" s="52">
        <v>67.141790702592004</v>
      </c>
      <c r="D327" s="52">
        <v>67.552296326442004</v>
      </c>
      <c r="E327" s="52">
        <v>0.41050562384999978</v>
      </c>
      <c r="F327" s="53">
        <v>6.1140106564681216E-3</v>
      </c>
      <c r="G327" s="45">
        <v>66.645131943441001</v>
      </c>
      <c r="H327" s="45">
        <v>66.578379279990997</v>
      </c>
      <c r="I327" s="45">
        <v>-6.6752663450003524E-2</v>
      </c>
      <c r="J327" s="46">
        <v>-1.0016134937905709E-3</v>
      </c>
      <c r="K327" s="47">
        <v>2</v>
      </c>
      <c r="L327" s="55">
        <f t="shared" si="91"/>
        <v>65.245635943441002</v>
      </c>
      <c r="M327" s="55">
        <f t="shared" si="92"/>
        <v>65.178883279990998</v>
      </c>
      <c r="N327" s="55">
        <f t="shared" si="93"/>
        <v>-6.6752663450003524E-2</v>
      </c>
      <c r="O327" s="56">
        <f t="shared" si="94"/>
        <v>-1.0230977518231091E-3</v>
      </c>
      <c r="P327" s="54"/>
      <c r="Q327" s="42">
        <f t="shared" si="95"/>
        <v>409.13173460521119</v>
      </c>
      <c r="R327" s="42">
        <f t="shared" si="96"/>
        <v>411.63317039048678</v>
      </c>
      <c r="S327" s="42">
        <f t="shared" si="97"/>
        <v>397.57742427816441</v>
      </c>
      <c r="T327" s="42">
        <f t="shared" si="98"/>
        <v>397.1706637092098</v>
      </c>
      <c r="AB327" t="s">
        <v>141</v>
      </c>
      <c r="AC327" s="2">
        <v>67.141790702592004</v>
      </c>
      <c r="AD327" s="2">
        <v>66.800824142983998</v>
      </c>
      <c r="AE327" s="2">
        <v>-0.34096655960800604</v>
      </c>
      <c r="AF327" s="1">
        <v>-5.0783060153747591E-3</v>
      </c>
      <c r="AG327" s="2">
        <v>66.645131943441001</v>
      </c>
      <c r="AH327" s="2">
        <v>66.545153755881003</v>
      </c>
      <c r="AI327" s="2">
        <v>-9.9978187559997878E-2</v>
      </c>
      <c r="AJ327" s="1">
        <v>-1.5001573955145783E-3</v>
      </c>
      <c r="AM327" t="s">
        <v>141</v>
      </c>
      <c r="AN327" s="2">
        <v>67.141790702592004</v>
      </c>
      <c r="AO327" s="2">
        <v>67.298200961606994</v>
      </c>
      <c r="AP327" s="2">
        <v>0.15641025901499006</v>
      </c>
      <c r="AQ327" s="1">
        <v>2.3295514965905109E-3</v>
      </c>
      <c r="AR327" s="2">
        <v>67.125433210593002</v>
      </c>
      <c r="AS327" s="2">
        <v>-1.6357491999002605E-2</v>
      </c>
      <c r="AT327" s="1">
        <v>-2.4362609081218808E-4</v>
      </c>
      <c r="AU327" s="2">
        <v>67.138785162789006</v>
      </c>
      <c r="AV327" s="2">
        <v>-3.0055398029986691E-3</v>
      </c>
      <c r="AW327" s="1">
        <v>-4.4764069762629078E-5</v>
      </c>
      <c r="AX327" s="2">
        <v>67.107751421383</v>
      </c>
      <c r="AY327" s="2">
        <v>-3.4039281209004457E-2</v>
      </c>
      <c r="AZ327" s="1">
        <v>-5.0697607038488436E-4</v>
      </c>
      <c r="BA327" s="2">
        <v>67.106562071002003</v>
      </c>
      <c r="BB327" s="2">
        <v>-3.5228631590001669E-2</v>
      </c>
      <c r="BC327" s="1">
        <v>-5.2469008081790214E-4</v>
      </c>
      <c r="BD327" s="2">
        <v>67.188701092746001</v>
      </c>
      <c r="BE327" s="2">
        <v>4.6910390153996673E-2</v>
      </c>
      <c r="BF327" s="1">
        <v>6.9867648245767891E-4</v>
      </c>
      <c r="BG327" s="1"/>
      <c r="BH327" t="s">
        <v>141</v>
      </c>
      <c r="BI327" s="2">
        <v>66.645131943441001</v>
      </c>
      <c r="BJ327" s="2">
        <v>66.634989227309006</v>
      </c>
      <c r="BK327" s="2">
        <v>-1.0142716131994689E-2</v>
      </c>
      <c r="BL327" s="1">
        <v>-1.5218990249133872E-4</v>
      </c>
      <c r="BM327" s="2">
        <v>66.635253959787008</v>
      </c>
      <c r="BN327" s="2">
        <v>-9.877983653993283E-3</v>
      </c>
      <c r="BO327" s="1">
        <v>-1.4821763219519655E-4</v>
      </c>
      <c r="BP327" s="2">
        <v>66.644282053186004</v>
      </c>
      <c r="BQ327" s="2">
        <v>-8.4989025499737636E-4</v>
      </c>
      <c r="BR327" s="1">
        <v>-1.2752473139653224E-5</v>
      </c>
      <c r="BS327" s="2">
        <v>66.569234644467002</v>
      </c>
      <c r="BT327" s="2">
        <v>-7.5897298973998772E-2</v>
      </c>
      <c r="BU327" s="1">
        <v>-1.138827349586609E-3</v>
      </c>
      <c r="BV327" s="2">
        <v>66.626614970220999</v>
      </c>
      <c r="BW327" s="2">
        <v>-1.8516973220002342E-2</v>
      </c>
      <c r="BX327" s="1">
        <v>-2.7784434781698595E-4</v>
      </c>
      <c r="BY327" s="2">
        <v>66.498990705769998</v>
      </c>
      <c r="BZ327" s="2">
        <v>-0.14614123767100295</v>
      </c>
      <c r="CA327" s="1">
        <v>-2.1928268938686633E-3</v>
      </c>
      <c r="CC327" t="s">
        <v>141</v>
      </c>
      <c r="CE327" s="23">
        <v>67.141790702592004</v>
      </c>
      <c r="CF327" s="23">
        <v>68.020803199498005</v>
      </c>
      <c r="CG327" s="23">
        <v>0.87901249690600025</v>
      </c>
      <c r="CH327" s="24">
        <v>1.3091883426220058E-2</v>
      </c>
      <c r="CI327" s="2">
        <v>66.645131943441001</v>
      </c>
      <c r="CJ327" s="2">
        <v>66.841281531088995</v>
      </c>
      <c r="CK327" s="2">
        <v>0.19614958764799439</v>
      </c>
      <c r="CL327" s="1">
        <v>2.9431945279132844E-3</v>
      </c>
      <c r="CN327" s="25" t="s">
        <v>141</v>
      </c>
      <c r="CO327" s="27">
        <v>0</v>
      </c>
      <c r="CP327" s="27">
        <v>1.3994960000000001</v>
      </c>
      <c r="CQ327" s="28">
        <f t="shared" si="99"/>
        <v>-1.4310999716083612</v>
      </c>
      <c r="CR327" s="27">
        <f t="shared" si="100"/>
        <v>172.19399292386498</v>
      </c>
      <c r="CU327" s="30">
        <v>207</v>
      </c>
      <c r="CV327" s="30"/>
      <c r="CW327" s="15" t="s">
        <v>1035</v>
      </c>
      <c r="CX327" s="33" t="s">
        <v>973</v>
      </c>
      <c r="CY327" s="34" t="s">
        <v>1036</v>
      </c>
      <c r="CZ327" s="34" t="s">
        <v>962</v>
      </c>
      <c r="DA327" s="32"/>
      <c r="DB327" s="32"/>
      <c r="DC327" t="s">
        <v>141</v>
      </c>
      <c r="DD327">
        <v>164108</v>
      </c>
      <c r="DE327" t="s">
        <v>963</v>
      </c>
      <c r="DF327" s="30">
        <v>395</v>
      </c>
      <c r="DG327" s="39" t="s">
        <v>141</v>
      </c>
      <c r="DK327" s="30">
        <v>234</v>
      </c>
      <c r="DL327" s="30"/>
      <c r="DM327" s="32"/>
      <c r="DN327" s="32" t="s">
        <v>141</v>
      </c>
      <c r="DO327" s="41">
        <v>163518</v>
      </c>
    </row>
    <row r="328" spans="1:119" ht="15.75" x14ac:dyDescent="0.25">
      <c r="A328" t="s">
        <v>639</v>
      </c>
      <c r="B328" t="s">
        <v>142</v>
      </c>
      <c r="C328" s="52">
        <v>61.138835123911001</v>
      </c>
      <c r="D328" s="52">
        <v>60.354660826375998</v>
      </c>
      <c r="E328" s="52">
        <v>-0.78417429753500301</v>
      </c>
      <c r="F328" s="53">
        <v>-1.28261242783855E-2</v>
      </c>
      <c r="G328" s="45">
        <v>58.557721514481997</v>
      </c>
      <c r="H328" s="45">
        <v>58.157856566715004</v>
      </c>
      <c r="I328" s="45">
        <v>-0.39986494776699288</v>
      </c>
      <c r="J328" s="46">
        <v>-6.8285605625570947E-3</v>
      </c>
      <c r="K328" s="47">
        <v>2</v>
      </c>
      <c r="L328" s="55">
        <f t="shared" si="91"/>
        <v>57.123810514481995</v>
      </c>
      <c r="M328" s="55">
        <f t="shared" si="92"/>
        <v>56.723945566715003</v>
      </c>
      <c r="N328" s="55">
        <f t="shared" si="93"/>
        <v>-0.39986494776699288</v>
      </c>
      <c r="O328" s="56">
        <f t="shared" si="94"/>
        <v>-6.9999697878281308E-3</v>
      </c>
      <c r="P328" s="54"/>
      <c r="Q328" s="42">
        <f t="shared" si="95"/>
        <v>371.58784885744586</v>
      </c>
      <c r="R328" s="42">
        <f t="shared" si="96"/>
        <v>366.82181692766238</v>
      </c>
      <c r="S328" s="42">
        <f t="shared" si="97"/>
        <v>347.18544808053042</v>
      </c>
      <c r="T328" s="42">
        <f t="shared" si="98"/>
        <v>344.75516043319317</v>
      </c>
      <c r="AB328" t="s">
        <v>142</v>
      </c>
      <c r="AC328" s="2">
        <v>61.138835123911001</v>
      </c>
      <c r="AD328" s="2">
        <v>60.080020588838003</v>
      </c>
      <c r="AE328" s="2">
        <v>-1.0588145350729974</v>
      </c>
      <c r="AF328" s="1">
        <v>-1.731819935605711E-2</v>
      </c>
      <c r="AG328" s="2">
        <v>58.557721514481997</v>
      </c>
      <c r="AH328" s="2">
        <v>58.251362407388001</v>
      </c>
      <c r="AI328" s="2">
        <v>-0.30635910709399639</v>
      </c>
      <c r="AJ328" s="1">
        <v>-5.2317456890502521E-3</v>
      </c>
      <c r="AM328" t="s">
        <v>142</v>
      </c>
      <c r="AN328" s="2">
        <v>61.138835123911001</v>
      </c>
      <c r="AO328" s="2">
        <v>60.878129933076004</v>
      </c>
      <c r="AP328" s="2">
        <v>-0.26070519083499732</v>
      </c>
      <c r="AQ328" s="1">
        <v>-4.2641504422945278E-3</v>
      </c>
      <c r="AR328" s="2">
        <v>61.121332752245998</v>
      </c>
      <c r="AS328" s="2">
        <v>-1.7502371665003125E-2</v>
      </c>
      <c r="AT328" s="1">
        <v>-2.8627257339023228E-4</v>
      </c>
      <c r="AU328" s="2">
        <v>61.129374737558003</v>
      </c>
      <c r="AV328" s="2">
        <v>-9.4603863529982846E-3</v>
      </c>
      <c r="AW328" s="1">
        <v>-1.5473612367368101E-4</v>
      </c>
      <c r="AX328" s="2">
        <v>60.961837134983</v>
      </c>
      <c r="AY328" s="2">
        <v>-0.17699798892800089</v>
      </c>
      <c r="AZ328" s="1">
        <v>-2.8950173579407653E-3</v>
      </c>
      <c r="BA328" s="2">
        <v>61.066468720399996</v>
      </c>
      <c r="BB328" s="2">
        <v>-7.2366403511004762E-2</v>
      </c>
      <c r="BC328" s="1">
        <v>-1.1836405349290461E-3</v>
      </c>
      <c r="BD328" s="2">
        <v>60.493855903669001</v>
      </c>
      <c r="BE328" s="2">
        <v>-0.64497922024199994</v>
      </c>
      <c r="BF328" s="1">
        <v>-1.0549419512733778E-2</v>
      </c>
      <c r="BG328" s="1"/>
      <c r="BH328" t="s">
        <v>142</v>
      </c>
      <c r="BI328" s="2">
        <v>58.557721514481997</v>
      </c>
      <c r="BJ328" s="2">
        <v>58.433344119933999</v>
      </c>
      <c r="BK328" s="2">
        <v>-0.12437739454799868</v>
      </c>
      <c r="BL328" s="1">
        <v>-2.1240135601457567E-3</v>
      </c>
      <c r="BM328" s="2">
        <v>58.54161310125</v>
      </c>
      <c r="BN328" s="2">
        <v>-1.6108413231997076E-2</v>
      </c>
      <c r="BO328" s="1">
        <v>-2.7508606577209943E-4</v>
      </c>
      <c r="BP328" s="2">
        <v>58.555046894565002</v>
      </c>
      <c r="BQ328" s="2">
        <v>-2.6746199169949136E-3</v>
      </c>
      <c r="BR328" s="1">
        <v>-4.5674931466270411E-5</v>
      </c>
      <c r="BS328" s="2">
        <v>58.431961408940005</v>
      </c>
      <c r="BT328" s="2">
        <v>-0.12576010554199257</v>
      </c>
      <c r="BU328" s="1">
        <v>-2.1476263469522232E-3</v>
      </c>
      <c r="BV328" s="2">
        <v>58.519135146746002</v>
      </c>
      <c r="BW328" s="2">
        <v>-3.8586367735994997E-2</v>
      </c>
      <c r="BX328" s="1">
        <v>-6.589458527079498E-4</v>
      </c>
      <c r="BY328" s="2">
        <v>58.231051448225998</v>
      </c>
      <c r="BZ328" s="2">
        <v>-0.32667006625599981</v>
      </c>
      <c r="CA328" s="1">
        <v>-5.5785993342519404E-3</v>
      </c>
      <c r="CC328" t="s">
        <v>142</v>
      </c>
      <c r="CE328" s="23">
        <v>61.138835123911001</v>
      </c>
      <c r="CF328" s="23">
        <v>61.943995800911004</v>
      </c>
      <c r="CG328" s="23">
        <v>0.80516067700000349</v>
      </c>
      <c r="CH328" s="24">
        <v>1.3169382036281395E-2</v>
      </c>
      <c r="CI328" s="2">
        <v>58.557721514481997</v>
      </c>
      <c r="CJ328" s="2">
        <v>58.738620218160001</v>
      </c>
      <c r="CK328" s="2">
        <v>0.18089870367800387</v>
      </c>
      <c r="CL328" s="1">
        <v>3.0892374054080217E-3</v>
      </c>
      <c r="CN328" s="25" t="s">
        <v>142</v>
      </c>
      <c r="CO328" s="27">
        <v>0</v>
      </c>
      <c r="CP328" s="27">
        <v>1.4339109999999999</v>
      </c>
      <c r="CQ328" s="28">
        <f t="shared" si="99"/>
        <v>-1.4230210138469215</v>
      </c>
      <c r="CR328" s="27">
        <f t="shared" si="100"/>
        <v>98.933778364393007</v>
      </c>
      <c r="CU328" s="30">
        <v>208</v>
      </c>
      <c r="CV328" s="30"/>
      <c r="CW328" s="15" t="s">
        <v>142</v>
      </c>
      <c r="CX328" s="33" t="s">
        <v>973</v>
      </c>
      <c r="CY328" s="34" t="s">
        <v>1037</v>
      </c>
      <c r="CZ328" s="34" t="s">
        <v>962</v>
      </c>
      <c r="DA328" s="32"/>
      <c r="DB328" s="32"/>
      <c r="DC328" t="s">
        <v>142</v>
      </c>
      <c r="DD328">
        <v>164534</v>
      </c>
      <c r="DE328" t="s">
        <v>963</v>
      </c>
      <c r="DF328" s="30">
        <v>396</v>
      </c>
      <c r="DG328" s="39" t="s">
        <v>142</v>
      </c>
      <c r="DK328" s="30">
        <v>235</v>
      </c>
      <c r="DL328" s="30"/>
      <c r="DM328" s="32"/>
      <c r="DN328" s="32" t="s">
        <v>142</v>
      </c>
      <c r="DO328" s="41">
        <v>162174</v>
      </c>
    </row>
    <row r="329" spans="1:119" ht="15.75" x14ac:dyDescent="0.25">
      <c r="A329" t="s">
        <v>640</v>
      </c>
      <c r="B329" t="s">
        <v>143</v>
      </c>
      <c r="C329" s="52">
        <v>62.101390154504998</v>
      </c>
      <c r="D329" s="52">
        <v>61.590495615432999</v>
      </c>
      <c r="E329" s="52">
        <v>-0.51089453907199811</v>
      </c>
      <c r="F329" s="53">
        <v>-8.2267810398594828E-3</v>
      </c>
      <c r="G329" s="45">
        <v>59.459054810556005</v>
      </c>
      <c r="H329" s="45">
        <v>59.128367923865994</v>
      </c>
      <c r="I329" s="45">
        <v>-0.33068688669001034</v>
      </c>
      <c r="J329" s="46">
        <v>-5.5615900344130964E-3</v>
      </c>
      <c r="K329" s="47">
        <v>3</v>
      </c>
      <c r="L329" s="55">
        <f t="shared" si="91"/>
        <v>57.919777810556006</v>
      </c>
      <c r="M329" s="55">
        <f t="shared" si="92"/>
        <v>57.589090923865996</v>
      </c>
      <c r="N329" s="55">
        <f t="shared" si="93"/>
        <v>-0.33068688669001034</v>
      </c>
      <c r="O329" s="56">
        <f t="shared" si="94"/>
        <v>-5.7093949457406572E-3</v>
      </c>
      <c r="P329" s="54"/>
      <c r="Q329" s="42">
        <f t="shared" si="95"/>
        <v>453.97412299064291</v>
      </c>
      <c r="R329" s="42">
        <f t="shared" si="96"/>
        <v>450.23937728303662</v>
      </c>
      <c r="S329" s="42">
        <f t="shared" si="97"/>
        <v>423.40566402687233</v>
      </c>
      <c r="T329" s="42">
        <f t="shared" si="98"/>
        <v>420.98827386867936</v>
      </c>
      <c r="AB329" t="s">
        <v>143</v>
      </c>
      <c r="AC329" s="2">
        <v>62.101390154504998</v>
      </c>
      <c r="AD329" s="2">
        <v>62.499323741852997</v>
      </c>
      <c r="AE329" s="2">
        <v>0.39793358734799966</v>
      </c>
      <c r="AF329" s="1">
        <v>6.4078048230154236E-3</v>
      </c>
      <c r="AG329" s="2">
        <v>59.459054810556005</v>
      </c>
      <c r="AH329" s="2">
        <v>59.561718518795999</v>
      </c>
      <c r="AI329" s="2">
        <v>0.10266370823999438</v>
      </c>
      <c r="AJ329" s="1">
        <v>1.7266286618092704E-3</v>
      </c>
      <c r="AM329" t="s">
        <v>143</v>
      </c>
      <c r="AN329" s="2">
        <v>62.101390154504998</v>
      </c>
      <c r="AO329" s="2">
        <v>61.708117436601</v>
      </c>
      <c r="AP329" s="2">
        <v>-0.3932727179039972</v>
      </c>
      <c r="AQ329" s="1">
        <v>-6.332752244765461E-3</v>
      </c>
      <c r="AR329" s="2">
        <v>61.977603612254001</v>
      </c>
      <c r="AS329" s="2">
        <v>-0.12378654225099694</v>
      </c>
      <c r="AT329" s="1">
        <v>-1.9932974437934887E-3</v>
      </c>
      <c r="AU329" s="2">
        <v>62.107103377531999</v>
      </c>
      <c r="AV329" s="2">
        <v>5.7132230270013906E-3</v>
      </c>
      <c r="AW329" s="1">
        <v>9.1998311354821397E-5</v>
      </c>
      <c r="AX329" s="2">
        <v>61.886673010614999</v>
      </c>
      <c r="AY329" s="2">
        <v>-0.21471714388999885</v>
      </c>
      <c r="AZ329" s="1">
        <v>-3.4575255619204962E-3</v>
      </c>
      <c r="BA329" s="2">
        <v>61.989430122521</v>
      </c>
      <c r="BB329" s="2">
        <v>-0.11196003198399751</v>
      </c>
      <c r="BC329" s="1">
        <v>-1.8028587074370933E-3</v>
      </c>
      <c r="BD329" s="2">
        <v>61.132662086011997</v>
      </c>
      <c r="BE329" s="2">
        <v>-0.96872806849300019</v>
      </c>
      <c r="BF329" s="1">
        <v>-1.5599136606811146E-2</v>
      </c>
      <c r="BG329" s="1"/>
      <c r="BH329" t="s">
        <v>143</v>
      </c>
      <c r="BI329" s="2">
        <v>59.459054810556005</v>
      </c>
      <c r="BJ329" s="2">
        <v>59.296020263186001</v>
      </c>
      <c r="BK329" s="2">
        <v>-0.16303454737000322</v>
      </c>
      <c r="BL329" s="1">
        <v>-2.7419633206321849E-3</v>
      </c>
      <c r="BM329" s="2">
        <v>59.412658400923995</v>
      </c>
      <c r="BN329" s="2">
        <v>-4.639640963200975E-2</v>
      </c>
      <c r="BO329" s="1">
        <v>-7.803085632597848E-4</v>
      </c>
      <c r="BP329" s="2">
        <v>59.460668224949004</v>
      </c>
      <c r="BQ329" s="2">
        <v>1.6134143929988909E-3</v>
      </c>
      <c r="BR329" s="1">
        <v>2.7134881274844198E-5</v>
      </c>
      <c r="BS329" s="2">
        <v>59.320423910397999</v>
      </c>
      <c r="BT329" s="2">
        <v>-0.13863090015800594</v>
      </c>
      <c r="BU329" s="1">
        <v>-2.3315355516447638E-3</v>
      </c>
      <c r="BV329" s="2">
        <v>59.408646889879002</v>
      </c>
      <c r="BW329" s="2">
        <v>-5.0407920677002949E-2</v>
      </c>
      <c r="BX329" s="1">
        <v>-8.4777534452252731E-4</v>
      </c>
      <c r="BY329" s="2">
        <v>59.037953392559999</v>
      </c>
      <c r="BZ329" s="2">
        <v>-0.42110141799600598</v>
      </c>
      <c r="CA329" s="1">
        <v>-7.0822084094287717E-3</v>
      </c>
      <c r="CC329" t="s">
        <v>143</v>
      </c>
      <c r="CE329" s="23">
        <v>62.101390154504998</v>
      </c>
      <c r="CF329" s="23">
        <v>61.906446802657996</v>
      </c>
      <c r="CG329" s="23">
        <v>-0.19494335184700162</v>
      </c>
      <c r="CH329" s="24">
        <v>-3.1391141383790735E-3</v>
      </c>
      <c r="CI329" s="2">
        <v>59.459054810556005</v>
      </c>
      <c r="CJ329" s="2">
        <v>59.356636788700996</v>
      </c>
      <c r="CK329" s="2">
        <v>-0.10241802185500859</v>
      </c>
      <c r="CL329" s="1">
        <v>-1.7224966353959919E-3</v>
      </c>
      <c r="CN329" s="25" t="s">
        <v>143</v>
      </c>
      <c r="CO329" s="27">
        <v>0</v>
      </c>
      <c r="CP329" s="27">
        <v>1.539277</v>
      </c>
      <c r="CQ329" s="28">
        <f t="shared" si="99"/>
        <v>-1.5668461338210748</v>
      </c>
      <c r="CR329" s="27">
        <f t="shared" si="100"/>
        <v>92.982561504875008</v>
      </c>
      <c r="CU329" s="30">
        <v>209</v>
      </c>
      <c r="CV329" s="30"/>
      <c r="CW329" s="15" t="s">
        <v>143</v>
      </c>
      <c r="CX329" s="33" t="s">
        <v>973</v>
      </c>
      <c r="CY329" s="34" t="s">
        <v>1038</v>
      </c>
      <c r="CZ329" s="34" t="s">
        <v>962</v>
      </c>
      <c r="DA329" s="32"/>
      <c r="DB329" s="32"/>
      <c r="DC329" t="s">
        <v>143</v>
      </c>
      <c r="DD329">
        <v>136795</v>
      </c>
      <c r="DE329" t="s">
        <v>963</v>
      </c>
      <c r="DF329" s="30">
        <v>397</v>
      </c>
      <c r="DG329" s="39" t="s">
        <v>143</v>
      </c>
      <c r="DK329" s="30">
        <v>236</v>
      </c>
      <c r="DL329" s="30"/>
      <c r="DM329" s="32"/>
      <c r="DN329" s="32" t="s">
        <v>143</v>
      </c>
      <c r="DO329" s="41">
        <v>136034</v>
      </c>
    </row>
    <row r="330" spans="1:119" ht="15.75" x14ac:dyDescent="0.25">
      <c r="A330" t="s">
        <v>641</v>
      </c>
      <c r="B330" t="s">
        <v>144</v>
      </c>
      <c r="C330" s="52">
        <v>52.879150282357998</v>
      </c>
      <c r="D330" s="52">
        <v>52.536811041230997</v>
      </c>
      <c r="E330" s="52">
        <v>-0.34233924112700009</v>
      </c>
      <c r="F330" s="53">
        <v>-6.4739928553884931E-3</v>
      </c>
      <c r="G330" s="45">
        <v>53.913219985527</v>
      </c>
      <c r="H330" s="45">
        <v>53.682890021665003</v>
      </c>
      <c r="I330" s="45">
        <v>-0.23032996386199756</v>
      </c>
      <c r="J330" s="46">
        <v>-4.27223534271983E-3</v>
      </c>
      <c r="K330" s="47">
        <v>3</v>
      </c>
      <c r="L330" s="55">
        <f t="shared" si="91"/>
        <v>51.919638985527001</v>
      </c>
      <c r="M330" s="55">
        <f t="shared" si="92"/>
        <v>51.689309021665004</v>
      </c>
      <c r="N330" s="55">
        <f t="shared" si="93"/>
        <v>-0.23032996386199756</v>
      </c>
      <c r="O330" s="56">
        <f t="shared" si="94"/>
        <v>-4.4362782246271746E-3</v>
      </c>
      <c r="P330" s="54"/>
      <c r="Q330" s="42">
        <f t="shared" si="95"/>
        <v>264.13293913734833</v>
      </c>
      <c r="R330" s="42">
        <f t="shared" si="96"/>
        <v>262.42294437650037</v>
      </c>
      <c r="S330" s="42">
        <f t="shared" si="97"/>
        <v>259.34015147691548</v>
      </c>
      <c r="T330" s="42">
        <f t="shared" si="98"/>
        <v>258.18964641014691</v>
      </c>
      <c r="AB330" t="s">
        <v>144</v>
      </c>
      <c r="AC330" s="2">
        <v>52.879150282357998</v>
      </c>
      <c r="AD330" s="2">
        <v>53.298348905024994</v>
      </c>
      <c r="AE330" s="2">
        <v>0.41919862266699681</v>
      </c>
      <c r="AF330" s="1">
        <v>7.9274840920969467E-3</v>
      </c>
      <c r="AG330" s="2">
        <v>53.913219985527</v>
      </c>
      <c r="AH330" s="2">
        <v>54.028923357372001</v>
      </c>
      <c r="AI330" s="2">
        <v>0.1157033718450009</v>
      </c>
      <c r="AJ330" s="1">
        <v>2.1461039031996504E-3</v>
      </c>
      <c r="AM330" t="s">
        <v>144</v>
      </c>
      <c r="AN330" s="2">
        <v>52.879150282357998</v>
      </c>
      <c r="AO330" s="2">
        <v>52.447502529181001</v>
      </c>
      <c r="AP330" s="2">
        <v>-0.43164775317699622</v>
      </c>
      <c r="AQ330" s="1">
        <v>-8.162910161606857E-3</v>
      </c>
      <c r="AR330" s="2">
        <v>52.847237461083004</v>
      </c>
      <c r="AS330" s="2">
        <v>-3.1912821274993064E-2</v>
      </c>
      <c r="AT330" s="1">
        <v>-6.0350480491060566E-4</v>
      </c>
      <c r="AU330" s="2">
        <v>52.840441094166003</v>
      </c>
      <c r="AV330" s="2">
        <v>-3.8709188191994315E-2</v>
      </c>
      <c r="AW330" s="1">
        <v>-7.3203120672891769E-4</v>
      </c>
      <c r="AX330" s="2">
        <v>52.629109255284</v>
      </c>
      <c r="AY330" s="2">
        <v>-0.25004102707399767</v>
      </c>
      <c r="AZ330" s="1">
        <v>-4.7285371595204798E-3</v>
      </c>
      <c r="BA330" s="2">
        <v>52.797012968318995</v>
      </c>
      <c r="BB330" s="2">
        <v>-8.2137314039002263E-2</v>
      </c>
      <c r="BC330" s="1">
        <v>-1.5533024566471831E-3</v>
      </c>
      <c r="BD330" s="2">
        <v>51.925108438896004</v>
      </c>
      <c r="BE330" s="2">
        <v>-0.95404184346199372</v>
      </c>
      <c r="BF330" s="1">
        <v>-1.8041928404063056E-2</v>
      </c>
      <c r="BG330" s="1"/>
      <c r="BH330" t="s">
        <v>144</v>
      </c>
      <c r="BI330" s="2">
        <v>53.913219985527</v>
      </c>
      <c r="BJ330" s="2">
        <v>53.749138674324996</v>
      </c>
      <c r="BK330" s="2">
        <v>-0.16408131120200409</v>
      </c>
      <c r="BL330" s="1">
        <v>-3.0434337115470326E-3</v>
      </c>
      <c r="BM330" s="2">
        <v>53.90158930866</v>
      </c>
      <c r="BN330" s="2">
        <v>-1.1630676867000034E-2</v>
      </c>
      <c r="BO330" s="1">
        <v>-2.1572959044409309E-4</v>
      </c>
      <c r="BP330" s="2">
        <v>53.902280459105995</v>
      </c>
      <c r="BQ330" s="2">
        <v>-1.0939526421005041E-2</v>
      </c>
      <c r="BR330" s="1">
        <v>-2.0290990640035517E-4</v>
      </c>
      <c r="BS330" s="2">
        <v>53.795013679989999</v>
      </c>
      <c r="BT330" s="2">
        <v>-0.11820630553700084</v>
      </c>
      <c r="BU330" s="1">
        <v>-2.1925291342036945E-3</v>
      </c>
      <c r="BV330" s="2">
        <v>53.885886708464</v>
      </c>
      <c r="BW330" s="2">
        <v>-2.7333277063000594E-2</v>
      </c>
      <c r="BX330" s="1">
        <v>-5.0698654375194447E-4</v>
      </c>
      <c r="BY330" s="2">
        <v>53.519669441664</v>
      </c>
      <c r="BZ330" s="2">
        <v>-0.39355054386300026</v>
      </c>
      <c r="CA330" s="1">
        <v>-7.2997039310330357E-3</v>
      </c>
      <c r="CC330" t="s">
        <v>144</v>
      </c>
      <c r="CE330" s="23">
        <v>52.879150282357998</v>
      </c>
      <c r="CF330" s="23">
        <v>52.832953943127997</v>
      </c>
      <c r="CG330" s="23">
        <v>-4.619633923000066E-2</v>
      </c>
      <c r="CH330" s="24">
        <v>-8.7362105826827333E-4</v>
      </c>
      <c r="CI330" s="2">
        <v>53.913219985527</v>
      </c>
      <c r="CJ330" s="2">
        <v>53.858697308578996</v>
      </c>
      <c r="CK330" s="2">
        <v>-5.4522676948003834E-2</v>
      </c>
      <c r="CL330" s="1">
        <v>-1.0113044066490638E-3</v>
      </c>
      <c r="CN330" s="25" t="s">
        <v>144</v>
      </c>
      <c r="CO330" s="27">
        <v>0</v>
      </c>
      <c r="CP330" s="27">
        <v>1.993581</v>
      </c>
      <c r="CQ330" s="28">
        <f t="shared" si="99"/>
        <v>-2.0050811910093924</v>
      </c>
      <c r="CR330" s="27">
        <f t="shared" si="100"/>
        <v>60.904521041429994</v>
      </c>
      <c r="CU330" s="30">
        <v>210</v>
      </c>
      <c r="CV330" s="30"/>
      <c r="CW330" s="15" t="s">
        <v>144</v>
      </c>
      <c r="CX330" s="33" t="s">
        <v>973</v>
      </c>
      <c r="CY330" s="34" t="s">
        <v>1039</v>
      </c>
      <c r="CZ330" s="34" t="s">
        <v>962</v>
      </c>
      <c r="DA330" s="32"/>
      <c r="DB330" s="32"/>
      <c r="DC330" t="s">
        <v>144</v>
      </c>
      <c r="DD330">
        <v>200199</v>
      </c>
      <c r="DE330" t="s">
        <v>963</v>
      </c>
      <c r="DF330" s="30">
        <v>398</v>
      </c>
      <c r="DG330" s="39" t="s">
        <v>144</v>
      </c>
      <c r="DK330" s="30">
        <v>237</v>
      </c>
      <c r="DL330" s="30"/>
      <c r="DM330" s="32"/>
      <c r="DN330" s="32" t="s">
        <v>144</v>
      </c>
      <c r="DO330" s="41">
        <v>199166</v>
      </c>
    </row>
    <row r="331" spans="1:119" ht="15.75" x14ac:dyDescent="0.25">
      <c r="A331" t="s">
        <v>642</v>
      </c>
      <c r="B331" t="s">
        <v>146</v>
      </c>
      <c r="C331" s="52">
        <v>12.58382639313</v>
      </c>
      <c r="D331" s="52">
        <v>10.161232503984001</v>
      </c>
      <c r="E331" s="52">
        <v>-2.4225938891459986</v>
      </c>
      <c r="F331" s="53">
        <v>-0.19251647419965892</v>
      </c>
      <c r="G331" s="45">
        <v>19.490314616439001</v>
      </c>
      <c r="H331" s="45">
        <v>19.430507347633998</v>
      </c>
      <c r="I331" s="45">
        <v>-5.9807268805002423E-2</v>
      </c>
      <c r="J331" s="46">
        <v>-3.0685635394801839E-3</v>
      </c>
      <c r="K331" s="47">
        <v>4</v>
      </c>
      <c r="L331" s="55">
        <f t="shared" si="91"/>
        <v>17.862437616438999</v>
      </c>
      <c r="M331" s="55">
        <f t="shared" si="92"/>
        <v>17.802630347633997</v>
      </c>
      <c r="N331" s="55">
        <f t="shared" si="93"/>
        <v>-5.9807268805002423E-2</v>
      </c>
      <c r="O331" s="56">
        <f t="shared" si="94"/>
        <v>-3.3482142857121098E-3</v>
      </c>
      <c r="P331" s="54"/>
      <c r="Q331" s="42">
        <f t="shared" si="95"/>
        <v>85.601931873486436</v>
      </c>
      <c r="R331" s="42">
        <f t="shared" si="96"/>
        <v>69.122149764523428</v>
      </c>
      <c r="S331" s="42">
        <f t="shared" si="97"/>
        <v>121.50987467306331</v>
      </c>
      <c r="T331" s="42">
        <f t="shared" si="98"/>
        <v>121.10303357482788</v>
      </c>
      <c r="AB331" t="s">
        <v>146</v>
      </c>
      <c r="AC331" s="2">
        <v>12.58382639313</v>
      </c>
      <c r="AD331" s="2">
        <v>12.451890444181</v>
      </c>
      <c r="AE331" s="2">
        <v>-0.13193594894899974</v>
      </c>
      <c r="AF331" s="1">
        <v>-1.048456525282554E-2</v>
      </c>
      <c r="AG331" s="2">
        <v>19.490314616439001</v>
      </c>
      <c r="AH331" s="2">
        <v>19.490314616439001</v>
      </c>
      <c r="AI331" s="2">
        <v>0</v>
      </c>
      <c r="AJ331" s="1">
        <v>0</v>
      </c>
      <c r="AM331" t="s">
        <v>146</v>
      </c>
      <c r="AN331" s="2">
        <v>12.58382639313</v>
      </c>
      <c r="AO331" s="2">
        <v>12.626238630925</v>
      </c>
      <c r="AP331" s="2">
        <v>4.2412237795000252E-2</v>
      </c>
      <c r="AQ331" s="1">
        <v>3.3703769004755774E-3</v>
      </c>
      <c r="AR331" s="2">
        <v>12.564126682915001</v>
      </c>
      <c r="AS331" s="2">
        <v>-1.9699710214998944E-2</v>
      </c>
      <c r="AT331" s="1">
        <v>-1.5654785436132353E-3</v>
      </c>
      <c r="AU331" s="2">
        <v>12.528577910298999</v>
      </c>
      <c r="AV331" s="2">
        <v>-5.52484828310007E-2</v>
      </c>
      <c r="AW331" s="1">
        <v>-4.3904358741918906E-3</v>
      </c>
      <c r="AX331" s="2">
        <v>12.533767960803001</v>
      </c>
      <c r="AY331" s="2">
        <v>-5.0058432326999025E-2</v>
      </c>
      <c r="AZ331" s="1">
        <v>-3.9779976902993407E-3</v>
      </c>
      <c r="BA331" s="2">
        <v>12.596859311772</v>
      </c>
      <c r="BB331" s="2">
        <v>1.3032918642000624E-2</v>
      </c>
      <c r="BC331" s="1">
        <v>1.0356880518564528E-3</v>
      </c>
      <c r="BD331" s="2">
        <v>12.477322230043999</v>
      </c>
      <c r="BE331" s="2">
        <v>-0.10650416308600086</v>
      </c>
      <c r="BF331" s="1">
        <v>-8.4635753671987741E-3</v>
      </c>
      <c r="BG331" s="1"/>
      <c r="BH331" t="s">
        <v>146</v>
      </c>
      <c r="BI331" s="2">
        <v>19.490314616439001</v>
      </c>
      <c r="BJ331" s="2">
        <v>19.470378860169998</v>
      </c>
      <c r="BK331" s="2">
        <v>-1.9935756269003235E-2</v>
      </c>
      <c r="BL331" s="1">
        <v>-1.022854513194391E-3</v>
      </c>
      <c r="BM331" s="2">
        <v>19.490314616439001</v>
      </c>
      <c r="BN331" s="2">
        <v>0</v>
      </c>
      <c r="BO331" s="1">
        <v>0</v>
      </c>
      <c r="BP331" s="2">
        <v>19.490314616439001</v>
      </c>
      <c r="BQ331" s="2">
        <v>0</v>
      </c>
      <c r="BR331" s="1">
        <v>0</v>
      </c>
      <c r="BS331" s="2">
        <v>19.470378860169998</v>
      </c>
      <c r="BT331" s="2">
        <v>-1.9935756269003235E-2</v>
      </c>
      <c r="BU331" s="1">
        <v>-1.022854513194391E-3</v>
      </c>
      <c r="BV331" s="2">
        <v>19.490314616439001</v>
      </c>
      <c r="BW331" s="2">
        <v>0</v>
      </c>
      <c r="BX331" s="1">
        <v>0</v>
      </c>
      <c r="BY331" s="2">
        <v>19.430507347633998</v>
      </c>
      <c r="BZ331" s="2">
        <v>-5.9807268805002423E-2</v>
      </c>
      <c r="CA331" s="1">
        <v>-3.0685635394801839E-3</v>
      </c>
      <c r="CC331" t="s">
        <v>146</v>
      </c>
      <c r="CE331" s="23">
        <v>12.58382639313</v>
      </c>
      <c r="CF331" s="23">
        <v>10.543831106697001</v>
      </c>
      <c r="CG331" s="23">
        <v>-2.0399952864329993</v>
      </c>
      <c r="CH331" s="24">
        <v>-0.1621124785658766</v>
      </c>
      <c r="CI331" s="2">
        <v>19.490314616439001</v>
      </c>
      <c r="CJ331" s="2">
        <v>19.470378860169998</v>
      </c>
      <c r="CK331" s="2">
        <v>-1.9935756269003235E-2</v>
      </c>
      <c r="CL331" s="1">
        <v>-1.022854513194391E-3</v>
      </c>
      <c r="CN331" s="25" t="s">
        <v>146</v>
      </c>
      <c r="CO331" s="27">
        <v>0</v>
      </c>
      <c r="CP331" s="27">
        <v>1.627877</v>
      </c>
      <c r="CQ331" s="28">
        <f t="shared" si="99"/>
        <v>-1.6402752689438622</v>
      </c>
      <c r="CR331" s="27">
        <f t="shared" si="100"/>
        <v>153.79216093412501</v>
      </c>
      <c r="CU331" s="30">
        <v>214</v>
      </c>
      <c r="CV331" s="30"/>
      <c r="CW331" s="15" t="s">
        <v>146</v>
      </c>
      <c r="CX331" s="33" t="s">
        <v>973</v>
      </c>
      <c r="CY331" s="34" t="s">
        <v>1042</v>
      </c>
      <c r="CZ331" s="34" t="s">
        <v>962</v>
      </c>
      <c r="DA331" s="32"/>
      <c r="DB331" s="32"/>
      <c r="DC331" t="s">
        <v>146</v>
      </c>
      <c r="DD331">
        <v>147004</v>
      </c>
      <c r="DE331" t="s">
        <v>963</v>
      </c>
      <c r="DF331" s="30">
        <v>399</v>
      </c>
      <c r="DG331" s="39" t="s">
        <v>146</v>
      </c>
      <c r="DK331" s="30">
        <v>240</v>
      </c>
      <c r="DL331" s="30"/>
      <c r="DM331" s="32"/>
      <c r="DN331" s="32" t="s">
        <v>146</v>
      </c>
      <c r="DO331" s="41">
        <v>145629</v>
      </c>
    </row>
    <row r="332" spans="1:119" ht="15.75" x14ac:dyDescent="0.25">
      <c r="A332" t="s">
        <v>643</v>
      </c>
      <c r="B332" t="s">
        <v>147</v>
      </c>
      <c r="C332" s="52">
        <v>9.9612583718169994</v>
      </c>
      <c r="D332" s="52">
        <v>8.6338677484639987</v>
      </c>
      <c r="E332" s="52">
        <v>-1.3273906233530006</v>
      </c>
      <c r="F332" s="53">
        <v>-0.13325531512248848</v>
      </c>
      <c r="G332" s="45">
        <v>20.202348525316001</v>
      </c>
      <c r="H332" s="45">
        <v>20.141277238958999</v>
      </c>
      <c r="I332" s="45">
        <v>-6.1071286357002208E-2</v>
      </c>
      <c r="J332" s="46">
        <v>-3.0229795451985424E-3</v>
      </c>
      <c r="K332" s="47">
        <v>4</v>
      </c>
      <c r="L332" s="55">
        <f t="shared" si="91"/>
        <v>18.239957525316001</v>
      </c>
      <c r="M332" s="55">
        <f t="shared" si="92"/>
        <v>18.178886238958999</v>
      </c>
      <c r="N332" s="55">
        <f t="shared" si="93"/>
        <v>-6.1071286357002208E-2</v>
      </c>
      <c r="O332" s="56">
        <f t="shared" si="94"/>
        <v>-3.3482142857097562E-3</v>
      </c>
      <c r="P332" s="54"/>
      <c r="Q332" s="42">
        <f t="shared" si="95"/>
        <v>59.140776283845796</v>
      </c>
      <c r="R332" s="42">
        <f t="shared" si="96"/>
        <v>51.259953503553334</v>
      </c>
      <c r="S332" s="42">
        <f t="shared" si="97"/>
        <v>108.29206583814337</v>
      </c>
      <c r="T332" s="42">
        <f t="shared" si="98"/>
        <v>107.92948079627507</v>
      </c>
      <c r="AB332" t="s">
        <v>147</v>
      </c>
      <c r="AC332" s="2">
        <v>9.9612583718169994</v>
      </c>
      <c r="AD332" s="2">
        <v>9.9916110244730003</v>
      </c>
      <c r="AE332" s="2">
        <v>3.0352652656000956E-2</v>
      </c>
      <c r="AF332" s="1">
        <v>3.0470701113301645E-3</v>
      </c>
      <c r="AG332" s="2">
        <v>20.202348525316001</v>
      </c>
      <c r="AH332" s="2">
        <v>20.202348525316001</v>
      </c>
      <c r="AI332" s="2">
        <v>0</v>
      </c>
      <c r="AJ332" s="1">
        <v>0</v>
      </c>
      <c r="AM332" t="s">
        <v>147</v>
      </c>
      <c r="AN332" s="2">
        <v>9.9612583718169994</v>
      </c>
      <c r="AO332" s="2">
        <v>9.9622542831519993</v>
      </c>
      <c r="AP332" s="2">
        <v>9.9591133499998818E-4</v>
      </c>
      <c r="AQ332" s="1">
        <v>9.9978466356989725E-5</v>
      </c>
      <c r="AR332" s="2">
        <v>9.9625342905760004</v>
      </c>
      <c r="AS332" s="2">
        <v>1.2759187590010157E-3</v>
      </c>
      <c r="AT332" s="1">
        <v>1.2808811009369287E-4</v>
      </c>
      <c r="AU332" s="2">
        <v>9.8878055625160002</v>
      </c>
      <c r="AV332" s="2">
        <v>-7.3452809300999178E-2</v>
      </c>
      <c r="AW332" s="1">
        <v>-7.3738484194744262E-3</v>
      </c>
      <c r="AX332" s="2">
        <v>9.7746196209700003</v>
      </c>
      <c r="AY332" s="2">
        <v>-0.1866387508469991</v>
      </c>
      <c r="AZ332" s="1">
        <v>-1.873646319375159E-2</v>
      </c>
      <c r="BA332" s="2">
        <v>9.9542405079350011</v>
      </c>
      <c r="BB332" s="2">
        <v>-7.0178638819982098E-3</v>
      </c>
      <c r="BC332" s="1">
        <v>-7.0451579710587356E-4</v>
      </c>
      <c r="BD332" s="2">
        <v>9.678092567389001</v>
      </c>
      <c r="BE332" s="2">
        <v>-0.28316580442799832</v>
      </c>
      <c r="BF332" s="1">
        <v>-2.8426710146295203E-2</v>
      </c>
      <c r="BG332" s="1"/>
      <c r="BH332" t="s">
        <v>147</v>
      </c>
      <c r="BI332" s="2">
        <v>20.202348525316001</v>
      </c>
      <c r="BJ332" s="2">
        <v>20.181991429864002</v>
      </c>
      <c r="BK332" s="2">
        <v>-2.035709545199893E-2</v>
      </c>
      <c r="BL332" s="1">
        <v>-1.0076598483829251E-3</v>
      </c>
      <c r="BM332" s="2">
        <v>20.202348525316001</v>
      </c>
      <c r="BN332" s="2">
        <v>0</v>
      </c>
      <c r="BO332" s="1">
        <v>0</v>
      </c>
      <c r="BP332" s="2">
        <v>20.202348525316001</v>
      </c>
      <c r="BQ332" s="2">
        <v>0</v>
      </c>
      <c r="BR332" s="1">
        <v>0</v>
      </c>
      <c r="BS332" s="2">
        <v>20.181991429864002</v>
      </c>
      <c r="BT332" s="2">
        <v>-2.035709545199893E-2</v>
      </c>
      <c r="BU332" s="1">
        <v>-1.0076598483829251E-3</v>
      </c>
      <c r="BV332" s="2">
        <v>20.202348525316001</v>
      </c>
      <c r="BW332" s="2">
        <v>0</v>
      </c>
      <c r="BX332" s="1">
        <v>0</v>
      </c>
      <c r="BY332" s="2">
        <v>20.141277238958999</v>
      </c>
      <c r="BZ332" s="2">
        <v>-6.1071286357002208E-2</v>
      </c>
      <c r="CA332" s="1">
        <v>-3.0229795451985424E-3</v>
      </c>
      <c r="CC332" t="s">
        <v>147</v>
      </c>
      <c r="CE332" s="23">
        <v>9.9612583718169994</v>
      </c>
      <c r="CF332" s="23">
        <v>9.0032298759489997</v>
      </c>
      <c r="CG332" s="23">
        <v>-0.95802849586799965</v>
      </c>
      <c r="CH332" s="24">
        <v>-9.6175448935097635E-2</v>
      </c>
      <c r="CI332" s="2">
        <v>20.202348525316001</v>
      </c>
      <c r="CJ332" s="2">
        <v>20.181991429864002</v>
      </c>
      <c r="CK332" s="2">
        <v>-2.035709545199893E-2</v>
      </c>
      <c r="CL332" s="1">
        <v>-1.0076598483829251E-3</v>
      </c>
      <c r="CN332" s="25" t="s">
        <v>147</v>
      </c>
      <c r="CO332" s="27">
        <v>0</v>
      </c>
      <c r="CP332" s="27">
        <v>1.962391</v>
      </c>
      <c r="CQ332" s="28">
        <f t="shared" si="99"/>
        <v>-2.0294640241987656</v>
      </c>
      <c r="CR332" s="27">
        <f t="shared" si="100"/>
        <v>60.977942093326007</v>
      </c>
      <c r="CU332" s="30">
        <v>215</v>
      </c>
      <c r="CV332" s="30"/>
      <c r="CW332" s="15" t="s">
        <v>147</v>
      </c>
      <c r="CX332" s="33" t="s">
        <v>971</v>
      </c>
      <c r="CY332" s="34" t="s">
        <v>1043</v>
      </c>
      <c r="CZ332" s="34" t="s">
        <v>962</v>
      </c>
      <c r="DA332" s="32"/>
      <c r="DB332" s="32"/>
      <c r="DC332" t="s">
        <v>147</v>
      </c>
      <c r="DD332">
        <v>168433</v>
      </c>
      <c r="DE332" t="s">
        <v>963</v>
      </c>
      <c r="DF332" s="30">
        <v>400</v>
      </c>
      <c r="DG332" s="39" t="s">
        <v>147</v>
      </c>
      <c r="DK332" s="30">
        <v>241</v>
      </c>
      <c r="DL332" s="30"/>
      <c r="DM332" s="32"/>
      <c r="DN332" s="32" t="s">
        <v>147</v>
      </c>
      <c r="DO332" s="41">
        <v>166310</v>
      </c>
    </row>
    <row r="333" spans="1:119" ht="15.75" x14ac:dyDescent="0.25">
      <c r="B333" t="s">
        <v>148</v>
      </c>
      <c r="C333" s="52">
        <v>43.949730730490998</v>
      </c>
      <c r="D333" s="52">
        <v>44.382283282353001</v>
      </c>
      <c r="E333" s="52">
        <v>0.43255255186200259</v>
      </c>
      <c r="F333" s="53">
        <v>9.841984118503613E-3</v>
      </c>
      <c r="G333" s="45">
        <v>46.556766556684003</v>
      </c>
      <c r="H333" s="45">
        <v>46.408659061462998</v>
      </c>
      <c r="I333" s="45">
        <v>-0.14810749522100508</v>
      </c>
      <c r="J333" s="46">
        <v>-3.1812238300673347E-3</v>
      </c>
      <c r="K333" s="47">
        <v>3</v>
      </c>
      <c r="L333" s="55">
        <f t="shared" si="91"/>
        <v>44.728463556684005</v>
      </c>
      <c r="M333" s="55">
        <f t="shared" si="92"/>
        <v>44.580356061463</v>
      </c>
      <c r="N333" s="55">
        <f t="shared" si="93"/>
        <v>-0.14810749522100508</v>
      </c>
      <c r="O333" s="56">
        <f t="shared" si="94"/>
        <v>-3.3112582781501024E-3</v>
      </c>
      <c r="P333" s="54"/>
      <c r="Q333" s="42">
        <f t="shared" si="95"/>
        <v>214.29380484999828</v>
      </c>
      <c r="R333" s="42">
        <f t="shared" si="96"/>
        <v>216.40288107402569</v>
      </c>
      <c r="S333" s="42">
        <f t="shared" si="97"/>
        <v>218.09081606059752</v>
      </c>
      <c r="T333" s="42">
        <f t="shared" si="98"/>
        <v>217.36866104052834</v>
      </c>
      <c r="AB333" t="s">
        <v>148</v>
      </c>
      <c r="AC333" s="2">
        <v>43.949730730490998</v>
      </c>
      <c r="AD333" s="2">
        <v>44.355269669077998</v>
      </c>
      <c r="AE333" s="2">
        <v>0.40553893858700008</v>
      </c>
      <c r="AF333" s="1">
        <v>9.2273361371392748E-3</v>
      </c>
      <c r="AG333" s="2">
        <v>46.556766556684003</v>
      </c>
      <c r="AH333" s="2">
        <v>46.556766556684003</v>
      </c>
      <c r="AI333" s="2">
        <v>0</v>
      </c>
      <c r="AJ333" s="1">
        <v>0</v>
      </c>
      <c r="AM333" t="s">
        <v>148</v>
      </c>
      <c r="AN333" s="2">
        <v>43.949730730490998</v>
      </c>
      <c r="AO333" s="2">
        <v>43.443453536769006</v>
      </c>
      <c r="AP333" s="2">
        <v>-0.50627719372199209</v>
      </c>
      <c r="AQ333" s="1">
        <v>-1.1519460649863601E-2</v>
      </c>
      <c r="AR333" s="2">
        <v>43.921453663053001</v>
      </c>
      <c r="AS333" s="2">
        <v>-2.8277067437997516E-2</v>
      </c>
      <c r="AT333" s="1">
        <v>-6.4339569248782083E-4</v>
      </c>
      <c r="AU333" s="2">
        <v>43.895155318639006</v>
      </c>
      <c r="AV333" s="2">
        <v>-5.4575411851992328E-2</v>
      </c>
      <c r="AW333" s="1">
        <v>-1.2417689697955202E-3</v>
      </c>
      <c r="AX333" s="2">
        <v>43.764517111431999</v>
      </c>
      <c r="AY333" s="2">
        <v>-0.1852136190589988</v>
      </c>
      <c r="AZ333" s="1">
        <v>-4.214215103950641E-3</v>
      </c>
      <c r="BA333" s="2">
        <v>43.918296951353994</v>
      </c>
      <c r="BB333" s="2">
        <v>-3.1433779137003626E-2</v>
      </c>
      <c r="BC333" s="1">
        <v>-7.1522119964197682E-4</v>
      </c>
      <c r="BD333" s="2">
        <v>43.110233238622001</v>
      </c>
      <c r="BE333" s="2">
        <v>-0.8394974918689968</v>
      </c>
      <c r="BF333" s="1">
        <v>-1.9101311382701571E-2</v>
      </c>
      <c r="BG333" s="1"/>
      <c r="BH333" t="s">
        <v>148</v>
      </c>
      <c r="BI333" s="2">
        <v>46.556766556684003</v>
      </c>
      <c r="BJ333" s="2">
        <v>46.507397391611001</v>
      </c>
      <c r="BK333" s="2">
        <v>-4.9369165073002819E-2</v>
      </c>
      <c r="BL333" s="1">
        <v>-1.060407943341483E-3</v>
      </c>
      <c r="BM333" s="2">
        <v>46.556766556684003</v>
      </c>
      <c r="BN333" s="2">
        <v>0</v>
      </c>
      <c r="BO333" s="1">
        <v>0</v>
      </c>
      <c r="BP333" s="2">
        <v>46.556766556684003</v>
      </c>
      <c r="BQ333" s="2">
        <v>0</v>
      </c>
      <c r="BR333" s="1">
        <v>0</v>
      </c>
      <c r="BS333" s="2">
        <v>46.507397391611001</v>
      </c>
      <c r="BT333" s="2">
        <v>-4.9369165073002819E-2</v>
      </c>
      <c r="BU333" s="1">
        <v>-1.060407943341483E-3</v>
      </c>
      <c r="BV333" s="2">
        <v>46.556766556684003</v>
      </c>
      <c r="BW333" s="2">
        <v>0</v>
      </c>
      <c r="BX333" s="1">
        <v>0</v>
      </c>
      <c r="BY333" s="2">
        <v>46.408659061462998</v>
      </c>
      <c r="BZ333" s="2">
        <v>-0.14810749522100508</v>
      </c>
      <c r="CA333" s="1">
        <v>-3.1812238300673347E-3</v>
      </c>
      <c r="CC333" t="s">
        <v>148</v>
      </c>
      <c r="CE333" s="23">
        <v>43.949730730490998</v>
      </c>
      <c r="CF333" s="23">
        <v>44.415521477094998</v>
      </c>
      <c r="CG333" s="23">
        <v>0.46579074660400011</v>
      </c>
      <c r="CH333" s="24">
        <v>1.0598261669913907E-2</v>
      </c>
      <c r="CI333" s="2">
        <v>46.556766556684003</v>
      </c>
      <c r="CJ333" s="2">
        <v>46.507397391611001</v>
      </c>
      <c r="CK333" s="2">
        <v>-4.9369165073002819E-2</v>
      </c>
      <c r="CL333" s="1">
        <v>-1.060407943341483E-3</v>
      </c>
      <c r="CN333" s="25" t="s">
        <v>148</v>
      </c>
      <c r="CO333" s="27">
        <v>0</v>
      </c>
      <c r="CP333" s="27">
        <v>1.828303</v>
      </c>
      <c r="CQ333" s="28">
        <f t="shared" si="99"/>
        <v>-1.8448665662495212</v>
      </c>
      <c r="CR333" s="27">
        <f t="shared" si="100"/>
        <v>114.17816156256799</v>
      </c>
      <c r="CU333" s="30">
        <v>216</v>
      </c>
      <c r="CV333" s="30"/>
      <c r="CW333" s="15" t="s">
        <v>148</v>
      </c>
      <c r="CX333" s="33" t="s">
        <v>973</v>
      </c>
      <c r="CY333" s="34" t="s">
        <v>1044</v>
      </c>
      <c r="CZ333" s="34" t="s">
        <v>962</v>
      </c>
      <c r="DA333" s="32"/>
      <c r="DB333" s="32"/>
      <c r="DC333" t="s">
        <v>148</v>
      </c>
      <c r="DD333">
        <v>205091</v>
      </c>
      <c r="DE333" t="s">
        <v>963</v>
      </c>
      <c r="DF333" s="30">
        <v>401</v>
      </c>
      <c r="DG333" s="39" t="s">
        <v>148</v>
      </c>
      <c r="DK333" s="30">
        <v>242</v>
      </c>
      <c r="DL333" s="30"/>
      <c r="DM333" s="32"/>
      <c r="DN333" s="32" t="s">
        <v>148</v>
      </c>
      <c r="DO333" s="41">
        <v>202798</v>
      </c>
    </row>
    <row r="334" spans="1:119" ht="15.75" x14ac:dyDescent="0.25">
      <c r="B334" s="71" t="s">
        <v>1096</v>
      </c>
      <c r="C334" s="63">
        <f>SUM(C279:C333)</f>
        <v>4316.7621143624483</v>
      </c>
      <c r="D334" s="63">
        <f>SUM(D279:D333)</f>
        <v>4333.2470420535374</v>
      </c>
      <c r="E334" s="63">
        <f>SUM(E279:E333)</f>
        <v>16.484927691089073</v>
      </c>
      <c r="F334" s="64">
        <f>E334/C334</f>
        <v>3.8188177282786791E-3</v>
      </c>
      <c r="G334" s="65">
        <f>SUM(G279:G333)</f>
        <v>4342.7497065913349</v>
      </c>
      <c r="H334" s="65">
        <f>SUM(H279:H333)</f>
        <v>4338.0234139936147</v>
      </c>
      <c r="I334" s="65">
        <f>SUM(I279:I333)</f>
        <v>-4.7262925977220549</v>
      </c>
      <c r="J334" s="66">
        <f>I334/G334</f>
        <v>-1.0883179821642925E-3</v>
      </c>
      <c r="K334" s="67"/>
      <c r="L334" s="63">
        <f>SUM(L279:L333)</f>
        <v>4219.579451591334</v>
      </c>
      <c r="M334" s="63">
        <f>SUM(M279:M333)</f>
        <v>4214.8531589936147</v>
      </c>
      <c r="N334" s="63">
        <f>SUM(N279:N333)</f>
        <v>-4.7262925977220487</v>
      </c>
      <c r="O334" s="68">
        <f t="shared" si="94"/>
        <v>-1.1200861725543805E-3</v>
      </c>
      <c r="P334" s="54"/>
      <c r="Q334" s="70">
        <f t="shared" si="95"/>
        <v>354.35796184613253</v>
      </c>
      <c r="R334" s="70">
        <f t="shared" si="96"/>
        <v>355.71119031298724</v>
      </c>
      <c r="S334" s="70">
        <f t="shared" si="97"/>
        <v>346.38035052681198</v>
      </c>
      <c r="T334" s="70">
        <f t="shared" si="98"/>
        <v>345.99237468574262</v>
      </c>
      <c r="AC334" s="2"/>
      <c r="AD334" s="2"/>
      <c r="AE334" s="2"/>
      <c r="AF334" s="1"/>
      <c r="AG334" s="2"/>
      <c r="AH334" s="2"/>
      <c r="AI334" s="2"/>
      <c r="AJ334" s="1"/>
      <c r="AN334" s="2"/>
      <c r="AO334" s="2"/>
      <c r="AP334" s="2"/>
      <c r="AQ334" s="1"/>
      <c r="AR334" s="2"/>
      <c r="AS334" s="2"/>
      <c r="AT334" s="1"/>
      <c r="AU334" s="2"/>
      <c r="AV334" s="2"/>
      <c r="AW334" s="1"/>
      <c r="AX334" s="2"/>
      <c r="AY334" s="2"/>
      <c r="AZ334" s="1"/>
      <c r="BA334" s="2"/>
      <c r="BB334" s="2"/>
      <c r="BC334" s="1"/>
      <c r="BD334" s="2"/>
      <c r="BE334" s="2"/>
      <c r="BF334" s="1"/>
      <c r="BG334" s="1"/>
      <c r="BI334" s="2"/>
      <c r="BJ334" s="2"/>
      <c r="BK334" s="2"/>
      <c r="BL334" s="1"/>
      <c r="BM334" s="2"/>
      <c r="BN334" s="2"/>
      <c r="BO334" s="1"/>
      <c r="BP334" s="2"/>
      <c r="BQ334" s="2"/>
      <c r="BR334" s="1"/>
      <c r="BS334" s="2"/>
      <c r="BT334" s="2"/>
      <c r="BU334" s="1"/>
      <c r="BV334" s="2"/>
      <c r="BW334" s="2"/>
      <c r="BX334" s="1"/>
      <c r="BY334" s="2"/>
      <c r="BZ334" s="2"/>
      <c r="CA334" s="1"/>
      <c r="CE334" s="23"/>
      <c r="CF334" s="23"/>
      <c r="CG334" s="23"/>
      <c r="CH334" s="24"/>
      <c r="CI334" s="2"/>
      <c r="CJ334" s="2"/>
      <c r="CK334" s="2"/>
      <c r="CL334" s="1"/>
      <c r="CN334" s="25"/>
      <c r="CO334" s="27"/>
      <c r="CP334" s="27"/>
      <c r="CQ334" s="28"/>
      <c r="CR334" s="27"/>
      <c r="CU334" s="30"/>
      <c r="CV334" s="30"/>
      <c r="CW334" s="15"/>
      <c r="CX334" s="33"/>
      <c r="CY334" s="34"/>
      <c r="CZ334" s="34"/>
      <c r="DA334" s="32"/>
      <c r="DB334" s="32"/>
      <c r="DD334">
        <f>SUM(DD279:DD333)</f>
        <v>12181925</v>
      </c>
      <c r="DF334" s="30"/>
      <c r="DG334" s="39"/>
      <c r="DK334" s="30"/>
      <c r="DL334" s="30"/>
      <c r="DM334" s="32"/>
      <c r="DN334" s="32"/>
      <c r="DO334">
        <f>SUM(DO279:DO333)</f>
        <v>11846326</v>
      </c>
    </row>
    <row r="335" spans="1:119" ht="15.75" x14ac:dyDescent="0.25">
      <c r="C335" s="52"/>
      <c r="D335" s="52"/>
      <c r="E335" s="52"/>
      <c r="F335" s="53"/>
      <c r="G335" s="45"/>
      <c r="H335" s="45"/>
      <c r="I335" s="45"/>
      <c r="J335" s="46"/>
      <c r="K335" s="47"/>
      <c r="L335" s="55"/>
      <c r="M335" s="55"/>
      <c r="N335" s="55"/>
      <c r="O335" s="56"/>
      <c r="P335" s="54"/>
      <c r="Q335" s="42"/>
      <c r="R335" s="42"/>
      <c r="S335" s="42"/>
      <c r="T335" s="42"/>
      <c r="AC335" s="2"/>
      <c r="AD335" s="2"/>
      <c r="AE335" s="2"/>
      <c r="AF335" s="1"/>
      <c r="AG335" s="2"/>
      <c r="AH335" s="2"/>
      <c r="AI335" s="2"/>
      <c r="AJ335" s="1"/>
      <c r="AN335" s="2"/>
      <c r="AO335" s="2"/>
      <c r="AP335" s="2"/>
      <c r="AQ335" s="1"/>
      <c r="AR335" s="2"/>
      <c r="AS335" s="2"/>
      <c r="AT335" s="1"/>
      <c r="AU335" s="2"/>
      <c r="AV335" s="2"/>
      <c r="AW335" s="1"/>
      <c r="AX335" s="2"/>
      <c r="AY335" s="2"/>
      <c r="AZ335" s="1"/>
      <c r="BA335" s="2"/>
      <c r="BB335" s="2"/>
      <c r="BC335" s="1"/>
      <c r="BD335" s="2"/>
      <c r="BE335" s="2"/>
      <c r="BF335" s="1"/>
      <c r="BG335" s="1"/>
      <c r="BI335" s="2"/>
      <c r="BJ335" s="2"/>
      <c r="BK335" s="2"/>
      <c r="BL335" s="1"/>
      <c r="BM335" s="2"/>
      <c r="BN335" s="2"/>
      <c r="BO335" s="1"/>
      <c r="BP335" s="2"/>
      <c r="BQ335" s="2"/>
      <c r="BR335" s="1"/>
      <c r="BS335" s="2"/>
      <c r="BT335" s="2"/>
      <c r="BU335" s="1"/>
      <c r="BV335" s="2"/>
      <c r="BW335" s="2"/>
      <c r="BX335" s="1"/>
      <c r="BY335" s="2"/>
      <c r="BZ335" s="2"/>
      <c r="CA335" s="1"/>
      <c r="CE335" s="23"/>
      <c r="CF335" s="23"/>
      <c r="CG335" s="23"/>
      <c r="CH335" s="24"/>
      <c r="CI335" s="2"/>
      <c r="CJ335" s="2"/>
      <c r="CK335" s="2"/>
      <c r="CL335" s="1"/>
      <c r="CN335" s="25"/>
      <c r="CO335" s="27"/>
      <c r="CP335" s="27"/>
      <c r="CQ335" s="28"/>
      <c r="CR335" s="27"/>
      <c r="CU335" s="30"/>
      <c r="CV335" s="30"/>
      <c r="CW335" s="15"/>
      <c r="CX335" s="33"/>
      <c r="CY335" s="34"/>
      <c r="CZ335" s="34"/>
      <c r="DA335" s="32"/>
      <c r="DB335" s="32"/>
      <c r="DF335" s="30"/>
      <c r="DG335" s="39"/>
      <c r="DK335" s="30"/>
      <c r="DL335" s="30"/>
      <c r="DM335" s="32"/>
      <c r="DN335" s="32"/>
      <c r="DO335" s="41"/>
    </row>
    <row r="336" spans="1:119" ht="15.75" x14ac:dyDescent="0.25">
      <c r="B336" t="s">
        <v>96</v>
      </c>
      <c r="C336" s="52">
        <v>75.290617934330001</v>
      </c>
      <c r="D336" s="52">
        <v>75.321550807495996</v>
      </c>
      <c r="E336" s="52">
        <v>3.0932873165994579E-2</v>
      </c>
      <c r="F336" s="53">
        <v>4.1084631810267325E-4</v>
      </c>
      <c r="G336" s="45">
        <v>77.052984369181004</v>
      </c>
      <c r="H336" s="45">
        <v>76.879653252756995</v>
      </c>
      <c r="I336" s="45">
        <v>-0.17333111642400922</v>
      </c>
      <c r="J336" s="46">
        <v>-2.2495055557294769E-3</v>
      </c>
      <c r="K336" s="47">
        <v>2</v>
      </c>
      <c r="L336" s="55">
        <f t="shared" ref="L336:L371" si="101">G336-CO336-CP336</f>
        <v>75.038929369181005</v>
      </c>
      <c r="M336" s="55">
        <f t="shared" ref="M336:M371" si="102">H336-CO336-CP336</f>
        <v>74.865598252756996</v>
      </c>
      <c r="N336" s="55">
        <f t="shared" ref="N336:N371" si="103">M336-L336</f>
        <v>-0.17333111642400922</v>
      </c>
      <c r="O336" s="56">
        <f t="shared" ref="O336:O372" si="104">N336/L336</f>
        <v>-2.3098825886926563E-3</v>
      </c>
      <c r="P336" s="54"/>
      <c r="Q336" s="42">
        <f t="shared" ref="Q336:Q372" si="105">C336/$DD336*1000000</f>
        <v>365.24730243300542</v>
      </c>
      <c r="R336" s="42">
        <f t="shared" ref="R336:R372" si="106">D336/$DD336*1000000</f>
        <v>365.39736294240691</v>
      </c>
      <c r="S336" s="42">
        <f t="shared" ref="S336:S372" si="107">L336/$DD336*1000000</f>
        <v>364.02631936770388</v>
      </c>
      <c r="T336" s="42">
        <f t="shared" ref="T336:T372" si="108">M336/$DD336*1000000</f>
        <v>363.18546131077051</v>
      </c>
      <c r="AB336" t="s">
        <v>96</v>
      </c>
      <c r="AC336" s="2">
        <v>75.290617934330001</v>
      </c>
      <c r="AD336" s="2">
        <v>74.995283222482996</v>
      </c>
      <c r="AE336" s="2">
        <v>-0.29533471184700488</v>
      </c>
      <c r="AF336" s="1">
        <v>-3.9225964661971802E-3</v>
      </c>
      <c r="AG336" s="2">
        <v>77.052984369181004</v>
      </c>
      <c r="AH336" s="2">
        <v>76.969435083996004</v>
      </c>
      <c r="AI336" s="2">
        <v>-8.3549285185000599E-2</v>
      </c>
      <c r="AJ336" s="1">
        <v>-1.0843095289430208E-3</v>
      </c>
      <c r="AM336" t="s">
        <v>96</v>
      </c>
      <c r="AN336" s="2">
        <v>75.290617934330001</v>
      </c>
      <c r="AO336" s="2">
        <v>75.193111276717005</v>
      </c>
      <c r="AP336" s="2">
        <v>-9.750665761299615E-2</v>
      </c>
      <c r="AQ336" s="1">
        <v>-1.295070492023899E-3</v>
      </c>
      <c r="AR336" s="2">
        <v>75.252193799392003</v>
      </c>
      <c r="AS336" s="2">
        <v>-3.8424134937997678E-2</v>
      </c>
      <c r="AT336" s="1">
        <v>-5.1034426323226599E-4</v>
      </c>
      <c r="AU336" s="2">
        <v>75.276067668574001</v>
      </c>
      <c r="AV336" s="2">
        <v>-1.4550265756000158E-2</v>
      </c>
      <c r="AW336" s="1">
        <v>-1.9325469965847795E-4</v>
      </c>
      <c r="AX336" s="2">
        <v>75.223925675047994</v>
      </c>
      <c r="AY336" s="2">
        <v>-6.6692259282007171E-2</v>
      </c>
      <c r="AZ336" s="1">
        <v>-8.8579774096392077E-4</v>
      </c>
      <c r="BA336" s="2">
        <v>75.251630031543996</v>
      </c>
      <c r="BB336" s="2">
        <v>-3.8987902786004724E-2</v>
      </c>
      <c r="BC336" s="1">
        <v>-5.1783215300491708E-4</v>
      </c>
      <c r="BD336" s="2">
        <v>74.94226084524</v>
      </c>
      <c r="BE336" s="2">
        <v>-0.34835708909000118</v>
      </c>
      <c r="BF336" s="1">
        <v>-4.6268326472475663E-3</v>
      </c>
      <c r="BG336" s="1"/>
      <c r="BH336" t="s">
        <v>96</v>
      </c>
      <c r="BI336" s="2">
        <v>77.052984369181004</v>
      </c>
      <c r="BJ336" s="2">
        <v>76.966289790987005</v>
      </c>
      <c r="BK336" s="2">
        <v>-8.669457819399895E-2</v>
      </c>
      <c r="BL336" s="1">
        <v>-1.1251294015897236E-3</v>
      </c>
      <c r="BM336" s="2">
        <v>77.041500613110003</v>
      </c>
      <c r="BN336" s="2">
        <v>-1.1483756071001494E-2</v>
      </c>
      <c r="BO336" s="1">
        <v>-1.4903713548562655E-4</v>
      </c>
      <c r="BP336" s="2">
        <v>77.04887237756499</v>
      </c>
      <c r="BQ336" s="2">
        <v>-4.1119916160141656E-3</v>
      </c>
      <c r="BR336" s="1">
        <v>-5.3365767071558685E-5</v>
      </c>
      <c r="BS336" s="2">
        <v>76.973292334122007</v>
      </c>
      <c r="BT336" s="2">
        <v>-7.9692035058997135E-2</v>
      </c>
      <c r="BU336" s="1">
        <v>-1.0342498179846189E-3</v>
      </c>
      <c r="BV336" s="2">
        <v>77.040942578052992</v>
      </c>
      <c r="BW336" s="2">
        <v>-1.2041791128012846E-2</v>
      </c>
      <c r="BX336" s="1">
        <v>-1.562793605802142E-4</v>
      </c>
      <c r="BY336" s="2">
        <v>76.777791556853998</v>
      </c>
      <c r="BZ336" s="2">
        <v>-0.27519281232700621</v>
      </c>
      <c r="CA336" s="1">
        <v>-3.5714750645930268E-3</v>
      </c>
      <c r="CC336" t="s">
        <v>96</v>
      </c>
      <c r="CE336" s="23">
        <v>75.290617934330001</v>
      </c>
      <c r="CF336" s="23">
        <v>75.992737893794001</v>
      </c>
      <c r="CG336" s="23">
        <v>0.70211995946399952</v>
      </c>
      <c r="CH336" s="24">
        <v>9.3254641644248785E-3</v>
      </c>
      <c r="CI336" s="2">
        <v>77.052984369181004</v>
      </c>
      <c r="CJ336" s="2">
        <v>77.192161105863008</v>
      </c>
      <c r="CK336" s="2">
        <v>0.13917673668200337</v>
      </c>
      <c r="CL336" s="1">
        <v>1.8062471923886972E-3</v>
      </c>
      <c r="CN336" s="25" t="s">
        <v>96</v>
      </c>
      <c r="CO336" s="27">
        <v>0</v>
      </c>
      <c r="CP336" s="27">
        <v>2.0140549999999999</v>
      </c>
      <c r="CQ336" s="28">
        <f t="shared" ref="CQ336:CQ350" si="109">CH392-CO336-CP336</f>
        <v>-2.0255313553381797</v>
      </c>
      <c r="CR336" s="27">
        <f t="shared" ref="CR336:CR350" si="110">CI392-CO336-CP336</f>
        <v>133.48117200858198</v>
      </c>
      <c r="CU336" s="30">
        <v>143</v>
      </c>
      <c r="CV336" s="30"/>
      <c r="CW336" s="15" t="s">
        <v>96</v>
      </c>
      <c r="CX336" s="36" t="s">
        <v>975</v>
      </c>
      <c r="CY336" s="34" t="s">
        <v>96</v>
      </c>
      <c r="CZ336" s="34" t="s">
        <v>976</v>
      </c>
      <c r="DA336" s="32"/>
      <c r="DB336" s="32"/>
      <c r="DC336" t="s">
        <v>96</v>
      </c>
      <c r="DD336">
        <v>206136</v>
      </c>
      <c r="DE336" t="s">
        <v>963</v>
      </c>
      <c r="DF336" s="30">
        <v>404</v>
      </c>
      <c r="DG336" s="39" t="s">
        <v>96</v>
      </c>
      <c r="DK336" s="30">
        <v>181</v>
      </c>
      <c r="DL336" s="30"/>
      <c r="DM336" s="32"/>
      <c r="DN336" s="32" t="s">
        <v>96</v>
      </c>
      <c r="DO336" s="41">
        <v>204556</v>
      </c>
    </row>
    <row r="337" spans="1:119" ht="15.75" x14ac:dyDescent="0.25">
      <c r="A337" t="s">
        <v>644</v>
      </c>
      <c r="B337" t="s">
        <v>99</v>
      </c>
      <c r="C337" s="52">
        <v>130.24548862243799</v>
      </c>
      <c r="D337" s="52">
        <v>130.17863448848601</v>
      </c>
      <c r="E337" s="52">
        <v>-6.6854133951977701E-2</v>
      </c>
      <c r="F337" s="53">
        <v>-5.1329327916898335E-4</v>
      </c>
      <c r="G337" s="45">
        <v>130.984693907674</v>
      </c>
      <c r="H337" s="45">
        <v>130.63570147115999</v>
      </c>
      <c r="I337" s="45">
        <v>-0.3489924365140098</v>
      </c>
      <c r="J337" s="46">
        <v>-2.664375707592224E-3</v>
      </c>
      <c r="K337" s="47">
        <v>2</v>
      </c>
      <c r="L337" s="55">
        <f t="shared" si="101"/>
        <v>128.18352690767401</v>
      </c>
      <c r="M337" s="55">
        <f t="shared" si="102"/>
        <v>127.83453447115998</v>
      </c>
      <c r="N337" s="55">
        <f t="shared" si="103"/>
        <v>-0.34899243651402401</v>
      </c>
      <c r="O337" s="56">
        <f t="shared" si="104"/>
        <v>-2.7225997359660008E-3</v>
      </c>
      <c r="P337" s="54"/>
      <c r="Q337" s="42">
        <f t="shared" si="105"/>
        <v>395.85767662987462</v>
      </c>
      <c r="R337" s="42">
        <f t="shared" si="106"/>
        <v>395.6544855449531</v>
      </c>
      <c r="S337" s="42">
        <f t="shared" si="107"/>
        <v>389.59071581350128</v>
      </c>
      <c r="T337" s="42">
        <f t="shared" si="108"/>
        <v>388.53001623349263</v>
      </c>
      <c r="AB337" t="s">
        <v>99</v>
      </c>
      <c r="AC337" s="2">
        <v>130.24548862243799</v>
      </c>
      <c r="AD337" s="2">
        <v>129.21806047246702</v>
      </c>
      <c r="AE337" s="2">
        <v>-1.027428149970973</v>
      </c>
      <c r="AF337" s="1">
        <v>-7.8883972169610586E-3</v>
      </c>
      <c r="AG337" s="2">
        <v>130.984693907674</v>
      </c>
      <c r="AH337" s="2">
        <v>130.691436833457</v>
      </c>
      <c r="AI337" s="2">
        <v>-0.29325707421699576</v>
      </c>
      <c r="AJ337" s="1">
        <v>-2.2388652098824708E-3</v>
      </c>
      <c r="AM337" t="s">
        <v>99</v>
      </c>
      <c r="AN337" s="2">
        <v>130.24548862243799</v>
      </c>
      <c r="AO337" s="2">
        <v>129.82325004064799</v>
      </c>
      <c r="AP337" s="2">
        <v>-0.42223858178999762</v>
      </c>
      <c r="AQ337" s="1">
        <v>-3.2418672328375499E-3</v>
      </c>
      <c r="AR337" s="2">
        <v>130.181622622237</v>
      </c>
      <c r="AS337" s="2">
        <v>-6.3866000200988537E-2</v>
      </c>
      <c r="AT337" s="1">
        <v>-4.9035095861267358E-4</v>
      </c>
      <c r="AU337" s="2">
        <v>130.23444911814099</v>
      </c>
      <c r="AV337" s="2">
        <v>-1.1039504297002622E-2</v>
      </c>
      <c r="AW337" s="1">
        <v>-8.4759206739240534E-5</v>
      </c>
      <c r="AX337" s="2">
        <v>130.02348150685501</v>
      </c>
      <c r="AY337" s="2">
        <v>-0.22200711558298281</v>
      </c>
      <c r="AZ337" s="1">
        <v>-1.7045282560730216E-3</v>
      </c>
      <c r="BA337" s="2">
        <v>130.12482798075999</v>
      </c>
      <c r="BB337" s="2">
        <v>-0.1206606416780005</v>
      </c>
      <c r="BC337" s="1">
        <v>-9.2640937474446799E-4</v>
      </c>
      <c r="BD337" s="2">
        <v>129.164589376919</v>
      </c>
      <c r="BE337" s="2">
        <v>-1.0808992455189923</v>
      </c>
      <c r="BF337" s="1">
        <v>-8.2989380818582984E-3</v>
      </c>
      <c r="BG337" s="1"/>
      <c r="BH337" t="s">
        <v>99</v>
      </c>
      <c r="BI337" s="2">
        <v>130.984693907674</v>
      </c>
      <c r="BJ337" s="2">
        <v>130.76215547171699</v>
      </c>
      <c r="BK337" s="2">
        <v>-0.22253843595700573</v>
      </c>
      <c r="BL337" s="1">
        <v>-1.6989651944666481E-3</v>
      </c>
      <c r="BM337" s="2">
        <v>130.961022596124</v>
      </c>
      <c r="BN337" s="2">
        <v>-2.3671311550003793E-2</v>
      </c>
      <c r="BO337" s="1">
        <v>-1.8071814991367448E-4</v>
      </c>
      <c r="BP337" s="2">
        <v>130.981573563909</v>
      </c>
      <c r="BQ337" s="2">
        <v>-3.1203437650049182E-3</v>
      </c>
      <c r="BR337" s="1">
        <v>-2.3822201449005382E-5</v>
      </c>
      <c r="BS337" s="2">
        <v>130.80577802639101</v>
      </c>
      <c r="BT337" s="2">
        <v>-0.17891588128298963</v>
      </c>
      <c r="BU337" s="1">
        <v>-1.3659296818993253E-3</v>
      </c>
      <c r="BV337" s="2">
        <v>130.94155544586201</v>
      </c>
      <c r="BW337" s="2">
        <v>-4.3138461811992102E-2</v>
      </c>
      <c r="BX337" s="1">
        <v>-3.293397153899426E-4</v>
      </c>
      <c r="BY337" s="2">
        <v>130.37397945614302</v>
      </c>
      <c r="BZ337" s="2">
        <v>-0.61071445153098125</v>
      </c>
      <c r="CA337" s="1">
        <v>-4.6624871449594714E-3</v>
      </c>
      <c r="CC337" t="s">
        <v>99</v>
      </c>
      <c r="CE337" s="23">
        <v>130.24548862243799</v>
      </c>
      <c r="CF337" s="23">
        <v>132.17522335257399</v>
      </c>
      <c r="CG337" s="23">
        <v>1.9297347301360048</v>
      </c>
      <c r="CH337" s="24">
        <v>1.481613490452644E-2</v>
      </c>
      <c r="CI337" s="2">
        <v>130.984693907674</v>
      </c>
      <c r="CJ337" s="2">
        <v>131.42788174535701</v>
      </c>
      <c r="CK337" s="2">
        <v>0.44318783768301273</v>
      </c>
      <c r="CL337" s="1">
        <v>3.3835085952515836E-3</v>
      </c>
      <c r="CN337" s="25" t="s">
        <v>99</v>
      </c>
      <c r="CO337" s="27">
        <v>0</v>
      </c>
      <c r="CP337" s="27">
        <v>2.801167</v>
      </c>
      <c r="CQ337" s="28">
        <f t="shared" si="109"/>
        <v>-2.8087728626215238</v>
      </c>
      <c r="CR337" s="27">
        <f t="shared" si="110"/>
        <v>122.52317297240799</v>
      </c>
      <c r="CU337" s="30">
        <v>146</v>
      </c>
      <c r="CV337" s="30"/>
      <c r="CW337" s="15" t="s">
        <v>99</v>
      </c>
      <c r="CX337" s="36" t="s">
        <v>975</v>
      </c>
      <c r="CY337" s="34" t="s">
        <v>99</v>
      </c>
      <c r="CZ337" s="34" t="s">
        <v>976</v>
      </c>
      <c r="DA337" s="32"/>
      <c r="DB337" s="32"/>
      <c r="DC337" t="s">
        <v>99</v>
      </c>
      <c r="DD337">
        <v>329021</v>
      </c>
      <c r="DE337" t="s">
        <v>963</v>
      </c>
      <c r="DF337" s="30">
        <v>405</v>
      </c>
      <c r="DG337" s="39" t="s">
        <v>99</v>
      </c>
      <c r="DK337" s="30">
        <v>184</v>
      </c>
      <c r="DL337" s="30"/>
      <c r="DM337" s="32"/>
      <c r="DN337" s="32" t="s">
        <v>99</v>
      </c>
      <c r="DO337" s="41">
        <v>327298</v>
      </c>
    </row>
    <row r="338" spans="1:119" ht="15.75" x14ac:dyDescent="0.25">
      <c r="A338" t="s">
        <v>645</v>
      </c>
      <c r="B338" t="s">
        <v>49</v>
      </c>
      <c r="C338" s="52">
        <v>118.688285525043</v>
      </c>
      <c r="D338" s="52">
        <v>117.85545146421701</v>
      </c>
      <c r="E338" s="52">
        <v>-0.83283406082598788</v>
      </c>
      <c r="F338" s="53">
        <v>-7.0169861932183816E-3</v>
      </c>
      <c r="G338" s="45">
        <v>119.75552202954701</v>
      </c>
      <c r="H338" s="45">
        <v>119.23094365806099</v>
      </c>
      <c r="I338" s="45">
        <v>-0.52457837148601527</v>
      </c>
      <c r="J338" s="46">
        <v>-4.3804107117213957E-3</v>
      </c>
      <c r="K338" s="47">
        <v>2</v>
      </c>
      <c r="L338" s="55">
        <f t="shared" si="101"/>
        <v>117.229762029547</v>
      </c>
      <c r="M338" s="55">
        <f t="shared" si="102"/>
        <v>116.70518365806099</v>
      </c>
      <c r="N338" s="55">
        <f t="shared" si="103"/>
        <v>-0.52457837148601527</v>
      </c>
      <c r="O338" s="56">
        <f t="shared" si="104"/>
        <v>-4.4747883336468657E-3</v>
      </c>
      <c r="P338" s="54"/>
      <c r="Q338" s="42">
        <f t="shared" si="105"/>
        <v>445.80941184551386</v>
      </c>
      <c r="R338" s="42">
        <f t="shared" si="106"/>
        <v>442.68117335778703</v>
      </c>
      <c r="S338" s="42">
        <f t="shared" si="107"/>
        <v>440.33099837940364</v>
      </c>
      <c r="T338" s="42">
        <f t="shared" si="108"/>
        <v>438.36061036491236</v>
      </c>
      <c r="AB338" t="s">
        <v>49</v>
      </c>
      <c r="AC338" s="2">
        <v>118.688285525043</v>
      </c>
      <c r="AD338" s="2">
        <v>117.94677954933</v>
      </c>
      <c r="AE338" s="2">
        <v>-0.7415059757129967</v>
      </c>
      <c r="AF338" s="1">
        <v>-6.2475076831111555E-3</v>
      </c>
      <c r="AG338" s="2">
        <v>119.75552202954701</v>
      </c>
      <c r="AH338" s="2">
        <v>119.543940162703</v>
      </c>
      <c r="AI338" s="2">
        <v>-0.21158186684401414</v>
      </c>
      <c r="AJ338" s="1">
        <v>-1.7667817171037091E-3</v>
      </c>
      <c r="AM338" t="s">
        <v>49</v>
      </c>
      <c r="AN338" s="2">
        <v>118.688285525043</v>
      </c>
      <c r="AO338" s="2">
        <v>117.915973377542</v>
      </c>
      <c r="AP338" s="2">
        <v>-0.77231214750099753</v>
      </c>
      <c r="AQ338" s="1">
        <v>-6.5070629682155209E-3</v>
      </c>
      <c r="AR338" s="2">
        <v>118.553454867231</v>
      </c>
      <c r="AS338" s="2">
        <v>-0.1348306578120031</v>
      </c>
      <c r="AT338" s="1">
        <v>-1.1360064492932126E-3</v>
      </c>
      <c r="AU338" s="2">
        <v>118.694872131662</v>
      </c>
      <c r="AV338" s="2">
        <v>6.5866066189954608E-3</v>
      </c>
      <c r="AW338" s="1">
        <v>5.5495001801215667E-5</v>
      </c>
      <c r="AX338" s="2">
        <v>118.222472519543</v>
      </c>
      <c r="AY338" s="2">
        <v>-0.46581300549999582</v>
      </c>
      <c r="AZ338" s="1">
        <v>-3.924675492946692E-3</v>
      </c>
      <c r="BA338" s="2">
        <v>118.462684726837</v>
      </c>
      <c r="BB338" s="2">
        <v>-0.22560079820600265</v>
      </c>
      <c r="BC338" s="1">
        <v>-1.9007840344816619E-3</v>
      </c>
      <c r="BD338" s="2">
        <v>116.844756502587</v>
      </c>
      <c r="BE338" s="2">
        <v>-1.8435290224559964</v>
      </c>
      <c r="BF338" s="1">
        <v>-1.5532527193402042E-2</v>
      </c>
      <c r="BG338" s="1"/>
      <c r="BH338" t="s">
        <v>49</v>
      </c>
      <c r="BI338" s="2">
        <v>119.75552202954701</v>
      </c>
      <c r="BJ338" s="2">
        <v>119.44405031214801</v>
      </c>
      <c r="BK338" s="2">
        <v>-0.31147171739900159</v>
      </c>
      <c r="BL338" s="1">
        <v>-2.6008964941270341E-3</v>
      </c>
      <c r="BM338" s="2">
        <v>119.71362087537999</v>
      </c>
      <c r="BN338" s="2">
        <v>-4.1901154167021559E-2</v>
      </c>
      <c r="BO338" s="1">
        <v>-3.4988911957382126E-4</v>
      </c>
      <c r="BP338" s="2">
        <v>119.757383011578</v>
      </c>
      <c r="BQ338" s="2">
        <v>1.860982030990499E-3</v>
      </c>
      <c r="BR338" s="1">
        <v>1.5539843169247287E-5</v>
      </c>
      <c r="BS338" s="2">
        <v>119.522550508515</v>
      </c>
      <c r="BT338" s="2">
        <v>-0.23297152103201313</v>
      </c>
      <c r="BU338" s="1">
        <v>-1.9453927224711409E-3</v>
      </c>
      <c r="BV338" s="2">
        <v>119.685833223562</v>
      </c>
      <c r="BW338" s="2">
        <v>-6.9688805985009594E-2</v>
      </c>
      <c r="BX338" s="1">
        <v>-5.8192561648902862E-4</v>
      </c>
      <c r="BY338" s="2">
        <v>118.958902358725</v>
      </c>
      <c r="BZ338" s="2">
        <v>-0.79661967082201102</v>
      </c>
      <c r="CA338" s="1">
        <v>-6.6520495867026727E-3</v>
      </c>
      <c r="CC338" t="s">
        <v>49</v>
      </c>
      <c r="CE338" s="23">
        <v>118.688285525043</v>
      </c>
      <c r="CF338" s="23">
        <v>119.96293739872401</v>
      </c>
      <c r="CG338" s="23">
        <v>1.2746518736810089</v>
      </c>
      <c r="CH338" s="24">
        <v>1.073949183815668E-2</v>
      </c>
      <c r="CI338" s="2">
        <v>119.75552202954701</v>
      </c>
      <c r="CJ338" s="2">
        <v>120.022708108616</v>
      </c>
      <c r="CK338" s="2">
        <v>0.26718607906899194</v>
      </c>
      <c r="CL338" s="1">
        <v>2.2310961076439525E-3</v>
      </c>
      <c r="CN338" s="25" t="s">
        <v>49</v>
      </c>
      <c r="CO338" s="27">
        <v>0</v>
      </c>
      <c r="CP338" s="27">
        <v>2.52576</v>
      </c>
      <c r="CQ338" s="28">
        <f t="shared" si="109"/>
        <v>-2.5370624122815384</v>
      </c>
      <c r="CR338" s="27">
        <f t="shared" si="110"/>
        <v>141.25763696236302</v>
      </c>
      <c r="CU338" s="30">
        <v>91</v>
      </c>
      <c r="CV338" s="30"/>
      <c r="CW338" s="15" t="s">
        <v>49</v>
      </c>
      <c r="CX338" s="33" t="s">
        <v>961</v>
      </c>
      <c r="CY338" s="34" t="s">
        <v>49</v>
      </c>
      <c r="CZ338" s="34" t="s">
        <v>962</v>
      </c>
      <c r="DA338" s="32"/>
      <c r="DB338" s="32"/>
      <c r="DC338" t="s">
        <v>49</v>
      </c>
      <c r="DD338">
        <v>266231</v>
      </c>
      <c r="DE338" t="s">
        <v>963</v>
      </c>
      <c r="DF338" s="30">
        <v>408</v>
      </c>
      <c r="DG338" s="39" t="s">
        <v>49</v>
      </c>
      <c r="DK338" s="30">
        <v>134</v>
      </c>
      <c r="DL338" s="30"/>
      <c r="DM338" s="32"/>
      <c r="DN338" s="32" t="s">
        <v>49</v>
      </c>
      <c r="DO338" s="41">
        <v>265517</v>
      </c>
    </row>
    <row r="339" spans="1:119" ht="15.75" x14ac:dyDescent="0.25">
      <c r="A339" t="s">
        <v>646</v>
      </c>
      <c r="B339" t="s">
        <v>50</v>
      </c>
      <c r="C339" s="52">
        <v>62.027170187039999</v>
      </c>
      <c r="D339" s="52">
        <v>61.643907445037001</v>
      </c>
      <c r="E339" s="52">
        <v>-0.38326274200299792</v>
      </c>
      <c r="F339" s="53">
        <v>-6.1789493353845946E-3</v>
      </c>
      <c r="G339" s="45">
        <v>63.216715046414002</v>
      </c>
      <c r="H339" s="45">
        <v>62.955805460594</v>
      </c>
      <c r="I339" s="45">
        <v>-0.26090958582000212</v>
      </c>
      <c r="J339" s="46">
        <v>-4.1272246687990843E-3</v>
      </c>
      <c r="K339" s="47">
        <v>3</v>
      </c>
      <c r="L339" s="55">
        <f t="shared" si="101"/>
        <v>61.329836046414002</v>
      </c>
      <c r="M339" s="55">
        <f t="shared" si="102"/>
        <v>61.068926460594</v>
      </c>
      <c r="N339" s="55">
        <f t="shared" si="103"/>
        <v>-0.26090958582000212</v>
      </c>
      <c r="O339" s="56">
        <f t="shared" si="104"/>
        <v>-4.2542032172162916E-3</v>
      </c>
      <c r="P339" s="54"/>
      <c r="Q339" s="42">
        <f t="shared" si="105"/>
        <v>338.46540536418206</v>
      </c>
      <c r="R339" s="42">
        <f t="shared" si="106"/>
        <v>336.37404477265636</v>
      </c>
      <c r="S339" s="42">
        <f t="shared" si="107"/>
        <v>334.66024253199828</v>
      </c>
      <c r="T339" s="42">
        <f t="shared" si="108"/>
        <v>333.23652985154428</v>
      </c>
      <c r="AB339" t="s">
        <v>50</v>
      </c>
      <c r="AC339" s="2">
        <v>62.027170187039999</v>
      </c>
      <c r="AD339" s="2">
        <v>61.877478862836</v>
      </c>
      <c r="AE339" s="2">
        <v>-0.14969132420399944</v>
      </c>
      <c r="AF339" s="1">
        <v>-2.4133186110637055E-3</v>
      </c>
      <c r="AG339" s="2">
        <v>63.216715046414002</v>
      </c>
      <c r="AH339" s="2">
        <v>63.173118774869003</v>
      </c>
      <c r="AI339" s="2">
        <v>-4.3596271544998899E-2</v>
      </c>
      <c r="AJ339" s="1">
        <v>-6.896320302785476E-4</v>
      </c>
      <c r="AM339" t="s">
        <v>50</v>
      </c>
      <c r="AN339" s="2">
        <v>62.027170187039999</v>
      </c>
      <c r="AO339" s="2">
        <v>61.527895322180001</v>
      </c>
      <c r="AP339" s="2">
        <v>-0.4992748648599985</v>
      </c>
      <c r="AQ339" s="1">
        <v>-8.0492929687822085E-3</v>
      </c>
      <c r="AR339" s="2">
        <v>61.928706626778997</v>
      </c>
      <c r="AS339" s="2">
        <v>-9.8463560261002669E-2</v>
      </c>
      <c r="AT339" s="1">
        <v>-1.5874262837413098E-3</v>
      </c>
      <c r="AU339" s="2">
        <v>62.006667437799003</v>
      </c>
      <c r="AV339" s="2">
        <v>-2.050274924099682E-2</v>
      </c>
      <c r="AW339" s="1">
        <v>-3.3054464969418641E-4</v>
      </c>
      <c r="AX339" s="2">
        <v>61.714464615750003</v>
      </c>
      <c r="AY339" s="2">
        <v>-0.31270557128999599</v>
      </c>
      <c r="AZ339" s="1">
        <v>-5.041428947137958E-3</v>
      </c>
      <c r="BA339" s="2">
        <v>61.907637690483</v>
      </c>
      <c r="BB339" s="2">
        <v>-0.11953249655699949</v>
      </c>
      <c r="BC339" s="1">
        <v>-1.9270989825354743E-3</v>
      </c>
      <c r="BD339" s="2">
        <v>60.843968371987998</v>
      </c>
      <c r="BE339" s="2">
        <v>-1.1832018150520014</v>
      </c>
      <c r="BF339" s="1">
        <v>-1.9075540790980988E-2</v>
      </c>
      <c r="BG339" s="1"/>
      <c r="BH339" t="s">
        <v>50</v>
      </c>
      <c r="BI339" s="2">
        <v>63.216715046414002</v>
      </c>
      <c r="BJ339" s="2">
        <v>63.026553104042996</v>
      </c>
      <c r="BK339" s="2">
        <v>-0.19016194237100592</v>
      </c>
      <c r="BL339" s="1">
        <v>-3.0080959162681604E-3</v>
      </c>
      <c r="BM339" s="2">
        <v>63.187141355173999</v>
      </c>
      <c r="BN339" s="2">
        <v>-2.9573691240003086E-2</v>
      </c>
      <c r="BO339" s="1">
        <v>-4.6781442563552925E-4</v>
      </c>
      <c r="BP339" s="2">
        <v>63.210920753393005</v>
      </c>
      <c r="BQ339" s="2">
        <v>-5.794293020997543E-3</v>
      </c>
      <c r="BR339" s="1">
        <v>-9.1657610123261653E-5</v>
      </c>
      <c r="BS339" s="2">
        <v>63.075723435261004</v>
      </c>
      <c r="BT339" s="2">
        <v>-0.14099161115299808</v>
      </c>
      <c r="BU339" s="1">
        <v>-2.2302900593534698E-3</v>
      </c>
      <c r="BV339" s="2">
        <v>63.180136347401003</v>
      </c>
      <c r="BW339" s="2">
        <v>-3.6578699012999039E-2</v>
      </c>
      <c r="BX339" s="1">
        <v>-5.7862384950155656E-4</v>
      </c>
      <c r="BY339" s="2">
        <v>62.739848224933993</v>
      </c>
      <c r="BZ339" s="2">
        <v>-0.4768668214800087</v>
      </c>
      <c r="CA339" s="1">
        <v>-7.5433660406095272E-3</v>
      </c>
      <c r="CC339" t="s">
        <v>50</v>
      </c>
      <c r="CE339" s="23">
        <v>62.027170187039999</v>
      </c>
      <c r="CF339" s="23">
        <v>62.670680915661002</v>
      </c>
      <c r="CG339" s="23">
        <v>0.64351072862100267</v>
      </c>
      <c r="CH339" s="24">
        <v>1.037465882581015E-2</v>
      </c>
      <c r="CI339" s="2">
        <v>63.216715046414002</v>
      </c>
      <c r="CJ339" s="2">
        <v>63.349408783377996</v>
      </c>
      <c r="CK339" s="2">
        <v>0.13269373696399356</v>
      </c>
      <c r="CL339" s="1">
        <v>2.0990292973396231E-3</v>
      </c>
      <c r="CN339" s="25" t="s">
        <v>50</v>
      </c>
      <c r="CO339" s="27">
        <v>0</v>
      </c>
      <c r="CP339" s="27">
        <v>1.886879</v>
      </c>
      <c r="CQ339" s="28">
        <f t="shared" si="109"/>
        <v>-1.9001831278800705</v>
      </c>
      <c r="CR339" s="27">
        <f t="shared" si="110"/>
        <v>65.308646217070006</v>
      </c>
      <c r="CU339" s="30">
        <v>92</v>
      </c>
      <c r="CV339" s="30"/>
      <c r="CW339" s="15" t="s">
        <v>50</v>
      </c>
      <c r="CX339" s="33" t="s">
        <v>961</v>
      </c>
      <c r="CY339" s="34" t="s">
        <v>50</v>
      </c>
      <c r="CZ339" s="34" t="s">
        <v>962</v>
      </c>
      <c r="DA339" s="32"/>
      <c r="DB339" s="32"/>
      <c r="DC339" t="s">
        <v>50</v>
      </c>
      <c r="DD339">
        <v>183260</v>
      </c>
      <c r="DE339" t="s">
        <v>963</v>
      </c>
      <c r="DF339" s="30">
        <v>409</v>
      </c>
      <c r="DG339" s="39" t="s">
        <v>50</v>
      </c>
      <c r="DK339" s="30">
        <v>135</v>
      </c>
      <c r="DL339" s="30"/>
      <c r="DM339" s="32"/>
      <c r="DN339" s="32" t="s">
        <v>50</v>
      </c>
      <c r="DO339" s="41">
        <v>182758</v>
      </c>
    </row>
    <row r="340" spans="1:119" ht="15.75" x14ac:dyDescent="0.25">
      <c r="A340" t="s">
        <v>647</v>
      </c>
      <c r="B340" t="s">
        <v>51</v>
      </c>
      <c r="C340" s="52">
        <v>324.69277413517102</v>
      </c>
      <c r="D340" s="52">
        <v>324.51942524776501</v>
      </c>
      <c r="E340" s="52">
        <v>-0.17334888740600718</v>
      </c>
      <c r="F340" s="53">
        <v>-5.3388587986821442E-4</v>
      </c>
      <c r="G340" s="45">
        <v>330.41231689351702</v>
      </c>
      <c r="H340" s="45">
        <v>329.35321278803099</v>
      </c>
      <c r="I340" s="45">
        <v>-1.0591041054860284</v>
      </c>
      <c r="J340" s="46">
        <v>-3.2054014070769313E-3</v>
      </c>
      <c r="K340" s="47">
        <v>1</v>
      </c>
      <c r="L340" s="55">
        <f t="shared" si="101"/>
        <v>326.91013389351701</v>
      </c>
      <c r="M340" s="55">
        <f t="shared" si="102"/>
        <v>325.85102978803098</v>
      </c>
      <c r="N340" s="55">
        <f t="shared" si="103"/>
        <v>-1.0591041054860284</v>
      </c>
      <c r="O340" s="56">
        <f t="shared" si="104"/>
        <v>-3.2397408207327266E-3</v>
      </c>
      <c r="P340" s="54"/>
      <c r="Q340" s="42">
        <f t="shared" si="105"/>
        <v>646.35286064818081</v>
      </c>
      <c r="R340" s="42">
        <f t="shared" si="106"/>
        <v>646.00778198246826</v>
      </c>
      <c r="S340" s="42">
        <f t="shared" si="107"/>
        <v>650.76686963470797</v>
      </c>
      <c r="T340" s="42">
        <f t="shared" si="108"/>
        <v>648.658553642372</v>
      </c>
      <c r="AB340" t="s">
        <v>51</v>
      </c>
      <c r="AC340" s="2">
        <v>324.69277413517102</v>
      </c>
      <c r="AD340" s="2">
        <v>320.98300808872096</v>
      </c>
      <c r="AE340" s="2">
        <v>-3.7097660464500564</v>
      </c>
      <c r="AF340" s="1">
        <v>-1.1425465369012691E-2</v>
      </c>
      <c r="AG340" s="2">
        <v>330.41231689351702</v>
      </c>
      <c r="AH340" s="2">
        <v>330.41231689351702</v>
      </c>
      <c r="AI340" s="2">
        <v>0</v>
      </c>
      <c r="AJ340" s="1">
        <v>0</v>
      </c>
      <c r="AM340" t="s">
        <v>51</v>
      </c>
      <c r="AN340" s="2">
        <v>324.69277413517102</v>
      </c>
      <c r="AO340" s="2">
        <v>322.88770843015999</v>
      </c>
      <c r="AP340" s="2">
        <v>-1.8050657050110317</v>
      </c>
      <c r="AQ340" s="1">
        <v>-5.5593035903520752E-3</v>
      </c>
      <c r="AR340" s="2">
        <v>324.398012518634</v>
      </c>
      <c r="AS340" s="2">
        <v>-0.29476161653701638</v>
      </c>
      <c r="AT340" s="1">
        <v>-9.0781698891243521E-4</v>
      </c>
      <c r="AU340" s="2">
        <v>324.820786352504</v>
      </c>
      <c r="AV340" s="2">
        <v>0.12801221733298007</v>
      </c>
      <c r="AW340" s="1">
        <v>3.9425644033485029E-4</v>
      </c>
      <c r="AX340" s="2">
        <v>323.65513341353295</v>
      </c>
      <c r="AY340" s="2">
        <v>-1.0376407216380699</v>
      </c>
      <c r="AZ340" s="1">
        <v>-3.1957616685553201E-3</v>
      </c>
      <c r="BA340" s="2">
        <v>324.07063295824599</v>
      </c>
      <c r="BB340" s="2">
        <v>-0.62214117692502668</v>
      </c>
      <c r="BC340" s="1">
        <v>-1.9160918458444862E-3</v>
      </c>
      <c r="BD340" s="2">
        <v>320.38238534755499</v>
      </c>
      <c r="BE340" s="2">
        <v>-4.3103887876160343</v>
      </c>
      <c r="BF340" s="1">
        <v>-1.3275283994529551E-2</v>
      </c>
      <c r="BG340" s="1"/>
      <c r="BH340" t="s">
        <v>51</v>
      </c>
      <c r="BI340" s="2">
        <v>330.41231689351702</v>
      </c>
      <c r="BJ340" s="2">
        <v>330.059282191688</v>
      </c>
      <c r="BK340" s="2">
        <v>-0.35303470182901719</v>
      </c>
      <c r="BL340" s="1">
        <v>-1.0684671356933427E-3</v>
      </c>
      <c r="BM340" s="2">
        <v>330.41231689351702</v>
      </c>
      <c r="BN340" s="2">
        <v>0</v>
      </c>
      <c r="BO340" s="1">
        <v>0</v>
      </c>
      <c r="BP340" s="2">
        <v>330.41231689351702</v>
      </c>
      <c r="BQ340" s="2">
        <v>0</v>
      </c>
      <c r="BR340" s="1">
        <v>0</v>
      </c>
      <c r="BS340" s="2">
        <v>330.059282191688</v>
      </c>
      <c r="BT340" s="2">
        <v>-0.35303470182901719</v>
      </c>
      <c r="BU340" s="1">
        <v>-1.0684671356933427E-3</v>
      </c>
      <c r="BV340" s="2">
        <v>330.41231689351702</v>
      </c>
      <c r="BW340" s="2">
        <v>0</v>
      </c>
      <c r="BX340" s="1">
        <v>0</v>
      </c>
      <c r="BY340" s="2">
        <v>329.35321278803099</v>
      </c>
      <c r="BZ340" s="2">
        <v>-1.0591041054860284</v>
      </c>
      <c r="CA340" s="1">
        <v>-3.2054014070769313E-3</v>
      </c>
      <c r="CC340" t="s">
        <v>51</v>
      </c>
      <c r="CE340" s="23">
        <v>324.69277413517102</v>
      </c>
      <c r="CF340" s="23">
        <v>331.41952567950398</v>
      </c>
      <c r="CG340" s="23">
        <v>6.7267515443329557</v>
      </c>
      <c r="CH340" s="24">
        <v>2.0717281320010467E-2</v>
      </c>
      <c r="CI340" s="2">
        <v>330.41231689351702</v>
      </c>
      <c r="CJ340" s="2">
        <v>331.43104738467997</v>
      </c>
      <c r="CK340" s="2">
        <v>1.0187304911629553</v>
      </c>
      <c r="CL340" s="1">
        <v>3.0832097929668423E-3</v>
      </c>
      <c r="CN340" s="25" t="s">
        <v>51</v>
      </c>
      <c r="CO340" s="27">
        <v>0</v>
      </c>
      <c r="CP340" s="27">
        <v>3.502183</v>
      </c>
      <c r="CQ340" s="28">
        <f t="shared" si="109"/>
        <v>-3.5198254318324942</v>
      </c>
      <c r="CR340" s="27">
        <f t="shared" si="110"/>
        <v>50.540919291199998</v>
      </c>
      <c r="CU340" s="30">
        <v>93</v>
      </c>
      <c r="CV340" s="30"/>
      <c r="CW340" s="15" t="s">
        <v>51</v>
      </c>
      <c r="CX340" s="33" t="s">
        <v>961</v>
      </c>
      <c r="CY340" s="34" t="s">
        <v>51</v>
      </c>
      <c r="CZ340" s="34" t="s">
        <v>962</v>
      </c>
      <c r="DA340" s="32"/>
      <c r="DB340" s="32"/>
      <c r="DC340" t="s">
        <v>51</v>
      </c>
      <c r="DD340">
        <v>502346</v>
      </c>
      <c r="DE340" t="s">
        <v>963</v>
      </c>
      <c r="DF340" s="30">
        <v>410</v>
      </c>
      <c r="DG340" s="39" t="s">
        <v>51</v>
      </c>
      <c r="DK340" s="30">
        <v>136</v>
      </c>
      <c r="DL340" s="30"/>
      <c r="DM340" s="32"/>
      <c r="DN340" s="32" t="s">
        <v>51</v>
      </c>
      <c r="DO340" s="41">
        <v>495934</v>
      </c>
    </row>
    <row r="341" spans="1:119" ht="15.75" x14ac:dyDescent="0.25">
      <c r="A341" t="s">
        <v>648</v>
      </c>
      <c r="B341" t="s">
        <v>52</v>
      </c>
      <c r="C341" s="52">
        <v>113.695252444408</v>
      </c>
      <c r="D341" s="52">
        <v>113.85161582805399</v>
      </c>
      <c r="E341" s="52">
        <v>0.15636338364599567</v>
      </c>
      <c r="F341" s="53">
        <v>1.3752850737760623E-3</v>
      </c>
      <c r="G341" s="45">
        <v>115.145507014915</v>
      </c>
      <c r="H341" s="45">
        <v>114.913702040703</v>
      </c>
      <c r="I341" s="45">
        <v>-0.23180497421199675</v>
      </c>
      <c r="J341" s="46">
        <v>-2.0131482349716925E-3</v>
      </c>
      <c r="K341" s="47">
        <v>1</v>
      </c>
      <c r="L341" s="55">
        <f t="shared" si="101"/>
        <v>113.02559101491499</v>
      </c>
      <c r="M341" s="55">
        <f t="shared" si="102"/>
        <v>112.793786040703</v>
      </c>
      <c r="N341" s="55">
        <f t="shared" si="103"/>
        <v>-0.23180497421199675</v>
      </c>
      <c r="O341" s="56">
        <f t="shared" si="104"/>
        <v>-2.0509069860241429E-3</v>
      </c>
      <c r="P341" s="54"/>
      <c r="Q341" s="42">
        <f t="shared" si="105"/>
        <v>515.40500849709417</v>
      </c>
      <c r="R341" s="42">
        <f t="shared" si="106"/>
        <v>516.11383731222963</v>
      </c>
      <c r="S341" s="42">
        <f t="shared" si="107"/>
        <v>512.36928935018636</v>
      </c>
      <c r="T341" s="42">
        <f t="shared" si="108"/>
        <v>511.31846759523376</v>
      </c>
      <c r="AB341" t="s">
        <v>52</v>
      </c>
      <c r="AC341" s="2">
        <v>113.695252444408</v>
      </c>
      <c r="AD341" s="2">
        <v>112.90264295009101</v>
      </c>
      <c r="AE341" s="2">
        <v>-0.79260949431699146</v>
      </c>
      <c r="AF341" s="1">
        <v>-6.9713508460218492E-3</v>
      </c>
      <c r="AG341" s="2">
        <v>115.145507014915</v>
      </c>
      <c r="AH341" s="2">
        <v>114.921292958428</v>
      </c>
      <c r="AI341" s="2">
        <v>-0.22421405648699988</v>
      </c>
      <c r="AJ341" s="1">
        <v>-1.9472236676847238E-3</v>
      </c>
      <c r="AM341" t="s">
        <v>52</v>
      </c>
      <c r="AN341" s="2">
        <v>113.695252444408</v>
      </c>
      <c r="AO341" s="2">
        <v>113.102040593775</v>
      </c>
      <c r="AP341" s="2">
        <v>-0.59321185063299708</v>
      </c>
      <c r="AQ341" s="1">
        <v>-5.2175604335198758E-3</v>
      </c>
      <c r="AR341" s="2">
        <v>113.567359201484</v>
      </c>
      <c r="AS341" s="2">
        <v>-0.12789324292400295</v>
      </c>
      <c r="AT341" s="1">
        <v>-1.1248776019608835E-3</v>
      </c>
      <c r="AU341" s="2">
        <v>113.716569419816</v>
      </c>
      <c r="AV341" s="2">
        <v>2.1316975407998484E-2</v>
      </c>
      <c r="AW341" s="1">
        <v>1.8749222108831282E-4</v>
      </c>
      <c r="AX341" s="2">
        <v>113.357956852849</v>
      </c>
      <c r="AY341" s="2">
        <v>-0.33729559155899835</v>
      </c>
      <c r="AZ341" s="1">
        <v>-2.9666638167140809E-3</v>
      </c>
      <c r="BA341" s="2">
        <v>113.51496606161099</v>
      </c>
      <c r="BB341" s="2">
        <v>-0.18028638279700715</v>
      </c>
      <c r="BC341" s="1">
        <v>-1.5856984255799009E-3</v>
      </c>
      <c r="BD341" s="2">
        <v>112.27777743418901</v>
      </c>
      <c r="BE341" s="2">
        <v>-1.4174750102189932</v>
      </c>
      <c r="BF341" s="1">
        <v>-1.246731925690632E-2</v>
      </c>
      <c r="BG341" s="1"/>
      <c r="BH341" t="s">
        <v>52</v>
      </c>
      <c r="BI341" s="2">
        <v>115.145507014915</v>
      </c>
      <c r="BJ341" s="2">
        <v>114.889888167489</v>
      </c>
      <c r="BK341" s="2">
        <v>-0.25561884742599261</v>
      </c>
      <c r="BL341" s="1">
        <v>-2.2199637141975662E-3</v>
      </c>
      <c r="BM341" s="2">
        <v>115.107752509191</v>
      </c>
      <c r="BN341" s="2">
        <v>-3.7754505723995635E-2</v>
      </c>
      <c r="BO341" s="1">
        <v>-3.2788518373630702E-4</v>
      </c>
      <c r="BP341" s="2">
        <v>115.151531033526</v>
      </c>
      <c r="BQ341" s="2">
        <v>6.0240186110007699E-3</v>
      </c>
      <c r="BR341" s="1">
        <v>5.2316575497995489E-5</v>
      </c>
      <c r="BS341" s="2">
        <v>114.958603439805</v>
      </c>
      <c r="BT341" s="2">
        <v>-0.18690357510999434</v>
      </c>
      <c r="BU341" s="1">
        <v>-1.6231946860573933E-3</v>
      </c>
      <c r="BV341" s="2">
        <v>115.09208526344</v>
      </c>
      <c r="BW341" s="2">
        <v>-5.3421751474999724E-2</v>
      </c>
      <c r="BX341" s="1">
        <v>-4.6394994350999654E-4</v>
      </c>
      <c r="BY341" s="2">
        <v>114.516391515908</v>
      </c>
      <c r="BZ341" s="2">
        <v>-0.62911549900699981</v>
      </c>
      <c r="CA341" s="1">
        <v>-5.4636565100669486E-3</v>
      </c>
      <c r="CC341" t="s">
        <v>52</v>
      </c>
      <c r="CE341" s="23">
        <v>113.695252444408</v>
      </c>
      <c r="CF341" s="23">
        <v>115.690785259441</v>
      </c>
      <c r="CG341" s="23">
        <v>1.9955328150330018</v>
      </c>
      <c r="CH341" s="24">
        <v>1.7551593159166694E-2</v>
      </c>
      <c r="CI341" s="2">
        <v>115.145507014915</v>
      </c>
      <c r="CJ341" s="2">
        <v>115.620604818448</v>
      </c>
      <c r="CK341" s="2">
        <v>0.47509780353300357</v>
      </c>
      <c r="CL341" s="1">
        <v>4.1260646277015683E-3</v>
      </c>
      <c r="CN341" s="25" t="s">
        <v>52</v>
      </c>
      <c r="CO341" s="27">
        <v>0</v>
      </c>
      <c r="CP341" s="27">
        <v>2.1199159999999999</v>
      </c>
      <c r="CQ341" s="28">
        <f t="shared" si="109"/>
        <v>-2.1345493987733306</v>
      </c>
      <c r="CR341" s="27">
        <f t="shared" si="110"/>
        <v>78.415671761276997</v>
      </c>
      <c r="CU341" s="30">
        <v>94</v>
      </c>
      <c r="CV341" s="30"/>
      <c r="CW341" s="15" t="s">
        <v>52</v>
      </c>
      <c r="CX341" s="33" t="s">
        <v>961</v>
      </c>
      <c r="CY341" s="34" t="s">
        <v>52</v>
      </c>
      <c r="CZ341" s="34" t="s">
        <v>962</v>
      </c>
      <c r="DA341" s="32"/>
      <c r="DB341" s="32"/>
      <c r="DC341" t="s">
        <v>52</v>
      </c>
      <c r="DD341">
        <v>220594</v>
      </c>
      <c r="DE341" t="s">
        <v>963</v>
      </c>
      <c r="DF341" s="30">
        <v>411</v>
      </c>
      <c r="DG341" s="39" t="s">
        <v>52</v>
      </c>
      <c r="DK341" s="30">
        <v>137</v>
      </c>
      <c r="DL341" s="30"/>
      <c r="DM341" s="32"/>
      <c r="DN341" s="32" t="s">
        <v>52</v>
      </c>
      <c r="DO341" s="41">
        <v>219937</v>
      </c>
    </row>
    <row r="342" spans="1:119" ht="15.75" x14ac:dyDescent="0.25">
      <c r="A342" t="s">
        <v>649</v>
      </c>
      <c r="B342" t="s">
        <v>53</v>
      </c>
      <c r="C342" s="52">
        <v>103.13881477481601</v>
      </c>
      <c r="D342" s="52">
        <v>103.01037427340201</v>
      </c>
      <c r="E342" s="52">
        <v>-0.12844050141400487</v>
      </c>
      <c r="F342" s="53">
        <v>-1.2453168256240899E-3</v>
      </c>
      <c r="G342" s="45">
        <v>107.305122995286</v>
      </c>
      <c r="H342" s="45">
        <v>106.96014477477799</v>
      </c>
      <c r="I342" s="45">
        <v>-0.34497822050801119</v>
      </c>
      <c r="J342" s="46">
        <v>-3.2149277767769425E-3</v>
      </c>
      <c r="K342" s="47">
        <v>2</v>
      </c>
      <c r="L342" s="55">
        <f t="shared" si="101"/>
        <v>105.333349995286</v>
      </c>
      <c r="M342" s="55">
        <f t="shared" si="102"/>
        <v>104.98837177477799</v>
      </c>
      <c r="N342" s="55">
        <f t="shared" si="103"/>
        <v>-0.34497822050801119</v>
      </c>
      <c r="O342" s="56">
        <f t="shared" si="104"/>
        <v>-3.2751091703002899E-3</v>
      </c>
      <c r="P342" s="54"/>
      <c r="Q342" s="42">
        <f t="shared" si="105"/>
        <v>504.05543390520876</v>
      </c>
      <c r="R342" s="42">
        <f t="shared" si="106"/>
        <v>503.42772519231937</v>
      </c>
      <c r="S342" s="42">
        <f t="shared" si="107"/>
        <v>514.78046894841123</v>
      </c>
      <c r="T342" s="42">
        <f t="shared" si="108"/>
        <v>513.09450671386685</v>
      </c>
      <c r="AB342" t="s">
        <v>53</v>
      </c>
      <c r="AC342" s="2">
        <v>103.13881477481601</v>
      </c>
      <c r="AD342" s="2">
        <v>102.400389574543</v>
      </c>
      <c r="AE342" s="2">
        <v>-0.73842520027301362</v>
      </c>
      <c r="AF342" s="1">
        <v>-7.1595276897957827E-3</v>
      </c>
      <c r="AG342" s="2">
        <v>107.305122995286</v>
      </c>
      <c r="AH342" s="2">
        <v>107.305122995286</v>
      </c>
      <c r="AI342" s="2">
        <v>0</v>
      </c>
      <c r="AJ342" s="1">
        <v>0</v>
      </c>
      <c r="AM342" t="s">
        <v>53</v>
      </c>
      <c r="AN342" s="2">
        <v>103.13881477481601</v>
      </c>
      <c r="AO342" s="2">
        <v>102.646046494572</v>
      </c>
      <c r="AP342" s="2">
        <v>-0.49276828024400743</v>
      </c>
      <c r="AQ342" s="1">
        <v>-4.7777190509690586E-3</v>
      </c>
      <c r="AR342" s="2">
        <v>103.042469346535</v>
      </c>
      <c r="AS342" s="2">
        <v>-9.6345428281011891E-2</v>
      </c>
      <c r="AT342" s="1">
        <v>-9.3413356059368928E-4</v>
      </c>
      <c r="AU342" s="2">
        <v>103.15708762668399</v>
      </c>
      <c r="AV342" s="2">
        <v>1.8272851867976669E-2</v>
      </c>
      <c r="AW342" s="1">
        <v>1.7716755721763883E-4</v>
      </c>
      <c r="AX342" s="2">
        <v>102.865613763863</v>
      </c>
      <c r="AY342" s="2">
        <v>-0.27320101095301652</v>
      </c>
      <c r="AZ342" s="1">
        <v>-2.6488670783109051E-3</v>
      </c>
      <c r="BA342" s="2">
        <v>102.98084702874701</v>
      </c>
      <c r="BB342" s="2">
        <v>-0.15796774606900499</v>
      </c>
      <c r="BC342" s="1">
        <v>-1.5316032709305175E-3</v>
      </c>
      <c r="BD342" s="2">
        <v>101.947794282478</v>
      </c>
      <c r="BE342" s="2">
        <v>-1.1910204923380121</v>
      </c>
      <c r="BF342" s="1">
        <v>-1.1547742670287407E-2</v>
      </c>
      <c r="BG342" s="1"/>
      <c r="BH342" t="s">
        <v>53</v>
      </c>
      <c r="BI342" s="2">
        <v>107.305122995286</v>
      </c>
      <c r="BJ342" s="2">
        <v>107.190130255117</v>
      </c>
      <c r="BK342" s="2">
        <v>-0.11499274016900074</v>
      </c>
      <c r="BL342" s="1">
        <v>-1.0716425922558466E-3</v>
      </c>
      <c r="BM342" s="2">
        <v>107.305122995286</v>
      </c>
      <c r="BN342" s="2">
        <v>0</v>
      </c>
      <c r="BO342" s="1">
        <v>0</v>
      </c>
      <c r="BP342" s="2">
        <v>107.305122995286</v>
      </c>
      <c r="BQ342" s="2">
        <v>0</v>
      </c>
      <c r="BR342" s="1">
        <v>0</v>
      </c>
      <c r="BS342" s="2">
        <v>107.190130255117</v>
      </c>
      <c r="BT342" s="2">
        <v>-0.11499274016900074</v>
      </c>
      <c r="BU342" s="1">
        <v>-1.0716425922558466E-3</v>
      </c>
      <c r="BV342" s="2">
        <v>107.305122995286</v>
      </c>
      <c r="BW342" s="2">
        <v>0</v>
      </c>
      <c r="BX342" s="1">
        <v>0</v>
      </c>
      <c r="BY342" s="2">
        <v>106.96014477477799</v>
      </c>
      <c r="BZ342" s="2">
        <v>-0.34497822050801119</v>
      </c>
      <c r="CA342" s="1">
        <v>-3.2149277767769425E-3</v>
      </c>
      <c r="CC342" t="s">
        <v>53</v>
      </c>
      <c r="CE342" s="23">
        <v>103.13881477481601</v>
      </c>
      <c r="CF342" s="23">
        <v>104.65860188761599</v>
      </c>
      <c r="CG342" s="23">
        <v>1.5197871127999747</v>
      </c>
      <c r="CH342" s="24">
        <v>1.4735355609022081E-2</v>
      </c>
      <c r="CI342" s="2">
        <v>107.305122995286</v>
      </c>
      <c r="CJ342" s="2">
        <v>107.190130255117</v>
      </c>
      <c r="CK342" s="2">
        <v>-0.11499274016900074</v>
      </c>
      <c r="CL342" s="1">
        <v>-1.0716425922558466E-3</v>
      </c>
      <c r="CN342" s="25" t="s">
        <v>53</v>
      </c>
      <c r="CO342" s="27">
        <v>0</v>
      </c>
      <c r="CP342" s="27">
        <v>1.971773</v>
      </c>
      <c r="CQ342" s="28">
        <f t="shared" si="109"/>
        <v>-1.9791777822990606</v>
      </c>
      <c r="CR342" s="27">
        <f t="shared" si="110"/>
        <v>82.038092812781002</v>
      </c>
      <c r="CU342" s="30">
        <v>95</v>
      </c>
      <c r="CV342" s="30"/>
      <c r="CW342" s="15" t="s">
        <v>53</v>
      </c>
      <c r="CX342" s="33" t="s">
        <v>961</v>
      </c>
      <c r="CY342" s="34" t="s">
        <v>53</v>
      </c>
      <c r="CZ342" s="34" t="s">
        <v>962</v>
      </c>
      <c r="DA342" s="32"/>
      <c r="DB342" s="32"/>
      <c r="DC342" t="s">
        <v>53</v>
      </c>
      <c r="DD342">
        <v>204618</v>
      </c>
      <c r="DE342" t="s">
        <v>963</v>
      </c>
      <c r="DF342" s="30">
        <v>412</v>
      </c>
      <c r="DG342" s="39" t="s">
        <v>53</v>
      </c>
      <c r="DK342" s="30">
        <v>138</v>
      </c>
      <c r="DL342" s="30"/>
      <c r="DM342" s="32"/>
      <c r="DN342" s="32" t="s">
        <v>53</v>
      </c>
      <c r="DO342" s="41">
        <v>204457</v>
      </c>
    </row>
    <row r="343" spans="1:119" ht="15.75" x14ac:dyDescent="0.25">
      <c r="B343" t="s">
        <v>54</v>
      </c>
      <c r="C343" s="52">
        <v>124.65787979186</v>
      </c>
      <c r="D343" s="52">
        <v>123.37660674771901</v>
      </c>
      <c r="E343" s="52">
        <v>-1.2812730441409883</v>
      </c>
      <c r="F343" s="53">
        <v>-1.0278315709206004E-2</v>
      </c>
      <c r="G343" s="45">
        <v>127.42014903899799</v>
      </c>
      <c r="H343" s="45">
        <v>127.014867340168</v>
      </c>
      <c r="I343" s="45">
        <v>-0.40528169882999521</v>
      </c>
      <c r="J343" s="46">
        <v>-3.1806719885875772E-3</v>
      </c>
      <c r="K343" s="47">
        <v>1</v>
      </c>
      <c r="L343" s="55">
        <f t="shared" si="101"/>
        <v>125.09695103899799</v>
      </c>
      <c r="M343" s="55">
        <f t="shared" si="102"/>
        <v>124.69166934016799</v>
      </c>
      <c r="N343" s="55">
        <f t="shared" si="103"/>
        <v>-0.40528169882999521</v>
      </c>
      <c r="O343" s="56">
        <f t="shared" si="104"/>
        <v>-3.2397408207307295E-3</v>
      </c>
      <c r="P343" s="54"/>
      <c r="Q343" s="42">
        <f t="shared" si="105"/>
        <v>541.70344335552443</v>
      </c>
      <c r="R343" s="42">
        <f t="shared" si="106"/>
        <v>536.13564434395244</v>
      </c>
      <c r="S343" s="42">
        <f t="shared" si="107"/>
        <v>543.61143671182231</v>
      </c>
      <c r="T343" s="42">
        <f t="shared" si="108"/>
        <v>541.85027654969099</v>
      </c>
      <c r="AB343" t="s">
        <v>54</v>
      </c>
      <c r="AC343" s="2">
        <v>124.65787979186</v>
      </c>
      <c r="AD343" s="2">
        <v>123.302075793553</v>
      </c>
      <c r="AE343" s="2">
        <v>-1.355803998306996</v>
      </c>
      <c r="AF343" s="1">
        <v>-1.087619972817417E-2</v>
      </c>
      <c r="AG343" s="2">
        <v>127.42014903899799</v>
      </c>
      <c r="AH343" s="2">
        <v>127.42014903899799</v>
      </c>
      <c r="AI343" s="2">
        <v>0</v>
      </c>
      <c r="AJ343" s="1">
        <v>0</v>
      </c>
      <c r="AM343" t="s">
        <v>54</v>
      </c>
      <c r="AN343" s="2">
        <v>124.65787979186</v>
      </c>
      <c r="AO343" s="2">
        <v>123.853402217696</v>
      </c>
      <c r="AP343" s="2">
        <v>-0.80447757416399668</v>
      </c>
      <c r="AQ343" s="1">
        <v>-6.4534835303409997E-3</v>
      </c>
      <c r="AR343" s="2">
        <v>124.501863421569</v>
      </c>
      <c r="AS343" s="2">
        <v>-0.15601637029099891</v>
      </c>
      <c r="AT343" s="1">
        <v>-1.2515564242829885E-3</v>
      </c>
      <c r="AU343" s="2">
        <v>124.688576612331</v>
      </c>
      <c r="AV343" s="2">
        <v>3.0696820471007413E-2</v>
      </c>
      <c r="AW343" s="1">
        <v>2.4624853657275082E-4</v>
      </c>
      <c r="AX343" s="2">
        <v>124.262854270513</v>
      </c>
      <c r="AY343" s="2">
        <v>-0.39502552134699442</v>
      </c>
      <c r="AZ343" s="1">
        <v>-3.1688772663754955E-3</v>
      </c>
      <c r="BA343" s="2">
        <v>124.433769452967</v>
      </c>
      <c r="BB343" s="2">
        <v>-0.22411033889299858</v>
      </c>
      <c r="BC343" s="1">
        <v>-1.7978032296650107E-3</v>
      </c>
      <c r="BD343" s="2">
        <v>122.864326469538</v>
      </c>
      <c r="BE343" s="2">
        <v>-1.7935533223219977</v>
      </c>
      <c r="BF343" s="1">
        <v>-1.4387805450539312E-2</v>
      </c>
      <c r="BG343" s="1"/>
      <c r="BH343" t="s">
        <v>54</v>
      </c>
      <c r="BI343" s="2">
        <v>127.42014903899799</v>
      </c>
      <c r="BJ343" s="2">
        <v>127.28505513938799</v>
      </c>
      <c r="BK343" s="2">
        <v>-0.1350938996099984</v>
      </c>
      <c r="BL343" s="1">
        <v>-1.060223996195859E-3</v>
      </c>
      <c r="BM343" s="2">
        <v>127.42014903899799</v>
      </c>
      <c r="BN343" s="2">
        <v>0</v>
      </c>
      <c r="BO343" s="1">
        <v>0</v>
      </c>
      <c r="BP343" s="2">
        <v>127.42014903899799</v>
      </c>
      <c r="BQ343" s="2">
        <v>0</v>
      </c>
      <c r="BR343" s="1">
        <v>0</v>
      </c>
      <c r="BS343" s="2">
        <v>127.28505513938799</v>
      </c>
      <c r="BT343" s="2">
        <v>-0.1350938996099984</v>
      </c>
      <c r="BU343" s="1">
        <v>-1.060223996195859E-3</v>
      </c>
      <c r="BV343" s="2">
        <v>127.42014903899799</v>
      </c>
      <c r="BW343" s="2">
        <v>0</v>
      </c>
      <c r="BX343" s="1">
        <v>0</v>
      </c>
      <c r="BY343" s="2">
        <v>127.014867340168</v>
      </c>
      <c r="BZ343" s="2">
        <v>-0.40528169882999521</v>
      </c>
      <c r="CA343" s="1">
        <v>-3.1806719885875772E-3</v>
      </c>
      <c r="CC343" t="s">
        <v>54</v>
      </c>
      <c r="CE343" s="23">
        <v>124.65787979186</v>
      </c>
      <c r="CF343" s="23">
        <v>125.984298085142</v>
      </c>
      <c r="CG343" s="23">
        <v>1.3264182932820034</v>
      </c>
      <c r="CH343" s="24">
        <v>1.0640468901738989E-2</v>
      </c>
      <c r="CI343" s="2">
        <v>127.42014903899799</v>
      </c>
      <c r="CJ343" s="2">
        <v>127.573501433597</v>
      </c>
      <c r="CK343" s="2">
        <v>0.15335239459901118</v>
      </c>
      <c r="CL343" s="1">
        <v>1.2035176206871051E-3</v>
      </c>
      <c r="CN343" s="25" t="s">
        <v>54</v>
      </c>
      <c r="CO343" s="27">
        <v>0</v>
      </c>
      <c r="CP343" s="27">
        <v>2.3231980000000001</v>
      </c>
      <c r="CQ343" s="28">
        <f t="shared" si="109"/>
        <v>-2.3283418144288968</v>
      </c>
      <c r="CR343" s="27">
        <f t="shared" si="110"/>
        <v>34.997371897776006</v>
      </c>
      <c r="CU343" s="30">
        <v>96</v>
      </c>
      <c r="CV343" s="30"/>
      <c r="CW343" s="15" t="s">
        <v>54</v>
      </c>
      <c r="CX343" s="33" t="s">
        <v>961</v>
      </c>
      <c r="CY343" s="34" t="s">
        <v>54</v>
      </c>
      <c r="CZ343" s="34" t="s">
        <v>962</v>
      </c>
      <c r="DA343" s="32"/>
      <c r="DB343" s="32"/>
      <c r="DC343" t="s">
        <v>54</v>
      </c>
      <c r="DD343">
        <v>230122</v>
      </c>
      <c r="DE343" t="s">
        <v>963</v>
      </c>
      <c r="DF343" s="30">
        <v>413</v>
      </c>
      <c r="DG343" s="39" t="s">
        <v>54</v>
      </c>
      <c r="DK343" s="30">
        <v>139</v>
      </c>
      <c r="DL343" s="30"/>
      <c r="DM343" s="32"/>
      <c r="DN343" s="32" t="s">
        <v>54</v>
      </c>
      <c r="DO343" s="41">
        <v>228364</v>
      </c>
    </row>
    <row r="344" spans="1:119" ht="15.75" x14ac:dyDescent="0.25">
      <c r="B344" t="s">
        <v>55</v>
      </c>
      <c r="C344" s="52">
        <v>82.156301179883997</v>
      </c>
      <c r="D344" s="52">
        <v>80.580517121325997</v>
      </c>
      <c r="E344" s="52">
        <v>-1.5757840585579999</v>
      </c>
      <c r="F344" s="53">
        <v>-1.9180318927793105E-2</v>
      </c>
      <c r="G344" s="45">
        <v>82.677013651094001</v>
      </c>
      <c r="H344" s="45">
        <v>82.020331345357008</v>
      </c>
      <c r="I344" s="45">
        <v>-0.65668230573699304</v>
      </c>
      <c r="J344" s="46">
        <v>-7.9427434148536605E-3</v>
      </c>
      <c r="K344" s="47">
        <v>3</v>
      </c>
      <c r="L344" s="55">
        <f t="shared" si="101"/>
        <v>79.281820651093994</v>
      </c>
      <c r="M344" s="55">
        <f t="shared" si="102"/>
        <v>78.625138345357001</v>
      </c>
      <c r="N344" s="55">
        <f t="shared" si="103"/>
        <v>-0.65668230573699304</v>
      </c>
      <c r="O344" s="56">
        <f t="shared" si="104"/>
        <v>-8.2828862952951318E-3</v>
      </c>
      <c r="P344" s="54"/>
      <c r="Q344" s="42">
        <f t="shared" si="105"/>
        <v>288.9114383974258</v>
      </c>
      <c r="R344" s="42">
        <f t="shared" si="106"/>
        <v>283.37002486707576</v>
      </c>
      <c r="S344" s="42">
        <f t="shared" si="107"/>
        <v>278.80301953859998</v>
      </c>
      <c r="T344" s="42">
        <f t="shared" si="108"/>
        <v>276.49372582897684</v>
      </c>
      <c r="AB344" t="s">
        <v>55</v>
      </c>
      <c r="AC344" s="2">
        <v>82.156301179883997</v>
      </c>
      <c r="AD344" s="2">
        <v>82.148849951190996</v>
      </c>
      <c r="AE344" s="2">
        <v>-7.4512286930001892E-3</v>
      </c>
      <c r="AF344" s="1">
        <v>-9.0695766313596236E-5</v>
      </c>
      <c r="AG344" s="2">
        <v>82.677013651094001</v>
      </c>
      <c r="AH344" s="2">
        <v>82.668618126711991</v>
      </c>
      <c r="AI344" s="2">
        <v>-8.3955243820099668E-3</v>
      </c>
      <c r="AJ344" s="1">
        <v>-1.0154605266029556E-4</v>
      </c>
      <c r="AM344" t="s">
        <v>55</v>
      </c>
      <c r="AN344" s="2">
        <v>82.156301179883997</v>
      </c>
      <c r="AO344" s="2">
        <v>81.246103842766004</v>
      </c>
      <c r="AP344" s="2">
        <v>-0.91019733711799233</v>
      </c>
      <c r="AQ344" s="1">
        <v>-1.1078849997458923E-2</v>
      </c>
      <c r="AR344" s="2">
        <v>81.969886859123008</v>
      </c>
      <c r="AS344" s="2">
        <v>-0.18641432076098852</v>
      </c>
      <c r="AT344" s="1">
        <v>-2.2690203682956475E-3</v>
      </c>
      <c r="AU344" s="2">
        <v>82.112086766689998</v>
      </c>
      <c r="AV344" s="2">
        <v>-4.4214413193998325E-2</v>
      </c>
      <c r="AW344" s="1">
        <v>-5.3817434036117781E-4</v>
      </c>
      <c r="AX344" s="2">
        <v>81.595460852382999</v>
      </c>
      <c r="AY344" s="2">
        <v>-0.56084032750099766</v>
      </c>
      <c r="AZ344" s="1">
        <v>-6.8265041079809425E-3</v>
      </c>
      <c r="BA344" s="2">
        <v>81.95252349335</v>
      </c>
      <c r="BB344" s="2">
        <v>-0.20377768653399642</v>
      </c>
      <c r="BC344" s="1">
        <v>-2.4803658831696706E-3</v>
      </c>
      <c r="BD344" s="2">
        <v>80.066428959606</v>
      </c>
      <c r="BE344" s="2">
        <v>-2.0898722202779965</v>
      </c>
      <c r="BF344" s="1">
        <v>-2.543775937164151E-2</v>
      </c>
      <c r="BG344" s="1"/>
      <c r="BH344" t="s">
        <v>55</v>
      </c>
      <c r="BI344" s="2">
        <v>82.677013651094001</v>
      </c>
      <c r="BJ344" s="2">
        <v>82.353661832026006</v>
      </c>
      <c r="BK344" s="2">
        <v>-0.32335181906799448</v>
      </c>
      <c r="BL344" s="1">
        <v>-3.9110244164426928E-3</v>
      </c>
      <c r="BM344" s="2">
        <v>82.616689217206002</v>
      </c>
      <c r="BN344" s="2">
        <v>-6.0324433887998907E-2</v>
      </c>
      <c r="BO344" s="1">
        <v>-7.2963972964208148E-4</v>
      </c>
      <c r="BP344" s="2">
        <v>82.664517815229999</v>
      </c>
      <c r="BQ344" s="2">
        <v>-1.2495835864001492E-2</v>
      </c>
      <c r="BR344" s="1">
        <v>-1.5114038729961002E-4</v>
      </c>
      <c r="BS344" s="2">
        <v>82.435858227679006</v>
      </c>
      <c r="BT344" s="2">
        <v>-0.24115542341499463</v>
      </c>
      <c r="BU344" s="1">
        <v>-2.916837616229062E-3</v>
      </c>
      <c r="BV344" s="2">
        <v>82.606940905274996</v>
      </c>
      <c r="BW344" s="2">
        <v>-7.0072745819004467E-2</v>
      </c>
      <c r="BX344" s="1">
        <v>-8.4754809982275222E-4</v>
      </c>
      <c r="BY344" s="2">
        <v>81.894878938657001</v>
      </c>
      <c r="BZ344" s="2">
        <v>-0.78213471243699928</v>
      </c>
      <c r="CA344" s="1">
        <v>-9.4601229277304685E-3</v>
      </c>
      <c r="CC344" t="s">
        <v>55</v>
      </c>
      <c r="CE344" s="23">
        <v>82.156301179883997</v>
      </c>
      <c r="CF344" s="23">
        <v>82.040070972824012</v>
      </c>
      <c r="CG344" s="23">
        <v>-0.11623020705998499</v>
      </c>
      <c r="CH344" s="24">
        <v>-1.414744887376259E-3</v>
      </c>
      <c r="CI344" s="2">
        <v>82.677013651094001</v>
      </c>
      <c r="CJ344" s="2">
        <v>82.580352804176997</v>
      </c>
      <c r="CK344" s="2">
        <v>-9.6660846917004051E-2</v>
      </c>
      <c r="CL344" s="1">
        <v>-1.1691381031845604E-3</v>
      </c>
      <c r="CN344" s="25" t="s">
        <v>55</v>
      </c>
      <c r="CO344" s="27">
        <v>0</v>
      </c>
      <c r="CP344" s="27">
        <v>3.3951929999999999</v>
      </c>
      <c r="CQ344" s="28">
        <f t="shared" si="109"/>
        <v>-3.3995812840247663</v>
      </c>
      <c r="CR344" s="27">
        <f t="shared" si="110"/>
        <v>58.626120732655004</v>
      </c>
      <c r="CU344" s="30">
        <v>97</v>
      </c>
      <c r="CV344" s="30"/>
      <c r="CW344" s="15" t="s">
        <v>55</v>
      </c>
      <c r="CX344" s="33" t="s">
        <v>961</v>
      </c>
      <c r="CY344" s="34" t="s">
        <v>55</v>
      </c>
      <c r="CZ344" s="34" t="s">
        <v>962</v>
      </c>
      <c r="DA344" s="32"/>
      <c r="DB344" s="32"/>
      <c r="DC344" t="s">
        <v>55</v>
      </c>
      <c r="DD344">
        <v>284365</v>
      </c>
      <c r="DE344" t="s">
        <v>963</v>
      </c>
      <c r="DF344" s="30">
        <v>414</v>
      </c>
      <c r="DG344" s="39" t="s">
        <v>55</v>
      </c>
      <c r="DK344" s="30">
        <v>140</v>
      </c>
      <c r="DL344" s="30"/>
      <c r="DM344" s="32"/>
      <c r="DN344" s="32" t="s">
        <v>55</v>
      </c>
      <c r="DO344" s="41">
        <v>283674</v>
      </c>
    </row>
    <row r="345" spans="1:119" ht="15.75" x14ac:dyDescent="0.25">
      <c r="A345" t="s">
        <v>650</v>
      </c>
      <c r="B345" t="s">
        <v>56</v>
      </c>
      <c r="C345" s="52">
        <v>102.21763984594</v>
      </c>
      <c r="D345" s="52">
        <v>101.46519233266801</v>
      </c>
      <c r="E345" s="52">
        <v>-0.75244751327198856</v>
      </c>
      <c r="F345" s="53">
        <v>-7.3612295725675094E-3</v>
      </c>
      <c r="G345" s="45">
        <v>100.599585106258</v>
      </c>
      <c r="H345" s="45">
        <v>100.11521224201199</v>
      </c>
      <c r="I345" s="45">
        <v>-0.48437286424601211</v>
      </c>
      <c r="J345" s="46">
        <v>-4.8148594622372922E-3</v>
      </c>
      <c r="K345" s="47">
        <v>2</v>
      </c>
      <c r="L345" s="55">
        <f t="shared" si="101"/>
        <v>98.665445106258005</v>
      </c>
      <c r="M345" s="55">
        <f t="shared" si="102"/>
        <v>98.181072242011993</v>
      </c>
      <c r="N345" s="55">
        <f t="shared" si="103"/>
        <v>-0.48437286424601211</v>
      </c>
      <c r="O345" s="56">
        <f t="shared" si="104"/>
        <v>-4.9092452147189479E-3</v>
      </c>
      <c r="P345" s="54"/>
      <c r="Q345" s="42">
        <f t="shared" si="105"/>
        <v>470.55462392481633</v>
      </c>
      <c r="R345" s="42">
        <f t="shared" si="106"/>
        <v>467.09076331167256</v>
      </c>
      <c r="S345" s="42">
        <f t="shared" si="107"/>
        <v>454.20224421464087</v>
      </c>
      <c r="T345" s="42">
        <f t="shared" si="108"/>
        <v>451.97245402071553</v>
      </c>
      <c r="AB345" t="s">
        <v>56</v>
      </c>
      <c r="AC345" s="2">
        <v>102.21763984594</v>
      </c>
      <c r="AD345" s="2">
        <v>101.31810251296399</v>
      </c>
      <c r="AE345" s="2">
        <v>-0.89953733297600991</v>
      </c>
      <c r="AF345" s="1">
        <v>-8.8002162281556415E-3</v>
      </c>
      <c r="AG345" s="2">
        <v>100.599585106258</v>
      </c>
      <c r="AH345" s="2">
        <v>100.339002090677</v>
      </c>
      <c r="AI345" s="2">
        <v>-0.26058301558100538</v>
      </c>
      <c r="AJ345" s="1">
        <v>-2.5902991081500522E-3</v>
      </c>
      <c r="AM345" t="s">
        <v>56</v>
      </c>
      <c r="AN345" s="2">
        <v>102.21763984594</v>
      </c>
      <c r="AO345" s="2">
        <v>101.525819916733</v>
      </c>
      <c r="AP345" s="2">
        <v>-0.69181992920699997</v>
      </c>
      <c r="AQ345" s="1">
        <v>-6.7681070532414423E-3</v>
      </c>
      <c r="AR345" s="2">
        <v>102.076633079777</v>
      </c>
      <c r="AS345" s="2">
        <v>-0.14100676616300234</v>
      </c>
      <c r="AT345" s="1">
        <v>-1.3794758553956478E-3</v>
      </c>
      <c r="AU345" s="2">
        <v>102.227460769499</v>
      </c>
      <c r="AV345" s="2">
        <v>9.8209235590047683E-3</v>
      </c>
      <c r="AW345" s="1">
        <v>9.6078559178304555E-5</v>
      </c>
      <c r="AX345" s="2">
        <v>101.849185038313</v>
      </c>
      <c r="AY345" s="2">
        <v>-0.36845480762700333</v>
      </c>
      <c r="AZ345" s="1">
        <v>-3.6046107910760773E-3</v>
      </c>
      <c r="BA345" s="2">
        <v>102.034972164705</v>
      </c>
      <c r="BB345" s="2">
        <v>-0.18266768123500299</v>
      </c>
      <c r="BC345" s="1">
        <v>-1.7870465558617414E-3</v>
      </c>
      <c r="BD345" s="2">
        <v>100.646122448952</v>
      </c>
      <c r="BE345" s="2">
        <v>-1.5715173969879999</v>
      </c>
      <c r="BF345" s="1">
        <v>-1.5374228942837593E-2</v>
      </c>
      <c r="BG345" s="1"/>
      <c r="BH345" t="s">
        <v>56</v>
      </c>
      <c r="BI345" s="2">
        <v>100.599585106258</v>
      </c>
      <c r="BJ345" s="2">
        <v>100.322071974672</v>
      </c>
      <c r="BK345" s="2">
        <v>-0.2775131315860051</v>
      </c>
      <c r="BL345" s="1">
        <v>-2.7585912137995669E-3</v>
      </c>
      <c r="BM345" s="2">
        <v>100.550112031026</v>
      </c>
      <c r="BN345" s="2">
        <v>-4.9473075232000951E-2</v>
      </c>
      <c r="BO345" s="1">
        <v>-4.9178210009261135E-4</v>
      </c>
      <c r="BP345" s="2">
        <v>100.602359534702</v>
      </c>
      <c r="BQ345" s="2">
        <v>2.7744284439989997E-3</v>
      </c>
      <c r="BR345" s="1">
        <v>2.757892531135708E-5</v>
      </c>
      <c r="BS345" s="2">
        <v>100.39169517576299</v>
      </c>
      <c r="BT345" s="2">
        <v>-0.20788993049501414</v>
      </c>
      <c r="BU345" s="1">
        <v>-2.0665088258110709E-3</v>
      </c>
      <c r="BV345" s="2">
        <v>100.532307498273</v>
      </c>
      <c r="BW345" s="2">
        <v>-6.7277607985005261E-2</v>
      </c>
      <c r="BX345" s="1">
        <v>-6.6876625697753615E-4</v>
      </c>
      <c r="BY345" s="2">
        <v>99.916926337090004</v>
      </c>
      <c r="BZ345" s="2">
        <v>-0.68265876916800039</v>
      </c>
      <c r="CA345" s="1">
        <v>-6.785900443296502E-3</v>
      </c>
      <c r="CC345" t="s">
        <v>56</v>
      </c>
      <c r="CE345" s="23">
        <v>102.21763984594</v>
      </c>
      <c r="CF345" s="23">
        <v>103.479937062413</v>
      </c>
      <c r="CG345" s="23">
        <v>1.2622972164730015</v>
      </c>
      <c r="CH345" s="24">
        <v>1.2349113307404729E-2</v>
      </c>
      <c r="CI345" s="2">
        <v>100.599585106258</v>
      </c>
      <c r="CJ345" s="2">
        <v>100.87706284442601</v>
      </c>
      <c r="CK345" s="2">
        <v>0.27747773816800247</v>
      </c>
      <c r="CL345" s="1">
        <v>2.7582393891079915E-3</v>
      </c>
      <c r="CN345" s="25" t="s">
        <v>56</v>
      </c>
      <c r="CO345" s="27">
        <v>0</v>
      </c>
      <c r="CP345" s="27">
        <v>1.93414</v>
      </c>
      <c r="CQ345" s="28">
        <f t="shared" si="109"/>
        <v>-1.9293346793163662</v>
      </c>
      <c r="CR345" s="27">
        <f t="shared" si="110"/>
        <v>202.603570668527</v>
      </c>
      <c r="CU345" s="30">
        <v>98</v>
      </c>
      <c r="CV345" s="30"/>
      <c r="CW345" s="15" t="s">
        <v>56</v>
      </c>
      <c r="CX345" s="33" t="s">
        <v>961</v>
      </c>
      <c r="CY345" s="34" t="s">
        <v>56</v>
      </c>
      <c r="CZ345" s="34" t="s">
        <v>962</v>
      </c>
      <c r="DA345" s="32"/>
      <c r="DB345" s="32"/>
      <c r="DC345" t="s">
        <v>56</v>
      </c>
      <c r="DD345">
        <v>217228</v>
      </c>
      <c r="DE345" t="s">
        <v>963</v>
      </c>
      <c r="DF345" s="30">
        <v>415</v>
      </c>
      <c r="DG345" s="39" t="s">
        <v>56</v>
      </c>
      <c r="DK345" s="30">
        <v>141</v>
      </c>
      <c r="DL345" s="30"/>
      <c r="DM345" s="32"/>
      <c r="DN345" s="32" t="s">
        <v>56</v>
      </c>
      <c r="DO345" s="41">
        <v>216395</v>
      </c>
    </row>
    <row r="346" spans="1:119" ht="15.75" x14ac:dyDescent="0.25">
      <c r="A346" t="s">
        <v>651</v>
      </c>
      <c r="B346" t="s">
        <v>57</v>
      </c>
      <c r="C346" s="52">
        <v>63.975643602925999</v>
      </c>
      <c r="D346" s="52">
        <v>62.301891743170003</v>
      </c>
      <c r="E346" s="52">
        <v>-1.6737518597559955</v>
      </c>
      <c r="F346" s="53">
        <v>-2.6162329372477693E-2</v>
      </c>
      <c r="G346" s="45">
        <v>65.798722555826998</v>
      </c>
      <c r="H346" s="45">
        <v>65.439879371800004</v>
      </c>
      <c r="I346" s="45">
        <v>-0.35884318402699478</v>
      </c>
      <c r="J346" s="46">
        <v>-5.4536497075993217E-3</v>
      </c>
      <c r="K346" s="47">
        <v>3</v>
      </c>
      <c r="L346" s="55">
        <f t="shared" si="101"/>
        <v>63.598043555826997</v>
      </c>
      <c r="M346" s="55">
        <f t="shared" si="102"/>
        <v>63.239200371800003</v>
      </c>
      <c r="N346" s="55">
        <f t="shared" si="103"/>
        <v>-0.35884318402699478</v>
      </c>
      <c r="O346" s="56">
        <f t="shared" si="104"/>
        <v>-5.6423619967491401E-3</v>
      </c>
      <c r="P346" s="54"/>
      <c r="Q346" s="42">
        <f t="shared" si="105"/>
        <v>293.19054835098189</v>
      </c>
      <c r="R346" s="42">
        <f t="shared" si="106"/>
        <v>285.52000065612611</v>
      </c>
      <c r="S346" s="42">
        <f t="shared" si="107"/>
        <v>291.46006533226551</v>
      </c>
      <c r="T346" s="42">
        <f t="shared" si="108"/>
        <v>289.81554213606472</v>
      </c>
      <c r="AB346" t="s">
        <v>57</v>
      </c>
      <c r="AC346" s="2">
        <v>63.975643602925999</v>
      </c>
      <c r="AD346" s="2">
        <v>63.803624957152003</v>
      </c>
      <c r="AE346" s="2">
        <v>-0.17201864577399562</v>
      </c>
      <c r="AF346" s="1">
        <v>-2.6888146189142544E-3</v>
      </c>
      <c r="AG346" s="2">
        <v>65.798722555826998</v>
      </c>
      <c r="AH346" s="2">
        <v>65.749552596277994</v>
      </c>
      <c r="AI346" s="2">
        <v>-4.9169959549004716E-2</v>
      </c>
      <c r="AJ346" s="1">
        <v>-7.4727833062847705E-4</v>
      </c>
      <c r="AM346" t="s">
        <v>57</v>
      </c>
      <c r="AN346" s="2">
        <v>63.975643602925999</v>
      </c>
      <c r="AO346" s="2">
        <v>63.199816908774004</v>
      </c>
      <c r="AP346" s="2">
        <v>-0.7758266941519949</v>
      </c>
      <c r="AQ346" s="1">
        <v>-1.2126907217491619E-2</v>
      </c>
      <c r="AR346" s="2">
        <v>63.851687176001001</v>
      </c>
      <c r="AS346" s="2">
        <v>-0.1239564269249982</v>
      </c>
      <c r="AT346" s="1">
        <v>-1.9375565440865516E-3</v>
      </c>
      <c r="AU346" s="2">
        <v>63.943819734632001</v>
      </c>
      <c r="AV346" s="2">
        <v>-3.1823868293997748E-2</v>
      </c>
      <c r="AW346" s="1">
        <v>-4.9743725114384388E-4</v>
      </c>
      <c r="AX346" s="2">
        <v>63.548417227689995</v>
      </c>
      <c r="AY346" s="2">
        <v>-0.42722637523600326</v>
      </c>
      <c r="AZ346" s="1">
        <v>-6.6779535331859263E-3</v>
      </c>
      <c r="BA346" s="2">
        <v>63.814018712676003</v>
      </c>
      <c r="BB346" s="2">
        <v>-0.16162489024999616</v>
      </c>
      <c r="BC346" s="1">
        <v>-2.5263503600392707E-3</v>
      </c>
      <c r="BD346" s="2">
        <v>62.323448448733004</v>
      </c>
      <c r="BE346" s="2">
        <v>-1.6521951541929951</v>
      </c>
      <c r="BF346" s="1">
        <v>-2.5825377614761974E-2</v>
      </c>
      <c r="BG346" s="1"/>
      <c r="BH346" t="s">
        <v>57</v>
      </c>
      <c r="BI346" s="2">
        <v>65.798722555826998</v>
      </c>
      <c r="BJ346" s="2">
        <v>65.579944045934994</v>
      </c>
      <c r="BK346" s="2">
        <v>-0.21877850989200454</v>
      </c>
      <c r="BL346" s="1">
        <v>-3.3249659171784326E-3</v>
      </c>
      <c r="BM346" s="2">
        <v>65.762887233978006</v>
      </c>
      <c r="BN346" s="2">
        <v>-3.5835321848992407E-2</v>
      </c>
      <c r="BO346" s="1">
        <v>-5.4462032782760924E-4</v>
      </c>
      <c r="BP346" s="2">
        <v>65.789728988942997</v>
      </c>
      <c r="BQ346" s="2">
        <v>-8.993566884001325E-3</v>
      </c>
      <c r="BR346" s="1">
        <v>-1.3668300135113906E-4</v>
      </c>
      <c r="BS346" s="2">
        <v>65.626751569763996</v>
      </c>
      <c r="BT346" s="2">
        <v>-0.17197098606300187</v>
      </c>
      <c r="BU346" s="1">
        <v>-2.6135915620108417E-3</v>
      </c>
      <c r="BV346" s="2">
        <v>65.751849802230993</v>
      </c>
      <c r="BW346" s="2">
        <v>-4.6872753596005623E-2</v>
      </c>
      <c r="BX346" s="1">
        <v>-7.1236570825879456E-4</v>
      </c>
      <c r="BY346" s="2">
        <v>65.439879371800004</v>
      </c>
      <c r="BZ346" s="2">
        <v>-0.35884318402699478</v>
      </c>
      <c r="CA346" s="1">
        <v>-5.4536497075993217E-3</v>
      </c>
      <c r="CC346" t="s">
        <v>57</v>
      </c>
      <c r="CE346" s="23">
        <v>63.975643602925999</v>
      </c>
      <c r="CF346" s="23">
        <v>63.547018603301005</v>
      </c>
      <c r="CG346" s="23">
        <v>-0.42862499962499356</v>
      </c>
      <c r="CH346" s="24">
        <v>-6.699815359190695E-3</v>
      </c>
      <c r="CI346" s="2">
        <v>65.798722555826998</v>
      </c>
      <c r="CJ346" s="2">
        <v>65.627269900952996</v>
      </c>
      <c r="CK346" s="2">
        <v>-0.17145265487400252</v>
      </c>
      <c r="CL346" s="1">
        <v>-2.6057140353831845E-3</v>
      </c>
      <c r="CN346" s="25" t="s">
        <v>57</v>
      </c>
      <c r="CO346" s="27">
        <v>0</v>
      </c>
      <c r="CP346" s="27">
        <v>2.2006790000000001</v>
      </c>
      <c r="CQ346" s="28">
        <f t="shared" si="109"/>
        <v>-2.1963762161696558</v>
      </c>
      <c r="CR346" s="27">
        <f t="shared" si="110"/>
        <v>93.947598229995009</v>
      </c>
      <c r="CU346" s="30">
        <v>99</v>
      </c>
      <c r="CV346" s="30"/>
      <c r="CW346" s="15" t="s">
        <v>57</v>
      </c>
      <c r="CX346" s="33" t="s">
        <v>961</v>
      </c>
      <c r="CY346" s="34" t="s">
        <v>57</v>
      </c>
      <c r="CZ346" s="34" t="s">
        <v>962</v>
      </c>
      <c r="DA346" s="32"/>
      <c r="DB346" s="32"/>
      <c r="DC346" t="s">
        <v>57</v>
      </c>
      <c r="DD346">
        <v>218205</v>
      </c>
      <c r="DE346" t="s">
        <v>963</v>
      </c>
      <c r="DF346" s="30">
        <v>416</v>
      </c>
      <c r="DG346" s="39" t="s">
        <v>57</v>
      </c>
      <c r="DK346" s="30">
        <v>142</v>
      </c>
      <c r="DL346" s="30"/>
      <c r="DM346" s="32"/>
      <c r="DN346" s="32" t="s">
        <v>57</v>
      </c>
      <c r="DO346" s="41">
        <v>216878</v>
      </c>
    </row>
    <row r="347" spans="1:119" ht="15.75" x14ac:dyDescent="0.25">
      <c r="A347" t="s">
        <v>652</v>
      </c>
      <c r="B347" t="s">
        <v>58</v>
      </c>
      <c r="C347" s="52">
        <v>128.672839205965</v>
      </c>
      <c r="D347" s="52">
        <v>128.10170411513201</v>
      </c>
      <c r="E347" s="52">
        <v>-0.57113509083299618</v>
      </c>
      <c r="F347" s="53">
        <v>-4.4386608266161545E-3</v>
      </c>
      <c r="G347" s="45">
        <v>127.45178650772699</v>
      </c>
      <c r="H347" s="45">
        <v>126.94894040809899</v>
      </c>
      <c r="I347" s="45">
        <v>-0.50284609962800175</v>
      </c>
      <c r="J347" s="46">
        <v>-3.9453829044406204E-3</v>
      </c>
      <c r="K347" s="47">
        <v>2</v>
      </c>
      <c r="L347" s="55">
        <f t="shared" si="101"/>
        <v>124.62193350772699</v>
      </c>
      <c r="M347" s="55">
        <f t="shared" si="102"/>
        <v>124.11908740809899</v>
      </c>
      <c r="N347" s="55">
        <f t="shared" si="103"/>
        <v>-0.50284609962800175</v>
      </c>
      <c r="O347" s="56">
        <f t="shared" si="104"/>
        <v>-4.034972700827367E-3</v>
      </c>
      <c r="P347" s="54"/>
      <c r="Q347" s="42">
        <f t="shared" si="105"/>
        <v>416.44660527922701</v>
      </c>
      <c r="R347" s="42">
        <f t="shared" si="106"/>
        <v>414.59814004599684</v>
      </c>
      <c r="S347" s="42">
        <f t="shared" si="107"/>
        <v>403.33594465537027</v>
      </c>
      <c r="T347" s="42">
        <f t="shared" si="108"/>
        <v>401.70849512942345</v>
      </c>
      <c r="AB347" t="s">
        <v>58</v>
      </c>
      <c r="AC347" s="2">
        <v>128.672839205965</v>
      </c>
      <c r="AD347" s="2">
        <v>127.877835373164</v>
      </c>
      <c r="AE347" s="2">
        <v>-0.79500383280100095</v>
      </c>
      <c r="AF347" s="1">
        <v>-6.1784898639599319E-3</v>
      </c>
      <c r="AG347" s="2">
        <v>127.45178650772699</v>
      </c>
      <c r="AH347" s="2">
        <v>127.219487116655</v>
      </c>
      <c r="AI347" s="2">
        <v>-0.23229939107199016</v>
      </c>
      <c r="AJ347" s="1">
        <v>-1.8226452326575006E-3</v>
      </c>
      <c r="AM347" t="s">
        <v>58</v>
      </c>
      <c r="AN347" s="2">
        <v>128.672839205965</v>
      </c>
      <c r="AO347" s="2">
        <v>127.909007703179</v>
      </c>
      <c r="AP347" s="2">
        <v>-0.76383150278600453</v>
      </c>
      <c r="AQ347" s="1">
        <v>-5.9362294910066376E-3</v>
      </c>
      <c r="AR347" s="2">
        <v>128.49386287835699</v>
      </c>
      <c r="AS347" s="2">
        <v>-0.1789763276080123</v>
      </c>
      <c r="AT347" s="1">
        <v>-1.3909409997670691E-3</v>
      </c>
      <c r="AU347" s="2">
        <v>128.66611667984299</v>
      </c>
      <c r="AV347" s="2">
        <v>-6.7225261220187349E-3</v>
      </c>
      <c r="AW347" s="1">
        <v>-5.2245105987426543E-5</v>
      </c>
      <c r="AX347" s="2">
        <v>128.240636851007</v>
      </c>
      <c r="AY347" s="2">
        <v>-0.43220235495800807</v>
      </c>
      <c r="AZ347" s="1">
        <v>-3.3589245222621317E-3</v>
      </c>
      <c r="BA347" s="2">
        <v>128.46971563005701</v>
      </c>
      <c r="BB347" s="2">
        <v>-0.20312357590799479</v>
      </c>
      <c r="BC347" s="1">
        <v>-1.5786049111954188E-3</v>
      </c>
      <c r="BD347" s="2">
        <v>126.83349030424499</v>
      </c>
      <c r="BE347" s="2">
        <v>-1.8393489017200153</v>
      </c>
      <c r="BF347" s="1">
        <v>-1.429477202081313E-2</v>
      </c>
      <c r="BG347" s="1"/>
      <c r="BH347" t="s">
        <v>58</v>
      </c>
      <c r="BI347" s="2">
        <v>127.45178650772699</v>
      </c>
      <c r="BJ347" s="2">
        <v>127.13287875621</v>
      </c>
      <c r="BK347" s="2">
        <v>-0.31890775151698847</v>
      </c>
      <c r="BL347" s="1">
        <v>-2.5021834550561918E-3</v>
      </c>
      <c r="BM347" s="2">
        <v>127.390268325691</v>
      </c>
      <c r="BN347" s="2">
        <v>-6.151818203599646E-2</v>
      </c>
      <c r="BO347" s="1">
        <v>-4.8267806769634267E-4</v>
      </c>
      <c r="BP347" s="2">
        <v>127.449885600513</v>
      </c>
      <c r="BQ347" s="2">
        <v>-1.9009072139937189E-3</v>
      </c>
      <c r="BR347" s="1">
        <v>-1.4914716114069322E-5</v>
      </c>
      <c r="BS347" s="2">
        <v>127.20182646854401</v>
      </c>
      <c r="BT347" s="2">
        <v>-0.24996003918298015</v>
      </c>
      <c r="BU347" s="1">
        <v>-1.9612125183339495E-3</v>
      </c>
      <c r="BV347" s="2">
        <v>127.37651304622599</v>
      </c>
      <c r="BW347" s="2">
        <v>-7.5273461500998451E-2</v>
      </c>
      <c r="BX347" s="1">
        <v>-5.9060342395777132E-4</v>
      </c>
      <c r="BY347" s="2">
        <v>126.631528113714</v>
      </c>
      <c r="BZ347" s="2">
        <v>-0.8202583940129955</v>
      </c>
      <c r="CA347" s="1">
        <v>-6.4358328469822264E-3</v>
      </c>
      <c r="CC347" t="s">
        <v>58</v>
      </c>
      <c r="CE347" s="23">
        <v>128.672839205965</v>
      </c>
      <c r="CF347" s="23">
        <v>130.29662089409899</v>
      </c>
      <c r="CG347" s="23">
        <v>1.6237816881339882</v>
      </c>
      <c r="CH347" s="24">
        <v>1.2619459539047095E-2</v>
      </c>
      <c r="CI347" s="2">
        <v>127.45178650772699</v>
      </c>
      <c r="CJ347" s="2">
        <v>127.810718123163</v>
      </c>
      <c r="CK347" s="2">
        <v>0.35893161543600627</v>
      </c>
      <c r="CL347" s="1">
        <v>2.816214862662952E-3</v>
      </c>
      <c r="CN347" s="25" t="s">
        <v>58</v>
      </c>
      <c r="CO347" s="27">
        <v>0</v>
      </c>
      <c r="CP347" s="27">
        <v>2.829853</v>
      </c>
      <c r="CQ347" s="28">
        <f t="shared" si="109"/>
        <v>-3.0169119494155208</v>
      </c>
      <c r="CR347" s="27">
        <f t="shared" si="110"/>
        <v>27.281474614911001</v>
      </c>
      <c r="CU347" s="30">
        <v>100</v>
      </c>
      <c r="CV347" s="30"/>
      <c r="CW347" s="15" t="s">
        <v>58</v>
      </c>
      <c r="CX347" s="33" t="s">
        <v>961</v>
      </c>
      <c r="CY347" s="34" t="s">
        <v>58</v>
      </c>
      <c r="CZ347" s="34" t="s">
        <v>962</v>
      </c>
      <c r="DA347" s="32"/>
      <c r="DB347" s="32"/>
      <c r="DC347" t="s">
        <v>58</v>
      </c>
      <c r="DD347">
        <v>308978</v>
      </c>
      <c r="DE347" t="s">
        <v>963</v>
      </c>
      <c r="DF347" s="30">
        <v>417</v>
      </c>
      <c r="DG347" s="39" t="s">
        <v>58</v>
      </c>
      <c r="DK347" s="30">
        <v>143</v>
      </c>
      <c r="DL347" s="30"/>
      <c r="DM347" s="32"/>
      <c r="DN347" s="32" t="s">
        <v>58</v>
      </c>
      <c r="DO347" s="41">
        <v>308042</v>
      </c>
    </row>
    <row r="348" spans="1:119" ht="15.75" x14ac:dyDescent="0.25">
      <c r="A348" t="s">
        <v>653</v>
      </c>
      <c r="B348" t="s">
        <v>62</v>
      </c>
      <c r="C348" s="52">
        <v>103.04178325217799</v>
      </c>
      <c r="D348" s="52">
        <v>103.401844736863</v>
      </c>
      <c r="E348" s="52">
        <v>0.36006148468500498</v>
      </c>
      <c r="F348" s="53">
        <v>3.4943250526227126E-3</v>
      </c>
      <c r="G348" s="45">
        <v>110.45962641852499</v>
      </c>
      <c r="H348" s="45">
        <v>110.106018205506</v>
      </c>
      <c r="I348" s="45">
        <v>-0.35360821301898682</v>
      </c>
      <c r="J348" s="46">
        <v>-3.2012439701650467E-3</v>
      </c>
      <c r="K348" s="47">
        <v>1</v>
      </c>
      <c r="L348" s="55">
        <f t="shared" si="101"/>
        <v>109.147068418525</v>
      </c>
      <c r="M348" s="55">
        <f t="shared" si="102"/>
        <v>108.79346020550601</v>
      </c>
      <c r="N348" s="55">
        <f t="shared" si="103"/>
        <v>-0.35360821301898682</v>
      </c>
      <c r="O348" s="56">
        <f t="shared" si="104"/>
        <v>-3.2397408207344085E-3</v>
      </c>
      <c r="P348" s="54"/>
      <c r="Q348" s="42">
        <f t="shared" si="105"/>
        <v>686.3092417838003</v>
      </c>
      <c r="R348" s="42">
        <f t="shared" si="106"/>
        <v>688.70742936121189</v>
      </c>
      <c r="S348" s="42">
        <f t="shared" si="107"/>
        <v>726.97346071656932</v>
      </c>
      <c r="T348" s="42">
        <f t="shared" si="108"/>
        <v>724.6182551202952</v>
      </c>
      <c r="AB348" t="s">
        <v>62</v>
      </c>
      <c r="AC348" s="2">
        <v>103.04178325217799</v>
      </c>
      <c r="AD348" s="2">
        <v>102.625719431562</v>
      </c>
      <c r="AE348" s="2">
        <v>-0.41606382061598879</v>
      </c>
      <c r="AF348" s="1">
        <v>-4.0378165777443928E-3</v>
      </c>
      <c r="AG348" s="2">
        <v>110.45962641852499</v>
      </c>
      <c r="AH348" s="2">
        <v>110.45962641852499</v>
      </c>
      <c r="AI348" s="2">
        <v>0</v>
      </c>
      <c r="AJ348" s="1">
        <v>0</v>
      </c>
      <c r="AM348" t="s">
        <v>62</v>
      </c>
      <c r="AN348" s="2">
        <v>103.04178325217799</v>
      </c>
      <c r="AO348" s="2">
        <v>102.66116112108</v>
      </c>
      <c r="AP348" s="2">
        <v>-0.38062213109799359</v>
      </c>
      <c r="AQ348" s="1">
        <v>-3.6938620342631579E-3</v>
      </c>
      <c r="AR348" s="2">
        <v>102.947284017326</v>
      </c>
      <c r="AS348" s="2">
        <v>-9.4499234851994629E-2</v>
      </c>
      <c r="AT348" s="1">
        <v>-9.1709626783848582E-4</v>
      </c>
      <c r="AU348" s="2">
        <v>103.089331781149</v>
      </c>
      <c r="AV348" s="2">
        <v>4.7548528971006476E-2</v>
      </c>
      <c r="AW348" s="1">
        <v>4.6144901097683056E-4</v>
      </c>
      <c r="AX348" s="2">
        <v>102.877074876878</v>
      </c>
      <c r="AY348" s="2">
        <v>-0.16470837529999471</v>
      </c>
      <c r="AZ348" s="1">
        <v>-1.5984620034854965E-3</v>
      </c>
      <c r="BA348" s="2">
        <v>102.89728806903601</v>
      </c>
      <c r="BB348" s="2">
        <v>-0.14449518314198428</v>
      </c>
      <c r="BC348" s="1">
        <v>-1.4022969962423481E-3</v>
      </c>
      <c r="BD348" s="2">
        <v>102.108564972145</v>
      </c>
      <c r="BE348" s="2">
        <v>-0.9332182800329889</v>
      </c>
      <c r="BF348" s="1">
        <v>-9.0566976868896865E-3</v>
      </c>
      <c r="BG348" s="1"/>
      <c r="BH348" t="s">
        <v>62</v>
      </c>
      <c r="BI348" s="2">
        <v>110.45962641852499</v>
      </c>
      <c r="BJ348" s="2">
        <v>110.341757014186</v>
      </c>
      <c r="BK348" s="2">
        <v>-0.11786940433898963</v>
      </c>
      <c r="BL348" s="1">
        <v>-1.0670813233822594E-3</v>
      </c>
      <c r="BM348" s="2">
        <v>110.45962641852499</v>
      </c>
      <c r="BN348" s="2">
        <v>0</v>
      </c>
      <c r="BO348" s="1">
        <v>0</v>
      </c>
      <c r="BP348" s="2">
        <v>110.45962641852499</v>
      </c>
      <c r="BQ348" s="2">
        <v>0</v>
      </c>
      <c r="BR348" s="1">
        <v>0</v>
      </c>
      <c r="BS348" s="2">
        <v>110.341757014186</v>
      </c>
      <c r="BT348" s="2">
        <v>-0.11786940433898963</v>
      </c>
      <c r="BU348" s="1">
        <v>-1.0670813233822594E-3</v>
      </c>
      <c r="BV348" s="2">
        <v>110.45962641852499</v>
      </c>
      <c r="BW348" s="2">
        <v>0</v>
      </c>
      <c r="BX348" s="1">
        <v>0</v>
      </c>
      <c r="BY348" s="2">
        <v>110.106018205506</v>
      </c>
      <c r="BZ348" s="2">
        <v>-0.35360821301898682</v>
      </c>
      <c r="CA348" s="1">
        <v>-3.2012439701650467E-3</v>
      </c>
      <c r="CC348" t="s">
        <v>62</v>
      </c>
      <c r="CE348" s="23">
        <v>103.04178325217799</v>
      </c>
      <c r="CF348" s="23">
        <v>104.54155621727601</v>
      </c>
      <c r="CG348" s="23">
        <v>1.4997729650980176</v>
      </c>
      <c r="CH348" s="24">
        <v>1.4554998154754051E-2</v>
      </c>
      <c r="CI348" s="2">
        <v>110.45962641852499</v>
      </c>
      <c r="CJ348" s="2">
        <v>110.341757014186</v>
      </c>
      <c r="CK348" s="2">
        <v>-0.11786940433898963</v>
      </c>
      <c r="CL348" s="1">
        <v>-1.0670813233822594E-3</v>
      </c>
      <c r="CN348" s="25" t="s">
        <v>62</v>
      </c>
      <c r="CO348" s="27">
        <v>0</v>
      </c>
      <c r="CP348" s="27">
        <v>1.3125579999999999</v>
      </c>
      <c r="CQ348" s="28">
        <f t="shared" si="109"/>
        <v>-1.3293107136894335</v>
      </c>
      <c r="CR348" s="27">
        <f t="shared" si="110"/>
        <v>50.399650546085994</v>
      </c>
      <c r="CU348" s="30">
        <v>105</v>
      </c>
      <c r="CV348" s="30"/>
      <c r="CW348" s="15" t="s">
        <v>62</v>
      </c>
      <c r="CX348" s="33" t="s">
        <v>961</v>
      </c>
      <c r="CY348" s="34" t="s">
        <v>62</v>
      </c>
      <c r="CZ348" s="34" t="s">
        <v>962</v>
      </c>
      <c r="DA348" s="32"/>
      <c r="DB348" s="32"/>
      <c r="DC348" t="s">
        <v>62</v>
      </c>
      <c r="DD348">
        <v>150139</v>
      </c>
      <c r="DE348" t="s">
        <v>963</v>
      </c>
      <c r="DF348" s="30">
        <v>418</v>
      </c>
      <c r="DG348" s="39" t="s">
        <v>62</v>
      </c>
      <c r="DK348" s="30">
        <v>147</v>
      </c>
      <c r="DL348" s="30"/>
      <c r="DM348" s="32"/>
      <c r="DN348" s="32" t="s">
        <v>62</v>
      </c>
      <c r="DO348" s="41">
        <v>149994</v>
      </c>
    </row>
    <row r="349" spans="1:119" ht="15.75" x14ac:dyDescent="0.25">
      <c r="A349" t="s">
        <v>654</v>
      </c>
      <c r="B349" t="s">
        <v>63</v>
      </c>
      <c r="C349" s="52">
        <v>298.87845987905399</v>
      </c>
      <c r="D349" s="52">
        <v>297.39020494902906</v>
      </c>
      <c r="E349" s="52">
        <v>-1.4882549300249366</v>
      </c>
      <c r="F349" s="53">
        <v>-4.9794653339259812E-3</v>
      </c>
      <c r="G349" s="45">
        <v>317.82472144331501</v>
      </c>
      <c r="H349" s="45">
        <v>316.80823156175001</v>
      </c>
      <c r="I349" s="45">
        <v>-1.0164898815650076</v>
      </c>
      <c r="J349" s="46">
        <v>-3.1982719183985871E-3</v>
      </c>
      <c r="K349" s="47">
        <v>1</v>
      </c>
      <c r="L349" s="55">
        <f t="shared" si="101"/>
        <v>313.75654344331502</v>
      </c>
      <c r="M349" s="55">
        <f t="shared" si="102"/>
        <v>312.74005356175002</v>
      </c>
      <c r="N349" s="55">
        <f t="shared" si="103"/>
        <v>-1.0164898815650076</v>
      </c>
      <c r="O349" s="56">
        <f t="shared" si="104"/>
        <v>-3.2397408207317669E-3</v>
      </c>
      <c r="P349" s="54"/>
      <c r="Q349" s="42">
        <f t="shared" si="105"/>
        <v>670.49488708907973</v>
      </c>
      <c r="R349" s="42">
        <f t="shared" si="106"/>
        <v>667.15618104224507</v>
      </c>
      <c r="S349" s="42">
        <f t="shared" si="107"/>
        <v>703.87192926052933</v>
      </c>
      <c r="T349" s="42">
        <f t="shared" si="108"/>
        <v>701.59156663873682</v>
      </c>
      <c r="AB349" t="s">
        <v>63</v>
      </c>
      <c r="AC349" s="2">
        <v>298.87845987905399</v>
      </c>
      <c r="AD349" s="2">
        <v>296.75498515544098</v>
      </c>
      <c r="AE349" s="2">
        <v>-2.1234747236130147</v>
      </c>
      <c r="AF349" s="1">
        <v>-7.1048101775963149E-3</v>
      </c>
      <c r="AG349" s="2">
        <v>317.82472144331501</v>
      </c>
      <c r="AH349" s="2">
        <v>317.82472144331501</v>
      </c>
      <c r="AI349" s="2">
        <v>0</v>
      </c>
      <c r="AJ349" s="1">
        <v>0</v>
      </c>
      <c r="AM349" t="s">
        <v>63</v>
      </c>
      <c r="AN349" s="2">
        <v>298.87845987905399</v>
      </c>
      <c r="AO349" s="2">
        <v>297.11388028522498</v>
      </c>
      <c r="AP349" s="2">
        <v>-1.7645795938290121</v>
      </c>
      <c r="AQ349" s="1">
        <v>-5.9040039036037514E-3</v>
      </c>
      <c r="AR349" s="2">
        <v>298.51597892106298</v>
      </c>
      <c r="AS349" s="2">
        <v>-0.36248095799101065</v>
      </c>
      <c r="AT349" s="1">
        <v>-1.2128038873650997E-3</v>
      </c>
      <c r="AU349" s="2">
        <v>299.006363325846</v>
      </c>
      <c r="AV349" s="2">
        <v>0.12790344679200416</v>
      </c>
      <c r="AW349" s="1">
        <v>4.2794467973289999E-4</v>
      </c>
      <c r="AX349" s="2">
        <v>297.99560527261104</v>
      </c>
      <c r="AY349" s="2">
        <v>-0.88285460644294744</v>
      </c>
      <c r="AZ349" s="1">
        <v>-2.9538917150476779E-3</v>
      </c>
      <c r="BA349" s="2">
        <v>298.31083439503595</v>
      </c>
      <c r="BB349" s="2">
        <v>-0.5676254840180377</v>
      </c>
      <c r="BC349" s="1">
        <v>-1.8991849872611647E-3</v>
      </c>
      <c r="BD349" s="2">
        <v>294.79468024604</v>
      </c>
      <c r="BE349" s="2">
        <v>-4.0837796330139895</v>
      </c>
      <c r="BF349" s="1">
        <v>-1.3663679994425014E-2</v>
      </c>
      <c r="BG349" s="1"/>
      <c r="BH349" t="s">
        <v>63</v>
      </c>
      <c r="BI349" s="2">
        <v>317.82472144331501</v>
      </c>
      <c r="BJ349" s="2">
        <v>317.48589148279297</v>
      </c>
      <c r="BK349" s="2">
        <v>-0.33882996052204817</v>
      </c>
      <c r="BL349" s="1">
        <v>-1.0660906394673879E-3</v>
      </c>
      <c r="BM349" s="2">
        <v>317.82472144331501</v>
      </c>
      <c r="BN349" s="2">
        <v>0</v>
      </c>
      <c r="BO349" s="1">
        <v>0</v>
      </c>
      <c r="BP349" s="2">
        <v>317.82472144331501</v>
      </c>
      <c r="BQ349" s="2">
        <v>0</v>
      </c>
      <c r="BR349" s="1">
        <v>0</v>
      </c>
      <c r="BS349" s="2">
        <v>317.48589148279297</v>
      </c>
      <c r="BT349" s="2">
        <v>-0.33882996052204817</v>
      </c>
      <c r="BU349" s="1">
        <v>-1.0660906394673879E-3</v>
      </c>
      <c r="BV349" s="2">
        <v>317.82472144331501</v>
      </c>
      <c r="BW349" s="2">
        <v>0</v>
      </c>
      <c r="BX349" s="1">
        <v>0</v>
      </c>
      <c r="BY349" s="2">
        <v>316.80823156175001</v>
      </c>
      <c r="BZ349" s="2">
        <v>-1.0164898815650076</v>
      </c>
      <c r="CA349" s="1">
        <v>-3.1982719183985871E-3</v>
      </c>
      <c r="CC349" t="s">
        <v>63</v>
      </c>
      <c r="CE349" s="23">
        <v>298.87845987905399</v>
      </c>
      <c r="CF349" s="23">
        <v>302.441452371563</v>
      </c>
      <c r="CG349" s="23">
        <v>3.5629924925090108</v>
      </c>
      <c r="CH349" s="24">
        <v>1.1921208687808528E-2</v>
      </c>
      <c r="CI349" s="2">
        <v>317.82472144331501</v>
      </c>
      <c r="CJ349" s="2">
        <v>317.48589148279297</v>
      </c>
      <c r="CK349" s="2">
        <v>-0.33882996052204817</v>
      </c>
      <c r="CL349" s="1">
        <v>-1.0660906394673879E-3</v>
      </c>
      <c r="CN349" s="25" t="s">
        <v>63</v>
      </c>
      <c r="CO349" s="27">
        <v>0</v>
      </c>
      <c r="CP349" s="27">
        <v>4.0681779999999996</v>
      </c>
      <c r="CQ349" s="28">
        <f t="shared" si="109"/>
        <v>-4.0678966408418695</v>
      </c>
      <c r="CR349" s="27">
        <f t="shared" si="110"/>
        <v>114.16761287188099</v>
      </c>
      <c r="CU349" s="30">
        <v>106</v>
      </c>
      <c r="CV349" s="30"/>
      <c r="CW349" s="15" t="s">
        <v>63</v>
      </c>
      <c r="CX349" s="33" t="s">
        <v>961</v>
      </c>
      <c r="CY349" s="34" t="s">
        <v>63</v>
      </c>
      <c r="CZ349" s="34" t="s">
        <v>962</v>
      </c>
      <c r="DA349" s="32"/>
      <c r="DB349" s="32"/>
      <c r="DC349" t="s">
        <v>63</v>
      </c>
      <c r="DD349">
        <v>445758</v>
      </c>
      <c r="DE349" t="s">
        <v>963</v>
      </c>
      <c r="DF349" s="30">
        <v>419</v>
      </c>
      <c r="DG349" s="39" t="s">
        <v>63</v>
      </c>
      <c r="DK349" s="30">
        <v>148</v>
      </c>
      <c r="DL349" s="30"/>
      <c r="DM349" s="32"/>
      <c r="DN349" s="32" t="s">
        <v>63</v>
      </c>
      <c r="DO349" s="41">
        <v>444843</v>
      </c>
    </row>
    <row r="350" spans="1:119" ht="15.75" x14ac:dyDescent="0.25">
      <c r="A350" t="s">
        <v>655</v>
      </c>
      <c r="B350" t="s">
        <v>64</v>
      </c>
      <c r="C350" s="52">
        <v>113.652813767891</v>
      </c>
      <c r="D350" s="52">
        <v>112.90241243728501</v>
      </c>
      <c r="E350" s="52">
        <v>-0.75040133060599601</v>
      </c>
      <c r="F350" s="53">
        <v>-6.6025759128015369E-3</v>
      </c>
      <c r="G350" s="45">
        <v>118.03874995047299</v>
      </c>
      <c r="H350" s="45">
        <v>117.661813329456</v>
      </c>
      <c r="I350" s="45">
        <v>-0.37693662101699488</v>
      </c>
      <c r="J350" s="46">
        <v>-3.1933294886226002E-3</v>
      </c>
      <c r="K350" s="47">
        <v>2</v>
      </c>
      <c r="L350" s="55">
        <f t="shared" si="101"/>
        <v>115.09131495047299</v>
      </c>
      <c r="M350" s="55">
        <f t="shared" si="102"/>
        <v>114.714378329456</v>
      </c>
      <c r="N350" s="55">
        <f t="shared" si="103"/>
        <v>-0.37693662101699488</v>
      </c>
      <c r="O350" s="56">
        <f t="shared" si="104"/>
        <v>-3.275109170307084E-3</v>
      </c>
      <c r="P350" s="54"/>
      <c r="Q350" s="42">
        <f t="shared" si="105"/>
        <v>420.42716327962432</v>
      </c>
      <c r="R350" s="42">
        <f t="shared" si="106"/>
        <v>417.65126101826678</v>
      </c>
      <c r="S350" s="42">
        <f t="shared" si="107"/>
        <v>425.74850070645175</v>
      </c>
      <c r="T350" s="42">
        <f t="shared" si="108"/>
        <v>424.3541278875436</v>
      </c>
      <c r="AB350" t="s">
        <v>64</v>
      </c>
      <c r="AC350" s="2">
        <v>113.652813767891</v>
      </c>
      <c r="AD350" s="2">
        <v>114.07513530470101</v>
      </c>
      <c r="AE350" s="2">
        <v>0.42232153681000284</v>
      </c>
      <c r="AF350" s="1">
        <v>3.715891607158048E-3</v>
      </c>
      <c r="AG350" s="2">
        <v>118.03874995047299</v>
      </c>
      <c r="AH350" s="2">
        <v>118.03874995047299</v>
      </c>
      <c r="AI350" s="2">
        <v>0</v>
      </c>
      <c r="AJ350" s="1">
        <v>0</v>
      </c>
      <c r="AM350" t="s">
        <v>64</v>
      </c>
      <c r="AN350" s="2">
        <v>113.652813767891</v>
      </c>
      <c r="AO350" s="2">
        <v>112.76268796192301</v>
      </c>
      <c r="AP350" s="2">
        <v>-0.89012580596799751</v>
      </c>
      <c r="AQ350" s="1">
        <v>-7.8319733269945173E-3</v>
      </c>
      <c r="AR350" s="2">
        <v>113.45535252569499</v>
      </c>
      <c r="AS350" s="2">
        <v>-0.19746124219601313</v>
      </c>
      <c r="AT350" s="1">
        <v>-1.7374074222155293E-3</v>
      </c>
      <c r="AU350" s="2">
        <v>113.653595816276</v>
      </c>
      <c r="AV350" s="2">
        <v>7.8204838499118523E-4</v>
      </c>
      <c r="AW350" s="1">
        <v>6.8810296821012642E-6</v>
      </c>
      <c r="AX350" s="2">
        <v>113.220685806129</v>
      </c>
      <c r="AY350" s="2">
        <v>-0.43212796176200641</v>
      </c>
      <c r="AZ350" s="1">
        <v>-3.8021756561568776E-3</v>
      </c>
      <c r="BA350" s="2">
        <v>113.44238006627799</v>
      </c>
      <c r="BB350" s="2">
        <v>-0.21043370161301311</v>
      </c>
      <c r="BC350" s="1">
        <v>-1.8515485418845344E-3</v>
      </c>
      <c r="BD350" s="2">
        <v>111.68642233624</v>
      </c>
      <c r="BE350" s="2">
        <v>-1.9663914316510045</v>
      </c>
      <c r="BF350" s="1">
        <v>-1.7301739978623793E-2</v>
      </c>
      <c r="BG350" s="1"/>
      <c r="BH350" t="s">
        <v>64</v>
      </c>
      <c r="BI350" s="2">
        <v>118.03874995047299</v>
      </c>
      <c r="BJ350" s="2">
        <v>117.913104410134</v>
      </c>
      <c r="BK350" s="2">
        <v>-0.12564554033899356</v>
      </c>
      <c r="BL350" s="1">
        <v>-1.0644431628741599E-3</v>
      </c>
      <c r="BM350" s="2">
        <v>118.03874995047299</v>
      </c>
      <c r="BN350" s="2">
        <v>0</v>
      </c>
      <c r="BO350" s="1">
        <v>0</v>
      </c>
      <c r="BP350" s="2">
        <v>118.03874995047299</v>
      </c>
      <c r="BQ350" s="2">
        <v>0</v>
      </c>
      <c r="BR350" s="1">
        <v>0</v>
      </c>
      <c r="BS350" s="2">
        <v>117.913104410134</v>
      </c>
      <c r="BT350" s="2">
        <v>-0.12564554033899356</v>
      </c>
      <c r="BU350" s="1">
        <v>-1.0644431628741599E-3</v>
      </c>
      <c r="BV350" s="2">
        <v>118.03874995047299</v>
      </c>
      <c r="BW350" s="2">
        <v>0</v>
      </c>
      <c r="BX350" s="1">
        <v>0</v>
      </c>
      <c r="BY350" s="2">
        <v>117.661813329456</v>
      </c>
      <c r="BZ350" s="2">
        <v>-0.37693662101699488</v>
      </c>
      <c r="CA350" s="1">
        <v>-3.1933294886226002E-3</v>
      </c>
      <c r="CC350" t="s">
        <v>64</v>
      </c>
      <c r="CE350" s="23">
        <v>113.652813767891</v>
      </c>
      <c r="CF350" s="23">
        <v>113.83160229485699</v>
      </c>
      <c r="CG350" s="23">
        <v>0.17878852696598813</v>
      </c>
      <c r="CH350" s="24">
        <v>1.5731113118864035E-3</v>
      </c>
      <c r="CI350" s="2">
        <v>118.03874995047299</v>
      </c>
      <c r="CJ350" s="2">
        <v>117.913104410134</v>
      </c>
      <c r="CK350" s="2">
        <v>-0.12564554033899356</v>
      </c>
      <c r="CL350" s="1">
        <v>-1.0644431628741599E-3</v>
      </c>
      <c r="CN350" s="25" t="s">
        <v>64</v>
      </c>
      <c r="CO350" s="27">
        <v>0</v>
      </c>
      <c r="CP350" s="27">
        <v>2.947435</v>
      </c>
      <c r="CQ350" s="28">
        <f t="shared" si="109"/>
        <v>-2.9492548797776315</v>
      </c>
      <c r="CR350" s="27">
        <f t="shared" si="110"/>
        <v>90.462527449127009</v>
      </c>
      <c r="CU350" s="30">
        <v>107</v>
      </c>
      <c r="CV350" s="30"/>
      <c r="CW350" s="15" t="s">
        <v>64</v>
      </c>
      <c r="CX350" s="33" t="s">
        <v>961</v>
      </c>
      <c r="CY350" s="34" t="s">
        <v>64</v>
      </c>
      <c r="CZ350" s="34" t="s">
        <v>962</v>
      </c>
      <c r="DA350" s="32"/>
      <c r="DB350" s="32"/>
      <c r="DC350" t="s">
        <v>64</v>
      </c>
      <c r="DD350">
        <v>270327</v>
      </c>
      <c r="DE350" t="s">
        <v>963</v>
      </c>
      <c r="DF350" s="30">
        <v>420</v>
      </c>
      <c r="DG350" s="39" t="s">
        <v>64</v>
      </c>
      <c r="DK350" s="30">
        <v>149</v>
      </c>
      <c r="DL350" s="30"/>
      <c r="DM350" s="32"/>
      <c r="DN350" s="32" t="s">
        <v>64</v>
      </c>
      <c r="DO350" s="41">
        <v>271155</v>
      </c>
    </row>
    <row r="351" spans="1:119" ht="15.75" x14ac:dyDescent="0.25">
      <c r="A351" t="s">
        <v>656</v>
      </c>
      <c r="B351" t="s">
        <v>65</v>
      </c>
      <c r="C351" s="52">
        <v>83.075653190474995</v>
      </c>
      <c r="D351" s="52">
        <v>83.425879456935007</v>
      </c>
      <c r="E351" s="52">
        <v>0.35022626646001243</v>
      </c>
      <c r="F351" s="53">
        <v>4.2157509813015529E-3</v>
      </c>
      <c r="G351" s="45">
        <v>84.608030724448</v>
      </c>
      <c r="H351" s="45">
        <v>84.505058180193004</v>
      </c>
      <c r="I351" s="45">
        <v>-0.10297254425499602</v>
      </c>
      <c r="J351" s="46">
        <v>-1.2170540239892559E-3</v>
      </c>
      <c r="K351" s="47">
        <v>2</v>
      </c>
      <c r="L351" s="55">
        <f t="shared" si="101"/>
        <v>82.995204724448001</v>
      </c>
      <c r="M351" s="55">
        <f t="shared" si="102"/>
        <v>82.892232180193005</v>
      </c>
      <c r="N351" s="55">
        <f t="shared" si="103"/>
        <v>-0.10297254425499602</v>
      </c>
      <c r="O351" s="56">
        <f t="shared" si="104"/>
        <v>-1.2407047442906454E-3</v>
      </c>
      <c r="P351" s="54"/>
      <c r="Q351" s="42">
        <f t="shared" si="105"/>
        <v>468.02393869666992</v>
      </c>
      <c r="R351" s="42">
        <f t="shared" si="106"/>
        <v>469.997011075503</v>
      </c>
      <c r="S351" s="42">
        <f t="shared" si="107"/>
        <v>467.57071556226094</v>
      </c>
      <c r="T351" s="42">
        <f t="shared" si="108"/>
        <v>466.99059835717145</v>
      </c>
      <c r="AB351" t="s">
        <v>65</v>
      </c>
      <c r="AC351" s="2">
        <v>83.075653190474995</v>
      </c>
      <c r="AD351" s="2">
        <v>83.227387595991004</v>
      </c>
      <c r="AE351" s="2">
        <v>0.15173440551600947</v>
      </c>
      <c r="AF351" s="1">
        <v>1.8264605776630418E-3</v>
      </c>
      <c r="AG351" s="2">
        <v>84.608030724448</v>
      </c>
      <c r="AH351" s="2">
        <v>84.650496084007997</v>
      </c>
      <c r="AI351" s="2">
        <v>4.2465359559997751E-2</v>
      </c>
      <c r="AJ351" s="1">
        <v>5.0190696079783744E-4</v>
      </c>
      <c r="AM351" t="s">
        <v>65</v>
      </c>
      <c r="AN351" s="2">
        <v>83.075653190474995</v>
      </c>
      <c r="AO351" s="2">
        <v>82.662120684207011</v>
      </c>
      <c r="AP351" s="2">
        <v>-0.41353250626798399</v>
      </c>
      <c r="AQ351" s="1">
        <v>-4.9777821827032883E-3</v>
      </c>
      <c r="AR351" s="2">
        <v>82.984161324642997</v>
      </c>
      <c r="AS351" s="2">
        <v>-9.1491865831997643E-2</v>
      </c>
      <c r="AT351" s="1">
        <v>-1.1013078118353888E-3</v>
      </c>
      <c r="AU351" s="2">
        <v>83.085706245023999</v>
      </c>
      <c r="AV351" s="2">
        <v>1.0053054549004514E-2</v>
      </c>
      <c r="AW351" s="1">
        <v>1.210108396735079E-4</v>
      </c>
      <c r="AX351" s="2">
        <v>82.881455994192009</v>
      </c>
      <c r="AY351" s="2">
        <v>-0.19419719628298537</v>
      </c>
      <c r="AZ351" s="1">
        <v>-2.3375945758468135E-3</v>
      </c>
      <c r="BA351" s="2">
        <v>82.962014446115006</v>
      </c>
      <c r="BB351" s="2">
        <v>-0.11363874435998866</v>
      </c>
      <c r="BC351" s="1">
        <v>-1.3678946838905849E-3</v>
      </c>
      <c r="BD351" s="2">
        <v>82.124777072400008</v>
      </c>
      <c r="BE351" s="2">
        <v>-0.95087611807498718</v>
      </c>
      <c r="BF351" s="1">
        <v>-1.1445906009247117E-2</v>
      </c>
      <c r="BG351" s="1"/>
      <c r="BH351" t="s">
        <v>65</v>
      </c>
      <c r="BI351" s="2">
        <v>84.608030724448</v>
      </c>
      <c r="BJ351" s="2">
        <v>84.485768524758996</v>
      </c>
      <c r="BK351" s="2">
        <v>-0.12226219968900409</v>
      </c>
      <c r="BL351" s="1">
        <v>-1.4450424935097289E-3</v>
      </c>
      <c r="BM351" s="2">
        <v>84.582133686963999</v>
      </c>
      <c r="BN351" s="2">
        <v>-2.5897037484000407E-2</v>
      </c>
      <c r="BO351" s="1">
        <v>-3.0608249905191687E-4</v>
      </c>
      <c r="BP351" s="2">
        <v>84.610871707534997</v>
      </c>
      <c r="BQ351" s="2">
        <v>2.8409830869975394E-3</v>
      </c>
      <c r="BR351" s="1">
        <v>3.3578172930771458E-5</v>
      </c>
      <c r="BS351" s="2">
        <v>84.488124358537007</v>
      </c>
      <c r="BT351" s="2">
        <v>-0.11990636591099246</v>
      </c>
      <c r="BU351" s="1">
        <v>-1.4171984016683277E-3</v>
      </c>
      <c r="BV351" s="2">
        <v>84.576340046644006</v>
      </c>
      <c r="BW351" s="2">
        <v>-3.1690677803993594E-2</v>
      </c>
      <c r="BX351" s="1">
        <v>-3.7455874498726967E-4</v>
      </c>
      <c r="BY351" s="2">
        <v>84.304625480988989</v>
      </c>
      <c r="BZ351" s="2">
        <v>-0.30340524345901088</v>
      </c>
      <c r="CA351" s="1">
        <v>-3.5860099905544794E-3</v>
      </c>
      <c r="CC351" t="s">
        <v>65</v>
      </c>
      <c r="CE351" s="23">
        <v>83.075653190474995</v>
      </c>
      <c r="CF351" s="23">
        <v>83.968944718182996</v>
      </c>
      <c r="CG351" s="23">
        <v>0.89329152770800135</v>
      </c>
      <c r="CH351" s="24">
        <v>1.0752747566845749E-2</v>
      </c>
      <c r="CI351" s="2">
        <v>84.608030724448</v>
      </c>
      <c r="CJ351" s="2">
        <v>84.794967576744</v>
      </c>
      <c r="CK351" s="2">
        <v>0.18693685229600021</v>
      </c>
      <c r="CL351" s="1">
        <v>2.2094457310419787E-3</v>
      </c>
      <c r="CN351" s="25" t="s">
        <v>65</v>
      </c>
      <c r="CO351" s="27">
        <v>0</v>
      </c>
      <c r="CP351" s="27">
        <v>1.6128260000000001</v>
      </c>
      <c r="CQ351" s="28">
        <f t="shared" ref="CQ351:CQ371" si="111">CH410-CO351-CP351</f>
        <v>-1.6221163401735823</v>
      </c>
      <c r="CR351" s="27">
        <f t="shared" ref="CR351:CR371" si="112">CI410-CO351-CP351</f>
        <v>2163.6247143012702</v>
      </c>
      <c r="CU351" s="30">
        <v>108</v>
      </c>
      <c r="CV351" s="30"/>
      <c r="CW351" s="15" t="s">
        <v>970</v>
      </c>
      <c r="CX351" s="33" t="s">
        <v>961</v>
      </c>
      <c r="CY351" s="34" t="s">
        <v>65</v>
      </c>
      <c r="CZ351" s="34" t="s">
        <v>962</v>
      </c>
      <c r="DA351" s="32"/>
      <c r="DB351" s="32"/>
      <c r="DC351" t="s">
        <v>65</v>
      </c>
      <c r="DD351">
        <v>177503</v>
      </c>
      <c r="DE351" t="s">
        <v>963</v>
      </c>
      <c r="DF351" s="30">
        <v>421</v>
      </c>
      <c r="DG351" s="39" t="s">
        <v>65</v>
      </c>
      <c r="DK351" s="30">
        <v>150</v>
      </c>
      <c r="DL351" s="30"/>
      <c r="DM351" s="32"/>
      <c r="DN351" s="32" t="s">
        <v>65</v>
      </c>
      <c r="DO351" s="41">
        <v>177271</v>
      </c>
    </row>
    <row r="352" spans="1:119" ht="15.75" x14ac:dyDescent="0.25">
      <c r="A352" t="s">
        <v>657</v>
      </c>
      <c r="B352" t="s">
        <v>66</v>
      </c>
      <c r="C352" s="52">
        <v>142.73728420440401</v>
      </c>
      <c r="D352" s="52">
        <v>141.889067072069</v>
      </c>
      <c r="E352" s="52">
        <v>-0.84821713233500873</v>
      </c>
      <c r="F352" s="53">
        <v>-5.9425057514779162E-3</v>
      </c>
      <c r="G352" s="45">
        <v>148.023061473333</v>
      </c>
      <c r="H352" s="45">
        <v>147.54903130475302</v>
      </c>
      <c r="I352" s="45">
        <v>-0.47403016857998637</v>
      </c>
      <c r="J352" s="46">
        <v>-3.2024075428637513E-3</v>
      </c>
      <c r="K352" s="47">
        <v>2</v>
      </c>
      <c r="L352" s="55">
        <f t="shared" si="101"/>
        <v>144.73721147333299</v>
      </c>
      <c r="M352" s="55">
        <f t="shared" si="102"/>
        <v>144.263181304753</v>
      </c>
      <c r="N352" s="55">
        <f t="shared" si="103"/>
        <v>-0.47403016857998637</v>
      </c>
      <c r="O352" s="56">
        <f t="shared" si="104"/>
        <v>-3.2751091703001598E-3</v>
      </c>
      <c r="P352" s="54"/>
      <c r="Q352" s="42">
        <f t="shared" si="105"/>
        <v>466.13724500398092</v>
      </c>
      <c r="R352" s="42">
        <f t="shared" si="106"/>
        <v>463.36722174456668</v>
      </c>
      <c r="S352" s="42">
        <f t="shared" si="107"/>
        <v>472.66840883088895</v>
      </c>
      <c r="T352" s="42">
        <f t="shared" si="108"/>
        <v>471.12036819061569</v>
      </c>
      <c r="AB352" t="s">
        <v>66</v>
      </c>
      <c r="AC352" s="2">
        <v>142.73728420440401</v>
      </c>
      <c r="AD352" s="2">
        <v>143.222563902627</v>
      </c>
      <c r="AE352" s="2">
        <v>0.4852796982229961</v>
      </c>
      <c r="AF352" s="1">
        <v>3.3998103643898764E-3</v>
      </c>
      <c r="AG352" s="2">
        <v>148.023061473333</v>
      </c>
      <c r="AH352" s="2">
        <v>148.023061473333</v>
      </c>
      <c r="AI352" s="2">
        <v>0</v>
      </c>
      <c r="AJ352" s="1">
        <v>0</v>
      </c>
      <c r="AM352" t="s">
        <v>66</v>
      </c>
      <c r="AN352" s="2">
        <v>142.73728420440401</v>
      </c>
      <c r="AO352" s="2">
        <v>141.882366685054</v>
      </c>
      <c r="AP352" s="2">
        <v>-0.85491751935001048</v>
      </c>
      <c r="AQ352" s="1">
        <v>-5.9894478454959486E-3</v>
      </c>
      <c r="AR352" s="2">
        <v>142.49731864169101</v>
      </c>
      <c r="AS352" s="2">
        <v>-0.23996556271299596</v>
      </c>
      <c r="AT352" s="1">
        <v>-1.681169457934748E-3</v>
      </c>
      <c r="AU352" s="2">
        <v>142.75631406426601</v>
      </c>
      <c r="AV352" s="2">
        <v>1.9029859862001786E-2</v>
      </c>
      <c r="AW352" s="1">
        <v>1.3332087665862035E-4</v>
      </c>
      <c r="AX352" s="2">
        <v>142.24781604750498</v>
      </c>
      <c r="AY352" s="2">
        <v>-0.48946815689902223</v>
      </c>
      <c r="AZ352" s="1">
        <v>-3.4291541949060022E-3</v>
      </c>
      <c r="BA352" s="2">
        <v>142.47306950346601</v>
      </c>
      <c r="BB352" s="2">
        <v>-0.26421470093799826</v>
      </c>
      <c r="BC352" s="1">
        <v>-1.8510559620823037E-3</v>
      </c>
      <c r="BD352" s="2">
        <v>140.61771542958002</v>
      </c>
      <c r="BE352" s="2">
        <v>-2.1195687748239891</v>
      </c>
      <c r="BF352" s="1">
        <v>-1.4849440261093269E-2</v>
      </c>
      <c r="BG352" s="1"/>
      <c r="BH352" t="s">
        <v>66</v>
      </c>
      <c r="BI352" s="2">
        <v>148.023061473333</v>
      </c>
      <c r="BJ352" s="2">
        <v>147.86505141713999</v>
      </c>
      <c r="BK352" s="2">
        <v>-0.15801005619300668</v>
      </c>
      <c r="BL352" s="1">
        <v>-1.0674691809524077E-3</v>
      </c>
      <c r="BM352" s="2">
        <v>148.023061473333</v>
      </c>
      <c r="BN352" s="2">
        <v>0</v>
      </c>
      <c r="BO352" s="1">
        <v>0</v>
      </c>
      <c r="BP352" s="2">
        <v>148.023061473333</v>
      </c>
      <c r="BQ352" s="2">
        <v>0</v>
      </c>
      <c r="BR352" s="1">
        <v>0</v>
      </c>
      <c r="BS352" s="2">
        <v>147.86505141713999</v>
      </c>
      <c r="BT352" s="2">
        <v>-0.15801005619300668</v>
      </c>
      <c r="BU352" s="1">
        <v>-1.0674691809524077E-3</v>
      </c>
      <c r="BV352" s="2">
        <v>148.023061473333</v>
      </c>
      <c r="BW352" s="2">
        <v>0</v>
      </c>
      <c r="BX352" s="1">
        <v>0</v>
      </c>
      <c r="BY352" s="2">
        <v>147.54903130475302</v>
      </c>
      <c r="BZ352" s="2">
        <v>-0.47403016857998637</v>
      </c>
      <c r="CA352" s="1">
        <v>-3.2024075428637513E-3</v>
      </c>
      <c r="CC352" t="s">
        <v>66</v>
      </c>
      <c r="CE352" s="23">
        <v>142.73728420440401</v>
      </c>
      <c r="CF352" s="23">
        <v>142.98786163310601</v>
      </c>
      <c r="CG352" s="23">
        <v>0.25057742870200173</v>
      </c>
      <c r="CH352" s="24">
        <v>1.7555148964664862E-3</v>
      </c>
      <c r="CI352" s="2">
        <v>148.023061473333</v>
      </c>
      <c r="CJ352" s="2">
        <v>147.86505141713999</v>
      </c>
      <c r="CK352" s="2">
        <v>-0.15801005619300668</v>
      </c>
      <c r="CL352" s="1">
        <v>-1.0674691809524077E-3</v>
      </c>
      <c r="CN352" s="25" t="s">
        <v>66</v>
      </c>
      <c r="CO352" s="27">
        <v>0</v>
      </c>
      <c r="CP352" s="27">
        <v>3.2858499999999999</v>
      </c>
      <c r="CQ352" s="28">
        <f t="shared" si="111"/>
        <v>-3.2579005683675586</v>
      </c>
      <c r="CR352" s="27">
        <f t="shared" si="112"/>
        <v>63.801938231502007</v>
      </c>
      <c r="CU352" s="30">
        <v>109</v>
      </c>
      <c r="CV352" s="30"/>
      <c r="CW352" s="15" t="s">
        <v>66</v>
      </c>
      <c r="CX352" s="33" t="s">
        <v>971</v>
      </c>
      <c r="CY352" s="34" t="s">
        <v>66</v>
      </c>
      <c r="CZ352" s="34" t="s">
        <v>962</v>
      </c>
      <c r="DA352" s="32"/>
      <c r="DB352" s="32"/>
      <c r="DC352" t="s">
        <v>66</v>
      </c>
      <c r="DD352">
        <v>306213</v>
      </c>
      <c r="DE352" t="s">
        <v>963</v>
      </c>
      <c r="DF352" s="30">
        <v>422</v>
      </c>
      <c r="DG352" s="39" t="s">
        <v>66</v>
      </c>
      <c r="DK352" s="30">
        <v>151</v>
      </c>
      <c r="DL352" s="30"/>
      <c r="DM352" s="32"/>
      <c r="DN352" s="32" t="s">
        <v>66</v>
      </c>
      <c r="DO352" s="41">
        <v>306691</v>
      </c>
    </row>
    <row r="353" spans="1:119" ht="15.75" x14ac:dyDescent="0.25">
      <c r="A353" t="s">
        <v>658</v>
      </c>
      <c r="B353" t="s">
        <v>70</v>
      </c>
      <c r="C353" s="52">
        <v>104.424432452556</v>
      </c>
      <c r="D353" s="52">
        <v>105.375298766049</v>
      </c>
      <c r="E353" s="52">
        <v>0.95086631349299466</v>
      </c>
      <c r="F353" s="53">
        <v>9.1057838779732836E-3</v>
      </c>
      <c r="G353" s="45">
        <v>103.239251539403</v>
      </c>
      <c r="H353" s="45">
        <v>103.217526597559</v>
      </c>
      <c r="I353" s="45">
        <v>-2.172494184399909E-2</v>
      </c>
      <c r="J353" s="46">
        <v>-2.1043296536983708E-4</v>
      </c>
      <c r="K353" s="47">
        <v>2</v>
      </c>
      <c r="L353" s="55">
        <f t="shared" si="101"/>
        <v>101.154990539403</v>
      </c>
      <c r="M353" s="55">
        <f t="shared" si="102"/>
        <v>101.133265597559</v>
      </c>
      <c r="N353" s="55">
        <f t="shared" si="103"/>
        <v>-2.172494184399909E-2</v>
      </c>
      <c r="O353" s="56">
        <f t="shared" si="104"/>
        <v>-2.1476885844338598E-4</v>
      </c>
      <c r="P353" s="54"/>
      <c r="Q353" s="42">
        <f t="shared" si="105"/>
        <v>451.89927450160337</v>
      </c>
      <c r="R353" s="42">
        <f t="shared" si="106"/>
        <v>456.0141716298279</v>
      </c>
      <c r="S353" s="42">
        <f t="shared" si="107"/>
        <v>437.75068500124638</v>
      </c>
      <c r="T353" s="42">
        <f t="shared" si="108"/>
        <v>437.65666978634584</v>
      </c>
      <c r="AB353" t="s">
        <v>70</v>
      </c>
      <c r="AC353" s="2">
        <v>104.424432452556</v>
      </c>
      <c r="AD353" s="2">
        <v>104.433948067827</v>
      </c>
      <c r="AE353" s="2">
        <v>9.5156152709989783E-3</v>
      </c>
      <c r="AF353" s="1">
        <v>9.1124414540843062E-5</v>
      </c>
      <c r="AG353" s="2">
        <v>103.239251539403</v>
      </c>
      <c r="AH353" s="2">
        <v>103.234758339698</v>
      </c>
      <c r="AI353" s="2">
        <v>-4.4931997049957317E-3</v>
      </c>
      <c r="AJ353" s="1">
        <v>-4.3522203406141764E-5</v>
      </c>
      <c r="AM353" t="s">
        <v>70</v>
      </c>
      <c r="AN353" s="2">
        <v>104.424432452556</v>
      </c>
      <c r="AO353" s="2">
        <v>104.271674367079</v>
      </c>
      <c r="AP353" s="2">
        <v>-0.15275808547700365</v>
      </c>
      <c r="AQ353" s="1">
        <v>-1.4628577037888854E-3</v>
      </c>
      <c r="AR353" s="2">
        <v>104.35492060315099</v>
      </c>
      <c r="AS353" s="2">
        <v>-6.9511849405017756E-2</v>
      </c>
      <c r="AT353" s="1">
        <v>-6.6566652815278299E-4</v>
      </c>
      <c r="AU353" s="2">
        <v>104.433134134764</v>
      </c>
      <c r="AV353" s="2">
        <v>8.7016822079988287E-3</v>
      </c>
      <c r="AW353" s="1">
        <v>8.3329944952799563E-5</v>
      </c>
      <c r="AX353" s="2">
        <v>104.37149301231899</v>
      </c>
      <c r="AY353" s="2">
        <v>-5.2939440237011581E-2</v>
      </c>
      <c r="AZ353" s="1">
        <v>-5.0696411743548608E-4</v>
      </c>
      <c r="BA353" s="2">
        <v>104.35655832632101</v>
      </c>
      <c r="BB353" s="2">
        <v>-6.7874126234997334E-2</v>
      </c>
      <c r="BC353" s="1">
        <v>-6.4998319493701946E-4</v>
      </c>
      <c r="BD353" s="2">
        <v>103.93689520305901</v>
      </c>
      <c r="BE353" s="2">
        <v>-0.48753724949699517</v>
      </c>
      <c r="BF353" s="1">
        <v>-4.6688043980368478E-3</v>
      </c>
      <c r="BG353" s="1"/>
      <c r="BH353" t="s">
        <v>70</v>
      </c>
      <c r="BI353" s="2">
        <v>103.239251539403</v>
      </c>
      <c r="BJ353" s="2">
        <v>103.111843825706</v>
      </c>
      <c r="BK353" s="2">
        <v>-0.12740771369699644</v>
      </c>
      <c r="BL353" s="1">
        <v>-1.2341014855998752E-3</v>
      </c>
      <c r="BM353" s="2">
        <v>103.210628537286</v>
      </c>
      <c r="BN353" s="2">
        <v>-2.8623002117001306E-2</v>
      </c>
      <c r="BO353" s="1">
        <v>-2.772492214947612E-4</v>
      </c>
      <c r="BP353" s="2">
        <v>103.241709746617</v>
      </c>
      <c r="BQ353" s="2">
        <v>2.4582072140049149E-3</v>
      </c>
      <c r="BR353" s="1">
        <v>2.3810781048395133E-5</v>
      </c>
      <c r="BS353" s="2">
        <v>103.118935498589</v>
      </c>
      <c r="BT353" s="2">
        <v>-0.1203160408140036</v>
      </c>
      <c r="BU353" s="1">
        <v>-1.1654098515823021E-3</v>
      </c>
      <c r="BV353" s="2">
        <v>103.205331797233</v>
      </c>
      <c r="BW353" s="2">
        <v>-3.3919742169999267E-2</v>
      </c>
      <c r="BX353" s="1">
        <v>-3.2855470825505963E-4</v>
      </c>
      <c r="BY353" s="2">
        <v>102.854925315873</v>
      </c>
      <c r="BZ353" s="2">
        <v>-0.38432622352999601</v>
      </c>
      <c r="CA353" s="1">
        <v>-3.7226754146247507E-3</v>
      </c>
      <c r="CC353" t="s">
        <v>70</v>
      </c>
      <c r="CE353" s="23">
        <v>104.424432452556</v>
      </c>
      <c r="CF353" s="23">
        <v>105.863964060039</v>
      </c>
      <c r="CG353" s="23">
        <v>1.4395316074829907</v>
      </c>
      <c r="CH353" s="24">
        <v>1.3785390771810272E-2</v>
      </c>
      <c r="CI353" s="2">
        <v>103.239251539403</v>
      </c>
      <c r="CJ353" s="2">
        <v>103.564882991698</v>
      </c>
      <c r="CK353" s="2">
        <v>0.32563145229499924</v>
      </c>
      <c r="CL353" s="1">
        <v>3.1541438691147089E-3</v>
      </c>
      <c r="CN353" s="25" t="s">
        <v>70</v>
      </c>
      <c r="CO353" s="27">
        <v>0</v>
      </c>
      <c r="CP353" s="27">
        <v>2.0842610000000001</v>
      </c>
      <c r="CQ353" s="28">
        <f t="shared" si="111"/>
        <v>-2.0744173909155239</v>
      </c>
      <c r="CR353" s="27">
        <f t="shared" si="112"/>
        <v>437.91488538278099</v>
      </c>
      <c r="CU353" s="30">
        <v>114</v>
      </c>
      <c r="CV353" s="30"/>
      <c r="CW353" s="15" t="s">
        <v>70</v>
      </c>
      <c r="CX353" s="33" t="s">
        <v>973</v>
      </c>
      <c r="CY353" s="34" t="s">
        <v>70</v>
      </c>
      <c r="CZ353" s="34" t="s">
        <v>962</v>
      </c>
      <c r="DA353" s="32"/>
      <c r="DB353" s="32"/>
      <c r="DC353" t="s">
        <v>70</v>
      </c>
      <c r="DD353">
        <v>231079</v>
      </c>
      <c r="DE353" t="s">
        <v>963</v>
      </c>
      <c r="DF353" s="30">
        <v>423</v>
      </c>
      <c r="DG353" s="39" t="s">
        <v>70</v>
      </c>
      <c r="DK353" s="30">
        <v>155</v>
      </c>
      <c r="DL353" s="30"/>
      <c r="DM353" s="32"/>
      <c r="DN353" s="32" t="s">
        <v>70</v>
      </c>
      <c r="DO353" s="41">
        <v>229552</v>
      </c>
    </row>
    <row r="354" spans="1:119" ht="15.75" x14ac:dyDescent="0.25">
      <c r="A354" t="s">
        <v>659</v>
      </c>
      <c r="B354" t="s">
        <v>71</v>
      </c>
      <c r="C354" s="52">
        <v>130.17161587735902</v>
      </c>
      <c r="D354" s="52">
        <v>132.442020271682</v>
      </c>
      <c r="E354" s="52">
        <v>2.2704043943229806</v>
      </c>
      <c r="F354" s="53">
        <v>1.7441624113063468E-2</v>
      </c>
      <c r="G354" s="45">
        <v>135.78841700878999</v>
      </c>
      <c r="H354" s="45">
        <v>135.35612023230399</v>
      </c>
      <c r="I354" s="45">
        <v>-0.43229677648599818</v>
      </c>
      <c r="J354" s="46">
        <v>-3.183605686028539E-3</v>
      </c>
      <c r="K354" s="47">
        <v>1</v>
      </c>
      <c r="L354" s="55">
        <f t="shared" si="101"/>
        <v>133.43560500878999</v>
      </c>
      <c r="M354" s="55">
        <f t="shared" si="102"/>
        <v>133.00330823230399</v>
      </c>
      <c r="N354" s="55">
        <f t="shared" si="103"/>
        <v>-0.43229677648599818</v>
      </c>
      <c r="O354" s="56">
        <f t="shared" si="104"/>
        <v>-3.2397408207316247E-3</v>
      </c>
      <c r="P354" s="54"/>
      <c r="Q354" s="42">
        <f t="shared" si="105"/>
        <v>446.15685345370201</v>
      </c>
      <c r="R354" s="42">
        <f t="shared" si="106"/>
        <v>453.93855358710863</v>
      </c>
      <c r="S354" s="42">
        <f t="shared" si="107"/>
        <v>457.3440167286692</v>
      </c>
      <c r="T354" s="42">
        <f t="shared" si="108"/>
        <v>455.86234064855597</v>
      </c>
      <c r="AB354" t="s">
        <v>71</v>
      </c>
      <c r="AC354" s="2">
        <v>130.17161587735902</v>
      </c>
      <c r="AD354" s="2">
        <v>130.54127328683501</v>
      </c>
      <c r="AE354" s="2">
        <v>0.36965740947599102</v>
      </c>
      <c r="AF354" s="1">
        <v>2.8397696916066801E-3</v>
      </c>
      <c r="AG354" s="2">
        <v>135.78841700878999</v>
      </c>
      <c r="AH354" s="2">
        <v>135.78841700878999</v>
      </c>
      <c r="AI354" s="2">
        <v>0</v>
      </c>
      <c r="AJ354" s="1">
        <v>0</v>
      </c>
      <c r="AM354" t="s">
        <v>71</v>
      </c>
      <c r="AN354" s="2">
        <v>130.17161587735902</v>
      </c>
      <c r="AO354" s="2">
        <v>130.033271180448</v>
      </c>
      <c r="AP354" s="2">
        <v>-0.13834469691101958</v>
      </c>
      <c r="AQ354" s="1">
        <v>-1.0627869676394033E-3</v>
      </c>
      <c r="AR354" s="2">
        <v>130.15759066282502</v>
      </c>
      <c r="AS354" s="2">
        <v>-1.4025214534001407E-2</v>
      </c>
      <c r="AT354" s="1">
        <v>-1.0774403036692146E-4</v>
      </c>
      <c r="AU354" s="2">
        <v>130.17841762408401</v>
      </c>
      <c r="AV354" s="2">
        <v>6.8017467249887886E-3</v>
      </c>
      <c r="AW354" s="1">
        <v>5.2252149434766516E-5</v>
      </c>
      <c r="AX354" s="2">
        <v>130.19255563497501</v>
      </c>
      <c r="AY354" s="2">
        <v>2.0939757615991539E-2</v>
      </c>
      <c r="AZ354" s="1">
        <v>1.6086270017359158E-4</v>
      </c>
      <c r="BA354" s="2">
        <v>130.12783879726001</v>
      </c>
      <c r="BB354" s="2">
        <v>-4.3777080099005161E-2</v>
      </c>
      <c r="BC354" s="1">
        <v>-3.3630280921034019E-4</v>
      </c>
      <c r="BD354" s="2">
        <v>129.89515007092899</v>
      </c>
      <c r="BE354" s="2">
        <v>-0.27646580643002494</v>
      </c>
      <c r="BF354" s="1">
        <v>-2.1238562997519888E-3</v>
      </c>
      <c r="BG354" s="1"/>
      <c r="BH354" t="s">
        <v>71</v>
      </c>
      <c r="BI354" s="2">
        <v>135.78841700878999</v>
      </c>
      <c r="BJ354" s="2">
        <v>135.644318083294</v>
      </c>
      <c r="BK354" s="2">
        <v>-0.1440989254959959</v>
      </c>
      <c r="BL354" s="1">
        <v>-1.0612018953477301E-3</v>
      </c>
      <c r="BM354" s="2">
        <v>135.78841700878999</v>
      </c>
      <c r="BN354" s="2">
        <v>0</v>
      </c>
      <c r="BO354" s="1">
        <v>0</v>
      </c>
      <c r="BP354" s="2">
        <v>135.78841700878999</v>
      </c>
      <c r="BQ354" s="2">
        <v>0</v>
      </c>
      <c r="BR354" s="1">
        <v>0</v>
      </c>
      <c r="BS354" s="2">
        <v>135.644318083294</v>
      </c>
      <c r="BT354" s="2">
        <v>-0.1440989254959959</v>
      </c>
      <c r="BU354" s="1">
        <v>-1.0612018953477301E-3</v>
      </c>
      <c r="BV354" s="2">
        <v>135.78841700878999</v>
      </c>
      <c r="BW354" s="2">
        <v>0</v>
      </c>
      <c r="BX354" s="1">
        <v>0</v>
      </c>
      <c r="BY354" s="2">
        <v>135.35612023230399</v>
      </c>
      <c r="BZ354" s="2">
        <v>-0.43229677648599818</v>
      </c>
      <c r="CA354" s="1">
        <v>-3.183605686028539E-3</v>
      </c>
      <c r="CC354" t="s">
        <v>71</v>
      </c>
      <c r="CE354" s="23">
        <v>130.17161587735902</v>
      </c>
      <c r="CF354" s="23">
        <v>132.30711659263801</v>
      </c>
      <c r="CG354" s="23">
        <v>2.1355007152789938</v>
      </c>
      <c r="CH354" s="24">
        <v>1.6405271616901126E-2</v>
      </c>
      <c r="CI354" s="2">
        <v>135.78841700878999</v>
      </c>
      <c r="CJ354" s="2">
        <v>135.644318083294</v>
      </c>
      <c r="CK354" s="2">
        <v>-0.1440989254959959</v>
      </c>
      <c r="CL354" s="1">
        <v>-1.0612018953477301E-3</v>
      </c>
      <c r="CN354" s="25" t="s">
        <v>71</v>
      </c>
      <c r="CO354" s="27">
        <v>0</v>
      </c>
      <c r="CP354" s="27">
        <v>2.3528120000000001</v>
      </c>
      <c r="CQ354" s="28">
        <f t="shared" si="111"/>
        <v>-2.3528120000000001</v>
      </c>
      <c r="CR354" s="27">
        <f t="shared" si="112"/>
        <v>-2.3528120000000001</v>
      </c>
      <c r="CU354" s="30">
        <v>115</v>
      </c>
      <c r="CV354" s="30"/>
      <c r="CW354" s="15" t="s">
        <v>71</v>
      </c>
      <c r="CX354" s="33" t="s">
        <v>973</v>
      </c>
      <c r="CY354" s="34" t="s">
        <v>71</v>
      </c>
      <c r="CZ354" s="34" t="s">
        <v>962</v>
      </c>
      <c r="DA354" s="32"/>
      <c r="DB354" s="32"/>
      <c r="DC354" t="s">
        <v>71</v>
      </c>
      <c r="DD354">
        <v>291762</v>
      </c>
      <c r="DE354" t="s">
        <v>963</v>
      </c>
      <c r="DF354" s="30">
        <v>424</v>
      </c>
      <c r="DG354" s="39" t="s">
        <v>71</v>
      </c>
      <c r="DK354" s="30">
        <v>156</v>
      </c>
      <c r="DL354" s="30"/>
      <c r="DM354" s="32"/>
      <c r="DN354" s="32" t="s">
        <v>71</v>
      </c>
      <c r="DO354" s="41">
        <v>291044</v>
      </c>
    </row>
    <row r="355" spans="1:119" ht="15.75" x14ac:dyDescent="0.25">
      <c r="A355" t="s">
        <v>660</v>
      </c>
      <c r="B355" t="s">
        <v>72</v>
      </c>
      <c r="C355" s="52">
        <v>114.989594453403</v>
      </c>
      <c r="D355" s="52">
        <v>116.547653762951</v>
      </c>
      <c r="E355" s="52">
        <v>1.5580593095479998</v>
      </c>
      <c r="F355" s="53">
        <v>1.3549567827890453E-2</v>
      </c>
      <c r="G355" s="45">
        <v>115.309314293432</v>
      </c>
      <c r="H355" s="45">
        <v>115.44096810467801</v>
      </c>
      <c r="I355" s="45">
        <v>0.13165381124601083</v>
      </c>
      <c r="J355" s="46">
        <v>1.1417448109264303E-3</v>
      </c>
      <c r="K355" s="47">
        <v>2</v>
      </c>
      <c r="L355" s="55">
        <f t="shared" si="101"/>
        <v>112.99342629343199</v>
      </c>
      <c r="M355" s="55">
        <f t="shared" si="102"/>
        <v>113.12508010467801</v>
      </c>
      <c r="N355" s="55">
        <f t="shared" si="103"/>
        <v>0.13165381124601083</v>
      </c>
      <c r="O355" s="56">
        <f t="shared" si="104"/>
        <v>1.1651457572772401E-3</v>
      </c>
      <c r="P355" s="54"/>
      <c r="Q355" s="42">
        <f t="shared" si="105"/>
        <v>447.91484350154252</v>
      </c>
      <c r="R355" s="42">
        <f t="shared" si="106"/>
        <v>453.9838960546856</v>
      </c>
      <c r="S355" s="42">
        <f t="shared" si="107"/>
        <v>440.1392412548671</v>
      </c>
      <c r="T355" s="42">
        <f t="shared" si="108"/>
        <v>440.65206762442642</v>
      </c>
      <c r="AB355" t="s">
        <v>72</v>
      </c>
      <c r="AC355" s="2">
        <v>114.989594453403</v>
      </c>
      <c r="AD355" s="2">
        <v>115.297382854833</v>
      </c>
      <c r="AE355" s="2">
        <v>0.30778840143000252</v>
      </c>
      <c r="AF355" s="1">
        <v>2.6766630745421664E-3</v>
      </c>
      <c r="AG355" s="2">
        <v>115.309314293432</v>
      </c>
      <c r="AH355" s="2">
        <v>115.391435609258</v>
      </c>
      <c r="AI355" s="2">
        <v>8.2121315826000796E-2</v>
      </c>
      <c r="AJ355" s="1">
        <v>7.12182847753509E-4</v>
      </c>
      <c r="AM355" t="s">
        <v>72</v>
      </c>
      <c r="AN355" s="2">
        <v>114.989594453403</v>
      </c>
      <c r="AO355" s="2">
        <v>114.67176378092701</v>
      </c>
      <c r="AP355" s="2">
        <v>-0.31783067247599206</v>
      </c>
      <c r="AQ355" s="1">
        <v>-2.7639950726566476E-3</v>
      </c>
      <c r="AR355" s="2">
        <v>114.929063980332</v>
      </c>
      <c r="AS355" s="2">
        <v>-6.0530473070997459E-2</v>
      </c>
      <c r="AT355" s="1">
        <v>-5.2639956996740345E-4</v>
      </c>
      <c r="AU355" s="2">
        <v>114.995920814576</v>
      </c>
      <c r="AV355" s="2">
        <v>6.3263611729951208E-3</v>
      </c>
      <c r="AW355" s="1">
        <v>5.5016814374093121E-5</v>
      </c>
      <c r="AX355" s="2">
        <v>114.854968038032</v>
      </c>
      <c r="AY355" s="2">
        <v>-0.13462641537100239</v>
      </c>
      <c r="AZ355" s="1">
        <v>-1.1707704163228159E-3</v>
      </c>
      <c r="BA355" s="2">
        <v>114.89423642619001</v>
      </c>
      <c r="BB355" s="2">
        <v>-9.5358027212995466E-2</v>
      </c>
      <c r="BC355" s="1">
        <v>-8.2927527196069212E-4</v>
      </c>
      <c r="BD355" s="2">
        <v>114.198280428625</v>
      </c>
      <c r="BE355" s="2">
        <v>-0.7913140247780035</v>
      </c>
      <c r="BF355" s="1">
        <v>-6.8816141890009541E-3</v>
      </c>
      <c r="BG355" s="1"/>
      <c r="BH355" t="s">
        <v>72</v>
      </c>
      <c r="BI355" s="2">
        <v>115.309314293432</v>
      </c>
      <c r="BJ355" s="2">
        <v>115.12816320611</v>
      </c>
      <c r="BK355" s="2">
        <v>-0.18115108732199303</v>
      </c>
      <c r="BL355" s="1">
        <v>-1.5710013404555592E-3</v>
      </c>
      <c r="BM355" s="2">
        <v>115.286762420355</v>
      </c>
      <c r="BN355" s="2">
        <v>-2.2551873076992024E-2</v>
      </c>
      <c r="BO355" s="1">
        <v>-1.9557720219897775E-4</v>
      </c>
      <c r="BP355" s="2">
        <v>115.31110158202701</v>
      </c>
      <c r="BQ355" s="2">
        <v>1.787288595011205E-3</v>
      </c>
      <c r="BR355" s="1">
        <v>1.5499949903986278E-5</v>
      </c>
      <c r="BS355" s="2">
        <v>115.16709156713</v>
      </c>
      <c r="BT355" s="2">
        <v>-0.14222272630199484</v>
      </c>
      <c r="BU355" s="1">
        <v>-1.2334018910222227E-3</v>
      </c>
      <c r="BV355" s="2">
        <v>115.27354439711199</v>
      </c>
      <c r="BW355" s="2">
        <v>-3.5769896320005046E-2</v>
      </c>
      <c r="BX355" s="1">
        <v>-3.1020821292007715E-4</v>
      </c>
      <c r="BY355" s="2">
        <v>114.815664910439</v>
      </c>
      <c r="BZ355" s="2">
        <v>-0.49364938299299865</v>
      </c>
      <c r="CA355" s="1">
        <v>-4.2810885314675477E-3</v>
      </c>
      <c r="CC355" t="s">
        <v>72</v>
      </c>
      <c r="CE355" s="23">
        <v>114.989594453403</v>
      </c>
      <c r="CF355" s="23">
        <v>116.938642147331</v>
      </c>
      <c r="CG355" s="23">
        <v>1.9490476939279944</v>
      </c>
      <c r="CH355" s="24">
        <v>1.6949774483445135E-2</v>
      </c>
      <c r="CI355" s="2">
        <v>115.309314293432</v>
      </c>
      <c r="CJ355" s="2">
        <v>115.76987961502901</v>
      </c>
      <c r="CK355" s="2">
        <v>0.46056532159701646</v>
      </c>
      <c r="CL355" s="1">
        <v>3.9941727554202461E-3</v>
      </c>
      <c r="CN355" s="25" t="s">
        <v>72</v>
      </c>
      <c r="CO355" s="27">
        <v>0</v>
      </c>
      <c r="CP355" s="27">
        <v>2.3158880000000002</v>
      </c>
      <c r="CQ355" s="28">
        <f t="shared" si="111"/>
        <v>-2.2969888624589405</v>
      </c>
      <c r="CR355" s="27">
        <f t="shared" si="112"/>
        <v>38.846185929714999</v>
      </c>
      <c r="CU355" s="30">
        <v>116</v>
      </c>
      <c r="CV355" s="30"/>
      <c r="CW355" s="15" t="s">
        <v>72</v>
      </c>
      <c r="CX355" s="33" t="s">
        <v>971</v>
      </c>
      <c r="CY355" s="34" t="s">
        <v>72</v>
      </c>
      <c r="CZ355" s="34" t="s">
        <v>962</v>
      </c>
      <c r="DA355" s="32"/>
      <c r="DB355" s="32"/>
      <c r="DC355" t="s">
        <v>72</v>
      </c>
      <c r="DD355">
        <v>256722</v>
      </c>
      <c r="DE355" t="s">
        <v>963</v>
      </c>
      <c r="DF355" s="30">
        <v>425</v>
      </c>
      <c r="DG355" s="39" t="s">
        <v>72</v>
      </c>
      <c r="DK355" s="30">
        <v>157</v>
      </c>
      <c r="DL355" s="30"/>
      <c r="DM355" s="32"/>
      <c r="DN355" s="32" t="s">
        <v>72</v>
      </c>
      <c r="DO355" s="41">
        <v>255673</v>
      </c>
    </row>
    <row r="356" spans="1:119" ht="15.75" x14ac:dyDescent="0.25">
      <c r="B356" t="s">
        <v>73</v>
      </c>
      <c r="C356" s="52">
        <v>266.02271116287403</v>
      </c>
      <c r="D356" s="52">
        <v>268.65265754500996</v>
      </c>
      <c r="E356" s="52">
        <v>2.6299463821359268</v>
      </c>
      <c r="F356" s="53">
        <v>9.8861723897164782E-3</v>
      </c>
      <c r="G356" s="45">
        <v>265.73180002158801</v>
      </c>
      <c r="H356" s="45">
        <v>265.76435968680698</v>
      </c>
      <c r="I356" s="45">
        <v>3.2559665218968803E-2</v>
      </c>
      <c r="J356" s="46">
        <v>1.2252829814242655E-4</v>
      </c>
      <c r="K356" s="47">
        <v>2</v>
      </c>
      <c r="L356" s="55">
        <f t="shared" si="101"/>
        <v>260.81273002158804</v>
      </c>
      <c r="M356" s="55">
        <f t="shared" si="102"/>
        <v>260.84528968680701</v>
      </c>
      <c r="N356" s="55">
        <f t="shared" si="103"/>
        <v>3.2559665218968803E-2</v>
      </c>
      <c r="O356" s="56">
        <f t="shared" si="104"/>
        <v>1.248392485147246E-4</v>
      </c>
      <c r="P356" s="54"/>
      <c r="Q356" s="42">
        <f t="shared" si="105"/>
        <v>472.90320206863981</v>
      </c>
      <c r="R356" s="42">
        <f t="shared" si="106"/>
        <v>477.57840464793935</v>
      </c>
      <c r="S356" s="42">
        <f t="shared" si="107"/>
        <v>463.64152379440077</v>
      </c>
      <c r="T356" s="42">
        <f t="shared" si="108"/>
        <v>463.69940445381144</v>
      </c>
      <c r="AB356" t="s">
        <v>73</v>
      </c>
      <c r="AC356" s="2">
        <v>266.02271116287403</v>
      </c>
      <c r="AD356" s="2">
        <v>265.47715089042299</v>
      </c>
      <c r="AE356" s="2">
        <v>-0.54556027245104133</v>
      </c>
      <c r="AF356" s="1">
        <v>-2.0508033696304173E-3</v>
      </c>
      <c r="AG356" s="2">
        <v>265.73180002158801</v>
      </c>
      <c r="AH356" s="2">
        <v>265.56706046990502</v>
      </c>
      <c r="AI356" s="2">
        <v>-0.16473955168299881</v>
      </c>
      <c r="AJ356" s="1">
        <v>-6.1994669689369273E-4</v>
      </c>
      <c r="AM356" t="s">
        <v>73</v>
      </c>
      <c r="AN356" s="2">
        <v>266.02271116287403</v>
      </c>
      <c r="AO356" s="2">
        <v>264.12727527569098</v>
      </c>
      <c r="AP356" s="2">
        <v>-1.895435887183055</v>
      </c>
      <c r="AQ356" s="1">
        <v>-7.1250904815512639E-3</v>
      </c>
      <c r="AR356" s="2">
        <v>265.70062705820499</v>
      </c>
      <c r="AS356" s="2">
        <v>-0.32208410466904525</v>
      </c>
      <c r="AT356" s="1">
        <v>-1.2107391254720628E-3</v>
      </c>
      <c r="AU356" s="2">
        <v>266.03975911724598</v>
      </c>
      <c r="AV356" s="2">
        <v>1.7047954371946616E-2</v>
      </c>
      <c r="AW356" s="1">
        <v>6.4084582468257388E-5</v>
      </c>
      <c r="AX356" s="2">
        <v>265.04462543662999</v>
      </c>
      <c r="AY356" s="2">
        <v>-0.97808572624404633</v>
      </c>
      <c r="AZ356" s="1">
        <v>-3.6767000906370259E-3</v>
      </c>
      <c r="BA356" s="2">
        <v>265.57382093637602</v>
      </c>
      <c r="BB356" s="2">
        <v>-0.44889022649800836</v>
      </c>
      <c r="BC356" s="1">
        <v>-1.6874131706114844E-3</v>
      </c>
      <c r="BD356" s="2">
        <v>261.93803415937202</v>
      </c>
      <c r="BE356" s="2">
        <v>-4.0846770035020086</v>
      </c>
      <c r="BF356" s="1">
        <v>-1.5354617602559279E-2</v>
      </c>
      <c r="BG356" s="1"/>
      <c r="BH356" t="s">
        <v>73</v>
      </c>
      <c r="BI356" s="2">
        <v>265.73180002158801</v>
      </c>
      <c r="BJ356" s="2">
        <v>264.985950391144</v>
      </c>
      <c r="BK356" s="2">
        <v>-0.7458496304440132</v>
      </c>
      <c r="BL356" s="1">
        <v>-2.8067759687904138E-3</v>
      </c>
      <c r="BM356" s="2">
        <v>265.62689323087397</v>
      </c>
      <c r="BN356" s="2">
        <v>-0.10490679071403974</v>
      </c>
      <c r="BO356" s="1">
        <v>-3.9478448083939192E-4</v>
      </c>
      <c r="BP356" s="2">
        <v>265.73661636193901</v>
      </c>
      <c r="BQ356" s="2">
        <v>4.8163403509988711E-3</v>
      </c>
      <c r="BR356" s="1">
        <v>1.8124817393355226E-5</v>
      </c>
      <c r="BS356" s="2">
        <v>265.21410217712099</v>
      </c>
      <c r="BT356" s="2">
        <v>-0.51769784446702261</v>
      </c>
      <c r="BU356" s="1">
        <v>-1.9481968075516927E-3</v>
      </c>
      <c r="BV356" s="2">
        <v>265.58257535778097</v>
      </c>
      <c r="BW356" s="2">
        <v>-0.14922466380704691</v>
      </c>
      <c r="BX356" s="1">
        <v>-5.6156118234597407E-4</v>
      </c>
      <c r="BY356" s="2">
        <v>263.95859447339899</v>
      </c>
      <c r="BZ356" s="2">
        <v>-1.7732055481890256</v>
      </c>
      <c r="CA356" s="1">
        <v>-6.6729143747378773E-3</v>
      </c>
      <c r="CC356" t="s">
        <v>73</v>
      </c>
      <c r="CE356" s="23">
        <v>266.02271116287403</v>
      </c>
      <c r="CF356" s="23">
        <v>271.93423332841803</v>
      </c>
      <c r="CG356" s="23">
        <v>5.9115221655439996</v>
      </c>
      <c r="CH356" s="24">
        <v>2.2221870229435538E-2</v>
      </c>
      <c r="CI356" s="2">
        <v>265.73180002158801</v>
      </c>
      <c r="CJ356" s="2">
        <v>267.19320663175898</v>
      </c>
      <c r="CK356" s="2">
        <v>1.4614066101709682</v>
      </c>
      <c r="CL356" s="1">
        <v>5.4995548521187291E-3</v>
      </c>
      <c r="CN356" s="25" t="s">
        <v>73</v>
      </c>
      <c r="CO356" s="27">
        <v>0</v>
      </c>
      <c r="CP356" s="27">
        <v>4.9190699999999996</v>
      </c>
      <c r="CQ356" s="28">
        <f t="shared" si="111"/>
        <v>-4.9190699999999996</v>
      </c>
      <c r="CR356" s="27">
        <f t="shared" si="112"/>
        <v>-4.9190699999999996</v>
      </c>
      <c r="CU356" s="30">
        <v>117</v>
      </c>
      <c r="CV356" s="30"/>
      <c r="CW356" s="15" t="s">
        <v>73</v>
      </c>
      <c r="CX356" s="33" t="s">
        <v>971</v>
      </c>
      <c r="CY356" s="34" t="s">
        <v>73</v>
      </c>
      <c r="CZ356" s="34" t="s">
        <v>962</v>
      </c>
      <c r="DA356" s="32"/>
      <c r="DB356" s="32"/>
      <c r="DC356" t="s">
        <v>73</v>
      </c>
      <c r="DD356">
        <v>562531</v>
      </c>
      <c r="DE356" t="s">
        <v>963</v>
      </c>
      <c r="DF356" s="30">
        <v>426</v>
      </c>
      <c r="DG356" s="39" t="s">
        <v>73</v>
      </c>
      <c r="DK356" s="30">
        <v>158</v>
      </c>
      <c r="DL356" s="30"/>
      <c r="DM356" s="32"/>
      <c r="DN356" s="32" t="s">
        <v>73</v>
      </c>
      <c r="DO356" s="41">
        <v>557263</v>
      </c>
    </row>
    <row r="357" spans="1:119" ht="15.75" x14ac:dyDescent="0.25">
      <c r="B357" t="s">
        <v>77</v>
      </c>
      <c r="C357" s="52">
        <v>99.500946371905997</v>
      </c>
      <c r="D357" s="52">
        <v>99.798766424169003</v>
      </c>
      <c r="E357" s="52">
        <v>0.29782005226300612</v>
      </c>
      <c r="F357" s="53">
        <v>2.9931378858432181E-3</v>
      </c>
      <c r="G357" s="45">
        <v>99.551549719625001</v>
      </c>
      <c r="H357" s="45">
        <v>99.375077566484009</v>
      </c>
      <c r="I357" s="45">
        <v>-0.17647215314099185</v>
      </c>
      <c r="J357" s="46">
        <v>-1.7726710798375766E-3</v>
      </c>
      <c r="K357" s="47">
        <v>2</v>
      </c>
      <c r="L357" s="55">
        <f t="shared" si="101"/>
        <v>97.414105719624999</v>
      </c>
      <c r="M357" s="55">
        <f t="shared" si="102"/>
        <v>97.237633566484007</v>
      </c>
      <c r="N357" s="55">
        <f t="shared" si="103"/>
        <v>-0.17647215314099185</v>
      </c>
      <c r="O357" s="56">
        <f t="shared" si="104"/>
        <v>-1.8115667319157031E-3</v>
      </c>
      <c r="P357" s="54"/>
      <c r="Q357" s="42">
        <f t="shared" si="105"/>
        <v>519.71202676311805</v>
      </c>
      <c r="R357" s="42">
        <f t="shared" si="106"/>
        <v>521.26759652015107</v>
      </c>
      <c r="S357" s="42">
        <f t="shared" si="107"/>
        <v>508.81206827553876</v>
      </c>
      <c r="T357" s="42">
        <f t="shared" si="108"/>
        <v>507.89032125985358</v>
      </c>
      <c r="AB357" t="s">
        <v>77</v>
      </c>
      <c r="AC357" s="2">
        <v>99.500946371905997</v>
      </c>
      <c r="AD357" s="2">
        <v>99.522994923240006</v>
      </c>
      <c r="AE357" s="2">
        <v>2.2048551334009403E-2</v>
      </c>
      <c r="AF357" s="1">
        <v>2.2159137312722878E-4</v>
      </c>
      <c r="AG357" s="2">
        <v>99.551549719625001</v>
      </c>
      <c r="AH357" s="2">
        <v>99.553171165543006</v>
      </c>
      <c r="AI357" s="2">
        <v>1.6214459180048379E-3</v>
      </c>
      <c r="AJ357" s="1">
        <v>1.6287500521804492E-5</v>
      </c>
      <c r="AM357" t="s">
        <v>77</v>
      </c>
      <c r="AN357" s="2">
        <v>99.500946371905997</v>
      </c>
      <c r="AO357" s="2">
        <v>98.873104412648999</v>
      </c>
      <c r="AP357" s="2">
        <v>-0.62784195925699748</v>
      </c>
      <c r="AQ357" s="1">
        <v>-6.309909424482299E-3</v>
      </c>
      <c r="AR357" s="2">
        <v>99.376476439281006</v>
      </c>
      <c r="AS357" s="2">
        <v>-0.12446993262499007</v>
      </c>
      <c r="AT357" s="1">
        <v>-1.250942198677761E-3</v>
      </c>
      <c r="AU357" s="2">
        <v>99.522068390442996</v>
      </c>
      <c r="AV357" s="2">
        <v>2.1122018536999576E-2</v>
      </c>
      <c r="AW357" s="1">
        <v>2.1227957428717842E-4</v>
      </c>
      <c r="AX357" s="2">
        <v>99.27180813058699</v>
      </c>
      <c r="AY357" s="2">
        <v>-0.2291382413190064</v>
      </c>
      <c r="AZ357" s="1">
        <v>-2.3028749944000873E-3</v>
      </c>
      <c r="BA357" s="2">
        <v>99.357691900145994</v>
      </c>
      <c r="BB357" s="2">
        <v>-0.14325447176000239</v>
      </c>
      <c r="BC357" s="1">
        <v>-1.4397297411077707E-3</v>
      </c>
      <c r="BD357" s="2">
        <v>98.220397781000997</v>
      </c>
      <c r="BE357" s="2">
        <v>-1.2805485909049992</v>
      </c>
      <c r="BF357" s="1">
        <v>-1.2869712677090285E-2</v>
      </c>
      <c r="BG357" s="1"/>
      <c r="BH357" t="s">
        <v>77</v>
      </c>
      <c r="BI357" s="2">
        <v>99.551549719625001</v>
      </c>
      <c r="BJ357" s="2">
        <v>99.29528629179201</v>
      </c>
      <c r="BK357" s="2">
        <v>-0.25626342783299094</v>
      </c>
      <c r="BL357" s="1">
        <v>-2.5741781876296868E-3</v>
      </c>
      <c r="BM357" s="2">
        <v>99.510803519991001</v>
      </c>
      <c r="BN357" s="2">
        <v>-4.0746199634000391E-2</v>
      </c>
      <c r="BO357" s="1">
        <v>-4.0929749209085318E-4</v>
      </c>
      <c r="BP357" s="2">
        <v>99.557518253704998</v>
      </c>
      <c r="BQ357" s="2">
        <v>5.9685340799973119E-3</v>
      </c>
      <c r="BR357" s="1">
        <v>5.9954205603096813E-5</v>
      </c>
      <c r="BS357" s="2">
        <v>99.394760048354001</v>
      </c>
      <c r="BT357" s="2">
        <v>-0.15678967127099952</v>
      </c>
      <c r="BU357" s="1">
        <v>-1.5749596235576325E-3</v>
      </c>
      <c r="BV357" s="2">
        <v>99.501986534688001</v>
      </c>
      <c r="BW357" s="2">
        <v>-4.956318493699996E-2</v>
      </c>
      <c r="BX357" s="1">
        <v>-4.9786452422477328E-4</v>
      </c>
      <c r="BY357" s="2">
        <v>98.957451223915996</v>
      </c>
      <c r="BZ357" s="2">
        <v>-0.59409849570900519</v>
      </c>
      <c r="CA357" s="1">
        <v>-5.9677473367537957E-3</v>
      </c>
      <c r="CC357" t="s">
        <v>77</v>
      </c>
      <c r="CE357" s="23">
        <v>99.500946371905997</v>
      </c>
      <c r="CF357" s="23">
        <v>100.614595142768</v>
      </c>
      <c r="CG357" s="23">
        <v>1.1136487708619995</v>
      </c>
      <c r="CH357" s="24">
        <v>1.1192343504950193E-2</v>
      </c>
      <c r="CI357" s="2">
        <v>99.551549719625001</v>
      </c>
      <c r="CJ357" s="2">
        <v>99.788612513757002</v>
      </c>
      <c r="CK357" s="2">
        <v>0.23706279413200093</v>
      </c>
      <c r="CL357" s="1">
        <v>2.3813069188742902E-3</v>
      </c>
      <c r="CN357" s="25" t="s">
        <v>77</v>
      </c>
      <c r="CO357" s="27">
        <v>0</v>
      </c>
      <c r="CP357" s="27">
        <v>2.1374439999999999</v>
      </c>
      <c r="CQ357" s="28">
        <f t="shared" si="111"/>
        <v>-2.0919157602260658</v>
      </c>
      <c r="CR357" s="27">
        <f t="shared" si="112"/>
        <v>30.585409317189001</v>
      </c>
      <c r="CU357" s="30">
        <v>122</v>
      </c>
      <c r="CV357" s="30"/>
      <c r="CW357" s="15" t="s">
        <v>77</v>
      </c>
      <c r="CX357" s="33" t="s">
        <v>961</v>
      </c>
      <c r="CY357" s="34" t="s">
        <v>77</v>
      </c>
      <c r="CZ357" s="34" t="s">
        <v>962</v>
      </c>
      <c r="DA357" s="32"/>
      <c r="DB357" s="32"/>
      <c r="DC357" t="s">
        <v>77</v>
      </c>
      <c r="DD357">
        <v>191454</v>
      </c>
      <c r="DE357" t="s">
        <v>963</v>
      </c>
      <c r="DF357" s="30">
        <v>427</v>
      </c>
      <c r="DG357" s="39" t="s">
        <v>77</v>
      </c>
      <c r="DK357" s="30">
        <v>162</v>
      </c>
      <c r="DL357" s="30"/>
      <c r="DM357" s="32"/>
      <c r="DN357" s="32" t="s">
        <v>77</v>
      </c>
      <c r="DO357" s="41">
        <v>190958</v>
      </c>
    </row>
    <row r="358" spans="1:119" ht="15.75" x14ac:dyDescent="0.25">
      <c r="A358" t="s">
        <v>661</v>
      </c>
      <c r="B358" t="s">
        <v>78</v>
      </c>
      <c r="C358" s="52">
        <v>147.47882558153998</v>
      </c>
      <c r="D358" s="52">
        <v>149.075117027706</v>
      </c>
      <c r="E358" s="52">
        <v>1.5962914461660205</v>
      </c>
      <c r="F358" s="53">
        <v>1.0823868713840839E-2</v>
      </c>
      <c r="G358" s="45">
        <v>160.740561167512</v>
      </c>
      <c r="H358" s="45">
        <v>160.22838814321199</v>
      </c>
      <c r="I358" s="45">
        <v>-0.51217302430001155</v>
      </c>
      <c r="J358" s="46">
        <v>-3.1863334343237887E-3</v>
      </c>
      <c r="K358" s="47">
        <v>1</v>
      </c>
      <c r="L358" s="55">
        <f t="shared" si="101"/>
        <v>158.090740167512</v>
      </c>
      <c r="M358" s="55">
        <f t="shared" si="102"/>
        <v>157.57856714321198</v>
      </c>
      <c r="N358" s="55">
        <f t="shared" si="103"/>
        <v>-0.51217302430001155</v>
      </c>
      <c r="O358" s="56">
        <f t="shared" si="104"/>
        <v>-3.2397408207293869E-3</v>
      </c>
      <c r="P358" s="54"/>
      <c r="Q358" s="42">
        <f t="shared" si="105"/>
        <v>512.37458250776479</v>
      </c>
      <c r="R358" s="42">
        <f t="shared" si="106"/>
        <v>517.92045772113784</v>
      </c>
      <c r="S358" s="42">
        <f t="shared" si="107"/>
        <v>549.24275856053134</v>
      </c>
      <c r="T358" s="42">
        <f t="shared" si="108"/>
        <v>547.46335437513289</v>
      </c>
      <c r="AB358" t="s">
        <v>78</v>
      </c>
      <c r="AC358" s="2">
        <v>147.47882558153998</v>
      </c>
      <c r="AD358" s="2">
        <v>147.46763094242002</v>
      </c>
      <c r="AE358" s="2">
        <v>-1.1194639119963767E-2</v>
      </c>
      <c r="AF358" s="1">
        <v>-7.5906755263482426E-5</v>
      </c>
      <c r="AG358" s="2">
        <v>160.740561167512</v>
      </c>
      <c r="AH358" s="2">
        <v>160.740561167512</v>
      </c>
      <c r="AI358" s="2">
        <v>0</v>
      </c>
      <c r="AJ358" s="1">
        <v>0</v>
      </c>
      <c r="AM358" t="s">
        <v>78</v>
      </c>
      <c r="AN358" s="2">
        <v>147.47882558153998</v>
      </c>
      <c r="AO358" s="2">
        <v>146.30006597973099</v>
      </c>
      <c r="AP358" s="2">
        <v>-1.1787596018089914</v>
      </c>
      <c r="AQ358" s="1">
        <v>-7.9927379212635773E-3</v>
      </c>
      <c r="AR358" s="2">
        <v>147.29789497602002</v>
      </c>
      <c r="AS358" s="2">
        <v>-0.18093060551996132</v>
      </c>
      <c r="AT358" s="1">
        <v>-1.2268242902431176E-3</v>
      </c>
      <c r="AU358" s="2">
        <v>147.506181135128</v>
      </c>
      <c r="AV358" s="2">
        <v>2.735555358802344E-2</v>
      </c>
      <c r="AW358" s="1">
        <v>1.8548800805915527E-4</v>
      </c>
      <c r="AX358" s="2">
        <v>146.91821398195799</v>
      </c>
      <c r="AY358" s="2">
        <v>-0.56061159958198914</v>
      </c>
      <c r="AZ358" s="1">
        <v>-3.801302304730051E-3</v>
      </c>
      <c r="BA358" s="2">
        <v>147.19465924168901</v>
      </c>
      <c r="BB358" s="2">
        <v>-0.28416633985096951</v>
      </c>
      <c r="BC358" s="1">
        <v>-1.9268280631503673E-3</v>
      </c>
      <c r="BD358" s="2">
        <v>145.003979048952</v>
      </c>
      <c r="BE358" s="2">
        <v>-2.4748465325879749</v>
      </c>
      <c r="BF358" s="1">
        <v>-1.6781029566984518E-2</v>
      </c>
      <c r="BG358" s="1"/>
      <c r="BH358" t="s">
        <v>78</v>
      </c>
      <c r="BI358" s="2">
        <v>160.740561167512</v>
      </c>
      <c r="BJ358" s="2">
        <v>160.56983682607901</v>
      </c>
      <c r="BK358" s="2">
        <v>-0.17072434143298665</v>
      </c>
      <c r="BL358" s="1">
        <v>-1.0621111447724155E-3</v>
      </c>
      <c r="BM358" s="2">
        <v>160.740561167512</v>
      </c>
      <c r="BN358" s="2">
        <v>0</v>
      </c>
      <c r="BO358" s="1">
        <v>0</v>
      </c>
      <c r="BP358" s="2">
        <v>160.740561167512</v>
      </c>
      <c r="BQ358" s="2">
        <v>0</v>
      </c>
      <c r="BR358" s="1">
        <v>0</v>
      </c>
      <c r="BS358" s="2">
        <v>160.56983682607901</v>
      </c>
      <c r="BT358" s="2">
        <v>-0.17072434143298665</v>
      </c>
      <c r="BU358" s="1">
        <v>-1.0621111447724155E-3</v>
      </c>
      <c r="BV358" s="2">
        <v>160.740561167512</v>
      </c>
      <c r="BW358" s="2">
        <v>0</v>
      </c>
      <c r="BX358" s="1">
        <v>0</v>
      </c>
      <c r="BY358" s="2">
        <v>160.22838814321199</v>
      </c>
      <c r="BZ358" s="2">
        <v>-0.51217302430001155</v>
      </c>
      <c r="CA358" s="1">
        <v>-3.1863334343237887E-3</v>
      </c>
      <c r="CC358" t="s">
        <v>78</v>
      </c>
      <c r="CE358" s="23">
        <v>147.47882558153998</v>
      </c>
      <c r="CF358" s="23">
        <v>150.71567924707699</v>
      </c>
      <c r="CG358" s="23">
        <v>3.2368536655370121</v>
      </c>
      <c r="CH358" s="24">
        <v>2.1947921355987332E-2</v>
      </c>
      <c r="CI358" s="2">
        <v>160.740561167512</v>
      </c>
      <c r="CJ358" s="2">
        <v>160.56983682607901</v>
      </c>
      <c r="CK358" s="2">
        <v>-0.17072434143298665</v>
      </c>
      <c r="CL358" s="1">
        <v>-1.0621111447724155E-3</v>
      </c>
      <c r="CN358" s="25" t="s">
        <v>78</v>
      </c>
      <c r="CO358" s="27">
        <v>0</v>
      </c>
      <c r="CP358" s="27">
        <v>2.6498210000000002</v>
      </c>
      <c r="CQ358" s="28">
        <f t="shared" si="111"/>
        <v>-2.6105429931732838</v>
      </c>
      <c r="CR358" s="27">
        <f t="shared" si="112"/>
        <v>29.043782481863001</v>
      </c>
      <c r="CU358" s="30">
        <v>123</v>
      </c>
      <c r="CV358" s="30"/>
      <c r="CW358" s="15" t="s">
        <v>78</v>
      </c>
      <c r="CX358" s="33" t="s">
        <v>961</v>
      </c>
      <c r="CY358" s="34" t="s">
        <v>78</v>
      </c>
      <c r="CZ358" s="34" t="s">
        <v>962</v>
      </c>
      <c r="DA358" s="32"/>
      <c r="DB358" s="32"/>
      <c r="DC358" t="s">
        <v>78</v>
      </c>
      <c r="DD358">
        <v>287834</v>
      </c>
      <c r="DE358" t="s">
        <v>963</v>
      </c>
      <c r="DF358" s="30">
        <v>428</v>
      </c>
      <c r="DG358" s="39" t="s">
        <v>78</v>
      </c>
      <c r="DK358" s="30">
        <v>163</v>
      </c>
      <c r="DL358" s="30"/>
      <c r="DM358" s="32"/>
      <c r="DN358" s="32" t="s">
        <v>78</v>
      </c>
      <c r="DO358" s="41">
        <v>285826</v>
      </c>
    </row>
    <row r="359" spans="1:119" ht="15.75" x14ac:dyDescent="0.25">
      <c r="A359" t="s">
        <v>662</v>
      </c>
      <c r="B359" t="s">
        <v>79</v>
      </c>
      <c r="C359" s="52">
        <v>82.287739936913994</v>
      </c>
      <c r="D359" s="52">
        <v>82.507303697384003</v>
      </c>
      <c r="E359" s="52">
        <v>0.21956376047000958</v>
      </c>
      <c r="F359" s="53">
        <v>2.6682439041142512E-3</v>
      </c>
      <c r="G359" s="45">
        <v>84.654113754519997</v>
      </c>
      <c r="H359" s="45">
        <v>84.452983708124989</v>
      </c>
      <c r="I359" s="45">
        <v>-0.20113004639500787</v>
      </c>
      <c r="J359" s="46">
        <v>-2.3759039871144925E-3</v>
      </c>
      <c r="K359" s="47">
        <v>2</v>
      </c>
      <c r="L359" s="55">
        <f t="shared" si="101"/>
        <v>82.524333754520001</v>
      </c>
      <c r="M359" s="55">
        <f t="shared" si="102"/>
        <v>82.323203708124993</v>
      </c>
      <c r="N359" s="55">
        <f t="shared" si="103"/>
        <v>-0.20113004639500787</v>
      </c>
      <c r="O359" s="56">
        <f t="shared" si="104"/>
        <v>-2.4372210867317861E-3</v>
      </c>
      <c r="P359" s="54"/>
      <c r="Q359" s="42">
        <f t="shared" si="105"/>
        <v>408.99902052712571</v>
      </c>
      <c r="R359" s="42">
        <f t="shared" si="106"/>
        <v>410.09032967043584</v>
      </c>
      <c r="S359" s="42">
        <f t="shared" si="107"/>
        <v>410.17497504644797</v>
      </c>
      <c r="T359" s="42">
        <f t="shared" si="108"/>
        <v>409.17528794801507</v>
      </c>
      <c r="AB359" t="s">
        <v>79</v>
      </c>
      <c r="AC359" s="2">
        <v>82.287739936913994</v>
      </c>
      <c r="AD359" s="2">
        <v>82.665606163233988</v>
      </c>
      <c r="AE359" s="2">
        <v>0.37786622631999478</v>
      </c>
      <c r="AF359" s="1">
        <v>4.592011235327236E-3</v>
      </c>
      <c r="AG359" s="2">
        <v>84.654113754519997</v>
      </c>
      <c r="AH359" s="2">
        <v>84.69381535418799</v>
      </c>
      <c r="AI359" s="2">
        <v>3.9701599667992582E-2</v>
      </c>
      <c r="AJ359" s="1">
        <v>4.6898606467157974E-4</v>
      </c>
      <c r="AM359" t="s">
        <v>79</v>
      </c>
      <c r="AN359" s="2">
        <v>82.287739936913994</v>
      </c>
      <c r="AO359" s="2">
        <v>81.479133283213997</v>
      </c>
      <c r="AP359" s="2">
        <v>-0.80860665369999651</v>
      </c>
      <c r="AQ359" s="1">
        <v>-9.826575068411357E-3</v>
      </c>
      <c r="AR359" s="2">
        <v>82.142422664974006</v>
      </c>
      <c r="AS359" s="2">
        <v>-0.14531727193998734</v>
      </c>
      <c r="AT359" s="1">
        <v>-1.76596503988802E-3</v>
      </c>
      <c r="AU359" s="2">
        <v>82.282352169776999</v>
      </c>
      <c r="AV359" s="2">
        <v>-5.3877671369946256E-3</v>
      </c>
      <c r="AW359" s="1">
        <v>-6.5474724924091543E-5</v>
      </c>
      <c r="AX359" s="2">
        <v>81.927428436698008</v>
      </c>
      <c r="AY359" s="2">
        <v>-0.36031150021598535</v>
      </c>
      <c r="AZ359" s="1">
        <v>-4.3786778017262185E-3</v>
      </c>
      <c r="BA359" s="2">
        <v>82.130434588039989</v>
      </c>
      <c r="BB359" s="2">
        <v>-0.15730534887400438</v>
      </c>
      <c r="BC359" s="1">
        <v>-1.9116498884840286E-3</v>
      </c>
      <c r="BD359" s="2">
        <v>80.643601338164004</v>
      </c>
      <c r="BE359" s="2">
        <v>-1.6441385987499899</v>
      </c>
      <c r="BF359" s="1">
        <v>-1.9980359164201995E-2</v>
      </c>
      <c r="BG359" s="1"/>
      <c r="BH359" t="s">
        <v>79</v>
      </c>
      <c r="BI359" s="2">
        <v>84.654113754519997</v>
      </c>
      <c r="BJ359" s="2">
        <v>84.564021687101999</v>
      </c>
      <c r="BK359" s="2">
        <v>-9.0092067417998578E-2</v>
      </c>
      <c r="BL359" s="1">
        <v>-1.0642373231766096E-3</v>
      </c>
      <c r="BM359" s="2">
        <v>84.654113754519997</v>
      </c>
      <c r="BN359" s="2">
        <v>0</v>
      </c>
      <c r="BO359" s="1">
        <v>0</v>
      </c>
      <c r="BP359" s="2">
        <v>84.654113754519997</v>
      </c>
      <c r="BQ359" s="2">
        <v>0</v>
      </c>
      <c r="BR359" s="1">
        <v>0</v>
      </c>
      <c r="BS359" s="2">
        <v>84.564021687101999</v>
      </c>
      <c r="BT359" s="2">
        <v>-9.0092067417998578E-2</v>
      </c>
      <c r="BU359" s="1">
        <v>-1.0642373231766096E-3</v>
      </c>
      <c r="BV359" s="2">
        <v>84.654113754519997</v>
      </c>
      <c r="BW359" s="2">
        <v>0</v>
      </c>
      <c r="BX359" s="1">
        <v>0</v>
      </c>
      <c r="BY359" s="2">
        <v>84.383837552266996</v>
      </c>
      <c r="BZ359" s="2">
        <v>-0.27027620225300097</v>
      </c>
      <c r="CA359" s="1">
        <v>-3.1927119695180782E-3</v>
      </c>
      <c r="CC359" t="s">
        <v>79</v>
      </c>
      <c r="CE359" s="23">
        <v>82.287739936913994</v>
      </c>
      <c r="CF359" s="23">
        <v>83.176604212743996</v>
      </c>
      <c r="CG359" s="23">
        <v>0.88886427583000227</v>
      </c>
      <c r="CH359" s="24">
        <v>1.080190410517352E-2</v>
      </c>
      <c r="CI359" s="2">
        <v>84.654113754519997</v>
      </c>
      <c r="CJ359" s="2">
        <v>84.773453557343998</v>
      </c>
      <c r="CK359" s="2">
        <v>0.11933980282400114</v>
      </c>
      <c r="CL359" s="1">
        <v>1.4097342412686842E-3</v>
      </c>
      <c r="CN359" s="25" t="s">
        <v>79</v>
      </c>
      <c r="CO359" s="27">
        <v>0</v>
      </c>
      <c r="CP359" s="27">
        <v>2.1297799999999998</v>
      </c>
      <c r="CQ359" s="28">
        <f t="shared" si="111"/>
        <v>-2.1181103637584937</v>
      </c>
      <c r="CR359" s="27">
        <f t="shared" si="112"/>
        <v>232.94161491287699</v>
      </c>
      <c r="CU359" s="30">
        <v>124</v>
      </c>
      <c r="CV359" s="30"/>
      <c r="CW359" s="15" t="s">
        <v>79</v>
      </c>
      <c r="CX359" s="33" t="s">
        <v>961</v>
      </c>
      <c r="CY359" s="34" t="s">
        <v>79</v>
      </c>
      <c r="CZ359" s="34" t="s">
        <v>962</v>
      </c>
      <c r="DA359" s="32"/>
      <c r="DB359" s="32"/>
      <c r="DC359" t="s">
        <v>79</v>
      </c>
      <c r="DD359">
        <v>201193</v>
      </c>
      <c r="DE359" t="s">
        <v>963</v>
      </c>
      <c r="DF359" s="30">
        <v>429</v>
      </c>
      <c r="DG359" s="39" t="s">
        <v>79</v>
      </c>
      <c r="DK359" s="30">
        <v>164</v>
      </c>
      <c r="DL359" s="30"/>
      <c r="DM359" s="32"/>
      <c r="DN359" s="32" t="s">
        <v>79</v>
      </c>
      <c r="DO359" s="41">
        <v>199829</v>
      </c>
    </row>
    <row r="360" spans="1:119" ht="15.75" x14ac:dyDescent="0.25">
      <c r="A360" t="s">
        <v>663</v>
      </c>
      <c r="B360" t="s">
        <v>80</v>
      </c>
      <c r="C360" s="52">
        <v>83.514493014338001</v>
      </c>
      <c r="D360" s="52">
        <v>83.901954436596</v>
      </c>
      <c r="E360" s="52">
        <v>0.38746142225799929</v>
      </c>
      <c r="F360" s="53">
        <v>4.6394512889095648E-3</v>
      </c>
      <c r="G360" s="45">
        <v>84.639496674070998</v>
      </c>
      <c r="H360" s="45">
        <v>84.545332324334993</v>
      </c>
      <c r="I360" s="45">
        <v>-9.4164349736004738E-2</v>
      </c>
      <c r="J360" s="46">
        <v>-1.1125343774031639E-3</v>
      </c>
      <c r="K360" s="47">
        <v>1</v>
      </c>
      <c r="L360" s="55">
        <f t="shared" si="101"/>
        <v>83.189363674071004</v>
      </c>
      <c r="M360" s="55">
        <f t="shared" si="102"/>
        <v>83.095199324334999</v>
      </c>
      <c r="N360" s="55">
        <f t="shared" si="103"/>
        <v>-9.4164349736004738E-2</v>
      </c>
      <c r="O360" s="56">
        <f t="shared" si="104"/>
        <v>-1.1319277558719263E-3</v>
      </c>
      <c r="P360" s="54"/>
      <c r="Q360" s="42">
        <f t="shared" si="105"/>
        <v>545.63951583280846</v>
      </c>
      <c r="R360" s="42">
        <f t="shared" si="106"/>
        <v>548.17098378781895</v>
      </c>
      <c r="S360" s="42">
        <f t="shared" si="107"/>
        <v>543.5152927260973</v>
      </c>
      <c r="T360" s="42">
        <f t="shared" si="108"/>
        <v>542.90007268051988</v>
      </c>
      <c r="AB360" t="s">
        <v>80</v>
      </c>
      <c r="AC360" s="2">
        <v>83.514493014338001</v>
      </c>
      <c r="AD360" s="2">
        <v>83.460089067203</v>
      </c>
      <c r="AE360" s="2">
        <v>-5.4403947135000408E-2</v>
      </c>
      <c r="AF360" s="1">
        <v>-6.5143120878025551E-4</v>
      </c>
      <c r="AG360" s="2">
        <v>84.639496674070998</v>
      </c>
      <c r="AH360" s="2">
        <v>84.623494846696005</v>
      </c>
      <c r="AI360" s="2">
        <v>-1.6001827374992672E-2</v>
      </c>
      <c r="AJ360" s="1">
        <v>-1.890586310621903E-4</v>
      </c>
      <c r="AM360" t="s">
        <v>80</v>
      </c>
      <c r="AN360" s="2">
        <v>83.514493014338001</v>
      </c>
      <c r="AO360" s="2">
        <v>82.932646385440009</v>
      </c>
      <c r="AP360" s="2">
        <v>-0.58184662889799199</v>
      </c>
      <c r="AQ360" s="1">
        <v>-6.9670138427122934E-3</v>
      </c>
      <c r="AR360" s="2">
        <v>83.385787096183009</v>
      </c>
      <c r="AS360" s="2">
        <v>-0.1287059181549921</v>
      </c>
      <c r="AT360" s="1">
        <v>-1.5411207505372213E-3</v>
      </c>
      <c r="AU360" s="2">
        <v>83.53640507734201</v>
      </c>
      <c r="AV360" s="2">
        <v>2.1912063004009497E-2</v>
      </c>
      <c r="AW360" s="1">
        <v>2.6237437614867124E-4</v>
      </c>
      <c r="AX360" s="2">
        <v>83.258656734504996</v>
      </c>
      <c r="AY360" s="2">
        <v>-0.25583627983300516</v>
      </c>
      <c r="AZ360" s="1">
        <v>-3.0633758357256923E-3</v>
      </c>
      <c r="BA360" s="2">
        <v>83.369096190794011</v>
      </c>
      <c r="BB360" s="2">
        <v>-0.14539682354399019</v>
      </c>
      <c r="BC360" s="1">
        <v>-1.7409771441590151E-3</v>
      </c>
      <c r="BD360" s="2">
        <v>82.259071045921999</v>
      </c>
      <c r="BE360" s="2">
        <v>-1.2554219684160017</v>
      </c>
      <c r="BF360" s="1">
        <v>-1.5032384477272315E-2</v>
      </c>
      <c r="BG360" s="1"/>
      <c r="BH360" t="s">
        <v>80</v>
      </c>
      <c r="BI360" s="2">
        <v>84.639496674070998</v>
      </c>
      <c r="BJ360" s="2">
        <v>84.421721020679001</v>
      </c>
      <c r="BK360" s="2">
        <v>-0.21777565339199612</v>
      </c>
      <c r="BL360" s="1">
        <v>-2.572979069459789E-3</v>
      </c>
      <c r="BM360" s="2">
        <v>84.602474973810004</v>
      </c>
      <c r="BN360" s="2">
        <v>-3.7021700260993384E-2</v>
      </c>
      <c r="BO360" s="1">
        <v>-4.3740454180104838E-4</v>
      </c>
      <c r="BP360" s="2">
        <v>84.645688959834999</v>
      </c>
      <c r="BQ360" s="2">
        <v>6.1922857640013262E-3</v>
      </c>
      <c r="BR360" s="1">
        <v>7.316071110212911E-5</v>
      </c>
      <c r="BS360" s="2">
        <v>84.501158220503996</v>
      </c>
      <c r="BT360" s="2">
        <v>-0.13833845356700181</v>
      </c>
      <c r="BU360" s="1">
        <v>-1.6344432446203487E-3</v>
      </c>
      <c r="BV360" s="2">
        <v>84.597396830309009</v>
      </c>
      <c r="BW360" s="2">
        <v>-4.2099843761988609E-2</v>
      </c>
      <c r="BX360" s="1">
        <v>-4.9740186811490978E-4</v>
      </c>
      <c r="BY360" s="2">
        <v>84.242322992525999</v>
      </c>
      <c r="BZ360" s="2">
        <v>-0.39717368154499866</v>
      </c>
      <c r="CA360" s="1">
        <v>-4.6925335942678325E-3</v>
      </c>
      <c r="CC360" t="s">
        <v>80</v>
      </c>
      <c r="CE360" s="23">
        <v>83.514493014338001</v>
      </c>
      <c r="CF360" s="23">
        <v>84.804527465614001</v>
      </c>
      <c r="CG360" s="23">
        <v>1.290034451276</v>
      </c>
      <c r="CH360" s="24">
        <v>1.5446833294605803E-2</v>
      </c>
      <c r="CI360" s="2">
        <v>84.639496674070998</v>
      </c>
      <c r="CJ360" s="2">
        <v>84.938821389749009</v>
      </c>
      <c r="CK360" s="2">
        <v>0.29932471567801144</v>
      </c>
      <c r="CL360" s="1">
        <v>3.5364661587089577E-3</v>
      </c>
      <c r="CN360" s="25" t="s">
        <v>80</v>
      </c>
      <c r="CO360" s="27">
        <v>0</v>
      </c>
      <c r="CP360" s="27">
        <v>1.4501329999999999</v>
      </c>
      <c r="CQ360" s="28">
        <f t="shared" si="111"/>
        <v>-1.4161741490479975</v>
      </c>
      <c r="CR360" s="27">
        <f t="shared" si="112"/>
        <v>70.156582209706002</v>
      </c>
      <c r="CU360" s="30">
        <v>125</v>
      </c>
      <c r="CV360" s="30"/>
      <c r="CW360" s="15" t="s">
        <v>80</v>
      </c>
      <c r="CX360" s="33" t="s">
        <v>961</v>
      </c>
      <c r="CY360" s="34" t="s">
        <v>80</v>
      </c>
      <c r="CZ360" s="34" t="s">
        <v>962</v>
      </c>
      <c r="DA360" s="32"/>
      <c r="DB360" s="32"/>
      <c r="DC360" t="s">
        <v>80</v>
      </c>
      <c r="DD360">
        <v>153058</v>
      </c>
      <c r="DE360" t="s">
        <v>963</v>
      </c>
      <c r="DF360" s="30">
        <v>430</v>
      </c>
      <c r="DG360" s="39" t="s">
        <v>80</v>
      </c>
      <c r="DK360" s="30">
        <v>165</v>
      </c>
      <c r="DL360" s="30"/>
      <c r="DM360" s="32"/>
      <c r="DN360" s="32" t="s">
        <v>80</v>
      </c>
      <c r="DO360" s="41">
        <v>152578</v>
      </c>
    </row>
    <row r="361" spans="1:119" ht="15.75" x14ac:dyDescent="0.25">
      <c r="A361" t="s">
        <v>664</v>
      </c>
      <c r="B361" t="s">
        <v>81</v>
      </c>
      <c r="C361" s="52">
        <v>144.65977013921301</v>
      </c>
      <c r="D361" s="52">
        <v>145.91431749073899</v>
      </c>
      <c r="E361" s="52">
        <v>1.2545473515259857</v>
      </c>
      <c r="F361" s="53">
        <v>8.6723997301991762E-3</v>
      </c>
      <c r="G361" s="45">
        <v>148.18547535675</v>
      </c>
      <c r="H361" s="45">
        <v>147.87093434439399</v>
      </c>
      <c r="I361" s="45">
        <v>-0.31454101235601684</v>
      </c>
      <c r="J361" s="46">
        <v>-2.1226170216667537E-3</v>
      </c>
      <c r="K361" s="47">
        <v>1</v>
      </c>
      <c r="L361" s="55">
        <f t="shared" si="101"/>
        <v>145.80861035674999</v>
      </c>
      <c r="M361" s="55">
        <f t="shared" si="102"/>
        <v>145.49406934439398</v>
      </c>
      <c r="N361" s="55">
        <f t="shared" si="103"/>
        <v>-0.31454101235601684</v>
      </c>
      <c r="O361" s="56">
        <f t="shared" si="104"/>
        <v>-2.157218367189902E-3</v>
      </c>
      <c r="P361" s="54"/>
      <c r="Q361" s="42">
        <f t="shared" si="105"/>
        <v>513.45859293527633</v>
      </c>
      <c r="R361" s="42">
        <f t="shared" si="106"/>
        <v>517.91151109811665</v>
      </c>
      <c r="S361" s="42">
        <f t="shared" si="107"/>
        <v>517.53631185489246</v>
      </c>
      <c r="T361" s="42">
        <f t="shared" si="108"/>
        <v>516.41987301727136</v>
      </c>
      <c r="AB361" t="s">
        <v>81</v>
      </c>
      <c r="AC361" s="2">
        <v>144.65977013921301</v>
      </c>
      <c r="AD361" s="2">
        <v>144.71430941523002</v>
      </c>
      <c r="AE361" s="2">
        <v>5.4539276017010252E-2</v>
      </c>
      <c r="AF361" s="1">
        <v>3.7701757692912481E-4</v>
      </c>
      <c r="AG361" s="2">
        <v>148.18547535675</v>
      </c>
      <c r="AH361" s="2">
        <v>148.18547535675</v>
      </c>
      <c r="AI361" s="2">
        <v>0</v>
      </c>
      <c r="AJ361" s="1">
        <v>0</v>
      </c>
      <c r="AM361" t="s">
        <v>81</v>
      </c>
      <c r="AN361" s="2">
        <v>144.65977013921301</v>
      </c>
      <c r="AO361" s="2">
        <v>143.68496558748402</v>
      </c>
      <c r="AP361" s="2">
        <v>-0.97480455172899383</v>
      </c>
      <c r="AQ361" s="1">
        <v>-6.7386015530848196E-3</v>
      </c>
      <c r="AR361" s="2">
        <v>144.47285967397301</v>
      </c>
      <c r="AS361" s="2">
        <v>-0.18691046524000399</v>
      </c>
      <c r="AT361" s="1">
        <v>-1.2920694195776138E-3</v>
      </c>
      <c r="AU361" s="2">
        <v>144.68927530820997</v>
      </c>
      <c r="AV361" s="2">
        <v>2.9505168996962539E-2</v>
      </c>
      <c r="AW361" s="1">
        <v>2.0396250435465442E-4</v>
      </c>
      <c r="AX361" s="2">
        <v>144.18788296678201</v>
      </c>
      <c r="AY361" s="2">
        <v>-0.47188717243099632</v>
      </c>
      <c r="AZ361" s="1">
        <v>-3.262048404866652E-3</v>
      </c>
      <c r="BA361" s="2">
        <v>144.40736523699502</v>
      </c>
      <c r="BB361" s="2">
        <v>-0.2524049022179895</v>
      </c>
      <c r="BC361" s="1">
        <v>-1.7448175258061602E-3</v>
      </c>
      <c r="BD361" s="2">
        <v>142.532892880829</v>
      </c>
      <c r="BE361" s="2">
        <v>-2.1268772583840132</v>
      </c>
      <c r="BF361" s="1">
        <v>-1.4702617433563025E-2</v>
      </c>
      <c r="BG361" s="1"/>
      <c r="BH361" t="s">
        <v>81</v>
      </c>
      <c r="BI361" s="2">
        <v>148.18547535675</v>
      </c>
      <c r="BJ361" s="2">
        <v>148.02801465442101</v>
      </c>
      <c r="BK361" s="2">
        <v>-0.15746070232899001</v>
      </c>
      <c r="BL361" s="1">
        <v>-1.0625920114634062E-3</v>
      </c>
      <c r="BM361" s="2">
        <v>148.18547535675</v>
      </c>
      <c r="BN361" s="2">
        <v>0</v>
      </c>
      <c r="BO361" s="1">
        <v>0</v>
      </c>
      <c r="BP361" s="2">
        <v>148.18547535675</v>
      </c>
      <c r="BQ361" s="2">
        <v>0</v>
      </c>
      <c r="BR361" s="1">
        <v>0</v>
      </c>
      <c r="BS361" s="2">
        <v>148.02801465442101</v>
      </c>
      <c r="BT361" s="2">
        <v>-0.15746070232899001</v>
      </c>
      <c r="BU361" s="1">
        <v>-1.0625920114634062E-3</v>
      </c>
      <c r="BV361" s="2">
        <v>148.18547535675</v>
      </c>
      <c r="BW361" s="2">
        <v>0</v>
      </c>
      <c r="BX361" s="1">
        <v>0</v>
      </c>
      <c r="BY361" s="2">
        <v>147.71309324976301</v>
      </c>
      <c r="BZ361" s="2">
        <v>-0.47238210698699845</v>
      </c>
      <c r="CA361" s="1">
        <v>-3.1877760343904105E-3</v>
      </c>
      <c r="CC361" t="s">
        <v>81</v>
      </c>
      <c r="CE361" s="23">
        <v>144.65977013921301</v>
      </c>
      <c r="CF361" s="23">
        <v>147.313555634208</v>
      </c>
      <c r="CG361" s="23">
        <v>2.6537854949949917</v>
      </c>
      <c r="CH361" s="24">
        <v>1.834501390705327E-2</v>
      </c>
      <c r="CI361" s="2">
        <v>148.18547535675</v>
      </c>
      <c r="CJ361" s="2">
        <v>148.49700491379201</v>
      </c>
      <c r="CK361" s="2">
        <v>0.31152955704200735</v>
      </c>
      <c r="CL361" s="1">
        <v>2.1022948186521901E-3</v>
      </c>
      <c r="CN361" s="25" t="s">
        <v>81</v>
      </c>
      <c r="CO361" s="27">
        <v>0</v>
      </c>
      <c r="CP361" s="27">
        <v>2.376865</v>
      </c>
      <c r="CQ361" s="28">
        <f t="shared" si="111"/>
        <v>-2.3662817606350224</v>
      </c>
      <c r="CR361" s="27">
        <f t="shared" si="112"/>
        <v>464.03643394801401</v>
      </c>
      <c r="CU361" s="30">
        <v>126</v>
      </c>
      <c r="CV361" s="30"/>
      <c r="CW361" s="15" t="s">
        <v>81</v>
      </c>
      <c r="CX361" s="33" t="s">
        <v>961</v>
      </c>
      <c r="CY361" s="34" t="s">
        <v>81</v>
      </c>
      <c r="CZ361" s="34" t="s">
        <v>962</v>
      </c>
      <c r="DA361" s="32"/>
      <c r="DB361" s="32"/>
      <c r="DC361" t="s">
        <v>81</v>
      </c>
      <c r="DD361">
        <v>281736</v>
      </c>
      <c r="DE361" t="s">
        <v>963</v>
      </c>
      <c r="DF361" s="30">
        <v>431</v>
      </c>
      <c r="DG361" s="39" t="s">
        <v>81</v>
      </c>
      <c r="DK361" s="30">
        <v>166</v>
      </c>
      <c r="DL361" s="30"/>
      <c r="DM361" s="32"/>
      <c r="DN361" s="32" t="s">
        <v>81</v>
      </c>
      <c r="DO361" s="41">
        <v>281463</v>
      </c>
    </row>
    <row r="362" spans="1:119" ht="15.75" x14ac:dyDescent="0.25">
      <c r="A362" t="s">
        <v>665</v>
      </c>
      <c r="B362" t="s">
        <v>85</v>
      </c>
      <c r="C362" s="52">
        <v>640.48579342931407</v>
      </c>
      <c r="D362" s="52">
        <v>640.65303639917897</v>
      </c>
      <c r="E362" s="52">
        <v>0.16724296986490117</v>
      </c>
      <c r="F362" s="53">
        <v>2.6111893750124001E-4</v>
      </c>
      <c r="G362" s="45">
        <v>646.51970249589806</v>
      </c>
      <c r="H362" s="45">
        <v>645.03410238095103</v>
      </c>
      <c r="I362" s="45">
        <v>-1.485600114947033</v>
      </c>
      <c r="J362" s="46">
        <v>-2.2978419825596245E-3</v>
      </c>
      <c r="K362" s="47">
        <v>1</v>
      </c>
      <c r="L362" s="55">
        <f t="shared" si="101"/>
        <v>638.21473149589804</v>
      </c>
      <c r="M362" s="55">
        <f t="shared" si="102"/>
        <v>636.729131380951</v>
      </c>
      <c r="N362" s="55">
        <f t="shared" si="103"/>
        <v>-1.485600114947033</v>
      </c>
      <c r="O362" s="56">
        <f t="shared" si="104"/>
        <v>-2.3277433779457994E-3</v>
      </c>
      <c r="P362" s="54"/>
      <c r="Q362" s="42">
        <f t="shared" si="105"/>
        <v>609.6067720004055</v>
      </c>
      <c r="R362" s="42">
        <f t="shared" si="106"/>
        <v>609.76595187300393</v>
      </c>
      <c r="S362" s="42">
        <f t="shared" si="107"/>
        <v>607.44520222251856</v>
      </c>
      <c r="T362" s="42">
        <f t="shared" si="108"/>
        <v>606.03122567558012</v>
      </c>
      <c r="AB362" t="s">
        <v>85</v>
      </c>
      <c r="AC362" s="2">
        <v>640.48579342931407</v>
      </c>
      <c r="AD362" s="2">
        <v>637.39082331852694</v>
      </c>
      <c r="AE362" s="2">
        <v>-3.0949701107871306</v>
      </c>
      <c r="AF362" s="1">
        <v>-4.8322228885295344E-3</v>
      </c>
      <c r="AG362" s="2">
        <v>646.51970249589806</v>
      </c>
      <c r="AH362" s="2">
        <v>645.64494842184502</v>
      </c>
      <c r="AI362" s="2">
        <v>-0.87475407405304395</v>
      </c>
      <c r="AJ362" s="1">
        <v>-1.3530199786271695E-3</v>
      </c>
      <c r="AM362" t="s">
        <v>85</v>
      </c>
      <c r="AN362" s="2">
        <v>640.48579342931407</v>
      </c>
      <c r="AO362" s="2">
        <v>636.934614749508</v>
      </c>
      <c r="AP362" s="2">
        <v>-3.5511786798060712</v>
      </c>
      <c r="AQ362" s="1">
        <v>-5.5445081159290225E-3</v>
      </c>
      <c r="AR362" s="2">
        <v>639.78778634221601</v>
      </c>
      <c r="AS362" s="2">
        <v>-0.69800708709806258</v>
      </c>
      <c r="AT362" s="1">
        <v>-1.0898088517479298E-3</v>
      </c>
      <c r="AU362" s="2">
        <v>640.70158906905601</v>
      </c>
      <c r="AV362" s="2">
        <v>0.21579563974194116</v>
      </c>
      <c r="AW362" s="1">
        <v>3.3692494346598963E-4</v>
      </c>
      <c r="AX362" s="2">
        <v>638.4379432365381</v>
      </c>
      <c r="AY362" s="2">
        <v>-2.047850192775968</v>
      </c>
      <c r="AZ362" s="1">
        <v>-3.1973389789198732E-3</v>
      </c>
      <c r="BA362" s="2">
        <v>639.28121343621103</v>
      </c>
      <c r="BB362" s="2">
        <v>-1.2045799931030388</v>
      </c>
      <c r="BC362" s="1">
        <v>-1.88072866792787E-3</v>
      </c>
      <c r="BD362" s="2">
        <v>631.89205680564999</v>
      </c>
      <c r="BE362" s="2">
        <v>-8.5937366236640855</v>
      </c>
      <c r="BF362" s="1">
        <v>-1.341752886922154E-2</v>
      </c>
      <c r="BG362" s="1"/>
      <c r="BH362" t="s">
        <v>85</v>
      </c>
      <c r="BI362" s="2">
        <v>646.51970249589806</v>
      </c>
      <c r="BJ362" s="2">
        <v>645.02198036324592</v>
      </c>
      <c r="BK362" s="2">
        <v>-1.497722132652143</v>
      </c>
      <c r="BL362" s="1">
        <v>-2.3165916318871127E-3</v>
      </c>
      <c r="BM362" s="2">
        <v>646.31750761615797</v>
      </c>
      <c r="BN362" s="2">
        <v>-0.20219487974009098</v>
      </c>
      <c r="BO362" s="1">
        <v>-3.1274356985489367E-4</v>
      </c>
      <c r="BP362" s="2">
        <v>646.58068597671195</v>
      </c>
      <c r="BQ362" s="2">
        <v>6.0983480813888491E-2</v>
      </c>
      <c r="BR362" s="1">
        <v>9.4325788647215135E-5</v>
      </c>
      <c r="BS362" s="2">
        <v>645.43660194217398</v>
      </c>
      <c r="BT362" s="2">
        <v>-1.0831005537240799</v>
      </c>
      <c r="BU362" s="1">
        <v>-1.675278494286803E-3</v>
      </c>
      <c r="BV362" s="2">
        <v>646.17284843308107</v>
      </c>
      <c r="BW362" s="2">
        <v>-0.34685406281698761</v>
      </c>
      <c r="BX362" s="1">
        <v>-5.3649418800069475E-4</v>
      </c>
      <c r="BY362" s="2">
        <v>643.56032202358404</v>
      </c>
      <c r="BZ362" s="2">
        <v>-2.9593804723140238</v>
      </c>
      <c r="CA362" s="1">
        <v>-4.5774018346065792E-3</v>
      </c>
      <c r="CC362" t="s">
        <v>85</v>
      </c>
      <c r="CE362" s="23">
        <v>640.48579342931407</v>
      </c>
      <c r="CF362" s="23">
        <v>650.10079191269597</v>
      </c>
      <c r="CG362" s="23">
        <v>9.6149984833818962</v>
      </c>
      <c r="CH362" s="24">
        <v>1.5012040207638168E-2</v>
      </c>
      <c r="CI362" s="2">
        <v>646.51970249589806</v>
      </c>
      <c r="CJ362" s="2">
        <v>648.7366180493799</v>
      </c>
      <c r="CK362" s="2">
        <v>2.2169155534818401</v>
      </c>
      <c r="CL362" s="1">
        <v>3.4289992167654097E-3</v>
      </c>
      <c r="CN362" s="25" t="s">
        <v>85</v>
      </c>
      <c r="CO362" s="27">
        <v>0</v>
      </c>
      <c r="CP362" s="27">
        <v>8.3049710000000001</v>
      </c>
      <c r="CQ362" s="28">
        <f t="shared" si="111"/>
        <v>-8.3049710000000001</v>
      </c>
      <c r="CR362" s="27">
        <f t="shared" si="112"/>
        <v>-8.3049710000000001</v>
      </c>
      <c r="CU362" s="30">
        <v>131</v>
      </c>
      <c r="CV362" s="30"/>
      <c r="CW362" s="15" t="s">
        <v>85</v>
      </c>
      <c r="CX362" s="33" t="s">
        <v>961</v>
      </c>
      <c r="CY362" s="34" t="s">
        <v>85</v>
      </c>
      <c r="CZ362" s="34" t="s">
        <v>962</v>
      </c>
      <c r="DA362" s="32"/>
      <c r="DB362" s="32"/>
      <c r="DC362" t="s">
        <v>85</v>
      </c>
      <c r="DD362">
        <v>1050654</v>
      </c>
      <c r="DE362" t="s">
        <v>963</v>
      </c>
      <c r="DF362" s="30">
        <v>432</v>
      </c>
      <c r="DG362" s="39" t="s">
        <v>85</v>
      </c>
      <c r="DK362" s="30">
        <v>170</v>
      </c>
      <c r="DL362" s="30"/>
      <c r="DM362" s="32"/>
      <c r="DN362" s="32" t="s">
        <v>85</v>
      </c>
      <c r="DO362" s="41">
        <v>1042894</v>
      </c>
    </row>
    <row r="363" spans="1:119" ht="15.75" x14ac:dyDescent="0.25">
      <c r="A363" t="s">
        <v>666</v>
      </c>
      <c r="B363" t="s">
        <v>86</v>
      </c>
      <c r="C363" s="52">
        <v>150.866794734781</v>
      </c>
      <c r="D363" s="52">
        <v>151.70857436103699</v>
      </c>
      <c r="E363" s="52">
        <v>0.84177962625599889</v>
      </c>
      <c r="F363" s="53">
        <v>5.5796215975544555E-3</v>
      </c>
      <c r="G363" s="45">
        <v>149.07382263521902</v>
      </c>
      <c r="H363" s="45">
        <v>148.89702560782999</v>
      </c>
      <c r="I363" s="45">
        <v>-0.17679702738902847</v>
      </c>
      <c r="J363" s="46">
        <v>-1.1859696374838904E-3</v>
      </c>
      <c r="K363" s="47">
        <v>2</v>
      </c>
      <c r="L363" s="55">
        <f t="shared" si="101"/>
        <v>146.12746463521901</v>
      </c>
      <c r="M363" s="55">
        <f t="shared" si="102"/>
        <v>145.95066760782998</v>
      </c>
      <c r="N363" s="55">
        <f t="shared" si="103"/>
        <v>-0.17679702738902847</v>
      </c>
      <c r="O363" s="56">
        <f t="shared" si="104"/>
        <v>-1.2098822615609634E-3</v>
      </c>
      <c r="P363" s="54"/>
      <c r="Q363" s="42">
        <f t="shared" si="105"/>
        <v>471.68130816348025</v>
      </c>
      <c r="R363" s="42">
        <f t="shared" si="106"/>
        <v>474.31311137767193</v>
      </c>
      <c r="S363" s="42">
        <f t="shared" si="107"/>
        <v>456.86390964242196</v>
      </c>
      <c r="T363" s="42">
        <f t="shared" si="108"/>
        <v>456.31115810219814</v>
      </c>
      <c r="AB363" t="s">
        <v>86</v>
      </c>
      <c r="AC363" s="2">
        <v>150.866794734781</v>
      </c>
      <c r="AD363" s="2">
        <v>150.43217595739299</v>
      </c>
      <c r="AE363" s="2">
        <v>-0.43461877738801036</v>
      </c>
      <c r="AF363" s="1">
        <v>-2.8808113684131507E-3</v>
      </c>
      <c r="AG363" s="2">
        <v>149.07382263521902</v>
      </c>
      <c r="AH363" s="2">
        <v>148.94129260050801</v>
      </c>
      <c r="AI363" s="2">
        <v>-0.1325300347110101</v>
      </c>
      <c r="AJ363" s="1">
        <v>-8.8902285034515231E-4</v>
      </c>
      <c r="AM363" t="s">
        <v>86</v>
      </c>
      <c r="AN363" s="2">
        <v>150.866794734781</v>
      </c>
      <c r="AO363" s="2">
        <v>149.71211692285101</v>
      </c>
      <c r="AP363" s="2">
        <v>-1.1546778119299859</v>
      </c>
      <c r="AQ363" s="1">
        <v>-7.6536246028151697E-3</v>
      </c>
      <c r="AR363" s="2">
        <v>150.65929914688502</v>
      </c>
      <c r="AS363" s="2">
        <v>-0.207495587895977</v>
      </c>
      <c r="AT363" s="1">
        <v>-1.3753562423112894E-3</v>
      </c>
      <c r="AU363" s="2">
        <v>150.87826029456201</v>
      </c>
      <c r="AV363" s="2">
        <v>1.14655597810156E-2</v>
      </c>
      <c r="AW363" s="1">
        <v>7.5997901335225475E-5</v>
      </c>
      <c r="AX363" s="2">
        <v>150.19797193839</v>
      </c>
      <c r="AY363" s="2">
        <v>-0.66882279639099806</v>
      </c>
      <c r="AZ363" s="1">
        <v>-4.4332008084798724E-3</v>
      </c>
      <c r="BA363" s="2">
        <v>150.56049989989901</v>
      </c>
      <c r="BB363" s="2">
        <v>-0.30629483488198161</v>
      </c>
      <c r="BC363" s="1">
        <v>-2.0302335939491401E-3</v>
      </c>
      <c r="BD363" s="2">
        <v>148.247500461811</v>
      </c>
      <c r="BE363" s="2">
        <v>-2.6192942729699951</v>
      </c>
      <c r="BF363" s="1">
        <v>-1.7361635325882217E-2</v>
      </c>
      <c r="BG363" s="1"/>
      <c r="BH363" t="s">
        <v>86</v>
      </c>
      <c r="BI363" s="2">
        <v>149.07382263521902</v>
      </c>
      <c r="BJ363" s="2">
        <v>148.627040759181</v>
      </c>
      <c r="BK363" s="2">
        <v>-0.44678187603801689</v>
      </c>
      <c r="BL363" s="1">
        <v>-2.9970511800135706E-3</v>
      </c>
      <c r="BM363" s="2">
        <v>149.002382028108</v>
      </c>
      <c r="BN363" s="2">
        <v>-7.1440607111014742E-2</v>
      </c>
      <c r="BO363" s="1">
        <v>-4.792297255691137E-4</v>
      </c>
      <c r="BP363" s="2">
        <v>149.077061513556</v>
      </c>
      <c r="BQ363" s="2">
        <v>3.2388783369867724E-3</v>
      </c>
      <c r="BR363" s="1">
        <v>2.172667393733003E-5</v>
      </c>
      <c r="BS363" s="2">
        <v>148.735973167635</v>
      </c>
      <c r="BT363" s="2">
        <v>-0.33784946758402157</v>
      </c>
      <c r="BU363" s="1">
        <v>-2.2663232324211151E-3</v>
      </c>
      <c r="BV363" s="2">
        <v>148.96658124296599</v>
      </c>
      <c r="BW363" s="2">
        <v>-0.1072413922530302</v>
      </c>
      <c r="BX363" s="1">
        <v>-7.193844657451897E-4</v>
      </c>
      <c r="BY363" s="2">
        <v>147.98258455408703</v>
      </c>
      <c r="BZ363" s="2">
        <v>-1.0912380811319906</v>
      </c>
      <c r="CA363" s="1">
        <v>-7.3201187293776638E-3</v>
      </c>
      <c r="CC363" t="s">
        <v>86</v>
      </c>
      <c r="CE363" s="23">
        <v>150.866794734781</v>
      </c>
      <c r="CF363" s="23">
        <v>153.98016240532402</v>
      </c>
      <c r="CG363" s="23">
        <v>3.1133676705430275</v>
      </c>
      <c r="CH363" s="24">
        <v>2.0636533546140676E-2</v>
      </c>
      <c r="CI363" s="2">
        <v>149.07382263521902</v>
      </c>
      <c r="CJ363" s="2">
        <v>149.83588122110098</v>
      </c>
      <c r="CK363" s="2">
        <v>0.76205858588195952</v>
      </c>
      <c r="CL363" s="1">
        <v>5.1119544156770121E-3</v>
      </c>
      <c r="CN363" s="25" t="s">
        <v>86</v>
      </c>
      <c r="CO363" s="27">
        <v>0</v>
      </c>
      <c r="CP363" s="27">
        <v>2.946358</v>
      </c>
      <c r="CQ363" s="28">
        <f t="shared" si="111"/>
        <v>-2.946358</v>
      </c>
      <c r="CR363" s="27">
        <f t="shared" si="112"/>
        <v>-2.946358</v>
      </c>
      <c r="CU363" s="30">
        <v>132</v>
      </c>
      <c r="CV363" s="30"/>
      <c r="CW363" s="15" t="s">
        <v>86</v>
      </c>
      <c r="CX363" s="33" t="s">
        <v>971</v>
      </c>
      <c r="CY363" s="34" t="s">
        <v>86</v>
      </c>
      <c r="CZ363" s="34" t="s">
        <v>962</v>
      </c>
      <c r="DA363" s="32"/>
      <c r="DB363" s="32"/>
      <c r="DC363" t="s">
        <v>86</v>
      </c>
      <c r="DD363">
        <v>319849</v>
      </c>
      <c r="DE363" t="s">
        <v>963</v>
      </c>
      <c r="DF363" s="30">
        <v>433</v>
      </c>
      <c r="DG363" s="39" t="s">
        <v>86</v>
      </c>
      <c r="DK363" s="30">
        <v>171</v>
      </c>
      <c r="DL363" s="30"/>
      <c r="DM363" s="32"/>
      <c r="DN363" s="32" t="s">
        <v>86</v>
      </c>
      <c r="DO363" s="41">
        <v>317572</v>
      </c>
    </row>
    <row r="364" spans="1:119" ht="15.75" x14ac:dyDescent="0.25">
      <c r="A364" t="s">
        <v>667</v>
      </c>
      <c r="B364" t="s">
        <v>87</v>
      </c>
      <c r="C364" s="52">
        <v>124.740701496138</v>
      </c>
      <c r="D364" s="52">
        <v>124.540313553432</v>
      </c>
      <c r="E364" s="52">
        <v>-0.20038794270600135</v>
      </c>
      <c r="F364" s="53">
        <v>-1.6064359130785024E-3</v>
      </c>
      <c r="G364" s="45">
        <v>121.73239827314501</v>
      </c>
      <c r="H364" s="45">
        <v>121.32289100043801</v>
      </c>
      <c r="I364" s="45">
        <v>-0.40950727270700327</v>
      </c>
      <c r="J364" s="46">
        <v>-3.3639957687200462E-3</v>
      </c>
      <c r="K364" s="47">
        <v>2</v>
      </c>
      <c r="L364" s="55">
        <f t="shared" si="101"/>
        <v>118.96636127314501</v>
      </c>
      <c r="M364" s="55">
        <f t="shared" si="102"/>
        <v>118.55685400043801</v>
      </c>
      <c r="N364" s="55">
        <f t="shared" si="103"/>
        <v>-0.40950727270700327</v>
      </c>
      <c r="O364" s="56">
        <f t="shared" si="104"/>
        <v>-3.4422106242854703E-3</v>
      </c>
      <c r="P364" s="54"/>
      <c r="Q364" s="42">
        <f t="shared" si="105"/>
        <v>403.51529751124264</v>
      </c>
      <c r="R364" s="42">
        <f t="shared" si="106"/>
        <v>402.86707604584404</v>
      </c>
      <c r="S364" s="42">
        <f t="shared" si="107"/>
        <v>384.83627306239993</v>
      </c>
      <c r="T364" s="42">
        <f t="shared" si="108"/>
        <v>383.51158555465412</v>
      </c>
      <c r="AB364" t="s">
        <v>87</v>
      </c>
      <c r="AC364" s="2">
        <v>124.740701496138</v>
      </c>
      <c r="AD364" s="2">
        <v>124.760503416723</v>
      </c>
      <c r="AE364" s="2">
        <v>1.9801920584995969E-2</v>
      </c>
      <c r="AF364" s="1">
        <v>1.5874466270825838E-4</v>
      </c>
      <c r="AG364" s="2">
        <v>121.73239827314501</v>
      </c>
      <c r="AH364" s="2">
        <v>121.725304513284</v>
      </c>
      <c r="AI364" s="2">
        <v>-7.0937598610072428E-3</v>
      </c>
      <c r="AJ364" s="1">
        <v>-5.8273392799591087E-5</v>
      </c>
      <c r="AM364" t="s">
        <v>87</v>
      </c>
      <c r="AN364" s="2">
        <v>124.740701496138</v>
      </c>
      <c r="AO364" s="2">
        <v>123.64739145122499</v>
      </c>
      <c r="AP364" s="2">
        <v>-1.0933100449130109</v>
      </c>
      <c r="AQ364" s="1">
        <v>-8.7646616685642092E-3</v>
      </c>
      <c r="AR364" s="2">
        <v>124.50440862504999</v>
      </c>
      <c r="AS364" s="2">
        <v>-0.23629287108801122</v>
      </c>
      <c r="AT364" s="1">
        <v>-1.894272424749246E-3</v>
      </c>
      <c r="AU364" s="2">
        <v>124.73160195841301</v>
      </c>
      <c r="AV364" s="2">
        <v>-9.0995377249925014E-3</v>
      </c>
      <c r="AW364" s="1">
        <v>-7.2947623476962934E-5</v>
      </c>
      <c r="AX364" s="2">
        <v>124.121724151724</v>
      </c>
      <c r="AY364" s="2">
        <v>-0.61897734441400587</v>
      </c>
      <c r="AZ364" s="1">
        <v>-4.9621121012628708E-3</v>
      </c>
      <c r="BA364" s="2">
        <v>124.469171950484</v>
      </c>
      <c r="BB364" s="2">
        <v>-0.27152954565400478</v>
      </c>
      <c r="BC364" s="1">
        <v>-2.1767517930978719E-3</v>
      </c>
      <c r="BD364" s="2">
        <v>122.255517804712</v>
      </c>
      <c r="BE364" s="2">
        <v>-2.4851836914260019</v>
      </c>
      <c r="BF364" s="1">
        <v>-1.9922797143344138E-2</v>
      </c>
      <c r="BG364" s="1"/>
      <c r="BH364" t="s">
        <v>87</v>
      </c>
      <c r="BI364" s="2">
        <v>121.73239827314501</v>
      </c>
      <c r="BJ364" s="2">
        <v>121.32258344731299</v>
      </c>
      <c r="BK364" s="2">
        <v>-0.40981482583201512</v>
      </c>
      <c r="BL364" s="1">
        <v>-3.3665222376746936E-3</v>
      </c>
      <c r="BM364" s="2">
        <v>121.64999065761501</v>
      </c>
      <c r="BN364" s="2">
        <v>-8.2407615530001976E-2</v>
      </c>
      <c r="BO364" s="1">
        <v>-6.769571346577311E-4</v>
      </c>
      <c r="BP364" s="2">
        <v>121.72982514596301</v>
      </c>
      <c r="BQ364" s="2">
        <v>-2.5731271820035317E-3</v>
      </c>
      <c r="BR364" s="1">
        <v>-2.1137570757703382E-5</v>
      </c>
      <c r="BS364" s="2">
        <v>121.421623018741</v>
      </c>
      <c r="BT364" s="2">
        <v>-0.31077525440400677</v>
      </c>
      <c r="BU364" s="1">
        <v>-2.5529379098133309E-3</v>
      </c>
      <c r="BV364" s="2">
        <v>121.63013117606</v>
      </c>
      <c r="BW364" s="2">
        <v>-0.10226709708500437</v>
      </c>
      <c r="BX364" s="1">
        <v>-8.4009761194005141E-4</v>
      </c>
      <c r="BY364" s="2">
        <v>120.73980998250001</v>
      </c>
      <c r="BZ364" s="2">
        <v>-0.99258829064500276</v>
      </c>
      <c r="CA364" s="1">
        <v>-8.1538547233565382E-3</v>
      </c>
      <c r="CC364" t="s">
        <v>87</v>
      </c>
      <c r="CE364" s="23">
        <v>124.740701496138</v>
      </c>
      <c r="CF364" s="23">
        <v>126.228996766763</v>
      </c>
      <c r="CG364" s="23">
        <v>1.4882952706250023</v>
      </c>
      <c r="CH364" s="24">
        <v>1.1931111920763732E-2</v>
      </c>
      <c r="CI364" s="2">
        <v>121.73239827314501</v>
      </c>
      <c r="CJ364" s="2">
        <v>122.05690391608501</v>
      </c>
      <c r="CK364" s="2">
        <v>0.32450564293999662</v>
      </c>
      <c r="CL364" s="1">
        <v>2.6657294815786502E-3</v>
      </c>
      <c r="CN364" s="25" t="s">
        <v>87</v>
      </c>
      <c r="CO364" s="27">
        <v>0</v>
      </c>
      <c r="CP364" s="27">
        <v>2.7660369999999999</v>
      </c>
      <c r="CQ364" s="28">
        <f t="shared" si="111"/>
        <v>-2.7660369999999999</v>
      </c>
      <c r="CR364" s="27">
        <f t="shared" si="112"/>
        <v>-0.13644999999999996</v>
      </c>
      <c r="CU364" s="30">
        <v>133</v>
      </c>
      <c r="CV364" s="30"/>
      <c r="CW364" s="15" t="s">
        <v>87</v>
      </c>
      <c r="CX364" s="33" t="s">
        <v>961</v>
      </c>
      <c r="CY364" s="34" t="s">
        <v>87</v>
      </c>
      <c r="CZ364" s="34" t="s">
        <v>962</v>
      </c>
      <c r="DA364" s="32"/>
      <c r="DB364" s="32"/>
      <c r="DC364" t="s">
        <v>87</v>
      </c>
      <c r="DD364">
        <v>309135</v>
      </c>
      <c r="DE364" t="s">
        <v>963</v>
      </c>
      <c r="DF364" s="30">
        <v>434</v>
      </c>
      <c r="DG364" s="39" t="s">
        <v>87</v>
      </c>
      <c r="DK364" s="30">
        <v>172</v>
      </c>
      <c r="DL364" s="30"/>
      <c r="DM364" s="32"/>
      <c r="DN364" s="32" t="s">
        <v>87</v>
      </c>
      <c r="DO364" s="41">
        <v>308363</v>
      </c>
    </row>
    <row r="365" spans="1:119" ht="15.75" x14ac:dyDescent="0.25">
      <c r="A365" t="s">
        <v>668</v>
      </c>
      <c r="B365" t="s">
        <v>88</v>
      </c>
      <c r="C365" s="52">
        <v>177.77144426065499</v>
      </c>
      <c r="D365" s="52">
        <v>177.409434949478</v>
      </c>
      <c r="E365" s="52">
        <v>-0.36200931117699042</v>
      </c>
      <c r="F365" s="53">
        <v>-2.0363749233324514E-3</v>
      </c>
      <c r="G365" s="45">
        <v>176.10474595813901</v>
      </c>
      <c r="H365" s="45">
        <v>175.54515178030999</v>
      </c>
      <c r="I365" s="45">
        <v>-0.55959417782901255</v>
      </c>
      <c r="J365" s="46">
        <v>-3.1776212207366115E-3</v>
      </c>
      <c r="K365" s="47">
        <v>1</v>
      </c>
      <c r="L365" s="55">
        <f t="shared" si="101"/>
        <v>173.58361295813901</v>
      </c>
      <c r="M365" s="55">
        <f t="shared" si="102"/>
        <v>173.02401878031</v>
      </c>
      <c r="N365" s="55">
        <f t="shared" si="103"/>
        <v>-0.55959417782901255</v>
      </c>
      <c r="O365" s="56">
        <f t="shared" si="104"/>
        <v>-3.2237730756529584E-3</v>
      </c>
      <c r="P365" s="54"/>
      <c r="Q365" s="42">
        <f t="shared" si="105"/>
        <v>605.35867392437922</v>
      </c>
      <c r="R365" s="42">
        <f t="shared" si="106"/>
        <v>604.12593670117781</v>
      </c>
      <c r="S365" s="42">
        <f t="shared" si="107"/>
        <v>591.09800335125306</v>
      </c>
      <c r="T365" s="42">
        <f t="shared" si="108"/>
        <v>589.192437522977</v>
      </c>
      <c r="AB365" t="s">
        <v>88</v>
      </c>
      <c r="AC365" s="2">
        <v>177.77144426065499</v>
      </c>
      <c r="AD365" s="2">
        <v>176.69347468611801</v>
      </c>
      <c r="AE365" s="2">
        <v>-1.0779695745369793</v>
      </c>
      <c r="AF365" s="1">
        <v>-6.0637948857321586E-3</v>
      </c>
      <c r="AG365" s="2">
        <v>176.10474595813901</v>
      </c>
      <c r="AH365" s="2">
        <v>175.79262490384502</v>
      </c>
      <c r="AI365" s="2">
        <v>-0.31212105429398207</v>
      </c>
      <c r="AJ365" s="1">
        <v>-1.7723602654534638E-3</v>
      </c>
      <c r="AM365" t="s">
        <v>88</v>
      </c>
      <c r="AN365" s="2">
        <v>177.77144426065499</v>
      </c>
      <c r="AO365" s="2">
        <v>176.82220098202799</v>
      </c>
      <c r="AP365" s="2">
        <v>-0.94924327862699442</v>
      </c>
      <c r="AQ365" s="1">
        <v>-5.3396836740279797E-3</v>
      </c>
      <c r="AR365" s="2">
        <v>177.51279947915302</v>
      </c>
      <c r="AS365" s="2">
        <v>-0.25864478150197101</v>
      </c>
      <c r="AT365" s="1">
        <v>-1.4549287292886959E-3</v>
      </c>
      <c r="AU365" s="2">
        <v>177.83639258468401</v>
      </c>
      <c r="AV365" s="2">
        <v>6.4948324029018067E-2</v>
      </c>
      <c r="AW365" s="1">
        <v>3.6534733853986392E-4</v>
      </c>
      <c r="AX365" s="2">
        <v>177.253045070566</v>
      </c>
      <c r="AY365" s="2">
        <v>-0.51839919008898505</v>
      </c>
      <c r="AZ365" s="1">
        <v>-2.9160993333039991E-3</v>
      </c>
      <c r="BA365" s="2">
        <v>177.44771177759702</v>
      </c>
      <c r="BB365" s="2">
        <v>-0.32373248305796665</v>
      </c>
      <c r="BC365" s="1">
        <v>-1.8210600943495642E-3</v>
      </c>
      <c r="BD365" s="2">
        <v>175.43136050494599</v>
      </c>
      <c r="BE365" s="2">
        <v>-2.3400837557090028</v>
      </c>
      <c r="BF365" s="1">
        <v>-1.3163440087024813E-2</v>
      </c>
      <c r="BG365" s="1"/>
      <c r="BH365" t="s">
        <v>88</v>
      </c>
      <c r="BI365" s="2">
        <v>176.10474595813901</v>
      </c>
      <c r="BJ365" s="2">
        <v>175.69651505712102</v>
      </c>
      <c r="BK365" s="2">
        <v>-0.40823090101798698</v>
      </c>
      <c r="BL365" s="1">
        <v>-2.3181141359757875E-3</v>
      </c>
      <c r="BM365" s="2">
        <v>176.020490890747</v>
      </c>
      <c r="BN365" s="2">
        <v>-8.4255067392007277E-2</v>
      </c>
      <c r="BO365" s="1">
        <v>-4.7843723310009566E-4</v>
      </c>
      <c r="BP365" s="2">
        <v>176.123099280963</v>
      </c>
      <c r="BQ365" s="2">
        <v>1.8353322823998042E-2</v>
      </c>
      <c r="BR365" s="1">
        <v>1.0421821810731165E-4</v>
      </c>
      <c r="BS365" s="2">
        <v>175.792658937026</v>
      </c>
      <c r="BT365" s="2">
        <v>-0.31208702111300113</v>
      </c>
      <c r="BU365" s="1">
        <v>-1.7721670101224064E-3</v>
      </c>
      <c r="BV365" s="2">
        <v>175.99515761299099</v>
      </c>
      <c r="BW365" s="2">
        <v>-0.10958834514801197</v>
      </c>
      <c r="BX365" s="1">
        <v>-6.2229069723119027E-4</v>
      </c>
      <c r="BY365" s="2">
        <v>175.03285183621202</v>
      </c>
      <c r="BZ365" s="2">
        <v>-1.071894121926988</v>
      </c>
      <c r="CA365" s="1">
        <v>-6.0866850356309119E-3</v>
      </c>
      <c r="CC365" t="s">
        <v>88</v>
      </c>
      <c r="CE365" s="23">
        <v>177.77144426065499</v>
      </c>
      <c r="CF365" s="23">
        <v>180.22624768682701</v>
      </c>
      <c r="CG365" s="23">
        <v>2.4548034261720204</v>
      </c>
      <c r="CH365" s="24">
        <v>1.380876122361192E-2</v>
      </c>
      <c r="CI365" s="2">
        <v>176.10474595813901</v>
      </c>
      <c r="CJ365" s="2">
        <v>176.661154139274</v>
      </c>
      <c r="CK365" s="2">
        <v>0.5564081811349979</v>
      </c>
      <c r="CL365" s="1">
        <v>3.1595297338963195E-3</v>
      </c>
      <c r="CN365" s="25" t="s">
        <v>88</v>
      </c>
      <c r="CO365" s="27">
        <v>0</v>
      </c>
      <c r="CP365" s="27">
        <v>2.5211329999999998</v>
      </c>
      <c r="CQ365" s="28">
        <f t="shared" si="111"/>
        <v>-2.5254379939686529</v>
      </c>
      <c r="CR365" s="27">
        <f t="shared" si="112"/>
        <v>33.430989271389997</v>
      </c>
      <c r="CU365" s="30">
        <v>134</v>
      </c>
      <c r="CV365" s="30"/>
      <c r="CW365" s="15" t="s">
        <v>88</v>
      </c>
      <c r="CX365" s="33" t="s">
        <v>961</v>
      </c>
      <c r="CY365" s="34" t="s">
        <v>88</v>
      </c>
      <c r="CZ365" s="34" t="s">
        <v>962</v>
      </c>
      <c r="DA365" s="32"/>
      <c r="DB365" s="32"/>
      <c r="DC365" t="s">
        <v>88</v>
      </c>
      <c r="DD365">
        <v>293663</v>
      </c>
      <c r="DE365" t="s">
        <v>963</v>
      </c>
      <c r="DF365" s="30">
        <v>435</v>
      </c>
      <c r="DG365" s="39" t="s">
        <v>88</v>
      </c>
      <c r="DK365" s="30">
        <v>173</v>
      </c>
      <c r="DL365" s="30"/>
      <c r="DM365" s="32"/>
      <c r="DN365" s="32" t="s">
        <v>88</v>
      </c>
      <c r="DO365" s="41">
        <v>292285</v>
      </c>
    </row>
    <row r="366" spans="1:119" ht="15.75" x14ac:dyDescent="0.25">
      <c r="A366" t="s">
        <v>669</v>
      </c>
      <c r="B366" t="s">
        <v>89</v>
      </c>
      <c r="C366" s="52">
        <v>49.204525123214999</v>
      </c>
      <c r="D366" s="52">
        <v>48.142924242925005</v>
      </c>
      <c r="E366" s="52">
        <v>-1.0616008802899941</v>
      </c>
      <c r="F366" s="53">
        <v>-2.1575269299553189E-2</v>
      </c>
      <c r="G366" s="45">
        <v>50.802084339451</v>
      </c>
      <c r="H366" s="45">
        <v>50.385066547192999</v>
      </c>
      <c r="I366" s="45">
        <v>-0.41701779225800095</v>
      </c>
      <c r="J366" s="46">
        <v>-8.2086748541961001E-3</v>
      </c>
      <c r="K366" s="47">
        <v>4</v>
      </c>
      <c r="L366" s="55">
        <f t="shared" si="101"/>
        <v>48.460339339450996</v>
      </c>
      <c r="M366" s="55">
        <f t="shared" si="102"/>
        <v>48.043321547192996</v>
      </c>
      <c r="N366" s="55">
        <f t="shared" si="103"/>
        <v>-0.41701779225800095</v>
      </c>
      <c r="O366" s="56">
        <f t="shared" si="104"/>
        <v>-8.6053419753606974E-3</v>
      </c>
      <c r="P366" s="54"/>
      <c r="Q366" s="42">
        <f t="shared" si="105"/>
        <v>236.92927985523121</v>
      </c>
      <c r="R366" s="42">
        <f t="shared" si="106"/>
        <v>231.81746683740539</v>
      </c>
      <c r="S366" s="42">
        <f t="shared" si="107"/>
        <v>233.34588175547967</v>
      </c>
      <c r="T366" s="42">
        <f t="shared" si="108"/>
        <v>231.33786064443169</v>
      </c>
      <c r="AB366" t="s">
        <v>89</v>
      </c>
      <c r="AC366" s="2">
        <v>49.204525123214999</v>
      </c>
      <c r="AD366" s="2">
        <v>49.984385366306</v>
      </c>
      <c r="AE366" s="2">
        <v>0.77986024309100088</v>
      </c>
      <c r="AF366" s="1">
        <v>1.5849360219169314E-2</v>
      </c>
      <c r="AG366" s="2">
        <v>50.802084339451</v>
      </c>
      <c r="AH366" s="2">
        <v>51.019616015804999</v>
      </c>
      <c r="AI366" s="2">
        <v>0.21753167635399961</v>
      </c>
      <c r="AJ366" s="1">
        <v>4.2819439238061469E-3</v>
      </c>
      <c r="AM366" t="s">
        <v>89</v>
      </c>
      <c r="AN366" s="2">
        <v>49.204525123214999</v>
      </c>
      <c r="AO366" s="2">
        <v>48.744437702559004</v>
      </c>
      <c r="AP366" s="2">
        <v>-0.46008742065599506</v>
      </c>
      <c r="AQ366" s="1">
        <v>-9.3505103342400309E-3</v>
      </c>
      <c r="AR366" s="2">
        <v>49.116344585698997</v>
      </c>
      <c r="AS366" s="2">
        <v>-8.8180537516002744E-2</v>
      </c>
      <c r="AT366" s="1">
        <v>-1.7921225191216939E-3</v>
      </c>
      <c r="AU366" s="2">
        <v>49.161180688560002</v>
      </c>
      <c r="AV366" s="2">
        <v>-4.3344434654997599E-2</v>
      </c>
      <c r="AW366" s="1">
        <v>-8.809034239525142E-4</v>
      </c>
      <c r="AX366" s="2">
        <v>48.934665663067001</v>
      </c>
      <c r="AY366" s="2">
        <v>-0.26985946014799822</v>
      </c>
      <c r="AZ366" s="1">
        <v>-5.484443950474727E-3</v>
      </c>
      <c r="BA366" s="2">
        <v>49.113834930945004</v>
      </c>
      <c r="BB366" s="2">
        <v>-9.0690192269995862E-2</v>
      </c>
      <c r="BC366" s="1">
        <v>-1.8431270709938763E-3</v>
      </c>
      <c r="BD366" s="2">
        <v>48.157513919376996</v>
      </c>
      <c r="BE366" s="2">
        <v>-1.0470112038380037</v>
      </c>
      <c r="BF366" s="1">
        <v>-2.1278758431590213E-2</v>
      </c>
      <c r="BG366" s="1"/>
      <c r="BH366" t="s">
        <v>89</v>
      </c>
      <c r="BI366" s="2">
        <v>50.802084339451</v>
      </c>
      <c r="BJ366" s="2">
        <v>50.632654967877002</v>
      </c>
      <c r="BK366" s="2">
        <v>-0.1694293715739974</v>
      </c>
      <c r="BL366" s="1">
        <v>-3.3350870102474297E-3</v>
      </c>
      <c r="BM366" s="2">
        <v>50.775265409984002</v>
      </c>
      <c r="BN366" s="2">
        <v>-2.6818929466998043E-2</v>
      </c>
      <c r="BO366" s="1">
        <v>-5.279100221124483E-4</v>
      </c>
      <c r="BP366" s="2">
        <v>50.789834946033999</v>
      </c>
      <c r="BQ366" s="2">
        <v>-1.2249393417000931E-2</v>
      </c>
      <c r="BR366" s="1">
        <v>-2.4111989845047578E-4</v>
      </c>
      <c r="BS366" s="2">
        <v>50.682424432333001</v>
      </c>
      <c r="BT366" s="2">
        <v>-0.1196599071179989</v>
      </c>
      <c r="BU366" s="1">
        <v>-2.3554133393120544E-3</v>
      </c>
      <c r="BV366" s="2">
        <v>50.773347432889999</v>
      </c>
      <c r="BW366" s="2">
        <v>-2.8736906561000808E-2</v>
      </c>
      <c r="BX366" s="1">
        <v>-5.6566392766457417E-4</v>
      </c>
      <c r="BY366" s="2">
        <v>50.390089291721004</v>
      </c>
      <c r="BZ366" s="2">
        <v>-0.41199504772999518</v>
      </c>
      <c r="CA366" s="1">
        <v>-8.1098059870361502E-3</v>
      </c>
      <c r="CC366" t="s">
        <v>89</v>
      </c>
      <c r="CE366" s="23">
        <v>49.204525123214999</v>
      </c>
      <c r="CF366" s="23">
        <v>48.103716923175995</v>
      </c>
      <c r="CG366" s="23">
        <v>-1.1008082000390047</v>
      </c>
      <c r="CH366" s="24">
        <v>-2.237209275533962E-2</v>
      </c>
      <c r="CI366" s="2">
        <v>50.802084339451</v>
      </c>
      <c r="CJ366" s="2">
        <v>50.455172788330003</v>
      </c>
      <c r="CK366" s="2">
        <v>-0.34691155112099636</v>
      </c>
      <c r="CL366" s="1">
        <v>-6.8286873586326027E-3</v>
      </c>
      <c r="CN366" s="25" t="s">
        <v>89</v>
      </c>
      <c r="CO366" s="27">
        <v>0</v>
      </c>
      <c r="CP366" s="27">
        <v>2.341745</v>
      </c>
      <c r="CQ366" s="28">
        <f t="shared" si="111"/>
        <v>-2.3423285519524879</v>
      </c>
      <c r="CR366" s="27">
        <f t="shared" si="112"/>
        <v>55.116095177736995</v>
      </c>
      <c r="CU366" s="30">
        <v>135</v>
      </c>
      <c r="CV366" s="30"/>
      <c r="CW366" s="15" t="s">
        <v>89</v>
      </c>
      <c r="CX366" s="33" t="s">
        <v>961</v>
      </c>
      <c r="CY366" s="34" t="s">
        <v>89</v>
      </c>
      <c r="CZ366" s="34" t="s">
        <v>962</v>
      </c>
      <c r="DA366" s="32"/>
      <c r="DB366" s="32"/>
      <c r="DC366" t="s">
        <v>89</v>
      </c>
      <c r="DD366">
        <v>207676</v>
      </c>
      <c r="DE366" t="s">
        <v>963</v>
      </c>
      <c r="DF366" s="30">
        <v>436</v>
      </c>
      <c r="DG366" s="39" t="s">
        <v>89</v>
      </c>
      <c r="DK366" s="30">
        <v>174</v>
      </c>
      <c r="DL366" s="30"/>
      <c r="DM366" s="32"/>
      <c r="DN366" s="32" t="s">
        <v>89</v>
      </c>
      <c r="DO366" s="41">
        <v>206723</v>
      </c>
    </row>
    <row r="367" spans="1:119" ht="15.75" x14ac:dyDescent="0.25">
      <c r="A367" t="s">
        <v>670</v>
      </c>
      <c r="B367" t="s">
        <v>90</v>
      </c>
      <c r="C367" s="52">
        <v>130.27353447754999</v>
      </c>
      <c r="D367" s="52">
        <v>130.296167310296</v>
      </c>
      <c r="E367" s="52">
        <v>2.2632832746012355E-2</v>
      </c>
      <c r="F367" s="53">
        <v>1.737331595153171E-4</v>
      </c>
      <c r="G367" s="45">
        <v>129.16499245693799</v>
      </c>
      <c r="H367" s="45">
        <v>128.82263762683399</v>
      </c>
      <c r="I367" s="45">
        <v>-0.34235483010400003</v>
      </c>
      <c r="J367" s="46">
        <v>-2.6505233623432206E-3</v>
      </c>
      <c r="K367" s="47">
        <v>2</v>
      </c>
      <c r="L367" s="55">
        <f t="shared" si="101"/>
        <v>126.440443456938</v>
      </c>
      <c r="M367" s="55">
        <f t="shared" si="102"/>
        <v>126.098088626834</v>
      </c>
      <c r="N367" s="55">
        <f t="shared" si="103"/>
        <v>-0.34235483010400003</v>
      </c>
      <c r="O367" s="56">
        <f t="shared" si="104"/>
        <v>-2.7076370561812868E-3</v>
      </c>
      <c r="P367" s="54"/>
      <c r="Q367" s="42">
        <f t="shared" si="105"/>
        <v>505.71238986021177</v>
      </c>
      <c r="R367" s="42">
        <f t="shared" si="106"/>
        <v>505.80024887150819</v>
      </c>
      <c r="S367" s="42">
        <f t="shared" si="107"/>
        <v>490.83260918672846</v>
      </c>
      <c r="T367" s="42">
        <f t="shared" si="108"/>
        <v>489.50361262571226</v>
      </c>
      <c r="AB367" t="s">
        <v>90</v>
      </c>
      <c r="AC367" s="2">
        <v>130.27353447754999</v>
      </c>
      <c r="AD367" s="2">
        <v>130.105214847594</v>
      </c>
      <c r="AE367" s="2">
        <v>-0.16831962995598815</v>
      </c>
      <c r="AF367" s="1">
        <v>-1.2920477718749133E-3</v>
      </c>
      <c r="AG367" s="2">
        <v>129.16499245693799</v>
      </c>
      <c r="AH367" s="2">
        <v>129.10928680449899</v>
      </c>
      <c r="AI367" s="2">
        <v>-5.5705652439002051E-2</v>
      </c>
      <c r="AJ367" s="1">
        <v>-4.3127515729599584E-4</v>
      </c>
      <c r="AM367" t="s">
        <v>90</v>
      </c>
      <c r="AN367" s="2">
        <v>130.27353447754999</v>
      </c>
      <c r="AO367" s="2">
        <v>129.59311945155798</v>
      </c>
      <c r="AP367" s="2">
        <v>-0.68041502599200498</v>
      </c>
      <c r="AQ367" s="1">
        <v>-5.2229720236020832E-3</v>
      </c>
      <c r="AR367" s="2">
        <v>130.07116560824301</v>
      </c>
      <c r="AS367" s="2">
        <v>-0.20236886930698006</v>
      </c>
      <c r="AT367" s="1">
        <v>-1.55341505178747E-3</v>
      </c>
      <c r="AU367" s="2">
        <v>130.29989584033299</v>
      </c>
      <c r="AV367" s="2">
        <v>2.6361362783006825E-2</v>
      </c>
      <c r="AW367" s="1">
        <v>2.0235393849354471E-4</v>
      </c>
      <c r="AX367" s="2">
        <v>129.83590046360501</v>
      </c>
      <c r="AY367" s="2">
        <v>-0.43763401394497237</v>
      </c>
      <c r="AZ367" s="1">
        <v>-3.359347051571628E-3</v>
      </c>
      <c r="BA367" s="2">
        <v>130.03291649123301</v>
      </c>
      <c r="BB367" s="2">
        <v>-0.24061798631697684</v>
      </c>
      <c r="BC367" s="1">
        <v>-1.8470212486515632E-3</v>
      </c>
      <c r="BD367" s="2">
        <v>128.47571835717901</v>
      </c>
      <c r="BE367" s="2">
        <v>-1.7978161203709817</v>
      </c>
      <c r="BF367" s="1">
        <v>-1.3800317367460381E-2</v>
      </c>
      <c r="BG367" s="1"/>
      <c r="BH367" t="s">
        <v>90</v>
      </c>
      <c r="BI367" s="2">
        <v>129.16499245693799</v>
      </c>
      <c r="BJ367" s="2">
        <v>128.86845797538399</v>
      </c>
      <c r="BK367" s="2">
        <v>-0.29653448155400497</v>
      </c>
      <c r="BL367" s="1">
        <v>-2.2957805819782467E-3</v>
      </c>
      <c r="BM367" s="2">
        <v>129.097517760616</v>
      </c>
      <c r="BN367" s="2">
        <v>-6.7474696321994543E-2</v>
      </c>
      <c r="BO367" s="1">
        <v>-5.223915167609348E-4</v>
      </c>
      <c r="BP367" s="2">
        <v>129.17244115602</v>
      </c>
      <c r="BQ367" s="2">
        <v>7.4486990820048504E-3</v>
      </c>
      <c r="BR367" s="1">
        <v>5.7668095203800319E-5</v>
      </c>
      <c r="BS367" s="2">
        <v>128.91381188853398</v>
      </c>
      <c r="BT367" s="2">
        <v>-0.25118056840400982</v>
      </c>
      <c r="BU367" s="1">
        <v>-1.9446489611939575E-3</v>
      </c>
      <c r="BV367" s="2">
        <v>129.08024285085298</v>
      </c>
      <c r="BW367" s="2">
        <v>-8.4749606085011919E-2</v>
      </c>
      <c r="BX367" s="1">
        <v>-6.5613448716196371E-4</v>
      </c>
      <c r="BY367" s="2">
        <v>128.35268966085701</v>
      </c>
      <c r="BZ367" s="2">
        <v>-0.81230279608098499</v>
      </c>
      <c r="CA367" s="1">
        <v>-6.2888773546887844E-3</v>
      </c>
      <c r="CC367" t="s">
        <v>90</v>
      </c>
      <c r="CE367" s="23">
        <v>130.27353447754999</v>
      </c>
      <c r="CF367" s="23">
        <v>131.867867189999</v>
      </c>
      <c r="CG367" s="23">
        <v>1.5943327124490168</v>
      </c>
      <c r="CH367" s="24">
        <v>1.2238346943168013E-2</v>
      </c>
      <c r="CI367" s="2">
        <v>129.16499245693799</v>
      </c>
      <c r="CJ367" s="2">
        <v>129.51427118933199</v>
      </c>
      <c r="CK367" s="2">
        <v>0.34927873239399787</v>
      </c>
      <c r="CL367" s="1">
        <v>2.7041284619781407E-3</v>
      </c>
      <c r="CN367" s="25" t="s">
        <v>90</v>
      </c>
      <c r="CO367" s="27">
        <v>0</v>
      </c>
      <c r="CP367" s="27">
        <v>2.7245490000000001</v>
      </c>
      <c r="CQ367" s="28">
        <f t="shared" si="111"/>
        <v>-2.7313682135872575</v>
      </c>
      <c r="CR367" s="27">
        <f t="shared" si="112"/>
        <v>1903.4279032756399</v>
      </c>
      <c r="CU367" s="30">
        <v>136</v>
      </c>
      <c r="CV367" s="30"/>
      <c r="CW367" s="15" t="s">
        <v>90</v>
      </c>
      <c r="CX367" s="33" t="s">
        <v>961</v>
      </c>
      <c r="CY367" s="34" t="s">
        <v>90</v>
      </c>
      <c r="CZ367" s="34" t="s">
        <v>962</v>
      </c>
      <c r="DA367" s="32"/>
      <c r="DB367" s="32"/>
      <c r="DC367" t="s">
        <v>90</v>
      </c>
      <c r="DD367">
        <v>257604</v>
      </c>
      <c r="DE367" t="s">
        <v>963</v>
      </c>
      <c r="DF367" s="30">
        <v>437</v>
      </c>
      <c r="DG367" s="39" t="s">
        <v>90</v>
      </c>
      <c r="DK367" s="30">
        <v>175</v>
      </c>
      <c r="DL367" s="30"/>
      <c r="DM367" s="32"/>
      <c r="DN367" s="32" t="s">
        <v>90</v>
      </c>
      <c r="DO367" s="41">
        <v>256917</v>
      </c>
    </row>
    <row r="368" spans="1:119" ht="15.75" x14ac:dyDescent="0.25">
      <c r="B368" t="s">
        <v>91</v>
      </c>
      <c r="C368" s="52">
        <v>136.437440454946</v>
      </c>
      <c r="D368" s="52">
        <v>136.313196203959</v>
      </c>
      <c r="E368" s="52">
        <v>-0.12424425098700453</v>
      </c>
      <c r="F368" s="53">
        <v>-9.1063164606955621E-4</v>
      </c>
      <c r="G368" s="45">
        <v>136.80740684955703</v>
      </c>
      <c r="H368" s="45">
        <v>136.43238059791599</v>
      </c>
      <c r="I368" s="45">
        <v>-0.37502625164103165</v>
      </c>
      <c r="J368" s="46">
        <v>-2.7412715457243971E-3</v>
      </c>
      <c r="K368" s="47">
        <v>1</v>
      </c>
      <c r="L368" s="55">
        <f t="shared" si="101"/>
        <v>134.46945884955701</v>
      </c>
      <c r="M368" s="55">
        <f t="shared" si="102"/>
        <v>134.09443259791598</v>
      </c>
      <c r="N368" s="55">
        <f t="shared" si="103"/>
        <v>-0.37502625164103165</v>
      </c>
      <c r="O368" s="56">
        <f t="shared" si="104"/>
        <v>-2.7889325565042021E-3</v>
      </c>
      <c r="P368" s="54"/>
      <c r="Q368" s="42">
        <f t="shared" si="105"/>
        <v>566.5371426581986</v>
      </c>
      <c r="R368" s="42">
        <f t="shared" si="106"/>
        <v>566.02123600742016</v>
      </c>
      <c r="S368" s="42">
        <f t="shared" si="107"/>
        <v>558.36537784200698</v>
      </c>
      <c r="T368" s="42">
        <f t="shared" si="108"/>
        <v>556.80813446131856</v>
      </c>
      <c r="AB368" t="s">
        <v>91</v>
      </c>
      <c r="AC368" s="2">
        <v>136.437440454946</v>
      </c>
      <c r="AD368" s="2">
        <v>135.82319983711901</v>
      </c>
      <c r="AE368" s="2">
        <v>-0.61424061782699368</v>
      </c>
      <c r="AF368" s="1">
        <v>-4.5019945828566506E-3</v>
      </c>
      <c r="AG368" s="2">
        <v>136.80740684955703</v>
      </c>
      <c r="AH368" s="2">
        <v>136.63047335116801</v>
      </c>
      <c r="AI368" s="2">
        <v>-0.17693349838901895</v>
      </c>
      <c r="AJ368" s="1">
        <v>-1.2933035020800253E-3</v>
      </c>
      <c r="AM368" t="s">
        <v>91</v>
      </c>
      <c r="AN368" s="2">
        <v>136.437440454946</v>
      </c>
      <c r="AO368" s="2">
        <v>135.59468882873801</v>
      </c>
      <c r="AP368" s="2">
        <v>-0.84275162620798483</v>
      </c>
      <c r="AQ368" s="1">
        <v>-6.1768355034941894E-3</v>
      </c>
      <c r="AR368" s="2">
        <v>136.239961625685</v>
      </c>
      <c r="AS368" s="2">
        <v>-0.19747882926100147</v>
      </c>
      <c r="AT368" s="1">
        <v>-1.4473947078053871E-3</v>
      </c>
      <c r="AU368" s="2">
        <v>136.47745581924201</v>
      </c>
      <c r="AV368" s="2">
        <v>4.0015364296010603E-2</v>
      </c>
      <c r="AW368" s="1">
        <v>2.9328726896796605E-4</v>
      </c>
      <c r="AX368" s="2">
        <v>135.98325602129302</v>
      </c>
      <c r="AY368" s="2">
        <v>-0.45418443365298344</v>
      </c>
      <c r="AZ368" s="1">
        <v>-3.3288841548076609E-3</v>
      </c>
      <c r="BA368" s="2">
        <v>136.172228243375</v>
      </c>
      <c r="BB368" s="2">
        <v>-0.26521221157099717</v>
      </c>
      <c r="BC368" s="1">
        <v>-1.943837488351116E-3</v>
      </c>
      <c r="BD368" s="2">
        <v>134.444098981384</v>
      </c>
      <c r="BE368" s="2">
        <v>-1.9933414735619976</v>
      </c>
      <c r="BF368" s="1">
        <v>-1.4609930140255259E-2</v>
      </c>
      <c r="BG368" s="1"/>
      <c r="BH368" t="s">
        <v>91</v>
      </c>
      <c r="BI368" s="2">
        <v>136.80740684955703</v>
      </c>
      <c r="BJ368" s="2">
        <v>136.46293844476102</v>
      </c>
      <c r="BK368" s="2">
        <v>-0.34446840479600382</v>
      </c>
      <c r="BL368" s="1">
        <v>-2.5179075660340913E-3</v>
      </c>
      <c r="BM368" s="2">
        <v>136.746505781732</v>
      </c>
      <c r="BN368" s="2">
        <v>-6.0901067825028576E-2</v>
      </c>
      <c r="BO368" s="1">
        <v>-4.4515914179997317E-4</v>
      </c>
      <c r="BP368" s="2">
        <v>136.818714698332</v>
      </c>
      <c r="BQ368" s="2">
        <v>1.1307848774976037E-2</v>
      </c>
      <c r="BR368" s="1">
        <v>8.265523801215629E-5</v>
      </c>
      <c r="BS368" s="2">
        <v>136.56116126934998</v>
      </c>
      <c r="BT368" s="2">
        <v>-0.24624558020704512</v>
      </c>
      <c r="BU368" s="1">
        <v>-1.7999433355083906E-3</v>
      </c>
      <c r="BV368" s="2">
        <v>136.72432251919801</v>
      </c>
      <c r="BW368" s="2">
        <v>-8.3084330359014302E-2</v>
      </c>
      <c r="BX368" s="1">
        <v>-6.0730871428898308E-4</v>
      </c>
      <c r="BY368" s="2">
        <v>135.93015276691099</v>
      </c>
      <c r="BZ368" s="2">
        <v>-0.87725408264603288</v>
      </c>
      <c r="CA368" s="1">
        <v>-6.4123288559275356E-3</v>
      </c>
      <c r="CC368" t="s">
        <v>91</v>
      </c>
      <c r="CE368" s="23">
        <v>136.437440454946</v>
      </c>
      <c r="CF368" s="23">
        <v>138.35873590129398</v>
      </c>
      <c r="CG368" s="23">
        <v>1.9212954463479832</v>
      </c>
      <c r="CH368" s="24">
        <v>1.408187840479482E-2</v>
      </c>
      <c r="CI368" s="2">
        <v>136.80740684955703</v>
      </c>
      <c r="CJ368" s="2">
        <v>137.24445361767599</v>
      </c>
      <c r="CK368" s="2">
        <v>0.43704676811896093</v>
      </c>
      <c r="CL368" s="1">
        <v>3.1946133486732051E-3</v>
      </c>
      <c r="CN368" s="25" t="s">
        <v>91</v>
      </c>
      <c r="CO368" s="27">
        <v>0</v>
      </c>
      <c r="CP368" s="27">
        <v>2.3379479999999999</v>
      </c>
      <c r="CQ368" s="28">
        <f t="shared" si="111"/>
        <v>-2.3651162193200439</v>
      </c>
      <c r="CR368" s="27">
        <f t="shared" si="112"/>
        <v>256.747140025622</v>
      </c>
      <c r="CU368" s="30">
        <v>137</v>
      </c>
      <c r="CV368" s="30"/>
      <c r="CW368" s="15" t="s">
        <v>91</v>
      </c>
      <c r="CX368" s="33" t="s">
        <v>961</v>
      </c>
      <c r="CY368" s="34" t="s">
        <v>91</v>
      </c>
      <c r="CZ368" s="34" t="s">
        <v>962</v>
      </c>
      <c r="DA368" s="32"/>
      <c r="DB368" s="32"/>
      <c r="DC368" t="s">
        <v>91</v>
      </c>
      <c r="DD368">
        <v>240827</v>
      </c>
      <c r="DE368" t="s">
        <v>963</v>
      </c>
      <c r="DF368" s="30">
        <v>438</v>
      </c>
      <c r="DG368" s="39" t="s">
        <v>91</v>
      </c>
      <c r="DK368" s="30">
        <v>176</v>
      </c>
      <c r="DL368" s="30"/>
      <c r="DM368" s="32"/>
      <c r="DN368" s="32" t="s">
        <v>91</v>
      </c>
      <c r="DO368" s="41">
        <v>240057</v>
      </c>
    </row>
    <row r="369" spans="1:119" ht="15.75" x14ac:dyDescent="0.25">
      <c r="B369" t="s">
        <v>95</v>
      </c>
      <c r="C369" s="52">
        <v>238.991290845089</v>
      </c>
      <c r="D369" s="52">
        <v>239.53193142613699</v>
      </c>
      <c r="E369" s="52">
        <v>0.54064058104799528</v>
      </c>
      <c r="F369" s="53">
        <v>2.2621769150509815E-3</v>
      </c>
      <c r="G369" s="45">
        <v>256.36811664575998</v>
      </c>
      <c r="H369" s="45">
        <v>255.55075060047099</v>
      </c>
      <c r="I369" s="45">
        <v>-0.81736604528899193</v>
      </c>
      <c r="J369" s="46">
        <v>-3.1882515500880251E-3</v>
      </c>
      <c r="K369" s="47">
        <v>1</v>
      </c>
      <c r="L369" s="55">
        <f t="shared" si="101"/>
        <v>252.29365264575998</v>
      </c>
      <c r="M369" s="55">
        <f t="shared" si="102"/>
        <v>251.47628660047098</v>
      </c>
      <c r="N369" s="55">
        <f t="shared" si="103"/>
        <v>-0.81736604528899193</v>
      </c>
      <c r="O369" s="56">
        <f t="shared" si="104"/>
        <v>-3.239740820735739E-3</v>
      </c>
      <c r="P369" s="54"/>
      <c r="Q369" s="42">
        <f t="shared" si="105"/>
        <v>455.36115045773846</v>
      </c>
      <c r="R369" s="42">
        <f t="shared" si="106"/>
        <v>456.39125794031497</v>
      </c>
      <c r="S369" s="42">
        <f t="shared" si="107"/>
        <v>480.70675511111023</v>
      </c>
      <c r="T369" s="42">
        <f t="shared" si="108"/>
        <v>479.14938981377333</v>
      </c>
      <c r="AB369" t="s">
        <v>95</v>
      </c>
      <c r="AC369" s="2">
        <v>238.991290845089</v>
      </c>
      <c r="AD369" s="2">
        <v>237.37705887549998</v>
      </c>
      <c r="AE369" s="2">
        <v>-1.6142319695890137</v>
      </c>
      <c r="AF369" s="1">
        <v>-6.75435478791291E-3</v>
      </c>
      <c r="AG369" s="2">
        <v>256.36811664575998</v>
      </c>
      <c r="AH369" s="2">
        <v>256.36811664575998</v>
      </c>
      <c r="AI369" s="2">
        <v>0</v>
      </c>
      <c r="AJ369" s="1">
        <v>0</v>
      </c>
      <c r="AM369" t="s">
        <v>95</v>
      </c>
      <c r="AN369" s="2">
        <v>238.991290845089</v>
      </c>
      <c r="AO369" s="2">
        <v>237.90286920681299</v>
      </c>
      <c r="AP369" s="2">
        <v>-1.088421638276003</v>
      </c>
      <c r="AQ369" s="1">
        <v>-4.5542313882119814E-3</v>
      </c>
      <c r="AR369" s="2">
        <v>238.82833967935898</v>
      </c>
      <c r="AS369" s="2">
        <v>-0.16295116573002133</v>
      </c>
      <c r="AT369" s="1">
        <v>-6.8182888654149375E-4</v>
      </c>
      <c r="AU369" s="2">
        <v>239.00690606028701</v>
      </c>
      <c r="AV369" s="2">
        <v>1.5615215198010901E-2</v>
      </c>
      <c r="AW369" s="1">
        <v>6.5338009359230069E-5</v>
      </c>
      <c r="AX369" s="2">
        <v>238.170703005283</v>
      </c>
      <c r="AY369" s="2">
        <v>-0.82058783980599515</v>
      </c>
      <c r="AZ369" s="1">
        <v>-3.4335470422555666E-3</v>
      </c>
      <c r="BA369" s="2">
        <v>238.60495027709601</v>
      </c>
      <c r="BB369" s="2">
        <v>-0.38634056799298833</v>
      </c>
      <c r="BC369" s="1">
        <v>-1.616546639113344E-3</v>
      </c>
      <c r="BD369" s="2">
        <v>236.154527764801</v>
      </c>
      <c r="BE369" s="2">
        <v>-2.8367630802879944</v>
      </c>
      <c r="BF369" s="1">
        <v>-1.1869734124021895E-2</v>
      </c>
      <c r="BG369" s="1"/>
      <c r="BH369" t="s">
        <v>95</v>
      </c>
      <c r="BI369" s="2">
        <v>256.36811664575998</v>
      </c>
      <c r="BJ369" s="2">
        <v>256.09566129732997</v>
      </c>
      <c r="BK369" s="2">
        <v>-0.27245534843001451</v>
      </c>
      <c r="BL369" s="1">
        <v>-1.0627505166973758E-3</v>
      </c>
      <c r="BM369" s="2">
        <v>256.36811664575998</v>
      </c>
      <c r="BN369" s="2">
        <v>0</v>
      </c>
      <c r="BO369" s="1">
        <v>0</v>
      </c>
      <c r="BP369" s="2">
        <v>256.36811664575998</v>
      </c>
      <c r="BQ369" s="2">
        <v>0</v>
      </c>
      <c r="BR369" s="1">
        <v>0</v>
      </c>
      <c r="BS369" s="2">
        <v>256.09566129732997</v>
      </c>
      <c r="BT369" s="2">
        <v>-0.27245534843001451</v>
      </c>
      <c r="BU369" s="1">
        <v>-1.0627505166973758E-3</v>
      </c>
      <c r="BV369" s="2">
        <v>256.36811664575998</v>
      </c>
      <c r="BW369" s="2">
        <v>0</v>
      </c>
      <c r="BX369" s="1">
        <v>0</v>
      </c>
      <c r="BY369" s="2">
        <v>255.55075060047099</v>
      </c>
      <c r="BZ369" s="2">
        <v>-0.81736604528899193</v>
      </c>
      <c r="CA369" s="1">
        <v>-3.1882515500880251E-3</v>
      </c>
      <c r="CC369" t="s">
        <v>95</v>
      </c>
      <c r="CE369" s="23">
        <v>238.991290845089</v>
      </c>
      <c r="CF369" s="23">
        <v>243.373194062312</v>
      </c>
      <c r="CG369" s="23">
        <v>4.3819032172229981</v>
      </c>
      <c r="CH369" s="24">
        <v>1.8334991211304389E-2</v>
      </c>
      <c r="CI369" s="2">
        <v>256.36811664575998</v>
      </c>
      <c r="CJ369" s="2">
        <v>256.09566129732997</v>
      </c>
      <c r="CK369" s="2">
        <v>-0.27245534843001451</v>
      </c>
      <c r="CL369" s="1">
        <v>-1.0627505166973758E-3</v>
      </c>
      <c r="CN369" s="25" t="s">
        <v>95</v>
      </c>
      <c r="CO369" s="27">
        <v>0</v>
      </c>
      <c r="CP369" s="27">
        <v>4.0744639999999999</v>
      </c>
      <c r="CQ369" s="28">
        <f t="shared" si="111"/>
        <v>-4.0744639999999999</v>
      </c>
      <c r="CR369" s="27">
        <f t="shared" si="112"/>
        <v>-4.0744639999999999</v>
      </c>
      <c r="CU369" s="30">
        <v>142</v>
      </c>
      <c r="CV369" s="30"/>
      <c r="CW369" s="15" t="s">
        <v>95</v>
      </c>
      <c r="CX369" s="33" t="s">
        <v>961</v>
      </c>
      <c r="CY369" s="34" t="s">
        <v>95</v>
      </c>
      <c r="CZ369" s="34" t="s">
        <v>962</v>
      </c>
      <c r="DA369" s="32"/>
      <c r="DB369" s="32"/>
      <c r="DC369" t="s">
        <v>95</v>
      </c>
      <c r="DD369">
        <v>524839</v>
      </c>
      <c r="DE369" t="s">
        <v>963</v>
      </c>
      <c r="DF369" s="30">
        <v>439</v>
      </c>
      <c r="DG369" s="39" t="s">
        <v>95</v>
      </c>
      <c r="DK369" s="30">
        <v>180</v>
      </c>
      <c r="DL369" s="30"/>
      <c r="DM369" s="32"/>
      <c r="DN369" s="32" t="s">
        <v>95</v>
      </c>
      <c r="DO369" s="41">
        <v>518919</v>
      </c>
    </row>
    <row r="370" spans="1:119" ht="15.75" x14ac:dyDescent="0.25">
      <c r="A370" t="s">
        <v>671</v>
      </c>
      <c r="B370" t="s">
        <v>97</v>
      </c>
      <c r="C370" s="52">
        <v>149.56215282213699</v>
      </c>
      <c r="D370" s="52">
        <v>150.07940535991202</v>
      </c>
      <c r="E370" s="52">
        <v>0.51725253777502189</v>
      </c>
      <c r="F370" s="53">
        <v>3.4584453888555039E-3</v>
      </c>
      <c r="G370" s="45">
        <v>150.09328476347102</v>
      </c>
      <c r="H370" s="45">
        <v>149.84483172237901</v>
      </c>
      <c r="I370" s="45">
        <v>-0.24845304109200583</v>
      </c>
      <c r="J370" s="46">
        <v>-1.6553241637927904E-3</v>
      </c>
      <c r="K370" s="47">
        <v>2</v>
      </c>
      <c r="L370" s="55">
        <f t="shared" si="101"/>
        <v>146.20607876347103</v>
      </c>
      <c r="M370" s="55">
        <f t="shared" si="102"/>
        <v>145.95762572237902</v>
      </c>
      <c r="N370" s="55">
        <f t="shared" si="103"/>
        <v>-0.24845304109200583</v>
      </c>
      <c r="O370" s="56">
        <f t="shared" si="104"/>
        <v>-1.6993345501998428E-3</v>
      </c>
      <c r="P370" s="54"/>
      <c r="Q370" s="42">
        <f t="shared" si="105"/>
        <v>359.79684814736396</v>
      </c>
      <c r="R370" s="42">
        <f t="shared" si="106"/>
        <v>361.04118589776397</v>
      </c>
      <c r="S370" s="42">
        <f t="shared" si="107"/>
        <v>351.72324900699095</v>
      </c>
      <c r="T370" s="42">
        <f t="shared" si="108"/>
        <v>351.12555353784484</v>
      </c>
      <c r="AB370" t="s">
        <v>97</v>
      </c>
      <c r="AC370" s="2">
        <v>149.56215282213699</v>
      </c>
      <c r="AD370" s="2">
        <v>149.01091901954601</v>
      </c>
      <c r="AE370" s="2">
        <v>-0.55123380259098553</v>
      </c>
      <c r="AF370" s="1">
        <v>-3.6856503613352395E-3</v>
      </c>
      <c r="AG370" s="2">
        <v>150.09328476347102</v>
      </c>
      <c r="AH370" s="2">
        <v>149.931014973207</v>
      </c>
      <c r="AI370" s="2">
        <v>-0.16226979026401978</v>
      </c>
      <c r="AJ370" s="1">
        <v>-1.0811262510493889E-3</v>
      </c>
      <c r="AM370" t="s">
        <v>97</v>
      </c>
      <c r="AN370" s="2">
        <v>149.56215282213699</v>
      </c>
      <c r="AO370" s="2">
        <v>149.05231409689</v>
      </c>
      <c r="AP370" s="2">
        <v>-0.50983872524699336</v>
      </c>
      <c r="AQ370" s="1">
        <v>-3.4088752777803764E-3</v>
      </c>
      <c r="AR370" s="2">
        <v>149.459830297406</v>
      </c>
      <c r="AS370" s="2">
        <v>-0.10232252473099379</v>
      </c>
      <c r="AT370" s="1">
        <v>-6.841471776130307E-4</v>
      </c>
      <c r="AU370" s="2">
        <v>149.524073938566</v>
      </c>
      <c r="AV370" s="2">
        <v>-3.8078883570989319E-2</v>
      </c>
      <c r="AW370" s="1">
        <v>-2.5460240343206124E-4</v>
      </c>
      <c r="AX370" s="2">
        <v>149.10130584908302</v>
      </c>
      <c r="AY370" s="2">
        <v>-0.46084697305397526</v>
      </c>
      <c r="AZ370" s="1">
        <v>-3.0813074321150344E-3</v>
      </c>
      <c r="BA370" s="2">
        <v>149.37341019721401</v>
      </c>
      <c r="BB370" s="2">
        <v>-0.18874262492298044</v>
      </c>
      <c r="BC370" s="1">
        <v>-1.2619678264957702E-3</v>
      </c>
      <c r="BD370" s="2">
        <v>148.01221674430502</v>
      </c>
      <c r="BE370" s="2">
        <v>-1.5499360778319726</v>
      </c>
      <c r="BF370" s="1">
        <v>-1.0363157045988733E-2</v>
      </c>
      <c r="BG370" s="1"/>
      <c r="BH370" t="s">
        <v>97</v>
      </c>
      <c r="BI370" s="2">
        <v>150.09328476347102</v>
      </c>
      <c r="BJ370" s="2">
        <v>149.82995869144</v>
      </c>
      <c r="BK370" s="2">
        <v>-0.26332607203102043</v>
      </c>
      <c r="BL370" s="1">
        <v>-1.7544160782808551E-3</v>
      </c>
      <c r="BM370" s="2">
        <v>150.05521346078501</v>
      </c>
      <c r="BN370" s="2">
        <v>-3.8071302686006447E-2</v>
      </c>
      <c r="BO370" s="1">
        <v>-2.5365093945410182E-4</v>
      </c>
      <c r="BP370" s="2">
        <v>150.082522703233</v>
      </c>
      <c r="BQ370" s="2">
        <v>-1.0762060238022286E-2</v>
      </c>
      <c r="BR370" s="1">
        <v>-7.1702476596351399E-5</v>
      </c>
      <c r="BS370" s="2">
        <v>149.823836990627</v>
      </c>
      <c r="BT370" s="2">
        <v>-0.26944777284401766</v>
      </c>
      <c r="BU370" s="1">
        <v>-1.7952020523012405E-3</v>
      </c>
      <c r="BV370" s="2">
        <v>150.02520777604602</v>
      </c>
      <c r="BW370" s="2">
        <v>-6.8076987425001789E-2</v>
      </c>
      <c r="BX370" s="1">
        <v>-4.5356451177867776E-4</v>
      </c>
      <c r="BY370" s="2">
        <v>149.30510335230301</v>
      </c>
      <c r="BZ370" s="2">
        <v>-0.78818141116801144</v>
      </c>
      <c r="CA370" s="1">
        <v>-5.2512769802465888E-3</v>
      </c>
      <c r="CC370" t="s">
        <v>97</v>
      </c>
      <c r="CE370" s="23">
        <v>149.56215282213699</v>
      </c>
      <c r="CF370" s="23">
        <v>152.03359730853199</v>
      </c>
      <c r="CG370" s="23">
        <v>2.4714444863950007</v>
      </c>
      <c r="CH370" s="24">
        <v>1.6524531372145355E-2</v>
      </c>
      <c r="CI370" s="2">
        <v>150.09328476347102</v>
      </c>
      <c r="CJ370" s="2">
        <v>150.67469544370499</v>
      </c>
      <c r="CK370" s="2">
        <v>0.58141068023397224</v>
      </c>
      <c r="CL370" s="1">
        <v>3.8736621771600617E-3</v>
      </c>
      <c r="CN370" s="25" t="s">
        <v>97</v>
      </c>
      <c r="CO370" s="27">
        <v>0</v>
      </c>
      <c r="CP370" s="27">
        <v>3.8872059999999999</v>
      </c>
      <c r="CQ370" s="28">
        <f t="shared" si="111"/>
        <v>-3.8801353368309583</v>
      </c>
      <c r="CR370" s="27">
        <f t="shared" si="112"/>
        <v>250.71687070521102</v>
      </c>
      <c r="CU370" s="30">
        <v>144</v>
      </c>
      <c r="CV370" s="30"/>
      <c r="CW370" s="15" t="s">
        <v>97</v>
      </c>
      <c r="CX370" s="33" t="s">
        <v>961</v>
      </c>
      <c r="CY370" s="34" t="s">
        <v>97</v>
      </c>
      <c r="CZ370" s="34" t="s">
        <v>962</v>
      </c>
      <c r="DA370" s="32"/>
      <c r="DB370" s="32"/>
      <c r="DC370" t="s">
        <v>97</v>
      </c>
      <c r="DD370">
        <v>415685</v>
      </c>
      <c r="DE370" t="s">
        <v>963</v>
      </c>
      <c r="DF370" s="30">
        <v>440</v>
      </c>
      <c r="DG370" s="39" t="s">
        <v>97</v>
      </c>
      <c r="DK370" s="30">
        <v>182</v>
      </c>
      <c r="DL370" s="30"/>
      <c r="DM370" s="32"/>
      <c r="DN370" s="32" t="s">
        <v>97</v>
      </c>
      <c r="DO370" s="41">
        <v>412605</v>
      </c>
    </row>
    <row r="371" spans="1:119" ht="15.75" x14ac:dyDescent="0.25">
      <c r="A371" t="s">
        <v>672</v>
      </c>
      <c r="B371" t="s">
        <v>98</v>
      </c>
      <c r="C371" s="52">
        <v>290.705870248937</v>
      </c>
      <c r="D371" s="52">
        <v>291.74834347974399</v>
      </c>
      <c r="E371" s="52">
        <v>1.0424732308069906</v>
      </c>
      <c r="F371" s="53">
        <v>3.5860068113323642E-3</v>
      </c>
      <c r="G371" s="45">
        <v>294.77827389636201</v>
      </c>
      <c r="H371" s="45">
        <v>294.34455627360501</v>
      </c>
      <c r="I371" s="45">
        <v>-0.43371762275700121</v>
      </c>
      <c r="J371" s="46">
        <v>-1.4713351056173409E-3</v>
      </c>
      <c r="K371" s="47">
        <v>2</v>
      </c>
      <c r="L371" s="55">
        <f t="shared" si="101"/>
        <v>288.08657089636199</v>
      </c>
      <c r="M371" s="55">
        <f t="shared" si="102"/>
        <v>287.65285327360499</v>
      </c>
      <c r="N371" s="55">
        <f t="shared" si="103"/>
        <v>-0.43371762275700121</v>
      </c>
      <c r="O371" s="56">
        <f t="shared" si="104"/>
        <v>-1.5055114211242752E-3</v>
      </c>
      <c r="P371" s="54"/>
      <c r="Q371" s="42">
        <f t="shared" si="105"/>
        <v>353.44049839202654</v>
      </c>
      <c r="R371" s="42">
        <f t="shared" si="106"/>
        <v>354.70793842666103</v>
      </c>
      <c r="S371" s="42">
        <f t="shared" si="107"/>
        <v>350.25595152402121</v>
      </c>
      <c r="T371" s="42">
        <f t="shared" si="108"/>
        <v>349.72863718868501</v>
      </c>
      <c r="AB371" t="s">
        <v>98</v>
      </c>
      <c r="AC371" s="2">
        <v>290.705870248937</v>
      </c>
      <c r="AD371" s="2">
        <v>288.01617569071902</v>
      </c>
      <c r="AE371" s="2">
        <v>-2.6896945582179796</v>
      </c>
      <c r="AF371" s="1">
        <v>-9.2522884244296225E-3</v>
      </c>
      <c r="AG371" s="2">
        <v>294.77827389636201</v>
      </c>
      <c r="AH371" s="2">
        <v>294.01665046345698</v>
      </c>
      <c r="AI371" s="2">
        <v>-0.76162343290502577</v>
      </c>
      <c r="AJ371" s="1">
        <v>-2.583716305947286E-3</v>
      </c>
      <c r="AM371" t="s">
        <v>98</v>
      </c>
      <c r="AN371" s="2">
        <v>290.705870248937</v>
      </c>
      <c r="AO371" s="2">
        <v>288.29533952342405</v>
      </c>
      <c r="AP371" s="2">
        <v>-2.410530725512956</v>
      </c>
      <c r="AQ371" s="1">
        <v>-8.2919919141941391E-3</v>
      </c>
      <c r="AR371" s="2">
        <v>290.38934292781596</v>
      </c>
      <c r="AS371" s="2">
        <v>-0.31652732112104331</v>
      </c>
      <c r="AT371" s="1">
        <v>-1.0888232867468238E-3</v>
      </c>
      <c r="AU371" s="2">
        <v>290.62197366155101</v>
      </c>
      <c r="AV371" s="2">
        <v>-8.3896587385993371E-2</v>
      </c>
      <c r="AW371" s="1">
        <v>-2.8859612402787436E-4</v>
      </c>
      <c r="AX371" s="2">
        <v>289.36264463744999</v>
      </c>
      <c r="AY371" s="2">
        <v>-1.3432256114870142</v>
      </c>
      <c r="AZ371" s="1">
        <v>-4.6205658328701254E-3</v>
      </c>
      <c r="BA371" s="2">
        <v>290.21662732262098</v>
      </c>
      <c r="BB371" s="2">
        <v>-0.48924292631602384</v>
      </c>
      <c r="BC371" s="1">
        <v>-1.6829482180634183E-3</v>
      </c>
      <c r="BD371" s="2">
        <v>285.53695235203804</v>
      </c>
      <c r="BE371" s="2">
        <v>-5.1689178968989609</v>
      </c>
      <c r="BF371" s="1">
        <v>-1.7780576265875599E-2</v>
      </c>
      <c r="BG371" s="1"/>
      <c r="BH371" t="s">
        <v>98</v>
      </c>
      <c r="BI371" s="2">
        <v>294.77827389636201</v>
      </c>
      <c r="BJ371" s="2">
        <v>293.87016342756601</v>
      </c>
      <c r="BK371" s="2">
        <v>-0.90811046879599644</v>
      </c>
      <c r="BL371" s="1">
        <v>-3.0806560361204553E-3</v>
      </c>
      <c r="BM371" s="2">
        <v>294.68215132348598</v>
      </c>
      <c r="BN371" s="2">
        <v>-9.6122572876026879E-2</v>
      </c>
      <c r="BO371" s="1">
        <v>-3.2608431959887794E-4</v>
      </c>
      <c r="BP371" s="2">
        <v>294.75456390091</v>
      </c>
      <c r="BQ371" s="2">
        <v>-2.3709995452009025E-2</v>
      </c>
      <c r="BR371" s="1">
        <v>-8.0433320741761906E-5</v>
      </c>
      <c r="BS371" s="2">
        <v>294.15843832459302</v>
      </c>
      <c r="BT371" s="2">
        <v>-0.61983557176898785</v>
      </c>
      <c r="BU371" s="1">
        <v>-2.102717963491805E-3</v>
      </c>
      <c r="BV371" s="2">
        <v>294.629633155043</v>
      </c>
      <c r="BW371" s="2">
        <v>-0.14864074131901361</v>
      </c>
      <c r="BX371" s="1">
        <v>-5.0424591797179955E-4</v>
      </c>
      <c r="BY371" s="2">
        <v>292.80633019739901</v>
      </c>
      <c r="BZ371" s="2">
        <v>-1.9719436989630026</v>
      </c>
      <c r="CA371" s="1">
        <v>-6.6895828952994599E-3</v>
      </c>
      <c r="CC371" t="s">
        <v>98</v>
      </c>
      <c r="CE371" s="23">
        <v>290.705870248937</v>
      </c>
      <c r="CF371" s="23">
        <v>297.98538956761598</v>
      </c>
      <c r="CG371" s="23">
        <v>7.2795193186789788</v>
      </c>
      <c r="CH371" s="24">
        <v>2.5040840463405115E-2</v>
      </c>
      <c r="CI371" s="2">
        <v>294.77827389636201</v>
      </c>
      <c r="CJ371" s="2">
        <v>296.60519389533403</v>
      </c>
      <c r="CK371" s="2">
        <v>1.8269199989720164</v>
      </c>
      <c r="CL371" s="1">
        <v>6.1976073569598418E-3</v>
      </c>
      <c r="CN371" s="25" t="s">
        <v>98</v>
      </c>
      <c r="CO371" s="27">
        <v>0</v>
      </c>
      <c r="CP371" s="27">
        <v>6.6917030000000004</v>
      </c>
      <c r="CQ371" s="28">
        <f t="shared" si="111"/>
        <v>-6.6753637193214246</v>
      </c>
      <c r="CR371" s="27">
        <f t="shared" si="112"/>
        <v>186.106505017389</v>
      </c>
      <c r="CU371" s="30">
        <v>145</v>
      </c>
      <c r="CV371" s="30"/>
      <c r="CW371" s="15" t="s">
        <v>98</v>
      </c>
      <c r="CX371" s="33" t="s">
        <v>961</v>
      </c>
      <c r="CY371" s="34" t="s">
        <v>98</v>
      </c>
      <c r="CZ371" s="34" t="s">
        <v>962</v>
      </c>
      <c r="DA371" s="32"/>
      <c r="DB371" s="32"/>
      <c r="DC371" t="s">
        <v>98</v>
      </c>
      <c r="DD371">
        <v>822503</v>
      </c>
      <c r="DE371" t="s">
        <v>963</v>
      </c>
      <c r="DF371" s="30">
        <v>441</v>
      </c>
      <c r="DG371" s="39" t="s">
        <v>98</v>
      </c>
      <c r="DK371" s="30">
        <v>183</v>
      </c>
      <c r="DL371" s="30"/>
      <c r="DM371" s="32"/>
      <c r="DN371" s="32" t="s">
        <v>98</v>
      </c>
      <c r="DO371" s="41">
        <v>812339</v>
      </c>
    </row>
    <row r="372" spans="1:119" ht="15.75" x14ac:dyDescent="0.25">
      <c r="B372" s="71" t="s">
        <v>1094</v>
      </c>
      <c r="C372" s="63">
        <f>SUM(C336:C371)</f>
        <v>5432.9343784266885</v>
      </c>
      <c r="D372" s="63">
        <f>SUM(D336:D371)</f>
        <v>5435.8546969750378</v>
      </c>
      <c r="E372" s="63">
        <f>SUM(E336:E371)</f>
        <v>2.9203185483499752</v>
      </c>
      <c r="F372" s="64">
        <f>E372/C372</f>
        <v>5.3752141015103955E-4</v>
      </c>
      <c r="G372" s="65">
        <f>SUM(G336:G371)</f>
        <v>5536.0591169761638</v>
      </c>
      <c r="H372" s="65">
        <f>SUM(H336:H371)</f>
        <v>5521.5296315810028</v>
      </c>
      <c r="I372" s="65">
        <f>SUM(I336:I371)</f>
        <v>-14.529485395160201</v>
      </c>
      <c r="J372" s="66">
        <f>I372/G372</f>
        <v>-2.6245177459550528E-3</v>
      </c>
      <c r="K372" s="67"/>
      <c r="L372" s="63">
        <f>SUM(L336:L371)</f>
        <v>5432.3152859761622</v>
      </c>
      <c r="M372" s="63">
        <f>SUM(M336:M371)</f>
        <v>5417.785800581004</v>
      </c>
      <c r="N372" s="63">
        <f>SUM(N336:N371)</f>
        <v>-14.529485395160215</v>
      </c>
      <c r="O372" s="68">
        <f t="shared" si="104"/>
        <v>-2.6746395653192158E-3</v>
      </c>
      <c r="P372" s="69"/>
      <c r="Q372" s="70">
        <f t="shared" si="105"/>
        <v>475.70323836081946</v>
      </c>
      <c r="R372" s="70">
        <f t="shared" si="106"/>
        <v>475.95893903631656</v>
      </c>
      <c r="S372" s="70">
        <f t="shared" si="107"/>
        <v>475.64903113815734</v>
      </c>
      <c r="T372" s="70">
        <f t="shared" si="108"/>
        <v>474.37684142026967</v>
      </c>
      <c r="AC372" s="2"/>
      <c r="AD372" s="2"/>
      <c r="AE372" s="2"/>
      <c r="AF372" s="1"/>
      <c r="AG372" s="2"/>
      <c r="AH372" s="2"/>
      <c r="AI372" s="2"/>
      <c r="AJ372" s="1"/>
      <c r="AN372" s="2"/>
      <c r="AO372" s="2"/>
      <c r="AP372" s="2"/>
      <c r="AQ372" s="1"/>
      <c r="AR372" s="2"/>
      <c r="AS372" s="2"/>
      <c r="AT372" s="1"/>
      <c r="AU372" s="2"/>
      <c r="AV372" s="2"/>
      <c r="AW372" s="1"/>
      <c r="AX372" s="2"/>
      <c r="AY372" s="2"/>
      <c r="AZ372" s="1"/>
      <c r="BA372" s="2"/>
      <c r="BB372" s="2"/>
      <c r="BC372" s="1"/>
      <c r="BD372" s="2"/>
      <c r="BE372" s="2"/>
      <c r="BF372" s="1"/>
      <c r="BG372" s="1"/>
      <c r="BI372" s="2"/>
      <c r="BJ372" s="2"/>
      <c r="BK372" s="2"/>
      <c r="BL372" s="1"/>
      <c r="BM372" s="2"/>
      <c r="BN372" s="2"/>
      <c r="BO372" s="1"/>
      <c r="BP372" s="2"/>
      <c r="BQ372" s="2"/>
      <c r="BR372" s="1"/>
      <c r="BS372" s="2"/>
      <c r="BT372" s="2"/>
      <c r="BU372" s="1"/>
      <c r="BV372" s="2"/>
      <c r="BW372" s="2"/>
      <c r="BX372" s="1"/>
      <c r="BY372" s="2"/>
      <c r="BZ372" s="2"/>
      <c r="CA372" s="1"/>
      <c r="CE372" s="23"/>
      <c r="CF372" s="23"/>
      <c r="CG372" s="23"/>
      <c r="CH372" s="24"/>
      <c r="CI372" s="2"/>
      <c r="CJ372" s="2"/>
      <c r="CK372" s="2"/>
      <c r="CL372" s="1"/>
      <c r="CN372" s="25"/>
      <c r="CO372" s="27"/>
      <c r="CP372" s="27"/>
      <c r="CQ372" s="28"/>
      <c r="CR372" s="27"/>
      <c r="CU372" s="30"/>
      <c r="CV372" s="30"/>
      <c r="CW372" s="15"/>
      <c r="CX372" s="33"/>
      <c r="CY372" s="34"/>
      <c r="CZ372" s="34"/>
      <c r="DA372" s="32"/>
      <c r="DB372" s="32"/>
      <c r="DD372">
        <f>SUM(DD336:DD371)</f>
        <v>11420848</v>
      </c>
      <c r="DF372" s="30"/>
      <c r="DG372" s="39"/>
      <c r="DK372" s="30"/>
      <c r="DL372" s="30"/>
      <c r="DM372" s="32"/>
      <c r="DN372" s="32"/>
      <c r="DO372">
        <f>SUM(DO336:DO371)</f>
        <v>11356624</v>
      </c>
    </row>
    <row r="373" spans="1:119" ht="15.75" x14ac:dyDescent="0.25">
      <c r="C373" s="52"/>
      <c r="D373" s="52"/>
      <c r="E373" s="52"/>
      <c r="F373" s="53"/>
      <c r="G373" s="45"/>
      <c r="H373" s="45"/>
      <c r="I373" s="45"/>
      <c r="J373" s="46"/>
      <c r="K373" s="47"/>
      <c r="L373" s="55"/>
      <c r="M373" s="55"/>
      <c r="N373" s="55"/>
      <c r="O373" s="56"/>
      <c r="P373" s="54"/>
      <c r="Q373" s="42"/>
      <c r="R373" s="42"/>
      <c r="S373" s="42"/>
      <c r="T373" s="42"/>
      <c r="AC373" s="2"/>
      <c r="AD373" s="2"/>
      <c r="AE373" s="2"/>
      <c r="AF373" s="1"/>
      <c r="AG373" s="2"/>
      <c r="AH373" s="2"/>
      <c r="AI373" s="2"/>
      <c r="AJ373" s="1"/>
      <c r="AN373" s="2"/>
      <c r="AO373" s="2"/>
      <c r="AP373" s="2"/>
      <c r="AQ373" s="1"/>
      <c r="AR373" s="2"/>
      <c r="AS373" s="2"/>
      <c r="AT373" s="1"/>
      <c r="AU373" s="2"/>
      <c r="AV373" s="2"/>
      <c r="AW373" s="1"/>
      <c r="AX373" s="2"/>
      <c r="AY373" s="2"/>
      <c r="AZ373" s="1"/>
      <c r="BA373" s="2"/>
      <c r="BB373" s="2"/>
      <c r="BC373" s="1"/>
      <c r="BD373" s="2"/>
      <c r="BE373" s="2"/>
      <c r="BF373" s="1"/>
      <c r="BG373" s="1"/>
      <c r="BI373" s="2"/>
      <c r="BJ373" s="2"/>
      <c r="BK373" s="2"/>
      <c r="BL373" s="1"/>
      <c r="BM373" s="2"/>
      <c r="BN373" s="2"/>
      <c r="BO373" s="1"/>
      <c r="BP373" s="2"/>
      <c r="BQ373" s="2"/>
      <c r="BR373" s="1"/>
      <c r="BS373" s="2"/>
      <c r="BT373" s="2"/>
      <c r="BU373" s="1"/>
      <c r="BV373" s="2"/>
      <c r="BW373" s="2"/>
      <c r="BX373" s="1"/>
      <c r="BY373" s="2"/>
      <c r="BZ373" s="2"/>
      <c r="CA373" s="1"/>
      <c r="CE373" s="23"/>
      <c r="CF373" s="23"/>
      <c r="CG373" s="23"/>
      <c r="CH373" s="24"/>
      <c r="CI373" s="2"/>
      <c r="CJ373" s="2"/>
      <c r="CK373" s="2"/>
      <c r="CL373" s="1"/>
      <c r="CN373" s="25"/>
      <c r="CO373" s="27"/>
      <c r="CP373" s="27"/>
      <c r="CQ373" s="28"/>
      <c r="CR373" s="27"/>
      <c r="CU373" s="30"/>
      <c r="CV373" s="30"/>
      <c r="CW373" s="15"/>
      <c r="CX373" s="33"/>
      <c r="CY373" s="34"/>
      <c r="CZ373" s="34"/>
      <c r="DA373" s="32"/>
      <c r="DB373" s="32"/>
      <c r="DF373" s="30"/>
      <c r="DG373" s="39"/>
      <c r="DK373" s="30"/>
      <c r="DL373" s="30"/>
      <c r="DM373" s="32"/>
      <c r="DN373" s="32"/>
      <c r="DO373" s="41"/>
    </row>
    <row r="374" spans="1:119" ht="15.75" x14ac:dyDescent="0.25">
      <c r="A374" t="s">
        <v>673</v>
      </c>
      <c r="B374" t="s">
        <v>16</v>
      </c>
      <c r="C374" s="52">
        <v>142.61673634785501</v>
      </c>
      <c r="D374" s="52">
        <v>138.58449055204298</v>
      </c>
      <c r="E374" s="52">
        <v>-4.032245795812031</v>
      </c>
      <c r="F374" s="53">
        <v>-2.8273300168481081E-2</v>
      </c>
      <c r="G374" s="45">
        <v>173.097206312472</v>
      </c>
      <c r="H374" s="45">
        <v>172.544410530682</v>
      </c>
      <c r="I374" s="45">
        <v>-0.552795781789996</v>
      </c>
      <c r="J374" s="46">
        <v>-3.1935569242642708E-3</v>
      </c>
      <c r="K374" s="47">
        <v>1</v>
      </c>
      <c r="L374" s="55">
        <f t="shared" ref="L374:L406" si="113">G374-CO374-CP374</f>
        <v>170.62963131247199</v>
      </c>
      <c r="M374" s="55">
        <f t="shared" ref="M374:M406" si="114">H374-CO374-CP374</f>
        <v>170.07683553068199</v>
      </c>
      <c r="N374" s="55">
        <f t="shared" ref="N374:N406" si="115">M374-L374</f>
        <v>-0.552795781789996</v>
      </c>
      <c r="O374" s="56">
        <f t="shared" ref="O374:O407" si="116">N374/L374</f>
        <v>-3.2397408207351028E-3</v>
      </c>
      <c r="P374" s="54"/>
      <c r="Q374" s="42">
        <f t="shared" ref="Q374:Q407" si="117">C374/$DD374*1000000</f>
        <v>590.59195691526463</v>
      </c>
      <c r="R374" s="42">
        <f t="shared" ref="R374:R407" si="118">D374/$DD374*1000000</f>
        <v>573.8939732403087</v>
      </c>
      <c r="S374" s="42">
        <f t="shared" ref="S374:S407" si="119">L374/$DD374*1000000</f>
        <v>706.59650785143344</v>
      </c>
      <c r="T374" s="42">
        <f t="shared" ref="T374:T407" si="120">M374/$DD374*1000000</f>
        <v>704.30731830115826</v>
      </c>
      <c r="AB374" t="s">
        <v>16</v>
      </c>
      <c r="AC374" s="2">
        <v>142.61673634785501</v>
      </c>
      <c r="AD374" s="2">
        <v>142.91699503746699</v>
      </c>
      <c r="AE374" s="2">
        <v>0.30025868961197943</v>
      </c>
      <c r="AF374" s="1">
        <v>2.1053538126101943E-3</v>
      </c>
      <c r="AG374" s="2">
        <v>173.097206312472</v>
      </c>
      <c r="AH374" s="2">
        <v>173.097206312472</v>
      </c>
      <c r="AI374" s="2">
        <v>0</v>
      </c>
      <c r="AJ374" s="1">
        <v>0</v>
      </c>
      <c r="AM374" t="s">
        <v>16</v>
      </c>
      <c r="AN374" s="2">
        <v>142.61673634785501</v>
      </c>
      <c r="AO374" s="2">
        <v>141.135119268452</v>
      </c>
      <c r="AP374" s="2">
        <v>-1.4816170794030086</v>
      </c>
      <c r="AQ374" s="1">
        <v>-1.0388802305707035E-2</v>
      </c>
      <c r="AR374" s="2">
        <v>142.47476646366502</v>
      </c>
      <c r="AS374" s="2">
        <v>-0.14196988418999013</v>
      </c>
      <c r="AT374" s="1">
        <v>-9.9546440218427693E-4</v>
      </c>
      <c r="AU374" s="2">
        <v>142.67511528264902</v>
      </c>
      <c r="AV374" s="2">
        <v>5.8378934794006909E-2</v>
      </c>
      <c r="AW374" s="1">
        <v>4.0934140192084786E-4</v>
      </c>
      <c r="AX374" s="2">
        <v>141.61954781745101</v>
      </c>
      <c r="AY374" s="2">
        <v>-0.9971885304040029</v>
      </c>
      <c r="AZ374" s="1">
        <v>-6.9920863142721949E-3</v>
      </c>
      <c r="BA374" s="2">
        <v>142.24962508284599</v>
      </c>
      <c r="BB374" s="2">
        <v>-0.36711126500901514</v>
      </c>
      <c r="BC374" s="1">
        <v>-2.5741106858145867E-3</v>
      </c>
      <c r="BD374" s="2">
        <v>139.19744677595401</v>
      </c>
      <c r="BE374" s="2">
        <v>-3.4192895719010039</v>
      </c>
      <c r="BF374" s="1">
        <v>-2.3975373854868268E-2</v>
      </c>
      <c r="BG374" s="1"/>
      <c r="BH374" t="s">
        <v>16</v>
      </c>
      <c r="BI374" s="2">
        <v>173.097206312472</v>
      </c>
      <c r="BJ374" s="2">
        <v>172.91294105187501</v>
      </c>
      <c r="BK374" s="2">
        <v>-0.18426526059698745</v>
      </c>
      <c r="BL374" s="1">
        <v>-1.0645189747566178E-3</v>
      </c>
      <c r="BM374" s="2">
        <v>173.097206312472</v>
      </c>
      <c r="BN374" s="2">
        <v>0</v>
      </c>
      <c r="BO374" s="1">
        <v>0</v>
      </c>
      <c r="BP374" s="2">
        <v>173.097206312472</v>
      </c>
      <c r="BQ374" s="2">
        <v>0</v>
      </c>
      <c r="BR374" s="1">
        <v>0</v>
      </c>
      <c r="BS374" s="2">
        <v>172.91294105187501</v>
      </c>
      <c r="BT374" s="2">
        <v>-0.18426526059698745</v>
      </c>
      <c r="BU374" s="1">
        <v>-1.0645189747566178E-3</v>
      </c>
      <c r="BV374" s="2">
        <v>173.097206312472</v>
      </c>
      <c r="BW374" s="2">
        <v>0</v>
      </c>
      <c r="BX374" s="1">
        <v>0</v>
      </c>
      <c r="BY374" s="2">
        <v>172.544410530682</v>
      </c>
      <c r="BZ374" s="2">
        <v>-0.552795781789996</v>
      </c>
      <c r="CA374" s="1">
        <v>-3.1935569242642708E-3</v>
      </c>
      <c r="CC374" t="s">
        <v>16</v>
      </c>
      <c r="CE374" s="23">
        <v>142.61673634785501</v>
      </c>
      <c r="CF374" s="23">
        <v>140.790156872865</v>
      </c>
      <c r="CG374" s="23">
        <v>-1.8265794749900124</v>
      </c>
      <c r="CH374" s="24">
        <v>-1.2807609553866253E-2</v>
      </c>
      <c r="CI374" s="2">
        <v>173.097206312472</v>
      </c>
      <c r="CJ374" s="2">
        <v>172.91294105187501</v>
      </c>
      <c r="CK374" s="2">
        <v>-0.18426526059698745</v>
      </c>
      <c r="CL374" s="1">
        <v>-1.0645189747566178E-3</v>
      </c>
      <c r="CN374" s="25" t="s">
        <v>16</v>
      </c>
      <c r="CO374" s="27">
        <v>0</v>
      </c>
      <c r="CP374" s="27">
        <v>2.4675750000000001</v>
      </c>
      <c r="CQ374" s="28">
        <f t="shared" ref="CQ374:CQ406" si="121">CH431-CO374-CP374</f>
        <v>-2.4675750000000001</v>
      </c>
      <c r="CR374" s="27">
        <f t="shared" ref="CR374:CR406" si="122">CI431-CO374-CP374</f>
        <v>-2.4675750000000001</v>
      </c>
      <c r="CU374" s="30">
        <v>46</v>
      </c>
      <c r="CV374" s="30"/>
      <c r="CW374" s="15" t="s">
        <v>16</v>
      </c>
      <c r="CX374" s="33" t="s">
        <v>961</v>
      </c>
      <c r="CY374" s="34" t="s">
        <v>16</v>
      </c>
      <c r="CZ374" s="34" t="s">
        <v>962</v>
      </c>
      <c r="DA374" s="32"/>
      <c r="DB374" s="32"/>
      <c r="DC374" t="s">
        <v>16</v>
      </c>
      <c r="DD374">
        <v>241481</v>
      </c>
      <c r="DE374" t="s">
        <v>963</v>
      </c>
      <c r="DF374" s="30">
        <v>445</v>
      </c>
      <c r="DG374" s="39" t="s">
        <v>16</v>
      </c>
      <c r="DK374" s="30">
        <v>98</v>
      </c>
      <c r="DL374" s="30"/>
      <c r="DM374" s="32"/>
      <c r="DN374" s="32" t="s">
        <v>16</v>
      </c>
      <c r="DO374" s="41">
        <v>238023</v>
      </c>
    </row>
    <row r="375" spans="1:119" ht="15.75" x14ac:dyDescent="0.25">
      <c r="A375" t="s">
        <v>674</v>
      </c>
      <c r="B375" t="s">
        <v>17</v>
      </c>
      <c r="C375" s="52">
        <v>149.08629952116701</v>
      </c>
      <c r="D375" s="52">
        <v>146.73131589017501</v>
      </c>
      <c r="E375" s="52">
        <v>-2.3549836309919954</v>
      </c>
      <c r="F375" s="53">
        <v>-1.5796110296893102E-2</v>
      </c>
      <c r="G375" s="45">
        <v>154.94953122256101</v>
      </c>
      <c r="H375" s="45">
        <v>154.45385990866501</v>
      </c>
      <c r="I375" s="45">
        <v>-0.49567131389599695</v>
      </c>
      <c r="J375" s="46">
        <v>-3.1989210292223593E-3</v>
      </c>
      <c r="K375" s="47">
        <v>1</v>
      </c>
      <c r="L375" s="55">
        <f t="shared" si="113"/>
        <v>152.99721222256102</v>
      </c>
      <c r="M375" s="55">
        <f t="shared" si="114"/>
        <v>152.50154090866502</v>
      </c>
      <c r="N375" s="55">
        <f t="shared" si="115"/>
        <v>-0.49567131389599695</v>
      </c>
      <c r="O375" s="56">
        <f t="shared" si="116"/>
        <v>-3.2397408207344128E-3</v>
      </c>
      <c r="P375" s="54"/>
      <c r="Q375" s="42">
        <f t="shared" si="117"/>
        <v>649.55406921879489</v>
      </c>
      <c r="R375" s="42">
        <f t="shared" si="118"/>
        <v>639.29364149761898</v>
      </c>
      <c r="S375" s="42">
        <f t="shared" si="119"/>
        <v>666.59352400242688</v>
      </c>
      <c r="T375" s="42">
        <f t="shared" si="120"/>
        <v>664.43393375187895</v>
      </c>
      <c r="AB375" t="s">
        <v>17</v>
      </c>
      <c r="AC375" s="2">
        <v>149.08629952116701</v>
      </c>
      <c r="AD375" s="2">
        <v>148.64254426991701</v>
      </c>
      <c r="AE375" s="2">
        <v>-0.44375525124999626</v>
      </c>
      <c r="AF375" s="1">
        <v>-2.9764991999616484E-3</v>
      </c>
      <c r="AG375" s="2">
        <v>154.94953122256101</v>
      </c>
      <c r="AH375" s="2">
        <v>154.94953122256101</v>
      </c>
      <c r="AI375" s="2">
        <v>0</v>
      </c>
      <c r="AJ375" s="1">
        <v>0</v>
      </c>
      <c r="AM375" t="s">
        <v>17</v>
      </c>
      <c r="AN375" s="2">
        <v>149.08629952116701</v>
      </c>
      <c r="AO375" s="2">
        <v>148.18648211638299</v>
      </c>
      <c r="AP375" s="2">
        <v>-0.89981740478401662</v>
      </c>
      <c r="AQ375" s="1">
        <v>-6.0355472479633326E-3</v>
      </c>
      <c r="AR375" s="2">
        <v>148.93130969158199</v>
      </c>
      <c r="AS375" s="2">
        <v>-0.15498982958501983</v>
      </c>
      <c r="AT375" s="1">
        <v>-1.0395980722763506E-3</v>
      </c>
      <c r="AU375" s="2">
        <v>149.15376365431999</v>
      </c>
      <c r="AV375" s="2">
        <v>6.7464133152981276E-2</v>
      </c>
      <c r="AW375" s="1">
        <v>4.5251732298448279E-4</v>
      </c>
      <c r="AX375" s="2">
        <v>148.56829115693799</v>
      </c>
      <c r="AY375" s="2">
        <v>-0.51800836422901853</v>
      </c>
      <c r="AZ375" s="1">
        <v>-3.4745537711563671E-3</v>
      </c>
      <c r="BA375" s="2">
        <v>148.82884727971501</v>
      </c>
      <c r="BB375" s="2">
        <v>-0.25745224145200041</v>
      </c>
      <c r="BC375" s="1">
        <v>-1.7268672056311102E-3</v>
      </c>
      <c r="BD375" s="2">
        <v>146.97053659952201</v>
      </c>
      <c r="BE375" s="2">
        <v>-2.1157629216450005</v>
      </c>
      <c r="BF375" s="1">
        <v>-1.4191531538715321E-2</v>
      </c>
      <c r="BG375" s="1"/>
      <c r="BH375" t="s">
        <v>17</v>
      </c>
      <c r="BI375" s="2">
        <v>154.94953122256101</v>
      </c>
      <c r="BJ375" s="2">
        <v>154.784307451263</v>
      </c>
      <c r="BK375" s="2">
        <v>-0.16522377129800248</v>
      </c>
      <c r="BL375" s="1">
        <v>-1.0663070097365066E-3</v>
      </c>
      <c r="BM375" s="2">
        <v>154.94953122256101</v>
      </c>
      <c r="BN375" s="2">
        <v>0</v>
      </c>
      <c r="BO375" s="1">
        <v>0</v>
      </c>
      <c r="BP375" s="2">
        <v>154.94953122256101</v>
      </c>
      <c r="BQ375" s="2">
        <v>0</v>
      </c>
      <c r="BR375" s="1">
        <v>0</v>
      </c>
      <c r="BS375" s="2">
        <v>154.784307451263</v>
      </c>
      <c r="BT375" s="2">
        <v>-0.16522377129800248</v>
      </c>
      <c r="BU375" s="1">
        <v>-1.0663070097365066E-3</v>
      </c>
      <c r="BV375" s="2">
        <v>154.94953122256101</v>
      </c>
      <c r="BW375" s="2">
        <v>0</v>
      </c>
      <c r="BX375" s="1">
        <v>0</v>
      </c>
      <c r="BY375" s="2">
        <v>154.45385990866501</v>
      </c>
      <c r="BZ375" s="2">
        <v>-0.49567131389599695</v>
      </c>
      <c r="CA375" s="1">
        <v>-3.1989210292223593E-3</v>
      </c>
      <c r="CC375" t="s">
        <v>17</v>
      </c>
      <c r="CE375" s="23">
        <v>149.08629952116701</v>
      </c>
      <c r="CF375" s="23">
        <v>148.74462124053801</v>
      </c>
      <c r="CG375" s="23">
        <v>-0.3416782806289973</v>
      </c>
      <c r="CH375" s="24">
        <v>-2.2918154231904215E-3</v>
      </c>
      <c r="CI375" s="2">
        <v>154.94953122256101</v>
      </c>
      <c r="CJ375" s="2">
        <v>154.784307451263</v>
      </c>
      <c r="CK375" s="2">
        <v>-0.16522377129800248</v>
      </c>
      <c r="CL375" s="1">
        <v>-1.0663070097365066E-3</v>
      </c>
      <c r="CN375" s="25" t="s">
        <v>17</v>
      </c>
      <c r="CO375" s="27">
        <v>0</v>
      </c>
      <c r="CP375" s="27">
        <v>1.9523189999999999</v>
      </c>
      <c r="CQ375" s="28">
        <f t="shared" si="121"/>
        <v>-1.9523189999999999</v>
      </c>
      <c r="CR375" s="27">
        <f t="shared" si="122"/>
        <v>-1.9523189999999999</v>
      </c>
      <c r="CU375" s="30">
        <v>47</v>
      </c>
      <c r="CV375" s="30"/>
      <c r="CW375" s="15" t="s">
        <v>17</v>
      </c>
      <c r="CX375" s="33" t="s">
        <v>961</v>
      </c>
      <c r="CY375" s="34" t="s">
        <v>17</v>
      </c>
      <c r="CZ375" s="34" t="s">
        <v>962</v>
      </c>
      <c r="DA375" s="32"/>
      <c r="DB375" s="32"/>
      <c r="DC375" t="s">
        <v>17</v>
      </c>
      <c r="DD375">
        <v>229521</v>
      </c>
      <c r="DE375" t="s">
        <v>963</v>
      </c>
      <c r="DF375" s="30">
        <v>446</v>
      </c>
      <c r="DG375" s="39" t="s">
        <v>17</v>
      </c>
      <c r="DK375" s="30">
        <v>99</v>
      </c>
      <c r="DL375" s="30"/>
      <c r="DM375" s="32"/>
      <c r="DN375" s="32" t="s">
        <v>17</v>
      </c>
      <c r="DO375" s="41">
        <v>227955</v>
      </c>
    </row>
    <row r="376" spans="1:119" ht="15.75" x14ac:dyDescent="0.25">
      <c r="A376" t="s">
        <v>675</v>
      </c>
      <c r="B376" t="s">
        <v>18</v>
      </c>
      <c r="C376" s="52">
        <v>180.15738239796801</v>
      </c>
      <c r="D376" s="52">
        <v>177.57247927601799</v>
      </c>
      <c r="E376" s="52">
        <v>-2.5849031219500205</v>
      </c>
      <c r="F376" s="53">
        <v>-1.4348027749648162E-2</v>
      </c>
      <c r="G376" s="45">
        <v>209.55452558317199</v>
      </c>
      <c r="H376" s="45">
        <v>208.881776679555</v>
      </c>
      <c r="I376" s="45">
        <v>-0.67274890361699136</v>
      </c>
      <c r="J376" s="46">
        <v>-3.2103764008187831E-3</v>
      </c>
      <c r="K376" s="47">
        <v>1</v>
      </c>
      <c r="L376" s="55">
        <f t="shared" si="113"/>
        <v>207.655161583172</v>
      </c>
      <c r="M376" s="55">
        <f t="shared" si="114"/>
        <v>206.98241267955501</v>
      </c>
      <c r="N376" s="55">
        <f t="shared" si="115"/>
        <v>-0.67274890361699136</v>
      </c>
      <c r="O376" s="56">
        <f t="shared" si="116"/>
        <v>-3.2397408207333945E-3</v>
      </c>
      <c r="P376" s="54"/>
      <c r="Q376" s="42">
        <f t="shared" si="117"/>
        <v>831.34469003150821</v>
      </c>
      <c r="R376" s="42">
        <f t="shared" si="118"/>
        <v>819.4165333494135</v>
      </c>
      <c r="S376" s="42">
        <f t="shared" si="119"/>
        <v>958.23448166258436</v>
      </c>
      <c r="T376" s="42">
        <f t="shared" si="120"/>
        <v>955.13005029650776</v>
      </c>
      <c r="AB376" t="s">
        <v>18</v>
      </c>
      <c r="AC376" s="2">
        <v>180.15738239796801</v>
      </c>
      <c r="AD376" s="2">
        <v>180.390989181691</v>
      </c>
      <c r="AE376" s="2">
        <v>0.23360678372299049</v>
      </c>
      <c r="AF376" s="1">
        <v>1.29668171580642E-3</v>
      </c>
      <c r="AG376" s="2">
        <v>209.55452558317199</v>
      </c>
      <c r="AH376" s="2">
        <v>209.55452558317199</v>
      </c>
      <c r="AI376" s="2">
        <v>0</v>
      </c>
      <c r="AJ376" s="1">
        <v>0</v>
      </c>
      <c r="AM376" t="s">
        <v>18</v>
      </c>
      <c r="AN376" s="2">
        <v>180.15738239796801</v>
      </c>
      <c r="AO376" s="2">
        <v>178.99520482561999</v>
      </c>
      <c r="AP376" s="2">
        <v>-1.1621775723480141</v>
      </c>
      <c r="AQ376" s="1">
        <v>-6.4509017442358346E-3</v>
      </c>
      <c r="AR376" s="2">
        <v>180.000263519904</v>
      </c>
      <c r="AS376" s="2">
        <v>-0.15711887806401137</v>
      </c>
      <c r="AT376" s="1">
        <v>-8.7212012060063938E-4</v>
      </c>
      <c r="AU376" s="2">
        <v>180.26419946108697</v>
      </c>
      <c r="AV376" s="2">
        <v>0.10681706311896733</v>
      </c>
      <c r="AW376" s="1">
        <v>5.9290971980825204E-4</v>
      </c>
      <c r="AX376" s="2">
        <v>179.49021377779999</v>
      </c>
      <c r="AY376" s="2">
        <v>-0.66716862016801315</v>
      </c>
      <c r="AZ376" s="1">
        <v>-3.7032544061626981E-3</v>
      </c>
      <c r="BA376" s="2">
        <v>179.84161999914102</v>
      </c>
      <c r="BB376" s="2">
        <v>-0.31576239882699042</v>
      </c>
      <c r="BC376" s="1">
        <v>-1.7527030789638732E-3</v>
      </c>
      <c r="BD376" s="2">
        <v>177.49431078850202</v>
      </c>
      <c r="BE376" s="2">
        <v>-2.6630716094659874</v>
      </c>
      <c r="BF376" s="1">
        <v>-1.4781917754462357E-2</v>
      </c>
      <c r="BG376" s="1"/>
      <c r="BH376" t="s">
        <v>18</v>
      </c>
      <c r="BI376" s="2">
        <v>209.55452558317199</v>
      </c>
      <c r="BJ376" s="2">
        <v>209.33027594863299</v>
      </c>
      <c r="BK376" s="2">
        <v>-0.22424963453900659</v>
      </c>
      <c r="BL376" s="1">
        <v>-1.0701254669396396E-3</v>
      </c>
      <c r="BM376" s="2">
        <v>209.55452558317199</v>
      </c>
      <c r="BN376" s="2">
        <v>0</v>
      </c>
      <c r="BO376" s="1">
        <v>0</v>
      </c>
      <c r="BP376" s="2">
        <v>209.55452558317199</v>
      </c>
      <c r="BQ376" s="2">
        <v>0</v>
      </c>
      <c r="BR376" s="1">
        <v>0</v>
      </c>
      <c r="BS376" s="2">
        <v>209.33027594863299</v>
      </c>
      <c r="BT376" s="2">
        <v>-0.22424963453900659</v>
      </c>
      <c r="BU376" s="1">
        <v>-1.0701254669396396E-3</v>
      </c>
      <c r="BV376" s="2">
        <v>209.55452558317199</v>
      </c>
      <c r="BW376" s="2">
        <v>0</v>
      </c>
      <c r="BX376" s="1">
        <v>0</v>
      </c>
      <c r="BY376" s="2">
        <v>208.881776679555</v>
      </c>
      <c r="BZ376" s="2">
        <v>-0.67274890361699136</v>
      </c>
      <c r="CA376" s="1">
        <v>-3.2103764008187831E-3</v>
      </c>
      <c r="CC376" t="s">
        <v>18</v>
      </c>
      <c r="CE376" s="23">
        <v>180.15738239796801</v>
      </c>
      <c r="CF376" s="23">
        <v>179.29738019499499</v>
      </c>
      <c r="CG376" s="23">
        <v>-0.86000220297302121</v>
      </c>
      <c r="CH376" s="24">
        <v>-4.7736162211397737E-3</v>
      </c>
      <c r="CI376" s="2">
        <v>209.55452558317199</v>
      </c>
      <c r="CJ376" s="2">
        <v>209.33027594863299</v>
      </c>
      <c r="CK376" s="2">
        <v>-0.22424963453900659</v>
      </c>
      <c r="CL376" s="1">
        <v>-1.0701254669396396E-3</v>
      </c>
      <c r="CN376" s="25" t="s">
        <v>18</v>
      </c>
      <c r="CO376" s="27">
        <v>0</v>
      </c>
      <c r="CP376" s="27">
        <v>1.8993640000000001</v>
      </c>
      <c r="CQ376" s="28">
        <f t="shared" si="121"/>
        <v>-1.8607983801119943</v>
      </c>
      <c r="CR376" s="27">
        <f t="shared" si="122"/>
        <v>50.499665046539</v>
      </c>
      <c r="CU376" s="30">
        <v>48</v>
      </c>
      <c r="CV376" s="30"/>
      <c r="CW376" s="15" t="s">
        <v>18</v>
      </c>
      <c r="CX376" s="33" t="s">
        <v>961</v>
      </c>
      <c r="CY376" s="34" t="s">
        <v>18</v>
      </c>
      <c r="CZ376" s="34" t="s">
        <v>962</v>
      </c>
      <c r="DA376" s="32"/>
      <c r="DB376" s="32"/>
      <c r="DC376" t="s">
        <v>18</v>
      </c>
      <c r="DD376">
        <v>216706</v>
      </c>
      <c r="DE376" t="s">
        <v>963</v>
      </c>
      <c r="DF376" s="30">
        <v>447</v>
      </c>
      <c r="DG376" s="39" t="s">
        <v>18</v>
      </c>
      <c r="DK376" s="30">
        <v>100</v>
      </c>
      <c r="DL376" s="30"/>
      <c r="DM376" s="32"/>
      <c r="DN376" s="32" t="s">
        <v>18</v>
      </c>
      <c r="DO376" s="41">
        <v>215620</v>
      </c>
    </row>
    <row r="377" spans="1:119" ht="15.75" x14ac:dyDescent="0.25">
      <c r="A377" t="s">
        <v>676</v>
      </c>
      <c r="B377" t="s">
        <v>19</v>
      </c>
      <c r="C377" s="52">
        <v>85.827716978108995</v>
      </c>
      <c r="D377" s="52">
        <v>81.266695883534993</v>
      </c>
      <c r="E377" s="52">
        <v>-4.5610210945740022</v>
      </c>
      <c r="F377" s="53">
        <v>-5.3141587067232897E-2</v>
      </c>
      <c r="G377" s="45">
        <v>116.54055444075701</v>
      </c>
      <c r="H377" s="45">
        <v>116.16823994148899</v>
      </c>
      <c r="I377" s="45">
        <v>-0.37231449926801474</v>
      </c>
      <c r="J377" s="46">
        <v>-3.1947205078493046E-3</v>
      </c>
      <c r="K377" s="47">
        <v>1</v>
      </c>
      <c r="L377" s="55">
        <f t="shared" si="113"/>
        <v>114.92107544075701</v>
      </c>
      <c r="M377" s="55">
        <f t="shared" si="114"/>
        <v>114.54876094148899</v>
      </c>
      <c r="N377" s="55">
        <f t="shared" si="115"/>
        <v>-0.37231449926801474</v>
      </c>
      <c r="O377" s="56">
        <f t="shared" si="116"/>
        <v>-3.2397408207335016E-3</v>
      </c>
      <c r="P377" s="54"/>
      <c r="Q377" s="42">
        <f t="shared" si="117"/>
        <v>508.15699809419175</v>
      </c>
      <c r="R377" s="42">
        <f t="shared" si="118"/>
        <v>481.1527287361456</v>
      </c>
      <c r="S377" s="42">
        <f t="shared" si="119"/>
        <v>680.40897241419191</v>
      </c>
      <c r="T377" s="42">
        <f t="shared" si="120"/>
        <v>678.20462369146833</v>
      </c>
      <c r="AB377" t="s">
        <v>19</v>
      </c>
      <c r="AC377" s="2">
        <v>85.827716978108995</v>
      </c>
      <c r="AD377" s="2">
        <v>85.979887624065995</v>
      </c>
      <c r="AE377" s="2">
        <v>0.15217064595699981</v>
      </c>
      <c r="AF377" s="1">
        <v>1.7729779063774011E-3</v>
      </c>
      <c r="AG377" s="2">
        <v>116.54055444075701</v>
      </c>
      <c r="AH377" s="2">
        <v>116.54055444075701</v>
      </c>
      <c r="AI377" s="2">
        <v>0</v>
      </c>
      <c r="AJ377" s="1">
        <v>0</v>
      </c>
      <c r="AM377" t="s">
        <v>19</v>
      </c>
      <c r="AN377" s="2">
        <v>85.827716978108995</v>
      </c>
      <c r="AO377" s="2">
        <v>84.755913373207008</v>
      </c>
      <c r="AP377" s="2">
        <v>-1.0718036049019872</v>
      </c>
      <c r="AQ377" s="1">
        <v>-1.2487849410876894E-2</v>
      </c>
      <c r="AR377" s="2">
        <v>85.711676993696997</v>
      </c>
      <c r="AS377" s="2">
        <v>-0.11603998441199792</v>
      </c>
      <c r="AT377" s="1">
        <v>-1.3520106149578089E-3</v>
      </c>
      <c r="AU377" s="2">
        <v>85.853977562531995</v>
      </c>
      <c r="AV377" s="2">
        <v>2.62605844229995E-2</v>
      </c>
      <c r="AW377" s="1">
        <v>3.0596857690735803E-4</v>
      </c>
      <c r="AX377" s="2">
        <v>85.203204234257001</v>
      </c>
      <c r="AY377" s="2">
        <v>-0.6245127438519944</v>
      </c>
      <c r="AZ377" s="1">
        <v>-7.2763527429173152E-3</v>
      </c>
      <c r="BA377" s="2">
        <v>85.606781919869007</v>
      </c>
      <c r="BB377" s="2">
        <v>-0.22093505823998782</v>
      </c>
      <c r="BC377" s="1">
        <v>-2.5741691148133297E-3</v>
      </c>
      <c r="BD377" s="2">
        <v>83.518591176691999</v>
      </c>
      <c r="BE377" s="2">
        <v>-2.3091258014169966</v>
      </c>
      <c r="BF377" s="1">
        <v>-2.6904196950805023E-2</v>
      </c>
      <c r="BG377" s="1"/>
      <c r="BH377" t="s">
        <v>19</v>
      </c>
      <c r="BI377" s="2">
        <v>116.54055444075701</v>
      </c>
      <c r="BJ377" s="2">
        <v>116.416449607668</v>
      </c>
      <c r="BK377" s="2">
        <v>-0.12410483308900666</v>
      </c>
      <c r="BL377" s="1">
        <v>-1.064906835946923E-3</v>
      </c>
      <c r="BM377" s="2">
        <v>116.54055444075701</v>
      </c>
      <c r="BN377" s="2">
        <v>0</v>
      </c>
      <c r="BO377" s="1">
        <v>0</v>
      </c>
      <c r="BP377" s="2">
        <v>116.54055444075701</v>
      </c>
      <c r="BQ377" s="2">
        <v>0</v>
      </c>
      <c r="BR377" s="1">
        <v>0</v>
      </c>
      <c r="BS377" s="2">
        <v>116.416449607668</v>
      </c>
      <c r="BT377" s="2">
        <v>-0.12410483308900666</v>
      </c>
      <c r="BU377" s="1">
        <v>-1.064906835946923E-3</v>
      </c>
      <c r="BV377" s="2">
        <v>116.54055444075701</v>
      </c>
      <c r="BW377" s="2">
        <v>0</v>
      </c>
      <c r="BX377" s="1">
        <v>0</v>
      </c>
      <c r="BY377" s="2">
        <v>116.16823994148899</v>
      </c>
      <c r="BZ377" s="2">
        <v>-0.37231449926801474</v>
      </c>
      <c r="CA377" s="1">
        <v>-3.1947205078493046E-3</v>
      </c>
      <c r="CC377" t="s">
        <v>19</v>
      </c>
      <c r="CE377" s="23">
        <v>85.827716978108995</v>
      </c>
      <c r="CF377" s="23">
        <v>82.698686558679</v>
      </c>
      <c r="CG377" s="23">
        <v>-3.1290304194299949</v>
      </c>
      <c r="CH377" s="24">
        <v>-3.6457108840819777E-2</v>
      </c>
      <c r="CI377" s="2">
        <v>116.54055444075701</v>
      </c>
      <c r="CJ377" s="2">
        <v>116.416449607668</v>
      </c>
      <c r="CK377" s="2">
        <v>-0.12410483308900666</v>
      </c>
      <c r="CL377" s="1">
        <v>-1.064906835946923E-3</v>
      </c>
      <c r="CN377" s="25" t="s">
        <v>19</v>
      </c>
      <c r="CO377" s="27">
        <v>0</v>
      </c>
      <c r="CP377" s="27">
        <v>1.6194789999999999</v>
      </c>
      <c r="CQ377" s="28">
        <f t="shared" si="121"/>
        <v>-1.6057538320143838</v>
      </c>
      <c r="CR377" s="27">
        <f t="shared" si="122"/>
        <v>321.11600967885101</v>
      </c>
      <c r="CU377" s="30">
        <v>49</v>
      </c>
      <c r="CV377" s="30"/>
      <c r="CW377" s="15" t="s">
        <v>19</v>
      </c>
      <c r="CX377" s="33" t="s">
        <v>961</v>
      </c>
      <c r="CY377" s="34" t="s">
        <v>964</v>
      </c>
      <c r="CZ377" s="34" t="s">
        <v>962</v>
      </c>
      <c r="DA377" s="32"/>
      <c r="DB377" s="32"/>
      <c r="DC377" t="s">
        <v>19</v>
      </c>
      <c r="DD377">
        <v>168900</v>
      </c>
      <c r="DE377" t="s">
        <v>963</v>
      </c>
      <c r="DF377" s="30">
        <v>448</v>
      </c>
      <c r="DG377" s="39" t="s">
        <v>19</v>
      </c>
      <c r="DK377" s="30">
        <v>101</v>
      </c>
      <c r="DL377" s="30"/>
      <c r="DM377" s="32"/>
      <c r="DN377" s="32" t="s">
        <v>19</v>
      </c>
      <c r="DO377" s="41">
        <v>168649</v>
      </c>
    </row>
    <row r="378" spans="1:119" ht="15.75" x14ac:dyDescent="0.25">
      <c r="A378" t="s">
        <v>677</v>
      </c>
      <c r="B378" t="s">
        <v>20</v>
      </c>
      <c r="C378" s="52">
        <v>122.389837524578</v>
      </c>
      <c r="D378" s="52">
        <v>116.84717424582601</v>
      </c>
      <c r="E378" s="52">
        <v>-5.5426632787519878</v>
      </c>
      <c r="F378" s="53">
        <v>-4.5286956751118532E-2</v>
      </c>
      <c r="G378" s="45">
        <v>154.25169471439401</v>
      </c>
      <c r="H378" s="45">
        <v>153.75881238486599</v>
      </c>
      <c r="I378" s="45">
        <v>-0.49288232952801536</v>
      </c>
      <c r="J378" s="46">
        <v>-3.1953122488580479E-3</v>
      </c>
      <c r="K378" s="47">
        <v>1</v>
      </c>
      <c r="L378" s="55">
        <f t="shared" si="113"/>
        <v>152.136345714394</v>
      </c>
      <c r="M378" s="55">
        <f t="shared" si="114"/>
        <v>151.64346338486598</v>
      </c>
      <c r="N378" s="55">
        <f t="shared" si="115"/>
        <v>-0.49288232952801536</v>
      </c>
      <c r="O378" s="56">
        <f t="shared" si="116"/>
        <v>-3.2397408207326395E-3</v>
      </c>
      <c r="P378" s="54"/>
      <c r="Q378" s="42">
        <f t="shared" si="117"/>
        <v>629.73608329557339</v>
      </c>
      <c r="R378" s="42">
        <f t="shared" si="118"/>
        <v>601.21725252674798</v>
      </c>
      <c r="S378" s="42">
        <f t="shared" si="119"/>
        <v>782.79167956117533</v>
      </c>
      <c r="T378" s="42">
        <f t="shared" si="120"/>
        <v>780.25563740277119</v>
      </c>
      <c r="AB378" t="s">
        <v>20</v>
      </c>
      <c r="AC378" s="2">
        <v>122.389837524578</v>
      </c>
      <c r="AD378" s="2">
        <v>122.334681639773</v>
      </c>
      <c r="AE378" s="2">
        <v>-5.5155884805003552E-2</v>
      </c>
      <c r="AF378" s="1">
        <v>-4.5065739052008543E-4</v>
      </c>
      <c r="AG378" s="2">
        <v>154.25169471439401</v>
      </c>
      <c r="AH378" s="2">
        <v>154.25169471439401</v>
      </c>
      <c r="AI378" s="2">
        <v>0</v>
      </c>
      <c r="AJ378" s="1">
        <v>0</v>
      </c>
      <c r="AM378" t="s">
        <v>20</v>
      </c>
      <c r="AN378" s="2">
        <v>122.389837524578</v>
      </c>
      <c r="AO378" s="2">
        <v>121.16275609055801</v>
      </c>
      <c r="AP378" s="2">
        <v>-1.2270814340199934</v>
      </c>
      <c r="AQ378" s="1">
        <v>-1.0026007541464169E-2</v>
      </c>
      <c r="AR378" s="2">
        <v>122.253764747942</v>
      </c>
      <c r="AS378" s="2">
        <v>-0.13607277663599859</v>
      </c>
      <c r="AT378" s="1">
        <v>-1.111798000456311E-3</v>
      </c>
      <c r="AU378" s="2">
        <v>122.447669717577</v>
      </c>
      <c r="AV378" s="2">
        <v>5.7832192999001109E-2</v>
      </c>
      <c r="AW378" s="1">
        <v>4.7252446909562572E-4</v>
      </c>
      <c r="AX378" s="2">
        <v>121.704142280979</v>
      </c>
      <c r="AY378" s="2">
        <v>-0.68569524359899958</v>
      </c>
      <c r="AZ378" s="1">
        <v>-5.6025504851356638E-3</v>
      </c>
      <c r="BA378" s="2">
        <v>122.10150332161001</v>
      </c>
      <c r="BB378" s="2">
        <v>-0.28833420296798806</v>
      </c>
      <c r="BC378" s="1">
        <v>-2.3558671928956974E-3</v>
      </c>
      <c r="BD378" s="2">
        <v>119.71473120060199</v>
      </c>
      <c r="BE378" s="2">
        <v>-2.67510632397601</v>
      </c>
      <c r="BF378" s="1">
        <v>-2.1857258560693836E-2</v>
      </c>
      <c r="BG378" s="1"/>
      <c r="BH378" t="s">
        <v>20</v>
      </c>
      <c r="BI378" s="2">
        <v>154.25169471439401</v>
      </c>
      <c r="BJ378" s="2">
        <v>154.08740060455099</v>
      </c>
      <c r="BK378" s="2">
        <v>-0.16429410984301285</v>
      </c>
      <c r="BL378" s="1">
        <v>-1.0651040829548937E-3</v>
      </c>
      <c r="BM378" s="2">
        <v>154.25169471439401</v>
      </c>
      <c r="BN378" s="2">
        <v>0</v>
      </c>
      <c r="BO378" s="1">
        <v>0</v>
      </c>
      <c r="BP378" s="2">
        <v>154.25169471439401</v>
      </c>
      <c r="BQ378" s="2">
        <v>0</v>
      </c>
      <c r="BR378" s="1">
        <v>0</v>
      </c>
      <c r="BS378" s="2">
        <v>154.08740060455099</v>
      </c>
      <c r="BT378" s="2">
        <v>-0.16429410984301285</v>
      </c>
      <c r="BU378" s="1">
        <v>-1.0651040829548937E-3</v>
      </c>
      <c r="BV378" s="2">
        <v>154.25169471439401</v>
      </c>
      <c r="BW378" s="2">
        <v>0</v>
      </c>
      <c r="BX378" s="1">
        <v>0</v>
      </c>
      <c r="BY378" s="2">
        <v>153.75881238486599</v>
      </c>
      <c r="BZ378" s="2">
        <v>-0.49288232952801536</v>
      </c>
      <c r="CA378" s="1">
        <v>-3.1953122488580479E-3</v>
      </c>
      <c r="CC378" t="s">
        <v>20</v>
      </c>
      <c r="CE378" s="23">
        <v>122.389837524578</v>
      </c>
      <c r="CF378" s="23">
        <v>118.764506890715</v>
      </c>
      <c r="CG378" s="23">
        <v>-3.6253306338630011</v>
      </c>
      <c r="CH378" s="24">
        <v>-2.9621173679023571E-2</v>
      </c>
      <c r="CI378" s="2">
        <v>154.25169471439401</v>
      </c>
      <c r="CJ378" s="2">
        <v>154.08740060455099</v>
      </c>
      <c r="CK378" s="2">
        <v>-0.16429410984301285</v>
      </c>
      <c r="CL378" s="1">
        <v>-1.0651040829548937E-3</v>
      </c>
      <c r="CN378" s="25" t="s">
        <v>20</v>
      </c>
      <c r="CO378" s="27">
        <v>0</v>
      </c>
      <c r="CP378" s="27">
        <v>2.1153490000000001</v>
      </c>
      <c r="CQ378" s="28">
        <f t="shared" si="121"/>
        <v>-2.1153490000000001</v>
      </c>
      <c r="CR378" s="27">
        <f t="shared" si="122"/>
        <v>-2.1153490000000001</v>
      </c>
      <c r="CU378" s="30">
        <v>50</v>
      </c>
      <c r="CV378" s="30"/>
      <c r="CW378" s="15" t="s">
        <v>20</v>
      </c>
      <c r="CX378" s="33" t="s">
        <v>961</v>
      </c>
      <c r="CY378" s="34" t="s">
        <v>20</v>
      </c>
      <c r="CZ378" s="34" t="s">
        <v>962</v>
      </c>
      <c r="DA378" s="32"/>
      <c r="DB378" s="32"/>
      <c r="DC378" t="s">
        <v>20</v>
      </c>
      <c r="DD378">
        <v>194351</v>
      </c>
      <c r="DE378" t="s">
        <v>963</v>
      </c>
      <c r="DF378" s="30">
        <v>449</v>
      </c>
      <c r="DG378" s="39" t="s">
        <v>20</v>
      </c>
      <c r="DK378" s="30">
        <v>102</v>
      </c>
      <c r="DL378" s="30"/>
      <c r="DM378" s="32"/>
      <c r="DN378" s="32" t="s">
        <v>20</v>
      </c>
      <c r="DO378" s="41">
        <v>192879</v>
      </c>
    </row>
    <row r="379" spans="1:119" ht="15.75" x14ac:dyDescent="0.25">
      <c r="A379" t="s">
        <v>678</v>
      </c>
      <c r="B379" t="s">
        <v>21</v>
      </c>
      <c r="C379" s="52">
        <v>83.119881079910002</v>
      </c>
      <c r="D379" s="52">
        <v>76.498428569348007</v>
      </c>
      <c r="E379" s="52">
        <v>-6.6214525105619941</v>
      </c>
      <c r="F379" s="53">
        <v>-7.9661477188547047E-2</v>
      </c>
      <c r="G379" s="45">
        <v>100.880304020352</v>
      </c>
      <c r="H379" s="45">
        <v>100.556287471159</v>
      </c>
      <c r="I379" s="45">
        <v>-0.32401654919300427</v>
      </c>
      <c r="J379" s="46">
        <v>-3.2118910855744036E-3</v>
      </c>
      <c r="K379" s="47">
        <v>2</v>
      </c>
      <c r="L379" s="55">
        <f t="shared" si="113"/>
        <v>98.933053020352006</v>
      </c>
      <c r="M379" s="55">
        <f t="shared" si="114"/>
        <v>98.609036471159001</v>
      </c>
      <c r="N379" s="55">
        <f t="shared" si="115"/>
        <v>-0.32401654919300427</v>
      </c>
      <c r="O379" s="56">
        <f t="shared" si="116"/>
        <v>-3.2751091703027624E-3</v>
      </c>
      <c r="P379" s="54"/>
      <c r="Q379" s="42">
        <f t="shared" si="117"/>
        <v>469.64099465443599</v>
      </c>
      <c r="R379" s="42">
        <f t="shared" si="118"/>
        <v>432.22869927196501</v>
      </c>
      <c r="S379" s="42">
        <f t="shared" si="119"/>
        <v>558.98801611625777</v>
      </c>
      <c r="T379" s="42">
        <f t="shared" si="120"/>
        <v>557.15726933858616</v>
      </c>
      <c r="AB379" t="s">
        <v>21</v>
      </c>
      <c r="AC379" s="2">
        <v>83.119881079910002</v>
      </c>
      <c r="AD379" s="2">
        <v>83.267631459795993</v>
      </c>
      <c r="AE379" s="2">
        <v>0.14775037988599138</v>
      </c>
      <c r="AF379" s="1">
        <v>1.7775576428453591E-3</v>
      </c>
      <c r="AG379" s="2">
        <v>100.880304020352</v>
      </c>
      <c r="AH379" s="2">
        <v>100.880304020352</v>
      </c>
      <c r="AI379" s="2">
        <v>0</v>
      </c>
      <c r="AJ379" s="1">
        <v>0</v>
      </c>
      <c r="AM379" t="s">
        <v>21</v>
      </c>
      <c r="AN379" s="2">
        <v>83.119881079910002</v>
      </c>
      <c r="AO379" s="2">
        <v>82.001462360889008</v>
      </c>
      <c r="AP379" s="2">
        <v>-1.118418719020994</v>
      </c>
      <c r="AQ379" s="1">
        <v>-1.3455489883891506E-2</v>
      </c>
      <c r="AR379" s="2">
        <v>82.972278916196998</v>
      </c>
      <c r="AS379" s="2">
        <v>-0.14760216371300316</v>
      </c>
      <c r="AT379" s="1">
        <v>-1.7757744813313798E-3</v>
      </c>
      <c r="AU379" s="2">
        <v>83.141631720161001</v>
      </c>
      <c r="AV379" s="2">
        <v>2.1750640250999709E-2</v>
      </c>
      <c r="AW379" s="1">
        <v>2.616779519942891E-4</v>
      </c>
      <c r="AX379" s="2">
        <v>82.349795583684994</v>
      </c>
      <c r="AY379" s="2">
        <v>-0.77008549622500766</v>
      </c>
      <c r="AZ379" s="1">
        <v>-9.264756953690308E-3</v>
      </c>
      <c r="BA379" s="2">
        <v>82.868957375882005</v>
      </c>
      <c r="BB379" s="2">
        <v>-0.25092370402799702</v>
      </c>
      <c r="BC379" s="1">
        <v>-3.0188169276465079E-3</v>
      </c>
      <c r="BD379" s="2">
        <v>80.505318072766002</v>
      </c>
      <c r="BE379" s="2">
        <v>-2.6145630071439996</v>
      </c>
      <c r="BF379" s="1">
        <v>-3.145532660989258E-2</v>
      </c>
      <c r="BG379" s="1"/>
      <c r="BH379" t="s">
        <v>21</v>
      </c>
      <c r="BI379" s="2">
        <v>100.880304020352</v>
      </c>
      <c r="BJ379" s="2">
        <v>100.772298503955</v>
      </c>
      <c r="BK379" s="2">
        <v>-0.10800551639700018</v>
      </c>
      <c r="BL379" s="1">
        <v>-1.0706303618515137E-3</v>
      </c>
      <c r="BM379" s="2">
        <v>100.880304020352</v>
      </c>
      <c r="BN379" s="2">
        <v>0</v>
      </c>
      <c r="BO379" s="1">
        <v>0</v>
      </c>
      <c r="BP379" s="2">
        <v>100.880304020352</v>
      </c>
      <c r="BQ379" s="2">
        <v>0</v>
      </c>
      <c r="BR379" s="1">
        <v>0</v>
      </c>
      <c r="BS379" s="2">
        <v>100.772298503955</v>
      </c>
      <c r="BT379" s="2">
        <v>-0.10800551639700018</v>
      </c>
      <c r="BU379" s="1">
        <v>-1.0706303618515137E-3</v>
      </c>
      <c r="BV379" s="2">
        <v>100.880304020352</v>
      </c>
      <c r="BW379" s="2">
        <v>0</v>
      </c>
      <c r="BX379" s="1">
        <v>0</v>
      </c>
      <c r="BY379" s="2">
        <v>100.556287471159</v>
      </c>
      <c r="BZ379" s="2">
        <v>-0.32401654919300427</v>
      </c>
      <c r="CA379" s="1">
        <v>-3.2118910855744036E-3</v>
      </c>
      <c r="CC379" t="s">
        <v>21</v>
      </c>
      <c r="CE379" s="23">
        <v>83.119881079910002</v>
      </c>
      <c r="CF379" s="23">
        <v>78.260382698557009</v>
      </c>
      <c r="CG379" s="23">
        <v>-4.8594983813529922</v>
      </c>
      <c r="CH379" s="24">
        <v>-5.8463731158146813E-2</v>
      </c>
      <c r="CI379" s="2">
        <v>100.880304020352</v>
      </c>
      <c r="CJ379" s="2">
        <v>100.772298503955</v>
      </c>
      <c r="CK379" s="2">
        <v>-0.10800551639700018</v>
      </c>
      <c r="CL379" s="1">
        <v>-1.0706303618515137E-3</v>
      </c>
      <c r="CN379" s="25" t="s">
        <v>21</v>
      </c>
      <c r="CO379" s="27">
        <v>0</v>
      </c>
      <c r="CP379" s="27">
        <v>1.9472510000000001</v>
      </c>
      <c r="CQ379" s="28">
        <f t="shared" si="121"/>
        <v>-1.9472510000000001</v>
      </c>
      <c r="CR379" s="27">
        <f t="shared" si="122"/>
        <v>-1.9472510000000001</v>
      </c>
      <c r="CU379" s="30">
        <v>51</v>
      </c>
      <c r="CV379" s="30"/>
      <c r="CW379" s="15" t="s">
        <v>21</v>
      </c>
      <c r="CX379" s="33" t="s">
        <v>961</v>
      </c>
      <c r="CY379" s="34" t="s">
        <v>965</v>
      </c>
      <c r="CZ379" s="34" t="s">
        <v>962</v>
      </c>
      <c r="DA379" s="32"/>
      <c r="DB379" s="32"/>
      <c r="DC379" t="s">
        <v>21</v>
      </c>
      <c r="DD379">
        <v>176986</v>
      </c>
      <c r="DE379" t="s">
        <v>963</v>
      </c>
      <c r="DF379" s="30">
        <v>450</v>
      </c>
      <c r="DG379" s="39" t="s">
        <v>21</v>
      </c>
      <c r="DK379" s="30">
        <v>103</v>
      </c>
      <c r="DL379" s="30"/>
      <c r="DM379" s="32"/>
      <c r="DN379" s="32" t="s">
        <v>21</v>
      </c>
      <c r="DO379" s="41">
        <v>175500</v>
      </c>
    </row>
    <row r="380" spans="1:119" ht="15.75" x14ac:dyDescent="0.25">
      <c r="A380" t="s">
        <v>679</v>
      </c>
      <c r="B380" t="s">
        <v>22</v>
      </c>
      <c r="C380" s="52">
        <v>176.60851817286701</v>
      </c>
      <c r="D380" s="52">
        <v>172.255613728165</v>
      </c>
      <c r="E380" s="52">
        <v>-4.3529044447020055</v>
      </c>
      <c r="F380" s="53">
        <v>-2.4647194199553382E-2</v>
      </c>
      <c r="G380" s="45">
        <v>206.205817217949</v>
      </c>
      <c r="H380" s="45">
        <v>205.545742116811</v>
      </c>
      <c r="I380" s="45">
        <v>-0.66007510113800549</v>
      </c>
      <c r="J380" s="46">
        <v>-3.2010498541868966E-3</v>
      </c>
      <c r="K380" s="47">
        <v>1</v>
      </c>
      <c r="L380" s="55">
        <f t="shared" si="113"/>
        <v>203.743181217949</v>
      </c>
      <c r="M380" s="55">
        <f t="shared" si="114"/>
        <v>203.083106116811</v>
      </c>
      <c r="N380" s="55">
        <f t="shared" si="115"/>
        <v>-0.66007510113800549</v>
      </c>
      <c r="O380" s="56">
        <f t="shared" si="116"/>
        <v>-3.2397408207340554E-3</v>
      </c>
      <c r="P380" s="54"/>
      <c r="Q380" s="42">
        <f t="shared" si="117"/>
        <v>610.72809446417591</v>
      </c>
      <c r="R380" s="42">
        <f t="shared" si="118"/>
        <v>595.67536051679417</v>
      </c>
      <c r="S380" s="42">
        <f t="shared" si="119"/>
        <v>704.56219276757486</v>
      </c>
      <c r="T380" s="42">
        <f t="shared" si="120"/>
        <v>702.27959387091983</v>
      </c>
      <c r="AB380" t="s">
        <v>22</v>
      </c>
      <c r="AC380" s="2">
        <v>176.60851817286701</v>
      </c>
      <c r="AD380" s="2">
        <v>176.378290812806</v>
      </c>
      <c r="AE380" s="2">
        <v>-0.23022736006100786</v>
      </c>
      <c r="AF380" s="1">
        <v>-1.3036028071741021E-3</v>
      </c>
      <c r="AG380" s="2">
        <v>206.205817217949</v>
      </c>
      <c r="AH380" s="2">
        <v>206.205817217949</v>
      </c>
      <c r="AI380" s="2">
        <v>0</v>
      </c>
      <c r="AJ380" s="1">
        <v>0</v>
      </c>
      <c r="AM380" t="s">
        <v>22</v>
      </c>
      <c r="AN380" s="2">
        <v>176.60851817286701</v>
      </c>
      <c r="AO380" s="2">
        <v>174.886464181945</v>
      </c>
      <c r="AP380" s="2">
        <v>-1.7220539909220065</v>
      </c>
      <c r="AQ380" s="1">
        <v>-9.7506847842777026E-3</v>
      </c>
      <c r="AR380" s="2">
        <v>176.44402262557799</v>
      </c>
      <c r="AS380" s="2">
        <v>-0.16449554728902172</v>
      </c>
      <c r="AT380" s="1">
        <v>-9.3141343911855409E-4</v>
      </c>
      <c r="AU380" s="2">
        <v>176.671028119174</v>
      </c>
      <c r="AV380" s="2">
        <v>6.2509946306988695E-2</v>
      </c>
      <c r="AW380" s="1">
        <v>3.5394638352496136E-4</v>
      </c>
      <c r="AX380" s="2">
        <v>175.67922060023</v>
      </c>
      <c r="AY380" s="2">
        <v>-0.92929757263701163</v>
      </c>
      <c r="AZ380" s="1">
        <v>-5.2619068561993226E-3</v>
      </c>
      <c r="BA380" s="2">
        <v>176.247122791218</v>
      </c>
      <c r="BB380" s="2">
        <v>-0.36139538164900387</v>
      </c>
      <c r="BC380" s="1">
        <v>-2.0463077624334335E-3</v>
      </c>
      <c r="BD380" s="2">
        <v>173.013039260959</v>
      </c>
      <c r="BE380" s="2">
        <v>-3.5954789119080033</v>
      </c>
      <c r="BF380" s="1">
        <v>-2.0358468261359262E-2</v>
      </c>
      <c r="BG380" s="1"/>
      <c r="BH380" t="s">
        <v>22</v>
      </c>
      <c r="BI380" s="2">
        <v>206.205817217949</v>
      </c>
      <c r="BJ380" s="2">
        <v>205.985792184237</v>
      </c>
      <c r="BK380" s="2">
        <v>-0.22002503371200532</v>
      </c>
      <c r="BL380" s="1">
        <v>-1.0670166180590827E-3</v>
      </c>
      <c r="BM380" s="2">
        <v>206.205817217949</v>
      </c>
      <c r="BN380" s="2">
        <v>0</v>
      </c>
      <c r="BO380" s="1">
        <v>0</v>
      </c>
      <c r="BP380" s="2">
        <v>206.205817217949</v>
      </c>
      <c r="BQ380" s="2">
        <v>0</v>
      </c>
      <c r="BR380" s="1">
        <v>0</v>
      </c>
      <c r="BS380" s="2">
        <v>205.985792184237</v>
      </c>
      <c r="BT380" s="2">
        <v>-0.22002503371200532</v>
      </c>
      <c r="BU380" s="1">
        <v>-1.0670166180590827E-3</v>
      </c>
      <c r="BV380" s="2">
        <v>206.205817217949</v>
      </c>
      <c r="BW380" s="2">
        <v>0</v>
      </c>
      <c r="BX380" s="1">
        <v>0</v>
      </c>
      <c r="BY380" s="2">
        <v>205.545742116811</v>
      </c>
      <c r="BZ380" s="2">
        <v>-0.66007510113800549</v>
      </c>
      <c r="CA380" s="1">
        <v>-3.2010498541868966E-3</v>
      </c>
      <c r="CC380" t="s">
        <v>22</v>
      </c>
      <c r="CE380" s="23">
        <v>176.60851817286701</v>
      </c>
      <c r="CF380" s="23">
        <v>174.89581965561899</v>
      </c>
      <c r="CG380" s="23">
        <v>-1.7126985172480147</v>
      </c>
      <c r="CH380" s="24">
        <v>-9.6977118372716335E-3</v>
      </c>
      <c r="CI380" s="2">
        <v>206.205817217949</v>
      </c>
      <c r="CJ380" s="2">
        <v>205.985792184237</v>
      </c>
      <c r="CK380" s="2">
        <v>-0.22002503371200532</v>
      </c>
      <c r="CL380" s="1">
        <v>-1.0670166180590827E-3</v>
      </c>
      <c r="CN380" s="25" t="s">
        <v>22</v>
      </c>
      <c r="CO380" s="27">
        <v>0</v>
      </c>
      <c r="CP380" s="27">
        <v>2.4626359999999998</v>
      </c>
      <c r="CQ380" s="28">
        <f t="shared" si="121"/>
        <v>-2.4626359999999998</v>
      </c>
      <c r="CR380" s="27">
        <f t="shared" si="122"/>
        <v>-2.4626359999999998</v>
      </c>
      <c r="CU380" s="30">
        <v>53</v>
      </c>
      <c r="CV380" s="30"/>
      <c r="CW380" s="15" t="s">
        <v>22</v>
      </c>
      <c r="CX380" s="33" t="s">
        <v>961</v>
      </c>
      <c r="CY380" s="34" t="s">
        <v>22</v>
      </c>
      <c r="CZ380" s="34" t="s">
        <v>962</v>
      </c>
      <c r="DA380" s="32"/>
      <c r="DB380" s="32"/>
      <c r="DC380" t="s">
        <v>22</v>
      </c>
      <c r="DD380">
        <v>289177</v>
      </c>
      <c r="DE380" t="s">
        <v>963</v>
      </c>
      <c r="DF380" s="30">
        <v>451</v>
      </c>
      <c r="DG380" s="39" t="s">
        <v>22</v>
      </c>
      <c r="DK380" s="30">
        <v>104</v>
      </c>
      <c r="DL380" s="30"/>
      <c r="DM380" s="32"/>
      <c r="DN380" s="32" t="s">
        <v>22</v>
      </c>
      <c r="DO380" s="41">
        <v>287047</v>
      </c>
    </row>
    <row r="381" spans="1:119" ht="15.75" x14ac:dyDescent="0.25">
      <c r="A381" t="s">
        <v>680</v>
      </c>
      <c r="B381" t="s">
        <v>23</v>
      </c>
      <c r="C381" s="52">
        <v>169.947081417036</v>
      </c>
      <c r="D381" s="52">
        <v>168.16821945820098</v>
      </c>
      <c r="E381" s="52">
        <v>-1.778861958835023</v>
      </c>
      <c r="F381" s="53">
        <v>-1.0467152151144295E-2</v>
      </c>
      <c r="G381" s="45">
        <v>174.30870461379502</v>
      </c>
      <c r="H381" s="45">
        <v>173.751458259754</v>
      </c>
      <c r="I381" s="45">
        <v>-0.55724635404101264</v>
      </c>
      <c r="J381" s="46">
        <v>-3.196893438429646E-3</v>
      </c>
      <c r="K381" s="47">
        <v>1</v>
      </c>
      <c r="L381" s="55">
        <f t="shared" si="113"/>
        <v>172.00337461379502</v>
      </c>
      <c r="M381" s="55">
        <f t="shared" si="114"/>
        <v>171.446128259754</v>
      </c>
      <c r="N381" s="55">
        <f t="shared" si="115"/>
        <v>-0.55724635404101264</v>
      </c>
      <c r="O381" s="56">
        <f t="shared" si="116"/>
        <v>-3.2397408207380622E-3</v>
      </c>
      <c r="P381" s="54"/>
      <c r="Q381" s="42">
        <f t="shared" si="117"/>
        <v>624.08270354933074</v>
      </c>
      <c r="R381" s="42">
        <f t="shared" si="118"/>
        <v>617.55033493638246</v>
      </c>
      <c r="S381" s="42">
        <f t="shared" si="119"/>
        <v>631.63386010243653</v>
      </c>
      <c r="T381" s="42">
        <f t="shared" si="120"/>
        <v>629.58753010210228</v>
      </c>
      <c r="AB381" t="s">
        <v>23</v>
      </c>
      <c r="AC381" s="2">
        <v>169.947081417036</v>
      </c>
      <c r="AD381" s="2">
        <v>169.431832534156</v>
      </c>
      <c r="AE381" s="2">
        <v>-0.5152488828800017</v>
      </c>
      <c r="AF381" s="1">
        <v>-3.0318195439651228E-3</v>
      </c>
      <c r="AG381" s="2">
        <v>174.30870461379502</v>
      </c>
      <c r="AH381" s="2">
        <v>174.30870461379502</v>
      </c>
      <c r="AI381" s="2">
        <v>0</v>
      </c>
      <c r="AJ381" s="1">
        <v>0</v>
      </c>
      <c r="AM381" t="s">
        <v>23</v>
      </c>
      <c r="AN381" s="2">
        <v>169.947081417036</v>
      </c>
      <c r="AO381" s="2">
        <v>168.54302045086399</v>
      </c>
      <c r="AP381" s="2">
        <v>-1.4040609661720111</v>
      </c>
      <c r="AQ381" s="1">
        <v>-8.2617539204840017E-3</v>
      </c>
      <c r="AR381" s="2">
        <v>169.78922063627101</v>
      </c>
      <c r="AS381" s="2">
        <v>-0.15786078076499166</v>
      </c>
      <c r="AT381" s="1">
        <v>-9.2888197578171075E-4</v>
      </c>
      <c r="AU381" s="2">
        <v>170.010691239701</v>
      </c>
      <c r="AV381" s="2">
        <v>6.3609822665000593E-2</v>
      </c>
      <c r="AW381" s="1">
        <v>3.7429193920022303E-4</v>
      </c>
      <c r="AX381" s="2">
        <v>169.226853376272</v>
      </c>
      <c r="AY381" s="2">
        <v>-0.72022804076399893</v>
      </c>
      <c r="AZ381" s="1">
        <v>-4.237954748964586E-3</v>
      </c>
      <c r="BA381" s="2">
        <v>169.63938145400701</v>
      </c>
      <c r="BB381" s="2">
        <v>-0.30769996302899472</v>
      </c>
      <c r="BC381" s="1">
        <v>-1.8105633851629649E-3</v>
      </c>
      <c r="BD381" s="2">
        <v>167.020683398437</v>
      </c>
      <c r="BE381" s="2">
        <v>-2.9263980185990022</v>
      </c>
      <c r="BF381" s="1">
        <v>-1.7219466166752607E-2</v>
      </c>
      <c r="BG381" s="1"/>
      <c r="BH381" t="s">
        <v>23</v>
      </c>
      <c r="BI381" s="2">
        <v>174.30870461379502</v>
      </c>
      <c r="BJ381" s="2">
        <v>174.12295582911398</v>
      </c>
      <c r="BK381" s="2">
        <v>-0.18574878468103861</v>
      </c>
      <c r="BL381" s="1">
        <v>-1.0656311461472374E-3</v>
      </c>
      <c r="BM381" s="2">
        <v>174.30870461379502</v>
      </c>
      <c r="BN381" s="2">
        <v>0</v>
      </c>
      <c r="BO381" s="1">
        <v>0</v>
      </c>
      <c r="BP381" s="2">
        <v>174.30870461379502</v>
      </c>
      <c r="BQ381" s="2">
        <v>0</v>
      </c>
      <c r="BR381" s="1">
        <v>0</v>
      </c>
      <c r="BS381" s="2">
        <v>174.12295582911398</v>
      </c>
      <c r="BT381" s="2">
        <v>-0.18574878468103861</v>
      </c>
      <c r="BU381" s="1">
        <v>-1.0656311461472374E-3</v>
      </c>
      <c r="BV381" s="2">
        <v>174.30870461379502</v>
      </c>
      <c r="BW381" s="2">
        <v>0</v>
      </c>
      <c r="BX381" s="1">
        <v>0</v>
      </c>
      <c r="BY381" s="2">
        <v>173.751458259754</v>
      </c>
      <c r="BZ381" s="2">
        <v>-0.55724635404101264</v>
      </c>
      <c r="CA381" s="1">
        <v>-3.196893438429646E-3</v>
      </c>
      <c r="CC381" t="s">
        <v>23</v>
      </c>
      <c r="CE381" s="23">
        <v>169.947081417036</v>
      </c>
      <c r="CF381" s="23">
        <v>170.64086880565301</v>
      </c>
      <c r="CG381" s="23">
        <v>0.69378738861701095</v>
      </c>
      <c r="CH381" s="24">
        <v>4.0823730706767147E-3</v>
      </c>
      <c r="CI381" s="2">
        <v>174.30870461379502</v>
      </c>
      <c r="CJ381" s="2">
        <v>174.12295582911398</v>
      </c>
      <c r="CK381" s="2">
        <v>-0.18574878468103861</v>
      </c>
      <c r="CL381" s="1">
        <v>-1.0656311461472374E-3</v>
      </c>
      <c r="CN381" s="25" t="s">
        <v>23</v>
      </c>
      <c r="CO381" s="27">
        <v>0</v>
      </c>
      <c r="CP381" s="27">
        <v>2.3053300000000001</v>
      </c>
      <c r="CQ381" s="28">
        <f t="shared" si="121"/>
        <v>-2.3053300000000001</v>
      </c>
      <c r="CR381" s="27">
        <f t="shared" si="122"/>
        <v>-2.3053300000000001</v>
      </c>
      <c r="CU381" s="30">
        <v>54</v>
      </c>
      <c r="CV381" s="30"/>
      <c r="CW381" s="15" t="s">
        <v>23</v>
      </c>
      <c r="CX381" s="33" t="s">
        <v>961</v>
      </c>
      <c r="CY381" s="34" t="s">
        <v>23</v>
      </c>
      <c r="CZ381" s="34" t="s">
        <v>962</v>
      </c>
      <c r="DA381" s="32"/>
      <c r="DB381" s="32"/>
      <c r="DC381" t="s">
        <v>23</v>
      </c>
      <c r="DD381">
        <v>272315</v>
      </c>
      <c r="DE381" t="s">
        <v>963</v>
      </c>
      <c r="DF381" s="30">
        <v>452</v>
      </c>
      <c r="DG381" s="39" t="s">
        <v>23</v>
      </c>
      <c r="DK381" s="30">
        <v>105</v>
      </c>
      <c r="DL381" s="30"/>
      <c r="DM381" s="32"/>
      <c r="DN381" s="32" t="s">
        <v>23</v>
      </c>
      <c r="DO381" s="41">
        <v>269644</v>
      </c>
    </row>
    <row r="382" spans="1:119" ht="15.75" x14ac:dyDescent="0.25">
      <c r="A382" t="s">
        <v>681</v>
      </c>
      <c r="B382" t="s">
        <v>24</v>
      </c>
      <c r="C382" s="52">
        <v>195.50802638552298</v>
      </c>
      <c r="D382" s="52">
        <v>191.581107692785</v>
      </c>
      <c r="E382" s="52">
        <v>-3.9269186927379849</v>
      </c>
      <c r="F382" s="53">
        <v>-2.0085715995078791E-2</v>
      </c>
      <c r="G382" s="45">
        <v>217.07837278748102</v>
      </c>
      <c r="H382" s="45">
        <v>216.38240854518898</v>
      </c>
      <c r="I382" s="45">
        <v>-0.69596424229203535</v>
      </c>
      <c r="J382" s="46">
        <v>-3.206050576827301E-3</v>
      </c>
      <c r="K382" s="47">
        <v>1</v>
      </c>
      <c r="L382" s="55">
        <f t="shared" si="113"/>
        <v>214.82096278748102</v>
      </c>
      <c r="M382" s="55">
        <f t="shared" si="114"/>
        <v>214.12499854518899</v>
      </c>
      <c r="N382" s="55">
        <f t="shared" si="115"/>
        <v>-0.69596424229203535</v>
      </c>
      <c r="O382" s="56">
        <f t="shared" si="116"/>
        <v>-3.2397408207342493E-3</v>
      </c>
      <c r="P382" s="54"/>
      <c r="Q382" s="42">
        <f t="shared" si="117"/>
        <v>649.17462374494619</v>
      </c>
      <c r="R382" s="42">
        <f t="shared" si="118"/>
        <v>636.13548662119308</v>
      </c>
      <c r="S382" s="42">
        <f t="shared" si="119"/>
        <v>713.30226317714278</v>
      </c>
      <c r="T382" s="42">
        <f t="shared" si="120"/>
        <v>710.99134871760566</v>
      </c>
      <c r="AB382" t="s">
        <v>24</v>
      </c>
      <c r="AC382" s="2">
        <v>195.50802638552298</v>
      </c>
      <c r="AD382" s="2">
        <v>194.07906694246799</v>
      </c>
      <c r="AE382" s="2">
        <v>-1.4289594430549926</v>
      </c>
      <c r="AF382" s="1">
        <v>-7.3089553890602031E-3</v>
      </c>
      <c r="AG382" s="2">
        <v>217.07837278748102</v>
      </c>
      <c r="AH382" s="2">
        <v>217.07837278748102</v>
      </c>
      <c r="AI382" s="2">
        <v>0</v>
      </c>
      <c r="AJ382" s="1">
        <v>0</v>
      </c>
      <c r="AM382" t="s">
        <v>24</v>
      </c>
      <c r="AN382" s="2">
        <v>195.50802638552298</v>
      </c>
      <c r="AO382" s="2">
        <v>193.769756941427</v>
      </c>
      <c r="AP382" s="2">
        <v>-1.7382694440959767</v>
      </c>
      <c r="AQ382" s="1">
        <v>-8.8910387784707969E-3</v>
      </c>
      <c r="AR382" s="2">
        <v>195.32607990427198</v>
      </c>
      <c r="AS382" s="2">
        <v>-0.18194648125100343</v>
      </c>
      <c r="AT382" s="1">
        <v>-9.3063433054263727E-4</v>
      </c>
      <c r="AU382" s="2">
        <v>195.59475451749199</v>
      </c>
      <c r="AV382" s="2">
        <v>8.6728131969010747E-2</v>
      </c>
      <c r="AW382" s="1">
        <v>4.4360394594742227E-4</v>
      </c>
      <c r="AX382" s="2">
        <v>194.43864860000102</v>
      </c>
      <c r="AY382" s="2">
        <v>-1.0693777855219651</v>
      </c>
      <c r="AZ382" s="1">
        <v>-5.469738533461819E-3</v>
      </c>
      <c r="BA382" s="2">
        <v>195.111884391047</v>
      </c>
      <c r="BB382" s="2">
        <v>-0.39614199447598253</v>
      </c>
      <c r="BC382" s="1">
        <v>-2.0262185742432317E-3</v>
      </c>
      <c r="BD382" s="2">
        <v>191.65510374079298</v>
      </c>
      <c r="BE382" s="2">
        <v>-3.8529226447300005</v>
      </c>
      <c r="BF382" s="1">
        <v>-1.9707235124620453E-2</v>
      </c>
      <c r="BG382" s="1"/>
      <c r="BH382" t="s">
        <v>24</v>
      </c>
      <c r="BI382" s="2">
        <v>217.07837278748102</v>
      </c>
      <c r="BJ382" s="2">
        <v>216.846384706717</v>
      </c>
      <c r="BK382" s="2">
        <v>-0.23198808076401178</v>
      </c>
      <c r="BL382" s="1">
        <v>-1.0686835256091003E-3</v>
      </c>
      <c r="BM382" s="2">
        <v>217.07837278748102</v>
      </c>
      <c r="BN382" s="2">
        <v>0</v>
      </c>
      <c r="BO382" s="1">
        <v>0</v>
      </c>
      <c r="BP382" s="2">
        <v>217.07837278748102</v>
      </c>
      <c r="BQ382" s="2">
        <v>0</v>
      </c>
      <c r="BR382" s="1">
        <v>0</v>
      </c>
      <c r="BS382" s="2">
        <v>216.846384706717</v>
      </c>
      <c r="BT382" s="2">
        <v>-0.23198808076401178</v>
      </c>
      <c r="BU382" s="1">
        <v>-1.0686835256091003E-3</v>
      </c>
      <c r="BV382" s="2">
        <v>217.07837278748102</v>
      </c>
      <c r="BW382" s="2">
        <v>0</v>
      </c>
      <c r="BX382" s="1">
        <v>0</v>
      </c>
      <c r="BY382" s="2">
        <v>216.38240854518898</v>
      </c>
      <c r="BZ382" s="2">
        <v>-0.69596424229203535</v>
      </c>
      <c r="CA382" s="1">
        <v>-3.206050576827301E-3</v>
      </c>
      <c r="CC382" t="s">
        <v>24</v>
      </c>
      <c r="CE382" s="23">
        <v>195.50802638552298</v>
      </c>
      <c r="CF382" s="23">
        <v>195.75712686641501</v>
      </c>
      <c r="CG382" s="23">
        <v>0.24910048089202519</v>
      </c>
      <c r="CH382" s="24">
        <v>1.2741189479393703E-3</v>
      </c>
      <c r="CI382" s="2">
        <v>217.07837278748102</v>
      </c>
      <c r="CJ382" s="2">
        <v>216.846384706717</v>
      </c>
      <c r="CK382" s="2">
        <v>-0.23198808076401178</v>
      </c>
      <c r="CL382" s="1">
        <v>-1.0686835256091003E-3</v>
      </c>
      <c r="CN382" s="25" t="s">
        <v>24</v>
      </c>
      <c r="CO382" s="27">
        <v>0</v>
      </c>
      <c r="CP382" s="27">
        <v>2.2574100000000001</v>
      </c>
      <c r="CQ382" s="28">
        <f t="shared" si="121"/>
        <v>-2.2574100000000001</v>
      </c>
      <c r="CR382" s="27">
        <f t="shared" si="122"/>
        <v>-2.2574100000000001</v>
      </c>
      <c r="CU382" s="30">
        <v>55</v>
      </c>
      <c r="CV382" s="30"/>
      <c r="CW382" s="15" t="s">
        <v>24</v>
      </c>
      <c r="CX382" s="33" t="s">
        <v>961</v>
      </c>
      <c r="CY382" s="34" t="s">
        <v>24</v>
      </c>
      <c r="CZ382" s="34" t="s">
        <v>962</v>
      </c>
      <c r="DA382" s="32"/>
      <c r="DB382" s="32"/>
      <c r="DC382" t="s">
        <v>24</v>
      </c>
      <c r="DD382">
        <v>301164</v>
      </c>
      <c r="DE382" t="s">
        <v>963</v>
      </c>
      <c r="DF382" s="30">
        <v>453</v>
      </c>
      <c r="DG382" s="39" t="s">
        <v>24</v>
      </c>
      <c r="DK382" s="30">
        <v>106</v>
      </c>
      <c r="DL382" s="30"/>
      <c r="DM382" s="32"/>
      <c r="DN382" s="32" t="s">
        <v>24</v>
      </c>
      <c r="DO382" s="41">
        <v>296805</v>
      </c>
    </row>
    <row r="383" spans="1:119" ht="15.75" x14ac:dyDescent="0.25">
      <c r="A383" t="s">
        <v>682</v>
      </c>
      <c r="B383" t="s">
        <v>25</v>
      </c>
      <c r="C383" s="52">
        <v>196.14004488379101</v>
      </c>
      <c r="D383" s="52">
        <v>189.24017484415401</v>
      </c>
      <c r="E383" s="52">
        <v>-6.8998700396369941</v>
      </c>
      <c r="F383" s="53">
        <v>-3.5178283168666689E-2</v>
      </c>
      <c r="G383" s="45">
        <v>213.80366331658502</v>
      </c>
      <c r="H383" s="45">
        <v>213.11737211253501</v>
      </c>
      <c r="I383" s="45">
        <v>-0.68629120405000776</v>
      </c>
      <c r="J383" s="46">
        <v>-3.2099132138526426E-3</v>
      </c>
      <c r="K383" s="47">
        <v>1</v>
      </c>
      <c r="L383" s="55">
        <f t="shared" si="113"/>
        <v>211.83521831658501</v>
      </c>
      <c r="M383" s="55">
        <f t="shared" si="114"/>
        <v>211.14892711253501</v>
      </c>
      <c r="N383" s="55">
        <f t="shared" si="115"/>
        <v>-0.68629120405000776</v>
      </c>
      <c r="O383" s="56">
        <f t="shared" si="116"/>
        <v>-3.2397408207371563E-3</v>
      </c>
      <c r="P383" s="54"/>
      <c r="Q383" s="42">
        <f t="shared" si="117"/>
        <v>815.35109841573592</v>
      </c>
      <c r="R383" s="42">
        <f t="shared" si="118"/>
        <v>786.66844659378364</v>
      </c>
      <c r="S383" s="42">
        <f t="shared" si="119"/>
        <v>880.59568886046668</v>
      </c>
      <c r="T383" s="42">
        <f t="shared" si="120"/>
        <v>877.74278706070027</v>
      </c>
      <c r="AB383" t="s">
        <v>25</v>
      </c>
      <c r="AC383" s="2">
        <v>196.14004488379101</v>
      </c>
      <c r="AD383" s="2">
        <v>193.24449584858502</v>
      </c>
      <c r="AE383" s="2">
        <v>-2.8955490352059883</v>
      </c>
      <c r="AF383" s="1">
        <v>-1.4762661224644575E-2</v>
      </c>
      <c r="AG383" s="2">
        <v>213.80366331658502</v>
      </c>
      <c r="AH383" s="2">
        <v>213.80366331658502</v>
      </c>
      <c r="AI383" s="2">
        <v>0</v>
      </c>
      <c r="AJ383" s="1">
        <v>0</v>
      </c>
      <c r="AM383" t="s">
        <v>25</v>
      </c>
      <c r="AN383" s="2">
        <v>196.14004488379101</v>
      </c>
      <c r="AO383" s="2">
        <v>194.90216901120701</v>
      </c>
      <c r="AP383" s="2">
        <v>-1.2378758725839987</v>
      </c>
      <c r="AQ383" s="1">
        <v>-6.3111837937908852E-3</v>
      </c>
      <c r="AR383" s="2">
        <v>196.00540732209799</v>
      </c>
      <c r="AS383" s="2">
        <v>-0.13463756169301178</v>
      </c>
      <c r="AT383" s="1">
        <v>-6.8643586664203016E-4</v>
      </c>
      <c r="AU383" s="2">
        <v>196.25908514187</v>
      </c>
      <c r="AV383" s="2">
        <v>0.11904025807899643</v>
      </c>
      <c r="AW383" s="1">
        <v>6.0691460608936518E-4</v>
      </c>
      <c r="AX383" s="2">
        <v>195.18278357132201</v>
      </c>
      <c r="AY383" s="2">
        <v>-0.95726131246900081</v>
      </c>
      <c r="AZ383" s="1">
        <v>-4.8804990996925623E-3</v>
      </c>
      <c r="BA383" s="2">
        <v>195.74257812678201</v>
      </c>
      <c r="BB383" s="2">
        <v>-0.39746675700899914</v>
      </c>
      <c r="BC383" s="1">
        <v>-2.0264436935582947E-3</v>
      </c>
      <c r="BD383" s="2">
        <v>192.94768587690402</v>
      </c>
      <c r="BE383" s="2">
        <v>-3.1923590068869885</v>
      </c>
      <c r="BF383" s="1">
        <v>-1.6275916571643474E-2</v>
      </c>
      <c r="BG383" s="1"/>
      <c r="BH383" t="s">
        <v>25</v>
      </c>
      <c r="BI383" s="2">
        <v>213.80366331658502</v>
      </c>
      <c r="BJ383" s="2">
        <v>213.57489958190101</v>
      </c>
      <c r="BK383" s="2">
        <v>-0.22876373468400857</v>
      </c>
      <c r="BL383" s="1">
        <v>-1.0699710712873602E-3</v>
      </c>
      <c r="BM383" s="2">
        <v>213.80366331658502</v>
      </c>
      <c r="BN383" s="2">
        <v>0</v>
      </c>
      <c r="BO383" s="1">
        <v>0</v>
      </c>
      <c r="BP383" s="2">
        <v>213.80366331658502</v>
      </c>
      <c r="BQ383" s="2">
        <v>0</v>
      </c>
      <c r="BR383" s="1">
        <v>0</v>
      </c>
      <c r="BS383" s="2">
        <v>213.57489958190101</v>
      </c>
      <c r="BT383" s="2">
        <v>-0.22876373468400857</v>
      </c>
      <c r="BU383" s="1">
        <v>-1.0699710712873602E-3</v>
      </c>
      <c r="BV383" s="2">
        <v>213.80366331658502</v>
      </c>
      <c r="BW383" s="2">
        <v>0</v>
      </c>
      <c r="BX383" s="1">
        <v>0</v>
      </c>
      <c r="BY383" s="2">
        <v>213.11737211253501</v>
      </c>
      <c r="BZ383" s="2">
        <v>-0.68629120405000776</v>
      </c>
      <c r="CA383" s="1">
        <v>-3.2099132138526426E-3</v>
      </c>
      <c r="CC383" t="s">
        <v>25</v>
      </c>
      <c r="CE383" s="23">
        <v>196.14004488379101</v>
      </c>
      <c r="CF383" s="23">
        <v>194.70821613428899</v>
      </c>
      <c r="CG383" s="23">
        <v>-1.4318287495020172</v>
      </c>
      <c r="CH383" s="24">
        <v>-7.3000327411485337E-3</v>
      </c>
      <c r="CI383" s="2">
        <v>213.80366331658502</v>
      </c>
      <c r="CJ383" s="2">
        <v>213.57489958190101</v>
      </c>
      <c r="CK383" s="2">
        <v>-0.22876373468400857</v>
      </c>
      <c r="CL383" s="1">
        <v>-1.0699710712873602E-3</v>
      </c>
      <c r="CN383" s="25" t="s">
        <v>25</v>
      </c>
      <c r="CO383" s="27">
        <v>0</v>
      </c>
      <c r="CP383" s="27">
        <v>1.968445</v>
      </c>
      <c r="CQ383" s="28">
        <f t="shared" si="121"/>
        <v>-1.968445</v>
      </c>
      <c r="CR383" s="27">
        <f t="shared" si="122"/>
        <v>-1.968445</v>
      </c>
      <c r="CU383" s="30">
        <v>56</v>
      </c>
      <c r="CV383" s="30"/>
      <c r="CW383" s="15" t="s">
        <v>25</v>
      </c>
      <c r="CX383" s="33" t="s">
        <v>961</v>
      </c>
      <c r="CY383" s="34" t="s">
        <v>25</v>
      </c>
      <c r="CZ383" s="34" t="s">
        <v>962</v>
      </c>
      <c r="DA383" s="32"/>
      <c r="DB383" s="32"/>
      <c r="DC383" t="s">
        <v>25</v>
      </c>
      <c r="DD383">
        <v>240559</v>
      </c>
      <c r="DE383" t="s">
        <v>963</v>
      </c>
      <c r="DF383" s="30">
        <v>454</v>
      </c>
      <c r="DG383" s="39" t="s">
        <v>25</v>
      </c>
      <c r="DK383" s="30">
        <v>107</v>
      </c>
      <c r="DL383" s="30"/>
      <c r="DM383" s="32"/>
      <c r="DN383" s="32" t="s">
        <v>25</v>
      </c>
      <c r="DO383" s="41">
        <v>237222</v>
      </c>
    </row>
    <row r="384" spans="1:119" ht="15.75" x14ac:dyDescent="0.25">
      <c r="B384" t="s">
        <v>26</v>
      </c>
      <c r="C384" s="52">
        <v>98.090570387466997</v>
      </c>
      <c r="D384" s="52">
        <v>92.166711310034003</v>
      </c>
      <c r="E384" s="52">
        <v>-5.9238590774329936</v>
      </c>
      <c r="F384" s="53">
        <v>-6.0391728318361204E-2</v>
      </c>
      <c r="G384" s="45">
        <v>141.988581080692</v>
      </c>
      <c r="H384" s="45">
        <v>141.532450366608</v>
      </c>
      <c r="I384" s="45">
        <v>-0.45613071408399719</v>
      </c>
      <c r="J384" s="46">
        <v>-3.212446455991968E-3</v>
      </c>
      <c r="K384" s="47">
        <v>1</v>
      </c>
      <c r="L384" s="55">
        <f t="shared" si="113"/>
        <v>140.792347080692</v>
      </c>
      <c r="M384" s="55">
        <f t="shared" si="114"/>
        <v>140.336216366608</v>
      </c>
      <c r="N384" s="55">
        <f t="shared" si="115"/>
        <v>-0.45613071408399719</v>
      </c>
      <c r="O384" s="56">
        <f t="shared" si="116"/>
        <v>-3.2397408207320818E-3</v>
      </c>
      <c r="P384" s="54"/>
      <c r="Q384" s="42">
        <f t="shared" si="117"/>
        <v>336.33089908577432</v>
      </c>
      <c r="R384" s="42">
        <f t="shared" si="118"/>
        <v>316.01929480311605</v>
      </c>
      <c r="S384" s="42">
        <f t="shared" si="119"/>
        <v>482.74585916869938</v>
      </c>
      <c r="T384" s="42">
        <f t="shared" si="120"/>
        <v>481.18188770271115</v>
      </c>
      <c r="AB384" t="s">
        <v>26</v>
      </c>
      <c r="AC384" s="2">
        <v>98.090570387466997</v>
      </c>
      <c r="AD384" s="2">
        <v>98.658606525151995</v>
      </c>
      <c r="AE384" s="2">
        <v>0.56803613768499872</v>
      </c>
      <c r="AF384" s="1">
        <v>5.7909352085649254E-3</v>
      </c>
      <c r="AG384" s="2">
        <v>141.988581080692</v>
      </c>
      <c r="AH384" s="2">
        <v>141.988581080692</v>
      </c>
      <c r="AI384" s="2">
        <v>0</v>
      </c>
      <c r="AJ384" s="1">
        <v>0</v>
      </c>
      <c r="AM384" t="s">
        <v>26</v>
      </c>
      <c r="AN384" s="2">
        <v>98.090570387466997</v>
      </c>
      <c r="AO384" s="2">
        <v>96.282512505723005</v>
      </c>
      <c r="AP384" s="2">
        <v>-1.8080578817439914</v>
      </c>
      <c r="AQ384" s="1">
        <v>-1.8432535100998928E-2</v>
      </c>
      <c r="AR384" s="2">
        <v>97.929030067807005</v>
      </c>
      <c r="AS384" s="2">
        <v>-0.16154031965999138</v>
      </c>
      <c r="AT384" s="1">
        <v>-1.646848611664627E-3</v>
      </c>
      <c r="AU384" s="2">
        <v>98.071387243221992</v>
      </c>
      <c r="AV384" s="2">
        <v>-1.9183144245005224E-2</v>
      </c>
      <c r="AW384" s="1">
        <v>-1.9556563051096549E-4</v>
      </c>
      <c r="AX384" s="2">
        <v>97.094804672297002</v>
      </c>
      <c r="AY384" s="2">
        <v>-0.99576571516999479</v>
      </c>
      <c r="AZ384" s="1">
        <v>-1.0151492760584696E-2</v>
      </c>
      <c r="BA384" s="2">
        <v>97.795341947864998</v>
      </c>
      <c r="BB384" s="2">
        <v>-0.29522843960199907</v>
      </c>
      <c r="BC384" s="1">
        <v>-3.0097535210144963E-3</v>
      </c>
      <c r="BD384" s="2">
        <v>94.451824549934997</v>
      </c>
      <c r="BE384" s="2">
        <v>-3.6387458375319994</v>
      </c>
      <c r="BF384" s="1">
        <v>-3.7095776109350886E-2</v>
      </c>
      <c r="BG384" s="1"/>
      <c r="BH384" t="s">
        <v>26</v>
      </c>
      <c r="BI384" s="2">
        <v>141.988581080692</v>
      </c>
      <c r="BJ384" s="2">
        <v>141.83653750933098</v>
      </c>
      <c r="BK384" s="2">
        <v>-0.15204357136101976</v>
      </c>
      <c r="BL384" s="1">
        <v>-1.070815485328454E-3</v>
      </c>
      <c r="BM384" s="2">
        <v>141.988581080692</v>
      </c>
      <c r="BN384" s="2">
        <v>0</v>
      </c>
      <c r="BO384" s="1">
        <v>0</v>
      </c>
      <c r="BP384" s="2">
        <v>141.988581080692</v>
      </c>
      <c r="BQ384" s="2">
        <v>0</v>
      </c>
      <c r="BR384" s="1">
        <v>0</v>
      </c>
      <c r="BS384" s="2">
        <v>141.83653750933098</v>
      </c>
      <c r="BT384" s="2">
        <v>-0.15204357136101976</v>
      </c>
      <c r="BU384" s="1">
        <v>-1.070815485328454E-3</v>
      </c>
      <c r="BV384" s="2">
        <v>141.988581080692</v>
      </c>
      <c r="BW384" s="2">
        <v>0</v>
      </c>
      <c r="BX384" s="1">
        <v>0</v>
      </c>
      <c r="BY384" s="2">
        <v>141.532450366608</v>
      </c>
      <c r="BZ384" s="2">
        <v>-0.45613071408399719</v>
      </c>
      <c r="CA384" s="1">
        <v>-3.212446455991968E-3</v>
      </c>
      <c r="CC384" t="s">
        <v>26</v>
      </c>
      <c r="CE384" s="23">
        <v>98.090570387466997</v>
      </c>
      <c r="CF384" s="23">
        <v>93.912400371652012</v>
      </c>
      <c r="CG384" s="23">
        <v>-4.1781700158149846</v>
      </c>
      <c r="CH384" s="24">
        <v>-4.2595022124051467E-2</v>
      </c>
      <c r="CI384" s="2">
        <v>141.988581080692</v>
      </c>
      <c r="CJ384" s="2">
        <v>141.83653750933098</v>
      </c>
      <c r="CK384" s="2">
        <v>-0.15204357136101976</v>
      </c>
      <c r="CL384" s="1">
        <v>-1.070815485328454E-3</v>
      </c>
      <c r="CN384" s="25" t="s">
        <v>26</v>
      </c>
      <c r="CO384" s="27">
        <v>0</v>
      </c>
      <c r="CP384" s="27">
        <v>1.196234</v>
      </c>
      <c r="CQ384" s="28">
        <f t="shared" si="121"/>
        <v>-1.196234</v>
      </c>
      <c r="CR384" s="27">
        <f t="shared" si="122"/>
        <v>-1.196234</v>
      </c>
      <c r="CU384" s="30">
        <v>57</v>
      </c>
      <c r="CV384" s="30"/>
      <c r="CW384" s="15" t="s">
        <v>26</v>
      </c>
      <c r="CX384" s="33" t="s">
        <v>961</v>
      </c>
      <c r="CY384" s="34" t="s">
        <v>26</v>
      </c>
      <c r="CZ384" s="34" t="s">
        <v>962</v>
      </c>
      <c r="DA384" s="32"/>
      <c r="DB384" s="32"/>
      <c r="DC384" t="s">
        <v>26</v>
      </c>
      <c r="DD384">
        <v>291649</v>
      </c>
      <c r="DE384" t="s">
        <v>963</v>
      </c>
      <c r="DF384" s="30">
        <v>455</v>
      </c>
      <c r="DG384" s="39" t="s">
        <v>26</v>
      </c>
      <c r="DK384" s="30">
        <v>108</v>
      </c>
      <c r="DL384" s="30"/>
      <c r="DM384" s="32"/>
      <c r="DN384" s="32" t="s">
        <v>26</v>
      </c>
      <c r="DO384" s="41">
        <v>289515</v>
      </c>
    </row>
    <row r="385" spans="1:119" ht="15.75" x14ac:dyDescent="0.25">
      <c r="B385" t="s">
        <v>27</v>
      </c>
      <c r="C385" s="52">
        <v>170.372236648399</v>
      </c>
      <c r="D385" s="52">
        <v>161.50579494140899</v>
      </c>
      <c r="E385" s="52">
        <v>-8.8664417069900026</v>
      </c>
      <c r="F385" s="53">
        <v>-5.2041587769302323E-2</v>
      </c>
      <c r="G385" s="45">
        <v>173.59348892386498</v>
      </c>
      <c r="H385" s="45">
        <v>173.03506956882001</v>
      </c>
      <c r="I385" s="45">
        <v>-0.55841935504497542</v>
      </c>
      <c r="J385" s="46">
        <v>-3.2168220047117564E-3</v>
      </c>
      <c r="K385" s="47">
        <v>1</v>
      </c>
      <c r="L385" s="55">
        <f t="shared" si="113"/>
        <v>172.36544092386498</v>
      </c>
      <c r="M385" s="55">
        <f t="shared" si="114"/>
        <v>171.80702156882001</v>
      </c>
      <c r="N385" s="55">
        <f t="shared" si="115"/>
        <v>-0.55841935504497542</v>
      </c>
      <c r="O385" s="56">
        <f t="shared" si="116"/>
        <v>-3.2397408207346691E-3</v>
      </c>
      <c r="P385" s="54"/>
      <c r="Q385" s="42">
        <f t="shared" si="117"/>
        <v>636.02107218521905</v>
      </c>
      <c r="R385" s="42">
        <f t="shared" si="118"/>
        <v>602.92152573396618</v>
      </c>
      <c r="S385" s="42">
        <f t="shared" si="119"/>
        <v>643.46195542596831</v>
      </c>
      <c r="T385" s="42">
        <f t="shared" si="120"/>
        <v>641.37730546238504</v>
      </c>
      <c r="AB385" t="s">
        <v>27</v>
      </c>
      <c r="AC385" s="2">
        <v>170.372236648399</v>
      </c>
      <c r="AD385" s="2">
        <v>170.50927328353899</v>
      </c>
      <c r="AE385" s="2">
        <v>0.13703663513999231</v>
      </c>
      <c r="AF385" s="1">
        <v>8.0433665622878388E-4</v>
      </c>
      <c r="AG385" s="2">
        <v>173.59348892386498</v>
      </c>
      <c r="AH385" s="2">
        <v>173.59348892386498</v>
      </c>
      <c r="AI385" s="2">
        <v>0</v>
      </c>
      <c r="AJ385" s="1">
        <v>0</v>
      </c>
      <c r="AM385" t="s">
        <v>27</v>
      </c>
      <c r="AN385" s="2">
        <v>170.372236648399</v>
      </c>
      <c r="AO385" s="2">
        <v>168.72969558946099</v>
      </c>
      <c r="AP385" s="2">
        <v>-1.6425410589380078</v>
      </c>
      <c r="AQ385" s="1">
        <v>-9.6408962589823628E-3</v>
      </c>
      <c r="AR385" s="2">
        <v>170.20594841919799</v>
      </c>
      <c r="AS385" s="2">
        <v>-0.16628822920100106</v>
      </c>
      <c r="AT385" s="1">
        <v>-9.7602891452422381E-4</v>
      </c>
      <c r="AU385" s="2">
        <v>170.457903576175</v>
      </c>
      <c r="AV385" s="2">
        <v>8.5666927776003376E-2</v>
      </c>
      <c r="AW385" s="1">
        <v>5.0282211152041247E-4</v>
      </c>
      <c r="AX385" s="2">
        <v>168.94974950534001</v>
      </c>
      <c r="AY385" s="2">
        <v>-1.4224871430589872</v>
      </c>
      <c r="AZ385" s="1">
        <v>-8.3492895969582512E-3</v>
      </c>
      <c r="BA385" s="2">
        <v>169.79296001478002</v>
      </c>
      <c r="BB385" s="2">
        <v>-0.5792766336189743</v>
      </c>
      <c r="BC385" s="1">
        <v>-3.4000647348102877E-3</v>
      </c>
      <c r="BD385" s="2">
        <v>165.92391043351799</v>
      </c>
      <c r="BE385" s="2">
        <v>-4.448326214881007</v>
      </c>
      <c r="BF385" s="1">
        <v>-2.6109454817225399E-2</v>
      </c>
      <c r="BG385" s="1"/>
      <c r="BH385" t="s">
        <v>27</v>
      </c>
      <c r="BI385" s="2">
        <v>173.59348892386498</v>
      </c>
      <c r="BJ385" s="2">
        <v>173.40734913885001</v>
      </c>
      <c r="BK385" s="2">
        <v>-0.18613978501497286</v>
      </c>
      <c r="BL385" s="1">
        <v>-1.0722740015704764E-3</v>
      </c>
      <c r="BM385" s="2">
        <v>173.59348892386498</v>
      </c>
      <c r="BN385" s="2">
        <v>0</v>
      </c>
      <c r="BO385" s="1">
        <v>0</v>
      </c>
      <c r="BP385" s="2">
        <v>173.59348892386498</v>
      </c>
      <c r="BQ385" s="2">
        <v>0</v>
      </c>
      <c r="BR385" s="1">
        <v>0</v>
      </c>
      <c r="BS385" s="2">
        <v>173.40734913885001</v>
      </c>
      <c r="BT385" s="2">
        <v>-0.18613978501497286</v>
      </c>
      <c r="BU385" s="1">
        <v>-1.0722740015704764E-3</v>
      </c>
      <c r="BV385" s="2">
        <v>173.59348892386498</v>
      </c>
      <c r="BW385" s="2">
        <v>0</v>
      </c>
      <c r="BX385" s="1">
        <v>0</v>
      </c>
      <c r="BY385" s="2">
        <v>173.03506956882001</v>
      </c>
      <c r="BZ385" s="2">
        <v>-0.55841935504497542</v>
      </c>
      <c r="CA385" s="1">
        <v>-3.2168220047117564E-3</v>
      </c>
      <c r="CC385" t="s">
        <v>27</v>
      </c>
      <c r="CE385" s="23">
        <v>170.372236648399</v>
      </c>
      <c r="CF385" s="23">
        <v>164.98779731850999</v>
      </c>
      <c r="CG385" s="23">
        <v>-5.3844393298890054</v>
      </c>
      <c r="CH385" s="24">
        <v>-3.1603971608361245E-2</v>
      </c>
      <c r="CI385" s="2">
        <v>173.59348892386498</v>
      </c>
      <c r="CJ385" s="2">
        <v>173.40734913885001</v>
      </c>
      <c r="CK385" s="2">
        <v>-0.18613978501497286</v>
      </c>
      <c r="CL385" s="1">
        <v>-1.0722740015704764E-3</v>
      </c>
      <c r="CN385" s="25" t="s">
        <v>27</v>
      </c>
      <c r="CO385" s="27">
        <v>0</v>
      </c>
      <c r="CP385" s="27">
        <v>1.228048</v>
      </c>
      <c r="CQ385" s="28">
        <f t="shared" si="121"/>
        <v>-1.228048</v>
      </c>
      <c r="CR385" s="27">
        <f t="shared" si="122"/>
        <v>-1.228048</v>
      </c>
      <c r="CU385" s="30">
        <v>58</v>
      </c>
      <c r="CV385" s="30"/>
      <c r="CW385" s="15" t="s">
        <v>27</v>
      </c>
      <c r="CX385" s="33" t="s">
        <v>961</v>
      </c>
      <c r="CY385" s="34" t="s">
        <v>27</v>
      </c>
      <c r="CZ385" s="34" t="s">
        <v>962</v>
      </c>
      <c r="DA385" s="32"/>
      <c r="DB385" s="32"/>
      <c r="DC385" t="s">
        <v>27</v>
      </c>
      <c r="DD385">
        <v>267872</v>
      </c>
      <c r="DE385" t="s">
        <v>963</v>
      </c>
      <c r="DF385" s="30">
        <v>456</v>
      </c>
      <c r="DG385" s="39" t="s">
        <v>27</v>
      </c>
      <c r="DK385" s="30">
        <v>109</v>
      </c>
      <c r="DL385" s="30"/>
      <c r="DM385" s="32"/>
      <c r="DN385" s="32" t="s">
        <v>27</v>
      </c>
      <c r="DO385" s="41">
        <v>262909</v>
      </c>
    </row>
    <row r="386" spans="1:119" ht="15.75" x14ac:dyDescent="0.25">
      <c r="A386" t="s">
        <v>683</v>
      </c>
      <c r="B386" t="s">
        <v>28</v>
      </c>
      <c r="C386" s="52">
        <v>102.59492218336401</v>
      </c>
      <c r="D386" s="52">
        <v>101.91819538263</v>
      </c>
      <c r="E386" s="52">
        <v>-0.67672680073400215</v>
      </c>
      <c r="F386" s="53">
        <v>-6.5961042353003992E-3</v>
      </c>
      <c r="G386" s="45">
        <v>100.367689364393</v>
      </c>
      <c r="H386" s="45">
        <v>99.905455371637998</v>
      </c>
      <c r="I386" s="45">
        <v>-0.46223399275500299</v>
      </c>
      <c r="J386" s="46">
        <v>-4.6054063382571769E-3</v>
      </c>
      <c r="K386" s="47">
        <v>1</v>
      </c>
      <c r="L386" s="55">
        <f t="shared" si="113"/>
        <v>99.027980364393002</v>
      </c>
      <c r="M386" s="55">
        <f t="shared" si="114"/>
        <v>98.565746371637999</v>
      </c>
      <c r="N386" s="55">
        <f t="shared" si="115"/>
        <v>-0.46223399275500299</v>
      </c>
      <c r="O386" s="56">
        <f t="shared" si="116"/>
        <v>-4.6677109949543735E-3</v>
      </c>
      <c r="P386" s="54"/>
      <c r="Q386" s="42">
        <f t="shared" si="117"/>
        <v>579.76334868537526</v>
      </c>
      <c r="R386" s="42">
        <f t="shared" si="118"/>
        <v>575.93916920563981</v>
      </c>
      <c r="S386" s="42">
        <f t="shared" si="119"/>
        <v>559.60657981686825</v>
      </c>
      <c r="T386" s="42">
        <f t="shared" si="120"/>
        <v>556.99449803140817</v>
      </c>
      <c r="AB386" t="s">
        <v>28</v>
      </c>
      <c r="AC386" s="2">
        <v>102.59492218336401</v>
      </c>
      <c r="AD386" s="2">
        <v>101.891722026446</v>
      </c>
      <c r="AE386" s="2">
        <v>-0.70320015691800108</v>
      </c>
      <c r="AF386" s="1">
        <v>-6.8541419200182068E-3</v>
      </c>
      <c r="AG386" s="2">
        <v>100.367689364393</v>
      </c>
      <c r="AH386" s="2">
        <v>100.16225039884699</v>
      </c>
      <c r="AI386" s="2">
        <v>-0.20543896554600849</v>
      </c>
      <c r="AJ386" s="1">
        <v>-2.0468635558615455E-3</v>
      </c>
      <c r="AM386" t="s">
        <v>28</v>
      </c>
      <c r="AN386" s="2">
        <v>102.59492218336401</v>
      </c>
      <c r="AO386" s="2">
        <v>101.865910473629</v>
      </c>
      <c r="AP386" s="2">
        <v>-0.72901170973500484</v>
      </c>
      <c r="AQ386" s="1">
        <v>-7.1057289602702743E-3</v>
      </c>
      <c r="AR386" s="2">
        <v>102.478196835831</v>
      </c>
      <c r="AS386" s="2">
        <v>-0.11672534753300567</v>
      </c>
      <c r="AT386" s="1">
        <v>-1.1377302604156851E-3</v>
      </c>
      <c r="AU386" s="2">
        <v>102.626785960221</v>
      </c>
      <c r="AV386" s="2">
        <v>3.1863776856994264E-2</v>
      </c>
      <c r="AW386" s="1">
        <v>3.1057849822280041E-4</v>
      </c>
      <c r="AX386" s="2">
        <v>102.21093636655999</v>
      </c>
      <c r="AY386" s="2">
        <v>-0.38398581680401378</v>
      </c>
      <c r="AZ386" s="1">
        <v>-3.742737053961896E-3</v>
      </c>
      <c r="BA386" s="2">
        <v>102.43273536143599</v>
      </c>
      <c r="BB386" s="2">
        <v>-0.16218682192801737</v>
      </c>
      <c r="BC386" s="1">
        <v>-1.5808464832026191E-3</v>
      </c>
      <c r="BD386" s="2">
        <v>101.018394510785</v>
      </c>
      <c r="BE386" s="2">
        <v>-1.5765276725790045</v>
      </c>
      <c r="BF386" s="1">
        <v>-1.5366527300067897E-2</v>
      </c>
      <c r="BG386" s="1"/>
      <c r="BH386" t="s">
        <v>28</v>
      </c>
      <c r="BI386" s="2">
        <v>100.367689364393</v>
      </c>
      <c r="BJ386" s="2">
        <v>100.08023528609</v>
      </c>
      <c r="BK386" s="2">
        <v>-0.28745407830299996</v>
      </c>
      <c r="BL386" s="1">
        <v>-2.8640101224147417E-3</v>
      </c>
      <c r="BM386" s="2">
        <v>100.324988544676</v>
      </c>
      <c r="BN386" s="2">
        <v>-4.270081971699824E-2</v>
      </c>
      <c r="BO386" s="1">
        <v>-4.2544388525244878E-4</v>
      </c>
      <c r="BP386" s="2">
        <v>100.376693125397</v>
      </c>
      <c r="BQ386" s="2">
        <v>9.0037610039956917E-3</v>
      </c>
      <c r="BR386" s="1">
        <v>8.970776413220803E-5</v>
      </c>
      <c r="BS386" s="2">
        <v>100.15593155057401</v>
      </c>
      <c r="BT386" s="2">
        <v>-0.21175781381899128</v>
      </c>
      <c r="BU386" s="1">
        <v>-2.1098205524109201E-3</v>
      </c>
      <c r="BV386" s="2">
        <v>100.30606495568199</v>
      </c>
      <c r="BW386" s="2">
        <v>-6.1624408711011824E-2</v>
      </c>
      <c r="BX386" s="1">
        <v>-6.1398652396270109E-4</v>
      </c>
      <c r="BY386" s="2">
        <v>99.685217636910011</v>
      </c>
      <c r="BZ386" s="2">
        <v>-0.68247172748299079</v>
      </c>
      <c r="CA386" s="1">
        <v>-6.7997154443321106E-3</v>
      </c>
      <c r="CC386" t="s">
        <v>28</v>
      </c>
      <c r="CE386" s="23">
        <v>102.59492218336401</v>
      </c>
      <c r="CF386" s="23">
        <v>103.71217946531699</v>
      </c>
      <c r="CG386" s="23">
        <v>1.1172572819529876</v>
      </c>
      <c r="CH386" s="24">
        <v>1.0889986153078377E-2</v>
      </c>
      <c r="CI386" s="2">
        <v>100.367689364393</v>
      </c>
      <c r="CJ386" s="2">
        <v>100.604785773977</v>
      </c>
      <c r="CK386" s="2">
        <v>0.23709640958399802</v>
      </c>
      <c r="CL386" s="1">
        <v>2.3622782499575171E-3</v>
      </c>
      <c r="CN386" s="25" t="s">
        <v>28</v>
      </c>
      <c r="CO386" s="27">
        <v>0</v>
      </c>
      <c r="CP386" s="27">
        <v>1.339709</v>
      </c>
      <c r="CQ386" s="28">
        <f t="shared" si="121"/>
        <v>-1.339709</v>
      </c>
      <c r="CR386" s="27">
        <f t="shared" si="122"/>
        <v>-1.339709</v>
      </c>
      <c r="CU386" s="30">
        <v>61</v>
      </c>
      <c r="CV386" s="30"/>
      <c r="CW386" s="15" t="s">
        <v>28</v>
      </c>
      <c r="CX386" s="33" t="s">
        <v>961</v>
      </c>
      <c r="CY386" s="34" t="s">
        <v>966</v>
      </c>
      <c r="CZ386" s="34" t="s">
        <v>962</v>
      </c>
      <c r="DA386" s="32"/>
      <c r="DB386" s="32"/>
      <c r="DC386" t="s">
        <v>28</v>
      </c>
      <c r="DD386">
        <v>176960</v>
      </c>
      <c r="DE386" t="s">
        <v>963</v>
      </c>
      <c r="DF386" s="30">
        <v>457</v>
      </c>
      <c r="DG386" s="39" t="s">
        <v>28</v>
      </c>
      <c r="DK386" s="30">
        <v>110</v>
      </c>
      <c r="DL386" s="30"/>
      <c r="DM386" s="32"/>
      <c r="DN386" s="32" t="s">
        <v>28</v>
      </c>
      <c r="DO386" s="41">
        <v>175528</v>
      </c>
    </row>
    <row r="387" spans="1:119" ht="15.75" x14ac:dyDescent="0.25">
      <c r="A387" t="s">
        <v>684</v>
      </c>
      <c r="B387" t="s">
        <v>29</v>
      </c>
      <c r="C387" s="52">
        <v>93.797329809586998</v>
      </c>
      <c r="D387" s="52">
        <v>91.650824963415999</v>
      </c>
      <c r="E387" s="52">
        <v>-2.1465048461709983</v>
      </c>
      <c r="F387" s="53">
        <v>-2.2884498423659867E-2</v>
      </c>
      <c r="G387" s="45">
        <v>94.521838504875006</v>
      </c>
      <c r="H387" s="45">
        <v>93.678436307270005</v>
      </c>
      <c r="I387" s="45">
        <v>-0.8434021976050019</v>
      </c>
      <c r="J387" s="46">
        <v>-8.9228289562046873E-3</v>
      </c>
      <c r="K387" s="47">
        <v>3</v>
      </c>
      <c r="L387" s="55">
        <f t="shared" si="113"/>
        <v>90.635192504875008</v>
      </c>
      <c r="M387" s="55">
        <f t="shared" si="114"/>
        <v>89.791790307270006</v>
      </c>
      <c r="N387" s="55">
        <f t="shared" si="115"/>
        <v>-0.8434021976050019</v>
      </c>
      <c r="O387" s="56">
        <f t="shared" si="116"/>
        <v>-9.3054604320461694E-3</v>
      </c>
      <c r="P387" s="54"/>
      <c r="Q387" s="42">
        <f t="shared" si="117"/>
        <v>265.07128532030453</v>
      </c>
      <c r="R387" s="42">
        <f t="shared" si="118"/>
        <v>259.00526190923449</v>
      </c>
      <c r="S387" s="42">
        <f t="shared" si="119"/>
        <v>256.13508424271669</v>
      </c>
      <c r="T387" s="42">
        <f t="shared" si="120"/>
        <v>253.75162935103731</v>
      </c>
      <c r="AB387" t="s">
        <v>29</v>
      </c>
      <c r="AC387" s="2">
        <v>93.797329809586998</v>
      </c>
      <c r="AD387" s="2">
        <v>96.353764040802005</v>
      </c>
      <c r="AE387" s="2">
        <v>2.5564342312150075</v>
      </c>
      <c r="AF387" s="1">
        <v>2.7254872141932927E-2</v>
      </c>
      <c r="AG387" s="2">
        <v>94.521838504875006</v>
      </c>
      <c r="AH387" s="2">
        <v>95.233337738302012</v>
      </c>
      <c r="AI387" s="2">
        <v>0.71149923342700561</v>
      </c>
      <c r="AJ387" s="1">
        <v>7.5273528814223147E-3</v>
      </c>
      <c r="AM387" t="s">
        <v>29</v>
      </c>
      <c r="AN387" s="2">
        <v>93.797329809586998</v>
      </c>
      <c r="AO387" s="2">
        <v>92.275413413365001</v>
      </c>
      <c r="AP387" s="2">
        <v>-1.5219163962219966</v>
      </c>
      <c r="AQ387" s="1">
        <v>-1.622558338613219E-2</v>
      </c>
      <c r="AR387" s="2">
        <v>93.59160853190599</v>
      </c>
      <c r="AS387" s="2">
        <v>-0.20572127768100756</v>
      </c>
      <c r="AT387" s="1">
        <v>-2.1932530286163953E-3</v>
      </c>
      <c r="AU387" s="2">
        <v>93.737249196918995</v>
      </c>
      <c r="AV387" s="2">
        <v>-6.0080612668002686E-2</v>
      </c>
      <c r="AW387" s="1">
        <v>-6.4053649277617136E-4</v>
      </c>
      <c r="AX387" s="2">
        <v>92.899979857446993</v>
      </c>
      <c r="AY387" s="2">
        <v>-0.89734995214000435</v>
      </c>
      <c r="AZ387" s="1">
        <v>-9.5669029594090474E-3</v>
      </c>
      <c r="BA387" s="2">
        <v>93.535126643744007</v>
      </c>
      <c r="BB387" s="2">
        <v>-0.26220316584299042</v>
      </c>
      <c r="BC387" s="1">
        <v>-2.7954224963042682E-3</v>
      </c>
      <c r="BD387" s="2">
        <v>90.576057043825003</v>
      </c>
      <c r="BE387" s="2">
        <v>-3.2212727657619951</v>
      </c>
      <c r="BF387" s="1">
        <v>-3.4342904774595721E-2</v>
      </c>
      <c r="BG387" s="1"/>
      <c r="BH387" t="s">
        <v>29</v>
      </c>
      <c r="BI387" s="2">
        <v>94.521838504875006</v>
      </c>
      <c r="BJ387" s="2">
        <v>94.016978498991989</v>
      </c>
      <c r="BK387" s="2">
        <v>-0.50486000588301749</v>
      </c>
      <c r="BL387" s="1">
        <v>-5.3411995986195199E-3</v>
      </c>
      <c r="BM387" s="2">
        <v>94.455294298778995</v>
      </c>
      <c r="BN387" s="2">
        <v>-6.6544206096011749E-2</v>
      </c>
      <c r="BO387" s="1">
        <v>-7.0400879996192309E-4</v>
      </c>
      <c r="BP387" s="2">
        <v>94.50485878307299</v>
      </c>
      <c r="BQ387" s="2">
        <v>-1.6979721802016456E-2</v>
      </c>
      <c r="BR387" s="1">
        <v>-1.7963808227387283E-4</v>
      </c>
      <c r="BS387" s="2">
        <v>94.176232556133996</v>
      </c>
      <c r="BT387" s="2">
        <v>-0.34560594874101014</v>
      </c>
      <c r="BU387" s="1">
        <v>-3.6563608390158997E-3</v>
      </c>
      <c r="BV387" s="2">
        <v>94.434130099401997</v>
      </c>
      <c r="BW387" s="2">
        <v>-8.7708405473009066E-2</v>
      </c>
      <c r="BX387" s="1">
        <v>-9.2791683763626188E-4</v>
      </c>
      <c r="BY387" s="2">
        <v>93.395144526254001</v>
      </c>
      <c r="BZ387" s="2">
        <v>-1.126693978621006</v>
      </c>
      <c r="CA387" s="1">
        <v>-1.1919932964093756E-2</v>
      </c>
      <c r="CC387" t="s">
        <v>29</v>
      </c>
      <c r="CE387" s="23">
        <v>93.797329809586998</v>
      </c>
      <c r="CF387" s="23">
        <v>91.211418672006999</v>
      </c>
      <c r="CG387" s="23">
        <v>-2.5859111375799984</v>
      </c>
      <c r="CH387" s="24">
        <v>-2.7569133821074863E-2</v>
      </c>
      <c r="CI387" s="2">
        <v>94.521838504875006</v>
      </c>
      <c r="CJ387" s="2">
        <v>93.719341600076007</v>
      </c>
      <c r="CK387" s="2">
        <v>-0.80249690479899982</v>
      </c>
      <c r="CL387" s="1">
        <v>-8.4900687237226199E-3</v>
      </c>
      <c r="CN387" s="25" t="s">
        <v>29</v>
      </c>
      <c r="CO387" s="27">
        <v>0</v>
      </c>
      <c r="CP387" s="27">
        <v>3.8866459999999998</v>
      </c>
      <c r="CQ387" s="28">
        <f t="shared" si="121"/>
        <v>-3.8866459999999998</v>
      </c>
      <c r="CR387" s="27">
        <f t="shared" si="122"/>
        <v>-3.8866459999999998</v>
      </c>
      <c r="CU387" s="30">
        <v>62</v>
      </c>
      <c r="CV387" s="30"/>
      <c r="CW387" s="15" t="s">
        <v>29</v>
      </c>
      <c r="CX387" s="33" t="s">
        <v>961</v>
      </c>
      <c r="CY387" s="34" t="s">
        <v>29</v>
      </c>
      <c r="CZ387" s="34" t="s">
        <v>962</v>
      </c>
      <c r="DA387" s="32"/>
      <c r="DB387" s="32"/>
      <c r="DC387" t="s">
        <v>29</v>
      </c>
      <c r="DD387">
        <v>353857</v>
      </c>
      <c r="DE387" t="s">
        <v>963</v>
      </c>
      <c r="DF387" s="30">
        <v>458</v>
      </c>
      <c r="DG387" s="39" t="s">
        <v>29</v>
      </c>
      <c r="DK387" s="30">
        <v>111</v>
      </c>
      <c r="DL387" s="30"/>
      <c r="DM387" s="32"/>
      <c r="DN387" s="32" t="s">
        <v>29</v>
      </c>
      <c r="DO387" s="41">
        <v>349840</v>
      </c>
    </row>
    <row r="388" spans="1:119" ht="15.75" x14ac:dyDescent="0.25">
      <c r="A388" t="s">
        <v>685</v>
      </c>
      <c r="B388" t="s">
        <v>30</v>
      </c>
      <c r="C388" s="52">
        <v>62.345631040861001</v>
      </c>
      <c r="D388" s="52">
        <v>60.167470556596001</v>
      </c>
      <c r="E388" s="52">
        <v>-2.1781604842649998</v>
      </c>
      <c r="F388" s="53">
        <v>-3.4936858411737701E-2</v>
      </c>
      <c r="G388" s="45">
        <v>62.898102041429993</v>
      </c>
      <c r="H388" s="45">
        <v>62.135130344642</v>
      </c>
      <c r="I388" s="45">
        <v>-0.76297169678799293</v>
      </c>
      <c r="J388" s="46">
        <v>-1.2130281710017822E-2</v>
      </c>
      <c r="K388" s="47">
        <v>3</v>
      </c>
      <c r="L388" s="55">
        <f t="shared" si="113"/>
        <v>60.52352004142999</v>
      </c>
      <c r="M388" s="55">
        <f t="shared" si="114"/>
        <v>59.760548344642004</v>
      </c>
      <c r="N388" s="55">
        <f t="shared" si="115"/>
        <v>-0.76297169678798582</v>
      </c>
      <c r="O388" s="56">
        <f t="shared" si="116"/>
        <v>-1.2606201626503399E-2</v>
      </c>
      <c r="P388" s="54"/>
      <c r="Q388" s="42">
        <f t="shared" si="117"/>
        <v>270.36618447274248</v>
      </c>
      <c r="R388" s="42">
        <f t="shared" si="118"/>
        <v>260.92043936649651</v>
      </c>
      <c r="S388" s="42">
        <f t="shared" si="119"/>
        <v>262.4644728310862</v>
      </c>
      <c r="T388" s="42">
        <f t="shared" si="120"/>
        <v>259.15579276678363</v>
      </c>
      <c r="AB388" t="s">
        <v>30</v>
      </c>
      <c r="AC388" s="2">
        <v>62.345631040861001</v>
      </c>
      <c r="AD388" s="2">
        <v>62.142115792645995</v>
      </c>
      <c r="AE388" s="2">
        <v>-0.20351524821500533</v>
      </c>
      <c r="AF388" s="1">
        <v>-3.2643064929701732E-3</v>
      </c>
      <c r="AG388" s="2">
        <v>62.898102041429993</v>
      </c>
      <c r="AH388" s="2">
        <v>62.836913936339997</v>
      </c>
      <c r="AI388" s="2">
        <v>-6.1188105089996725E-2</v>
      </c>
      <c r="AJ388" s="1">
        <v>-9.7281321858794852E-4</v>
      </c>
      <c r="AM388" t="s">
        <v>30</v>
      </c>
      <c r="AN388" s="2">
        <v>62.345631040861001</v>
      </c>
      <c r="AO388" s="2">
        <v>61.288402710527002</v>
      </c>
      <c r="AP388" s="2">
        <v>-1.0572283303339987</v>
      </c>
      <c r="AQ388" s="1">
        <v>-1.6957536762136495E-2</v>
      </c>
      <c r="AR388" s="2">
        <v>62.211095900628997</v>
      </c>
      <c r="AS388" s="2">
        <v>-0.13453514023200341</v>
      </c>
      <c r="AT388" s="1">
        <v>-2.157892028453923E-3</v>
      </c>
      <c r="AU388" s="2">
        <v>62.303608200969002</v>
      </c>
      <c r="AV388" s="2">
        <v>-4.2022839891998842E-2</v>
      </c>
      <c r="AW388" s="1">
        <v>-6.7403022778704882E-4</v>
      </c>
      <c r="AX388" s="2">
        <v>61.806956724172004</v>
      </c>
      <c r="AY388" s="2">
        <v>-0.53867431668899712</v>
      </c>
      <c r="AZ388" s="1">
        <v>-8.6401293514208367E-3</v>
      </c>
      <c r="BA388" s="2">
        <v>62.198104585858999</v>
      </c>
      <c r="BB388" s="2">
        <v>-0.14752645500200146</v>
      </c>
      <c r="BC388" s="1">
        <v>-2.3662677326228903E-3</v>
      </c>
      <c r="BD388" s="2">
        <v>60.277459181722001</v>
      </c>
      <c r="BE388" s="2">
        <v>-2.0681718591389995</v>
      </c>
      <c r="BF388" s="1">
        <v>-3.3172683067134737E-2</v>
      </c>
      <c r="BG388" s="1"/>
      <c r="BH388" t="s">
        <v>30</v>
      </c>
      <c r="BI388" s="2">
        <v>62.898102041429993</v>
      </c>
      <c r="BJ388" s="2">
        <v>62.549905084726994</v>
      </c>
      <c r="BK388" s="2">
        <v>-0.34819695670299922</v>
      </c>
      <c r="BL388" s="1">
        <v>-5.5358897232486819E-3</v>
      </c>
      <c r="BM388" s="2">
        <v>62.855269824628003</v>
      </c>
      <c r="BN388" s="2">
        <v>-4.2832216801990342E-2</v>
      </c>
      <c r="BO388" s="1">
        <v>-6.8097788982213539E-4</v>
      </c>
      <c r="BP388" s="2">
        <v>62.886225836018006</v>
      </c>
      <c r="BQ388" s="2">
        <v>-1.1876205411986973E-2</v>
      </c>
      <c r="BR388" s="1">
        <v>-1.8881659424578985E-4</v>
      </c>
      <c r="BS388" s="2">
        <v>62.686354491034997</v>
      </c>
      <c r="BT388" s="2">
        <v>-0.21174755039499615</v>
      </c>
      <c r="BU388" s="1">
        <v>-3.3665173275899702E-3</v>
      </c>
      <c r="BV388" s="2">
        <v>62.848557037729002</v>
      </c>
      <c r="BW388" s="2">
        <v>-4.9545003700991685E-2</v>
      </c>
      <c r="BX388" s="1">
        <v>-7.8770268248089855E-4</v>
      </c>
      <c r="BY388" s="2">
        <v>62.169752485743004</v>
      </c>
      <c r="BZ388" s="2">
        <v>-0.72834955568698945</v>
      </c>
      <c r="CA388" s="1">
        <v>-1.1579833604633046E-2</v>
      </c>
      <c r="CC388" t="s">
        <v>30</v>
      </c>
      <c r="CE388" s="23">
        <v>62.345631040861001</v>
      </c>
      <c r="CF388" s="23">
        <v>61.628644375290001</v>
      </c>
      <c r="CG388" s="23">
        <v>-0.71698666557099955</v>
      </c>
      <c r="CH388" s="24">
        <v>-1.1500191009392306E-2</v>
      </c>
      <c r="CI388" s="2">
        <v>62.898102041429993</v>
      </c>
      <c r="CJ388" s="2">
        <v>62.647206521878999</v>
      </c>
      <c r="CK388" s="2">
        <v>-0.25089551955099409</v>
      </c>
      <c r="CL388" s="1">
        <v>-3.9889203554303301E-3</v>
      </c>
      <c r="CN388" s="25" t="s">
        <v>30</v>
      </c>
      <c r="CO388" s="27">
        <v>0</v>
      </c>
      <c r="CP388" s="27">
        <v>2.3745820000000002</v>
      </c>
      <c r="CQ388" s="28">
        <f t="shared" si="121"/>
        <v>-2.3745820000000002</v>
      </c>
      <c r="CR388" s="27">
        <f t="shared" si="122"/>
        <v>-2.3745820000000002</v>
      </c>
      <c r="CU388" s="30">
        <v>63</v>
      </c>
      <c r="CV388" s="30"/>
      <c r="CW388" s="15" t="s">
        <v>30</v>
      </c>
      <c r="CX388" s="33" t="s">
        <v>961</v>
      </c>
      <c r="CY388" s="34" t="s">
        <v>30</v>
      </c>
      <c r="CZ388" s="34" t="s">
        <v>962</v>
      </c>
      <c r="DA388" s="32"/>
      <c r="DB388" s="32"/>
      <c r="DC388" t="s">
        <v>30</v>
      </c>
      <c r="DD388">
        <v>230597</v>
      </c>
      <c r="DE388" t="s">
        <v>963</v>
      </c>
      <c r="DF388" s="30">
        <v>459</v>
      </c>
      <c r="DG388" s="39" t="s">
        <v>30</v>
      </c>
      <c r="DK388" s="30">
        <v>112</v>
      </c>
      <c r="DL388" s="30"/>
      <c r="DM388" s="32"/>
      <c r="DN388" s="32" t="s">
        <v>30</v>
      </c>
      <c r="DO388" s="41">
        <v>229071</v>
      </c>
    </row>
    <row r="389" spans="1:119" ht="15.75" x14ac:dyDescent="0.25">
      <c r="A389" t="s">
        <v>686</v>
      </c>
      <c r="B389" t="s">
        <v>31</v>
      </c>
      <c r="C389" s="52">
        <v>134.76778585902301</v>
      </c>
      <c r="D389" s="52">
        <v>134.64598869814802</v>
      </c>
      <c r="E389" s="52">
        <v>-0.1217971608749906</v>
      </c>
      <c r="F389" s="53">
        <v>-9.0375574621667646E-4</v>
      </c>
      <c r="G389" s="45">
        <v>155.42003793412502</v>
      </c>
      <c r="H389" s="45">
        <v>154.924858332827</v>
      </c>
      <c r="I389" s="45">
        <v>-0.49517960129801963</v>
      </c>
      <c r="J389" s="46">
        <v>-3.1860730950786548E-3</v>
      </c>
      <c r="K389" s="47">
        <v>1</v>
      </c>
      <c r="L389" s="55">
        <f t="shared" si="113"/>
        <v>152.84543693412502</v>
      </c>
      <c r="M389" s="55">
        <f t="shared" si="114"/>
        <v>152.350257332827</v>
      </c>
      <c r="N389" s="55">
        <f t="shared" si="115"/>
        <v>-0.49517960129801963</v>
      </c>
      <c r="O389" s="56">
        <f t="shared" si="116"/>
        <v>-3.2397408207314525E-3</v>
      </c>
      <c r="P389" s="54"/>
      <c r="Q389" s="42">
        <f t="shared" si="117"/>
        <v>534.57006350141012</v>
      </c>
      <c r="R389" s="42">
        <f t="shared" si="118"/>
        <v>534.08694273476533</v>
      </c>
      <c r="S389" s="42">
        <f t="shared" si="119"/>
        <v>606.27689626990741</v>
      </c>
      <c r="T389" s="42">
        <f t="shared" si="120"/>
        <v>604.31271626039552</v>
      </c>
      <c r="AB389" t="s">
        <v>31</v>
      </c>
      <c r="AC389" s="2">
        <v>134.76778585902301</v>
      </c>
      <c r="AD389" s="2">
        <v>138.09053112420298</v>
      </c>
      <c r="AE389" s="2">
        <v>3.3227452651799751</v>
      </c>
      <c r="AF389" s="1">
        <v>2.4655337653582961E-2</v>
      </c>
      <c r="AG389" s="2">
        <v>155.42003793412502</v>
      </c>
      <c r="AH389" s="2">
        <v>155.42003793412502</v>
      </c>
      <c r="AI389" s="2">
        <v>0</v>
      </c>
      <c r="AJ389" s="1">
        <v>0</v>
      </c>
      <c r="AM389" t="s">
        <v>31</v>
      </c>
      <c r="AN389" s="2">
        <v>134.76778585902301</v>
      </c>
      <c r="AO389" s="2">
        <v>133.732767486163</v>
      </c>
      <c r="AP389" s="2">
        <v>-1.0350183728600086</v>
      </c>
      <c r="AQ389" s="1">
        <v>-7.6800131890770529E-3</v>
      </c>
      <c r="AR389" s="2">
        <v>134.60146025087101</v>
      </c>
      <c r="AS389" s="2">
        <v>-0.16632560815199326</v>
      </c>
      <c r="AT389" s="1">
        <v>-1.2341644339692725E-3</v>
      </c>
      <c r="AU389" s="2">
        <v>134.805967273059</v>
      </c>
      <c r="AV389" s="2">
        <v>3.8181414035989292E-2</v>
      </c>
      <c r="AW389" s="1">
        <v>2.8331261653233552E-4</v>
      </c>
      <c r="AX389" s="2">
        <v>134.11967986223598</v>
      </c>
      <c r="AY389" s="2">
        <v>-0.64810599678702374</v>
      </c>
      <c r="AZ389" s="1">
        <v>-4.8090572435833456E-3</v>
      </c>
      <c r="BA389" s="2">
        <v>134.48498177591199</v>
      </c>
      <c r="BB389" s="2">
        <v>-0.28280408311101723</v>
      </c>
      <c r="BC389" s="1">
        <v>-2.0984546218400521E-3</v>
      </c>
      <c r="BD389" s="2">
        <v>132.32697989643501</v>
      </c>
      <c r="BE389" s="2">
        <v>-2.4408059625880014</v>
      </c>
      <c r="BF389" s="1">
        <v>-1.8111197323826805E-2</v>
      </c>
      <c r="BG389" s="1"/>
      <c r="BH389" t="s">
        <v>31</v>
      </c>
      <c r="BI389" s="2">
        <v>155.42003793412502</v>
      </c>
      <c r="BJ389" s="2">
        <v>155.254978067026</v>
      </c>
      <c r="BK389" s="2">
        <v>-0.16505986709901777</v>
      </c>
      <c r="BL389" s="1">
        <v>-1.0620243650241456E-3</v>
      </c>
      <c r="BM389" s="2">
        <v>155.42003793412502</v>
      </c>
      <c r="BN389" s="2">
        <v>0</v>
      </c>
      <c r="BO389" s="1">
        <v>0</v>
      </c>
      <c r="BP389" s="2">
        <v>155.42003793412502</v>
      </c>
      <c r="BQ389" s="2">
        <v>0</v>
      </c>
      <c r="BR389" s="1">
        <v>0</v>
      </c>
      <c r="BS389" s="2">
        <v>155.254978067026</v>
      </c>
      <c r="BT389" s="2">
        <v>-0.16505986709901777</v>
      </c>
      <c r="BU389" s="1">
        <v>-1.0620243650241456E-3</v>
      </c>
      <c r="BV389" s="2">
        <v>155.42003793412502</v>
      </c>
      <c r="BW389" s="2">
        <v>0</v>
      </c>
      <c r="BX389" s="1">
        <v>0</v>
      </c>
      <c r="BY389" s="2">
        <v>154.924858332827</v>
      </c>
      <c r="BZ389" s="2">
        <v>-0.49517960129801963</v>
      </c>
      <c r="CA389" s="1">
        <v>-3.1860730950786548E-3</v>
      </c>
      <c r="CC389" t="s">
        <v>31</v>
      </c>
      <c r="CE389" s="23">
        <v>134.76778585902301</v>
      </c>
      <c r="CF389" s="23">
        <v>133.096898604974</v>
      </c>
      <c r="CG389" s="23">
        <v>-1.6708872540490063</v>
      </c>
      <c r="CH389" s="24">
        <v>-1.2398268943862274E-2</v>
      </c>
      <c r="CI389" s="2">
        <v>155.42003793412502</v>
      </c>
      <c r="CJ389" s="2">
        <v>155.254978067026</v>
      </c>
      <c r="CK389" s="2">
        <v>-0.16505986709901777</v>
      </c>
      <c r="CL389" s="1">
        <v>-1.0620243650241456E-3</v>
      </c>
      <c r="CN389" s="25" t="s">
        <v>31</v>
      </c>
      <c r="CO389" s="27">
        <v>0</v>
      </c>
      <c r="CP389" s="27">
        <v>2.5746009999999999</v>
      </c>
      <c r="CQ389" s="28">
        <f t="shared" si="121"/>
        <v>-2.5746009999999999</v>
      </c>
      <c r="CR389" s="27">
        <f t="shared" si="122"/>
        <v>-2.5746009999999999</v>
      </c>
      <c r="CU389" s="30">
        <v>64</v>
      </c>
      <c r="CV389" s="30"/>
      <c r="CW389" s="15" t="s">
        <v>31</v>
      </c>
      <c r="CX389" s="33" t="s">
        <v>961</v>
      </c>
      <c r="CY389" s="34" t="s">
        <v>31</v>
      </c>
      <c r="CZ389" s="34" t="s">
        <v>962</v>
      </c>
      <c r="DA389" s="32"/>
      <c r="DB389" s="32"/>
      <c r="DC389" t="s">
        <v>31</v>
      </c>
      <c r="DD389">
        <v>252105</v>
      </c>
      <c r="DE389" t="s">
        <v>963</v>
      </c>
      <c r="DF389" s="30">
        <v>460</v>
      </c>
      <c r="DG389" s="39" t="s">
        <v>31</v>
      </c>
      <c r="DK389" s="30">
        <v>113</v>
      </c>
      <c r="DL389" s="30"/>
      <c r="DM389" s="32"/>
      <c r="DN389" s="32" t="s">
        <v>31</v>
      </c>
      <c r="DO389" s="41">
        <v>252268</v>
      </c>
    </row>
    <row r="390" spans="1:119" ht="15.75" x14ac:dyDescent="0.25">
      <c r="A390" t="s">
        <v>687</v>
      </c>
      <c r="B390" t="s">
        <v>32</v>
      </c>
      <c r="C390" s="52">
        <v>53.296876168986003</v>
      </c>
      <c r="D390" s="52">
        <v>48.856881243795002</v>
      </c>
      <c r="E390" s="52">
        <v>-4.4399949251910016</v>
      </c>
      <c r="F390" s="53">
        <v>-8.3306851064090692E-2</v>
      </c>
      <c r="G390" s="45">
        <v>62.940333093326004</v>
      </c>
      <c r="H390" s="45">
        <v>62.740658821808999</v>
      </c>
      <c r="I390" s="45">
        <v>-0.19967427151700434</v>
      </c>
      <c r="J390" s="46">
        <v>-3.1724374769503275E-3</v>
      </c>
      <c r="K390" s="47">
        <v>4</v>
      </c>
      <c r="L390" s="55">
        <f t="shared" si="113"/>
        <v>59.636049093326001</v>
      </c>
      <c r="M390" s="55">
        <f t="shared" si="114"/>
        <v>59.436374821808997</v>
      </c>
      <c r="N390" s="55">
        <f t="shared" si="115"/>
        <v>-0.19967427151700434</v>
      </c>
      <c r="O390" s="56">
        <f t="shared" si="116"/>
        <v>-3.3482142857003973E-3</v>
      </c>
      <c r="P390" s="54"/>
      <c r="Q390" s="42">
        <f t="shared" si="117"/>
        <v>167.63397718089806</v>
      </c>
      <c r="R390" s="42">
        <f t="shared" si="118"/>
        <v>153.6689184106078</v>
      </c>
      <c r="S390" s="42">
        <f t="shared" si="119"/>
        <v>187.5724960159466</v>
      </c>
      <c r="T390" s="42">
        <f t="shared" si="120"/>
        <v>186.94446310518154</v>
      </c>
      <c r="AB390" t="s">
        <v>32</v>
      </c>
      <c r="AC390" s="2">
        <v>53.296876168986003</v>
      </c>
      <c r="AD390" s="2">
        <v>53.970287104385001</v>
      </c>
      <c r="AE390" s="2">
        <v>0.67341093539899788</v>
      </c>
      <c r="AF390" s="1">
        <v>1.2635092031732669E-2</v>
      </c>
      <c r="AG390" s="2">
        <v>62.940333093326004</v>
      </c>
      <c r="AH390" s="2">
        <v>62.940333093326004</v>
      </c>
      <c r="AI390" s="2">
        <v>0</v>
      </c>
      <c r="AJ390" s="1">
        <v>0</v>
      </c>
      <c r="AM390" t="s">
        <v>32</v>
      </c>
      <c r="AN390" s="2">
        <v>53.296876168986003</v>
      </c>
      <c r="AO390" s="2">
        <v>52.104513223436996</v>
      </c>
      <c r="AP390" s="2">
        <v>-1.1923629455490072</v>
      </c>
      <c r="AQ390" s="1">
        <v>-2.2372098165161423E-2</v>
      </c>
      <c r="AR390" s="2">
        <v>53.135976490431005</v>
      </c>
      <c r="AS390" s="2">
        <v>-0.16089967855499765</v>
      </c>
      <c r="AT390" s="1">
        <v>-3.0189326302134537E-3</v>
      </c>
      <c r="AU390" s="2">
        <v>53.204619710936001</v>
      </c>
      <c r="AV390" s="2">
        <v>-9.2256458050002266E-2</v>
      </c>
      <c r="AW390" s="1">
        <v>-1.7309918457038434E-3</v>
      </c>
      <c r="AX390" s="2">
        <v>52.635347859925005</v>
      </c>
      <c r="AY390" s="2">
        <v>-0.6615283090609978</v>
      </c>
      <c r="AZ390" s="1">
        <v>-1.2412140384429282E-2</v>
      </c>
      <c r="BA390" s="2">
        <v>53.139002078941999</v>
      </c>
      <c r="BB390" s="2">
        <v>-0.15787409004400388</v>
      </c>
      <c r="BC390" s="1">
        <v>-2.9621640402232884E-3</v>
      </c>
      <c r="BD390" s="2">
        <v>50.872462176737002</v>
      </c>
      <c r="BE390" s="2">
        <v>-2.4244139922490007</v>
      </c>
      <c r="BF390" s="1">
        <v>-4.5488857256136751E-2</v>
      </c>
      <c r="BG390" s="1"/>
      <c r="BH390" t="s">
        <v>32</v>
      </c>
      <c r="BI390" s="2">
        <v>62.940333093326004</v>
      </c>
      <c r="BJ390" s="2">
        <v>62.873775002819997</v>
      </c>
      <c r="BK390" s="2">
        <v>-6.6558090506006806E-2</v>
      </c>
      <c r="BL390" s="1">
        <v>-1.0574791589888237E-3</v>
      </c>
      <c r="BM390" s="2">
        <v>62.940333093326004</v>
      </c>
      <c r="BN390" s="2">
        <v>0</v>
      </c>
      <c r="BO390" s="1">
        <v>0</v>
      </c>
      <c r="BP390" s="2">
        <v>62.940333093326004</v>
      </c>
      <c r="BQ390" s="2">
        <v>0</v>
      </c>
      <c r="BR390" s="1">
        <v>0</v>
      </c>
      <c r="BS390" s="2">
        <v>62.873775002819997</v>
      </c>
      <c r="BT390" s="2">
        <v>-6.6558090506006806E-2</v>
      </c>
      <c r="BU390" s="1">
        <v>-1.0574791589888237E-3</v>
      </c>
      <c r="BV390" s="2">
        <v>62.940333093326004</v>
      </c>
      <c r="BW390" s="2">
        <v>0</v>
      </c>
      <c r="BX390" s="1">
        <v>0</v>
      </c>
      <c r="BY390" s="2">
        <v>62.740658821808999</v>
      </c>
      <c r="BZ390" s="2">
        <v>-0.19967427151700434</v>
      </c>
      <c r="CA390" s="1">
        <v>-3.1724374769503275E-3</v>
      </c>
      <c r="CC390" t="s">
        <v>32</v>
      </c>
      <c r="CE390" s="23">
        <v>53.296876168986003</v>
      </c>
      <c r="CF390" s="23">
        <v>49.722093503985</v>
      </c>
      <c r="CG390" s="23">
        <v>-3.5747826650010026</v>
      </c>
      <c r="CH390" s="24">
        <v>-6.707302419876543E-2</v>
      </c>
      <c r="CI390" s="2">
        <v>62.940333093326004</v>
      </c>
      <c r="CJ390" s="2">
        <v>62.873775002819997</v>
      </c>
      <c r="CK390" s="2">
        <v>-6.6558090506006806E-2</v>
      </c>
      <c r="CL390" s="1">
        <v>-1.0574791589888237E-3</v>
      </c>
      <c r="CN390" s="25" t="s">
        <v>32</v>
      </c>
      <c r="CO390" s="27">
        <v>0</v>
      </c>
      <c r="CP390" s="27">
        <v>3.304284</v>
      </c>
      <c r="CQ390" s="28">
        <f t="shared" si="121"/>
        <v>-3.304284</v>
      </c>
      <c r="CR390" s="27">
        <f t="shared" si="122"/>
        <v>-3.304284</v>
      </c>
      <c r="CU390" s="30">
        <v>65</v>
      </c>
      <c r="CV390" s="30"/>
      <c r="CW390" s="15" t="s">
        <v>32</v>
      </c>
      <c r="CX390" s="33" t="s">
        <v>961</v>
      </c>
      <c r="CY390" s="34" t="s">
        <v>32</v>
      </c>
      <c r="CZ390" s="34" t="s">
        <v>962</v>
      </c>
      <c r="DA390" s="32"/>
      <c r="DB390" s="32"/>
      <c r="DC390" t="s">
        <v>32</v>
      </c>
      <c r="DD390">
        <v>317936</v>
      </c>
      <c r="DE390" t="s">
        <v>963</v>
      </c>
      <c r="DF390" s="30">
        <v>461</v>
      </c>
      <c r="DG390" s="39" t="s">
        <v>32</v>
      </c>
      <c r="DK390" s="30">
        <v>114</v>
      </c>
      <c r="DL390" s="30"/>
      <c r="DM390" s="32"/>
      <c r="DN390" s="32" t="s">
        <v>32</v>
      </c>
      <c r="DO390" s="41">
        <v>315294</v>
      </c>
    </row>
    <row r="391" spans="1:119" ht="15.75" x14ac:dyDescent="0.25">
      <c r="A391" t="s">
        <v>688</v>
      </c>
      <c r="B391" t="s">
        <v>33</v>
      </c>
      <c r="C391" s="52">
        <v>115.892911679723</v>
      </c>
      <c r="D391" s="52">
        <v>113.086296830896</v>
      </c>
      <c r="E391" s="52">
        <v>-2.806614848826996</v>
      </c>
      <c r="F391" s="53">
        <v>-2.421731241495808E-2</v>
      </c>
      <c r="G391" s="45">
        <v>116.006464562568</v>
      </c>
      <c r="H391" s="45">
        <v>114.92562540777899</v>
      </c>
      <c r="I391" s="45">
        <v>-1.0808391547890039</v>
      </c>
      <c r="J391" s="46">
        <v>-9.3170596902903986E-3</v>
      </c>
      <c r="K391" s="47">
        <v>3</v>
      </c>
      <c r="L391" s="55">
        <f t="shared" si="113"/>
        <v>112.32835556256799</v>
      </c>
      <c r="M391" s="55">
        <f t="shared" si="114"/>
        <v>111.24751640777899</v>
      </c>
      <c r="N391" s="55">
        <f t="shared" si="115"/>
        <v>-1.0808391547890039</v>
      </c>
      <c r="O391" s="56">
        <f t="shared" si="116"/>
        <v>-9.6221399251853728E-3</v>
      </c>
      <c r="P391" s="54"/>
      <c r="Q391" s="42">
        <f t="shared" si="117"/>
        <v>331.84222837445486</v>
      </c>
      <c r="R391" s="42">
        <f t="shared" si="118"/>
        <v>323.80590145743486</v>
      </c>
      <c r="S391" s="42">
        <f t="shared" si="119"/>
        <v>321.63564862821949</v>
      </c>
      <c r="T391" s="42">
        <f t="shared" si="120"/>
        <v>318.540825412191</v>
      </c>
      <c r="AB391" t="s">
        <v>33</v>
      </c>
      <c r="AC391" s="2">
        <v>115.892911679723</v>
      </c>
      <c r="AD391" s="2">
        <v>117.056386424192</v>
      </c>
      <c r="AE391" s="2">
        <v>1.1634747444689992</v>
      </c>
      <c r="AF391" s="1">
        <v>1.0039222654827514E-2</v>
      </c>
      <c r="AG391" s="2">
        <v>116.006464562568</v>
      </c>
      <c r="AH391" s="2">
        <v>116.325620025433</v>
      </c>
      <c r="AI391" s="2">
        <v>0.31915546286499819</v>
      </c>
      <c r="AJ391" s="1">
        <v>2.7511868762525897E-3</v>
      </c>
      <c r="AM391" t="s">
        <v>33</v>
      </c>
      <c r="AN391" s="2">
        <v>115.892911679723</v>
      </c>
      <c r="AO391" s="2">
        <v>114.522866425899</v>
      </c>
      <c r="AP391" s="2">
        <v>-1.3700452538240029</v>
      </c>
      <c r="AQ391" s="1">
        <v>-1.1821648399085916E-2</v>
      </c>
      <c r="AR391" s="2">
        <v>115.70650675376201</v>
      </c>
      <c r="AS391" s="2">
        <v>-0.18640492596098568</v>
      </c>
      <c r="AT391" s="1">
        <v>-1.6084238738959882E-3</v>
      </c>
      <c r="AU391" s="2">
        <v>115.85440781053499</v>
      </c>
      <c r="AV391" s="2">
        <v>-3.8503869188005524E-2</v>
      </c>
      <c r="AW391" s="1">
        <v>-3.322366193923341E-4</v>
      </c>
      <c r="AX391" s="2">
        <v>115.03704258625301</v>
      </c>
      <c r="AY391" s="2">
        <v>-0.85586909346999107</v>
      </c>
      <c r="AZ391" s="1">
        <v>-7.3849994884522064E-3</v>
      </c>
      <c r="BA391" s="2">
        <v>115.62364565655001</v>
      </c>
      <c r="BB391" s="2">
        <v>-0.26926602317298887</v>
      </c>
      <c r="BC391" s="1">
        <v>-2.3234037291005481E-3</v>
      </c>
      <c r="BD391" s="2">
        <v>112.883966098261</v>
      </c>
      <c r="BE391" s="2">
        <v>-3.008945581462001</v>
      </c>
      <c r="BF391" s="1">
        <v>-2.5963154586860344E-2</v>
      </c>
      <c r="BG391" s="1"/>
      <c r="BH391" t="s">
        <v>33</v>
      </c>
      <c r="BI391" s="2">
        <v>116.006464562568</v>
      </c>
      <c r="BJ391" s="2">
        <v>115.52648877637499</v>
      </c>
      <c r="BK391" s="2">
        <v>-0.47997578619300896</v>
      </c>
      <c r="BL391" s="1">
        <v>-4.1374917165425242E-3</v>
      </c>
      <c r="BM391" s="2">
        <v>115.944218258839</v>
      </c>
      <c r="BN391" s="2">
        <v>-6.2246303728997532E-2</v>
      </c>
      <c r="BO391" s="1">
        <v>-5.3657616378288155E-4</v>
      </c>
      <c r="BP391" s="2">
        <v>115.99558234359101</v>
      </c>
      <c r="BQ391" s="2">
        <v>-1.0882218976988156E-2</v>
      </c>
      <c r="BR391" s="1">
        <v>-9.3807004790830769E-5</v>
      </c>
      <c r="BS391" s="2">
        <v>115.651845505447</v>
      </c>
      <c r="BT391" s="2">
        <v>-0.35461905712099906</v>
      </c>
      <c r="BU391" s="1">
        <v>-3.0568904798381779E-3</v>
      </c>
      <c r="BV391" s="2">
        <v>115.914941867834</v>
      </c>
      <c r="BW391" s="2">
        <v>-9.1522694733995991E-2</v>
      </c>
      <c r="BX391" s="1">
        <v>-7.8894478061292258E-4</v>
      </c>
      <c r="BY391" s="2">
        <v>114.88633260767899</v>
      </c>
      <c r="BZ391" s="2">
        <v>-1.1201319548890041</v>
      </c>
      <c r="CA391" s="1">
        <v>-9.6557718495494851E-3</v>
      </c>
      <c r="CC391" t="s">
        <v>33</v>
      </c>
      <c r="CE391" s="23">
        <v>115.892911679723</v>
      </c>
      <c r="CF391" s="23">
        <v>113.97331175926601</v>
      </c>
      <c r="CG391" s="23">
        <v>-1.9195999204569887</v>
      </c>
      <c r="CH391" s="24">
        <v>-1.6563566249521093E-2</v>
      </c>
      <c r="CI391" s="2">
        <v>116.006464562568</v>
      </c>
      <c r="CJ391" s="2">
        <v>115.37460830968</v>
      </c>
      <c r="CK391" s="2">
        <v>-0.6318562528879994</v>
      </c>
      <c r="CL391" s="1">
        <v>-5.4467331219046691E-3</v>
      </c>
      <c r="CN391" s="25" t="s">
        <v>33</v>
      </c>
      <c r="CO391" s="27">
        <v>0</v>
      </c>
      <c r="CP391" s="27">
        <v>3.6781090000000001</v>
      </c>
      <c r="CQ391" s="28">
        <f t="shared" si="121"/>
        <v>-3.6781090000000001</v>
      </c>
      <c r="CR391" s="27">
        <f t="shared" si="122"/>
        <v>-3.6781090000000001</v>
      </c>
      <c r="CU391" s="30">
        <v>67</v>
      </c>
      <c r="CV391" s="30"/>
      <c r="CW391" s="15" t="s">
        <v>33</v>
      </c>
      <c r="CX391" s="33" t="s">
        <v>961</v>
      </c>
      <c r="CY391" s="34" t="s">
        <v>33</v>
      </c>
      <c r="CZ391" s="34" t="s">
        <v>962</v>
      </c>
      <c r="DA391" s="32"/>
      <c r="DB391" s="32"/>
      <c r="DC391" t="s">
        <v>33</v>
      </c>
      <c r="DD391">
        <v>349241</v>
      </c>
      <c r="DE391" t="s">
        <v>963</v>
      </c>
      <c r="DF391" s="30">
        <v>462</v>
      </c>
      <c r="DG391" s="39" t="s">
        <v>33</v>
      </c>
      <c r="DK391" s="30">
        <v>115</v>
      </c>
      <c r="DL391" s="30"/>
      <c r="DM391" s="32"/>
      <c r="DN391" s="32" t="s">
        <v>33</v>
      </c>
      <c r="DO391" s="41">
        <v>346960</v>
      </c>
    </row>
    <row r="392" spans="1:119" ht="15.75" x14ac:dyDescent="0.25">
      <c r="A392" t="s">
        <v>689</v>
      </c>
      <c r="B392" t="s">
        <v>34</v>
      </c>
      <c r="C392" s="52">
        <v>128.995238222973</v>
      </c>
      <c r="D392" s="52">
        <v>127.10384332404099</v>
      </c>
      <c r="E392" s="52">
        <v>-1.8913948989320062</v>
      </c>
      <c r="F392" s="53">
        <v>-1.4662517198213633E-2</v>
      </c>
      <c r="G392" s="45">
        <v>135.49522700858199</v>
      </c>
      <c r="H392" s="45">
        <v>135.06177980986402</v>
      </c>
      <c r="I392" s="45">
        <v>-0.4334471987179711</v>
      </c>
      <c r="J392" s="46">
        <v>-3.1989849996008897E-3</v>
      </c>
      <c r="K392" s="47">
        <v>2</v>
      </c>
      <c r="L392" s="55">
        <f t="shared" si="113"/>
        <v>132.34587800858199</v>
      </c>
      <c r="M392" s="55">
        <f t="shared" si="114"/>
        <v>131.91243080986402</v>
      </c>
      <c r="N392" s="55">
        <f t="shared" si="115"/>
        <v>-0.4334471987179711</v>
      </c>
      <c r="O392" s="56">
        <f t="shared" si="116"/>
        <v>-3.2751091703049802E-3</v>
      </c>
      <c r="P392" s="54"/>
      <c r="Q392" s="42">
        <f t="shared" si="117"/>
        <v>404.29901122667911</v>
      </c>
      <c r="R392" s="42">
        <f t="shared" si="118"/>
        <v>398.37097002134715</v>
      </c>
      <c r="S392" s="42">
        <f t="shared" si="119"/>
        <v>414.80064191444842</v>
      </c>
      <c r="T392" s="42">
        <f t="shared" si="120"/>
        <v>413.44212452826599</v>
      </c>
      <c r="AB392" t="s">
        <v>34</v>
      </c>
      <c r="AC392" s="2">
        <v>128.995238222973</v>
      </c>
      <c r="AD392" s="2">
        <v>130.70778196229099</v>
      </c>
      <c r="AE392" s="2">
        <v>1.7125437393179936</v>
      </c>
      <c r="AF392" s="1">
        <v>1.3276022920767036E-2</v>
      </c>
      <c r="AG392" s="2">
        <v>135.49522700858199</v>
      </c>
      <c r="AH392" s="2">
        <v>135.49522700858199</v>
      </c>
      <c r="AI392" s="2">
        <v>0</v>
      </c>
      <c r="AJ392" s="1">
        <v>0</v>
      </c>
      <c r="AM392" t="s">
        <v>34</v>
      </c>
      <c r="AN392" s="2">
        <v>128.995238222973</v>
      </c>
      <c r="AO392" s="2">
        <v>127.498318582675</v>
      </c>
      <c r="AP392" s="2">
        <v>-1.4969196402980032</v>
      </c>
      <c r="AQ392" s="1">
        <v>-1.1604456574672335E-2</v>
      </c>
      <c r="AR392" s="2">
        <v>128.81320801139</v>
      </c>
      <c r="AS392" s="2">
        <v>-0.18203021158299748</v>
      </c>
      <c r="AT392" s="1">
        <v>-1.411139000870339E-3</v>
      </c>
      <c r="AU392" s="2">
        <v>128.987139744264</v>
      </c>
      <c r="AV392" s="2">
        <v>-8.0984787090017107E-3</v>
      </c>
      <c r="AW392" s="1">
        <v>-6.2781222164210376E-5</v>
      </c>
      <c r="AX392" s="2">
        <v>128.12180857111301</v>
      </c>
      <c r="AY392" s="2">
        <v>-0.87342965185999333</v>
      </c>
      <c r="AZ392" s="1">
        <v>-6.7710224337912232E-3</v>
      </c>
      <c r="BA392" s="2">
        <v>128.699875458593</v>
      </c>
      <c r="BB392" s="2">
        <v>-0.29536276438000186</v>
      </c>
      <c r="BC392" s="1">
        <v>-2.2897183527771504E-3</v>
      </c>
      <c r="BD392" s="2">
        <v>125.806125811172</v>
      </c>
      <c r="BE392" s="2">
        <v>-3.1891124118010055</v>
      </c>
      <c r="BF392" s="1">
        <v>-2.4722714231423859E-2</v>
      </c>
      <c r="BG392" s="1"/>
      <c r="BH392" t="s">
        <v>34</v>
      </c>
      <c r="BI392" s="2">
        <v>135.49522700858199</v>
      </c>
      <c r="BJ392" s="2">
        <v>135.35074460900898</v>
      </c>
      <c r="BK392" s="2">
        <v>-0.14448239957300757</v>
      </c>
      <c r="BL392" s="1">
        <v>-1.0663283332028835E-3</v>
      </c>
      <c r="BM392" s="2">
        <v>135.49522700858199</v>
      </c>
      <c r="BN392" s="2">
        <v>0</v>
      </c>
      <c r="BO392" s="1">
        <v>0</v>
      </c>
      <c r="BP392" s="2">
        <v>135.49522700858199</v>
      </c>
      <c r="BQ392" s="2">
        <v>0</v>
      </c>
      <c r="BR392" s="1">
        <v>0</v>
      </c>
      <c r="BS392" s="2">
        <v>135.35074460900898</v>
      </c>
      <c r="BT392" s="2">
        <v>-0.14448239957300757</v>
      </c>
      <c r="BU392" s="1">
        <v>-1.0663283332028835E-3</v>
      </c>
      <c r="BV392" s="2">
        <v>135.49522700858199</v>
      </c>
      <c r="BW392" s="2">
        <v>0</v>
      </c>
      <c r="BX392" s="1">
        <v>0</v>
      </c>
      <c r="BY392" s="2">
        <v>135.06177980986402</v>
      </c>
      <c r="BZ392" s="2">
        <v>-0.4334471987179711</v>
      </c>
      <c r="CA392" s="1">
        <v>-3.1989849996008897E-3</v>
      </c>
      <c r="CC392" t="s">
        <v>34</v>
      </c>
      <c r="CE392" s="23">
        <v>128.995238222973</v>
      </c>
      <c r="CF392" s="23">
        <v>127.514843032193</v>
      </c>
      <c r="CG392" s="23">
        <v>-1.4803951907800013</v>
      </c>
      <c r="CH392" s="24">
        <v>-1.1476355338179879E-2</v>
      </c>
      <c r="CI392" s="2">
        <v>135.49522700858199</v>
      </c>
      <c r="CJ392" s="2">
        <v>135.35074460900898</v>
      </c>
      <c r="CK392" s="2">
        <v>-0.14448239957300757</v>
      </c>
      <c r="CL392" s="1">
        <v>-1.0663283332028835E-3</v>
      </c>
      <c r="CN392" s="25" t="s">
        <v>34</v>
      </c>
      <c r="CO392" s="27">
        <v>0</v>
      </c>
      <c r="CP392" s="27">
        <v>3.149349</v>
      </c>
      <c r="CQ392" s="28">
        <f t="shared" si="121"/>
        <v>-3.149349</v>
      </c>
      <c r="CR392" s="27">
        <f t="shared" si="122"/>
        <v>-3.149349</v>
      </c>
      <c r="CU392" s="30">
        <v>68</v>
      </c>
      <c r="CV392" s="30"/>
      <c r="CW392" s="15" t="s">
        <v>34</v>
      </c>
      <c r="CX392" s="33" t="s">
        <v>961</v>
      </c>
      <c r="CY392" s="34" t="s">
        <v>34</v>
      </c>
      <c r="CZ392" s="34" t="s">
        <v>962</v>
      </c>
      <c r="DA392" s="32"/>
      <c r="DB392" s="32"/>
      <c r="DC392" t="s">
        <v>34</v>
      </c>
      <c r="DD392">
        <v>319059</v>
      </c>
      <c r="DE392" t="s">
        <v>963</v>
      </c>
      <c r="DF392" s="30">
        <v>463</v>
      </c>
      <c r="DG392" s="39" t="s">
        <v>34</v>
      </c>
      <c r="DK392" s="30">
        <v>116</v>
      </c>
      <c r="DL392" s="30"/>
      <c r="DM392" s="32"/>
      <c r="DN392" s="32" t="s">
        <v>34</v>
      </c>
      <c r="DO392" s="41">
        <v>317111</v>
      </c>
    </row>
    <row r="393" spans="1:119" ht="15.75" x14ac:dyDescent="0.25">
      <c r="A393" t="s">
        <v>690</v>
      </c>
      <c r="B393" t="s">
        <v>35</v>
      </c>
      <c r="C393" s="52">
        <v>130.227363416213</v>
      </c>
      <c r="D393" s="52">
        <v>128.35256509806601</v>
      </c>
      <c r="E393" s="52">
        <v>-1.8747983181469863</v>
      </c>
      <c r="F393" s="53">
        <v>-1.4396347042326577E-2</v>
      </c>
      <c r="G393" s="45">
        <v>125.324339972408</v>
      </c>
      <c r="H393" s="45">
        <v>124.422962905574</v>
      </c>
      <c r="I393" s="45">
        <v>-0.90137706683400154</v>
      </c>
      <c r="J393" s="46">
        <v>-7.1923543904755692E-3</v>
      </c>
      <c r="K393" s="47">
        <v>2</v>
      </c>
      <c r="L393" s="55">
        <f t="shared" si="113"/>
        <v>122.29250697240799</v>
      </c>
      <c r="M393" s="55">
        <f t="shared" si="114"/>
        <v>121.39112990557399</v>
      </c>
      <c r="N393" s="55">
        <f t="shared" si="115"/>
        <v>-0.90137706683400154</v>
      </c>
      <c r="O393" s="56">
        <f t="shared" si="116"/>
        <v>-7.3706647214074449E-3</v>
      </c>
      <c r="P393" s="54"/>
      <c r="Q393" s="42">
        <f t="shared" si="117"/>
        <v>438.30330615957013</v>
      </c>
      <c r="R393" s="42">
        <f t="shared" si="118"/>
        <v>431.99333965429781</v>
      </c>
      <c r="S393" s="42">
        <f t="shared" si="119"/>
        <v>411.59713840812873</v>
      </c>
      <c r="T393" s="42">
        <f t="shared" si="120"/>
        <v>408.5633939006317</v>
      </c>
      <c r="AB393" t="s">
        <v>35</v>
      </c>
      <c r="AC393" s="2">
        <v>130.227363416213</v>
      </c>
      <c r="AD393" s="2">
        <v>131.08785854127601</v>
      </c>
      <c r="AE393" s="2">
        <v>0.86049512506301085</v>
      </c>
      <c r="AF393" s="1">
        <v>6.6076368475097395E-3</v>
      </c>
      <c r="AG393" s="2">
        <v>125.324339972408</v>
      </c>
      <c r="AH393" s="2">
        <v>125.548768777644</v>
      </c>
      <c r="AI393" s="2">
        <v>0.22442880523600195</v>
      </c>
      <c r="AJ393" s="1">
        <v>1.7907838595871582E-3</v>
      </c>
      <c r="AM393" t="s">
        <v>35</v>
      </c>
      <c r="AN393" s="2">
        <v>130.227363416213</v>
      </c>
      <c r="AO393" s="2">
        <v>129.098565388048</v>
      </c>
      <c r="AP393" s="2">
        <v>-1.1287980281649936</v>
      </c>
      <c r="AQ393" s="1">
        <v>-8.6679020334405471E-3</v>
      </c>
      <c r="AR393" s="2">
        <v>130.06579877181801</v>
      </c>
      <c r="AS393" s="2">
        <v>-0.16156464439498563</v>
      </c>
      <c r="AT393" s="1">
        <v>-1.2406351488405487E-3</v>
      </c>
      <c r="AU393" s="2">
        <v>130.235009137247</v>
      </c>
      <c r="AV393" s="2">
        <v>7.6457210340095116E-3</v>
      </c>
      <c r="AW393" s="1">
        <v>5.8710556932442952E-5</v>
      </c>
      <c r="AX393" s="2">
        <v>129.564726714133</v>
      </c>
      <c r="AY393" s="2">
        <v>-0.66263670207999326</v>
      </c>
      <c r="AZ393" s="1">
        <v>-5.0883062107475374E-3</v>
      </c>
      <c r="BA393" s="2">
        <v>129.97953393309299</v>
      </c>
      <c r="BB393" s="2">
        <v>-0.2478294831200003</v>
      </c>
      <c r="BC393" s="1">
        <v>-1.9030522972958088E-3</v>
      </c>
      <c r="BD393" s="2">
        <v>127.724563252747</v>
      </c>
      <c r="BE393" s="2">
        <v>-2.5028001634659915</v>
      </c>
      <c r="BF393" s="1">
        <v>-1.9218696423016109E-2</v>
      </c>
      <c r="BG393" s="1"/>
      <c r="BH393" t="s">
        <v>35</v>
      </c>
      <c r="BI393" s="2">
        <v>125.324339972408</v>
      </c>
      <c r="BJ393" s="2">
        <v>124.898582457278</v>
      </c>
      <c r="BK393" s="2">
        <v>-0.42575751513000171</v>
      </c>
      <c r="BL393" s="1">
        <v>-3.3972452216683409E-3</v>
      </c>
      <c r="BM393" s="2">
        <v>125.25687582800799</v>
      </c>
      <c r="BN393" s="2">
        <v>-6.7464144400005921E-2</v>
      </c>
      <c r="BO393" s="1">
        <v>-5.3831637505419262E-4</v>
      </c>
      <c r="BP393" s="2">
        <v>125.32649848152801</v>
      </c>
      <c r="BQ393" s="2">
        <v>2.1585091200080342E-3</v>
      </c>
      <c r="BR393" s="1">
        <v>1.722338310725005E-5</v>
      </c>
      <c r="BS393" s="2">
        <v>124.981811888599</v>
      </c>
      <c r="BT393" s="2">
        <v>-0.34252808380900035</v>
      </c>
      <c r="BU393" s="1">
        <v>-2.7331329563308527E-3</v>
      </c>
      <c r="BV393" s="2">
        <v>125.218806036914</v>
      </c>
      <c r="BW393" s="2">
        <v>-0.10553393549399459</v>
      </c>
      <c r="BX393" s="1">
        <v>-8.420865054404391E-4</v>
      </c>
      <c r="BY393" s="2">
        <v>124.31283021719</v>
      </c>
      <c r="BZ393" s="2">
        <v>-1.0115097552180004</v>
      </c>
      <c r="CA393" s="1">
        <v>-8.07113570628578E-3</v>
      </c>
      <c r="CC393" t="s">
        <v>35</v>
      </c>
      <c r="CE393" s="23">
        <v>130.227363416213</v>
      </c>
      <c r="CF393" s="23">
        <v>129.23687198050601</v>
      </c>
      <c r="CG393" s="23">
        <v>-0.99049143570698561</v>
      </c>
      <c r="CH393" s="24">
        <v>-7.6058626215239171E-3</v>
      </c>
      <c r="CI393" s="2">
        <v>125.324339972408</v>
      </c>
      <c r="CJ393" s="2">
        <v>124.946138337495</v>
      </c>
      <c r="CK393" s="2">
        <v>-0.37820163491299752</v>
      </c>
      <c r="CL393" s="1">
        <v>-3.0177827786387239E-3</v>
      </c>
      <c r="CN393" s="25" t="s">
        <v>35</v>
      </c>
      <c r="CO393" s="27">
        <v>0</v>
      </c>
      <c r="CP393" s="27">
        <v>3.0318329999999998</v>
      </c>
      <c r="CQ393" s="28">
        <f t="shared" si="121"/>
        <v>-3.0318329999999998</v>
      </c>
      <c r="CR393" s="27">
        <f t="shared" si="122"/>
        <v>-3.0318329999999998</v>
      </c>
      <c r="CU393" s="30">
        <v>69</v>
      </c>
      <c r="CV393" s="30"/>
      <c r="CW393" s="15" t="s">
        <v>35</v>
      </c>
      <c r="CX393" s="33" t="s">
        <v>961</v>
      </c>
      <c r="CY393" s="34" t="s">
        <v>35</v>
      </c>
      <c r="CZ393" s="34" t="s">
        <v>962</v>
      </c>
      <c r="DA393" s="32"/>
      <c r="DB393" s="32"/>
      <c r="DC393" t="s">
        <v>35</v>
      </c>
      <c r="DD393">
        <v>297117</v>
      </c>
      <c r="DE393" t="s">
        <v>963</v>
      </c>
      <c r="DF393" s="30">
        <v>464</v>
      </c>
      <c r="DG393" s="39" t="s">
        <v>35</v>
      </c>
      <c r="DK393" s="30">
        <v>117</v>
      </c>
      <c r="DL393" s="30"/>
      <c r="DM393" s="32"/>
      <c r="DN393" s="32" t="s">
        <v>35</v>
      </c>
      <c r="DO393" s="41">
        <v>295024</v>
      </c>
    </row>
    <row r="394" spans="1:119" ht="15.75" x14ac:dyDescent="0.25">
      <c r="A394" t="s">
        <v>691</v>
      </c>
      <c r="B394" t="s">
        <v>36</v>
      </c>
      <c r="C394" s="52">
        <v>131.75312795856499</v>
      </c>
      <c r="D394" s="52">
        <v>131.30262684797501</v>
      </c>
      <c r="E394" s="52">
        <v>-0.45050111058998255</v>
      </c>
      <c r="F394" s="53">
        <v>-3.4192820889357598E-3</v>
      </c>
      <c r="G394" s="45">
        <v>143.78339696236301</v>
      </c>
      <c r="H394" s="45">
        <v>143.325877841535</v>
      </c>
      <c r="I394" s="45">
        <v>-0.45751912082801027</v>
      </c>
      <c r="J394" s="46">
        <v>-3.182002445997094E-3</v>
      </c>
      <c r="K394" s="47">
        <v>1</v>
      </c>
      <c r="L394" s="55">
        <f t="shared" si="113"/>
        <v>141.220901962363</v>
      </c>
      <c r="M394" s="55">
        <f t="shared" si="114"/>
        <v>140.76338284153499</v>
      </c>
      <c r="N394" s="55">
        <f t="shared" si="115"/>
        <v>-0.45751912082801027</v>
      </c>
      <c r="O394" s="56">
        <f t="shared" si="116"/>
        <v>-3.2397408207316533E-3</v>
      </c>
      <c r="P394" s="54"/>
      <c r="Q394" s="42">
        <f t="shared" si="117"/>
        <v>576.21429834100138</v>
      </c>
      <c r="R394" s="42">
        <f t="shared" si="118"/>
        <v>574.24405911129531</v>
      </c>
      <c r="S394" s="42">
        <f t="shared" si="119"/>
        <v>617.62103257933643</v>
      </c>
      <c r="T394" s="42">
        <f t="shared" si="120"/>
        <v>615.6201005083467</v>
      </c>
      <c r="AB394" t="s">
        <v>36</v>
      </c>
      <c r="AC394" s="2">
        <v>131.75312795856499</v>
      </c>
      <c r="AD394" s="2">
        <v>134.38875605235299</v>
      </c>
      <c r="AE394" s="2">
        <v>2.6356280937880001</v>
      </c>
      <c r="AF394" s="1">
        <v>2.0004292380951125E-2</v>
      </c>
      <c r="AG394" s="2">
        <v>143.78339696236301</v>
      </c>
      <c r="AH394" s="2">
        <v>143.78339696236301</v>
      </c>
      <c r="AI394" s="2">
        <v>0</v>
      </c>
      <c r="AJ394" s="1">
        <v>0</v>
      </c>
      <c r="AM394" t="s">
        <v>36</v>
      </c>
      <c r="AN394" s="2">
        <v>131.75312795856499</v>
      </c>
      <c r="AO394" s="2">
        <v>130.75554422554899</v>
      </c>
      <c r="AP394" s="2">
        <v>-0.99758373301600045</v>
      </c>
      <c r="AQ394" s="1">
        <v>-7.5716132775969485E-3</v>
      </c>
      <c r="AR394" s="2">
        <v>131.62676249372501</v>
      </c>
      <c r="AS394" s="2">
        <v>-0.1263654648399779</v>
      </c>
      <c r="AT394" s="1">
        <v>-9.5910789214597282E-4</v>
      </c>
      <c r="AU394" s="2">
        <v>131.79717713407501</v>
      </c>
      <c r="AV394" s="2">
        <v>4.4049175510025407E-2</v>
      </c>
      <c r="AW394" s="1">
        <v>3.3433115549164359E-4</v>
      </c>
      <c r="AX394" s="2">
        <v>131.164347597854</v>
      </c>
      <c r="AY394" s="2">
        <v>-0.5887803607109845</v>
      </c>
      <c r="AZ394" s="1">
        <v>-4.4688150470032859E-3</v>
      </c>
      <c r="BA394" s="2">
        <v>131.499339696389</v>
      </c>
      <c r="BB394" s="2">
        <v>-0.25378826217598771</v>
      </c>
      <c r="BC394" s="1">
        <v>-1.9262408878505072E-3</v>
      </c>
      <c r="BD394" s="2">
        <v>129.50204737870399</v>
      </c>
      <c r="BE394" s="2">
        <v>-2.2510805798609965</v>
      </c>
      <c r="BF394" s="1">
        <v>-1.7085594966435549E-2</v>
      </c>
      <c r="BG394" s="1"/>
      <c r="BH394" t="s">
        <v>36</v>
      </c>
      <c r="BI394" s="2">
        <v>143.78339696236301</v>
      </c>
      <c r="BJ394" s="2">
        <v>143.630890588754</v>
      </c>
      <c r="BK394" s="2">
        <v>-0.15250637360901464</v>
      </c>
      <c r="BL394" s="1">
        <v>-1.0606674819967912E-3</v>
      </c>
      <c r="BM394" s="2">
        <v>143.78339696236301</v>
      </c>
      <c r="BN394" s="2">
        <v>0</v>
      </c>
      <c r="BO394" s="1">
        <v>0</v>
      </c>
      <c r="BP394" s="2">
        <v>143.78339696236301</v>
      </c>
      <c r="BQ394" s="2">
        <v>0</v>
      </c>
      <c r="BR394" s="1">
        <v>0</v>
      </c>
      <c r="BS394" s="2">
        <v>143.630890588754</v>
      </c>
      <c r="BT394" s="2">
        <v>-0.15250637360901464</v>
      </c>
      <c r="BU394" s="1">
        <v>-1.0606674819967912E-3</v>
      </c>
      <c r="BV394" s="2">
        <v>143.78339696236301</v>
      </c>
      <c r="BW394" s="2">
        <v>0</v>
      </c>
      <c r="BX394" s="1">
        <v>0</v>
      </c>
      <c r="BY394" s="2">
        <v>143.325877841535</v>
      </c>
      <c r="BZ394" s="2">
        <v>-0.45751912082801027</v>
      </c>
      <c r="CA394" s="1">
        <v>-3.182002445997094E-3</v>
      </c>
      <c r="CC394" t="s">
        <v>36</v>
      </c>
      <c r="CE394" s="23">
        <v>131.75312795856499</v>
      </c>
      <c r="CF394" s="23">
        <v>130.26399978699499</v>
      </c>
      <c r="CG394" s="23">
        <v>-1.4891281715700018</v>
      </c>
      <c r="CH394" s="24">
        <v>-1.1302412281538525E-2</v>
      </c>
      <c r="CI394" s="2">
        <v>143.78339696236301</v>
      </c>
      <c r="CJ394" s="2">
        <v>143.630890588754</v>
      </c>
      <c r="CK394" s="2">
        <v>-0.15250637360901464</v>
      </c>
      <c r="CL394" s="1">
        <v>-1.0606674819967912E-3</v>
      </c>
      <c r="CN394" s="25" t="s">
        <v>36</v>
      </c>
      <c r="CO394" s="27">
        <v>0</v>
      </c>
      <c r="CP394" s="27">
        <v>2.5624950000000002</v>
      </c>
      <c r="CQ394" s="28">
        <f t="shared" si="121"/>
        <v>-2.5624950000000002</v>
      </c>
      <c r="CR394" s="27">
        <f t="shared" si="122"/>
        <v>-2.5624950000000002</v>
      </c>
      <c r="CU394" s="30">
        <v>70</v>
      </c>
      <c r="CV394" s="30"/>
      <c r="CW394" s="15" t="s">
        <v>36</v>
      </c>
      <c r="CX394" s="33" t="s">
        <v>961</v>
      </c>
      <c r="CY394" s="34" t="s">
        <v>36</v>
      </c>
      <c r="CZ394" s="34" t="s">
        <v>962</v>
      </c>
      <c r="DA394" s="32"/>
      <c r="DB394" s="32"/>
      <c r="DC394" t="s">
        <v>36</v>
      </c>
      <c r="DD394">
        <v>228653</v>
      </c>
      <c r="DE394" t="s">
        <v>963</v>
      </c>
      <c r="DF394" s="30">
        <v>465</v>
      </c>
      <c r="DG394" s="39" t="s">
        <v>36</v>
      </c>
      <c r="DK394" s="30">
        <v>118</v>
      </c>
      <c r="DL394" s="30"/>
      <c r="DM394" s="32"/>
      <c r="DN394" s="32" t="s">
        <v>36</v>
      </c>
      <c r="DO394" s="41">
        <v>227637</v>
      </c>
    </row>
    <row r="395" spans="1:119" ht="15.75" x14ac:dyDescent="0.25">
      <c r="A395" t="s">
        <v>692</v>
      </c>
      <c r="B395" t="s">
        <v>37</v>
      </c>
      <c r="C395" s="52">
        <v>68.630368900447991</v>
      </c>
      <c r="D395" s="52">
        <v>67.340562382138998</v>
      </c>
      <c r="E395" s="52">
        <v>-1.2898065183089926</v>
      </c>
      <c r="F395" s="53">
        <v>-1.8793524484473131E-2</v>
      </c>
      <c r="G395" s="45">
        <v>67.195525217069999</v>
      </c>
      <c r="H395" s="45">
        <v>66.638060499545006</v>
      </c>
      <c r="I395" s="45">
        <v>-0.5574647175249936</v>
      </c>
      <c r="J395" s="46">
        <v>-8.2961583487017408E-3</v>
      </c>
      <c r="K395" s="47">
        <v>3</v>
      </c>
      <c r="L395" s="55">
        <f t="shared" si="113"/>
        <v>64.610389217069994</v>
      </c>
      <c r="M395" s="55">
        <f t="shared" si="114"/>
        <v>64.052924499545</v>
      </c>
      <c r="N395" s="55">
        <f t="shared" si="115"/>
        <v>-0.5574647175249936</v>
      </c>
      <c r="O395" s="56">
        <f t="shared" si="116"/>
        <v>-8.6280971880867731E-3</v>
      </c>
      <c r="P395" s="54"/>
      <c r="Q395" s="42">
        <f t="shared" si="117"/>
        <v>291.20520415843714</v>
      </c>
      <c r="R395" s="42">
        <f t="shared" si="118"/>
        <v>285.73243202407957</v>
      </c>
      <c r="S395" s="42">
        <f t="shared" si="119"/>
        <v>274.14804676345165</v>
      </c>
      <c r="T395" s="42">
        <f t="shared" si="120"/>
        <v>271.78267077205243</v>
      </c>
      <c r="AB395" t="s">
        <v>37</v>
      </c>
      <c r="AC395" s="2">
        <v>68.630368900447991</v>
      </c>
      <c r="AD395" s="2">
        <v>69.693412590813992</v>
      </c>
      <c r="AE395" s="2">
        <v>1.0630436903660012</v>
      </c>
      <c r="AF395" s="1">
        <v>1.5489406619801254E-2</v>
      </c>
      <c r="AG395" s="2">
        <v>67.195525217069999</v>
      </c>
      <c r="AH395" s="2">
        <v>67.485458280488004</v>
      </c>
      <c r="AI395" s="2">
        <v>0.28993306341800462</v>
      </c>
      <c r="AJ395" s="1">
        <v>4.3147674265719043E-3</v>
      </c>
      <c r="AM395" t="s">
        <v>37</v>
      </c>
      <c r="AN395" s="2">
        <v>68.630368900447991</v>
      </c>
      <c r="AO395" s="2">
        <v>67.595445993688003</v>
      </c>
      <c r="AP395" s="2">
        <v>-1.0349229067599879</v>
      </c>
      <c r="AQ395" s="1">
        <v>-1.5079664051656181E-2</v>
      </c>
      <c r="AR395" s="2">
        <v>68.483071932573012</v>
      </c>
      <c r="AS395" s="2">
        <v>-0.14729696787497915</v>
      </c>
      <c r="AT395" s="1">
        <v>-2.1462359919504621E-3</v>
      </c>
      <c r="AU395" s="2">
        <v>68.596507183928992</v>
      </c>
      <c r="AV395" s="2">
        <v>-3.3861716518998719E-2</v>
      </c>
      <c r="AW395" s="1">
        <v>-4.9339260536566466E-4</v>
      </c>
      <c r="AX395" s="2">
        <v>68.016334804296008</v>
      </c>
      <c r="AY395" s="2">
        <v>-0.61403409615198257</v>
      </c>
      <c r="AZ395" s="1">
        <v>-8.946973562719323E-3</v>
      </c>
      <c r="BA395" s="2">
        <v>68.448008921232002</v>
      </c>
      <c r="BB395" s="2">
        <v>-0.18235997921598823</v>
      </c>
      <c r="BC395" s="1">
        <v>-2.6571324347755016E-3</v>
      </c>
      <c r="BD395" s="2">
        <v>66.433986738672004</v>
      </c>
      <c r="BE395" s="2">
        <v>-2.1963821617759862</v>
      </c>
      <c r="BF395" s="1">
        <v>-3.2003065071119691E-2</v>
      </c>
      <c r="BG395" s="1"/>
      <c r="BH395" t="s">
        <v>37</v>
      </c>
      <c r="BI395" s="2">
        <v>67.195525217069999</v>
      </c>
      <c r="BJ395" s="2">
        <v>66.846958209893998</v>
      </c>
      <c r="BK395" s="2">
        <v>-0.3485670071760012</v>
      </c>
      <c r="BL395" s="1">
        <v>-5.1873544562674699E-3</v>
      </c>
      <c r="BM395" s="2">
        <v>67.142982532542007</v>
      </c>
      <c r="BN395" s="2">
        <v>-5.2542684527992378E-2</v>
      </c>
      <c r="BO395" s="1">
        <v>-7.8193725487310734E-4</v>
      </c>
      <c r="BP395" s="2">
        <v>67.18595475080501</v>
      </c>
      <c r="BQ395" s="2">
        <v>-9.5704662649893635E-3</v>
      </c>
      <c r="BR395" s="1">
        <v>-1.4242713683794723E-4</v>
      </c>
      <c r="BS395" s="2">
        <v>66.942329312490003</v>
      </c>
      <c r="BT395" s="2">
        <v>-0.25319590457999652</v>
      </c>
      <c r="BU395" s="1">
        <v>-3.7680471097155136E-3</v>
      </c>
      <c r="BV395" s="2">
        <v>67.126192932563001</v>
      </c>
      <c r="BW395" s="2">
        <v>-6.9332284506998576E-2</v>
      </c>
      <c r="BX395" s="1">
        <v>-1.0317991307163079E-3</v>
      </c>
      <c r="BY395" s="2">
        <v>66.415315424756002</v>
      </c>
      <c r="BZ395" s="2">
        <v>-0.78020979231399679</v>
      </c>
      <c r="CA395" s="1">
        <v>-1.1611037934350373E-2</v>
      </c>
      <c r="CC395" t="s">
        <v>37</v>
      </c>
      <c r="CE395" s="23">
        <v>68.630368900447991</v>
      </c>
      <c r="CF395" s="23">
        <v>67.717301696140012</v>
      </c>
      <c r="CG395" s="23">
        <v>-0.91306720430797839</v>
      </c>
      <c r="CH395" s="24">
        <v>-1.3304127880070571E-2</v>
      </c>
      <c r="CI395" s="2">
        <v>67.195525217069999</v>
      </c>
      <c r="CJ395" s="2">
        <v>66.885271059758992</v>
      </c>
      <c r="CK395" s="2">
        <v>-0.31025415731100736</v>
      </c>
      <c r="CL395" s="1">
        <v>-4.6171847948022586E-3</v>
      </c>
      <c r="CN395" s="25" t="s">
        <v>37</v>
      </c>
      <c r="CO395" s="27">
        <v>0</v>
      </c>
      <c r="CP395" s="27">
        <v>2.5851359999999999</v>
      </c>
      <c r="CQ395" s="28">
        <f t="shared" si="121"/>
        <v>-2.5851359999999999</v>
      </c>
      <c r="CR395" s="27">
        <f t="shared" si="122"/>
        <v>-2.5851359999999999</v>
      </c>
      <c r="CU395" s="30">
        <v>71</v>
      </c>
      <c r="CV395" s="30"/>
      <c r="CW395" s="15" t="s">
        <v>37</v>
      </c>
      <c r="CX395" s="33" t="s">
        <v>961</v>
      </c>
      <c r="CY395" s="34" t="s">
        <v>37</v>
      </c>
      <c r="CZ395" s="34" t="s">
        <v>962</v>
      </c>
      <c r="DA395" s="32"/>
      <c r="DB395" s="32"/>
      <c r="DC395" t="s">
        <v>37</v>
      </c>
      <c r="DD395">
        <v>235677</v>
      </c>
      <c r="DE395" t="s">
        <v>963</v>
      </c>
      <c r="DF395" s="30">
        <v>466</v>
      </c>
      <c r="DG395" s="39" t="s">
        <v>37</v>
      </c>
      <c r="DK395" s="30">
        <v>119</v>
      </c>
      <c r="DL395" s="30"/>
      <c r="DM395" s="32"/>
      <c r="DN395" s="32" t="s">
        <v>37</v>
      </c>
      <c r="DO395" s="41">
        <v>233069</v>
      </c>
    </row>
    <row r="396" spans="1:119" ht="15.75" x14ac:dyDescent="0.25">
      <c r="A396" t="s">
        <v>693</v>
      </c>
      <c r="B396" t="s">
        <v>38</v>
      </c>
      <c r="C396" s="52">
        <v>54.496086666419998</v>
      </c>
      <c r="D396" s="52">
        <v>53.048394624894001</v>
      </c>
      <c r="E396" s="52">
        <v>-1.4476920415259968</v>
      </c>
      <c r="F396" s="53">
        <v>-2.6565064210712433E-2</v>
      </c>
      <c r="G396" s="45">
        <v>54.0431022912</v>
      </c>
      <c r="H396" s="45">
        <v>53.484049749085003</v>
      </c>
      <c r="I396" s="45">
        <v>-0.55905254211499766</v>
      </c>
      <c r="J396" s="46">
        <v>-1.0344567917338636E-2</v>
      </c>
      <c r="K396" s="47">
        <v>4</v>
      </c>
      <c r="L396" s="55">
        <f t="shared" si="113"/>
        <v>51.3629112912</v>
      </c>
      <c r="M396" s="55">
        <f t="shared" si="114"/>
        <v>50.803858749085002</v>
      </c>
      <c r="N396" s="55">
        <f t="shared" si="115"/>
        <v>-0.55905254211499766</v>
      </c>
      <c r="O396" s="56">
        <f t="shared" si="116"/>
        <v>-1.0884362433146971E-2</v>
      </c>
      <c r="P396" s="54"/>
      <c r="Q396" s="42">
        <f t="shared" si="117"/>
        <v>227.75123043150464</v>
      </c>
      <c r="R396" s="42">
        <f t="shared" si="118"/>
        <v>221.70100437102295</v>
      </c>
      <c r="S396" s="42">
        <f t="shared" si="119"/>
        <v>214.65699577146344</v>
      </c>
      <c r="T396" s="42">
        <f t="shared" si="120"/>
        <v>212.32059123067634</v>
      </c>
      <c r="AB396" t="s">
        <v>38</v>
      </c>
      <c r="AC396" s="2">
        <v>54.496086666419998</v>
      </c>
      <c r="AD396" s="2">
        <v>55.155833639931004</v>
      </c>
      <c r="AE396" s="2">
        <v>0.65974697351100531</v>
      </c>
      <c r="AF396" s="1">
        <v>1.2106318340790798E-2</v>
      </c>
      <c r="AG396" s="2">
        <v>54.0431022912</v>
      </c>
      <c r="AH396" s="2">
        <v>54.221641484236002</v>
      </c>
      <c r="AI396" s="2">
        <v>0.17853919303600208</v>
      </c>
      <c r="AJ396" s="1">
        <v>3.3036444146744355E-3</v>
      </c>
      <c r="AM396" t="s">
        <v>38</v>
      </c>
      <c r="AN396" s="2">
        <v>54.496086666419998</v>
      </c>
      <c r="AO396" s="2">
        <v>53.511393648708001</v>
      </c>
      <c r="AP396" s="2">
        <v>-0.98469301771199724</v>
      </c>
      <c r="AQ396" s="1">
        <v>-1.8069059228774977E-2</v>
      </c>
      <c r="AR396" s="2">
        <v>54.366276227782002</v>
      </c>
      <c r="AS396" s="2">
        <v>-0.12981043863799613</v>
      </c>
      <c r="AT396" s="1">
        <v>-2.3820139495995068E-3</v>
      </c>
      <c r="AU396" s="2">
        <v>54.442360067794006</v>
      </c>
      <c r="AV396" s="2">
        <v>-5.3726598625992494E-2</v>
      </c>
      <c r="AW396" s="1">
        <v>-9.8587993950579114E-4</v>
      </c>
      <c r="AX396" s="2">
        <v>53.998299465827003</v>
      </c>
      <c r="AY396" s="2">
        <v>-0.4977872005929953</v>
      </c>
      <c r="AZ396" s="1">
        <v>-9.134365989250515E-3</v>
      </c>
      <c r="BA396" s="2">
        <v>54.369003732833995</v>
      </c>
      <c r="BB396" s="2">
        <v>-0.12708293358600287</v>
      </c>
      <c r="BC396" s="1">
        <v>-2.3319643915699771E-3</v>
      </c>
      <c r="BD396" s="2">
        <v>52.578926634702</v>
      </c>
      <c r="BE396" s="2">
        <v>-1.917160031717998</v>
      </c>
      <c r="BF396" s="1">
        <v>-3.5179774346977742E-2</v>
      </c>
      <c r="BG396" s="1"/>
      <c r="BH396" t="s">
        <v>38</v>
      </c>
      <c r="BI396" s="2">
        <v>54.0431022912</v>
      </c>
      <c r="BJ396" s="2">
        <v>53.720101259490001</v>
      </c>
      <c r="BK396" s="2">
        <v>-0.32300103170999961</v>
      </c>
      <c r="BL396" s="1">
        <v>-5.9767300176362158E-3</v>
      </c>
      <c r="BM396" s="2">
        <v>53.997939488433005</v>
      </c>
      <c r="BN396" s="2">
        <v>-4.5162802766995469E-2</v>
      </c>
      <c r="BO396" s="1">
        <v>-8.3568116655563388E-4</v>
      </c>
      <c r="BP396" s="2">
        <v>54.027918229298002</v>
      </c>
      <c r="BQ396" s="2">
        <v>-1.5184061901997836E-2</v>
      </c>
      <c r="BR396" s="1">
        <v>-2.8096207024129889E-4</v>
      </c>
      <c r="BS396" s="2">
        <v>53.839196472939001</v>
      </c>
      <c r="BT396" s="2">
        <v>-0.20390581826099918</v>
      </c>
      <c r="BU396" s="1">
        <v>-3.7730220808253226E-3</v>
      </c>
      <c r="BV396" s="2">
        <v>53.993268000223999</v>
      </c>
      <c r="BW396" s="2">
        <v>-4.9834290976001228E-2</v>
      </c>
      <c r="BX396" s="1">
        <v>-9.2212121183346454E-4</v>
      </c>
      <c r="BY396" s="2">
        <v>53.373812803778002</v>
      </c>
      <c r="BZ396" s="2">
        <v>-0.66928948742199879</v>
      </c>
      <c r="CA396" s="1">
        <v>-1.2384364683871621E-2</v>
      </c>
      <c r="CC396" t="s">
        <v>38</v>
      </c>
      <c r="CE396" s="23">
        <v>54.496086666419998</v>
      </c>
      <c r="CF396" s="23">
        <v>53.534643172270002</v>
      </c>
      <c r="CG396" s="23">
        <v>-0.96144349414999652</v>
      </c>
      <c r="CH396" s="24">
        <v>-1.7642431832493935E-2</v>
      </c>
      <c r="CI396" s="2">
        <v>54.0431022912</v>
      </c>
      <c r="CJ396" s="2">
        <v>53.729577998421</v>
      </c>
      <c r="CK396" s="2">
        <v>-0.31352429277900029</v>
      </c>
      <c r="CL396" s="1">
        <v>-5.8013748191145641E-3</v>
      </c>
      <c r="CN396" s="25" t="s">
        <v>38</v>
      </c>
      <c r="CO396" s="27">
        <v>0</v>
      </c>
      <c r="CP396" s="27">
        <v>2.6801910000000002</v>
      </c>
      <c r="CQ396" s="28">
        <f t="shared" si="121"/>
        <v>-2.6801910000000002</v>
      </c>
      <c r="CR396" s="27">
        <f t="shared" si="122"/>
        <v>-2.6801910000000002</v>
      </c>
      <c r="CU396" s="30">
        <v>73</v>
      </c>
      <c r="CV396" s="30"/>
      <c r="CW396" s="15" t="s">
        <v>38</v>
      </c>
      <c r="CX396" s="33" t="s">
        <v>961</v>
      </c>
      <c r="CY396" s="34" t="s">
        <v>38</v>
      </c>
      <c r="CZ396" s="34" t="s">
        <v>962</v>
      </c>
      <c r="DA396" s="32"/>
      <c r="DB396" s="32"/>
      <c r="DC396" t="s">
        <v>38</v>
      </c>
      <c r="DD396">
        <v>239279</v>
      </c>
      <c r="DE396" t="s">
        <v>963</v>
      </c>
      <c r="DF396" s="30">
        <v>467</v>
      </c>
      <c r="DG396" s="39" t="s">
        <v>38</v>
      </c>
      <c r="DK396" s="30">
        <v>120</v>
      </c>
      <c r="DL396" s="30"/>
      <c r="DM396" s="32"/>
      <c r="DN396" s="32" t="s">
        <v>38</v>
      </c>
      <c r="DO396" s="41">
        <v>237456</v>
      </c>
    </row>
    <row r="397" spans="1:119" ht="15.75" x14ac:dyDescent="0.25">
      <c r="A397" t="s">
        <v>694</v>
      </c>
      <c r="B397" t="s">
        <v>39</v>
      </c>
      <c r="C397" s="52">
        <v>79.441559999831</v>
      </c>
      <c r="D397" s="52">
        <v>77.303662957884995</v>
      </c>
      <c r="E397" s="52">
        <v>-2.1378970419460046</v>
      </c>
      <c r="F397" s="53">
        <v>-2.6911569233415766E-2</v>
      </c>
      <c r="G397" s="45">
        <v>80.535587761277</v>
      </c>
      <c r="H397" s="45">
        <v>79.744036321519005</v>
      </c>
      <c r="I397" s="45">
        <v>-0.79155143975799547</v>
      </c>
      <c r="J397" s="46">
        <v>-9.8285920766395408E-3</v>
      </c>
      <c r="K397" s="47">
        <v>3</v>
      </c>
      <c r="L397" s="55">
        <f t="shared" si="113"/>
        <v>77.777799761276995</v>
      </c>
      <c r="M397" s="55">
        <f t="shared" si="114"/>
        <v>76.986248321519</v>
      </c>
      <c r="N397" s="55">
        <f t="shared" si="115"/>
        <v>-0.79155143975799547</v>
      </c>
      <c r="O397" s="56">
        <f t="shared" si="116"/>
        <v>-1.0177087063242985E-2</v>
      </c>
      <c r="P397" s="54"/>
      <c r="Q397" s="42">
        <f t="shared" si="117"/>
        <v>295.30970852430198</v>
      </c>
      <c r="R397" s="42">
        <f t="shared" si="118"/>
        <v>287.36246085805038</v>
      </c>
      <c r="S397" s="42">
        <f t="shared" si="119"/>
        <v>289.12497913199456</v>
      </c>
      <c r="T397" s="42">
        <f t="shared" si="120"/>
        <v>286.18252904720998</v>
      </c>
      <c r="AB397" t="s">
        <v>39</v>
      </c>
      <c r="AC397" s="2">
        <v>79.441559999831</v>
      </c>
      <c r="AD397" s="2">
        <v>79.875874445047998</v>
      </c>
      <c r="AE397" s="2">
        <v>0.43431444521699802</v>
      </c>
      <c r="AF397" s="1">
        <v>5.467093612183874E-3</v>
      </c>
      <c r="AG397" s="2">
        <v>80.535587761277</v>
      </c>
      <c r="AH397" s="2">
        <v>80.653995238980997</v>
      </c>
      <c r="AI397" s="2">
        <v>0.11840747770399673</v>
      </c>
      <c r="AJ397" s="1">
        <v>1.4702503699976625E-3</v>
      </c>
      <c r="AM397" t="s">
        <v>39</v>
      </c>
      <c r="AN397" s="2">
        <v>79.441559999831</v>
      </c>
      <c r="AO397" s="2">
        <v>78.595164686500993</v>
      </c>
      <c r="AP397" s="2">
        <v>-0.84639531333000662</v>
      </c>
      <c r="AQ397" s="1">
        <v>-1.065431385450899E-2</v>
      </c>
      <c r="AR397" s="2">
        <v>79.313412061950999</v>
      </c>
      <c r="AS397" s="2">
        <v>-0.12814793788000145</v>
      </c>
      <c r="AT397" s="1">
        <v>-1.6131095346097694E-3</v>
      </c>
      <c r="AU397" s="2">
        <v>79.403643731282997</v>
      </c>
      <c r="AV397" s="2">
        <v>-3.7916268548002563E-2</v>
      </c>
      <c r="AW397" s="1">
        <v>-4.7728504510841964E-4</v>
      </c>
      <c r="AX397" s="2">
        <v>78.880844975721999</v>
      </c>
      <c r="AY397" s="2">
        <v>-0.56071502410900109</v>
      </c>
      <c r="AZ397" s="1">
        <v>-7.058207619666506E-3</v>
      </c>
      <c r="BA397" s="2">
        <v>79.26000512004299</v>
      </c>
      <c r="BB397" s="2">
        <v>-0.18155487978800977</v>
      </c>
      <c r="BC397" s="1">
        <v>-2.2853891563609273E-3</v>
      </c>
      <c r="BD397" s="2">
        <v>77.483742051349992</v>
      </c>
      <c r="BE397" s="2">
        <v>-1.9578179484810079</v>
      </c>
      <c r="BF397" s="1">
        <v>-2.4644757082881715E-2</v>
      </c>
      <c r="BG397" s="1"/>
      <c r="BH397" t="s">
        <v>39</v>
      </c>
      <c r="BI397" s="2">
        <v>80.535587761277</v>
      </c>
      <c r="BJ397" s="2">
        <v>80.233248345993999</v>
      </c>
      <c r="BK397" s="2">
        <v>-0.30233941528300079</v>
      </c>
      <c r="BL397" s="1">
        <v>-3.7541095022388497E-3</v>
      </c>
      <c r="BM397" s="2">
        <v>80.494989411753991</v>
      </c>
      <c r="BN397" s="2">
        <v>-4.0598349523008892E-2</v>
      </c>
      <c r="BO397" s="1">
        <v>-5.0410446675263883E-4</v>
      </c>
      <c r="BP397" s="2">
        <v>80.524872121342</v>
      </c>
      <c r="BQ397" s="2">
        <v>-1.0715639935000354E-2</v>
      </c>
      <c r="BR397" s="1">
        <v>-1.3305471820437414E-4</v>
      </c>
      <c r="BS397" s="2">
        <v>80.305215380110994</v>
      </c>
      <c r="BT397" s="2">
        <v>-0.23037238116600633</v>
      </c>
      <c r="BU397" s="1">
        <v>-2.8605041270559103E-3</v>
      </c>
      <c r="BV397" s="2">
        <v>80.477262615036992</v>
      </c>
      <c r="BW397" s="2">
        <v>-5.8325146240008507E-2</v>
      </c>
      <c r="BX397" s="1">
        <v>-7.2421581391937532E-4</v>
      </c>
      <c r="BY397" s="2">
        <v>79.797432375070002</v>
      </c>
      <c r="BZ397" s="2">
        <v>-0.73815538620699783</v>
      </c>
      <c r="CA397" s="1">
        <v>-9.1655801705332138E-3</v>
      </c>
      <c r="CC397" t="s">
        <v>39</v>
      </c>
      <c r="CE397" s="23">
        <v>79.441559999831</v>
      </c>
      <c r="CF397" s="23">
        <v>78.279059973177993</v>
      </c>
      <c r="CG397" s="23">
        <v>-1.1625000266530066</v>
      </c>
      <c r="CH397" s="24">
        <v>-1.463339877333073E-2</v>
      </c>
      <c r="CI397" s="2">
        <v>80.535587761277</v>
      </c>
      <c r="CJ397" s="2">
        <v>80.145392209986994</v>
      </c>
      <c r="CK397" s="2">
        <v>-0.39019555129000594</v>
      </c>
      <c r="CL397" s="1">
        <v>-4.8450078050789264E-3</v>
      </c>
      <c r="CN397" s="25" t="s">
        <v>39</v>
      </c>
      <c r="CO397" s="27">
        <v>0</v>
      </c>
      <c r="CP397" s="27">
        <v>2.7577880000000001</v>
      </c>
      <c r="CQ397" s="28">
        <f t="shared" si="121"/>
        <v>-2.7577880000000001</v>
      </c>
      <c r="CR397" s="27">
        <f t="shared" si="122"/>
        <v>-2.7577880000000001</v>
      </c>
      <c r="CU397" s="30">
        <v>74</v>
      </c>
      <c r="CV397" s="30"/>
      <c r="CW397" s="15" t="s">
        <v>39</v>
      </c>
      <c r="CX397" s="33" t="s">
        <v>961</v>
      </c>
      <c r="CY397" s="34" t="s">
        <v>39</v>
      </c>
      <c r="CZ397" s="34" t="s">
        <v>962</v>
      </c>
      <c r="DA397" s="32"/>
      <c r="DB397" s="32"/>
      <c r="DC397" t="s">
        <v>39</v>
      </c>
      <c r="DD397">
        <v>269011</v>
      </c>
      <c r="DE397" t="s">
        <v>963</v>
      </c>
      <c r="DF397" s="30">
        <v>468</v>
      </c>
      <c r="DG397" s="39" t="s">
        <v>39</v>
      </c>
      <c r="DK397" s="30">
        <v>121</v>
      </c>
      <c r="DL397" s="30"/>
      <c r="DM397" s="32"/>
      <c r="DN397" s="32" t="s">
        <v>39</v>
      </c>
      <c r="DO397" s="41">
        <v>266300</v>
      </c>
    </row>
    <row r="398" spans="1:119" ht="15.75" x14ac:dyDescent="0.25">
      <c r="B398" t="s">
        <v>40</v>
      </c>
      <c r="C398" s="52">
        <v>81.889238808941002</v>
      </c>
      <c r="D398" s="52">
        <v>80.283530568445997</v>
      </c>
      <c r="E398" s="52">
        <v>-1.6057082404950052</v>
      </c>
      <c r="F398" s="53">
        <v>-1.9608293639672803E-2</v>
      </c>
      <c r="G398" s="45">
        <v>84.009865812781001</v>
      </c>
      <c r="H398" s="45">
        <v>83.642504386227003</v>
      </c>
      <c r="I398" s="45">
        <v>-0.36736142655399817</v>
      </c>
      <c r="J398" s="46">
        <v>-4.3728367257802351E-3</v>
      </c>
      <c r="K398" s="47">
        <v>3</v>
      </c>
      <c r="L398" s="55">
        <f t="shared" si="113"/>
        <v>81.642121812780999</v>
      </c>
      <c r="M398" s="55">
        <f t="shared" si="114"/>
        <v>81.274760386227001</v>
      </c>
      <c r="N398" s="55">
        <f t="shared" si="115"/>
        <v>-0.36736142655399817</v>
      </c>
      <c r="O398" s="56">
        <f t="shared" si="116"/>
        <v>-4.4996555503104049E-3</v>
      </c>
      <c r="P398" s="54"/>
      <c r="Q398" s="42">
        <f t="shared" si="117"/>
        <v>339.1589029892192</v>
      </c>
      <c r="R398" s="42">
        <f t="shared" si="118"/>
        <v>332.50857562889735</v>
      </c>
      <c r="S398" s="42">
        <f t="shared" si="119"/>
        <v>338.13542382948293</v>
      </c>
      <c r="T398" s="42">
        <f t="shared" si="120"/>
        <v>336.61393089289203</v>
      </c>
      <c r="AB398" t="s">
        <v>40</v>
      </c>
      <c r="AC398" s="2">
        <v>81.889238808941002</v>
      </c>
      <c r="AD398" s="2">
        <v>82.347882645840002</v>
      </c>
      <c r="AE398" s="2">
        <v>0.45864383689900023</v>
      </c>
      <c r="AF398" s="1">
        <v>5.6007827593693984E-3</v>
      </c>
      <c r="AG398" s="2">
        <v>84.009865812781001</v>
      </c>
      <c r="AH398" s="2">
        <v>84.138216151830008</v>
      </c>
      <c r="AI398" s="2">
        <v>0.12835033904900683</v>
      </c>
      <c r="AJ398" s="1">
        <v>1.5278007863390732E-3</v>
      </c>
      <c r="AM398" t="s">
        <v>40</v>
      </c>
      <c r="AN398" s="2">
        <v>81.889238808941002</v>
      </c>
      <c r="AO398" s="2">
        <v>80.836006592604988</v>
      </c>
      <c r="AP398" s="2">
        <v>-1.0532322163360135</v>
      </c>
      <c r="AQ398" s="1">
        <v>-1.2861668170995592E-2</v>
      </c>
      <c r="AR398" s="2">
        <v>81.778542892755993</v>
      </c>
      <c r="AS398" s="2">
        <v>-0.11069591618500851</v>
      </c>
      <c r="AT398" s="1">
        <v>-1.3517761038575227E-3</v>
      </c>
      <c r="AU398" s="2">
        <v>81.86650893677799</v>
      </c>
      <c r="AV398" s="2">
        <v>-2.2729872163012033E-2</v>
      </c>
      <c r="AW398" s="1">
        <v>-2.7756848755236313E-4</v>
      </c>
      <c r="AX398" s="2">
        <v>81.278013433216003</v>
      </c>
      <c r="AY398" s="2">
        <v>-0.6112253757249988</v>
      </c>
      <c r="AZ398" s="1">
        <v>-7.464050034108544E-3</v>
      </c>
      <c r="BA398" s="2">
        <v>81.698863426244003</v>
      </c>
      <c r="BB398" s="2">
        <v>-0.19037538269699894</v>
      </c>
      <c r="BC398" s="1">
        <v>-2.324791211470059E-3</v>
      </c>
      <c r="BD398" s="2">
        <v>79.686574603446005</v>
      </c>
      <c r="BE398" s="2">
        <v>-2.2026642054949974</v>
      </c>
      <c r="BF398" s="1">
        <v>-2.6898091098808717E-2</v>
      </c>
      <c r="BG398" s="1"/>
      <c r="BH398" t="s">
        <v>40</v>
      </c>
      <c r="BI398" s="2">
        <v>84.009865812781001</v>
      </c>
      <c r="BJ398" s="2">
        <v>83.822514929717997</v>
      </c>
      <c r="BK398" s="2">
        <v>-0.1873508830630044</v>
      </c>
      <c r="BL398" s="1">
        <v>-2.2301057292547352E-3</v>
      </c>
      <c r="BM398" s="2">
        <v>83.978115294835007</v>
      </c>
      <c r="BN398" s="2">
        <v>-3.1750517945994261E-2</v>
      </c>
      <c r="BO398" s="1">
        <v>-3.7793796762812868E-4</v>
      </c>
      <c r="BP398" s="2">
        <v>84.003442255903011</v>
      </c>
      <c r="BQ398" s="2">
        <v>-6.4235568779906771E-3</v>
      </c>
      <c r="BR398" s="1">
        <v>-7.6461934748304488E-5</v>
      </c>
      <c r="BS398" s="2">
        <v>83.822514929717997</v>
      </c>
      <c r="BT398" s="2">
        <v>-0.1873508830630044</v>
      </c>
      <c r="BU398" s="1">
        <v>-2.2301057292547352E-3</v>
      </c>
      <c r="BV398" s="2">
        <v>83.955559615862001</v>
      </c>
      <c r="BW398" s="2">
        <v>-5.4306196919000627E-2</v>
      </c>
      <c r="BX398" s="1">
        <v>-6.4642642139226762E-4</v>
      </c>
      <c r="BY398" s="2">
        <v>83.642504386227003</v>
      </c>
      <c r="BZ398" s="2">
        <v>-0.36736142655399817</v>
      </c>
      <c r="CA398" s="1">
        <v>-4.3728367257802351E-3</v>
      </c>
      <c r="CC398" t="s">
        <v>40</v>
      </c>
      <c r="CE398" s="23">
        <v>81.889238808941002</v>
      </c>
      <c r="CF398" s="23">
        <v>81.282866822925001</v>
      </c>
      <c r="CG398" s="23">
        <v>-0.60637198601600062</v>
      </c>
      <c r="CH398" s="24">
        <v>-7.4047822990606976E-3</v>
      </c>
      <c r="CI398" s="2">
        <v>84.009865812781001</v>
      </c>
      <c r="CJ398" s="2">
        <v>83.822514929717997</v>
      </c>
      <c r="CK398" s="2">
        <v>-0.1873508830630044</v>
      </c>
      <c r="CL398" s="1">
        <v>-2.2301057292547352E-3</v>
      </c>
      <c r="CN398" s="25" t="s">
        <v>40</v>
      </c>
      <c r="CO398" s="27">
        <v>0</v>
      </c>
      <c r="CP398" s="27">
        <v>2.3677440000000001</v>
      </c>
      <c r="CQ398" s="28">
        <f t="shared" si="121"/>
        <v>-2.3677440000000001</v>
      </c>
      <c r="CR398" s="27">
        <f t="shared" si="122"/>
        <v>-2.3677440000000001</v>
      </c>
      <c r="CU398" s="30">
        <v>75</v>
      </c>
      <c r="CV398" s="30"/>
      <c r="CW398" s="15" t="s">
        <v>40</v>
      </c>
      <c r="CX398" s="33" t="s">
        <v>961</v>
      </c>
      <c r="CY398" s="34" t="s">
        <v>40</v>
      </c>
      <c r="CZ398" s="34" t="s">
        <v>962</v>
      </c>
      <c r="DA398" s="32"/>
      <c r="DB398" s="32"/>
      <c r="DC398" t="s">
        <v>40</v>
      </c>
      <c r="DD398">
        <v>241448</v>
      </c>
      <c r="DE398" t="s">
        <v>963</v>
      </c>
      <c r="DF398" s="30">
        <v>469</v>
      </c>
      <c r="DG398" s="39" t="s">
        <v>40</v>
      </c>
      <c r="DK398" s="30">
        <v>122</v>
      </c>
      <c r="DL398" s="30"/>
      <c r="DM398" s="32"/>
      <c r="DN398" s="32" t="s">
        <v>40</v>
      </c>
      <c r="DO398" s="41">
        <v>238629</v>
      </c>
    </row>
    <row r="399" spans="1:119" ht="15.75" x14ac:dyDescent="0.25">
      <c r="B399" t="s">
        <v>41</v>
      </c>
      <c r="C399" s="52">
        <v>35.741115316134994</v>
      </c>
      <c r="D399" s="52">
        <v>34.425363124191001</v>
      </c>
      <c r="E399" s="52">
        <v>-1.315752191943993</v>
      </c>
      <c r="F399" s="53">
        <v>-3.6813406081650978E-2</v>
      </c>
      <c r="G399" s="45">
        <v>37.320569897776004</v>
      </c>
      <c r="H399" s="45">
        <v>36.988310659501998</v>
      </c>
      <c r="I399" s="45">
        <v>-0.3322592382740055</v>
      </c>
      <c r="J399" s="46">
        <v>-8.9028447096089324E-3</v>
      </c>
      <c r="K399" s="47">
        <v>4</v>
      </c>
      <c r="L399" s="55">
        <f t="shared" si="113"/>
        <v>35.194972897776005</v>
      </c>
      <c r="M399" s="55">
        <f t="shared" si="114"/>
        <v>34.862713659501999</v>
      </c>
      <c r="N399" s="55">
        <f t="shared" si="115"/>
        <v>-0.3322592382740055</v>
      </c>
      <c r="O399" s="56">
        <f t="shared" si="116"/>
        <v>-9.4405311587837937E-3</v>
      </c>
      <c r="P399" s="54"/>
      <c r="Q399" s="42">
        <f t="shared" si="117"/>
        <v>203.7111160794243</v>
      </c>
      <c r="R399" s="42">
        <f t="shared" si="118"/>
        <v>196.2118160398461</v>
      </c>
      <c r="S399" s="42">
        <f t="shared" si="119"/>
        <v>200.59830662739245</v>
      </c>
      <c r="T399" s="42">
        <f t="shared" si="120"/>
        <v>198.7045520632773</v>
      </c>
      <c r="AB399" t="s">
        <v>41</v>
      </c>
      <c r="AC399" s="2">
        <v>35.741115316134994</v>
      </c>
      <c r="AD399" s="2">
        <v>35.643442359916001</v>
      </c>
      <c r="AE399" s="2">
        <v>-9.7672956218993079E-2</v>
      </c>
      <c r="AF399" s="1">
        <v>-2.7327898235704898E-3</v>
      </c>
      <c r="AG399" s="2">
        <v>37.320569897776004</v>
      </c>
      <c r="AH399" s="2">
        <v>37.291923726593005</v>
      </c>
      <c r="AI399" s="2">
        <v>-2.8646171182998614E-2</v>
      </c>
      <c r="AJ399" s="1">
        <v>-7.6757057197847584E-4</v>
      </c>
      <c r="AM399" t="s">
        <v>41</v>
      </c>
      <c r="AN399" s="2">
        <v>35.741115316134994</v>
      </c>
      <c r="AO399" s="2">
        <v>34.857245689839999</v>
      </c>
      <c r="AP399" s="2">
        <v>-0.88386962629499521</v>
      </c>
      <c r="AQ399" s="1">
        <v>-2.4729771818172121E-2</v>
      </c>
      <c r="AR399" s="2">
        <v>35.658370328920995</v>
      </c>
      <c r="AS399" s="2">
        <v>-8.2744987213999366E-2</v>
      </c>
      <c r="AT399" s="1">
        <v>-2.3151204567095564E-3</v>
      </c>
      <c r="AU399" s="2">
        <v>35.692942749701004</v>
      </c>
      <c r="AV399" s="2">
        <v>-4.8172566433990482E-2</v>
      </c>
      <c r="AW399" s="1">
        <v>-1.3478193393770066E-3</v>
      </c>
      <c r="AX399" s="2">
        <v>35.249725077866003</v>
      </c>
      <c r="AY399" s="2">
        <v>-0.4913902382689912</v>
      </c>
      <c r="AZ399" s="1">
        <v>-1.3748598327796381E-2</v>
      </c>
      <c r="BA399" s="2">
        <v>35.626588665979</v>
      </c>
      <c r="BB399" s="2">
        <v>-0.1145266501559945</v>
      </c>
      <c r="BC399" s="1">
        <v>-3.2043390124508091E-3</v>
      </c>
      <c r="BD399" s="2">
        <v>34.025195556861</v>
      </c>
      <c r="BE399" s="2">
        <v>-1.7159197592739943</v>
      </c>
      <c r="BF399" s="1">
        <v>-4.8009686997634297E-2</v>
      </c>
      <c r="BG399" s="1"/>
      <c r="BH399" t="s">
        <v>41</v>
      </c>
      <c r="BI399" s="2">
        <v>37.320569897776004</v>
      </c>
      <c r="BJ399" s="2">
        <v>37.066390645302</v>
      </c>
      <c r="BK399" s="2">
        <v>-0.25417925247400319</v>
      </c>
      <c r="BL399" s="1">
        <v>-6.8107012612674536E-3</v>
      </c>
      <c r="BM399" s="2">
        <v>37.295828497442997</v>
      </c>
      <c r="BN399" s="2">
        <v>-2.4741400333006425E-2</v>
      </c>
      <c r="BO399" s="1">
        <v>-6.6294272570796965E-4</v>
      </c>
      <c r="BP399" s="2">
        <v>37.306956122991998</v>
      </c>
      <c r="BQ399" s="2">
        <v>-1.3613774784005273E-2</v>
      </c>
      <c r="BR399" s="1">
        <v>-3.6477939166777143E-4</v>
      </c>
      <c r="BS399" s="2">
        <v>37.151877662029001</v>
      </c>
      <c r="BT399" s="2">
        <v>-0.16869223574700243</v>
      </c>
      <c r="BU399" s="1">
        <v>-4.5200873461756835E-3</v>
      </c>
      <c r="BV399" s="2">
        <v>37.286081290417997</v>
      </c>
      <c r="BW399" s="2">
        <v>-3.4488607358007073E-2</v>
      </c>
      <c r="BX399" s="1">
        <v>-9.2411791814739428E-4</v>
      </c>
      <c r="BY399" s="2">
        <v>36.988310659501998</v>
      </c>
      <c r="BZ399" s="2">
        <v>-0.3322592382740055</v>
      </c>
      <c r="CA399" s="1">
        <v>-8.9028447096089324E-3</v>
      </c>
      <c r="CC399" t="s">
        <v>41</v>
      </c>
      <c r="CE399" s="23">
        <v>35.741115316134994</v>
      </c>
      <c r="CF399" s="23">
        <v>35.557269651467003</v>
      </c>
      <c r="CG399" s="23">
        <v>-0.18384566466799157</v>
      </c>
      <c r="CH399" s="24">
        <v>-5.1438144288965754E-3</v>
      </c>
      <c r="CI399" s="2">
        <v>37.320569897776004</v>
      </c>
      <c r="CJ399" s="2">
        <v>37.240307994939997</v>
      </c>
      <c r="CK399" s="2">
        <v>-8.0261902836006982E-2</v>
      </c>
      <c r="CL399" s="1">
        <v>-2.1506076422694157E-3</v>
      </c>
      <c r="CN399" s="25" t="s">
        <v>41</v>
      </c>
      <c r="CO399" s="27">
        <v>0</v>
      </c>
      <c r="CP399" s="27">
        <v>2.125597</v>
      </c>
      <c r="CQ399" s="28">
        <f t="shared" si="121"/>
        <v>-2.125597</v>
      </c>
      <c r="CR399" s="27">
        <f t="shared" si="122"/>
        <v>-2.125597</v>
      </c>
      <c r="CU399" s="30">
        <v>76</v>
      </c>
      <c r="CV399" s="30"/>
      <c r="CW399" s="15" t="s">
        <v>41</v>
      </c>
      <c r="CX399" s="33" t="s">
        <v>961</v>
      </c>
      <c r="CY399" s="34" t="s">
        <v>41</v>
      </c>
      <c r="CZ399" s="34" t="s">
        <v>962</v>
      </c>
      <c r="DA399" s="32"/>
      <c r="DB399" s="32"/>
      <c r="DC399" t="s">
        <v>41</v>
      </c>
      <c r="DD399">
        <v>175450</v>
      </c>
      <c r="DE399" t="s">
        <v>963</v>
      </c>
      <c r="DF399" s="30">
        <v>470</v>
      </c>
      <c r="DG399" s="39" t="s">
        <v>41</v>
      </c>
      <c r="DK399" s="30">
        <v>123</v>
      </c>
      <c r="DL399" s="30"/>
      <c r="DM399" s="32"/>
      <c r="DN399" s="32" t="s">
        <v>41</v>
      </c>
      <c r="DO399" s="41">
        <v>172871</v>
      </c>
    </row>
    <row r="400" spans="1:119" ht="15.75" x14ac:dyDescent="0.25">
      <c r="A400" t="s">
        <v>695</v>
      </c>
      <c r="B400" t="s">
        <v>42</v>
      </c>
      <c r="C400" s="52">
        <v>59.726615871439002</v>
      </c>
      <c r="D400" s="52">
        <v>58.528044953212003</v>
      </c>
      <c r="E400" s="52">
        <v>-1.1985709182269986</v>
      </c>
      <c r="F400" s="53">
        <v>-2.0067618108598546E-2</v>
      </c>
      <c r="G400" s="45">
        <v>62.021313732655003</v>
      </c>
      <c r="H400" s="45">
        <v>61.822768313010997</v>
      </c>
      <c r="I400" s="45">
        <v>-0.19854541964400596</v>
      </c>
      <c r="J400" s="46">
        <v>-3.2012449865193569E-3</v>
      </c>
      <c r="K400" s="47">
        <v>3</v>
      </c>
      <c r="L400" s="55">
        <f t="shared" si="113"/>
        <v>59.960716732655001</v>
      </c>
      <c r="M400" s="55">
        <f t="shared" si="114"/>
        <v>59.762171313010995</v>
      </c>
      <c r="N400" s="55">
        <f t="shared" si="115"/>
        <v>-0.19854541964400596</v>
      </c>
      <c r="O400" s="56">
        <f t="shared" si="116"/>
        <v>-3.3112582781365725E-3</v>
      </c>
      <c r="P400" s="54"/>
      <c r="Q400" s="42">
        <f t="shared" si="117"/>
        <v>280.00044944863555</v>
      </c>
      <c r="R400" s="42">
        <f t="shared" si="118"/>
        <v>274.38150735886438</v>
      </c>
      <c r="S400" s="42">
        <f t="shared" si="119"/>
        <v>281.09792241609586</v>
      </c>
      <c r="T400" s="42">
        <f t="shared" si="120"/>
        <v>280.1671345935286</v>
      </c>
      <c r="AB400" t="s">
        <v>42</v>
      </c>
      <c r="AC400" s="2">
        <v>59.726615871439002</v>
      </c>
      <c r="AD400" s="2">
        <v>60.140418821307001</v>
      </c>
      <c r="AE400" s="2">
        <v>0.41380294986799981</v>
      </c>
      <c r="AF400" s="1">
        <v>6.9282838786430979E-3</v>
      </c>
      <c r="AG400" s="2">
        <v>62.021313732655003</v>
      </c>
      <c r="AH400" s="2">
        <v>62.071815174855004</v>
      </c>
      <c r="AI400" s="2">
        <v>5.0501442200001634E-2</v>
      </c>
      <c r="AJ400" s="1">
        <v>8.1425947244022964E-4</v>
      </c>
      <c r="AM400" t="s">
        <v>42</v>
      </c>
      <c r="AN400" s="2">
        <v>59.726615871439002</v>
      </c>
      <c r="AO400" s="2">
        <v>58.630800047004001</v>
      </c>
      <c r="AP400" s="2">
        <v>-1.0958158244350003</v>
      </c>
      <c r="AQ400" s="1">
        <v>-1.8347194269197068E-2</v>
      </c>
      <c r="AR400" s="2">
        <v>59.620243879282</v>
      </c>
      <c r="AS400" s="2">
        <v>-0.10637199215700122</v>
      </c>
      <c r="AT400" s="1">
        <v>-1.7809814034327001E-3</v>
      </c>
      <c r="AU400" s="2">
        <v>59.691413172257995</v>
      </c>
      <c r="AV400" s="2">
        <v>-3.5202699181006381E-2</v>
      </c>
      <c r="AW400" s="1">
        <v>-5.8939718360705173E-4</v>
      </c>
      <c r="AX400" s="2">
        <v>59.114182906354003</v>
      </c>
      <c r="AY400" s="2">
        <v>-0.61243296508499867</v>
      </c>
      <c r="AZ400" s="1">
        <v>-1.0253937145932646E-2</v>
      </c>
      <c r="BA400" s="2">
        <v>59.563625970177</v>
      </c>
      <c r="BB400" s="2">
        <v>-0.16298990126200152</v>
      </c>
      <c r="BC400" s="1">
        <v>-2.728932468111634E-3</v>
      </c>
      <c r="BD400" s="2">
        <v>57.549356920892997</v>
      </c>
      <c r="BE400" s="2">
        <v>-2.1772589505460047</v>
      </c>
      <c r="BF400" s="1">
        <v>-3.6453747107194803E-2</v>
      </c>
      <c r="BG400" s="1"/>
      <c r="BH400" t="s">
        <v>42</v>
      </c>
      <c r="BI400" s="2">
        <v>62.021313732655003</v>
      </c>
      <c r="BJ400" s="2">
        <v>61.955131926106993</v>
      </c>
      <c r="BK400" s="2">
        <v>-6.6181806548009092E-2</v>
      </c>
      <c r="BL400" s="1">
        <v>-1.0670816621732335E-3</v>
      </c>
      <c r="BM400" s="2">
        <v>62.021313732655003</v>
      </c>
      <c r="BN400" s="2">
        <v>0</v>
      </c>
      <c r="BO400" s="1">
        <v>0</v>
      </c>
      <c r="BP400" s="2">
        <v>62.021313732655003</v>
      </c>
      <c r="BQ400" s="2">
        <v>0</v>
      </c>
      <c r="BR400" s="1">
        <v>0</v>
      </c>
      <c r="BS400" s="2">
        <v>61.955131926106993</v>
      </c>
      <c r="BT400" s="2">
        <v>-6.6181806548009092E-2</v>
      </c>
      <c r="BU400" s="1">
        <v>-1.0670816621732335E-3</v>
      </c>
      <c r="BV400" s="2">
        <v>62.021313732655003</v>
      </c>
      <c r="BW400" s="2">
        <v>0</v>
      </c>
      <c r="BX400" s="1">
        <v>0</v>
      </c>
      <c r="BY400" s="2">
        <v>61.822768313010997</v>
      </c>
      <c r="BZ400" s="2">
        <v>-0.19854541964400596</v>
      </c>
      <c r="CA400" s="1">
        <v>-3.2012449865193569E-3</v>
      </c>
      <c r="CC400" t="s">
        <v>42</v>
      </c>
      <c r="CE400" s="23">
        <v>59.726615871439002</v>
      </c>
      <c r="CF400" s="23">
        <v>59.464518517157003</v>
      </c>
      <c r="CG400" s="23">
        <v>-0.26209735428199821</v>
      </c>
      <c r="CH400" s="24">
        <v>-4.388284024766452E-3</v>
      </c>
      <c r="CI400" s="2">
        <v>62.021313732655003</v>
      </c>
      <c r="CJ400" s="2">
        <v>61.955131926106993</v>
      </c>
      <c r="CK400" s="2">
        <v>-6.6181806548009092E-2</v>
      </c>
      <c r="CL400" s="1">
        <v>-1.0670816621732335E-3</v>
      </c>
      <c r="CN400" s="25" t="s">
        <v>42</v>
      </c>
      <c r="CO400" s="27">
        <v>0</v>
      </c>
      <c r="CP400" s="27">
        <v>2.060597</v>
      </c>
      <c r="CQ400" s="28">
        <f t="shared" si="121"/>
        <v>-2.060597</v>
      </c>
      <c r="CR400" s="27">
        <f t="shared" si="122"/>
        <v>-2.060597</v>
      </c>
      <c r="CU400" s="30">
        <v>77</v>
      </c>
      <c r="CV400" s="30"/>
      <c r="CW400" s="15" t="s">
        <v>42</v>
      </c>
      <c r="CX400" s="33" t="s">
        <v>961</v>
      </c>
      <c r="CY400" s="34" t="s">
        <v>42</v>
      </c>
      <c r="CZ400" s="34" t="s">
        <v>962</v>
      </c>
      <c r="DA400" s="32"/>
      <c r="DB400" s="32"/>
      <c r="DC400" t="s">
        <v>42</v>
      </c>
      <c r="DD400">
        <v>213309</v>
      </c>
      <c r="DE400" t="s">
        <v>963</v>
      </c>
      <c r="DF400" s="30">
        <v>471</v>
      </c>
      <c r="DG400" s="39" t="s">
        <v>42</v>
      </c>
      <c r="DK400" s="30">
        <v>124</v>
      </c>
      <c r="DL400" s="30"/>
      <c r="DM400" s="32"/>
      <c r="DN400" s="32" t="s">
        <v>42</v>
      </c>
      <c r="DO400" s="41">
        <v>210650</v>
      </c>
    </row>
    <row r="401" spans="1:119" ht="15.75" x14ac:dyDescent="0.25">
      <c r="A401" t="s">
        <v>696</v>
      </c>
      <c r="B401" t="s">
        <v>43</v>
      </c>
      <c r="C401" s="52">
        <v>192.41838108977299</v>
      </c>
      <c r="D401" s="52">
        <v>191.89751494147501</v>
      </c>
      <c r="E401" s="52">
        <v>-0.5208661482979835</v>
      </c>
      <c r="F401" s="53">
        <v>-2.7069459027148392E-3</v>
      </c>
      <c r="G401" s="45">
        <v>204.53771066852701</v>
      </c>
      <c r="H401" s="45">
        <v>203.880854925541</v>
      </c>
      <c r="I401" s="45">
        <v>-0.65685574298601068</v>
      </c>
      <c r="J401" s="46">
        <v>-3.2114163243496378E-3</v>
      </c>
      <c r="K401" s="47">
        <v>1</v>
      </c>
      <c r="L401" s="55">
        <f t="shared" si="113"/>
        <v>202.74947266852701</v>
      </c>
      <c r="M401" s="55">
        <f t="shared" si="114"/>
        <v>202.09261692554099</v>
      </c>
      <c r="N401" s="55">
        <f t="shared" si="115"/>
        <v>-0.65685574298601068</v>
      </c>
      <c r="O401" s="56">
        <f t="shared" si="116"/>
        <v>-3.2397408207314911E-3</v>
      </c>
      <c r="P401" s="54"/>
      <c r="Q401" s="42">
        <f t="shared" si="117"/>
        <v>806.51175529389604</v>
      </c>
      <c r="R401" s="42">
        <f t="shared" si="118"/>
        <v>804.32857160241178</v>
      </c>
      <c r="S401" s="42">
        <f t="shared" si="119"/>
        <v>849.81399469583494</v>
      </c>
      <c r="T401" s="42">
        <f t="shared" si="120"/>
        <v>847.06081760719007</v>
      </c>
      <c r="AB401" t="s">
        <v>43</v>
      </c>
      <c r="AC401" s="2">
        <v>192.41838108977299</v>
      </c>
      <c r="AD401" s="2">
        <v>192.65900566219602</v>
      </c>
      <c r="AE401" s="2">
        <v>0.24062457242303026</v>
      </c>
      <c r="AF401" s="1">
        <v>1.2505279956116387E-3</v>
      </c>
      <c r="AG401" s="2">
        <v>204.53771066852701</v>
      </c>
      <c r="AH401" s="2">
        <v>204.53771066852701</v>
      </c>
      <c r="AI401" s="2">
        <v>0</v>
      </c>
      <c r="AJ401" s="1">
        <v>0</v>
      </c>
      <c r="AM401" t="s">
        <v>43</v>
      </c>
      <c r="AN401" s="2">
        <v>192.41838108977299</v>
      </c>
      <c r="AO401" s="2">
        <v>191.635158215373</v>
      </c>
      <c r="AP401" s="2">
        <v>-0.78322287439999627</v>
      </c>
      <c r="AQ401" s="1">
        <v>-4.0704160900022482E-3</v>
      </c>
      <c r="AR401" s="2">
        <v>192.27893939397401</v>
      </c>
      <c r="AS401" s="2">
        <v>-0.13944169579897903</v>
      </c>
      <c r="AT401" s="1">
        <v>-7.2467970580171524E-4</v>
      </c>
      <c r="AU401" s="2">
        <v>192.53070505217499</v>
      </c>
      <c r="AV401" s="2">
        <v>0.1123239624020016</v>
      </c>
      <c r="AW401" s="1">
        <v>5.8374860949275285E-4</v>
      </c>
      <c r="AX401" s="2">
        <v>191.89059192168702</v>
      </c>
      <c r="AY401" s="2">
        <v>-0.52778916808597387</v>
      </c>
      <c r="AZ401" s="1">
        <v>-2.7429248967630244E-3</v>
      </c>
      <c r="BA401" s="2">
        <v>192.12669981020798</v>
      </c>
      <c r="BB401" s="2">
        <v>-0.29168127956501166</v>
      </c>
      <c r="BC401" s="1">
        <v>-1.5158701466723569E-3</v>
      </c>
      <c r="BD401" s="2">
        <v>190.354984595833</v>
      </c>
      <c r="BE401" s="2">
        <v>-2.0633964939399903</v>
      </c>
      <c r="BF401" s="1">
        <v>-1.0723489524513307E-2</v>
      </c>
      <c r="BG401" s="1"/>
      <c r="BH401" t="s">
        <v>43</v>
      </c>
      <c r="BI401" s="2">
        <v>204.53771066852701</v>
      </c>
      <c r="BJ401" s="2">
        <v>204.318758754198</v>
      </c>
      <c r="BK401" s="2">
        <v>-0.21895191432901129</v>
      </c>
      <c r="BL401" s="1">
        <v>-1.0704721081182134E-3</v>
      </c>
      <c r="BM401" s="2">
        <v>204.53771066852701</v>
      </c>
      <c r="BN401" s="2">
        <v>0</v>
      </c>
      <c r="BO401" s="1">
        <v>0</v>
      </c>
      <c r="BP401" s="2">
        <v>204.53771066852701</v>
      </c>
      <c r="BQ401" s="2">
        <v>0</v>
      </c>
      <c r="BR401" s="1">
        <v>0</v>
      </c>
      <c r="BS401" s="2">
        <v>204.318758754198</v>
      </c>
      <c r="BT401" s="2">
        <v>-0.21895191432901129</v>
      </c>
      <c r="BU401" s="1">
        <v>-1.0704721081182134E-3</v>
      </c>
      <c r="BV401" s="2">
        <v>204.53771066852701</v>
      </c>
      <c r="BW401" s="2">
        <v>0</v>
      </c>
      <c r="BX401" s="1">
        <v>0</v>
      </c>
      <c r="BY401" s="2">
        <v>203.880854925541</v>
      </c>
      <c r="BZ401" s="2">
        <v>-0.65685574298601068</v>
      </c>
      <c r="CA401" s="1">
        <v>-3.2114163243496378E-3</v>
      </c>
      <c r="CC401" t="s">
        <v>43</v>
      </c>
      <c r="CE401" s="23">
        <v>192.41838108977299</v>
      </c>
      <c r="CF401" s="23">
        <v>193.34301311633502</v>
      </c>
      <c r="CG401" s="23">
        <v>0.9246320265620227</v>
      </c>
      <c r="CH401" s="24">
        <v>4.8053206836338293E-3</v>
      </c>
      <c r="CI401" s="2">
        <v>204.53771066852701</v>
      </c>
      <c r="CJ401" s="2">
        <v>204.318758754198</v>
      </c>
      <c r="CK401" s="2">
        <v>-0.21895191432901129</v>
      </c>
      <c r="CL401" s="1">
        <v>-1.0704721081182134E-3</v>
      </c>
      <c r="CN401" s="25" t="s">
        <v>43</v>
      </c>
      <c r="CO401" s="27">
        <v>0</v>
      </c>
      <c r="CP401" s="27">
        <v>1.788238</v>
      </c>
      <c r="CQ401" s="28">
        <f t="shared" si="121"/>
        <v>-1.788238</v>
      </c>
      <c r="CR401" s="27">
        <f t="shared" si="122"/>
        <v>-1.788238</v>
      </c>
      <c r="CU401" s="30">
        <v>79</v>
      </c>
      <c r="CV401" s="30"/>
      <c r="CW401" s="15" t="s">
        <v>43</v>
      </c>
      <c r="CX401" s="33" t="s">
        <v>961</v>
      </c>
      <c r="CY401" s="34" t="s">
        <v>43</v>
      </c>
      <c r="CZ401" s="34" t="s">
        <v>962</v>
      </c>
      <c r="DA401" s="32"/>
      <c r="DB401" s="32"/>
      <c r="DC401" t="s">
        <v>43</v>
      </c>
      <c r="DD401">
        <v>238581</v>
      </c>
      <c r="DE401" t="s">
        <v>963</v>
      </c>
      <c r="DF401" s="30">
        <v>472</v>
      </c>
      <c r="DG401" s="39" t="s">
        <v>43</v>
      </c>
      <c r="DK401" s="30">
        <v>125</v>
      </c>
      <c r="DL401" s="30"/>
      <c r="DM401" s="32"/>
      <c r="DN401" s="32" t="s">
        <v>43</v>
      </c>
      <c r="DO401" s="41">
        <v>239175</v>
      </c>
    </row>
    <row r="402" spans="1:119" ht="15.75" x14ac:dyDescent="0.25">
      <c r="A402" t="s">
        <v>697</v>
      </c>
      <c r="B402" t="s">
        <v>44</v>
      </c>
      <c r="C402" s="52">
        <v>100.71930893826101</v>
      </c>
      <c r="D402" s="52">
        <v>99.529783618421007</v>
      </c>
      <c r="E402" s="52">
        <v>-1.1895253198400013</v>
      </c>
      <c r="F402" s="53">
        <v>-1.1810300650187715E-2</v>
      </c>
      <c r="G402" s="45">
        <v>96.148277229995003</v>
      </c>
      <c r="H402" s="45">
        <v>95.510634532000012</v>
      </c>
      <c r="I402" s="45">
        <v>-0.63764269799499118</v>
      </c>
      <c r="J402" s="46">
        <v>-6.6318681557829126E-3</v>
      </c>
      <c r="K402" s="47">
        <v>3</v>
      </c>
      <c r="L402" s="55">
        <f t="shared" si="113"/>
        <v>93.659682229994999</v>
      </c>
      <c r="M402" s="55">
        <f t="shared" si="114"/>
        <v>93.022039532000008</v>
      </c>
      <c r="N402" s="55">
        <f t="shared" si="115"/>
        <v>-0.63764269799499118</v>
      </c>
      <c r="O402" s="56">
        <f t="shared" si="116"/>
        <v>-6.808080945963137E-3</v>
      </c>
      <c r="P402" s="54"/>
      <c r="Q402" s="42">
        <f t="shared" si="117"/>
        <v>363.72447803901258</v>
      </c>
      <c r="R402" s="42">
        <f t="shared" si="118"/>
        <v>359.4287825995392</v>
      </c>
      <c r="S402" s="42">
        <f t="shared" si="119"/>
        <v>338.23026976174657</v>
      </c>
      <c r="T402" s="42">
        <f t="shared" si="120"/>
        <v>335.92757070683365</v>
      </c>
      <c r="AB402" t="s">
        <v>44</v>
      </c>
      <c r="AC402" s="2">
        <v>100.71930893826101</v>
      </c>
      <c r="AD402" s="2">
        <v>100.780608414852</v>
      </c>
      <c r="AE402" s="2">
        <v>6.1299476590988888E-2</v>
      </c>
      <c r="AF402" s="1">
        <v>6.0861692993311031E-4</v>
      </c>
      <c r="AG402" s="2">
        <v>96.148277229995003</v>
      </c>
      <c r="AH402" s="2">
        <v>96.150027833431011</v>
      </c>
      <c r="AI402" s="2">
        <v>1.7506034360081912E-3</v>
      </c>
      <c r="AJ402" s="1">
        <v>1.8207330244936124E-5</v>
      </c>
      <c r="AM402" t="s">
        <v>44</v>
      </c>
      <c r="AN402" s="2">
        <v>100.71930893826101</v>
      </c>
      <c r="AO402" s="2">
        <v>99.522196174027002</v>
      </c>
      <c r="AP402" s="2">
        <v>-1.1971127642340065</v>
      </c>
      <c r="AQ402" s="1">
        <v>-1.1885633220218116E-2</v>
      </c>
      <c r="AR402" s="2">
        <v>100.57594326490401</v>
      </c>
      <c r="AS402" s="2">
        <v>-0.14336567335699613</v>
      </c>
      <c r="AT402" s="1">
        <v>-1.4234179609480494E-3</v>
      </c>
      <c r="AU402" s="2">
        <v>100.70049615651301</v>
      </c>
      <c r="AV402" s="2">
        <v>-1.881278174799661E-2</v>
      </c>
      <c r="AW402" s="1">
        <v>-1.8678426159107666E-4</v>
      </c>
      <c r="AX402" s="2">
        <v>99.999104237575992</v>
      </c>
      <c r="AY402" s="2">
        <v>-0.72020470068501652</v>
      </c>
      <c r="AZ402" s="1">
        <v>-7.1506120154824345E-3</v>
      </c>
      <c r="BA402" s="2">
        <v>100.496864865448</v>
      </c>
      <c r="BB402" s="2">
        <v>-0.22244407281300482</v>
      </c>
      <c r="BC402" s="1">
        <v>-2.2085543989321726E-3</v>
      </c>
      <c r="BD402" s="2">
        <v>98.177380441945004</v>
      </c>
      <c r="BE402" s="2">
        <v>-2.5419284963160038</v>
      </c>
      <c r="BF402" s="1">
        <v>-2.523774758893706E-2</v>
      </c>
      <c r="BG402" s="1"/>
      <c r="BH402" t="s">
        <v>44</v>
      </c>
      <c r="BI402" s="2">
        <v>96.148277229995003</v>
      </c>
      <c r="BJ402" s="2">
        <v>95.726342138248</v>
      </c>
      <c r="BK402" s="2">
        <v>-0.42193509174700239</v>
      </c>
      <c r="BL402" s="1">
        <v>-4.3883791150796918E-3</v>
      </c>
      <c r="BM402" s="2">
        <v>96.088360599455996</v>
      </c>
      <c r="BN402" s="2">
        <v>-5.9916630539007087E-2</v>
      </c>
      <c r="BO402" s="1">
        <v>-6.2316904956790146E-4</v>
      </c>
      <c r="BP402" s="2">
        <v>96.142958775236991</v>
      </c>
      <c r="BQ402" s="2">
        <v>-5.3184547580116259E-3</v>
      </c>
      <c r="BR402" s="1">
        <v>-5.5315133159270463E-5</v>
      </c>
      <c r="BS402" s="2">
        <v>95.818540728480997</v>
      </c>
      <c r="BT402" s="2">
        <v>-0.32973650151400591</v>
      </c>
      <c r="BU402" s="1">
        <v>-3.4294582390202132E-3</v>
      </c>
      <c r="BV402" s="2">
        <v>96.053839034700999</v>
      </c>
      <c r="BW402" s="2">
        <v>-9.4438195294003435E-2</v>
      </c>
      <c r="BX402" s="1">
        <v>-9.822141177641601E-4</v>
      </c>
      <c r="BY402" s="2">
        <v>95.193468254980004</v>
      </c>
      <c r="BZ402" s="2">
        <v>-0.9548089750149984</v>
      </c>
      <c r="CA402" s="1">
        <v>-9.9305884881432938E-3</v>
      </c>
      <c r="CC402" t="s">
        <v>44</v>
      </c>
      <c r="CE402" s="23">
        <v>100.71930893826101</v>
      </c>
      <c r="CF402" s="23">
        <v>101.15268235216401</v>
      </c>
      <c r="CG402" s="23">
        <v>0.43337341390299855</v>
      </c>
      <c r="CH402" s="24">
        <v>4.30278383034427E-3</v>
      </c>
      <c r="CI402" s="2">
        <v>96.148277229995003</v>
      </c>
      <c r="CJ402" s="2">
        <v>96.193746390683998</v>
      </c>
      <c r="CK402" s="2">
        <v>4.5469160688995203E-2</v>
      </c>
      <c r="CL402" s="1">
        <v>4.7290666040982756E-4</v>
      </c>
      <c r="CN402" s="25" t="s">
        <v>44</v>
      </c>
      <c r="CO402" s="27">
        <v>0</v>
      </c>
      <c r="CP402" s="27">
        <v>2.4885950000000001</v>
      </c>
      <c r="CQ402" s="28">
        <f t="shared" si="121"/>
        <v>-2.4885950000000001</v>
      </c>
      <c r="CR402" s="27">
        <f t="shared" si="122"/>
        <v>-2.4885950000000001</v>
      </c>
      <c r="CU402" s="30">
        <v>80</v>
      </c>
      <c r="CV402" s="30"/>
      <c r="CW402" s="15" t="s">
        <v>44</v>
      </c>
      <c r="CX402" s="33" t="s">
        <v>961</v>
      </c>
      <c r="CY402" s="34" t="s">
        <v>44</v>
      </c>
      <c r="CZ402" s="34" t="s">
        <v>962</v>
      </c>
      <c r="DA402" s="32"/>
      <c r="DB402" s="32"/>
      <c r="DC402" t="s">
        <v>44</v>
      </c>
      <c r="DD402">
        <v>276911</v>
      </c>
      <c r="DE402" t="s">
        <v>963</v>
      </c>
      <c r="DF402" s="30">
        <v>473</v>
      </c>
      <c r="DG402" s="39" t="s">
        <v>44</v>
      </c>
      <c r="DK402" s="30">
        <v>126</v>
      </c>
      <c r="DL402" s="30"/>
      <c r="DM402" s="32"/>
      <c r="DN402" s="32" t="s">
        <v>44</v>
      </c>
      <c r="DO402" s="41">
        <v>273676</v>
      </c>
    </row>
    <row r="403" spans="1:119" ht="15.75" x14ac:dyDescent="0.25">
      <c r="A403" t="s">
        <v>698</v>
      </c>
      <c r="B403" t="s">
        <v>45</v>
      </c>
      <c r="C403" s="52">
        <v>16.273676295770002</v>
      </c>
      <c r="D403" s="52">
        <v>12.842476260986</v>
      </c>
      <c r="E403" s="52">
        <v>-3.4312000347840019</v>
      </c>
      <c r="F403" s="53">
        <v>-0.21084357169350049</v>
      </c>
      <c r="G403" s="45">
        <v>30.111327614911001</v>
      </c>
      <c r="H403" s="45">
        <v>30.020130576021</v>
      </c>
      <c r="I403" s="45">
        <v>-9.1197038890001636E-2</v>
      </c>
      <c r="J403" s="46">
        <v>-3.0286621718014603E-3</v>
      </c>
      <c r="K403" s="47">
        <v>4</v>
      </c>
      <c r="L403" s="55">
        <f t="shared" si="113"/>
        <v>27.237515614911</v>
      </c>
      <c r="M403" s="55">
        <f t="shared" si="114"/>
        <v>27.146318576020999</v>
      </c>
      <c r="N403" s="55">
        <f t="shared" si="115"/>
        <v>-9.1197038890001636E-2</v>
      </c>
      <c r="O403" s="56">
        <f t="shared" si="116"/>
        <v>-3.3482142857433153E-3</v>
      </c>
      <c r="P403" s="54"/>
      <c r="Q403" s="42">
        <f t="shared" si="117"/>
        <v>82.370417609064276</v>
      </c>
      <c r="R403" s="42">
        <f t="shared" si="118"/>
        <v>65.003144558483953</v>
      </c>
      <c r="S403" s="42">
        <f t="shared" si="119"/>
        <v>137.86470217653252</v>
      </c>
      <c r="T403" s="42">
        <f t="shared" si="120"/>
        <v>137.40310161120533</v>
      </c>
      <c r="AB403" t="s">
        <v>45</v>
      </c>
      <c r="AC403" s="2">
        <v>16.273676295770002</v>
      </c>
      <c r="AD403" s="2">
        <v>17.008537433471002</v>
      </c>
      <c r="AE403" s="2">
        <v>0.73486113770099948</v>
      </c>
      <c r="AF403" s="1">
        <v>4.5156430811642181E-2</v>
      </c>
      <c r="AG403" s="2">
        <v>30.111327614911001</v>
      </c>
      <c r="AH403" s="2">
        <v>30.111327614911001</v>
      </c>
      <c r="AI403" s="2">
        <v>0</v>
      </c>
      <c r="AJ403" s="1">
        <v>0</v>
      </c>
      <c r="AM403" t="s">
        <v>45</v>
      </c>
      <c r="AN403" s="2">
        <v>16.273676295770002</v>
      </c>
      <c r="AO403" s="2">
        <v>15.267361714648999</v>
      </c>
      <c r="AP403" s="2">
        <v>-1.0063145811210035</v>
      </c>
      <c r="AQ403" s="1">
        <v>-6.1836954528988242E-2</v>
      </c>
      <c r="AR403" s="2">
        <v>16.173984900097</v>
      </c>
      <c r="AS403" s="2">
        <v>-9.9691395673001892E-2</v>
      </c>
      <c r="AT403" s="1">
        <v>-6.1259296216254816E-3</v>
      </c>
      <c r="AU403" s="2">
        <v>16.198241321916999</v>
      </c>
      <c r="AV403" s="2">
        <v>-7.5434973853003129E-2</v>
      </c>
      <c r="AW403" s="1">
        <v>-4.635398448512267E-3</v>
      </c>
      <c r="AX403" s="2">
        <v>15.749607945840999</v>
      </c>
      <c r="AY403" s="2">
        <v>-0.52406834992900286</v>
      </c>
      <c r="AZ403" s="1">
        <v>-3.2203439493584084E-2</v>
      </c>
      <c r="BA403" s="2">
        <v>16.16464370588</v>
      </c>
      <c r="BB403" s="2">
        <v>-0.10903258989000264</v>
      </c>
      <c r="BC403" s="1">
        <v>-6.6999360137416121E-3</v>
      </c>
      <c r="BD403" s="2">
        <v>14.359922464106999</v>
      </c>
      <c r="BE403" s="2">
        <v>-1.9137538316630032</v>
      </c>
      <c r="BF403" s="1">
        <v>-0.11759812576341112</v>
      </c>
      <c r="BG403" s="1"/>
      <c r="BH403" t="s">
        <v>45</v>
      </c>
      <c r="BI403" s="2">
        <v>30.111327614911001</v>
      </c>
      <c r="BJ403" s="2">
        <v>30.080928601946997</v>
      </c>
      <c r="BK403" s="2">
        <v>-3.0399012964004157E-2</v>
      </c>
      <c r="BL403" s="1">
        <v>-1.0095540572894134E-3</v>
      </c>
      <c r="BM403" s="2">
        <v>30.111327614911001</v>
      </c>
      <c r="BN403" s="2">
        <v>0</v>
      </c>
      <c r="BO403" s="1">
        <v>0</v>
      </c>
      <c r="BP403" s="2">
        <v>30.111327614911001</v>
      </c>
      <c r="BQ403" s="2">
        <v>0</v>
      </c>
      <c r="BR403" s="1">
        <v>0</v>
      </c>
      <c r="BS403" s="2">
        <v>30.080928601946997</v>
      </c>
      <c r="BT403" s="2">
        <v>-3.0399012964004157E-2</v>
      </c>
      <c r="BU403" s="1">
        <v>-1.0095540572894134E-3</v>
      </c>
      <c r="BV403" s="2">
        <v>30.111327614911001</v>
      </c>
      <c r="BW403" s="2">
        <v>0</v>
      </c>
      <c r="BX403" s="1">
        <v>0</v>
      </c>
      <c r="BY403" s="2">
        <v>30.020130576021</v>
      </c>
      <c r="BZ403" s="2">
        <v>-9.1197038890001636E-2</v>
      </c>
      <c r="CA403" s="1">
        <v>-3.0286621718014603E-3</v>
      </c>
      <c r="CC403" t="s">
        <v>45</v>
      </c>
      <c r="CE403" s="23">
        <v>16.273676295770002</v>
      </c>
      <c r="CF403" s="23">
        <v>13.229539504755</v>
      </c>
      <c r="CG403" s="23">
        <v>-3.0441367910150028</v>
      </c>
      <c r="CH403" s="24">
        <v>-0.18705894941552093</v>
      </c>
      <c r="CI403" s="2">
        <v>30.111327614911001</v>
      </c>
      <c r="CJ403" s="2">
        <v>30.080928601946997</v>
      </c>
      <c r="CK403" s="2">
        <v>-3.0399012964004157E-2</v>
      </c>
      <c r="CL403" s="1">
        <v>-1.0095540572894134E-3</v>
      </c>
      <c r="CN403" s="25" t="s">
        <v>45</v>
      </c>
      <c r="CO403" s="27">
        <v>0</v>
      </c>
      <c r="CP403" s="27">
        <v>2.873812</v>
      </c>
      <c r="CQ403" s="28">
        <f t="shared" si="121"/>
        <v>-2.873812</v>
      </c>
      <c r="CR403" s="27">
        <f t="shared" si="122"/>
        <v>-2.873812</v>
      </c>
      <c r="CU403" s="30">
        <v>81</v>
      </c>
      <c r="CV403" s="30"/>
      <c r="CW403" s="15" t="s">
        <v>45</v>
      </c>
      <c r="CX403" s="33" t="s">
        <v>961</v>
      </c>
      <c r="CY403" s="34" t="s">
        <v>45</v>
      </c>
      <c r="CZ403" s="34" t="s">
        <v>962</v>
      </c>
      <c r="DA403" s="32"/>
      <c r="DB403" s="32"/>
      <c r="DC403" t="s">
        <v>45</v>
      </c>
      <c r="DD403">
        <v>197567</v>
      </c>
      <c r="DE403" t="s">
        <v>963</v>
      </c>
      <c r="DF403" s="30">
        <v>474</v>
      </c>
      <c r="DG403" s="39" t="s">
        <v>45</v>
      </c>
      <c r="DK403" s="30">
        <v>127</v>
      </c>
      <c r="DL403" s="30"/>
      <c r="DM403" s="32"/>
      <c r="DN403" s="32" t="s">
        <v>45</v>
      </c>
      <c r="DO403" s="41">
        <v>195014</v>
      </c>
    </row>
    <row r="404" spans="1:119" ht="15.75" x14ac:dyDescent="0.25">
      <c r="A404" t="s">
        <v>699</v>
      </c>
      <c r="B404" t="s">
        <v>46</v>
      </c>
      <c r="C404" s="52">
        <v>48.551017010934004</v>
      </c>
      <c r="D404" s="52">
        <v>46.459516449576</v>
      </c>
      <c r="E404" s="52">
        <v>-2.0915005613580036</v>
      </c>
      <c r="F404" s="53">
        <v>-4.3078408859838796E-2</v>
      </c>
      <c r="G404" s="45">
        <v>51.712208546085996</v>
      </c>
      <c r="H404" s="45">
        <v>51.547959597258</v>
      </c>
      <c r="I404" s="45">
        <v>-0.16424894882799634</v>
      </c>
      <c r="J404" s="46">
        <v>-3.1762122223346436E-3</v>
      </c>
      <c r="K404" s="47">
        <v>3</v>
      </c>
      <c r="L404" s="55">
        <f t="shared" si="113"/>
        <v>49.603182546085996</v>
      </c>
      <c r="M404" s="55">
        <f t="shared" si="114"/>
        <v>49.438933597258</v>
      </c>
      <c r="N404" s="55">
        <f t="shared" si="115"/>
        <v>-0.16424894882799634</v>
      </c>
      <c r="O404" s="56">
        <f t="shared" si="116"/>
        <v>-3.3112582781436193E-3</v>
      </c>
      <c r="P404" s="54"/>
      <c r="Q404" s="42">
        <f t="shared" si="117"/>
        <v>247.00982936549059</v>
      </c>
      <c r="R404" s="42">
        <f t="shared" si="118"/>
        <v>236.36903894368498</v>
      </c>
      <c r="S404" s="42">
        <f t="shared" si="119"/>
        <v>252.36286304640433</v>
      </c>
      <c r="T404" s="42">
        <f t="shared" si="120"/>
        <v>251.52722442704589</v>
      </c>
      <c r="AB404" t="s">
        <v>46</v>
      </c>
      <c r="AC404" s="2">
        <v>48.551017010934004</v>
      </c>
      <c r="AD404" s="2">
        <v>48.422932184724004</v>
      </c>
      <c r="AE404" s="2">
        <v>-0.12808482620999939</v>
      </c>
      <c r="AF404" s="1">
        <v>-2.6381491901838815E-3</v>
      </c>
      <c r="AG404" s="2">
        <v>51.712208546085996</v>
      </c>
      <c r="AH404" s="2">
        <v>51.712208546085996</v>
      </c>
      <c r="AI404" s="2">
        <v>0</v>
      </c>
      <c r="AJ404" s="1">
        <v>0</v>
      </c>
      <c r="AM404" t="s">
        <v>46</v>
      </c>
      <c r="AN404" s="2">
        <v>48.551017010934004</v>
      </c>
      <c r="AO404" s="2">
        <v>47.584838007032999</v>
      </c>
      <c r="AP404" s="2">
        <v>-0.96617900390100431</v>
      </c>
      <c r="AQ404" s="1">
        <v>-1.990028352410032E-2</v>
      </c>
      <c r="AR404" s="2">
        <v>48.450574595101997</v>
      </c>
      <c r="AS404" s="2">
        <v>-0.1004424158320063</v>
      </c>
      <c r="AT404" s="1">
        <v>-2.0688014796762348E-3</v>
      </c>
      <c r="AU404" s="2">
        <v>48.510511159881005</v>
      </c>
      <c r="AV404" s="2">
        <v>-4.050585105299831E-2</v>
      </c>
      <c r="AW404" s="1">
        <v>-8.3429459456793933E-4</v>
      </c>
      <c r="AX404" s="2">
        <v>48.033329309152997</v>
      </c>
      <c r="AY404" s="2">
        <v>-0.51768770178100709</v>
      </c>
      <c r="AZ404" s="1">
        <v>-1.0662757108968912E-2</v>
      </c>
      <c r="BA404" s="2">
        <v>48.415742804003997</v>
      </c>
      <c r="BB404" s="2">
        <v>-0.13527420693000636</v>
      </c>
      <c r="BC404" s="1">
        <v>-2.7862280804445711E-3</v>
      </c>
      <c r="BD404" s="2">
        <v>46.658401149957001</v>
      </c>
      <c r="BE404" s="2">
        <v>-1.8926158609770027</v>
      </c>
      <c r="BF404" s="1">
        <v>-3.8982002386289322E-2</v>
      </c>
      <c r="BG404" s="1"/>
      <c r="BH404" t="s">
        <v>46</v>
      </c>
      <c r="BI404" s="2">
        <v>51.712208546085996</v>
      </c>
      <c r="BJ404" s="2">
        <v>51.657458896476001</v>
      </c>
      <c r="BK404" s="2">
        <v>-5.4749649609995288E-2</v>
      </c>
      <c r="BL404" s="1">
        <v>-1.0587374074577055E-3</v>
      </c>
      <c r="BM404" s="2">
        <v>51.712208546085996</v>
      </c>
      <c r="BN404" s="2">
        <v>0</v>
      </c>
      <c r="BO404" s="1">
        <v>0</v>
      </c>
      <c r="BP404" s="2">
        <v>51.712208546085996</v>
      </c>
      <c r="BQ404" s="2">
        <v>0</v>
      </c>
      <c r="BR404" s="1">
        <v>0</v>
      </c>
      <c r="BS404" s="2">
        <v>51.657458896476001</v>
      </c>
      <c r="BT404" s="2">
        <v>-5.4749649609995288E-2</v>
      </c>
      <c r="BU404" s="1">
        <v>-1.0587374074577055E-3</v>
      </c>
      <c r="BV404" s="2">
        <v>51.712208546085996</v>
      </c>
      <c r="BW404" s="2">
        <v>0</v>
      </c>
      <c r="BX404" s="1">
        <v>0</v>
      </c>
      <c r="BY404" s="2">
        <v>51.547959597258</v>
      </c>
      <c r="BZ404" s="2">
        <v>-0.16424894882799634</v>
      </c>
      <c r="CA404" s="1">
        <v>-3.1762122223346436E-3</v>
      </c>
      <c r="CC404" t="s">
        <v>46</v>
      </c>
      <c r="CE404" s="23">
        <v>48.551017010934004</v>
      </c>
      <c r="CF404" s="23">
        <v>47.737655723619</v>
      </c>
      <c r="CG404" s="23">
        <v>-0.81336128731500423</v>
      </c>
      <c r="CH404" s="24">
        <v>-1.6752713689433735E-2</v>
      </c>
      <c r="CI404" s="2">
        <v>51.712208546085996</v>
      </c>
      <c r="CJ404" s="2">
        <v>51.657458896476001</v>
      </c>
      <c r="CK404" s="2">
        <v>-5.4749649609995288E-2</v>
      </c>
      <c r="CL404" s="1">
        <v>-1.0587374074577055E-3</v>
      </c>
      <c r="CN404" s="25" t="s">
        <v>46</v>
      </c>
      <c r="CO404" s="27">
        <v>0</v>
      </c>
      <c r="CP404" s="27">
        <v>2.1090260000000001</v>
      </c>
      <c r="CQ404" s="28">
        <f t="shared" si="121"/>
        <v>-2.1090260000000001</v>
      </c>
      <c r="CR404" s="27">
        <f t="shared" si="122"/>
        <v>-2.1090260000000001</v>
      </c>
      <c r="CU404" s="30">
        <v>82</v>
      </c>
      <c r="CV404" s="30"/>
      <c r="CW404" s="15" t="s">
        <v>46</v>
      </c>
      <c r="CX404" s="33" t="s">
        <v>961</v>
      </c>
      <c r="CY404" s="34" t="s">
        <v>46</v>
      </c>
      <c r="CZ404" s="34" t="s">
        <v>962</v>
      </c>
      <c r="DA404" s="32"/>
      <c r="DB404" s="32"/>
      <c r="DC404" t="s">
        <v>46</v>
      </c>
      <c r="DD404">
        <v>196555</v>
      </c>
      <c r="DE404" t="s">
        <v>963</v>
      </c>
      <c r="DF404" s="30">
        <v>475</v>
      </c>
      <c r="DG404" s="39" t="s">
        <v>46</v>
      </c>
      <c r="DK404" s="30">
        <v>128</v>
      </c>
      <c r="DL404" s="30"/>
      <c r="DM404" s="32"/>
      <c r="DN404" s="32" t="s">
        <v>46</v>
      </c>
      <c r="DO404" s="41">
        <v>194671</v>
      </c>
    </row>
    <row r="405" spans="1:119" ht="15.75" x14ac:dyDescent="0.25">
      <c r="A405" t="s">
        <v>700</v>
      </c>
      <c r="B405" t="s">
        <v>47</v>
      </c>
      <c r="C405" s="52">
        <v>116.296496906261</v>
      </c>
      <c r="D405" s="52">
        <v>115.09773766538601</v>
      </c>
      <c r="E405" s="52">
        <v>-1.1987592408749919</v>
      </c>
      <c r="F405" s="53">
        <v>-1.0307784608862581E-2</v>
      </c>
      <c r="G405" s="45">
        <v>118.23579087188099</v>
      </c>
      <c r="H405" s="45">
        <v>117.763116253039</v>
      </c>
      <c r="I405" s="45">
        <v>-0.47267461884199236</v>
      </c>
      <c r="J405" s="46">
        <v>-3.9977287364210837E-3</v>
      </c>
      <c r="K405" s="47">
        <v>1</v>
      </c>
      <c r="L405" s="55">
        <f t="shared" si="113"/>
        <v>116.05021587188099</v>
      </c>
      <c r="M405" s="55">
        <f t="shared" si="114"/>
        <v>115.577541253039</v>
      </c>
      <c r="N405" s="55">
        <f t="shared" si="115"/>
        <v>-0.47267461884199236</v>
      </c>
      <c r="O405" s="56">
        <f t="shared" si="116"/>
        <v>-4.0730180059623793E-3</v>
      </c>
      <c r="P405" s="54"/>
      <c r="Q405" s="42">
        <f t="shared" si="117"/>
        <v>518.82409819258635</v>
      </c>
      <c r="R405" s="42">
        <f t="shared" si="118"/>
        <v>513.47617113852982</v>
      </c>
      <c r="S405" s="42">
        <f t="shared" si="119"/>
        <v>517.72538465466153</v>
      </c>
      <c r="T405" s="42">
        <f t="shared" si="120"/>
        <v>515.6166798408193</v>
      </c>
      <c r="AB405" t="s">
        <v>47</v>
      </c>
      <c r="AC405" s="2">
        <v>116.296496906261</v>
      </c>
      <c r="AD405" s="2">
        <v>116.533921599202</v>
      </c>
      <c r="AE405" s="2">
        <v>0.23742469294100488</v>
      </c>
      <c r="AF405" s="1">
        <v>2.0415463858071098E-3</v>
      </c>
      <c r="AG405" s="2">
        <v>118.23579087188099</v>
      </c>
      <c r="AH405" s="2">
        <v>118.30197411776599</v>
      </c>
      <c r="AI405" s="2">
        <v>6.6183245885000019E-2</v>
      </c>
      <c r="AJ405" s="1">
        <v>5.5975644427934228E-4</v>
      </c>
      <c r="AM405" t="s">
        <v>47</v>
      </c>
      <c r="AN405" s="2">
        <v>116.296496906261</v>
      </c>
      <c r="AO405" s="2">
        <v>115.317431018569</v>
      </c>
      <c r="AP405" s="2">
        <v>-0.97906588769200198</v>
      </c>
      <c r="AQ405" s="1">
        <v>-8.4187048942769363E-3</v>
      </c>
      <c r="AR405" s="2">
        <v>116.167433805185</v>
      </c>
      <c r="AS405" s="2">
        <v>-0.1290631010759995</v>
      </c>
      <c r="AT405" s="1">
        <v>-1.1097763433066158E-3</v>
      </c>
      <c r="AU405" s="2">
        <v>116.32165246046699</v>
      </c>
      <c r="AV405" s="2">
        <v>2.515555420599469E-2</v>
      </c>
      <c r="AW405" s="1">
        <v>2.1630534775497957E-4</v>
      </c>
      <c r="AX405" s="2">
        <v>115.74002400067999</v>
      </c>
      <c r="AY405" s="2">
        <v>-0.55647290558100337</v>
      </c>
      <c r="AZ405" s="1">
        <v>-4.7849498513230348E-3</v>
      </c>
      <c r="BA405" s="2">
        <v>116.080630814796</v>
      </c>
      <c r="BB405" s="2">
        <v>-0.2158660914650028</v>
      </c>
      <c r="BC405" s="1">
        <v>-1.8561701960721855E-3</v>
      </c>
      <c r="BD405" s="2">
        <v>114.167623191809</v>
      </c>
      <c r="BE405" s="2">
        <v>-2.1288737144519985</v>
      </c>
      <c r="BF405" s="1">
        <v>-1.8305570426321131E-2</v>
      </c>
      <c r="BG405" s="1"/>
      <c r="BH405" t="s">
        <v>47</v>
      </c>
      <c r="BI405" s="2">
        <v>118.23579087188099</v>
      </c>
      <c r="BJ405" s="2">
        <v>118.013555128993</v>
      </c>
      <c r="BK405" s="2">
        <v>-0.22223574288798886</v>
      </c>
      <c r="BL405" s="1">
        <v>-1.8795978886697775E-3</v>
      </c>
      <c r="BM405" s="2">
        <v>118.19888884065699</v>
      </c>
      <c r="BN405" s="2">
        <v>-3.6902031224002485E-2</v>
      </c>
      <c r="BO405" s="1">
        <v>-3.1210542046434251E-4</v>
      </c>
      <c r="BP405" s="2">
        <v>118.24289979379401</v>
      </c>
      <c r="BQ405" s="2">
        <v>7.1089219130158199E-3</v>
      </c>
      <c r="BR405" s="1">
        <v>6.0124957600351061E-5</v>
      </c>
      <c r="BS405" s="2">
        <v>118.013555128993</v>
      </c>
      <c r="BT405" s="2">
        <v>-0.22223574288798886</v>
      </c>
      <c r="BU405" s="1">
        <v>-1.8795978886697775E-3</v>
      </c>
      <c r="BV405" s="2">
        <v>118.17436847354101</v>
      </c>
      <c r="BW405" s="2">
        <v>-6.1422398339985307E-2</v>
      </c>
      <c r="BX405" s="1">
        <v>-5.1949073869300667E-4</v>
      </c>
      <c r="BY405" s="2">
        <v>117.763116253039</v>
      </c>
      <c r="BZ405" s="2">
        <v>-0.47267461884199236</v>
      </c>
      <c r="CA405" s="1">
        <v>-3.9977287364210837E-3</v>
      </c>
      <c r="CC405" t="s">
        <v>47</v>
      </c>
      <c r="CE405" s="23">
        <v>116.296496906261</v>
      </c>
      <c r="CF405" s="23">
        <v>116.329217990724</v>
      </c>
      <c r="CG405" s="23">
        <v>3.2721084463005923E-2</v>
      </c>
      <c r="CH405" s="24">
        <v>2.8135915812993277E-4</v>
      </c>
      <c r="CI405" s="2">
        <v>118.23579087188099</v>
      </c>
      <c r="CJ405" s="2">
        <v>118.154962028173</v>
      </c>
      <c r="CK405" s="2">
        <v>-8.0828843707990927E-2</v>
      </c>
      <c r="CL405" s="1">
        <v>-6.8362416415496531E-4</v>
      </c>
      <c r="CN405" s="25" t="s">
        <v>47</v>
      </c>
      <c r="CO405" s="27">
        <v>0</v>
      </c>
      <c r="CP405" s="27">
        <v>2.185575</v>
      </c>
      <c r="CQ405" s="28">
        <f t="shared" si="121"/>
        <v>-2.185575</v>
      </c>
      <c r="CR405" s="27">
        <f t="shared" si="122"/>
        <v>-2.185575</v>
      </c>
      <c r="CU405" s="30">
        <v>83</v>
      </c>
      <c r="CV405" s="30"/>
      <c r="CW405" s="15" t="s">
        <v>47</v>
      </c>
      <c r="CX405" s="33" t="s">
        <v>961</v>
      </c>
      <c r="CY405" s="34" t="s">
        <v>47</v>
      </c>
      <c r="CZ405" s="34" t="s">
        <v>962</v>
      </c>
      <c r="DA405" s="32"/>
      <c r="DB405" s="32"/>
      <c r="DC405" t="s">
        <v>47</v>
      </c>
      <c r="DD405">
        <v>224154</v>
      </c>
      <c r="DE405" t="s">
        <v>963</v>
      </c>
      <c r="DF405" s="30">
        <v>476</v>
      </c>
      <c r="DG405" s="39" t="s">
        <v>47</v>
      </c>
      <c r="DK405" s="30">
        <v>129</v>
      </c>
      <c r="DL405" s="30"/>
      <c r="DM405" s="32"/>
      <c r="DN405" s="32" t="s">
        <v>47</v>
      </c>
      <c r="DO405" s="41">
        <v>223329</v>
      </c>
    </row>
    <row r="406" spans="1:119" ht="15.75" x14ac:dyDescent="0.25">
      <c r="A406" t="s">
        <v>701</v>
      </c>
      <c r="B406" t="s">
        <v>15</v>
      </c>
      <c r="C406" s="52">
        <v>105.662072098658</v>
      </c>
      <c r="D406" s="52">
        <v>104.91154776922099</v>
      </c>
      <c r="E406" s="52">
        <v>-0.75052432943701319</v>
      </c>
      <c r="F406" s="53">
        <v>-7.1030627597028313E-3</v>
      </c>
      <c r="G406" s="45">
        <v>93.409962449127008</v>
      </c>
      <c r="H406" s="45">
        <v>93.293766159401997</v>
      </c>
      <c r="I406" s="45">
        <v>-0.11619628972501062</v>
      </c>
      <c r="J406" s="46">
        <v>-1.2439389405417384E-3</v>
      </c>
      <c r="K406" s="47" t="s">
        <v>933</v>
      </c>
      <c r="L406" s="55">
        <f t="shared" si="113"/>
        <v>93.288049449127001</v>
      </c>
      <c r="M406" s="55">
        <f t="shared" si="114"/>
        <v>93.171853159401991</v>
      </c>
      <c r="N406" s="55">
        <f t="shared" si="115"/>
        <v>-0.11619628972501062</v>
      </c>
      <c r="O406" s="56">
        <f t="shared" si="116"/>
        <v>-1.2455645756467041E-3</v>
      </c>
      <c r="P406" s="54"/>
      <c r="Q406" s="42">
        <f t="shared" si="117"/>
        <v>7882.2881088144723</v>
      </c>
      <c r="R406" s="42">
        <f t="shared" si="118"/>
        <v>7826.2997216875028</v>
      </c>
      <c r="S406" s="42">
        <f t="shared" si="119"/>
        <v>6959.1980193306226</v>
      </c>
      <c r="T406" s="42">
        <f t="shared" si="120"/>
        <v>6950.5298888028337</v>
      </c>
      <c r="AB406" t="s">
        <v>15</v>
      </c>
      <c r="AC406" s="2">
        <v>105.662072098658</v>
      </c>
      <c r="AD406" s="2">
        <v>105.66378553501799</v>
      </c>
      <c r="AE406" s="2">
        <v>1.7134363599922153E-3</v>
      </c>
      <c r="AF406" s="1">
        <v>1.6216191164530242E-5</v>
      </c>
      <c r="AG406" s="2">
        <v>93.409962449127008</v>
      </c>
      <c r="AH406" s="2">
        <v>93.40998344178</v>
      </c>
      <c r="AI406" s="2">
        <v>2.0992652991935756E-5</v>
      </c>
      <c r="AJ406" s="1">
        <v>2.2473676727328511E-7</v>
      </c>
      <c r="AM406" t="s">
        <v>15</v>
      </c>
      <c r="AN406" s="2">
        <v>105.662072098658</v>
      </c>
      <c r="AO406" s="2">
        <v>106.032504280738</v>
      </c>
      <c r="AP406" s="2">
        <v>0.37043218207999473</v>
      </c>
      <c r="AQ406" s="1">
        <v>3.5058197773569833E-3</v>
      </c>
      <c r="AR406" s="2">
        <v>105.66343591400499</v>
      </c>
      <c r="AS406" s="2">
        <v>1.3638153469912595E-3</v>
      </c>
      <c r="AT406" s="1">
        <v>1.2907331078249611E-5</v>
      </c>
      <c r="AU406" s="2">
        <v>105.75690427863499</v>
      </c>
      <c r="AV406" s="2">
        <v>9.4832179976990005E-2</v>
      </c>
      <c r="AW406" s="1">
        <v>8.9750445068353393E-4</v>
      </c>
      <c r="AX406" s="2">
        <v>105.582453776161</v>
      </c>
      <c r="AY406" s="2">
        <v>-7.9618322496997962E-2</v>
      </c>
      <c r="AZ406" s="1">
        <v>-7.5351846614040785E-4</v>
      </c>
      <c r="BA406" s="2">
        <v>105.473992187644</v>
      </c>
      <c r="BB406" s="2">
        <v>-0.18807991101400034</v>
      </c>
      <c r="BC406" s="1">
        <v>-1.7800134644187914E-3</v>
      </c>
      <c r="BD406" s="2">
        <v>105.624720247604</v>
      </c>
      <c r="BE406" s="2">
        <v>-3.7351851053998075E-2</v>
      </c>
      <c r="BF406" s="1">
        <v>-3.5350292032056862E-4</v>
      </c>
      <c r="BG406" s="1"/>
      <c r="BH406" t="s">
        <v>15</v>
      </c>
      <c r="BI406" s="2">
        <v>93.409962449127008</v>
      </c>
      <c r="BJ406" s="2">
        <v>93.371353558593</v>
      </c>
      <c r="BK406" s="2">
        <v>-3.8608890534007401E-2</v>
      </c>
      <c r="BL406" s="1">
        <v>-4.1332733170762806E-4</v>
      </c>
      <c r="BM406" s="2">
        <v>93.409963328627001</v>
      </c>
      <c r="BN406" s="2">
        <v>8.7949999283409852E-7</v>
      </c>
      <c r="BO406" s="1">
        <v>9.4154838496278413E-9</v>
      </c>
      <c r="BP406" s="2">
        <v>93.409976586227998</v>
      </c>
      <c r="BQ406" s="2">
        <v>1.4137100990296858E-5</v>
      </c>
      <c r="BR406" s="1">
        <v>1.5134468122708232E-7</v>
      </c>
      <c r="BS406" s="2">
        <v>93.371302604115996</v>
      </c>
      <c r="BT406" s="2">
        <v>-3.8659845011011384E-2</v>
      </c>
      <c r="BU406" s="1">
        <v>-4.1387282466863565E-4</v>
      </c>
      <c r="BV406" s="2">
        <v>93.409957616254005</v>
      </c>
      <c r="BW406" s="2">
        <v>-4.8328730031244049E-6</v>
      </c>
      <c r="BX406" s="1">
        <v>-5.1738303671372175E-8</v>
      </c>
      <c r="BY406" s="2">
        <v>93.293993043858009</v>
      </c>
      <c r="BZ406" s="2">
        <v>-0.11596940526899857</v>
      </c>
      <c r="CA406" s="1">
        <v>-1.2415100298553048E-3</v>
      </c>
      <c r="CC406" t="s">
        <v>15</v>
      </c>
      <c r="CE406" s="23">
        <v>105.662072098658</v>
      </c>
      <c r="CF406" s="23">
        <v>105.469779830383</v>
      </c>
      <c r="CG406" s="23">
        <v>-0.19229226827499701</v>
      </c>
      <c r="CH406" s="24">
        <v>-1.8198797776315734E-3</v>
      </c>
      <c r="CI406" s="2">
        <v>93.409962449127008</v>
      </c>
      <c r="CJ406" s="2">
        <v>93.37111306504201</v>
      </c>
      <c r="CK406" s="2">
        <v>-3.8849384084997496E-2</v>
      </c>
      <c r="CL406" s="1">
        <v>-4.1590193450892E-4</v>
      </c>
      <c r="CN406" s="25" t="s">
        <v>15</v>
      </c>
      <c r="CO406" s="27">
        <v>0</v>
      </c>
      <c r="CP406" s="27">
        <v>0.12191299999999999</v>
      </c>
      <c r="CQ406" s="28">
        <f t="shared" si="121"/>
        <v>-0.12191299999999999</v>
      </c>
      <c r="CR406" s="27">
        <f t="shared" si="122"/>
        <v>-0.12191299999999999</v>
      </c>
      <c r="CU406" s="30">
        <v>41</v>
      </c>
      <c r="CV406" s="30"/>
      <c r="CW406" s="31" t="s">
        <v>960</v>
      </c>
      <c r="CX406" s="33" t="s">
        <v>961</v>
      </c>
      <c r="CY406" s="31" t="s">
        <v>960</v>
      </c>
      <c r="CZ406" s="34" t="s">
        <v>962</v>
      </c>
      <c r="DA406" s="30"/>
      <c r="DB406" s="30"/>
      <c r="DD406" s="35">
        <v>13405</v>
      </c>
      <c r="DF406" s="30">
        <v>479</v>
      </c>
      <c r="DG406" s="39" t="s">
        <v>15</v>
      </c>
      <c r="DK406" s="30">
        <v>95</v>
      </c>
      <c r="DL406" s="30"/>
      <c r="DM406" s="30"/>
      <c r="DN406" s="30"/>
      <c r="DO406" s="9">
        <v>12926</v>
      </c>
    </row>
    <row r="407" spans="1:119" s="72" customFormat="1" ht="15.75" x14ac:dyDescent="0.25">
      <c r="B407" s="87" t="s">
        <v>1095</v>
      </c>
      <c r="C407" s="88">
        <f>SUM(C374:C406)</f>
        <v>3683.3814559868365</v>
      </c>
      <c r="D407" s="88">
        <f>SUM(D374:D406)</f>
        <v>3591.1710346530881</v>
      </c>
      <c r="E407" s="88">
        <f>SUM(E374:E406)</f>
        <v>-92.210421333747988</v>
      </c>
      <c r="F407" s="89">
        <f>E407/C407</f>
        <v>-2.5034176458664761E-2</v>
      </c>
      <c r="G407" s="88">
        <f>SUM(G374:G406)</f>
        <v>4012.2911157714298</v>
      </c>
      <c r="H407" s="88">
        <f>SUM(H374:H406)</f>
        <v>3995.1848650012216</v>
      </c>
      <c r="I407" s="88">
        <f>SUM(I374:I406)</f>
        <v>-17.10625077021006</v>
      </c>
      <c r="J407" s="90">
        <f>I407/G407</f>
        <v>-4.2634620162453236E-3</v>
      </c>
      <c r="K407" s="91"/>
      <c r="L407" s="88">
        <f>SUM(L374:L406)</f>
        <v>3936.8258557714298</v>
      </c>
      <c r="M407" s="88">
        <f>SUM(M374:M406)</f>
        <v>3919.7196050012199</v>
      </c>
      <c r="N407" s="88">
        <f>SUM(N374:N406)</f>
        <v>-17.106250770210053</v>
      </c>
      <c r="O407" s="92">
        <f t="shared" si="116"/>
        <v>-4.345188585147119E-3</v>
      </c>
      <c r="P407" s="93"/>
      <c r="Q407" s="70">
        <f t="shared" si="117"/>
        <v>464.04495894223777</v>
      </c>
      <c r="R407" s="70">
        <f t="shared" si="118"/>
        <v>452.42797555532394</v>
      </c>
      <c r="S407" s="70">
        <f t="shared" si="119"/>
        <v>495.97474886421918</v>
      </c>
      <c r="T407" s="70">
        <f t="shared" si="120"/>
        <v>493.81964504693326</v>
      </c>
      <c r="U407" s="40"/>
      <c r="V407" s="40"/>
      <c r="W407" s="40"/>
      <c r="X407" s="40"/>
      <c r="Y407" s="40"/>
      <c r="Z407" s="40"/>
      <c r="AC407" s="73"/>
      <c r="AD407" s="73"/>
      <c r="AE407" s="73"/>
      <c r="AF407" s="74"/>
      <c r="AG407" s="73"/>
      <c r="AH407" s="73"/>
      <c r="AI407" s="73"/>
      <c r="AJ407" s="74"/>
      <c r="AN407" s="73"/>
      <c r="AO407" s="73"/>
      <c r="AP407" s="73"/>
      <c r="AQ407" s="74"/>
      <c r="AR407" s="73"/>
      <c r="AS407" s="73"/>
      <c r="AT407" s="74"/>
      <c r="AU407" s="73"/>
      <c r="AV407" s="73"/>
      <c r="AW407" s="74"/>
      <c r="AX407" s="73"/>
      <c r="AY407" s="73"/>
      <c r="AZ407" s="74"/>
      <c r="BA407" s="73"/>
      <c r="BB407" s="73"/>
      <c r="BC407" s="74"/>
      <c r="BD407" s="73"/>
      <c r="BE407" s="73"/>
      <c r="BF407" s="74"/>
      <c r="BG407" s="74"/>
      <c r="BI407" s="73"/>
      <c r="BJ407" s="73"/>
      <c r="BK407" s="73"/>
      <c r="BL407" s="74"/>
      <c r="BM407" s="73"/>
      <c r="BN407" s="73"/>
      <c r="BO407" s="74"/>
      <c r="BP407" s="73"/>
      <c r="BQ407" s="73"/>
      <c r="BR407" s="74"/>
      <c r="BS407" s="73"/>
      <c r="BT407" s="73"/>
      <c r="BU407" s="74"/>
      <c r="BV407" s="73"/>
      <c r="BW407" s="73"/>
      <c r="BX407" s="74"/>
      <c r="BY407" s="73"/>
      <c r="BZ407" s="73"/>
      <c r="CA407" s="74"/>
      <c r="CE407" s="75"/>
      <c r="CF407" s="75"/>
      <c r="CG407" s="75"/>
      <c r="CH407" s="76"/>
      <c r="CI407" s="73"/>
      <c r="CJ407" s="73"/>
      <c r="CK407" s="73"/>
      <c r="CL407" s="74"/>
      <c r="CN407" s="81"/>
      <c r="CO407" s="82"/>
      <c r="CP407" s="82"/>
      <c r="CQ407" s="83"/>
      <c r="CR407" s="82"/>
      <c r="CU407" s="84"/>
      <c r="CV407" s="84"/>
      <c r="CW407" s="85"/>
      <c r="CX407" s="33"/>
      <c r="CY407" s="85"/>
      <c r="CZ407" s="34"/>
      <c r="DA407" s="84"/>
      <c r="DB407" s="84"/>
      <c r="DD407" s="72">
        <f>SUM(DD374:DD406)</f>
        <v>7937553</v>
      </c>
      <c r="DF407" s="84"/>
      <c r="DG407" s="81"/>
      <c r="DK407" s="84"/>
      <c r="DL407" s="84"/>
      <c r="DM407" s="84"/>
      <c r="DN407" s="84"/>
      <c r="DO407" s="86">
        <f>SUM(DO374:DO406)</f>
        <v>7868267</v>
      </c>
    </row>
    <row r="408" spans="1:119" s="72" customFormat="1" ht="15.75" x14ac:dyDescent="0.25">
      <c r="C408" s="73"/>
      <c r="D408" s="73"/>
      <c r="E408" s="73"/>
      <c r="F408" s="74"/>
      <c r="G408" s="75"/>
      <c r="H408" s="75"/>
      <c r="I408" s="75"/>
      <c r="J408" s="76"/>
      <c r="K408" s="77"/>
      <c r="L408" s="78"/>
      <c r="M408" s="78"/>
      <c r="N408" s="78"/>
      <c r="O408" s="79"/>
      <c r="P408" s="40"/>
      <c r="Q408" s="80"/>
      <c r="R408" s="40"/>
      <c r="S408" s="40"/>
      <c r="T408" s="40"/>
      <c r="U408" s="40"/>
      <c r="V408" s="40"/>
      <c r="W408" s="40"/>
      <c r="X408" s="40"/>
      <c r="Y408" s="40"/>
      <c r="Z408" s="40"/>
      <c r="AC408" s="73"/>
      <c r="AD408" s="73"/>
      <c r="AE408" s="73"/>
      <c r="AF408" s="74"/>
      <c r="AG408" s="73"/>
      <c r="AH408" s="73"/>
      <c r="AI408" s="73"/>
      <c r="AJ408" s="74"/>
      <c r="AN408" s="73"/>
      <c r="AO408" s="73"/>
      <c r="AP408" s="73"/>
      <c r="AQ408" s="74"/>
      <c r="AR408" s="73"/>
      <c r="AS408" s="73"/>
      <c r="AT408" s="74"/>
      <c r="AU408" s="73"/>
      <c r="AV408" s="73"/>
      <c r="AW408" s="74"/>
      <c r="AX408" s="73"/>
      <c r="AY408" s="73"/>
      <c r="AZ408" s="74"/>
      <c r="BA408" s="73"/>
      <c r="BB408" s="73"/>
      <c r="BC408" s="74"/>
      <c r="BD408" s="73"/>
      <c r="BE408" s="73"/>
      <c r="BF408" s="74"/>
      <c r="BG408" s="74"/>
      <c r="BI408" s="73"/>
      <c r="BJ408" s="73"/>
      <c r="BK408" s="73"/>
      <c r="BL408" s="74"/>
      <c r="BM408" s="73"/>
      <c r="BN408" s="73"/>
      <c r="BO408" s="74"/>
      <c r="BP408" s="73"/>
      <c r="BQ408" s="73"/>
      <c r="BR408" s="74"/>
      <c r="BS408" s="73"/>
      <c r="BT408" s="73"/>
      <c r="BU408" s="74"/>
      <c r="BV408" s="73"/>
      <c r="BW408" s="73"/>
      <c r="BX408" s="74"/>
      <c r="BY408" s="73"/>
      <c r="BZ408" s="73"/>
      <c r="CA408" s="74"/>
      <c r="CE408" s="75"/>
      <c r="CF408" s="75"/>
      <c r="CG408" s="75"/>
      <c r="CH408" s="76"/>
      <c r="CI408" s="73"/>
      <c r="CJ408" s="73"/>
      <c r="CK408" s="73"/>
      <c r="CL408" s="74"/>
      <c r="CN408" s="81"/>
      <c r="CO408" s="82"/>
      <c r="CP408" s="82"/>
      <c r="CQ408" s="83"/>
      <c r="CR408" s="82"/>
      <c r="CU408" s="84"/>
      <c r="CV408" s="84"/>
      <c r="CW408" s="85"/>
      <c r="CX408" s="33"/>
      <c r="CY408" s="85"/>
      <c r="CZ408" s="34"/>
      <c r="DA408" s="84"/>
      <c r="DB408" s="84"/>
      <c r="DF408" s="84"/>
      <c r="DG408" s="81"/>
      <c r="DK408" s="84"/>
      <c r="DL408" s="84"/>
      <c r="DM408" s="84"/>
      <c r="DN408" s="84"/>
    </row>
    <row r="409" spans="1:119" s="72" customFormat="1" ht="15.75" x14ac:dyDescent="0.25">
      <c r="C409" s="73"/>
      <c r="D409" s="73"/>
      <c r="E409" s="73"/>
      <c r="F409" s="74"/>
      <c r="G409" s="75"/>
      <c r="H409" s="75"/>
      <c r="I409" s="75"/>
      <c r="J409" s="76"/>
      <c r="K409" s="77"/>
      <c r="L409" s="78"/>
      <c r="M409" s="78"/>
      <c r="N409" s="78"/>
      <c r="O409" s="79"/>
      <c r="P409" s="40"/>
      <c r="Q409" s="80"/>
      <c r="R409" s="40"/>
      <c r="S409" s="40"/>
      <c r="T409" s="40"/>
      <c r="U409" s="40"/>
      <c r="V409" s="40"/>
      <c r="W409" s="40"/>
      <c r="X409" s="40"/>
      <c r="Y409" s="40"/>
      <c r="Z409" s="40"/>
      <c r="AC409" s="73"/>
      <c r="AD409" s="73"/>
      <c r="AE409" s="73"/>
      <c r="AF409" s="74"/>
      <c r="AG409" s="73"/>
      <c r="AH409" s="73"/>
      <c r="AI409" s="73"/>
      <c r="AJ409" s="74"/>
      <c r="AN409" s="73"/>
      <c r="AO409" s="73"/>
      <c r="AP409" s="73"/>
      <c r="AQ409" s="74"/>
      <c r="AR409" s="73"/>
      <c r="AS409" s="73"/>
      <c r="AT409" s="74"/>
      <c r="AU409" s="73"/>
      <c r="AV409" s="73"/>
      <c r="AW409" s="74"/>
      <c r="AX409" s="73"/>
      <c r="AY409" s="73"/>
      <c r="AZ409" s="74"/>
      <c r="BA409" s="73"/>
      <c r="BB409" s="73"/>
      <c r="BC409" s="74"/>
      <c r="BD409" s="73"/>
      <c r="BE409" s="73"/>
      <c r="BF409" s="74"/>
      <c r="BG409" s="74"/>
      <c r="BI409" s="73"/>
      <c r="BJ409" s="73"/>
      <c r="BK409" s="73"/>
      <c r="BL409" s="74"/>
      <c r="BM409" s="73"/>
      <c r="BN409" s="73"/>
      <c r="BO409" s="74"/>
      <c r="BP409" s="73"/>
      <c r="BQ409" s="73"/>
      <c r="BR409" s="74"/>
      <c r="BS409" s="73"/>
      <c r="BT409" s="73"/>
      <c r="BU409" s="74"/>
      <c r="BV409" s="73"/>
      <c r="BW409" s="73"/>
      <c r="BX409" s="74"/>
      <c r="BY409" s="73"/>
      <c r="BZ409" s="73"/>
      <c r="CA409" s="74"/>
      <c r="CE409" s="75"/>
      <c r="CF409" s="75"/>
      <c r="CG409" s="75"/>
      <c r="CH409" s="76"/>
      <c r="CI409" s="73"/>
      <c r="CJ409" s="73"/>
      <c r="CK409" s="73"/>
      <c r="CL409" s="74"/>
      <c r="CN409" s="81"/>
      <c r="CO409" s="82"/>
      <c r="CP409" s="82"/>
      <c r="CQ409" s="83"/>
      <c r="CR409" s="82"/>
      <c r="CU409" s="84"/>
      <c r="CV409" s="84"/>
      <c r="CW409" s="85"/>
      <c r="CX409" s="33"/>
      <c r="CY409" s="85"/>
      <c r="CZ409" s="34"/>
      <c r="DA409" s="84"/>
      <c r="DB409" s="84"/>
      <c r="DF409" s="84"/>
      <c r="DG409" s="81"/>
      <c r="DK409" s="84"/>
      <c r="DL409" s="84"/>
      <c r="DM409" s="84"/>
      <c r="DN409" s="84"/>
    </row>
    <row r="410" spans="1:119" ht="15.75" x14ac:dyDescent="0.25">
      <c r="B410" t="s">
        <v>8</v>
      </c>
      <c r="C410" s="52">
        <v>2110.4951031292903</v>
      </c>
      <c r="D410" s="52">
        <v>2090.3642979379802</v>
      </c>
      <c r="E410" s="52">
        <v>-20.130805191310174</v>
      </c>
      <c r="F410" s="53">
        <v>-9.538427813199692E-3</v>
      </c>
      <c r="G410" s="45">
        <v>2165.2375403012702</v>
      </c>
      <c r="H410" s="45">
        <v>2159.4949930819503</v>
      </c>
      <c r="I410" s="45">
        <v>-5.7425472193199312</v>
      </c>
      <c r="J410" s="46">
        <v>-2.6521557623284675E-3</v>
      </c>
      <c r="K410" s="47" t="s">
        <v>933</v>
      </c>
      <c r="L410" s="55">
        <f>G410-CO410-CP410</f>
        <v>2141.8653133012704</v>
      </c>
      <c r="M410" s="55">
        <f>H410-CO410-CP410</f>
        <v>2136.1227660819504</v>
      </c>
      <c r="N410" s="55">
        <f>M410-L410</f>
        <v>-5.7425472193199312</v>
      </c>
      <c r="O410" s="56">
        <f>N410/L410</f>
        <v>-2.68109632461852E-3</v>
      </c>
      <c r="P410" s="54"/>
      <c r="Q410" s="42" t="e">
        <f t="shared" ref="Q410:Q420" si="123">C410/$DD410*1000000</f>
        <v>#DIV/0!</v>
      </c>
      <c r="R410" s="42" t="e">
        <f t="shared" ref="R410:R420" si="124">D410/$DD410*1000000</f>
        <v>#DIV/0!</v>
      </c>
      <c r="S410" s="42" t="e">
        <f t="shared" ref="S410:S420" si="125">L410/$DD410*1000000</f>
        <v>#DIV/0!</v>
      </c>
      <c r="T410" s="42" t="e">
        <f t="shared" ref="T410:T420" si="126">M410/$DD410*1000000</f>
        <v>#DIV/0!</v>
      </c>
      <c r="AB410" t="s">
        <v>8</v>
      </c>
      <c r="AC410" s="2">
        <v>2110.4951031292903</v>
      </c>
      <c r="AD410" s="2">
        <v>2111.5777424265698</v>
      </c>
      <c r="AE410" s="2">
        <v>1.0826392972794565</v>
      </c>
      <c r="AF410" s="1">
        <v>5.1297882457732166E-4</v>
      </c>
      <c r="AG410" s="2">
        <v>2165.2375403012702</v>
      </c>
      <c r="AH410" s="2">
        <v>2165.3918502127699</v>
      </c>
      <c r="AI410" s="2">
        <v>0.15430991149969486</v>
      </c>
      <c r="AJ410" s="1">
        <v>7.126696661569255E-5</v>
      </c>
      <c r="AM410" t="s">
        <v>8</v>
      </c>
      <c r="AN410" s="2">
        <v>2110.4951031292903</v>
      </c>
      <c r="AO410" s="2">
        <v>2114.8049002252901</v>
      </c>
      <c r="AP410" s="2">
        <v>4.3097970959997838</v>
      </c>
      <c r="AQ410" s="1">
        <v>2.0420786997371026E-3</v>
      </c>
      <c r="AR410" s="2">
        <v>2110.5406780629</v>
      </c>
      <c r="AS410" s="2">
        <v>4.5574933609714208E-2</v>
      </c>
      <c r="AT410" s="1">
        <v>2.1594427555003077E-5</v>
      </c>
      <c r="AU410" s="2">
        <v>2108.4473091541099</v>
      </c>
      <c r="AV410" s="2">
        <v>-2.0477939751804115</v>
      </c>
      <c r="AW410" s="1">
        <v>-9.7029079676332335E-4</v>
      </c>
      <c r="AX410" s="2">
        <v>2112.2271102622099</v>
      </c>
      <c r="AY410" s="2">
        <v>1.7320071329195343</v>
      </c>
      <c r="AZ410" s="1">
        <v>8.2066389557191525E-4</v>
      </c>
      <c r="BA410" s="2">
        <v>2110.2443282135901</v>
      </c>
      <c r="BB410" s="2">
        <v>-0.25077491570027632</v>
      </c>
      <c r="BC410" s="1">
        <v>-1.1882278965179559E-4</v>
      </c>
      <c r="BD410" s="2">
        <v>2113.3844944832499</v>
      </c>
      <c r="BE410" s="2">
        <v>2.8893913539595815</v>
      </c>
      <c r="BF410" s="1">
        <v>1.3690585444502571E-3</v>
      </c>
      <c r="BG410" s="1"/>
      <c r="BH410" t="s">
        <v>8</v>
      </c>
      <c r="BI410" s="2">
        <v>2165.2375403012702</v>
      </c>
      <c r="BJ410" s="2">
        <v>2165.8485601125499</v>
      </c>
      <c r="BK410" s="2">
        <v>0.6110198112796752</v>
      </c>
      <c r="BL410" s="1">
        <v>2.8219527876588457E-4</v>
      </c>
      <c r="BM410" s="2">
        <v>2165.2440474699897</v>
      </c>
      <c r="BN410" s="2">
        <v>6.507168719508627E-3</v>
      </c>
      <c r="BO410" s="1">
        <v>3.0052909199991156E-6</v>
      </c>
      <c r="BP410" s="2">
        <v>2163.2695243634803</v>
      </c>
      <c r="BQ410" s="2">
        <v>-1.9680159377899145</v>
      </c>
      <c r="BR410" s="1">
        <v>-9.0891456533498199E-4</v>
      </c>
      <c r="BS410" s="2">
        <v>2165.48413833729</v>
      </c>
      <c r="BT410" s="2">
        <v>0.24659803601980457</v>
      </c>
      <c r="BU410" s="1">
        <v>1.1388959937646981E-4</v>
      </c>
      <c r="BV410" s="2">
        <v>2165.2017168577499</v>
      </c>
      <c r="BW410" s="2">
        <v>-3.582344352025757E-2</v>
      </c>
      <c r="BX410" s="1">
        <v>-1.6544809912760477E-5</v>
      </c>
      <c r="BY410" s="2">
        <v>2164.0298578906204</v>
      </c>
      <c r="BZ410" s="2">
        <v>-1.2076824106497952</v>
      </c>
      <c r="CA410" s="1">
        <v>-5.5775977839445676E-4</v>
      </c>
      <c r="CC410" t="s">
        <v>8</v>
      </c>
      <c r="CE410" s="23">
        <v>2110.4951031292903</v>
      </c>
      <c r="CF410" s="23">
        <v>2090.8878856865399</v>
      </c>
      <c r="CG410" s="23">
        <v>-19.607217442750425</v>
      </c>
      <c r="CH410" s="24">
        <v>-9.2903401735821393E-3</v>
      </c>
      <c r="CI410" s="2">
        <v>2165.2375403012702</v>
      </c>
      <c r="CJ410" s="2">
        <v>2161.2150152734998</v>
      </c>
      <c r="CK410" s="2">
        <v>-4.0225250277703708</v>
      </c>
      <c r="CL410" s="1">
        <v>-1.85777539549341E-3</v>
      </c>
      <c r="CN410" s="25" t="s">
        <v>8</v>
      </c>
      <c r="CO410" s="27">
        <v>0</v>
      </c>
      <c r="CP410" s="27">
        <v>23.372226999999999</v>
      </c>
      <c r="CQ410" s="28">
        <f>CH464-CO410-CP410</f>
        <v>-23.368641335439488</v>
      </c>
      <c r="CR410" s="27">
        <f>CI464-CO410-CP410</f>
        <v>151.85419313906198</v>
      </c>
      <c r="CU410" s="30">
        <v>85</v>
      </c>
      <c r="CV410" s="30"/>
      <c r="CW410" s="31" t="s">
        <v>967</v>
      </c>
      <c r="CX410" s="31" t="s">
        <v>445</v>
      </c>
      <c r="CY410" s="31" t="s">
        <v>968</v>
      </c>
      <c r="CZ410" s="30"/>
      <c r="DA410" s="30"/>
      <c r="DB410" s="30"/>
      <c r="DF410" s="30">
        <v>490</v>
      </c>
      <c r="DG410" s="39" t="s">
        <v>8</v>
      </c>
      <c r="DK410" s="30">
        <v>130</v>
      </c>
      <c r="DL410" s="30"/>
      <c r="DM410" s="30"/>
      <c r="DN410" s="30"/>
      <c r="DO410" s="30"/>
    </row>
    <row r="411" spans="1:119" ht="15.75" x14ac:dyDescent="0.25">
      <c r="B411" t="s">
        <v>59</v>
      </c>
      <c r="C411" s="52">
        <v>66.110275883330999</v>
      </c>
      <c r="D411" s="52">
        <v>67.280607065307009</v>
      </c>
      <c r="E411" s="52">
        <v>1.1703311819760103</v>
      </c>
      <c r="F411" s="53">
        <v>1.7702712117574099E-2</v>
      </c>
      <c r="G411" s="45">
        <v>67.087788231502003</v>
      </c>
      <c r="H411" s="45">
        <v>68.053513668979008</v>
      </c>
      <c r="I411" s="45">
        <v>0.96572543747700479</v>
      </c>
      <c r="J411" s="46">
        <v>1.4394951196550775E-2</v>
      </c>
      <c r="K411" s="47" t="s">
        <v>933</v>
      </c>
      <c r="L411" s="55">
        <f>G411-CO411-CP411</f>
        <v>66.029914231502005</v>
      </c>
      <c r="M411" s="55">
        <f>H411-CO411-CP411</f>
        <v>66.99563966897901</v>
      </c>
      <c r="N411" s="55">
        <f>M411-L411</f>
        <v>0.96572543747700479</v>
      </c>
      <c r="O411" s="56">
        <f>N411/L411</f>
        <v>1.4625574615940813E-2</v>
      </c>
      <c r="P411" s="54"/>
      <c r="Q411" s="42" t="e">
        <f t="shared" si="123"/>
        <v>#DIV/0!</v>
      </c>
      <c r="R411" s="42" t="e">
        <f t="shared" si="124"/>
        <v>#DIV/0!</v>
      </c>
      <c r="S411" s="42" t="e">
        <f t="shared" si="125"/>
        <v>#DIV/0!</v>
      </c>
      <c r="T411" s="42" t="e">
        <f t="shared" si="126"/>
        <v>#DIV/0!</v>
      </c>
      <c r="AB411" t="s">
        <v>59</v>
      </c>
      <c r="AC411" s="2">
        <v>66.110275883330999</v>
      </c>
      <c r="AD411" s="2">
        <v>66.097899702462001</v>
      </c>
      <c r="AE411" s="2">
        <v>-1.2376180868997722E-2</v>
      </c>
      <c r="AF411" s="1">
        <v>-1.8720510092619722E-4</v>
      </c>
      <c r="AG411" s="2">
        <v>67.087788231502003</v>
      </c>
      <c r="AH411" s="2">
        <v>67.07908114690099</v>
      </c>
      <c r="AI411" s="2">
        <v>-8.7070846010135483E-3</v>
      </c>
      <c r="AJ411" s="1">
        <v>-1.2978643104118637E-4</v>
      </c>
      <c r="AM411" t="s">
        <v>59</v>
      </c>
      <c r="AN411" s="2">
        <v>66.110275883330999</v>
      </c>
      <c r="AO411" s="2">
        <v>66.061922437671996</v>
      </c>
      <c r="AP411" s="2">
        <v>-4.8353445659003569E-2</v>
      </c>
      <c r="AQ411" s="1">
        <v>-7.3140589738781246E-4</v>
      </c>
      <c r="AR411" s="2">
        <v>66.109751788549005</v>
      </c>
      <c r="AS411" s="2">
        <v>-5.240947819942221E-4</v>
      </c>
      <c r="AT411" s="1">
        <v>-7.9275842520930544E-6</v>
      </c>
      <c r="AU411" s="2">
        <v>65.422501151535997</v>
      </c>
      <c r="AV411" s="2">
        <v>-0.68777473179500248</v>
      </c>
      <c r="AW411" s="1">
        <v>-1.0403446704847552E-2</v>
      </c>
      <c r="AX411" s="2">
        <v>66.090550361100995</v>
      </c>
      <c r="AY411" s="2">
        <v>-1.9725522230004344E-2</v>
      </c>
      <c r="AZ411" s="1">
        <v>-2.9837301336958912E-4</v>
      </c>
      <c r="BA411" s="2">
        <v>66.113164584106002</v>
      </c>
      <c r="BB411" s="2">
        <v>2.888700775002917E-3</v>
      </c>
      <c r="BC411" s="1">
        <v>4.3695185603230438E-5</v>
      </c>
      <c r="BD411" s="2">
        <v>65.333360759944</v>
      </c>
      <c r="BE411" s="2">
        <v>-0.77691512338699908</v>
      </c>
      <c r="BF411" s="1">
        <v>-1.1751805797302534E-2</v>
      </c>
      <c r="BG411" s="1"/>
      <c r="BH411" t="s">
        <v>59</v>
      </c>
      <c r="BI411" s="2">
        <v>67.087788231502003</v>
      </c>
      <c r="BJ411" s="2">
        <v>67.053945065571995</v>
      </c>
      <c r="BK411" s="2">
        <v>-3.3843165930008468E-2</v>
      </c>
      <c r="BL411" s="1">
        <v>-5.0446089850547399E-4</v>
      </c>
      <c r="BM411" s="2">
        <v>67.087418887648994</v>
      </c>
      <c r="BN411" s="2">
        <v>-3.6934385300924077E-4</v>
      </c>
      <c r="BO411" s="1">
        <v>-5.5053812734850339E-6</v>
      </c>
      <c r="BP411" s="2">
        <v>66.781338481351</v>
      </c>
      <c r="BQ411" s="2">
        <v>-0.30644975015100329</v>
      </c>
      <c r="BR411" s="1">
        <v>-4.5678916868376581E-3</v>
      </c>
      <c r="BS411" s="2">
        <v>67.073925207060995</v>
      </c>
      <c r="BT411" s="2">
        <v>-1.3863024441008065E-2</v>
      </c>
      <c r="BU411" s="1">
        <v>-2.0664005784734591E-4</v>
      </c>
      <c r="BV411" s="2">
        <v>67.089824968199991</v>
      </c>
      <c r="BW411" s="2">
        <v>2.0367366979883172E-3</v>
      </c>
      <c r="BX411" s="1">
        <v>3.0359276280805144E-5</v>
      </c>
      <c r="BY411" s="2">
        <v>66.713160613631999</v>
      </c>
      <c r="BZ411" s="2">
        <v>-0.37462761787000431</v>
      </c>
      <c r="CA411" s="1">
        <v>-5.5841402399087097E-3</v>
      </c>
      <c r="CC411" t="s">
        <v>59</v>
      </c>
      <c r="CE411" s="23">
        <v>66.110275883330999</v>
      </c>
      <c r="CF411" s="23">
        <v>67.958020519333999</v>
      </c>
      <c r="CG411" s="23">
        <v>1.8477446360030001</v>
      </c>
      <c r="CH411" s="24">
        <v>2.7949431632441412E-2</v>
      </c>
      <c r="CI411" s="2">
        <v>67.087788231502003</v>
      </c>
      <c r="CJ411" s="2">
        <v>68.531899235614006</v>
      </c>
      <c r="CK411" s="2">
        <v>1.4441110041120027</v>
      </c>
      <c r="CL411" s="1">
        <v>2.1525691071059939E-2</v>
      </c>
      <c r="CN411" s="25" t="s">
        <v>59</v>
      </c>
      <c r="CO411" s="27">
        <v>0</v>
      </c>
      <c r="CP411" s="27">
        <v>1.057874</v>
      </c>
      <c r="CQ411" s="28">
        <f>CH465-CO411-CP411</f>
        <v>-1.0522411823778703</v>
      </c>
      <c r="CR411" s="27">
        <f>CI465-CO411-CP411</f>
        <v>67.968990499362008</v>
      </c>
      <c r="CU411" s="30">
        <v>101</v>
      </c>
      <c r="CV411" s="30"/>
      <c r="CW411" s="31" t="s">
        <v>969</v>
      </c>
      <c r="CX411" s="31" t="s">
        <v>489</v>
      </c>
      <c r="CY411" s="31" t="s">
        <v>59</v>
      </c>
      <c r="CZ411" s="30"/>
      <c r="DA411" s="30"/>
      <c r="DB411" s="30"/>
      <c r="DF411" s="30">
        <v>495</v>
      </c>
      <c r="DG411" s="39" t="s">
        <v>59</v>
      </c>
      <c r="DK411" s="30">
        <v>144</v>
      </c>
      <c r="DL411" s="30"/>
      <c r="DM411" s="30"/>
      <c r="DN411" s="30"/>
      <c r="DO411" s="30"/>
    </row>
    <row r="412" spans="1:119" ht="15.75" x14ac:dyDescent="0.25">
      <c r="A412" t="s">
        <v>702</v>
      </c>
      <c r="B412" t="s">
        <v>60</v>
      </c>
      <c r="C412" s="52">
        <v>434.23969363229298</v>
      </c>
      <c r="D412" s="52">
        <v>438.60938152780096</v>
      </c>
      <c r="E412" s="52">
        <v>4.3696878955079796</v>
      </c>
      <c r="F412" s="53">
        <v>1.0062847684320999E-2</v>
      </c>
      <c r="G412" s="45">
        <v>439.99914638278102</v>
      </c>
      <c r="H412" s="45">
        <v>439.99936875105203</v>
      </c>
      <c r="I412" s="45">
        <v>2.2236827101096424E-4</v>
      </c>
      <c r="J412" s="46">
        <v>5.0538341457942976E-7</v>
      </c>
      <c r="K412" s="47" t="s">
        <v>933</v>
      </c>
      <c r="L412" s="55">
        <f>G412-CO412-CP412</f>
        <v>437.099184382781</v>
      </c>
      <c r="M412" s="55">
        <f>H412-CO412-CP412</f>
        <v>437.09940675105202</v>
      </c>
      <c r="N412" s="55">
        <f>M412-L412</f>
        <v>2.2236827101096424E-4</v>
      </c>
      <c r="O412" s="56">
        <f>N412/L412</f>
        <v>5.0873641259469754E-7</v>
      </c>
      <c r="P412" s="54"/>
      <c r="Q412" s="42" t="e">
        <f t="shared" si="123"/>
        <v>#DIV/0!</v>
      </c>
      <c r="R412" s="42" t="e">
        <f t="shared" si="124"/>
        <v>#DIV/0!</v>
      </c>
      <c r="S412" s="42" t="e">
        <f t="shared" si="125"/>
        <v>#DIV/0!</v>
      </c>
      <c r="T412" s="42" t="e">
        <f t="shared" si="126"/>
        <v>#DIV/0!</v>
      </c>
      <c r="AB412" t="s">
        <v>60</v>
      </c>
      <c r="AC412" s="2">
        <v>434.23969363229298</v>
      </c>
      <c r="AD412" s="2">
        <v>434.29131722147798</v>
      </c>
      <c r="AE412" s="2">
        <v>5.1623589184998764E-2</v>
      </c>
      <c r="AF412" s="1">
        <v>1.1888270451091642E-4</v>
      </c>
      <c r="AG412" s="2">
        <v>439.99914638278102</v>
      </c>
      <c r="AH412" s="2">
        <v>439.99914638278102</v>
      </c>
      <c r="AI412" s="2">
        <v>0</v>
      </c>
      <c r="AJ412" s="1">
        <v>0</v>
      </c>
      <c r="AM412" t="s">
        <v>60</v>
      </c>
      <c r="AN412" s="2">
        <v>434.23969363229298</v>
      </c>
      <c r="AO412" s="2">
        <v>434.44908731258499</v>
      </c>
      <c r="AP412" s="2">
        <v>0.20939368029200978</v>
      </c>
      <c r="AQ412" s="1">
        <v>4.8220759954137424E-4</v>
      </c>
      <c r="AR412" s="2">
        <v>434.24185356905105</v>
      </c>
      <c r="AS412" s="2">
        <v>2.159936758062031E-3</v>
      </c>
      <c r="AT412" s="1">
        <v>4.974065682468517E-6</v>
      </c>
      <c r="AU412" s="2">
        <v>434.26461057003803</v>
      </c>
      <c r="AV412" s="2">
        <v>2.4916937745047107E-2</v>
      </c>
      <c r="AW412" s="1">
        <v>5.7380608245699341E-5</v>
      </c>
      <c r="AX412" s="2">
        <v>434.32259559934403</v>
      </c>
      <c r="AY412" s="2">
        <v>8.2901967051043357E-2</v>
      </c>
      <c r="AZ412" s="1">
        <v>1.9091291806511677E-4</v>
      </c>
      <c r="BA412" s="2">
        <v>434.22782941735102</v>
      </c>
      <c r="BB412" s="2">
        <v>-1.1864214941965656E-2</v>
      </c>
      <c r="BC412" s="1">
        <v>-2.7321811239144984E-5</v>
      </c>
      <c r="BD412" s="2">
        <v>434.506309811265</v>
      </c>
      <c r="BE412" s="2">
        <v>0.26661617897201495</v>
      </c>
      <c r="BF412" s="1">
        <v>6.1398389617919435E-4</v>
      </c>
      <c r="BG412" s="1"/>
      <c r="BH412" t="s">
        <v>60</v>
      </c>
      <c r="BI412" s="2">
        <v>439.99914638278102</v>
      </c>
      <c r="BJ412" s="2">
        <v>439.99914638278102</v>
      </c>
      <c r="BK412" s="2">
        <v>0</v>
      </c>
      <c r="BL412" s="1">
        <v>0</v>
      </c>
      <c r="BM412" s="2">
        <v>439.99914638278102</v>
      </c>
      <c r="BN412" s="2">
        <v>0</v>
      </c>
      <c r="BO412" s="1">
        <v>0</v>
      </c>
      <c r="BP412" s="2">
        <v>439.99914638278102</v>
      </c>
      <c r="BQ412" s="2">
        <v>0</v>
      </c>
      <c r="BR412" s="1">
        <v>0</v>
      </c>
      <c r="BS412" s="2">
        <v>439.99914638278102</v>
      </c>
      <c r="BT412" s="2">
        <v>0</v>
      </c>
      <c r="BU412" s="1">
        <v>0</v>
      </c>
      <c r="BV412" s="2">
        <v>439.99914638278102</v>
      </c>
      <c r="BW412" s="2">
        <v>0</v>
      </c>
      <c r="BX412" s="1">
        <v>0</v>
      </c>
      <c r="BY412" s="2">
        <v>439.99914638278102</v>
      </c>
      <c r="BZ412" s="2">
        <v>0</v>
      </c>
      <c r="CA412" s="1">
        <v>0</v>
      </c>
      <c r="CC412" t="s">
        <v>60</v>
      </c>
      <c r="CE412" s="23">
        <v>434.23969363229298</v>
      </c>
      <c r="CF412" s="23">
        <v>438.51417942537199</v>
      </c>
      <c r="CG412" s="23">
        <v>4.274485793079009</v>
      </c>
      <c r="CH412" s="24">
        <v>9.8436090844762174E-3</v>
      </c>
      <c r="CI412" s="2">
        <v>439.99914638278102</v>
      </c>
      <c r="CJ412" s="2">
        <v>439.99935331446602</v>
      </c>
      <c r="CK412" s="2">
        <v>2.069316849997449E-4</v>
      </c>
      <c r="CL412" s="1">
        <v>4.7030019649111525E-7</v>
      </c>
      <c r="CN412" s="25" t="s">
        <v>60</v>
      </c>
      <c r="CO412" s="27">
        <v>0</v>
      </c>
      <c r="CP412" s="27">
        <v>2.8999619999999999</v>
      </c>
      <c r="CQ412" s="28">
        <f>CH466-CO412-CP412</f>
        <v>-2.8980950494671425</v>
      </c>
      <c r="CR412" s="27">
        <f>CI466-CO412-CP412</f>
        <v>76.125283256502001</v>
      </c>
      <c r="CU412" s="30">
        <v>102</v>
      </c>
      <c r="CV412" s="30"/>
      <c r="CW412" s="31"/>
      <c r="CX412" s="31"/>
      <c r="CY412" s="31"/>
      <c r="CZ412" s="30"/>
      <c r="DA412" s="30"/>
      <c r="DB412" s="30"/>
      <c r="DF412" s="30">
        <v>496</v>
      </c>
      <c r="DG412" s="39" t="s">
        <v>60</v>
      </c>
      <c r="DK412" s="30">
        <v>145</v>
      </c>
      <c r="DL412" s="30"/>
      <c r="DM412" s="30"/>
      <c r="DN412" s="30"/>
      <c r="DO412" s="30"/>
    </row>
    <row r="413" spans="1:119" ht="15.75" x14ac:dyDescent="0.25">
      <c r="A413" t="s">
        <v>703</v>
      </c>
      <c r="B413" t="s">
        <v>61</v>
      </c>
      <c r="C413" s="52"/>
      <c r="D413" s="52"/>
      <c r="E413" s="52"/>
      <c r="F413" s="53"/>
      <c r="G413" s="45"/>
      <c r="H413" s="45"/>
      <c r="I413" s="45"/>
      <c r="J413" s="46"/>
      <c r="K413" s="47"/>
      <c r="L413" s="55"/>
      <c r="M413" s="55"/>
      <c r="N413" s="55"/>
      <c r="O413" s="56"/>
      <c r="P413" s="54"/>
      <c r="Q413" s="42" t="e">
        <f t="shared" si="123"/>
        <v>#DIV/0!</v>
      </c>
      <c r="R413" s="42" t="e">
        <f t="shared" si="124"/>
        <v>#DIV/0!</v>
      </c>
      <c r="S413" s="42" t="e">
        <f t="shared" si="125"/>
        <v>#DIV/0!</v>
      </c>
      <c r="T413" s="42" t="e">
        <f t="shared" si="126"/>
        <v>#DIV/0!</v>
      </c>
      <c r="AB413" t="s">
        <v>61</v>
      </c>
      <c r="AC413" s="2"/>
      <c r="AD413" s="2"/>
      <c r="AE413" s="2"/>
      <c r="AF413" s="1"/>
      <c r="AG413" s="2"/>
      <c r="AH413" s="2"/>
      <c r="AI413" s="2"/>
      <c r="AJ413" s="1"/>
      <c r="AM413" t="s">
        <v>61</v>
      </c>
      <c r="AN413" s="2"/>
      <c r="AO413" s="2"/>
      <c r="AP413" s="2"/>
      <c r="AQ413" s="1"/>
      <c r="AR413" s="2"/>
      <c r="AS413" s="2"/>
      <c r="AT413" s="1"/>
      <c r="AU413" s="2"/>
      <c r="AV413" s="2"/>
      <c r="AW413" s="1"/>
      <c r="AX413" s="2"/>
      <c r="AY413" s="2"/>
      <c r="AZ413" s="1"/>
      <c r="BA413" s="2"/>
      <c r="BB413" s="2"/>
      <c r="BC413" s="1"/>
      <c r="BD413" s="2"/>
      <c r="BE413" s="2"/>
      <c r="BF413" s="1"/>
      <c r="BG413" s="1"/>
      <c r="BH413" t="s">
        <v>61</v>
      </c>
      <c r="BI413" s="2"/>
      <c r="BJ413" s="2"/>
      <c r="BK413" s="2"/>
      <c r="BL413" s="1"/>
      <c r="BM413" s="2"/>
      <c r="BN413" s="2"/>
      <c r="BO413" s="1"/>
      <c r="BP413" s="2"/>
      <c r="BQ413" s="2"/>
      <c r="BR413" s="1"/>
      <c r="BS413" s="2"/>
      <c r="BT413" s="2"/>
      <c r="BU413" s="1"/>
      <c r="BV413" s="2"/>
      <c r="BW413" s="2"/>
      <c r="BX413" s="1"/>
      <c r="BY413" s="2"/>
      <c r="BZ413" s="2"/>
      <c r="CA413" s="1"/>
      <c r="CC413" t="s">
        <v>61</v>
      </c>
      <c r="CE413" s="23"/>
      <c r="CF413" s="23"/>
      <c r="CG413" s="23"/>
      <c r="CH413" s="24"/>
      <c r="CI413" s="2"/>
      <c r="CJ413" s="2"/>
      <c r="CK413" s="2"/>
      <c r="CL413" s="1"/>
      <c r="CN413" s="25" t="s">
        <v>61</v>
      </c>
      <c r="CO413" s="27"/>
      <c r="CP413" s="27"/>
      <c r="CQ413" s="28"/>
      <c r="CR413" s="27"/>
      <c r="CU413" s="30">
        <v>104</v>
      </c>
      <c r="CV413" s="30"/>
      <c r="CW413" s="15"/>
      <c r="CX413" s="33"/>
      <c r="CY413" s="34"/>
      <c r="CZ413" s="34"/>
      <c r="DA413" s="32"/>
      <c r="DB413" s="32"/>
      <c r="DF413" s="30">
        <v>497</v>
      </c>
      <c r="DG413" s="39" t="s">
        <v>67</v>
      </c>
      <c r="DK413" s="30">
        <v>146</v>
      </c>
      <c r="DL413" s="30"/>
      <c r="DM413" s="30"/>
      <c r="DN413" s="30"/>
      <c r="DO413" s="30"/>
    </row>
    <row r="414" spans="1:119" ht="15.75" x14ac:dyDescent="0.25">
      <c r="A414" t="s">
        <v>704</v>
      </c>
      <c r="B414" t="s">
        <v>67</v>
      </c>
      <c r="C414" s="52">
        <v>37.949386376643005</v>
      </c>
      <c r="D414" s="52">
        <v>38.328669174710001</v>
      </c>
      <c r="E414" s="52">
        <v>0.3792827980669955</v>
      </c>
      <c r="F414" s="53">
        <v>9.9944382315608551E-3</v>
      </c>
      <c r="G414" s="45">
        <v>41.162073929715</v>
      </c>
      <c r="H414" s="45">
        <v>41.497320529546997</v>
      </c>
      <c r="I414" s="45">
        <v>0.33524659983199712</v>
      </c>
      <c r="J414" s="46">
        <v>8.1445507435907345E-3</v>
      </c>
      <c r="K414" s="47" t="s">
        <v>933</v>
      </c>
      <c r="L414" s="55">
        <f>G414-CO414-CP414</f>
        <v>40.481026929715</v>
      </c>
      <c r="M414" s="55">
        <f>H414-CO414-CP414</f>
        <v>40.816273529546997</v>
      </c>
      <c r="N414" s="55">
        <f>M414-L414</f>
        <v>0.33524659983199712</v>
      </c>
      <c r="O414" s="56">
        <f>N414/L414</f>
        <v>8.2815734989645281E-3</v>
      </c>
      <c r="P414" s="54"/>
      <c r="Q414" s="42" t="e">
        <f t="shared" si="123"/>
        <v>#DIV/0!</v>
      </c>
      <c r="R414" s="42" t="e">
        <f t="shared" si="124"/>
        <v>#DIV/0!</v>
      </c>
      <c r="S414" s="42" t="e">
        <f t="shared" si="125"/>
        <v>#DIV/0!</v>
      </c>
      <c r="T414" s="42" t="e">
        <f t="shared" si="126"/>
        <v>#DIV/0!</v>
      </c>
      <c r="AB414" t="s">
        <v>67</v>
      </c>
      <c r="AC414" s="2">
        <v>37.949386376643005</v>
      </c>
      <c r="AD414" s="2">
        <v>37.954676490348</v>
      </c>
      <c r="AE414" s="2">
        <v>5.2901137049943259E-3</v>
      </c>
      <c r="AF414" s="1">
        <v>1.3939918955449229E-4</v>
      </c>
      <c r="AG414" s="2">
        <v>41.162073929715</v>
      </c>
      <c r="AH414" s="2">
        <v>41.162073929715</v>
      </c>
      <c r="AI414" s="2">
        <v>0</v>
      </c>
      <c r="AJ414" s="1">
        <v>0</v>
      </c>
      <c r="AM414" t="s">
        <v>67</v>
      </c>
      <c r="AN414" s="2">
        <v>37.949386376643005</v>
      </c>
      <c r="AO414" s="2">
        <v>37.970927086130999</v>
      </c>
      <c r="AP414" s="2">
        <v>2.1540709487993581E-2</v>
      </c>
      <c r="AQ414" s="1">
        <v>5.6761680608494387E-4</v>
      </c>
      <c r="AR414" s="2">
        <v>37.949607433280995</v>
      </c>
      <c r="AS414" s="2">
        <v>2.2105663799010244E-4</v>
      </c>
      <c r="AT414" s="1">
        <v>5.82503853411864E-6</v>
      </c>
      <c r="AU414" s="2">
        <v>37.591954252035002</v>
      </c>
      <c r="AV414" s="2">
        <v>-0.35743212460800322</v>
      </c>
      <c r="AW414" s="1">
        <v>-9.418653599837774E-3</v>
      </c>
      <c r="AX414" s="2">
        <v>37.957888454189998</v>
      </c>
      <c r="AY414" s="2">
        <v>8.5020775469928367E-3</v>
      </c>
      <c r="AZ414" s="1">
        <v>2.2403728646916079E-4</v>
      </c>
      <c r="BA414" s="2">
        <v>37.948172591536</v>
      </c>
      <c r="BB414" s="2">
        <v>-1.2137851070050942E-3</v>
      </c>
      <c r="BC414" s="1">
        <v>-3.1984314448682408E-5</v>
      </c>
      <c r="BD414" s="2">
        <v>37.602621396583999</v>
      </c>
      <c r="BE414" s="2">
        <v>-0.34676498005900669</v>
      </c>
      <c r="BF414" s="1">
        <v>-9.1375648770024055E-3</v>
      </c>
      <c r="BG414" s="1"/>
      <c r="BH414" t="s">
        <v>67</v>
      </c>
      <c r="BI414" s="2">
        <v>41.162073929715</v>
      </c>
      <c r="BJ414" s="2">
        <v>41.162073929715</v>
      </c>
      <c r="BK414" s="2">
        <v>0</v>
      </c>
      <c r="BL414" s="1">
        <v>0</v>
      </c>
      <c r="BM414" s="2">
        <v>41.162073929715</v>
      </c>
      <c r="BN414" s="2">
        <v>0</v>
      </c>
      <c r="BO414" s="1">
        <v>0</v>
      </c>
      <c r="BP414" s="2">
        <v>41.078262279756999</v>
      </c>
      <c r="BQ414" s="2">
        <v>-8.3811649958001055E-2</v>
      </c>
      <c r="BR414" s="1">
        <v>-2.036137685897727E-3</v>
      </c>
      <c r="BS414" s="2">
        <v>41.162073929715</v>
      </c>
      <c r="BT414" s="2">
        <v>0</v>
      </c>
      <c r="BU414" s="1">
        <v>0</v>
      </c>
      <c r="BV414" s="2">
        <v>41.162073929715</v>
      </c>
      <c r="BW414" s="2">
        <v>0</v>
      </c>
      <c r="BX414" s="1">
        <v>0</v>
      </c>
      <c r="BY414" s="2">
        <v>41.036356454778002</v>
      </c>
      <c r="BZ414" s="2">
        <v>-0.12571747493699803</v>
      </c>
      <c r="CA414" s="1">
        <v>-3.0542065288465042E-3</v>
      </c>
      <c r="CC414" t="s">
        <v>67</v>
      </c>
      <c r="CE414" s="23">
        <v>37.949386376643005</v>
      </c>
      <c r="CF414" s="23">
        <v>38.666597049373998</v>
      </c>
      <c r="CG414" s="23">
        <v>0.71721067273099237</v>
      </c>
      <c r="CH414" s="24">
        <v>1.8899137541059673E-2</v>
      </c>
      <c r="CI414" s="2">
        <v>41.162073929715</v>
      </c>
      <c r="CJ414" s="2">
        <v>41.539226354526001</v>
      </c>
      <c r="CK414" s="2">
        <v>0.3771524248110012</v>
      </c>
      <c r="CL414" s="1">
        <v>9.1626195865396852E-3</v>
      </c>
      <c r="CN414" s="25" t="s">
        <v>67</v>
      </c>
      <c r="CO414" s="27">
        <v>0</v>
      </c>
      <c r="CP414" s="27">
        <v>0.68104699999999996</v>
      </c>
      <c r="CQ414" s="28">
        <f>CH468-CO414-CP414</f>
        <v>-0.66965315991519725</v>
      </c>
      <c r="CR414" s="27">
        <f>CI468-CO414-CP414</f>
        <v>91.194836514565992</v>
      </c>
      <c r="CU414" s="30">
        <v>110</v>
      </c>
      <c r="CV414" s="30"/>
      <c r="CW414" s="31" t="s">
        <v>969</v>
      </c>
      <c r="CX414" s="31" t="s">
        <v>832</v>
      </c>
      <c r="CY414" s="31" t="s">
        <v>972</v>
      </c>
      <c r="CZ414" s="30"/>
      <c r="DA414" s="30"/>
      <c r="DB414" s="30"/>
      <c r="DF414" s="30">
        <v>498</v>
      </c>
      <c r="DG414" s="39" t="s">
        <v>68</v>
      </c>
      <c r="DK414" s="30">
        <v>152</v>
      </c>
      <c r="DL414" s="30"/>
      <c r="DM414" s="30"/>
      <c r="DN414" s="30"/>
      <c r="DO414" s="30"/>
    </row>
    <row r="415" spans="1:119" ht="15.75" x14ac:dyDescent="0.25">
      <c r="A415" t="s">
        <v>705</v>
      </c>
      <c r="B415" t="s">
        <v>69</v>
      </c>
      <c r="C415" s="52"/>
      <c r="D415" s="52"/>
      <c r="E415" s="52"/>
      <c r="F415" s="53"/>
      <c r="G415" s="45"/>
      <c r="H415" s="45"/>
      <c r="I415" s="45"/>
      <c r="J415" s="46"/>
      <c r="K415" s="47"/>
      <c r="L415" s="55"/>
      <c r="M415" s="55"/>
      <c r="N415" s="55"/>
      <c r="O415" s="56"/>
      <c r="P415" s="54"/>
      <c r="Q415" s="42" t="e">
        <f t="shared" si="123"/>
        <v>#DIV/0!</v>
      </c>
      <c r="R415" s="42" t="e">
        <f t="shared" si="124"/>
        <v>#DIV/0!</v>
      </c>
      <c r="S415" s="42" t="e">
        <f t="shared" si="125"/>
        <v>#DIV/0!</v>
      </c>
      <c r="T415" s="42" t="e">
        <f t="shared" si="126"/>
        <v>#DIV/0!</v>
      </c>
      <c r="AB415" t="s">
        <v>69</v>
      </c>
      <c r="AC415" s="2"/>
      <c r="AD415" s="2"/>
      <c r="AE415" s="2"/>
      <c r="AF415" s="1"/>
      <c r="AG415" s="2"/>
      <c r="AH415" s="2"/>
      <c r="AI415" s="2"/>
      <c r="AJ415" s="1"/>
      <c r="AM415" t="s">
        <v>69</v>
      </c>
      <c r="AN415" s="2"/>
      <c r="AO415" s="2"/>
      <c r="AP415" s="2"/>
      <c r="AQ415" s="1"/>
      <c r="AR415" s="2"/>
      <c r="AS415" s="2"/>
      <c r="AT415" s="1"/>
      <c r="AU415" s="2"/>
      <c r="AV415" s="2"/>
      <c r="AW415" s="1"/>
      <c r="AX415" s="2"/>
      <c r="AY415" s="2"/>
      <c r="AZ415" s="1"/>
      <c r="BA415" s="2"/>
      <c r="BB415" s="2"/>
      <c r="BC415" s="1"/>
      <c r="BD415" s="2"/>
      <c r="BE415" s="2"/>
      <c r="BF415" s="1"/>
      <c r="BG415" s="1"/>
      <c r="BH415" t="s">
        <v>69</v>
      </c>
      <c r="BI415" s="2"/>
      <c r="BJ415" s="2"/>
      <c r="BK415" s="2"/>
      <c r="BL415" s="1"/>
      <c r="BM415" s="2"/>
      <c r="BN415" s="2"/>
      <c r="BO415" s="1"/>
      <c r="BP415" s="2"/>
      <c r="BQ415" s="2"/>
      <c r="BR415" s="1"/>
      <c r="BS415" s="2"/>
      <c r="BT415" s="2"/>
      <c r="BU415" s="1"/>
      <c r="BV415" s="2"/>
      <c r="BW415" s="2"/>
      <c r="BX415" s="1"/>
      <c r="BY415" s="2"/>
      <c r="BZ415" s="2"/>
      <c r="CA415" s="1"/>
      <c r="CC415" t="s">
        <v>69</v>
      </c>
      <c r="CE415" s="23"/>
      <c r="CF415" s="23"/>
      <c r="CG415" s="23"/>
      <c r="CH415" s="24"/>
      <c r="CI415" s="2"/>
      <c r="CJ415" s="2"/>
      <c r="CK415" s="2"/>
      <c r="CL415" s="1"/>
      <c r="CN415" s="25" t="s">
        <v>69</v>
      </c>
      <c r="CO415" s="27"/>
      <c r="CP415" s="27"/>
      <c r="CQ415" s="28"/>
      <c r="CR415" s="27"/>
      <c r="CU415" s="30">
        <v>113</v>
      </c>
      <c r="CV415" s="30"/>
      <c r="CW415" s="15"/>
      <c r="CX415" s="33"/>
      <c r="CY415" s="34"/>
      <c r="CZ415" s="34"/>
      <c r="DA415" s="32"/>
      <c r="DB415" s="32"/>
      <c r="DF415" s="30">
        <v>500</v>
      </c>
      <c r="DG415" s="39" t="s">
        <v>74</v>
      </c>
      <c r="DK415" s="30">
        <v>154</v>
      </c>
      <c r="DL415" s="30"/>
      <c r="DM415" s="30"/>
      <c r="DN415" s="30"/>
      <c r="DO415" s="30"/>
    </row>
    <row r="416" spans="1:119" ht="15.75" x14ac:dyDescent="0.25">
      <c r="A416" t="s">
        <v>706</v>
      </c>
      <c r="B416" t="s">
        <v>74</v>
      </c>
      <c r="C416" s="52">
        <v>30.538969104051002</v>
      </c>
      <c r="D416" s="52">
        <v>31.736887819766999</v>
      </c>
      <c r="E416" s="52">
        <v>1.1979187157159963</v>
      </c>
      <c r="F416" s="53">
        <v>3.9225905486020222E-2</v>
      </c>
      <c r="G416" s="45">
        <v>32.722853317188999</v>
      </c>
      <c r="H416" s="45">
        <v>32.989071704909001</v>
      </c>
      <c r="I416" s="45">
        <v>0.26621838772000217</v>
      </c>
      <c r="J416" s="46">
        <v>8.1355493403798083E-3</v>
      </c>
      <c r="K416" s="47" t="s">
        <v>933</v>
      </c>
      <c r="L416" s="55">
        <f>G416-CO416-CP416</f>
        <v>32.145870317189001</v>
      </c>
      <c r="M416" s="55">
        <f>H416-CO416-CP416</f>
        <v>32.412088704909003</v>
      </c>
      <c r="N416" s="55">
        <f>M416-L416</f>
        <v>0.26621838772000217</v>
      </c>
      <c r="O416" s="56">
        <f>N416/L416</f>
        <v>8.2815734989651283E-3</v>
      </c>
      <c r="P416" s="54"/>
      <c r="Q416" s="42" t="e">
        <f t="shared" si="123"/>
        <v>#DIV/0!</v>
      </c>
      <c r="R416" s="42" t="e">
        <f t="shared" si="124"/>
        <v>#DIV/0!</v>
      </c>
      <c r="S416" s="42" t="e">
        <f t="shared" si="125"/>
        <v>#DIV/0!</v>
      </c>
      <c r="T416" s="42" t="e">
        <f t="shared" si="126"/>
        <v>#DIV/0!</v>
      </c>
      <c r="AB416" t="s">
        <v>74</v>
      </c>
      <c r="AC416" s="2">
        <v>30.538969104051002</v>
      </c>
      <c r="AD416" s="2">
        <v>30.520021309342997</v>
      </c>
      <c r="AE416" s="2">
        <v>-1.8947794708005006E-2</v>
      </c>
      <c r="AF416" s="1">
        <v>-6.2044644151041674E-4</v>
      </c>
      <c r="AG416" s="2">
        <v>32.722853317188999</v>
      </c>
      <c r="AH416" s="2">
        <v>32.722853317188999</v>
      </c>
      <c r="AI416" s="2">
        <v>0</v>
      </c>
      <c r="AJ416" s="1">
        <v>0</v>
      </c>
      <c r="AM416" t="s">
        <v>74</v>
      </c>
      <c r="AN416" s="2">
        <v>30.538969104051002</v>
      </c>
      <c r="AO416" s="2">
        <v>30.464107819626999</v>
      </c>
      <c r="AP416" s="2">
        <v>-7.4861284424002861E-2</v>
      </c>
      <c r="AQ416" s="1">
        <v>-2.4513363292958208E-3</v>
      </c>
      <c r="AR416" s="2">
        <v>30.538169550115999</v>
      </c>
      <c r="AS416" s="2">
        <v>-7.9955393500341643E-4</v>
      </c>
      <c r="AT416" s="1">
        <v>-2.618143173986038E-5</v>
      </c>
      <c r="AU416" s="2">
        <v>30.357818195105999</v>
      </c>
      <c r="AV416" s="2">
        <v>-0.18115090894500341</v>
      </c>
      <c r="AW416" s="1">
        <v>-5.9317951541780663E-3</v>
      </c>
      <c r="AX416" s="2">
        <v>30.508702218538001</v>
      </c>
      <c r="AY416" s="2">
        <v>-3.026688551300083E-2</v>
      </c>
      <c r="AZ416" s="1">
        <v>-9.9109060983286175E-4</v>
      </c>
      <c r="BA416" s="2">
        <v>30.543371655845</v>
      </c>
      <c r="BB416" s="2">
        <v>4.4025517939978442E-3</v>
      </c>
      <c r="BC416" s="1">
        <v>1.4416176849315601E-4</v>
      </c>
      <c r="BD416" s="2">
        <v>30.244724622341</v>
      </c>
      <c r="BE416" s="2">
        <v>-0.2942444817100025</v>
      </c>
      <c r="BF416" s="1">
        <v>-9.6350495888537016E-3</v>
      </c>
      <c r="BG416" s="1"/>
      <c r="BH416" t="s">
        <v>74</v>
      </c>
      <c r="BI416" s="2">
        <v>32.722853317188999</v>
      </c>
      <c r="BJ416" s="2">
        <v>32.722853317188999</v>
      </c>
      <c r="BK416" s="2">
        <v>0</v>
      </c>
      <c r="BL416" s="1">
        <v>0</v>
      </c>
      <c r="BM416" s="2">
        <v>32.722853317188999</v>
      </c>
      <c r="BN416" s="2">
        <v>0</v>
      </c>
      <c r="BO416" s="1">
        <v>0</v>
      </c>
      <c r="BP416" s="2">
        <v>32.656298720259002</v>
      </c>
      <c r="BQ416" s="2">
        <v>-6.655459692999699E-2</v>
      </c>
      <c r="BR416" s="1">
        <v>-2.0338873350948432E-3</v>
      </c>
      <c r="BS416" s="2">
        <v>32.722853317188999</v>
      </c>
      <c r="BT416" s="2">
        <v>0</v>
      </c>
      <c r="BU416" s="1">
        <v>0</v>
      </c>
      <c r="BV416" s="2">
        <v>32.722853317188999</v>
      </c>
      <c r="BW416" s="2">
        <v>0</v>
      </c>
      <c r="BX416" s="1">
        <v>0</v>
      </c>
      <c r="BY416" s="2">
        <v>32.623021421794</v>
      </c>
      <c r="BZ416" s="2">
        <v>-9.9831895394999037E-2</v>
      </c>
      <c r="CA416" s="1">
        <v>-3.0508310026423737E-3</v>
      </c>
      <c r="CC416" t="s">
        <v>74</v>
      </c>
      <c r="CE416" s="23">
        <v>30.538969104051002</v>
      </c>
      <c r="CF416" s="23">
        <v>31.929354611868998</v>
      </c>
      <c r="CG416" s="23">
        <v>1.3903855078179959</v>
      </c>
      <c r="CH416" s="24">
        <v>4.5528239773933984E-2</v>
      </c>
      <c r="CI416" s="2">
        <v>32.722853317188999</v>
      </c>
      <c r="CJ416" s="2">
        <v>33.022349003373996</v>
      </c>
      <c r="CK416" s="2">
        <v>0.29949568618499711</v>
      </c>
      <c r="CL416" s="1">
        <v>9.1524930079271202E-3</v>
      </c>
      <c r="CN416" s="25" t="s">
        <v>74</v>
      </c>
      <c r="CO416" s="27">
        <v>0</v>
      </c>
      <c r="CP416" s="27">
        <v>0.57698300000000002</v>
      </c>
      <c r="CQ416" s="28">
        <f>CH470-CO416-CP416</f>
        <v>-0.56724590315956769</v>
      </c>
      <c r="CR416" s="27">
        <f>CI470-CO416-CP416</f>
        <v>108.99790695053301</v>
      </c>
      <c r="CU416" s="30">
        <v>118</v>
      </c>
      <c r="CV416" s="30"/>
      <c r="CW416" s="31" t="s">
        <v>969</v>
      </c>
      <c r="CX416" s="31" t="s">
        <v>834</v>
      </c>
      <c r="CY416" s="31" t="s">
        <v>974</v>
      </c>
      <c r="CZ416" s="30"/>
      <c r="DA416" s="30"/>
      <c r="DB416" s="30"/>
      <c r="DF416" s="30">
        <v>501</v>
      </c>
      <c r="DG416" s="39" t="s">
        <v>75</v>
      </c>
      <c r="DK416" s="30">
        <v>159</v>
      </c>
      <c r="DL416" s="30"/>
      <c r="DM416" s="30"/>
      <c r="DN416" s="30"/>
      <c r="DO416" s="30"/>
    </row>
    <row r="417" spans="1:119" ht="15.75" x14ac:dyDescent="0.25">
      <c r="A417" t="s">
        <v>707</v>
      </c>
      <c r="B417" t="s">
        <v>82</v>
      </c>
      <c r="C417" s="52">
        <v>28.332178909625</v>
      </c>
      <c r="D417" s="52">
        <v>29.137711715816</v>
      </c>
      <c r="E417" s="52">
        <v>0.80553280619099965</v>
      </c>
      <c r="F417" s="53">
        <v>2.8431728063009806E-2</v>
      </c>
      <c r="G417" s="45">
        <v>31.693603481863001</v>
      </c>
      <c r="H417" s="45">
        <v>31.951127485853</v>
      </c>
      <c r="I417" s="45">
        <v>0.25752400398999953</v>
      </c>
      <c r="J417" s="46">
        <v>8.1254251867374557E-3</v>
      </c>
      <c r="K417" s="47" t="s">
        <v>933</v>
      </c>
      <c r="L417" s="55">
        <f>G417-CO417-CP417</f>
        <v>31.096023481863</v>
      </c>
      <c r="M417" s="55">
        <f>H417-CO417-CP417</f>
        <v>31.353547485852999</v>
      </c>
      <c r="N417" s="55">
        <f>M417-L417</f>
        <v>0.25752400398999953</v>
      </c>
      <c r="O417" s="56">
        <f>N417/L417</f>
        <v>8.2815734989460116E-3</v>
      </c>
      <c r="P417" s="54"/>
      <c r="Q417" s="42" t="e">
        <f t="shared" si="123"/>
        <v>#DIV/0!</v>
      </c>
      <c r="R417" s="42" t="e">
        <f t="shared" si="124"/>
        <v>#DIV/0!</v>
      </c>
      <c r="S417" s="42" t="e">
        <f t="shared" si="125"/>
        <v>#DIV/0!</v>
      </c>
      <c r="T417" s="42" t="e">
        <f t="shared" si="126"/>
        <v>#DIV/0!</v>
      </c>
      <c r="AB417" t="s">
        <v>82</v>
      </c>
      <c r="AC417" s="2">
        <v>28.332178909625</v>
      </c>
      <c r="AD417" s="2">
        <v>28.323140256639</v>
      </c>
      <c r="AE417" s="2">
        <v>-9.0386529859998177E-3</v>
      </c>
      <c r="AF417" s="1">
        <v>-3.1902428030091285E-4</v>
      </c>
      <c r="AG417" s="2">
        <v>31.693603481863001</v>
      </c>
      <c r="AH417" s="2">
        <v>31.693603481863001</v>
      </c>
      <c r="AI417" s="2">
        <v>0</v>
      </c>
      <c r="AJ417" s="1">
        <v>0</v>
      </c>
      <c r="AM417" t="s">
        <v>82</v>
      </c>
      <c r="AN417" s="2">
        <v>28.332178909625</v>
      </c>
      <c r="AO417" s="2">
        <v>28.296728124731001</v>
      </c>
      <c r="AP417" s="2">
        <v>-3.5450784893999554E-2</v>
      </c>
      <c r="AQ417" s="1">
        <v>-1.2512551543275841E-3</v>
      </c>
      <c r="AR417" s="2">
        <v>28.331796614743002</v>
      </c>
      <c r="AS417" s="2">
        <v>-3.8229488199803541E-4</v>
      </c>
      <c r="AT417" s="1">
        <v>-1.349331031748364E-5</v>
      </c>
      <c r="AU417" s="2">
        <v>28.015772809815999</v>
      </c>
      <c r="AV417" s="2">
        <v>-0.31640609980900081</v>
      </c>
      <c r="AW417" s="1">
        <v>-1.1167729132951063E-2</v>
      </c>
      <c r="AX417" s="2">
        <v>28.317761761606999</v>
      </c>
      <c r="AY417" s="2">
        <v>-1.4417148018001313E-2</v>
      </c>
      <c r="AZ417" s="1">
        <v>-5.0886125151156385E-4</v>
      </c>
      <c r="BA417" s="2">
        <v>28.334285311559</v>
      </c>
      <c r="BB417" s="2">
        <v>2.106401934000246E-3</v>
      </c>
      <c r="BC417" s="1">
        <v>7.434662687678637E-5</v>
      </c>
      <c r="BD417" s="2">
        <v>27.960829136441998</v>
      </c>
      <c r="BE417" s="2">
        <v>-0.37134977318300244</v>
      </c>
      <c r="BF417" s="1">
        <v>-1.3106996619199224E-2</v>
      </c>
      <c r="BG417" s="1"/>
      <c r="BH417" t="s">
        <v>82</v>
      </c>
      <c r="BI417" s="2">
        <v>31.693603481863001</v>
      </c>
      <c r="BJ417" s="2">
        <v>31.693603481863001</v>
      </c>
      <c r="BK417" s="2">
        <v>0</v>
      </c>
      <c r="BL417" s="1">
        <v>0</v>
      </c>
      <c r="BM417" s="2">
        <v>31.693603481863001</v>
      </c>
      <c r="BN417" s="2">
        <v>0</v>
      </c>
      <c r="BO417" s="1">
        <v>0</v>
      </c>
      <c r="BP417" s="2">
        <v>31.629222480865003</v>
      </c>
      <c r="BQ417" s="2">
        <v>-6.4381000997997262E-2</v>
      </c>
      <c r="BR417" s="1">
        <v>-2.0313562967000571E-3</v>
      </c>
      <c r="BS417" s="2">
        <v>31.693603481863001</v>
      </c>
      <c r="BT417" s="2">
        <v>0</v>
      </c>
      <c r="BU417" s="1">
        <v>0</v>
      </c>
      <c r="BV417" s="2">
        <v>31.693603481863001</v>
      </c>
      <c r="BW417" s="2">
        <v>0</v>
      </c>
      <c r="BX417" s="1">
        <v>0</v>
      </c>
      <c r="BY417" s="2">
        <v>31.597031980365998</v>
      </c>
      <c r="BZ417" s="2">
        <v>-9.6571501497002998E-2</v>
      </c>
      <c r="CA417" s="1">
        <v>-3.0470344450503101E-3</v>
      </c>
      <c r="CC417" t="s">
        <v>82</v>
      </c>
      <c r="CE417" s="23">
        <v>28.332178909625</v>
      </c>
      <c r="CF417" s="23">
        <v>29.445010426252999</v>
      </c>
      <c r="CG417" s="23">
        <v>1.112831516627999</v>
      </c>
      <c r="CH417" s="24">
        <v>3.9278006826716325E-2</v>
      </c>
      <c r="CI417" s="2">
        <v>31.693603481863001</v>
      </c>
      <c r="CJ417" s="2">
        <v>31.983317986351999</v>
      </c>
      <c r="CK417" s="2">
        <v>0.28971450448899816</v>
      </c>
      <c r="CL417" s="1">
        <v>9.1411033350874832E-3</v>
      </c>
      <c r="CN417" s="25" t="s">
        <v>82</v>
      </c>
      <c r="CO417" s="27">
        <v>0</v>
      </c>
      <c r="CP417" s="27">
        <v>0.59758</v>
      </c>
      <c r="CQ417" s="28">
        <f>CH471-CO417-CP417</f>
        <v>-0.59917442671351251</v>
      </c>
      <c r="CR417" s="27">
        <f>CI471-CO417-CP417</f>
        <v>180.19774205873</v>
      </c>
      <c r="CU417" s="30">
        <v>127</v>
      </c>
      <c r="CV417" s="30"/>
      <c r="CW417" s="31" t="s">
        <v>969</v>
      </c>
      <c r="CX417" s="31" t="s">
        <v>504</v>
      </c>
      <c r="CY417" s="31" t="s">
        <v>82</v>
      </c>
      <c r="CZ417" s="30"/>
      <c r="DA417" s="30"/>
      <c r="DB417" s="30"/>
      <c r="DF417" s="30">
        <v>503</v>
      </c>
      <c r="DG417" s="39" t="s">
        <v>82</v>
      </c>
      <c r="DK417" s="30">
        <v>167</v>
      </c>
      <c r="DL417" s="30"/>
      <c r="DM417" s="30"/>
      <c r="DN417" s="30"/>
      <c r="DO417" s="30"/>
    </row>
    <row r="418" spans="1:119" ht="15.75" x14ac:dyDescent="0.25">
      <c r="A418" t="s">
        <v>708</v>
      </c>
      <c r="B418" t="s">
        <v>83</v>
      </c>
      <c r="C418" s="52">
        <v>213.57665176727798</v>
      </c>
      <c r="D418" s="52">
        <v>216.05999077617201</v>
      </c>
      <c r="E418" s="52">
        <v>2.4833390088940348</v>
      </c>
      <c r="F418" s="53">
        <v>1.1627389924625208E-2</v>
      </c>
      <c r="G418" s="45">
        <v>235.071394912877</v>
      </c>
      <c r="H418" s="45">
        <v>235.071394912877</v>
      </c>
      <c r="I418" s="45">
        <v>0</v>
      </c>
      <c r="J418" s="46">
        <v>0</v>
      </c>
      <c r="K418" s="47" t="s">
        <v>933</v>
      </c>
      <c r="L418" s="55">
        <f>G418-CO418-CP418</f>
        <v>234.15947291287699</v>
      </c>
      <c r="M418" s="55">
        <f>H418-CO418-CP418</f>
        <v>234.15947291287699</v>
      </c>
      <c r="N418" s="55">
        <f>M418-L418</f>
        <v>0</v>
      </c>
      <c r="O418" s="56">
        <f>N418/L418</f>
        <v>0</v>
      </c>
      <c r="P418" s="54"/>
      <c r="Q418" s="42" t="e">
        <f t="shared" si="123"/>
        <v>#DIV/0!</v>
      </c>
      <c r="R418" s="42" t="e">
        <f t="shared" si="124"/>
        <v>#DIV/0!</v>
      </c>
      <c r="S418" s="42" t="e">
        <f t="shared" si="125"/>
        <v>#DIV/0!</v>
      </c>
      <c r="T418" s="42" t="e">
        <f t="shared" si="126"/>
        <v>#DIV/0!</v>
      </c>
      <c r="AB418" t="s">
        <v>83</v>
      </c>
      <c r="AC418" s="2">
        <v>213.57665176727798</v>
      </c>
      <c r="AD418" s="2">
        <v>213.577779332869</v>
      </c>
      <c r="AE418" s="2">
        <v>1.1275655910196747E-3</v>
      </c>
      <c r="AF418" s="1">
        <v>5.2794422128516053E-6</v>
      </c>
      <c r="AG418" s="2">
        <v>235.071394912877</v>
      </c>
      <c r="AH418" s="2">
        <v>235.071394912877</v>
      </c>
      <c r="AI418" s="2">
        <v>0</v>
      </c>
      <c r="AJ418" s="1">
        <v>0</v>
      </c>
      <c r="AM418" t="s">
        <v>83</v>
      </c>
      <c r="AN418" s="2">
        <v>213.57665176727798</v>
      </c>
      <c r="AO418" s="2">
        <v>213.583043795724</v>
      </c>
      <c r="AP418" s="2">
        <v>6.3920284460152743E-3</v>
      </c>
      <c r="AQ418" s="1">
        <v>2.9928498237627092E-5</v>
      </c>
      <c r="AR418" s="2">
        <v>213.57669276499001</v>
      </c>
      <c r="AS418" s="2">
        <v>4.0997712034140932E-5</v>
      </c>
      <c r="AT418" s="1">
        <v>1.9195783665910142E-7</v>
      </c>
      <c r="AU418" s="2">
        <v>213.57210960911399</v>
      </c>
      <c r="AV418" s="2">
        <v>-4.5421581639857322E-3</v>
      </c>
      <c r="AW418" s="1">
        <v>-2.1267110081560117E-5</v>
      </c>
      <c r="AX418" s="2">
        <v>213.57860957021703</v>
      </c>
      <c r="AY418" s="2">
        <v>1.9578029390459051E-3</v>
      </c>
      <c r="AZ418" s="1">
        <v>9.1667460972241889E-6</v>
      </c>
      <c r="BA418" s="2">
        <v>213.57643634934499</v>
      </c>
      <c r="BB418" s="2">
        <v>-2.1541793299206802E-4</v>
      </c>
      <c r="BC418" s="1">
        <v>-1.0086211728180681E-6</v>
      </c>
      <c r="BD418" s="2">
        <v>213.58034722529001</v>
      </c>
      <c r="BE418" s="2">
        <v>3.6954580120323044E-3</v>
      </c>
      <c r="BF418" s="1">
        <v>1.7302724719455896E-5</v>
      </c>
      <c r="BG418" s="1"/>
      <c r="BH418" t="s">
        <v>83</v>
      </c>
      <c r="BI418" s="2">
        <v>235.071394912877</v>
      </c>
      <c r="BJ418" s="2">
        <v>235.071394912877</v>
      </c>
      <c r="BK418" s="2">
        <v>0</v>
      </c>
      <c r="BL418" s="1">
        <v>0</v>
      </c>
      <c r="BM418" s="2">
        <v>235.071394912877</v>
      </c>
      <c r="BN418" s="2">
        <v>0</v>
      </c>
      <c r="BO418" s="1">
        <v>0</v>
      </c>
      <c r="BP418" s="2">
        <v>235.071394912877</v>
      </c>
      <c r="BQ418" s="2">
        <v>0</v>
      </c>
      <c r="BR418" s="1">
        <v>0</v>
      </c>
      <c r="BS418" s="2">
        <v>235.071394912877</v>
      </c>
      <c r="BT418" s="2">
        <v>0</v>
      </c>
      <c r="BU418" s="1">
        <v>0</v>
      </c>
      <c r="BV418" s="2">
        <v>235.071394912877</v>
      </c>
      <c r="BW418" s="2">
        <v>0</v>
      </c>
      <c r="BX418" s="1">
        <v>0</v>
      </c>
      <c r="BY418" s="2">
        <v>235.071394912877</v>
      </c>
      <c r="BZ418" s="2">
        <v>0</v>
      </c>
      <c r="CA418" s="1">
        <v>0</v>
      </c>
      <c r="CC418" t="s">
        <v>83</v>
      </c>
      <c r="CE418" s="23">
        <v>213.57665176727798</v>
      </c>
      <c r="CF418" s="23">
        <v>216.06901360308098</v>
      </c>
      <c r="CG418" s="23">
        <v>2.4923618358029955</v>
      </c>
      <c r="CH418" s="24">
        <v>1.166963624150629E-2</v>
      </c>
      <c r="CI418" s="2">
        <v>235.071394912877</v>
      </c>
      <c r="CJ418" s="2">
        <v>235.071394912877</v>
      </c>
      <c r="CK418" s="2">
        <v>0</v>
      </c>
      <c r="CL418" s="1">
        <v>0</v>
      </c>
      <c r="CN418" s="25" t="s">
        <v>83</v>
      </c>
      <c r="CO418" s="27">
        <v>0</v>
      </c>
      <c r="CP418" s="27">
        <v>0.91192200000000001</v>
      </c>
      <c r="CQ418" s="28">
        <f>CH472-CO418-CP418</f>
        <v>-0.9377817437084417</v>
      </c>
      <c r="CR418" s="27">
        <f>CI472-CO418-CP418</f>
        <v>62.828841992817004</v>
      </c>
      <c r="CU418" s="30">
        <v>128</v>
      </c>
      <c r="CV418" s="30"/>
      <c r="CW418" s="15"/>
      <c r="CX418" s="36"/>
      <c r="CY418" s="34"/>
      <c r="CZ418" s="34"/>
      <c r="DA418" s="32"/>
      <c r="DB418" s="32"/>
      <c r="DF418" s="30">
        <v>504</v>
      </c>
      <c r="DG418" s="39" t="s">
        <v>83</v>
      </c>
      <c r="DK418" s="30">
        <v>168</v>
      </c>
      <c r="DL418" s="30"/>
      <c r="DM418" s="32"/>
      <c r="DN418" s="32"/>
      <c r="DO418" s="41"/>
    </row>
    <row r="419" spans="1:119" ht="15.75" x14ac:dyDescent="0.25">
      <c r="B419" t="s">
        <v>92</v>
      </c>
      <c r="C419" s="52">
        <v>67.060626780416001</v>
      </c>
      <c r="D419" s="52">
        <v>68.551708046184004</v>
      </c>
      <c r="E419" s="52">
        <v>1.4910812657680026</v>
      </c>
      <c r="F419" s="53">
        <v>2.2234824476818779E-2</v>
      </c>
      <c r="G419" s="45">
        <v>71.606715209705996</v>
      </c>
      <c r="H419" s="45">
        <v>72.191799998192991</v>
      </c>
      <c r="I419" s="45">
        <v>0.58508478848699497</v>
      </c>
      <c r="J419" s="46">
        <v>8.170808935635817E-3</v>
      </c>
      <c r="K419" s="47" t="s">
        <v>933</v>
      </c>
      <c r="L419" s="55">
        <f>G419-CO419-CP419</f>
        <v>70.64898820970599</v>
      </c>
      <c r="M419" s="55">
        <f>H419-CO419-CP419</f>
        <v>71.234072998192985</v>
      </c>
      <c r="N419" s="55">
        <f>M419-L419</f>
        <v>0.58508478848699497</v>
      </c>
      <c r="O419" s="56">
        <f>N419/L419</f>
        <v>8.2815734989763676E-3</v>
      </c>
      <c r="P419" s="54"/>
      <c r="Q419" s="42" t="e">
        <f t="shared" si="123"/>
        <v>#DIV/0!</v>
      </c>
      <c r="R419" s="42" t="e">
        <f t="shared" si="124"/>
        <v>#DIV/0!</v>
      </c>
      <c r="S419" s="42" t="e">
        <f t="shared" si="125"/>
        <v>#DIV/0!</v>
      </c>
      <c r="T419" s="42" t="e">
        <f t="shared" si="126"/>
        <v>#DIV/0!</v>
      </c>
      <c r="AB419" t="s">
        <v>92</v>
      </c>
      <c r="AC419" s="2">
        <v>67.060626780416001</v>
      </c>
      <c r="AD419" s="2">
        <v>67.042272137244993</v>
      </c>
      <c r="AE419" s="2">
        <v>-1.8354643171008433E-2</v>
      </c>
      <c r="AF419" s="1">
        <v>-2.7370223113346471E-4</v>
      </c>
      <c r="AG419" s="2">
        <v>71.606715209705996</v>
      </c>
      <c r="AH419" s="2">
        <v>71.606715209705996</v>
      </c>
      <c r="AI419" s="2">
        <v>0</v>
      </c>
      <c r="AJ419" s="1">
        <v>0</v>
      </c>
      <c r="AM419" t="s">
        <v>92</v>
      </c>
      <c r="AN419" s="2">
        <v>67.060626780416001</v>
      </c>
      <c r="AO419" s="2">
        <v>66.988647590631004</v>
      </c>
      <c r="AP419" s="2">
        <v>-7.1979189784997288E-2</v>
      </c>
      <c r="AQ419" s="1">
        <v>-1.0733450198830781E-3</v>
      </c>
      <c r="AR419" s="2">
        <v>67.059850426092993</v>
      </c>
      <c r="AS419" s="2">
        <v>-7.7635432300837692E-4</v>
      </c>
      <c r="AT419" s="1">
        <v>-1.1576902279044892E-5</v>
      </c>
      <c r="AU419" s="2">
        <v>66.247400148484004</v>
      </c>
      <c r="AV419" s="2">
        <v>-0.81322663193199674</v>
      </c>
      <c r="AW419" s="1">
        <v>-1.2126737714439119E-2</v>
      </c>
      <c r="AX419" s="2">
        <v>67.031350935650991</v>
      </c>
      <c r="AY419" s="2">
        <v>-2.9275844765010106E-2</v>
      </c>
      <c r="AZ419" s="1">
        <v>-4.3655787562008974E-4</v>
      </c>
      <c r="BA419" s="2">
        <v>67.064904459565</v>
      </c>
      <c r="BB419" s="2">
        <v>4.2776791489984589E-3</v>
      </c>
      <c r="BC419" s="1">
        <v>6.3788236918890356E-5</v>
      </c>
      <c r="BD419" s="2">
        <v>66.142780650937993</v>
      </c>
      <c r="BE419" s="2">
        <v>-0.91784612947800781</v>
      </c>
      <c r="BF419" s="1">
        <v>-1.3686811077436131E-2</v>
      </c>
      <c r="BG419" s="1"/>
      <c r="BH419" t="s">
        <v>92</v>
      </c>
      <c r="BI419" s="2">
        <v>71.606715209705996</v>
      </c>
      <c r="BJ419" s="2">
        <v>71.606715209705996</v>
      </c>
      <c r="BK419" s="2">
        <v>0</v>
      </c>
      <c r="BL419" s="1">
        <v>0</v>
      </c>
      <c r="BM419" s="2">
        <v>71.606715209705996</v>
      </c>
      <c r="BN419" s="2">
        <v>0</v>
      </c>
      <c r="BO419" s="1">
        <v>0</v>
      </c>
      <c r="BP419" s="2">
        <v>71.460444012585</v>
      </c>
      <c r="BQ419" s="2">
        <v>-0.14627119712099557</v>
      </c>
      <c r="BR419" s="1">
        <v>-2.0427022338984362E-3</v>
      </c>
      <c r="BS419" s="2">
        <v>71.606715209705996</v>
      </c>
      <c r="BT419" s="2">
        <v>0</v>
      </c>
      <c r="BU419" s="1">
        <v>0</v>
      </c>
      <c r="BV419" s="2">
        <v>71.606715209705996</v>
      </c>
      <c r="BW419" s="2">
        <v>0</v>
      </c>
      <c r="BX419" s="1">
        <v>0</v>
      </c>
      <c r="BY419" s="2">
        <v>71.387308414023991</v>
      </c>
      <c r="BZ419" s="2">
        <v>-0.21940679568200494</v>
      </c>
      <c r="CA419" s="1">
        <v>-3.0640533508547989E-3</v>
      </c>
      <c r="CC419" t="s">
        <v>92</v>
      </c>
      <c r="CE419" s="23">
        <v>67.060626780416001</v>
      </c>
      <c r="CF419" s="23">
        <v>69.337928610000006</v>
      </c>
      <c r="CG419" s="23">
        <v>2.2773018295840046</v>
      </c>
      <c r="CH419" s="24">
        <v>3.3958850952002358E-2</v>
      </c>
      <c r="CI419" s="2">
        <v>71.606715209705996</v>
      </c>
      <c r="CJ419" s="2">
        <v>72.264935596753006</v>
      </c>
      <c r="CK419" s="2">
        <v>0.65822038704700958</v>
      </c>
      <c r="CL419" s="1">
        <v>9.1921600525782885E-3</v>
      </c>
      <c r="CN419" s="25" t="s">
        <v>92</v>
      </c>
      <c r="CO419" s="27">
        <v>0</v>
      </c>
      <c r="CP419" s="27">
        <v>0.95772699999999999</v>
      </c>
      <c r="CQ419" s="28">
        <f>CH473-CO419-CP419</f>
        <v>-0.94542059176288995</v>
      </c>
      <c r="CR419" s="27">
        <f>CI473-CO419-CP419</f>
        <v>85.752903874482996</v>
      </c>
      <c r="CU419" s="30">
        <v>138</v>
      </c>
      <c r="CV419" s="30"/>
      <c r="CW419" s="31" t="s">
        <v>969</v>
      </c>
      <c r="CX419" s="31" t="s">
        <v>512</v>
      </c>
      <c r="CY419" s="31" t="s">
        <v>92</v>
      </c>
      <c r="CZ419" s="30"/>
      <c r="DA419" s="30"/>
      <c r="DB419" s="30"/>
      <c r="DF419" s="30">
        <v>506</v>
      </c>
      <c r="DG419" s="39" t="s">
        <v>92</v>
      </c>
      <c r="DK419" s="30">
        <v>177</v>
      </c>
      <c r="DL419" s="30"/>
      <c r="DM419" s="30"/>
      <c r="DN419" s="30"/>
      <c r="DO419" s="30"/>
    </row>
    <row r="420" spans="1:119" ht="15.75" x14ac:dyDescent="0.25">
      <c r="B420" t="s">
        <v>93</v>
      </c>
      <c r="C420" s="52">
        <v>487.48467238196304</v>
      </c>
      <c r="D420" s="52">
        <v>492.84235440243697</v>
      </c>
      <c r="E420" s="52">
        <v>5.3576820204739306</v>
      </c>
      <c r="F420" s="53">
        <v>1.099046251914969E-2</v>
      </c>
      <c r="G420" s="45">
        <v>466.41329894801402</v>
      </c>
      <c r="H420" s="45">
        <v>466.41384721048405</v>
      </c>
      <c r="I420" s="45">
        <v>5.4826247003347817E-4</v>
      </c>
      <c r="J420" s="46">
        <v>1.1754863578505873E-6</v>
      </c>
      <c r="K420" s="47" t="s">
        <v>933</v>
      </c>
      <c r="L420" s="55">
        <f>G420-CO420-CP420</f>
        <v>464.42195494801399</v>
      </c>
      <c r="M420" s="55">
        <f>H420-CO420-CP420</f>
        <v>464.42250321048402</v>
      </c>
      <c r="N420" s="55">
        <f>M420-L420</f>
        <v>5.4826247003347817E-4</v>
      </c>
      <c r="O420" s="56">
        <f>N420/L420</f>
        <v>1.1805265969711725E-6</v>
      </c>
      <c r="P420" s="54"/>
      <c r="Q420" s="42" t="e">
        <f t="shared" si="123"/>
        <v>#DIV/0!</v>
      </c>
      <c r="R420" s="42" t="e">
        <f t="shared" si="124"/>
        <v>#DIV/0!</v>
      </c>
      <c r="S420" s="42" t="e">
        <f t="shared" si="125"/>
        <v>#DIV/0!</v>
      </c>
      <c r="T420" s="42" t="e">
        <f t="shared" si="126"/>
        <v>#DIV/0!</v>
      </c>
      <c r="AB420" t="s">
        <v>93</v>
      </c>
      <c r="AC420" s="2">
        <v>487.48467238196304</v>
      </c>
      <c r="AD420" s="2">
        <v>487.584517790159</v>
      </c>
      <c r="AE420" s="2">
        <v>9.9845408195960772E-2</v>
      </c>
      <c r="AF420" s="1">
        <v>2.048175334582172E-4</v>
      </c>
      <c r="AG420" s="2">
        <v>466.41329894801402</v>
      </c>
      <c r="AH420" s="2">
        <v>466.41332874030604</v>
      </c>
      <c r="AI420" s="2">
        <v>2.979229202537681E-5</v>
      </c>
      <c r="AJ420" s="1">
        <v>6.3875305641097151E-8</v>
      </c>
      <c r="AM420" t="s">
        <v>93</v>
      </c>
      <c r="AN420" s="2">
        <v>487.48467238196304</v>
      </c>
      <c r="AO420" s="2">
        <v>487.88730562738402</v>
      </c>
      <c r="AP420" s="2">
        <v>0.40263324542098644</v>
      </c>
      <c r="AQ420" s="1">
        <v>8.2594031819221547E-4</v>
      </c>
      <c r="AR420" s="2">
        <v>487.488857931567</v>
      </c>
      <c r="AS420" s="2">
        <v>4.1855496039602258E-3</v>
      </c>
      <c r="AT420" s="1">
        <v>8.5860127324796913E-6</v>
      </c>
      <c r="AU420" s="2">
        <v>487.53945424994998</v>
      </c>
      <c r="AV420" s="2">
        <v>5.4781867986946509E-2</v>
      </c>
      <c r="AW420" s="1">
        <v>1.1237659579996559E-4</v>
      </c>
      <c r="AX420" s="2">
        <v>487.64482291373702</v>
      </c>
      <c r="AY420" s="2">
        <v>0.16015053177397931</v>
      </c>
      <c r="AZ420" s="1">
        <v>3.2852424054985506E-4</v>
      </c>
      <c r="BA420" s="2">
        <v>487.46166910712202</v>
      </c>
      <c r="BB420" s="2">
        <v>-2.3003274841016719E-2</v>
      </c>
      <c r="BC420" s="1">
        <v>-4.7187688442833266E-5</v>
      </c>
      <c r="BD420" s="2">
        <v>488.00309285844997</v>
      </c>
      <c r="BE420" s="2">
        <v>0.51842047648693779</v>
      </c>
      <c r="BF420" s="1">
        <v>1.0634600549670932E-3</v>
      </c>
      <c r="BG420" s="1"/>
      <c r="BH420" t="s">
        <v>93</v>
      </c>
      <c r="BI420" s="2">
        <v>466.41329894801402</v>
      </c>
      <c r="BJ420" s="2">
        <v>466.41341964683301</v>
      </c>
      <c r="BK420" s="2">
        <v>1.2069881898923995E-4</v>
      </c>
      <c r="BL420" s="1">
        <v>2.5878082649331344E-7</v>
      </c>
      <c r="BM420" s="2">
        <v>466.41330019403</v>
      </c>
      <c r="BN420" s="2">
        <v>1.2460159837246465E-6</v>
      </c>
      <c r="BO420" s="1">
        <v>2.6714846822228503E-9</v>
      </c>
      <c r="BP420" s="2">
        <v>466.41331737176102</v>
      </c>
      <c r="BQ420" s="2">
        <v>1.8423747008000646E-5</v>
      </c>
      <c r="BR420" s="1">
        <v>3.9500904132783188E-8</v>
      </c>
      <c r="BS420" s="2">
        <v>466.41334680536903</v>
      </c>
      <c r="BT420" s="2">
        <v>4.7857355014002678E-5</v>
      </c>
      <c r="BU420" s="1">
        <v>1.026071836329367E-7</v>
      </c>
      <c r="BV420" s="2">
        <v>466.41329210449703</v>
      </c>
      <c r="BW420" s="2">
        <v>-6.8435169850999955E-6</v>
      </c>
      <c r="BX420" s="1">
        <v>-1.4672645485314018E-8</v>
      </c>
      <c r="BY420" s="2">
        <v>466.41345580159299</v>
      </c>
      <c r="BZ420" s="2">
        <v>1.5685357897154972E-4</v>
      </c>
      <c r="CA420" s="1">
        <v>3.3629739830603004E-7</v>
      </c>
      <c r="CC420" t="s">
        <v>93</v>
      </c>
      <c r="CE420" s="23">
        <v>487.48467238196304</v>
      </c>
      <c r="CF420" s="23">
        <v>492.64383935653899</v>
      </c>
      <c r="CG420" s="23">
        <v>5.1591669745759532</v>
      </c>
      <c r="CH420" s="24">
        <v>1.0583239364977504E-2</v>
      </c>
      <c r="CI420" s="2">
        <v>466.41329894801402</v>
      </c>
      <c r="CJ420" s="2">
        <v>466.413789682855</v>
      </c>
      <c r="CK420" s="2">
        <v>4.9073484098016706E-4</v>
      </c>
      <c r="CL420" s="1">
        <v>1.052145901686358E-6</v>
      </c>
      <c r="CN420" s="25" t="s">
        <v>93</v>
      </c>
      <c r="CO420" s="27">
        <v>0</v>
      </c>
      <c r="CP420" s="27">
        <v>1.991344</v>
      </c>
      <c r="CQ420" s="28">
        <f>CH474-CO420-CP420</f>
        <v>-1.9972767168390684</v>
      </c>
      <c r="CR420" s="27">
        <f>CI474-CO420-CP420</f>
        <v>171.15670392427501</v>
      </c>
      <c r="CU420" s="30">
        <v>139</v>
      </c>
      <c r="CV420" s="30"/>
      <c r="CW420" s="31"/>
      <c r="CX420" s="31"/>
      <c r="CY420" s="31"/>
      <c r="CZ420" s="30"/>
      <c r="DA420" s="30"/>
      <c r="DB420" s="30"/>
      <c r="DF420" s="30">
        <v>507</v>
      </c>
      <c r="DG420" s="39" t="s">
        <v>93</v>
      </c>
      <c r="DK420" s="30">
        <v>178</v>
      </c>
      <c r="DL420" s="30"/>
      <c r="DM420" s="30"/>
      <c r="DN420" s="30"/>
      <c r="DO420" s="30"/>
    </row>
    <row r="421" spans="1:119" ht="15.75" x14ac:dyDescent="0.25">
      <c r="A421" t="s">
        <v>709</v>
      </c>
      <c r="B421" t="s">
        <v>396</v>
      </c>
      <c r="C421" s="52"/>
      <c r="D421" s="52"/>
      <c r="E421" s="52"/>
      <c r="F421" s="53"/>
      <c r="G421" s="45"/>
      <c r="H421" s="45"/>
      <c r="I421" s="45"/>
      <c r="J421" s="46"/>
      <c r="K421" s="47"/>
      <c r="L421" s="55"/>
      <c r="M421" s="55"/>
      <c r="N421" s="55"/>
      <c r="O421" s="56"/>
      <c r="P421" s="54"/>
      <c r="Q421" s="42"/>
      <c r="R421" s="42"/>
      <c r="S421" s="42"/>
      <c r="T421" s="42"/>
      <c r="AB421" t="s">
        <v>396</v>
      </c>
      <c r="AC421" s="2"/>
      <c r="AD421" s="2"/>
      <c r="AE421" s="2"/>
      <c r="AF421" s="1"/>
      <c r="AG421" s="2"/>
      <c r="AH421" s="2"/>
      <c r="AI421" s="2"/>
      <c r="AJ421" s="1"/>
      <c r="AM421" t="s">
        <v>396</v>
      </c>
      <c r="AN421" s="2"/>
      <c r="AO421" s="2"/>
      <c r="AP421" s="2"/>
      <c r="AQ421" s="1"/>
      <c r="AR421" s="2"/>
      <c r="AS421" s="2"/>
      <c r="AT421" s="1"/>
      <c r="AU421" s="2"/>
      <c r="AV421" s="2"/>
      <c r="AW421" s="1"/>
      <c r="AX421" s="2"/>
      <c r="AY421" s="2"/>
      <c r="AZ421" s="1"/>
      <c r="BA421" s="2"/>
      <c r="BB421" s="2"/>
      <c r="BC421" s="1"/>
      <c r="BD421" s="2"/>
      <c r="BE421" s="2"/>
      <c r="BF421" s="1"/>
      <c r="BG421" s="1"/>
      <c r="BH421" t="s">
        <v>396</v>
      </c>
      <c r="BI421" s="2"/>
      <c r="BJ421" s="2"/>
      <c r="BK421" s="2"/>
      <c r="BL421" s="1"/>
      <c r="BM421" s="2"/>
      <c r="BN421" s="2"/>
      <c r="BO421" s="1"/>
      <c r="BP421" s="2"/>
      <c r="BQ421" s="2"/>
      <c r="BR421" s="1"/>
      <c r="BS421" s="2"/>
      <c r="BT421" s="2"/>
      <c r="BU421" s="1"/>
      <c r="BV421" s="2"/>
      <c r="BW421" s="2"/>
      <c r="BX421" s="1"/>
      <c r="BY421" s="2"/>
      <c r="BZ421" s="2"/>
      <c r="CA421" s="1"/>
      <c r="CC421" t="s">
        <v>396</v>
      </c>
      <c r="CE421" s="23"/>
      <c r="CF421" s="23"/>
      <c r="CG421" s="23"/>
      <c r="CH421" s="24"/>
      <c r="CI421" s="2"/>
      <c r="CJ421" s="2"/>
      <c r="CK421" s="2"/>
      <c r="CL421" s="1"/>
      <c r="CN421" s="25" t="s">
        <v>396</v>
      </c>
      <c r="CO421" s="27"/>
      <c r="CP421" s="27"/>
      <c r="CQ421" s="28"/>
      <c r="CR421" s="27"/>
      <c r="CU421" s="30">
        <v>494</v>
      </c>
      <c r="CV421" s="30"/>
      <c r="CW421" s="34"/>
      <c r="CX421" s="34"/>
      <c r="CY421" s="34"/>
      <c r="CZ421" s="34"/>
      <c r="DA421" s="32"/>
      <c r="DB421" s="32"/>
      <c r="DF421" s="30">
        <v>509</v>
      </c>
      <c r="DG421" s="39" t="s">
        <v>100</v>
      </c>
      <c r="DK421" s="30">
        <v>485</v>
      </c>
      <c r="DL421" s="30"/>
      <c r="DM421" s="30"/>
      <c r="DN421" s="30"/>
      <c r="DO421" s="30"/>
    </row>
    <row r="422" spans="1:119" ht="15.75" x14ac:dyDescent="0.25">
      <c r="A422" t="s">
        <v>710</v>
      </c>
      <c r="B422" t="s">
        <v>94</v>
      </c>
      <c r="C422" s="52"/>
      <c r="D422" s="52"/>
      <c r="E422" s="52"/>
      <c r="F422" s="53"/>
      <c r="G422" s="45"/>
      <c r="H422" s="45"/>
      <c r="I422" s="45"/>
      <c r="J422" s="46"/>
      <c r="K422" s="47"/>
      <c r="L422" s="55"/>
      <c r="M422" s="55"/>
      <c r="N422" s="55"/>
      <c r="O422" s="56"/>
      <c r="P422" s="54"/>
      <c r="Q422" s="42" t="e">
        <f>C422/$DD422*1000000</f>
        <v>#DIV/0!</v>
      </c>
      <c r="R422" s="42" t="e">
        <f>D422/$DD422*1000000</f>
        <v>#DIV/0!</v>
      </c>
      <c r="S422" s="42" t="e">
        <f>L422/$DD422*1000000</f>
        <v>#DIV/0!</v>
      </c>
      <c r="T422" s="42" t="e">
        <f>M422/$DD422*1000000</f>
        <v>#DIV/0!</v>
      </c>
      <c r="AB422" t="s">
        <v>94</v>
      </c>
      <c r="AC422" s="2"/>
      <c r="AD422" s="2"/>
      <c r="AE422" s="2"/>
      <c r="AF422" s="1"/>
      <c r="AG422" s="2"/>
      <c r="AH422" s="2"/>
      <c r="AI422" s="2"/>
      <c r="AJ422" s="1"/>
      <c r="AM422" t="s">
        <v>94</v>
      </c>
      <c r="AN422" s="2"/>
      <c r="AO422" s="2"/>
      <c r="AP422" s="2"/>
      <c r="AQ422" s="1"/>
      <c r="AR422" s="2"/>
      <c r="AS422" s="2"/>
      <c r="AT422" s="1"/>
      <c r="AU422" s="2"/>
      <c r="AV422" s="2"/>
      <c r="AW422" s="1"/>
      <c r="AX422" s="2"/>
      <c r="AY422" s="2"/>
      <c r="AZ422" s="1"/>
      <c r="BA422" s="2"/>
      <c r="BB422" s="2"/>
      <c r="BC422" s="1"/>
      <c r="BD422" s="2"/>
      <c r="BE422" s="2"/>
      <c r="BF422" s="1"/>
      <c r="BG422" s="1"/>
      <c r="BH422" t="s">
        <v>94</v>
      </c>
      <c r="BI422" s="2"/>
      <c r="BJ422" s="2"/>
      <c r="BK422" s="2"/>
      <c r="BL422" s="1"/>
      <c r="BM422" s="2"/>
      <c r="BN422" s="2"/>
      <c r="BO422" s="1"/>
      <c r="BP422" s="2"/>
      <c r="BQ422" s="2"/>
      <c r="BR422" s="1"/>
      <c r="BS422" s="2"/>
      <c r="BT422" s="2"/>
      <c r="BU422" s="1"/>
      <c r="BV422" s="2"/>
      <c r="BW422" s="2"/>
      <c r="BX422" s="1"/>
      <c r="BY422" s="2"/>
      <c r="BZ422" s="2"/>
      <c r="CA422" s="1"/>
      <c r="CC422" t="s">
        <v>94</v>
      </c>
      <c r="CE422" s="23"/>
      <c r="CF422" s="23"/>
      <c r="CG422" s="23"/>
      <c r="CH422" s="24"/>
      <c r="CI422" s="2"/>
      <c r="CJ422" s="2"/>
      <c r="CK422" s="2"/>
      <c r="CL422" s="1"/>
      <c r="CN422" s="25" t="s">
        <v>94</v>
      </c>
      <c r="CO422" s="27"/>
      <c r="CP422" s="27"/>
      <c r="CQ422" s="28"/>
      <c r="CR422" s="27"/>
      <c r="CU422" s="30">
        <v>141</v>
      </c>
      <c r="CV422" s="30"/>
      <c r="CW422" s="34"/>
      <c r="CX422" s="34"/>
      <c r="CY422" s="34"/>
      <c r="CZ422" s="34"/>
      <c r="DA422" s="32"/>
      <c r="DB422" s="32"/>
      <c r="DF422" s="30">
        <v>510</v>
      </c>
      <c r="DG422" s="39" t="s">
        <v>101</v>
      </c>
      <c r="DK422" s="30">
        <v>179</v>
      </c>
      <c r="DL422" s="30"/>
      <c r="DM422" s="30"/>
      <c r="DN422" s="30"/>
      <c r="DO422" s="30"/>
    </row>
    <row r="423" spans="1:119" ht="15.75" x14ac:dyDescent="0.25">
      <c r="A423" t="s">
        <v>711</v>
      </c>
      <c r="B423" t="s">
        <v>4</v>
      </c>
      <c r="C423" s="52">
        <v>2.5990000000000002</v>
      </c>
      <c r="D423" s="52">
        <v>2.5990000000000002</v>
      </c>
      <c r="E423" s="52">
        <v>0</v>
      </c>
      <c r="F423" s="53">
        <v>0</v>
      </c>
      <c r="G423" s="45">
        <v>2.6295869999999999</v>
      </c>
      <c r="H423" s="45">
        <v>2.6295869999999999</v>
      </c>
      <c r="I423" s="45">
        <v>0</v>
      </c>
      <c r="J423" s="46">
        <v>0</v>
      </c>
      <c r="K423" s="47" t="s">
        <v>933</v>
      </c>
      <c r="L423" s="55">
        <f>G423-CO423-CP423</f>
        <v>2.5989999999999998</v>
      </c>
      <c r="M423" s="55">
        <f>H423-CO423-CP423</f>
        <v>2.5989999999999998</v>
      </c>
      <c r="N423" s="55">
        <f>M423-L423</f>
        <v>0</v>
      </c>
      <c r="O423" s="56">
        <f>N423/L423</f>
        <v>0</v>
      </c>
      <c r="P423" s="54"/>
      <c r="Q423" s="42" t="e">
        <f>C423/$DD423*1000000</f>
        <v>#DIV/0!</v>
      </c>
      <c r="R423" s="42" t="e">
        <f>D423/$DD423*1000000</f>
        <v>#DIV/0!</v>
      </c>
      <c r="S423" s="42" t="e">
        <f>L423/$DD423*1000000</f>
        <v>#DIV/0!</v>
      </c>
      <c r="T423" s="42" t="e">
        <f>M423/$DD423*1000000</f>
        <v>#DIV/0!</v>
      </c>
      <c r="AB423" t="s">
        <v>4</v>
      </c>
      <c r="AC423" s="2">
        <v>2.5990000000000002</v>
      </c>
      <c r="AD423" s="2">
        <v>2.5990000000000002</v>
      </c>
      <c r="AE423" s="2">
        <v>0</v>
      </c>
      <c r="AF423" s="1">
        <v>0</v>
      </c>
      <c r="AG423" s="2">
        <v>2.6295869999999999</v>
      </c>
      <c r="AH423" s="2">
        <v>2.6295869999999999</v>
      </c>
      <c r="AI423" s="2">
        <v>0</v>
      </c>
      <c r="AJ423" s="1">
        <v>0</v>
      </c>
      <c r="AM423" t="s">
        <v>4</v>
      </c>
      <c r="AN423" s="2">
        <v>2.5990000000000002</v>
      </c>
      <c r="AO423" s="2">
        <v>2.5990000000000002</v>
      </c>
      <c r="AP423" s="2">
        <v>0</v>
      </c>
      <c r="AQ423" s="1">
        <v>0</v>
      </c>
      <c r="AR423" s="2">
        <v>2.5990000000000002</v>
      </c>
      <c r="AS423" s="2">
        <v>0</v>
      </c>
      <c r="AT423" s="1">
        <v>0</v>
      </c>
      <c r="AU423" s="2">
        <v>2.5990000000000002</v>
      </c>
      <c r="AV423" s="2">
        <v>0</v>
      </c>
      <c r="AW423" s="1">
        <v>0</v>
      </c>
      <c r="AX423" s="2">
        <v>2.5990000000000002</v>
      </c>
      <c r="AY423" s="2">
        <v>0</v>
      </c>
      <c r="AZ423" s="1">
        <v>0</v>
      </c>
      <c r="BA423" s="2">
        <v>2.5990000000000002</v>
      </c>
      <c r="BB423" s="2">
        <v>0</v>
      </c>
      <c r="BC423" s="1">
        <v>0</v>
      </c>
      <c r="BD423" s="2">
        <v>2.5990000000000002</v>
      </c>
      <c r="BE423" s="2">
        <v>0</v>
      </c>
      <c r="BF423" s="1">
        <v>0</v>
      </c>
      <c r="BG423" s="1"/>
      <c r="BH423" t="s">
        <v>4</v>
      </c>
      <c r="BI423" s="2">
        <v>2.6295869999999999</v>
      </c>
      <c r="BJ423" s="2">
        <v>2.6295869999999999</v>
      </c>
      <c r="BK423" s="2">
        <v>0</v>
      </c>
      <c r="BL423" s="1">
        <v>0</v>
      </c>
      <c r="BM423" s="2">
        <v>2.6295869999999999</v>
      </c>
      <c r="BN423" s="2">
        <v>0</v>
      </c>
      <c r="BO423" s="1">
        <v>0</v>
      </c>
      <c r="BP423" s="2">
        <v>2.6295869999999999</v>
      </c>
      <c r="BQ423" s="2">
        <v>0</v>
      </c>
      <c r="BR423" s="1">
        <v>0</v>
      </c>
      <c r="BS423" s="2">
        <v>2.6295869999999999</v>
      </c>
      <c r="BT423" s="2">
        <v>0</v>
      </c>
      <c r="BU423" s="1">
        <v>0</v>
      </c>
      <c r="BV423" s="2">
        <v>2.6295869999999999</v>
      </c>
      <c r="BW423" s="2">
        <v>0</v>
      </c>
      <c r="BX423" s="1">
        <v>0</v>
      </c>
      <c r="BY423" s="2">
        <v>2.6295869999999999</v>
      </c>
      <c r="BZ423" s="2">
        <v>0</v>
      </c>
      <c r="CA423" s="1">
        <v>0</v>
      </c>
      <c r="CC423" t="s">
        <v>4</v>
      </c>
      <c r="CE423" s="23">
        <v>2.5990000000000002</v>
      </c>
      <c r="CF423" s="23">
        <v>2.5990000000000002</v>
      </c>
      <c r="CG423" s="23">
        <v>0</v>
      </c>
      <c r="CH423" s="24">
        <v>0</v>
      </c>
      <c r="CI423" s="2">
        <v>2.6295869999999999</v>
      </c>
      <c r="CJ423" s="2">
        <v>2.6295869999999999</v>
      </c>
      <c r="CK423" s="2">
        <v>0</v>
      </c>
      <c r="CL423" s="1">
        <v>0</v>
      </c>
      <c r="CN423" s="25" t="s">
        <v>4</v>
      </c>
      <c r="CO423" s="27"/>
      <c r="CP423" s="27">
        <v>3.0587E-2</v>
      </c>
      <c r="CQ423" s="28">
        <f>CH477-CO423-CP423</f>
        <v>-4.9914798530196897E-2</v>
      </c>
      <c r="CR423" s="27">
        <f>CI477-CO423-CP423</f>
        <v>117.31866769481701</v>
      </c>
      <c r="CU423" s="30">
        <v>219</v>
      </c>
      <c r="CV423" s="30"/>
      <c r="CW423" s="15" t="s">
        <v>4</v>
      </c>
      <c r="CX423" s="33" t="s">
        <v>994</v>
      </c>
      <c r="CY423" s="34" t="s">
        <v>4</v>
      </c>
      <c r="CZ423" s="34"/>
      <c r="DA423" s="32"/>
      <c r="DB423" s="32"/>
      <c r="DC423" t="s">
        <v>4</v>
      </c>
      <c r="DF423" s="30">
        <v>525</v>
      </c>
      <c r="DG423" s="39" t="s">
        <v>4</v>
      </c>
      <c r="DK423" s="30">
        <v>243</v>
      </c>
      <c r="DL423" s="30"/>
      <c r="DM423" s="32"/>
      <c r="DN423" s="32" t="s">
        <v>4</v>
      </c>
      <c r="DO423" s="41"/>
    </row>
    <row r="424" spans="1:119" ht="15.75" x14ac:dyDescent="0.25">
      <c r="A424" t="s">
        <v>712</v>
      </c>
      <c r="B424" t="s">
        <v>931</v>
      </c>
      <c r="C424" s="52">
        <v>35.102779844609998</v>
      </c>
      <c r="D424" s="52">
        <v>34.209655787037001</v>
      </c>
      <c r="E424" s="52">
        <v>-0.89312405757299729</v>
      </c>
      <c r="F424" s="53">
        <v>-2.5443114805340287E-2</v>
      </c>
      <c r="G424" s="45">
        <v>35.952122271389996</v>
      </c>
      <c r="H424" s="45">
        <v>35.836041679798001</v>
      </c>
      <c r="I424" s="45">
        <v>-0.11608059159199513</v>
      </c>
      <c r="J424" s="46">
        <v>-3.2287549178806009E-3</v>
      </c>
      <c r="K424" s="47">
        <v>1</v>
      </c>
      <c r="L424" s="55">
        <f>G424-CO424-CP424</f>
        <v>35.952122271389996</v>
      </c>
      <c r="M424" s="55">
        <f>H424-CO424-CP424</f>
        <v>35.836041679798001</v>
      </c>
      <c r="N424" s="55">
        <f>M424-L424</f>
        <v>-0.11608059159199513</v>
      </c>
      <c r="O424" s="56">
        <f>N424/L424</f>
        <v>-3.2287549178806009E-3</v>
      </c>
      <c r="P424" s="54"/>
      <c r="Q424" s="42">
        <f>C424/$DD406*1000000</f>
        <v>2618.6333341745617</v>
      </c>
      <c r="R424" s="42">
        <f>D424/$DD406*1000000</f>
        <v>2552.0071456200671</v>
      </c>
      <c r="S424" s="42">
        <f>L424/$DD406*1000000</f>
        <v>2681.9934555307718</v>
      </c>
      <c r="T424" s="42">
        <f>M424/$DD406*1000000</f>
        <v>2673.3339559715032</v>
      </c>
      <c r="AB424" t="s">
        <v>931</v>
      </c>
      <c r="AC424" s="2">
        <v>35.102779844609998</v>
      </c>
      <c r="AD424" s="2">
        <v>35.022070656328999</v>
      </c>
      <c r="AE424" s="2">
        <v>-8.070918828099849E-2</v>
      </c>
      <c r="AF424" s="1">
        <v>-2.299224979852737E-3</v>
      </c>
      <c r="AG424" s="2">
        <v>35.952122271389996</v>
      </c>
      <c r="AH424" s="2">
        <v>35.952122271389996</v>
      </c>
      <c r="AI424" s="2">
        <v>0</v>
      </c>
      <c r="AJ424" s="1">
        <v>0</v>
      </c>
      <c r="AM424" t="s">
        <v>931</v>
      </c>
      <c r="AN424" s="2">
        <v>35.102779844609998</v>
      </c>
      <c r="AO424" s="2">
        <v>35.144096764016005</v>
      </c>
      <c r="AP424" s="2">
        <v>4.1316919406007457E-2</v>
      </c>
      <c r="AQ424" s="1">
        <v>1.1770269929876119E-3</v>
      </c>
      <c r="AR424" s="2">
        <v>35.100677401817997</v>
      </c>
      <c r="AS424" s="2">
        <v>-2.1024427920011135E-3</v>
      </c>
      <c r="AT424" s="1">
        <v>-5.9893911573614069E-5</v>
      </c>
      <c r="AU424" s="2">
        <v>35.143272358129003</v>
      </c>
      <c r="AV424" s="2">
        <v>4.0492513519005513E-2</v>
      </c>
      <c r="AW424" s="1">
        <v>1.1535415057797225E-3</v>
      </c>
      <c r="AX424" s="2">
        <v>34.891220457364</v>
      </c>
      <c r="AY424" s="2">
        <v>-0.21155938724599821</v>
      </c>
      <c r="AZ424" s="1">
        <v>-6.0268556559483696E-3</v>
      </c>
      <c r="BA424" s="2">
        <v>34.933767559726</v>
      </c>
      <c r="BB424" s="2">
        <v>-0.16901228488399767</v>
      </c>
      <c r="BC424" s="1">
        <v>-4.8147834909989147E-3</v>
      </c>
      <c r="BD424" s="2">
        <v>34.633656313525996</v>
      </c>
      <c r="BE424" s="2">
        <v>-0.4691235310840014</v>
      </c>
      <c r="BF424" s="1">
        <v>-1.3364284343310632E-2</v>
      </c>
      <c r="BG424" s="1"/>
      <c r="BH424" t="s">
        <v>931</v>
      </c>
      <c r="BI424" s="2">
        <v>35.952122271389996</v>
      </c>
      <c r="BJ424" s="2">
        <v>35.913428740859004</v>
      </c>
      <c r="BK424" s="2">
        <v>-3.8693530530991893E-2</v>
      </c>
      <c r="BL424" s="1">
        <v>-1.0762516393026248E-3</v>
      </c>
      <c r="BM424" s="2">
        <v>35.952122271389996</v>
      </c>
      <c r="BN424" s="2">
        <v>0</v>
      </c>
      <c r="BO424" s="1">
        <v>0</v>
      </c>
      <c r="BP424" s="2">
        <v>35.952122271389996</v>
      </c>
      <c r="BQ424" s="2">
        <v>0</v>
      </c>
      <c r="BR424" s="1">
        <v>0</v>
      </c>
      <c r="BS424" s="2">
        <v>35.913428740859004</v>
      </c>
      <c r="BT424" s="2">
        <v>-3.8693530530991893E-2</v>
      </c>
      <c r="BU424" s="1">
        <v>-1.0762516393026248E-3</v>
      </c>
      <c r="BV424" s="2">
        <v>35.952122271389996</v>
      </c>
      <c r="BW424" s="2">
        <v>0</v>
      </c>
      <c r="BX424" s="1">
        <v>0</v>
      </c>
      <c r="BY424" s="2">
        <v>35.836041679798001</v>
      </c>
      <c r="BZ424" s="2">
        <v>-0.11608059159199513</v>
      </c>
      <c r="CA424" s="1">
        <v>-3.2287549178806009E-3</v>
      </c>
      <c r="CC424" t="s">
        <v>931</v>
      </c>
      <c r="CE424" s="23">
        <v>35.102779844609998</v>
      </c>
      <c r="CF424" s="23">
        <v>34.951662589096003</v>
      </c>
      <c r="CG424" s="23">
        <v>-0.15111725551399502</v>
      </c>
      <c r="CH424" s="24">
        <v>-4.3049939686528541E-3</v>
      </c>
      <c r="CI424" s="2">
        <v>35.952122271389996</v>
      </c>
      <c r="CJ424" s="2">
        <v>35.913428740859004</v>
      </c>
      <c r="CK424" s="2">
        <v>-3.8693530530991893E-2</v>
      </c>
      <c r="CL424" s="1">
        <v>-1.0762516393026248E-3</v>
      </c>
      <c r="CN424" s="25" t="s">
        <v>929</v>
      </c>
      <c r="CO424" s="27">
        <v>0</v>
      </c>
      <c r="CP424" s="27">
        <v>0</v>
      </c>
      <c r="CQ424" s="28">
        <f>CH478-CO424-CP424</f>
        <v>1.2282803024189827E-2</v>
      </c>
      <c r="CR424" s="27">
        <f>CI478-CO424-CP424</f>
        <v>122.797064725721</v>
      </c>
      <c r="CU424" s="30">
        <v>43</v>
      </c>
      <c r="CV424" s="30"/>
      <c r="CW424" s="31"/>
      <c r="CX424" s="32"/>
      <c r="CY424" s="32"/>
      <c r="CZ424" s="30"/>
      <c r="DA424" s="30"/>
      <c r="DB424" s="30"/>
      <c r="DF424" s="30"/>
      <c r="DG424" s="39"/>
      <c r="DK424" s="30">
        <v>96</v>
      </c>
      <c r="DL424" s="30"/>
      <c r="DM424" s="30"/>
      <c r="DN424" s="30"/>
    </row>
    <row r="425" spans="1:119" ht="15.75" x14ac:dyDescent="0.25">
      <c r="A425" t="s">
        <v>713</v>
      </c>
      <c r="B425" t="s">
        <v>929</v>
      </c>
      <c r="C425" s="52">
        <v>70.559292254048003</v>
      </c>
      <c r="D425" s="52">
        <v>70.701891982183</v>
      </c>
      <c r="E425" s="52">
        <v>0.14259972813499644</v>
      </c>
      <c r="F425" s="53">
        <v>2.0209914751067454E-3</v>
      </c>
      <c r="G425" s="45">
        <v>57.457840177736998</v>
      </c>
      <c r="H425" s="45">
        <v>57.457724479604998</v>
      </c>
      <c r="I425" s="45">
        <v>-1.1569813199940882E-4</v>
      </c>
      <c r="J425" s="46">
        <v>-2.0136178394717661E-6</v>
      </c>
      <c r="K425" s="47" t="s">
        <v>933</v>
      </c>
      <c r="L425" s="55">
        <f>G425-CO425-CP425</f>
        <v>57.335927177736998</v>
      </c>
      <c r="M425" s="55">
        <f>H425-CO425-CP425</f>
        <v>57.335811479604999</v>
      </c>
      <c r="N425" s="55">
        <f>M425-L425</f>
        <v>-1.1569813199940882E-4</v>
      </c>
      <c r="O425" s="56">
        <f>N425/L425</f>
        <v>-2.017899381669602E-6</v>
      </c>
      <c r="P425" s="54"/>
      <c r="Q425" s="42" t="e">
        <f t="shared" ref="Q425:Q455" si="127">C425/$DD425*1000000</f>
        <v>#DIV/0!</v>
      </c>
      <c r="R425" s="42" t="e">
        <f t="shared" ref="R425:R455" si="128">D425/$DD425*1000000</f>
        <v>#DIV/0!</v>
      </c>
      <c r="S425" s="42" t="e">
        <f t="shared" ref="S425:S455" si="129">L425/$DD425*1000000</f>
        <v>#DIV/0!</v>
      </c>
      <c r="T425" s="42" t="e">
        <f t="shared" ref="T425:T455" si="130">M425/$DD425*1000000</f>
        <v>#DIV/0!</v>
      </c>
      <c r="AB425" t="s">
        <v>929</v>
      </c>
      <c r="AC425" s="2">
        <v>70.559292254048003</v>
      </c>
      <c r="AD425" s="2">
        <v>70.64171487869001</v>
      </c>
      <c r="AE425" s="2">
        <v>8.2422624642006781E-2</v>
      </c>
      <c r="AF425" s="1">
        <v>1.1681328143888542E-3</v>
      </c>
      <c r="AG425" s="2">
        <v>57.457840177736998</v>
      </c>
      <c r="AH425" s="2">
        <v>57.457861170390004</v>
      </c>
      <c r="AI425" s="2">
        <v>2.0992653006146611E-5</v>
      </c>
      <c r="AJ425" s="1">
        <v>3.6535750284398207E-7</v>
      </c>
      <c r="AM425" t="s">
        <v>929</v>
      </c>
      <c r="AN425" s="2">
        <v>70.559292254048003</v>
      </c>
      <c r="AO425" s="2">
        <v>70.888407516721998</v>
      </c>
      <c r="AP425" s="2">
        <v>0.32911526267399438</v>
      </c>
      <c r="AQ425" s="1">
        <v>4.6643787396423745E-3</v>
      </c>
      <c r="AR425" s="2">
        <v>70.562758512187003</v>
      </c>
      <c r="AS425" s="2">
        <v>3.4662581389994784E-3</v>
      </c>
      <c r="AT425" s="1">
        <v>4.9125466374000062E-5</v>
      </c>
      <c r="AU425" s="2">
        <v>70.613631920505995</v>
      </c>
      <c r="AV425" s="2">
        <v>5.4339666457991598E-2</v>
      </c>
      <c r="AW425" s="1">
        <v>7.7012771418316086E-4</v>
      </c>
      <c r="AX425" s="2">
        <v>70.691233318797003</v>
      </c>
      <c r="AY425" s="2">
        <v>0.13194106474900025</v>
      </c>
      <c r="AZ425" s="1">
        <v>1.8699318053524091E-3</v>
      </c>
      <c r="BA425" s="2">
        <v>70.540224627918008</v>
      </c>
      <c r="BB425" s="2">
        <v>-1.9067626129995574E-2</v>
      </c>
      <c r="BC425" s="1">
        <v>-2.7023550720070691E-4</v>
      </c>
      <c r="BD425" s="2">
        <v>70.991063934077999</v>
      </c>
      <c r="BE425" s="2">
        <v>0.43177168002999622</v>
      </c>
      <c r="BF425" s="1">
        <v>6.1192745312042916E-3</v>
      </c>
      <c r="BG425" s="1"/>
      <c r="BH425" t="s">
        <v>929</v>
      </c>
      <c r="BI425" s="2">
        <v>57.457840177736998</v>
      </c>
      <c r="BJ425" s="2">
        <v>57.457924817734003</v>
      </c>
      <c r="BK425" s="2">
        <v>8.4639997005808709E-5</v>
      </c>
      <c r="BL425" s="1">
        <v>1.4730800312714137E-6</v>
      </c>
      <c r="BM425" s="2">
        <v>57.457841057236998</v>
      </c>
      <c r="BN425" s="2">
        <v>8.7949999993952588E-7</v>
      </c>
      <c r="BO425" s="1">
        <v>1.5306875392791094E-8</v>
      </c>
      <c r="BP425" s="2">
        <v>57.457854314838997</v>
      </c>
      <c r="BQ425" s="2">
        <v>1.4137101999267543E-5</v>
      </c>
      <c r="BR425" s="1">
        <v>2.4604304574513402E-7</v>
      </c>
      <c r="BS425" s="2">
        <v>57.457873863256999</v>
      </c>
      <c r="BT425" s="2">
        <v>3.3685520001824898E-5</v>
      </c>
      <c r="BU425" s="1">
        <v>5.8626498833969256E-7</v>
      </c>
      <c r="BV425" s="2">
        <v>57.457835344865003</v>
      </c>
      <c r="BW425" s="2">
        <v>-4.8328719941537202E-6</v>
      </c>
      <c r="BX425" s="1">
        <v>-8.4111619566694E-8</v>
      </c>
      <c r="BY425" s="2">
        <v>57.457951364060001</v>
      </c>
      <c r="BZ425" s="2">
        <v>1.1118632300366471E-4</v>
      </c>
      <c r="CA425" s="1">
        <v>1.9350940212811151E-6</v>
      </c>
      <c r="CC425" t="s">
        <v>929</v>
      </c>
      <c r="CE425" s="23">
        <v>70.559292254048003</v>
      </c>
      <c r="CF425" s="23">
        <v>70.518117241286987</v>
      </c>
      <c r="CG425" s="23">
        <v>-4.1175012761016205E-2</v>
      </c>
      <c r="CH425" s="24">
        <v>-5.8355195248793029E-4</v>
      </c>
      <c r="CI425" s="2">
        <v>57.457840177736998</v>
      </c>
      <c r="CJ425" s="2">
        <v>57.457684324182999</v>
      </c>
      <c r="CK425" s="2">
        <v>-1.5585355399849732E-4</v>
      </c>
      <c r="CL425" s="1">
        <v>-2.7124854243805248E-6</v>
      </c>
      <c r="CN425" s="25" t="s">
        <v>931</v>
      </c>
      <c r="CO425" s="27">
        <v>0</v>
      </c>
      <c r="CP425" s="27">
        <v>0.12191299999999999</v>
      </c>
      <c r="CQ425" s="28">
        <f>CH479-CO425-CP425</f>
        <v>-0.13123178339991823</v>
      </c>
      <c r="CR425" s="27">
        <f>CI479-CO425-CP425</f>
        <v>188.212824826961</v>
      </c>
      <c r="CU425" s="30">
        <v>44</v>
      </c>
      <c r="CV425" s="30"/>
      <c r="CW425" s="31"/>
      <c r="CX425" s="32"/>
      <c r="CY425" s="32"/>
      <c r="CZ425" s="30"/>
      <c r="DA425" s="30"/>
      <c r="DB425" s="30"/>
      <c r="DF425" s="30"/>
      <c r="DG425" s="39"/>
      <c r="DK425" s="30">
        <v>97</v>
      </c>
      <c r="DL425" s="30"/>
      <c r="DM425" s="30"/>
      <c r="DN425" s="30"/>
      <c r="DO425" s="30"/>
    </row>
    <row r="426" spans="1:119" ht="15.75" x14ac:dyDescent="0.25">
      <c r="A426" t="s">
        <v>714</v>
      </c>
      <c r="B426" t="s">
        <v>846</v>
      </c>
      <c r="C426" s="52">
        <v>1854.2024553149399</v>
      </c>
      <c r="D426" s="52">
        <v>1843.46617991685</v>
      </c>
      <c r="E426" s="52">
        <v>-10.736275398089902</v>
      </c>
      <c r="F426" s="53">
        <v>-5.7902390147931953E-3</v>
      </c>
      <c r="G426" s="45">
        <v>1906.1524522756399</v>
      </c>
      <c r="H426" s="45">
        <v>1906.1524522756399</v>
      </c>
      <c r="I426" s="45">
        <v>0</v>
      </c>
      <c r="J426" s="46">
        <v>0</v>
      </c>
      <c r="K426" s="47" t="s">
        <v>933</v>
      </c>
      <c r="L426" s="55">
        <f>G426-CO426-CP426</f>
        <v>1889.8050402756398</v>
      </c>
      <c r="M426" s="55">
        <f>H426-CO426-CP426</f>
        <v>1889.8050402756398</v>
      </c>
      <c r="N426" s="55">
        <f>M426-L426</f>
        <v>0</v>
      </c>
      <c r="O426" s="56">
        <f>N426/L426</f>
        <v>0</v>
      </c>
      <c r="P426" s="54"/>
      <c r="Q426" s="42" t="e">
        <f t="shared" si="127"/>
        <v>#DIV/0!</v>
      </c>
      <c r="R426" s="42" t="e">
        <f t="shared" si="128"/>
        <v>#DIV/0!</v>
      </c>
      <c r="S426" s="42" t="e">
        <f t="shared" si="129"/>
        <v>#DIV/0!</v>
      </c>
      <c r="T426" s="42" t="e">
        <f t="shared" si="130"/>
        <v>#DIV/0!</v>
      </c>
      <c r="AB426" t="s">
        <v>846</v>
      </c>
      <c r="AC426" s="2">
        <v>1854.2024553149399</v>
      </c>
      <c r="AD426" s="2">
        <v>1855.03277614083</v>
      </c>
      <c r="AE426" s="2">
        <v>0.83032082589011225</v>
      </c>
      <c r="AF426" s="1">
        <v>4.4780483571794249E-4</v>
      </c>
      <c r="AG426" s="2">
        <v>1906.1524522756399</v>
      </c>
      <c r="AH426" s="2">
        <v>1906.1524522756399</v>
      </c>
      <c r="AI426" s="2">
        <v>0</v>
      </c>
      <c r="AJ426" s="1">
        <v>0</v>
      </c>
      <c r="AM426" t="s">
        <v>846</v>
      </c>
      <c r="AN426" s="2">
        <v>1854.2024553149399</v>
      </c>
      <c r="AO426" s="2">
        <v>1857.5086742567501</v>
      </c>
      <c r="AP426" s="2">
        <v>3.3062189418101298</v>
      </c>
      <c r="AQ426" s="1">
        <v>1.7830949000919977E-3</v>
      </c>
      <c r="AR426" s="2">
        <v>1854.2374057033201</v>
      </c>
      <c r="AS426" s="2">
        <v>3.4950388380138975E-2</v>
      </c>
      <c r="AT426" s="1">
        <v>1.8849283841662578E-5</v>
      </c>
      <c r="AU426" s="2">
        <v>1854.7757991831702</v>
      </c>
      <c r="AV426" s="2">
        <v>0.57334386823026762</v>
      </c>
      <c r="AW426" s="1">
        <v>3.0921319653461684E-4</v>
      </c>
      <c r="AX426" s="2">
        <v>1855.5308724844799</v>
      </c>
      <c r="AY426" s="2">
        <v>1.3284171695399891</v>
      </c>
      <c r="AZ426" s="1">
        <v>7.1643588095365504E-4</v>
      </c>
      <c r="BA426" s="2">
        <v>1854.01014626763</v>
      </c>
      <c r="BB426" s="2">
        <v>-0.19230904730989096</v>
      </c>
      <c r="BC426" s="1">
        <v>-1.0371523711375244E-4</v>
      </c>
      <c r="BD426" s="2">
        <v>1858.5629476486599</v>
      </c>
      <c r="BE426" s="2">
        <v>4.3604923337200034</v>
      </c>
      <c r="BF426" s="1">
        <v>2.3516808109173629E-3</v>
      </c>
      <c r="BG426" s="1"/>
      <c r="BH426" t="s">
        <v>846</v>
      </c>
      <c r="BI426" s="2">
        <v>1906.1524522756399</v>
      </c>
      <c r="BJ426" s="2">
        <v>1906.1524522756399</v>
      </c>
      <c r="BK426" s="2">
        <v>0</v>
      </c>
      <c r="BL426" s="1">
        <v>0</v>
      </c>
      <c r="BM426" s="2">
        <v>1906.1524522756399</v>
      </c>
      <c r="BN426" s="2">
        <v>0</v>
      </c>
      <c r="BO426" s="1">
        <v>0</v>
      </c>
      <c r="BP426" s="2">
        <v>1906.1524522756399</v>
      </c>
      <c r="BQ426" s="2">
        <v>0</v>
      </c>
      <c r="BR426" s="1">
        <v>0</v>
      </c>
      <c r="BS426" s="2">
        <v>1906.1524522756399</v>
      </c>
      <c r="BT426" s="2">
        <v>0</v>
      </c>
      <c r="BU426" s="1">
        <v>0</v>
      </c>
      <c r="BV426" s="2">
        <v>1906.1524522756399</v>
      </c>
      <c r="BW426" s="2">
        <v>0</v>
      </c>
      <c r="BX426" s="1">
        <v>0</v>
      </c>
      <c r="BY426" s="2">
        <v>1906.1524522756399</v>
      </c>
      <c r="BZ426" s="2">
        <v>0</v>
      </c>
      <c r="CA426" s="1">
        <v>0</v>
      </c>
      <c r="CC426" t="s">
        <v>846</v>
      </c>
      <c r="CE426" s="23">
        <v>1854.2024553149399</v>
      </c>
      <c r="CF426" s="23">
        <v>1841.55825273813</v>
      </c>
      <c r="CG426" s="23">
        <v>-12.644202576809903</v>
      </c>
      <c r="CH426" s="24">
        <v>-6.8192135872575258E-3</v>
      </c>
      <c r="CI426" s="2">
        <v>1906.1524522756399</v>
      </c>
      <c r="CJ426" s="2">
        <v>1906.1524522756399</v>
      </c>
      <c r="CK426" s="2">
        <v>0</v>
      </c>
      <c r="CL426" s="1">
        <v>0</v>
      </c>
      <c r="CN426" s="25" t="s">
        <v>846</v>
      </c>
      <c r="CO426" s="27">
        <v>0</v>
      </c>
      <c r="CP426" s="27">
        <v>16.347411999999998</v>
      </c>
      <c r="CQ426" s="28">
        <f>CH480-CO426-CP426</f>
        <v>-16.338766430640387</v>
      </c>
      <c r="CR426" s="27">
        <f>CI480-CO426-CP426</f>
        <v>178.57197729822602</v>
      </c>
      <c r="CU426" s="30">
        <v>87</v>
      </c>
      <c r="CV426" s="30"/>
      <c r="CW426" s="15"/>
      <c r="CX426" s="33"/>
      <c r="CY426" s="34"/>
      <c r="CZ426" s="34"/>
      <c r="DA426" s="32"/>
      <c r="DB426" s="32"/>
      <c r="DF426" s="30"/>
      <c r="DG426" s="39"/>
      <c r="DK426" s="30">
        <v>131</v>
      </c>
      <c r="DL426" s="30"/>
      <c r="DM426" s="30"/>
      <c r="DN426" s="30"/>
      <c r="DO426" s="30"/>
    </row>
    <row r="427" spans="1:119" ht="15.75" x14ac:dyDescent="0.25">
      <c r="A427" t="s">
        <v>715</v>
      </c>
      <c r="B427" t="s">
        <v>904</v>
      </c>
      <c r="C427" s="52">
        <v>256.29264781434597</v>
      </c>
      <c r="D427" s="52">
        <v>246.89811802113101</v>
      </c>
      <c r="E427" s="52">
        <v>-9.3945297932149572</v>
      </c>
      <c r="F427" s="53">
        <v>-3.665547909130891E-2</v>
      </c>
      <c r="G427" s="45">
        <v>259.08508802562199</v>
      </c>
      <c r="H427" s="45">
        <v>253.34254080630902</v>
      </c>
      <c r="I427" s="45">
        <v>-5.7425472193129679</v>
      </c>
      <c r="J427" s="46">
        <v>-2.2164715318332268E-2</v>
      </c>
      <c r="K427" s="47" t="s">
        <v>933</v>
      </c>
      <c r="L427" s="55">
        <f>G427-CO427-CP427</f>
        <v>252.060273025622</v>
      </c>
      <c r="M427" s="55">
        <f>H427-CO427-CP427</f>
        <v>246.31772580630903</v>
      </c>
      <c r="N427" s="55">
        <f>M427-L427</f>
        <v>-5.7425472193129679</v>
      </c>
      <c r="O427" s="56">
        <f>N427/L427</f>
        <v>-2.2782436717940221E-2</v>
      </c>
      <c r="P427" s="54"/>
      <c r="Q427" s="42" t="e">
        <f t="shared" si="127"/>
        <v>#DIV/0!</v>
      </c>
      <c r="R427" s="42" t="e">
        <f t="shared" si="128"/>
        <v>#DIV/0!</v>
      </c>
      <c r="S427" s="42" t="e">
        <f t="shared" si="129"/>
        <v>#DIV/0!</v>
      </c>
      <c r="T427" s="42" t="e">
        <f t="shared" si="130"/>
        <v>#DIV/0!</v>
      </c>
      <c r="AB427" t="s">
        <v>904</v>
      </c>
      <c r="AC427" s="2">
        <v>256.29264781434597</v>
      </c>
      <c r="AD427" s="2">
        <v>256.544966285746</v>
      </c>
      <c r="AE427" s="2">
        <v>0.25231847140003083</v>
      </c>
      <c r="AF427" s="1">
        <v>9.8449359960885814E-4</v>
      </c>
      <c r="AG427" s="2">
        <v>259.08508802562199</v>
      </c>
      <c r="AH427" s="2">
        <v>259.239397937121</v>
      </c>
      <c r="AI427" s="2">
        <v>0.15430991149901274</v>
      </c>
      <c r="AJ427" s="1">
        <v>5.9559549596213115E-4</v>
      </c>
      <c r="AM427" t="s">
        <v>904</v>
      </c>
      <c r="AN427" s="2">
        <v>256.29264781434597</v>
      </c>
      <c r="AO427" s="2">
        <v>257.29622596853801</v>
      </c>
      <c r="AP427" s="2">
        <v>1.0035781541920414</v>
      </c>
      <c r="AQ427" s="1">
        <v>3.9157508525918244E-3</v>
      </c>
      <c r="AR427" s="2">
        <v>256.30327235958003</v>
      </c>
      <c r="AS427" s="2">
        <v>1.0624545234065863E-2</v>
      </c>
      <c r="AT427" s="1">
        <v>4.145474060481869E-5</v>
      </c>
      <c r="AU427" s="2">
        <v>253.67150997093702</v>
      </c>
      <c r="AV427" s="2">
        <v>-2.6211378434089454</v>
      </c>
      <c r="AW427" s="1">
        <v>-1.0227128502365988E-2</v>
      </c>
      <c r="AX427" s="2">
        <v>256.69623777772898</v>
      </c>
      <c r="AY427" s="2">
        <v>0.40358996338301267</v>
      </c>
      <c r="AZ427" s="1">
        <v>1.5747231410062389E-3</v>
      </c>
      <c r="BA427" s="2">
        <v>256.23418194595502</v>
      </c>
      <c r="BB427" s="2">
        <v>-5.8465868390953801E-2</v>
      </c>
      <c r="BC427" s="1">
        <v>-2.2812152002622206E-4</v>
      </c>
      <c r="BD427" s="2">
        <v>254.82154683458998</v>
      </c>
      <c r="BE427" s="2">
        <v>-1.4711009797559882</v>
      </c>
      <c r="BF427" s="1">
        <v>-5.7399265733975666E-3</v>
      </c>
      <c r="BG427" s="1"/>
      <c r="BH427" t="s">
        <v>904</v>
      </c>
      <c r="BI427" s="2">
        <v>259.08508802562199</v>
      </c>
      <c r="BJ427" s="2">
        <v>259.69610783691098</v>
      </c>
      <c r="BK427" s="2">
        <v>0.61101981128899752</v>
      </c>
      <c r="BL427" s="1">
        <v>2.3583750649075227E-3</v>
      </c>
      <c r="BM427" s="2">
        <v>259.09159519434701</v>
      </c>
      <c r="BN427" s="2">
        <v>6.5071687250224386E-3</v>
      </c>
      <c r="BO427" s="1">
        <v>2.5115952348361006E-5</v>
      </c>
      <c r="BP427" s="2">
        <v>257.117072087834</v>
      </c>
      <c r="BQ427" s="2">
        <v>-1.9680159377879818</v>
      </c>
      <c r="BR427" s="1">
        <v>-7.5960216498193699E-3</v>
      </c>
      <c r="BS427" s="2">
        <v>259.33168606165003</v>
      </c>
      <c r="BT427" s="2">
        <v>0.24659803602804686</v>
      </c>
      <c r="BU427" s="1">
        <v>9.5180327786236689E-4</v>
      </c>
      <c r="BV427" s="2">
        <v>259.04926458210201</v>
      </c>
      <c r="BW427" s="2">
        <v>-3.5823443519973353E-2</v>
      </c>
      <c r="BX427" s="1">
        <v>-1.3826902888533138E-4</v>
      </c>
      <c r="BY427" s="2">
        <v>257.87740561497503</v>
      </c>
      <c r="BZ427" s="2">
        <v>-1.207682410646953</v>
      </c>
      <c r="CA427" s="1">
        <v>-4.6613350843546829E-3</v>
      </c>
      <c r="CC427" t="s">
        <v>904</v>
      </c>
      <c r="CE427" s="23">
        <v>256.29264781434597</v>
      </c>
      <c r="CF427" s="23">
        <v>249.32963294841099</v>
      </c>
      <c r="CG427" s="23">
        <v>-6.96301486593498</v>
      </c>
      <c r="CH427" s="24">
        <v>-2.716821932004413E-2</v>
      </c>
      <c r="CI427" s="2">
        <v>259.08508802562199</v>
      </c>
      <c r="CJ427" s="2">
        <v>255.06256299785798</v>
      </c>
      <c r="CK427" s="2">
        <v>-4.0225250277640043</v>
      </c>
      <c r="CL427" s="1">
        <v>-1.5525884019099549E-2</v>
      </c>
      <c r="CN427" s="25" t="s">
        <v>904</v>
      </c>
      <c r="CO427" s="27">
        <v>0</v>
      </c>
      <c r="CP427" s="27">
        <v>7.0248150000000003</v>
      </c>
      <c r="CQ427" s="28">
        <f>CH481-CO427-CP427</f>
        <v>-7.0121916822010641</v>
      </c>
      <c r="CR427" s="27">
        <f>CI481-CO427-CP427</f>
        <v>106.664708775818</v>
      </c>
      <c r="CU427" s="30">
        <v>88</v>
      </c>
      <c r="CV427" s="30"/>
      <c r="CW427" s="15"/>
      <c r="CX427" s="33"/>
      <c r="CY427" s="34"/>
      <c r="CZ427" s="34"/>
      <c r="DA427" s="32"/>
      <c r="DB427" s="32"/>
      <c r="DF427" s="30"/>
      <c r="DG427" s="39"/>
      <c r="DK427" s="30">
        <v>132</v>
      </c>
      <c r="DL427" s="30"/>
      <c r="DM427" s="30"/>
      <c r="DN427" s="30"/>
      <c r="DO427" s="30"/>
    </row>
    <row r="428" spans="1:119" ht="15.75" x14ac:dyDescent="0.25">
      <c r="B428" t="s">
        <v>48</v>
      </c>
      <c r="C428" s="52"/>
      <c r="D428" s="52"/>
      <c r="E428" s="52"/>
      <c r="F428" s="53"/>
      <c r="G428" s="45"/>
      <c r="H428" s="45"/>
      <c r="I428" s="45"/>
      <c r="J428" s="46"/>
      <c r="K428" s="47"/>
      <c r="L428" s="55"/>
      <c r="M428" s="55"/>
      <c r="N428" s="55"/>
      <c r="O428" s="56"/>
      <c r="P428" s="54"/>
      <c r="Q428" s="42" t="e">
        <f t="shared" si="127"/>
        <v>#DIV/0!</v>
      </c>
      <c r="R428" s="42" t="e">
        <f t="shared" si="128"/>
        <v>#DIV/0!</v>
      </c>
      <c r="S428" s="42" t="e">
        <f t="shared" si="129"/>
        <v>#DIV/0!</v>
      </c>
      <c r="T428" s="42" t="e">
        <f t="shared" si="130"/>
        <v>#DIV/0!</v>
      </c>
      <c r="AB428" t="s">
        <v>48</v>
      </c>
      <c r="AC428" s="2"/>
      <c r="AD428" s="2"/>
      <c r="AE428" s="2"/>
      <c r="AF428" s="1"/>
      <c r="AG428" s="2"/>
      <c r="AH428" s="2"/>
      <c r="AI428" s="2"/>
      <c r="AJ428" s="1"/>
      <c r="AM428" t="s">
        <v>48</v>
      </c>
      <c r="AN428" s="2"/>
      <c r="AO428" s="2"/>
      <c r="AP428" s="2"/>
      <c r="AQ428" s="1"/>
      <c r="AR428" s="2"/>
      <c r="AS428" s="2"/>
      <c r="AT428" s="1"/>
      <c r="AU428" s="2"/>
      <c r="AV428" s="2"/>
      <c r="AW428" s="1"/>
      <c r="AX428" s="2"/>
      <c r="AY428" s="2"/>
      <c r="AZ428" s="1"/>
      <c r="BA428" s="2"/>
      <c r="BB428" s="2"/>
      <c r="BC428" s="1"/>
      <c r="BD428" s="2"/>
      <c r="BE428" s="2"/>
      <c r="BF428" s="1"/>
      <c r="BG428" s="1"/>
      <c r="BH428" t="s">
        <v>48</v>
      </c>
      <c r="BI428" s="2"/>
      <c r="BJ428" s="2"/>
      <c r="BK428" s="2"/>
      <c r="BL428" s="1"/>
      <c r="BM428" s="2"/>
      <c r="BN428" s="2"/>
      <c r="BO428" s="1"/>
      <c r="BP428" s="2"/>
      <c r="BQ428" s="2"/>
      <c r="BR428" s="1"/>
      <c r="BS428" s="2"/>
      <c r="BT428" s="2"/>
      <c r="BU428" s="1"/>
      <c r="BV428" s="2"/>
      <c r="BW428" s="2"/>
      <c r="BX428" s="1"/>
      <c r="BY428" s="2"/>
      <c r="BZ428" s="2"/>
      <c r="CA428" s="1"/>
      <c r="CC428" t="s">
        <v>48</v>
      </c>
      <c r="CE428" s="23"/>
      <c r="CF428" s="23"/>
      <c r="CG428" s="23"/>
      <c r="CH428" s="24"/>
      <c r="CI428" s="2"/>
      <c r="CJ428" s="2"/>
      <c r="CK428" s="2"/>
      <c r="CL428" s="1"/>
      <c r="CN428" s="25" t="s">
        <v>48</v>
      </c>
      <c r="CO428" s="27"/>
      <c r="CP428" s="27"/>
      <c r="CQ428" s="28"/>
      <c r="CR428" s="27"/>
      <c r="CU428" s="30">
        <v>90</v>
      </c>
      <c r="CV428" s="30"/>
      <c r="CW428" s="30"/>
      <c r="CX428" s="30"/>
      <c r="CY428" s="30"/>
      <c r="CZ428" s="30"/>
      <c r="DA428" s="30"/>
      <c r="DB428" s="30"/>
      <c r="DF428" s="30"/>
      <c r="DG428" s="39"/>
      <c r="DK428" s="30">
        <v>133</v>
      </c>
      <c r="DL428" s="30"/>
      <c r="DM428" s="32"/>
      <c r="DN428" s="32"/>
      <c r="DO428" s="41"/>
    </row>
    <row r="429" spans="1:119" ht="15.75" x14ac:dyDescent="0.25">
      <c r="B429" t="s">
        <v>68</v>
      </c>
      <c r="C429" s="52">
        <v>243.50556581871598</v>
      </c>
      <c r="D429" s="52">
        <v>245.34541224296001</v>
      </c>
      <c r="E429" s="52">
        <v>1.8398464242440298</v>
      </c>
      <c r="F429" s="53">
        <v>7.5556647670786759E-3</v>
      </c>
      <c r="G429" s="45">
        <v>254.60407670521101</v>
      </c>
      <c r="H429" s="45">
        <v>254.60407670521101</v>
      </c>
      <c r="I429" s="45">
        <v>0</v>
      </c>
      <c r="J429" s="46">
        <v>0</v>
      </c>
      <c r="K429" s="47" t="s">
        <v>933</v>
      </c>
      <c r="L429" s="55">
        <f>G429-CO429-CP429</f>
        <v>253.06648870521101</v>
      </c>
      <c r="M429" s="55">
        <f>H429-CO429-CP429</f>
        <v>253.06648870521101</v>
      </c>
      <c r="N429" s="55">
        <f>M429-L429</f>
        <v>0</v>
      </c>
      <c r="O429" s="56">
        <f>N429/L429</f>
        <v>0</v>
      </c>
      <c r="P429" s="54"/>
      <c r="Q429" s="42" t="e">
        <f t="shared" si="127"/>
        <v>#DIV/0!</v>
      </c>
      <c r="R429" s="42" t="e">
        <f t="shared" si="128"/>
        <v>#DIV/0!</v>
      </c>
      <c r="S429" s="42" t="e">
        <f t="shared" si="129"/>
        <v>#DIV/0!</v>
      </c>
      <c r="T429" s="42" t="e">
        <f t="shared" si="130"/>
        <v>#DIV/0!</v>
      </c>
      <c r="AB429" t="s">
        <v>68</v>
      </c>
      <c r="AC429" s="2">
        <v>243.50556581871598</v>
      </c>
      <c r="AD429" s="2">
        <v>243.56216608577299</v>
      </c>
      <c r="AE429" s="2">
        <v>5.6600267057007159E-2</v>
      </c>
      <c r="AF429" s="1">
        <v>2.3243931557254298E-4</v>
      </c>
      <c r="AG429" s="2">
        <v>254.60407670521101</v>
      </c>
      <c r="AH429" s="2">
        <v>254.60407670521101</v>
      </c>
      <c r="AI429" s="2">
        <v>0</v>
      </c>
      <c r="AJ429" s="1">
        <v>0</v>
      </c>
      <c r="AM429" t="s">
        <v>68</v>
      </c>
      <c r="AN429" s="2">
        <v>243.50556581871598</v>
      </c>
      <c r="AO429" s="2">
        <v>243.732898392073</v>
      </c>
      <c r="AP429" s="2">
        <v>0.22733257335701751</v>
      </c>
      <c r="AQ429" s="1">
        <v>9.3358265792684643E-4</v>
      </c>
      <c r="AR429" s="2">
        <v>243.50794161750599</v>
      </c>
      <c r="AS429" s="2">
        <v>2.3757987900125954E-3</v>
      </c>
      <c r="AT429" s="1">
        <v>9.756650867608178E-6</v>
      </c>
      <c r="AU429" s="2">
        <v>243.53917087733399</v>
      </c>
      <c r="AV429" s="2">
        <v>3.3605058618007888E-2</v>
      </c>
      <c r="AW429" s="1">
        <v>1.3800529981736041E-4</v>
      </c>
      <c r="AX429" s="2">
        <v>243.59627806258899</v>
      </c>
      <c r="AY429" s="2">
        <v>9.0712243873014131E-2</v>
      </c>
      <c r="AZ429" s="1">
        <v>3.7252636738721286E-4</v>
      </c>
      <c r="BA429" s="2">
        <v>243.49250382310399</v>
      </c>
      <c r="BB429" s="2">
        <v>-1.3061995611991506E-2</v>
      </c>
      <c r="BC429" s="1">
        <v>-5.3641466338046036E-5</v>
      </c>
      <c r="BD429" s="2">
        <v>243.80051454133601</v>
      </c>
      <c r="BE429" s="2">
        <v>0.29494872262003469</v>
      </c>
      <c r="BF429" s="1">
        <v>1.2112607021049239E-3</v>
      </c>
      <c r="BG429" s="1"/>
      <c r="BH429" t="s">
        <v>68</v>
      </c>
      <c r="BI429" s="2">
        <v>254.60407670521101</v>
      </c>
      <c r="BJ429" s="2">
        <v>254.60407670521101</v>
      </c>
      <c r="BK429" s="2">
        <v>0</v>
      </c>
      <c r="BL429" s="1">
        <v>0</v>
      </c>
      <c r="BM429" s="2">
        <v>254.60407670521101</v>
      </c>
      <c r="BN429" s="2">
        <v>0</v>
      </c>
      <c r="BO429" s="1">
        <v>0</v>
      </c>
      <c r="BP429" s="2">
        <v>254.60407670521101</v>
      </c>
      <c r="BQ429" s="2">
        <v>0</v>
      </c>
      <c r="BR429" s="1">
        <v>0</v>
      </c>
      <c r="BS429" s="2">
        <v>254.60407670521101</v>
      </c>
      <c r="BT429" s="2">
        <v>0</v>
      </c>
      <c r="BU429" s="1">
        <v>0</v>
      </c>
      <c r="BV429" s="2">
        <v>254.60407670521101</v>
      </c>
      <c r="BW429" s="2">
        <v>0</v>
      </c>
      <c r="BX429" s="1">
        <v>0</v>
      </c>
      <c r="BY429" s="2">
        <v>254.60407670521101</v>
      </c>
      <c r="BZ429" s="2">
        <v>0</v>
      </c>
      <c r="CA429" s="1">
        <v>0</v>
      </c>
      <c r="CC429" t="s">
        <v>68</v>
      </c>
      <c r="CE429" s="23">
        <v>243.50556581871598</v>
      </c>
      <c r="CF429" s="23">
        <v>245.227311654407</v>
      </c>
      <c r="CG429" s="23">
        <v>1.7217458356910242</v>
      </c>
      <c r="CH429" s="24">
        <v>7.0706631690415755E-3</v>
      </c>
      <c r="CI429" s="2">
        <v>254.60407670521101</v>
      </c>
      <c r="CJ429" s="2">
        <v>254.60407670521101</v>
      </c>
      <c r="CK429" s="2">
        <v>0</v>
      </c>
      <c r="CL429" s="1">
        <v>0</v>
      </c>
      <c r="CN429" s="25" t="s">
        <v>68</v>
      </c>
      <c r="CO429" s="27">
        <v>0</v>
      </c>
      <c r="CP429" s="27">
        <v>1.537588</v>
      </c>
      <c r="CQ429" s="28">
        <f>CH483-CO429-CP429</f>
        <v>-1.5332702909587705</v>
      </c>
      <c r="CR429" s="27">
        <f>CI483-CO429-CP429</f>
        <v>84.591712489926991</v>
      </c>
      <c r="CU429" s="30">
        <v>111</v>
      </c>
      <c r="CV429" s="30"/>
      <c r="CW429" s="31"/>
      <c r="CX429" s="31"/>
      <c r="CY429" s="31"/>
      <c r="CZ429" s="30"/>
      <c r="DA429" s="30"/>
      <c r="DB429" s="30"/>
      <c r="DF429" s="30"/>
      <c r="DG429" s="39"/>
      <c r="DK429" s="30">
        <v>153</v>
      </c>
      <c r="DL429" s="30"/>
      <c r="DM429" s="30"/>
      <c r="DN429" s="30"/>
      <c r="DO429" s="30"/>
    </row>
    <row r="430" spans="1:119" ht="15.75" x14ac:dyDescent="0.25">
      <c r="A430" t="s">
        <v>716</v>
      </c>
      <c r="B430" t="s">
        <v>75</v>
      </c>
      <c r="C430" s="52">
        <v>189.33609279547198</v>
      </c>
      <c r="D430" s="52">
        <v>192.37151206313499</v>
      </c>
      <c r="E430" s="52">
        <v>3.0354192676630021</v>
      </c>
      <c r="F430" s="53">
        <v>1.603191036028179E-2</v>
      </c>
      <c r="G430" s="45">
        <v>192.79820801738899</v>
      </c>
      <c r="H430" s="45">
        <v>192.79833203336599</v>
      </c>
      <c r="I430" s="45">
        <v>1.2401597700772982E-4</v>
      </c>
      <c r="J430" s="46">
        <v>6.4324237389459799E-7</v>
      </c>
      <c r="K430" s="47" t="s">
        <v>933</v>
      </c>
      <c r="L430" s="55">
        <f>G430-CO430-CP430</f>
        <v>191.52926701738897</v>
      </c>
      <c r="M430" s="55">
        <f>H430-CO430-CP430</f>
        <v>191.52939103336598</v>
      </c>
      <c r="N430" s="55">
        <f>M430-L430</f>
        <v>1.2401597700772982E-4</v>
      </c>
      <c r="O430" s="56">
        <f>N430/L430</f>
        <v>6.4750405480573568E-7</v>
      </c>
      <c r="P430" s="54"/>
      <c r="Q430" s="42" t="e">
        <f t="shared" si="127"/>
        <v>#DIV/0!</v>
      </c>
      <c r="R430" s="42" t="e">
        <f t="shared" si="128"/>
        <v>#DIV/0!</v>
      </c>
      <c r="S430" s="42" t="e">
        <f t="shared" si="129"/>
        <v>#DIV/0!</v>
      </c>
      <c r="T430" s="42" t="e">
        <f t="shared" si="130"/>
        <v>#DIV/0!</v>
      </c>
      <c r="AB430" t="s">
        <v>75</v>
      </c>
      <c r="AC430" s="2">
        <v>189.33609279547198</v>
      </c>
      <c r="AD430" s="2">
        <v>189.31639244682401</v>
      </c>
      <c r="AE430" s="2">
        <v>-1.9700348647972987E-2</v>
      </c>
      <c r="AF430" s="1">
        <v>-1.0404962074111273E-4</v>
      </c>
      <c r="AG430" s="2">
        <v>192.79820801738899</v>
      </c>
      <c r="AH430" s="2">
        <v>192.79820801738899</v>
      </c>
      <c r="AI430" s="2">
        <v>0</v>
      </c>
      <c r="AJ430" s="1">
        <v>0</v>
      </c>
      <c r="AM430" t="s">
        <v>75</v>
      </c>
      <c r="AN430" s="2">
        <v>189.33609279547198</v>
      </c>
      <c r="AO430" s="2">
        <v>189.25976637834401</v>
      </c>
      <c r="AP430" s="2">
        <v>-7.6326417127972945E-2</v>
      </c>
      <c r="AQ430" s="1">
        <v>-4.0312660941209784E-4</v>
      </c>
      <c r="AR430" s="2">
        <v>189.33525635968101</v>
      </c>
      <c r="AS430" s="2">
        <v>-8.3643579097270049E-4</v>
      </c>
      <c r="AT430" s="1">
        <v>-4.417730283872764E-6</v>
      </c>
      <c r="AU430" s="2">
        <v>189.31656645764102</v>
      </c>
      <c r="AV430" s="2">
        <v>-1.9526337830967577E-2</v>
      </c>
      <c r="AW430" s="1">
        <v>-1.0313056291945703E-4</v>
      </c>
      <c r="AX430" s="2">
        <v>189.304745761123</v>
      </c>
      <c r="AY430" s="2">
        <v>-3.1347034348982561E-2</v>
      </c>
      <c r="AZ430" s="1">
        <v>-1.65562909248607E-4</v>
      </c>
      <c r="BA430" s="2">
        <v>189.340706468961</v>
      </c>
      <c r="BB430" s="2">
        <v>4.6136734890183106E-3</v>
      </c>
      <c r="BC430" s="1">
        <v>2.4367638630856164E-5</v>
      </c>
      <c r="BD430" s="2">
        <v>189.23015689778902</v>
      </c>
      <c r="BE430" s="2">
        <v>-0.10593589768296852</v>
      </c>
      <c r="BF430" s="1">
        <v>-5.5951243167040783E-4</v>
      </c>
      <c r="BG430" s="1"/>
      <c r="BH430" t="s">
        <v>75</v>
      </c>
      <c r="BI430" s="2">
        <v>192.79820801738899</v>
      </c>
      <c r="BJ430" s="2">
        <v>192.79820801738899</v>
      </c>
      <c r="BK430" s="2">
        <v>0</v>
      </c>
      <c r="BL430" s="1">
        <v>0</v>
      </c>
      <c r="BM430" s="2">
        <v>192.79820801738899</v>
      </c>
      <c r="BN430" s="2">
        <v>0</v>
      </c>
      <c r="BO430" s="1">
        <v>0</v>
      </c>
      <c r="BP430" s="2">
        <v>192.79820801738899</v>
      </c>
      <c r="BQ430" s="2">
        <v>0</v>
      </c>
      <c r="BR430" s="1">
        <v>0</v>
      </c>
      <c r="BS430" s="2">
        <v>192.79820801738899</v>
      </c>
      <c r="BT430" s="2">
        <v>0</v>
      </c>
      <c r="BU430" s="1">
        <v>0</v>
      </c>
      <c r="BV430" s="2">
        <v>192.79820801738899</v>
      </c>
      <c r="BW430" s="2">
        <v>0</v>
      </c>
      <c r="BX430" s="1">
        <v>0</v>
      </c>
      <c r="BY430" s="2">
        <v>192.79820801738899</v>
      </c>
      <c r="BZ430" s="2">
        <v>0</v>
      </c>
      <c r="CA430" s="1">
        <v>0</v>
      </c>
      <c r="CC430" t="s">
        <v>75</v>
      </c>
      <c r="CE430" s="23">
        <v>189.33609279547198</v>
      </c>
      <c r="CF430" s="23">
        <v>192.42970835824201</v>
      </c>
      <c r="CG430" s="23">
        <v>3.0936155627700259</v>
      </c>
      <c r="CH430" s="24">
        <v>1.6339280678575461E-2</v>
      </c>
      <c r="CI430" s="2">
        <v>192.79820801738899</v>
      </c>
      <c r="CJ430" s="2">
        <v>192.79833969971901</v>
      </c>
      <c r="CK430" s="2">
        <v>1.3168233002147645E-4</v>
      </c>
      <c r="CL430" s="1">
        <v>6.8300598525064951E-7</v>
      </c>
      <c r="CN430" s="25" t="s">
        <v>75</v>
      </c>
      <c r="CO430" s="27">
        <v>0</v>
      </c>
      <c r="CP430" s="27">
        <v>1.2689410000000001</v>
      </c>
      <c r="CQ430" s="28">
        <f>CH484-CO430-CP430</f>
        <v>-1.278042771247677</v>
      </c>
      <c r="CR430" s="27">
        <f>CI484-CO430-CP430</f>
        <v>73.923874645119</v>
      </c>
      <c r="CU430" s="30">
        <v>119</v>
      </c>
      <c r="CV430" s="30"/>
      <c r="CW430" s="30"/>
      <c r="CX430" s="30"/>
      <c r="CY430" s="30"/>
      <c r="CZ430" s="30"/>
      <c r="DA430" s="30"/>
      <c r="DB430" s="30"/>
      <c r="DF430" s="30"/>
      <c r="DG430" s="39"/>
      <c r="DK430" s="30">
        <v>160</v>
      </c>
      <c r="DL430" s="30"/>
      <c r="DM430" s="32"/>
      <c r="DN430" s="32" t="s">
        <v>136</v>
      </c>
      <c r="DO430" s="41">
        <v>243163</v>
      </c>
    </row>
    <row r="431" spans="1:119" ht="15.75" x14ac:dyDescent="0.25">
      <c r="A431" t="s">
        <v>717</v>
      </c>
      <c r="B431" t="s">
        <v>76</v>
      </c>
      <c r="C431" s="52"/>
      <c r="D431" s="52"/>
      <c r="E431" s="52"/>
      <c r="F431" s="53"/>
      <c r="G431" s="45"/>
      <c r="H431" s="45"/>
      <c r="I431" s="45"/>
      <c r="J431" s="46"/>
      <c r="K431" s="47"/>
      <c r="L431" s="55"/>
      <c r="M431" s="55"/>
      <c r="N431" s="55"/>
      <c r="O431" s="56"/>
      <c r="P431" s="54"/>
      <c r="Q431" s="42" t="e">
        <f t="shared" si="127"/>
        <v>#DIV/0!</v>
      </c>
      <c r="R431" s="42" t="e">
        <f t="shared" si="128"/>
        <v>#DIV/0!</v>
      </c>
      <c r="S431" s="42" t="e">
        <f t="shared" si="129"/>
        <v>#DIV/0!</v>
      </c>
      <c r="T431" s="42" t="e">
        <f t="shared" si="130"/>
        <v>#DIV/0!</v>
      </c>
      <c r="AB431" t="s">
        <v>76</v>
      </c>
      <c r="AC431" s="2"/>
      <c r="AD431" s="2"/>
      <c r="AE431" s="2"/>
      <c r="AF431" s="1"/>
      <c r="AG431" s="2"/>
      <c r="AH431" s="2"/>
      <c r="AI431" s="2"/>
      <c r="AJ431" s="1"/>
      <c r="AM431" t="s">
        <v>76</v>
      </c>
      <c r="AN431" s="2"/>
      <c r="AO431" s="2"/>
      <c r="AP431" s="2"/>
      <c r="AQ431" s="1"/>
      <c r="AR431" s="2"/>
      <c r="AS431" s="2"/>
      <c r="AT431" s="1"/>
      <c r="AU431" s="2"/>
      <c r="AV431" s="2"/>
      <c r="AW431" s="1"/>
      <c r="AX431" s="2"/>
      <c r="AY431" s="2"/>
      <c r="AZ431" s="1"/>
      <c r="BA431" s="2"/>
      <c r="BB431" s="2"/>
      <c r="BC431" s="1"/>
      <c r="BD431" s="2"/>
      <c r="BE431" s="2"/>
      <c r="BF431" s="1"/>
      <c r="BG431" s="1"/>
      <c r="BH431" t="s">
        <v>76</v>
      </c>
      <c r="BI431" s="2"/>
      <c r="BJ431" s="2"/>
      <c r="BK431" s="2"/>
      <c r="BL431" s="1"/>
      <c r="BM431" s="2"/>
      <c r="BN431" s="2"/>
      <c r="BO431" s="1"/>
      <c r="BP431" s="2"/>
      <c r="BQ431" s="2"/>
      <c r="BR431" s="1"/>
      <c r="BS431" s="2"/>
      <c r="BT431" s="2"/>
      <c r="BU431" s="1"/>
      <c r="BV431" s="2"/>
      <c r="BW431" s="2"/>
      <c r="BX431" s="1"/>
      <c r="BY431" s="2"/>
      <c r="BZ431" s="2"/>
      <c r="CA431" s="1"/>
      <c r="CC431" t="s">
        <v>76</v>
      </c>
      <c r="CE431" s="23"/>
      <c r="CF431" s="23"/>
      <c r="CG431" s="23"/>
      <c r="CH431" s="24"/>
      <c r="CI431" s="2"/>
      <c r="CJ431" s="2"/>
      <c r="CK431" s="2"/>
      <c r="CL431" s="1"/>
      <c r="CN431" s="25" t="s">
        <v>76</v>
      </c>
      <c r="CO431" s="27"/>
      <c r="CP431" s="27"/>
      <c r="CQ431" s="28"/>
      <c r="CR431" s="27"/>
      <c r="CU431" s="30">
        <v>121</v>
      </c>
      <c r="CV431" s="30"/>
      <c r="CW431" s="15"/>
      <c r="CX431" s="36"/>
      <c r="CY431" s="34"/>
      <c r="CZ431" s="34"/>
      <c r="DA431" s="32"/>
      <c r="DB431" s="32"/>
      <c r="DF431" s="30"/>
      <c r="DG431" s="39"/>
      <c r="DK431" s="30">
        <v>161</v>
      </c>
      <c r="DL431" s="30"/>
      <c r="DM431" s="30"/>
      <c r="DN431" s="30"/>
      <c r="DO431" s="30"/>
    </row>
    <row r="432" spans="1:119" ht="15.75" x14ac:dyDescent="0.25">
      <c r="A432" t="s">
        <v>718</v>
      </c>
      <c r="B432" t="s">
        <v>84</v>
      </c>
      <c r="C432" s="52"/>
      <c r="D432" s="52"/>
      <c r="E432" s="52"/>
      <c r="F432" s="53"/>
      <c r="G432" s="45"/>
      <c r="H432" s="45"/>
      <c r="I432" s="45"/>
      <c r="J432" s="46"/>
      <c r="K432" s="47"/>
      <c r="L432" s="55"/>
      <c r="M432" s="55"/>
      <c r="N432" s="55"/>
      <c r="O432" s="56"/>
      <c r="P432" s="54"/>
      <c r="Q432" s="42" t="e">
        <f t="shared" si="127"/>
        <v>#DIV/0!</v>
      </c>
      <c r="R432" s="42" t="e">
        <f t="shared" si="128"/>
        <v>#DIV/0!</v>
      </c>
      <c r="S432" s="42" t="e">
        <f t="shared" si="129"/>
        <v>#DIV/0!</v>
      </c>
      <c r="T432" s="42" t="e">
        <f t="shared" si="130"/>
        <v>#DIV/0!</v>
      </c>
      <c r="AB432" t="s">
        <v>84</v>
      </c>
      <c r="AC432" s="2"/>
      <c r="AD432" s="2"/>
      <c r="AE432" s="2"/>
      <c r="AF432" s="1"/>
      <c r="AG432" s="2"/>
      <c r="AH432" s="2"/>
      <c r="AI432" s="2"/>
      <c r="AJ432" s="1"/>
      <c r="AM432" t="s">
        <v>84</v>
      </c>
      <c r="AN432" s="2"/>
      <c r="AO432" s="2"/>
      <c r="AP432" s="2"/>
      <c r="AQ432" s="1"/>
      <c r="AR432" s="2"/>
      <c r="AS432" s="2"/>
      <c r="AT432" s="1"/>
      <c r="AU432" s="2"/>
      <c r="AV432" s="2"/>
      <c r="AW432" s="1"/>
      <c r="AX432" s="2"/>
      <c r="AY432" s="2"/>
      <c r="AZ432" s="1"/>
      <c r="BA432" s="2"/>
      <c r="BB432" s="2"/>
      <c r="BC432" s="1"/>
      <c r="BD432" s="2"/>
      <c r="BE432" s="2"/>
      <c r="BF432" s="1"/>
      <c r="BG432" s="1"/>
      <c r="BH432" t="s">
        <v>84</v>
      </c>
      <c r="BI432" s="2"/>
      <c r="BJ432" s="2"/>
      <c r="BK432" s="2"/>
      <c r="BL432" s="1"/>
      <c r="BM432" s="2"/>
      <c r="BN432" s="2"/>
      <c r="BO432" s="1"/>
      <c r="BP432" s="2"/>
      <c r="BQ432" s="2"/>
      <c r="BR432" s="1"/>
      <c r="BS432" s="2"/>
      <c r="BT432" s="2"/>
      <c r="BU432" s="1"/>
      <c r="BV432" s="2"/>
      <c r="BW432" s="2"/>
      <c r="BX432" s="1"/>
      <c r="BY432" s="2"/>
      <c r="BZ432" s="2"/>
      <c r="CA432" s="1"/>
      <c r="CC432" t="s">
        <v>84</v>
      </c>
      <c r="CE432" s="23"/>
      <c r="CF432" s="23"/>
      <c r="CG432" s="23"/>
      <c r="CH432" s="24"/>
      <c r="CI432" s="2"/>
      <c r="CJ432" s="2"/>
      <c r="CK432" s="2"/>
      <c r="CL432" s="1"/>
      <c r="CN432" s="25" t="s">
        <v>84</v>
      </c>
      <c r="CO432" s="27"/>
      <c r="CP432" s="27"/>
      <c r="CQ432" s="28"/>
      <c r="CR432" s="27"/>
      <c r="CU432" s="30">
        <v>130</v>
      </c>
      <c r="CV432" s="30"/>
      <c r="CW432" s="15"/>
      <c r="CX432" s="33"/>
      <c r="CY432" s="34"/>
      <c r="CZ432" s="34"/>
      <c r="DA432" s="32"/>
      <c r="DB432" s="32"/>
      <c r="DF432" s="30"/>
      <c r="DG432" s="39"/>
      <c r="DK432" s="30">
        <v>169</v>
      </c>
      <c r="DL432" s="30"/>
      <c r="DM432" s="30"/>
      <c r="DN432" s="30"/>
      <c r="DO432" s="30"/>
    </row>
    <row r="433" spans="1:119" ht="15.75" x14ac:dyDescent="0.25">
      <c r="A433" t="s">
        <v>719</v>
      </c>
      <c r="B433" t="s">
        <v>100</v>
      </c>
      <c r="C433" s="52">
        <v>52.008768084803997</v>
      </c>
      <c r="D433" s="52">
        <v>53.595004731751999</v>
      </c>
      <c r="E433" s="52">
        <v>1.5862366469480023</v>
      </c>
      <c r="F433" s="53">
        <v>3.0499408183664926E-2</v>
      </c>
      <c r="G433" s="45">
        <v>52.399029046538999</v>
      </c>
      <c r="H433" s="45">
        <v>53.597517345531998</v>
      </c>
      <c r="I433" s="45">
        <v>1.1984882989929986</v>
      </c>
      <c r="J433" s="46">
        <v>2.2872337919249284E-2</v>
      </c>
      <c r="K433" s="47" t="s">
        <v>933</v>
      </c>
      <c r="L433" s="55">
        <f>G433-CO433-CP433</f>
        <v>51.505116046539001</v>
      </c>
      <c r="M433" s="55">
        <f>H433-CO433-CP433</f>
        <v>52.703604345532</v>
      </c>
      <c r="N433" s="55">
        <f>M433-L433</f>
        <v>1.1984882989929986</v>
      </c>
      <c r="O433" s="56">
        <f>N433/L433</f>
        <v>2.326930586682046E-2</v>
      </c>
      <c r="P433" s="54"/>
      <c r="Q433" s="42" t="e">
        <f t="shared" si="127"/>
        <v>#DIV/0!</v>
      </c>
      <c r="R433" s="42" t="e">
        <f t="shared" si="128"/>
        <v>#DIV/0!</v>
      </c>
      <c r="S433" s="42" t="e">
        <f t="shared" si="129"/>
        <v>#DIV/0!</v>
      </c>
      <c r="T433" s="42" t="e">
        <f t="shared" si="130"/>
        <v>#DIV/0!</v>
      </c>
      <c r="AB433" t="s">
        <v>100</v>
      </c>
      <c r="AC433" s="2">
        <v>52.008768084803997</v>
      </c>
      <c r="AD433" s="2">
        <v>51.980885669225003</v>
      </c>
      <c r="AE433" s="2">
        <v>-2.7882415578993403E-2</v>
      </c>
      <c r="AF433" s="1">
        <v>-5.3610990234433434E-4</v>
      </c>
      <c r="AG433" s="2">
        <v>52.399029046538999</v>
      </c>
      <c r="AH433" s="2">
        <v>52.378137622272</v>
      </c>
      <c r="AI433" s="2">
        <v>-2.0891424266999081E-2</v>
      </c>
      <c r="AJ433" s="1">
        <v>-3.9869869055100322E-4</v>
      </c>
      <c r="AM433" t="s">
        <v>100</v>
      </c>
      <c r="AN433" s="2">
        <v>52.008768084803997</v>
      </c>
      <c r="AO433" s="2">
        <v>51.898583502203003</v>
      </c>
      <c r="AP433" s="2">
        <v>-0.11018458260099351</v>
      </c>
      <c r="AQ433" s="1">
        <v>-2.118577052648694E-3</v>
      </c>
      <c r="AR433" s="2">
        <v>52.007591589301001</v>
      </c>
      <c r="AS433" s="2">
        <v>-1.1764955029960333E-3</v>
      </c>
      <c r="AT433" s="1">
        <v>-2.2621099216918073E-5</v>
      </c>
      <c r="AU433" s="2">
        <v>51.614110425048999</v>
      </c>
      <c r="AV433" s="2">
        <v>-0.39465765975499778</v>
      </c>
      <c r="AW433" s="1">
        <v>-7.5882908649457029E-3</v>
      </c>
      <c r="AX433" s="2">
        <v>51.964227303932006</v>
      </c>
      <c r="AY433" s="2">
        <v>-4.4540780871990648E-2</v>
      </c>
      <c r="AZ433" s="1">
        <v>-8.5640907316558116E-4</v>
      </c>
      <c r="BA433" s="2">
        <v>52.015246050690003</v>
      </c>
      <c r="BB433" s="2">
        <v>6.4779658860061318E-3</v>
      </c>
      <c r="BC433" s="1">
        <v>1.2455526490155175E-4</v>
      </c>
      <c r="BD433" s="2">
        <v>51.439906379975994</v>
      </c>
      <c r="BE433" s="2">
        <v>-0.56886170482800225</v>
      </c>
      <c r="BF433" s="1">
        <v>-1.0937803869925024E-2</v>
      </c>
      <c r="BG433" s="1"/>
      <c r="BH433" t="s">
        <v>100</v>
      </c>
      <c r="BI433" s="2">
        <v>52.399029046538999</v>
      </c>
      <c r="BJ433" s="2">
        <v>52.316944441567003</v>
      </c>
      <c r="BK433" s="2">
        <v>-8.20846049719961E-2</v>
      </c>
      <c r="BL433" s="1">
        <v>-1.5665291221158202E-3</v>
      </c>
      <c r="BM433" s="2">
        <v>52.398145878995003</v>
      </c>
      <c r="BN433" s="2">
        <v>-8.831675439964215E-4</v>
      </c>
      <c r="BO433" s="1">
        <v>-1.6854654753469245E-5</v>
      </c>
      <c r="BP433" s="2">
        <v>52.094443568989</v>
      </c>
      <c r="BQ433" s="2">
        <v>-0.30458547754999898</v>
      </c>
      <c r="BR433" s="1">
        <v>-5.8128076625136842E-3</v>
      </c>
      <c r="BS433" s="2">
        <v>52.365694984557003</v>
      </c>
      <c r="BT433" s="2">
        <v>-3.3334061981996399E-2</v>
      </c>
      <c r="BU433" s="1">
        <v>-6.361580088132977E-4</v>
      </c>
      <c r="BV433" s="2">
        <v>52.403894525325995</v>
      </c>
      <c r="BW433" s="2">
        <v>4.8654787869963911E-3</v>
      </c>
      <c r="BX433" s="1">
        <v>9.2854369165410334E-5</v>
      </c>
      <c r="BY433" s="2">
        <v>51.965553978054999</v>
      </c>
      <c r="BZ433" s="2">
        <v>-0.4334750684840003</v>
      </c>
      <c r="CA433" s="1">
        <v>-8.2725782590170292E-3</v>
      </c>
      <c r="CC433" t="s">
        <v>100</v>
      </c>
      <c r="CE433" s="23">
        <v>52.008768084803997</v>
      </c>
      <c r="CF433" s="23">
        <v>54.014518465605995</v>
      </c>
      <c r="CG433" s="23">
        <v>2.0057503808019987</v>
      </c>
      <c r="CH433" s="24">
        <v>3.856561988800581E-2</v>
      </c>
      <c r="CI433" s="2">
        <v>52.399029046538999</v>
      </c>
      <c r="CJ433" s="2">
        <v>53.896003232394001</v>
      </c>
      <c r="CK433" s="2">
        <v>1.4969741858550023</v>
      </c>
      <c r="CL433" s="1">
        <v>2.8568739022347949E-2</v>
      </c>
      <c r="CN433" s="25" t="s">
        <v>100</v>
      </c>
      <c r="CO433" s="27">
        <v>0</v>
      </c>
      <c r="CP433" s="27">
        <v>0.89391299999999996</v>
      </c>
      <c r="CQ433" s="28">
        <f>CH487-CO433-CP433</f>
        <v>-0.88763473957591255</v>
      </c>
      <c r="CR433" s="27">
        <f>CI487-CO433-CP433</f>
        <v>115.551378362956</v>
      </c>
      <c r="CU433" s="30">
        <v>147</v>
      </c>
      <c r="CV433" s="30"/>
      <c r="CW433" s="31" t="s">
        <v>969</v>
      </c>
      <c r="CX433" s="31" t="s">
        <v>518</v>
      </c>
      <c r="CY433" s="31" t="s">
        <v>100</v>
      </c>
      <c r="CZ433" s="30"/>
      <c r="DA433" s="30"/>
      <c r="DB433" s="30"/>
      <c r="DF433" s="30"/>
      <c r="DG433" s="39"/>
      <c r="DK433" s="30">
        <v>185</v>
      </c>
      <c r="DL433" s="30"/>
      <c r="DM433" s="30"/>
      <c r="DN433" s="30"/>
      <c r="DO433" s="30"/>
    </row>
    <row r="434" spans="1:119" ht="15.75" x14ac:dyDescent="0.25">
      <c r="A434" t="s">
        <v>720</v>
      </c>
      <c r="B434" t="s">
        <v>101</v>
      </c>
      <c r="C434" s="52">
        <v>330.20748516584098</v>
      </c>
      <c r="D434" s="52">
        <v>334.67453074818098</v>
      </c>
      <c r="E434" s="52">
        <v>4.4670455823400061</v>
      </c>
      <c r="F434" s="53">
        <v>1.3527996132784543E-2</v>
      </c>
      <c r="G434" s="45">
        <v>322.73548867885103</v>
      </c>
      <c r="H434" s="45">
        <v>322.73604524377299</v>
      </c>
      <c r="I434" s="45">
        <v>5.5656492196476393E-4</v>
      </c>
      <c r="J434" s="46">
        <v>1.7245234611263742E-6</v>
      </c>
      <c r="K434" s="47" t="s">
        <v>933</v>
      </c>
      <c r="L434" s="55">
        <f>G434-CO434-CP434</f>
        <v>320.50966067885105</v>
      </c>
      <c r="M434" s="55">
        <f>H434-CO434-CP434</f>
        <v>320.51021724377301</v>
      </c>
      <c r="N434" s="55">
        <f>M434-L434</f>
        <v>5.5656492196476393E-4</v>
      </c>
      <c r="O434" s="56">
        <f>N434/L434</f>
        <v>1.7364996761281369E-6</v>
      </c>
      <c r="P434" s="54"/>
      <c r="Q434" s="42" t="e">
        <f t="shared" si="127"/>
        <v>#DIV/0!</v>
      </c>
      <c r="R434" s="42" t="e">
        <f t="shared" si="128"/>
        <v>#DIV/0!</v>
      </c>
      <c r="S434" s="42" t="e">
        <f t="shared" si="129"/>
        <v>#DIV/0!</v>
      </c>
      <c r="T434" s="42" t="e">
        <f t="shared" si="130"/>
        <v>#DIV/0!</v>
      </c>
      <c r="AB434" t="s">
        <v>101</v>
      </c>
      <c r="AC434" s="2">
        <v>330.20748516584098</v>
      </c>
      <c r="AD434" s="2">
        <v>330.187670814542</v>
      </c>
      <c r="AE434" s="2">
        <v>-1.9814351298975907E-2</v>
      </c>
      <c r="AF434" s="1">
        <v>-6.0005760587239544E-5</v>
      </c>
      <c r="AG434" s="2">
        <v>322.73548867885103</v>
      </c>
      <c r="AH434" s="2">
        <v>322.7354914247</v>
      </c>
      <c r="AI434" s="2">
        <v>2.7458489739728975E-6</v>
      </c>
      <c r="AJ434" s="1">
        <v>8.5080478295501253E-9</v>
      </c>
      <c r="AM434" t="s">
        <v>101</v>
      </c>
      <c r="AN434" s="2">
        <v>330.20748516584098</v>
      </c>
      <c r="AO434" s="2">
        <v>330.13179390477097</v>
      </c>
      <c r="AP434" s="2">
        <v>-7.5691261070005567E-2</v>
      </c>
      <c r="AQ434" s="1">
        <v>-2.2922333523720984E-4</v>
      </c>
      <c r="AR434" s="2">
        <v>330.206640230201</v>
      </c>
      <c r="AS434" s="2">
        <v>-8.4493563997511956E-4</v>
      </c>
      <c r="AT434" s="1">
        <v>-2.5588022014424212E-6</v>
      </c>
      <c r="AU434" s="2">
        <v>330.18483377944398</v>
      </c>
      <c r="AV434" s="2">
        <v>-2.2651386397001261E-2</v>
      </c>
      <c r="AW434" s="1">
        <v>-6.8597434687541977E-5</v>
      </c>
      <c r="AX434" s="2">
        <v>330.17604381340897</v>
      </c>
      <c r="AY434" s="2">
        <v>-3.1441352432011627E-2</v>
      </c>
      <c r="AZ434" s="1">
        <v>-9.5216958562343776E-5</v>
      </c>
      <c r="BA434" s="2">
        <v>330.21215142860399</v>
      </c>
      <c r="BB434" s="2">
        <v>4.6662627630098541E-3</v>
      </c>
      <c r="BC434" s="1">
        <v>1.4131305232727552E-5</v>
      </c>
      <c r="BD434" s="2">
        <v>330.09967609575898</v>
      </c>
      <c r="BE434" s="2">
        <v>-0.10780907008199847</v>
      </c>
      <c r="BF434" s="1">
        <v>-3.2648887419330677E-4</v>
      </c>
      <c r="BG434" s="1"/>
      <c r="BH434" t="s">
        <v>101</v>
      </c>
      <c r="BI434" s="2">
        <v>322.73548867885103</v>
      </c>
      <c r="BJ434" s="2">
        <v>322.73550020481997</v>
      </c>
      <c r="BK434" s="2">
        <v>1.152596894371527E-5</v>
      </c>
      <c r="BL434" s="1">
        <v>3.5713360780055332E-8</v>
      </c>
      <c r="BM434" s="2">
        <v>322.73548879199302</v>
      </c>
      <c r="BN434" s="2">
        <v>1.1314199355183518E-7</v>
      </c>
      <c r="BO434" s="1">
        <v>3.5057190027348059E-10</v>
      </c>
      <c r="BP434" s="2">
        <v>322.73548920288903</v>
      </c>
      <c r="BQ434" s="2">
        <v>5.2403800054889871E-7</v>
      </c>
      <c r="BR434" s="1">
        <v>1.6237383830768007E-9</v>
      </c>
      <c r="BS434" s="2">
        <v>322.735493130664</v>
      </c>
      <c r="BT434" s="2">
        <v>4.4518129698190023E-6</v>
      </c>
      <c r="BU434" s="1">
        <v>1.379399888138404E-8</v>
      </c>
      <c r="BV434" s="2">
        <v>322.73548806010302</v>
      </c>
      <c r="BW434" s="2">
        <v>-6.1874800394434715E-7</v>
      </c>
      <c r="BX434" s="1">
        <v>-1.9171985283590968E-9</v>
      </c>
      <c r="BY434" s="2">
        <v>322.73550222626602</v>
      </c>
      <c r="BZ434" s="2">
        <v>1.3547414994263818E-5</v>
      </c>
      <c r="CA434" s="1">
        <v>4.1976836974828745E-8</v>
      </c>
      <c r="CC434" t="s">
        <v>101</v>
      </c>
      <c r="CE434" s="23">
        <v>330.20748516584098</v>
      </c>
      <c r="CF434" s="23">
        <v>334.73963836984996</v>
      </c>
      <c r="CG434" s="23">
        <v>4.5321532040089778</v>
      </c>
      <c r="CH434" s="24">
        <v>1.3725167985616021E-2</v>
      </c>
      <c r="CI434" s="2">
        <v>322.73548867885103</v>
      </c>
      <c r="CJ434" s="2">
        <v>322.73604056277799</v>
      </c>
      <c r="CK434" s="2">
        <v>5.5188392695981747E-4</v>
      </c>
      <c r="CL434" s="1">
        <v>1.7100193388059298E-6</v>
      </c>
      <c r="CN434" s="25" t="s">
        <v>101</v>
      </c>
      <c r="CO434" s="27">
        <v>0</v>
      </c>
      <c r="CP434" s="27">
        <v>2.2258279999999999</v>
      </c>
      <c r="CQ434" s="28">
        <f>CH488-CO434-CP434</f>
        <v>-2.2242898197603473</v>
      </c>
      <c r="CR434" s="27">
        <f>CI488-CO434-CP434</f>
        <v>67.068843034364988</v>
      </c>
      <c r="CU434" s="30">
        <v>148</v>
      </c>
      <c r="CV434" s="30"/>
      <c r="CW434" s="31"/>
      <c r="CX434" s="31"/>
      <c r="CY434" s="31"/>
      <c r="CZ434" s="30"/>
      <c r="DA434" s="30"/>
      <c r="DB434" s="30"/>
      <c r="DF434" s="30"/>
      <c r="DG434" s="39"/>
      <c r="DK434" s="30">
        <v>186</v>
      </c>
      <c r="DL434" s="30"/>
      <c r="DM434" s="30"/>
      <c r="DN434" s="30"/>
      <c r="DO434" s="30"/>
    </row>
    <row r="435" spans="1:119" ht="15.75" x14ac:dyDescent="0.25">
      <c r="A435" t="s">
        <v>721</v>
      </c>
      <c r="B435" t="s">
        <v>102</v>
      </c>
      <c r="C435" s="52"/>
      <c r="D435" s="52"/>
      <c r="E435" s="52"/>
      <c r="F435" s="53"/>
      <c r="G435" s="45"/>
      <c r="H435" s="45"/>
      <c r="I435" s="45"/>
      <c r="J435" s="46"/>
      <c r="K435" s="47"/>
      <c r="L435" s="55"/>
      <c r="M435" s="55"/>
      <c r="N435" s="55"/>
      <c r="O435" s="56"/>
      <c r="P435" s="54"/>
      <c r="Q435" s="42" t="e">
        <f t="shared" si="127"/>
        <v>#DIV/0!</v>
      </c>
      <c r="R435" s="42" t="e">
        <f t="shared" si="128"/>
        <v>#DIV/0!</v>
      </c>
      <c r="S435" s="42" t="e">
        <f t="shared" si="129"/>
        <v>#DIV/0!</v>
      </c>
      <c r="T435" s="42" t="e">
        <f t="shared" si="130"/>
        <v>#DIV/0!</v>
      </c>
      <c r="AB435" t="s">
        <v>102</v>
      </c>
      <c r="AC435" s="2"/>
      <c r="AD435" s="2"/>
      <c r="AE435" s="2"/>
      <c r="AF435" s="1"/>
      <c r="AG435" s="2"/>
      <c r="AH435" s="2"/>
      <c r="AI435" s="2"/>
      <c r="AJ435" s="1"/>
      <c r="AM435" t="s">
        <v>102</v>
      </c>
      <c r="AN435" s="2"/>
      <c r="AO435" s="2"/>
      <c r="AP435" s="2"/>
      <c r="AQ435" s="1"/>
      <c r="AR435" s="2"/>
      <c r="AS435" s="2"/>
      <c r="AT435" s="1"/>
      <c r="AU435" s="2"/>
      <c r="AV435" s="2"/>
      <c r="AW435" s="1"/>
      <c r="AX435" s="2"/>
      <c r="AY435" s="2"/>
      <c r="AZ435" s="1"/>
      <c r="BA435" s="2"/>
      <c r="BB435" s="2"/>
      <c r="BC435" s="1"/>
      <c r="BD435" s="2"/>
      <c r="BE435" s="2"/>
      <c r="BF435" s="1"/>
      <c r="BG435" s="1"/>
      <c r="BH435" t="s">
        <v>102</v>
      </c>
      <c r="BI435" s="2"/>
      <c r="BJ435" s="2"/>
      <c r="BK435" s="2"/>
      <c r="BL435" s="1"/>
      <c r="BM435" s="2"/>
      <c r="BN435" s="2"/>
      <c r="BO435" s="1"/>
      <c r="BP435" s="2"/>
      <c r="BQ435" s="2"/>
      <c r="BR435" s="1"/>
      <c r="BS435" s="2"/>
      <c r="BT435" s="2"/>
      <c r="BU435" s="1"/>
      <c r="BV435" s="2"/>
      <c r="BW435" s="2"/>
      <c r="BX435" s="1"/>
      <c r="BY435" s="2"/>
      <c r="BZ435" s="2"/>
      <c r="CA435" s="1"/>
      <c r="CC435" t="s">
        <v>102</v>
      </c>
      <c r="CE435" s="23"/>
      <c r="CF435" s="23"/>
      <c r="CG435" s="23"/>
      <c r="CH435" s="24"/>
      <c r="CI435" s="2"/>
      <c r="CJ435" s="2"/>
      <c r="CK435" s="2"/>
      <c r="CL435" s="1"/>
      <c r="CN435" s="25" t="s">
        <v>102</v>
      </c>
      <c r="CO435" s="27"/>
      <c r="CP435" s="27"/>
      <c r="CQ435" s="28"/>
      <c r="CR435" s="27"/>
      <c r="CU435" s="30">
        <v>150</v>
      </c>
      <c r="CV435" s="30"/>
      <c r="CW435" s="15"/>
      <c r="CX435" s="33"/>
      <c r="CY435" s="34"/>
      <c r="CZ435" s="34"/>
      <c r="DA435" s="32"/>
      <c r="DB435" s="32"/>
      <c r="DF435" s="30"/>
      <c r="DG435" s="39"/>
      <c r="DK435" s="30">
        <v>187</v>
      </c>
      <c r="DL435" s="30"/>
      <c r="DM435" s="30"/>
      <c r="DN435" s="30"/>
      <c r="DO435" s="30"/>
    </row>
    <row r="436" spans="1:119" ht="15.75" x14ac:dyDescent="0.25">
      <c r="A436" t="s">
        <v>722</v>
      </c>
      <c r="B436" t="s">
        <v>149</v>
      </c>
      <c r="C436" s="52"/>
      <c r="D436" s="52"/>
      <c r="E436" s="52"/>
      <c r="F436" s="53"/>
      <c r="G436" s="45"/>
      <c r="H436" s="45"/>
      <c r="I436" s="45"/>
      <c r="J436" s="46"/>
      <c r="K436" s="47"/>
      <c r="L436" s="55"/>
      <c r="M436" s="55"/>
      <c r="N436" s="55"/>
      <c r="O436" s="56"/>
      <c r="P436" s="54"/>
      <c r="Q436" s="42" t="e">
        <f t="shared" si="127"/>
        <v>#DIV/0!</v>
      </c>
      <c r="R436" s="42" t="e">
        <f t="shared" si="128"/>
        <v>#DIV/0!</v>
      </c>
      <c r="S436" s="42" t="e">
        <f t="shared" si="129"/>
        <v>#DIV/0!</v>
      </c>
      <c r="T436" s="42" t="e">
        <f t="shared" si="130"/>
        <v>#DIV/0!</v>
      </c>
      <c r="AB436" t="s">
        <v>149</v>
      </c>
      <c r="AC436" s="2"/>
      <c r="AD436" s="2"/>
      <c r="AE436" s="2"/>
      <c r="AF436" s="1"/>
      <c r="AG436" s="2"/>
      <c r="AH436" s="2"/>
      <c r="AI436" s="2"/>
      <c r="AJ436" s="1"/>
      <c r="AM436" t="s">
        <v>149</v>
      </c>
      <c r="AN436" s="2"/>
      <c r="AO436" s="2"/>
      <c r="AP436" s="2"/>
      <c r="AQ436" s="1"/>
      <c r="AR436" s="2"/>
      <c r="AS436" s="2"/>
      <c r="AT436" s="1"/>
      <c r="AU436" s="2"/>
      <c r="AV436" s="2"/>
      <c r="AW436" s="1"/>
      <c r="AX436" s="2"/>
      <c r="AY436" s="2"/>
      <c r="AZ436" s="1"/>
      <c r="BA436" s="2"/>
      <c r="BB436" s="2"/>
      <c r="BC436" s="1"/>
      <c r="BD436" s="2"/>
      <c r="BE436" s="2"/>
      <c r="BF436" s="1"/>
      <c r="BG436" s="1"/>
      <c r="BH436" t="s">
        <v>149</v>
      </c>
      <c r="BI436" s="2"/>
      <c r="BJ436" s="2"/>
      <c r="BK436" s="2"/>
      <c r="BL436" s="1"/>
      <c r="BM436" s="2"/>
      <c r="BN436" s="2"/>
      <c r="BO436" s="1"/>
      <c r="BP436" s="2"/>
      <c r="BQ436" s="2"/>
      <c r="BR436" s="1"/>
      <c r="BS436" s="2"/>
      <c r="BT436" s="2"/>
      <c r="BU436" s="1"/>
      <c r="BV436" s="2"/>
      <c r="BW436" s="2"/>
      <c r="BX436" s="1"/>
      <c r="BY436" s="2"/>
      <c r="BZ436" s="2"/>
      <c r="CA436" s="1"/>
      <c r="CC436" t="s">
        <v>149</v>
      </c>
      <c r="CE436" s="23"/>
      <c r="CF436" s="23"/>
      <c r="CG436" s="23"/>
      <c r="CH436" s="24"/>
      <c r="CI436" s="2"/>
      <c r="CJ436" s="2"/>
      <c r="CK436" s="2"/>
      <c r="CL436" s="1"/>
      <c r="CN436" s="25" t="s">
        <v>149</v>
      </c>
      <c r="CO436" s="27"/>
      <c r="CP436" s="27"/>
      <c r="CQ436" s="28"/>
      <c r="CR436" s="27"/>
      <c r="CU436" s="30">
        <v>221</v>
      </c>
      <c r="CV436" s="30"/>
      <c r="CW436" s="15"/>
      <c r="CX436" s="36"/>
      <c r="CY436" s="34"/>
      <c r="CZ436" s="34"/>
      <c r="DA436" s="32"/>
      <c r="DB436" s="32"/>
      <c r="DF436" s="30"/>
      <c r="DG436" s="39"/>
      <c r="DK436" s="30">
        <v>244</v>
      </c>
      <c r="DL436" s="30"/>
      <c r="DM436" s="30"/>
      <c r="DN436" s="30"/>
      <c r="DO436" s="30"/>
    </row>
    <row r="437" spans="1:119" ht="15.75" x14ac:dyDescent="0.25">
      <c r="B437" t="s">
        <v>183</v>
      </c>
      <c r="C437" s="52"/>
      <c r="D437" s="52"/>
      <c r="E437" s="52"/>
      <c r="F437" s="53"/>
      <c r="G437" s="45"/>
      <c r="H437" s="45"/>
      <c r="I437" s="45"/>
      <c r="J437" s="46"/>
      <c r="K437" s="47"/>
      <c r="L437" s="55"/>
      <c r="M437" s="55"/>
      <c r="N437" s="55"/>
      <c r="O437" s="56"/>
      <c r="P437" s="54"/>
      <c r="Q437" s="42" t="e">
        <f t="shared" si="127"/>
        <v>#DIV/0!</v>
      </c>
      <c r="R437" s="42" t="e">
        <f t="shared" si="128"/>
        <v>#DIV/0!</v>
      </c>
      <c r="S437" s="42" t="e">
        <f t="shared" si="129"/>
        <v>#DIV/0!</v>
      </c>
      <c r="T437" s="42" t="e">
        <f t="shared" si="130"/>
        <v>#DIV/0!</v>
      </c>
      <c r="AB437" t="s">
        <v>183</v>
      </c>
      <c r="AC437" s="2"/>
      <c r="AD437" s="2"/>
      <c r="AE437" s="2"/>
      <c r="AF437" s="1"/>
      <c r="AG437" s="2"/>
      <c r="AH437" s="2"/>
      <c r="AI437" s="2"/>
      <c r="AJ437" s="1"/>
      <c r="AM437" t="s">
        <v>183</v>
      </c>
      <c r="AN437" s="2"/>
      <c r="AO437" s="2"/>
      <c r="AP437" s="2"/>
      <c r="AQ437" s="1"/>
      <c r="AR437" s="2"/>
      <c r="AS437" s="2"/>
      <c r="AT437" s="1"/>
      <c r="AU437" s="2"/>
      <c r="AV437" s="2"/>
      <c r="AW437" s="1"/>
      <c r="AX437" s="2"/>
      <c r="AY437" s="2"/>
      <c r="AZ437" s="1"/>
      <c r="BA437" s="2"/>
      <c r="BB437" s="2"/>
      <c r="BC437" s="1"/>
      <c r="BD437" s="2"/>
      <c r="BE437" s="2"/>
      <c r="BF437" s="1"/>
      <c r="BG437" s="1"/>
      <c r="BH437" t="s">
        <v>183</v>
      </c>
      <c r="BI437" s="2"/>
      <c r="BJ437" s="2"/>
      <c r="BK437" s="2"/>
      <c r="BL437" s="1"/>
      <c r="BM437" s="2"/>
      <c r="BN437" s="2"/>
      <c r="BO437" s="1"/>
      <c r="BP437" s="2"/>
      <c r="BQ437" s="2"/>
      <c r="BR437" s="1"/>
      <c r="BS437" s="2"/>
      <c r="BT437" s="2"/>
      <c r="BU437" s="1"/>
      <c r="BV437" s="2"/>
      <c r="BW437" s="2"/>
      <c r="BX437" s="1"/>
      <c r="BY437" s="2"/>
      <c r="BZ437" s="2"/>
      <c r="CA437" s="1"/>
      <c r="CC437" t="s">
        <v>183</v>
      </c>
      <c r="CE437" s="23"/>
      <c r="CF437" s="23"/>
      <c r="CG437" s="23"/>
      <c r="CH437" s="24"/>
      <c r="CI437" s="2"/>
      <c r="CJ437" s="2"/>
      <c r="CK437" s="2"/>
      <c r="CL437" s="1"/>
      <c r="CN437" s="25" t="s">
        <v>183</v>
      </c>
      <c r="CO437" s="27"/>
      <c r="CP437" s="27"/>
      <c r="CQ437" s="28"/>
      <c r="CR437" s="27"/>
      <c r="CU437" s="30">
        <v>256</v>
      </c>
      <c r="CV437" s="30"/>
      <c r="CW437" s="34"/>
      <c r="CX437" s="34"/>
      <c r="CY437" s="34"/>
      <c r="CZ437" s="34"/>
      <c r="DA437" s="32"/>
      <c r="DB437" s="32"/>
      <c r="DF437" s="30"/>
      <c r="DG437" s="39"/>
      <c r="DK437" s="30">
        <v>272</v>
      </c>
      <c r="DL437" s="30"/>
      <c r="DM437" s="30"/>
      <c r="DN437" s="30"/>
      <c r="DO437" s="30"/>
    </row>
    <row r="438" spans="1:119" ht="15.75" x14ac:dyDescent="0.25">
      <c r="B438" t="s">
        <v>188</v>
      </c>
      <c r="C438" s="52"/>
      <c r="D438" s="52"/>
      <c r="E438" s="52"/>
      <c r="F438" s="53"/>
      <c r="G438" s="45"/>
      <c r="H438" s="45"/>
      <c r="I438" s="45"/>
      <c r="J438" s="46"/>
      <c r="K438" s="47"/>
      <c r="L438" s="55"/>
      <c r="M438" s="55"/>
      <c r="N438" s="55"/>
      <c r="O438" s="56"/>
      <c r="P438" s="54"/>
      <c r="Q438" s="42" t="e">
        <f t="shared" si="127"/>
        <v>#DIV/0!</v>
      </c>
      <c r="R438" s="42" t="e">
        <f t="shared" si="128"/>
        <v>#DIV/0!</v>
      </c>
      <c r="S438" s="42" t="e">
        <f t="shared" si="129"/>
        <v>#DIV/0!</v>
      </c>
      <c r="T438" s="42" t="e">
        <f t="shared" si="130"/>
        <v>#DIV/0!</v>
      </c>
      <c r="AB438" t="s">
        <v>188</v>
      </c>
      <c r="AC438" s="2"/>
      <c r="AD438" s="2"/>
      <c r="AE438" s="2"/>
      <c r="AF438" s="1"/>
      <c r="AG438" s="2"/>
      <c r="AH438" s="2"/>
      <c r="AI438" s="2"/>
      <c r="AJ438" s="1"/>
      <c r="AM438" t="s">
        <v>188</v>
      </c>
      <c r="AN438" s="2"/>
      <c r="AO438" s="2"/>
      <c r="AP438" s="2"/>
      <c r="AQ438" s="1"/>
      <c r="AR438" s="2"/>
      <c r="AS438" s="2"/>
      <c r="AT438" s="1"/>
      <c r="AU438" s="2"/>
      <c r="AV438" s="2"/>
      <c r="AW438" s="1"/>
      <c r="AX438" s="2"/>
      <c r="AY438" s="2"/>
      <c r="AZ438" s="1"/>
      <c r="BA438" s="2"/>
      <c r="BB438" s="2"/>
      <c r="BC438" s="1"/>
      <c r="BD438" s="2"/>
      <c r="BE438" s="2"/>
      <c r="BF438" s="1"/>
      <c r="BG438" s="1"/>
      <c r="BH438" t="s">
        <v>188</v>
      </c>
      <c r="BI438" s="2"/>
      <c r="BJ438" s="2"/>
      <c r="BK438" s="2"/>
      <c r="BL438" s="1"/>
      <c r="BM438" s="2"/>
      <c r="BN438" s="2"/>
      <c r="BO438" s="1"/>
      <c r="BP438" s="2"/>
      <c r="BQ438" s="2"/>
      <c r="BR438" s="1"/>
      <c r="BS438" s="2"/>
      <c r="BT438" s="2"/>
      <c r="BU438" s="1"/>
      <c r="BV438" s="2"/>
      <c r="BW438" s="2"/>
      <c r="BX438" s="1"/>
      <c r="BY438" s="2"/>
      <c r="BZ438" s="2"/>
      <c r="CA438" s="1"/>
      <c r="CC438" t="s">
        <v>188</v>
      </c>
      <c r="CE438" s="23"/>
      <c r="CF438" s="23"/>
      <c r="CG438" s="23"/>
      <c r="CH438" s="24"/>
      <c r="CI438" s="2"/>
      <c r="CJ438" s="2"/>
      <c r="CK438" s="2"/>
      <c r="CL438" s="1"/>
      <c r="CN438" s="25" t="s">
        <v>188</v>
      </c>
      <c r="CO438" s="27"/>
      <c r="CP438" s="27"/>
      <c r="CQ438" s="28"/>
      <c r="CR438" s="27"/>
      <c r="CU438" s="30">
        <v>262</v>
      </c>
      <c r="CV438" s="30"/>
      <c r="CW438" s="34"/>
      <c r="CX438" s="34"/>
      <c r="CY438" s="34"/>
      <c r="CZ438" s="34"/>
      <c r="DA438" s="32"/>
      <c r="DB438" s="32"/>
      <c r="DF438" s="30"/>
      <c r="DG438" s="39"/>
      <c r="DK438" s="30">
        <v>277</v>
      </c>
      <c r="DL438" s="30"/>
      <c r="DM438" s="30"/>
      <c r="DN438" s="30"/>
      <c r="DO438" s="30"/>
    </row>
    <row r="439" spans="1:119" ht="15.75" x14ac:dyDescent="0.25">
      <c r="A439" t="s">
        <v>723</v>
      </c>
      <c r="B439" t="s">
        <v>194</v>
      </c>
      <c r="C439" s="52"/>
      <c r="D439" s="52"/>
      <c r="E439" s="52"/>
      <c r="F439" s="53"/>
      <c r="G439" s="45"/>
      <c r="H439" s="45"/>
      <c r="I439" s="45"/>
      <c r="J439" s="46"/>
      <c r="K439" s="47"/>
      <c r="L439" s="55"/>
      <c r="M439" s="55"/>
      <c r="N439" s="55"/>
      <c r="O439" s="56"/>
      <c r="P439" s="54"/>
      <c r="Q439" s="42" t="e">
        <f t="shared" si="127"/>
        <v>#DIV/0!</v>
      </c>
      <c r="R439" s="42" t="e">
        <f t="shared" si="128"/>
        <v>#DIV/0!</v>
      </c>
      <c r="S439" s="42" t="e">
        <f t="shared" si="129"/>
        <v>#DIV/0!</v>
      </c>
      <c r="T439" s="42" t="e">
        <f t="shared" si="130"/>
        <v>#DIV/0!</v>
      </c>
      <c r="AB439" t="s">
        <v>194</v>
      </c>
      <c r="AC439" s="2"/>
      <c r="AD439" s="2"/>
      <c r="AE439" s="2"/>
      <c r="AF439" s="1"/>
      <c r="AG439" s="2"/>
      <c r="AH439" s="2"/>
      <c r="AI439" s="2"/>
      <c r="AJ439" s="1"/>
      <c r="AM439" t="s">
        <v>194</v>
      </c>
      <c r="AN439" s="2"/>
      <c r="AO439" s="2"/>
      <c r="AP439" s="2"/>
      <c r="AQ439" s="1"/>
      <c r="AR439" s="2"/>
      <c r="AS439" s="2"/>
      <c r="AT439" s="1"/>
      <c r="AU439" s="2"/>
      <c r="AV439" s="2"/>
      <c r="AW439" s="1"/>
      <c r="AX439" s="2"/>
      <c r="AY439" s="2"/>
      <c r="AZ439" s="1"/>
      <c r="BA439" s="2"/>
      <c r="BB439" s="2"/>
      <c r="BC439" s="1"/>
      <c r="BD439" s="2"/>
      <c r="BE439" s="2"/>
      <c r="BF439" s="1"/>
      <c r="BG439" s="1"/>
      <c r="BH439" t="s">
        <v>194</v>
      </c>
      <c r="BI439" s="2"/>
      <c r="BJ439" s="2"/>
      <c r="BK439" s="2"/>
      <c r="BL439" s="1"/>
      <c r="BM439" s="2"/>
      <c r="BN439" s="2"/>
      <c r="BO439" s="1"/>
      <c r="BP439" s="2"/>
      <c r="BQ439" s="2"/>
      <c r="BR439" s="1"/>
      <c r="BS439" s="2"/>
      <c r="BT439" s="2"/>
      <c r="BU439" s="1"/>
      <c r="BV439" s="2"/>
      <c r="BW439" s="2"/>
      <c r="BX439" s="1"/>
      <c r="BY439" s="2"/>
      <c r="BZ439" s="2"/>
      <c r="CA439" s="1"/>
      <c r="CC439" t="s">
        <v>194</v>
      </c>
      <c r="CE439" s="23"/>
      <c r="CF439" s="23"/>
      <c r="CG439" s="23"/>
      <c r="CH439" s="24"/>
      <c r="CI439" s="2"/>
      <c r="CJ439" s="2"/>
      <c r="CK439" s="2"/>
      <c r="CL439" s="1"/>
      <c r="CN439" s="25" t="s">
        <v>194</v>
      </c>
      <c r="CO439" s="27"/>
      <c r="CP439" s="27"/>
      <c r="CQ439" s="28"/>
      <c r="CR439" s="27"/>
      <c r="CU439" s="30">
        <v>269</v>
      </c>
      <c r="CV439" s="30"/>
      <c r="CW439" s="34"/>
      <c r="CX439" s="34"/>
      <c r="CY439" s="34"/>
      <c r="CZ439" s="34"/>
      <c r="DA439" s="32"/>
      <c r="DB439" s="32"/>
      <c r="DF439" s="30"/>
      <c r="DG439" s="39"/>
      <c r="DK439" s="30">
        <v>283</v>
      </c>
      <c r="DL439" s="30"/>
      <c r="DM439" s="30"/>
      <c r="DN439" s="30"/>
      <c r="DO439" s="30"/>
    </row>
    <row r="440" spans="1:119" ht="15.75" x14ac:dyDescent="0.25">
      <c r="A440" t="s">
        <v>724</v>
      </c>
      <c r="B440" t="s">
        <v>201</v>
      </c>
      <c r="C440" s="52"/>
      <c r="D440" s="52"/>
      <c r="E440" s="52"/>
      <c r="F440" s="53"/>
      <c r="G440" s="45"/>
      <c r="H440" s="45"/>
      <c r="I440" s="45"/>
      <c r="J440" s="46"/>
      <c r="K440" s="47"/>
      <c r="L440" s="55"/>
      <c r="M440" s="55"/>
      <c r="N440" s="55"/>
      <c r="O440" s="56"/>
      <c r="P440" s="54"/>
      <c r="Q440" s="42" t="e">
        <f t="shared" si="127"/>
        <v>#DIV/0!</v>
      </c>
      <c r="R440" s="42" t="e">
        <f t="shared" si="128"/>
        <v>#DIV/0!</v>
      </c>
      <c r="S440" s="42" t="e">
        <f t="shared" si="129"/>
        <v>#DIV/0!</v>
      </c>
      <c r="T440" s="42" t="e">
        <f t="shared" si="130"/>
        <v>#DIV/0!</v>
      </c>
      <c r="AB440" t="s">
        <v>201</v>
      </c>
      <c r="AC440" s="2"/>
      <c r="AD440" s="2"/>
      <c r="AE440" s="2"/>
      <c r="AF440" s="1"/>
      <c r="AG440" s="2"/>
      <c r="AH440" s="2"/>
      <c r="AI440" s="2"/>
      <c r="AJ440" s="1"/>
      <c r="AM440" t="s">
        <v>201</v>
      </c>
      <c r="AN440" s="2"/>
      <c r="AO440" s="2"/>
      <c r="AP440" s="2"/>
      <c r="AQ440" s="1"/>
      <c r="AR440" s="2"/>
      <c r="AS440" s="2"/>
      <c r="AT440" s="1"/>
      <c r="AU440" s="2"/>
      <c r="AV440" s="2"/>
      <c r="AW440" s="1"/>
      <c r="AX440" s="2"/>
      <c r="AY440" s="2"/>
      <c r="AZ440" s="1"/>
      <c r="BA440" s="2"/>
      <c r="BB440" s="2"/>
      <c r="BC440" s="1"/>
      <c r="BD440" s="2"/>
      <c r="BE440" s="2"/>
      <c r="BF440" s="1"/>
      <c r="BG440" s="1"/>
      <c r="BH440" t="s">
        <v>201</v>
      </c>
      <c r="BI440" s="2"/>
      <c r="BJ440" s="2"/>
      <c r="BK440" s="2"/>
      <c r="BL440" s="1"/>
      <c r="BM440" s="2"/>
      <c r="BN440" s="2"/>
      <c r="BO440" s="1"/>
      <c r="BP440" s="2"/>
      <c r="BQ440" s="2"/>
      <c r="BR440" s="1"/>
      <c r="BS440" s="2"/>
      <c r="BT440" s="2"/>
      <c r="BU440" s="1"/>
      <c r="BV440" s="2"/>
      <c r="BW440" s="2"/>
      <c r="BX440" s="1"/>
      <c r="BY440" s="2"/>
      <c r="BZ440" s="2"/>
      <c r="CA440" s="1"/>
      <c r="CC440" t="s">
        <v>201</v>
      </c>
      <c r="CE440" s="23"/>
      <c r="CF440" s="23"/>
      <c r="CG440" s="23"/>
      <c r="CH440" s="24"/>
      <c r="CI440" s="2"/>
      <c r="CJ440" s="2"/>
      <c r="CK440" s="2"/>
      <c r="CL440" s="1"/>
      <c r="CN440" s="25" t="s">
        <v>201</v>
      </c>
      <c r="CO440" s="27"/>
      <c r="CP440" s="27"/>
      <c r="CQ440" s="28"/>
      <c r="CR440" s="27"/>
      <c r="CU440" s="30">
        <v>277</v>
      </c>
      <c r="CV440" s="30"/>
      <c r="CW440" s="34"/>
      <c r="CX440" s="34"/>
      <c r="CY440" s="34"/>
      <c r="CZ440" s="34"/>
      <c r="DA440" s="32"/>
      <c r="DB440" s="32"/>
      <c r="DF440" s="30"/>
      <c r="DG440" s="39"/>
      <c r="DK440" s="30">
        <v>290</v>
      </c>
      <c r="DL440" s="30"/>
      <c r="DM440" s="30"/>
      <c r="DN440" s="30"/>
      <c r="DO440" s="30"/>
    </row>
    <row r="441" spans="1:119" ht="15.75" x14ac:dyDescent="0.25">
      <c r="A441" t="s">
        <v>725</v>
      </c>
      <c r="B441" t="s">
        <v>210</v>
      </c>
      <c r="C441" s="52"/>
      <c r="D441" s="52"/>
      <c r="E441" s="52"/>
      <c r="F441" s="53"/>
      <c r="G441" s="45"/>
      <c r="H441" s="45"/>
      <c r="I441" s="45"/>
      <c r="J441" s="46"/>
      <c r="K441" s="47"/>
      <c r="L441" s="55"/>
      <c r="M441" s="55"/>
      <c r="N441" s="55"/>
      <c r="O441" s="56"/>
      <c r="P441" s="54"/>
      <c r="Q441" s="42" t="e">
        <f t="shared" si="127"/>
        <v>#DIV/0!</v>
      </c>
      <c r="R441" s="42" t="e">
        <f t="shared" si="128"/>
        <v>#DIV/0!</v>
      </c>
      <c r="S441" s="42" t="e">
        <f t="shared" si="129"/>
        <v>#DIV/0!</v>
      </c>
      <c r="T441" s="42" t="e">
        <f t="shared" si="130"/>
        <v>#DIV/0!</v>
      </c>
      <c r="AB441" t="s">
        <v>210</v>
      </c>
      <c r="AC441" s="2"/>
      <c r="AD441" s="2"/>
      <c r="AE441" s="2"/>
      <c r="AF441" s="1"/>
      <c r="AG441" s="2"/>
      <c r="AH441" s="2"/>
      <c r="AI441" s="2"/>
      <c r="AJ441" s="1"/>
      <c r="AM441" t="s">
        <v>210</v>
      </c>
      <c r="AN441" s="2"/>
      <c r="AO441" s="2"/>
      <c r="AP441" s="2"/>
      <c r="AQ441" s="1"/>
      <c r="AR441" s="2"/>
      <c r="AS441" s="2"/>
      <c r="AT441" s="1"/>
      <c r="AU441" s="2"/>
      <c r="AV441" s="2"/>
      <c r="AW441" s="1"/>
      <c r="AX441" s="2"/>
      <c r="AY441" s="2"/>
      <c r="AZ441" s="1"/>
      <c r="BA441" s="2"/>
      <c r="BB441" s="2"/>
      <c r="BC441" s="1"/>
      <c r="BD441" s="2"/>
      <c r="BE441" s="2"/>
      <c r="BF441" s="1"/>
      <c r="BG441" s="1"/>
      <c r="BH441" t="s">
        <v>210</v>
      </c>
      <c r="BI441" s="2"/>
      <c r="BJ441" s="2"/>
      <c r="BK441" s="2"/>
      <c r="BL441" s="1"/>
      <c r="BM441" s="2"/>
      <c r="BN441" s="2"/>
      <c r="BO441" s="1"/>
      <c r="BP441" s="2"/>
      <c r="BQ441" s="2"/>
      <c r="BR441" s="1"/>
      <c r="BS441" s="2"/>
      <c r="BT441" s="2"/>
      <c r="BU441" s="1"/>
      <c r="BV441" s="2"/>
      <c r="BW441" s="2"/>
      <c r="BX441" s="1"/>
      <c r="BY441" s="2"/>
      <c r="BZ441" s="2"/>
      <c r="CA441" s="1"/>
      <c r="CC441" t="s">
        <v>210</v>
      </c>
      <c r="CE441" s="23"/>
      <c r="CF441" s="23"/>
      <c r="CG441" s="23"/>
      <c r="CH441" s="24"/>
      <c r="CI441" s="2"/>
      <c r="CJ441" s="2"/>
      <c r="CK441" s="2"/>
      <c r="CL441" s="1"/>
      <c r="CN441" s="25" t="s">
        <v>210</v>
      </c>
      <c r="CO441" s="27"/>
      <c r="CP441" s="27"/>
      <c r="CQ441" s="28"/>
      <c r="CR441" s="27"/>
      <c r="CU441" s="30">
        <v>287</v>
      </c>
      <c r="CV441" s="30"/>
      <c r="CW441" s="34"/>
      <c r="CX441" s="34"/>
      <c r="CY441" s="34"/>
      <c r="CZ441" s="34"/>
      <c r="DA441" s="32"/>
      <c r="DB441" s="32"/>
      <c r="DF441" s="30"/>
      <c r="DG441" s="39"/>
      <c r="DK441" s="30">
        <v>299</v>
      </c>
      <c r="DL441" s="30"/>
      <c r="DM441" s="30"/>
      <c r="DN441" s="30"/>
      <c r="DO441" s="30"/>
    </row>
    <row r="442" spans="1:119" ht="15.75" x14ac:dyDescent="0.25">
      <c r="A442" t="s">
        <v>726</v>
      </c>
      <c r="B442" t="s">
        <v>219</v>
      </c>
      <c r="C442" s="52"/>
      <c r="D442" s="52"/>
      <c r="E442" s="52"/>
      <c r="F442" s="53"/>
      <c r="G442" s="45"/>
      <c r="H442" s="45"/>
      <c r="I442" s="45"/>
      <c r="J442" s="46"/>
      <c r="K442" s="47"/>
      <c r="L442" s="55"/>
      <c r="M442" s="55"/>
      <c r="N442" s="55"/>
      <c r="O442" s="56"/>
      <c r="P442" s="54"/>
      <c r="Q442" s="42" t="e">
        <f t="shared" si="127"/>
        <v>#DIV/0!</v>
      </c>
      <c r="R442" s="42" t="e">
        <f t="shared" si="128"/>
        <v>#DIV/0!</v>
      </c>
      <c r="S442" s="42" t="e">
        <f t="shared" si="129"/>
        <v>#DIV/0!</v>
      </c>
      <c r="T442" s="42" t="e">
        <f t="shared" si="130"/>
        <v>#DIV/0!</v>
      </c>
      <c r="AB442" t="s">
        <v>219</v>
      </c>
      <c r="AC442" s="2"/>
      <c r="AD442" s="2"/>
      <c r="AE442" s="2"/>
      <c r="AF442" s="1"/>
      <c r="AG442" s="2"/>
      <c r="AH442" s="2"/>
      <c r="AI442" s="2"/>
      <c r="AJ442" s="1"/>
      <c r="AM442" t="s">
        <v>219</v>
      </c>
      <c r="AN442" s="2"/>
      <c r="AO442" s="2"/>
      <c r="AP442" s="2"/>
      <c r="AQ442" s="1"/>
      <c r="AR442" s="2"/>
      <c r="AS442" s="2"/>
      <c r="AT442" s="1"/>
      <c r="AU442" s="2"/>
      <c r="AV442" s="2"/>
      <c r="AW442" s="1"/>
      <c r="AX442" s="2"/>
      <c r="AY442" s="2"/>
      <c r="AZ442" s="1"/>
      <c r="BA442" s="2"/>
      <c r="BB442" s="2"/>
      <c r="BC442" s="1"/>
      <c r="BD442" s="2"/>
      <c r="BE442" s="2"/>
      <c r="BF442" s="1"/>
      <c r="BG442" s="1"/>
      <c r="BH442" t="s">
        <v>219</v>
      </c>
      <c r="BI442" s="2"/>
      <c r="BJ442" s="2"/>
      <c r="BK442" s="2"/>
      <c r="BL442" s="1"/>
      <c r="BM442" s="2"/>
      <c r="BN442" s="2"/>
      <c r="BO442" s="1"/>
      <c r="BP442" s="2"/>
      <c r="BQ442" s="2"/>
      <c r="BR442" s="1"/>
      <c r="BS442" s="2"/>
      <c r="BT442" s="2"/>
      <c r="BU442" s="1"/>
      <c r="BV442" s="2"/>
      <c r="BW442" s="2"/>
      <c r="BX442" s="1"/>
      <c r="BY442" s="2"/>
      <c r="BZ442" s="2"/>
      <c r="CA442" s="1"/>
      <c r="CC442" t="s">
        <v>219</v>
      </c>
      <c r="CE442" s="23"/>
      <c r="CF442" s="23"/>
      <c r="CG442" s="23"/>
      <c r="CH442" s="24"/>
      <c r="CI442" s="2"/>
      <c r="CJ442" s="2"/>
      <c r="CK442" s="2"/>
      <c r="CL442" s="1"/>
      <c r="CN442" s="25" t="s">
        <v>219</v>
      </c>
      <c r="CO442" s="27"/>
      <c r="CP442" s="27"/>
      <c r="CQ442" s="28"/>
      <c r="CR442" s="27"/>
      <c r="CU442" s="30">
        <v>297</v>
      </c>
      <c r="CV442" s="30"/>
      <c r="CW442" s="34"/>
      <c r="CX442" s="34"/>
      <c r="CY442" s="34"/>
      <c r="CZ442" s="34"/>
      <c r="DA442" s="32"/>
      <c r="DB442" s="32"/>
      <c r="DF442" s="30"/>
      <c r="DG442" s="39"/>
      <c r="DK442" s="30">
        <v>308</v>
      </c>
      <c r="DL442" s="30"/>
      <c r="DM442" s="30"/>
      <c r="DN442" s="30"/>
      <c r="DO442" s="30"/>
    </row>
    <row r="443" spans="1:119" ht="15.75" x14ac:dyDescent="0.25">
      <c r="A443" t="s">
        <v>727</v>
      </c>
      <c r="B443" t="s">
        <v>226</v>
      </c>
      <c r="C443" s="52"/>
      <c r="D443" s="52"/>
      <c r="E443" s="52"/>
      <c r="F443" s="53"/>
      <c r="G443" s="45"/>
      <c r="H443" s="45"/>
      <c r="I443" s="45"/>
      <c r="J443" s="46"/>
      <c r="K443" s="47"/>
      <c r="L443" s="55"/>
      <c r="M443" s="55"/>
      <c r="N443" s="55"/>
      <c r="O443" s="56"/>
      <c r="P443" s="54"/>
      <c r="Q443" s="42" t="e">
        <f t="shared" si="127"/>
        <v>#DIV/0!</v>
      </c>
      <c r="R443" s="42" t="e">
        <f t="shared" si="128"/>
        <v>#DIV/0!</v>
      </c>
      <c r="S443" s="42" t="e">
        <f t="shared" si="129"/>
        <v>#DIV/0!</v>
      </c>
      <c r="T443" s="42" t="e">
        <f t="shared" si="130"/>
        <v>#DIV/0!</v>
      </c>
      <c r="AB443" t="s">
        <v>226</v>
      </c>
      <c r="AC443" s="2"/>
      <c r="AD443" s="2"/>
      <c r="AE443" s="2"/>
      <c r="AF443" s="1"/>
      <c r="AG443" s="2"/>
      <c r="AH443" s="2"/>
      <c r="AI443" s="2"/>
      <c r="AJ443" s="1"/>
      <c r="AM443" t="s">
        <v>226</v>
      </c>
      <c r="AN443" s="2"/>
      <c r="AO443" s="2"/>
      <c r="AP443" s="2"/>
      <c r="AQ443" s="1"/>
      <c r="AR443" s="2"/>
      <c r="AS443" s="2"/>
      <c r="AT443" s="1"/>
      <c r="AU443" s="2"/>
      <c r="AV443" s="2"/>
      <c r="AW443" s="1"/>
      <c r="AX443" s="2"/>
      <c r="AY443" s="2"/>
      <c r="AZ443" s="1"/>
      <c r="BA443" s="2"/>
      <c r="BB443" s="2"/>
      <c r="BC443" s="1"/>
      <c r="BD443" s="2"/>
      <c r="BE443" s="2"/>
      <c r="BF443" s="1"/>
      <c r="BG443" s="1"/>
      <c r="BH443" t="s">
        <v>226</v>
      </c>
      <c r="BI443" s="2"/>
      <c r="BJ443" s="2"/>
      <c r="BK443" s="2"/>
      <c r="BL443" s="1"/>
      <c r="BM443" s="2"/>
      <c r="BN443" s="2"/>
      <c r="BO443" s="1"/>
      <c r="BP443" s="2"/>
      <c r="BQ443" s="2"/>
      <c r="BR443" s="1"/>
      <c r="BS443" s="2"/>
      <c r="BT443" s="2"/>
      <c r="BU443" s="1"/>
      <c r="BV443" s="2"/>
      <c r="BW443" s="2"/>
      <c r="BX443" s="1"/>
      <c r="BY443" s="2"/>
      <c r="BZ443" s="2"/>
      <c r="CA443" s="1"/>
      <c r="CC443" t="s">
        <v>226</v>
      </c>
      <c r="CE443" s="23"/>
      <c r="CF443" s="23"/>
      <c r="CG443" s="23"/>
      <c r="CH443" s="24"/>
      <c r="CI443" s="2"/>
      <c r="CJ443" s="2"/>
      <c r="CK443" s="2"/>
      <c r="CL443" s="1"/>
      <c r="CN443" s="25" t="s">
        <v>226</v>
      </c>
      <c r="CO443" s="27"/>
      <c r="CP443" s="27"/>
      <c r="CQ443" s="28">
        <f>CH497-CO443-CP443</f>
        <v>1.1903126442954638E-2</v>
      </c>
      <c r="CR443" s="27">
        <f>CI497-CO443-CP443</f>
        <v>11.418763019906999</v>
      </c>
      <c r="CU443" s="30">
        <v>305</v>
      </c>
      <c r="CV443" s="30"/>
      <c r="CW443" s="34"/>
      <c r="CX443" s="34"/>
      <c r="CY443" s="34"/>
      <c r="CZ443" s="34"/>
      <c r="DA443" s="32"/>
      <c r="DB443" s="32"/>
      <c r="DF443" s="30"/>
      <c r="DG443" s="39"/>
      <c r="DK443" s="30">
        <v>315</v>
      </c>
      <c r="DL443" s="30"/>
      <c r="DM443" s="30"/>
      <c r="DN443" s="30"/>
      <c r="DO443" s="30"/>
    </row>
    <row r="444" spans="1:119" ht="15.75" x14ac:dyDescent="0.25">
      <c r="A444" t="s">
        <v>728</v>
      </c>
      <c r="B444" t="s">
        <v>232</v>
      </c>
      <c r="C444" s="52"/>
      <c r="D444" s="52"/>
      <c r="E444" s="52"/>
      <c r="F444" s="53"/>
      <c r="G444" s="45"/>
      <c r="H444" s="45"/>
      <c r="I444" s="45"/>
      <c r="J444" s="46"/>
      <c r="K444" s="47"/>
      <c r="L444" s="55"/>
      <c r="M444" s="55"/>
      <c r="N444" s="55"/>
      <c r="O444" s="56"/>
      <c r="P444" s="54"/>
      <c r="Q444" s="42" t="e">
        <f t="shared" si="127"/>
        <v>#DIV/0!</v>
      </c>
      <c r="R444" s="42" t="e">
        <f t="shared" si="128"/>
        <v>#DIV/0!</v>
      </c>
      <c r="S444" s="42" t="e">
        <f t="shared" si="129"/>
        <v>#DIV/0!</v>
      </c>
      <c r="T444" s="42" t="e">
        <f t="shared" si="130"/>
        <v>#DIV/0!</v>
      </c>
      <c r="AB444" t="s">
        <v>232</v>
      </c>
      <c r="AC444" s="2"/>
      <c r="AD444" s="2"/>
      <c r="AE444" s="2"/>
      <c r="AF444" s="1"/>
      <c r="AG444" s="2"/>
      <c r="AH444" s="2"/>
      <c r="AI444" s="2"/>
      <c r="AJ444" s="1"/>
      <c r="AM444" t="s">
        <v>232</v>
      </c>
      <c r="AN444" s="2"/>
      <c r="AO444" s="2"/>
      <c r="AP444" s="2"/>
      <c r="AQ444" s="1"/>
      <c r="AR444" s="2"/>
      <c r="AS444" s="2"/>
      <c r="AT444" s="1"/>
      <c r="AU444" s="2"/>
      <c r="AV444" s="2"/>
      <c r="AW444" s="1"/>
      <c r="AX444" s="2"/>
      <c r="AY444" s="2"/>
      <c r="AZ444" s="1"/>
      <c r="BA444" s="2"/>
      <c r="BB444" s="2"/>
      <c r="BC444" s="1"/>
      <c r="BD444" s="2"/>
      <c r="BE444" s="2"/>
      <c r="BF444" s="1"/>
      <c r="BG444" s="1"/>
      <c r="BH444" t="s">
        <v>232</v>
      </c>
      <c r="BI444" s="2"/>
      <c r="BJ444" s="2"/>
      <c r="BK444" s="2"/>
      <c r="BL444" s="1"/>
      <c r="BM444" s="2"/>
      <c r="BN444" s="2"/>
      <c r="BO444" s="1"/>
      <c r="BP444" s="2"/>
      <c r="BQ444" s="2"/>
      <c r="BR444" s="1"/>
      <c r="BS444" s="2"/>
      <c r="BT444" s="2"/>
      <c r="BU444" s="1"/>
      <c r="BV444" s="2"/>
      <c r="BW444" s="2"/>
      <c r="BX444" s="1"/>
      <c r="BY444" s="2"/>
      <c r="BZ444" s="2"/>
      <c r="CA444" s="1"/>
      <c r="CC444" t="s">
        <v>232</v>
      </c>
      <c r="CE444" s="23"/>
      <c r="CF444" s="23"/>
      <c r="CG444" s="23"/>
      <c r="CH444" s="24"/>
      <c r="CI444" s="2"/>
      <c r="CJ444" s="2"/>
      <c r="CK444" s="2"/>
      <c r="CL444" s="1"/>
      <c r="CN444" s="25" t="s">
        <v>232</v>
      </c>
      <c r="CO444" s="27"/>
      <c r="CP444" s="27"/>
      <c r="CQ444" s="28"/>
      <c r="CR444" s="27"/>
      <c r="CU444" s="30">
        <v>312</v>
      </c>
      <c r="CV444" s="30"/>
      <c r="CW444" s="34"/>
      <c r="CX444" s="34"/>
      <c r="CY444" s="34"/>
      <c r="CZ444" s="34"/>
      <c r="DA444" s="32"/>
      <c r="DB444" s="32"/>
      <c r="DF444" s="30"/>
      <c r="DG444" s="39"/>
      <c r="DK444" s="30">
        <v>321</v>
      </c>
      <c r="DL444" s="30"/>
      <c r="DM444" s="30"/>
      <c r="DN444" s="30"/>
      <c r="DO444" s="30"/>
    </row>
    <row r="445" spans="1:119" ht="15.75" x14ac:dyDescent="0.25">
      <c r="A445" t="s">
        <v>729</v>
      </c>
      <c r="B445" t="s">
        <v>245</v>
      </c>
      <c r="C445" s="52"/>
      <c r="D445" s="52"/>
      <c r="E445" s="52"/>
      <c r="F445" s="53"/>
      <c r="G445" s="45"/>
      <c r="H445" s="45"/>
      <c r="I445" s="45"/>
      <c r="J445" s="46"/>
      <c r="K445" s="47"/>
      <c r="L445" s="55"/>
      <c r="M445" s="55"/>
      <c r="N445" s="55"/>
      <c r="O445" s="56"/>
      <c r="P445" s="54"/>
      <c r="Q445" s="42" t="e">
        <f t="shared" si="127"/>
        <v>#DIV/0!</v>
      </c>
      <c r="R445" s="42" t="e">
        <f t="shared" si="128"/>
        <v>#DIV/0!</v>
      </c>
      <c r="S445" s="42" t="e">
        <f t="shared" si="129"/>
        <v>#DIV/0!</v>
      </c>
      <c r="T445" s="42" t="e">
        <f t="shared" si="130"/>
        <v>#DIV/0!</v>
      </c>
      <c r="AB445" t="s">
        <v>245</v>
      </c>
      <c r="AC445" s="2"/>
      <c r="AD445" s="2"/>
      <c r="AE445" s="2"/>
      <c r="AF445" s="1"/>
      <c r="AG445" s="2"/>
      <c r="AH445" s="2"/>
      <c r="AI445" s="2"/>
      <c r="AJ445" s="1"/>
      <c r="AM445" t="s">
        <v>245</v>
      </c>
      <c r="AN445" s="2"/>
      <c r="AO445" s="2"/>
      <c r="AP445" s="2"/>
      <c r="AQ445" s="1"/>
      <c r="AR445" s="2"/>
      <c r="AS445" s="2"/>
      <c r="AT445" s="1"/>
      <c r="AU445" s="2"/>
      <c r="AV445" s="2"/>
      <c r="AW445" s="1"/>
      <c r="AX445" s="2"/>
      <c r="AY445" s="2"/>
      <c r="AZ445" s="1"/>
      <c r="BA445" s="2"/>
      <c r="BB445" s="2"/>
      <c r="BC445" s="1"/>
      <c r="BD445" s="2"/>
      <c r="BE445" s="2"/>
      <c r="BF445" s="1"/>
      <c r="BG445" s="1"/>
      <c r="BH445" t="s">
        <v>245</v>
      </c>
      <c r="BI445" s="2"/>
      <c r="BJ445" s="2"/>
      <c r="BK445" s="2"/>
      <c r="BL445" s="1"/>
      <c r="BM445" s="2"/>
      <c r="BN445" s="2"/>
      <c r="BO445" s="1"/>
      <c r="BP445" s="2"/>
      <c r="BQ445" s="2"/>
      <c r="BR445" s="1"/>
      <c r="BS445" s="2"/>
      <c r="BT445" s="2"/>
      <c r="BU445" s="1"/>
      <c r="BV445" s="2"/>
      <c r="BW445" s="2"/>
      <c r="BX445" s="1"/>
      <c r="BY445" s="2"/>
      <c r="BZ445" s="2"/>
      <c r="CA445" s="1"/>
      <c r="CC445" t="s">
        <v>245</v>
      </c>
      <c r="CE445" s="23"/>
      <c r="CF445" s="23"/>
      <c r="CG445" s="23"/>
      <c r="CH445" s="24"/>
      <c r="CI445" s="2"/>
      <c r="CJ445" s="2"/>
      <c r="CK445" s="2"/>
      <c r="CL445" s="1"/>
      <c r="CN445" s="25" t="s">
        <v>245</v>
      </c>
      <c r="CO445" s="27"/>
      <c r="CP445" s="27"/>
      <c r="CQ445" s="28"/>
      <c r="CR445" s="27"/>
      <c r="CU445" s="30">
        <v>326</v>
      </c>
      <c r="CV445" s="30"/>
      <c r="CW445" s="34"/>
      <c r="CX445" s="34"/>
      <c r="CY445" s="34"/>
      <c r="CZ445" s="34"/>
      <c r="DA445" s="32"/>
      <c r="DB445" s="32"/>
      <c r="DF445" s="30"/>
      <c r="DG445" s="39"/>
      <c r="DK445" s="30">
        <v>334</v>
      </c>
      <c r="DL445" s="30"/>
      <c r="DM445" s="30"/>
      <c r="DN445" s="30"/>
      <c r="DO445" s="30"/>
    </row>
    <row r="446" spans="1:119" ht="15.75" x14ac:dyDescent="0.25">
      <c r="B446" t="s">
        <v>252</v>
      </c>
      <c r="C446" s="52"/>
      <c r="D446" s="52"/>
      <c r="E446" s="52"/>
      <c r="F446" s="53"/>
      <c r="G446" s="45"/>
      <c r="H446" s="45"/>
      <c r="I446" s="45"/>
      <c r="J446" s="46"/>
      <c r="K446" s="47"/>
      <c r="L446" s="55"/>
      <c r="M446" s="55"/>
      <c r="N446" s="55"/>
      <c r="O446" s="56"/>
      <c r="P446" s="54"/>
      <c r="Q446" s="42" t="e">
        <f t="shared" si="127"/>
        <v>#DIV/0!</v>
      </c>
      <c r="R446" s="42" t="e">
        <f t="shared" si="128"/>
        <v>#DIV/0!</v>
      </c>
      <c r="S446" s="42" t="e">
        <f t="shared" si="129"/>
        <v>#DIV/0!</v>
      </c>
      <c r="T446" s="42" t="e">
        <f t="shared" si="130"/>
        <v>#DIV/0!</v>
      </c>
      <c r="AB446" t="s">
        <v>252</v>
      </c>
      <c r="AC446" s="2"/>
      <c r="AD446" s="2"/>
      <c r="AE446" s="2"/>
      <c r="AF446" s="1"/>
      <c r="AG446" s="2"/>
      <c r="AH446" s="2"/>
      <c r="AI446" s="2"/>
      <c r="AJ446" s="1"/>
      <c r="AM446" t="s">
        <v>252</v>
      </c>
      <c r="AN446" s="2"/>
      <c r="AO446" s="2"/>
      <c r="AP446" s="2"/>
      <c r="AQ446" s="1"/>
      <c r="AR446" s="2"/>
      <c r="AS446" s="2"/>
      <c r="AT446" s="1"/>
      <c r="AU446" s="2"/>
      <c r="AV446" s="2"/>
      <c r="AW446" s="1"/>
      <c r="AX446" s="2"/>
      <c r="AY446" s="2"/>
      <c r="AZ446" s="1"/>
      <c r="BA446" s="2"/>
      <c r="BB446" s="2"/>
      <c r="BC446" s="1"/>
      <c r="BD446" s="2"/>
      <c r="BE446" s="2"/>
      <c r="BF446" s="1"/>
      <c r="BG446" s="1"/>
      <c r="BH446" t="s">
        <v>252</v>
      </c>
      <c r="BI446" s="2"/>
      <c r="BJ446" s="2"/>
      <c r="BK446" s="2"/>
      <c r="BL446" s="1"/>
      <c r="BM446" s="2"/>
      <c r="BN446" s="2"/>
      <c r="BO446" s="1"/>
      <c r="BP446" s="2"/>
      <c r="BQ446" s="2"/>
      <c r="BR446" s="1"/>
      <c r="BS446" s="2"/>
      <c r="BT446" s="2"/>
      <c r="BU446" s="1"/>
      <c r="BV446" s="2"/>
      <c r="BW446" s="2"/>
      <c r="BX446" s="1"/>
      <c r="BY446" s="2"/>
      <c r="BZ446" s="2"/>
      <c r="CA446" s="1"/>
      <c r="CC446" t="s">
        <v>252</v>
      </c>
      <c r="CE446" s="23"/>
      <c r="CF446" s="23"/>
      <c r="CG446" s="23"/>
      <c r="CH446" s="24"/>
      <c r="CI446" s="2"/>
      <c r="CJ446" s="2"/>
      <c r="CK446" s="2"/>
      <c r="CL446" s="1"/>
      <c r="CN446" s="25" t="s">
        <v>252</v>
      </c>
      <c r="CO446" s="27"/>
      <c r="CP446" s="27"/>
      <c r="CQ446" s="28"/>
      <c r="CR446" s="27"/>
      <c r="CU446" s="30">
        <v>334</v>
      </c>
      <c r="CV446" s="30"/>
      <c r="CW446" s="34"/>
      <c r="CX446" s="34"/>
      <c r="CY446" s="34"/>
      <c r="CZ446" s="34"/>
      <c r="DA446" s="32"/>
      <c r="DB446" s="32"/>
      <c r="DF446" s="30"/>
      <c r="DG446" s="39"/>
      <c r="DK446" s="30">
        <v>341</v>
      </c>
      <c r="DL446" s="30"/>
      <c r="DM446" s="30"/>
      <c r="DN446" s="30"/>
      <c r="DO446" s="30"/>
    </row>
    <row r="447" spans="1:119" ht="15.75" x14ac:dyDescent="0.25">
      <c r="B447" t="s">
        <v>264</v>
      </c>
      <c r="C447" s="52"/>
      <c r="D447" s="52"/>
      <c r="E447" s="52"/>
      <c r="F447" s="53"/>
      <c r="G447" s="45"/>
      <c r="H447" s="45"/>
      <c r="I447" s="45"/>
      <c r="J447" s="46"/>
      <c r="K447" s="47"/>
      <c r="L447" s="55"/>
      <c r="M447" s="55"/>
      <c r="N447" s="55"/>
      <c r="O447" s="56"/>
      <c r="P447" s="54"/>
      <c r="Q447" s="42" t="e">
        <f t="shared" si="127"/>
        <v>#DIV/0!</v>
      </c>
      <c r="R447" s="42" t="e">
        <f t="shared" si="128"/>
        <v>#DIV/0!</v>
      </c>
      <c r="S447" s="42" t="e">
        <f t="shared" si="129"/>
        <v>#DIV/0!</v>
      </c>
      <c r="T447" s="42" t="e">
        <f t="shared" si="130"/>
        <v>#DIV/0!</v>
      </c>
      <c r="AB447" t="s">
        <v>264</v>
      </c>
      <c r="AC447" s="2"/>
      <c r="AD447" s="2"/>
      <c r="AE447" s="2"/>
      <c r="AF447" s="1"/>
      <c r="AG447" s="2"/>
      <c r="AH447" s="2"/>
      <c r="AI447" s="2"/>
      <c r="AJ447" s="1"/>
      <c r="AM447" t="s">
        <v>264</v>
      </c>
      <c r="AN447" s="2"/>
      <c r="AO447" s="2"/>
      <c r="AP447" s="2"/>
      <c r="AQ447" s="1"/>
      <c r="AR447" s="2"/>
      <c r="AS447" s="2"/>
      <c r="AT447" s="1"/>
      <c r="AU447" s="2"/>
      <c r="AV447" s="2"/>
      <c r="AW447" s="1"/>
      <c r="AX447" s="2"/>
      <c r="AY447" s="2"/>
      <c r="AZ447" s="1"/>
      <c r="BA447" s="2"/>
      <c r="BB447" s="2"/>
      <c r="BC447" s="1"/>
      <c r="BD447" s="2"/>
      <c r="BE447" s="2"/>
      <c r="BF447" s="1"/>
      <c r="BG447" s="1"/>
      <c r="BH447" t="s">
        <v>264</v>
      </c>
      <c r="BI447" s="2"/>
      <c r="BJ447" s="2"/>
      <c r="BK447" s="2"/>
      <c r="BL447" s="1"/>
      <c r="BM447" s="2"/>
      <c r="BN447" s="2"/>
      <c r="BO447" s="1"/>
      <c r="BP447" s="2"/>
      <c r="BQ447" s="2"/>
      <c r="BR447" s="1"/>
      <c r="BS447" s="2"/>
      <c r="BT447" s="2"/>
      <c r="BU447" s="1"/>
      <c r="BV447" s="2"/>
      <c r="BW447" s="2"/>
      <c r="BX447" s="1"/>
      <c r="BY447" s="2"/>
      <c r="BZ447" s="2"/>
      <c r="CA447" s="1"/>
      <c r="CC447" t="s">
        <v>264</v>
      </c>
      <c r="CE447" s="23"/>
      <c r="CF447" s="23"/>
      <c r="CG447" s="23"/>
      <c r="CH447" s="24"/>
      <c r="CI447" s="2"/>
      <c r="CJ447" s="2"/>
      <c r="CK447" s="2"/>
      <c r="CL447" s="1"/>
      <c r="CN447" s="25" t="s">
        <v>264</v>
      </c>
      <c r="CO447" s="27"/>
      <c r="CP447" s="27"/>
      <c r="CQ447" s="28"/>
      <c r="CR447" s="27"/>
      <c r="CU447" s="30">
        <v>347</v>
      </c>
      <c r="CV447" s="30"/>
      <c r="CW447" s="34"/>
      <c r="CX447" s="34"/>
      <c r="CY447" s="34"/>
      <c r="CZ447" s="34"/>
      <c r="DA447" s="32"/>
      <c r="DB447" s="32"/>
      <c r="DF447" s="30"/>
      <c r="DG447" s="39"/>
      <c r="DK447" s="30">
        <v>353</v>
      </c>
      <c r="DL447" s="30"/>
      <c r="DM447" s="30"/>
      <c r="DN447" s="30"/>
      <c r="DO447" s="30"/>
    </row>
    <row r="448" spans="1:119" ht="15.75" x14ac:dyDescent="0.25">
      <c r="A448" t="s">
        <v>730</v>
      </c>
      <c r="B448" t="s">
        <v>275</v>
      </c>
      <c r="C448" s="52"/>
      <c r="D448" s="52"/>
      <c r="E448" s="52"/>
      <c r="F448" s="53"/>
      <c r="G448" s="45"/>
      <c r="H448" s="45"/>
      <c r="I448" s="45"/>
      <c r="J448" s="46"/>
      <c r="K448" s="47"/>
      <c r="L448" s="55"/>
      <c r="M448" s="55"/>
      <c r="N448" s="55"/>
      <c r="O448" s="56"/>
      <c r="P448" s="54"/>
      <c r="Q448" s="42" t="e">
        <f t="shared" si="127"/>
        <v>#DIV/0!</v>
      </c>
      <c r="R448" s="42" t="e">
        <f t="shared" si="128"/>
        <v>#DIV/0!</v>
      </c>
      <c r="S448" s="42" t="e">
        <f t="shared" si="129"/>
        <v>#DIV/0!</v>
      </c>
      <c r="T448" s="42" t="e">
        <f t="shared" si="130"/>
        <v>#DIV/0!</v>
      </c>
      <c r="AB448" t="s">
        <v>275</v>
      </c>
      <c r="AC448" s="2"/>
      <c r="AD448" s="2"/>
      <c r="AE448" s="2"/>
      <c r="AF448" s="1"/>
      <c r="AG448" s="2"/>
      <c r="AH448" s="2"/>
      <c r="AI448" s="2"/>
      <c r="AJ448" s="1"/>
      <c r="AM448" t="s">
        <v>275</v>
      </c>
      <c r="AN448" s="2"/>
      <c r="AO448" s="2"/>
      <c r="AP448" s="2"/>
      <c r="AQ448" s="1"/>
      <c r="AR448" s="2"/>
      <c r="AS448" s="2"/>
      <c r="AT448" s="1"/>
      <c r="AU448" s="2"/>
      <c r="AV448" s="2"/>
      <c r="AW448" s="1"/>
      <c r="AX448" s="2"/>
      <c r="AY448" s="2"/>
      <c r="AZ448" s="1"/>
      <c r="BA448" s="2"/>
      <c r="BB448" s="2"/>
      <c r="BC448" s="1"/>
      <c r="BD448" s="2"/>
      <c r="BE448" s="2"/>
      <c r="BF448" s="1"/>
      <c r="BG448" s="1"/>
      <c r="BH448" t="s">
        <v>275</v>
      </c>
      <c r="BI448" s="2"/>
      <c r="BJ448" s="2"/>
      <c r="BK448" s="2"/>
      <c r="BL448" s="1"/>
      <c r="BM448" s="2"/>
      <c r="BN448" s="2"/>
      <c r="BO448" s="1"/>
      <c r="BP448" s="2"/>
      <c r="BQ448" s="2"/>
      <c r="BR448" s="1"/>
      <c r="BS448" s="2"/>
      <c r="BT448" s="2"/>
      <c r="BU448" s="1"/>
      <c r="BV448" s="2"/>
      <c r="BW448" s="2"/>
      <c r="BX448" s="1"/>
      <c r="BY448" s="2"/>
      <c r="BZ448" s="2"/>
      <c r="CA448" s="1"/>
      <c r="CC448" t="s">
        <v>275</v>
      </c>
      <c r="CE448" s="23"/>
      <c r="CF448" s="23"/>
      <c r="CG448" s="23"/>
      <c r="CH448" s="24"/>
      <c r="CI448" s="2"/>
      <c r="CJ448" s="2"/>
      <c r="CK448" s="2"/>
      <c r="CL448" s="1"/>
      <c r="CN448" s="25" t="s">
        <v>275</v>
      </c>
      <c r="CO448" s="27"/>
      <c r="CP448" s="27"/>
      <c r="CQ448" s="28"/>
      <c r="CR448" s="27"/>
      <c r="CU448" s="30">
        <v>359</v>
      </c>
      <c r="CV448" s="30"/>
      <c r="CW448" s="34"/>
      <c r="CX448" s="34"/>
      <c r="CY448" s="34"/>
      <c r="CZ448" s="34"/>
      <c r="DA448" s="32"/>
      <c r="DB448" s="32"/>
      <c r="DF448" s="30"/>
      <c r="DG448" s="39"/>
      <c r="DK448" s="30">
        <v>364</v>
      </c>
      <c r="DL448" s="30"/>
      <c r="DM448" s="30"/>
      <c r="DN448" s="30"/>
      <c r="DO448" s="30"/>
    </row>
    <row r="449" spans="1:119" ht="15.75" x14ac:dyDescent="0.25">
      <c r="A449" t="s">
        <v>731</v>
      </c>
      <c r="B449" t="s">
        <v>288</v>
      </c>
      <c r="C449" s="52"/>
      <c r="D449" s="52"/>
      <c r="E449" s="52"/>
      <c r="F449" s="53"/>
      <c r="G449" s="45"/>
      <c r="H449" s="45"/>
      <c r="I449" s="45"/>
      <c r="J449" s="46"/>
      <c r="K449" s="47"/>
      <c r="L449" s="55"/>
      <c r="M449" s="55"/>
      <c r="N449" s="55"/>
      <c r="O449" s="56"/>
      <c r="P449" s="54"/>
      <c r="Q449" s="42" t="e">
        <f t="shared" si="127"/>
        <v>#DIV/0!</v>
      </c>
      <c r="R449" s="42" t="e">
        <f t="shared" si="128"/>
        <v>#DIV/0!</v>
      </c>
      <c r="S449" s="42" t="e">
        <f t="shared" si="129"/>
        <v>#DIV/0!</v>
      </c>
      <c r="T449" s="42" t="e">
        <f t="shared" si="130"/>
        <v>#DIV/0!</v>
      </c>
      <c r="AB449" t="s">
        <v>288</v>
      </c>
      <c r="AC449" s="2"/>
      <c r="AD449" s="2"/>
      <c r="AE449" s="2"/>
      <c r="AF449" s="1"/>
      <c r="AG449" s="2"/>
      <c r="AH449" s="2"/>
      <c r="AI449" s="2"/>
      <c r="AJ449" s="1"/>
      <c r="AM449" t="s">
        <v>288</v>
      </c>
      <c r="AN449" s="2"/>
      <c r="AO449" s="2"/>
      <c r="AP449" s="2"/>
      <c r="AQ449" s="1"/>
      <c r="AR449" s="2"/>
      <c r="AS449" s="2"/>
      <c r="AT449" s="1"/>
      <c r="AU449" s="2"/>
      <c r="AV449" s="2"/>
      <c r="AW449" s="1"/>
      <c r="AX449" s="2"/>
      <c r="AY449" s="2"/>
      <c r="AZ449" s="1"/>
      <c r="BA449" s="2"/>
      <c r="BB449" s="2"/>
      <c r="BC449" s="1"/>
      <c r="BD449" s="2"/>
      <c r="BE449" s="2"/>
      <c r="BF449" s="1"/>
      <c r="BG449" s="1"/>
      <c r="BH449" t="s">
        <v>288</v>
      </c>
      <c r="BI449" s="2"/>
      <c r="BJ449" s="2"/>
      <c r="BK449" s="2"/>
      <c r="BL449" s="1"/>
      <c r="BM449" s="2"/>
      <c r="BN449" s="2"/>
      <c r="BO449" s="1"/>
      <c r="BP449" s="2"/>
      <c r="BQ449" s="2"/>
      <c r="BR449" s="1"/>
      <c r="BS449" s="2"/>
      <c r="BT449" s="2"/>
      <c r="BU449" s="1"/>
      <c r="BV449" s="2"/>
      <c r="BW449" s="2"/>
      <c r="BX449" s="1"/>
      <c r="BY449" s="2"/>
      <c r="BZ449" s="2"/>
      <c r="CA449" s="1"/>
      <c r="CC449" t="s">
        <v>288</v>
      </c>
      <c r="CE449" s="23"/>
      <c r="CF449" s="23"/>
      <c r="CG449" s="23"/>
      <c r="CH449" s="24"/>
      <c r="CI449" s="2"/>
      <c r="CJ449" s="2"/>
      <c r="CK449" s="2"/>
      <c r="CL449" s="1"/>
      <c r="CN449" s="25" t="s">
        <v>288</v>
      </c>
      <c r="CO449" s="27"/>
      <c r="CP449" s="27"/>
      <c r="CQ449" s="28"/>
      <c r="CR449" s="27"/>
      <c r="CU449" s="30">
        <v>373</v>
      </c>
      <c r="CV449" s="30"/>
      <c r="CW449" s="34"/>
      <c r="CX449" s="34"/>
      <c r="CY449" s="34"/>
      <c r="CZ449" s="34"/>
      <c r="DA449" s="32"/>
      <c r="DB449" s="32"/>
      <c r="DF449" s="30"/>
      <c r="DG449" s="39"/>
      <c r="DK449" s="30">
        <v>377</v>
      </c>
      <c r="DL449" s="30"/>
      <c r="DM449" s="30"/>
      <c r="DN449" s="30"/>
      <c r="DO449" s="30"/>
    </row>
    <row r="450" spans="1:119" ht="15.75" x14ac:dyDescent="0.25">
      <c r="A450" t="s">
        <v>732</v>
      </c>
      <c r="B450" t="s">
        <v>301</v>
      </c>
      <c r="C450" s="52"/>
      <c r="D450" s="52"/>
      <c r="E450" s="52"/>
      <c r="F450" s="53"/>
      <c r="G450" s="45"/>
      <c r="H450" s="45"/>
      <c r="I450" s="45"/>
      <c r="J450" s="46"/>
      <c r="K450" s="47"/>
      <c r="L450" s="55"/>
      <c r="M450" s="55"/>
      <c r="N450" s="55"/>
      <c r="O450" s="56"/>
      <c r="P450" s="54"/>
      <c r="Q450" s="42" t="e">
        <f t="shared" si="127"/>
        <v>#DIV/0!</v>
      </c>
      <c r="R450" s="42" t="e">
        <f t="shared" si="128"/>
        <v>#DIV/0!</v>
      </c>
      <c r="S450" s="42" t="e">
        <f t="shared" si="129"/>
        <v>#DIV/0!</v>
      </c>
      <c r="T450" s="42" t="e">
        <f t="shared" si="130"/>
        <v>#DIV/0!</v>
      </c>
      <c r="AB450" t="s">
        <v>301</v>
      </c>
      <c r="AC450" s="2"/>
      <c r="AD450" s="2"/>
      <c r="AE450" s="2"/>
      <c r="AF450" s="1"/>
      <c r="AG450" s="2"/>
      <c r="AH450" s="2"/>
      <c r="AI450" s="2"/>
      <c r="AJ450" s="1"/>
      <c r="AM450" t="s">
        <v>301</v>
      </c>
      <c r="AN450" s="2"/>
      <c r="AO450" s="2"/>
      <c r="AP450" s="2"/>
      <c r="AQ450" s="1"/>
      <c r="AR450" s="2"/>
      <c r="AS450" s="2"/>
      <c r="AT450" s="1"/>
      <c r="AU450" s="2"/>
      <c r="AV450" s="2"/>
      <c r="AW450" s="1"/>
      <c r="AX450" s="2"/>
      <c r="AY450" s="2"/>
      <c r="AZ450" s="1"/>
      <c r="BA450" s="2"/>
      <c r="BB450" s="2"/>
      <c r="BC450" s="1"/>
      <c r="BD450" s="2"/>
      <c r="BE450" s="2"/>
      <c r="BF450" s="1"/>
      <c r="BG450" s="1"/>
      <c r="BH450" t="s">
        <v>301</v>
      </c>
      <c r="BI450" s="2"/>
      <c r="BJ450" s="2"/>
      <c r="BK450" s="2"/>
      <c r="BL450" s="1"/>
      <c r="BM450" s="2"/>
      <c r="BN450" s="2"/>
      <c r="BO450" s="1"/>
      <c r="BP450" s="2"/>
      <c r="BQ450" s="2"/>
      <c r="BR450" s="1"/>
      <c r="BS450" s="2"/>
      <c r="BT450" s="2"/>
      <c r="BU450" s="1"/>
      <c r="BV450" s="2"/>
      <c r="BW450" s="2"/>
      <c r="BX450" s="1"/>
      <c r="BY450" s="2"/>
      <c r="BZ450" s="2"/>
      <c r="CA450" s="1"/>
      <c r="CC450" t="s">
        <v>301</v>
      </c>
      <c r="CE450" s="23"/>
      <c r="CF450" s="23"/>
      <c r="CG450" s="23"/>
      <c r="CH450" s="24"/>
      <c r="CI450" s="2"/>
      <c r="CJ450" s="2"/>
      <c r="CK450" s="2"/>
      <c r="CL450" s="1"/>
      <c r="CN450" s="25" t="s">
        <v>301</v>
      </c>
      <c r="CO450" s="27"/>
      <c r="CP450" s="27"/>
      <c r="CQ450" s="28"/>
      <c r="CR450" s="27"/>
      <c r="CU450" s="30">
        <v>387</v>
      </c>
      <c r="CV450" s="30"/>
      <c r="CW450" s="34"/>
      <c r="CX450" s="34"/>
      <c r="CY450" s="34"/>
      <c r="CZ450" s="34"/>
      <c r="DA450" s="32"/>
      <c r="DB450" s="32"/>
      <c r="DF450" s="30"/>
      <c r="DG450" s="39"/>
      <c r="DK450" s="30">
        <v>390</v>
      </c>
      <c r="DL450" s="30"/>
      <c r="DM450" s="30"/>
      <c r="DN450" s="30"/>
      <c r="DO450" s="30"/>
    </row>
    <row r="451" spans="1:119" ht="15.75" x14ac:dyDescent="0.25">
      <c r="A451" t="s">
        <v>733</v>
      </c>
      <c r="B451" t="s">
        <v>309</v>
      </c>
      <c r="C451" s="52"/>
      <c r="D451" s="52"/>
      <c r="E451" s="52"/>
      <c r="F451" s="53"/>
      <c r="G451" s="45"/>
      <c r="H451" s="45"/>
      <c r="I451" s="45"/>
      <c r="J451" s="46"/>
      <c r="K451" s="47"/>
      <c r="L451" s="55"/>
      <c r="M451" s="55"/>
      <c r="N451" s="55"/>
      <c r="O451" s="56"/>
      <c r="P451" s="54"/>
      <c r="Q451" s="42" t="e">
        <f t="shared" si="127"/>
        <v>#DIV/0!</v>
      </c>
      <c r="R451" s="42" t="e">
        <f t="shared" si="128"/>
        <v>#DIV/0!</v>
      </c>
      <c r="S451" s="42" t="e">
        <f t="shared" si="129"/>
        <v>#DIV/0!</v>
      </c>
      <c r="T451" s="42" t="e">
        <f t="shared" si="130"/>
        <v>#DIV/0!</v>
      </c>
      <c r="AB451" t="s">
        <v>309</v>
      </c>
      <c r="AC451" s="2"/>
      <c r="AD451" s="2"/>
      <c r="AE451" s="2"/>
      <c r="AF451" s="1"/>
      <c r="AG451" s="2"/>
      <c r="AH451" s="2"/>
      <c r="AI451" s="2"/>
      <c r="AJ451" s="1"/>
      <c r="AM451" t="s">
        <v>309</v>
      </c>
      <c r="AN451" s="2"/>
      <c r="AO451" s="2"/>
      <c r="AP451" s="2"/>
      <c r="AQ451" s="1"/>
      <c r="AR451" s="2"/>
      <c r="AS451" s="2"/>
      <c r="AT451" s="1"/>
      <c r="AU451" s="2"/>
      <c r="AV451" s="2"/>
      <c r="AW451" s="1"/>
      <c r="AX451" s="2"/>
      <c r="AY451" s="2"/>
      <c r="AZ451" s="1"/>
      <c r="BA451" s="2"/>
      <c r="BB451" s="2"/>
      <c r="BC451" s="1"/>
      <c r="BD451" s="2"/>
      <c r="BE451" s="2"/>
      <c r="BF451" s="1"/>
      <c r="BG451" s="1"/>
      <c r="BH451" t="s">
        <v>309</v>
      </c>
      <c r="BI451" s="2"/>
      <c r="BJ451" s="2"/>
      <c r="BK451" s="2"/>
      <c r="BL451" s="1"/>
      <c r="BM451" s="2"/>
      <c r="BN451" s="2"/>
      <c r="BO451" s="1"/>
      <c r="BP451" s="2"/>
      <c r="BQ451" s="2"/>
      <c r="BR451" s="1"/>
      <c r="BS451" s="2"/>
      <c r="BT451" s="2"/>
      <c r="BU451" s="1"/>
      <c r="BV451" s="2"/>
      <c r="BW451" s="2"/>
      <c r="BX451" s="1"/>
      <c r="BY451" s="2"/>
      <c r="BZ451" s="2"/>
      <c r="CA451" s="1"/>
      <c r="CC451" t="s">
        <v>309</v>
      </c>
      <c r="CE451" s="23"/>
      <c r="CF451" s="23"/>
      <c r="CG451" s="23"/>
      <c r="CH451" s="24"/>
      <c r="CI451" s="2"/>
      <c r="CJ451" s="2"/>
      <c r="CK451" s="2"/>
      <c r="CL451" s="1"/>
      <c r="CN451" s="25" t="s">
        <v>309</v>
      </c>
      <c r="CO451" s="27"/>
      <c r="CP451" s="27"/>
      <c r="CQ451" s="28"/>
      <c r="CR451" s="27"/>
      <c r="CU451" s="30">
        <v>396</v>
      </c>
      <c r="CV451" s="30"/>
      <c r="CW451" s="34"/>
      <c r="CX451" s="34"/>
      <c r="CY451" s="34"/>
      <c r="CZ451" s="34"/>
      <c r="DA451" s="32"/>
      <c r="DB451" s="32"/>
      <c r="DF451" s="30"/>
      <c r="DG451" s="39"/>
      <c r="DK451" s="30">
        <v>398</v>
      </c>
      <c r="DL451" s="30"/>
      <c r="DM451" s="30"/>
      <c r="DN451" s="30"/>
      <c r="DO451" s="30"/>
    </row>
    <row r="452" spans="1:119" ht="15.75" x14ac:dyDescent="0.25">
      <c r="A452" t="s">
        <v>734</v>
      </c>
      <c r="B452" t="s">
        <v>317</v>
      </c>
      <c r="C452" s="52"/>
      <c r="D452" s="52"/>
      <c r="E452" s="52"/>
      <c r="F452" s="53"/>
      <c r="G452" s="45"/>
      <c r="H452" s="45"/>
      <c r="I452" s="45"/>
      <c r="J452" s="46"/>
      <c r="K452" s="47"/>
      <c r="L452" s="55"/>
      <c r="M452" s="55"/>
      <c r="N452" s="55"/>
      <c r="O452" s="56"/>
      <c r="P452" s="54"/>
      <c r="Q452" s="42" t="e">
        <f t="shared" si="127"/>
        <v>#DIV/0!</v>
      </c>
      <c r="R452" s="42" t="e">
        <f t="shared" si="128"/>
        <v>#DIV/0!</v>
      </c>
      <c r="S452" s="42" t="e">
        <f t="shared" si="129"/>
        <v>#DIV/0!</v>
      </c>
      <c r="T452" s="42" t="e">
        <f t="shared" si="130"/>
        <v>#DIV/0!</v>
      </c>
      <c r="AB452" t="s">
        <v>317</v>
      </c>
      <c r="AC452" s="2"/>
      <c r="AD452" s="2"/>
      <c r="AE452" s="2"/>
      <c r="AF452" s="1"/>
      <c r="AG452" s="2"/>
      <c r="AH452" s="2"/>
      <c r="AI452" s="2"/>
      <c r="AJ452" s="1"/>
      <c r="AM452" t="s">
        <v>317</v>
      </c>
      <c r="AN452" s="2"/>
      <c r="AO452" s="2"/>
      <c r="AP452" s="2"/>
      <c r="AQ452" s="1"/>
      <c r="AR452" s="2"/>
      <c r="AS452" s="2"/>
      <c r="AT452" s="1"/>
      <c r="AU452" s="2"/>
      <c r="AV452" s="2"/>
      <c r="AW452" s="1"/>
      <c r="AX452" s="2"/>
      <c r="AY452" s="2"/>
      <c r="AZ452" s="1"/>
      <c r="BA452" s="2"/>
      <c r="BB452" s="2"/>
      <c r="BC452" s="1"/>
      <c r="BD452" s="2"/>
      <c r="BE452" s="2"/>
      <c r="BF452" s="1"/>
      <c r="BG452" s="1"/>
      <c r="BH452" t="s">
        <v>317</v>
      </c>
      <c r="BI452" s="2"/>
      <c r="BJ452" s="2"/>
      <c r="BK452" s="2"/>
      <c r="BL452" s="1"/>
      <c r="BM452" s="2"/>
      <c r="BN452" s="2"/>
      <c r="BO452" s="1"/>
      <c r="BP452" s="2"/>
      <c r="BQ452" s="2"/>
      <c r="BR452" s="1"/>
      <c r="BS452" s="2"/>
      <c r="BT452" s="2"/>
      <c r="BU452" s="1"/>
      <c r="BV452" s="2"/>
      <c r="BW452" s="2"/>
      <c r="BX452" s="1"/>
      <c r="BY452" s="2"/>
      <c r="BZ452" s="2"/>
      <c r="CA452" s="1"/>
      <c r="CC452" t="s">
        <v>317</v>
      </c>
      <c r="CE452" s="23"/>
      <c r="CF452" s="23"/>
      <c r="CG452" s="23"/>
      <c r="CH452" s="24"/>
      <c r="CI452" s="2"/>
      <c r="CJ452" s="2"/>
      <c r="CK452" s="2"/>
      <c r="CL452" s="1"/>
      <c r="CN452" s="25" t="s">
        <v>317</v>
      </c>
      <c r="CO452" s="27"/>
      <c r="CP452" s="27"/>
      <c r="CQ452" s="28"/>
      <c r="CR452" s="27"/>
      <c r="CU452" s="30">
        <v>405</v>
      </c>
      <c r="CV452" s="30"/>
      <c r="CW452" s="38"/>
      <c r="CX452" s="38"/>
      <c r="CY452" s="34"/>
      <c r="CZ452" s="34"/>
      <c r="DA452" s="32"/>
      <c r="DB452" s="32"/>
      <c r="DF452" s="30"/>
      <c r="DG452" s="39"/>
      <c r="DK452" s="30">
        <v>406</v>
      </c>
      <c r="DL452" s="30"/>
      <c r="DM452" s="30"/>
      <c r="DN452" s="30"/>
      <c r="DO452" s="30"/>
    </row>
    <row r="453" spans="1:119" ht="15.75" x14ac:dyDescent="0.25">
      <c r="A453" t="s">
        <v>735</v>
      </c>
      <c r="B453" t="s">
        <v>325</v>
      </c>
      <c r="C453" s="52"/>
      <c r="D453" s="52"/>
      <c r="E453" s="52"/>
      <c r="F453" s="53"/>
      <c r="G453" s="45"/>
      <c r="H453" s="45"/>
      <c r="I453" s="45"/>
      <c r="J453" s="46"/>
      <c r="K453" s="47"/>
      <c r="L453" s="55"/>
      <c r="M453" s="55"/>
      <c r="N453" s="55"/>
      <c r="O453" s="56"/>
      <c r="P453" s="54"/>
      <c r="Q453" s="42" t="e">
        <f t="shared" si="127"/>
        <v>#DIV/0!</v>
      </c>
      <c r="R453" s="42" t="e">
        <f t="shared" si="128"/>
        <v>#DIV/0!</v>
      </c>
      <c r="S453" s="42" t="e">
        <f t="shared" si="129"/>
        <v>#DIV/0!</v>
      </c>
      <c r="T453" s="42" t="e">
        <f t="shared" si="130"/>
        <v>#DIV/0!</v>
      </c>
      <c r="AB453" t="s">
        <v>325</v>
      </c>
      <c r="AC453" s="2"/>
      <c r="AD453" s="2"/>
      <c r="AE453" s="2"/>
      <c r="AF453" s="1"/>
      <c r="AG453" s="2"/>
      <c r="AH453" s="2"/>
      <c r="AI453" s="2"/>
      <c r="AJ453" s="1"/>
      <c r="AM453" t="s">
        <v>325</v>
      </c>
      <c r="AN453" s="2"/>
      <c r="AO453" s="2"/>
      <c r="AP453" s="2"/>
      <c r="AQ453" s="1"/>
      <c r="AR453" s="2"/>
      <c r="AS453" s="2"/>
      <c r="AT453" s="1"/>
      <c r="AU453" s="2"/>
      <c r="AV453" s="2"/>
      <c r="AW453" s="1"/>
      <c r="AX453" s="2"/>
      <c r="AY453" s="2"/>
      <c r="AZ453" s="1"/>
      <c r="BA453" s="2"/>
      <c r="BB453" s="2"/>
      <c r="BC453" s="1"/>
      <c r="BD453" s="2"/>
      <c r="BE453" s="2"/>
      <c r="BF453" s="1"/>
      <c r="BG453" s="1"/>
      <c r="BH453" t="s">
        <v>325</v>
      </c>
      <c r="BI453" s="2"/>
      <c r="BJ453" s="2"/>
      <c r="BK453" s="2"/>
      <c r="BL453" s="1"/>
      <c r="BM453" s="2"/>
      <c r="BN453" s="2"/>
      <c r="BO453" s="1"/>
      <c r="BP453" s="2"/>
      <c r="BQ453" s="2"/>
      <c r="BR453" s="1"/>
      <c r="BS453" s="2"/>
      <c r="BT453" s="2"/>
      <c r="BU453" s="1"/>
      <c r="BV453" s="2"/>
      <c r="BW453" s="2"/>
      <c r="BX453" s="1"/>
      <c r="BY453" s="2"/>
      <c r="BZ453" s="2"/>
      <c r="CA453" s="1"/>
      <c r="CC453" t="s">
        <v>325</v>
      </c>
      <c r="CE453" s="23"/>
      <c r="CF453" s="23"/>
      <c r="CG453" s="23"/>
      <c r="CH453" s="24"/>
      <c r="CI453" s="2"/>
      <c r="CJ453" s="2"/>
      <c r="CK453" s="2"/>
      <c r="CL453" s="1"/>
      <c r="CN453" s="25" t="s">
        <v>325</v>
      </c>
      <c r="CO453" s="27"/>
      <c r="CP453" s="27"/>
      <c r="CQ453" s="28"/>
      <c r="CR453" s="27"/>
      <c r="CU453" s="30">
        <v>414</v>
      </c>
      <c r="CV453" s="30"/>
      <c r="CW453" s="34"/>
      <c r="CX453" s="34"/>
      <c r="CY453" s="34"/>
      <c r="CZ453" s="34"/>
      <c r="DA453" s="32"/>
      <c r="DB453" s="32"/>
      <c r="DF453" s="30"/>
      <c r="DG453" s="39"/>
      <c r="DK453" s="30">
        <v>414</v>
      </c>
      <c r="DL453" s="30"/>
      <c r="DM453" s="30"/>
      <c r="DN453" s="30"/>
      <c r="DO453" s="30"/>
    </row>
    <row r="454" spans="1:119" ht="15.75" x14ac:dyDescent="0.25">
      <c r="A454" t="s">
        <v>736</v>
      </c>
      <c r="B454" t="s">
        <v>333</v>
      </c>
      <c r="C454" s="52"/>
      <c r="D454" s="52"/>
      <c r="E454" s="52"/>
      <c r="F454" s="53"/>
      <c r="G454" s="45"/>
      <c r="H454" s="45"/>
      <c r="I454" s="45"/>
      <c r="J454" s="46"/>
      <c r="K454" s="47"/>
      <c r="L454" s="55"/>
      <c r="M454" s="55"/>
      <c r="N454" s="55"/>
      <c r="O454" s="56"/>
      <c r="P454" s="54"/>
      <c r="Q454" s="42" t="e">
        <f t="shared" si="127"/>
        <v>#DIV/0!</v>
      </c>
      <c r="R454" s="42" t="e">
        <f t="shared" si="128"/>
        <v>#DIV/0!</v>
      </c>
      <c r="S454" s="42" t="e">
        <f t="shared" si="129"/>
        <v>#DIV/0!</v>
      </c>
      <c r="T454" s="42" t="e">
        <f t="shared" si="130"/>
        <v>#DIV/0!</v>
      </c>
      <c r="AB454" t="s">
        <v>333</v>
      </c>
      <c r="AC454" s="2"/>
      <c r="AD454" s="2"/>
      <c r="AE454" s="2"/>
      <c r="AF454" s="1"/>
      <c r="AG454" s="2"/>
      <c r="AH454" s="2"/>
      <c r="AI454" s="2"/>
      <c r="AJ454" s="1"/>
      <c r="AM454" t="s">
        <v>333</v>
      </c>
      <c r="AN454" s="2"/>
      <c r="AO454" s="2"/>
      <c r="AP454" s="2"/>
      <c r="AQ454" s="1"/>
      <c r="AR454" s="2"/>
      <c r="AS454" s="2"/>
      <c r="AT454" s="1"/>
      <c r="AU454" s="2"/>
      <c r="AV454" s="2"/>
      <c r="AW454" s="1"/>
      <c r="AX454" s="2"/>
      <c r="AY454" s="2"/>
      <c r="AZ454" s="1"/>
      <c r="BA454" s="2"/>
      <c r="BB454" s="2"/>
      <c r="BC454" s="1"/>
      <c r="BD454" s="2"/>
      <c r="BE454" s="2"/>
      <c r="BF454" s="1"/>
      <c r="BG454" s="1"/>
      <c r="BH454" t="s">
        <v>333</v>
      </c>
      <c r="BI454" s="2"/>
      <c r="BJ454" s="2"/>
      <c r="BK454" s="2"/>
      <c r="BL454" s="1"/>
      <c r="BM454" s="2"/>
      <c r="BN454" s="2"/>
      <c r="BO454" s="1"/>
      <c r="BP454" s="2"/>
      <c r="BQ454" s="2"/>
      <c r="BR454" s="1"/>
      <c r="BS454" s="2"/>
      <c r="BT454" s="2"/>
      <c r="BU454" s="1"/>
      <c r="BV454" s="2"/>
      <c r="BW454" s="2"/>
      <c r="BX454" s="1"/>
      <c r="BY454" s="2"/>
      <c r="BZ454" s="2"/>
      <c r="CA454" s="1"/>
      <c r="CC454" t="s">
        <v>333</v>
      </c>
      <c r="CE454" s="23"/>
      <c r="CF454" s="23"/>
      <c r="CG454" s="23"/>
      <c r="CH454" s="24"/>
      <c r="CI454" s="2"/>
      <c r="CJ454" s="2"/>
      <c r="CK454" s="2"/>
      <c r="CL454" s="1"/>
      <c r="CN454" s="25" t="s">
        <v>333</v>
      </c>
      <c r="CO454" s="27"/>
      <c r="CP454" s="27"/>
      <c r="CQ454" s="28"/>
      <c r="CR454" s="27"/>
      <c r="CU454" s="30">
        <v>423</v>
      </c>
      <c r="CV454" s="30"/>
      <c r="CW454" s="34"/>
      <c r="CX454" s="34"/>
      <c r="CY454" s="34"/>
      <c r="CZ454" s="34"/>
      <c r="DA454" s="32"/>
      <c r="DB454" s="32"/>
      <c r="DF454" s="30"/>
      <c r="DG454" s="39"/>
      <c r="DK454" s="30">
        <v>422</v>
      </c>
      <c r="DL454" s="30"/>
      <c r="DM454" s="30"/>
      <c r="DN454" s="30"/>
      <c r="DO454" s="30"/>
    </row>
    <row r="455" spans="1:119" ht="15.75" x14ac:dyDescent="0.25">
      <c r="B455" t="s">
        <v>341</v>
      </c>
      <c r="C455" s="52"/>
      <c r="D455" s="52"/>
      <c r="E455" s="52"/>
      <c r="F455" s="53"/>
      <c r="G455" s="45"/>
      <c r="H455" s="45"/>
      <c r="I455" s="45"/>
      <c r="J455" s="46"/>
      <c r="K455" s="47"/>
      <c r="L455" s="55"/>
      <c r="M455" s="55"/>
      <c r="N455" s="55"/>
      <c r="O455" s="56"/>
      <c r="P455" s="54"/>
      <c r="Q455" s="42" t="e">
        <f t="shared" si="127"/>
        <v>#DIV/0!</v>
      </c>
      <c r="R455" s="42" t="e">
        <f t="shared" si="128"/>
        <v>#DIV/0!</v>
      </c>
      <c r="S455" s="42" t="e">
        <f t="shared" si="129"/>
        <v>#DIV/0!</v>
      </c>
      <c r="T455" s="42" t="e">
        <f t="shared" si="130"/>
        <v>#DIV/0!</v>
      </c>
      <c r="AB455" t="s">
        <v>341</v>
      </c>
      <c r="AC455" s="2"/>
      <c r="AD455" s="2"/>
      <c r="AE455" s="2"/>
      <c r="AF455" s="1"/>
      <c r="AG455" s="2"/>
      <c r="AH455" s="2"/>
      <c r="AI455" s="2"/>
      <c r="AJ455" s="1"/>
      <c r="AM455" t="s">
        <v>341</v>
      </c>
      <c r="AN455" s="2"/>
      <c r="AO455" s="2"/>
      <c r="AP455" s="2"/>
      <c r="AQ455" s="1"/>
      <c r="AR455" s="2"/>
      <c r="AS455" s="2"/>
      <c r="AT455" s="1"/>
      <c r="AU455" s="2"/>
      <c r="AV455" s="2"/>
      <c r="AW455" s="1"/>
      <c r="AX455" s="2"/>
      <c r="AY455" s="2"/>
      <c r="AZ455" s="1"/>
      <c r="BA455" s="2"/>
      <c r="BB455" s="2"/>
      <c r="BC455" s="1"/>
      <c r="BD455" s="2"/>
      <c r="BE455" s="2"/>
      <c r="BF455" s="1"/>
      <c r="BG455" s="1"/>
      <c r="BH455" t="s">
        <v>341</v>
      </c>
      <c r="BI455" s="2"/>
      <c r="BJ455" s="2"/>
      <c r="BK455" s="2"/>
      <c r="BL455" s="1"/>
      <c r="BM455" s="2"/>
      <c r="BN455" s="2"/>
      <c r="BO455" s="1"/>
      <c r="BP455" s="2"/>
      <c r="BQ455" s="2"/>
      <c r="BR455" s="1"/>
      <c r="BS455" s="2"/>
      <c r="BT455" s="2"/>
      <c r="BU455" s="1"/>
      <c r="BV455" s="2"/>
      <c r="BW455" s="2"/>
      <c r="BX455" s="1"/>
      <c r="BY455" s="2"/>
      <c r="BZ455" s="2"/>
      <c r="CA455" s="1"/>
      <c r="CC455" t="s">
        <v>341</v>
      </c>
      <c r="CE455" s="23"/>
      <c r="CF455" s="23"/>
      <c r="CG455" s="23"/>
      <c r="CH455" s="24"/>
      <c r="CI455" s="2"/>
      <c r="CJ455" s="2"/>
      <c r="CK455" s="2"/>
      <c r="CL455" s="1"/>
      <c r="CN455" s="25" t="s">
        <v>341</v>
      </c>
      <c r="CO455" s="27"/>
      <c r="CP455" s="27"/>
      <c r="CQ455" s="28"/>
      <c r="CR455" s="27"/>
      <c r="CU455" s="30">
        <v>432</v>
      </c>
      <c r="CV455" s="30"/>
      <c r="CW455" s="34"/>
      <c r="CX455" s="34"/>
      <c r="CY455" s="34"/>
      <c r="CZ455" s="34"/>
      <c r="DA455" s="32"/>
      <c r="DB455" s="32"/>
      <c r="DF455" s="30"/>
      <c r="DG455" s="39"/>
      <c r="DK455" s="30">
        <v>430</v>
      </c>
      <c r="DL455" s="30"/>
      <c r="DM455" s="30"/>
      <c r="DN455" s="30"/>
      <c r="DO455" s="30"/>
    </row>
    <row r="456" spans="1:119" ht="15.75" x14ac:dyDescent="0.25">
      <c r="B456" t="s">
        <v>349</v>
      </c>
      <c r="C456" s="52"/>
      <c r="D456" s="52"/>
      <c r="E456" s="52"/>
      <c r="F456" s="53"/>
      <c r="G456" s="45"/>
      <c r="H456" s="45"/>
      <c r="I456" s="45"/>
      <c r="J456" s="46"/>
      <c r="K456" s="47"/>
      <c r="L456" s="55"/>
      <c r="M456" s="55"/>
      <c r="N456" s="55"/>
      <c r="O456" s="56"/>
      <c r="P456" s="54"/>
      <c r="Q456" s="42"/>
      <c r="R456" s="42"/>
      <c r="S456" s="42"/>
      <c r="T456" s="42"/>
      <c r="AB456" t="s">
        <v>349</v>
      </c>
      <c r="AC456" s="2"/>
      <c r="AD456" s="2"/>
      <c r="AE456" s="2"/>
      <c r="AF456" s="1"/>
      <c r="AG456" s="2"/>
      <c r="AH456" s="2"/>
      <c r="AI456" s="2"/>
      <c r="AJ456" s="1"/>
      <c r="AM456" t="s">
        <v>349</v>
      </c>
      <c r="AN456" s="2"/>
      <c r="AO456" s="2"/>
      <c r="AP456" s="2"/>
      <c r="AQ456" s="1"/>
      <c r="AR456" s="2"/>
      <c r="AS456" s="2"/>
      <c r="AT456" s="1"/>
      <c r="AU456" s="2"/>
      <c r="AV456" s="2"/>
      <c r="AW456" s="1"/>
      <c r="AX456" s="2"/>
      <c r="AY456" s="2"/>
      <c r="AZ456" s="1"/>
      <c r="BA456" s="2"/>
      <c r="BB456" s="2"/>
      <c r="BC456" s="1"/>
      <c r="BD456" s="2"/>
      <c r="BE456" s="2"/>
      <c r="BF456" s="1"/>
      <c r="BG456" s="1"/>
      <c r="BH456" t="s">
        <v>349</v>
      </c>
      <c r="BI456" s="2"/>
      <c r="BJ456" s="2"/>
      <c r="BK456" s="2"/>
      <c r="BL456" s="1"/>
      <c r="BM456" s="2"/>
      <c r="BN456" s="2"/>
      <c r="BO456" s="1"/>
      <c r="BP456" s="2"/>
      <c r="BQ456" s="2"/>
      <c r="BR456" s="1"/>
      <c r="BS456" s="2"/>
      <c r="BT456" s="2"/>
      <c r="BU456" s="1"/>
      <c r="BV456" s="2"/>
      <c r="BW456" s="2"/>
      <c r="BX456" s="1"/>
      <c r="BY456" s="2"/>
      <c r="BZ456" s="2"/>
      <c r="CA456" s="1"/>
      <c r="CC456" t="s">
        <v>349</v>
      </c>
      <c r="CE456" s="23"/>
      <c r="CF456" s="23"/>
      <c r="CG456" s="23"/>
      <c r="CH456" s="24"/>
      <c r="CI456" s="2"/>
      <c r="CJ456" s="2"/>
      <c r="CK456" s="2"/>
      <c r="CL456" s="1"/>
      <c r="CN456" s="25" t="s">
        <v>349</v>
      </c>
      <c r="CO456" s="27"/>
      <c r="CP456" s="27"/>
      <c r="CQ456" s="28"/>
      <c r="CR456" s="27"/>
      <c r="CU456" s="30">
        <v>441</v>
      </c>
      <c r="CV456" s="30"/>
      <c r="CW456" s="34"/>
      <c r="CX456" s="34"/>
      <c r="CY456" s="34"/>
      <c r="CZ456" s="34"/>
      <c r="DA456" s="32"/>
      <c r="DB456" s="32"/>
      <c r="DF456" s="30"/>
      <c r="DG456" s="39"/>
      <c r="DK456" s="30">
        <v>438</v>
      </c>
      <c r="DL456" s="30"/>
      <c r="DM456" s="30"/>
      <c r="DN456" s="30"/>
      <c r="DO456" s="30"/>
    </row>
    <row r="457" spans="1:119" ht="15.75" x14ac:dyDescent="0.25">
      <c r="A457" t="s">
        <v>737</v>
      </c>
      <c r="B457" t="s">
        <v>355</v>
      </c>
      <c r="C457" s="52"/>
      <c r="D457" s="52"/>
      <c r="E457" s="52"/>
      <c r="F457" s="53"/>
      <c r="G457" s="45"/>
      <c r="H457" s="45"/>
      <c r="I457" s="45"/>
      <c r="J457" s="46"/>
      <c r="K457" s="47"/>
      <c r="L457" s="55"/>
      <c r="M457" s="55"/>
      <c r="N457" s="55"/>
      <c r="O457" s="56"/>
      <c r="P457" s="54"/>
      <c r="Q457" s="42"/>
      <c r="R457" s="42"/>
      <c r="S457" s="42"/>
      <c r="T457" s="42"/>
      <c r="AB457" t="s">
        <v>355</v>
      </c>
      <c r="AC457" s="2"/>
      <c r="AD457" s="2"/>
      <c r="AE457" s="2"/>
      <c r="AF457" s="1"/>
      <c r="AG457" s="2"/>
      <c r="AH457" s="2"/>
      <c r="AI457" s="2"/>
      <c r="AJ457" s="1"/>
      <c r="AM457" t="s">
        <v>355</v>
      </c>
      <c r="AN457" s="2"/>
      <c r="AO457" s="2"/>
      <c r="AP457" s="2"/>
      <c r="AQ457" s="1"/>
      <c r="AR457" s="2"/>
      <c r="AS457" s="2"/>
      <c r="AT457" s="1"/>
      <c r="AU457" s="2"/>
      <c r="AV457" s="2"/>
      <c r="AW457" s="1"/>
      <c r="AX457" s="2"/>
      <c r="AY457" s="2"/>
      <c r="AZ457" s="1"/>
      <c r="BA457" s="2"/>
      <c r="BB457" s="2"/>
      <c r="BC457" s="1"/>
      <c r="BD457" s="2"/>
      <c r="BE457" s="2"/>
      <c r="BF457" s="1"/>
      <c r="BG457" s="1"/>
      <c r="BH457" t="s">
        <v>355</v>
      </c>
      <c r="BI457" s="2"/>
      <c r="BJ457" s="2"/>
      <c r="BK457" s="2"/>
      <c r="BL457" s="1"/>
      <c r="BM457" s="2"/>
      <c r="BN457" s="2"/>
      <c r="BO457" s="1"/>
      <c r="BP457" s="2"/>
      <c r="BQ457" s="2"/>
      <c r="BR457" s="1"/>
      <c r="BS457" s="2"/>
      <c r="BT457" s="2"/>
      <c r="BU457" s="1"/>
      <c r="BV457" s="2"/>
      <c r="BW457" s="2"/>
      <c r="BX457" s="1"/>
      <c r="BY457" s="2"/>
      <c r="BZ457" s="2"/>
      <c r="CA457" s="1"/>
      <c r="CC457" t="s">
        <v>355</v>
      </c>
      <c r="CE457" s="23"/>
      <c r="CF457" s="23"/>
      <c r="CG457" s="23"/>
      <c r="CH457" s="24"/>
      <c r="CI457" s="2"/>
      <c r="CJ457" s="2"/>
      <c r="CK457" s="2"/>
      <c r="CL457" s="1"/>
      <c r="CN457" s="25" t="s">
        <v>355</v>
      </c>
      <c r="CO457" s="27"/>
      <c r="CP457" s="27"/>
      <c r="CQ457" s="28"/>
      <c r="CR457" s="27"/>
      <c r="CU457" s="30">
        <v>448</v>
      </c>
      <c r="CV457" s="30"/>
      <c r="CW457" s="30"/>
      <c r="CX457" s="30"/>
      <c r="CY457" s="30"/>
      <c r="CZ457" s="30"/>
      <c r="DA457" s="30"/>
      <c r="DB457" s="30"/>
      <c r="DF457" s="30"/>
      <c r="DG457" s="39"/>
      <c r="DK457" s="30">
        <v>444</v>
      </c>
      <c r="DL457" s="30"/>
      <c r="DM457" s="30"/>
      <c r="DN457" s="30"/>
      <c r="DO457" s="30"/>
    </row>
    <row r="458" spans="1:119" ht="15.75" x14ac:dyDescent="0.25">
      <c r="A458" t="s">
        <v>738</v>
      </c>
      <c r="B458" t="s">
        <v>361</v>
      </c>
      <c r="C458" s="52"/>
      <c r="D458" s="52"/>
      <c r="E458" s="52"/>
      <c r="F458" s="53"/>
      <c r="G458" s="45"/>
      <c r="H458" s="45"/>
      <c r="I458" s="45"/>
      <c r="J458" s="46"/>
      <c r="K458" s="47"/>
      <c r="L458" s="55"/>
      <c r="M458" s="55"/>
      <c r="N458" s="55"/>
      <c r="O458" s="56"/>
      <c r="P458" s="54"/>
      <c r="Q458" s="42"/>
      <c r="R458" s="42"/>
      <c r="S458" s="42"/>
      <c r="T458" s="42"/>
      <c r="AB458" t="s">
        <v>361</v>
      </c>
      <c r="AC458" s="2"/>
      <c r="AD458" s="2"/>
      <c r="AE458" s="2"/>
      <c r="AF458" s="1"/>
      <c r="AG458" s="2"/>
      <c r="AH458" s="2"/>
      <c r="AI458" s="2"/>
      <c r="AJ458" s="1"/>
      <c r="AM458" t="s">
        <v>361</v>
      </c>
      <c r="AN458" s="2"/>
      <c r="AO458" s="2"/>
      <c r="AP458" s="2"/>
      <c r="AQ458" s="1"/>
      <c r="AR458" s="2"/>
      <c r="AS458" s="2"/>
      <c r="AT458" s="1"/>
      <c r="AU458" s="2"/>
      <c r="AV458" s="2"/>
      <c r="AW458" s="1"/>
      <c r="AX458" s="2"/>
      <c r="AY458" s="2"/>
      <c r="AZ458" s="1"/>
      <c r="BA458" s="2"/>
      <c r="BB458" s="2"/>
      <c r="BC458" s="1"/>
      <c r="BD458" s="2"/>
      <c r="BE458" s="2"/>
      <c r="BF458" s="1"/>
      <c r="BG458" s="1"/>
      <c r="BH458" t="s">
        <v>361</v>
      </c>
      <c r="BI458" s="2"/>
      <c r="BJ458" s="2"/>
      <c r="BK458" s="2"/>
      <c r="BL458" s="1"/>
      <c r="BM458" s="2"/>
      <c r="BN458" s="2"/>
      <c r="BO458" s="1"/>
      <c r="BP458" s="2"/>
      <c r="BQ458" s="2"/>
      <c r="BR458" s="1"/>
      <c r="BS458" s="2"/>
      <c r="BT458" s="2"/>
      <c r="BU458" s="1"/>
      <c r="BV458" s="2"/>
      <c r="BW458" s="2"/>
      <c r="BX458" s="1"/>
      <c r="BY458" s="2"/>
      <c r="BZ458" s="2"/>
      <c r="CA458" s="1"/>
      <c r="CC458" t="s">
        <v>361</v>
      </c>
      <c r="CE458" s="23"/>
      <c r="CF458" s="23"/>
      <c r="CG458" s="23"/>
      <c r="CH458" s="24"/>
      <c r="CI458" s="2"/>
      <c r="CJ458" s="2"/>
      <c r="CK458" s="2"/>
      <c r="CL458" s="1"/>
      <c r="CN458" s="25" t="s">
        <v>361</v>
      </c>
      <c r="CO458" s="27"/>
      <c r="CP458" s="27"/>
      <c r="CQ458" s="28"/>
      <c r="CR458" s="27"/>
      <c r="CU458" s="30">
        <v>455</v>
      </c>
      <c r="CV458" s="30"/>
      <c r="CW458" s="34"/>
      <c r="CX458" s="34"/>
      <c r="CY458" s="34"/>
      <c r="CZ458" s="34"/>
      <c r="DA458" s="32"/>
      <c r="DB458" s="32"/>
      <c r="DF458" s="30"/>
      <c r="DG458" s="39"/>
      <c r="DK458" s="30">
        <v>450</v>
      </c>
      <c r="DL458" s="30"/>
      <c r="DM458" s="30"/>
      <c r="DN458" s="30"/>
      <c r="DO458" s="30"/>
    </row>
    <row r="459" spans="1:119" ht="15.75" x14ac:dyDescent="0.25">
      <c r="A459" t="s">
        <v>739</v>
      </c>
      <c r="B459" t="s">
        <v>370</v>
      </c>
      <c r="C459" s="52"/>
      <c r="D459" s="52"/>
      <c r="E459" s="52"/>
      <c r="F459" s="53"/>
      <c r="G459" s="45"/>
      <c r="H459" s="45"/>
      <c r="I459" s="45"/>
      <c r="J459" s="46"/>
      <c r="K459" s="47"/>
      <c r="L459" s="55"/>
      <c r="M459" s="55"/>
      <c r="N459" s="55"/>
      <c r="O459" s="56"/>
      <c r="P459" s="54"/>
      <c r="Q459" s="42"/>
      <c r="R459" s="42"/>
      <c r="S459" s="42"/>
      <c r="T459" s="42"/>
      <c r="AB459" t="s">
        <v>370</v>
      </c>
      <c r="AC459" s="2"/>
      <c r="AD459" s="2"/>
      <c r="AE459" s="2"/>
      <c r="AF459" s="1"/>
      <c r="AG459" s="2"/>
      <c r="AH459" s="2"/>
      <c r="AI459" s="2"/>
      <c r="AJ459" s="1"/>
      <c r="AM459" t="s">
        <v>370</v>
      </c>
      <c r="AN459" s="2"/>
      <c r="AO459" s="2"/>
      <c r="AP459" s="2"/>
      <c r="AQ459" s="1"/>
      <c r="AR459" s="2"/>
      <c r="AS459" s="2"/>
      <c r="AT459" s="1"/>
      <c r="AU459" s="2"/>
      <c r="AV459" s="2"/>
      <c r="AW459" s="1"/>
      <c r="AX459" s="2"/>
      <c r="AY459" s="2"/>
      <c r="AZ459" s="1"/>
      <c r="BA459" s="2"/>
      <c r="BB459" s="2"/>
      <c r="BC459" s="1"/>
      <c r="BD459" s="2"/>
      <c r="BE459" s="2"/>
      <c r="BF459" s="1"/>
      <c r="BG459" s="1"/>
      <c r="BH459" t="s">
        <v>370</v>
      </c>
      <c r="BI459" s="2"/>
      <c r="BJ459" s="2"/>
      <c r="BK459" s="2"/>
      <c r="BL459" s="1"/>
      <c r="BM459" s="2"/>
      <c r="BN459" s="2"/>
      <c r="BO459" s="1"/>
      <c r="BP459" s="2"/>
      <c r="BQ459" s="2"/>
      <c r="BR459" s="1"/>
      <c r="BS459" s="2"/>
      <c r="BT459" s="2"/>
      <c r="BU459" s="1"/>
      <c r="BV459" s="2"/>
      <c r="BW459" s="2"/>
      <c r="BX459" s="1"/>
      <c r="BY459" s="2"/>
      <c r="BZ459" s="2"/>
      <c r="CA459" s="1"/>
      <c r="CC459" t="s">
        <v>370</v>
      </c>
      <c r="CE459" s="23"/>
      <c r="CF459" s="23"/>
      <c r="CG459" s="23"/>
      <c r="CH459" s="24"/>
      <c r="CI459" s="2"/>
      <c r="CJ459" s="2"/>
      <c r="CK459" s="2"/>
      <c r="CL459" s="1"/>
      <c r="CN459" s="25" t="s">
        <v>370</v>
      </c>
      <c r="CO459" s="27"/>
      <c r="CP459" s="27"/>
      <c r="CQ459" s="28"/>
      <c r="CR459" s="27"/>
      <c r="CU459" s="30">
        <v>465</v>
      </c>
      <c r="CV459" s="30"/>
      <c r="CW459" s="34"/>
      <c r="CX459" s="34"/>
      <c r="CY459" s="34"/>
      <c r="CZ459" s="34"/>
      <c r="DA459" s="32"/>
      <c r="DB459" s="32"/>
      <c r="DF459" s="30"/>
      <c r="DG459" s="39"/>
      <c r="DK459" s="30">
        <v>459</v>
      </c>
      <c r="DL459" s="30"/>
      <c r="DM459" s="30"/>
      <c r="DN459" s="30"/>
      <c r="DO459" s="30"/>
    </row>
    <row r="460" spans="1:119" ht="15.75" x14ac:dyDescent="0.25">
      <c r="A460" t="s">
        <v>740</v>
      </c>
      <c r="B460" t="s">
        <v>378</v>
      </c>
      <c r="C460" s="52"/>
      <c r="D460" s="52"/>
      <c r="E460" s="52"/>
      <c r="F460" s="53"/>
      <c r="G460" s="45"/>
      <c r="H460" s="45"/>
      <c r="I460" s="45"/>
      <c r="J460" s="46"/>
      <c r="K460" s="47"/>
      <c r="L460" s="55"/>
      <c r="M460" s="55"/>
      <c r="N460" s="55"/>
      <c r="O460" s="56"/>
      <c r="P460" s="54"/>
      <c r="Q460" s="42"/>
      <c r="R460" s="42"/>
      <c r="S460" s="42"/>
      <c r="T460" s="42"/>
      <c r="AB460" t="s">
        <v>378</v>
      </c>
      <c r="AC460" s="2"/>
      <c r="AD460" s="2"/>
      <c r="AE460" s="2"/>
      <c r="AF460" s="1"/>
      <c r="AG460" s="2"/>
      <c r="AH460" s="2"/>
      <c r="AI460" s="2"/>
      <c r="AJ460" s="1"/>
      <c r="AM460" t="s">
        <v>378</v>
      </c>
      <c r="AN460" s="2"/>
      <c r="AO460" s="2"/>
      <c r="AP460" s="2"/>
      <c r="AQ460" s="1"/>
      <c r="AR460" s="2"/>
      <c r="AS460" s="2"/>
      <c r="AT460" s="1"/>
      <c r="AU460" s="2"/>
      <c r="AV460" s="2"/>
      <c r="AW460" s="1"/>
      <c r="AX460" s="2"/>
      <c r="AY460" s="2"/>
      <c r="AZ460" s="1"/>
      <c r="BA460" s="2"/>
      <c r="BB460" s="2"/>
      <c r="BC460" s="1"/>
      <c r="BD460" s="2"/>
      <c r="BE460" s="2"/>
      <c r="BF460" s="1"/>
      <c r="BG460" s="1"/>
      <c r="BH460" t="s">
        <v>378</v>
      </c>
      <c r="BI460" s="2"/>
      <c r="BJ460" s="2"/>
      <c r="BK460" s="2"/>
      <c r="BL460" s="1"/>
      <c r="BM460" s="2"/>
      <c r="BN460" s="2"/>
      <c r="BO460" s="1"/>
      <c r="BP460" s="2"/>
      <c r="BQ460" s="2"/>
      <c r="BR460" s="1"/>
      <c r="BS460" s="2"/>
      <c r="BT460" s="2"/>
      <c r="BU460" s="1"/>
      <c r="BV460" s="2"/>
      <c r="BW460" s="2"/>
      <c r="BX460" s="1"/>
      <c r="BY460" s="2"/>
      <c r="BZ460" s="2"/>
      <c r="CA460" s="1"/>
      <c r="CC460" t="s">
        <v>378</v>
      </c>
      <c r="CE460" s="23"/>
      <c r="CF460" s="23"/>
      <c r="CG460" s="23"/>
      <c r="CH460" s="24"/>
      <c r="CI460" s="2"/>
      <c r="CJ460" s="2"/>
      <c r="CK460" s="2"/>
      <c r="CL460" s="1"/>
      <c r="CN460" s="25" t="s">
        <v>378</v>
      </c>
      <c r="CO460" s="27"/>
      <c r="CP460" s="27"/>
      <c r="CQ460" s="28"/>
      <c r="CR460" s="27"/>
      <c r="CU460" s="30">
        <v>474</v>
      </c>
      <c r="CV460" s="30"/>
      <c r="CW460" s="34"/>
      <c r="CX460" s="34"/>
      <c r="CY460" s="34"/>
      <c r="CZ460" s="34"/>
      <c r="DA460" s="32"/>
      <c r="DB460" s="32"/>
      <c r="DF460" s="30"/>
      <c r="DG460" s="39"/>
      <c r="DK460" s="30">
        <v>467</v>
      </c>
      <c r="DL460" s="30"/>
      <c r="DM460" s="30"/>
      <c r="DN460" s="30"/>
      <c r="DO460" s="30"/>
    </row>
    <row r="461" spans="1:119" ht="15.75" x14ac:dyDescent="0.25">
      <c r="A461" t="s">
        <v>741</v>
      </c>
      <c r="B461" t="s">
        <v>390</v>
      </c>
      <c r="C461" s="52"/>
      <c r="D461" s="52"/>
      <c r="E461" s="52"/>
      <c r="F461" s="53"/>
      <c r="G461" s="45"/>
      <c r="H461" s="45"/>
      <c r="I461" s="45"/>
      <c r="J461" s="46"/>
      <c r="K461" s="47"/>
      <c r="L461" s="55"/>
      <c r="M461" s="55"/>
      <c r="N461" s="55"/>
      <c r="O461" s="56"/>
      <c r="P461" s="54"/>
      <c r="Q461" s="42"/>
      <c r="R461" s="42"/>
      <c r="S461" s="42"/>
      <c r="T461" s="42"/>
      <c r="AB461" t="s">
        <v>390</v>
      </c>
      <c r="AC461" s="2"/>
      <c r="AD461" s="2"/>
      <c r="AE461" s="2"/>
      <c r="AF461" s="1"/>
      <c r="AG461" s="2"/>
      <c r="AH461" s="2"/>
      <c r="AI461" s="2"/>
      <c r="AJ461" s="1"/>
      <c r="AM461" t="s">
        <v>390</v>
      </c>
      <c r="AN461" s="2"/>
      <c r="AO461" s="2"/>
      <c r="AP461" s="2"/>
      <c r="AQ461" s="1"/>
      <c r="AR461" s="2"/>
      <c r="AS461" s="2"/>
      <c r="AT461" s="1"/>
      <c r="AU461" s="2"/>
      <c r="AV461" s="2"/>
      <c r="AW461" s="1"/>
      <c r="AX461" s="2"/>
      <c r="AY461" s="2"/>
      <c r="AZ461" s="1"/>
      <c r="BA461" s="2"/>
      <c r="BB461" s="2"/>
      <c r="BC461" s="1"/>
      <c r="BD461" s="2"/>
      <c r="BE461" s="2"/>
      <c r="BF461" s="1"/>
      <c r="BG461" s="1"/>
      <c r="BH461" t="s">
        <v>390</v>
      </c>
      <c r="BI461" s="2"/>
      <c r="BJ461" s="2"/>
      <c r="BK461" s="2"/>
      <c r="BL461" s="1"/>
      <c r="BM461" s="2"/>
      <c r="BN461" s="2"/>
      <c r="BO461" s="1"/>
      <c r="BP461" s="2"/>
      <c r="BQ461" s="2"/>
      <c r="BR461" s="1"/>
      <c r="BS461" s="2"/>
      <c r="BT461" s="2"/>
      <c r="BU461" s="1"/>
      <c r="BV461" s="2"/>
      <c r="BW461" s="2"/>
      <c r="BX461" s="1"/>
      <c r="BY461" s="2"/>
      <c r="BZ461" s="2"/>
      <c r="CA461" s="1"/>
      <c r="CC461" t="s">
        <v>390</v>
      </c>
      <c r="CE461" s="23"/>
      <c r="CF461" s="23"/>
      <c r="CG461" s="23"/>
      <c r="CH461" s="24"/>
      <c r="CI461" s="2"/>
      <c r="CJ461" s="2"/>
      <c r="CK461" s="2"/>
      <c r="CL461" s="1"/>
      <c r="CN461" s="25" t="s">
        <v>390</v>
      </c>
      <c r="CO461" s="27"/>
      <c r="CP461" s="27"/>
      <c r="CQ461" s="28"/>
      <c r="CR461" s="27"/>
      <c r="CU461" s="30">
        <v>487</v>
      </c>
      <c r="CV461" s="30"/>
      <c r="CW461" s="34"/>
      <c r="CX461" s="34"/>
      <c r="CY461" s="34"/>
      <c r="CZ461" s="34"/>
      <c r="DA461" s="32"/>
      <c r="DB461" s="32"/>
      <c r="DF461" s="30"/>
      <c r="DG461" s="39"/>
      <c r="DK461" s="30">
        <v>479</v>
      </c>
      <c r="DL461" s="30"/>
      <c r="DM461" s="30"/>
      <c r="DN461" s="30"/>
      <c r="DO461" s="30"/>
    </row>
    <row r="462" spans="1:119" ht="15.75" x14ac:dyDescent="0.25">
      <c r="B462" t="s">
        <v>404</v>
      </c>
      <c r="C462" s="52"/>
      <c r="D462" s="52"/>
      <c r="E462" s="52"/>
      <c r="F462" s="53"/>
      <c r="G462" s="45"/>
      <c r="H462" s="45"/>
      <c r="I462" s="45"/>
      <c r="J462" s="46"/>
      <c r="K462" s="47"/>
      <c r="L462" s="55"/>
      <c r="M462" s="55"/>
      <c r="N462" s="55"/>
      <c r="O462" s="56"/>
      <c r="P462" s="54"/>
      <c r="Q462" s="42"/>
      <c r="R462" s="42"/>
      <c r="S462" s="42"/>
      <c r="T462" s="42"/>
      <c r="AB462" t="s">
        <v>404</v>
      </c>
      <c r="AC462" s="2"/>
      <c r="AD462" s="2"/>
      <c r="AE462" s="2"/>
      <c r="AF462" s="1"/>
      <c r="AG462" s="2"/>
      <c r="AH462" s="2"/>
      <c r="AI462" s="2"/>
      <c r="AJ462" s="1"/>
      <c r="AM462" t="s">
        <v>404</v>
      </c>
      <c r="AN462" s="2"/>
      <c r="AO462" s="2"/>
      <c r="AP462" s="2"/>
      <c r="AQ462" s="1"/>
      <c r="AR462" s="2"/>
      <c r="AS462" s="2"/>
      <c r="AT462" s="1"/>
      <c r="AU462" s="2"/>
      <c r="AV462" s="2"/>
      <c r="AW462" s="1"/>
      <c r="AX462" s="2"/>
      <c r="AY462" s="2"/>
      <c r="AZ462" s="1"/>
      <c r="BA462" s="2"/>
      <c r="BB462" s="2"/>
      <c r="BC462" s="1"/>
      <c r="BD462" s="2"/>
      <c r="BE462" s="2"/>
      <c r="BF462" s="1"/>
      <c r="BG462" s="1"/>
      <c r="BH462" t="s">
        <v>404</v>
      </c>
      <c r="BI462" s="2"/>
      <c r="BJ462" s="2"/>
      <c r="BK462" s="2"/>
      <c r="BL462" s="1"/>
      <c r="BM462" s="2"/>
      <c r="BN462" s="2"/>
      <c r="BO462" s="1"/>
      <c r="BP462" s="2"/>
      <c r="BQ462" s="2"/>
      <c r="BR462" s="1"/>
      <c r="BS462" s="2"/>
      <c r="BT462" s="2"/>
      <c r="BU462" s="1"/>
      <c r="BV462" s="2"/>
      <c r="BW462" s="2"/>
      <c r="BX462" s="1"/>
      <c r="BY462" s="2"/>
      <c r="BZ462" s="2"/>
      <c r="CA462" s="1"/>
      <c r="CC462" t="s">
        <v>404</v>
      </c>
      <c r="CE462" s="23"/>
      <c r="CF462" s="23"/>
      <c r="CG462" s="23"/>
      <c r="CH462" s="24"/>
      <c r="CI462" s="2"/>
      <c r="CJ462" s="2"/>
      <c r="CK462" s="2"/>
      <c r="CL462" s="1"/>
      <c r="CN462" s="25" t="s">
        <v>404</v>
      </c>
      <c r="CO462" s="27"/>
      <c r="CP462" s="27"/>
      <c r="CQ462" s="28"/>
      <c r="CR462" s="27"/>
      <c r="CU462" s="30">
        <v>503</v>
      </c>
      <c r="CV462" s="30"/>
      <c r="CW462" s="34"/>
      <c r="CX462" s="34"/>
      <c r="CY462" s="34"/>
      <c r="CZ462" s="34"/>
      <c r="DA462" s="32"/>
      <c r="DB462" s="32"/>
      <c r="DF462" s="30"/>
      <c r="DG462" s="39"/>
      <c r="DK462" s="30">
        <v>493</v>
      </c>
      <c r="DL462" s="30"/>
      <c r="DM462" s="30"/>
      <c r="DN462" s="30"/>
      <c r="DO462" s="30"/>
    </row>
    <row r="463" spans="1:119" ht="15.75" x14ac:dyDescent="0.25">
      <c r="B463" t="s">
        <v>411</v>
      </c>
      <c r="C463" s="52"/>
      <c r="D463" s="52"/>
      <c r="E463" s="52"/>
      <c r="F463" s="53"/>
      <c r="G463" s="45"/>
      <c r="H463" s="45"/>
      <c r="I463" s="45"/>
      <c r="J463" s="46"/>
      <c r="K463" s="47"/>
      <c r="L463" s="55"/>
      <c r="M463" s="55"/>
      <c r="N463" s="55"/>
      <c r="O463" s="56"/>
      <c r="P463" s="54"/>
      <c r="Q463" s="42"/>
      <c r="R463" s="42"/>
      <c r="S463" s="42"/>
      <c r="T463" s="42"/>
      <c r="AB463" t="s">
        <v>411</v>
      </c>
      <c r="AC463" s="2"/>
      <c r="AD463" s="2"/>
      <c r="AE463" s="2"/>
      <c r="AF463" s="1"/>
      <c r="AG463" s="2"/>
      <c r="AH463" s="2"/>
      <c r="AI463" s="2"/>
      <c r="AJ463" s="1"/>
      <c r="AM463" t="s">
        <v>411</v>
      </c>
      <c r="AN463" s="2"/>
      <c r="AO463" s="2"/>
      <c r="AP463" s="2"/>
      <c r="AQ463" s="1"/>
      <c r="AR463" s="2"/>
      <c r="AS463" s="2"/>
      <c r="AT463" s="1"/>
      <c r="AU463" s="2"/>
      <c r="AV463" s="2"/>
      <c r="AW463" s="1"/>
      <c r="AX463" s="2"/>
      <c r="AY463" s="2"/>
      <c r="AZ463" s="1"/>
      <c r="BA463" s="2"/>
      <c r="BB463" s="2"/>
      <c r="BC463" s="1"/>
      <c r="BD463" s="2"/>
      <c r="BE463" s="2"/>
      <c r="BF463" s="1"/>
      <c r="BG463" s="1"/>
      <c r="BH463" t="s">
        <v>411</v>
      </c>
      <c r="BI463" s="2"/>
      <c r="BJ463" s="2"/>
      <c r="BK463" s="2"/>
      <c r="BL463" s="1"/>
      <c r="BM463" s="2"/>
      <c r="BN463" s="2"/>
      <c r="BO463" s="1"/>
      <c r="BP463" s="2"/>
      <c r="BQ463" s="2"/>
      <c r="BR463" s="1"/>
      <c r="BS463" s="2"/>
      <c r="BT463" s="2"/>
      <c r="BU463" s="1"/>
      <c r="BV463" s="2"/>
      <c r="BW463" s="2"/>
      <c r="BX463" s="1"/>
      <c r="BY463" s="2"/>
      <c r="BZ463" s="2"/>
      <c r="CA463" s="1"/>
      <c r="CC463" t="s">
        <v>411</v>
      </c>
      <c r="CE463" s="23"/>
      <c r="CF463" s="23"/>
      <c r="CG463" s="23"/>
      <c r="CH463" s="24"/>
      <c r="CI463" s="2"/>
      <c r="CJ463" s="2"/>
      <c r="CK463" s="2"/>
      <c r="CL463" s="1"/>
      <c r="CN463" s="25" t="s">
        <v>411</v>
      </c>
      <c r="CO463" s="27"/>
      <c r="CP463" s="27"/>
      <c r="CQ463" s="28"/>
      <c r="CR463" s="27"/>
      <c r="CU463" s="30">
        <v>511</v>
      </c>
      <c r="CV463" s="30"/>
      <c r="CW463" s="15"/>
      <c r="CX463" s="36"/>
      <c r="CY463" s="34"/>
      <c r="CZ463" s="34"/>
      <c r="DA463" s="32"/>
      <c r="DB463" s="32"/>
      <c r="DF463" s="30"/>
      <c r="DG463" s="39"/>
      <c r="DK463" s="30">
        <v>500</v>
      </c>
      <c r="DL463" s="30"/>
    </row>
    <row r="464" spans="1:119" ht="15.75" x14ac:dyDescent="0.25">
      <c r="A464" t="s">
        <v>742</v>
      </c>
      <c r="B464" t="s">
        <v>412</v>
      </c>
      <c r="C464" s="52">
        <v>192.96058827249101</v>
      </c>
      <c r="D464" s="52">
        <v>193.545931222728</v>
      </c>
      <c r="E464" s="52">
        <v>0.58534295023699201</v>
      </c>
      <c r="F464" s="53">
        <v>3.0334844823876406E-3</v>
      </c>
      <c r="G464" s="45">
        <v>175.22642013906199</v>
      </c>
      <c r="H464" s="45">
        <v>175.22629657533301</v>
      </c>
      <c r="I464" s="45">
        <v>-1.2356372897670553E-4</v>
      </c>
      <c r="J464" s="46">
        <v>-7.0516608670452627E-7</v>
      </c>
      <c r="K464" s="47" t="s">
        <v>933</v>
      </c>
      <c r="L464" s="55">
        <f t="shared" ref="L464:L494" si="131">G464-CO464-CP464</f>
        <v>172.85702813906198</v>
      </c>
      <c r="M464" s="55">
        <f t="shared" ref="M464:M494" si="132">H464-CO464-CP464</f>
        <v>172.856904575333</v>
      </c>
      <c r="N464" s="55">
        <f t="shared" ref="N464:N494" si="133">M464-L464</f>
        <v>-1.2356372897670553E-4</v>
      </c>
      <c r="O464" s="56">
        <f t="shared" ref="O464:O494" si="134">N464/L464</f>
        <v>-7.1483196435206314E-7</v>
      </c>
      <c r="P464" s="54"/>
      <c r="Q464" s="42"/>
      <c r="R464" s="42"/>
      <c r="S464" s="42"/>
      <c r="T464" s="42"/>
      <c r="AB464" t="s">
        <v>412</v>
      </c>
      <c r="AC464" s="2">
        <v>192.96058827249101</v>
      </c>
      <c r="AD464" s="2">
        <v>192.914189424385</v>
      </c>
      <c r="AE464" s="2">
        <v>-4.6398848106008472E-2</v>
      </c>
      <c r="AF464" s="1">
        <v>-2.4045764226467804E-4</v>
      </c>
      <c r="AG464" s="2">
        <v>175.22642013906199</v>
      </c>
      <c r="AH464" s="2">
        <v>175.22642498853799</v>
      </c>
      <c r="AI464" s="2">
        <v>4.8494759994355263E-6</v>
      </c>
      <c r="AJ464" s="1">
        <v>2.7675484071334213E-8</v>
      </c>
      <c r="AM464" t="s">
        <v>412</v>
      </c>
      <c r="AN464" s="2">
        <v>192.96058827249101</v>
      </c>
      <c r="AO464" s="2">
        <v>192.775823622529</v>
      </c>
      <c r="AP464" s="2">
        <v>-0.18476464996200548</v>
      </c>
      <c r="AQ464" s="1">
        <v>-9.5752532481445613E-4</v>
      </c>
      <c r="AR464" s="2">
        <v>192.95863526049598</v>
      </c>
      <c r="AS464" s="2">
        <v>-1.9530119950275093E-3</v>
      </c>
      <c r="AT464" s="1">
        <v>-1.0121299963438888E-5</v>
      </c>
      <c r="AU464" s="2">
        <v>192.92858059467</v>
      </c>
      <c r="AV464" s="2">
        <v>-3.2007677821013658E-2</v>
      </c>
      <c r="AW464" s="1">
        <v>-1.6587676326843351E-4</v>
      </c>
      <c r="AX464" s="2">
        <v>192.88635459384099</v>
      </c>
      <c r="AY464" s="2">
        <v>-7.4233678650017509E-2</v>
      </c>
      <c r="AZ464" s="1">
        <v>-3.8470901915570323E-4</v>
      </c>
      <c r="BA464" s="2">
        <v>192.971334356478</v>
      </c>
      <c r="BB464" s="2">
        <v>1.0746083986987287E-2</v>
      </c>
      <c r="BC464" s="1">
        <v>5.5690563980931222E-5</v>
      </c>
      <c r="BD464" s="2">
        <v>192.71693440856902</v>
      </c>
      <c r="BE464" s="2">
        <v>-0.24365386392199184</v>
      </c>
      <c r="BF464" s="1">
        <v>-1.2627131068750365E-3</v>
      </c>
      <c r="BG464" s="1"/>
      <c r="BH464" t="s">
        <v>412</v>
      </c>
      <c r="BI464" s="2">
        <v>175.22642013906199</v>
      </c>
      <c r="BJ464" s="2">
        <v>175.226439572072</v>
      </c>
      <c r="BK464" s="2">
        <v>1.943301001006148E-5</v>
      </c>
      <c r="BL464" s="1">
        <v>1.109022828557428E-7</v>
      </c>
      <c r="BM464" s="2">
        <v>175.226420341834</v>
      </c>
      <c r="BN464" s="2">
        <v>2.0277201429053093E-7</v>
      </c>
      <c r="BO464" s="1">
        <v>1.1572000051682184E-9</v>
      </c>
      <c r="BP464" s="2">
        <v>175.226423588757</v>
      </c>
      <c r="BQ464" s="2">
        <v>3.4496950149787153E-6</v>
      </c>
      <c r="BR464" s="1">
        <v>1.9687071231843875E-8</v>
      </c>
      <c r="BS464" s="2">
        <v>175.22642793094701</v>
      </c>
      <c r="BT464" s="2">
        <v>7.7918850251990079E-6</v>
      </c>
      <c r="BU464" s="1">
        <v>4.446752389859512E-8</v>
      </c>
      <c r="BV464" s="2">
        <v>175.226419025426</v>
      </c>
      <c r="BW464" s="2">
        <v>-1.1136359887586877E-6</v>
      </c>
      <c r="BX464" s="1">
        <v>-6.3554114035708288E-9</v>
      </c>
      <c r="BY464" s="2">
        <v>175.22644497888498</v>
      </c>
      <c r="BZ464" s="2">
        <v>2.4839822998501404E-5</v>
      </c>
      <c r="CA464" s="1">
        <v>1.4175843448030379E-7</v>
      </c>
      <c r="CC464" t="s">
        <v>412</v>
      </c>
      <c r="CE464" s="23">
        <v>192.96058827249101</v>
      </c>
      <c r="CF464" s="23">
        <v>193.65248021543499</v>
      </c>
      <c r="CG464" s="23">
        <v>0.69189194294398249</v>
      </c>
      <c r="CH464" s="24">
        <v>3.5856645605107772E-3</v>
      </c>
      <c r="CI464" s="2">
        <v>175.22642013906199</v>
      </c>
      <c r="CJ464" s="2">
        <v>175.22629141252</v>
      </c>
      <c r="CK464" s="2">
        <v>-1.2872654198758937E-4</v>
      </c>
      <c r="CL464" s="1">
        <v>-7.3462975437967803E-7</v>
      </c>
      <c r="CN464" s="25" t="s">
        <v>412</v>
      </c>
      <c r="CO464" s="27">
        <v>0</v>
      </c>
      <c r="CP464" s="27">
        <v>2.3693919999999999</v>
      </c>
      <c r="CQ464" s="28">
        <f t="shared" ref="CQ464:CQ494" si="135">CH518-CO464-CP464</f>
        <v>-2.3563031794603271</v>
      </c>
      <c r="CR464" s="27">
        <f t="shared" ref="CR464:CR494" si="136">CI518-CO464-CP464</f>
        <v>17.137730348505997</v>
      </c>
      <c r="CU464" s="30">
        <v>513</v>
      </c>
      <c r="CV464" s="30"/>
      <c r="CW464" s="15"/>
      <c r="CX464" s="36"/>
      <c r="CY464" s="34"/>
      <c r="CZ464" s="34"/>
      <c r="DA464" s="32"/>
      <c r="DB464" s="32"/>
      <c r="DF464" s="30"/>
      <c r="DG464" s="39"/>
      <c r="DK464" s="30">
        <v>501</v>
      </c>
      <c r="DL464" s="30"/>
    </row>
    <row r="465" spans="1:116" ht="15.75" x14ac:dyDescent="0.25">
      <c r="A465" t="s">
        <v>743</v>
      </c>
      <c r="B465" t="s">
        <v>413</v>
      </c>
      <c r="C465" s="52">
        <v>69.468320839591996</v>
      </c>
      <c r="D465" s="52">
        <v>69.810512017282988</v>
      </c>
      <c r="E465" s="52">
        <v>0.34219117769099228</v>
      </c>
      <c r="F465" s="53">
        <v>4.9258593493448554E-3</v>
      </c>
      <c r="G465" s="45">
        <v>69.026864499362006</v>
      </c>
      <c r="H465" s="45">
        <v>69.026902444168996</v>
      </c>
      <c r="I465" s="45">
        <v>3.7944806990708457E-5</v>
      </c>
      <c r="J465" s="46">
        <v>5.4971071431267418E-7</v>
      </c>
      <c r="K465" s="47" t="s">
        <v>933</v>
      </c>
      <c r="L465" s="55">
        <f t="shared" si="131"/>
        <v>68.275924499362006</v>
      </c>
      <c r="M465" s="55">
        <f t="shared" si="132"/>
        <v>68.275962444168997</v>
      </c>
      <c r="N465" s="55">
        <f t="shared" si="133"/>
        <v>3.7944806990708457E-5</v>
      </c>
      <c r="O465" s="56">
        <f t="shared" si="134"/>
        <v>5.5575676593091061E-7</v>
      </c>
      <c r="P465" s="54"/>
      <c r="Q465" s="42"/>
      <c r="R465" s="42"/>
      <c r="S465" s="42"/>
      <c r="T465" s="42"/>
      <c r="AB465" t="s">
        <v>413</v>
      </c>
      <c r="AC465" s="2">
        <v>69.468320839591996</v>
      </c>
      <c r="AD465" s="2">
        <v>69.44708478377099</v>
      </c>
      <c r="AE465" s="2">
        <v>-2.1236055821006516E-2</v>
      </c>
      <c r="AF465" s="1">
        <v>-3.0569410004946423E-4</v>
      </c>
      <c r="AG465" s="2">
        <v>69.026864499362006</v>
      </c>
      <c r="AH465" s="2">
        <v>69.026861861293995</v>
      </c>
      <c r="AI465" s="2">
        <v>-2.6380680111515176E-6</v>
      </c>
      <c r="AJ465" s="1">
        <v>-3.8217989912838942E-8</v>
      </c>
      <c r="AM465" t="s">
        <v>413</v>
      </c>
      <c r="AN465" s="2">
        <v>69.468320839591996</v>
      </c>
      <c r="AO465" s="2">
        <v>69.383813401832001</v>
      </c>
      <c r="AP465" s="2">
        <v>-8.4507437759995696E-2</v>
      </c>
      <c r="AQ465" s="1">
        <v>-1.2164888504377447E-3</v>
      </c>
      <c r="AR465" s="2">
        <v>69.467426783099</v>
      </c>
      <c r="AS465" s="2">
        <v>-8.9405649299578727E-4</v>
      </c>
      <c r="AT465" s="1">
        <v>-1.2869988538520118E-5</v>
      </c>
      <c r="AU465" s="2">
        <v>69.453513164192998</v>
      </c>
      <c r="AV465" s="2">
        <v>-1.4807675398998299E-2</v>
      </c>
      <c r="AW465" s="1">
        <v>-2.1315723800479397E-4</v>
      </c>
      <c r="AX465" s="2">
        <v>69.434349774401994</v>
      </c>
      <c r="AY465" s="2">
        <v>-3.3971065190002037E-2</v>
      </c>
      <c r="AZ465" s="1">
        <v>-4.8901520548400739E-4</v>
      </c>
      <c r="BA465" s="2">
        <v>69.473240520876004</v>
      </c>
      <c r="BB465" s="2">
        <v>4.9196812840079929E-3</v>
      </c>
      <c r="BC465" s="1">
        <v>7.0819061473616684E-5</v>
      </c>
      <c r="BD465" s="2">
        <v>69.356737908984002</v>
      </c>
      <c r="BE465" s="2">
        <v>-0.11158293060799451</v>
      </c>
      <c r="BF465" s="1">
        <v>-1.6062419425056866E-3</v>
      </c>
      <c r="BG465" s="1"/>
      <c r="BH465" t="s">
        <v>413</v>
      </c>
      <c r="BI465" s="2">
        <v>69.026864499362006</v>
      </c>
      <c r="BJ465" s="2">
        <v>69.026853875813003</v>
      </c>
      <c r="BK465" s="2">
        <v>-1.0623549002275468E-5</v>
      </c>
      <c r="BL465" s="1">
        <v>-1.5390455700582572E-7</v>
      </c>
      <c r="BM465" s="2">
        <v>69.026864388663</v>
      </c>
      <c r="BN465" s="2">
        <v>-1.1069900551774481E-7</v>
      </c>
      <c r="BO465" s="1">
        <v>-1.6037090243142649E-9</v>
      </c>
      <c r="BP465" s="2">
        <v>69.026862663030002</v>
      </c>
      <c r="BQ465" s="2">
        <v>-1.8363320037906306E-6</v>
      </c>
      <c r="BR465" s="1">
        <v>-2.6603149615865911E-8</v>
      </c>
      <c r="BS465" s="2">
        <v>69.02686027055401</v>
      </c>
      <c r="BT465" s="2">
        <v>-4.2288079953323177E-6</v>
      </c>
      <c r="BU465" s="1">
        <v>-6.126322013904316E-8</v>
      </c>
      <c r="BV465" s="2">
        <v>69.026865107930007</v>
      </c>
      <c r="BW465" s="2">
        <v>6.0856800132569333E-7</v>
      </c>
      <c r="BX465" s="1">
        <v>8.816393526484433E-9</v>
      </c>
      <c r="BY465" s="2">
        <v>69.026850348045002</v>
      </c>
      <c r="BZ465" s="2">
        <v>-1.4151317003552322E-5</v>
      </c>
      <c r="CA465" s="1">
        <v>-2.0501173139166879E-7</v>
      </c>
      <c r="CC465" t="s">
        <v>413</v>
      </c>
      <c r="CE465" s="23">
        <v>69.468320839591996</v>
      </c>
      <c r="CF465" s="23">
        <v>69.859623221397001</v>
      </c>
      <c r="CG465" s="23">
        <v>0.39130238180500498</v>
      </c>
      <c r="CH465" s="24">
        <v>5.6328176221295753E-3</v>
      </c>
      <c r="CI465" s="2">
        <v>69.026864499362006</v>
      </c>
      <c r="CJ465" s="2">
        <v>69.026908087606998</v>
      </c>
      <c r="CK465" s="2">
        <v>4.3588244992065484E-5</v>
      </c>
      <c r="CL465" s="1">
        <v>6.31467839488325E-7</v>
      </c>
      <c r="CN465" s="25" t="s">
        <v>413</v>
      </c>
      <c r="CO465" s="27">
        <v>0</v>
      </c>
      <c r="CP465" s="27">
        <v>0.75094000000000005</v>
      </c>
      <c r="CQ465" s="28">
        <f t="shared" si="135"/>
        <v>-0.79352949907225367</v>
      </c>
      <c r="CR465" s="27">
        <f t="shared" si="136"/>
        <v>8.8717732348740004</v>
      </c>
      <c r="CU465" s="30">
        <v>514</v>
      </c>
      <c r="CV465" s="30"/>
      <c r="CW465" s="31"/>
      <c r="CX465" s="31"/>
      <c r="CY465" s="31"/>
      <c r="CZ465" s="30"/>
      <c r="DA465" s="30"/>
      <c r="DB465" s="30"/>
      <c r="DF465" s="30"/>
      <c r="DG465" s="39"/>
      <c r="DK465" s="30">
        <v>502</v>
      </c>
      <c r="DL465" s="30"/>
    </row>
    <row r="466" spans="1:116" ht="15.75" x14ac:dyDescent="0.25">
      <c r="A466" t="s">
        <v>744</v>
      </c>
      <c r="B466" t="s">
        <v>414</v>
      </c>
      <c r="C466" s="52">
        <v>82.433221634130007</v>
      </c>
      <c r="D466" s="52">
        <v>82.512814501309009</v>
      </c>
      <c r="E466" s="52">
        <v>7.9592867179002269E-2</v>
      </c>
      <c r="F466" s="53">
        <v>9.6554357091932779E-4</v>
      </c>
      <c r="G466" s="45">
        <v>79.025245256502004</v>
      </c>
      <c r="H466" s="45">
        <v>79.025209185258007</v>
      </c>
      <c r="I466" s="45">
        <v>-3.6071243997071178E-5</v>
      </c>
      <c r="J466" s="46">
        <v>-4.5645216133136045E-7</v>
      </c>
      <c r="K466" s="47" t="s">
        <v>933</v>
      </c>
      <c r="L466" s="55">
        <f t="shared" si="131"/>
        <v>77.852740256502003</v>
      </c>
      <c r="M466" s="55">
        <f t="shared" si="132"/>
        <v>77.852704185258006</v>
      </c>
      <c r="N466" s="55">
        <f t="shared" si="133"/>
        <v>-3.6071243997071178E-5</v>
      </c>
      <c r="O466" s="56">
        <f t="shared" si="134"/>
        <v>-4.6332658141803336E-7</v>
      </c>
      <c r="P466" s="54"/>
      <c r="Q466" s="42"/>
      <c r="R466" s="42"/>
      <c r="S466" s="42"/>
      <c r="T466" s="42"/>
      <c r="AB466" t="s">
        <v>414</v>
      </c>
      <c r="AC466" s="2">
        <v>82.433221634130007</v>
      </c>
      <c r="AD466" s="2">
        <v>82.400180871668994</v>
      </c>
      <c r="AE466" s="2">
        <v>-3.3040762461013173E-2</v>
      </c>
      <c r="AF466" s="1">
        <v>-4.0081852687573759E-4</v>
      </c>
      <c r="AG466" s="2">
        <v>79.025245256502004</v>
      </c>
      <c r="AH466" s="2">
        <v>79.025242804960996</v>
      </c>
      <c r="AI466" s="2">
        <v>-2.4515410075309774E-6</v>
      </c>
      <c r="AJ466" s="1">
        <v>-3.1022251175225178E-8</v>
      </c>
      <c r="AM466" t="s">
        <v>414</v>
      </c>
      <c r="AN466" s="2">
        <v>82.433221634130007</v>
      </c>
      <c r="AO466" s="2">
        <v>82.301393343269012</v>
      </c>
      <c r="AP466" s="2">
        <v>-0.13182829086099446</v>
      </c>
      <c r="AQ466" s="1">
        <v>-1.5992131357682288E-3</v>
      </c>
      <c r="AR466" s="2">
        <v>82.431831761037003</v>
      </c>
      <c r="AS466" s="2">
        <v>-1.3898730930037573E-3</v>
      </c>
      <c r="AT466" s="1">
        <v>-1.6860594132454787E-5</v>
      </c>
      <c r="AU466" s="2">
        <v>82.411147194581005</v>
      </c>
      <c r="AV466" s="2">
        <v>-2.2074439549001568E-2</v>
      </c>
      <c r="AW466" s="1">
        <v>-2.6778571929381005E-4</v>
      </c>
      <c r="AX466" s="2">
        <v>82.380338835140009</v>
      </c>
      <c r="AY466" s="2">
        <v>-5.2882798989998037E-2</v>
      </c>
      <c r="AZ466" s="1">
        <v>-6.415228950375373E-4</v>
      </c>
      <c r="BA466" s="2">
        <v>82.440867778954996</v>
      </c>
      <c r="BB466" s="2">
        <v>7.6461448249887098E-3</v>
      </c>
      <c r="BC466" s="1">
        <v>9.2755622956545468E-5</v>
      </c>
      <c r="BD466" s="2">
        <v>82.260015479403009</v>
      </c>
      <c r="BE466" s="2">
        <v>-0.17320615472699785</v>
      </c>
      <c r="BF466" s="1">
        <v>-2.1011693015681549E-3</v>
      </c>
      <c r="BG466" s="1"/>
      <c r="BH466" t="s">
        <v>414</v>
      </c>
      <c r="BI466" s="2">
        <v>79.025245256502004</v>
      </c>
      <c r="BJ466" s="2">
        <v>79.025235317031999</v>
      </c>
      <c r="BK466" s="2">
        <v>-9.9394700043831108E-6</v>
      </c>
      <c r="BL466" s="1">
        <v>-1.2577588303739325E-7</v>
      </c>
      <c r="BM466" s="2">
        <v>79.025245153690989</v>
      </c>
      <c r="BN466" s="2">
        <v>-1.0281101481268706E-7</v>
      </c>
      <c r="BO466" s="1">
        <v>-1.3009895063151105E-9</v>
      </c>
      <c r="BP466" s="2">
        <v>79.025243705516999</v>
      </c>
      <c r="BQ466" s="2">
        <v>-1.5509850044281848E-6</v>
      </c>
      <c r="BR466" s="1">
        <v>-1.9626449742660857E-8</v>
      </c>
      <c r="BS466" s="2">
        <v>79.025241325353988</v>
      </c>
      <c r="BT466" s="2">
        <v>-3.9311480151127398E-6</v>
      </c>
      <c r="BU466" s="1">
        <v>-4.9745470606929809E-8</v>
      </c>
      <c r="BV466" s="2">
        <v>79.025245821597991</v>
      </c>
      <c r="BW466" s="2">
        <v>5.6509598778120562E-7</v>
      </c>
      <c r="BX466" s="1">
        <v>7.1508286490855392E-9</v>
      </c>
      <c r="BY466" s="2">
        <v>79.025231984197006</v>
      </c>
      <c r="BZ466" s="2">
        <v>-1.3272304997258288E-5</v>
      </c>
      <c r="CA466" s="1">
        <v>-1.6795019052682124E-7</v>
      </c>
      <c r="CC466" t="s">
        <v>414</v>
      </c>
      <c r="CE466" s="23">
        <v>82.433221634130007</v>
      </c>
      <c r="CF466" s="23">
        <v>82.587120381184988</v>
      </c>
      <c r="CG466" s="23">
        <v>0.1538987470549813</v>
      </c>
      <c r="CH466" s="24">
        <v>1.8669505328572803E-3</v>
      </c>
      <c r="CI466" s="2">
        <v>79.025245256502004</v>
      </c>
      <c r="CJ466" s="2">
        <v>79.025215379236002</v>
      </c>
      <c r="CK466" s="2">
        <v>-2.9877266001676617E-5</v>
      </c>
      <c r="CL466" s="1">
        <v>-3.7807242362488447E-7</v>
      </c>
      <c r="CN466" s="25" t="s">
        <v>414</v>
      </c>
      <c r="CO466" s="27">
        <v>0</v>
      </c>
      <c r="CP466" s="27">
        <v>1.1725049999999999</v>
      </c>
      <c r="CQ466" s="28">
        <f t="shared" si="135"/>
        <v>-1.1725049999999999</v>
      </c>
      <c r="CR466" s="27">
        <f t="shared" si="136"/>
        <v>-1.1725049999999999</v>
      </c>
      <c r="CU466" s="30">
        <v>515</v>
      </c>
      <c r="CV466" s="30"/>
      <c r="CW466" s="31"/>
      <c r="CX466" s="31"/>
      <c r="CY466" s="31"/>
      <c r="CZ466" s="30"/>
      <c r="DA466" s="30"/>
      <c r="DB466" s="30"/>
      <c r="DF466" s="30"/>
      <c r="DG466" s="39"/>
      <c r="DK466" s="30">
        <v>503</v>
      </c>
      <c r="DL466" s="30"/>
    </row>
    <row r="467" spans="1:116" ht="15.75" x14ac:dyDescent="0.25">
      <c r="A467" t="s">
        <v>745</v>
      </c>
      <c r="B467" t="s">
        <v>415</v>
      </c>
      <c r="C467" s="52">
        <v>104.754194455565</v>
      </c>
      <c r="D467" s="52">
        <v>103.91450945719001</v>
      </c>
      <c r="E467" s="52">
        <v>-0.83968499837499166</v>
      </c>
      <c r="F467" s="53">
        <v>-8.0157649317915587E-3</v>
      </c>
      <c r="G467" s="45">
        <v>115.87966406105799</v>
      </c>
      <c r="H467" s="45">
        <v>115.87966406105799</v>
      </c>
      <c r="I467" s="45">
        <v>0</v>
      </c>
      <c r="J467" s="46">
        <v>0</v>
      </c>
      <c r="K467" s="47" t="s">
        <v>933</v>
      </c>
      <c r="L467" s="55">
        <f t="shared" si="131"/>
        <v>114.51824106105799</v>
      </c>
      <c r="M467" s="55">
        <f t="shared" si="132"/>
        <v>114.51824106105799</v>
      </c>
      <c r="N467" s="55">
        <f t="shared" si="133"/>
        <v>0</v>
      </c>
      <c r="O467" s="56">
        <f t="shared" si="134"/>
        <v>0</v>
      </c>
      <c r="P467" s="54"/>
      <c r="Q467" s="42"/>
      <c r="R467" s="42"/>
      <c r="S467" s="42"/>
      <c r="T467" s="42"/>
      <c r="AB467" t="s">
        <v>415</v>
      </c>
      <c r="AC467" s="2">
        <v>104.754194455565</v>
      </c>
      <c r="AD467" s="2">
        <v>104.72175763920499</v>
      </c>
      <c r="AE467" s="2">
        <v>-3.2436816360004173E-2</v>
      </c>
      <c r="AF467" s="1">
        <v>-3.0964694567684674E-4</v>
      </c>
      <c r="AG467" s="2">
        <v>115.87966406105799</v>
      </c>
      <c r="AH467" s="2">
        <v>115.87966406105799</v>
      </c>
      <c r="AI467" s="2">
        <v>0</v>
      </c>
      <c r="AJ467" s="1">
        <v>0</v>
      </c>
      <c r="AM467" t="s">
        <v>415</v>
      </c>
      <c r="AN467" s="2">
        <v>104.754194455565</v>
      </c>
      <c r="AO467" s="2">
        <v>104.62407690772501</v>
      </c>
      <c r="AP467" s="2">
        <v>-0.13011754783998697</v>
      </c>
      <c r="AQ467" s="1">
        <v>-1.2421225566789183E-3</v>
      </c>
      <c r="AR467" s="2">
        <v>104.75283236292199</v>
      </c>
      <c r="AS467" s="2">
        <v>-1.3620926430064628E-3</v>
      </c>
      <c r="AT467" s="1">
        <v>-1.3002750391863688E-5</v>
      </c>
      <c r="AU467" s="2">
        <v>104.734478549952</v>
      </c>
      <c r="AV467" s="2">
        <v>-1.9715905612997631E-2</v>
      </c>
      <c r="AW467" s="1">
        <v>-1.8821113288557427E-4</v>
      </c>
      <c r="AX467" s="2">
        <v>104.702221771354</v>
      </c>
      <c r="AY467" s="2">
        <v>-5.1972684210994657E-2</v>
      </c>
      <c r="AZ467" s="1">
        <v>-4.961394097974818E-4</v>
      </c>
      <c r="BA467" s="2">
        <v>104.76168403357499</v>
      </c>
      <c r="BB467" s="2">
        <v>7.4895780099950571E-3</v>
      </c>
      <c r="BC467" s="1">
        <v>7.1496688499399536E-5</v>
      </c>
      <c r="BD467" s="2">
        <v>104.584972286837</v>
      </c>
      <c r="BE467" s="2">
        <v>-0.16922216872799822</v>
      </c>
      <c r="BF467" s="1">
        <v>-1.6154214120731889E-3</v>
      </c>
      <c r="BG467" s="1"/>
      <c r="BH467" t="s">
        <v>415</v>
      </c>
      <c r="BI467" s="2">
        <v>115.87966406105799</v>
      </c>
      <c r="BJ467" s="2">
        <v>115.87966406105799</v>
      </c>
      <c r="BK467" s="2">
        <v>0</v>
      </c>
      <c r="BL467" s="1">
        <v>0</v>
      </c>
      <c r="BM467" s="2">
        <v>115.87966406105799</v>
      </c>
      <c r="BN467" s="2">
        <v>0</v>
      </c>
      <c r="BO467" s="1">
        <v>0</v>
      </c>
      <c r="BP467" s="2">
        <v>115.87966406105799</v>
      </c>
      <c r="BQ467" s="2">
        <v>0</v>
      </c>
      <c r="BR467" s="1">
        <v>0</v>
      </c>
      <c r="BS467" s="2">
        <v>115.87966406105799</v>
      </c>
      <c r="BT467" s="2">
        <v>0</v>
      </c>
      <c r="BU467" s="1">
        <v>0</v>
      </c>
      <c r="BV467" s="2">
        <v>115.87966406105799</v>
      </c>
      <c r="BW467" s="2">
        <v>0</v>
      </c>
      <c r="BX467" s="1">
        <v>0</v>
      </c>
      <c r="BY467" s="2">
        <v>115.87966406105799</v>
      </c>
      <c r="BZ467" s="2">
        <v>0</v>
      </c>
      <c r="CA467" s="1">
        <v>0</v>
      </c>
      <c r="CC467" t="s">
        <v>415</v>
      </c>
      <c r="CE467" s="23">
        <v>104.754194455565</v>
      </c>
      <c r="CF467" s="23">
        <v>103.98319006860299</v>
      </c>
      <c r="CG467" s="23">
        <v>-0.77100438696200513</v>
      </c>
      <c r="CH467" s="24">
        <v>-7.3601290236550146E-3</v>
      </c>
      <c r="CI467" s="2">
        <v>115.87966406105799</v>
      </c>
      <c r="CJ467" s="2">
        <v>115.87966406105799</v>
      </c>
      <c r="CK467" s="2">
        <v>0</v>
      </c>
      <c r="CL467" s="1">
        <v>0</v>
      </c>
      <c r="CN467" s="25" t="s">
        <v>415</v>
      </c>
      <c r="CO467" s="27">
        <v>0</v>
      </c>
      <c r="CP467" s="27">
        <v>1.361423</v>
      </c>
      <c r="CQ467" s="28">
        <f t="shared" si="135"/>
        <v>-1.361423</v>
      </c>
      <c r="CR467" s="27">
        <f t="shared" si="136"/>
        <v>-1.361423</v>
      </c>
      <c r="CU467" s="30">
        <v>516</v>
      </c>
      <c r="CV467" s="30"/>
      <c r="CW467" s="31"/>
      <c r="CX467" s="31"/>
      <c r="CY467" s="31"/>
      <c r="CZ467" s="30"/>
      <c r="DA467" s="30"/>
      <c r="DB467" s="30"/>
      <c r="DF467" s="30"/>
      <c r="DG467" s="39"/>
      <c r="DK467" s="30">
        <v>504</v>
      </c>
      <c r="DL467" s="30"/>
    </row>
    <row r="468" spans="1:116" ht="15.75" x14ac:dyDescent="0.25">
      <c r="A468" t="s">
        <v>746</v>
      </c>
      <c r="B468" t="s">
        <v>416</v>
      </c>
      <c r="C468" s="52">
        <v>89.027221049553006</v>
      </c>
      <c r="D468" s="52">
        <v>90.049120932530002</v>
      </c>
      <c r="E468" s="52">
        <v>1.0218998829769959</v>
      </c>
      <c r="F468" s="53">
        <v>1.1478510403106946E-2</v>
      </c>
      <c r="G468" s="45">
        <v>91.875883514565999</v>
      </c>
      <c r="H468" s="45">
        <v>91.875883514565999</v>
      </c>
      <c r="I468" s="45">
        <v>0</v>
      </c>
      <c r="J468" s="46">
        <v>0</v>
      </c>
      <c r="K468" s="47" t="s">
        <v>933</v>
      </c>
      <c r="L468" s="55">
        <f t="shared" si="131"/>
        <v>91.075895514566</v>
      </c>
      <c r="M468" s="55">
        <f t="shared" si="132"/>
        <v>91.075895514566</v>
      </c>
      <c r="N468" s="55">
        <f t="shared" si="133"/>
        <v>0</v>
      </c>
      <c r="O468" s="56">
        <f t="shared" si="134"/>
        <v>0</v>
      </c>
      <c r="P468" s="54"/>
      <c r="Q468" s="42"/>
      <c r="R468" s="42"/>
      <c r="S468" s="42"/>
      <c r="T468" s="42"/>
      <c r="AB468" t="s">
        <v>416</v>
      </c>
      <c r="AC468" s="2">
        <v>89.027221049553006</v>
      </c>
      <c r="AD468" s="2">
        <v>89.032712901058005</v>
      </c>
      <c r="AE468" s="2">
        <v>5.4918515049990901E-3</v>
      </c>
      <c r="AF468" s="1">
        <v>6.1687329338768165E-5</v>
      </c>
      <c r="AG468" s="2">
        <v>91.875883514565999</v>
      </c>
      <c r="AH468" s="2">
        <v>91.875883514565999</v>
      </c>
      <c r="AI468" s="2">
        <v>0</v>
      </c>
      <c r="AJ468" s="1">
        <v>0</v>
      </c>
      <c r="AM468" t="s">
        <v>416</v>
      </c>
      <c r="AN468" s="2">
        <v>89.027221049553006</v>
      </c>
      <c r="AO468" s="2">
        <v>89.049921092040009</v>
      </c>
      <c r="AP468" s="2">
        <v>2.2700042487002747E-2</v>
      </c>
      <c r="AQ468" s="1">
        <v>2.5497867078618332E-4</v>
      </c>
      <c r="AR468" s="2">
        <v>89.027449387642989</v>
      </c>
      <c r="AS468" s="2">
        <v>2.2833808998257155E-4</v>
      </c>
      <c r="AT468" s="1">
        <v>2.564812057375995E-6</v>
      </c>
      <c r="AU468" s="2">
        <v>89.028685238832992</v>
      </c>
      <c r="AV468" s="2">
        <v>1.4641892799858169E-3</v>
      </c>
      <c r="AW468" s="1">
        <v>1.6446534697189321E-5</v>
      </c>
      <c r="AX468" s="2">
        <v>89.036074680159004</v>
      </c>
      <c r="AY468" s="2">
        <v>8.8536306059978642E-3</v>
      </c>
      <c r="AZ468" s="1">
        <v>9.9448578778729805E-5</v>
      </c>
      <c r="BA468" s="2">
        <v>89.025969102624998</v>
      </c>
      <c r="BB468" s="2">
        <v>-1.2519469280078965E-3</v>
      </c>
      <c r="BC468" s="1">
        <v>-1.4062518331455685E-5</v>
      </c>
      <c r="BD468" s="2">
        <v>89.055087957661996</v>
      </c>
      <c r="BE468" s="2">
        <v>2.7866908108990174E-2</v>
      </c>
      <c r="BF468" s="1">
        <v>3.1301558984391203E-4</v>
      </c>
      <c r="BG468" s="1"/>
      <c r="BH468" t="s">
        <v>416</v>
      </c>
      <c r="BI468" s="2">
        <v>91.875883514565999</v>
      </c>
      <c r="BJ468" s="2">
        <v>91.875883514565999</v>
      </c>
      <c r="BK468" s="2">
        <v>0</v>
      </c>
      <c r="BL468" s="1">
        <v>0</v>
      </c>
      <c r="BM468" s="2">
        <v>91.875883514565999</v>
      </c>
      <c r="BN468" s="2">
        <v>0</v>
      </c>
      <c r="BO468" s="1">
        <v>0</v>
      </c>
      <c r="BP468" s="2">
        <v>91.875883514565999</v>
      </c>
      <c r="BQ468" s="2">
        <v>0</v>
      </c>
      <c r="BR468" s="1">
        <v>0</v>
      </c>
      <c r="BS468" s="2">
        <v>91.875883514565999</v>
      </c>
      <c r="BT468" s="2">
        <v>0</v>
      </c>
      <c r="BU468" s="1">
        <v>0</v>
      </c>
      <c r="BV468" s="2">
        <v>91.875883514565999</v>
      </c>
      <c r="BW468" s="2">
        <v>0</v>
      </c>
      <c r="BX468" s="1">
        <v>0</v>
      </c>
      <c r="BY468" s="2">
        <v>91.875883514565999</v>
      </c>
      <c r="BZ468" s="2">
        <v>0</v>
      </c>
      <c r="CA468" s="1">
        <v>0</v>
      </c>
      <c r="CC468" t="s">
        <v>416</v>
      </c>
      <c r="CE468" s="23">
        <v>89.027221049553006</v>
      </c>
      <c r="CF468" s="23">
        <v>90.041582969385999</v>
      </c>
      <c r="CG468" s="23">
        <v>1.014361919832993</v>
      </c>
      <c r="CH468" s="24">
        <v>1.1393840084802759E-2</v>
      </c>
      <c r="CI468" s="2">
        <v>91.875883514565999</v>
      </c>
      <c r="CJ468" s="2">
        <v>91.875883514565999</v>
      </c>
      <c r="CK468" s="2">
        <v>0</v>
      </c>
      <c r="CL468" s="1">
        <v>0</v>
      </c>
      <c r="CN468" s="25" t="s">
        <v>416</v>
      </c>
      <c r="CO468" s="27">
        <v>0</v>
      </c>
      <c r="CP468" s="27">
        <v>0.79998800000000003</v>
      </c>
      <c r="CQ468" s="28">
        <f t="shared" si="135"/>
        <v>-0.79998800000000003</v>
      </c>
      <c r="CR468" s="27">
        <f t="shared" si="136"/>
        <v>-0.79998800000000003</v>
      </c>
      <c r="CU468" s="30">
        <v>517</v>
      </c>
      <c r="CV468" s="30"/>
      <c r="CW468" s="31"/>
      <c r="CX468" s="31"/>
      <c r="CY468" s="31"/>
      <c r="CZ468" s="30"/>
      <c r="DA468" s="30"/>
      <c r="DB468" s="30"/>
      <c r="DF468" s="30"/>
      <c r="DG468" s="39"/>
      <c r="DK468" s="30">
        <v>505</v>
      </c>
      <c r="DL468" s="30"/>
    </row>
    <row r="469" spans="1:116" ht="15.75" x14ac:dyDescent="0.25">
      <c r="B469" t="s">
        <v>417</v>
      </c>
      <c r="C469" s="52">
        <v>49.983302851828</v>
      </c>
      <c r="D469" s="52">
        <v>49.977007619873</v>
      </c>
      <c r="E469" s="52">
        <v>-6.2952319550007019E-3</v>
      </c>
      <c r="F469" s="53">
        <v>-1.2594669811361758E-4</v>
      </c>
      <c r="G469" s="45">
        <v>65.402389531075002</v>
      </c>
      <c r="H469" s="45">
        <v>65.402389531075002</v>
      </c>
      <c r="I469" s="45">
        <v>0</v>
      </c>
      <c r="J469" s="46">
        <v>0</v>
      </c>
      <c r="K469" s="47" t="s">
        <v>933</v>
      </c>
      <c r="L469" s="55">
        <f t="shared" si="131"/>
        <v>64.544577531075007</v>
      </c>
      <c r="M469" s="55">
        <f t="shared" si="132"/>
        <v>64.544577531075007</v>
      </c>
      <c r="N469" s="55">
        <f t="shared" si="133"/>
        <v>0</v>
      </c>
      <c r="O469" s="56">
        <f t="shared" si="134"/>
        <v>0</v>
      </c>
      <c r="P469" s="54"/>
      <c r="Q469" s="42"/>
      <c r="R469" s="42"/>
      <c r="S469" s="42"/>
      <c r="T469" s="42"/>
      <c r="AB469" t="s">
        <v>417</v>
      </c>
      <c r="AC469" s="2">
        <v>49.983302851828</v>
      </c>
      <c r="AD469" s="2">
        <v>49.961603644628006</v>
      </c>
      <c r="AE469" s="2">
        <v>-2.1699207199993964E-2</v>
      </c>
      <c r="AF469" s="1">
        <v>-4.3412911836418142E-4</v>
      </c>
      <c r="AG469" s="2">
        <v>65.402389531075002</v>
      </c>
      <c r="AH469" s="2">
        <v>65.402389531075002</v>
      </c>
      <c r="AI469" s="2">
        <v>0</v>
      </c>
      <c r="AJ469" s="1">
        <v>0</v>
      </c>
      <c r="AM469" t="s">
        <v>417</v>
      </c>
      <c r="AN469" s="2">
        <v>49.983302851828</v>
      </c>
      <c r="AO469" s="2">
        <v>49.896681272816004</v>
      </c>
      <c r="AP469" s="2">
        <v>-8.662157901199663E-2</v>
      </c>
      <c r="AQ469" s="1">
        <v>-1.73301030683747E-3</v>
      </c>
      <c r="AR469" s="2">
        <v>49.982390217431998</v>
      </c>
      <c r="AS469" s="2">
        <v>-9.1263439600197671E-4</v>
      </c>
      <c r="AT469" s="1">
        <v>-1.8258785312915744E-5</v>
      </c>
      <c r="AU469" s="2">
        <v>49.968930425463995</v>
      </c>
      <c r="AV469" s="2">
        <v>-1.4372426364005264E-2</v>
      </c>
      <c r="AW469" s="1">
        <v>-2.8754455075950694E-4</v>
      </c>
      <c r="AX469" s="2">
        <v>49.948568968728999</v>
      </c>
      <c r="AY469" s="2">
        <v>-3.4733883099001162E-2</v>
      </c>
      <c r="AZ469" s="1">
        <v>-6.9490972219197523E-4</v>
      </c>
      <c r="BA469" s="2">
        <v>49.988323312558002</v>
      </c>
      <c r="BB469" s="2">
        <v>5.0204607300017301E-3</v>
      </c>
      <c r="BC469" s="1">
        <v>1.0044275675188041E-4</v>
      </c>
      <c r="BD469" s="2">
        <v>49.869603546420002</v>
      </c>
      <c r="BE469" s="2">
        <v>-0.113699305407998</v>
      </c>
      <c r="BF469" s="1">
        <v>-2.2747457434946152E-3</v>
      </c>
      <c r="BG469" s="1"/>
      <c r="BH469" t="s">
        <v>417</v>
      </c>
      <c r="BI469" s="2">
        <v>65.402389531075002</v>
      </c>
      <c r="BJ469" s="2">
        <v>65.402389531075002</v>
      </c>
      <c r="BK469" s="2">
        <v>0</v>
      </c>
      <c r="BL469" s="1">
        <v>0</v>
      </c>
      <c r="BM469" s="2">
        <v>65.402389531075002</v>
      </c>
      <c r="BN469" s="2">
        <v>0</v>
      </c>
      <c r="BO469" s="1">
        <v>0</v>
      </c>
      <c r="BP469" s="2">
        <v>65.402389531075002</v>
      </c>
      <c r="BQ469" s="2">
        <v>0</v>
      </c>
      <c r="BR469" s="1">
        <v>0</v>
      </c>
      <c r="BS469" s="2">
        <v>65.402389531075002</v>
      </c>
      <c r="BT469" s="2">
        <v>0</v>
      </c>
      <c r="BU469" s="1">
        <v>0</v>
      </c>
      <c r="BV469" s="2">
        <v>65.402389531075002</v>
      </c>
      <c r="BW469" s="2">
        <v>0</v>
      </c>
      <c r="BX469" s="1">
        <v>0</v>
      </c>
      <c r="BY469" s="2">
        <v>65.402389531075002</v>
      </c>
      <c r="BZ469" s="2">
        <v>0</v>
      </c>
      <c r="CA469" s="1">
        <v>0</v>
      </c>
      <c r="CC469" t="s">
        <v>417</v>
      </c>
      <c r="CE469" s="23">
        <v>49.983302851828</v>
      </c>
      <c r="CF469" s="23">
        <v>50.025535003357</v>
      </c>
      <c r="CG469" s="23">
        <v>4.2232151528999395E-2</v>
      </c>
      <c r="CH469" s="24">
        <v>8.4492518740095365E-4</v>
      </c>
      <c r="CI469" s="2">
        <v>65.402389531075002</v>
      </c>
      <c r="CJ469" s="2">
        <v>65.402389531075002</v>
      </c>
      <c r="CK469" s="2">
        <v>0</v>
      </c>
      <c r="CL469" s="1">
        <v>0</v>
      </c>
      <c r="CN469" s="25" t="s">
        <v>417</v>
      </c>
      <c r="CO469" s="27">
        <v>0</v>
      </c>
      <c r="CP469" s="27">
        <v>0.85781200000000002</v>
      </c>
      <c r="CQ469" s="28">
        <f t="shared" si="135"/>
        <v>-0.85781200000000002</v>
      </c>
      <c r="CR469" s="27">
        <f t="shared" si="136"/>
        <v>-0.85781200000000002</v>
      </c>
      <c r="CU469" s="30">
        <v>519</v>
      </c>
      <c r="CV469" s="30"/>
      <c r="CW469" s="34"/>
      <c r="CX469" s="34"/>
      <c r="CY469" s="34"/>
      <c r="CZ469" s="34"/>
      <c r="DA469" s="32"/>
      <c r="DB469" s="32"/>
      <c r="DF469" s="30"/>
      <c r="DG469" s="39"/>
      <c r="DK469" s="30">
        <v>506</v>
      </c>
      <c r="DL469" s="30"/>
    </row>
    <row r="470" spans="1:116" ht="15.75" x14ac:dyDescent="0.25">
      <c r="B470" t="s">
        <v>418</v>
      </c>
      <c r="C470" s="52">
        <v>110.14596501819</v>
      </c>
      <c r="D470" s="52">
        <v>111.11520762611701</v>
      </c>
      <c r="E470" s="52">
        <v>0.96924260792701489</v>
      </c>
      <c r="F470" s="53">
        <v>8.7996197388342801E-3</v>
      </c>
      <c r="G470" s="45">
        <v>109.57488995053301</v>
      </c>
      <c r="H470" s="45">
        <v>109.57501258066</v>
      </c>
      <c r="I470" s="45">
        <v>1.2263012699520459E-4</v>
      </c>
      <c r="J470" s="46">
        <v>1.1191444230568271E-6</v>
      </c>
      <c r="K470" s="47" t="s">
        <v>933</v>
      </c>
      <c r="L470" s="55">
        <f t="shared" si="131"/>
        <v>108.220879950533</v>
      </c>
      <c r="M470" s="55">
        <f t="shared" si="132"/>
        <v>108.22100258066</v>
      </c>
      <c r="N470" s="55">
        <f t="shared" si="133"/>
        <v>1.2263012699520459E-4</v>
      </c>
      <c r="O470" s="56">
        <f t="shared" si="134"/>
        <v>1.1331466446332533E-6</v>
      </c>
      <c r="P470" s="54"/>
      <c r="Q470" s="42"/>
      <c r="R470" s="42"/>
      <c r="S470" s="42"/>
      <c r="T470" s="42"/>
      <c r="AB470" t="s">
        <v>418</v>
      </c>
      <c r="AC470" s="2">
        <v>110.14596501819</v>
      </c>
      <c r="AD470" s="2">
        <v>110.101833788367</v>
      </c>
      <c r="AE470" s="2">
        <v>-4.4131229822994555E-2</v>
      </c>
      <c r="AF470" s="1">
        <v>-4.0066133893971084E-4</v>
      </c>
      <c r="AG470" s="2">
        <v>109.57488995053301</v>
      </c>
      <c r="AH470" s="2">
        <v>109.57488413295501</v>
      </c>
      <c r="AI470" s="2">
        <v>-5.8175779997782229E-6</v>
      </c>
      <c r="AJ470" s="1">
        <v>-5.3092255008465328E-8</v>
      </c>
      <c r="AM470" t="s">
        <v>418</v>
      </c>
      <c r="AN470" s="2">
        <v>110.14596501819</v>
      </c>
      <c r="AO470" s="2">
        <v>109.970544351961</v>
      </c>
      <c r="AP470" s="2">
        <v>-0.17542066622900165</v>
      </c>
      <c r="AQ470" s="1">
        <v>-1.5926199947499838E-3</v>
      </c>
      <c r="AR470" s="2">
        <v>110.14410638690201</v>
      </c>
      <c r="AS470" s="2">
        <v>-1.8586312879875777E-3</v>
      </c>
      <c r="AT470" s="1">
        <v>-1.6874256698197114E-5</v>
      </c>
      <c r="AU470" s="2">
        <v>110.11464295048501</v>
      </c>
      <c r="AV470" s="2">
        <v>-3.1322067704991241E-2</v>
      </c>
      <c r="AW470" s="1">
        <v>-2.8436872562529706E-4</v>
      </c>
      <c r="AX470" s="2">
        <v>110.07538471138599</v>
      </c>
      <c r="AY470" s="2">
        <v>-7.0580306804004067E-2</v>
      </c>
      <c r="AZ470" s="1">
        <v>-6.4078885497392596E-4</v>
      </c>
      <c r="BA470" s="2">
        <v>110.156193468615</v>
      </c>
      <c r="BB470" s="2">
        <v>1.0228450425003643E-2</v>
      </c>
      <c r="BC470" s="1">
        <v>9.2862688372783071E-5</v>
      </c>
      <c r="BD470" s="2">
        <v>109.913851408512</v>
      </c>
      <c r="BE470" s="2">
        <v>-0.23211360967799521</v>
      </c>
      <c r="BF470" s="1">
        <v>-2.1073273963296154E-3</v>
      </c>
      <c r="BG470" s="1"/>
      <c r="BH470" t="s">
        <v>418</v>
      </c>
      <c r="BI470" s="2">
        <v>109.57488995053301</v>
      </c>
      <c r="BJ470" s="2">
        <v>109.574866556917</v>
      </c>
      <c r="BK470" s="2">
        <v>-2.3393616004341311E-5</v>
      </c>
      <c r="BL470" s="1">
        <v>-2.1349431438993217E-7</v>
      </c>
      <c r="BM470" s="2">
        <v>109.574889706333</v>
      </c>
      <c r="BN470" s="2">
        <v>-2.4420000954705756E-7</v>
      </c>
      <c r="BO470" s="1">
        <v>-2.2286128661165012E-9</v>
      </c>
      <c r="BP470" s="2">
        <v>109.574885813436</v>
      </c>
      <c r="BQ470" s="2">
        <v>-4.1370970080834013E-6</v>
      </c>
      <c r="BR470" s="1">
        <v>-3.7755885586114404E-8</v>
      </c>
      <c r="BS470" s="2">
        <v>109.574880626886</v>
      </c>
      <c r="BT470" s="2">
        <v>-9.323647006453939E-6</v>
      </c>
      <c r="BU470" s="1">
        <v>-8.5089266442914508E-8</v>
      </c>
      <c r="BV470" s="2">
        <v>109.57489129314101</v>
      </c>
      <c r="BW470" s="2">
        <v>1.3426080016643027E-6</v>
      </c>
      <c r="BX470" s="1">
        <v>1.2252880219824231E-8</v>
      </c>
      <c r="BY470" s="2">
        <v>109.57485874428099</v>
      </c>
      <c r="BZ470" s="2">
        <v>-3.1206252018023406E-5</v>
      </c>
      <c r="CA470" s="1">
        <v>-2.8479382486362796E-7</v>
      </c>
      <c r="CC470" t="s">
        <v>418</v>
      </c>
      <c r="CE470" s="23">
        <v>110.14596501819</v>
      </c>
      <c r="CF470" s="23">
        <v>111.21846694615499</v>
      </c>
      <c r="CG470" s="23">
        <v>1.0725019279649928</v>
      </c>
      <c r="CH470" s="24">
        <v>9.7370968404323754E-3</v>
      </c>
      <c r="CI470" s="2">
        <v>109.57488995053301</v>
      </c>
      <c r="CJ470" s="2">
        <v>109.575024779508</v>
      </c>
      <c r="CK470" s="2">
        <v>1.3482897499272894E-4</v>
      </c>
      <c r="CL470" s="1">
        <v>1.2304732868415086E-6</v>
      </c>
      <c r="CN470" s="25" t="s">
        <v>418</v>
      </c>
      <c r="CO470" s="27">
        <v>0</v>
      </c>
      <c r="CP470" s="27">
        <v>1.3540099999999999</v>
      </c>
      <c r="CQ470" s="28">
        <f t="shared" si="135"/>
        <v>-1.3540099999999999</v>
      </c>
      <c r="CR470" s="27">
        <f t="shared" si="136"/>
        <v>-1.3540099999999999</v>
      </c>
      <c r="CU470" s="30">
        <v>520</v>
      </c>
      <c r="CV470" s="30"/>
      <c r="CW470" s="31"/>
      <c r="CX470" s="31"/>
      <c r="CY470" s="31"/>
      <c r="CZ470" s="30"/>
      <c r="DA470" s="30"/>
      <c r="DB470" s="30"/>
      <c r="DF470" s="30"/>
      <c r="DG470" s="39"/>
      <c r="DK470" s="30">
        <v>507</v>
      </c>
      <c r="DL470" s="30"/>
    </row>
    <row r="471" spans="1:116" ht="15.75" x14ac:dyDescent="0.25">
      <c r="A471" t="s">
        <v>747</v>
      </c>
      <c r="B471" t="s">
        <v>419</v>
      </c>
      <c r="C471" s="52">
        <v>183.27985212267001</v>
      </c>
      <c r="D471" s="52">
        <v>182.861823890728</v>
      </c>
      <c r="E471" s="52">
        <v>-0.418028231942003</v>
      </c>
      <c r="F471" s="53">
        <v>-2.280819343209721E-3</v>
      </c>
      <c r="G471" s="45">
        <v>180.79532205872999</v>
      </c>
      <c r="H471" s="45">
        <v>180.79520962400002</v>
      </c>
      <c r="I471" s="45">
        <v>-1.1243472997080062E-4</v>
      </c>
      <c r="J471" s="46">
        <v>-6.2188959697904704E-7</v>
      </c>
      <c r="K471" s="47" t="s">
        <v>933</v>
      </c>
      <c r="L471" s="55">
        <f t="shared" si="131"/>
        <v>178.40306805872999</v>
      </c>
      <c r="M471" s="55">
        <f t="shared" si="132"/>
        <v>178.40295562400001</v>
      </c>
      <c r="N471" s="55">
        <f t="shared" si="133"/>
        <v>-1.1243472997080062E-4</v>
      </c>
      <c r="O471" s="56">
        <f t="shared" si="134"/>
        <v>-6.3022867932847035E-7</v>
      </c>
      <c r="P471" s="54"/>
      <c r="Q471" s="42"/>
      <c r="R471" s="42"/>
      <c r="S471" s="42"/>
      <c r="T471" s="42"/>
      <c r="AB471" t="s">
        <v>419</v>
      </c>
      <c r="AC471" s="2">
        <v>183.27985212267001</v>
      </c>
      <c r="AD471" s="2">
        <v>183.22276475339902</v>
      </c>
      <c r="AE471" s="2">
        <v>-5.708736927098812E-2</v>
      </c>
      <c r="AF471" s="1">
        <v>-3.1147651315639047E-4</v>
      </c>
      <c r="AG471" s="2">
        <v>180.79532205872999</v>
      </c>
      <c r="AH471" s="2">
        <v>180.79531598074098</v>
      </c>
      <c r="AI471" s="2">
        <v>-6.0779890134199377E-6</v>
      </c>
      <c r="AJ471" s="1">
        <v>-3.3618065690026809E-8</v>
      </c>
      <c r="AM471" t="s">
        <v>419</v>
      </c>
      <c r="AN471" s="2">
        <v>183.27985212267001</v>
      </c>
      <c r="AO471" s="2">
        <v>183.05165799336299</v>
      </c>
      <c r="AP471" s="2">
        <v>-0.22819412930701333</v>
      </c>
      <c r="AQ471" s="1">
        <v>-1.2450584538571212E-3</v>
      </c>
      <c r="AR471" s="2">
        <v>183.27745215696601</v>
      </c>
      <c r="AS471" s="2">
        <v>-2.399965704000806E-3</v>
      </c>
      <c r="AT471" s="1">
        <v>-1.3094541905208973E-5</v>
      </c>
      <c r="AU471" s="2">
        <v>183.24289557827402</v>
      </c>
      <c r="AV471" s="2">
        <v>-3.6956544395991386E-2</v>
      </c>
      <c r="AW471" s="1">
        <v>-2.0163997279557062E-4</v>
      </c>
      <c r="AX471" s="2">
        <v>183.18844774834801</v>
      </c>
      <c r="AY471" s="2">
        <v>-9.1404374321996329E-2</v>
      </c>
      <c r="AZ471" s="1">
        <v>-4.9871479741711588E-4</v>
      </c>
      <c r="BA471" s="2">
        <v>183.293052853886</v>
      </c>
      <c r="BB471" s="2">
        <v>1.3200731215988526E-2</v>
      </c>
      <c r="BC471" s="1">
        <v>7.2024999273532912E-5</v>
      </c>
      <c r="BD471" s="2">
        <v>182.98108407073201</v>
      </c>
      <c r="BE471" s="2">
        <v>-0.29876805193799783</v>
      </c>
      <c r="BF471" s="1">
        <v>-1.6301194510896433E-3</v>
      </c>
      <c r="BG471" s="1"/>
      <c r="BH471" t="s">
        <v>419</v>
      </c>
      <c r="BI471" s="2">
        <v>180.79532205872999</v>
      </c>
      <c r="BJ471" s="2">
        <v>180.795297412157</v>
      </c>
      <c r="BK471" s="2">
        <v>-2.4646572995834504E-5</v>
      </c>
      <c r="BL471" s="1">
        <v>-1.3632306807046838E-7</v>
      </c>
      <c r="BM471" s="2">
        <v>180.79532180415401</v>
      </c>
      <c r="BN471" s="2">
        <v>-2.5457597985223401E-7</v>
      </c>
      <c r="BO471" s="1">
        <v>-1.4080894182070537E-9</v>
      </c>
      <c r="BP471" s="2">
        <v>180.79531828031702</v>
      </c>
      <c r="BQ471" s="2">
        <v>-3.778412974497769E-6</v>
      </c>
      <c r="BR471" s="1">
        <v>-2.0898842577743134E-8</v>
      </c>
      <c r="BS471" s="2">
        <v>180.79531230456899</v>
      </c>
      <c r="BT471" s="2">
        <v>-9.7541609989093558E-6</v>
      </c>
      <c r="BU471" s="1">
        <v>-5.3951401440247389E-8</v>
      </c>
      <c r="BV471" s="2">
        <v>180.79532345751301</v>
      </c>
      <c r="BW471" s="2">
        <v>1.3987830129735812E-6</v>
      </c>
      <c r="BX471" s="1">
        <v>7.7368318883781581E-9</v>
      </c>
      <c r="BY471" s="2">
        <v>180.795289532178</v>
      </c>
      <c r="BZ471" s="2">
        <v>-3.2526551990486041E-5</v>
      </c>
      <c r="CA471" s="1">
        <v>-1.7990815038853736E-7</v>
      </c>
      <c r="CC471" t="s">
        <v>419</v>
      </c>
      <c r="CE471" s="23">
        <v>183.27985212267001</v>
      </c>
      <c r="CF471" s="23">
        <v>182.98762583039701</v>
      </c>
      <c r="CG471" s="23">
        <v>-0.2922262922729999</v>
      </c>
      <c r="CH471" s="24">
        <v>-1.5944267135124682E-3</v>
      </c>
      <c r="CI471" s="2">
        <v>180.79532205872999</v>
      </c>
      <c r="CJ471" s="2">
        <v>180.79522355064802</v>
      </c>
      <c r="CK471" s="2">
        <v>-9.8508081975978712E-5</v>
      </c>
      <c r="CL471" s="1">
        <v>-5.4485968361492838E-7</v>
      </c>
      <c r="CN471" s="25" t="s">
        <v>419</v>
      </c>
      <c r="CO471" s="27">
        <v>9.9999999999999995E-7</v>
      </c>
      <c r="CP471" s="27">
        <v>2.3922530000000002</v>
      </c>
      <c r="CQ471" s="28">
        <f t="shared" si="135"/>
        <v>-2.3922540000000003</v>
      </c>
      <c r="CR471" s="27">
        <f t="shared" si="136"/>
        <v>-2.3922540000000003</v>
      </c>
      <c r="CU471" s="30">
        <v>521</v>
      </c>
      <c r="CV471" s="30"/>
      <c r="CW471" s="34"/>
      <c r="CX471" s="34"/>
      <c r="CY471" s="34"/>
      <c r="CZ471" s="34"/>
      <c r="DA471" s="32"/>
      <c r="DB471" s="32"/>
      <c r="DF471" s="30"/>
      <c r="DG471" s="39"/>
      <c r="DK471" s="30">
        <v>508</v>
      </c>
      <c r="DL471" s="30"/>
    </row>
    <row r="472" spans="1:116" ht="15.75" x14ac:dyDescent="0.25">
      <c r="A472" t="s">
        <v>748</v>
      </c>
      <c r="B472" t="s">
        <v>420</v>
      </c>
      <c r="C472" s="52">
        <v>64.832590997246001</v>
      </c>
      <c r="D472" s="52">
        <v>63.111887031511998</v>
      </c>
      <c r="E472" s="52">
        <v>-1.7207039657340033</v>
      </c>
      <c r="F472" s="53">
        <v>-2.6540724954322688E-2</v>
      </c>
      <c r="G472" s="45">
        <v>63.740763992817001</v>
      </c>
      <c r="H472" s="45">
        <v>63.740485354805998</v>
      </c>
      <c r="I472" s="45">
        <v>-2.786380110038067E-4</v>
      </c>
      <c r="J472" s="46">
        <v>-4.3714256552558207E-6</v>
      </c>
      <c r="K472" s="47" t="s">
        <v>933</v>
      </c>
      <c r="L472" s="55">
        <f t="shared" si="131"/>
        <v>62.410244992816999</v>
      </c>
      <c r="M472" s="55">
        <f t="shared" si="132"/>
        <v>62.409966354805995</v>
      </c>
      <c r="N472" s="55">
        <f t="shared" si="133"/>
        <v>-2.786380110038067E-4</v>
      </c>
      <c r="O472" s="56">
        <f t="shared" si="134"/>
        <v>-4.4646197276725328E-6</v>
      </c>
      <c r="P472" s="54"/>
      <c r="Q472" s="42"/>
      <c r="R472" s="42"/>
      <c r="S472" s="42"/>
      <c r="T472" s="42"/>
      <c r="AB472" t="s">
        <v>420</v>
      </c>
      <c r="AC472" s="2">
        <v>64.832590997246001</v>
      </c>
      <c r="AD472" s="2">
        <v>64.809286167175003</v>
      </c>
      <c r="AE472" s="2">
        <v>-2.330483007099815E-2</v>
      </c>
      <c r="AF472" s="1">
        <v>-3.5946164903371067E-4</v>
      </c>
      <c r="AG472" s="2">
        <v>63.740763992817001</v>
      </c>
      <c r="AH472" s="2">
        <v>63.740761773311</v>
      </c>
      <c r="AI472" s="2">
        <v>-2.2195060012109025E-6</v>
      </c>
      <c r="AJ472" s="1">
        <v>-3.4820825201609139E-8</v>
      </c>
      <c r="AM472" t="s">
        <v>420</v>
      </c>
      <c r="AN472" s="2">
        <v>64.832590997246001</v>
      </c>
      <c r="AO472" s="2">
        <v>64.738254719468003</v>
      </c>
      <c r="AP472" s="2">
        <v>-9.4336277777998134E-2</v>
      </c>
      <c r="AQ472" s="1">
        <v>-1.4550749295521046E-3</v>
      </c>
      <c r="AR472" s="2">
        <v>64.831615268381995</v>
      </c>
      <c r="AS472" s="2">
        <v>-9.7572886400598691E-4</v>
      </c>
      <c r="AT472" s="1">
        <v>-1.5049974850572216E-5</v>
      </c>
      <c r="AU472" s="2">
        <v>64.820805927947006</v>
      </c>
      <c r="AV472" s="2">
        <v>-1.1785069298994699E-2</v>
      </c>
      <c r="AW472" s="1">
        <v>-1.8177692912959954E-4</v>
      </c>
      <c r="AX472" s="2">
        <v>64.795181449823005</v>
      </c>
      <c r="AY472" s="2">
        <v>-3.740954742299607E-2</v>
      </c>
      <c r="AZ472" s="1">
        <v>-5.7701762103854793E-4</v>
      </c>
      <c r="BA472" s="2">
        <v>64.837951564112998</v>
      </c>
      <c r="BB472" s="2">
        <v>5.3605668669973738E-3</v>
      </c>
      <c r="BC472" s="1">
        <v>8.2683212016392853E-5</v>
      </c>
      <c r="BD472" s="2">
        <v>64.712006045029995</v>
      </c>
      <c r="BE472" s="2">
        <v>-0.12058495221600651</v>
      </c>
      <c r="BF472" s="1">
        <v>-1.8599434383415093E-3</v>
      </c>
      <c r="BG472" s="1"/>
      <c r="BH472" t="s">
        <v>420</v>
      </c>
      <c r="BI472" s="2">
        <v>63.740763992817001</v>
      </c>
      <c r="BJ472" s="2">
        <v>63.740754794391002</v>
      </c>
      <c r="BK472" s="2">
        <v>-9.1984259995570028E-6</v>
      </c>
      <c r="BL472" s="1">
        <v>-1.4430994270155877E-7</v>
      </c>
      <c r="BM472" s="2">
        <v>63.740763900486002</v>
      </c>
      <c r="BN472" s="2">
        <v>-9.2330999734713259E-8</v>
      </c>
      <c r="BO472" s="1">
        <v>-1.4485392698637581E-9</v>
      </c>
      <c r="BP472" s="2">
        <v>63.740763155010995</v>
      </c>
      <c r="BQ472" s="2">
        <v>-8.378060059044401E-7</v>
      </c>
      <c r="BR472" s="1">
        <v>-1.3143959272261832E-8</v>
      </c>
      <c r="BS472" s="2">
        <v>63.740760415742002</v>
      </c>
      <c r="BT472" s="2">
        <v>-3.5770749988728312E-6</v>
      </c>
      <c r="BU472" s="1">
        <v>-5.6119110829545982E-8</v>
      </c>
      <c r="BV472" s="2">
        <v>63.740764499133995</v>
      </c>
      <c r="BW472" s="2">
        <v>5.0631699366476823E-7</v>
      </c>
      <c r="BX472" s="1">
        <v>7.9433781766692585E-9</v>
      </c>
      <c r="BY472" s="2">
        <v>63.740752311084002</v>
      </c>
      <c r="BZ472" s="2">
        <v>-1.1681732999591077E-5</v>
      </c>
      <c r="CA472" s="1">
        <v>-1.8326942238890485E-7</v>
      </c>
      <c r="CC472" t="s">
        <v>420</v>
      </c>
      <c r="CE472" s="23">
        <v>64.832590997246001</v>
      </c>
      <c r="CF472" s="23">
        <v>63.156036810102997</v>
      </c>
      <c r="CG472" s="23">
        <v>-1.6765541871430045</v>
      </c>
      <c r="CH472" s="24">
        <v>-2.5859743708441674E-2</v>
      </c>
      <c r="CI472" s="2">
        <v>63.740763992817001</v>
      </c>
      <c r="CJ472" s="2">
        <v>63.740491107545999</v>
      </c>
      <c r="CK472" s="2">
        <v>-2.7288527100211013E-4</v>
      </c>
      <c r="CL472" s="1">
        <v>-4.2811735208078427E-6</v>
      </c>
      <c r="CN472" s="25" t="s">
        <v>420</v>
      </c>
      <c r="CO472" s="27">
        <v>1.9999999999999999E-6</v>
      </c>
      <c r="CP472" s="27">
        <v>1.3305169999999999</v>
      </c>
      <c r="CQ472" s="28">
        <f t="shared" si="135"/>
        <v>-1.330519</v>
      </c>
      <c r="CR472" s="27">
        <f t="shared" si="136"/>
        <v>-1.330519</v>
      </c>
      <c r="CU472" s="30">
        <v>522</v>
      </c>
      <c r="CV472" s="30"/>
      <c r="CW472" s="31"/>
      <c r="CX472" s="31"/>
      <c r="CY472" s="31"/>
      <c r="CZ472" s="30"/>
      <c r="DA472" s="30"/>
      <c r="DB472" s="30"/>
      <c r="DF472" s="30"/>
      <c r="DG472" s="39"/>
      <c r="DK472" s="30">
        <v>509</v>
      </c>
      <c r="DL472" s="30"/>
    </row>
    <row r="473" spans="1:116" ht="15.75" x14ac:dyDescent="0.25">
      <c r="A473" t="s">
        <v>749</v>
      </c>
      <c r="B473" t="s">
        <v>421</v>
      </c>
      <c r="C473" s="52">
        <v>79.079349763431992</v>
      </c>
      <c r="D473" s="52">
        <v>80.015761289789012</v>
      </c>
      <c r="E473" s="52">
        <v>0.93641152635701985</v>
      </c>
      <c r="F473" s="53">
        <v>1.1841416617085499E-2</v>
      </c>
      <c r="G473" s="45">
        <v>86.710630874483002</v>
      </c>
      <c r="H473" s="45">
        <v>86.710630874483002</v>
      </c>
      <c r="I473" s="45">
        <v>0</v>
      </c>
      <c r="J473" s="46">
        <v>0</v>
      </c>
      <c r="K473" s="47" t="s">
        <v>933</v>
      </c>
      <c r="L473" s="55">
        <f t="shared" si="131"/>
        <v>85.982646874482995</v>
      </c>
      <c r="M473" s="55">
        <f t="shared" si="132"/>
        <v>85.982646874482995</v>
      </c>
      <c r="N473" s="55">
        <f t="shared" si="133"/>
        <v>0</v>
      </c>
      <c r="O473" s="56">
        <f t="shared" si="134"/>
        <v>0</v>
      </c>
      <c r="P473" s="54"/>
      <c r="Q473" s="42"/>
      <c r="R473" s="42"/>
      <c r="S473" s="42"/>
      <c r="T473" s="42"/>
      <c r="AB473" t="s">
        <v>421</v>
      </c>
      <c r="AC473" s="2">
        <v>79.079349763431992</v>
      </c>
      <c r="AD473" s="2">
        <v>79.064862849854009</v>
      </c>
      <c r="AE473" s="2">
        <v>-1.4486913577982818E-2</v>
      </c>
      <c r="AF473" s="1">
        <v>-1.8319464716542069E-4</v>
      </c>
      <c r="AG473" s="2">
        <v>86.710630874483002</v>
      </c>
      <c r="AH473" s="2">
        <v>86.710630874483002</v>
      </c>
      <c r="AI473" s="2">
        <v>0</v>
      </c>
      <c r="AJ473" s="1">
        <v>0</v>
      </c>
      <c r="AM473" t="s">
        <v>421</v>
      </c>
      <c r="AN473" s="2">
        <v>79.079349763431992</v>
      </c>
      <c r="AO473" s="2">
        <v>79.022235402760998</v>
      </c>
      <c r="AP473" s="2">
        <v>-5.7114360670993847E-2</v>
      </c>
      <c r="AQ473" s="1">
        <v>-7.2224115198029574E-4</v>
      </c>
      <c r="AR473" s="2">
        <v>79.078738032478</v>
      </c>
      <c r="AS473" s="2">
        <v>-6.1173095399169597E-4</v>
      </c>
      <c r="AT473" s="1">
        <v>-7.7356598887282921E-6</v>
      </c>
      <c r="AU473" s="2">
        <v>79.067750804161989</v>
      </c>
      <c r="AV473" s="2">
        <v>-1.1598959270003206E-2</v>
      </c>
      <c r="AW473" s="1">
        <v>-1.4667494490915525E-4</v>
      </c>
      <c r="AX473" s="2">
        <v>79.056218511144991</v>
      </c>
      <c r="AY473" s="2">
        <v>-2.3131252287001303E-2</v>
      </c>
      <c r="AZ473" s="1">
        <v>-2.9250685996026863E-4</v>
      </c>
      <c r="BA473" s="2">
        <v>79.082718765919992</v>
      </c>
      <c r="BB473" s="2">
        <v>3.3690024880002056E-3</v>
      </c>
      <c r="BC473" s="1">
        <v>4.260280968519174E-5</v>
      </c>
      <c r="BD473" s="2">
        <v>79.002603113155999</v>
      </c>
      <c r="BE473" s="2">
        <v>-7.6746650275993034E-2</v>
      </c>
      <c r="BF473" s="1">
        <v>-9.7050178719960023E-4</v>
      </c>
      <c r="BG473" s="1"/>
      <c r="BH473" t="s">
        <v>421</v>
      </c>
      <c r="BI473" s="2">
        <v>86.710630874483002</v>
      </c>
      <c r="BJ473" s="2">
        <v>86.710630874483002</v>
      </c>
      <c r="BK473" s="2">
        <v>0</v>
      </c>
      <c r="BL473" s="1">
        <v>0</v>
      </c>
      <c r="BM473" s="2">
        <v>86.710630874483002</v>
      </c>
      <c r="BN473" s="2">
        <v>0</v>
      </c>
      <c r="BO473" s="1">
        <v>0</v>
      </c>
      <c r="BP473" s="2">
        <v>86.710630874483002</v>
      </c>
      <c r="BQ473" s="2">
        <v>0</v>
      </c>
      <c r="BR473" s="1">
        <v>0</v>
      </c>
      <c r="BS473" s="2">
        <v>86.710630874483002</v>
      </c>
      <c r="BT473" s="2">
        <v>0</v>
      </c>
      <c r="BU473" s="1">
        <v>0</v>
      </c>
      <c r="BV473" s="2">
        <v>86.710630874483002</v>
      </c>
      <c r="BW473" s="2">
        <v>0</v>
      </c>
      <c r="BX473" s="1">
        <v>0</v>
      </c>
      <c r="BY473" s="2">
        <v>86.710630874483002</v>
      </c>
      <c r="BZ473" s="2">
        <v>0</v>
      </c>
      <c r="CA473" s="1">
        <v>0</v>
      </c>
      <c r="CC473" t="s">
        <v>421</v>
      </c>
      <c r="CE473" s="23">
        <v>79.079349763431992</v>
      </c>
      <c r="CF473" s="23">
        <v>80.052532524745999</v>
      </c>
      <c r="CG473" s="23">
        <v>0.97318276131400694</v>
      </c>
      <c r="CH473" s="24">
        <v>1.230640823711006E-2</v>
      </c>
      <c r="CI473" s="2">
        <v>86.710630874483002</v>
      </c>
      <c r="CJ473" s="2">
        <v>86.710630874483002</v>
      </c>
      <c r="CK473" s="2">
        <v>0</v>
      </c>
      <c r="CL473" s="1">
        <v>0</v>
      </c>
      <c r="CN473" s="25" t="s">
        <v>421</v>
      </c>
      <c r="CO473" s="27">
        <v>0</v>
      </c>
      <c r="CP473" s="27">
        <v>0.72798399999999996</v>
      </c>
      <c r="CQ473" s="28">
        <f t="shared" si="135"/>
        <v>-0.72798399999999996</v>
      </c>
      <c r="CR473" s="27">
        <f t="shared" si="136"/>
        <v>-0.72798399999999996</v>
      </c>
      <c r="CU473" s="30">
        <v>523</v>
      </c>
      <c r="CV473" s="30"/>
      <c r="CW473" s="30"/>
      <c r="CX473" s="30"/>
      <c r="CY473" s="30"/>
      <c r="CZ473" s="30"/>
      <c r="DA473" s="30"/>
      <c r="DB473" s="30"/>
      <c r="DF473" s="30"/>
      <c r="DG473" s="39"/>
      <c r="DK473" s="30">
        <v>510</v>
      </c>
      <c r="DL473" s="30"/>
    </row>
    <row r="474" spans="1:116" ht="15.75" x14ac:dyDescent="0.25">
      <c r="A474" t="s">
        <v>750</v>
      </c>
      <c r="B474" t="s">
        <v>442</v>
      </c>
      <c r="C474" s="52">
        <v>176.77193190947199</v>
      </c>
      <c r="D474" s="52">
        <v>175.57808703464801</v>
      </c>
      <c r="E474" s="52">
        <v>-1.1938448748239807</v>
      </c>
      <c r="F474" s="53">
        <v>-6.7535884341376638E-3</v>
      </c>
      <c r="G474" s="45">
        <v>173.14804792427501</v>
      </c>
      <c r="H474" s="45">
        <v>173.147812072363</v>
      </c>
      <c r="I474" s="45">
        <v>-2.3585191200936606E-4</v>
      </c>
      <c r="J474" s="46">
        <v>-1.3621401733186972E-6</v>
      </c>
      <c r="K474" s="47" t="s">
        <v>933</v>
      </c>
      <c r="L474" s="55">
        <f t="shared" si="131"/>
        <v>171.01506492427501</v>
      </c>
      <c r="M474" s="55">
        <f t="shared" si="132"/>
        <v>171.014829072363</v>
      </c>
      <c r="N474" s="55">
        <f t="shared" si="133"/>
        <v>-2.3585191200936606E-4</v>
      </c>
      <c r="O474" s="56">
        <f t="shared" si="134"/>
        <v>-1.3791294475361022E-6</v>
      </c>
      <c r="P474" s="54"/>
      <c r="Q474" s="42"/>
      <c r="R474" s="42"/>
      <c r="S474" s="42"/>
      <c r="T474" s="42"/>
      <c r="AB474" t="s">
        <v>442</v>
      </c>
      <c r="AC474" s="2">
        <v>176.77193190947199</v>
      </c>
      <c r="AD474" s="2">
        <v>176.704605485071</v>
      </c>
      <c r="AE474" s="2">
        <v>-6.7326424400988572E-2</v>
      </c>
      <c r="AF474" s="1">
        <v>-3.8086603271082433E-4</v>
      </c>
      <c r="AG474" s="2">
        <v>173.14804792427501</v>
      </c>
      <c r="AH474" s="2">
        <v>173.14804075942399</v>
      </c>
      <c r="AI474" s="2">
        <v>-7.1648510129307397E-6</v>
      </c>
      <c r="AJ474" s="1">
        <v>-4.1379912155083801E-8</v>
      </c>
      <c r="AM474" t="s">
        <v>442</v>
      </c>
      <c r="AN474" s="2">
        <v>176.77193190947199</v>
      </c>
      <c r="AO474" s="2">
        <v>176.502275720554</v>
      </c>
      <c r="AP474" s="2">
        <v>-0.26965618891799181</v>
      </c>
      <c r="AQ474" s="1">
        <v>-1.5254468625487867E-3</v>
      </c>
      <c r="AR474" s="2">
        <v>176.76910330533801</v>
      </c>
      <c r="AS474" s="2">
        <v>-2.8286041339811163E-3</v>
      </c>
      <c r="AT474" s="1">
        <v>-1.6001432486633083E-5</v>
      </c>
      <c r="AU474" s="2">
        <v>176.729839769916</v>
      </c>
      <c r="AV474" s="2">
        <v>-4.2092139555990116E-2</v>
      </c>
      <c r="AW474" s="1">
        <v>-2.3811551472745253E-4</v>
      </c>
      <c r="AX474" s="2">
        <v>176.66409030411501</v>
      </c>
      <c r="AY474" s="2">
        <v>-0.10784160535698106</v>
      </c>
      <c r="AZ474" s="1">
        <v>-6.1006068210087019E-4</v>
      </c>
      <c r="BA474" s="2">
        <v>176.787487460649</v>
      </c>
      <c r="BB474" s="2">
        <v>1.5555551177016014E-2</v>
      </c>
      <c r="BC474" s="1">
        <v>8.7997856950402544E-5</v>
      </c>
      <c r="BD474" s="2">
        <v>176.42020209829499</v>
      </c>
      <c r="BE474" s="2">
        <v>-0.35172981117699464</v>
      </c>
      <c r="BF474" s="1">
        <v>-1.9897378920830126E-3</v>
      </c>
      <c r="BG474" s="1"/>
      <c r="BH474" t="s">
        <v>442</v>
      </c>
      <c r="BI474" s="2">
        <v>173.14804792427501</v>
      </c>
      <c r="BJ474" s="2">
        <v>173.14801878485</v>
      </c>
      <c r="BK474" s="2">
        <v>-2.9139425009816478E-5</v>
      </c>
      <c r="BL474" s="1">
        <v>-1.6829196377980758E-7</v>
      </c>
      <c r="BM474" s="2">
        <v>173.14804762446099</v>
      </c>
      <c r="BN474" s="2">
        <v>-2.9981401894474402E-7</v>
      </c>
      <c r="BO474" s="1">
        <v>-1.7315472079469554E-9</v>
      </c>
      <c r="BP474" s="2">
        <v>173.14804370647602</v>
      </c>
      <c r="BQ474" s="2">
        <v>-4.2177989882929978E-6</v>
      </c>
      <c r="BR474" s="1">
        <v>-2.4359494888083408E-8</v>
      </c>
      <c r="BS474" s="2">
        <v>173.14803641903401</v>
      </c>
      <c r="BT474" s="2">
        <v>-1.1505240991027677E-5</v>
      </c>
      <c r="BU474" s="1">
        <v>-6.6447419586615299E-8</v>
      </c>
      <c r="BV474" s="2">
        <v>173.14804957116499</v>
      </c>
      <c r="BW474" s="2">
        <v>1.6468899843857798E-6</v>
      </c>
      <c r="BX474" s="1">
        <v>9.5114556827463322E-9</v>
      </c>
      <c r="BY474" s="2">
        <v>173.14800968148899</v>
      </c>
      <c r="BZ474" s="2">
        <v>-3.8242786018827246E-5</v>
      </c>
      <c r="CA474" s="1">
        <v>-2.2086755511995399E-7</v>
      </c>
      <c r="CC474" t="s">
        <v>442</v>
      </c>
      <c r="CE474" s="23">
        <v>176.77193190947199</v>
      </c>
      <c r="CF474" s="23">
        <v>175.723194092358</v>
      </c>
      <c r="CG474" s="23">
        <v>-1.0487378171139881</v>
      </c>
      <c r="CH474" s="24">
        <v>-5.9327168390684625E-3</v>
      </c>
      <c r="CI474" s="2">
        <v>173.14804792427501</v>
      </c>
      <c r="CJ474" s="2">
        <v>173.14782871755901</v>
      </c>
      <c r="CK474" s="2">
        <v>-2.1920671599673369E-4</v>
      </c>
      <c r="CL474" s="1">
        <v>-1.266007434820184E-6</v>
      </c>
      <c r="CN474" s="25" t="s">
        <v>442</v>
      </c>
      <c r="CO474" s="27">
        <v>1.9999999999999999E-6</v>
      </c>
      <c r="CP474" s="27">
        <v>2.132981</v>
      </c>
      <c r="CQ474" s="28">
        <f t="shared" si="135"/>
        <v>-2.1329829999999999</v>
      </c>
      <c r="CR474" s="27">
        <f t="shared" si="136"/>
        <v>-2.1329829999999999</v>
      </c>
      <c r="CU474" s="30">
        <v>525</v>
      </c>
      <c r="CV474" s="30"/>
      <c r="CW474" s="31"/>
      <c r="CX474" s="31"/>
      <c r="CY474" s="31"/>
      <c r="CZ474" s="30"/>
      <c r="DA474" s="30"/>
      <c r="DB474" s="30"/>
      <c r="DF474" s="30"/>
      <c r="DG474" s="39"/>
      <c r="DK474" s="30">
        <v>511</v>
      </c>
      <c r="DL474" s="30"/>
    </row>
    <row r="475" spans="1:116" ht="15.75" x14ac:dyDescent="0.25">
      <c r="A475" t="s">
        <v>751</v>
      </c>
      <c r="B475" t="s">
        <v>422</v>
      </c>
      <c r="C475" s="52">
        <v>57.595768006554003</v>
      </c>
      <c r="D475" s="52">
        <v>56.994095212977996</v>
      </c>
      <c r="E475" s="52">
        <v>-0.60167279357600734</v>
      </c>
      <c r="F475" s="53">
        <v>-1.0446475746404511E-2</v>
      </c>
      <c r="G475" s="45">
        <v>58.409068857000001</v>
      </c>
      <c r="H475" s="45">
        <v>58.409021002031999</v>
      </c>
      <c r="I475" s="45">
        <v>-4.7854968002525311E-5</v>
      </c>
      <c r="J475" s="46">
        <v>-8.1930715450517166E-7</v>
      </c>
      <c r="K475" s="47" t="s">
        <v>933</v>
      </c>
      <c r="L475" s="55">
        <f t="shared" si="131"/>
        <v>57.292314857000001</v>
      </c>
      <c r="M475" s="55">
        <f t="shared" si="132"/>
        <v>57.292267002031998</v>
      </c>
      <c r="N475" s="55">
        <f t="shared" si="133"/>
        <v>-4.7854968002525311E-5</v>
      </c>
      <c r="O475" s="56">
        <f t="shared" si="134"/>
        <v>-8.3527726400949161E-7</v>
      </c>
      <c r="P475" s="54"/>
      <c r="Q475" s="42"/>
      <c r="R475" s="42"/>
      <c r="S475" s="42"/>
      <c r="T475" s="42"/>
      <c r="AB475" t="s">
        <v>422</v>
      </c>
      <c r="AC475" s="2">
        <v>57.595768006554003</v>
      </c>
      <c r="AD475" s="2">
        <v>57.572416092836001</v>
      </c>
      <c r="AE475" s="2">
        <v>-2.3351913718002493E-2</v>
      </c>
      <c r="AF475" s="1">
        <v>-4.0544495761121209E-4</v>
      </c>
      <c r="AG475" s="2">
        <v>58.409068857000001</v>
      </c>
      <c r="AH475" s="2">
        <v>58.409065344848003</v>
      </c>
      <c r="AI475" s="2">
        <v>-3.5121519985636951E-6</v>
      </c>
      <c r="AJ475" s="1">
        <v>-6.0130251471091264E-8</v>
      </c>
      <c r="AM475" t="s">
        <v>422</v>
      </c>
      <c r="AN475" s="2">
        <v>57.595768006554003</v>
      </c>
      <c r="AO475" s="2">
        <v>57.502095931805002</v>
      </c>
      <c r="AP475" s="2">
        <v>-9.3672074749001411E-2</v>
      </c>
      <c r="AQ475" s="1">
        <v>-1.6263707906168066E-3</v>
      </c>
      <c r="AR475" s="2">
        <v>57.594787401462007</v>
      </c>
      <c r="AS475" s="2">
        <v>-9.8060509199626722E-4</v>
      </c>
      <c r="AT475" s="1">
        <v>-1.702564486829451E-5</v>
      </c>
      <c r="AU475" s="2">
        <v>57.581568094759</v>
      </c>
      <c r="AV475" s="2">
        <v>-1.4199911795003572E-2</v>
      </c>
      <c r="AW475" s="1">
        <v>-2.4654436057502905E-4</v>
      </c>
      <c r="AX475" s="2">
        <v>57.558352004497998</v>
      </c>
      <c r="AY475" s="2">
        <v>-3.7416002056005482E-2</v>
      </c>
      <c r="AZ475" s="1">
        <v>-6.4963109879440789E-4</v>
      </c>
      <c r="BA475" s="2">
        <v>57.601159955550997</v>
      </c>
      <c r="BB475" s="2">
        <v>5.3919489969942447E-3</v>
      </c>
      <c r="BC475" s="1">
        <v>9.3617103888269672E-5</v>
      </c>
      <c r="BD475" s="2">
        <v>57.47393904314</v>
      </c>
      <c r="BE475" s="2">
        <v>-0.12182896341400351</v>
      </c>
      <c r="BF475" s="1">
        <v>-2.115241581640863E-3</v>
      </c>
      <c r="BG475" s="1"/>
      <c r="BH475" t="s">
        <v>422</v>
      </c>
      <c r="BI475" s="2">
        <v>58.409068857000001</v>
      </c>
      <c r="BJ475" s="2">
        <v>58.409054598640999</v>
      </c>
      <c r="BK475" s="2">
        <v>-1.4258359001928511E-5</v>
      </c>
      <c r="BL475" s="1">
        <v>-2.4411207507581637E-7</v>
      </c>
      <c r="BM475" s="2">
        <v>58.409068710066997</v>
      </c>
      <c r="BN475" s="2">
        <v>-1.4693300443013868E-7</v>
      </c>
      <c r="BO475" s="1">
        <v>-2.515585461392432E-9</v>
      </c>
      <c r="BP475" s="2">
        <v>58.409066740454001</v>
      </c>
      <c r="BQ475" s="2">
        <v>-2.1165459997973812E-6</v>
      </c>
      <c r="BR475" s="1">
        <v>-3.6236598891504585E-8</v>
      </c>
      <c r="BS475" s="2">
        <v>58.409063216346006</v>
      </c>
      <c r="BT475" s="2">
        <v>-5.6406539954423351E-6</v>
      </c>
      <c r="BU475" s="1">
        <v>-9.6571544553330678E-8</v>
      </c>
      <c r="BV475" s="2">
        <v>58.409069664067999</v>
      </c>
      <c r="BW475" s="2">
        <v>8.0706799820973174E-7</v>
      </c>
      <c r="BX475" s="1">
        <v>1.3817511800875236E-8</v>
      </c>
      <c r="BY475" s="2">
        <v>58.409050226012994</v>
      </c>
      <c r="BZ475" s="2">
        <v>-1.8630987007384192E-5</v>
      </c>
      <c r="CA475" s="1">
        <v>-3.1897421705176478E-7</v>
      </c>
      <c r="CC475" t="s">
        <v>422</v>
      </c>
      <c r="CE475" s="23">
        <v>57.595768006554003</v>
      </c>
      <c r="CF475" s="23">
        <v>57.043552887275006</v>
      </c>
      <c r="CG475" s="23">
        <v>-0.55221511927899769</v>
      </c>
      <c r="CH475" s="24">
        <v>-9.5877724768972505E-3</v>
      </c>
      <c r="CI475" s="2">
        <v>58.409068857000001</v>
      </c>
      <c r="CJ475" s="2">
        <v>58.409021002031999</v>
      </c>
      <c r="CK475" s="2">
        <v>-4.7854968002525311E-5</v>
      </c>
      <c r="CL475" s="1">
        <v>-8.1930715450517166E-7</v>
      </c>
      <c r="CN475" s="25" t="s">
        <v>422</v>
      </c>
      <c r="CO475" s="27">
        <v>9.9999999999999995E-7</v>
      </c>
      <c r="CP475" s="27">
        <v>1.1167530000000001</v>
      </c>
      <c r="CQ475" s="28">
        <f t="shared" si="135"/>
        <v>-1.116754</v>
      </c>
      <c r="CR475" s="27">
        <f t="shared" si="136"/>
        <v>-1.116754</v>
      </c>
      <c r="CU475" s="30">
        <v>526</v>
      </c>
      <c r="CV475" s="30"/>
      <c r="CW475" s="34"/>
      <c r="CX475" s="34"/>
      <c r="CY475" s="34"/>
      <c r="CZ475" s="34"/>
      <c r="DA475" s="32"/>
      <c r="DB475" s="32"/>
      <c r="DF475" s="30"/>
      <c r="DG475" s="39"/>
      <c r="DK475" s="30">
        <v>512</v>
      </c>
      <c r="DL475" s="30"/>
    </row>
    <row r="476" spans="1:116" ht="15.75" x14ac:dyDescent="0.25">
      <c r="A476" t="s">
        <v>752</v>
      </c>
      <c r="B476" t="s">
        <v>423</v>
      </c>
      <c r="C476" s="52">
        <v>214.732332036765</v>
      </c>
      <c r="D476" s="52">
        <v>213.806115253412</v>
      </c>
      <c r="E476" s="52">
        <v>-0.92621678335299862</v>
      </c>
      <c r="F476" s="53">
        <v>-4.3133550246844902E-3</v>
      </c>
      <c r="G476" s="45">
        <v>200.55069990169201</v>
      </c>
      <c r="H476" s="45">
        <v>200.550389263949</v>
      </c>
      <c r="I476" s="45">
        <v>-3.1063774301287594E-4</v>
      </c>
      <c r="J476" s="46">
        <v>-1.5489237542683596E-6</v>
      </c>
      <c r="K476" s="47" t="s">
        <v>933</v>
      </c>
      <c r="L476" s="55">
        <f t="shared" si="131"/>
        <v>198.03075490169201</v>
      </c>
      <c r="M476" s="55">
        <f t="shared" si="132"/>
        <v>198.03044426394899</v>
      </c>
      <c r="N476" s="55">
        <f t="shared" si="133"/>
        <v>-3.1063774301287594E-4</v>
      </c>
      <c r="O476" s="56">
        <f t="shared" si="134"/>
        <v>-1.5686338375424826E-6</v>
      </c>
      <c r="P476" s="54"/>
      <c r="Q476" s="42"/>
      <c r="R476" s="42"/>
      <c r="S476" s="42"/>
      <c r="T476" s="42"/>
      <c r="AB476" t="s">
        <v>423</v>
      </c>
      <c r="AC476" s="2">
        <v>214.732332036765</v>
      </c>
      <c r="AD476" s="2">
        <v>214.685579718871</v>
      </c>
      <c r="AE476" s="2">
        <v>-4.6752317894004136E-2</v>
      </c>
      <c r="AF476" s="1">
        <v>-2.1772370024836094E-4</v>
      </c>
      <c r="AG476" s="2">
        <v>200.55069990169201</v>
      </c>
      <c r="AH476" s="2">
        <v>200.55070263177899</v>
      </c>
      <c r="AI476" s="2">
        <v>2.7300869760438218E-6</v>
      </c>
      <c r="AJ476" s="1">
        <v>1.361295162461205E-8</v>
      </c>
      <c r="AM476" t="s">
        <v>423</v>
      </c>
      <c r="AN476" s="2">
        <v>214.732332036765</v>
      </c>
      <c r="AO476" s="2">
        <v>214.54500538353801</v>
      </c>
      <c r="AP476" s="2">
        <v>-0.18732665322698949</v>
      </c>
      <c r="AQ476" s="1">
        <v>-8.7237283482264195E-4</v>
      </c>
      <c r="AR476" s="2">
        <v>214.73036806986499</v>
      </c>
      <c r="AS476" s="2">
        <v>-1.9639669000071081E-3</v>
      </c>
      <c r="AT476" s="1">
        <v>-9.1461163830272713E-6</v>
      </c>
      <c r="AU476" s="2">
        <v>214.70330976682698</v>
      </c>
      <c r="AV476" s="2">
        <v>-2.9022269938025147E-2</v>
      </c>
      <c r="AW476" s="1">
        <v>-1.351555662938367E-4</v>
      </c>
      <c r="AX476" s="2">
        <v>214.657439482531</v>
      </c>
      <c r="AY476" s="2">
        <v>-7.4892554233997544E-2</v>
      </c>
      <c r="AZ476" s="1">
        <v>-3.4877167086871182E-4</v>
      </c>
      <c r="BA476" s="2">
        <v>214.74313222848099</v>
      </c>
      <c r="BB476" s="2">
        <v>1.0800191715986784E-2</v>
      </c>
      <c r="BC476" s="1">
        <v>5.0296066798816533E-5</v>
      </c>
      <c r="BD476" s="2">
        <v>214.48817309515499</v>
      </c>
      <c r="BE476" s="2">
        <v>-0.24415894161001006</v>
      </c>
      <c r="BF476" s="1">
        <v>-1.137038560025543E-3</v>
      </c>
      <c r="BG476" s="1"/>
      <c r="BH476" t="s">
        <v>423</v>
      </c>
      <c r="BI476" s="2">
        <v>200.55069990169201</v>
      </c>
      <c r="BJ476" s="2">
        <v>200.550710629778</v>
      </c>
      <c r="BK476" s="2">
        <v>1.0728085982236735E-5</v>
      </c>
      <c r="BL476" s="1">
        <v>5.349313658588844E-8</v>
      </c>
      <c r="BM476" s="2">
        <v>200.55070001630199</v>
      </c>
      <c r="BN476" s="2">
        <v>1.1460997484391555E-7</v>
      </c>
      <c r="BO476" s="1">
        <v>5.7147631446859188E-10</v>
      </c>
      <c r="BP476" s="2">
        <v>200.550702383275</v>
      </c>
      <c r="BQ476" s="2">
        <v>2.4815829817725898E-6</v>
      </c>
      <c r="BR476" s="1">
        <v>1.2373843536766701E-8</v>
      </c>
      <c r="BS476" s="2">
        <v>200.55070427751602</v>
      </c>
      <c r="BT476" s="2">
        <v>4.3758240053648478E-6</v>
      </c>
      <c r="BU476" s="1">
        <v>2.1819041307309494E-8</v>
      </c>
      <c r="BV476" s="2">
        <v>200.55069927151001</v>
      </c>
      <c r="BW476" s="2">
        <v>-6.3018200080477982E-7</v>
      </c>
      <c r="BX476" s="1">
        <v>-3.1422577987196696E-9</v>
      </c>
      <c r="BY476" s="2">
        <v>200.55071382420098</v>
      </c>
      <c r="BZ476" s="2">
        <v>1.3922508969699265E-5</v>
      </c>
      <c r="CA476" s="1">
        <v>6.9421393076782788E-8</v>
      </c>
      <c r="CC476" t="s">
        <v>423</v>
      </c>
      <c r="CE476" s="23">
        <v>214.732332036765</v>
      </c>
      <c r="CF476" s="23">
        <v>213.90642778033001</v>
      </c>
      <c r="CG476" s="23">
        <v>-0.82590425643499543</v>
      </c>
      <c r="CH476" s="24">
        <v>-3.8462035437383029E-3</v>
      </c>
      <c r="CI476" s="2">
        <v>200.55069990169201</v>
      </c>
      <c r="CJ476" s="2">
        <v>200.55038811569199</v>
      </c>
      <c r="CK476" s="2">
        <v>-3.1178600002590429E-4</v>
      </c>
      <c r="CL476" s="1">
        <v>-1.5546492741174114E-6</v>
      </c>
      <c r="CN476" s="25" t="s">
        <v>423</v>
      </c>
      <c r="CO476" s="27">
        <v>0</v>
      </c>
      <c r="CP476" s="27">
        <v>2.5199449999999999</v>
      </c>
      <c r="CQ476" s="28">
        <f t="shared" si="135"/>
        <v>-2.5199449999999999</v>
      </c>
      <c r="CR476" s="27">
        <f t="shared" si="136"/>
        <v>-2.5199449999999999</v>
      </c>
      <c r="CU476" s="30">
        <v>527</v>
      </c>
      <c r="CV476" s="30"/>
      <c r="CW476" s="31"/>
      <c r="CX476" s="31"/>
      <c r="CY476" s="31"/>
      <c r="CZ476" s="30"/>
      <c r="DA476" s="30"/>
      <c r="DB476" s="30"/>
      <c r="DF476" s="30"/>
      <c r="DG476" s="39"/>
      <c r="DK476" s="30">
        <v>513</v>
      </c>
      <c r="DL476" s="30"/>
    </row>
    <row r="477" spans="1:116" ht="15.75" x14ac:dyDescent="0.25">
      <c r="A477" t="s">
        <v>753</v>
      </c>
      <c r="B477" t="s">
        <v>440</v>
      </c>
      <c r="C477" s="52">
        <v>118.96796860891999</v>
      </c>
      <c r="D477" s="52">
        <v>116.638282696058</v>
      </c>
      <c r="E477" s="52">
        <v>-2.32968591286199</v>
      </c>
      <c r="F477" s="53">
        <v>-1.958246358328854E-2</v>
      </c>
      <c r="G477" s="45">
        <v>117.34925469481701</v>
      </c>
      <c r="H477" s="45">
        <v>117.348877449434</v>
      </c>
      <c r="I477" s="45">
        <v>-3.7724538300665245E-4</v>
      </c>
      <c r="J477" s="46">
        <v>-3.2147232974570764E-6</v>
      </c>
      <c r="K477" s="47" t="s">
        <v>933</v>
      </c>
      <c r="L477" s="55">
        <f t="shared" si="131"/>
        <v>115.68895569481701</v>
      </c>
      <c r="M477" s="55">
        <f t="shared" si="132"/>
        <v>115.688578449434</v>
      </c>
      <c r="N477" s="55">
        <f t="shared" si="133"/>
        <v>-3.7724538300665245E-4</v>
      </c>
      <c r="O477" s="56">
        <f t="shared" si="134"/>
        <v>-3.2608590918722715E-6</v>
      </c>
      <c r="P477" s="54"/>
      <c r="Q477" s="42"/>
      <c r="R477" s="42"/>
      <c r="S477" s="42"/>
      <c r="T477" s="42"/>
      <c r="AB477" t="s">
        <v>440</v>
      </c>
      <c r="AC477" s="2">
        <v>118.96796860891999</v>
      </c>
      <c r="AD477" s="2">
        <v>118.94958920685899</v>
      </c>
      <c r="AE477" s="2">
        <v>-1.837940206100086E-2</v>
      </c>
      <c r="AF477" s="1">
        <v>-1.5449034118939146E-4</v>
      </c>
      <c r="AG477" s="2">
        <v>117.34925469481701</v>
      </c>
      <c r="AH477" s="2">
        <v>117.349253774525</v>
      </c>
      <c r="AI477" s="2">
        <v>-9.2029200970955571E-7</v>
      </c>
      <c r="AJ477" s="1">
        <v>-7.8423336569363194E-9</v>
      </c>
      <c r="AM477" t="s">
        <v>440</v>
      </c>
      <c r="AN477" s="2">
        <v>118.96796860891999</v>
      </c>
      <c r="AO477" s="2">
        <v>118.892829446024</v>
      </c>
      <c r="AP477" s="2">
        <v>-7.513916289599365E-2</v>
      </c>
      <c r="AQ477" s="1">
        <v>-6.3159154329176176E-4</v>
      </c>
      <c r="AR477" s="2">
        <v>118.967201615417</v>
      </c>
      <c r="AS477" s="2">
        <v>-7.6699350299236357E-4</v>
      </c>
      <c r="AT477" s="1">
        <v>-6.4470589181334974E-6</v>
      </c>
      <c r="AU477" s="2">
        <v>118.960746116819</v>
      </c>
      <c r="AV477" s="2">
        <v>-7.2224921009933496E-3</v>
      </c>
      <c r="AW477" s="1">
        <v>-6.0709552205061534E-5</v>
      </c>
      <c r="AX477" s="2">
        <v>118.938405596725</v>
      </c>
      <c r="AY477" s="2">
        <v>-2.956301219498414E-2</v>
      </c>
      <c r="AZ477" s="1">
        <v>-2.4849556179416484E-4</v>
      </c>
      <c r="BA477" s="2">
        <v>118.97217842304801</v>
      </c>
      <c r="BB477" s="2">
        <v>4.209814128017797E-3</v>
      </c>
      <c r="BC477" s="1">
        <v>3.5386114239342849E-5</v>
      </c>
      <c r="BD477" s="2">
        <v>118.87373590697</v>
      </c>
      <c r="BE477" s="2">
        <v>-9.4232701949991338E-2</v>
      </c>
      <c r="BF477" s="1">
        <v>-7.920846514557192E-4</v>
      </c>
      <c r="BG477" s="1"/>
      <c r="BH477" t="s">
        <v>440</v>
      </c>
      <c r="BI477" s="2">
        <v>117.34925469481701</v>
      </c>
      <c r="BJ477" s="2">
        <v>117.349250658847</v>
      </c>
      <c r="BK477" s="2">
        <v>-4.0359700079761751E-6</v>
      </c>
      <c r="BL477" s="1">
        <v>-3.4392804781523961E-8</v>
      </c>
      <c r="BM477" s="2">
        <v>117.349254657169</v>
      </c>
      <c r="BN477" s="2">
        <v>-3.7648007378265902E-8</v>
      </c>
      <c r="BO477" s="1">
        <v>-3.2082016606048979E-10</v>
      </c>
      <c r="BP477" s="2">
        <v>117.349254940992</v>
      </c>
      <c r="BQ477" s="2">
        <v>2.4617499150281219E-7</v>
      </c>
      <c r="BR477" s="1">
        <v>2.0977976566022885E-9</v>
      </c>
      <c r="BS477" s="2">
        <v>117.349253196482</v>
      </c>
      <c r="BT477" s="2">
        <v>-1.4983350098418668E-6</v>
      </c>
      <c r="BU477" s="1">
        <v>-1.2768168095643168E-8</v>
      </c>
      <c r="BV477" s="2">
        <v>117.349254900254</v>
      </c>
      <c r="BW477" s="2">
        <v>2.0543699008612748E-7</v>
      </c>
      <c r="BX477" s="1">
        <v>1.7506458871033721E-9</v>
      </c>
      <c r="BY477" s="2">
        <v>117.349249980811</v>
      </c>
      <c r="BZ477" s="2">
        <v>-4.7140060104311488E-6</v>
      </c>
      <c r="CA477" s="1">
        <v>-4.0170736684187506E-8</v>
      </c>
      <c r="CC477" t="s">
        <v>440</v>
      </c>
      <c r="CE477" s="23">
        <v>118.96796860891999</v>
      </c>
      <c r="CF477" s="23">
        <v>116.6685796801</v>
      </c>
      <c r="CG477" s="23">
        <v>-2.2993889288199938</v>
      </c>
      <c r="CH477" s="24">
        <v>-1.9327798530196894E-2</v>
      </c>
      <c r="CI477" s="2">
        <v>117.34925469481701</v>
      </c>
      <c r="CJ477" s="2">
        <v>117.34888092786301</v>
      </c>
      <c r="CK477" s="2">
        <v>-3.7376695399871096E-4</v>
      </c>
      <c r="CL477" s="1">
        <v>-3.1850816178657777E-6</v>
      </c>
      <c r="CN477" s="25" t="s">
        <v>440</v>
      </c>
      <c r="CO477" s="27">
        <v>1.9999999999999999E-6</v>
      </c>
      <c r="CP477" s="27">
        <v>1.6602969999999999</v>
      </c>
      <c r="CQ477" s="28">
        <f t="shared" si="135"/>
        <v>-1.660299</v>
      </c>
      <c r="CR477" s="27">
        <f t="shared" si="136"/>
        <v>-1.660299</v>
      </c>
      <c r="CU477" s="30">
        <v>528</v>
      </c>
      <c r="CV477" s="30"/>
      <c r="CW477" s="34"/>
      <c r="CX477" s="34"/>
      <c r="CY477" s="34"/>
      <c r="CZ477" s="34"/>
      <c r="DA477" s="32"/>
      <c r="DB477" s="32"/>
      <c r="DF477" s="30"/>
      <c r="DG477" s="39"/>
      <c r="DK477" s="30">
        <v>514</v>
      </c>
      <c r="DL477" s="30"/>
    </row>
    <row r="478" spans="1:116" ht="15.75" x14ac:dyDescent="0.25">
      <c r="A478" t="s">
        <v>754</v>
      </c>
      <c r="B478" t="s">
        <v>424</v>
      </c>
      <c r="C478" s="52">
        <v>125.00808313029701</v>
      </c>
      <c r="D478" s="52">
        <v>126.49707248988</v>
      </c>
      <c r="E478" s="52">
        <v>1.4889893595829875</v>
      </c>
      <c r="F478" s="53">
        <v>1.1911144641990877E-2</v>
      </c>
      <c r="G478" s="45">
        <v>122.797064725721</v>
      </c>
      <c r="H478" s="45">
        <v>122.797248387868</v>
      </c>
      <c r="I478" s="45">
        <v>1.8366214699483407E-4</v>
      </c>
      <c r="J478" s="46">
        <v>1.4956558400240352E-6</v>
      </c>
      <c r="K478" s="47" t="s">
        <v>933</v>
      </c>
      <c r="L478" s="55">
        <f t="shared" si="131"/>
        <v>121.59761772572099</v>
      </c>
      <c r="M478" s="55">
        <f t="shared" si="132"/>
        <v>121.59780138786799</v>
      </c>
      <c r="N478" s="55">
        <f t="shared" si="133"/>
        <v>1.8366214699483407E-4</v>
      </c>
      <c r="O478" s="56">
        <f t="shared" si="134"/>
        <v>1.5104090888450427E-6</v>
      </c>
      <c r="P478" s="54"/>
      <c r="Q478" s="42"/>
      <c r="R478" s="42"/>
      <c r="S478" s="42"/>
      <c r="T478" s="42"/>
      <c r="AB478" t="s">
        <v>424</v>
      </c>
      <c r="AC478" s="2">
        <v>125.00808313029701</v>
      </c>
      <c r="AD478" s="2">
        <v>124.990414424611</v>
      </c>
      <c r="AE478" s="2">
        <v>-1.7668705686006092E-2</v>
      </c>
      <c r="AF478" s="1">
        <v>-1.4134050569825831E-4</v>
      </c>
      <c r="AG478" s="2">
        <v>122.797064725721</v>
      </c>
      <c r="AH478" s="2">
        <v>122.79706399765099</v>
      </c>
      <c r="AI478" s="2">
        <v>-7.2807000606189831E-7</v>
      </c>
      <c r="AJ478" s="1">
        <v>-5.9290505655661429E-9</v>
      </c>
      <c r="AM478" t="s">
        <v>424</v>
      </c>
      <c r="AN478" s="2">
        <v>125.00808313029701</v>
      </c>
      <c r="AO478" s="2">
        <v>124.93868880043601</v>
      </c>
      <c r="AP478" s="2">
        <v>-6.9394329860998027E-2</v>
      </c>
      <c r="AQ478" s="1">
        <v>-5.5511874211100183E-4</v>
      </c>
      <c r="AR478" s="2">
        <v>125.00733614576299</v>
      </c>
      <c r="AS478" s="2">
        <v>-7.4698453401822462E-4</v>
      </c>
      <c r="AT478" s="1">
        <v>-5.9754898668403398E-6</v>
      </c>
      <c r="AU478" s="2">
        <v>124.993197718725</v>
      </c>
      <c r="AV478" s="2">
        <v>-1.4885411572009843E-2</v>
      </c>
      <c r="AW478" s="1">
        <v>-1.1907559254784069E-4</v>
      </c>
      <c r="AX478" s="2">
        <v>124.97989287487</v>
      </c>
      <c r="AY478" s="2">
        <v>-2.819025542700615E-2</v>
      </c>
      <c r="AZ478" s="1">
        <v>-2.2550746096652968E-4</v>
      </c>
      <c r="BA478" s="2">
        <v>125.01219842581999</v>
      </c>
      <c r="BB478" s="2">
        <v>4.1152955229790678E-3</v>
      </c>
      <c r="BC478" s="1">
        <v>3.2920235395415667E-5</v>
      </c>
      <c r="BD478" s="2">
        <v>124.91417129412299</v>
      </c>
      <c r="BE478" s="2">
        <v>-9.3911836174015662E-2</v>
      </c>
      <c r="BF478" s="1">
        <v>-7.5124611003058535E-4</v>
      </c>
      <c r="BG478" s="1"/>
      <c r="BH478" t="s">
        <v>424</v>
      </c>
      <c r="BI478" s="2">
        <v>122.797064725721</v>
      </c>
      <c r="BJ478" s="2">
        <v>122.797061930089</v>
      </c>
      <c r="BK478" s="2">
        <v>-2.795631999674697E-6</v>
      </c>
      <c r="BL478" s="1">
        <v>-2.2766277076076766E-8</v>
      </c>
      <c r="BM478" s="2">
        <v>122.797064694569</v>
      </c>
      <c r="BN478" s="2">
        <v>-3.1151998314271623E-8</v>
      </c>
      <c r="BO478" s="1">
        <v>-2.5368683187869837E-10</v>
      </c>
      <c r="BP478" s="2">
        <v>122.797063816036</v>
      </c>
      <c r="BQ478" s="2">
        <v>-9.0968499932841951E-7</v>
      </c>
      <c r="BR478" s="1">
        <v>-7.4080353741377132E-9</v>
      </c>
      <c r="BS478" s="2">
        <v>122.797063573131</v>
      </c>
      <c r="BT478" s="2">
        <v>-1.1525900021069901E-6</v>
      </c>
      <c r="BU478" s="1">
        <v>-9.3861364250148013E-9</v>
      </c>
      <c r="BV478" s="2">
        <v>122.797064897916</v>
      </c>
      <c r="BW478" s="2">
        <v>1.721950013688911E-7</v>
      </c>
      <c r="BX478" s="1">
        <v>1.4022729431970146E-9</v>
      </c>
      <c r="BY478" s="2">
        <v>122.79706048203599</v>
      </c>
      <c r="BZ478" s="2">
        <v>-4.2436850122840042E-6</v>
      </c>
      <c r="CA478" s="1">
        <v>-3.4558521588139592E-8</v>
      </c>
      <c r="CC478" t="s">
        <v>424</v>
      </c>
      <c r="CE478" s="23">
        <v>125.00808313029701</v>
      </c>
      <c r="CF478" s="23">
        <v>126.543532791818</v>
      </c>
      <c r="CG478" s="23">
        <v>1.5354496615209854</v>
      </c>
      <c r="CH478" s="24">
        <v>1.2282803024189827E-2</v>
      </c>
      <c r="CI478" s="2">
        <v>122.797064725721</v>
      </c>
      <c r="CJ478" s="2">
        <v>122.79725026984801</v>
      </c>
      <c r="CK478" s="2">
        <v>1.8554412700666489E-4</v>
      </c>
      <c r="CL478" s="1">
        <v>1.5109817764870477E-6</v>
      </c>
      <c r="CN478" s="25" t="s">
        <v>424</v>
      </c>
      <c r="CO478" s="27">
        <v>0</v>
      </c>
      <c r="CP478" s="27">
        <v>1.1994469999999999</v>
      </c>
      <c r="CQ478" s="28">
        <f t="shared" si="135"/>
        <v>-1.1994469999999999</v>
      </c>
      <c r="CR478" s="27">
        <f t="shared" si="136"/>
        <v>-1.1994469999999999</v>
      </c>
      <c r="CU478" s="30">
        <v>529</v>
      </c>
      <c r="CV478" s="30"/>
      <c r="CW478" s="31"/>
      <c r="CX478" s="31"/>
      <c r="CY478" s="31"/>
      <c r="CZ478" s="30"/>
      <c r="DA478" s="30"/>
      <c r="DB478" s="30"/>
      <c r="DF478" s="30"/>
      <c r="DG478" s="39"/>
      <c r="DK478" s="30">
        <v>515</v>
      </c>
      <c r="DL478" s="30"/>
    </row>
    <row r="479" spans="1:116" ht="15.75" x14ac:dyDescent="0.25">
      <c r="B479" t="s">
        <v>425</v>
      </c>
      <c r="C479" s="52">
        <v>178.83272980029301</v>
      </c>
      <c r="D479" s="52">
        <v>177.068303394955</v>
      </c>
      <c r="E479" s="52">
        <v>-1.7644264053380141</v>
      </c>
      <c r="F479" s="53">
        <v>-9.8663505685362696E-3</v>
      </c>
      <c r="G479" s="45">
        <v>188.334737826961</v>
      </c>
      <c r="H479" s="45">
        <v>188.334737826961</v>
      </c>
      <c r="I479" s="45">
        <v>0</v>
      </c>
      <c r="J479" s="46">
        <v>0</v>
      </c>
      <c r="K479" s="47" t="s">
        <v>933</v>
      </c>
      <c r="L479" s="55">
        <f t="shared" si="131"/>
        <v>186.13124582696099</v>
      </c>
      <c r="M479" s="55">
        <f t="shared" si="132"/>
        <v>186.13124582696099</v>
      </c>
      <c r="N479" s="55">
        <f t="shared" si="133"/>
        <v>0</v>
      </c>
      <c r="O479" s="56">
        <f t="shared" si="134"/>
        <v>0</v>
      </c>
      <c r="P479" s="54"/>
      <c r="Q479" s="42"/>
      <c r="R479" s="42"/>
      <c r="S479" s="42"/>
      <c r="T479" s="42"/>
      <c r="AB479" t="s">
        <v>425</v>
      </c>
      <c r="AC479" s="2">
        <v>178.83272980029301</v>
      </c>
      <c r="AD479" s="2">
        <v>178.78530381731798</v>
      </c>
      <c r="AE479" s="2">
        <v>-4.7425982975028091E-2</v>
      </c>
      <c r="AF479" s="1">
        <v>-2.6519744471825642E-4</v>
      </c>
      <c r="AG479" s="2">
        <v>188.334737826961</v>
      </c>
      <c r="AH479" s="2">
        <v>188.334737826961</v>
      </c>
      <c r="AI479" s="2">
        <v>0</v>
      </c>
      <c r="AJ479" s="1">
        <v>0</v>
      </c>
      <c r="AM479" t="s">
        <v>425</v>
      </c>
      <c r="AN479" s="2">
        <v>178.83272980029301</v>
      </c>
      <c r="AO479" s="2">
        <v>178.64207576724201</v>
      </c>
      <c r="AP479" s="2">
        <v>-0.19065403305100403</v>
      </c>
      <c r="AQ479" s="1">
        <v>-1.0661025711787332E-3</v>
      </c>
      <c r="AR479" s="2">
        <v>178.83073966882</v>
      </c>
      <c r="AS479" s="2">
        <v>-1.9901314730077502E-3</v>
      </c>
      <c r="AT479" s="1">
        <v>-1.1128452130827394E-5</v>
      </c>
      <c r="AU479" s="2">
        <v>178.805046364737</v>
      </c>
      <c r="AV479" s="2">
        <v>-2.7683435556014047E-2</v>
      </c>
      <c r="AW479" s="1">
        <v>-1.5480072124900645E-4</v>
      </c>
      <c r="AX479" s="2">
        <v>178.75670730493798</v>
      </c>
      <c r="AY479" s="2">
        <v>-7.602249535503347E-2</v>
      </c>
      <c r="AZ479" s="1">
        <v>-4.2510392499141346E-4</v>
      </c>
      <c r="BA479" s="2">
        <v>178.84367051188002</v>
      </c>
      <c r="BB479" s="2">
        <v>1.0940711587011265E-2</v>
      </c>
      <c r="BC479" s="1">
        <v>6.1178463244558371E-5</v>
      </c>
      <c r="BD479" s="2">
        <v>178.58578781606201</v>
      </c>
      <c r="BE479" s="2">
        <v>-0.24694198423100033</v>
      </c>
      <c r="BF479" s="1">
        <v>-1.3808545253811571E-3</v>
      </c>
      <c r="BG479" s="1"/>
      <c r="BH479" t="s">
        <v>425</v>
      </c>
      <c r="BI479" s="2">
        <v>188.334737826961</v>
      </c>
      <c r="BJ479" s="2">
        <v>188.334737826961</v>
      </c>
      <c r="BK479" s="2">
        <v>0</v>
      </c>
      <c r="BL479" s="1">
        <v>0</v>
      </c>
      <c r="BM479" s="2">
        <v>188.334737826961</v>
      </c>
      <c r="BN479" s="2">
        <v>0</v>
      </c>
      <c r="BO479" s="1">
        <v>0</v>
      </c>
      <c r="BP479" s="2">
        <v>188.334737826961</v>
      </c>
      <c r="BQ479" s="2">
        <v>0</v>
      </c>
      <c r="BR479" s="1">
        <v>0</v>
      </c>
      <c r="BS479" s="2">
        <v>188.334737826961</v>
      </c>
      <c r="BT479" s="2">
        <v>0</v>
      </c>
      <c r="BU479" s="1">
        <v>0</v>
      </c>
      <c r="BV479" s="2">
        <v>188.334737826961</v>
      </c>
      <c r="BW479" s="2">
        <v>0</v>
      </c>
      <c r="BX479" s="1">
        <v>0</v>
      </c>
      <c r="BY479" s="2">
        <v>188.334737826961</v>
      </c>
      <c r="BZ479" s="2">
        <v>0</v>
      </c>
      <c r="CA479" s="1">
        <v>0</v>
      </c>
      <c r="CC479" t="s">
        <v>425</v>
      </c>
      <c r="CE479" s="23">
        <v>178.83272980029301</v>
      </c>
      <c r="CF479" s="23">
        <v>177.16622632646798</v>
      </c>
      <c r="CG479" s="23">
        <v>-1.6665034738250313</v>
      </c>
      <c r="CH479" s="24">
        <v>-9.3187833999182224E-3</v>
      </c>
      <c r="CI479" s="2">
        <v>188.334737826961</v>
      </c>
      <c r="CJ479" s="2">
        <v>188.334737826961</v>
      </c>
      <c r="CK479" s="2">
        <v>0</v>
      </c>
      <c r="CL479" s="1">
        <v>0</v>
      </c>
      <c r="CN479" s="25" t="s">
        <v>425</v>
      </c>
      <c r="CO479" s="27">
        <v>0</v>
      </c>
      <c r="CP479" s="27">
        <v>2.2034919999999998</v>
      </c>
      <c r="CQ479" s="28">
        <f t="shared" si="135"/>
        <v>-2.2034919999999998</v>
      </c>
      <c r="CR479" s="27">
        <f t="shared" si="136"/>
        <v>-2.2034919999999998</v>
      </c>
      <c r="CU479" s="30">
        <v>531</v>
      </c>
      <c r="CV479" s="30"/>
      <c r="CW479" s="31"/>
      <c r="CX479" s="31"/>
      <c r="CY479" s="31"/>
      <c r="CZ479" s="30"/>
      <c r="DA479" s="30"/>
      <c r="DB479" s="30"/>
      <c r="DF479" s="30"/>
      <c r="DG479" s="39"/>
      <c r="DK479" s="30">
        <v>516</v>
      </c>
      <c r="DL479" s="30"/>
    </row>
    <row r="480" spans="1:116" ht="15.75" x14ac:dyDescent="0.25">
      <c r="B480" t="s">
        <v>426</v>
      </c>
      <c r="C480" s="52">
        <v>187.64845344981399</v>
      </c>
      <c r="D480" s="52">
        <v>189.20165443364098</v>
      </c>
      <c r="E480" s="52">
        <v>1.5532009838269971</v>
      </c>
      <c r="F480" s="53">
        <v>8.277185104765045E-3</v>
      </c>
      <c r="G480" s="45">
        <v>194.91938929822601</v>
      </c>
      <c r="H480" s="45">
        <v>194.91938929822601</v>
      </c>
      <c r="I480" s="45">
        <v>0</v>
      </c>
      <c r="J480" s="46">
        <v>0</v>
      </c>
      <c r="K480" s="47" t="s">
        <v>933</v>
      </c>
      <c r="L480" s="55">
        <f t="shared" si="131"/>
        <v>193.205292298226</v>
      </c>
      <c r="M480" s="55">
        <f t="shared" si="132"/>
        <v>193.205292298226</v>
      </c>
      <c r="N480" s="55">
        <f t="shared" si="133"/>
        <v>0</v>
      </c>
      <c r="O480" s="56">
        <f t="shared" si="134"/>
        <v>0</v>
      </c>
      <c r="P480" s="54"/>
      <c r="Q480" s="42"/>
      <c r="R480" s="42"/>
      <c r="S480" s="42"/>
      <c r="T480" s="42"/>
      <c r="AB480" t="s">
        <v>426</v>
      </c>
      <c r="AC480" s="2">
        <v>187.64845344981399</v>
      </c>
      <c r="AD480" s="2">
        <v>187.62078892370201</v>
      </c>
      <c r="AE480" s="2">
        <v>-2.7664526111976784E-2</v>
      </c>
      <c r="AF480" s="1">
        <v>-1.4742741335395859E-4</v>
      </c>
      <c r="AG480" s="2">
        <v>194.91938929822601</v>
      </c>
      <c r="AH480" s="2">
        <v>194.91938929822601</v>
      </c>
      <c r="AI480" s="2">
        <v>0</v>
      </c>
      <c r="AJ480" s="1">
        <v>0</v>
      </c>
      <c r="AM480" t="s">
        <v>426</v>
      </c>
      <c r="AN480" s="2">
        <v>187.64845344981399</v>
      </c>
      <c r="AO480" s="2">
        <v>187.539207681802</v>
      </c>
      <c r="AP480" s="2">
        <v>-0.10924576801198782</v>
      </c>
      <c r="AQ480" s="1">
        <v>-5.8218315154515924E-4</v>
      </c>
      <c r="AR480" s="2">
        <v>187.64728588314901</v>
      </c>
      <c r="AS480" s="2">
        <v>-1.1675666649750838E-3</v>
      </c>
      <c r="AT480" s="1">
        <v>-6.2220958580260616E-6</v>
      </c>
      <c r="AU480" s="2">
        <v>187.62680437679899</v>
      </c>
      <c r="AV480" s="2">
        <v>-2.1649073014998521E-2</v>
      </c>
      <c r="AW480" s="1">
        <v>-1.1537037804997685E-4</v>
      </c>
      <c r="AX480" s="2">
        <v>187.60426703555399</v>
      </c>
      <c r="AY480" s="2">
        <v>-4.4186414259996809E-2</v>
      </c>
      <c r="AZ480" s="1">
        <v>-2.3547443875850718E-4</v>
      </c>
      <c r="BA480" s="2">
        <v>187.65488266815902</v>
      </c>
      <c r="BB480" s="2">
        <v>6.4292183450334051E-3</v>
      </c>
      <c r="BC480" s="1">
        <v>3.4262037479317039E-5</v>
      </c>
      <c r="BD480" s="2">
        <v>187.50210581850101</v>
      </c>
      <c r="BE480" s="2">
        <v>-0.14634763131297746</v>
      </c>
      <c r="BF480" s="1">
        <v>-7.7990321061781461E-4</v>
      </c>
      <c r="BG480" s="1"/>
      <c r="BH480" t="s">
        <v>426</v>
      </c>
      <c r="BI480" s="2">
        <v>194.91938929822601</v>
      </c>
      <c r="BJ480" s="2">
        <v>194.91938929822601</v>
      </c>
      <c r="BK480" s="2">
        <v>0</v>
      </c>
      <c r="BL480" s="1">
        <v>0</v>
      </c>
      <c r="BM480" s="2">
        <v>194.91938929822601</v>
      </c>
      <c r="BN480" s="2">
        <v>0</v>
      </c>
      <c r="BO480" s="1">
        <v>0</v>
      </c>
      <c r="BP480" s="2">
        <v>194.91938929822601</v>
      </c>
      <c r="BQ480" s="2">
        <v>0</v>
      </c>
      <c r="BR480" s="1">
        <v>0</v>
      </c>
      <c r="BS480" s="2">
        <v>194.91938929822601</v>
      </c>
      <c r="BT480" s="2">
        <v>0</v>
      </c>
      <c r="BU480" s="1">
        <v>0</v>
      </c>
      <c r="BV480" s="2">
        <v>194.91938929822601</v>
      </c>
      <c r="BW480" s="2">
        <v>0</v>
      </c>
      <c r="BX480" s="1">
        <v>0</v>
      </c>
      <c r="BY480" s="2">
        <v>194.91938929822601</v>
      </c>
      <c r="BZ480" s="2">
        <v>0</v>
      </c>
      <c r="CA480" s="1">
        <v>0</v>
      </c>
      <c r="CC480" t="s">
        <v>426</v>
      </c>
      <c r="CE480" s="23">
        <v>187.64845344981399</v>
      </c>
      <c r="CF480" s="23">
        <v>189.27078116933799</v>
      </c>
      <c r="CG480" s="23">
        <v>1.6223277195240087</v>
      </c>
      <c r="CH480" s="24">
        <v>8.6455693596104981E-3</v>
      </c>
      <c r="CI480" s="2">
        <v>194.91938929822601</v>
      </c>
      <c r="CJ480" s="2">
        <v>194.91938929822601</v>
      </c>
      <c r="CK480" s="2">
        <v>0</v>
      </c>
      <c r="CL480" s="1">
        <v>0</v>
      </c>
      <c r="CN480" s="25" t="s">
        <v>426</v>
      </c>
      <c r="CO480" s="27">
        <v>0</v>
      </c>
      <c r="CP480" s="27">
        <v>1.714097</v>
      </c>
      <c r="CQ480" s="28">
        <f t="shared" si="135"/>
        <v>-1.714097</v>
      </c>
      <c r="CR480" s="27">
        <f t="shared" si="136"/>
        <v>-1.714097</v>
      </c>
      <c r="CU480" s="30">
        <v>532</v>
      </c>
      <c r="CV480" s="30"/>
      <c r="CW480" s="31"/>
      <c r="CX480" s="31"/>
      <c r="CY480" s="31"/>
      <c r="CZ480" s="30"/>
      <c r="DA480" s="30"/>
      <c r="DB480" s="30"/>
      <c r="DF480" s="30"/>
      <c r="DG480" s="39"/>
      <c r="DK480" s="30">
        <v>517</v>
      </c>
      <c r="DL480" s="30"/>
    </row>
    <row r="481" spans="1:116" ht="15.75" x14ac:dyDescent="0.25">
      <c r="A481" t="s">
        <v>755</v>
      </c>
      <c r="B481" t="s">
        <v>427</v>
      </c>
      <c r="C481" s="52">
        <v>116.49709197568799</v>
      </c>
      <c r="D481" s="52">
        <v>117.873050455696</v>
      </c>
      <c r="E481" s="52">
        <v>1.3759584800080091</v>
      </c>
      <c r="F481" s="53">
        <v>1.1811097227175084E-2</v>
      </c>
      <c r="G481" s="45">
        <v>113.689523775818</v>
      </c>
      <c r="H481" s="45">
        <v>113.68968300537399</v>
      </c>
      <c r="I481" s="45">
        <v>1.592295559902368E-4</v>
      </c>
      <c r="J481" s="46">
        <v>1.4005648955326635E-6</v>
      </c>
      <c r="K481" s="47" t="s">
        <v>933</v>
      </c>
      <c r="L481" s="55">
        <f t="shared" si="131"/>
        <v>112.340055775818</v>
      </c>
      <c r="M481" s="55">
        <f t="shared" si="132"/>
        <v>112.34021500537399</v>
      </c>
      <c r="N481" s="55">
        <f t="shared" si="133"/>
        <v>1.592295559902368E-4</v>
      </c>
      <c r="O481" s="56">
        <f t="shared" si="134"/>
        <v>1.4173889703952961E-6</v>
      </c>
      <c r="P481" s="54"/>
      <c r="Q481" s="42"/>
      <c r="R481" s="42"/>
      <c r="S481" s="42"/>
      <c r="T481" s="42"/>
      <c r="AB481" t="s">
        <v>427</v>
      </c>
      <c r="AC481" s="2">
        <v>116.49709197568799</v>
      </c>
      <c r="AD481" s="2">
        <v>116.457665953904</v>
      </c>
      <c r="AE481" s="2">
        <v>-3.9426021783995679E-2</v>
      </c>
      <c r="AF481" s="1">
        <v>-3.3842923557459765E-4</v>
      </c>
      <c r="AG481" s="2">
        <v>113.689523775818</v>
      </c>
      <c r="AH481" s="2">
        <v>113.68952005676299</v>
      </c>
      <c r="AI481" s="2">
        <v>-3.7190550159493796E-6</v>
      </c>
      <c r="AJ481" s="1">
        <v>-3.2712380986685338E-8</v>
      </c>
      <c r="AM481" t="s">
        <v>427</v>
      </c>
      <c r="AN481" s="2">
        <v>116.49709197568799</v>
      </c>
      <c r="AO481" s="2">
        <v>116.34076282134301</v>
      </c>
      <c r="AP481" s="2">
        <v>-0.15632915434498784</v>
      </c>
      <c r="AQ481" s="1">
        <v>-1.3419146494885253E-3</v>
      </c>
      <c r="AR481" s="2">
        <v>116.49543018900501</v>
      </c>
      <c r="AS481" s="2">
        <v>-1.6617866829875538E-3</v>
      </c>
      <c r="AT481" s="1">
        <v>-1.4264619440752695E-5</v>
      </c>
      <c r="AU481" s="2">
        <v>116.468022964376</v>
      </c>
      <c r="AV481" s="2">
        <v>-2.9069011311989357E-2</v>
      </c>
      <c r="AW481" s="1">
        <v>-2.4952563895805938E-4</v>
      </c>
      <c r="AX481" s="2">
        <v>116.43406824948899</v>
      </c>
      <c r="AY481" s="2">
        <v>-6.3023726199006092E-2</v>
      </c>
      <c r="AZ481" s="1">
        <v>-5.4098969450807092E-4</v>
      </c>
      <c r="BA481" s="2">
        <v>116.50623922218</v>
      </c>
      <c r="BB481" s="2">
        <v>9.1472464920059338E-3</v>
      </c>
      <c r="BC481" s="1">
        <v>7.8519097231327371E-5</v>
      </c>
      <c r="BD481" s="2">
        <v>116.28927143063099</v>
      </c>
      <c r="BE481" s="2">
        <v>-0.20782054505700387</v>
      </c>
      <c r="BF481" s="1">
        <v>-1.7839118688076296E-3</v>
      </c>
      <c r="BG481" s="1"/>
      <c r="BH481" t="s">
        <v>427</v>
      </c>
      <c r="BI481" s="2">
        <v>113.689523775818</v>
      </c>
      <c r="BJ481" s="2">
        <v>113.68950888096701</v>
      </c>
      <c r="BK481" s="2">
        <v>-1.4894850991709063E-5</v>
      </c>
      <c r="BL481" s="1">
        <v>-1.3101339944989046E-7</v>
      </c>
      <c r="BM481" s="2">
        <v>113.689523619368</v>
      </c>
      <c r="BN481" s="2">
        <v>-1.5644999962205475E-7</v>
      </c>
      <c r="BO481" s="1">
        <v>-1.3761162368008089E-9</v>
      </c>
      <c r="BP481" s="2">
        <v>113.689520939744</v>
      </c>
      <c r="BQ481" s="2">
        <v>-2.8360740031985188E-6</v>
      </c>
      <c r="BR481" s="1">
        <v>-2.4945781361446406E-8</v>
      </c>
      <c r="BS481" s="2">
        <v>113.68951782362799</v>
      </c>
      <c r="BT481" s="2">
        <v>-5.9521900084291701E-6</v>
      </c>
      <c r="BU481" s="1">
        <v>-5.2354780024993061E-8</v>
      </c>
      <c r="BV481" s="2">
        <v>113.689524636508</v>
      </c>
      <c r="BW481" s="2">
        <v>8.606899939422874E-7</v>
      </c>
      <c r="BX481" s="1">
        <v>7.5705303827243044E-9</v>
      </c>
      <c r="BY481" s="2">
        <v>113.689503586635</v>
      </c>
      <c r="BZ481" s="2">
        <v>-2.018918300450423E-5</v>
      </c>
      <c r="CA481" s="1">
        <v>-1.7758173606492413E-7</v>
      </c>
      <c r="CC481" t="s">
        <v>427</v>
      </c>
      <c r="CE481" s="23">
        <v>116.49709197568799</v>
      </c>
      <c r="CF481" s="23">
        <v>117.967671790349</v>
      </c>
      <c r="CG481" s="23">
        <v>1.4705798146610078</v>
      </c>
      <c r="CH481" s="24">
        <v>1.2623317798936183E-2</v>
      </c>
      <c r="CI481" s="2">
        <v>113.689523775818</v>
      </c>
      <c r="CJ481" s="2">
        <v>113.68969129524901</v>
      </c>
      <c r="CK481" s="2">
        <v>1.6751943100246081E-4</v>
      </c>
      <c r="CL481" s="1">
        <v>1.4734816844935411E-6</v>
      </c>
      <c r="CN481" s="25" t="s">
        <v>427</v>
      </c>
      <c r="CO481" s="27">
        <v>0</v>
      </c>
      <c r="CP481" s="27">
        <v>1.3494679999999999</v>
      </c>
      <c r="CQ481" s="28">
        <f t="shared" si="135"/>
        <v>-1.3494679999999999</v>
      </c>
      <c r="CR481" s="27">
        <f t="shared" si="136"/>
        <v>-1.3494679999999999</v>
      </c>
      <c r="CU481" s="30">
        <v>533</v>
      </c>
      <c r="CV481" s="30"/>
      <c r="CW481" s="31"/>
      <c r="CX481" s="31"/>
      <c r="CY481" s="31"/>
      <c r="CZ481" s="30"/>
      <c r="DA481" s="30"/>
      <c r="DB481" s="30"/>
      <c r="DF481" s="30"/>
      <c r="DG481" s="39"/>
      <c r="DK481" s="30">
        <v>518</v>
      </c>
      <c r="DL481" s="30"/>
    </row>
    <row r="482" spans="1:116" ht="15.75" x14ac:dyDescent="0.25">
      <c r="A482" t="s">
        <v>756</v>
      </c>
      <c r="B482" t="s">
        <v>428</v>
      </c>
      <c r="C482" s="52">
        <v>63.123593031691001</v>
      </c>
      <c r="D482" s="52">
        <v>63.548186432041</v>
      </c>
      <c r="E482" s="52">
        <v>0.42459340034999826</v>
      </c>
      <c r="F482" s="53">
        <v>6.7263820064366814E-3</v>
      </c>
      <c r="G482" s="45">
        <v>64.012881119009009</v>
      </c>
      <c r="H482" s="45">
        <v>64.012941870834993</v>
      </c>
      <c r="I482" s="45">
        <v>6.0751825984084462E-5</v>
      </c>
      <c r="J482" s="46">
        <v>9.4905626683383015E-7</v>
      </c>
      <c r="K482" s="47" t="s">
        <v>933</v>
      </c>
      <c r="L482" s="55">
        <f t="shared" si="131"/>
        <v>62.954214119009009</v>
      </c>
      <c r="M482" s="55">
        <f t="shared" si="132"/>
        <v>62.954274870834993</v>
      </c>
      <c r="N482" s="55">
        <f t="shared" si="133"/>
        <v>6.0751825984084462E-5</v>
      </c>
      <c r="O482" s="56">
        <f t="shared" si="134"/>
        <v>9.650160332275589E-7</v>
      </c>
      <c r="P482" s="54"/>
      <c r="Q482" s="42"/>
      <c r="R482" s="42"/>
      <c r="S482" s="42"/>
      <c r="T482" s="42"/>
      <c r="AB482" t="s">
        <v>428</v>
      </c>
      <c r="AC482" s="2">
        <v>63.123593031691001</v>
      </c>
      <c r="AD482" s="2">
        <v>63.077852578551997</v>
      </c>
      <c r="AE482" s="2">
        <v>-4.5740453139003989E-2</v>
      </c>
      <c r="AF482" s="1">
        <v>-7.2461738855771627E-4</v>
      </c>
      <c r="AG482" s="2">
        <v>64.012881119009009</v>
      </c>
      <c r="AH482" s="2">
        <v>64.012873981812007</v>
      </c>
      <c r="AI482" s="2">
        <v>-7.1371970022937603E-6</v>
      </c>
      <c r="AJ482" s="1">
        <v>-1.114962625885359E-7</v>
      </c>
      <c r="AM482" t="s">
        <v>428</v>
      </c>
      <c r="AN482" s="2">
        <v>63.123593031691001</v>
      </c>
      <c r="AO482" s="2">
        <v>62.941334060315</v>
      </c>
      <c r="AP482" s="2">
        <v>-0.182258971376001</v>
      </c>
      <c r="AQ482" s="1">
        <v>-2.8873351883581541E-3</v>
      </c>
      <c r="AR482" s="2">
        <v>63.121668127331006</v>
      </c>
      <c r="AS482" s="2">
        <v>-1.9249043599955939E-3</v>
      </c>
      <c r="AT482" s="1">
        <v>-3.0494214089321591E-5</v>
      </c>
      <c r="AU482" s="2">
        <v>63.092364246545003</v>
      </c>
      <c r="AV482" s="2">
        <v>-3.1228785145998472E-2</v>
      </c>
      <c r="AW482" s="1">
        <v>-4.9472445477430533E-4</v>
      </c>
      <c r="AX482" s="2">
        <v>63.050403331641</v>
      </c>
      <c r="AY482" s="2">
        <v>-7.318970005000125E-2</v>
      </c>
      <c r="AZ482" s="1">
        <v>-1.1594666357673364E-3</v>
      </c>
      <c r="BA482" s="2">
        <v>63.134183838143997</v>
      </c>
      <c r="BB482" s="2">
        <v>1.0590806452995594E-2</v>
      </c>
      <c r="BC482" s="1">
        <v>1.6777889128837315E-4</v>
      </c>
      <c r="BD482" s="2">
        <v>62.883532377815996</v>
      </c>
      <c r="BE482" s="2">
        <v>-0.24006065387500541</v>
      </c>
      <c r="BF482" s="1">
        <v>-3.8030258156325752E-3</v>
      </c>
      <c r="BG482" s="1"/>
      <c r="BH482" t="s">
        <v>428</v>
      </c>
      <c r="BI482" s="2">
        <v>64.012881119009009</v>
      </c>
      <c r="BJ482" s="2">
        <v>64.012854407727005</v>
      </c>
      <c r="BK482" s="2">
        <v>-2.6711282004043824E-5</v>
      </c>
      <c r="BL482" s="1">
        <v>-4.1727979645821236E-7</v>
      </c>
      <c r="BM482" s="2">
        <v>64.012880819751004</v>
      </c>
      <c r="BN482" s="2">
        <v>-2.9925800504315703E-7</v>
      </c>
      <c r="BO482" s="1">
        <v>-4.6749654102710051E-9</v>
      </c>
      <c r="BP482" s="2">
        <v>64.012876253447004</v>
      </c>
      <c r="BQ482" s="2">
        <v>-4.8655620048521087E-6</v>
      </c>
      <c r="BR482" s="1">
        <v>-7.6009108163813774E-8</v>
      </c>
      <c r="BS482" s="2">
        <v>64.012869672357994</v>
      </c>
      <c r="BT482" s="2">
        <v>-1.1446651015489806E-5</v>
      </c>
      <c r="BU482" s="1">
        <v>-1.7881793188169207E-7</v>
      </c>
      <c r="BV482" s="2">
        <v>64.012882763806005</v>
      </c>
      <c r="BW482" s="2">
        <v>1.6447969954924702E-6</v>
      </c>
      <c r="BX482" s="1">
        <v>2.5694781530526016E-8</v>
      </c>
      <c r="BY482" s="2">
        <v>64.012854407727005</v>
      </c>
      <c r="BZ482" s="2">
        <v>-2.6711282004043824E-5</v>
      </c>
      <c r="CA482" s="1">
        <v>-4.1727979645821236E-7</v>
      </c>
      <c r="CC482" t="s">
        <v>428</v>
      </c>
      <c r="CE482" s="23">
        <v>63.123593031691001</v>
      </c>
      <c r="CF482" s="23">
        <v>63.652514444131</v>
      </c>
      <c r="CG482" s="23">
        <v>0.52892141243999902</v>
      </c>
      <c r="CH482" s="24">
        <v>8.3791398277099933E-3</v>
      </c>
      <c r="CI482" s="2">
        <v>64.012881119009009</v>
      </c>
      <c r="CJ482" s="2">
        <v>64.012956532459995</v>
      </c>
      <c r="CK482" s="2">
        <v>7.5413450986161479E-5</v>
      </c>
      <c r="CL482" s="1">
        <v>1.1780980588259604E-6</v>
      </c>
      <c r="CN482" s="25" t="s">
        <v>428</v>
      </c>
      <c r="CO482" s="27">
        <v>9.9999999999999995E-7</v>
      </c>
      <c r="CP482" s="27">
        <v>1.0586660000000001</v>
      </c>
      <c r="CQ482" s="28">
        <f t="shared" si="135"/>
        <v>-1.058667</v>
      </c>
      <c r="CR482" s="27">
        <f t="shared" si="136"/>
        <v>-1.058667</v>
      </c>
      <c r="CU482" s="30">
        <v>534</v>
      </c>
      <c r="CV482" s="30"/>
      <c r="CW482" s="34"/>
      <c r="CX482" s="34"/>
      <c r="CY482" s="34"/>
      <c r="CZ482" s="34"/>
      <c r="DA482" s="32"/>
      <c r="DB482" s="32"/>
      <c r="DF482" s="30"/>
      <c r="DG482" s="39"/>
      <c r="DK482" s="30">
        <v>519</v>
      </c>
      <c r="DL482" s="30"/>
    </row>
    <row r="483" spans="1:116" ht="15.75" x14ac:dyDescent="0.25">
      <c r="A483" t="s">
        <v>757</v>
      </c>
      <c r="B483" t="s">
        <v>429</v>
      </c>
      <c r="C483" s="52">
        <v>88.137407448985996</v>
      </c>
      <c r="D483" s="52">
        <v>88.424516273286997</v>
      </c>
      <c r="E483" s="52">
        <v>0.28710882430100071</v>
      </c>
      <c r="F483" s="53">
        <v>3.2575138367574464E-3</v>
      </c>
      <c r="G483" s="45">
        <v>86.12930048992699</v>
      </c>
      <c r="H483" s="45">
        <v>86.129306915288993</v>
      </c>
      <c r="I483" s="45">
        <v>6.4253620024601332E-6</v>
      </c>
      <c r="J483" s="46">
        <v>7.4601348970802261E-8</v>
      </c>
      <c r="K483" s="47" t="s">
        <v>933</v>
      </c>
      <c r="L483" s="55">
        <f t="shared" si="131"/>
        <v>84.701404489926986</v>
      </c>
      <c r="M483" s="55">
        <f t="shared" si="132"/>
        <v>84.701410915288989</v>
      </c>
      <c r="N483" s="55">
        <f t="shared" si="133"/>
        <v>6.4253620024601332E-6</v>
      </c>
      <c r="O483" s="56">
        <f t="shared" si="134"/>
        <v>7.585897826787821E-8</v>
      </c>
      <c r="P483" s="54"/>
      <c r="Q483" s="42"/>
      <c r="R483" s="42"/>
      <c r="S483" s="42"/>
      <c r="T483" s="42"/>
      <c r="AB483" t="s">
        <v>429</v>
      </c>
      <c r="AC483" s="2">
        <v>88.137407448985996</v>
      </c>
      <c r="AD483" s="2">
        <v>88.096245799144</v>
      </c>
      <c r="AE483" s="2">
        <v>-4.1161649841995995E-2</v>
      </c>
      <c r="AF483" s="1">
        <v>-4.6701679835341642E-4</v>
      </c>
      <c r="AG483" s="2">
        <v>86.12930048992699</v>
      </c>
      <c r="AH483" s="2">
        <v>86.129296058815001</v>
      </c>
      <c r="AI483" s="2">
        <v>-4.4311119893336581E-6</v>
      </c>
      <c r="AJ483" s="1">
        <v>-5.14472074442528E-8</v>
      </c>
      <c r="AM483" t="s">
        <v>429</v>
      </c>
      <c r="AN483" s="2">
        <v>88.137407448985996</v>
      </c>
      <c r="AO483" s="2">
        <v>87.973321011471</v>
      </c>
      <c r="AP483" s="2">
        <v>-0.16408643751499596</v>
      </c>
      <c r="AQ483" s="1">
        <v>-1.861711641676882E-3</v>
      </c>
      <c r="AR483" s="2">
        <v>88.135675481073008</v>
      </c>
      <c r="AS483" s="2">
        <v>-1.7319679129883525E-3</v>
      </c>
      <c r="AT483" s="1">
        <v>-1.9650769895754161E-5</v>
      </c>
      <c r="AU483" s="2">
        <v>88.109507110706005</v>
      </c>
      <c r="AV483" s="2">
        <v>-2.7900338279991388E-2</v>
      </c>
      <c r="AW483" s="1">
        <v>-3.1655501435233534E-4</v>
      </c>
      <c r="AX483" s="2">
        <v>88.071538483701005</v>
      </c>
      <c r="AY483" s="2">
        <v>-6.5868965284991532E-2</v>
      </c>
      <c r="AZ483" s="1">
        <v>-7.4734403009433354E-4</v>
      </c>
      <c r="BA483" s="2">
        <v>88.146936334261</v>
      </c>
      <c r="BB483" s="2">
        <v>9.5288852750030628E-3</v>
      </c>
      <c r="BC483" s="1">
        <v>1.0811397283858604E-4</v>
      </c>
      <c r="BD483" s="2">
        <v>87.921462497311992</v>
      </c>
      <c r="BE483" s="2">
        <v>-0.21594495167400396</v>
      </c>
      <c r="BF483" s="1">
        <v>-2.4500942099867536E-3</v>
      </c>
      <c r="BG483" s="1"/>
      <c r="BH483" t="s">
        <v>429</v>
      </c>
      <c r="BI483" s="2">
        <v>86.12930048992699</v>
      </c>
      <c r="BJ483" s="2">
        <v>86.129282595001001</v>
      </c>
      <c r="BK483" s="2">
        <v>-1.7894925989025978E-5</v>
      </c>
      <c r="BL483" s="1">
        <v>-2.0776815656501041E-7</v>
      </c>
      <c r="BM483" s="2">
        <v>86.129300304089995</v>
      </c>
      <c r="BN483" s="2">
        <v>-1.8583699556984357E-7</v>
      </c>
      <c r="BO483" s="1">
        <v>-2.157651281419354E-9</v>
      </c>
      <c r="BP483" s="2">
        <v>86.129297533395999</v>
      </c>
      <c r="BQ483" s="2">
        <v>-2.95653099158244E-6</v>
      </c>
      <c r="BR483" s="1">
        <v>-3.432665741814788E-8</v>
      </c>
      <c r="BS483" s="2">
        <v>86.129293384478004</v>
      </c>
      <c r="BT483" s="2">
        <v>-7.1054489865218784E-6</v>
      </c>
      <c r="BU483" s="1">
        <v>-8.2497465393357938E-8</v>
      </c>
      <c r="BV483" s="2">
        <v>86.129301511397003</v>
      </c>
      <c r="BW483" s="2">
        <v>1.0214700125743548E-6</v>
      </c>
      <c r="BX483" s="1">
        <v>1.1859727256159685E-8</v>
      </c>
      <c r="BY483" s="2">
        <v>86.129276697191997</v>
      </c>
      <c r="BZ483" s="2">
        <v>-2.3792734992866826E-5</v>
      </c>
      <c r="CA483" s="1">
        <v>-2.7624437743633408E-7</v>
      </c>
      <c r="CC483" t="s">
        <v>429</v>
      </c>
      <c r="CE483" s="23">
        <v>88.137407448985996</v>
      </c>
      <c r="CF483" s="23">
        <v>88.517959129998999</v>
      </c>
      <c r="CG483" s="23">
        <v>0.38055168101300296</v>
      </c>
      <c r="CH483" s="24">
        <v>4.3177090412293622E-3</v>
      </c>
      <c r="CI483" s="2">
        <v>86.12930048992699</v>
      </c>
      <c r="CJ483" s="2">
        <v>86.129316847425002</v>
      </c>
      <c r="CK483" s="2">
        <v>1.6357498012098404E-5</v>
      </c>
      <c r="CL483" s="1">
        <v>1.8991792478346493E-7</v>
      </c>
      <c r="CN483" s="25" t="s">
        <v>429</v>
      </c>
      <c r="CO483" s="27">
        <v>0</v>
      </c>
      <c r="CP483" s="27">
        <v>1.4278960000000001</v>
      </c>
      <c r="CQ483" s="28">
        <f t="shared" si="135"/>
        <v>-1.4278960000000001</v>
      </c>
      <c r="CR483" s="27">
        <f t="shared" si="136"/>
        <v>-1.4278960000000001</v>
      </c>
      <c r="CU483" s="30">
        <v>535</v>
      </c>
      <c r="CV483" s="30"/>
      <c r="CW483" s="38"/>
      <c r="CX483" s="38"/>
      <c r="CY483" s="34"/>
      <c r="CZ483" s="34"/>
      <c r="DA483" s="32"/>
      <c r="DB483" s="32"/>
      <c r="DF483" s="30"/>
      <c r="DG483" s="39"/>
      <c r="DK483" s="30">
        <v>520</v>
      </c>
      <c r="DL483" s="30"/>
    </row>
    <row r="484" spans="1:116" ht="15.75" x14ac:dyDescent="0.25">
      <c r="A484" t="s">
        <v>758</v>
      </c>
      <c r="B484" t="s">
        <v>430</v>
      </c>
      <c r="C484" s="52">
        <v>66.175735654939999</v>
      </c>
      <c r="D484" s="52">
        <v>65.471986453923009</v>
      </c>
      <c r="E484" s="52">
        <v>-0.7037492010169899</v>
      </c>
      <c r="F484" s="53">
        <v>-1.0634550474611237E-2</v>
      </c>
      <c r="G484" s="45">
        <v>75.192815645118998</v>
      </c>
      <c r="H484" s="45">
        <v>75.192815645118998</v>
      </c>
      <c r="I484" s="45">
        <v>0</v>
      </c>
      <c r="J484" s="46">
        <v>0</v>
      </c>
      <c r="K484" s="47" t="s">
        <v>933</v>
      </c>
      <c r="L484" s="55">
        <f t="shared" si="131"/>
        <v>73.660601645119002</v>
      </c>
      <c r="M484" s="55">
        <f t="shared" si="132"/>
        <v>73.660601645119002</v>
      </c>
      <c r="N484" s="55">
        <f t="shared" si="133"/>
        <v>0</v>
      </c>
      <c r="O484" s="56">
        <f t="shared" si="134"/>
        <v>0</v>
      </c>
      <c r="P484" s="54"/>
      <c r="Q484" s="42"/>
      <c r="R484" s="42"/>
      <c r="S484" s="42"/>
      <c r="T484" s="42"/>
      <c r="AB484" t="s">
        <v>430</v>
      </c>
      <c r="AC484" s="2">
        <v>66.175735654939999</v>
      </c>
      <c r="AD484" s="2">
        <v>66.128944744405004</v>
      </c>
      <c r="AE484" s="2">
        <v>-4.6790910534994623E-2</v>
      </c>
      <c r="AF484" s="1">
        <v>-7.0707050056800834E-4</v>
      </c>
      <c r="AG484" s="2">
        <v>75.192815645118998</v>
      </c>
      <c r="AH484" s="2">
        <v>75.192815645118998</v>
      </c>
      <c r="AI484" s="2">
        <v>0</v>
      </c>
      <c r="AJ484" s="1">
        <v>0</v>
      </c>
      <c r="AM484" t="s">
        <v>430</v>
      </c>
      <c r="AN484" s="2">
        <v>66.175735654939999</v>
      </c>
      <c r="AO484" s="2">
        <v>65.988424330789996</v>
      </c>
      <c r="AP484" s="2">
        <v>-0.18731132415000218</v>
      </c>
      <c r="AQ484" s="1">
        <v>-2.8305136663187127E-3</v>
      </c>
      <c r="AR484" s="2">
        <v>66.173769489242005</v>
      </c>
      <c r="AS484" s="2">
        <v>-1.9661656979934605E-3</v>
      </c>
      <c r="AT484" s="1">
        <v>-2.9711278288550265E-5</v>
      </c>
      <c r="AU484" s="2">
        <v>66.146213913484999</v>
      </c>
      <c r="AV484" s="2">
        <v>-2.9521741454999528E-2</v>
      </c>
      <c r="AW484" s="1">
        <v>-4.461112696794892E-4</v>
      </c>
      <c r="AX484" s="2">
        <v>66.100795023575003</v>
      </c>
      <c r="AY484" s="2">
        <v>-7.4940631364995625E-2</v>
      </c>
      <c r="AZ484" s="1">
        <v>-1.1324487838829387E-3</v>
      </c>
      <c r="BA484" s="2">
        <v>66.186548848358001</v>
      </c>
      <c r="BB484" s="2">
        <v>1.0813193418002243E-2</v>
      </c>
      <c r="BC484" s="1">
        <v>1.6340118188312185E-4</v>
      </c>
      <c r="BD484" s="2">
        <v>65.931176137564009</v>
      </c>
      <c r="BE484" s="2">
        <v>-0.2445595173759898</v>
      </c>
      <c r="BF484" s="1">
        <v>-3.6956070824991803E-3</v>
      </c>
      <c r="BG484" s="1"/>
      <c r="BH484" t="s">
        <v>430</v>
      </c>
      <c r="BI484" s="2">
        <v>75.192815645118998</v>
      </c>
      <c r="BJ484" s="2">
        <v>75.192815645118998</v>
      </c>
      <c r="BK484" s="2">
        <v>0</v>
      </c>
      <c r="BL484" s="1">
        <v>0</v>
      </c>
      <c r="BM484" s="2">
        <v>75.192815645118998</v>
      </c>
      <c r="BN484" s="2">
        <v>0</v>
      </c>
      <c r="BO484" s="1">
        <v>0</v>
      </c>
      <c r="BP484" s="2">
        <v>75.192815645118998</v>
      </c>
      <c r="BQ484" s="2">
        <v>0</v>
      </c>
      <c r="BR484" s="1">
        <v>0</v>
      </c>
      <c r="BS484" s="2">
        <v>75.192815645118998</v>
      </c>
      <c r="BT484" s="2">
        <v>0</v>
      </c>
      <c r="BU484" s="1">
        <v>0</v>
      </c>
      <c r="BV484" s="2">
        <v>75.192815645118998</v>
      </c>
      <c r="BW484" s="2">
        <v>0</v>
      </c>
      <c r="BX484" s="1">
        <v>0</v>
      </c>
      <c r="BY484" s="2">
        <v>75.192815645118998</v>
      </c>
      <c r="BZ484" s="2">
        <v>0</v>
      </c>
      <c r="CA484" s="1">
        <v>0</v>
      </c>
      <c r="CC484" t="s">
        <v>430</v>
      </c>
      <c r="CE484" s="23">
        <v>66.175735654939999</v>
      </c>
      <c r="CF484" s="23">
        <v>65.573419246862002</v>
      </c>
      <c r="CG484" s="23">
        <v>-0.60231640807799636</v>
      </c>
      <c r="CH484" s="24">
        <v>-9.1017712476768459E-3</v>
      </c>
      <c r="CI484" s="2">
        <v>75.192815645118998</v>
      </c>
      <c r="CJ484" s="2">
        <v>75.192815645118998</v>
      </c>
      <c r="CK484" s="2">
        <v>0</v>
      </c>
      <c r="CL484" s="1">
        <v>0</v>
      </c>
      <c r="CN484" s="25" t="s">
        <v>430</v>
      </c>
      <c r="CO484" s="27">
        <v>0</v>
      </c>
      <c r="CP484" s="27">
        <v>1.532214</v>
      </c>
      <c r="CQ484" s="28">
        <f t="shared" si="135"/>
        <v>-1.532214</v>
      </c>
      <c r="CR484" s="27">
        <f t="shared" si="136"/>
        <v>-1.532214</v>
      </c>
      <c r="CU484" s="30">
        <v>537</v>
      </c>
      <c r="CV484" s="30"/>
      <c r="CW484" s="31"/>
      <c r="CX484" s="31"/>
      <c r="CY484" s="31"/>
      <c r="CZ484" s="30"/>
      <c r="DA484" s="30"/>
      <c r="DB484" s="30"/>
      <c r="DF484" s="30"/>
      <c r="DG484" s="39"/>
      <c r="DK484" s="30">
        <v>521</v>
      </c>
      <c r="DL484" s="30"/>
    </row>
    <row r="485" spans="1:116" ht="15.75" x14ac:dyDescent="0.25">
      <c r="A485" t="s">
        <v>759</v>
      </c>
      <c r="B485" t="s">
        <v>431</v>
      </c>
      <c r="C485" s="52">
        <v>75.850619088099009</v>
      </c>
      <c r="D485" s="52">
        <v>76.185798217374</v>
      </c>
      <c r="E485" s="52">
        <v>0.33517912927499083</v>
      </c>
      <c r="F485" s="53">
        <v>4.4189372915425622E-3</v>
      </c>
      <c r="G485" s="45">
        <v>73.319287983932995</v>
      </c>
      <c r="H485" s="45">
        <v>73.319299120504013</v>
      </c>
      <c r="I485" s="45">
        <v>1.1136571018255381E-5</v>
      </c>
      <c r="J485" s="46">
        <v>1.5189142345048171E-7</v>
      </c>
      <c r="K485" s="47" t="s">
        <v>933</v>
      </c>
      <c r="L485" s="55">
        <f t="shared" si="131"/>
        <v>72.187763983932996</v>
      </c>
      <c r="M485" s="55">
        <f t="shared" si="132"/>
        <v>72.187775120504014</v>
      </c>
      <c r="N485" s="55">
        <f t="shared" si="133"/>
        <v>1.1136571018255381E-5</v>
      </c>
      <c r="O485" s="56">
        <f t="shared" si="134"/>
        <v>1.5427228111309937E-7</v>
      </c>
      <c r="P485" s="54"/>
      <c r="Q485" s="42"/>
      <c r="R485" s="42"/>
      <c r="S485" s="42"/>
      <c r="T485" s="42"/>
      <c r="AB485" t="s">
        <v>431</v>
      </c>
      <c r="AC485" s="2">
        <v>75.850619088099009</v>
      </c>
      <c r="AD485" s="2">
        <v>75.822613831107006</v>
      </c>
      <c r="AE485" s="2">
        <v>-2.8005256992003069E-2</v>
      </c>
      <c r="AF485" s="1">
        <v>-3.6921593163894302E-4</v>
      </c>
      <c r="AG485" s="2">
        <v>73.319287983932995</v>
      </c>
      <c r="AH485" s="2">
        <v>73.319285772849</v>
      </c>
      <c r="AI485" s="2">
        <v>-2.2110839950073569E-6</v>
      </c>
      <c r="AJ485" s="1">
        <v>-3.0156921265955125E-8</v>
      </c>
      <c r="AM485" t="s">
        <v>431</v>
      </c>
      <c r="AN485" s="2">
        <v>75.850619088099009</v>
      </c>
      <c r="AO485" s="2">
        <v>75.739085669723011</v>
      </c>
      <c r="AP485" s="2">
        <v>-0.11153341837599839</v>
      </c>
      <c r="AQ485" s="1">
        <v>-1.4704351753075939E-3</v>
      </c>
      <c r="AR485" s="2">
        <v>75.849440342763003</v>
      </c>
      <c r="AS485" s="2">
        <v>-1.1787453360057043E-3</v>
      </c>
      <c r="AT485" s="1">
        <v>-1.554035221039679E-5</v>
      </c>
      <c r="AU485" s="2">
        <v>75.831338598233003</v>
      </c>
      <c r="AV485" s="2">
        <v>-1.9280489866005723E-2</v>
      </c>
      <c r="AW485" s="1">
        <v>-2.5419027685999256E-4</v>
      </c>
      <c r="AX485" s="2">
        <v>75.805812263376993</v>
      </c>
      <c r="AY485" s="2">
        <v>-4.4806824722016358E-2</v>
      </c>
      <c r="AZ485" s="1">
        <v>-5.9072457496983785E-4</v>
      </c>
      <c r="BA485" s="2">
        <v>75.857104840519995</v>
      </c>
      <c r="BB485" s="2">
        <v>6.485752420985591E-3</v>
      </c>
      <c r="BC485" s="1">
        <v>8.5506914761664858E-5</v>
      </c>
      <c r="BD485" s="2">
        <v>75.703571453439992</v>
      </c>
      <c r="BE485" s="2">
        <v>-0.14704763465901749</v>
      </c>
      <c r="BF485" s="1">
        <v>-1.9386477846439795E-3</v>
      </c>
      <c r="BG485" s="1"/>
      <c r="BH485" t="s">
        <v>431</v>
      </c>
      <c r="BI485" s="2">
        <v>73.319287983932995</v>
      </c>
      <c r="BJ485" s="2">
        <v>73.319279056606987</v>
      </c>
      <c r="BK485" s="2">
        <v>-8.9273260073241545E-6</v>
      </c>
      <c r="BL485" s="1">
        <v>-1.2175958404397581E-7</v>
      </c>
      <c r="BM485" s="2">
        <v>73.319287891103997</v>
      </c>
      <c r="BN485" s="2">
        <v>-9.2828997821925441E-8</v>
      </c>
      <c r="BO485" s="1">
        <v>-1.2660924618126101E-9</v>
      </c>
      <c r="BP485" s="2">
        <v>73.319286486228009</v>
      </c>
      <c r="BQ485" s="2">
        <v>-1.4977049858089231E-6</v>
      </c>
      <c r="BR485" s="1">
        <v>-2.042716216962072E-8</v>
      </c>
      <c r="BS485" s="2">
        <v>73.319284440808005</v>
      </c>
      <c r="BT485" s="2">
        <v>-3.5431249898465467E-6</v>
      </c>
      <c r="BU485" s="1">
        <v>-4.8324596259349631E-8</v>
      </c>
      <c r="BV485" s="2">
        <v>73.319288494329001</v>
      </c>
      <c r="BW485" s="2">
        <v>5.1039600634794624E-7</v>
      </c>
      <c r="BX485" s="1">
        <v>6.9612788173801299E-9</v>
      </c>
      <c r="BY485" s="2">
        <v>73.319275996676993</v>
      </c>
      <c r="BZ485" s="2">
        <v>-1.1987256002043978E-5</v>
      </c>
      <c r="CA485" s="1">
        <v>-1.6349389542177271E-7</v>
      </c>
      <c r="CC485" t="s">
        <v>431</v>
      </c>
      <c r="CE485" s="23">
        <v>75.850619088099009</v>
      </c>
      <c r="CF485" s="23">
        <v>76.250024343410999</v>
      </c>
      <c r="CG485" s="23">
        <v>0.39940525531199</v>
      </c>
      <c r="CH485" s="24">
        <v>5.2656822068662176E-3</v>
      </c>
      <c r="CI485" s="2">
        <v>73.319287983932995</v>
      </c>
      <c r="CJ485" s="2">
        <v>73.319304504268999</v>
      </c>
      <c r="CK485" s="2">
        <v>1.6520336004077762E-5</v>
      </c>
      <c r="CL485" s="1">
        <v>2.2532046420988142E-7</v>
      </c>
      <c r="CN485" s="25" t="s">
        <v>431</v>
      </c>
      <c r="CO485" s="27">
        <v>0</v>
      </c>
      <c r="CP485" s="27">
        <v>1.131524</v>
      </c>
      <c r="CQ485" s="28">
        <f t="shared" si="135"/>
        <v>-1.131524</v>
      </c>
      <c r="CR485" s="27">
        <f t="shared" si="136"/>
        <v>-1.131524</v>
      </c>
      <c r="CU485" s="30">
        <v>538</v>
      </c>
      <c r="CV485" s="30"/>
      <c r="CW485" s="34"/>
      <c r="CX485" s="34"/>
      <c r="CY485" s="34"/>
      <c r="CZ485" s="34"/>
      <c r="DA485" s="32"/>
      <c r="DB485" s="32"/>
      <c r="DF485" s="30"/>
      <c r="DG485" s="39"/>
      <c r="DK485" s="30">
        <v>522</v>
      </c>
      <c r="DL485" s="30"/>
    </row>
    <row r="486" spans="1:116" ht="15.75" x14ac:dyDescent="0.25">
      <c r="A486" t="s">
        <v>760</v>
      </c>
      <c r="B486" t="s">
        <v>432</v>
      </c>
      <c r="C486" s="52">
        <v>145.53713022805601</v>
      </c>
      <c r="D486" s="52">
        <v>147.475541732149</v>
      </c>
      <c r="E486" s="52">
        <v>1.9384115040929828</v>
      </c>
      <c r="F486" s="53">
        <v>1.3319016948152688E-2</v>
      </c>
      <c r="G486" s="45">
        <v>135.565237006106</v>
      </c>
      <c r="H486" s="45">
        <v>135.56540448538399</v>
      </c>
      <c r="I486" s="45">
        <v>1.6747927799087847E-4</v>
      </c>
      <c r="J486" s="46">
        <v>1.2354146364479489E-6</v>
      </c>
      <c r="K486" s="47" t="s">
        <v>933</v>
      </c>
      <c r="L486" s="55">
        <f t="shared" si="131"/>
        <v>134.23313700610601</v>
      </c>
      <c r="M486" s="55">
        <f t="shared" si="132"/>
        <v>134.233304485384</v>
      </c>
      <c r="N486" s="55">
        <f t="shared" si="133"/>
        <v>1.6747927799087847E-4</v>
      </c>
      <c r="O486" s="56">
        <f t="shared" si="134"/>
        <v>1.2476746184011192E-6</v>
      </c>
      <c r="P486" s="54"/>
      <c r="Q486" s="42"/>
      <c r="R486" s="42"/>
      <c r="S486" s="42"/>
      <c r="T486" s="42"/>
      <c r="AB486" t="s">
        <v>432</v>
      </c>
      <c r="AC486" s="2">
        <v>145.53713022805601</v>
      </c>
      <c r="AD486" s="2">
        <v>145.51347812353001</v>
      </c>
      <c r="AE486" s="2">
        <v>-2.3652104526007633E-2</v>
      </c>
      <c r="AF486" s="1">
        <v>-1.6251594688547792E-4</v>
      </c>
      <c r="AG486" s="2">
        <v>135.565237006106</v>
      </c>
      <c r="AH486" s="2">
        <v>135.56524011871099</v>
      </c>
      <c r="AI486" s="2">
        <v>3.1126049861995853E-6</v>
      </c>
      <c r="AJ486" s="1">
        <v>2.2960200232301369E-8</v>
      </c>
      <c r="AM486" t="s">
        <v>432</v>
      </c>
      <c r="AN486" s="2">
        <v>145.53713022805601</v>
      </c>
      <c r="AO486" s="2">
        <v>145.444194187509</v>
      </c>
      <c r="AP486" s="2">
        <v>-9.2936040547016319E-2</v>
      </c>
      <c r="AQ486" s="1">
        <v>-6.3857271612670916E-4</v>
      </c>
      <c r="AR486" s="2">
        <v>145.53613042365899</v>
      </c>
      <c r="AS486" s="2">
        <v>-9.9980439702562762E-4</v>
      </c>
      <c r="AT486" s="1">
        <v>-6.8697547866921572E-6</v>
      </c>
      <c r="AU486" s="2">
        <v>145.51732072172499</v>
      </c>
      <c r="AV486" s="2">
        <v>-1.980950633102907E-2</v>
      </c>
      <c r="AW486" s="1">
        <v>-1.3611307506192861E-4</v>
      </c>
      <c r="AX486" s="2">
        <v>145.49939013954898</v>
      </c>
      <c r="AY486" s="2">
        <v>-3.7740088507035807E-2</v>
      </c>
      <c r="AZ486" s="1">
        <v>-2.5931587662816533E-4</v>
      </c>
      <c r="BA486" s="2">
        <v>145.542638139465</v>
      </c>
      <c r="BB486" s="2">
        <v>5.5079114089835457E-3</v>
      </c>
      <c r="BC486" s="1">
        <v>3.7845403440020243E-5</v>
      </c>
      <c r="BD486" s="2">
        <v>145.41146456357501</v>
      </c>
      <c r="BE486" s="2">
        <v>-0.12566566448100502</v>
      </c>
      <c r="BF486" s="1">
        <v>-8.6346119566936292E-4</v>
      </c>
      <c r="BG486" s="1"/>
      <c r="BH486" t="s">
        <v>432</v>
      </c>
      <c r="BI486" s="2">
        <v>135.565237006106</v>
      </c>
      <c r="BJ486" s="2">
        <v>135.565249687098</v>
      </c>
      <c r="BK486" s="2">
        <v>1.2680992000468905E-5</v>
      </c>
      <c r="BL486" s="1">
        <v>9.3541620850024697E-8</v>
      </c>
      <c r="BM486" s="2">
        <v>135.565237135632</v>
      </c>
      <c r="BN486" s="2">
        <v>1.2952600059179531E-7</v>
      </c>
      <c r="BO486" s="1">
        <v>9.5545143764224248E-10</v>
      </c>
      <c r="BP486" s="2">
        <v>135.56523865935702</v>
      </c>
      <c r="BQ486" s="2">
        <v>1.6532510187516891E-6</v>
      </c>
      <c r="BR486" s="1">
        <v>1.2195243081950463E-8</v>
      </c>
      <c r="BS486" s="2">
        <v>135.565242022089</v>
      </c>
      <c r="BT486" s="2">
        <v>5.0159829925178201E-6</v>
      </c>
      <c r="BU486" s="1">
        <v>3.700051062715949E-8</v>
      </c>
      <c r="BV486" s="2">
        <v>135.56523629572101</v>
      </c>
      <c r="BW486" s="2">
        <v>-7.1038499527276144E-7</v>
      </c>
      <c r="BX486" s="1">
        <v>-5.2401707912830557E-9</v>
      </c>
      <c r="BY486" s="2">
        <v>135.56525279708998</v>
      </c>
      <c r="BZ486" s="2">
        <v>1.5790983979968587E-5</v>
      </c>
      <c r="CA486" s="1">
        <v>1.1648254618001623E-7</v>
      </c>
      <c r="CC486" t="s">
        <v>432</v>
      </c>
      <c r="CE486" s="23">
        <v>145.53713022805601</v>
      </c>
      <c r="CF486" s="23">
        <v>147.53748063158599</v>
      </c>
      <c r="CG486" s="23">
        <v>2.0003504035299784</v>
      </c>
      <c r="CH486" s="24">
        <v>1.3744605245379227E-2</v>
      </c>
      <c r="CI486" s="2">
        <v>135.565237006106</v>
      </c>
      <c r="CJ486" s="2">
        <v>135.56540026554902</v>
      </c>
      <c r="CK486" s="2">
        <v>1.6325944301343043E-4</v>
      </c>
      <c r="CL486" s="1">
        <v>1.204286929443992E-6</v>
      </c>
      <c r="CN486" s="25" t="s">
        <v>432</v>
      </c>
      <c r="CO486" s="27">
        <v>0</v>
      </c>
      <c r="CP486" s="27">
        <v>1.3321000000000001</v>
      </c>
      <c r="CQ486" s="28">
        <f t="shared" si="135"/>
        <v>-1.3321000000000001</v>
      </c>
      <c r="CR486" s="27">
        <f t="shared" si="136"/>
        <v>-1.3321000000000001</v>
      </c>
      <c r="CU486" s="30">
        <v>539</v>
      </c>
      <c r="CV486" s="30"/>
      <c r="CW486" s="31"/>
      <c r="CX486" s="31"/>
      <c r="CY486" s="31"/>
      <c r="CZ486" s="30"/>
      <c r="DA486" s="30"/>
      <c r="DB486" s="30"/>
      <c r="DF486" s="30"/>
      <c r="DG486" s="39"/>
      <c r="DK486" s="30">
        <v>523</v>
      </c>
      <c r="DL486" s="30"/>
    </row>
    <row r="487" spans="1:116" ht="15.75" x14ac:dyDescent="0.25">
      <c r="A487" t="s">
        <v>761</v>
      </c>
      <c r="B487" t="s">
        <v>433</v>
      </c>
      <c r="C487" s="52">
        <v>115.383366689239</v>
      </c>
      <c r="D487" s="52">
        <v>116.00634837513699</v>
      </c>
      <c r="E487" s="52">
        <v>0.62298168589799729</v>
      </c>
      <c r="F487" s="53">
        <v>5.3992330417595488E-3</v>
      </c>
      <c r="G487" s="45">
        <v>116.445291362956</v>
      </c>
      <c r="H487" s="45">
        <v>116.44537753326901</v>
      </c>
      <c r="I487" s="45">
        <v>8.6170313011280086E-5</v>
      </c>
      <c r="J487" s="46">
        <v>7.4000684787408164E-7</v>
      </c>
      <c r="K487" s="47" t="s">
        <v>933</v>
      </c>
      <c r="L487" s="55">
        <f t="shared" si="131"/>
        <v>114.85044036295601</v>
      </c>
      <c r="M487" s="55">
        <f t="shared" si="132"/>
        <v>114.85052653326902</v>
      </c>
      <c r="N487" s="55">
        <f t="shared" si="133"/>
        <v>8.6170313011280086E-5</v>
      </c>
      <c r="O487" s="56">
        <f t="shared" si="134"/>
        <v>7.5028282642156554E-7</v>
      </c>
      <c r="P487" s="54"/>
      <c r="Q487" s="42"/>
      <c r="R487" s="42"/>
      <c r="S487" s="42"/>
      <c r="T487" s="42"/>
      <c r="AB487" t="s">
        <v>433</v>
      </c>
      <c r="AC487" s="2">
        <v>115.383366689239</v>
      </c>
      <c r="AD487" s="2">
        <v>115.339335728197</v>
      </c>
      <c r="AE487" s="2">
        <v>-4.403096104199733E-2</v>
      </c>
      <c r="AF487" s="1">
        <v>-3.8160579211200801E-4</v>
      </c>
      <c r="AG487" s="2">
        <v>116.445291362956</v>
      </c>
      <c r="AH487" s="2">
        <v>116.445284716849</v>
      </c>
      <c r="AI487" s="2">
        <v>-6.6461069962997499E-6</v>
      </c>
      <c r="AJ487" s="1">
        <v>-5.7074931227438479E-8</v>
      </c>
      <c r="AM487" t="s">
        <v>433</v>
      </c>
      <c r="AN487" s="2">
        <v>115.383366689239</v>
      </c>
      <c r="AO487" s="2">
        <v>115.20808258769999</v>
      </c>
      <c r="AP487" s="2">
        <v>-0.17528410153900609</v>
      </c>
      <c r="AQ487" s="1">
        <v>-1.5191453202357773E-3</v>
      </c>
      <c r="AR487" s="2">
        <v>115.38151317125501</v>
      </c>
      <c r="AS487" s="2">
        <v>-1.8535179839886951E-3</v>
      </c>
      <c r="AT487" s="1">
        <v>-1.6063996372897998E-5</v>
      </c>
      <c r="AU487" s="2">
        <v>115.35284866057999</v>
      </c>
      <c r="AV487" s="2">
        <v>-3.0518028659002994E-2</v>
      </c>
      <c r="AW487" s="1">
        <v>-2.6449244405562312E-4</v>
      </c>
      <c r="AX487" s="2">
        <v>115.312925557612</v>
      </c>
      <c r="AY487" s="2">
        <v>-7.0441131626992615E-2</v>
      </c>
      <c r="AZ487" s="1">
        <v>-6.1049641424236727E-4</v>
      </c>
      <c r="BA487" s="2">
        <v>115.39356560066601</v>
      </c>
      <c r="BB487" s="2">
        <v>1.0198911427011126E-2</v>
      </c>
      <c r="BC487" s="1">
        <v>8.8391522276167966E-5</v>
      </c>
      <c r="BD487" s="2">
        <v>115.15208708557101</v>
      </c>
      <c r="BE487" s="2">
        <v>-0.23127960366798561</v>
      </c>
      <c r="BF487" s="1">
        <v>-2.0044449239454845E-3</v>
      </c>
      <c r="BG487" s="1"/>
      <c r="BH487" t="s">
        <v>433</v>
      </c>
      <c r="BI487" s="2">
        <v>116.445291362956</v>
      </c>
      <c r="BJ487" s="2">
        <v>116.445264596847</v>
      </c>
      <c r="BK487" s="2">
        <v>-2.6766109002096528E-5</v>
      </c>
      <c r="BL487" s="1">
        <v>-2.298599513025175E-7</v>
      </c>
      <c r="BM487" s="2">
        <v>116.445291084193</v>
      </c>
      <c r="BN487" s="2">
        <v>-2.7876299668605498E-7</v>
      </c>
      <c r="BO487" s="1">
        <v>-2.393939621114951E-9</v>
      </c>
      <c r="BP487" s="2">
        <v>116.445286763659</v>
      </c>
      <c r="BQ487" s="2">
        <v>-4.599297000140723E-6</v>
      </c>
      <c r="BR487" s="1">
        <v>-3.9497492309971308E-8</v>
      </c>
      <c r="BS487" s="2">
        <v>116.44528070624601</v>
      </c>
      <c r="BT487" s="2">
        <v>-1.0656709989120827E-5</v>
      </c>
      <c r="BU487" s="1">
        <v>-9.1516882000013427E-8</v>
      </c>
      <c r="BV487" s="2">
        <v>116.445292895262</v>
      </c>
      <c r="BW487" s="2">
        <v>1.5323060011951384E-6</v>
      </c>
      <c r="BX487" s="1">
        <v>1.3159020714877967E-8</v>
      </c>
      <c r="BY487" s="2">
        <v>116.44525585653099</v>
      </c>
      <c r="BZ487" s="2">
        <v>-3.5506425007270082E-5</v>
      </c>
      <c r="CA487" s="1">
        <v>-3.0491937107699588E-7</v>
      </c>
      <c r="CC487" t="s">
        <v>433</v>
      </c>
      <c r="CE487" s="23">
        <v>115.383366689239</v>
      </c>
      <c r="CF487" s="23">
        <v>116.10777351392201</v>
      </c>
      <c r="CG487" s="23">
        <v>0.72440682468301532</v>
      </c>
      <c r="CH487" s="24">
        <v>6.2782604240874144E-3</v>
      </c>
      <c r="CI487" s="2">
        <v>116.445291362956</v>
      </c>
      <c r="CJ487" s="2">
        <v>116.445391206948</v>
      </c>
      <c r="CK487" s="2">
        <v>9.9843992003911808E-5</v>
      </c>
      <c r="CL487" s="1">
        <v>8.5743262638848564E-7</v>
      </c>
      <c r="CN487" s="25" t="s">
        <v>433</v>
      </c>
      <c r="CO487" s="27">
        <v>9.9999999999999995E-7</v>
      </c>
      <c r="CP487" s="27">
        <v>1.5948500000000001</v>
      </c>
      <c r="CQ487" s="28">
        <f t="shared" si="135"/>
        <v>-1.594851</v>
      </c>
      <c r="CR487" s="27">
        <f t="shared" si="136"/>
        <v>-1.594851</v>
      </c>
      <c r="CU487" s="30">
        <v>540</v>
      </c>
      <c r="CV487" s="30"/>
      <c r="CW487" s="15"/>
      <c r="CX487" s="33"/>
      <c r="CY487" s="34"/>
      <c r="CZ487" s="34"/>
      <c r="DA487" s="32"/>
      <c r="DB487" s="32"/>
      <c r="DF487" s="30"/>
      <c r="DG487" s="39"/>
      <c r="DK487" s="30">
        <v>524</v>
      </c>
      <c r="DL487" s="30"/>
    </row>
    <row r="488" spans="1:116" ht="15.75" x14ac:dyDescent="0.25">
      <c r="B488" t="s">
        <v>434</v>
      </c>
      <c r="C488" s="52">
        <v>68.019458441110999</v>
      </c>
      <c r="D488" s="52">
        <v>68.035051990959005</v>
      </c>
      <c r="E488" s="52">
        <v>1.5593549848006205E-2</v>
      </c>
      <c r="F488" s="53">
        <v>2.2925130845472086E-4</v>
      </c>
      <c r="G488" s="45">
        <v>69.294671034364995</v>
      </c>
      <c r="H488" s="45">
        <v>69.294671034364995</v>
      </c>
      <c r="I488" s="45">
        <v>0</v>
      </c>
      <c r="J488" s="46">
        <v>0</v>
      </c>
      <c r="K488" s="47" t="s">
        <v>933</v>
      </c>
      <c r="L488" s="55">
        <f t="shared" si="131"/>
        <v>68.264373034364993</v>
      </c>
      <c r="M488" s="55">
        <f t="shared" si="132"/>
        <v>68.264373034364993</v>
      </c>
      <c r="N488" s="55">
        <f t="shared" si="133"/>
        <v>0</v>
      </c>
      <c r="O488" s="56">
        <f t="shared" si="134"/>
        <v>0</v>
      </c>
      <c r="P488" s="54"/>
      <c r="Q488" s="42"/>
      <c r="R488" s="42"/>
      <c r="S488" s="42"/>
      <c r="T488" s="42"/>
      <c r="AB488" t="s">
        <v>434</v>
      </c>
      <c r="AC488" s="2">
        <v>68.019458441110999</v>
      </c>
      <c r="AD488" s="2">
        <v>67.979703519792011</v>
      </c>
      <c r="AE488" s="2">
        <v>-3.9754921318987613E-2</v>
      </c>
      <c r="AF488" s="1">
        <v>-5.8446394943597072E-4</v>
      </c>
      <c r="AG488" s="2">
        <v>69.294671034364995</v>
      </c>
      <c r="AH488" s="2">
        <v>69.294671034364995</v>
      </c>
      <c r="AI488" s="2">
        <v>0</v>
      </c>
      <c r="AJ488" s="1">
        <v>0</v>
      </c>
      <c r="AM488" t="s">
        <v>434</v>
      </c>
      <c r="AN488" s="2">
        <v>68.019458441110999</v>
      </c>
      <c r="AO488" s="2">
        <v>67.860780481781006</v>
      </c>
      <c r="AP488" s="2">
        <v>-0.15867795932999229</v>
      </c>
      <c r="AQ488" s="1">
        <v>-2.3328318538050467E-3</v>
      </c>
      <c r="AR488" s="2">
        <v>68.017786341699008</v>
      </c>
      <c r="AS488" s="2">
        <v>-1.6720994119907573E-3</v>
      </c>
      <c r="AT488" s="1">
        <v>-2.4582662819028554E-5</v>
      </c>
      <c r="AU488" s="2">
        <v>67.993069064118004</v>
      </c>
      <c r="AV488" s="2">
        <v>-2.6389376992995039E-2</v>
      </c>
      <c r="AW488" s="1">
        <v>-3.8796805499182401E-4</v>
      </c>
      <c r="AX488" s="2">
        <v>67.955824478045997</v>
      </c>
      <c r="AY488" s="2">
        <v>-6.3633963065001353E-2</v>
      </c>
      <c r="AZ488" s="1">
        <v>-9.3552587044034663E-4</v>
      </c>
      <c r="BA488" s="2">
        <v>68.028656878380005</v>
      </c>
      <c r="BB488" s="2">
        <v>9.1984372690063765E-3</v>
      </c>
      <c r="BC488" s="1">
        <v>1.3523243906697787E-4</v>
      </c>
      <c r="BD488" s="2">
        <v>67.811126782444006</v>
      </c>
      <c r="BE488" s="2">
        <v>-0.20833165866699233</v>
      </c>
      <c r="BF488" s="1">
        <v>-3.062824424680755E-3</v>
      </c>
      <c r="BG488" s="1"/>
      <c r="BH488" t="s">
        <v>434</v>
      </c>
      <c r="BI488" s="2">
        <v>69.294671034364995</v>
      </c>
      <c r="BJ488" s="2">
        <v>69.294671034364995</v>
      </c>
      <c r="BK488" s="2">
        <v>0</v>
      </c>
      <c r="BL488" s="1">
        <v>0</v>
      </c>
      <c r="BM488" s="2">
        <v>69.294671034364995</v>
      </c>
      <c r="BN488" s="2">
        <v>0</v>
      </c>
      <c r="BO488" s="1">
        <v>0</v>
      </c>
      <c r="BP488" s="2">
        <v>69.294671034364995</v>
      </c>
      <c r="BQ488" s="2">
        <v>0</v>
      </c>
      <c r="BR488" s="1">
        <v>0</v>
      </c>
      <c r="BS488" s="2">
        <v>69.294671034364995</v>
      </c>
      <c r="BT488" s="2">
        <v>0</v>
      </c>
      <c r="BU488" s="1">
        <v>0</v>
      </c>
      <c r="BV488" s="2">
        <v>69.294671034364995</v>
      </c>
      <c r="BW488" s="2">
        <v>0</v>
      </c>
      <c r="BX488" s="1">
        <v>0</v>
      </c>
      <c r="BY488" s="2">
        <v>69.294671034364995</v>
      </c>
      <c r="BZ488" s="2">
        <v>0</v>
      </c>
      <c r="CA488" s="1">
        <v>0</v>
      </c>
      <c r="CC488" t="s">
        <v>434</v>
      </c>
      <c r="CE488" s="23">
        <v>68.019458441110999</v>
      </c>
      <c r="CF488" s="23">
        <v>68.124084627996993</v>
      </c>
      <c r="CG488" s="23">
        <v>0.10462618688599434</v>
      </c>
      <c r="CH488" s="24">
        <v>1.5381802396526906E-3</v>
      </c>
      <c r="CI488" s="2">
        <v>69.294671034364995</v>
      </c>
      <c r="CJ488" s="2">
        <v>69.294671034364995</v>
      </c>
      <c r="CK488" s="2">
        <v>0</v>
      </c>
      <c r="CL488" s="1">
        <v>0</v>
      </c>
      <c r="CN488" s="25" t="s">
        <v>434</v>
      </c>
      <c r="CO488" s="27">
        <v>0</v>
      </c>
      <c r="CP488" s="27">
        <v>1.0302979999999999</v>
      </c>
      <c r="CQ488" s="28">
        <f t="shared" si="135"/>
        <v>-1.0302979999999999</v>
      </c>
      <c r="CR488" s="27">
        <f t="shared" si="136"/>
        <v>-1.0302979999999999</v>
      </c>
      <c r="CU488" s="30">
        <v>541</v>
      </c>
      <c r="CV488" s="30"/>
      <c r="CW488" s="15"/>
      <c r="CX488" s="33"/>
      <c r="CY488" s="34"/>
      <c r="CZ488" s="34"/>
      <c r="DA488" s="32"/>
      <c r="DB488" s="32"/>
      <c r="DF488" s="30"/>
      <c r="DG488" s="39"/>
      <c r="DK488" s="30">
        <v>525</v>
      </c>
      <c r="DL488" s="30"/>
    </row>
    <row r="489" spans="1:116" ht="15.75" x14ac:dyDescent="0.25">
      <c r="B489" t="s">
        <v>441</v>
      </c>
      <c r="C489" s="52">
        <v>95.031441563339996</v>
      </c>
      <c r="D489" s="52">
        <v>90.967794874657997</v>
      </c>
      <c r="E489" s="52">
        <v>-4.0636466886819989</v>
      </c>
      <c r="F489" s="53">
        <v>-4.2761075932679742E-2</v>
      </c>
      <c r="G489" s="45">
        <v>100.69507406225499</v>
      </c>
      <c r="H489" s="45">
        <v>100.69507406225499</v>
      </c>
      <c r="I489" s="45">
        <v>0</v>
      </c>
      <c r="J489" s="46">
        <v>0</v>
      </c>
      <c r="K489" s="47" t="s">
        <v>933</v>
      </c>
      <c r="L489" s="55">
        <f t="shared" si="131"/>
        <v>98.234248062254991</v>
      </c>
      <c r="M489" s="55">
        <f t="shared" si="132"/>
        <v>98.234248062254991</v>
      </c>
      <c r="N489" s="55">
        <f t="shared" si="133"/>
        <v>0</v>
      </c>
      <c r="O489" s="56">
        <f t="shared" si="134"/>
        <v>0</v>
      </c>
      <c r="P489" s="54"/>
      <c r="Q489" s="42"/>
      <c r="R489" s="42"/>
      <c r="S489" s="42"/>
      <c r="T489" s="42"/>
      <c r="AB489" t="s">
        <v>441</v>
      </c>
      <c r="AC489" s="2">
        <v>95.031441563339996</v>
      </c>
      <c r="AD489" s="2">
        <v>94.999049635416995</v>
      </c>
      <c r="AE489" s="2">
        <v>-3.2391927923001163E-2</v>
      </c>
      <c r="AF489" s="1">
        <v>-3.4085485172201055E-4</v>
      </c>
      <c r="AG489" s="2">
        <v>100.69507406225499</v>
      </c>
      <c r="AH489" s="2">
        <v>100.69507406225499</v>
      </c>
      <c r="AI489" s="2">
        <v>0</v>
      </c>
      <c r="AJ489" s="1">
        <v>0</v>
      </c>
      <c r="AM489" t="s">
        <v>441</v>
      </c>
      <c r="AN489" s="2">
        <v>95.031441563339996</v>
      </c>
      <c r="AO489" s="2">
        <v>94.899048129926996</v>
      </c>
      <c r="AP489" s="2">
        <v>-0.13239343341300014</v>
      </c>
      <c r="AQ489" s="1">
        <v>-1.3931540049801072E-3</v>
      </c>
      <c r="AR489" s="2">
        <v>95.030089701946011</v>
      </c>
      <c r="AS489" s="2">
        <v>-1.3518613939851321E-3</v>
      </c>
      <c r="AT489" s="1">
        <v>-1.4225411839976083E-5</v>
      </c>
      <c r="AU489" s="2">
        <v>95.018622716015003</v>
      </c>
      <c r="AV489" s="2">
        <v>-1.2818847324993499E-2</v>
      </c>
      <c r="AW489" s="1">
        <v>-1.3489059109399629E-4</v>
      </c>
      <c r="AX489" s="2">
        <v>94.979342195351009</v>
      </c>
      <c r="AY489" s="2">
        <v>-5.2099367988986955E-2</v>
      </c>
      <c r="AZ489" s="1">
        <v>-5.4823295460862691E-4</v>
      </c>
      <c r="BA489" s="2">
        <v>95.038861727852009</v>
      </c>
      <c r="BB489" s="2">
        <v>7.4201645120126614E-3</v>
      </c>
      <c r="BC489" s="1">
        <v>7.8081152826320135E-5</v>
      </c>
      <c r="BD489" s="2">
        <v>94.865327818062013</v>
      </c>
      <c r="BE489" s="2">
        <v>-0.16611374527798262</v>
      </c>
      <c r="BF489" s="1">
        <v>-1.7479872192327538E-3</v>
      </c>
      <c r="BG489" s="1"/>
      <c r="BH489" t="s">
        <v>441</v>
      </c>
      <c r="BI489" s="2">
        <v>100.69507406225499</v>
      </c>
      <c r="BJ489" s="2">
        <v>100.69507406225499</v>
      </c>
      <c r="BK489" s="2">
        <v>0</v>
      </c>
      <c r="BL489" s="1">
        <v>0</v>
      </c>
      <c r="BM489" s="2">
        <v>100.69507406225499</v>
      </c>
      <c r="BN489" s="2">
        <v>0</v>
      </c>
      <c r="BO489" s="1">
        <v>0</v>
      </c>
      <c r="BP489" s="2">
        <v>100.69507406225499</v>
      </c>
      <c r="BQ489" s="2">
        <v>0</v>
      </c>
      <c r="BR489" s="1">
        <v>0</v>
      </c>
      <c r="BS489" s="2">
        <v>100.69507406225499</v>
      </c>
      <c r="BT489" s="2">
        <v>0</v>
      </c>
      <c r="BU489" s="1">
        <v>0</v>
      </c>
      <c r="BV489" s="2">
        <v>100.69507406225499</v>
      </c>
      <c r="BW489" s="2">
        <v>0</v>
      </c>
      <c r="BX489" s="1">
        <v>0</v>
      </c>
      <c r="BY489" s="2">
        <v>100.69507406225499</v>
      </c>
      <c r="BZ489" s="2">
        <v>0</v>
      </c>
      <c r="CA489" s="1">
        <v>0</v>
      </c>
      <c r="CC489" t="s">
        <v>441</v>
      </c>
      <c r="CE489" s="23">
        <v>95.031441563339996</v>
      </c>
      <c r="CF489" s="23">
        <v>91.021386300098996</v>
      </c>
      <c r="CG489" s="23">
        <v>-4.010055263241</v>
      </c>
      <c r="CH489" s="24">
        <v>-4.2197142306509505E-2</v>
      </c>
      <c r="CI489" s="2">
        <v>100.69507406225499</v>
      </c>
      <c r="CJ489" s="2">
        <v>100.69507406225499</v>
      </c>
      <c r="CK489" s="2">
        <v>0</v>
      </c>
      <c r="CL489" s="1">
        <v>0</v>
      </c>
      <c r="CN489" s="25" t="s">
        <v>441</v>
      </c>
      <c r="CO489" s="27">
        <v>0</v>
      </c>
      <c r="CP489" s="27">
        <v>2.460826</v>
      </c>
      <c r="CQ489" s="28">
        <f t="shared" si="135"/>
        <v>-2.460826</v>
      </c>
      <c r="CR489" s="27">
        <f t="shared" si="136"/>
        <v>-2.460826</v>
      </c>
      <c r="CU489" s="30">
        <v>543</v>
      </c>
      <c r="CV489" s="30"/>
      <c r="CW489" s="15"/>
      <c r="CX489" s="33"/>
      <c r="CY489" s="34"/>
      <c r="CZ489" s="34"/>
      <c r="DA489" s="32"/>
      <c r="DB489" s="32"/>
      <c r="DF489" s="30"/>
      <c r="DG489" s="39"/>
      <c r="DK489" s="30">
        <v>526</v>
      </c>
      <c r="DL489" s="30"/>
    </row>
    <row r="490" spans="1:116" ht="15.75" x14ac:dyDescent="0.25">
      <c r="A490" t="s">
        <v>762</v>
      </c>
      <c r="B490" t="s">
        <v>435</v>
      </c>
      <c r="C490" s="52">
        <v>161.683791559962</v>
      </c>
      <c r="D490" s="52">
        <v>158.86009744848499</v>
      </c>
      <c r="E490" s="52">
        <v>-2.8236941114770104</v>
      </c>
      <c r="F490" s="53">
        <v>-1.7464299199278836E-2</v>
      </c>
      <c r="G490" s="45">
        <v>165.28593259675401</v>
      </c>
      <c r="H490" s="45">
        <v>165.28593259675401</v>
      </c>
      <c r="I490" s="45">
        <v>0</v>
      </c>
      <c r="J490" s="46">
        <v>0</v>
      </c>
      <c r="K490" s="47" t="s">
        <v>933</v>
      </c>
      <c r="L490" s="55">
        <f t="shared" si="131"/>
        <v>163.11041759675402</v>
      </c>
      <c r="M490" s="55">
        <f t="shared" si="132"/>
        <v>163.11041759675402</v>
      </c>
      <c r="N490" s="55">
        <f t="shared" si="133"/>
        <v>0</v>
      </c>
      <c r="O490" s="56">
        <f t="shared" si="134"/>
        <v>0</v>
      </c>
      <c r="P490" s="54"/>
      <c r="Q490" s="42"/>
      <c r="R490" s="42"/>
      <c r="S490" s="42"/>
      <c r="T490" s="42"/>
      <c r="AB490" t="s">
        <v>435</v>
      </c>
      <c r="AC490" s="2">
        <v>161.683791559962</v>
      </c>
      <c r="AD490" s="2">
        <v>161.643701490837</v>
      </c>
      <c r="AE490" s="2">
        <v>-4.0090069125000127E-2</v>
      </c>
      <c r="AF490" s="1">
        <v>-2.4795354400216631E-4</v>
      </c>
      <c r="AG490" s="2">
        <v>165.28593259675401</v>
      </c>
      <c r="AH490" s="2">
        <v>165.28593259675401</v>
      </c>
      <c r="AI490" s="2">
        <v>0</v>
      </c>
      <c r="AJ490" s="1">
        <v>0</v>
      </c>
      <c r="AM490" t="s">
        <v>435</v>
      </c>
      <c r="AN490" s="2">
        <v>161.683791559962</v>
      </c>
      <c r="AO490" s="2">
        <v>161.521613676068</v>
      </c>
      <c r="AP490" s="2">
        <v>-0.16217788389400312</v>
      </c>
      <c r="AQ490" s="1">
        <v>-1.0030559175367797E-3</v>
      </c>
      <c r="AR490" s="2">
        <v>161.68211271222401</v>
      </c>
      <c r="AS490" s="2">
        <v>-1.6788477379918731E-3</v>
      </c>
      <c r="AT490" s="1">
        <v>-1.0383525285954567E-5</v>
      </c>
      <c r="AU490" s="2">
        <v>161.66322791155699</v>
      </c>
      <c r="AV490" s="2">
        <v>-2.0563648405016011E-2</v>
      </c>
      <c r="AW490" s="1">
        <v>-1.2718435290645557E-4</v>
      </c>
      <c r="AX490" s="2">
        <v>161.619446286987</v>
      </c>
      <c r="AY490" s="2">
        <v>-6.4345272975003809E-2</v>
      </c>
      <c r="AZ490" s="1">
        <v>-3.9796984196242542E-4</v>
      </c>
      <c r="BA490" s="2">
        <v>161.69301555672899</v>
      </c>
      <c r="BB490" s="2">
        <v>9.2239967669911493E-3</v>
      </c>
      <c r="BC490" s="1">
        <v>5.7049607001394077E-5</v>
      </c>
      <c r="BD490" s="2">
        <v>161.47623415067</v>
      </c>
      <c r="BE490" s="2">
        <v>-0.20755740929200783</v>
      </c>
      <c r="BF490" s="1">
        <v>-1.283724282375164E-3</v>
      </c>
      <c r="BG490" s="1"/>
      <c r="BH490" t="s">
        <v>435</v>
      </c>
      <c r="BI490" s="2">
        <v>165.28593259675401</v>
      </c>
      <c r="BJ490" s="2">
        <v>165.28593259675401</v>
      </c>
      <c r="BK490" s="2">
        <v>0</v>
      </c>
      <c r="BL490" s="1">
        <v>0</v>
      </c>
      <c r="BM490" s="2">
        <v>165.28593259675401</v>
      </c>
      <c r="BN490" s="2">
        <v>0</v>
      </c>
      <c r="BO490" s="1">
        <v>0</v>
      </c>
      <c r="BP490" s="2">
        <v>165.28593259675401</v>
      </c>
      <c r="BQ490" s="2">
        <v>0</v>
      </c>
      <c r="BR490" s="1">
        <v>0</v>
      </c>
      <c r="BS490" s="2">
        <v>165.28593259675401</v>
      </c>
      <c r="BT490" s="2">
        <v>0</v>
      </c>
      <c r="BU490" s="1">
        <v>0</v>
      </c>
      <c r="BV490" s="2">
        <v>165.28593259675401</v>
      </c>
      <c r="BW490" s="2">
        <v>0</v>
      </c>
      <c r="BX490" s="1">
        <v>0</v>
      </c>
      <c r="BY490" s="2">
        <v>165.28593259675401</v>
      </c>
      <c r="BZ490" s="2">
        <v>0</v>
      </c>
      <c r="CA490" s="1">
        <v>0</v>
      </c>
      <c r="CC490" t="s">
        <v>435</v>
      </c>
      <c r="CE490" s="23">
        <v>161.683791559962</v>
      </c>
      <c r="CF490" s="23">
        <v>158.93667998623101</v>
      </c>
      <c r="CG490" s="23">
        <v>-2.7471115737309901</v>
      </c>
      <c r="CH490" s="24">
        <v>-1.6990642953299356E-2</v>
      </c>
      <c r="CI490" s="2">
        <v>165.28593259675401</v>
      </c>
      <c r="CJ490" s="2">
        <v>165.28593259675401</v>
      </c>
      <c r="CK490" s="2">
        <v>0</v>
      </c>
      <c r="CL490" s="1">
        <v>0</v>
      </c>
      <c r="CN490" s="25" t="s">
        <v>435</v>
      </c>
      <c r="CO490" s="27">
        <v>0</v>
      </c>
      <c r="CP490" s="27">
        <v>2.1755149999999999</v>
      </c>
      <c r="CQ490" s="28">
        <f t="shared" si="135"/>
        <v>-2.1755149999999999</v>
      </c>
      <c r="CR490" s="27">
        <f t="shared" si="136"/>
        <v>-2.1755149999999999</v>
      </c>
      <c r="CU490" s="30">
        <v>544</v>
      </c>
      <c r="CV490" s="30"/>
      <c r="CW490" s="15"/>
      <c r="CX490" s="33"/>
      <c r="CY490" s="34"/>
      <c r="CZ490" s="34"/>
      <c r="DA490" s="32"/>
      <c r="DB490" s="32"/>
      <c r="DF490" s="30"/>
      <c r="DG490" s="39"/>
      <c r="DK490" s="30">
        <v>527</v>
      </c>
      <c r="DL490" s="30"/>
    </row>
    <row r="491" spans="1:116" ht="15.75" x14ac:dyDescent="0.25">
      <c r="A491" t="s">
        <v>763</v>
      </c>
      <c r="B491" t="s">
        <v>436</v>
      </c>
      <c r="C491" s="52">
        <v>238.93906734897101</v>
      </c>
      <c r="D491" s="52">
        <v>235.50201130342799</v>
      </c>
      <c r="E491" s="52">
        <v>-3.4370560455430166</v>
      </c>
      <c r="F491" s="53">
        <v>-1.4384654982030164E-2</v>
      </c>
      <c r="G491" s="45">
        <v>234.33198619247699</v>
      </c>
      <c r="H491" s="45">
        <v>234.33139684993699</v>
      </c>
      <c r="I491" s="45">
        <v>-5.8934253999609609E-4</v>
      </c>
      <c r="J491" s="46">
        <v>-2.514989735596823E-6</v>
      </c>
      <c r="K491" s="47" t="s">
        <v>933</v>
      </c>
      <c r="L491" s="55">
        <f t="shared" si="131"/>
        <v>230.95956619247698</v>
      </c>
      <c r="M491" s="55">
        <f t="shared" si="132"/>
        <v>230.95897684993699</v>
      </c>
      <c r="N491" s="55">
        <f t="shared" si="133"/>
        <v>-5.8934253999609609E-4</v>
      </c>
      <c r="O491" s="56">
        <f t="shared" si="134"/>
        <v>-2.5517130539851729E-6</v>
      </c>
      <c r="P491" s="54"/>
      <c r="Q491" s="42"/>
      <c r="R491" s="42"/>
      <c r="S491" s="42"/>
      <c r="T491" s="42"/>
      <c r="AB491" t="s">
        <v>436</v>
      </c>
      <c r="AC491" s="2">
        <v>238.93906734897101</v>
      </c>
      <c r="AD491" s="2">
        <v>238.88698525563498</v>
      </c>
      <c r="AE491" s="2">
        <v>-5.2082093336025537E-2</v>
      </c>
      <c r="AF491" s="1">
        <v>-2.179722801879005E-4</v>
      </c>
      <c r="AG491" s="2">
        <v>234.33198619247699</v>
      </c>
      <c r="AH491" s="2">
        <v>234.33198278866101</v>
      </c>
      <c r="AI491" s="2">
        <v>-3.4038159810734214E-6</v>
      </c>
      <c r="AJ491" s="1">
        <v>-1.452561400763093E-8</v>
      </c>
      <c r="AM491" t="s">
        <v>436</v>
      </c>
      <c r="AN491" s="2">
        <v>238.93906734897101</v>
      </c>
      <c r="AO491" s="2">
        <v>238.72855380086898</v>
      </c>
      <c r="AP491" s="2">
        <v>-0.21051354810202838</v>
      </c>
      <c r="AQ491" s="1">
        <v>-8.8103444295516945E-4</v>
      </c>
      <c r="AR491" s="2">
        <v>238.936885713907</v>
      </c>
      <c r="AS491" s="2">
        <v>-2.1816350640051496E-3</v>
      </c>
      <c r="AT491" s="1">
        <v>-9.1305079918926228E-6</v>
      </c>
      <c r="AU491" s="2">
        <v>238.911859911363</v>
      </c>
      <c r="AV491" s="2">
        <v>-2.7207437608012697E-2</v>
      </c>
      <c r="AW491" s="1">
        <v>-1.1386768145485466E-4</v>
      </c>
      <c r="AX491" s="2">
        <v>238.855488907243</v>
      </c>
      <c r="AY491" s="2">
        <v>-8.3578441728008102E-2</v>
      </c>
      <c r="AZ491" s="1">
        <v>-3.4978977132250043E-4</v>
      </c>
      <c r="BA491" s="2">
        <v>238.95105472737501</v>
      </c>
      <c r="BB491" s="2">
        <v>1.1987378404000992E-2</v>
      </c>
      <c r="BC491" s="1">
        <v>5.0169185545925819E-5</v>
      </c>
      <c r="BD491" s="2">
        <v>238.66921780117698</v>
      </c>
      <c r="BE491" s="2">
        <v>-0.26984954779402415</v>
      </c>
      <c r="BF491" s="1">
        <v>-1.1293655356907721E-3</v>
      </c>
      <c r="BG491" s="1"/>
      <c r="BH491" t="s">
        <v>436</v>
      </c>
      <c r="BI491" s="2">
        <v>234.33198619247699</v>
      </c>
      <c r="BJ491" s="2">
        <v>234.331971941858</v>
      </c>
      <c r="BK491" s="2">
        <v>-1.4250618988853603E-5</v>
      </c>
      <c r="BL491" s="1">
        <v>-6.0813801907300636E-8</v>
      </c>
      <c r="BM491" s="2">
        <v>234.331986051162</v>
      </c>
      <c r="BN491" s="2">
        <v>-1.4131498460301373E-7</v>
      </c>
      <c r="BO491" s="1">
        <v>-6.0305461025256529E-10</v>
      </c>
      <c r="BP491" s="2">
        <v>234.331985268816</v>
      </c>
      <c r="BQ491" s="2">
        <v>-9.2366099124774337E-7</v>
      </c>
      <c r="BR491" s="1">
        <v>-3.9416769612026471E-9</v>
      </c>
      <c r="BS491" s="2">
        <v>234.33198070011898</v>
      </c>
      <c r="BT491" s="2">
        <v>-5.4923580137256067E-6</v>
      </c>
      <c r="BU491" s="1">
        <v>-2.3438362397586907E-8</v>
      </c>
      <c r="BV491" s="2">
        <v>234.33198696696002</v>
      </c>
      <c r="BW491" s="2">
        <v>7.7448302704397065E-7</v>
      </c>
      <c r="BX491" s="1">
        <v>3.3050674798096972E-9</v>
      </c>
      <c r="BY491" s="2">
        <v>234.33196820062901</v>
      </c>
      <c r="BZ491" s="2">
        <v>-1.7991847983012121E-5</v>
      </c>
      <c r="CA491" s="1">
        <v>-7.6779309027978237E-8</v>
      </c>
      <c r="CC491" t="s">
        <v>436</v>
      </c>
      <c r="CE491" s="23">
        <v>238.93906734897101</v>
      </c>
      <c r="CF491" s="23">
        <v>235.60257708959298</v>
      </c>
      <c r="CG491" s="23">
        <v>-3.3364902593780243</v>
      </c>
      <c r="CH491" s="24">
        <v>-1.3963770330220103E-2</v>
      </c>
      <c r="CI491" s="2">
        <v>234.33198619247699</v>
      </c>
      <c r="CJ491" s="2">
        <v>234.331407001607</v>
      </c>
      <c r="CK491" s="2">
        <v>-5.7919086998481362E-4</v>
      </c>
      <c r="CL491" s="1">
        <v>-2.471667992900783E-6</v>
      </c>
      <c r="CN491" s="25" t="s">
        <v>436</v>
      </c>
      <c r="CO491" s="27">
        <v>3.0000000000000001E-6</v>
      </c>
      <c r="CP491" s="27">
        <v>3.372417</v>
      </c>
      <c r="CQ491" s="28">
        <f t="shared" si="135"/>
        <v>-3.37242</v>
      </c>
      <c r="CR491" s="27">
        <f t="shared" si="136"/>
        <v>-3.37242</v>
      </c>
      <c r="CU491" s="30">
        <v>545</v>
      </c>
      <c r="CV491" s="30"/>
      <c r="CW491" s="15"/>
      <c r="CX491" s="33"/>
      <c r="CY491" s="34"/>
      <c r="CZ491" s="34"/>
      <c r="DA491" s="32"/>
      <c r="DB491" s="32"/>
      <c r="DF491" s="30"/>
      <c r="DG491" s="39"/>
      <c r="DK491" s="30">
        <v>528</v>
      </c>
      <c r="DL491" s="30"/>
    </row>
    <row r="492" spans="1:116" ht="15.75" x14ac:dyDescent="0.25">
      <c r="A492" t="s">
        <v>764</v>
      </c>
      <c r="B492" t="s">
        <v>437</v>
      </c>
      <c r="C492" s="52">
        <v>52.326368097039996</v>
      </c>
      <c r="D492" s="52">
        <v>51.943257917250001</v>
      </c>
      <c r="E492" s="52">
        <v>-0.38311017978999473</v>
      </c>
      <c r="F492" s="53">
        <v>-7.3215511361214951E-3</v>
      </c>
      <c r="G492" s="45">
        <v>52.456752049761</v>
      </c>
      <c r="H492" s="45">
        <v>52.456687853107994</v>
      </c>
      <c r="I492" s="45">
        <v>-6.4196653006831639E-5</v>
      </c>
      <c r="J492" s="46">
        <v>-1.2238015221745725E-6</v>
      </c>
      <c r="K492" s="47" t="s">
        <v>933</v>
      </c>
      <c r="L492" s="55">
        <f t="shared" si="131"/>
        <v>51.580146049761005</v>
      </c>
      <c r="M492" s="55">
        <f t="shared" si="132"/>
        <v>51.580081853107998</v>
      </c>
      <c r="N492" s="55">
        <f t="shared" si="133"/>
        <v>-6.4196653006831639E-5</v>
      </c>
      <c r="O492" s="56">
        <f t="shared" si="134"/>
        <v>-1.2446000626849542E-6</v>
      </c>
      <c r="P492" s="54"/>
      <c r="Q492" s="42"/>
      <c r="R492" s="42"/>
      <c r="S492" s="42"/>
      <c r="T492" s="42"/>
      <c r="AB492" t="s">
        <v>437</v>
      </c>
      <c r="AC492" s="2">
        <v>52.326368097039996</v>
      </c>
      <c r="AD492" s="2">
        <v>52.303326200709996</v>
      </c>
      <c r="AE492" s="2">
        <v>-2.3041896329999645E-2</v>
      </c>
      <c r="AF492" s="1">
        <v>-4.4034962042976343E-4</v>
      </c>
      <c r="AG492" s="2">
        <v>52.456752049761</v>
      </c>
      <c r="AH492" s="2">
        <v>52.456748855236</v>
      </c>
      <c r="AI492" s="2">
        <v>-3.1945250000831038E-6</v>
      </c>
      <c r="AJ492" s="1">
        <v>-6.089826142977258E-8</v>
      </c>
      <c r="AM492" t="s">
        <v>437</v>
      </c>
      <c r="AN492" s="2">
        <v>52.326368097039996</v>
      </c>
      <c r="AO492" s="2">
        <v>52.23409995531</v>
      </c>
      <c r="AP492" s="2">
        <v>-9.2268141729995534E-2</v>
      </c>
      <c r="AQ492" s="1">
        <v>-1.7633201975509355E-3</v>
      </c>
      <c r="AR492" s="2">
        <v>52.325399965407996</v>
      </c>
      <c r="AS492" s="2">
        <v>-9.6813163199982455E-4</v>
      </c>
      <c r="AT492" s="1">
        <v>-1.8501793019618917E-5</v>
      </c>
      <c r="AU492" s="2">
        <v>52.311908159801995</v>
      </c>
      <c r="AV492" s="2">
        <v>-1.445993723800143E-2</v>
      </c>
      <c r="AW492" s="1">
        <v>-2.7634131249440572E-4</v>
      </c>
      <c r="AX492" s="2">
        <v>52.289461793027996</v>
      </c>
      <c r="AY492" s="2">
        <v>-3.690630401199968E-2</v>
      </c>
      <c r="AZ492" s="1">
        <v>-7.0530987252079898E-4</v>
      </c>
      <c r="BA492" s="2">
        <v>52.331692318525</v>
      </c>
      <c r="BB492" s="2">
        <v>5.3242214850044434E-3</v>
      </c>
      <c r="BC492" s="1">
        <v>1.0175025859105296E-4</v>
      </c>
      <c r="BD492" s="2">
        <v>52.205968853456</v>
      </c>
      <c r="BE492" s="2">
        <v>-0.12039924358399645</v>
      </c>
      <c r="BF492" s="1">
        <v>-2.3009287279544097E-3</v>
      </c>
      <c r="BG492" s="1"/>
      <c r="BH492" t="s">
        <v>437</v>
      </c>
      <c r="BI492" s="2">
        <v>52.456752049761</v>
      </c>
      <c r="BJ492" s="2">
        <v>52.456739095749995</v>
      </c>
      <c r="BK492" s="2">
        <v>-1.2954011005206212E-5</v>
      </c>
      <c r="BL492" s="1">
        <v>-2.4694649399791102E-7</v>
      </c>
      <c r="BM492" s="2">
        <v>52.456751916043999</v>
      </c>
      <c r="BN492" s="2">
        <v>-1.3371700191555647E-7</v>
      </c>
      <c r="BO492" s="1">
        <v>-2.5490903780834767E-9</v>
      </c>
      <c r="BP492" s="2">
        <v>52.456750079534004</v>
      </c>
      <c r="BQ492" s="2">
        <v>-1.9702269966614949E-6</v>
      </c>
      <c r="BR492" s="1">
        <v>-3.7559073325632472E-8</v>
      </c>
      <c r="BS492" s="2">
        <v>52.456746920966999</v>
      </c>
      <c r="BT492" s="2">
        <v>-5.1287940010524835E-6</v>
      </c>
      <c r="BU492" s="1">
        <v>-9.777185587447843E-8</v>
      </c>
      <c r="BV492" s="2">
        <v>52.456752784346001</v>
      </c>
      <c r="BW492" s="2">
        <v>7.345850008277921E-7</v>
      </c>
      <c r="BX492" s="1">
        <v>1.400363103172986E-8</v>
      </c>
      <c r="BY492" s="2">
        <v>52.456735059077005</v>
      </c>
      <c r="BZ492" s="2">
        <v>-1.6990683995743439E-5</v>
      </c>
      <c r="CA492" s="1">
        <v>-3.238988944573981E-7</v>
      </c>
      <c r="CC492" t="s">
        <v>437</v>
      </c>
      <c r="CE492" s="23">
        <v>52.326368097039996</v>
      </c>
      <c r="CF492" s="23">
        <v>51.993037982378993</v>
      </c>
      <c r="CG492" s="23">
        <v>-0.3333301146610026</v>
      </c>
      <c r="CH492" s="24">
        <v>-6.3702130834465166E-3</v>
      </c>
      <c r="CI492" s="2">
        <v>52.456752049761</v>
      </c>
      <c r="CJ492" s="2">
        <v>52.456694768889001</v>
      </c>
      <c r="CK492" s="2">
        <v>-5.728087199941001E-5</v>
      </c>
      <c r="CL492" s="1">
        <v>-1.091963756068481E-6</v>
      </c>
      <c r="CN492" s="25" t="s">
        <v>437</v>
      </c>
      <c r="CO492" s="27">
        <v>9.9999999999999995E-7</v>
      </c>
      <c r="CP492" s="27">
        <v>0.87660499999999997</v>
      </c>
      <c r="CQ492" s="28">
        <f t="shared" si="135"/>
        <v>-0.876606</v>
      </c>
      <c r="CR492" s="27">
        <f t="shared" si="136"/>
        <v>-0.876606</v>
      </c>
      <c r="CU492" s="30">
        <v>546</v>
      </c>
      <c r="CV492" s="30"/>
      <c r="CW492" s="34"/>
      <c r="CX492" s="34"/>
      <c r="CY492" s="34"/>
      <c r="CZ492" s="34"/>
      <c r="DA492" s="32"/>
      <c r="DB492" s="32"/>
      <c r="DF492" s="30"/>
      <c r="DG492" s="39"/>
      <c r="DK492" s="30">
        <v>529</v>
      </c>
      <c r="DL492" s="30"/>
    </row>
    <row r="493" spans="1:116" ht="15.75" x14ac:dyDescent="0.25">
      <c r="A493" t="s">
        <v>765</v>
      </c>
      <c r="B493" t="s">
        <v>438</v>
      </c>
      <c r="C493" s="52">
        <v>107.09610057219901</v>
      </c>
      <c r="D493" s="52">
        <v>106.127663075711</v>
      </c>
      <c r="E493" s="52">
        <v>-0.96843749648800781</v>
      </c>
      <c r="F493" s="53">
        <v>-9.0426961515291965E-3</v>
      </c>
      <c r="G493" s="45">
        <v>119.71986265139</v>
      </c>
      <c r="H493" s="45">
        <v>119.71986265139</v>
      </c>
      <c r="I493" s="45">
        <v>0</v>
      </c>
      <c r="J493" s="46">
        <v>0</v>
      </c>
      <c r="K493" s="47" t="s">
        <v>933</v>
      </c>
      <c r="L493" s="55">
        <f t="shared" si="131"/>
        <v>117.74417765139</v>
      </c>
      <c r="M493" s="55">
        <f t="shared" si="132"/>
        <v>117.74417765139</v>
      </c>
      <c r="N493" s="55">
        <f t="shared" si="133"/>
        <v>0</v>
      </c>
      <c r="O493" s="56">
        <f t="shared" si="134"/>
        <v>0</v>
      </c>
      <c r="P493" s="54"/>
      <c r="Q493" s="42"/>
      <c r="R493" s="42"/>
      <c r="S493" s="42"/>
      <c r="T493" s="42"/>
      <c r="AB493" t="s">
        <v>438</v>
      </c>
      <c r="AC493" s="2">
        <v>107.09610057219901</v>
      </c>
      <c r="AD493" s="2">
        <v>107.03739086412401</v>
      </c>
      <c r="AE493" s="2">
        <v>-5.8709708074999867E-2</v>
      </c>
      <c r="AF493" s="1">
        <v>-5.4819650539396272E-4</v>
      </c>
      <c r="AG493" s="2">
        <v>119.71986265139</v>
      </c>
      <c r="AH493" s="2">
        <v>119.71986265139</v>
      </c>
      <c r="AI493" s="2">
        <v>0</v>
      </c>
      <c r="AJ493" s="1">
        <v>0</v>
      </c>
      <c r="AM493" t="s">
        <v>438</v>
      </c>
      <c r="AN493" s="2">
        <v>107.09610057219901</v>
      </c>
      <c r="AO493" s="2">
        <v>106.861011392324</v>
      </c>
      <c r="AP493" s="2">
        <v>-0.23508917987500411</v>
      </c>
      <c r="AQ493" s="1">
        <v>-2.1951236190576179E-3</v>
      </c>
      <c r="AR493" s="2">
        <v>107.09363379672199</v>
      </c>
      <c r="AS493" s="2">
        <v>-2.4667754770177908E-3</v>
      </c>
      <c r="AT493" s="1">
        <v>-2.3033289389979331E-5</v>
      </c>
      <c r="AU493" s="2">
        <v>107.05924088231801</v>
      </c>
      <c r="AV493" s="2">
        <v>-3.6859689880998303E-2</v>
      </c>
      <c r="AW493" s="1">
        <v>-3.4417396790417486E-4</v>
      </c>
      <c r="AX493" s="2">
        <v>107.002065455734</v>
      </c>
      <c r="AY493" s="2">
        <v>-9.4035116465008173E-2</v>
      </c>
      <c r="AZ493" s="1">
        <v>-8.78044260832954E-4</v>
      </c>
      <c r="BA493" s="2">
        <v>107.109666588396</v>
      </c>
      <c r="BB493" s="2">
        <v>1.3566016196989494E-2</v>
      </c>
      <c r="BC493" s="1">
        <v>1.2667142990742172E-4</v>
      </c>
      <c r="BD493" s="2">
        <v>106.78932186737099</v>
      </c>
      <c r="BE493" s="2">
        <v>-0.3067787048280195</v>
      </c>
      <c r="BF493" s="1">
        <v>-2.8645179720731676E-3</v>
      </c>
      <c r="BG493" s="1"/>
      <c r="BH493" t="s">
        <v>438</v>
      </c>
      <c r="BI493" s="2">
        <v>119.71986265139</v>
      </c>
      <c r="BJ493" s="2">
        <v>119.71986265139</v>
      </c>
      <c r="BK493" s="2">
        <v>0</v>
      </c>
      <c r="BL493" s="1">
        <v>0</v>
      </c>
      <c r="BM493" s="2">
        <v>119.71986265139</v>
      </c>
      <c r="BN493" s="2">
        <v>0</v>
      </c>
      <c r="BO493" s="1">
        <v>0</v>
      </c>
      <c r="BP493" s="2">
        <v>119.71986265139</v>
      </c>
      <c r="BQ493" s="2">
        <v>0</v>
      </c>
      <c r="BR493" s="1">
        <v>0</v>
      </c>
      <c r="BS493" s="2">
        <v>119.71986265139</v>
      </c>
      <c r="BT493" s="2">
        <v>0</v>
      </c>
      <c r="BU493" s="1">
        <v>0</v>
      </c>
      <c r="BV493" s="2">
        <v>119.71986265139</v>
      </c>
      <c r="BW493" s="2">
        <v>0</v>
      </c>
      <c r="BX493" s="1">
        <v>0</v>
      </c>
      <c r="BY493" s="2">
        <v>119.71986265139</v>
      </c>
      <c r="BZ493" s="2">
        <v>0</v>
      </c>
      <c r="CA493" s="1">
        <v>0</v>
      </c>
      <c r="CC493" t="s">
        <v>438</v>
      </c>
      <c r="CE493" s="23">
        <v>107.09610057219901</v>
      </c>
      <c r="CF493" s="23">
        <v>106.25453620309601</v>
      </c>
      <c r="CG493" s="23">
        <v>-0.84156436910299703</v>
      </c>
      <c r="CH493" s="24">
        <v>-7.8580299806121807E-3</v>
      </c>
      <c r="CI493" s="2">
        <v>119.71986265139</v>
      </c>
      <c r="CJ493" s="2">
        <v>119.71986265139</v>
      </c>
      <c r="CK493" s="2">
        <v>0</v>
      </c>
      <c r="CL493" s="1">
        <v>0</v>
      </c>
      <c r="CN493" s="25" t="s">
        <v>438</v>
      </c>
      <c r="CO493" s="27">
        <v>0</v>
      </c>
      <c r="CP493" s="27">
        <v>1.9756849999999999</v>
      </c>
      <c r="CQ493" s="28">
        <f t="shared" si="135"/>
        <v>-1.9756849999999999</v>
      </c>
      <c r="CR493" s="27">
        <f t="shared" si="136"/>
        <v>-1.9756849999999999</v>
      </c>
      <c r="CU493" s="30">
        <v>547</v>
      </c>
      <c r="CV493" s="30"/>
      <c r="CW493" s="15"/>
      <c r="CX493" s="33"/>
      <c r="CY493" s="34"/>
      <c r="CZ493" s="34"/>
      <c r="DA493" s="32"/>
      <c r="DB493" s="32"/>
      <c r="DF493" s="30"/>
      <c r="DG493" s="39"/>
      <c r="DK493" s="30">
        <v>530</v>
      </c>
      <c r="DL493" s="30"/>
    </row>
    <row r="494" spans="1:116" ht="15.75" x14ac:dyDescent="0.25">
      <c r="A494" t="s">
        <v>766</v>
      </c>
      <c r="B494" t="s">
        <v>439</v>
      </c>
      <c r="C494" s="52">
        <v>60.015572473279995</v>
      </c>
      <c r="D494" s="52">
        <v>59.259778042103001</v>
      </c>
      <c r="E494" s="52">
        <v>-0.75579443117699441</v>
      </c>
      <c r="F494" s="53">
        <v>-1.259330537109327E-2</v>
      </c>
      <c r="G494" s="45">
        <v>63.469133074713994</v>
      </c>
      <c r="H494" s="45">
        <v>63.469133074713994</v>
      </c>
      <c r="I494" s="45">
        <v>0</v>
      </c>
      <c r="J494" s="46">
        <v>0</v>
      </c>
      <c r="K494" s="47" t="s">
        <v>933</v>
      </c>
      <c r="L494" s="55">
        <f t="shared" si="131"/>
        <v>62.478579074713991</v>
      </c>
      <c r="M494" s="55">
        <f t="shared" si="132"/>
        <v>62.478579074713991</v>
      </c>
      <c r="N494" s="55">
        <f t="shared" si="133"/>
        <v>0</v>
      </c>
      <c r="O494" s="56">
        <f t="shared" si="134"/>
        <v>0</v>
      </c>
      <c r="P494" s="54"/>
      <c r="Q494" s="42"/>
      <c r="R494" s="42"/>
      <c r="S494" s="42"/>
      <c r="T494" s="42"/>
      <c r="AB494" t="s">
        <v>439</v>
      </c>
      <c r="AC494" s="2">
        <v>60.015572473279995</v>
      </c>
      <c r="AD494" s="2">
        <v>59.984926270688</v>
      </c>
      <c r="AE494" s="2">
        <v>-3.0646202591995575E-2</v>
      </c>
      <c r="AF494" s="1">
        <v>-5.1063751171647679E-4</v>
      </c>
      <c r="AG494" s="2">
        <v>63.469133074713994</v>
      </c>
      <c r="AH494" s="2">
        <v>63.469133074713994</v>
      </c>
      <c r="AI494" s="2">
        <v>0</v>
      </c>
      <c r="AJ494" s="1">
        <v>0</v>
      </c>
      <c r="AM494" t="s">
        <v>439</v>
      </c>
      <c r="AN494" s="2">
        <v>60.015572473279995</v>
      </c>
      <c r="AO494" s="2">
        <v>59.892666398050004</v>
      </c>
      <c r="AP494" s="2">
        <v>-0.12290607522999153</v>
      </c>
      <c r="AQ494" s="1">
        <v>-2.0479030719020718E-3</v>
      </c>
      <c r="AR494" s="2">
        <v>60.014285475296994</v>
      </c>
      <c r="AS494" s="2">
        <v>-1.2869979830014699E-3</v>
      </c>
      <c r="AT494" s="1">
        <v>-2.1444400677415258E-5</v>
      </c>
      <c r="AU494" s="2">
        <v>59.996864986676997</v>
      </c>
      <c r="AV494" s="2">
        <v>-1.8707486602998813E-2</v>
      </c>
      <c r="AW494" s="1">
        <v>-3.1171054164863164E-4</v>
      </c>
      <c r="AX494" s="2">
        <v>59.966471154821001</v>
      </c>
      <c r="AY494" s="2">
        <v>-4.9101318458994569E-2</v>
      </c>
      <c r="AZ494" s="1">
        <v>-8.1814296582533399E-4</v>
      </c>
      <c r="BA494" s="2">
        <v>60.022649290237005</v>
      </c>
      <c r="BB494" s="2">
        <v>7.0768169570101236E-3</v>
      </c>
      <c r="BC494" s="1">
        <v>1.1791634513127153E-4</v>
      </c>
      <c r="BD494" s="2">
        <v>59.855658422297999</v>
      </c>
      <c r="BE494" s="2">
        <v>-0.15991405098199607</v>
      </c>
      <c r="BF494" s="1">
        <v>-2.66454262438624E-3</v>
      </c>
      <c r="BG494" s="1"/>
      <c r="BH494" t="s">
        <v>439</v>
      </c>
      <c r="BI494" s="2">
        <v>63.469133074713994</v>
      </c>
      <c r="BJ494" s="2">
        <v>63.469133074713994</v>
      </c>
      <c r="BK494" s="2">
        <v>0</v>
      </c>
      <c r="BL494" s="1">
        <v>0</v>
      </c>
      <c r="BM494" s="2">
        <v>63.469133074713994</v>
      </c>
      <c r="BN494" s="2">
        <v>0</v>
      </c>
      <c r="BO494" s="1">
        <v>0</v>
      </c>
      <c r="BP494" s="2">
        <v>63.469133074713994</v>
      </c>
      <c r="BQ494" s="2">
        <v>0</v>
      </c>
      <c r="BR494" s="1">
        <v>0</v>
      </c>
      <c r="BS494" s="2">
        <v>63.469133074713994</v>
      </c>
      <c r="BT494" s="2">
        <v>0</v>
      </c>
      <c r="BU494" s="1">
        <v>0</v>
      </c>
      <c r="BV494" s="2">
        <v>63.469133074713994</v>
      </c>
      <c r="BW494" s="2">
        <v>0</v>
      </c>
      <c r="BX494" s="1">
        <v>0</v>
      </c>
      <c r="BY494" s="2">
        <v>63.469133074713994</v>
      </c>
      <c r="BZ494" s="2">
        <v>0</v>
      </c>
      <c r="CA494" s="1">
        <v>0</v>
      </c>
      <c r="CC494" t="s">
        <v>439</v>
      </c>
      <c r="CE494" s="23">
        <v>60.015572473279995</v>
      </c>
      <c r="CF494" s="23">
        <v>59.324841686134</v>
      </c>
      <c r="CG494" s="23">
        <v>-0.6907307871459949</v>
      </c>
      <c r="CH494" s="24">
        <v>-1.1509192675842933E-2</v>
      </c>
      <c r="CI494" s="2">
        <v>63.469133074713994</v>
      </c>
      <c r="CJ494" s="2">
        <v>63.469133074713994</v>
      </c>
      <c r="CK494" s="2">
        <v>0</v>
      </c>
      <c r="CL494" s="1">
        <v>0</v>
      </c>
      <c r="CN494" s="25" t="s">
        <v>439</v>
      </c>
      <c r="CO494" s="27">
        <v>0</v>
      </c>
      <c r="CP494" s="27">
        <v>0.99055400000000005</v>
      </c>
      <c r="CQ494" s="28">
        <f t="shared" si="135"/>
        <v>-0.99055400000000005</v>
      </c>
      <c r="CR494" s="27">
        <f t="shared" si="136"/>
        <v>-0.99055400000000005</v>
      </c>
      <c r="CU494" s="30">
        <v>549</v>
      </c>
      <c r="CV494" s="30"/>
      <c r="CW494" s="30"/>
      <c r="CX494" s="30"/>
      <c r="CY494" s="30"/>
      <c r="CZ494" s="30"/>
      <c r="DA494" s="30"/>
      <c r="DB494" s="30"/>
      <c r="DF494" s="30"/>
      <c r="DG494" s="39"/>
      <c r="DK494" s="30">
        <v>531</v>
      </c>
      <c r="DL494" s="30"/>
    </row>
    <row r="495" spans="1:116" ht="15.75" x14ac:dyDescent="0.25">
      <c r="A495" t="s">
        <v>767</v>
      </c>
      <c r="B495" s="8" t="s">
        <v>856</v>
      </c>
      <c r="C495" s="52"/>
      <c r="D495" s="52"/>
      <c r="E495" s="52"/>
      <c r="F495" s="53"/>
      <c r="G495" s="45"/>
      <c r="H495" s="45"/>
      <c r="I495" s="45"/>
      <c r="J495" s="46"/>
      <c r="K495" s="47"/>
      <c r="L495" s="55"/>
      <c r="M495" s="55"/>
      <c r="N495" s="55"/>
      <c r="O495" s="56"/>
      <c r="P495" s="54"/>
      <c r="Q495" s="42"/>
      <c r="R495" s="42"/>
      <c r="S495" s="42"/>
      <c r="T495" s="42"/>
      <c r="AB495" s="15" t="s">
        <v>856</v>
      </c>
      <c r="AC495" s="2"/>
      <c r="AD495" s="2"/>
      <c r="AE495" s="2"/>
      <c r="AF495" s="1"/>
      <c r="AG495" s="2"/>
      <c r="AH495" s="2"/>
      <c r="AI495" s="2"/>
      <c r="AJ495" s="1"/>
      <c r="AM495" s="15" t="s">
        <v>856</v>
      </c>
      <c r="AN495" s="2"/>
      <c r="AO495" s="2"/>
      <c r="AP495" s="2"/>
      <c r="AQ495" s="1"/>
      <c r="AR495" s="2"/>
      <c r="AS495" s="2"/>
      <c r="AT495" s="1"/>
      <c r="AU495" s="2"/>
      <c r="AV495" s="2"/>
      <c r="AW495" s="1"/>
      <c r="AX495" s="2"/>
      <c r="AY495" s="2"/>
      <c r="AZ495" s="1"/>
      <c r="BA495" s="2"/>
      <c r="BB495" s="2"/>
      <c r="BC495" s="1"/>
      <c r="BD495" s="2"/>
      <c r="BE495" s="2"/>
      <c r="BF495" s="1"/>
      <c r="BG495" s="1"/>
      <c r="BH495" s="15" t="s">
        <v>856</v>
      </c>
      <c r="BI495" s="2"/>
      <c r="BJ495" s="2"/>
      <c r="BK495" s="2"/>
      <c r="BL495" s="1"/>
      <c r="BM495" s="2"/>
      <c r="BN495" s="2"/>
      <c r="BO495" s="1"/>
      <c r="BP495" s="2"/>
      <c r="BQ495" s="2"/>
      <c r="BR495" s="1"/>
      <c r="BS495" s="2"/>
      <c r="BT495" s="2"/>
      <c r="BU495" s="1"/>
      <c r="BV495" s="2"/>
      <c r="BW495" s="2"/>
      <c r="BX495" s="1"/>
      <c r="BY495" s="2"/>
      <c r="BZ495" s="2"/>
      <c r="CA495" s="1"/>
      <c r="CC495" s="15" t="s">
        <v>856</v>
      </c>
      <c r="CE495" s="23"/>
      <c r="CF495" s="23"/>
      <c r="CG495" s="23"/>
      <c r="CH495" s="24"/>
      <c r="CI495" s="2"/>
      <c r="CJ495" s="2"/>
      <c r="CK495" s="2"/>
      <c r="CL495" s="1"/>
      <c r="CN495" s="29" t="s">
        <v>856</v>
      </c>
      <c r="CO495" s="27"/>
      <c r="CP495" s="27"/>
      <c r="CQ495" s="28"/>
      <c r="CR495" s="27"/>
      <c r="CU495" s="30">
        <v>551</v>
      </c>
      <c r="CV495" s="30"/>
      <c r="CW495" s="15"/>
      <c r="CX495" s="36"/>
      <c r="CY495" s="34"/>
      <c r="CZ495" s="34"/>
      <c r="DA495" s="32"/>
      <c r="DB495" s="32"/>
      <c r="DF495" s="30"/>
      <c r="DG495" s="39"/>
      <c r="DK495" s="30">
        <v>532</v>
      </c>
      <c r="DL495" s="30"/>
    </row>
    <row r="496" spans="1:116" ht="15.75" x14ac:dyDescent="0.25">
      <c r="A496" t="s">
        <v>768</v>
      </c>
      <c r="B496" t="s">
        <v>858</v>
      </c>
      <c r="C496" s="52">
        <v>22.690014770019999</v>
      </c>
      <c r="D496" s="52">
        <v>22.999814125484001</v>
      </c>
      <c r="E496" s="52">
        <v>0.30979935546400128</v>
      </c>
      <c r="F496" s="53">
        <v>1.3653554596770683E-2</v>
      </c>
      <c r="G496" s="45">
        <v>22.95169248134</v>
      </c>
      <c r="H496" s="45">
        <v>23.215058312082</v>
      </c>
      <c r="I496" s="45">
        <v>0.26336583074199993</v>
      </c>
      <c r="J496" s="46">
        <v>1.1474789101331829E-2</v>
      </c>
      <c r="K496" s="47" t="s">
        <v>933</v>
      </c>
      <c r="L496" s="55">
        <f t="shared" ref="L496:L519" si="137">G496-CO496-CP496</f>
        <v>22.396241481339999</v>
      </c>
      <c r="M496" s="55">
        <f t="shared" ref="M496:M519" si="138">H496-CO496-CP496</f>
        <v>22.659607312081999</v>
      </c>
      <c r="N496" s="55">
        <f t="shared" ref="N496:N519" si="139">M496-L496</f>
        <v>0.26336583074199993</v>
      </c>
      <c r="O496" s="56">
        <f t="shared" ref="O496:O519" si="140">N496/L496</f>
        <v>1.1759376275766177E-2</v>
      </c>
      <c r="P496" s="54"/>
      <c r="Q496" s="42"/>
      <c r="R496" s="42"/>
      <c r="S496" s="42"/>
      <c r="T496" s="42"/>
      <c r="AB496" t="s">
        <v>858</v>
      </c>
      <c r="AC496" s="2">
        <v>22.690014770019999</v>
      </c>
      <c r="AD496" s="2">
        <v>22.677941234858</v>
      </c>
      <c r="AE496" s="2">
        <v>-1.207353516199916E-2</v>
      </c>
      <c r="AF496" s="1">
        <v>-5.3210785820870222E-4</v>
      </c>
      <c r="AG496" s="2">
        <v>22.95169248134</v>
      </c>
      <c r="AH496" s="2">
        <v>22.942347004469998</v>
      </c>
      <c r="AI496" s="2">
        <v>-9.3454768700027557E-3</v>
      </c>
      <c r="AJ496" s="1">
        <v>-4.0718029302635263E-4</v>
      </c>
      <c r="AM496" t="s">
        <v>858</v>
      </c>
      <c r="AN496" s="2">
        <v>22.690014770019999</v>
      </c>
      <c r="AO496" s="2">
        <v>22.64204406228</v>
      </c>
      <c r="AP496" s="2">
        <v>-4.7970707739999341E-2</v>
      </c>
      <c r="AQ496" s="1">
        <v>-2.114177016904474E-3</v>
      </c>
      <c r="AR496" s="2">
        <v>22.689506208567</v>
      </c>
      <c r="AS496" s="2">
        <v>-5.0856145299960076E-4</v>
      </c>
      <c r="AT496" s="1">
        <v>-2.2413447419679777E-5</v>
      </c>
      <c r="AU496" s="2">
        <v>22.599883316309</v>
      </c>
      <c r="AV496" s="2">
        <v>-9.0131453710998954E-2</v>
      </c>
      <c r="AW496" s="1">
        <v>-3.9722959471180418E-3</v>
      </c>
      <c r="AX496" s="2">
        <v>22.670706951127997</v>
      </c>
      <c r="AY496" s="2">
        <v>-1.9307818892002615E-2</v>
      </c>
      <c r="AZ496" s="1">
        <v>-8.5093901822901269E-4</v>
      </c>
      <c r="BA496" s="2">
        <v>22.692813607416998</v>
      </c>
      <c r="BB496" s="2">
        <v>2.7988373969982661E-3</v>
      </c>
      <c r="BC496" s="1">
        <v>1.2335106104454066E-4</v>
      </c>
      <c r="BD496" s="2">
        <v>22.528621719188003</v>
      </c>
      <c r="BE496" s="2">
        <v>-0.16139305083199673</v>
      </c>
      <c r="BF496" s="1">
        <v>-7.112954860004901E-3</v>
      </c>
      <c r="BG496" s="1"/>
      <c r="BH496" t="s">
        <v>858</v>
      </c>
      <c r="BI496" s="2">
        <v>22.95169248134</v>
      </c>
      <c r="BJ496" s="2">
        <v>22.914801549697</v>
      </c>
      <c r="BK496" s="2">
        <v>-3.6890931643000613E-2</v>
      </c>
      <c r="BL496" s="1">
        <v>-1.6073294670096063E-3</v>
      </c>
      <c r="BM496" s="2">
        <v>22.951297996304003</v>
      </c>
      <c r="BN496" s="2">
        <v>-3.9448503599714968E-4</v>
      </c>
      <c r="BO496" s="1">
        <v>-1.7187622930983008E-5</v>
      </c>
      <c r="BP496" s="2">
        <v>22.873939798386999</v>
      </c>
      <c r="BQ496" s="2">
        <v>-7.7752682953001084E-2</v>
      </c>
      <c r="BR496" s="1">
        <v>-3.3876666401057324E-3</v>
      </c>
      <c r="BS496" s="2">
        <v>22.936767036623998</v>
      </c>
      <c r="BT496" s="2">
        <v>-1.4925444716002545E-2</v>
      </c>
      <c r="BU496" s="1">
        <v>-6.5029821779535911E-4</v>
      </c>
      <c r="BV496" s="2">
        <v>22.953864826488001</v>
      </c>
      <c r="BW496" s="2">
        <v>2.1723451480006872E-3</v>
      </c>
      <c r="BX496" s="1">
        <v>9.4648582006177958E-5</v>
      </c>
      <c r="BY496" s="2">
        <v>22.822603058452</v>
      </c>
      <c r="BZ496" s="2">
        <v>-0.12908942288800063</v>
      </c>
      <c r="CA496" s="1">
        <v>-5.6243966754500512E-3</v>
      </c>
      <c r="CC496" t="s">
        <v>858</v>
      </c>
      <c r="CE496" s="23">
        <v>22.690014770019999</v>
      </c>
      <c r="CF496" s="23">
        <v>23.111069975336999</v>
      </c>
      <c r="CG496" s="23">
        <v>0.4210552053169998</v>
      </c>
      <c r="CH496" s="24">
        <v>1.8556850208547866E-2</v>
      </c>
      <c r="CI496" s="2">
        <v>22.95169248134</v>
      </c>
      <c r="CJ496" s="2">
        <v>23.296901945919</v>
      </c>
      <c r="CK496" s="2">
        <v>0.34520946457899981</v>
      </c>
      <c r="CL496" s="1">
        <v>1.5040697537214705E-2</v>
      </c>
      <c r="CN496" s="25" t="s">
        <v>858</v>
      </c>
      <c r="CO496" s="27">
        <v>0</v>
      </c>
      <c r="CP496" s="27">
        <v>0.55545100000000003</v>
      </c>
      <c r="CQ496" s="28">
        <f t="shared" ref="CQ496:CQ520" si="141">CH550-CO496-CP496</f>
        <v>-0.55545100000000003</v>
      </c>
      <c r="CR496" s="27">
        <f t="shared" ref="CR496:CR520" si="142">CI550-CO496-CP496</f>
        <v>-0.55545100000000003</v>
      </c>
      <c r="CU496" s="30">
        <v>553</v>
      </c>
      <c r="CV496" s="30"/>
      <c r="CW496" s="31" t="s">
        <v>1057</v>
      </c>
      <c r="CX496" s="31" t="s">
        <v>857</v>
      </c>
      <c r="CY496" s="31" t="s">
        <v>1058</v>
      </c>
      <c r="CZ496" s="30"/>
      <c r="DA496" s="30"/>
      <c r="DB496" s="30"/>
      <c r="DC496" s="30"/>
      <c r="DD496" s="30"/>
      <c r="DE496" s="30"/>
      <c r="DF496" s="30"/>
      <c r="DG496" s="39"/>
      <c r="DK496" s="30">
        <v>533</v>
      </c>
      <c r="DL496" s="30"/>
    </row>
    <row r="497" spans="1:116" ht="15.75" x14ac:dyDescent="0.25">
      <c r="A497" t="s">
        <v>769</v>
      </c>
      <c r="B497" t="s">
        <v>860</v>
      </c>
      <c r="C497" s="52">
        <v>11.217937401902999</v>
      </c>
      <c r="D497" s="52">
        <v>11.40572813693</v>
      </c>
      <c r="E497" s="52">
        <v>0.18779073502700072</v>
      </c>
      <c r="F497" s="53">
        <v>1.6740219551870925E-2</v>
      </c>
      <c r="G497" s="45">
        <v>11.418763019906999</v>
      </c>
      <c r="H497" s="45">
        <v>11.570440276707</v>
      </c>
      <c r="I497" s="45">
        <v>0.1516772568000011</v>
      </c>
      <c r="J497" s="46">
        <v>1.3283160052938593E-2</v>
      </c>
      <c r="K497" s="47" t="s">
        <v>933</v>
      </c>
      <c r="L497" s="55">
        <f t="shared" si="137"/>
        <v>10.990715019906999</v>
      </c>
      <c r="M497" s="55">
        <f t="shared" si="138"/>
        <v>11.142392276707</v>
      </c>
      <c r="N497" s="55">
        <f t="shared" si="139"/>
        <v>0.1516772568000011</v>
      </c>
      <c r="O497" s="56">
        <f t="shared" si="140"/>
        <v>1.3800490370760662E-2</v>
      </c>
      <c r="P497" s="54"/>
      <c r="Q497" s="42"/>
      <c r="R497" s="42"/>
      <c r="S497" s="42"/>
      <c r="T497" s="42"/>
      <c r="AB497" t="s">
        <v>860</v>
      </c>
      <c r="AC497" s="2">
        <v>11.217937401902999</v>
      </c>
      <c r="AD497" s="2">
        <v>11.210152665053</v>
      </c>
      <c r="AE497" s="2">
        <v>-7.7847368499988079E-3</v>
      </c>
      <c r="AF497" s="1">
        <v>-6.9395438493695047E-4</v>
      </c>
      <c r="AG497" s="2">
        <v>11.418763019906999</v>
      </c>
      <c r="AH497" s="2">
        <v>11.412587844613999</v>
      </c>
      <c r="AI497" s="2">
        <v>-6.1751752930003789E-3</v>
      </c>
      <c r="AJ497" s="1">
        <v>-5.4079196513972952E-4</v>
      </c>
      <c r="AM497" t="s">
        <v>860</v>
      </c>
      <c r="AN497" s="2">
        <v>11.217937401902999</v>
      </c>
      <c r="AO497" s="2">
        <v>11.186927139327</v>
      </c>
      <c r="AP497" s="2">
        <v>-3.1010262575998482E-2</v>
      </c>
      <c r="AQ497" s="1">
        <v>-2.7643461952941485E-3</v>
      </c>
      <c r="AR497" s="2">
        <v>11.217609764552002</v>
      </c>
      <c r="AS497" s="2">
        <v>-3.2763735099727853E-4</v>
      </c>
      <c r="AT497" s="1">
        <v>-2.9206559036574629E-5</v>
      </c>
      <c r="AU497" s="2">
        <v>11.29125405494</v>
      </c>
      <c r="AV497" s="2">
        <v>7.3316653037000634E-2</v>
      </c>
      <c r="AW497" s="1">
        <v>6.5356625206843526E-3</v>
      </c>
      <c r="AX497" s="2">
        <v>11.205481708668</v>
      </c>
      <c r="AY497" s="2">
        <v>-1.2455693234999288E-2</v>
      </c>
      <c r="AZ497" s="1">
        <v>-1.1103372027095031E-3</v>
      </c>
      <c r="BA497" s="2">
        <v>11.219740108015001</v>
      </c>
      <c r="BB497" s="2">
        <v>1.8027061120022836E-3</v>
      </c>
      <c r="BC497" s="1">
        <v>1.6069853551656246E-4</v>
      </c>
      <c r="BD497" s="2">
        <v>11.245000507678</v>
      </c>
      <c r="BE497" s="2">
        <v>2.7063105775001262E-2</v>
      </c>
      <c r="BF497" s="1">
        <v>2.4124850055243048E-3</v>
      </c>
      <c r="BG497" s="1"/>
      <c r="BH497" t="s">
        <v>860</v>
      </c>
      <c r="BI497" s="2">
        <v>11.418763019906999</v>
      </c>
      <c r="BJ497" s="2">
        <v>11.394337166411999</v>
      </c>
      <c r="BK497" s="2">
        <v>-2.4425853494999927E-2</v>
      </c>
      <c r="BL497" s="1">
        <v>-2.1390980312330594E-3</v>
      </c>
      <c r="BM497" s="2">
        <v>11.418502527192</v>
      </c>
      <c r="BN497" s="2">
        <v>-2.604927149985059E-4</v>
      </c>
      <c r="BO497" s="1">
        <v>-2.2812691229721967E-5</v>
      </c>
      <c r="BP497" s="2">
        <v>11.459657886323999</v>
      </c>
      <c r="BQ497" s="2">
        <v>4.0894866417000131E-2</v>
      </c>
      <c r="BR497" s="1">
        <v>3.5813744751253453E-3</v>
      </c>
      <c r="BS497" s="2">
        <v>11.408896764513999</v>
      </c>
      <c r="BT497" s="2">
        <v>-9.8662553929997898E-3</v>
      </c>
      <c r="BU497" s="1">
        <v>-8.6403889596441998E-4</v>
      </c>
      <c r="BV497" s="2">
        <v>11.420197231206</v>
      </c>
      <c r="BW497" s="2">
        <v>1.4342112990011202E-3</v>
      </c>
      <c r="BX497" s="1">
        <v>1.2560128417594583E-4</v>
      </c>
      <c r="BY497" s="2">
        <v>11.428740755192001</v>
      </c>
      <c r="BZ497" s="2">
        <v>9.9777352850018985E-3</v>
      </c>
      <c r="CA497" s="1">
        <v>8.7380176535822027E-4</v>
      </c>
      <c r="CC497" t="s">
        <v>860</v>
      </c>
      <c r="CE497" s="23">
        <v>11.217937401902999</v>
      </c>
      <c r="CF497" s="23">
        <v>11.351465929227</v>
      </c>
      <c r="CG497" s="23">
        <v>0.13352852732400144</v>
      </c>
      <c r="CH497" s="24">
        <v>1.1903126442954638E-2</v>
      </c>
      <c r="CI497" s="2">
        <v>11.418763019906999</v>
      </c>
      <c r="CJ497" s="2">
        <v>11.537035605585</v>
      </c>
      <c r="CK497" s="2">
        <v>0.11827258567800136</v>
      </c>
      <c r="CL497" s="1">
        <v>1.0357740630207477E-2</v>
      </c>
      <c r="CN497" s="25" t="s">
        <v>860</v>
      </c>
      <c r="CO497" s="27">
        <v>4.2200000000000001E-4</v>
      </c>
      <c r="CP497" s="27">
        <v>0.42762600000000001</v>
      </c>
      <c r="CQ497" s="28">
        <f t="shared" si="141"/>
        <v>-0.42804799999999998</v>
      </c>
      <c r="CR497" s="27">
        <f t="shared" si="142"/>
        <v>-0.42804799999999998</v>
      </c>
      <c r="CU497" s="30">
        <v>554</v>
      </c>
      <c r="CV497" s="30"/>
      <c r="CW497" s="31" t="s">
        <v>1057</v>
      </c>
      <c r="CX497" s="31" t="s">
        <v>859</v>
      </c>
      <c r="CY497" s="31" t="s">
        <v>1059</v>
      </c>
      <c r="CZ497" s="30"/>
      <c r="DA497" s="30"/>
      <c r="DB497" s="30"/>
      <c r="DC497" s="30"/>
      <c r="DD497" s="30"/>
      <c r="DE497" s="30"/>
      <c r="DF497" s="30"/>
      <c r="DG497" s="39"/>
      <c r="DK497" s="30">
        <v>534</v>
      </c>
      <c r="DL497" s="30"/>
    </row>
    <row r="498" spans="1:116" ht="15.75" x14ac:dyDescent="0.25">
      <c r="A498" t="s">
        <v>770</v>
      </c>
      <c r="B498" t="s">
        <v>862</v>
      </c>
      <c r="C498" s="52">
        <v>15.280066143602001</v>
      </c>
      <c r="D498" s="52">
        <v>14.637805522633</v>
      </c>
      <c r="E498" s="52">
        <v>-0.64226062096900094</v>
      </c>
      <c r="F498" s="53">
        <v>-4.2032581203054892E-2</v>
      </c>
      <c r="G498" s="45">
        <v>15.426363160663</v>
      </c>
      <c r="H498" s="45">
        <v>15.027001857911999</v>
      </c>
      <c r="I498" s="45">
        <v>-0.39936130275100012</v>
      </c>
      <c r="J498" s="46">
        <v>-2.5888234225508549E-2</v>
      </c>
      <c r="K498" s="47" t="s">
        <v>933</v>
      </c>
      <c r="L498" s="55">
        <f t="shared" si="137"/>
        <v>14.959099160662999</v>
      </c>
      <c r="M498" s="55">
        <f t="shared" si="138"/>
        <v>14.559737857911999</v>
      </c>
      <c r="N498" s="55">
        <f t="shared" si="139"/>
        <v>-0.39936130275100012</v>
      </c>
      <c r="O498" s="56">
        <f t="shared" si="140"/>
        <v>-2.6696881841733851E-2</v>
      </c>
      <c r="P498" s="54"/>
      <c r="Q498" s="42"/>
      <c r="R498" s="42"/>
      <c r="S498" s="42"/>
      <c r="T498" s="42"/>
      <c r="AB498" t="s">
        <v>862</v>
      </c>
      <c r="AC498" s="2">
        <v>15.280066143602001</v>
      </c>
      <c r="AD498" s="2">
        <v>15.279441296891001</v>
      </c>
      <c r="AE498" s="2">
        <v>-6.2484671100015987E-4</v>
      </c>
      <c r="AF498" s="1">
        <v>-4.0892932342560104E-5</v>
      </c>
      <c r="AG498" s="2">
        <v>15.426363160663</v>
      </c>
      <c r="AH498" s="2">
        <v>15.424670917894</v>
      </c>
      <c r="AI498" s="2">
        <v>-1.6922427689998187E-3</v>
      </c>
      <c r="AJ498" s="1">
        <v>-1.0969810261663054E-4</v>
      </c>
      <c r="AM498" t="s">
        <v>862</v>
      </c>
      <c r="AN498" s="2">
        <v>15.280066143602001</v>
      </c>
      <c r="AO498" s="2">
        <v>15.277194615369</v>
      </c>
      <c r="AP498" s="2">
        <v>-2.871528233001186E-3</v>
      </c>
      <c r="AQ498" s="1">
        <v>-1.8792642688942411E-4</v>
      </c>
      <c r="AR498" s="2">
        <v>15.280041145143</v>
      </c>
      <c r="AS498" s="2">
        <v>-2.4998459000613593E-5</v>
      </c>
      <c r="AT498" s="1">
        <v>-1.63601772176103E-6</v>
      </c>
      <c r="AU498" s="2">
        <v>15.317077760263</v>
      </c>
      <c r="AV498" s="2">
        <v>3.701161666099928E-2</v>
      </c>
      <c r="AW498" s="1">
        <v>2.4222157360553453E-3</v>
      </c>
      <c r="AX498" s="2">
        <v>15.279035453479999</v>
      </c>
      <c r="AY498" s="2">
        <v>-1.0306901220022979E-3</v>
      </c>
      <c r="AZ498" s="1">
        <v>-6.7453250026267966E-5</v>
      </c>
      <c r="BA498" s="2">
        <v>15.280201644849001</v>
      </c>
      <c r="BB498" s="2">
        <v>1.355012469996808E-4</v>
      </c>
      <c r="BC498" s="1">
        <v>8.8678442701910202E-6</v>
      </c>
      <c r="BD498" s="2">
        <v>15.306522318787</v>
      </c>
      <c r="BE498" s="2">
        <v>2.6456175184998543E-2</v>
      </c>
      <c r="BF498" s="1">
        <v>1.7314175826441793E-3</v>
      </c>
      <c r="BG498" s="1"/>
      <c r="BH498" t="s">
        <v>862</v>
      </c>
      <c r="BI498" s="2">
        <v>15.426363160663</v>
      </c>
      <c r="BJ498" s="2">
        <v>15.419455415805</v>
      </c>
      <c r="BK498" s="2">
        <v>-6.9077448579992762E-3</v>
      </c>
      <c r="BL498" s="1">
        <v>-4.4778829501524538E-4</v>
      </c>
      <c r="BM498" s="2">
        <v>15.426292508086</v>
      </c>
      <c r="BN498" s="2">
        <v>-7.0652576999563621E-5</v>
      </c>
      <c r="BO498" s="1">
        <v>-4.5799892212914225E-6</v>
      </c>
      <c r="BP498" s="2">
        <v>15.439468688129001</v>
      </c>
      <c r="BQ498" s="2">
        <v>1.3105527466001021E-2</v>
      </c>
      <c r="BR498" s="1">
        <v>8.4955393111838082E-4</v>
      </c>
      <c r="BS498" s="2">
        <v>15.423642028595001</v>
      </c>
      <c r="BT498" s="2">
        <v>-2.7211320679985107E-3</v>
      </c>
      <c r="BU498" s="1">
        <v>-1.7639491820971501E-4</v>
      </c>
      <c r="BV498" s="2">
        <v>15.42675100468</v>
      </c>
      <c r="BW498" s="2">
        <v>3.878440170002051E-4</v>
      </c>
      <c r="BX498" s="1">
        <v>2.5141636623024776E-5</v>
      </c>
      <c r="BY498" s="2">
        <v>15.432989913499</v>
      </c>
      <c r="BZ498" s="2">
        <v>6.6267528360004491E-3</v>
      </c>
      <c r="CA498" s="1">
        <v>4.2957324205218839E-4</v>
      </c>
      <c r="CC498" t="s">
        <v>862</v>
      </c>
      <c r="CE498" s="23">
        <v>15.280066143602001</v>
      </c>
      <c r="CF498" s="23">
        <v>14.630003096477001</v>
      </c>
      <c r="CG498" s="23">
        <v>-0.65006304712500018</v>
      </c>
      <c r="CH498" s="24">
        <v>-4.2543208976696188E-2</v>
      </c>
      <c r="CI498" s="2">
        <v>15.426363160663</v>
      </c>
      <c r="CJ498" s="2">
        <v>15.026449825657</v>
      </c>
      <c r="CK498" s="2">
        <v>-0.39991333500599957</v>
      </c>
      <c r="CL498" s="1">
        <v>-2.5924019215739242E-2</v>
      </c>
      <c r="CN498" s="25" t="s">
        <v>862</v>
      </c>
      <c r="CO498" s="27">
        <v>2.2799999999999999E-3</v>
      </c>
      <c r="CP498" s="27">
        <v>0.46498400000000001</v>
      </c>
      <c r="CQ498" s="28">
        <f t="shared" si="141"/>
        <v>-0.46726400000000001</v>
      </c>
      <c r="CR498" s="27">
        <f t="shared" si="142"/>
        <v>-0.46726400000000001</v>
      </c>
      <c r="CU498" s="30">
        <v>555</v>
      </c>
      <c r="CV498" s="30"/>
      <c r="CW498" s="31" t="s">
        <v>1057</v>
      </c>
      <c r="CX498" s="31" t="s">
        <v>861</v>
      </c>
      <c r="CY498" s="31" t="s">
        <v>1060</v>
      </c>
      <c r="CZ498" s="30"/>
      <c r="DA498" s="30"/>
      <c r="DB498" s="30"/>
      <c r="DC498" s="30"/>
      <c r="DD498" s="30"/>
      <c r="DE498" s="30"/>
      <c r="DF498" s="30"/>
      <c r="DG498" s="39"/>
      <c r="DK498" s="30">
        <v>535</v>
      </c>
      <c r="DL498" s="30"/>
    </row>
    <row r="499" spans="1:116" ht="15.75" x14ac:dyDescent="0.25">
      <c r="A499" t="s">
        <v>771</v>
      </c>
      <c r="B499" t="s">
        <v>864</v>
      </c>
      <c r="C499" s="52">
        <v>10.615891525149999</v>
      </c>
      <c r="D499" s="52">
        <v>10.024328293610999</v>
      </c>
      <c r="E499" s="52">
        <v>-0.59156323153900026</v>
      </c>
      <c r="F499" s="53">
        <v>-5.5724310119176883E-2</v>
      </c>
      <c r="G499" s="45">
        <v>10.896932518541998</v>
      </c>
      <c r="H499" s="45">
        <v>10.639973188301001</v>
      </c>
      <c r="I499" s="45">
        <v>-0.25695933024099737</v>
      </c>
      <c r="J499" s="46">
        <v>-2.3580886621419432E-2</v>
      </c>
      <c r="K499" s="47" t="s">
        <v>933</v>
      </c>
      <c r="L499" s="55">
        <f t="shared" si="137"/>
        <v>10.454916518541998</v>
      </c>
      <c r="M499" s="55">
        <f t="shared" si="138"/>
        <v>10.197957188301</v>
      </c>
      <c r="N499" s="55">
        <f t="shared" si="139"/>
        <v>-0.25695933024099737</v>
      </c>
      <c r="O499" s="56">
        <f t="shared" si="140"/>
        <v>-2.4577846201380472E-2</v>
      </c>
      <c r="P499" s="54"/>
      <c r="Q499" s="42"/>
      <c r="R499" s="42"/>
      <c r="S499" s="42"/>
      <c r="T499" s="42"/>
      <c r="AB499" t="s">
        <v>864</v>
      </c>
      <c r="AC499" s="2">
        <v>10.615891525149999</v>
      </c>
      <c r="AD499" s="2">
        <v>10.613758403381999</v>
      </c>
      <c r="AE499" s="2">
        <v>-2.1331217680007342E-3</v>
      </c>
      <c r="AF499" s="1">
        <v>-2.0093665830582172E-4</v>
      </c>
      <c r="AG499" s="2">
        <v>10.896932518541998</v>
      </c>
      <c r="AH499" s="2">
        <v>10.894850257609001</v>
      </c>
      <c r="AI499" s="2">
        <v>-2.0822609329975705E-3</v>
      </c>
      <c r="AJ499" s="1">
        <v>-1.910868888519258E-4</v>
      </c>
      <c r="AM499" t="s">
        <v>864</v>
      </c>
      <c r="AN499" s="2">
        <v>10.615891525149999</v>
      </c>
      <c r="AO499" s="2">
        <v>10.606906182625</v>
      </c>
      <c r="AP499" s="2">
        <v>-8.9853425249994956E-3</v>
      </c>
      <c r="AQ499" s="1">
        <v>-8.4640489248711832E-4</v>
      </c>
      <c r="AR499" s="2">
        <v>10.615803406663</v>
      </c>
      <c r="AS499" s="2">
        <v>-8.8118486999633205E-5</v>
      </c>
      <c r="AT499" s="1">
        <v>-8.3006205169742548E-6</v>
      </c>
      <c r="AU499" s="2">
        <v>10.877235030662</v>
      </c>
      <c r="AV499" s="2">
        <v>0.26134350551200036</v>
      </c>
      <c r="AW499" s="1">
        <v>2.4618140162119606E-2</v>
      </c>
      <c r="AX499" s="2">
        <v>10.612439030324001</v>
      </c>
      <c r="AY499" s="2">
        <v>-3.4524948259981869E-3</v>
      </c>
      <c r="AZ499" s="1">
        <v>-3.2521948983925815E-4</v>
      </c>
      <c r="BA499" s="2">
        <v>10.616373757021</v>
      </c>
      <c r="BB499" s="2">
        <v>4.8223187100049358E-4</v>
      </c>
      <c r="BC499" s="1">
        <v>4.5425470847930482E-5</v>
      </c>
      <c r="BD499" s="2">
        <v>10.851383265138001</v>
      </c>
      <c r="BE499" s="2">
        <v>0.23549173998800121</v>
      </c>
      <c r="BF499" s="1">
        <v>2.2182945203433942E-2</v>
      </c>
      <c r="BG499" s="1"/>
      <c r="BH499" t="s">
        <v>864</v>
      </c>
      <c r="BI499" s="2">
        <v>10.896932518541998</v>
      </c>
      <c r="BJ499" s="2">
        <v>10.888381348301001</v>
      </c>
      <c r="BK499" s="2">
        <v>-8.5511702409970525E-3</v>
      </c>
      <c r="BL499" s="1">
        <v>-7.8473187077616156E-4</v>
      </c>
      <c r="BM499" s="2">
        <v>10.896845758186</v>
      </c>
      <c r="BN499" s="2">
        <v>-8.6760355998194427E-5</v>
      </c>
      <c r="BO499" s="1">
        <v>-7.9619063301130635E-6</v>
      </c>
      <c r="BP499" s="2">
        <v>11.065832321590999</v>
      </c>
      <c r="BQ499" s="2">
        <v>0.16889980304900121</v>
      </c>
      <c r="BR499" s="1">
        <v>1.549975672159158E-2</v>
      </c>
      <c r="BS499" s="2">
        <v>10.893580064156</v>
      </c>
      <c r="BT499" s="2">
        <v>-3.3524543859986267E-3</v>
      </c>
      <c r="BU499" s="1">
        <v>-3.076512018675126E-4</v>
      </c>
      <c r="BV499" s="2">
        <v>10.897408506106</v>
      </c>
      <c r="BW499" s="2">
        <v>4.7598756400191178E-4</v>
      </c>
      <c r="BX499" s="1">
        <v>4.3680876539519816E-5</v>
      </c>
      <c r="BY499" s="2">
        <v>11.048858262355999</v>
      </c>
      <c r="BZ499" s="2">
        <v>0.15192574381400092</v>
      </c>
      <c r="CA499" s="1">
        <v>1.3942065214727831E-2</v>
      </c>
      <c r="CC499" t="s">
        <v>864</v>
      </c>
      <c r="CE499" s="23">
        <v>10.615891525149999</v>
      </c>
      <c r="CF499" s="23">
        <v>9.8091918555850004</v>
      </c>
      <c r="CG499" s="23">
        <v>-0.80669966956499906</v>
      </c>
      <c r="CH499" s="24">
        <v>-7.5989818439068935E-2</v>
      </c>
      <c r="CI499" s="2">
        <v>10.896932518541998</v>
      </c>
      <c r="CJ499" s="2">
        <v>10.650443370219</v>
      </c>
      <c r="CK499" s="2">
        <v>-0.24648914832299873</v>
      </c>
      <c r="CL499" s="1">
        <v>-2.2620049073771707E-2</v>
      </c>
      <c r="CN499" s="25" t="s">
        <v>864</v>
      </c>
      <c r="CO499" s="27">
        <v>3.3249999999999998E-3</v>
      </c>
      <c r="CP499" s="27">
        <v>0.438691</v>
      </c>
      <c r="CQ499" s="28">
        <f t="shared" si="141"/>
        <v>-0.44201600000000002</v>
      </c>
      <c r="CR499" s="27">
        <f t="shared" si="142"/>
        <v>-0.44201600000000002</v>
      </c>
      <c r="CU499" s="30">
        <v>556</v>
      </c>
      <c r="CV499" s="30"/>
      <c r="CW499" s="31" t="s">
        <v>1057</v>
      </c>
      <c r="CX499" s="31" t="s">
        <v>863</v>
      </c>
      <c r="CY499" s="31" t="s">
        <v>1061</v>
      </c>
      <c r="CZ499" s="30"/>
      <c r="DA499" s="30"/>
      <c r="DB499" s="30"/>
      <c r="DC499" s="30"/>
      <c r="DD499" s="30"/>
      <c r="DE499" s="30"/>
      <c r="DF499" s="30"/>
      <c r="DG499" s="39"/>
      <c r="DK499" s="30">
        <v>536</v>
      </c>
      <c r="DL499" s="30"/>
    </row>
    <row r="500" spans="1:116" ht="15.75" x14ac:dyDescent="0.25">
      <c r="A500" t="s">
        <v>772</v>
      </c>
      <c r="B500" t="s">
        <v>866</v>
      </c>
      <c r="C500" s="52">
        <v>12.422842873135</v>
      </c>
      <c r="D500" s="52">
        <v>12.802427854464</v>
      </c>
      <c r="E500" s="52">
        <v>0.37958498132899976</v>
      </c>
      <c r="F500" s="53">
        <v>3.05554038802077E-2</v>
      </c>
      <c r="G500" s="45">
        <v>13.027075155693</v>
      </c>
      <c r="H500" s="45">
        <v>13.179500006347</v>
      </c>
      <c r="I500" s="45">
        <v>0.15242485065400047</v>
      </c>
      <c r="J500" s="46">
        <v>1.1700619581317824E-2</v>
      </c>
      <c r="K500" s="47" t="s">
        <v>933</v>
      </c>
      <c r="L500" s="55">
        <f t="shared" si="137"/>
        <v>12.626905155693001</v>
      </c>
      <c r="M500" s="55">
        <f t="shared" si="138"/>
        <v>12.779330006347001</v>
      </c>
      <c r="N500" s="55">
        <f t="shared" si="139"/>
        <v>0.15242485065400047</v>
      </c>
      <c r="O500" s="56">
        <f t="shared" si="140"/>
        <v>1.2071433876675456E-2</v>
      </c>
      <c r="P500" s="54"/>
      <c r="Q500" s="42"/>
      <c r="R500" s="42"/>
      <c r="S500" s="42"/>
      <c r="T500" s="42"/>
      <c r="AB500" t="s">
        <v>866</v>
      </c>
      <c r="AC500" s="2">
        <v>12.422842873135</v>
      </c>
      <c r="AD500" s="2">
        <v>12.41085760492</v>
      </c>
      <c r="AE500" s="2">
        <v>-1.1985268214999678E-2</v>
      </c>
      <c r="AF500" s="1">
        <v>-9.6477660849421203E-4</v>
      </c>
      <c r="AG500" s="2">
        <v>13.027075155693</v>
      </c>
      <c r="AH500" s="2">
        <v>13.027075155693</v>
      </c>
      <c r="AI500" s="2">
        <v>0</v>
      </c>
      <c r="AJ500" s="1">
        <v>0</v>
      </c>
      <c r="AM500" t="s">
        <v>866</v>
      </c>
      <c r="AN500" s="2">
        <v>12.422842873135</v>
      </c>
      <c r="AO500" s="2">
        <v>12.374981000391001</v>
      </c>
      <c r="AP500" s="2">
        <v>-4.7861872743999001E-2</v>
      </c>
      <c r="AQ500" s="1">
        <v>-3.8527310723298789E-3</v>
      </c>
      <c r="AR500" s="2">
        <v>12.422338851477999</v>
      </c>
      <c r="AS500" s="2">
        <v>-5.0402165700091928E-4</v>
      </c>
      <c r="AT500" s="1">
        <v>-4.0572167107650583E-5</v>
      </c>
      <c r="AU500" s="2">
        <v>12.816487207884</v>
      </c>
      <c r="AV500" s="2">
        <v>0.39364433474900018</v>
      </c>
      <c r="AW500" s="1">
        <v>3.1687137861195619E-2</v>
      </c>
      <c r="AX500" s="2">
        <v>12.4036566522</v>
      </c>
      <c r="AY500" s="2">
        <v>-1.9186220934999554E-2</v>
      </c>
      <c r="AZ500" s="1">
        <v>-1.5444307821433278E-3</v>
      </c>
      <c r="BA500" s="2">
        <v>12.425615434688</v>
      </c>
      <c r="BB500" s="2">
        <v>2.7725615529998748E-3</v>
      </c>
      <c r="BC500" s="1">
        <v>2.2318253408772266E-4</v>
      </c>
      <c r="BD500" s="2">
        <v>12.768726807990999</v>
      </c>
      <c r="BE500" s="2">
        <v>0.34588393485599944</v>
      </c>
      <c r="BF500" s="1">
        <v>2.7842575036024178E-2</v>
      </c>
      <c r="BG500" s="1"/>
      <c r="BH500" t="s">
        <v>866</v>
      </c>
      <c r="BI500" s="2">
        <v>13.027075155693</v>
      </c>
      <c r="BJ500" s="2">
        <v>13.027075155693</v>
      </c>
      <c r="BK500" s="2">
        <v>0</v>
      </c>
      <c r="BL500" s="1">
        <v>0</v>
      </c>
      <c r="BM500" s="2">
        <v>13.027075155693</v>
      </c>
      <c r="BN500" s="2">
        <v>0</v>
      </c>
      <c r="BO500" s="1">
        <v>0</v>
      </c>
      <c r="BP500" s="2">
        <v>13.146924941911999</v>
      </c>
      <c r="BQ500" s="2">
        <v>0.11984978621899955</v>
      </c>
      <c r="BR500" s="1">
        <v>9.200053334045874E-3</v>
      </c>
      <c r="BS500" s="2">
        <v>13.027075155693</v>
      </c>
      <c r="BT500" s="2">
        <v>0</v>
      </c>
      <c r="BU500" s="1">
        <v>0</v>
      </c>
      <c r="BV500" s="2">
        <v>13.027075155693</v>
      </c>
      <c r="BW500" s="2">
        <v>0</v>
      </c>
      <c r="BX500" s="1">
        <v>0</v>
      </c>
      <c r="BY500" s="2">
        <v>13.111297603591</v>
      </c>
      <c r="BZ500" s="2">
        <v>8.4222447898000041E-2</v>
      </c>
      <c r="CA500" s="1">
        <v>6.4651847702892652E-3</v>
      </c>
      <c r="CC500" t="s">
        <v>866</v>
      </c>
      <c r="CE500" s="23">
        <v>12.422842873135</v>
      </c>
      <c r="CF500" s="23">
        <v>12.422977747815001</v>
      </c>
      <c r="CG500" s="23">
        <v>1.348746800005074E-4</v>
      </c>
      <c r="CH500" s="24">
        <v>1.0856989932005051E-5</v>
      </c>
      <c r="CI500" s="2">
        <v>13.027075155693</v>
      </c>
      <c r="CJ500" s="2">
        <v>13.144717129193001</v>
      </c>
      <c r="CK500" s="2">
        <v>0.11764197350000138</v>
      </c>
      <c r="CL500" s="1">
        <v>9.030574560598149E-3</v>
      </c>
      <c r="CN500" s="25" t="s">
        <v>866</v>
      </c>
      <c r="CO500" s="27">
        <v>0</v>
      </c>
      <c r="CP500" s="27">
        <v>0.40017000000000003</v>
      </c>
      <c r="CQ500" s="28">
        <f t="shared" si="141"/>
        <v>-0.40017000000000003</v>
      </c>
      <c r="CR500" s="27">
        <f t="shared" si="142"/>
        <v>-0.40017000000000003</v>
      </c>
      <c r="CU500" s="30">
        <v>557</v>
      </c>
      <c r="CV500" s="30"/>
      <c r="CW500" s="31" t="s">
        <v>1057</v>
      </c>
      <c r="CX500" s="31" t="s">
        <v>865</v>
      </c>
      <c r="CY500" s="31" t="s">
        <v>1062</v>
      </c>
      <c r="CZ500" s="30"/>
      <c r="DA500" s="30"/>
      <c r="DB500" s="30"/>
      <c r="DC500" s="30"/>
      <c r="DD500" s="30"/>
      <c r="DE500" s="30"/>
      <c r="DF500" s="30"/>
      <c r="DG500" s="39"/>
      <c r="DK500" s="30">
        <v>537</v>
      </c>
      <c r="DL500" s="30"/>
    </row>
    <row r="501" spans="1:116" ht="15.75" x14ac:dyDescent="0.25">
      <c r="B501" t="s">
        <v>868</v>
      </c>
      <c r="C501" s="52">
        <v>19.510241039850001</v>
      </c>
      <c r="D501" s="52">
        <v>19.160427012899</v>
      </c>
      <c r="E501" s="52">
        <v>-0.34981402695100172</v>
      </c>
      <c r="F501" s="53">
        <v>-1.7929764488121936E-2</v>
      </c>
      <c r="G501" s="45">
        <v>19.663826202869</v>
      </c>
      <c r="H501" s="45">
        <v>19.469603733511999</v>
      </c>
      <c r="I501" s="45">
        <v>-0.19422246935700116</v>
      </c>
      <c r="J501" s="46">
        <v>-9.8771453405473875E-3</v>
      </c>
      <c r="K501" s="47" t="s">
        <v>933</v>
      </c>
      <c r="L501" s="55">
        <f t="shared" si="137"/>
        <v>19.036637202868999</v>
      </c>
      <c r="M501" s="55">
        <f t="shared" si="138"/>
        <v>18.842414733511998</v>
      </c>
      <c r="N501" s="55">
        <f t="shared" si="139"/>
        <v>-0.19422246935700116</v>
      </c>
      <c r="O501" s="56">
        <f t="shared" si="140"/>
        <v>-1.0202561896159371E-2</v>
      </c>
      <c r="P501" s="54"/>
      <c r="Q501" s="42"/>
      <c r="R501" s="42"/>
      <c r="S501" s="42"/>
      <c r="T501" s="42"/>
      <c r="AB501" t="s">
        <v>868</v>
      </c>
      <c r="AC501" s="2">
        <v>19.510241039850001</v>
      </c>
      <c r="AD501" s="2">
        <v>19.509361202055999</v>
      </c>
      <c r="AE501" s="2">
        <v>-8.7983779400246931E-4</v>
      </c>
      <c r="AF501" s="1">
        <v>-4.5096203178904124E-5</v>
      </c>
      <c r="AG501" s="2">
        <v>19.663826202869</v>
      </c>
      <c r="AH501" s="2">
        <v>19.661357785530001</v>
      </c>
      <c r="AI501" s="2">
        <v>-2.4684173389992736E-3</v>
      </c>
      <c r="AJ501" s="1">
        <v>-1.2553087652082307E-4</v>
      </c>
      <c r="AM501" t="s">
        <v>868</v>
      </c>
      <c r="AN501" s="2">
        <v>19.510241039850001</v>
      </c>
      <c r="AO501" s="2">
        <v>19.506453519103001</v>
      </c>
      <c r="AP501" s="2">
        <v>-3.7875207470001726E-3</v>
      </c>
      <c r="AQ501" s="1">
        <v>-1.9412987975207978E-4</v>
      </c>
      <c r="AR501" s="2">
        <v>19.510204970593001</v>
      </c>
      <c r="AS501" s="2">
        <v>-3.6069256999837762E-5</v>
      </c>
      <c r="AT501" s="1">
        <v>-1.8487345659218504E-6</v>
      </c>
      <c r="AU501" s="2">
        <v>19.663280861251998</v>
      </c>
      <c r="AV501" s="2">
        <v>0.15303982140199679</v>
      </c>
      <c r="AW501" s="1">
        <v>7.8440764052791732E-3</v>
      </c>
      <c r="AX501" s="2">
        <v>19.508810426486001</v>
      </c>
      <c r="AY501" s="2">
        <v>-1.4306133640005214E-3</v>
      </c>
      <c r="AZ501" s="1">
        <v>-7.332627829038448E-5</v>
      </c>
      <c r="BA501" s="2">
        <v>19.510437987212999</v>
      </c>
      <c r="BB501" s="2">
        <v>1.9694736299769033E-4</v>
      </c>
      <c r="BC501" s="1">
        <v>1.0094563290910757E-5</v>
      </c>
      <c r="BD501" s="2">
        <v>19.646821876407</v>
      </c>
      <c r="BE501" s="2">
        <v>0.13658083655699826</v>
      </c>
      <c r="BF501" s="1">
        <v>7.0004689474635175E-3</v>
      </c>
      <c r="BG501" s="1"/>
      <c r="BH501" t="s">
        <v>868</v>
      </c>
      <c r="BI501" s="2">
        <v>19.663826202869</v>
      </c>
      <c r="BJ501" s="2">
        <v>19.653936545179999</v>
      </c>
      <c r="BK501" s="2">
        <v>-9.8896576890012966E-3</v>
      </c>
      <c r="BL501" s="1">
        <v>-5.0293658960219915E-4</v>
      </c>
      <c r="BM501" s="2">
        <v>19.663722506250998</v>
      </c>
      <c r="BN501" s="2">
        <v>-1.0369661800169183E-4</v>
      </c>
      <c r="BO501" s="1">
        <v>-5.2734710392508574E-6</v>
      </c>
      <c r="BP501" s="2">
        <v>19.751807105215999</v>
      </c>
      <c r="BQ501" s="2">
        <v>8.7980902346998846E-2</v>
      </c>
      <c r="BR501" s="1">
        <v>4.4742514218398767E-3</v>
      </c>
      <c r="BS501" s="2">
        <v>19.659872120460999</v>
      </c>
      <c r="BT501" s="2">
        <v>-3.9540824080006587E-3</v>
      </c>
      <c r="BU501" s="1">
        <v>-2.0108408034158422E-4</v>
      </c>
      <c r="BV501" s="2">
        <v>19.664396454506999</v>
      </c>
      <c r="BW501" s="2">
        <v>5.7025163799906409E-4</v>
      </c>
      <c r="BX501" s="1">
        <v>2.9000034485448361E-5</v>
      </c>
      <c r="BY501" s="2">
        <v>19.743112941709001</v>
      </c>
      <c r="BZ501" s="2">
        <v>7.9286738840000481E-2</v>
      </c>
      <c r="CA501" s="1">
        <v>4.0321114528785017E-3</v>
      </c>
      <c r="CC501" t="s">
        <v>868</v>
      </c>
      <c r="CE501" s="23">
        <v>19.510241039850001</v>
      </c>
      <c r="CF501" s="23">
        <v>19.036887940102996</v>
      </c>
      <c r="CG501" s="23">
        <v>-0.47335309974700479</v>
      </c>
      <c r="CH501" s="24">
        <v>-2.4261776099032965E-2</v>
      </c>
      <c r="CI501" s="2">
        <v>19.663826202869</v>
      </c>
      <c r="CJ501" s="2">
        <v>19.391967800248999</v>
      </c>
      <c r="CK501" s="2">
        <v>-0.27185840262000127</v>
      </c>
      <c r="CL501" s="1">
        <v>-1.38253054016688E-2</v>
      </c>
      <c r="CN501" s="25" t="s">
        <v>868</v>
      </c>
      <c r="CO501" s="27">
        <v>1.441E-3</v>
      </c>
      <c r="CP501" s="27">
        <v>0.62574799999999997</v>
      </c>
      <c r="CQ501" s="28">
        <f t="shared" si="141"/>
        <v>-0.627189</v>
      </c>
      <c r="CR501" s="27">
        <f t="shared" si="142"/>
        <v>-0.627189</v>
      </c>
      <c r="CU501" s="30">
        <v>559</v>
      </c>
      <c r="CV501" s="30"/>
      <c r="CW501" s="31" t="s">
        <v>1057</v>
      </c>
      <c r="CX501" s="31" t="s">
        <v>867</v>
      </c>
      <c r="CY501" s="31" t="s">
        <v>1063</v>
      </c>
      <c r="CZ501" s="30"/>
      <c r="DA501" s="30"/>
      <c r="DB501" s="30"/>
      <c r="DC501" s="30"/>
      <c r="DD501" s="30"/>
      <c r="DE501" s="30"/>
      <c r="DF501" s="30"/>
      <c r="DG501" s="39"/>
      <c r="DK501" s="30">
        <v>538</v>
      </c>
      <c r="DL501" s="30"/>
    </row>
    <row r="502" spans="1:116" ht="15.75" x14ac:dyDescent="0.25">
      <c r="B502" t="s">
        <v>870</v>
      </c>
      <c r="C502" s="52">
        <v>18.659107278576002</v>
      </c>
      <c r="D502" s="52">
        <v>18.953114867825001</v>
      </c>
      <c r="E502" s="52">
        <v>0.29400758924899861</v>
      </c>
      <c r="F502" s="53">
        <v>1.5756787549347121E-2</v>
      </c>
      <c r="G502" s="45">
        <v>19.839186401597999</v>
      </c>
      <c r="H502" s="45">
        <v>20.001229841777</v>
      </c>
      <c r="I502" s="45">
        <v>0.16204344017900141</v>
      </c>
      <c r="J502" s="46">
        <v>8.1678470527374644E-3</v>
      </c>
      <c r="K502" s="47" t="s">
        <v>933</v>
      </c>
      <c r="L502" s="55">
        <f t="shared" si="137"/>
        <v>19.566745401597998</v>
      </c>
      <c r="M502" s="55">
        <f t="shared" si="138"/>
        <v>19.728788841777</v>
      </c>
      <c r="N502" s="55">
        <f t="shared" si="139"/>
        <v>0.16204344017900141</v>
      </c>
      <c r="O502" s="56">
        <f t="shared" si="140"/>
        <v>8.2815734989717532E-3</v>
      </c>
      <c r="P502" s="54"/>
      <c r="Q502" s="42"/>
      <c r="R502" s="42"/>
      <c r="S502" s="42"/>
      <c r="T502" s="42"/>
      <c r="AB502" t="s">
        <v>870</v>
      </c>
      <c r="AC502" s="2">
        <v>18.659107278576002</v>
      </c>
      <c r="AD502" s="2">
        <v>18.665098973692</v>
      </c>
      <c r="AE502" s="2">
        <v>5.9916951159983967E-3</v>
      </c>
      <c r="AF502" s="1">
        <v>3.2111370745362166E-4</v>
      </c>
      <c r="AG502" s="2">
        <v>19.839186401597999</v>
      </c>
      <c r="AH502" s="2">
        <v>19.839186401597999</v>
      </c>
      <c r="AI502" s="2">
        <v>0</v>
      </c>
      <c r="AJ502" s="1">
        <v>0</v>
      </c>
      <c r="AM502" t="s">
        <v>870</v>
      </c>
      <c r="AN502" s="2">
        <v>18.659107278576002</v>
      </c>
      <c r="AO502" s="2">
        <v>18.683291624659002</v>
      </c>
      <c r="AP502" s="2">
        <v>2.4184346083000463E-2</v>
      </c>
      <c r="AQ502" s="1">
        <v>1.2961148527597794E-3</v>
      </c>
      <c r="AR502" s="2">
        <v>18.659358376146997</v>
      </c>
      <c r="AS502" s="2">
        <v>2.5109757099528451E-4</v>
      </c>
      <c r="AT502" s="1">
        <v>1.3457105275534243E-5</v>
      </c>
      <c r="AU502" s="2">
        <v>18.491032222187002</v>
      </c>
      <c r="AV502" s="2">
        <v>-0.16807505638900011</v>
      </c>
      <c r="AW502" s="1">
        <v>-9.0076686885218991E-3</v>
      </c>
      <c r="AX502" s="2">
        <v>18.668719679557</v>
      </c>
      <c r="AY502" s="2">
        <v>9.612400980998359E-3</v>
      </c>
      <c r="AZ502" s="1">
        <v>5.1515867492948702E-4</v>
      </c>
      <c r="BA502" s="2">
        <v>18.65772739674</v>
      </c>
      <c r="BB502" s="2">
        <v>-1.379881836001573E-3</v>
      </c>
      <c r="BC502" s="1">
        <v>-7.3952189426871703E-5</v>
      </c>
      <c r="BD502" s="2">
        <v>18.511974500493</v>
      </c>
      <c r="BE502" s="2">
        <v>-0.14713277808300163</v>
      </c>
      <c r="BF502" s="1">
        <v>-7.885306402195159E-3</v>
      </c>
      <c r="BG502" s="1"/>
      <c r="BH502" t="s">
        <v>870</v>
      </c>
      <c r="BI502" s="2">
        <v>19.839186401597999</v>
      </c>
      <c r="BJ502" s="2">
        <v>19.839186401597999</v>
      </c>
      <c r="BK502" s="2">
        <v>0</v>
      </c>
      <c r="BL502" s="1">
        <v>0</v>
      </c>
      <c r="BM502" s="2">
        <v>19.839186401597999</v>
      </c>
      <c r="BN502" s="2">
        <v>0</v>
      </c>
      <c r="BO502" s="1">
        <v>0</v>
      </c>
      <c r="BP502" s="2">
        <v>19.798675541554001</v>
      </c>
      <c r="BQ502" s="2">
        <v>-4.0510860043998065E-2</v>
      </c>
      <c r="BR502" s="1">
        <v>-2.0419617631464468E-3</v>
      </c>
      <c r="BS502" s="2">
        <v>19.839186401597999</v>
      </c>
      <c r="BT502" s="2">
        <v>0</v>
      </c>
      <c r="BU502" s="1">
        <v>0</v>
      </c>
      <c r="BV502" s="2">
        <v>19.839186401597999</v>
      </c>
      <c r="BW502" s="2">
        <v>0</v>
      </c>
      <c r="BX502" s="1">
        <v>0</v>
      </c>
      <c r="BY502" s="2">
        <v>19.778420111531002</v>
      </c>
      <c r="BZ502" s="2">
        <v>-6.0766290066997186E-2</v>
      </c>
      <c r="CA502" s="1">
        <v>-3.0629426447700801E-3</v>
      </c>
      <c r="CC502" t="s">
        <v>870</v>
      </c>
      <c r="CE502" s="23">
        <v>18.659107278576002</v>
      </c>
      <c r="CF502" s="23">
        <v>19.103279828098</v>
      </c>
      <c r="CG502" s="23">
        <v>0.44417254952199769</v>
      </c>
      <c r="CH502" s="24">
        <v>2.3804598091999148E-2</v>
      </c>
      <c r="CI502" s="2">
        <v>19.839186401597999</v>
      </c>
      <c r="CJ502" s="2">
        <v>20.0214852718</v>
      </c>
      <c r="CK502" s="2">
        <v>0.18229887020200053</v>
      </c>
      <c r="CL502" s="1">
        <v>9.1888279343610973E-3</v>
      </c>
      <c r="CN502" s="25" t="s">
        <v>870</v>
      </c>
      <c r="CO502" s="27">
        <v>0</v>
      </c>
      <c r="CP502" s="27">
        <v>0.27244099999999999</v>
      </c>
      <c r="CQ502" s="28">
        <f t="shared" si="141"/>
        <v>-0.27244099999999999</v>
      </c>
      <c r="CR502" s="27">
        <f t="shared" si="142"/>
        <v>-0.27244099999999999</v>
      </c>
      <c r="CU502" s="30">
        <v>560</v>
      </c>
      <c r="CV502" s="30"/>
      <c r="CW502" s="31" t="s">
        <v>1057</v>
      </c>
      <c r="CX502" s="31" t="s">
        <v>869</v>
      </c>
      <c r="CY502" s="31" t="s">
        <v>1064</v>
      </c>
      <c r="CZ502" s="30"/>
      <c r="DA502" s="30"/>
      <c r="DB502" s="30"/>
      <c r="DC502" s="30"/>
      <c r="DD502" s="30"/>
      <c r="DE502" s="30"/>
      <c r="DF502" s="30"/>
      <c r="DG502" s="39"/>
      <c r="DK502" s="30">
        <v>539</v>
      </c>
      <c r="DL502" s="30"/>
    </row>
    <row r="503" spans="1:116" ht="15.75" x14ac:dyDescent="0.25">
      <c r="A503" t="s">
        <v>773</v>
      </c>
      <c r="B503" t="s">
        <v>872</v>
      </c>
      <c r="C503" s="52">
        <v>18.145731030311001</v>
      </c>
      <c r="D503" s="52">
        <v>18.700665672042998</v>
      </c>
      <c r="E503" s="52">
        <v>0.55493464173199669</v>
      </c>
      <c r="F503" s="53">
        <v>3.0582104452282606E-2</v>
      </c>
      <c r="G503" s="45">
        <v>18.466660070163002</v>
      </c>
      <c r="H503" s="45">
        <v>18.884456370579002</v>
      </c>
      <c r="I503" s="45">
        <v>0.41779630041600058</v>
      </c>
      <c r="J503" s="46">
        <v>2.2624356479656191E-2</v>
      </c>
      <c r="K503" s="47" t="s">
        <v>933</v>
      </c>
      <c r="L503" s="55">
        <f t="shared" si="137"/>
        <v>17.910611070163</v>
      </c>
      <c r="M503" s="55">
        <f t="shared" si="138"/>
        <v>18.328407370579001</v>
      </c>
      <c r="N503" s="55">
        <f t="shared" si="139"/>
        <v>0.41779630041600058</v>
      </c>
      <c r="O503" s="56">
        <f t="shared" si="140"/>
        <v>2.3326747411315338E-2</v>
      </c>
      <c r="P503" s="54"/>
      <c r="Q503" s="42"/>
      <c r="R503" s="42"/>
      <c r="S503" s="42"/>
      <c r="T503" s="42"/>
      <c r="AB503" t="s">
        <v>872</v>
      </c>
      <c r="AC503" s="2">
        <v>18.145731030311001</v>
      </c>
      <c r="AD503" s="2">
        <v>18.129282887298</v>
      </c>
      <c r="AE503" s="2">
        <v>-1.6448143013001015E-2</v>
      </c>
      <c r="AF503" s="1">
        <v>-9.0644697562890686E-4</v>
      </c>
      <c r="AG503" s="2">
        <v>18.466660070163002</v>
      </c>
      <c r="AH503" s="2">
        <v>18.454581015574998</v>
      </c>
      <c r="AI503" s="2">
        <v>-1.2079054588003402E-2</v>
      </c>
      <c r="AJ503" s="1">
        <v>-6.5410066260545956E-4</v>
      </c>
      <c r="AM503" t="s">
        <v>872</v>
      </c>
      <c r="AN503" s="2">
        <v>18.145731030311001</v>
      </c>
      <c r="AO503" s="2">
        <v>18.080295711375001</v>
      </c>
      <c r="AP503" s="2">
        <v>-6.5435318936000186E-2</v>
      </c>
      <c r="AQ503" s="1">
        <v>-3.6060999045282711E-3</v>
      </c>
      <c r="AR503" s="2">
        <v>18.145038484893998</v>
      </c>
      <c r="AS503" s="2">
        <v>-6.9254541700303207E-4</v>
      </c>
      <c r="AT503" s="1">
        <v>-3.8165749059444888E-5</v>
      </c>
      <c r="AU503" s="2">
        <v>18.296922070906</v>
      </c>
      <c r="AV503" s="2">
        <v>0.15119104059499833</v>
      </c>
      <c r="AW503" s="1">
        <v>8.3320446193347469E-3</v>
      </c>
      <c r="AX503" s="2">
        <v>18.119420662071999</v>
      </c>
      <c r="AY503" s="2">
        <v>-2.6310368239002457E-2</v>
      </c>
      <c r="AZ503" s="1">
        <v>-1.4499481004679876E-3</v>
      </c>
      <c r="BA503" s="2">
        <v>18.149541967289998</v>
      </c>
      <c r="BB503" s="2">
        <v>3.8109369789971481E-3</v>
      </c>
      <c r="BC503" s="1">
        <v>2.1001837691913766E-4</v>
      </c>
      <c r="BD503" s="2">
        <v>18.209015235644003</v>
      </c>
      <c r="BE503" s="2">
        <v>6.3284205333001609E-2</v>
      </c>
      <c r="BF503" s="1">
        <v>3.4875533659840087E-3</v>
      </c>
      <c r="BG503" s="1"/>
      <c r="BH503" t="s">
        <v>872</v>
      </c>
      <c r="BI503" s="2">
        <v>18.466660070163002</v>
      </c>
      <c r="BJ503" s="2">
        <v>18.418903610185001</v>
      </c>
      <c r="BK503" s="2">
        <v>-4.7756459978000265E-2</v>
      </c>
      <c r="BL503" s="1">
        <v>-2.5860908142865233E-3</v>
      </c>
      <c r="BM503" s="2">
        <v>18.466150453274</v>
      </c>
      <c r="BN503" s="2">
        <v>-5.0961688900130753E-4</v>
      </c>
      <c r="BO503" s="1">
        <v>-2.7596592294710996E-5</v>
      </c>
      <c r="BP503" s="2">
        <v>18.555578064931002</v>
      </c>
      <c r="BQ503" s="2">
        <v>8.8917994767999886E-2</v>
      </c>
      <c r="BR503" s="1">
        <v>4.8150555882959419E-3</v>
      </c>
      <c r="BS503" s="2">
        <v>18.447362814699002</v>
      </c>
      <c r="BT503" s="2">
        <v>-1.9297255464000074E-2</v>
      </c>
      <c r="BU503" s="1">
        <v>-1.0449781059856669E-3</v>
      </c>
      <c r="BV503" s="2">
        <v>18.469466019426001</v>
      </c>
      <c r="BW503" s="2">
        <v>2.8059492629992633E-3</v>
      </c>
      <c r="BX503" s="1">
        <v>1.5194676526985508E-4</v>
      </c>
      <c r="BY503" s="2">
        <v>18.494580033498</v>
      </c>
      <c r="BZ503" s="2">
        <v>2.7919963334998243E-2</v>
      </c>
      <c r="CA503" s="1">
        <v>1.5119119120034681E-3</v>
      </c>
      <c r="CC503" t="s">
        <v>872</v>
      </c>
      <c r="CE503" s="23">
        <v>18.145731030311001</v>
      </c>
      <c r="CF503" s="23">
        <v>18.575333943431001</v>
      </c>
      <c r="CG503" s="23">
        <v>0.4296029131200001</v>
      </c>
      <c r="CH503" s="24">
        <v>2.3675150502472597E-2</v>
      </c>
      <c r="CI503" s="2">
        <v>18.466660070163002</v>
      </c>
      <c r="CJ503" s="2">
        <v>18.805324386011002</v>
      </c>
      <c r="CK503" s="2">
        <v>0.33866431584799983</v>
      </c>
      <c r="CL503" s="1">
        <v>1.8339229430837219E-2</v>
      </c>
      <c r="CN503" s="25" t="s">
        <v>872</v>
      </c>
      <c r="CO503" s="27">
        <v>6.02E-4</v>
      </c>
      <c r="CP503" s="27">
        <v>0.55544700000000002</v>
      </c>
      <c r="CQ503" s="28">
        <f t="shared" si="141"/>
        <v>-0.55604900000000002</v>
      </c>
      <c r="CR503" s="27">
        <f t="shared" si="142"/>
        <v>-0.55604900000000002</v>
      </c>
      <c r="CU503" s="30">
        <v>561</v>
      </c>
      <c r="CV503" s="30"/>
      <c r="CW503" s="31" t="s">
        <v>1057</v>
      </c>
      <c r="CX503" s="31" t="s">
        <v>871</v>
      </c>
      <c r="CY503" s="31" t="s">
        <v>1065</v>
      </c>
      <c r="CZ503" s="30"/>
      <c r="DA503" s="30"/>
      <c r="DB503" s="30"/>
      <c r="DC503" s="30"/>
      <c r="DD503" s="30"/>
      <c r="DE503" s="30"/>
      <c r="DF503" s="30"/>
      <c r="DG503" s="39"/>
      <c r="DK503" s="30">
        <v>540</v>
      </c>
      <c r="DL503" s="30"/>
    </row>
    <row r="504" spans="1:116" ht="15.75" x14ac:dyDescent="0.25">
      <c r="A504" t="s">
        <v>774</v>
      </c>
      <c r="B504" t="s">
        <v>915</v>
      </c>
      <c r="C504" s="52">
        <v>32.257743393082997</v>
      </c>
      <c r="D504" s="52">
        <v>32.823250294974002</v>
      </c>
      <c r="E504" s="52">
        <v>0.5655069018910055</v>
      </c>
      <c r="F504" s="53">
        <v>1.7530888475362685E-2</v>
      </c>
      <c r="G504" s="45">
        <v>32.583884151519001</v>
      </c>
      <c r="H504" s="45">
        <v>33.034459463396004</v>
      </c>
      <c r="I504" s="45">
        <v>0.45057531187700306</v>
      </c>
      <c r="J504" s="46">
        <v>1.3828164554654484E-2</v>
      </c>
      <c r="K504" s="47" t="s">
        <v>933</v>
      </c>
      <c r="L504" s="55">
        <f t="shared" si="137"/>
        <v>31.483312151519002</v>
      </c>
      <c r="M504" s="55">
        <f t="shared" si="138"/>
        <v>31.933887463396005</v>
      </c>
      <c r="N504" s="55">
        <f t="shared" si="139"/>
        <v>0.45057531187700306</v>
      </c>
      <c r="O504" s="56">
        <f t="shared" si="140"/>
        <v>1.43115600324556E-2</v>
      </c>
      <c r="P504" s="54"/>
      <c r="Q504" s="42"/>
      <c r="R504" s="42"/>
      <c r="S504" s="42"/>
      <c r="T504" s="42"/>
      <c r="AB504" t="s">
        <v>915</v>
      </c>
      <c r="AC504" s="2">
        <v>32.257743393082997</v>
      </c>
      <c r="AD504" s="2">
        <v>32.250429855790003</v>
      </c>
      <c r="AE504" s="2">
        <v>-7.313537292993999E-3</v>
      </c>
      <c r="AF504" s="1">
        <v>-2.26721913057385E-4</v>
      </c>
      <c r="AG504" s="2">
        <v>32.583884151519001</v>
      </c>
      <c r="AH504" s="2">
        <v>32.575865449832001</v>
      </c>
      <c r="AI504" s="2">
        <v>-8.0187016869999184E-3</v>
      </c>
      <c r="AJ504" s="1">
        <v>-2.4609410129596541E-4</v>
      </c>
      <c r="AM504" t="s">
        <v>915</v>
      </c>
      <c r="AN504" s="2">
        <v>32.257743393082997</v>
      </c>
      <c r="AO504" s="2">
        <v>32.228277184764003</v>
      </c>
      <c r="AP504" s="2">
        <v>-2.9466208318993381E-2</v>
      </c>
      <c r="AQ504" s="1">
        <v>-9.1346155122902354E-4</v>
      </c>
      <c r="AR504" s="2">
        <v>32.257436718488997</v>
      </c>
      <c r="AS504" s="2">
        <v>-3.0667459400035568E-4</v>
      </c>
      <c r="AT504" s="1">
        <v>-9.5070070545020112E-6</v>
      </c>
      <c r="AU504" s="2">
        <v>33.207128456363996</v>
      </c>
      <c r="AV504" s="2">
        <v>0.94938506328099947</v>
      </c>
      <c r="AW504" s="1">
        <v>2.943122994414344E-2</v>
      </c>
      <c r="AX504" s="2">
        <v>32.246014703618997</v>
      </c>
      <c r="AY504" s="2">
        <v>-1.1728689464000297E-2</v>
      </c>
      <c r="AZ504" s="1">
        <v>-3.6359299288478035E-4</v>
      </c>
      <c r="BA504" s="2">
        <v>32.259428980042003</v>
      </c>
      <c r="BB504" s="2">
        <v>1.6855869590060024E-3</v>
      </c>
      <c r="BC504" s="1">
        <v>5.2253715905231035E-5</v>
      </c>
      <c r="BD504" s="2">
        <v>33.271607437105999</v>
      </c>
      <c r="BE504" s="2">
        <v>1.013864044023002</v>
      </c>
      <c r="BF504" s="1">
        <v>3.143009824550852E-2</v>
      </c>
      <c r="BG504" s="1"/>
      <c r="BH504" t="s">
        <v>915</v>
      </c>
      <c r="BI504" s="2">
        <v>32.583884151519001</v>
      </c>
      <c r="BJ504" s="2">
        <v>32.552022858820997</v>
      </c>
      <c r="BK504" s="2">
        <v>-3.1861292698003751E-2</v>
      </c>
      <c r="BL504" s="1">
        <v>-9.778236550880455E-4</v>
      </c>
      <c r="BM504" s="2">
        <v>32.583546382503002</v>
      </c>
      <c r="BN504" s="2">
        <v>-3.3776901599935627E-4</v>
      </c>
      <c r="BO504" s="1">
        <v>-1.0366137272913491E-5</v>
      </c>
      <c r="BP504" s="2">
        <v>33.200654832562002</v>
      </c>
      <c r="BQ504" s="2">
        <v>0.61677068104300048</v>
      </c>
      <c r="BR504" s="1">
        <v>1.8928703471168207E-2</v>
      </c>
      <c r="BS504" s="2">
        <v>32.571060796123</v>
      </c>
      <c r="BT504" s="2">
        <v>-1.2823355396001546E-2</v>
      </c>
      <c r="BU504" s="1">
        <v>-3.9354901141838683E-4</v>
      </c>
      <c r="BV504" s="2">
        <v>32.585743056066001</v>
      </c>
      <c r="BW504" s="2">
        <v>1.8589045469994403E-3</v>
      </c>
      <c r="BX504" s="1">
        <v>5.7049814514295145E-5</v>
      </c>
      <c r="BY504" s="2">
        <v>33.252192409628996</v>
      </c>
      <c r="BZ504" s="2">
        <v>0.66830825810999528</v>
      </c>
      <c r="CA504" s="1">
        <v>2.0510392653076012E-2</v>
      </c>
      <c r="CC504" t="s">
        <v>915</v>
      </c>
      <c r="CE504" s="23">
        <v>32.257743393082997</v>
      </c>
      <c r="CF504" s="23">
        <v>31.807942910893001</v>
      </c>
      <c r="CG504" s="23">
        <v>-0.44980048218999613</v>
      </c>
      <c r="CH504" s="24">
        <v>-1.3943953757361915E-2</v>
      </c>
      <c r="CI504" s="2">
        <v>32.583884151519001</v>
      </c>
      <c r="CJ504" s="2">
        <v>32.358943684214999</v>
      </c>
      <c r="CK504" s="2">
        <v>-0.22494046730400186</v>
      </c>
      <c r="CL504" s="1">
        <v>-6.9034270517904341E-3</v>
      </c>
      <c r="CN504" s="25" t="s">
        <v>915</v>
      </c>
      <c r="CO504" s="27">
        <v>1.9980000000000002E-3</v>
      </c>
      <c r="CP504" s="27">
        <v>1.0985739999999999</v>
      </c>
      <c r="CQ504" s="28">
        <f t="shared" si="141"/>
        <v>-1.1005719999999999</v>
      </c>
      <c r="CR504" s="27">
        <f t="shared" si="142"/>
        <v>-1.1005719999999999</v>
      </c>
      <c r="CU504" s="30">
        <v>562</v>
      </c>
      <c r="CV504" s="30"/>
      <c r="CW504" s="31" t="s">
        <v>1057</v>
      </c>
      <c r="CX504" s="31" t="s">
        <v>914</v>
      </c>
      <c r="CY504" s="31" t="s">
        <v>1066</v>
      </c>
      <c r="CZ504" s="30"/>
      <c r="DA504" s="30"/>
      <c r="DB504" s="30"/>
      <c r="DC504" s="30"/>
      <c r="DD504" s="30"/>
      <c r="DE504" s="30"/>
      <c r="DF504" s="30"/>
      <c r="DG504" s="39"/>
      <c r="DK504" s="30">
        <v>541</v>
      </c>
      <c r="DL504" s="30"/>
    </row>
    <row r="505" spans="1:116" ht="15.75" x14ac:dyDescent="0.25">
      <c r="A505" t="s">
        <v>775</v>
      </c>
      <c r="B505" t="s">
        <v>874</v>
      </c>
      <c r="C505" s="52">
        <v>11.361370084129</v>
      </c>
      <c r="D505" s="52">
        <v>10.709884892458</v>
      </c>
      <c r="E505" s="52">
        <v>-0.65148519167100005</v>
      </c>
      <c r="F505" s="53">
        <v>-5.7342132757481165E-2</v>
      </c>
      <c r="G505" s="45">
        <v>11.538510254289999</v>
      </c>
      <c r="H505" s="45">
        <v>11.123485150700999</v>
      </c>
      <c r="I505" s="45">
        <v>-0.41502510358900047</v>
      </c>
      <c r="J505" s="46">
        <v>-3.5968690449852035E-2</v>
      </c>
      <c r="K505" s="47" t="s">
        <v>933</v>
      </c>
      <c r="L505" s="55">
        <f t="shared" si="137"/>
        <v>11.08923725429</v>
      </c>
      <c r="M505" s="55">
        <f t="shared" si="138"/>
        <v>10.674212150700999</v>
      </c>
      <c r="N505" s="55">
        <f t="shared" si="139"/>
        <v>-0.41502510358900047</v>
      </c>
      <c r="O505" s="56">
        <f t="shared" si="140"/>
        <v>-3.7425937787420246E-2</v>
      </c>
      <c r="P505" s="54"/>
      <c r="Q505" s="42"/>
      <c r="R505" s="42"/>
      <c r="S505" s="42"/>
      <c r="T505" s="42"/>
      <c r="AB505" t="s">
        <v>874</v>
      </c>
      <c r="AC505" s="2">
        <v>11.361370084129</v>
      </c>
      <c r="AD505" s="2">
        <v>11.363287917809</v>
      </c>
      <c r="AE505" s="2">
        <v>1.9178336800003137E-3</v>
      </c>
      <c r="AF505" s="1">
        <v>1.6880302866635659E-4</v>
      </c>
      <c r="AG505" s="2">
        <v>11.538510254289999</v>
      </c>
      <c r="AH505" s="2">
        <v>11.538734643666999</v>
      </c>
      <c r="AI505" s="2">
        <v>2.2438937699931216E-4</v>
      </c>
      <c r="AJ505" s="1">
        <v>1.9446997233970006E-5</v>
      </c>
      <c r="AM505" t="s">
        <v>874</v>
      </c>
      <c r="AN505" s="2">
        <v>11.361370084129</v>
      </c>
      <c r="AO505" s="2">
        <v>11.368513987647999</v>
      </c>
      <c r="AP505" s="2">
        <v>7.143903518999295E-3</v>
      </c>
      <c r="AQ505" s="1">
        <v>6.2878891067713778E-4</v>
      </c>
      <c r="AR505" s="2">
        <v>11.361452484656001</v>
      </c>
      <c r="AS505" s="2">
        <v>8.240052700081435E-5</v>
      </c>
      <c r="AT505" s="1">
        <v>7.2526927994293431E-6</v>
      </c>
      <c r="AU505" s="2">
        <v>11.604966779264</v>
      </c>
      <c r="AV505" s="2">
        <v>0.24359669513500037</v>
      </c>
      <c r="AW505" s="1">
        <v>2.1440785163339329E-2</v>
      </c>
      <c r="AX505" s="2">
        <v>11.364398561997</v>
      </c>
      <c r="AY505" s="2">
        <v>3.0284778679998681E-3</v>
      </c>
      <c r="AZ505" s="1">
        <v>2.6655921297999343E-4</v>
      </c>
      <c r="BA505" s="2">
        <v>11.360914056069999</v>
      </c>
      <c r="BB505" s="2">
        <v>-4.5602805900024634E-4</v>
      </c>
      <c r="BC505" s="1">
        <v>-4.0138474112139353E-5</v>
      </c>
      <c r="BD505" s="2">
        <v>11.634467990215001</v>
      </c>
      <c r="BE505" s="2">
        <v>0.27309790608600082</v>
      </c>
      <c r="BF505" s="1">
        <v>2.4037409578577019E-2</v>
      </c>
      <c r="BG505" s="1"/>
      <c r="BH505" t="s">
        <v>874</v>
      </c>
      <c r="BI505" s="2">
        <v>11.538510254289999</v>
      </c>
      <c r="BJ505" s="2">
        <v>11.539111045233</v>
      </c>
      <c r="BK505" s="2">
        <v>6.0079094300036218E-4</v>
      </c>
      <c r="BL505" s="1">
        <v>5.2068328558878655E-5</v>
      </c>
      <c r="BM505" s="2">
        <v>11.538520701425</v>
      </c>
      <c r="BN505" s="2">
        <v>1.0447135000646313E-5</v>
      </c>
      <c r="BO505" s="1">
        <v>9.0541454402764734E-7</v>
      </c>
      <c r="BP505" s="2">
        <v>11.694306621238001</v>
      </c>
      <c r="BQ505" s="2">
        <v>0.15579636694800136</v>
      </c>
      <c r="BR505" s="1">
        <v>1.3502294794952106E-2</v>
      </c>
      <c r="BS505" s="2">
        <v>11.538845477540999</v>
      </c>
      <c r="BT505" s="2">
        <v>3.352232509996611E-4</v>
      </c>
      <c r="BU505" s="1">
        <v>2.905255909228192E-5</v>
      </c>
      <c r="BV505" s="2">
        <v>11.538451191234</v>
      </c>
      <c r="BW505" s="2">
        <v>-5.9063055999786229E-5</v>
      </c>
      <c r="BX505" s="1">
        <v>-5.1187765749765383E-6</v>
      </c>
      <c r="BY505" s="2">
        <v>11.716617170714001</v>
      </c>
      <c r="BZ505" s="2">
        <v>0.17810691642400123</v>
      </c>
      <c r="CA505" s="1">
        <v>1.543586758592006E-2</v>
      </c>
      <c r="CC505" t="s">
        <v>874</v>
      </c>
      <c r="CE505" s="23">
        <v>11.361370084129</v>
      </c>
      <c r="CF505" s="23">
        <v>10.472026966907</v>
      </c>
      <c r="CG505" s="23">
        <v>-0.88934311722199944</v>
      </c>
      <c r="CH505" s="24">
        <v>-7.8277805461539049E-2</v>
      </c>
      <c r="CI505" s="2">
        <v>11.538510254289999</v>
      </c>
      <c r="CJ505" s="2">
        <v>11.060461502052</v>
      </c>
      <c r="CK505" s="2">
        <v>-0.47804875223799925</v>
      </c>
      <c r="CL505" s="1">
        <v>-4.143071693854599E-2</v>
      </c>
      <c r="CN505" s="25" t="s">
        <v>874</v>
      </c>
      <c r="CO505" s="27">
        <v>2.8839999999999998E-3</v>
      </c>
      <c r="CP505" s="27">
        <v>0.44638899999999998</v>
      </c>
      <c r="CQ505" s="28">
        <f t="shared" si="141"/>
        <v>-0.44927299999999998</v>
      </c>
      <c r="CR505" s="27">
        <f t="shared" si="142"/>
        <v>-0.44927299999999998</v>
      </c>
      <c r="CU505" s="30">
        <v>563</v>
      </c>
      <c r="CV505" s="30"/>
      <c r="CW505" s="31" t="s">
        <v>1057</v>
      </c>
      <c r="CX505" s="31" t="s">
        <v>873</v>
      </c>
      <c r="CY505" s="31" t="s">
        <v>1067</v>
      </c>
      <c r="CZ505" s="30"/>
      <c r="DA505" s="30"/>
      <c r="DB505" s="30"/>
      <c r="DC505" s="30"/>
      <c r="DD505" s="30"/>
      <c r="DE505" s="30"/>
      <c r="DF505" s="30"/>
      <c r="DG505" s="39"/>
      <c r="DK505" s="30">
        <v>542</v>
      </c>
      <c r="DL505" s="30"/>
    </row>
    <row r="506" spans="1:116" ht="15.75" x14ac:dyDescent="0.25">
      <c r="A506" t="s">
        <v>776</v>
      </c>
      <c r="B506" t="s">
        <v>876</v>
      </c>
      <c r="C506" s="52">
        <v>12.922546965202001</v>
      </c>
      <c r="D506" s="52">
        <v>13.416672959157999</v>
      </c>
      <c r="E506" s="52">
        <v>0.49412599395599877</v>
      </c>
      <c r="F506" s="53">
        <v>3.8237508076897499E-2</v>
      </c>
      <c r="G506" s="45">
        <v>13.268578885265001</v>
      </c>
      <c r="H506" s="45">
        <v>13.635057941267</v>
      </c>
      <c r="I506" s="45">
        <v>0.36647905600199948</v>
      </c>
      <c r="J506" s="46">
        <v>2.762006837137481E-2</v>
      </c>
      <c r="K506" s="47" t="s">
        <v>933</v>
      </c>
      <c r="L506" s="55">
        <f t="shared" si="137"/>
        <v>12.851747885265</v>
      </c>
      <c r="M506" s="55">
        <f t="shared" si="138"/>
        <v>13.218226941267</v>
      </c>
      <c r="N506" s="55">
        <f t="shared" si="139"/>
        <v>0.36647905600199948</v>
      </c>
      <c r="O506" s="56">
        <f t="shared" si="140"/>
        <v>2.8515892100729828E-2</v>
      </c>
      <c r="P506" s="54"/>
      <c r="Q506" s="42"/>
      <c r="R506" s="42"/>
      <c r="S506" s="42"/>
      <c r="T506" s="42"/>
      <c r="AB506" t="s">
        <v>876</v>
      </c>
      <c r="AC506" s="2">
        <v>12.922546965202001</v>
      </c>
      <c r="AD506" s="2">
        <v>12.914522351400999</v>
      </c>
      <c r="AE506" s="2">
        <v>-8.0246138010018342E-3</v>
      </c>
      <c r="AF506" s="1">
        <v>-6.2097772386593886E-4</v>
      </c>
      <c r="AG506" s="2">
        <v>13.268578885265001</v>
      </c>
      <c r="AH506" s="2">
        <v>13.262859394966</v>
      </c>
      <c r="AI506" s="2">
        <v>-5.7194902990005403E-3</v>
      </c>
      <c r="AJ506" s="1">
        <v>-4.3105522817911862E-4</v>
      </c>
      <c r="AM506" t="s">
        <v>876</v>
      </c>
      <c r="AN506" s="2">
        <v>12.922546965202001</v>
      </c>
      <c r="AO506" s="2">
        <v>12.890744047318</v>
      </c>
      <c r="AP506" s="2">
        <v>-3.1802917884000692E-2</v>
      </c>
      <c r="AQ506" s="1">
        <v>-2.4610409983140315E-3</v>
      </c>
      <c r="AR506" s="2">
        <v>12.922208678658999</v>
      </c>
      <c r="AS506" s="2">
        <v>-3.3828654300194216E-4</v>
      </c>
      <c r="AT506" s="1">
        <v>-2.6178008399805742E-5</v>
      </c>
      <c r="AU506" s="2">
        <v>13.003069798761</v>
      </c>
      <c r="AV506" s="2">
        <v>8.0522833558999807E-2</v>
      </c>
      <c r="AW506" s="1">
        <v>6.2311890818298223E-3</v>
      </c>
      <c r="AX506" s="2">
        <v>12.909720636236001</v>
      </c>
      <c r="AY506" s="2">
        <v>-1.2826328965999778E-2</v>
      </c>
      <c r="AZ506" s="1">
        <v>-9.9255425424559732E-4</v>
      </c>
      <c r="BA506" s="2">
        <v>12.924409135034001</v>
      </c>
      <c r="BB506" s="2">
        <v>1.862169832000049E-3</v>
      </c>
      <c r="BC506" s="1">
        <v>1.441023845387851E-4</v>
      </c>
      <c r="BD506" s="2">
        <v>12.960842272677001</v>
      </c>
      <c r="BE506" s="2">
        <v>3.8295307474999873E-2</v>
      </c>
      <c r="BF506" s="1">
        <v>2.9634488911606952E-3</v>
      </c>
      <c r="BG506" s="1"/>
      <c r="BH506" t="s">
        <v>876</v>
      </c>
      <c r="BI506" s="2">
        <v>13.268578885265001</v>
      </c>
      <c r="BJ506" s="2">
        <v>13.246041681879001</v>
      </c>
      <c r="BK506" s="2">
        <v>-2.2537203385999405E-2</v>
      </c>
      <c r="BL506" s="1">
        <v>-1.6985393523210976E-3</v>
      </c>
      <c r="BM506" s="2">
        <v>13.268337320102001</v>
      </c>
      <c r="BN506" s="2">
        <v>-2.415651629998905E-4</v>
      </c>
      <c r="BO506" s="1">
        <v>-1.8205805240239633E-5</v>
      </c>
      <c r="BP506" s="2">
        <v>13.314046078911002</v>
      </c>
      <c r="BQ506" s="2">
        <v>4.5467193646000936E-2</v>
      </c>
      <c r="BR506" s="1">
        <v>3.4266814885875294E-3</v>
      </c>
      <c r="BS506" s="2">
        <v>13.259447690790999</v>
      </c>
      <c r="BT506" s="2">
        <v>-9.1311944740013473E-3</v>
      </c>
      <c r="BU506" s="1">
        <v>-6.8818179798755283E-4</v>
      </c>
      <c r="BV506" s="2">
        <v>13.269909349869</v>
      </c>
      <c r="BW506" s="2">
        <v>1.3304646039991042E-3</v>
      </c>
      <c r="BX506" s="1">
        <v>1.002718237954337E-4</v>
      </c>
      <c r="BY506" s="2">
        <v>13.282734405802</v>
      </c>
      <c r="BZ506" s="2">
        <v>1.4155520536998978E-2</v>
      </c>
      <c r="CA506" s="1">
        <v>1.0668452634907981E-3</v>
      </c>
      <c r="CC506" t="s">
        <v>876</v>
      </c>
      <c r="CE506" s="23">
        <v>12.922546965202001</v>
      </c>
      <c r="CF506" s="23">
        <v>13.341594779107</v>
      </c>
      <c r="CG506" s="23">
        <v>0.41904781390499934</v>
      </c>
      <c r="CH506" s="24">
        <v>3.2427648747063303E-2</v>
      </c>
      <c r="CI506" s="2">
        <v>13.268578885265001</v>
      </c>
      <c r="CJ506" s="2">
        <v>13.588456828401</v>
      </c>
      <c r="CK506" s="2">
        <v>0.31987794313599949</v>
      </c>
      <c r="CL506" s="1">
        <v>2.410792790260529E-2</v>
      </c>
      <c r="CN506" s="25" t="s">
        <v>876</v>
      </c>
      <c r="CO506" s="27">
        <v>0</v>
      </c>
      <c r="CP506" s="27">
        <v>0.41683100000000001</v>
      </c>
      <c r="CQ506" s="28">
        <f t="shared" si="141"/>
        <v>-0.41683100000000001</v>
      </c>
      <c r="CR506" s="27">
        <f t="shared" si="142"/>
        <v>-0.41683100000000001</v>
      </c>
      <c r="CU506" s="30">
        <v>565</v>
      </c>
      <c r="CV506" s="30"/>
      <c r="CW506" s="31" t="s">
        <v>1057</v>
      </c>
      <c r="CX506" s="31" t="s">
        <v>875</v>
      </c>
      <c r="CY506" s="31" t="s">
        <v>1068</v>
      </c>
      <c r="CZ506" s="30"/>
      <c r="DA506" s="30"/>
      <c r="DB506" s="30"/>
      <c r="DC506" s="30"/>
      <c r="DD506" s="30"/>
      <c r="DE506" s="30"/>
      <c r="DF506" s="30"/>
      <c r="DG506" s="39"/>
      <c r="DK506" s="30">
        <v>543</v>
      </c>
      <c r="DL506" s="30"/>
    </row>
    <row r="507" spans="1:116" ht="15.75" x14ac:dyDescent="0.25">
      <c r="A507" t="s">
        <v>777</v>
      </c>
      <c r="B507" t="s">
        <v>878</v>
      </c>
      <c r="C507" s="52">
        <v>14.128312232412</v>
      </c>
      <c r="D507" s="52">
        <v>13.664369083687999</v>
      </c>
      <c r="E507" s="52">
        <v>-0.46394314872400066</v>
      </c>
      <c r="F507" s="53">
        <v>-3.2837832367525174E-2</v>
      </c>
      <c r="G507" s="45">
        <v>14.501899958141999</v>
      </c>
      <c r="H507" s="45">
        <v>14.221442293659999</v>
      </c>
      <c r="I507" s="45">
        <v>-0.28045766448200027</v>
      </c>
      <c r="J507" s="46">
        <v>-1.9339373826292264E-2</v>
      </c>
      <c r="K507" s="47" t="s">
        <v>933</v>
      </c>
      <c r="L507" s="55">
        <f t="shared" si="137"/>
        <v>13.883083958142</v>
      </c>
      <c r="M507" s="55">
        <f t="shared" si="138"/>
        <v>13.60262629366</v>
      </c>
      <c r="N507" s="55">
        <f t="shared" si="139"/>
        <v>-0.28045766448200027</v>
      </c>
      <c r="O507" s="56">
        <f t="shared" si="140"/>
        <v>-2.0201395117078472E-2</v>
      </c>
      <c r="P507" s="54"/>
      <c r="Q507" s="42"/>
      <c r="R507" s="42"/>
      <c r="S507" s="42"/>
      <c r="T507" s="42"/>
      <c r="AB507" t="s">
        <v>878</v>
      </c>
      <c r="AC507" s="2">
        <v>14.128312232412</v>
      </c>
      <c r="AD507" s="2">
        <v>14.128833859654</v>
      </c>
      <c r="AE507" s="2">
        <v>5.2162724199966704E-4</v>
      </c>
      <c r="AF507" s="1">
        <v>3.6920704569580019E-5</v>
      </c>
      <c r="AG507" s="2">
        <v>14.501899958141999</v>
      </c>
      <c r="AH507" s="2">
        <v>14.50128424607</v>
      </c>
      <c r="AI507" s="2">
        <v>-6.1571207199939693E-4</v>
      </c>
      <c r="AJ507" s="1">
        <v>-4.245733826440509E-5</v>
      </c>
      <c r="AM507" t="s">
        <v>878</v>
      </c>
      <c r="AN507" s="2">
        <v>14.128312232412</v>
      </c>
      <c r="AO507" s="2">
        <v>14.130052940470001</v>
      </c>
      <c r="AP507" s="2">
        <v>1.7407080580014167E-3</v>
      </c>
      <c r="AQ507" s="1">
        <v>1.232070773470046E-4</v>
      </c>
      <c r="AR507" s="2">
        <v>14.128335331876</v>
      </c>
      <c r="AS507" s="2">
        <v>2.3099464000253533E-5</v>
      </c>
      <c r="AT507" s="1">
        <v>1.6349768903932249E-6</v>
      </c>
      <c r="AU507" s="2">
        <v>14.26902625052</v>
      </c>
      <c r="AV507" s="2">
        <v>0.14071401810799955</v>
      </c>
      <c r="AW507" s="1">
        <v>9.9597188817207149E-3</v>
      </c>
      <c r="AX507" s="2">
        <v>14.129119579726</v>
      </c>
      <c r="AY507" s="2">
        <v>8.0734731399978443E-4</v>
      </c>
      <c r="AZ507" s="1">
        <v>5.7143932036527003E-5</v>
      </c>
      <c r="BA507" s="2">
        <v>14.128183334240999</v>
      </c>
      <c r="BB507" s="2">
        <v>-1.2889817100081302E-4</v>
      </c>
      <c r="BC507" s="1">
        <v>-9.123394845783882E-6</v>
      </c>
      <c r="BD507" s="2">
        <v>14.276838085742</v>
      </c>
      <c r="BE507" s="2">
        <v>0.14852585332999979</v>
      </c>
      <c r="BF507" s="1">
        <v>1.0512639506172868E-2</v>
      </c>
      <c r="BG507" s="1"/>
      <c r="BH507" t="s">
        <v>878</v>
      </c>
      <c r="BI507" s="2">
        <v>14.501899958141999</v>
      </c>
      <c r="BJ507" s="2">
        <v>14.499274845398</v>
      </c>
      <c r="BK507" s="2">
        <v>-2.6251127439991251E-3</v>
      </c>
      <c r="BL507" s="1">
        <v>-1.8101853905875778E-4</v>
      </c>
      <c r="BM507" s="2">
        <v>14.501874634189001</v>
      </c>
      <c r="BN507" s="2">
        <v>-2.5323952998590471E-5</v>
      </c>
      <c r="BO507" s="1">
        <v>-1.7462507031275235E-6</v>
      </c>
      <c r="BP507" s="2">
        <v>14.586362194441</v>
      </c>
      <c r="BQ507" s="2">
        <v>8.4462236299000182E-2</v>
      </c>
      <c r="BR507" s="1">
        <v>5.8242186570580633E-3</v>
      </c>
      <c r="BS507" s="2">
        <v>14.500900813712999</v>
      </c>
      <c r="BT507" s="2">
        <v>-9.9914442900050915E-4</v>
      </c>
      <c r="BU507" s="1">
        <v>-6.8897484597495501E-5</v>
      </c>
      <c r="BV507" s="2">
        <v>14.502038364934</v>
      </c>
      <c r="BW507" s="2">
        <v>1.3840679200072259E-4</v>
      </c>
      <c r="BX507" s="1">
        <v>9.5440454285450357E-6</v>
      </c>
      <c r="BY507" s="2">
        <v>14.592026319691001</v>
      </c>
      <c r="BZ507" s="2">
        <v>9.0126361549001999E-2</v>
      </c>
      <c r="CA507" s="1">
        <v>6.2147968065661028E-3</v>
      </c>
      <c r="CC507" t="s">
        <v>878</v>
      </c>
      <c r="CE507" s="23">
        <v>14.128312232412</v>
      </c>
      <c r="CF507" s="23">
        <v>13.536830948533</v>
      </c>
      <c r="CG507" s="23">
        <v>-0.59148128387900023</v>
      </c>
      <c r="CH507" s="24">
        <v>-4.186496406287462E-2</v>
      </c>
      <c r="CI507" s="2">
        <v>14.501899958141999</v>
      </c>
      <c r="CJ507" s="2">
        <v>14.139904155498</v>
      </c>
      <c r="CK507" s="2">
        <v>-0.36199580264399955</v>
      </c>
      <c r="CL507" s="1">
        <v>-2.4961956963491485E-2</v>
      </c>
      <c r="CN507" s="25" t="s">
        <v>878</v>
      </c>
      <c r="CO507" s="27">
        <v>1.9589999999999998E-3</v>
      </c>
      <c r="CP507" s="27">
        <v>0.61685699999999999</v>
      </c>
      <c r="CQ507" s="28">
        <f t="shared" si="141"/>
        <v>-0.61881600000000003</v>
      </c>
      <c r="CR507" s="27">
        <f t="shared" si="142"/>
        <v>-0.61881600000000003</v>
      </c>
      <c r="CU507" s="30">
        <v>566</v>
      </c>
      <c r="CV507" s="30"/>
      <c r="CW507" s="31" t="s">
        <v>1057</v>
      </c>
      <c r="CX507" s="31" t="s">
        <v>877</v>
      </c>
      <c r="CY507" s="31" t="s">
        <v>1069</v>
      </c>
      <c r="CZ507" s="30"/>
      <c r="DA507" s="30"/>
      <c r="DB507" s="30"/>
      <c r="DC507" s="30"/>
      <c r="DD507" s="30"/>
      <c r="DE507" s="30"/>
      <c r="DF507" s="30"/>
      <c r="DG507" s="39"/>
      <c r="DK507" s="30">
        <v>544</v>
      </c>
      <c r="DL507" s="30"/>
    </row>
    <row r="508" spans="1:116" ht="15.75" x14ac:dyDescent="0.25">
      <c r="B508" t="s">
        <v>880</v>
      </c>
      <c r="C508" s="52">
        <v>33.991752916548002</v>
      </c>
      <c r="D508" s="52">
        <v>33.516779095628003</v>
      </c>
      <c r="E508" s="52">
        <v>-0.47497382091999896</v>
      </c>
      <c r="F508" s="53">
        <v>-1.3973207621451328E-2</v>
      </c>
      <c r="G508" s="45">
        <v>34.175736576940999</v>
      </c>
      <c r="H508" s="45">
        <v>33.926556727525998</v>
      </c>
      <c r="I508" s="45">
        <v>-0.24917984941500038</v>
      </c>
      <c r="J508" s="46">
        <v>-7.2911332533832389E-3</v>
      </c>
      <c r="K508" s="47" t="s">
        <v>933</v>
      </c>
      <c r="L508" s="55">
        <f t="shared" si="137"/>
        <v>33.101210576941</v>
      </c>
      <c r="M508" s="55">
        <f t="shared" si="138"/>
        <v>32.852030727526</v>
      </c>
      <c r="N508" s="55">
        <f t="shared" si="139"/>
        <v>-0.24917984941500038</v>
      </c>
      <c r="O508" s="56">
        <f t="shared" si="140"/>
        <v>-7.5278168100771613E-3</v>
      </c>
      <c r="P508" s="54"/>
      <c r="Q508" s="42"/>
      <c r="R508" s="42"/>
      <c r="S508" s="42"/>
      <c r="T508" s="42"/>
      <c r="AB508" t="s">
        <v>880</v>
      </c>
      <c r="AC508" s="2">
        <v>33.991752916548002</v>
      </c>
      <c r="AD508" s="2">
        <v>33.98794025742</v>
      </c>
      <c r="AE508" s="2">
        <v>-3.8126591280018829E-3</v>
      </c>
      <c r="AF508" s="1">
        <v>-1.1216423987789665E-4</v>
      </c>
      <c r="AG508" s="2">
        <v>34.175736576940999</v>
      </c>
      <c r="AH508" s="2">
        <v>34.169632066018004</v>
      </c>
      <c r="AI508" s="2">
        <v>-6.1045109229951322E-3</v>
      </c>
      <c r="AJ508" s="1">
        <v>-1.7862119545695348E-4</v>
      </c>
      <c r="AM508" t="s">
        <v>880</v>
      </c>
      <c r="AN508" s="2">
        <v>33.991752916548002</v>
      </c>
      <c r="AO508" s="2">
        <v>33.976133327399999</v>
      </c>
      <c r="AP508" s="2">
        <v>-1.5619589148002433E-2</v>
      </c>
      <c r="AQ508" s="1">
        <v>-4.5951114043307962E-4</v>
      </c>
      <c r="AR508" s="2">
        <v>33.991593920381</v>
      </c>
      <c r="AS508" s="2">
        <v>-1.5899616700210117E-4</v>
      </c>
      <c r="AT508" s="1">
        <v>-4.6774924315450063E-6</v>
      </c>
      <c r="AU508" s="2">
        <v>34.236064821257003</v>
      </c>
      <c r="AV508" s="2">
        <v>0.24431190470900077</v>
      </c>
      <c r="AW508" s="1">
        <v>7.1873876380780547E-3</v>
      </c>
      <c r="AX508" s="2">
        <v>33.985617676659999</v>
      </c>
      <c r="AY508" s="2">
        <v>-6.135239888003241E-3</v>
      </c>
      <c r="AZ508" s="1">
        <v>-1.8049201237328537E-4</v>
      </c>
      <c r="BA508" s="2">
        <v>33.992625427206001</v>
      </c>
      <c r="BB508" s="2">
        <v>8.725106579987596E-4</v>
      </c>
      <c r="BC508" s="1">
        <v>2.5668304313132391E-5</v>
      </c>
      <c r="BD508" s="2">
        <v>34.209014041479001</v>
      </c>
      <c r="BE508" s="2">
        <v>0.21726112493099947</v>
      </c>
      <c r="BF508" s="1">
        <v>6.3915834368527529E-3</v>
      </c>
      <c r="BG508" s="1"/>
      <c r="BH508" t="s">
        <v>880</v>
      </c>
      <c r="BI508" s="2">
        <v>34.175736576940999</v>
      </c>
      <c r="BJ508" s="2">
        <v>34.151411644078998</v>
      </c>
      <c r="BK508" s="2">
        <v>-2.4324932862000992E-2</v>
      </c>
      <c r="BL508" s="1">
        <v>-7.1176031004445048E-4</v>
      </c>
      <c r="BM508" s="2">
        <v>34.175479676370998</v>
      </c>
      <c r="BN508" s="2">
        <v>-2.5690057000105071E-4</v>
      </c>
      <c r="BO508" s="1">
        <v>-7.5170455923512201E-6</v>
      </c>
      <c r="BP508" s="2">
        <v>34.313565279325999</v>
      </c>
      <c r="BQ508" s="2">
        <v>0.13782870238500067</v>
      </c>
      <c r="BR508" s="1">
        <v>4.0329402140229578E-3</v>
      </c>
      <c r="BS508" s="2">
        <v>34.165968720112005</v>
      </c>
      <c r="BT508" s="2">
        <v>-9.7678568289936152E-3</v>
      </c>
      <c r="BU508" s="1">
        <v>-2.8581262051230135E-4</v>
      </c>
      <c r="BV508" s="2">
        <v>34.177150049445999</v>
      </c>
      <c r="BW508" s="2">
        <v>1.413472504999902E-3</v>
      </c>
      <c r="BX508" s="1">
        <v>4.1358947796712539E-5</v>
      </c>
      <c r="BY508" s="2">
        <v>34.300513178369002</v>
      </c>
      <c r="BZ508" s="2">
        <v>0.12477660142800318</v>
      </c>
      <c r="CA508" s="1">
        <v>3.6510288855688411E-3</v>
      </c>
      <c r="CC508" t="s">
        <v>880</v>
      </c>
      <c r="CE508" s="23">
        <v>33.991752916548002</v>
      </c>
      <c r="CF508" s="23">
        <v>33.310821356333001</v>
      </c>
      <c r="CG508" s="23">
        <v>-0.68093156021500079</v>
      </c>
      <c r="CH508" s="24">
        <v>-2.0032257879925543E-2</v>
      </c>
      <c r="CI508" s="2">
        <v>34.175736576940999</v>
      </c>
      <c r="CJ508" s="2">
        <v>33.797320670027005</v>
      </c>
      <c r="CK508" s="2">
        <v>-0.37841590691399318</v>
      </c>
      <c r="CL508" s="1">
        <v>-1.1072648165520955E-2</v>
      </c>
      <c r="CN508" s="25" t="s">
        <v>880</v>
      </c>
      <c r="CO508" s="27">
        <v>2.2230000000000001E-3</v>
      </c>
      <c r="CP508" s="27">
        <v>1.072303</v>
      </c>
      <c r="CQ508" s="28">
        <f t="shared" si="141"/>
        <v>-1.0745260000000001</v>
      </c>
      <c r="CR508" s="27">
        <f t="shared" si="142"/>
        <v>-1.0745260000000001</v>
      </c>
      <c r="CU508" s="30">
        <v>567</v>
      </c>
      <c r="CV508" s="30"/>
      <c r="CW508" s="31" t="s">
        <v>1057</v>
      </c>
      <c r="CX508" s="31" t="s">
        <v>879</v>
      </c>
      <c r="CY508" s="31" t="s">
        <v>1070</v>
      </c>
      <c r="CZ508" s="30"/>
      <c r="DA508" s="30"/>
      <c r="DB508" s="30"/>
      <c r="DC508" s="30"/>
      <c r="DD508" s="30"/>
      <c r="DE508" s="30"/>
      <c r="DF508" s="30"/>
      <c r="DG508" s="39"/>
      <c r="DK508" s="30">
        <v>545</v>
      </c>
      <c r="DL508" s="30"/>
    </row>
    <row r="509" spans="1:116" ht="15.75" x14ac:dyDescent="0.25">
      <c r="B509" t="s">
        <v>882</v>
      </c>
      <c r="C509" s="52">
        <v>30.914334248796003</v>
      </c>
      <c r="D509" s="52">
        <v>30.512178925958999</v>
      </c>
      <c r="E509" s="52">
        <v>-0.40215532283700384</v>
      </c>
      <c r="F509" s="53">
        <v>-1.300870074058497E-2</v>
      </c>
      <c r="G509" s="45">
        <v>31.062172036726</v>
      </c>
      <c r="H509" s="45">
        <v>30.855255203706001</v>
      </c>
      <c r="I509" s="45">
        <v>-0.2069168330199993</v>
      </c>
      <c r="J509" s="46">
        <v>-6.6613768275880251E-3</v>
      </c>
      <c r="K509" s="47" t="s">
        <v>933</v>
      </c>
      <c r="L509" s="55">
        <f t="shared" si="137"/>
        <v>30.086725036726001</v>
      </c>
      <c r="M509" s="55">
        <f t="shared" si="138"/>
        <v>29.879808203706002</v>
      </c>
      <c r="N509" s="55">
        <f t="shared" si="139"/>
        <v>-0.2069168330199993</v>
      </c>
      <c r="O509" s="56">
        <f t="shared" si="140"/>
        <v>-6.8773464964173355E-3</v>
      </c>
      <c r="P509" s="54"/>
      <c r="Q509" s="42"/>
      <c r="R509" s="42"/>
      <c r="S509" s="42"/>
      <c r="T509" s="42"/>
      <c r="AB509" t="s">
        <v>882</v>
      </c>
      <c r="AC509" s="2">
        <v>30.914334248796003</v>
      </c>
      <c r="AD509" s="2">
        <v>30.901868481156001</v>
      </c>
      <c r="AE509" s="2">
        <v>-1.2465767640001957E-2</v>
      </c>
      <c r="AF509" s="1">
        <v>-4.0323584327187805E-4</v>
      </c>
      <c r="AG509" s="2">
        <v>31.062172036726</v>
      </c>
      <c r="AH509" s="2">
        <v>31.050450597688002</v>
      </c>
      <c r="AI509" s="2">
        <v>-1.1721439037998493E-2</v>
      </c>
      <c r="AJ509" s="1">
        <v>-3.7735413428718976E-4</v>
      </c>
      <c r="AM509" t="s">
        <v>882</v>
      </c>
      <c r="AN509" s="2">
        <v>30.914334248796003</v>
      </c>
      <c r="AO509" s="2">
        <v>30.864266474539999</v>
      </c>
      <c r="AP509" s="2">
        <v>-5.0067774256003617E-2</v>
      </c>
      <c r="AQ509" s="1">
        <v>-1.6195650164439032E-3</v>
      </c>
      <c r="AR509" s="2">
        <v>30.913810995925001</v>
      </c>
      <c r="AS509" s="2">
        <v>-5.2325287100174478E-4</v>
      </c>
      <c r="AT509" s="1">
        <v>-1.6925898089560945E-5</v>
      </c>
      <c r="AU509" s="2">
        <v>31.047438071233</v>
      </c>
      <c r="AV509" s="2">
        <v>0.13310382243699692</v>
      </c>
      <c r="AW509" s="1">
        <v>4.3055697517464997E-3</v>
      </c>
      <c r="AX509" s="2">
        <v>30.894355623263003</v>
      </c>
      <c r="AY509" s="2">
        <v>-1.9978625532999672E-2</v>
      </c>
      <c r="AZ509" s="1">
        <v>-6.4625766714603483E-4</v>
      </c>
      <c r="BA509" s="2">
        <v>30.917211063657998</v>
      </c>
      <c r="BB509" s="2">
        <v>2.8768148619953138E-3</v>
      </c>
      <c r="BC509" s="1">
        <v>9.3057635944638042E-5</v>
      </c>
      <c r="BD509" s="2">
        <v>30.986868095306999</v>
      </c>
      <c r="BE509" s="2">
        <v>7.2533846510996369E-2</v>
      </c>
      <c r="BF509" s="1">
        <v>2.346285251600438E-3</v>
      </c>
      <c r="BG509" s="1"/>
      <c r="BH509" t="s">
        <v>882</v>
      </c>
      <c r="BI509" s="2">
        <v>31.062172036726</v>
      </c>
      <c r="BJ509" s="2">
        <v>31.015598088651</v>
      </c>
      <c r="BK509" s="2">
        <v>-4.657394807500026E-2</v>
      </c>
      <c r="BL509" s="1">
        <v>-1.4993783441780597E-3</v>
      </c>
      <c r="BM509" s="2">
        <v>31.061678299596</v>
      </c>
      <c r="BN509" s="2">
        <v>-4.937371300002269E-4</v>
      </c>
      <c r="BO509" s="1">
        <v>-1.5895125730952186E-5</v>
      </c>
      <c r="BP509" s="2">
        <v>31.127136314007</v>
      </c>
      <c r="BQ509" s="2">
        <v>6.4964277280999738E-2</v>
      </c>
      <c r="BR509" s="1">
        <v>2.0914273864747761E-3</v>
      </c>
      <c r="BS509" s="2">
        <v>31.043427309856998</v>
      </c>
      <c r="BT509" s="2">
        <v>-1.8744726869002193E-2</v>
      </c>
      <c r="BU509" s="1">
        <v>-6.0345834305597118E-4</v>
      </c>
      <c r="BV509" s="2">
        <v>31.064889306850002</v>
      </c>
      <c r="BW509" s="2">
        <v>2.7172701240019137E-3</v>
      </c>
      <c r="BX509" s="1">
        <v>8.7478432634690868E-5</v>
      </c>
      <c r="BY509" s="2">
        <v>31.090586535932001</v>
      </c>
      <c r="BZ509" s="2">
        <v>2.8414499206000698E-2</v>
      </c>
      <c r="CA509" s="1">
        <v>9.1476214774694907E-4</v>
      </c>
      <c r="CC509" t="s">
        <v>882</v>
      </c>
      <c r="CE509" s="23">
        <v>30.914334248796003</v>
      </c>
      <c r="CF509" s="23">
        <v>30.418488563253</v>
      </c>
      <c r="CG509" s="23">
        <v>-0.4958456855430029</v>
      </c>
      <c r="CH509" s="24">
        <v>-1.6039345423145064E-2</v>
      </c>
      <c r="CI509" s="2">
        <v>31.062172036726</v>
      </c>
      <c r="CJ509" s="2">
        <v>30.800760419801001</v>
      </c>
      <c r="CK509" s="2">
        <v>-0.26141161692499892</v>
      </c>
      <c r="CL509" s="1">
        <v>-8.4157545910157842E-3</v>
      </c>
      <c r="CN509" s="25" t="s">
        <v>882</v>
      </c>
      <c r="CO509" s="27">
        <v>2.9229999999999998E-3</v>
      </c>
      <c r="CP509" s="27">
        <v>0.97252400000000006</v>
      </c>
      <c r="CQ509" s="28">
        <f t="shared" si="141"/>
        <v>-0.97544700000000006</v>
      </c>
      <c r="CR509" s="27">
        <f t="shared" si="142"/>
        <v>-0.97544700000000006</v>
      </c>
      <c r="CU509" s="30">
        <v>568</v>
      </c>
      <c r="CV509" s="30"/>
      <c r="CW509" s="31" t="s">
        <v>1057</v>
      </c>
      <c r="CX509" s="31" t="s">
        <v>881</v>
      </c>
      <c r="CY509" s="31" t="s">
        <v>1071</v>
      </c>
      <c r="CZ509" s="30"/>
      <c r="DA509" s="30"/>
      <c r="DB509" s="30"/>
      <c r="DC509" s="30"/>
      <c r="DD509" s="30"/>
      <c r="DE509" s="30"/>
      <c r="DF509" s="30"/>
      <c r="DG509" s="39"/>
      <c r="DK509" s="30">
        <v>546</v>
      </c>
      <c r="DL509" s="30"/>
    </row>
    <row r="510" spans="1:116" ht="15.75" x14ac:dyDescent="0.25">
      <c r="A510" t="s">
        <v>778</v>
      </c>
      <c r="B510" t="s">
        <v>884</v>
      </c>
      <c r="C510" s="52">
        <v>10.83220657421</v>
      </c>
      <c r="D510" s="52">
        <v>10.841232984246</v>
      </c>
      <c r="E510" s="52">
        <v>9.0264100360002431E-3</v>
      </c>
      <c r="F510" s="53">
        <v>8.3329374990788018E-4</v>
      </c>
      <c r="G510" s="45">
        <v>11.103702013378999</v>
      </c>
      <c r="H510" s="45">
        <v>11.133248308537999</v>
      </c>
      <c r="I510" s="45">
        <v>2.9546295158999314E-2</v>
      </c>
      <c r="J510" s="46">
        <v>2.6609409297366398E-3</v>
      </c>
      <c r="K510" s="47" t="s">
        <v>933</v>
      </c>
      <c r="L510" s="55">
        <f t="shared" si="137"/>
        <v>10.582279013379001</v>
      </c>
      <c r="M510" s="55">
        <f t="shared" si="138"/>
        <v>10.611825308538</v>
      </c>
      <c r="N510" s="55">
        <f t="shared" si="139"/>
        <v>2.9546295158999314E-2</v>
      </c>
      <c r="O510" s="56">
        <f t="shared" si="140"/>
        <v>2.7920540671479573E-3</v>
      </c>
      <c r="P510" s="54"/>
      <c r="Q510" s="42"/>
      <c r="R510" s="42"/>
      <c r="S510" s="42"/>
      <c r="T510" s="42"/>
      <c r="AB510" t="s">
        <v>884</v>
      </c>
      <c r="AC510" s="2">
        <v>10.83220657421</v>
      </c>
      <c r="AD510" s="2">
        <v>10.826142269958</v>
      </c>
      <c r="AE510" s="2">
        <v>-6.0643042519998858E-3</v>
      </c>
      <c r="AF510" s="1">
        <v>-5.5984015910831716E-4</v>
      </c>
      <c r="AG510" s="2">
        <v>11.103702013378999</v>
      </c>
      <c r="AH510" s="2">
        <v>11.098603321476</v>
      </c>
      <c r="AI510" s="2">
        <v>-5.098691902999164E-3</v>
      </c>
      <c r="AJ510" s="1">
        <v>-4.5918846677042323E-4</v>
      </c>
      <c r="AM510" t="s">
        <v>884</v>
      </c>
      <c r="AN510" s="2">
        <v>10.83220657421</v>
      </c>
      <c r="AO510" s="2">
        <v>10.807715761883999</v>
      </c>
      <c r="AP510" s="2">
        <v>-2.4490812326000366E-2</v>
      </c>
      <c r="AQ510" s="1">
        <v>-2.2609255241041689E-3</v>
      </c>
      <c r="AR510" s="2">
        <v>10.831952479274999</v>
      </c>
      <c r="AS510" s="2">
        <v>-2.5409493500028191E-4</v>
      </c>
      <c r="AT510" s="1">
        <v>-2.3457356842256603E-5</v>
      </c>
      <c r="AU510" s="2">
        <v>11.312983955145</v>
      </c>
      <c r="AV510" s="2">
        <v>0.48077738093500066</v>
      </c>
      <c r="AW510" s="1">
        <v>4.4384066869594764E-2</v>
      </c>
      <c r="AX510" s="2">
        <v>10.822476604330999</v>
      </c>
      <c r="AY510" s="2">
        <v>-9.729969879000322E-3</v>
      </c>
      <c r="AZ510" s="1">
        <v>-8.9824449084695702E-4</v>
      </c>
      <c r="BA510" s="2">
        <v>10.833602855871</v>
      </c>
      <c r="BB510" s="2">
        <v>1.3962816610000317E-3</v>
      </c>
      <c r="BC510" s="1">
        <v>1.2890094473681725E-4</v>
      </c>
      <c r="BD510" s="2">
        <v>11.313674966770002</v>
      </c>
      <c r="BE510" s="2">
        <v>0.48146839256000185</v>
      </c>
      <c r="BF510" s="1">
        <v>4.4447859193002481E-2</v>
      </c>
      <c r="BG510" s="1"/>
      <c r="BH510" t="s">
        <v>884</v>
      </c>
      <c r="BI510" s="2">
        <v>11.103702013378999</v>
      </c>
      <c r="BJ510" s="2">
        <v>11.083319656135</v>
      </c>
      <c r="BK510" s="2">
        <v>-2.0382357243999394E-2</v>
      </c>
      <c r="BL510" s="1">
        <v>-1.8356361886729686E-3</v>
      </c>
      <c r="BM510" s="2">
        <v>11.103487665112</v>
      </c>
      <c r="BN510" s="2">
        <v>-2.1434826699895382E-4</v>
      </c>
      <c r="BO510" s="1">
        <v>-1.9304216444270815E-5</v>
      </c>
      <c r="BP510" s="2">
        <v>11.420484094247</v>
      </c>
      <c r="BQ510" s="2">
        <v>0.31678208086800019</v>
      </c>
      <c r="BR510" s="1">
        <v>2.8529411225761032E-2</v>
      </c>
      <c r="BS510" s="2">
        <v>11.095538264381998</v>
      </c>
      <c r="BT510" s="2">
        <v>-8.163748997001008E-3</v>
      </c>
      <c r="BU510" s="1">
        <v>-7.3522767336194701E-4</v>
      </c>
      <c r="BV510" s="2">
        <v>11.104881009573999</v>
      </c>
      <c r="BW510" s="2">
        <v>1.1789961949997263E-3</v>
      </c>
      <c r="BX510" s="1">
        <v>1.06180460676911E-4</v>
      </c>
      <c r="BY510" s="2">
        <v>11.424151070488</v>
      </c>
      <c r="BZ510" s="2">
        <v>0.32044905710900018</v>
      </c>
      <c r="CA510" s="1">
        <v>2.8859659303076289E-2</v>
      </c>
      <c r="CC510" t="s">
        <v>884</v>
      </c>
      <c r="CE510" s="23">
        <v>10.83220657421</v>
      </c>
      <c r="CF510" s="23">
        <v>10.359473962628</v>
      </c>
      <c r="CG510" s="23">
        <v>-0.47273261158199986</v>
      </c>
      <c r="CH510" s="24">
        <v>-4.3641395531314131E-2</v>
      </c>
      <c r="CI510" s="2">
        <v>11.103702013378999</v>
      </c>
      <c r="CJ510" s="2">
        <v>10.811610172564</v>
      </c>
      <c r="CK510" s="2">
        <v>-0.29209184081499906</v>
      </c>
      <c r="CL510" s="1">
        <v>-2.6305806879818431E-2</v>
      </c>
      <c r="CN510" s="25" t="s">
        <v>884</v>
      </c>
      <c r="CO510" s="27">
        <v>2.5170000000000001E-3</v>
      </c>
      <c r="CP510" s="27">
        <v>0.51890599999999998</v>
      </c>
      <c r="CQ510" s="28">
        <f t="shared" si="141"/>
        <v>-0.52142299999999997</v>
      </c>
      <c r="CR510" s="27">
        <f t="shared" si="142"/>
        <v>-0.52142299999999997</v>
      </c>
      <c r="CU510" s="30">
        <v>569</v>
      </c>
      <c r="CV510" s="30"/>
      <c r="CW510" s="31" t="s">
        <v>1057</v>
      </c>
      <c r="CX510" s="31" t="s">
        <v>883</v>
      </c>
      <c r="CY510" s="31" t="s">
        <v>1072</v>
      </c>
      <c r="CZ510" s="30"/>
      <c r="DA510" s="30"/>
      <c r="DB510" s="30"/>
      <c r="DC510" s="30"/>
      <c r="DD510" s="30"/>
      <c r="DE510" s="30"/>
      <c r="DF510" s="30"/>
      <c r="DG510" s="39"/>
      <c r="DK510" s="30">
        <v>547</v>
      </c>
      <c r="DL510" s="30"/>
    </row>
    <row r="511" spans="1:116" ht="15.75" x14ac:dyDescent="0.25">
      <c r="A511" t="s">
        <v>779</v>
      </c>
      <c r="B511" t="s">
        <v>886</v>
      </c>
      <c r="C511" s="52">
        <v>25.927016235667001</v>
      </c>
      <c r="D511" s="52">
        <v>26.753232152313</v>
      </c>
      <c r="E511" s="52">
        <v>0.82621591664599947</v>
      </c>
      <c r="F511" s="53">
        <v>3.1866988053542371E-2</v>
      </c>
      <c r="G511" s="45">
        <v>26.112185869468</v>
      </c>
      <c r="H511" s="45">
        <v>26.730683981258</v>
      </c>
      <c r="I511" s="45">
        <v>0.61849811179000014</v>
      </c>
      <c r="J511" s="46">
        <v>2.3686186781980086E-2</v>
      </c>
      <c r="K511" s="47" t="s">
        <v>933</v>
      </c>
      <c r="L511" s="55">
        <f t="shared" si="137"/>
        <v>25.550757869468001</v>
      </c>
      <c r="M511" s="55">
        <f t="shared" si="138"/>
        <v>26.169255981258001</v>
      </c>
      <c r="N511" s="55">
        <f t="shared" si="139"/>
        <v>0.61849811179000014</v>
      </c>
      <c r="O511" s="56">
        <f t="shared" si="140"/>
        <v>2.4206644474099041E-2</v>
      </c>
      <c r="P511" s="54"/>
      <c r="Q511" s="42"/>
      <c r="R511" s="42"/>
      <c r="S511" s="42"/>
      <c r="T511" s="42"/>
      <c r="AB511" t="s">
        <v>886</v>
      </c>
      <c r="AC511" s="2">
        <v>25.927016235667001</v>
      </c>
      <c r="AD511" s="2">
        <v>25.927283809325999</v>
      </c>
      <c r="AE511" s="2">
        <v>2.6757365899854335E-4</v>
      </c>
      <c r="AF511" s="1">
        <v>1.0320264258964381E-5</v>
      </c>
      <c r="AG511" s="2">
        <v>26.112185869468</v>
      </c>
      <c r="AH511" s="2">
        <v>26.110880022824002</v>
      </c>
      <c r="AI511" s="2">
        <v>-1.30584664399791E-3</v>
      </c>
      <c r="AJ511" s="1">
        <v>-5.0009089645949079E-5</v>
      </c>
      <c r="AM511" t="s">
        <v>886</v>
      </c>
      <c r="AN511" s="2">
        <v>25.927016235667001</v>
      </c>
      <c r="AO511" s="2">
        <v>25.928469208824001</v>
      </c>
      <c r="AP511" s="2">
        <v>1.4529731570007698E-3</v>
      </c>
      <c r="AQ511" s="1">
        <v>5.604089355264719E-5</v>
      </c>
      <c r="AR511" s="2">
        <v>25.927026181793</v>
      </c>
      <c r="AS511" s="2">
        <v>9.9461259992494888E-6</v>
      </c>
      <c r="AT511" s="1">
        <v>3.8362015547191691E-7</v>
      </c>
      <c r="AU511" s="2">
        <v>26.045740432098999</v>
      </c>
      <c r="AV511" s="2">
        <v>0.11872419643199805</v>
      </c>
      <c r="AW511" s="1">
        <v>4.5791692863088821E-3</v>
      </c>
      <c r="AX511" s="2">
        <v>25.927475658119999</v>
      </c>
      <c r="AY511" s="2">
        <v>4.5942245299812612E-4</v>
      </c>
      <c r="AZ511" s="1">
        <v>1.7719835125729307E-5</v>
      </c>
      <c r="BA511" s="2">
        <v>25.926963579169001</v>
      </c>
      <c r="BB511" s="2">
        <v>-5.2656497999237217E-5</v>
      </c>
      <c r="BC511" s="1">
        <v>-2.0309509401548216E-6</v>
      </c>
      <c r="BD511" s="2">
        <v>26.069981120613999</v>
      </c>
      <c r="BE511" s="2">
        <v>0.14296488494699844</v>
      </c>
      <c r="BF511" s="1">
        <v>5.5141279523837393E-3</v>
      </c>
      <c r="BG511" s="1"/>
      <c r="BH511" t="s">
        <v>886</v>
      </c>
      <c r="BI511" s="2">
        <v>26.112185869468</v>
      </c>
      <c r="BJ511" s="2">
        <v>26.107337088785002</v>
      </c>
      <c r="BK511" s="2">
        <v>-4.8487806829982105E-3</v>
      </c>
      <c r="BL511" s="1">
        <v>-1.856903404118193E-4</v>
      </c>
      <c r="BM511" s="2">
        <v>26.112129700634</v>
      </c>
      <c r="BN511" s="2">
        <v>-5.6168833999947765E-5</v>
      </c>
      <c r="BO511" s="1">
        <v>-2.1510582944196902E-6</v>
      </c>
      <c r="BP511" s="2">
        <v>26.173169605635</v>
      </c>
      <c r="BQ511" s="2">
        <v>6.0983736166999591E-2</v>
      </c>
      <c r="BR511" s="1">
        <v>2.3354512131558312E-3</v>
      </c>
      <c r="BS511" s="2">
        <v>26.110125183207</v>
      </c>
      <c r="BT511" s="2">
        <v>-2.0606862610001997E-3</v>
      </c>
      <c r="BU511" s="1">
        <v>-7.8916651072466625E-5</v>
      </c>
      <c r="BV511" s="2">
        <v>26.112496825261001</v>
      </c>
      <c r="BW511" s="2">
        <v>3.1095579300099985E-4</v>
      </c>
      <c r="BX511" s="1">
        <v>1.1908455100443689E-5</v>
      </c>
      <c r="BY511" s="2">
        <v>26.188367177721002</v>
      </c>
      <c r="BZ511" s="2">
        <v>7.6181308253001845E-2</v>
      </c>
      <c r="CA511" s="1">
        <v>2.9174619326709753E-3</v>
      </c>
      <c r="CC511" t="s">
        <v>886</v>
      </c>
      <c r="CE511" s="23">
        <v>25.927016235667001</v>
      </c>
      <c r="CF511" s="23">
        <v>26.591154831794999</v>
      </c>
      <c r="CG511" s="23">
        <v>0.66413859612799797</v>
      </c>
      <c r="CH511" s="24">
        <v>2.561569715894893E-2</v>
      </c>
      <c r="CI511" s="2">
        <v>26.112185869468</v>
      </c>
      <c r="CJ511" s="2">
        <v>26.628958433756001</v>
      </c>
      <c r="CK511" s="2">
        <v>0.51677256428800078</v>
      </c>
      <c r="CL511" s="1">
        <v>1.9790475101214854E-2</v>
      </c>
      <c r="CN511" s="25" t="s">
        <v>886</v>
      </c>
      <c r="CO511" s="27">
        <v>0</v>
      </c>
      <c r="CP511" s="27">
        <v>0.56142800000000004</v>
      </c>
      <c r="CQ511" s="28">
        <f t="shared" si="141"/>
        <v>-0.56142800000000004</v>
      </c>
      <c r="CR511" s="27">
        <f t="shared" si="142"/>
        <v>-0.56142800000000004</v>
      </c>
      <c r="CU511" s="30">
        <v>571</v>
      </c>
      <c r="CV511" s="30"/>
      <c r="CW511" s="31" t="s">
        <v>1057</v>
      </c>
      <c r="CX511" s="31" t="s">
        <v>885</v>
      </c>
      <c r="CY511" s="31" t="s">
        <v>1073</v>
      </c>
      <c r="CZ511" s="30"/>
      <c r="DA511" s="30"/>
      <c r="DB511" s="30"/>
      <c r="DC511" s="30"/>
      <c r="DD511" s="30"/>
      <c r="DE511" s="30"/>
      <c r="DF511" s="30"/>
      <c r="DG511" s="39"/>
      <c r="DK511" s="30">
        <v>548</v>
      </c>
      <c r="DL511" s="30"/>
    </row>
    <row r="512" spans="1:116" ht="15.75" x14ac:dyDescent="0.25">
      <c r="A512" t="s">
        <v>780</v>
      </c>
      <c r="B512" t="s">
        <v>888</v>
      </c>
      <c r="C512" s="52">
        <v>29.319956330398998</v>
      </c>
      <c r="D512" s="52">
        <v>28.628415065435</v>
      </c>
      <c r="E512" s="52">
        <v>-0.69154126496399826</v>
      </c>
      <c r="F512" s="53">
        <v>-2.3586026430980959E-2</v>
      </c>
      <c r="G512" s="45">
        <v>29.804119790790001</v>
      </c>
      <c r="H512" s="45">
        <v>29.402967332579003</v>
      </c>
      <c r="I512" s="45">
        <v>-0.40115245821099776</v>
      </c>
      <c r="J512" s="46">
        <v>-1.3459631119016002E-2</v>
      </c>
      <c r="K512" s="47" t="s">
        <v>933</v>
      </c>
      <c r="L512" s="55">
        <f t="shared" si="137"/>
        <v>28.720364790790001</v>
      </c>
      <c r="M512" s="55">
        <f t="shared" si="138"/>
        <v>28.319212332579003</v>
      </c>
      <c r="N512" s="55">
        <f t="shared" si="139"/>
        <v>-0.40115245821099776</v>
      </c>
      <c r="O512" s="56">
        <f t="shared" si="140"/>
        <v>-1.3967526566363067E-2</v>
      </c>
      <c r="P512" s="54"/>
      <c r="Q512" s="42"/>
      <c r="R512" s="42"/>
      <c r="S512" s="42"/>
      <c r="T512" s="42"/>
      <c r="AB512" t="s">
        <v>888</v>
      </c>
      <c r="AC512" s="2">
        <v>29.319956330398998</v>
      </c>
      <c r="AD512" s="2">
        <v>29.313863215746</v>
      </c>
      <c r="AE512" s="2">
        <v>-6.0931146529981106E-3</v>
      </c>
      <c r="AF512" s="1">
        <v>-2.0781458827347416E-4</v>
      </c>
      <c r="AG512" s="2">
        <v>29.804119790790001</v>
      </c>
      <c r="AH512" s="2">
        <v>29.797619461344997</v>
      </c>
      <c r="AI512" s="2">
        <v>-6.5003294450036719E-3</v>
      </c>
      <c r="AJ512" s="1">
        <v>-2.1810170844274986E-4</v>
      </c>
      <c r="AM512" t="s">
        <v>888</v>
      </c>
      <c r="AN512" s="2">
        <v>29.319956330398998</v>
      </c>
      <c r="AO512" s="2">
        <v>29.295058541893003</v>
      </c>
      <c r="AP512" s="2">
        <v>-2.4897788505995777E-2</v>
      </c>
      <c r="AQ512" s="1">
        <v>-8.4917549758359268E-4</v>
      </c>
      <c r="AR512" s="2">
        <v>29.31970201579</v>
      </c>
      <c r="AS512" s="2">
        <v>-2.5431460899838498E-4</v>
      </c>
      <c r="AT512" s="1">
        <v>-8.6737717523375374E-6</v>
      </c>
      <c r="AU512" s="2">
        <v>29.672710147541</v>
      </c>
      <c r="AV512" s="2">
        <v>0.35275381714200194</v>
      </c>
      <c r="AW512" s="1">
        <v>1.2031184943350886E-2</v>
      </c>
      <c r="AX512" s="2">
        <v>29.310156635543997</v>
      </c>
      <c r="AY512" s="2">
        <v>-9.7996948550012064E-3</v>
      </c>
      <c r="AZ512" s="1">
        <v>-3.3423292806343167E-4</v>
      </c>
      <c r="BA512" s="2">
        <v>29.321352259299999</v>
      </c>
      <c r="BB512" s="2">
        <v>1.3959289010010423E-3</v>
      </c>
      <c r="BC512" s="1">
        <v>4.761019713913216E-5</v>
      </c>
      <c r="BD512" s="2">
        <v>29.619798541028</v>
      </c>
      <c r="BE512" s="2">
        <v>0.29984221062900218</v>
      </c>
      <c r="BF512" s="1">
        <v>1.0226557203911149E-2</v>
      </c>
      <c r="BG512" s="1"/>
      <c r="BH512" t="s">
        <v>888</v>
      </c>
      <c r="BI512" s="2">
        <v>29.804119790790001</v>
      </c>
      <c r="BJ512" s="2">
        <v>29.778046687731003</v>
      </c>
      <c r="BK512" s="2">
        <v>-2.6073103058998015E-2</v>
      </c>
      <c r="BL512" s="1">
        <v>-8.7481540277042718E-4</v>
      </c>
      <c r="BM512" s="2">
        <v>29.803846817728999</v>
      </c>
      <c r="BN512" s="2">
        <v>-2.729730610013803E-4</v>
      </c>
      <c r="BO512" s="1">
        <v>-9.1589036320318986E-6</v>
      </c>
      <c r="BP512" s="2">
        <v>30.020019104740999</v>
      </c>
      <c r="BQ512" s="2">
        <v>0.21589931395099882</v>
      </c>
      <c r="BR512" s="1">
        <v>7.243941960591486E-3</v>
      </c>
      <c r="BS512" s="2">
        <v>29.793704700932</v>
      </c>
      <c r="BT512" s="2">
        <v>-1.0415089858000215E-2</v>
      </c>
      <c r="BU512" s="1">
        <v>-3.4945134870980693E-4</v>
      </c>
      <c r="BV512" s="2">
        <v>29.805620772253</v>
      </c>
      <c r="BW512" s="2">
        <v>1.5009814629998175E-3</v>
      </c>
      <c r="BX512" s="1">
        <v>5.0361543086524815E-5</v>
      </c>
      <c r="BY512" s="2">
        <v>29.986477850758998</v>
      </c>
      <c r="BZ512" s="2">
        <v>0.18235805996899757</v>
      </c>
      <c r="CA512" s="1">
        <v>6.1185521078649481E-3</v>
      </c>
      <c r="CC512" t="s">
        <v>888</v>
      </c>
      <c r="CE512" s="23">
        <v>29.319956330398998</v>
      </c>
      <c r="CF512" s="23">
        <v>28.342865529226</v>
      </c>
      <c r="CG512" s="23">
        <v>-0.97709080117299862</v>
      </c>
      <c r="CH512" s="24">
        <v>-3.3325111066415496E-2</v>
      </c>
      <c r="CI512" s="2">
        <v>29.804119790790001</v>
      </c>
      <c r="CJ512" s="2">
        <v>29.219328887869999</v>
      </c>
      <c r="CK512" s="2">
        <v>-0.5847909029200018</v>
      </c>
      <c r="CL512" s="1">
        <v>-1.962114321862015E-2</v>
      </c>
      <c r="CN512" s="25" t="s">
        <v>888</v>
      </c>
      <c r="CO512" s="27">
        <v>4.0949999999999997E-3</v>
      </c>
      <c r="CP512" s="27">
        <v>1.0796600000000001</v>
      </c>
      <c r="CQ512" s="28">
        <f t="shared" si="141"/>
        <v>-1.083755</v>
      </c>
      <c r="CR512" s="27">
        <f t="shared" si="142"/>
        <v>-1.083755</v>
      </c>
      <c r="CU512" s="30">
        <v>572</v>
      </c>
      <c r="CV512" s="30"/>
      <c r="CW512" s="31" t="s">
        <v>1057</v>
      </c>
      <c r="CX512" s="31" t="s">
        <v>887</v>
      </c>
      <c r="CY512" s="31" t="s">
        <v>1074</v>
      </c>
      <c r="CZ512" s="30"/>
      <c r="DA512" s="30"/>
      <c r="DB512" s="30"/>
      <c r="DC512" s="30"/>
      <c r="DD512" s="30"/>
      <c r="DE512" s="30"/>
      <c r="DF512" s="30"/>
      <c r="DG512" s="39"/>
      <c r="DK512" s="30">
        <v>549</v>
      </c>
      <c r="DL512" s="30"/>
    </row>
    <row r="513" spans="1:116" ht="15.75" x14ac:dyDescent="0.25">
      <c r="A513" t="s">
        <v>781</v>
      </c>
      <c r="B513" t="s">
        <v>890</v>
      </c>
      <c r="C513" s="52">
        <v>31.878594862313999</v>
      </c>
      <c r="D513" s="52">
        <v>32.543447902731998</v>
      </c>
      <c r="E513" s="52">
        <v>0.66485304041799864</v>
      </c>
      <c r="F513" s="53">
        <v>2.0855782486321868E-2</v>
      </c>
      <c r="G513" s="45">
        <v>32.082971306127</v>
      </c>
      <c r="H513" s="45">
        <v>32.604883330284999</v>
      </c>
      <c r="I513" s="45">
        <v>0.52191202415799864</v>
      </c>
      <c r="J513" s="46">
        <v>1.6267571328667033E-2</v>
      </c>
      <c r="K513" s="47" t="s">
        <v>933</v>
      </c>
      <c r="L513" s="55">
        <f t="shared" si="137"/>
        <v>31.337074306127001</v>
      </c>
      <c r="M513" s="55">
        <f t="shared" si="138"/>
        <v>31.858986330284999</v>
      </c>
      <c r="N513" s="55">
        <f t="shared" si="139"/>
        <v>0.52191202415799864</v>
      </c>
      <c r="O513" s="56">
        <f t="shared" si="140"/>
        <v>1.6654778268689711E-2</v>
      </c>
      <c r="P513" s="54"/>
      <c r="Q513" s="42"/>
      <c r="R513" s="42"/>
      <c r="S513" s="42"/>
      <c r="T513" s="42"/>
      <c r="AB513" t="s">
        <v>890</v>
      </c>
      <c r="AC513" s="2">
        <v>31.878594862313999</v>
      </c>
      <c r="AD513" s="2">
        <v>31.866853690953999</v>
      </c>
      <c r="AE513" s="2">
        <v>-1.1741171360000635E-2</v>
      </c>
      <c r="AF513" s="1">
        <v>-3.6830893615956472E-4</v>
      </c>
      <c r="AG513" s="2">
        <v>32.082971306127</v>
      </c>
      <c r="AH513" s="2">
        <v>32.072871864424997</v>
      </c>
      <c r="AI513" s="2">
        <v>-1.0099441702003276E-2</v>
      </c>
      <c r="AJ513" s="1">
        <v>-3.1479134540367677E-4</v>
      </c>
      <c r="AM513" t="s">
        <v>890</v>
      </c>
      <c r="AN513" s="2">
        <v>31.878594862313999</v>
      </c>
      <c r="AO513" s="2">
        <v>31.832088555576</v>
      </c>
      <c r="AP513" s="2">
        <v>-4.6506306737999381E-2</v>
      </c>
      <c r="AQ513" s="1">
        <v>-1.4588568579908727E-3</v>
      </c>
      <c r="AR513" s="2">
        <v>31.878099811921999</v>
      </c>
      <c r="AS513" s="2">
        <v>-4.9505039200070655E-4</v>
      </c>
      <c r="AT513" s="1">
        <v>-1.552924130247477E-5</v>
      </c>
      <c r="AU513" s="2">
        <v>31.908821867853998</v>
      </c>
      <c r="AV513" s="2">
        <v>3.0227005539998686E-2</v>
      </c>
      <c r="AW513" s="1">
        <v>9.4819127601299081E-4</v>
      </c>
      <c r="AX513" s="2">
        <v>31.859830186221998</v>
      </c>
      <c r="AY513" s="2">
        <v>-1.8764676092001054E-2</v>
      </c>
      <c r="AZ513" s="1">
        <v>-5.8862933492040892E-4</v>
      </c>
      <c r="BA513" s="2">
        <v>31.881320110422998</v>
      </c>
      <c r="BB513" s="2">
        <v>2.7252481089981018E-3</v>
      </c>
      <c r="BC513" s="1">
        <v>8.5488338515817569E-5</v>
      </c>
      <c r="BD513" s="2">
        <v>31.829609745533002</v>
      </c>
      <c r="BE513" s="2">
        <v>-4.8985116780997373E-2</v>
      </c>
      <c r="BF513" s="1">
        <v>-1.5366146780486311E-3</v>
      </c>
      <c r="BG513" s="1"/>
      <c r="BH513" t="s">
        <v>890</v>
      </c>
      <c r="BI513" s="2">
        <v>32.082971306127</v>
      </c>
      <c r="BJ513" s="2">
        <v>32.043229964581002</v>
      </c>
      <c r="BK513" s="2">
        <v>-3.9741341545997955E-2</v>
      </c>
      <c r="BL513" s="1">
        <v>-1.2387051425753826E-3</v>
      </c>
      <c r="BM513" s="2">
        <v>32.082544564541003</v>
      </c>
      <c r="BN513" s="2">
        <v>-4.2674158599709244E-4</v>
      </c>
      <c r="BO513" s="1">
        <v>-1.3301186536784268E-5</v>
      </c>
      <c r="BP513" s="2">
        <v>32.079197599863996</v>
      </c>
      <c r="BQ513" s="2">
        <v>-3.7737062630043283E-3</v>
      </c>
      <c r="BR513" s="1">
        <v>-1.1762334064998681E-4</v>
      </c>
      <c r="BS513" s="2">
        <v>32.066851941339003</v>
      </c>
      <c r="BT513" s="2">
        <v>-1.6119364787996915E-2</v>
      </c>
      <c r="BU513" s="1">
        <v>-5.0242742899933774E-4</v>
      </c>
      <c r="BV513" s="2">
        <v>32.085321958119003</v>
      </c>
      <c r="BW513" s="2">
        <v>2.3506519920033497E-3</v>
      </c>
      <c r="BX513" s="1">
        <v>7.3267901827859611E-5</v>
      </c>
      <c r="BY513" s="2">
        <v>32.024291612146001</v>
      </c>
      <c r="BZ513" s="2">
        <v>-5.8679693980998593E-2</v>
      </c>
      <c r="CA513" s="1">
        <v>-1.8289981130828841E-3</v>
      </c>
      <c r="CC513" t="s">
        <v>890</v>
      </c>
      <c r="CE513" s="23">
        <v>31.878594862313999</v>
      </c>
      <c r="CF513" s="23">
        <v>32.536562606777998</v>
      </c>
      <c r="CG513" s="23">
        <v>0.65796774446399908</v>
      </c>
      <c r="CH513" s="24">
        <v>2.0639797560269211E-2</v>
      </c>
      <c r="CI513" s="2">
        <v>32.082971306127</v>
      </c>
      <c r="CJ513" s="2">
        <v>32.609445516099001</v>
      </c>
      <c r="CK513" s="2">
        <v>0.52647420997200101</v>
      </c>
      <c r="CL513" s="1">
        <v>1.6409770932639844E-2</v>
      </c>
      <c r="CN513" s="25" t="s">
        <v>890</v>
      </c>
      <c r="CO513" s="27">
        <v>0</v>
      </c>
      <c r="CP513" s="27">
        <v>0.74589700000000003</v>
      </c>
      <c r="CQ513" s="28">
        <f t="shared" si="141"/>
        <v>-0.74589700000000003</v>
      </c>
      <c r="CR513" s="27">
        <f t="shared" si="142"/>
        <v>-0.74589700000000003</v>
      </c>
      <c r="CU513" s="30">
        <v>573</v>
      </c>
      <c r="CV513" s="30"/>
      <c r="CW513" s="31" t="s">
        <v>1057</v>
      </c>
      <c r="CX513" s="31" t="s">
        <v>889</v>
      </c>
      <c r="CY513" s="31" t="s">
        <v>1075</v>
      </c>
      <c r="CZ513" s="30"/>
      <c r="DA513" s="30"/>
      <c r="DB513" s="30"/>
      <c r="DC513" s="30"/>
      <c r="DD513" s="30"/>
      <c r="DE513" s="30"/>
      <c r="DF513" s="30"/>
      <c r="DG513" s="39"/>
      <c r="DK513" s="30">
        <v>550</v>
      </c>
      <c r="DL513" s="30"/>
    </row>
    <row r="514" spans="1:116" ht="15.75" x14ac:dyDescent="0.25">
      <c r="A514" t="s">
        <v>782</v>
      </c>
      <c r="B514" t="s">
        <v>892</v>
      </c>
      <c r="C514" s="52">
        <v>18.842503185685999</v>
      </c>
      <c r="D514" s="52">
        <v>19.621721261801998</v>
      </c>
      <c r="E514" s="52">
        <v>0.77921807611599903</v>
      </c>
      <c r="F514" s="53">
        <v>4.1354275938663192E-2</v>
      </c>
      <c r="G514" s="45">
        <v>18.866008168965998</v>
      </c>
      <c r="H514" s="45">
        <v>19.433136122653998</v>
      </c>
      <c r="I514" s="45">
        <v>0.56712795368800073</v>
      </c>
      <c r="J514" s="46">
        <v>3.006083473561242E-2</v>
      </c>
      <c r="K514" s="47" t="s">
        <v>933</v>
      </c>
      <c r="L514" s="55">
        <f t="shared" si="137"/>
        <v>18.441351168965998</v>
      </c>
      <c r="M514" s="55">
        <f t="shared" si="138"/>
        <v>19.008479122653998</v>
      </c>
      <c r="N514" s="55">
        <f t="shared" si="139"/>
        <v>0.56712795368800073</v>
      </c>
      <c r="O514" s="56">
        <f t="shared" si="140"/>
        <v>3.0753058628501757E-2</v>
      </c>
      <c r="P514" s="54"/>
      <c r="Q514" s="42"/>
      <c r="R514" s="42"/>
      <c r="S514" s="42"/>
      <c r="T514" s="42"/>
      <c r="AB514" t="s">
        <v>892</v>
      </c>
      <c r="AC514" s="2">
        <v>18.842503185685999</v>
      </c>
      <c r="AD514" s="2">
        <v>18.825071451206</v>
      </c>
      <c r="AE514" s="2">
        <v>-1.7431734479998795E-2</v>
      </c>
      <c r="AF514" s="1">
        <v>-9.2512838173439095E-4</v>
      </c>
      <c r="AG514" s="2">
        <v>18.866008168965998</v>
      </c>
      <c r="AH514" s="2">
        <v>18.852606096625998</v>
      </c>
      <c r="AI514" s="2">
        <v>-1.3402072339999904E-2</v>
      </c>
      <c r="AJ514" s="1">
        <v>-7.1038198541893455E-4</v>
      </c>
      <c r="AM514" t="s">
        <v>892</v>
      </c>
      <c r="AN514" s="2">
        <v>18.842503185685999</v>
      </c>
      <c r="AO514" s="2">
        <v>18.773253239382999</v>
      </c>
      <c r="AP514" s="2">
        <v>-6.9249946302999632E-2</v>
      </c>
      <c r="AQ514" s="1">
        <v>-3.6751988640026574E-3</v>
      </c>
      <c r="AR514" s="2">
        <v>18.841768892112</v>
      </c>
      <c r="AS514" s="2">
        <v>-7.3429357399845685E-4</v>
      </c>
      <c r="AT514" s="1">
        <v>-3.8970065004753426E-5</v>
      </c>
      <c r="AU514" s="2">
        <v>19.016707132050001</v>
      </c>
      <c r="AV514" s="2">
        <v>0.1742039463640026</v>
      </c>
      <c r="AW514" s="1">
        <v>9.2452655916937486E-3</v>
      </c>
      <c r="AX514" s="2">
        <v>18.814627423907002</v>
      </c>
      <c r="AY514" s="2">
        <v>-2.7875761778997088E-2</v>
      </c>
      <c r="AZ514" s="1">
        <v>-1.4794086276272117E-3</v>
      </c>
      <c r="BA514" s="2">
        <v>18.846544379758999</v>
      </c>
      <c r="BB514" s="2">
        <v>4.0411940730002982E-3</v>
      </c>
      <c r="BC514" s="1">
        <v>2.1447225101547306E-4</v>
      </c>
      <c r="BD514" s="2">
        <v>18.925493296665003</v>
      </c>
      <c r="BE514" s="2">
        <v>8.2990110979004328E-2</v>
      </c>
      <c r="BF514" s="1">
        <v>4.4044100808245615E-3</v>
      </c>
      <c r="BG514" s="1"/>
      <c r="BH514" t="s">
        <v>892</v>
      </c>
      <c r="BI514" s="2">
        <v>18.866008168965998</v>
      </c>
      <c r="BJ514" s="2">
        <v>18.813108134544997</v>
      </c>
      <c r="BK514" s="2">
        <v>-5.2900034421000441E-2</v>
      </c>
      <c r="BL514" s="1">
        <v>-2.8039866169473713E-3</v>
      </c>
      <c r="BM514" s="2">
        <v>18.865442435385997</v>
      </c>
      <c r="BN514" s="2">
        <v>-5.6573358000022722E-4</v>
      </c>
      <c r="BO514" s="1">
        <v>-2.9986925423409999E-5</v>
      </c>
      <c r="BP514" s="2">
        <v>18.969146215489001</v>
      </c>
      <c r="BQ514" s="2">
        <v>0.10313804652300362</v>
      </c>
      <c r="BR514" s="1">
        <v>5.4668717197240771E-3</v>
      </c>
      <c r="BS514" s="2">
        <v>18.844604367485001</v>
      </c>
      <c r="BT514" s="2">
        <v>-2.140380148099652E-2</v>
      </c>
      <c r="BU514" s="1">
        <v>-1.134516708002126E-3</v>
      </c>
      <c r="BV514" s="2">
        <v>18.869123565797999</v>
      </c>
      <c r="BW514" s="2">
        <v>3.1153968320012382E-3</v>
      </c>
      <c r="BX514" s="1">
        <v>1.6513280414698272E-4</v>
      </c>
      <c r="BY514" s="2">
        <v>18.908582600310002</v>
      </c>
      <c r="BZ514" s="2">
        <v>4.2574431344004182E-2</v>
      </c>
      <c r="CA514" s="1">
        <v>2.2566740649480801E-3</v>
      </c>
      <c r="CC514" t="s">
        <v>892</v>
      </c>
      <c r="CE514" s="23">
        <v>18.842503185685999</v>
      </c>
      <c r="CF514" s="23">
        <v>19.467750751771</v>
      </c>
      <c r="CG514" s="23">
        <v>0.62524756608500098</v>
      </c>
      <c r="CH514" s="24">
        <v>3.3182829262302052E-2</v>
      </c>
      <c r="CI514" s="2">
        <v>18.866008168965998</v>
      </c>
      <c r="CJ514" s="2">
        <v>19.33441521088</v>
      </c>
      <c r="CK514" s="2">
        <v>0.46840704191400206</v>
      </c>
      <c r="CL514" s="1">
        <v>2.4828094937672997E-2</v>
      </c>
      <c r="CN514" s="25" t="s">
        <v>892</v>
      </c>
      <c r="CO514" s="27">
        <v>0</v>
      </c>
      <c r="CP514" s="27">
        <v>0.42465700000000001</v>
      </c>
      <c r="CQ514" s="28">
        <f t="shared" si="141"/>
        <v>-0.42465700000000001</v>
      </c>
      <c r="CR514" s="27">
        <f t="shared" si="142"/>
        <v>-0.42465700000000001</v>
      </c>
      <c r="CU514" s="30">
        <v>574</v>
      </c>
      <c r="CV514" s="30"/>
      <c r="CW514" s="31" t="s">
        <v>1057</v>
      </c>
      <c r="CX514" s="31" t="s">
        <v>891</v>
      </c>
      <c r="CY514" s="31" t="s">
        <v>1076</v>
      </c>
      <c r="CZ514" s="30"/>
      <c r="DA514" s="30"/>
      <c r="DB514" s="30"/>
      <c r="DC514" s="30"/>
      <c r="DD514" s="30"/>
      <c r="DE514" s="30"/>
      <c r="DF514" s="30"/>
      <c r="DG514" s="39"/>
      <c r="DK514" s="30">
        <v>551</v>
      </c>
      <c r="DL514" s="30"/>
    </row>
    <row r="515" spans="1:116" ht="15.75" x14ac:dyDescent="0.25">
      <c r="A515" t="s">
        <v>783</v>
      </c>
      <c r="B515" t="s">
        <v>894</v>
      </c>
      <c r="C515" s="52">
        <v>12.531851588057</v>
      </c>
      <c r="D515" s="52">
        <v>12.890155803123999</v>
      </c>
      <c r="E515" s="52">
        <v>0.35830421506699928</v>
      </c>
      <c r="F515" s="53">
        <v>2.8591482475619753E-2</v>
      </c>
      <c r="G515" s="45">
        <v>12.761438456350001</v>
      </c>
      <c r="H515" s="45">
        <v>13.031417268730999</v>
      </c>
      <c r="I515" s="45">
        <v>0.26997881238099808</v>
      </c>
      <c r="J515" s="46">
        <v>2.11558292040862E-2</v>
      </c>
      <c r="K515" s="47" t="s">
        <v>933</v>
      </c>
      <c r="L515" s="55">
        <f t="shared" si="137"/>
        <v>12.29397145635</v>
      </c>
      <c r="M515" s="55">
        <f t="shared" si="138"/>
        <v>12.563950268730999</v>
      </c>
      <c r="N515" s="55">
        <f t="shared" si="139"/>
        <v>0.26997881238099808</v>
      </c>
      <c r="O515" s="56">
        <f t="shared" si="140"/>
        <v>2.1960260225067498E-2</v>
      </c>
      <c r="P515" s="54"/>
      <c r="Q515" s="42"/>
      <c r="R515" s="42"/>
      <c r="S515" s="42"/>
      <c r="T515" s="42"/>
      <c r="AB515" t="s">
        <v>894</v>
      </c>
      <c r="AC515" s="2">
        <v>12.531851588057</v>
      </c>
      <c r="AD515" s="2">
        <v>12.524737533687999</v>
      </c>
      <c r="AE515" s="2">
        <v>-7.1140543690013658E-3</v>
      </c>
      <c r="AF515" s="1">
        <v>-5.6767783427798832E-4</v>
      </c>
      <c r="AG515" s="2">
        <v>12.761438456350001</v>
      </c>
      <c r="AH515" s="2">
        <v>12.755675789945998</v>
      </c>
      <c r="AI515" s="2">
        <v>-5.7626664040029141E-3</v>
      </c>
      <c r="AJ515" s="1">
        <v>-4.5156871803393386E-4</v>
      </c>
      <c r="AM515" t="s">
        <v>894</v>
      </c>
      <c r="AN515" s="2">
        <v>12.531851588057</v>
      </c>
      <c r="AO515" s="2">
        <v>12.503227328785</v>
      </c>
      <c r="AP515" s="2">
        <v>-2.8624259272000074E-2</v>
      </c>
      <c r="AQ515" s="1">
        <v>-2.2841205125090475E-3</v>
      </c>
      <c r="AR515" s="2">
        <v>12.531553148361999</v>
      </c>
      <c r="AS515" s="2">
        <v>-2.9843969500120693E-4</v>
      </c>
      <c r="AT515" s="1">
        <v>-2.3814493245804429E-5</v>
      </c>
      <c r="AU515" s="2">
        <v>13.214864319902999</v>
      </c>
      <c r="AV515" s="2">
        <v>0.68301273184599864</v>
      </c>
      <c r="AW515" s="1">
        <v>5.4502140170325487E-2</v>
      </c>
      <c r="AX515" s="2">
        <v>12.520445900048001</v>
      </c>
      <c r="AY515" s="2">
        <v>-1.1405688008998993E-2</v>
      </c>
      <c r="AZ515" s="1">
        <v>-9.101358988219064E-4</v>
      </c>
      <c r="BA515" s="2">
        <v>12.533492118303</v>
      </c>
      <c r="BB515" s="2">
        <v>1.6405302460000826E-3</v>
      </c>
      <c r="BC515" s="1">
        <v>1.3090884730581449E-4</v>
      </c>
      <c r="BD515" s="2">
        <v>13.256523431260002</v>
      </c>
      <c r="BE515" s="2">
        <v>0.72467184320300149</v>
      </c>
      <c r="BF515" s="1">
        <v>5.7826398446469168E-2</v>
      </c>
      <c r="BG515" s="1"/>
      <c r="BH515" t="s">
        <v>894</v>
      </c>
      <c r="BI515" s="2">
        <v>12.761438456350001</v>
      </c>
      <c r="BJ515" s="2">
        <v>12.738456078919999</v>
      </c>
      <c r="BK515" s="2">
        <v>-2.2982377430002643E-2</v>
      </c>
      <c r="BL515" s="1">
        <v>-1.8009237366628347E-3</v>
      </c>
      <c r="BM515" s="2">
        <v>12.761196008975999</v>
      </c>
      <c r="BN515" s="2">
        <v>-2.4244737400280769E-4</v>
      </c>
      <c r="BO515" s="1">
        <v>-1.8998436174110732E-5</v>
      </c>
      <c r="BP515" s="2">
        <v>13.214010940751999</v>
      </c>
      <c r="BQ515" s="2">
        <v>0.4525724844019976</v>
      </c>
      <c r="BR515" s="1">
        <v>3.5464065116954019E-2</v>
      </c>
      <c r="BS515" s="2">
        <v>12.752215994123</v>
      </c>
      <c r="BT515" s="2">
        <v>-9.2224622270009604E-3</v>
      </c>
      <c r="BU515" s="1">
        <v>-7.2268202824830679E-4</v>
      </c>
      <c r="BV515" s="2">
        <v>12.762772301277</v>
      </c>
      <c r="BW515" s="2">
        <v>1.3338449269983954E-3</v>
      </c>
      <c r="BX515" s="1">
        <v>1.0452151860158709E-4</v>
      </c>
      <c r="BY515" s="2">
        <v>13.245894380859001</v>
      </c>
      <c r="BZ515" s="2">
        <v>0.48445592450899966</v>
      </c>
      <c r="CA515" s="1">
        <v>3.7962485668528834E-2</v>
      </c>
      <c r="CC515" t="s">
        <v>894</v>
      </c>
      <c r="CE515" s="23">
        <v>12.531851588057</v>
      </c>
      <c r="CF515" s="23">
        <v>12.160397031969</v>
      </c>
      <c r="CG515" s="23">
        <v>-0.37145455608800049</v>
      </c>
      <c r="CH515" s="24">
        <v>-2.9640835871532423E-2</v>
      </c>
      <c r="CI515" s="2">
        <v>12.761438456350001</v>
      </c>
      <c r="CJ515" s="2">
        <v>12.543076758901</v>
      </c>
      <c r="CK515" s="2">
        <v>-0.21836169744900147</v>
      </c>
      <c r="CL515" s="1">
        <v>-1.7111056735171281E-2</v>
      </c>
      <c r="CN515" s="25" t="s">
        <v>894</v>
      </c>
      <c r="CO515" s="27">
        <v>2.297E-3</v>
      </c>
      <c r="CP515" s="27">
        <v>0.46516999999999997</v>
      </c>
      <c r="CQ515" s="28">
        <f t="shared" si="141"/>
        <v>-0.46746699999999997</v>
      </c>
      <c r="CR515" s="27">
        <f t="shared" si="142"/>
        <v>-0.46746699999999997</v>
      </c>
      <c r="CU515" s="30">
        <v>575</v>
      </c>
      <c r="CV515" s="30"/>
      <c r="CW515" s="31" t="s">
        <v>1057</v>
      </c>
      <c r="CX515" s="31" t="s">
        <v>893</v>
      </c>
      <c r="CY515" s="31" t="s">
        <v>1077</v>
      </c>
      <c r="CZ515" s="30"/>
      <c r="DA515" s="30"/>
      <c r="DB515" s="30"/>
      <c r="DC515" s="30"/>
      <c r="DD515" s="30"/>
      <c r="DE515" s="30"/>
      <c r="DF515" s="30"/>
      <c r="DG515" s="39"/>
      <c r="DK515" s="30">
        <v>552</v>
      </c>
      <c r="DL515" s="30"/>
    </row>
    <row r="516" spans="1:116" ht="15.75" x14ac:dyDescent="0.25">
      <c r="A516" t="s">
        <v>784</v>
      </c>
      <c r="B516" t="s">
        <v>896</v>
      </c>
      <c r="C516" s="52">
        <v>21.144439606228001</v>
      </c>
      <c r="D516" s="52">
        <v>22.034479851454002</v>
      </c>
      <c r="E516" s="52">
        <v>0.89004024522600034</v>
      </c>
      <c r="F516" s="53">
        <v>4.209334755619832E-2</v>
      </c>
      <c r="G516" s="45">
        <v>22.444030384645</v>
      </c>
      <c r="H516" s="45">
        <v>22.625100499632001</v>
      </c>
      <c r="I516" s="45">
        <v>0.18107011498700132</v>
      </c>
      <c r="J516" s="46">
        <v>8.0676292040167512E-3</v>
      </c>
      <c r="K516" s="47" t="s">
        <v>933</v>
      </c>
      <c r="L516" s="55">
        <f t="shared" si="137"/>
        <v>21.864216384645001</v>
      </c>
      <c r="M516" s="55">
        <f t="shared" si="138"/>
        <v>22.045286499632002</v>
      </c>
      <c r="N516" s="55">
        <f t="shared" si="139"/>
        <v>0.18107011498700132</v>
      </c>
      <c r="O516" s="56">
        <f t="shared" si="140"/>
        <v>8.2815734989782151E-3</v>
      </c>
      <c r="P516" s="54"/>
      <c r="Q516" s="42"/>
      <c r="R516" s="42"/>
      <c r="S516" s="42"/>
      <c r="T516" s="42"/>
      <c r="AB516" t="s">
        <v>896</v>
      </c>
      <c r="AC516" s="2">
        <v>21.144439606228001</v>
      </c>
      <c r="AD516" s="2">
        <v>21.124177969434999</v>
      </c>
      <c r="AE516" s="2">
        <v>-2.0261636793001969E-2</v>
      </c>
      <c r="AF516" s="1">
        <v>-9.5824893779800123E-4</v>
      </c>
      <c r="AG516" s="2">
        <v>22.444030384645</v>
      </c>
      <c r="AH516" s="2">
        <v>22.444030384645</v>
      </c>
      <c r="AI516" s="2">
        <v>0</v>
      </c>
      <c r="AJ516" s="1">
        <v>0</v>
      </c>
      <c r="AM516" t="s">
        <v>896</v>
      </c>
      <c r="AN516" s="2">
        <v>21.144439606228001</v>
      </c>
      <c r="AO516" s="2">
        <v>21.064034250949</v>
      </c>
      <c r="AP516" s="2">
        <v>-8.0405355279001611E-2</v>
      </c>
      <c r="AQ516" s="1">
        <v>-3.8026713772692546E-3</v>
      </c>
      <c r="AR516" s="2">
        <v>21.143585811173001</v>
      </c>
      <c r="AS516" s="2">
        <v>-8.5379505500071673E-4</v>
      </c>
      <c r="AT516" s="1">
        <v>-4.0379176317788773E-5</v>
      </c>
      <c r="AU516" s="2">
        <v>21.177925365525997</v>
      </c>
      <c r="AV516" s="2">
        <v>3.3485759297995799E-2</v>
      </c>
      <c r="AW516" s="1">
        <v>1.5836673811933382E-3</v>
      </c>
      <c r="AX516" s="2">
        <v>21.11204545375</v>
      </c>
      <c r="AY516" s="2">
        <v>-3.2394152478001814E-2</v>
      </c>
      <c r="AZ516" s="1">
        <v>-1.5320411929224296E-3</v>
      </c>
      <c r="BA516" s="2">
        <v>21.149138941453</v>
      </c>
      <c r="BB516" s="2">
        <v>4.6993352249984355E-3</v>
      </c>
      <c r="BC516" s="1">
        <v>2.222492207177847E-4</v>
      </c>
      <c r="BD516" s="2">
        <v>21.06957801059</v>
      </c>
      <c r="BE516" s="2">
        <v>-7.4861595638001432E-2</v>
      </c>
      <c r="BF516" s="1">
        <v>-3.5404861529624689E-3</v>
      </c>
      <c r="BG516" s="1"/>
      <c r="BH516" t="s">
        <v>896</v>
      </c>
      <c r="BI516" s="2">
        <v>22.444030384645</v>
      </c>
      <c r="BJ516" s="2">
        <v>22.444030384645</v>
      </c>
      <c r="BK516" s="2">
        <v>0</v>
      </c>
      <c r="BL516" s="1">
        <v>0</v>
      </c>
      <c r="BM516" s="2">
        <v>22.444030384645</v>
      </c>
      <c r="BN516" s="2">
        <v>0</v>
      </c>
      <c r="BO516" s="1">
        <v>0</v>
      </c>
      <c r="BP516" s="2">
        <v>22.398762855898998</v>
      </c>
      <c r="BQ516" s="2">
        <v>-4.5267528746002483E-2</v>
      </c>
      <c r="BR516" s="1">
        <v>-2.0169073009708672E-3</v>
      </c>
      <c r="BS516" s="2">
        <v>22.444030384645</v>
      </c>
      <c r="BT516" s="2">
        <v>0</v>
      </c>
      <c r="BU516" s="1">
        <v>0</v>
      </c>
      <c r="BV516" s="2">
        <v>22.444030384645</v>
      </c>
      <c r="BW516" s="2">
        <v>0</v>
      </c>
      <c r="BX516" s="1">
        <v>0</v>
      </c>
      <c r="BY516" s="2">
        <v>22.376129091524998</v>
      </c>
      <c r="BZ516" s="2">
        <v>-6.7901293120002038E-2</v>
      </c>
      <c r="CA516" s="1">
        <v>-3.0253609515007809E-3</v>
      </c>
      <c r="CC516" t="s">
        <v>896</v>
      </c>
      <c r="CE516" s="23">
        <v>21.144439606228001</v>
      </c>
      <c r="CF516" s="23">
        <v>22.021087847908003</v>
      </c>
      <c r="CG516" s="23">
        <v>0.87664824168000166</v>
      </c>
      <c r="CH516" s="24">
        <v>4.1459989387554581E-2</v>
      </c>
      <c r="CI516" s="2">
        <v>22.444030384645</v>
      </c>
      <c r="CJ516" s="2">
        <v>22.647734264005003</v>
      </c>
      <c r="CK516" s="2">
        <v>0.20370387936000256</v>
      </c>
      <c r="CL516" s="1">
        <v>9.0760828545021852E-3</v>
      </c>
      <c r="CN516" s="25" t="s">
        <v>896</v>
      </c>
      <c r="CO516" s="27">
        <v>0</v>
      </c>
      <c r="CP516" s="27">
        <v>0.57981400000000005</v>
      </c>
      <c r="CQ516" s="28">
        <f t="shared" si="141"/>
        <v>-0.57981400000000005</v>
      </c>
      <c r="CR516" s="27">
        <f t="shared" si="142"/>
        <v>-0.57981400000000005</v>
      </c>
      <c r="CU516" s="30">
        <v>577</v>
      </c>
      <c r="CV516" s="30"/>
      <c r="CW516" s="31" t="s">
        <v>1057</v>
      </c>
      <c r="CX516" s="31" t="s">
        <v>895</v>
      </c>
      <c r="CY516" s="31" t="s">
        <v>1078</v>
      </c>
      <c r="CZ516" s="30"/>
      <c r="DA516" s="30"/>
      <c r="DB516" s="30"/>
      <c r="DC516" s="30"/>
      <c r="DD516" s="30"/>
      <c r="DE516" s="30"/>
      <c r="DF516" s="30"/>
      <c r="DG516" s="39"/>
      <c r="DK516" s="30">
        <v>553</v>
      </c>
      <c r="DL516" s="30"/>
    </row>
    <row r="517" spans="1:116" ht="15.75" x14ac:dyDescent="0.25">
      <c r="B517" t="s">
        <v>898</v>
      </c>
      <c r="C517" s="52">
        <v>6.8652602211509999</v>
      </c>
      <c r="D517" s="52">
        <v>7.1938858490179998</v>
      </c>
      <c r="E517" s="52">
        <v>0.32862562786699989</v>
      </c>
      <c r="F517" s="53">
        <v>4.7867905553608273E-2</v>
      </c>
      <c r="G517" s="45">
        <v>7.5637453601270002</v>
      </c>
      <c r="H517" s="45">
        <v>7.6236031270850004</v>
      </c>
      <c r="I517" s="45">
        <v>5.9857766958000269E-2</v>
      </c>
      <c r="J517" s="46">
        <v>7.9137734162160137E-3</v>
      </c>
      <c r="K517" s="47" t="s">
        <v>933</v>
      </c>
      <c r="L517" s="55">
        <f t="shared" si="137"/>
        <v>7.2278253601270004</v>
      </c>
      <c r="M517" s="55">
        <f t="shared" si="138"/>
        <v>7.2876831270850007</v>
      </c>
      <c r="N517" s="55">
        <f t="shared" si="139"/>
        <v>5.9857766958000269E-2</v>
      </c>
      <c r="O517" s="56">
        <f t="shared" si="140"/>
        <v>8.2815734990238487E-3</v>
      </c>
      <c r="P517" s="54"/>
      <c r="Q517" s="42"/>
      <c r="R517" s="42"/>
      <c r="S517" s="42"/>
      <c r="T517" s="42"/>
      <c r="AB517" t="s">
        <v>898</v>
      </c>
      <c r="AC517" s="2">
        <v>6.8652602211509999</v>
      </c>
      <c r="AD517" s="2">
        <v>6.8586006600000005</v>
      </c>
      <c r="AE517" s="2">
        <v>-6.6595611509994157E-3</v>
      </c>
      <c r="AF517" s="1">
        <v>-9.7003768778962645E-4</v>
      </c>
      <c r="AG517" s="2">
        <v>7.5637453601270002</v>
      </c>
      <c r="AH517" s="2">
        <v>7.5637453601270002</v>
      </c>
      <c r="AI517" s="2">
        <v>0</v>
      </c>
      <c r="AJ517" s="1">
        <v>0</v>
      </c>
      <c r="AM517" t="s">
        <v>898</v>
      </c>
      <c r="AN517" s="2">
        <v>6.8652602211509999</v>
      </c>
      <c r="AO517" s="2">
        <v>6.8386353889710003</v>
      </c>
      <c r="AP517" s="2">
        <v>-2.6624832179999558E-2</v>
      </c>
      <c r="AQ517" s="1">
        <v>-3.8781970853736633E-3</v>
      </c>
      <c r="AR517" s="2">
        <v>6.8649802677060006</v>
      </c>
      <c r="AS517" s="2">
        <v>-2.7995344499931463E-4</v>
      </c>
      <c r="AT517" s="1">
        <v>-4.0778271468401654E-5</v>
      </c>
      <c r="AU517" s="2">
        <v>7.2157217473779998</v>
      </c>
      <c r="AV517" s="2">
        <v>0.35046152622699989</v>
      </c>
      <c r="AW517" s="1">
        <v>5.1048542216545874E-2</v>
      </c>
      <c r="AX517" s="2">
        <v>6.8545970086789998</v>
      </c>
      <c r="AY517" s="2">
        <v>-1.0663212472000083E-2</v>
      </c>
      <c r="AZ517" s="1">
        <v>-1.5532131526709027E-3</v>
      </c>
      <c r="BA517" s="2">
        <v>6.866800047231</v>
      </c>
      <c r="BB517" s="2">
        <v>1.5398260800001395E-3</v>
      </c>
      <c r="BC517" s="1">
        <v>2.2429245657085652E-4</v>
      </c>
      <c r="BD517" s="2">
        <v>7.2307401745969999</v>
      </c>
      <c r="BE517" s="2">
        <v>0.36547995344600004</v>
      </c>
      <c r="BF517" s="1">
        <v>5.323613988002996E-2</v>
      </c>
      <c r="BG517" s="1"/>
      <c r="BH517" t="s">
        <v>898</v>
      </c>
      <c r="BI517" s="2">
        <v>7.5637453601270002</v>
      </c>
      <c r="BJ517" s="2">
        <v>7.5637453601270002</v>
      </c>
      <c r="BK517" s="2">
        <v>0</v>
      </c>
      <c r="BL517" s="1">
        <v>0</v>
      </c>
      <c r="BM517" s="2">
        <v>7.5637453601270002</v>
      </c>
      <c r="BN517" s="2">
        <v>0</v>
      </c>
      <c r="BO517" s="1">
        <v>0</v>
      </c>
      <c r="BP517" s="2">
        <v>7.5507169943199992</v>
      </c>
      <c r="BQ517" s="2">
        <v>-1.3028365807000952E-2</v>
      </c>
      <c r="BR517" s="1">
        <v>-1.7224754650891894E-3</v>
      </c>
      <c r="BS517" s="2">
        <v>7.5637453601270002</v>
      </c>
      <c r="BT517" s="2">
        <v>0</v>
      </c>
      <c r="BU517" s="1">
        <v>0</v>
      </c>
      <c r="BV517" s="2">
        <v>7.5637453601270002</v>
      </c>
      <c r="BW517" s="2">
        <v>0</v>
      </c>
      <c r="BX517" s="1">
        <v>0</v>
      </c>
      <c r="BY517" s="2">
        <v>7.5585910403960002</v>
      </c>
      <c r="BZ517" s="2">
        <v>-5.1543197310000011E-3</v>
      </c>
      <c r="CA517" s="1">
        <v>-6.8145072124869326E-4</v>
      </c>
      <c r="CC517" t="s">
        <v>898</v>
      </c>
      <c r="CE517" s="23">
        <v>6.8652602211509999</v>
      </c>
      <c r="CF517" s="23">
        <v>6.8124792035259993</v>
      </c>
      <c r="CG517" s="23">
        <v>-5.2781017625000537E-2</v>
      </c>
      <c r="CH517" s="24">
        <v>-7.6881306643539725E-3</v>
      </c>
      <c r="CI517" s="2">
        <v>7.5637453601270002</v>
      </c>
      <c r="CJ517" s="2">
        <v>7.6310853479540004</v>
      </c>
      <c r="CK517" s="2">
        <v>6.7339987827000236E-2</v>
      </c>
      <c r="CL517" s="1">
        <v>8.9029950931438489E-3</v>
      </c>
      <c r="CN517" s="25" t="s">
        <v>898</v>
      </c>
      <c r="CO517" s="27">
        <v>0</v>
      </c>
      <c r="CP517" s="27">
        <v>0.33592</v>
      </c>
      <c r="CQ517" s="28">
        <f t="shared" si="141"/>
        <v>-0.33592</v>
      </c>
      <c r="CR517" s="27">
        <f t="shared" si="142"/>
        <v>-0.33592</v>
      </c>
      <c r="CU517" s="30">
        <v>578</v>
      </c>
      <c r="CV517" s="30"/>
      <c r="CW517" s="31" t="s">
        <v>1057</v>
      </c>
      <c r="CX517" s="31" t="s">
        <v>897</v>
      </c>
      <c r="CY517" s="31" t="s">
        <v>1079</v>
      </c>
      <c r="CZ517" s="30"/>
      <c r="DA517" s="30"/>
      <c r="DB517" s="30"/>
      <c r="DC517" s="30"/>
      <c r="DD517" s="30"/>
      <c r="DE517" s="30"/>
      <c r="DF517" s="30"/>
      <c r="DG517" s="39"/>
      <c r="DK517" s="30">
        <v>554</v>
      </c>
      <c r="DL517" s="30"/>
    </row>
    <row r="518" spans="1:116" ht="15.75" x14ac:dyDescent="0.25">
      <c r="B518" t="s">
        <v>900</v>
      </c>
      <c r="C518" s="52">
        <v>19.366532106057001</v>
      </c>
      <c r="D518" s="52">
        <v>19.750948987197997</v>
      </c>
      <c r="E518" s="52">
        <v>0.38441688114099648</v>
      </c>
      <c r="F518" s="53">
        <v>1.9849546580451943E-2</v>
      </c>
      <c r="G518" s="45">
        <v>19.507122348505998</v>
      </c>
      <c r="H518" s="45">
        <v>19.807861856763001</v>
      </c>
      <c r="I518" s="45">
        <v>0.3007395082570028</v>
      </c>
      <c r="J518" s="46">
        <v>1.5416907880317656E-2</v>
      </c>
      <c r="K518" s="47" t="s">
        <v>933</v>
      </c>
      <c r="L518" s="55">
        <f t="shared" si="137"/>
        <v>18.899072348505999</v>
      </c>
      <c r="M518" s="55">
        <f t="shared" si="138"/>
        <v>19.199811856763002</v>
      </c>
      <c r="N518" s="55">
        <f t="shared" si="139"/>
        <v>0.3007395082570028</v>
      </c>
      <c r="O518" s="56">
        <f t="shared" si="140"/>
        <v>1.5912924333599723E-2</v>
      </c>
      <c r="P518" s="54"/>
      <c r="Q518" s="42"/>
      <c r="R518" s="42"/>
      <c r="S518" s="42"/>
      <c r="T518" s="42"/>
      <c r="AB518" t="s">
        <v>900</v>
      </c>
      <c r="AC518" s="2">
        <v>19.366532106057001</v>
      </c>
      <c r="AD518" s="2">
        <v>19.352281211114001</v>
      </c>
      <c r="AE518" s="2">
        <v>-1.4250894943000247E-2</v>
      </c>
      <c r="AF518" s="1">
        <v>-7.3585166745176816E-4</v>
      </c>
      <c r="AG518" s="2">
        <v>19.507122348505998</v>
      </c>
      <c r="AH518" s="2">
        <v>19.495614378812</v>
      </c>
      <c r="AI518" s="2">
        <v>-1.1507969693997921E-2</v>
      </c>
      <c r="AJ518" s="1">
        <v>-5.8993681837850819E-4</v>
      </c>
      <c r="AM518" t="s">
        <v>900</v>
      </c>
      <c r="AN518" s="2">
        <v>19.366532106057001</v>
      </c>
      <c r="AO518" s="2">
        <v>19.309769333982999</v>
      </c>
      <c r="AP518" s="2">
        <v>-5.6762772074002044E-2</v>
      </c>
      <c r="AQ518" s="1">
        <v>-2.9309724509866764E-3</v>
      </c>
      <c r="AR518" s="2">
        <v>19.365932308784998</v>
      </c>
      <c r="AS518" s="2">
        <v>-5.997972720024336E-4</v>
      </c>
      <c r="AT518" s="1">
        <v>-3.0970814429643981E-5</v>
      </c>
      <c r="AU518" s="2">
        <v>19.509152027869998</v>
      </c>
      <c r="AV518" s="2">
        <v>0.14261992181299732</v>
      </c>
      <c r="AW518" s="1">
        <v>7.364246785741887E-3</v>
      </c>
      <c r="AX518" s="2">
        <v>19.343730888227</v>
      </c>
      <c r="AY518" s="2">
        <v>-2.2801217830000553E-2</v>
      </c>
      <c r="AZ518" s="1">
        <v>-1.1773516138632446E-3</v>
      </c>
      <c r="BA518" s="2">
        <v>19.369832301750002</v>
      </c>
      <c r="BB518" s="2">
        <v>3.3001956930007736E-3</v>
      </c>
      <c r="BC518" s="1">
        <v>1.704071578188548E-4</v>
      </c>
      <c r="BD518" s="2">
        <v>19.447583978879003</v>
      </c>
      <c r="BE518" s="2">
        <v>8.1051872822001769E-2</v>
      </c>
      <c r="BF518" s="1">
        <v>4.185151599581027E-3</v>
      </c>
      <c r="BG518" s="1"/>
      <c r="BH518" t="s">
        <v>900</v>
      </c>
      <c r="BI518" s="2">
        <v>19.507122348505998</v>
      </c>
      <c r="BJ518" s="2">
        <v>19.461613645116003</v>
      </c>
      <c r="BK518" s="2">
        <v>-4.550870338999502E-2</v>
      </c>
      <c r="BL518" s="1">
        <v>-2.3329275624028893E-3</v>
      </c>
      <c r="BM518" s="2">
        <v>19.506636860396</v>
      </c>
      <c r="BN518" s="2">
        <v>-4.8548810999804459E-4</v>
      </c>
      <c r="BO518" s="1">
        <v>-2.4887735942007199E-5</v>
      </c>
      <c r="BP518" s="2">
        <v>19.588180574181003</v>
      </c>
      <c r="BQ518" s="2">
        <v>8.1058225675004536E-2</v>
      </c>
      <c r="BR518" s="1">
        <v>4.1553143629722801E-3</v>
      </c>
      <c r="BS518" s="2">
        <v>19.488736625084002</v>
      </c>
      <c r="BT518" s="2">
        <v>-1.8385723421996403E-2</v>
      </c>
      <c r="BU518" s="1">
        <v>-9.4251335966037653E-4</v>
      </c>
      <c r="BV518" s="2">
        <v>19.509795390320001</v>
      </c>
      <c r="BW518" s="2">
        <v>2.6730418140026302E-3</v>
      </c>
      <c r="BX518" s="1">
        <v>1.3702901772220401E-4</v>
      </c>
      <c r="BY518" s="2">
        <v>19.548618932808999</v>
      </c>
      <c r="BZ518" s="2">
        <v>4.1496584303001072E-2</v>
      </c>
      <c r="CA518" s="1">
        <v>2.1272529879928287E-3</v>
      </c>
      <c r="CC518" t="s">
        <v>900</v>
      </c>
      <c r="CE518" s="23">
        <v>19.366532106057001</v>
      </c>
      <c r="CF518" s="23">
        <v>19.620017169268998</v>
      </c>
      <c r="CG518" s="23">
        <v>0.25348506321199693</v>
      </c>
      <c r="CH518" s="24">
        <v>1.3088820539673075E-2</v>
      </c>
      <c r="CI518" s="2">
        <v>19.507122348505998</v>
      </c>
      <c r="CJ518" s="2">
        <v>19.724865367630002</v>
      </c>
      <c r="CK518" s="2">
        <v>0.21774301912400418</v>
      </c>
      <c r="CL518" s="1">
        <v>1.1162231683069367E-2</v>
      </c>
      <c r="CN518" s="25" t="s">
        <v>900</v>
      </c>
      <c r="CO518" s="27">
        <v>6.7599999999999995E-4</v>
      </c>
      <c r="CP518" s="27">
        <v>0.60737399999999997</v>
      </c>
      <c r="CQ518" s="28">
        <f t="shared" si="141"/>
        <v>-0.60804999999999998</v>
      </c>
      <c r="CR518" s="27">
        <f t="shared" si="142"/>
        <v>-0.60804999999999998</v>
      </c>
      <c r="CU518" s="30">
        <v>579</v>
      </c>
      <c r="CV518" s="30"/>
      <c r="CW518" s="31" t="s">
        <v>1057</v>
      </c>
      <c r="CX518" s="31" t="s">
        <v>899</v>
      </c>
      <c r="CY518" s="31" t="s">
        <v>1080</v>
      </c>
      <c r="CZ518" s="30"/>
      <c r="DA518" s="30"/>
      <c r="DB518" s="30"/>
      <c r="DC518" s="30"/>
      <c r="DD518" s="30"/>
      <c r="DE518" s="30"/>
      <c r="DF518" s="30"/>
      <c r="DG518" s="39"/>
      <c r="DK518" s="30">
        <v>555</v>
      </c>
      <c r="DL518" s="30"/>
    </row>
    <row r="519" spans="1:116" ht="15.75" x14ac:dyDescent="0.25">
      <c r="A519" t="s">
        <v>785</v>
      </c>
      <c r="B519" t="s">
        <v>902</v>
      </c>
      <c r="C519" s="52">
        <v>9.4309004833230006</v>
      </c>
      <c r="D519" s="52">
        <v>9.436330611340999</v>
      </c>
      <c r="E519" s="52">
        <v>5.4301280179984701E-3</v>
      </c>
      <c r="F519" s="53">
        <v>5.7578043873973228E-4</v>
      </c>
      <c r="G519" s="45">
        <v>9.6227132348740003</v>
      </c>
      <c r="H519" s="45">
        <v>9.6471530467619999</v>
      </c>
      <c r="I519" s="45">
        <v>2.4439811887999596E-2</v>
      </c>
      <c r="J519" s="46">
        <v>2.5398046571133855E-3</v>
      </c>
      <c r="K519" s="47" t="s">
        <v>933</v>
      </c>
      <c r="L519" s="55">
        <f t="shared" si="137"/>
        <v>9.228693234874001</v>
      </c>
      <c r="M519" s="55">
        <f t="shared" si="138"/>
        <v>9.2531330467620005</v>
      </c>
      <c r="N519" s="55">
        <f t="shared" si="139"/>
        <v>2.4439811887999596E-2</v>
      </c>
      <c r="O519" s="56">
        <f t="shared" si="140"/>
        <v>2.6482418762869705E-3</v>
      </c>
      <c r="P519" s="54"/>
      <c r="Q519" s="42"/>
      <c r="R519" s="42"/>
      <c r="S519" s="42"/>
      <c r="T519" s="42"/>
      <c r="AB519" t="s">
        <v>902</v>
      </c>
      <c r="AC519" s="2">
        <v>9.4309004833230006</v>
      </c>
      <c r="AD519" s="2">
        <v>9.4243563702319992</v>
      </c>
      <c r="AE519" s="2">
        <v>-6.5441130910013356E-3</v>
      </c>
      <c r="AF519" s="1">
        <v>-6.9390119242309105E-4</v>
      </c>
      <c r="AG519" s="2">
        <v>9.6227132348740003</v>
      </c>
      <c r="AH519" s="2">
        <v>9.6174779178299996</v>
      </c>
      <c r="AI519" s="2">
        <v>-5.2353170440007091E-3</v>
      </c>
      <c r="AJ519" s="1">
        <v>-5.4405830416178456E-4</v>
      </c>
      <c r="AM519" t="s">
        <v>902</v>
      </c>
      <c r="AN519" s="2">
        <v>9.4309004833230006</v>
      </c>
      <c r="AO519" s="2">
        <v>9.404534742380001</v>
      </c>
      <c r="AP519" s="2">
        <v>-2.6365740942999594E-2</v>
      </c>
      <c r="AQ519" s="1">
        <v>-2.795675873117639E-3</v>
      </c>
      <c r="AR519" s="2">
        <v>9.4306260710090015</v>
      </c>
      <c r="AS519" s="2">
        <v>-2.7441231399905064E-4</v>
      </c>
      <c r="AT519" s="1">
        <v>-2.9097148727664319E-5</v>
      </c>
      <c r="AU519" s="2">
        <v>9.8334466972410013</v>
      </c>
      <c r="AV519" s="2">
        <v>0.40254621391800072</v>
      </c>
      <c r="AW519" s="1">
        <v>4.2683751634304448E-2</v>
      </c>
      <c r="AX519" s="2">
        <v>9.4204057535340002</v>
      </c>
      <c r="AY519" s="2">
        <v>-1.0494729789000345E-2</v>
      </c>
      <c r="AZ519" s="1">
        <v>-1.1128025163194704E-3</v>
      </c>
      <c r="BA519" s="2">
        <v>9.4324087483980001</v>
      </c>
      <c r="BB519" s="2">
        <v>1.5082650749995707E-3</v>
      </c>
      <c r="BC519" s="1">
        <v>1.5992800238605952E-4</v>
      </c>
      <c r="BD519" s="2">
        <v>9.8335567213649995</v>
      </c>
      <c r="BE519" s="2">
        <v>0.4026562380419989</v>
      </c>
      <c r="BF519" s="1">
        <v>4.2695417977745641E-2</v>
      </c>
      <c r="BG519" s="1"/>
      <c r="BH519" t="s">
        <v>902</v>
      </c>
      <c r="BI519" s="2">
        <v>9.6227132348740003</v>
      </c>
      <c r="BJ519" s="2">
        <v>9.601806059386</v>
      </c>
      <c r="BK519" s="2">
        <v>-2.0907175488000362E-2</v>
      </c>
      <c r="BL519" s="1">
        <v>-2.172690277439627E-3</v>
      </c>
      <c r="BM519" s="2">
        <v>9.6224930698340003</v>
      </c>
      <c r="BN519" s="2">
        <v>-2.201650399999977E-4</v>
      </c>
      <c r="BO519" s="1">
        <v>-2.2879725772362221E-5</v>
      </c>
      <c r="BP519" s="2">
        <v>9.8877450620770002</v>
      </c>
      <c r="BQ519" s="2">
        <v>0.26503182720299989</v>
      </c>
      <c r="BR519" s="1">
        <v>2.7542317923648509E-2</v>
      </c>
      <c r="BS519" s="2">
        <v>9.6143324629839988</v>
      </c>
      <c r="BT519" s="2">
        <v>-8.380771890001526E-3</v>
      </c>
      <c r="BU519" s="1">
        <v>-8.7093646931392355E-4</v>
      </c>
      <c r="BV519" s="2">
        <v>9.6239243408200004</v>
      </c>
      <c r="BW519" s="2">
        <v>1.2111059460000462E-3</v>
      </c>
      <c r="BX519" s="1">
        <v>1.2585909155131384E-4</v>
      </c>
      <c r="BY519" s="2">
        <v>9.8902619873649993</v>
      </c>
      <c r="BZ519" s="2">
        <v>0.26754875249099896</v>
      </c>
      <c r="CA519" s="1">
        <v>2.7803878798067731E-2</v>
      </c>
      <c r="CC519" t="s">
        <v>902</v>
      </c>
      <c r="CE519" s="23">
        <v>9.4309004833230006</v>
      </c>
      <c r="CF519" s="23">
        <v>9.0292431559379995</v>
      </c>
      <c r="CG519" s="23">
        <v>-0.40165732738500104</v>
      </c>
      <c r="CH519" s="24">
        <v>-4.2589499072253609E-2</v>
      </c>
      <c r="CI519" s="2">
        <v>9.6227132348740003</v>
      </c>
      <c r="CJ519" s="2">
        <v>9.3754866015960001</v>
      </c>
      <c r="CK519" s="2">
        <v>-0.24722663327800021</v>
      </c>
      <c r="CL519" s="1">
        <v>-2.5691988033272967E-2</v>
      </c>
      <c r="CN519" s="25" t="s">
        <v>902</v>
      </c>
      <c r="CO519" s="27">
        <v>2.369E-3</v>
      </c>
      <c r="CP519" s="27">
        <v>0.39165100000000003</v>
      </c>
      <c r="CQ519" s="28">
        <f t="shared" si="141"/>
        <v>-0.39402000000000004</v>
      </c>
      <c r="CR519" s="27">
        <f t="shared" si="142"/>
        <v>-0.39402000000000004</v>
      </c>
      <c r="CU519" s="30">
        <v>580</v>
      </c>
      <c r="CV519" s="30"/>
      <c r="CW519" s="31" t="s">
        <v>1057</v>
      </c>
      <c r="CX519" s="31" t="s">
        <v>901</v>
      </c>
      <c r="CY519" s="31" t="s">
        <v>1081</v>
      </c>
      <c r="CZ519" s="30"/>
      <c r="DA519" s="30"/>
      <c r="DB519" s="30"/>
      <c r="DC519" s="30"/>
      <c r="DD519" s="30"/>
      <c r="DE519" s="30"/>
      <c r="DF519" s="30"/>
      <c r="DG519" s="39"/>
      <c r="DK519" s="30">
        <v>556</v>
      </c>
      <c r="DL519" s="30"/>
    </row>
    <row r="520" spans="1:116" ht="15.75" x14ac:dyDescent="0.25">
      <c r="A520" t="s">
        <v>786</v>
      </c>
      <c r="AC520" s="2"/>
      <c r="AD520" s="2"/>
      <c r="AE520" s="2"/>
      <c r="AF520" s="1"/>
      <c r="AG520" s="2"/>
      <c r="AH520" s="2"/>
      <c r="AI520" s="2"/>
      <c r="AJ520" s="1"/>
      <c r="AN520" s="2"/>
      <c r="AO520" s="2"/>
      <c r="AP520" s="2"/>
      <c r="AQ520" s="1"/>
      <c r="AR520" s="2"/>
      <c r="AS520" s="2"/>
      <c r="AT520" s="1"/>
      <c r="AU520" s="2"/>
      <c r="AV520" s="2"/>
      <c r="AW520" s="1"/>
      <c r="AX520" s="2"/>
      <c r="AY520" s="2"/>
      <c r="AZ520" s="1"/>
      <c r="BA520" s="2"/>
      <c r="BB520" s="2"/>
      <c r="BC520" s="1"/>
      <c r="BD520" s="2"/>
      <c r="BE520" s="2"/>
      <c r="BF520" s="1"/>
      <c r="BG520" s="1"/>
      <c r="BI520" s="2"/>
      <c r="BJ520" s="2"/>
      <c r="BK520" s="2"/>
      <c r="BL520" s="1"/>
      <c r="BM520" s="2"/>
      <c r="BN520" s="2"/>
      <c r="BO520" s="1"/>
      <c r="BP520" s="2"/>
      <c r="BQ520" s="2"/>
      <c r="BR520" s="1"/>
      <c r="BS520" s="2"/>
      <c r="BT520" s="2"/>
      <c r="BU520" s="1"/>
      <c r="BV520" s="2"/>
      <c r="BW520" s="2"/>
      <c r="BX520" s="1"/>
      <c r="BY520" s="2"/>
      <c r="BZ520" s="2"/>
      <c r="CA520" s="1"/>
      <c r="CE520" s="23"/>
      <c r="CF520" s="23"/>
      <c r="CG520" s="23"/>
      <c r="CH520" s="24"/>
      <c r="CI520" s="2"/>
      <c r="CJ520" s="2"/>
      <c r="CK520" s="2"/>
      <c r="CL520" s="1"/>
      <c r="CN520" s="25"/>
      <c r="CO520" s="27"/>
      <c r="CP520" s="27"/>
      <c r="CQ520" s="28">
        <f t="shared" si="141"/>
        <v>0</v>
      </c>
      <c r="CR520" s="27">
        <f t="shared" si="142"/>
        <v>0</v>
      </c>
      <c r="CU520" s="30">
        <v>42</v>
      </c>
      <c r="CV520" s="30"/>
      <c r="CW520" s="31"/>
      <c r="CX520" s="31"/>
      <c r="CY520" s="31"/>
      <c r="CZ520" s="30"/>
      <c r="DA520" s="30"/>
      <c r="DB520" s="30"/>
      <c r="DF520" s="30"/>
      <c r="DG520" s="39"/>
      <c r="DK520" s="30">
        <v>557</v>
      </c>
      <c r="DL520" s="30"/>
    </row>
    <row r="521" spans="1:116" ht="15.75" x14ac:dyDescent="0.25">
      <c r="A521" t="s">
        <v>787</v>
      </c>
      <c r="AC521" s="2"/>
      <c r="AD521" s="2"/>
      <c r="AE521" s="2"/>
      <c r="AF521" s="1"/>
      <c r="AG521" s="2"/>
      <c r="AH521" s="2"/>
      <c r="AI521" s="2"/>
      <c r="AJ521" s="1"/>
      <c r="AN521" s="2"/>
      <c r="AO521" s="2"/>
      <c r="AP521" s="2"/>
      <c r="AQ521" s="1"/>
      <c r="AR521" s="2"/>
      <c r="AS521" s="2"/>
      <c r="AT521" s="1"/>
      <c r="AU521" s="2"/>
      <c r="AV521" s="2"/>
      <c r="AW521" s="1"/>
      <c r="AX521" s="2"/>
      <c r="AY521" s="2"/>
      <c r="AZ521" s="1"/>
      <c r="BA521" s="2"/>
      <c r="BB521" s="2"/>
      <c r="BC521" s="1"/>
      <c r="BD521" s="2"/>
      <c r="BE521" s="2"/>
      <c r="BF521" s="1"/>
      <c r="BG521" s="1"/>
      <c r="BI521" s="2"/>
      <c r="BJ521" s="2"/>
      <c r="BK521" s="2"/>
      <c r="BL521" s="1"/>
      <c r="BM521" s="2"/>
      <c r="BN521" s="2"/>
      <c r="BO521" s="1"/>
      <c r="BP521" s="2"/>
      <c r="BQ521" s="2"/>
      <c r="BR521" s="1"/>
      <c r="BS521" s="2"/>
      <c r="BT521" s="2"/>
      <c r="BU521" s="1"/>
      <c r="BV521" s="2"/>
      <c r="BW521" s="2"/>
      <c r="BX521" s="1"/>
      <c r="BY521" s="2"/>
      <c r="BZ521" s="2"/>
      <c r="CA521" s="1"/>
      <c r="CE521" s="23"/>
      <c r="CF521" s="23"/>
      <c r="CG521" s="23"/>
      <c r="CH521" s="24"/>
      <c r="CI521" s="2"/>
      <c r="CJ521" s="2"/>
      <c r="CK521" s="2"/>
      <c r="CL521" s="1"/>
      <c r="CN521" s="25"/>
      <c r="CO521" s="27"/>
      <c r="CP521" s="27"/>
      <c r="CQ521" s="28"/>
      <c r="CR521" s="27"/>
      <c r="CU521" s="30">
        <v>45</v>
      </c>
      <c r="CV521" s="30"/>
      <c r="CW521" s="31"/>
      <c r="CX521" s="32"/>
      <c r="CY521" s="32"/>
      <c r="CZ521" s="30"/>
      <c r="DA521" s="30"/>
      <c r="DB521" s="30"/>
      <c r="DF521" s="30"/>
      <c r="DG521" s="39"/>
      <c r="DK521" s="30">
        <v>558</v>
      </c>
      <c r="DL521" s="30"/>
    </row>
    <row r="522" spans="1:116" ht="15.75" x14ac:dyDescent="0.25">
      <c r="A522" t="s">
        <v>788</v>
      </c>
      <c r="AC522" s="2"/>
      <c r="AD522" s="2"/>
      <c r="AE522" s="2"/>
      <c r="AF522" s="1"/>
      <c r="AG522" s="2"/>
      <c r="AH522" s="2"/>
      <c r="AI522" s="2"/>
      <c r="AJ522" s="1"/>
      <c r="AN522" s="2"/>
      <c r="AO522" s="2"/>
      <c r="AP522" s="2"/>
      <c r="AQ522" s="1"/>
      <c r="AR522" s="2"/>
      <c r="AS522" s="2"/>
      <c r="AT522" s="1"/>
      <c r="AU522" s="2"/>
      <c r="AV522" s="2"/>
      <c r="AW522" s="1"/>
      <c r="AX522" s="2"/>
      <c r="AY522" s="2"/>
      <c r="AZ522" s="1"/>
      <c r="BA522" s="2"/>
      <c r="BB522" s="2"/>
      <c r="BC522" s="1"/>
      <c r="BD522" s="2"/>
      <c r="BE522" s="2"/>
      <c r="BF522" s="1"/>
      <c r="BG522" s="1"/>
      <c r="BI522" s="2"/>
      <c r="BJ522" s="2"/>
      <c r="BK522" s="2"/>
      <c r="BL522" s="1"/>
      <c r="BM522" s="2"/>
      <c r="BN522" s="2"/>
      <c r="BO522" s="1"/>
      <c r="BP522" s="2"/>
      <c r="BQ522" s="2"/>
      <c r="BR522" s="1"/>
      <c r="BS522" s="2"/>
      <c r="BT522" s="2"/>
      <c r="BU522" s="1"/>
      <c r="BV522" s="2"/>
      <c r="BW522" s="2"/>
      <c r="BX522" s="1"/>
      <c r="BY522" s="2"/>
      <c r="BZ522" s="2"/>
      <c r="CA522" s="1"/>
      <c r="CE522" s="23"/>
      <c r="CF522" s="23"/>
      <c r="CG522" s="23"/>
      <c r="CH522" s="24"/>
      <c r="CI522" s="2"/>
      <c r="CJ522" s="2"/>
      <c r="CK522" s="2"/>
      <c r="CL522" s="1"/>
      <c r="CN522" s="25"/>
      <c r="CO522" s="27"/>
      <c r="CP522" s="27"/>
      <c r="CQ522" s="28"/>
      <c r="CR522" s="27"/>
      <c r="CU522" s="30">
        <v>52</v>
      </c>
      <c r="CV522" s="30"/>
      <c r="CW522" s="31"/>
      <c r="CX522" s="32"/>
      <c r="CY522" s="32"/>
      <c r="CZ522" s="30"/>
      <c r="DA522" s="30"/>
      <c r="DB522" s="30"/>
      <c r="DF522" s="30"/>
      <c r="DG522" s="39"/>
      <c r="DK522" s="30">
        <v>559</v>
      </c>
      <c r="DL522" s="30"/>
    </row>
    <row r="523" spans="1:116" ht="15.75" x14ac:dyDescent="0.25">
      <c r="A523" t="s">
        <v>789</v>
      </c>
      <c r="AC523" s="2"/>
      <c r="AD523" s="2"/>
      <c r="AE523" s="2"/>
      <c r="AF523" s="1"/>
      <c r="AG523" s="2"/>
      <c r="AH523" s="2"/>
      <c r="AI523" s="2"/>
      <c r="AJ523" s="1"/>
      <c r="AN523" s="2"/>
      <c r="AO523" s="2"/>
      <c r="AP523" s="2"/>
      <c r="AQ523" s="1"/>
      <c r="AR523" s="2"/>
      <c r="AS523" s="2"/>
      <c r="AT523" s="1"/>
      <c r="AU523" s="2"/>
      <c r="AV523" s="2"/>
      <c r="AW523" s="1"/>
      <c r="AX523" s="2"/>
      <c r="AY523" s="2"/>
      <c r="AZ523" s="1"/>
      <c r="BA523" s="2"/>
      <c r="BB523" s="2"/>
      <c r="BC523" s="1"/>
      <c r="BD523" s="2"/>
      <c r="BE523" s="2"/>
      <c r="BF523" s="1"/>
      <c r="BG523" s="1"/>
      <c r="BI523" s="2"/>
      <c r="BJ523" s="2"/>
      <c r="BK523" s="2"/>
      <c r="BL523" s="1"/>
      <c r="BM523" s="2"/>
      <c r="BN523" s="2"/>
      <c r="BO523" s="1"/>
      <c r="BP523" s="2"/>
      <c r="BQ523" s="2"/>
      <c r="BR523" s="1"/>
      <c r="BS523" s="2"/>
      <c r="BT523" s="2"/>
      <c r="BU523" s="1"/>
      <c r="BV523" s="2"/>
      <c r="BW523" s="2"/>
      <c r="BX523" s="1"/>
      <c r="BY523" s="2"/>
      <c r="BZ523" s="2"/>
      <c r="CA523" s="1"/>
      <c r="CE523" s="23"/>
      <c r="CF523" s="23"/>
      <c r="CG523" s="23"/>
      <c r="CH523" s="24"/>
      <c r="CI523" s="2"/>
      <c r="CJ523" s="2"/>
      <c r="CK523" s="2"/>
      <c r="CL523" s="1"/>
      <c r="CN523" s="25"/>
      <c r="CO523" s="27"/>
      <c r="CP523" s="27"/>
      <c r="CQ523" s="28"/>
      <c r="CR523" s="27"/>
      <c r="CU523" s="30">
        <v>59</v>
      </c>
      <c r="CV523" s="30"/>
      <c r="CW523" s="31"/>
      <c r="CX523" s="32"/>
      <c r="CY523" s="32"/>
      <c r="CZ523" s="30"/>
      <c r="DA523" s="30"/>
      <c r="DB523" s="30"/>
      <c r="DF523" s="30"/>
      <c r="DG523" s="39"/>
      <c r="DK523" s="30">
        <v>560</v>
      </c>
      <c r="DL523" s="30"/>
    </row>
    <row r="524" spans="1:116" ht="15.75" x14ac:dyDescent="0.25">
      <c r="A524" t="s">
        <v>790</v>
      </c>
      <c r="AC524" s="2"/>
      <c r="AD524" s="2"/>
      <c r="AE524" s="2"/>
      <c r="AF524" s="1"/>
      <c r="AG524" s="2"/>
      <c r="AH524" s="2"/>
      <c r="AI524" s="2"/>
      <c r="AJ524" s="1"/>
      <c r="AN524" s="2"/>
      <c r="AO524" s="2"/>
      <c r="AP524" s="2"/>
      <c r="AQ524" s="1"/>
      <c r="AR524" s="2"/>
      <c r="AS524" s="2"/>
      <c r="AT524" s="1"/>
      <c r="AU524" s="2"/>
      <c r="AV524" s="2"/>
      <c r="AW524" s="1"/>
      <c r="AX524" s="2"/>
      <c r="AY524" s="2"/>
      <c r="AZ524" s="1"/>
      <c r="BA524" s="2"/>
      <c r="BB524" s="2"/>
      <c r="BC524" s="1"/>
      <c r="BD524" s="2"/>
      <c r="BE524" s="2"/>
      <c r="BF524" s="1"/>
      <c r="BG524" s="1"/>
      <c r="BI524" s="2"/>
      <c r="BJ524" s="2"/>
      <c r="BK524" s="2"/>
      <c r="BL524" s="1"/>
      <c r="BM524" s="2"/>
      <c r="BN524" s="2"/>
      <c r="BO524" s="1"/>
      <c r="BP524" s="2"/>
      <c r="BQ524" s="2"/>
      <c r="BR524" s="1"/>
      <c r="BS524" s="2"/>
      <c r="BT524" s="2"/>
      <c r="BU524" s="1"/>
      <c r="BV524" s="2"/>
      <c r="BW524" s="2"/>
      <c r="BX524" s="1"/>
      <c r="BY524" s="2"/>
      <c r="BZ524" s="2"/>
      <c r="CA524" s="1"/>
      <c r="CE524" s="23"/>
      <c r="CF524" s="23"/>
      <c r="CG524" s="23"/>
      <c r="CH524" s="24"/>
      <c r="CI524" s="2"/>
      <c r="CJ524" s="2"/>
      <c r="CK524" s="2"/>
      <c r="CL524" s="1"/>
      <c r="CN524" s="25"/>
      <c r="CO524" s="27"/>
      <c r="CP524" s="27"/>
      <c r="CQ524" s="28"/>
      <c r="CR524" s="27"/>
      <c r="CU524" s="30">
        <v>60</v>
      </c>
      <c r="CV524" s="30"/>
      <c r="CW524" s="31"/>
      <c r="CX524" s="32"/>
      <c r="CY524" s="32"/>
      <c r="CZ524" s="30"/>
      <c r="DA524" s="30"/>
      <c r="DB524" s="30"/>
      <c r="DF524" s="30"/>
      <c r="DG524" s="39"/>
      <c r="DK524" s="30">
        <v>561</v>
      </c>
      <c r="DL524" s="30"/>
    </row>
    <row r="525" spans="1:116" ht="15.75" x14ac:dyDescent="0.25">
      <c r="AC525" s="2"/>
      <c r="AD525" s="2"/>
      <c r="AE525" s="2"/>
      <c r="AF525" s="1"/>
      <c r="AG525" s="2"/>
      <c r="AH525" s="2"/>
      <c r="AI525" s="2"/>
      <c r="AJ525" s="1"/>
      <c r="AN525" s="2"/>
      <c r="AO525" s="2"/>
      <c r="AP525" s="2"/>
      <c r="AQ525" s="1"/>
      <c r="AR525" s="2"/>
      <c r="AS525" s="2"/>
      <c r="AT525" s="1"/>
      <c r="AU525" s="2"/>
      <c r="AV525" s="2"/>
      <c r="AW525" s="1"/>
      <c r="AX525" s="2"/>
      <c r="AY525" s="2"/>
      <c r="AZ525" s="1"/>
      <c r="BA525" s="2"/>
      <c r="BB525" s="2"/>
      <c r="BC525" s="1"/>
      <c r="BD525" s="2"/>
      <c r="BE525" s="2"/>
      <c r="BF525" s="1"/>
      <c r="BG525" s="1"/>
      <c r="BI525" s="2"/>
      <c r="BJ525" s="2"/>
      <c r="BK525" s="2"/>
      <c r="BL525" s="1"/>
      <c r="BM525" s="2"/>
      <c r="BN525" s="2"/>
      <c r="BO525" s="1"/>
      <c r="BP525" s="2"/>
      <c r="BQ525" s="2"/>
      <c r="BR525" s="1"/>
      <c r="BS525" s="2"/>
      <c r="BT525" s="2"/>
      <c r="BU525" s="1"/>
      <c r="BV525" s="2"/>
      <c r="BW525" s="2"/>
      <c r="BX525" s="1"/>
      <c r="BY525" s="2"/>
      <c r="BZ525" s="2"/>
      <c r="CA525" s="1"/>
      <c r="CE525" s="23"/>
      <c r="CF525" s="23"/>
      <c r="CG525" s="23"/>
      <c r="CH525" s="24"/>
      <c r="CI525" s="2"/>
      <c r="CJ525" s="2"/>
      <c r="CK525" s="2"/>
      <c r="CL525" s="1"/>
      <c r="CN525" s="25"/>
      <c r="CO525" s="27"/>
      <c r="CP525" s="27"/>
      <c r="CQ525" s="28">
        <f>CH579-CO525-CP525</f>
        <v>0</v>
      </c>
      <c r="CR525" s="27">
        <f>CI579-CO525-CP525</f>
        <v>0</v>
      </c>
      <c r="CU525" s="30">
        <v>66</v>
      </c>
      <c r="CV525" s="30"/>
      <c r="CW525" s="30"/>
      <c r="CX525" s="30"/>
      <c r="CY525" s="30"/>
      <c r="CZ525" s="30"/>
      <c r="DA525" s="30"/>
      <c r="DB525" s="30"/>
      <c r="DF525" s="30"/>
      <c r="DG525" s="39"/>
      <c r="DK525" s="30">
        <v>562</v>
      </c>
      <c r="DL525" s="30"/>
    </row>
    <row r="526" spans="1:116" ht="15.75" x14ac:dyDescent="0.25">
      <c r="AC526" s="2"/>
      <c r="AD526" s="2"/>
      <c r="AE526" s="2"/>
      <c r="AF526" s="1"/>
      <c r="AG526" s="2"/>
      <c r="AH526" s="2"/>
      <c r="AI526" s="2"/>
      <c r="AJ526" s="1"/>
      <c r="AN526" s="2"/>
      <c r="AO526" s="2"/>
      <c r="AP526" s="2"/>
      <c r="AQ526" s="1"/>
      <c r="AR526" s="2"/>
      <c r="AS526" s="2"/>
      <c r="AT526" s="1"/>
      <c r="AU526" s="2"/>
      <c r="AV526" s="2"/>
      <c r="AW526" s="1"/>
      <c r="AX526" s="2"/>
      <c r="AY526" s="2"/>
      <c r="AZ526" s="1"/>
      <c r="BA526" s="2"/>
      <c r="BB526" s="2"/>
      <c r="BC526" s="1"/>
      <c r="BD526" s="2"/>
      <c r="BE526" s="2"/>
      <c r="BF526" s="1"/>
      <c r="BG526" s="1"/>
      <c r="BI526" s="2"/>
      <c r="BJ526" s="2"/>
      <c r="BK526" s="2"/>
      <c r="BL526" s="1"/>
      <c r="BM526" s="2"/>
      <c r="BN526" s="2"/>
      <c r="BO526" s="1"/>
      <c r="BP526" s="2"/>
      <c r="BQ526" s="2"/>
      <c r="BR526" s="1"/>
      <c r="BS526" s="2"/>
      <c r="BT526" s="2"/>
      <c r="BU526" s="1"/>
      <c r="BV526" s="2"/>
      <c r="BW526" s="2"/>
      <c r="BX526" s="1"/>
      <c r="BY526" s="2"/>
      <c r="BZ526" s="2"/>
      <c r="CA526" s="1"/>
      <c r="CE526" s="23"/>
      <c r="CF526" s="23"/>
      <c r="CG526" s="23"/>
      <c r="CH526" s="24"/>
      <c r="CI526" s="2"/>
      <c r="CJ526" s="2"/>
      <c r="CK526" s="2"/>
      <c r="CL526" s="1"/>
      <c r="CN526" s="25"/>
      <c r="CO526" s="27"/>
      <c r="CP526" s="27"/>
      <c r="CQ526" s="28"/>
      <c r="CR526" s="27"/>
      <c r="CU526" s="30">
        <v>72</v>
      </c>
      <c r="CV526" s="30"/>
      <c r="CW526" s="30"/>
      <c r="CX526" s="30"/>
      <c r="CY526" s="30"/>
      <c r="CZ526" s="30"/>
      <c r="DA526" s="30"/>
      <c r="DB526" s="30"/>
      <c r="DF526" s="30"/>
      <c r="DG526" s="39"/>
      <c r="DK526" s="30">
        <v>563</v>
      </c>
      <c r="DL526" s="30"/>
    </row>
    <row r="527" spans="1:116" ht="15.75" x14ac:dyDescent="0.25">
      <c r="AC527" s="2"/>
      <c r="AD527" s="2"/>
      <c r="AE527" s="2"/>
      <c r="AF527" s="1"/>
      <c r="AG527" s="2"/>
      <c r="AH527" s="2"/>
      <c r="AI527" s="2"/>
      <c r="AJ527" s="1"/>
      <c r="AN527" s="2"/>
      <c r="AO527" s="2"/>
      <c r="AP527" s="2"/>
      <c r="AQ527" s="1"/>
      <c r="AR527" s="2"/>
      <c r="AS527" s="2"/>
      <c r="AT527" s="1"/>
      <c r="AU527" s="2"/>
      <c r="AV527" s="2"/>
      <c r="AW527" s="1"/>
      <c r="AX527" s="2"/>
      <c r="AY527" s="2"/>
      <c r="AZ527" s="1"/>
      <c r="BA527" s="2"/>
      <c r="BB527" s="2"/>
      <c r="BC527" s="1"/>
      <c r="BD527" s="2"/>
      <c r="BE527" s="2"/>
      <c r="BF527" s="1"/>
      <c r="BG527" s="1"/>
      <c r="BI527" s="2"/>
      <c r="BJ527" s="2"/>
      <c r="BK527" s="2"/>
      <c r="BL527" s="1"/>
      <c r="BM527" s="2"/>
      <c r="BN527" s="2"/>
      <c r="BO527" s="1"/>
      <c r="BP527" s="2"/>
      <c r="BQ527" s="2"/>
      <c r="BR527" s="1"/>
      <c r="BS527" s="2"/>
      <c r="BT527" s="2"/>
      <c r="BU527" s="1"/>
      <c r="BV527" s="2"/>
      <c r="BW527" s="2"/>
      <c r="BX527" s="1"/>
      <c r="BY527" s="2"/>
      <c r="BZ527" s="2"/>
      <c r="CA527" s="1"/>
      <c r="CE527" s="23"/>
      <c r="CF527" s="23"/>
      <c r="CG527" s="23"/>
      <c r="CH527" s="24"/>
      <c r="CI527" s="2"/>
      <c r="CJ527" s="2"/>
      <c r="CK527" s="2"/>
      <c r="CL527" s="1"/>
      <c r="CN527" s="25"/>
      <c r="CO527" s="27"/>
      <c r="CP527" s="27"/>
      <c r="CQ527" s="28"/>
      <c r="CR527" s="27"/>
      <c r="CU527" s="30">
        <v>78</v>
      </c>
      <c r="CV527" s="30"/>
      <c r="CW527" s="30"/>
      <c r="CX527" s="30"/>
      <c r="CY527" s="30"/>
      <c r="CZ527" s="30"/>
      <c r="DA527" s="30"/>
      <c r="DB527" s="30"/>
      <c r="DF527" s="30"/>
      <c r="DG527" s="39"/>
    </row>
    <row r="528" spans="1:116" ht="15.75" x14ac:dyDescent="0.25">
      <c r="A528" t="s">
        <v>791</v>
      </c>
      <c r="AC528" s="2"/>
      <c r="AD528" s="2"/>
      <c r="AE528" s="2"/>
      <c r="AF528" s="1"/>
      <c r="AG528" s="2"/>
      <c r="AH528" s="2"/>
      <c r="AI528" s="2"/>
      <c r="AJ528" s="1"/>
      <c r="AN528" s="2"/>
      <c r="AO528" s="2"/>
      <c r="AP528" s="2"/>
      <c r="AQ528" s="1"/>
      <c r="AR528" s="2"/>
      <c r="AS528" s="2"/>
      <c r="AT528" s="1"/>
      <c r="AU528" s="2"/>
      <c r="AV528" s="2"/>
      <c r="AW528" s="1"/>
      <c r="AX528" s="2"/>
      <c r="AY528" s="2"/>
      <c r="AZ528" s="1"/>
      <c r="BA528" s="2"/>
      <c r="BB528" s="2"/>
      <c r="BC528" s="1"/>
      <c r="BD528" s="2"/>
      <c r="BE528" s="2"/>
      <c r="BF528" s="1"/>
      <c r="BG528" s="1"/>
      <c r="BI528" s="2"/>
      <c r="BJ528" s="2"/>
      <c r="BK528" s="2"/>
      <c r="BL528" s="1"/>
      <c r="BM528" s="2"/>
      <c r="BN528" s="2"/>
      <c r="BO528" s="1"/>
      <c r="BP528" s="2"/>
      <c r="BQ528" s="2"/>
      <c r="BR528" s="1"/>
      <c r="BS528" s="2"/>
      <c r="BT528" s="2"/>
      <c r="BU528" s="1"/>
      <c r="BV528" s="2"/>
      <c r="BW528" s="2"/>
      <c r="BX528" s="1"/>
      <c r="BY528" s="2"/>
      <c r="BZ528" s="2"/>
      <c r="CA528" s="1"/>
      <c r="CE528" s="23"/>
      <c r="CF528" s="23"/>
      <c r="CG528" s="23"/>
      <c r="CH528" s="24"/>
      <c r="CI528" s="2"/>
      <c r="CJ528" s="2"/>
      <c r="CK528" s="2"/>
      <c r="CL528" s="1"/>
      <c r="CN528" s="25"/>
      <c r="CO528" s="27"/>
      <c r="CP528" s="27"/>
      <c r="CQ528" s="28"/>
      <c r="CR528" s="27"/>
      <c r="CU528" s="30">
        <v>84</v>
      </c>
      <c r="CV528" s="30"/>
      <c r="CW528" s="30"/>
      <c r="CX528" s="30"/>
      <c r="CY528" s="30"/>
      <c r="CZ528" s="30"/>
      <c r="DA528" s="30"/>
      <c r="DB528" s="30"/>
      <c r="DF528" s="30"/>
      <c r="DG528" s="39"/>
    </row>
    <row r="529" spans="1:111" ht="15.75" x14ac:dyDescent="0.25">
      <c r="A529" t="s">
        <v>792</v>
      </c>
      <c r="AC529" s="2"/>
      <c r="AD529" s="2"/>
      <c r="AE529" s="2"/>
      <c r="AF529" s="1"/>
      <c r="AG529" s="2"/>
      <c r="AH529" s="2"/>
      <c r="AI529" s="2"/>
      <c r="AJ529" s="1"/>
      <c r="AN529" s="2"/>
      <c r="AO529" s="2"/>
      <c r="AP529" s="2"/>
      <c r="AQ529" s="1"/>
      <c r="AR529" s="2"/>
      <c r="AS529" s="2"/>
      <c r="AT529" s="1"/>
      <c r="AU529" s="2"/>
      <c r="AV529" s="2"/>
      <c r="AW529" s="1"/>
      <c r="AX529" s="2"/>
      <c r="AY529" s="2"/>
      <c r="AZ529" s="1"/>
      <c r="BA529" s="2"/>
      <c r="BB529" s="2"/>
      <c r="BC529" s="1"/>
      <c r="BD529" s="2"/>
      <c r="BE529" s="2"/>
      <c r="BF529" s="1"/>
      <c r="BG529" s="1"/>
      <c r="BI529" s="2"/>
      <c r="BJ529" s="2"/>
      <c r="BK529" s="2"/>
      <c r="BL529" s="1"/>
      <c r="BM529" s="2"/>
      <c r="BN529" s="2"/>
      <c r="BO529" s="1"/>
      <c r="BP529" s="2"/>
      <c r="BQ529" s="2"/>
      <c r="BR529" s="1"/>
      <c r="BS529" s="2"/>
      <c r="BT529" s="2"/>
      <c r="BU529" s="1"/>
      <c r="BV529" s="2"/>
      <c r="BW529" s="2"/>
      <c r="BX529" s="1"/>
      <c r="BY529" s="2"/>
      <c r="BZ529" s="2"/>
      <c r="CA529" s="1"/>
      <c r="CE529" s="23"/>
      <c r="CF529" s="23"/>
      <c r="CG529" s="23"/>
      <c r="CH529" s="24"/>
      <c r="CI529" s="2"/>
      <c r="CJ529" s="2"/>
      <c r="CK529" s="2"/>
      <c r="CL529" s="1"/>
      <c r="CN529" s="25"/>
      <c r="CO529" s="27"/>
      <c r="CP529" s="27"/>
      <c r="CQ529" s="28"/>
      <c r="CR529" s="27"/>
      <c r="CU529" s="30">
        <v>86</v>
      </c>
      <c r="CV529" s="30"/>
      <c r="CW529" s="30"/>
      <c r="CX529" s="30"/>
      <c r="CY529" s="30"/>
      <c r="CZ529" s="30"/>
      <c r="DA529" s="30"/>
      <c r="DB529" s="30"/>
      <c r="DF529" s="30"/>
      <c r="DG529" s="39"/>
    </row>
    <row r="530" spans="1:111" ht="15.75" x14ac:dyDescent="0.25">
      <c r="A530" t="s">
        <v>793</v>
      </c>
      <c r="AC530" s="2"/>
      <c r="AD530" s="2"/>
      <c r="AE530" s="2"/>
      <c r="AF530" s="1"/>
      <c r="AG530" s="2"/>
      <c r="AH530" s="2"/>
      <c r="AI530" s="2"/>
      <c r="AJ530" s="1"/>
      <c r="AN530" s="2"/>
      <c r="AO530" s="2"/>
      <c r="AP530" s="2"/>
      <c r="AQ530" s="1"/>
      <c r="AR530" s="2"/>
      <c r="AS530" s="2"/>
      <c r="AT530" s="1"/>
      <c r="AU530" s="2"/>
      <c r="AV530" s="2"/>
      <c r="AW530" s="1"/>
      <c r="AX530" s="2"/>
      <c r="AY530" s="2"/>
      <c r="AZ530" s="1"/>
      <c r="BA530" s="2"/>
      <c r="BB530" s="2"/>
      <c r="BC530" s="1"/>
      <c r="BD530" s="2"/>
      <c r="BE530" s="2"/>
      <c r="BF530" s="1"/>
      <c r="BG530" s="1"/>
      <c r="BI530" s="2"/>
      <c r="BJ530" s="2"/>
      <c r="BK530" s="2"/>
      <c r="BL530" s="1"/>
      <c r="BM530" s="2"/>
      <c r="BN530" s="2"/>
      <c r="BO530" s="1"/>
      <c r="BP530" s="2"/>
      <c r="BQ530" s="2"/>
      <c r="BR530" s="1"/>
      <c r="BS530" s="2"/>
      <c r="BT530" s="2"/>
      <c r="BU530" s="1"/>
      <c r="BV530" s="2"/>
      <c r="BW530" s="2"/>
      <c r="BX530" s="1"/>
      <c r="BY530" s="2"/>
      <c r="BZ530" s="2"/>
      <c r="CA530" s="1"/>
      <c r="CE530" s="23"/>
      <c r="CF530" s="23"/>
      <c r="CG530" s="23"/>
      <c r="CH530" s="24"/>
      <c r="CI530" s="2"/>
      <c r="CJ530" s="2"/>
      <c r="CK530" s="2"/>
      <c r="CL530" s="1"/>
      <c r="CN530" s="25"/>
      <c r="CO530" s="27"/>
      <c r="CP530" s="27"/>
      <c r="CQ530" s="28"/>
      <c r="CR530" s="27"/>
      <c r="CU530" s="30">
        <v>89</v>
      </c>
      <c r="CV530" s="30"/>
      <c r="CW530" s="30"/>
      <c r="CX530" s="30"/>
      <c r="CY530" s="30"/>
      <c r="CZ530" s="30"/>
      <c r="DA530" s="30"/>
      <c r="DB530" s="30"/>
      <c r="DF530" s="30"/>
      <c r="DG530" s="39"/>
    </row>
    <row r="531" spans="1:111" ht="15.75" x14ac:dyDescent="0.25">
      <c r="A531" t="s">
        <v>794</v>
      </c>
      <c r="AC531" s="2"/>
      <c r="AD531" s="2"/>
      <c r="AE531" s="2"/>
      <c r="AF531" s="1"/>
      <c r="AG531" s="2"/>
      <c r="AH531" s="2"/>
      <c r="AI531" s="2"/>
      <c r="AJ531" s="1"/>
      <c r="AN531" s="2"/>
      <c r="AO531" s="2"/>
      <c r="AP531" s="2"/>
      <c r="AQ531" s="1"/>
      <c r="AR531" s="2"/>
      <c r="AS531" s="2"/>
      <c r="AT531" s="1"/>
      <c r="AU531" s="2"/>
      <c r="AV531" s="2"/>
      <c r="AW531" s="1"/>
      <c r="AX531" s="2"/>
      <c r="AY531" s="2"/>
      <c r="AZ531" s="1"/>
      <c r="BA531" s="2"/>
      <c r="BB531" s="2"/>
      <c r="BC531" s="1"/>
      <c r="BD531" s="2"/>
      <c r="BE531" s="2"/>
      <c r="BF531" s="1"/>
      <c r="BG531" s="1"/>
      <c r="BI531" s="2"/>
      <c r="BJ531" s="2"/>
      <c r="BK531" s="2"/>
      <c r="BL531" s="1"/>
      <c r="BM531" s="2"/>
      <c r="BN531" s="2"/>
      <c r="BO531" s="1"/>
      <c r="BP531" s="2"/>
      <c r="BQ531" s="2"/>
      <c r="BR531" s="1"/>
      <c r="BS531" s="2"/>
      <c r="BT531" s="2"/>
      <c r="BU531" s="1"/>
      <c r="BV531" s="2"/>
      <c r="BW531" s="2"/>
      <c r="BX531" s="1"/>
      <c r="BY531" s="2"/>
      <c r="BZ531" s="2"/>
      <c r="CA531" s="1"/>
      <c r="CE531" s="23"/>
      <c r="CF531" s="23"/>
      <c r="CG531" s="23"/>
      <c r="CH531" s="24"/>
      <c r="CI531" s="2"/>
      <c r="CJ531" s="2"/>
      <c r="CK531" s="2"/>
      <c r="CL531" s="1"/>
      <c r="CN531" s="25"/>
      <c r="CO531" s="27"/>
      <c r="CP531" s="27"/>
      <c r="CQ531" s="28"/>
      <c r="CR531" s="27"/>
      <c r="CU531" s="30">
        <v>103</v>
      </c>
      <c r="CV531" s="30"/>
      <c r="CW531" s="30"/>
      <c r="CX531" s="30"/>
      <c r="CY531" s="30"/>
      <c r="CZ531" s="30"/>
      <c r="DA531" s="30"/>
      <c r="DB531" s="30"/>
      <c r="DF531" s="30"/>
      <c r="DG531" s="39"/>
    </row>
    <row r="532" spans="1:111" ht="15.75" x14ac:dyDescent="0.25">
      <c r="A532" t="s">
        <v>795</v>
      </c>
      <c r="AC532" s="2"/>
      <c r="AD532" s="2"/>
      <c r="AE532" s="2"/>
      <c r="AF532" s="1"/>
      <c r="AG532" s="2"/>
      <c r="AH532" s="2"/>
      <c r="AI532" s="2"/>
      <c r="AJ532" s="1"/>
      <c r="AN532" s="2"/>
      <c r="AO532" s="2"/>
      <c r="AP532" s="2"/>
      <c r="AQ532" s="1"/>
      <c r="AR532" s="2"/>
      <c r="AS532" s="2"/>
      <c r="AT532" s="1"/>
      <c r="AU532" s="2"/>
      <c r="AV532" s="2"/>
      <c r="AW532" s="1"/>
      <c r="AX532" s="2"/>
      <c r="AY532" s="2"/>
      <c r="AZ532" s="1"/>
      <c r="BA532" s="2"/>
      <c r="BB532" s="2"/>
      <c r="BC532" s="1"/>
      <c r="BD532" s="2"/>
      <c r="BE532" s="2"/>
      <c r="BF532" s="1"/>
      <c r="BG532" s="1"/>
      <c r="BI532" s="2"/>
      <c r="BJ532" s="2"/>
      <c r="BK532" s="2"/>
      <c r="BL532" s="1"/>
      <c r="BM532" s="2"/>
      <c r="BN532" s="2"/>
      <c r="BO532" s="1"/>
      <c r="BP532" s="2"/>
      <c r="BQ532" s="2"/>
      <c r="BR532" s="1"/>
      <c r="BS532" s="2"/>
      <c r="BT532" s="2"/>
      <c r="BU532" s="1"/>
      <c r="BV532" s="2"/>
      <c r="BW532" s="2"/>
      <c r="BX532" s="1"/>
      <c r="BY532" s="2"/>
      <c r="BZ532" s="2"/>
      <c r="CA532" s="1"/>
      <c r="CE532" s="23"/>
      <c r="CF532" s="23"/>
      <c r="CG532" s="23"/>
      <c r="CH532" s="24"/>
      <c r="CI532" s="2"/>
      <c r="CJ532" s="2"/>
      <c r="CK532" s="2"/>
      <c r="CL532" s="1"/>
      <c r="CN532" s="25"/>
      <c r="CO532" s="27"/>
      <c r="CP532" s="27"/>
      <c r="CQ532" s="28"/>
      <c r="CR532" s="27"/>
      <c r="CU532" s="30">
        <v>112</v>
      </c>
      <c r="CV532" s="30"/>
      <c r="CW532" s="30"/>
      <c r="CX532" s="30"/>
      <c r="CY532" s="30"/>
      <c r="CZ532" s="30"/>
      <c r="DA532" s="30"/>
      <c r="DB532" s="30"/>
      <c r="DF532" s="30"/>
      <c r="DG532" s="39"/>
    </row>
    <row r="533" spans="1:111" ht="15.75" x14ac:dyDescent="0.25">
      <c r="AC533" s="2"/>
      <c r="AD533" s="2"/>
      <c r="AE533" s="2"/>
      <c r="AF533" s="1"/>
      <c r="AG533" s="2"/>
      <c r="AH533" s="2"/>
      <c r="AI533" s="2"/>
      <c r="AJ533" s="1"/>
      <c r="AN533" s="2"/>
      <c r="AO533" s="2"/>
      <c r="AP533" s="2"/>
      <c r="AQ533" s="1"/>
      <c r="AR533" s="2"/>
      <c r="AS533" s="2"/>
      <c r="AT533" s="1"/>
      <c r="AU533" s="2"/>
      <c r="AV533" s="2"/>
      <c r="AW533" s="1"/>
      <c r="AX533" s="2"/>
      <c r="AY533" s="2"/>
      <c r="AZ533" s="1"/>
      <c r="BA533" s="2"/>
      <c r="BB533" s="2"/>
      <c r="BC533" s="1"/>
      <c r="BD533" s="2"/>
      <c r="BE533" s="2"/>
      <c r="BF533" s="1"/>
      <c r="BG533" s="1"/>
      <c r="BI533" s="2"/>
      <c r="BJ533" s="2"/>
      <c r="BK533" s="2"/>
      <c r="BL533" s="1"/>
      <c r="BM533" s="2"/>
      <c r="BN533" s="2"/>
      <c r="BO533" s="1"/>
      <c r="BP533" s="2"/>
      <c r="BQ533" s="2"/>
      <c r="BR533" s="1"/>
      <c r="BS533" s="2"/>
      <c r="BT533" s="2"/>
      <c r="BU533" s="1"/>
      <c r="BV533" s="2"/>
      <c r="BW533" s="2"/>
      <c r="BX533" s="1"/>
      <c r="BY533" s="2"/>
      <c r="BZ533" s="2"/>
      <c r="CA533" s="1"/>
      <c r="CE533" s="23"/>
      <c r="CF533" s="23"/>
      <c r="CG533" s="23"/>
      <c r="CH533" s="24"/>
      <c r="CI533" s="2"/>
      <c r="CJ533" s="2"/>
      <c r="CK533" s="2"/>
      <c r="CL533" s="1"/>
      <c r="CN533" s="25"/>
      <c r="CO533" s="27"/>
      <c r="CP533" s="27"/>
      <c r="CQ533" s="28"/>
      <c r="CR533" s="27"/>
      <c r="CU533" s="30">
        <v>120</v>
      </c>
      <c r="CV533" s="30"/>
      <c r="CW533" s="30"/>
      <c r="CX533" s="30"/>
      <c r="CY533" s="30"/>
      <c r="CZ533" s="30"/>
      <c r="DA533" s="30"/>
      <c r="DB533" s="30"/>
      <c r="DF533" s="30"/>
      <c r="DG533" s="39"/>
    </row>
    <row r="534" spans="1:111" ht="15.75" x14ac:dyDescent="0.25">
      <c r="A534" t="s">
        <v>796</v>
      </c>
      <c r="AC534" s="2"/>
      <c r="AD534" s="2"/>
      <c r="AE534" s="2"/>
      <c r="AF534" s="1"/>
      <c r="AG534" s="2"/>
      <c r="AH534" s="2"/>
      <c r="AI534" s="2"/>
      <c r="AJ534" s="1"/>
      <c r="AN534" s="2"/>
      <c r="AO534" s="2"/>
      <c r="AP534" s="2"/>
      <c r="AQ534" s="1"/>
      <c r="AR534" s="2"/>
      <c r="AS534" s="2"/>
      <c r="AT534" s="1"/>
      <c r="AU534" s="2"/>
      <c r="AV534" s="2"/>
      <c r="AW534" s="1"/>
      <c r="AX534" s="2"/>
      <c r="AY534" s="2"/>
      <c r="AZ534" s="1"/>
      <c r="BA534" s="2"/>
      <c r="BB534" s="2"/>
      <c r="BC534" s="1"/>
      <c r="BD534" s="2"/>
      <c r="BE534" s="2"/>
      <c r="BF534" s="1"/>
      <c r="BG534" s="1"/>
      <c r="BI534" s="2"/>
      <c r="BJ534" s="2"/>
      <c r="BK534" s="2"/>
      <c r="BL534" s="1"/>
      <c r="BM534" s="2"/>
      <c r="BN534" s="2"/>
      <c r="BO534" s="1"/>
      <c r="BP534" s="2"/>
      <c r="BQ534" s="2"/>
      <c r="BR534" s="1"/>
      <c r="BS534" s="2"/>
      <c r="BT534" s="2"/>
      <c r="BU534" s="1"/>
      <c r="BV534" s="2"/>
      <c r="BW534" s="2"/>
      <c r="BX534" s="1"/>
      <c r="BY534" s="2"/>
      <c r="BZ534" s="2"/>
      <c r="CA534" s="1"/>
      <c r="CE534" s="23"/>
      <c r="CF534" s="23"/>
      <c r="CG534" s="23"/>
      <c r="CH534" s="24"/>
      <c r="CI534" s="2"/>
      <c r="CJ534" s="2"/>
      <c r="CK534" s="2"/>
      <c r="CL534" s="1"/>
      <c r="CN534" s="25"/>
      <c r="CO534" s="27"/>
      <c r="CP534" s="27"/>
      <c r="CQ534" s="28"/>
      <c r="CR534" s="27"/>
      <c r="CU534" s="30">
        <v>129</v>
      </c>
      <c r="CV534" s="30"/>
      <c r="CW534" s="30"/>
      <c r="CX534" s="30"/>
      <c r="CY534" s="30"/>
      <c r="CZ534" s="30"/>
      <c r="DA534" s="30"/>
      <c r="DB534" s="30"/>
      <c r="DF534" s="30"/>
      <c r="DG534" s="39"/>
    </row>
    <row r="535" spans="1:111" ht="15.75" x14ac:dyDescent="0.25">
      <c r="A535" t="s">
        <v>797</v>
      </c>
      <c r="AC535" s="2"/>
      <c r="AD535" s="2"/>
      <c r="AE535" s="2"/>
      <c r="AF535" s="1"/>
      <c r="AG535" s="2"/>
      <c r="AH535" s="2"/>
      <c r="AI535" s="2"/>
      <c r="AJ535" s="1"/>
      <c r="AN535" s="2"/>
      <c r="AO535" s="2"/>
      <c r="AP535" s="2"/>
      <c r="AQ535" s="1"/>
      <c r="AR535" s="2"/>
      <c r="AS535" s="2"/>
      <c r="AT535" s="1"/>
      <c r="AU535" s="2"/>
      <c r="AV535" s="2"/>
      <c r="AW535" s="1"/>
      <c r="AX535" s="2"/>
      <c r="AY535" s="2"/>
      <c r="AZ535" s="1"/>
      <c r="BA535" s="2"/>
      <c r="BB535" s="2"/>
      <c r="BC535" s="1"/>
      <c r="BD535" s="2"/>
      <c r="BE535" s="2"/>
      <c r="BF535" s="1"/>
      <c r="BG535" s="1"/>
      <c r="BI535" s="2"/>
      <c r="BJ535" s="2"/>
      <c r="BK535" s="2"/>
      <c r="BL535" s="1"/>
      <c r="BM535" s="2"/>
      <c r="BN535" s="2"/>
      <c r="BO535" s="1"/>
      <c r="BP535" s="2"/>
      <c r="BQ535" s="2"/>
      <c r="BR535" s="1"/>
      <c r="BS535" s="2"/>
      <c r="BT535" s="2"/>
      <c r="BU535" s="1"/>
      <c r="BV535" s="2"/>
      <c r="BW535" s="2"/>
      <c r="BX535" s="1"/>
      <c r="BY535" s="2"/>
      <c r="BZ535" s="2"/>
      <c r="CA535" s="1"/>
      <c r="CE535" s="23"/>
      <c r="CF535" s="23"/>
      <c r="CG535" s="23"/>
      <c r="CH535" s="24"/>
      <c r="CI535" s="2"/>
      <c r="CJ535" s="2"/>
      <c r="CK535" s="2"/>
      <c r="CL535" s="1"/>
      <c r="CN535" s="25"/>
      <c r="CO535" s="27"/>
      <c r="CP535" s="27"/>
      <c r="CQ535" s="28"/>
      <c r="CR535" s="27"/>
      <c r="CU535" s="30">
        <v>140</v>
      </c>
      <c r="CV535" s="30"/>
      <c r="CW535" s="30"/>
      <c r="CX535" s="30"/>
      <c r="CY535" s="30"/>
      <c r="CZ535" s="30"/>
      <c r="DA535" s="30"/>
      <c r="DB535" s="30"/>
      <c r="DF535" s="30"/>
      <c r="DG535" s="39"/>
    </row>
    <row r="536" spans="1:111" ht="15.75" x14ac:dyDescent="0.25">
      <c r="A536" t="s">
        <v>798</v>
      </c>
      <c r="AC536" s="2"/>
      <c r="AD536" s="2"/>
      <c r="AE536" s="2"/>
      <c r="AF536" s="1"/>
      <c r="AG536" s="2"/>
      <c r="AH536" s="2"/>
      <c r="AI536" s="2"/>
      <c r="AJ536" s="1"/>
      <c r="AN536" s="2"/>
      <c r="AO536" s="2"/>
      <c r="AP536" s="2"/>
      <c r="AQ536" s="1"/>
      <c r="AR536" s="2"/>
      <c r="AS536" s="2"/>
      <c r="AT536" s="1"/>
      <c r="AU536" s="2"/>
      <c r="AV536" s="2"/>
      <c r="AW536" s="1"/>
      <c r="AX536" s="2"/>
      <c r="AY536" s="2"/>
      <c r="AZ536" s="1"/>
      <c r="BA536" s="2"/>
      <c r="BB536" s="2"/>
      <c r="BC536" s="1"/>
      <c r="BD536" s="2"/>
      <c r="BE536" s="2"/>
      <c r="BF536" s="1"/>
      <c r="BG536" s="1"/>
      <c r="BI536" s="2"/>
      <c r="BJ536" s="2"/>
      <c r="BK536" s="2"/>
      <c r="BL536" s="1"/>
      <c r="BM536" s="2"/>
      <c r="BN536" s="2"/>
      <c r="BO536" s="1"/>
      <c r="BP536" s="2"/>
      <c r="BQ536" s="2"/>
      <c r="BR536" s="1"/>
      <c r="BS536" s="2"/>
      <c r="BT536" s="2"/>
      <c r="BU536" s="1"/>
      <c r="BV536" s="2"/>
      <c r="BW536" s="2"/>
      <c r="BX536" s="1"/>
      <c r="BY536" s="2"/>
      <c r="BZ536" s="2"/>
      <c r="CA536" s="1"/>
      <c r="CE536" s="23"/>
      <c r="CF536" s="23"/>
      <c r="CG536" s="23"/>
      <c r="CH536" s="24"/>
      <c r="CI536" s="2"/>
      <c r="CJ536" s="2"/>
      <c r="CK536" s="2"/>
      <c r="CL536" s="1"/>
      <c r="CN536" s="25"/>
      <c r="CO536" s="27"/>
      <c r="CP536" s="27"/>
      <c r="CQ536" s="28"/>
      <c r="CR536" s="27"/>
      <c r="CU536" s="30">
        <v>149</v>
      </c>
      <c r="CV536" s="30"/>
      <c r="CW536" s="30"/>
      <c r="CX536" s="30"/>
      <c r="CY536" s="30"/>
      <c r="CZ536" s="30"/>
      <c r="DA536" s="30"/>
      <c r="DB536" s="30"/>
      <c r="DF536" s="30"/>
      <c r="DG536" s="39"/>
    </row>
    <row r="537" spans="1:111" ht="15.75" x14ac:dyDescent="0.25">
      <c r="A537" t="s">
        <v>799</v>
      </c>
      <c r="AC537" s="2"/>
      <c r="AD537" s="2"/>
      <c r="AE537" s="2"/>
      <c r="AF537" s="1"/>
      <c r="AG537" s="2"/>
      <c r="AH537" s="2"/>
      <c r="AI537" s="2"/>
      <c r="AJ537" s="1"/>
      <c r="AN537" s="2"/>
      <c r="AO537" s="2"/>
      <c r="AP537" s="2"/>
      <c r="AQ537" s="1"/>
      <c r="AR537" s="2"/>
      <c r="AS537" s="2"/>
      <c r="AT537" s="1"/>
      <c r="AU537" s="2"/>
      <c r="AV537" s="2"/>
      <c r="AW537" s="1"/>
      <c r="AX537" s="2"/>
      <c r="AY537" s="2"/>
      <c r="AZ537" s="1"/>
      <c r="BA537" s="2"/>
      <c r="BB537" s="2"/>
      <c r="BC537" s="1"/>
      <c r="BD537" s="2"/>
      <c r="BE537" s="2"/>
      <c r="BF537" s="1"/>
      <c r="BG537" s="1"/>
      <c r="BI537" s="2"/>
      <c r="BJ537" s="2"/>
      <c r="BK537" s="2"/>
      <c r="BL537" s="1"/>
      <c r="BM537" s="2"/>
      <c r="BN537" s="2"/>
      <c r="BO537" s="1"/>
      <c r="BP537" s="2"/>
      <c r="BQ537" s="2"/>
      <c r="BR537" s="1"/>
      <c r="BS537" s="2"/>
      <c r="BT537" s="2"/>
      <c r="BU537" s="1"/>
      <c r="BV537" s="2"/>
      <c r="BW537" s="2"/>
      <c r="BX537" s="1"/>
      <c r="BY537" s="2"/>
      <c r="BZ537" s="2"/>
      <c r="CA537" s="1"/>
      <c r="CE537" s="23"/>
      <c r="CF537" s="23"/>
      <c r="CG537" s="23"/>
      <c r="CH537" s="24"/>
      <c r="CI537" s="2"/>
      <c r="CJ537" s="2"/>
      <c r="CK537" s="2"/>
      <c r="CL537" s="1"/>
      <c r="CN537" s="25"/>
      <c r="CO537" s="27"/>
      <c r="CP537" s="27"/>
      <c r="CQ537" s="28"/>
      <c r="CR537" s="27"/>
      <c r="CU537" s="30">
        <v>151</v>
      </c>
      <c r="CV537" s="30"/>
      <c r="CW537" s="30"/>
      <c r="CX537" s="30"/>
      <c r="CY537" s="30"/>
      <c r="CZ537" s="30"/>
      <c r="DA537" s="30"/>
      <c r="DB537" s="30"/>
      <c r="DF537" s="30"/>
      <c r="DG537" s="39"/>
    </row>
    <row r="538" spans="1:111" ht="15.75" x14ac:dyDescent="0.25">
      <c r="A538" t="s">
        <v>800</v>
      </c>
      <c r="AC538" s="2"/>
      <c r="AD538" s="2"/>
      <c r="AE538" s="2"/>
      <c r="AF538" s="1"/>
      <c r="AG538" s="2"/>
      <c r="AH538" s="2"/>
      <c r="AI538" s="2"/>
      <c r="AJ538" s="1"/>
      <c r="AN538" s="2"/>
      <c r="AO538" s="2"/>
      <c r="AP538" s="2"/>
      <c r="AQ538" s="1"/>
      <c r="AR538" s="2"/>
      <c r="AS538" s="2"/>
      <c r="AT538" s="1"/>
      <c r="AU538" s="2"/>
      <c r="AV538" s="2"/>
      <c r="AW538" s="1"/>
      <c r="AX538" s="2"/>
      <c r="AY538" s="2"/>
      <c r="AZ538" s="1"/>
      <c r="BA538" s="2"/>
      <c r="BB538" s="2"/>
      <c r="BC538" s="1"/>
      <c r="BD538" s="2"/>
      <c r="BE538" s="2"/>
      <c r="BF538" s="1"/>
      <c r="BG538" s="1"/>
      <c r="BI538" s="2"/>
      <c r="BJ538" s="2"/>
      <c r="BK538" s="2"/>
      <c r="BL538" s="1"/>
      <c r="BM538" s="2"/>
      <c r="BN538" s="2"/>
      <c r="BO538" s="1"/>
      <c r="BP538" s="2"/>
      <c r="BQ538" s="2"/>
      <c r="BR538" s="1"/>
      <c r="BS538" s="2"/>
      <c r="BT538" s="2"/>
      <c r="BU538" s="1"/>
      <c r="BV538" s="2"/>
      <c r="BW538" s="2"/>
      <c r="BX538" s="1"/>
      <c r="BY538" s="2"/>
      <c r="BZ538" s="2"/>
      <c r="CA538" s="1"/>
      <c r="CE538" s="23"/>
      <c r="CF538" s="23"/>
      <c r="CG538" s="23"/>
      <c r="CH538" s="24"/>
      <c r="CI538" s="2"/>
      <c r="CJ538" s="2"/>
      <c r="CK538" s="2"/>
      <c r="CL538" s="1"/>
      <c r="CN538" s="25"/>
      <c r="CO538" s="27"/>
      <c r="CP538" s="27"/>
      <c r="CQ538" s="28"/>
      <c r="CR538" s="27"/>
      <c r="CU538" s="30">
        <v>157</v>
      </c>
      <c r="CV538" s="30"/>
      <c r="CW538" s="30"/>
      <c r="CX538" s="30"/>
      <c r="CY538" s="30"/>
      <c r="CZ538" s="30"/>
      <c r="DA538" s="30"/>
      <c r="DB538" s="30"/>
      <c r="DF538" s="30"/>
      <c r="DG538" s="39"/>
    </row>
    <row r="539" spans="1:111" ht="15.75" x14ac:dyDescent="0.25">
      <c r="AC539" s="2"/>
      <c r="AD539" s="2"/>
      <c r="AE539" s="2"/>
      <c r="AF539" s="1"/>
      <c r="AG539" s="2"/>
      <c r="AH539" s="2"/>
      <c r="AI539" s="2"/>
      <c r="AJ539" s="1"/>
      <c r="AN539" s="2"/>
      <c r="AO539" s="2"/>
      <c r="AP539" s="2"/>
      <c r="AQ539" s="1"/>
      <c r="AR539" s="2"/>
      <c r="AS539" s="2"/>
      <c r="AT539" s="1"/>
      <c r="AU539" s="2"/>
      <c r="AV539" s="2"/>
      <c r="AW539" s="1"/>
      <c r="AX539" s="2"/>
      <c r="AY539" s="2"/>
      <c r="AZ539" s="1"/>
      <c r="BA539" s="2"/>
      <c r="BB539" s="2"/>
      <c r="BC539" s="1"/>
      <c r="BD539" s="2"/>
      <c r="BE539" s="2"/>
      <c r="BF539" s="1"/>
      <c r="BG539" s="1"/>
      <c r="BI539" s="2"/>
      <c r="BJ539" s="2"/>
      <c r="BK539" s="2"/>
      <c r="BL539" s="1"/>
      <c r="BM539" s="2"/>
      <c r="BN539" s="2"/>
      <c r="BO539" s="1"/>
      <c r="BP539" s="2"/>
      <c r="BQ539" s="2"/>
      <c r="BR539" s="1"/>
      <c r="BS539" s="2"/>
      <c r="BT539" s="2"/>
      <c r="BU539" s="1"/>
      <c r="BV539" s="2"/>
      <c r="BW539" s="2"/>
      <c r="BX539" s="1"/>
      <c r="BY539" s="2"/>
      <c r="BZ539" s="2"/>
      <c r="CA539" s="1"/>
      <c r="CE539" s="23"/>
      <c r="CF539" s="23"/>
      <c r="CG539" s="23"/>
      <c r="CH539" s="24"/>
      <c r="CI539" s="2"/>
      <c r="CJ539" s="2"/>
      <c r="CK539" s="2"/>
      <c r="CL539" s="1"/>
      <c r="CN539" s="25"/>
      <c r="CO539" s="27"/>
      <c r="CP539" s="27"/>
      <c r="CQ539" s="28"/>
      <c r="CR539" s="27"/>
      <c r="CU539" s="30">
        <v>163</v>
      </c>
      <c r="CV539" s="30"/>
      <c r="CW539" s="30"/>
      <c r="CX539" s="30"/>
      <c r="CY539" s="30"/>
      <c r="CZ539" s="30"/>
      <c r="DA539" s="30"/>
      <c r="DB539" s="30"/>
      <c r="DF539" s="30"/>
      <c r="DG539" s="39"/>
    </row>
    <row r="540" spans="1:111" ht="15.75" x14ac:dyDescent="0.25">
      <c r="A540" t="s">
        <v>841</v>
      </c>
      <c r="AC540" s="2"/>
      <c r="AD540" s="2"/>
      <c r="AE540" s="2"/>
      <c r="AF540" s="1"/>
      <c r="AG540" s="2"/>
      <c r="AH540" s="2"/>
      <c r="AI540" s="2"/>
      <c r="AJ540" s="1"/>
      <c r="AN540" s="2"/>
      <c r="AO540" s="2"/>
      <c r="AP540" s="2"/>
      <c r="AQ540" s="1"/>
      <c r="AR540" s="2"/>
      <c r="AS540" s="2"/>
      <c r="AT540" s="1"/>
      <c r="AU540" s="2"/>
      <c r="AV540" s="2"/>
      <c r="AW540" s="1"/>
      <c r="AX540" s="2"/>
      <c r="AY540" s="2"/>
      <c r="AZ540" s="1"/>
      <c r="BA540" s="2"/>
      <c r="BB540" s="2"/>
      <c r="BC540" s="1"/>
      <c r="BD540" s="2"/>
      <c r="BE540" s="2"/>
      <c r="BF540" s="1"/>
      <c r="BG540" s="1"/>
      <c r="BI540" s="2"/>
      <c r="BJ540" s="2"/>
      <c r="BK540" s="2"/>
      <c r="BL540" s="1"/>
      <c r="BM540" s="2"/>
      <c r="BN540" s="2"/>
      <c r="BO540" s="1"/>
      <c r="BP540" s="2"/>
      <c r="BQ540" s="2"/>
      <c r="BR540" s="1"/>
      <c r="BS540" s="2"/>
      <c r="BT540" s="2"/>
      <c r="BU540" s="1"/>
      <c r="BV540" s="2"/>
      <c r="BW540" s="2"/>
      <c r="BX540" s="1"/>
      <c r="BY540" s="2"/>
      <c r="BZ540" s="2"/>
      <c r="CA540" s="1"/>
      <c r="CE540" s="23"/>
      <c r="CF540" s="23"/>
      <c r="CG540" s="23"/>
      <c r="CH540" s="24"/>
      <c r="CI540" s="2"/>
      <c r="CJ540" s="2"/>
      <c r="CK540" s="2"/>
      <c r="CL540" s="1"/>
      <c r="CN540" s="25"/>
      <c r="CO540" s="27"/>
      <c r="CP540" s="27"/>
      <c r="CQ540" s="28"/>
      <c r="CR540" s="27"/>
      <c r="CU540" s="30">
        <v>169</v>
      </c>
      <c r="CV540" s="30"/>
      <c r="CW540" s="30"/>
      <c r="CX540" s="30"/>
      <c r="CY540" s="30"/>
      <c r="CZ540" s="30"/>
      <c r="DA540" s="30"/>
      <c r="DB540" s="30"/>
      <c r="DF540" s="30"/>
      <c r="DG540" s="39"/>
    </row>
    <row r="541" spans="1:111" ht="15.75" x14ac:dyDescent="0.25">
      <c r="A541" t="s">
        <v>801</v>
      </c>
      <c r="AC541" s="2"/>
      <c r="AD541" s="2"/>
      <c r="AE541" s="2"/>
      <c r="AF541" s="1"/>
      <c r="AG541" s="2"/>
      <c r="AH541" s="2"/>
      <c r="AI541" s="2"/>
      <c r="AJ541" s="1"/>
      <c r="AN541" s="2"/>
      <c r="AO541" s="2"/>
      <c r="AP541" s="2"/>
      <c r="AQ541" s="1"/>
      <c r="AR541" s="2"/>
      <c r="AS541" s="2"/>
      <c r="AT541" s="1"/>
      <c r="AU541" s="2"/>
      <c r="AV541" s="2"/>
      <c r="AW541" s="1"/>
      <c r="AX541" s="2"/>
      <c r="AY541" s="2"/>
      <c r="AZ541" s="1"/>
      <c r="BA541" s="2"/>
      <c r="BB541" s="2"/>
      <c r="BC541" s="1"/>
      <c r="BD541" s="2"/>
      <c r="BE541" s="2"/>
      <c r="BF541" s="1"/>
      <c r="BG541" s="1"/>
      <c r="BI541" s="2"/>
      <c r="BJ541" s="2"/>
      <c r="BK541" s="2"/>
      <c r="BL541" s="1"/>
      <c r="BM541" s="2"/>
      <c r="BN541" s="2"/>
      <c r="BO541" s="1"/>
      <c r="BP541" s="2"/>
      <c r="BQ541" s="2"/>
      <c r="BR541" s="1"/>
      <c r="BS541" s="2"/>
      <c r="BT541" s="2"/>
      <c r="BU541" s="1"/>
      <c r="BV541" s="2"/>
      <c r="BW541" s="2"/>
      <c r="BX541" s="1"/>
      <c r="BY541" s="2"/>
      <c r="BZ541" s="2"/>
      <c r="CA541" s="1"/>
      <c r="CE541" s="23"/>
      <c r="CF541" s="23"/>
      <c r="CG541" s="23"/>
      <c r="CH541" s="24"/>
      <c r="CI541" s="2"/>
      <c r="CJ541" s="2"/>
      <c r="CK541" s="2"/>
      <c r="CL541" s="1"/>
      <c r="CN541" s="25"/>
      <c r="CO541" s="27"/>
      <c r="CP541" s="27"/>
      <c r="CQ541" s="28"/>
      <c r="CR541" s="27"/>
      <c r="CU541" s="30">
        <v>175</v>
      </c>
      <c r="CV541" s="30"/>
      <c r="CW541" s="30"/>
      <c r="CX541" s="30"/>
      <c r="CY541" s="30"/>
      <c r="CZ541" s="30"/>
      <c r="DA541" s="30"/>
      <c r="DB541" s="30"/>
      <c r="DF541" s="30"/>
      <c r="DG541" s="39"/>
    </row>
    <row r="542" spans="1:111" ht="15.75" x14ac:dyDescent="0.25">
      <c r="A542" t="s">
        <v>802</v>
      </c>
      <c r="AC542" s="2"/>
      <c r="AD542" s="2"/>
      <c r="AE542" s="2"/>
      <c r="AF542" s="1"/>
      <c r="AG542" s="2"/>
      <c r="AH542" s="2"/>
      <c r="AI542" s="2"/>
      <c r="AJ542" s="1"/>
      <c r="AN542" s="2"/>
      <c r="AO542" s="2"/>
      <c r="AP542" s="2"/>
      <c r="AQ542" s="1"/>
      <c r="AR542" s="2"/>
      <c r="AS542" s="2"/>
      <c r="AT542" s="1"/>
      <c r="AU542" s="2"/>
      <c r="AV542" s="2"/>
      <c r="AW542" s="1"/>
      <c r="AX542" s="2"/>
      <c r="AY542" s="2"/>
      <c r="AZ542" s="1"/>
      <c r="BA542" s="2"/>
      <c r="BB542" s="2"/>
      <c r="BC542" s="1"/>
      <c r="BD542" s="2"/>
      <c r="BE542" s="2"/>
      <c r="BF542" s="1"/>
      <c r="BG542" s="1"/>
      <c r="BI542" s="2"/>
      <c r="BJ542" s="2"/>
      <c r="BK542" s="2"/>
      <c r="BL542" s="1"/>
      <c r="BM542" s="2"/>
      <c r="BN542" s="2"/>
      <c r="BO542" s="1"/>
      <c r="BP542" s="2"/>
      <c r="BQ542" s="2"/>
      <c r="BR542" s="1"/>
      <c r="BS542" s="2"/>
      <c r="BT542" s="2"/>
      <c r="BU542" s="1"/>
      <c r="BV542" s="2"/>
      <c r="BW542" s="2"/>
      <c r="BX542" s="1"/>
      <c r="BY542" s="2"/>
      <c r="BZ542" s="2"/>
      <c r="CA542" s="1"/>
      <c r="CE542" s="23"/>
      <c r="CF542" s="23"/>
      <c r="CG542" s="23"/>
      <c r="CH542" s="24"/>
      <c r="CI542" s="2"/>
      <c r="CJ542" s="2"/>
      <c r="CK542" s="2"/>
      <c r="CL542" s="1"/>
      <c r="CN542" s="25"/>
      <c r="CO542" s="27"/>
      <c r="CP542" s="27"/>
      <c r="CQ542" s="28"/>
      <c r="CR542" s="27"/>
      <c r="CU542" s="30">
        <v>181</v>
      </c>
      <c r="CV542" s="30"/>
      <c r="CW542" s="30"/>
      <c r="CX542" s="30"/>
      <c r="CY542" s="30"/>
      <c r="CZ542" s="30"/>
      <c r="DA542" s="30"/>
      <c r="DB542" s="30"/>
      <c r="DF542" s="30"/>
      <c r="DG542" s="39"/>
    </row>
    <row r="543" spans="1:111" ht="15.75" x14ac:dyDescent="0.25">
      <c r="A543" t="s">
        <v>842</v>
      </c>
      <c r="AC543" s="2"/>
      <c r="AD543" s="2"/>
      <c r="AE543" s="2"/>
      <c r="AF543" s="1"/>
      <c r="AG543" s="2"/>
      <c r="AH543" s="2"/>
      <c r="AI543" s="2"/>
      <c r="AJ543" s="1"/>
      <c r="AN543" s="2"/>
      <c r="AO543" s="2"/>
      <c r="AP543" s="2"/>
      <c r="AQ543" s="1"/>
      <c r="AR543" s="2"/>
      <c r="AS543" s="2"/>
      <c r="AT543" s="1"/>
      <c r="AU543" s="2"/>
      <c r="AV543" s="2"/>
      <c r="AW543" s="1"/>
      <c r="AX543" s="2"/>
      <c r="AY543" s="2"/>
      <c r="AZ543" s="1"/>
      <c r="BA543" s="2"/>
      <c r="BB543" s="2"/>
      <c r="BC543" s="1"/>
      <c r="BD543" s="2"/>
      <c r="BE543" s="2"/>
      <c r="BF543" s="1"/>
      <c r="BG543" s="1"/>
      <c r="BI543" s="2"/>
      <c r="BJ543" s="2"/>
      <c r="BK543" s="2"/>
      <c r="BL543" s="1"/>
      <c r="BM543" s="2"/>
      <c r="BN543" s="2"/>
      <c r="BO543" s="1"/>
      <c r="BP543" s="2"/>
      <c r="BQ543" s="2"/>
      <c r="BR543" s="1"/>
      <c r="BS543" s="2"/>
      <c r="BT543" s="2"/>
      <c r="BU543" s="1"/>
      <c r="BV543" s="2"/>
      <c r="BW543" s="2"/>
      <c r="BX543" s="1"/>
      <c r="BY543" s="2"/>
      <c r="BZ543" s="2"/>
      <c r="CA543" s="1"/>
      <c r="CE543" s="23"/>
      <c r="CF543" s="23"/>
      <c r="CG543" s="23"/>
      <c r="CH543" s="24"/>
      <c r="CI543" s="2"/>
      <c r="CJ543" s="2"/>
      <c r="CK543" s="2"/>
      <c r="CL543" s="1"/>
      <c r="CN543" s="25"/>
      <c r="CO543" s="27"/>
      <c r="CP543" s="27"/>
      <c r="CQ543" s="28"/>
      <c r="CR543" s="27"/>
      <c r="CU543" s="30">
        <v>187</v>
      </c>
      <c r="CV543" s="30"/>
      <c r="CW543" s="30"/>
      <c r="CX543" s="30"/>
      <c r="CY543" s="30"/>
      <c r="CZ543" s="30"/>
      <c r="DA543" s="30"/>
      <c r="DB543" s="30"/>
      <c r="DF543" s="30"/>
      <c r="DG543" s="39"/>
    </row>
    <row r="544" spans="1:111" ht="15.75" x14ac:dyDescent="0.25">
      <c r="A544" t="s">
        <v>803</v>
      </c>
      <c r="AC544" s="2"/>
      <c r="AD544" s="2"/>
      <c r="AE544" s="2"/>
      <c r="AF544" s="1"/>
      <c r="AG544" s="2"/>
      <c r="AH544" s="2"/>
      <c r="AI544" s="2"/>
      <c r="AJ544" s="1"/>
      <c r="AN544" s="2"/>
      <c r="AO544" s="2"/>
      <c r="AP544" s="2"/>
      <c r="AQ544" s="1"/>
      <c r="AR544" s="2"/>
      <c r="AS544" s="2"/>
      <c r="AT544" s="1"/>
      <c r="AU544" s="2"/>
      <c r="AV544" s="2"/>
      <c r="AW544" s="1"/>
      <c r="AX544" s="2"/>
      <c r="AY544" s="2"/>
      <c r="AZ544" s="1"/>
      <c r="BA544" s="2"/>
      <c r="BB544" s="2"/>
      <c r="BC544" s="1"/>
      <c r="BD544" s="2"/>
      <c r="BE544" s="2"/>
      <c r="BF544" s="1"/>
      <c r="BG544" s="1"/>
      <c r="BI544" s="2"/>
      <c r="BJ544" s="2"/>
      <c r="BK544" s="2"/>
      <c r="BL544" s="1"/>
      <c r="BM544" s="2"/>
      <c r="BN544" s="2"/>
      <c r="BO544" s="1"/>
      <c r="BP544" s="2"/>
      <c r="BQ544" s="2"/>
      <c r="BR544" s="1"/>
      <c r="BS544" s="2"/>
      <c r="BT544" s="2"/>
      <c r="BU544" s="1"/>
      <c r="BV544" s="2"/>
      <c r="BW544" s="2"/>
      <c r="BX544" s="1"/>
      <c r="BY544" s="2"/>
      <c r="BZ544" s="2"/>
      <c r="CA544" s="1"/>
      <c r="CE544" s="23"/>
      <c r="CF544" s="23"/>
      <c r="CG544" s="23"/>
      <c r="CH544" s="24"/>
      <c r="CI544" s="2"/>
      <c r="CJ544" s="2"/>
      <c r="CK544" s="2"/>
      <c r="CL544" s="1"/>
      <c r="CN544" s="25"/>
      <c r="CO544" s="27"/>
      <c r="CP544" s="27"/>
      <c r="CQ544" s="28"/>
      <c r="CR544" s="27"/>
      <c r="CU544" s="30">
        <v>193</v>
      </c>
      <c r="CV544" s="30"/>
      <c r="CW544" s="30"/>
      <c r="CX544" s="30"/>
      <c r="CY544" s="30"/>
      <c r="CZ544" s="30"/>
      <c r="DA544" s="30"/>
      <c r="DB544" s="30"/>
      <c r="DF544" s="30"/>
      <c r="DG544" s="39"/>
    </row>
    <row r="545" spans="1:111" ht="15.75" x14ac:dyDescent="0.25">
      <c r="AC545" s="2"/>
      <c r="AD545" s="2"/>
      <c r="AE545" s="2"/>
      <c r="AF545" s="1"/>
      <c r="AG545" s="2"/>
      <c r="AH545" s="2"/>
      <c r="AI545" s="2"/>
      <c r="AJ545" s="1"/>
      <c r="AN545" s="2"/>
      <c r="AO545" s="2"/>
      <c r="AP545" s="2"/>
      <c r="AQ545" s="1"/>
      <c r="AR545" s="2"/>
      <c r="AS545" s="2"/>
      <c r="AT545" s="1"/>
      <c r="AU545" s="2"/>
      <c r="AV545" s="2"/>
      <c r="AW545" s="1"/>
      <c r="AX545" s="2"/>
      <c r="AY545" s="2"/>
      <c r="AZ545" s="1"/>
      <c r="BA545" s="2"/>
      <c r="BB545" s="2"/>
      <c r="BC545" s="1"/>
      <c r="BD545" s="2"/>
      <c r="BE545" s="2"/>
      <c r="BF545" s="1"/>
      <c r="BG545" s="1"/>
      <c r="BI545" s="2"/>
      <c r="BJ545" s="2"/>
      <c r="BK545" s="2"/>
      <c r="BL545" s="1"/>
      <c r="BM545" s="2"/>
      <c r="BN545" s="2"/>
      <c r="BO545" s="1"/>
      <c r="BP545" s="2"/>
      <c r="BQ545" s="2"/>
      <c r="BR545" s="1"/>
      <c r="BS545" s="2"/>
      <c r="BT545" s="2"/>
      <c r="BU545" s="1"/>
      <c r="BV545" s="2"/>
      <c r="BW545" s="2"/>
      <c r="BX545" s="1"/>
      <c r="BY545" s="2"/>
      <c r="BZ545" s="2"/>
      <c r="CA545" s="1"/>
      <c r="CE545" s="23"/>
      <c r="CF545" s="23"/>
      <c r="CG545" s="23"/>
      <c r="CH545" s="24"/>
      <c r="CI545" s="2"/>
      <c r="CJ545" s="2"/>
      <c r="CK545" s="2"/>
      <c r="CL545" s="1"/>
      <c r="CN545" s="25"/>
      <c r="CO545" s="27"/>
      <c r="CP545" s="27"/>
      <c r="CQ545" s="28"/>
      <c r="CR545" s="27"/>
      <c r="CU545" s="30">
        <v>199</v>
      </c>
      <c r="CV545" s="30"/>
      <c r="CW545" s="30"/>
      <c r="CX545" s="30"/>
      <c r="CY545" s="30"/>
      <c r="CZ545" s="30"/>
      <c r="DA545" s="30"/>
      <c r="DB545" s="30"/>
      <c r="DF545" s="30"/>
      <c r="DG545" s="39"/>
    </row>
    <row r="546" spans="1:111" ht="15.75" x14ac:dyDescent="0.25">
      <c r="A546" t="s">
        <v>804</v>
      </c>
      <c r="AC546" s="2"/>
      <c r="AD546" s="2"/>
      <c r="AE546" s="2"/>
      <c r="AF546" s="1"/>
      <c r="AG546" s="2"/>
      <c r="AH546" s="2"/>
      <c r="AI546" s="2"/>
      <c r="AJ546" s="1"/>
      <c r="AN546" s="2"/>
      <c r="AO546" s="2"/>
      <c r="AP546" s="2"/>
      <c r="AQ546" s="1"/>
      <c r="AR546" s="2"/>
      <c r="AS546" s="2"/>
      <c r="AT546" s="1"/>
      <c r="AU546" s="2"/>
      <c r="AV546" s="2"/>
      <c r="AW546" s="1"/>
      <c r="AX546" s="2"/>
      <c r="AY546" s="2"/>
      <c r="AZ546" s="1"/>
      <c r="BA546" s="2"/>
      <c r="BB546" s="2"/>
      <c r="BC546" s="1"/>
      <c r="BD546" s="2"/>
      <c r="BE546" s="2"/>
      <c r="BF546" s="1"/>
      <c r="BG546" s="1"/>
      <c r="BI546" s="2"/>
      <c r="BJ546" s="2"/>
      <c r="BK546" s="2"/>
      <c r="BL546" s="1"/>
      <c r="BM546" s="2"/>
      <c r="BN546" s="2"/>
      <c r="BO546" s="1"/>
      <c r="BP546" s="2"/>
      <c r="BQ546" s="2"/>
      <c r="BR546" s="1"/>
      <c r="BS546" s="2"/>
      <c r="BT546" s="2"/>
      <c r="BU546" s="1"/>
      <c r="BV546" s="2"/>
      <c r="BW546" s="2"/>
      <c r="BX546" s="1"/>
      <c r="BY546" s="2"/>
      <c r="BZ546" s="2"/>
      <c r="CA546" s="1"/>
      <c r="CE546" s="23"/>
      <c r="CF546" s="23"/>
      <c r="CG546" s="23"/>
      <c r="CH546" s="24"/>
      <c r="CI546" s="2"/>
      <c r="CJ546" s="2"/>
      <c r="CK546" s="2"/>
      <c r="CL546" s="1"/>
      <c r="CN546" s="25"/>
      <c r="CO546" s="27"/>
      <c r="CP546" s="27"/>
      <c r="CQ546" s="28"/>
      <c r="CR546" s="27"/>
      <c r="CU546" s="30">
        <v>205</v>
      </c>
      <c r="CV546" s="30"/>
      <c r="CW546" s="30"/>
      <c r="CX546" s="30"/>
      <c r="CY546" s="30"/>
      <c r="CZ546" s="30"/>
      <c r="DA546" s="30"/>
      <c r="DB546" s="30"/>
      <c r="DF546" s="30"/>
      <c r="DG546" s="39"/>
    </row>
    <row r="547" spans="1:111" ht="15.75" x14ac:dyDescent="0.25">
      <c r="A547" t="s">
        <v>805</v>
      </c>
      <c r="AC547" s="2"/>
      <c r="AD547" s="2"/>
      <c r="AE547" s="2"/>
      <c r="AF547" s="1"/>
      <c r="AG547" s="2"/>
      <c r="AH547" s="2"/>
      <c r="AI547" s="2"/>
      <c r="AJ547" s="1"/>
      <c r="AN547" s="2"/>
      <c r="AO547" s="2"/>
      <c r="AP547" s="2"/>
      <c r="AQ547" s="1"/>
      <c r="AR547" s="2"/>
      <c r="AS547" s="2"/>
      <c r="AT547" s="1"/>
      <c r="AU547" s="2"/>
      <c r="AV547" s="2"/>
      <c r="AW547" s="1"/>
      <c r="AX547" s="2"/>
      <c r="AY547" s="2"/>
      <c r="AZ547" s="1"/>
      <c r="BA547" s="2"/>
      <c r="BB547" s="2"/>
      <c r="BC547" s="1"/>
      <c r="BD547" s="2"/>
      <c r="BE547" s="2"/>
      <c r="BF547" s="1"/>
      <c r="BG547" s="1"/>
      <c r="BI547" s="2"/>
      <c r="BJ547" s="2"/>
      <c r="BK547" s="2"/>
      <c r="BL547" s="1"/>
      <c r="BM547" s="2"/>
      <c r="BN547" s="2"/>
      <c r="BO547" s="1"/>
      <c r="BP547" s="2"/>
      <c r="BQ547" s="2"/>
      <c r="BR547" s="1"/>
      <c r="BS547" s="2"/>
      <c r="BT547" s="2"/>
      <c r="BU547" s="1"/>
      <c r="BV547" s="2"/>
      <c r="BW547" s="2"/>
      <c r="BX547" s="1"/>
      <c r="BY547" s="2"/>
      <c r="BZ547" s="2"/>
      <c r="CA547" s="1"/>
      <c r="CE547" s="23"/>
      <c r="CF547" s="23"/>
      <c r="CG547" s="23"/>
      <c r="CH547" s="24"/>
      <c r="CI547" s="2"/>
      <c r="CJ547" s="2"/>
      <c r="CK547" s="2"/>
      <c r="CL547" s="1"/>
      <c r="CN547" s="25"/>
      <c r="CO547" s="27"/>
      <c r="CP547" s="27"/>
      <c r="CQ547" s="28"/>
      <c r="CR547" s="27"/>
      <c r="CU547" s="30">
        <v>211</v>
      </c>
      <c r="CV547" s="30"/>
      <c r="CW547" s="30"/>
      <c r="CX547" s="30"/>
      <c r="CY547" s="30"/>
      <c r="CZ547" s="30"/>
      <c r="DA547" s="30"/>
      <c r="DB547" s="30"/>
      <c r="DF547" s="30"/>
      <c r="DG547" s="39"/>
    </row>
    <row r="548" spans="1:111" ht="15.75" x14ac:dyDescent="0.25">
      <c r="A548" t="s">
        <v>806</v>
      </c>
      <c r="AC548" s="2"/>
      <c r="AD548" s="2"/>
      <c r="AE548" s="2"/>
      <c r="AF548" s="1"/>
      <c r="AG548" s="2"/>
      <c r="AH548" s="2"/>
      <c r="AI548" s="2"/>
      <c r="AJ548" s="1"/>
      <c r="AN548" s="2"/>
      <c r="AO548" s="2"/>
      <c r="AP548" s="2"/>
      <c r="AQ548" s="1"/>
      <c r="AR548" s="2"/>
      <c r="AS548" s="2"/>
      <c r="AT548" s="1"/>
      <c r="AU548" s="2"/>
      <c r="AV548" s="2"/>
      <c r="AW548" s="1"/>
      <c r="AX548" s="2"/>
      <c r="AY548" s="2"/>
      <c r="AZ548" s="1"/>
      <c r="BA548" s="2"/>
      <c r="BB548" s="2"/>
      <c r="BC548" s="1"/>
      <c r="BD548" s="2"/>
      <c r="BE548" s="2"/>
      <c r="BF548" s="1"/>
      <c r="BG548" s="1"/>
      <c r="BI548" s="2"/>
      <c r="BJ548" s="2"/>
      <c r="BK548" s="2"/>
      <c r="BL548" s="1"/>
      <c r="BM548" s="2"/>
      <c r="BN548" s="2"/>
      <c r="BO548" s="1"/>
      <c r="BP548" s="2"/>
      <c r="BQ548" s="2"/>
      <c r="BR548" s="1"/>
      <c r="BS548" s="2"/>
      <c r="BT548" s="2"/>
      <c r="BU548" s="1"/>
      <c r="BV548" s="2"/>
      <c r="BW548" s="2"/>
      <c r="BX548" s="1"/>
      <c r="BY548" s="2"/>
      <c r="BZ548" s="2"/>
      <c r="CA548" s="1"/>
      <c r="CE548" s="23"/>
      <c r="CF548" s="23"/>
      <c r="CG548" s="23"/>
      <c r="CH548" s="24"/>
      <c r="CI548" s="2"/>
      <c r="CJ548" s="2"/>
      <c r="CK548" s="2"/>
      <c r="CL548" s="1"/>
      <c r="CN548" s="25"/>
      <c r="CO548" s="27"/>
      <c r="CP548" s="27"/>
      <c r="CQ548" s="28"/>
      <c r="CR548" s="27"/>
      <c r="CU548" s="30">
        <v>217</v>
      </c>
      <c r="CV548" s="30"/>
      <c r="CW548" s="30"/>
      <c r="CX548" s="30"/>
      <c r="CY548" s="30"/>
      <c r="CZ548" s="30"/>
      <c r="DA548" s="30"/>
      <c r="DB548" s="30"/>
      <c r="DF548" s="30"/>
      <c r="DG548" s="39"/>
    </row>
    <row r="549" spans="1:111" ht="15.75" x14ac:dyDescent="0.25">
      <c r="A549" t="s">
        <v>807</v>
      </c>
      <c r="AC549" s="2"/>
      <c r="AD549" s="2"/>
      <c r="AE549" s="2"/>
      <c r="AF549" s="1"/>
      <c r="AG549" s="2"/>
      <c r="AH549" s="2"/>
      <c r="AI549" s="2"/>
      <c r="AJ549" s="1"/>
      <c r="AN549" s="2"/>
      <c r="AO549" s="2"/>
      <c r="AP549" s="2"/>
      <c r="AQ549" s="1"/>
      <c r="AR549" s="2"/>
      <c r="AS549" s="2"/>
      <c r="AT549" s="1"/>
      <c r="AU549" s="2"/>
      <c r="AV549" s="2"/>
      <c r="AW549" s="1"/>
      <c r="AX549" s="2"/>
      <c r="AY549" s="2"/>
      <c r="AZ549" s="1"/>
      <c r="BA549" s="2"/>
      <c r="BB549" s="2"/>
      <c r="BC549" s="1"/>
      <c r="BD549" s="2"/>
      <c r="BE549" s="2"/>
      <c r="BF549" s="1"/>
      <c r="BG549" s="1"/>
      <c r="BI549" s="2"/>
      <c r="BJ549" s="2"/>
      <c r="BK549" s="2"/>
      <c r="BL549" s="1"/>
      <c r="BM549" s="2"/>
      <c r="BN549" s="2"/>
      <c r="BO549" s="1"/>
      <c r="BP549" s="2"/>
      <c r="BQ549" s="2"/>
      <c r="BR549" s="1"/>
      <c r="BS549" s="2"/>
      <c r="BT549" s="2"/>
      <c r="BU549" s="1"/>
      <c r="BV549" s="2"/>
      <c r="BW549" s="2"/>
      <c r="BX549" s="1"/>
      <c r="BY549" s="2"/>
      <c r="BZ549" s="2"/>
      <c r="CA549" s="1"/>
      <c r="CE549" s="23"/>
      <c r="CF549" s="23"/>
      <c r="CG549" s="23"/>
      <c r="CH549" s="24"/>
      <c r="CI549" s="2"/>
      <c r="CJ549" s="2"/>
      <c r="CK549" s="2"/>
      <c r="CL549" s="1"/>
      <c r="CN549" s="25"/>
      <c r="CO549" s="27"/>
      <c r="CP549" s="27"/>
      <c r="CQ549" s="28"/>
      <c r="CR549" s="27"/>
      <c r="CU549" s="30">
        <v>218</v>
      </c>
      <c r="CV549" s="30"/>
      <c r="CW549" s="30"/>
      <c r="CX549" s="30"/>
      <c r="CY549" s="30"/>
      <c r="CZ549" s="30"/>
      <c r="DA549" s="30"/>
      <c r="DB549" s="30"/>
      <c r="DF549" s="30"/>
      <c r="DG549" s="39"/>
    </row>
    <row r="550" spans="1:111" ht="15.75" x14ac:dyDescent="0.25">
      <c r="A550" t="s">
        <v>808</v>
      </c>
      <c r="AC550" s="2"/>
      <c r="AD550" s="2"/>
      <c r="AE550" s="2"/>
      <c r="AF550" s="1"/>
      <c r="AG550" s="2"/>
      <c r="AH550" s="2"/>
      <c r="AI550" s="2"/>
      <c r="AJ550" s="1"/>
      <c r="AN550" s="2"/>
      <c r="AO550" s="2"/>
      <c r="AP550" s="2"/>
      <c r="AQ550" s="1"/>
      <c r="AR550" s="2"/>
      <c r="AS550" s="2"/>
      <c r="AT550" s="1"/>
      <c r="AU550" s="2"/>
      <c r="AV550" s="2"/>
      <c r="AW550" s="1"/>
      <c r="AX550" s="2"/>
      <c r="AY550" s="2"/>
      <c r="AZ550" s="1"/>
      <c r="BA550" s="2"/>
      <c r="BB550" s="2"/>
      <c r="BC550" s="1"/>
      <c r="BD550" s="2"/>
      <c r="BE550" s="2"/>
      <c r="BF550" s="1"/>
      <c r="BG550" s="1"/>
      <c r="BI550" s="2"/>
      <c r="BJ550" s="2"/>
      <c r="BK550" s="2"/>
      <c r="BL550" s="1"/>
      <c r="BM550" s="2"/>
      <c r="BN550" s="2"/>
      <c r="BO550" s="1"/>
      <c r="BP550" s="2"/>
      <c r="BQ550" s="2"/>
      <c r="BR550" s="1"/>
      <c r="BS550" s="2"/>
      <c r="BT550" s="2"/>
      <c r="BU550" s="1"/>
      <c r="BV550" s="2"/>
      <c r="BW550" s="2"/>
      <c r="BX550" s="1"/>
      <c r="BY550" s="2"/>
      <c r="BZ550" s="2"/>
      <c r="CA550" s="1"/>
      <c r="CE550" s="23"/>
      <c r="CF550" s="23"/>
      <c r="CG550" s="23"/>
      <c r="CH550" s="24"/>
      <c r="CI550" s="2"/>
      <c r="CJ550" s="2"/>
      <c r="CK550" s="2"/>
      <c r="CL550" s="1"/>
      <c r="CN550" s="25"/>
      <c r="CO550" s="27"/>
      <c r="CP550" s="27"/>
      <c r="CQ550" s="28"/>
      <c r="CR550" s="27"/>
      <c r="CU550" s="30">
        <v>220</v>
      </c>
      <c r="CV550" s="30"/>
      <c r="CW550" s="30"/>
      <c r="CX550" s="30"/>
      <c r="CY550" s="30"/>
      <c r="CZ550" s="30"/>
      <c r="DA550" s="30"/>
      <c r="DB550" s="30"/>
      <c r="DF550" s="30"/>
      <c r="DG550" s="39"/>
    </row>
    <row r="551" spans="1:111" ht="15.75" x14ac:dyDescent="0.25">
      <c r="AC551" s="2"/>
      <c r="AD551" s="2"/>
      <c r="AE551" s="2"/>
      <c r="AF551" s="1"/>
      <c r="AG551" s="2"/>
      <c r="AH551" s="2"/>
      <c r="AI551" s="2"/>
      <c r="AJ551" s="1"/>
      <c r="AN551" s="2"/>
      <c r="AO551" s="2"/>
      <c r="AP551" s="2"/>
      <c r="AQ551" s="1"/>
      <c r="AR551" s="2"/>
      <c r="AS551" s="2"/>
      <c r="AT551" s="1"/>
      <c r="AU551" s="2"/>
      <c r="AV551" s="2"/>
      <c r="AW551" s="1"/>
      <c r="AX551" s="2"/>
      <c r="AY551" s="2"/>
      <c r="AZ551" s="1"/>
      <c r="BA551" s="2"/>
      <c r="BB551" s="2"/>
      <c r="BC551" s="1"/>
      <c r="BD551" s="2"/>
      <c r="BE551" s="2"/>
      <c r="BF551" s="1"/>
      <c r="BG551" s="1"/>
      <c r="BI551" s="2"/>
      <c r="BJ551" s="2"/>
      <c r="BK551" s="2"/>
      <c r="BL551" s="1"/>
      <c r="BM551" s="2"/>
      <c r="BN551" s="2"/>
      <c r="BO551" s="1"/>
      <c r="BP551" s="2"/>
      <c r="BQ551" s="2"/>
      <c r="BR551" s="1"/>
      <c r="BS551" s="2"/>
      <c r="BT551" s="2"/>
      <c r="BU551" s="1"/>
      <c r="BV551" s="2"/>
      <c r="BW551" s="2"/>
      <c r="BX551" s="1"/>
      <c r="BY551" s="2"/>
      <c r="BZ551" s="2"/>
      <c r="CA551" s="1"/>
      <c r="CE551" s="23"/>
      <c r="CF551" s="23"/>
      <c r="CG551" s="23"/>
      <c r="CH551" s="24"/>
      <c r="CI551" s="2"/>
      <c r="CJ551" s="2"/>
      <c r="CK551" s="2"/>
      <c r="CL551" s="1"/>
      <c r="CN551" s="25"/>
      <c r="CO551" s="27"/>
      <c r="CP551" s="27"/>
      <c r="CQ551" s="28"/>
      <c r="CR551" s="27"/>
      <c r="CU551" s="30">
        <v>222</v>
      </c>
      <c r="CV551" s="30"/>
      <c r="CW551" s="30"/>
      <c r="CX551" s="30"/>
      <c r="CY551" s="30"/>
      <c r="CZ551" s="30"/>
      <c r="DA551" s="30"/>
      <c r="DB551" s="30"/>
      <c r="DF551" s="30"/>
      <c r="DG551" s="39"/>
    </row>
    <row r="552" spans="1:111" ht="15.75" x14ac:dyDescent="0.25">
      <c r="A552" t="s">
        <v>809</v>
      </c>
      <c r="AC552" s="2"/>
      <c r="AD552" s="2"/>
      <c r="AE552" s="2"/>
      <c r="AF552" s="1"/>
      <c r="AG552" s="2"/>
      <c r="AH552" s="2"/>
      <c r="AI552" s="2"/>
      <c r="AJ552" s="1"/>
      <c r="AN552" s="2"/>
      <c r="AO552" s="2"/>
      <c r="AP552" s="2"/>
      <c r="AQ552" s="1"/>
      <c r="AR552" s="2"/>
      <c r="AS552" s="2"/>
      <c r="AT552" s="1"/>
      <c r="AU552" s="2"/>
      <c r="AV552" s="2"/>
      <c r="AW552" s="1"/>
      <c r="AX552" s="2"/>
      <c r="AY552" s="2"/>
      <c r="AZ552" s="1"/>
      <c r="BA552" s="2"/>
      <c r="BB552" s="2"/>
      <c r="BC552" s="1"/>
      <c r="BD552" s="2"/>
      <c r="BE552" s="2"/>
      <c r="BF552" s="1"/>
      <c r="BG552" s="1"/>
      <c r="BI552" s="2"/>
      <c r="BJ552" s="2"/>
      <c r="BK552" s="2"/>
      <c r="BL552" s="1"/>
      <c r="BM552" s="2"/>
      <c r="BN552" s="2"/>
      <c r="BO552" s="1"/>
      <c r="BP552" s="2"/>
      <c r="BQ552" s="2"/>
      <c r="BR552" s="1"/>
      <c r="BS552" s="2"/>
      <c r="BT552" s="2"/>
      <c r="BU552" s="1"/>
      <c r="BV552" s="2"/>
      <c r="BW552" s="2"/>
      <c r="BX552" s="1"/>
      <c r="BY552" s="2"/>
      <c r="BZ552" s="2"/>
      <c r="CA552" s="1"/>
      <c r="CE552" s="23"/>
      <c r="CF552" s="23"/>
      <c r="CG552" s="23"/>
      <c r="CH552" s="24"/>
      <c r="CI552" s="2"/>
      <c r="CJ552" s="2"/>
      <c r="CK552" s="2"/>
      <c r="CL552" s="1"/>
      <c r="CN552" s="25"/>
      <c r="CO552" s="27"/>
      <c r="CP552" s="27"/>
      <c r="CQ552" s="28"/>
      <c r="CR552" s="27"/>
      <c r="CU552" s="30">
        <v>228</v>
      </c>
      <c r="CV552" s="30"/>
      <c r="CW552" s="30"/>
      <c r="CX552" s="30"/>
      <c r="CY552" s="30"/>
      <c r="CZ552" s="30"/>
      <c r="DA552" s="30"/>
      <c r="DB552" s="30"/>
      <c r="DF552" s="30"/>
      <c r="DG552" s="39"/>
    </row>
    <row r="553" spans="1:111" ht="15.75" x14ac:dyDescent="0.25">
      <c r="A553" t="s">
        <v>810</v>
      </c>
      <c r="AC553" s="2"/>
      <c r="AD553" s="2"/>
      <c r="AE553" s="2"/>
      <c r="AF553" s="1"/>
      <c r="AG553" s="2"/>
      <c r="AH553" s="2"/>
      <c r="AI553" s="2"/>
      <c r="AJ553" s="1"/>
      <c r="AN553" s="2"/>
      <c r="AO553" s="2"/>
      <c r="AP553" s="2"/>
      <c r="AQ553" s="1"/>
      <c r="AR553" s="2"/>
      <c r="AS553" s="2"/>
      <c r="AT553" s="1"/>
      <c r="AU553" s="2"/>
      <c r="AV553" s="2"/>
      <c r="AW553" s="1"/>
      <c r="AX553" s="2"/>
      <c r="AY553" s="2"/>
      <c r="AZ553" s="1"/>
      <c r="BA553" s="2"/>
      <c r="BB553" s="2"/>
      <c r="BC553" s="1"/>
      <c r="BD553" s="2"/>
      <c r="BE553" s="2"/>
      <c r="BF553" s="1"/>
      <c r="BG553" s="1"/>
      <c r="BI553" s="2"/>
      <c r="BJ553" s="2"/>
      <c r="BK553" s="2"/>
      <c r="BL553" s="1"/>
      <c r="BM553" s="2"/>
      <c r="BN553" s="2"/>
      <c r="BO553" s="1"/>
      <c r="BP553" s="2"/>
      <c r="BQ553" s="2"/>
      <c r="BR553" s="1"/>
      <c r="BS553" s="2"/>
      <c r="BT553" s="2"/>
      <c r="BU553" s="1"/>
      <c r="BV553" s="2"/>
      <c r="BW553" s="2"/>
      <c r="BX553" s="1"/>
      <c r="BY553" s="2"/>
      <c r="BZ553" s="2"/>
      <c r="CA553" s="1"/>
      <c r="CE553" s="23"/>
      <c r="CF553" s="23"/>
      <c r="CG553" s="23"/>
      <c r="CH553" s="24"/>
      <c r="CI553" s="2"/>
      <c r="CJ553" s="2"/>
      <c r="CK553" s="2"/>
      <c r="CL553" s="1"/>
      <c r="CN553" s="25"/>
      <c r="CO553" s="27"/>
      <c r="CP553" s="27"/>
      <c r="CQ553" s="28"/>
      <c r="CR553" s="27"/>
      <c r="CU553" s="30">
        <v>234</v>
      </c>
      <c r="CV553" s="30"/>
      <c r="CW553" s="30"/>
      <c r="CX553" s="30"/>
      <c r="CY553" s="30"/>
      <c r="CZ553" s="30"/>
      <c r="DA553" s="30"/>
      <c r="DB553" s="30"/>
      <c r="DF553" s="30"/>
      <c r="DG553" s="39"/>
    </row>
    <row r="554" spans="1:111" ht="15.75" x14ac:dyDescent="0.25">
      <c r="A554" t="s">
        <v>811</v>
      </c>
      <c r="AC554" s="2"/>
      <c r="AD554" s="2"/>
      <c r="AE554" s="2"/>
      <c r="AF554" s="1"/>
      <c r="AG554" s="2"/>
      <c r="AH554" s="2"/>
      <c r="AI554" s="2"/>
      <c r="AJ554" s="1"/>
      <c r="AN554" s="2"/>
      <c r="AO554" s="2"/>
      <c r="AP554" s="2"/>
      <c r="AQ554" s="1"/>
      <c r="AR554" s="2"/>
      <c r="AS554" s="2"/>
      <c r="AT554" s="1"/>
      <c r="AU554" s="2"/>
      <c r="AV554" s="2"/>
      <c r="AW554" s="1"/>
      <c r="AX554" s="2"/>
      <c r="AY554" s="2"/>
      <c r="AZ554" s="1"/>
      <c r="BA554" s="2"/>
      <c r="BB554" s="2"/>
      <c r="BC554" s="1"/>
      <c r="BD554" s="2"/>
      <c r="BE554" s="2"/>
      <c r="BF554" s="1"/>
      <c r="BG554" s="1"/>
      <c r="BI554" s="2"/>
      <c r="BJ554" s="2"/>
      <c r="BK554" s="2"/>
      <c r="BL554" s="1"/>
      <c r="BM554" s="2"/>
      <c r="BN554" s="2"/>
      <c r="BO554" s="1"/>
      <c r="BP554" s="2"/>
      <c r="BQ554" s="2"/>
      <c r="BR554" s="1"/>
      <c r="BS554" s="2"/>
      <c r="BT554" s="2"/>
      <c r="BU554" s="1"/>
      <c r="BV554" s="2"/>
      <c r="BW554" s="2"/>
      <c r="BX554" s="1"/>
      <c r="BY554" s="2"/>
      <c r="BZ554" s="2"/>
      <c r="CA554" s="1"/>
      <c r="CE554" s="23"/>
      <c r="CF554" s="23"/>
      <c r="CG554" s="23"/>
      <c r="CH554" s="24"/>
      <c r="CI554" s="2"/>
      <c r="CJ554" s="2"/>
      <c r="CK554" s="2"/>
      <c r="CL554" s="1"/>
      <c r="CN554" s="25"/>
      <c r="CO554" s="27"/>
      <c r="CP554" s="27"/>
      <c r="CQ554" s="28"/>
      <c r="CR554" s="27"/>
      <c r="CU554" s="30">
        <v>240</v>
      </c>
      <c r="CV554" s="30"/>
      <c r="CW554" s="30"/>
      <c r="CX554" s="30"/>
      <c r="CY554" s="30"/>
      <c r="CZ554" s="30"/>
      <c r="DA554" s="30"/>
      <c r="DB554" s="30"/>
      <c r="DF554" s="30"/>
      <c r="DG554" s="39"/>
    </row>
    <row r="555" spans="1:111" ht="15.75" x14ac:dyDescent="0.25">
      <c r="A555" t="s">
        <v>812</v>
      </c>
      <c r="AC555" s="2"/>
      <c r="AD555" s="2"/>
      <c r="AE555" s="2"/>
      <c r="AF555" s="1"/>
      <c r="AG555" s="2"/>
      <c r="AH555" s="2"/>
      <c r="AI555" s="2"/>
      <c r="AJ555" s="1"/>
      <c r="AN555" s="2"/>
      <c r="AO555" s="2"/>
      <c r="AP555" s="2"/>
      <c r="AQ555" s="1"/>
      <c r="AR555" s="2"/>
      <c r="AS555" s="2"/>
      <c r="AT555" s="1"/>
      <c r="AU555" s="2"/>
      <c r="AV555" s="2"/>
      <c r="AW555" s="1"/>
      <c r="AX555" s="2"/>
      <c r="AY555" s="2"/>
      <c r="AZ555" s="1"/>
      <c r="BA555" s="2"/>
      <c r="BB555" s="2"/>
      <c r="BC555" s="1"/>
      <c r="BD555" s="2"/>
      <c r="BE555" s="2"/>
      <c r="BF555" s="1"/>
      <c r="BG555" s="1"/>
      <c r="BI555" s="2"/>
      <c r="BJ555" s="2"/>
      <c r="BK555" s="2"/>
      <c r="BL555" s="1"/>
      <c r="BM555" s="2"/>
      <c r="BN555" s="2"/>
      <c r="BO555" s="1"/>
      <c r="BP555" s="2"/>
      <c r="BQ555" s="2"/>
      <c r="BR555" s="1"/>
      <c r="BS555" s="2"/>
      <c r="BT555" s="2"/>
      <c r="BU555" s="1"/>
      <c r="BV555" s="2"/>
      <c r="BW555" s="2"/>
      <c r="BX555" s="1"/>
      <c r="BY555" s="2"/>
      <c r="BZ555" s="2"/>
      <c r="CA555" s="1"/>
      <c r="CE555" s="23"/>
      <c r="CF555" s="23"/>
      <c r="CG555" s="23"/>
      <c r="CH555" s="24"/>
      <c r="CI555" s="2"/>
      <c r="CJ555" s="2"/>
      <c r="CK555" s="2"/>
      <c r="CL555" s="1"/>
      <c r="CN555" s="25"/>
      <c r="CO555" s="27"/>
      <c r="CP555" s="27"/>
      <c r="CQ555" s="28"/>
      <c r="CR555" s="27"/>
      <c r="CU555" s="30">
        <v>246</v>
      </c>
      <c r="CV555" s="30"/>
      <c r="CW555" s="30"/>
      <c r="CX555" s="30"/>
      <c r="CY555" s="30"/>
      <c r="CZ555" s="30"/>
      <c r="DA555" s="30"/>
      <c r="DB555" s="30"/>
      <c r="DF555" s="30"/>
      <c r="DG555" s="39"/>
    </row>
    <row r="556" spans="1:111" ht="15.75" x14ac:dyDescent="0.25">
      <c r="A556" t="s">
        <v>813</v>
      </c>
      <c r="AC556" s="2"/>
      <c r="AD556" s="2"/>
      <c r="AE556" s="2"/>
      <c r="AF556" s="1"/>
      <c r="AG556" s="2"/>
      <c r="AH556" s="2"/>
      <c r="AI556" s="2"/>
      <c r="AJ556" s="1"/>
      <c r="AN556" s="2"/>
      <c r="AO556" s="2"/>
      <c r="AP556" s="2"/>
      <c r="AQ556" s="1"/>
      <c r="AR556" s="2"/>
      <c r="AS556" s="2"/>
      <c r="AT556" s="1"/>
      <c r="AU556" s="2"/>
      <c r="AV556" s="2"/>
      <c r="AW556" s="1"/>
      <c r="AX556" s="2"/>
      <c r="AY556" s="2"/>
      <c r="AZ556" s="1"/>
      <c r="BA556" s="2"/>
      <c r="BB556" s="2"/>
      <c r="BC556" s="1"/>
      <c r="BD556" s="2"/>
      <c r="BE556" s="2"/>
      <c r="BF556" s="1"/>
      <c r="BG556" s="1"/>
      <c r="BI556" s="2"/>
      <c r="BJ556" s="2"/>
      <c r="BK556" s="2"/>
      <c r="BL556" s="1"/>
      <c r="BM556" s="2"/>
      <c r="BN556" s="2"/>
      <c r="BO556" s="1"/>
      <c r="BP556" s="2"/>
      <c r="BQ556" s="2"/>
      <c r="BR556" s="1"/>
      <c r="BS556" s="2"/>
      <c r="BT556" s="2"/>
      <c r="BU556" s="1"/>
      <c r="BV556" s="2"/>
      <c r="BW556" s="2"/>
      <c r="BX556" s="1"/>
      <c r="BY556" s="2"/>
      <c r="BZ556" s="2"/>
      <c r="CA556" s="1"/>
      <c r="CE556" s="23"/>
      <c r="CF556" s="23"/>
      <c r="CG556" s="23"/>
      <c r="CH556" s="24"/>
      <c r="CI556" s="2"/>
      <c r="CJ556" s="2"/>
      <c r="CK556" s="2"/>
      <c r="CL556" s="1"/>
      <c r="CN556" s="25"/>
      <c r="CO556" s="27"/>
      <c r="CP556" s="27"/>
      <c r="CQ556" s="28"/>
      <c r="CR556" s="27"/>
      <c r="CU556" s="30">
        <v>252</v>
      </c>
      <c r="CV556" s="30"/>
      <c r="CW556" s="30"/>
      <c r="CX556" s="30"/>
      <c r="CY556" s="30"/>
      <c r="CZ556" s="30"/>
      <c r="DA556" s="30"/>
      <c r="DB556" s="30"/>
      <c r="DF556" s="30"/>
      <c r="DG556" s="39"/>
    </row>
    <row r="557" spans="1:111" ht="15.75" x14ac:dyDescent="0.25">
      <c r="AC557" s="2"/>
      <c r="AD557" s="2"/>
      <c r="AE557" s="2"/>
      <c r="AF557" s="1"/>
      <c r="AG557" s="2"/>
      <c r="AH557" s="2"/>
      <c r="AI557" s="2"/>
      <c r="AJ557" s="1"/>
      <c r="AN557" s="2"/>
      <c r="AO557" s="2"/>
      <c r="AP557" s="2"/>
      <c r="AQ557" s="1"/>
      <c r="AR557" s="2"/>
      <c r="AS557" s="2"/>
      <c r="AT557" s="1"/>
      <c r="AU557" s="2"/>
      <c r="AV557" s="2"/>
      <c r="AW557" s="1"/>
      <c r="AX557" s="2"/>
      <c r="AY557" s="2"/>
      <c r="AZ557" s="1"/>
      <c r="BA557" s="2"/>
      <c r="BB557" s="2"/>
      <c r="BC557" s="1"/>
      <c r="BD557" s="2"/>
      <c r="BE557" s="2"/>
      <c r="BF557" s="1"/>
      <c r="BG557" s="1"/>
      <c r="BI557" s="2"/>
      <c r="BJ557" s="2"/>
      <c r="BK557" s="2"/>
      <c r="BL557" s="1"/>
      <c r="BM557" s="2"/>
      <c r="BN557" s="2"/>
      <c r="BO557" s="1"/>
      <c r="BP557" s="2"/>
      <c r="BQ557" s="2"/>
      <c r="BR557" s="1"/>
      <c r="BS557" s="2"/>
      <c r="BT557" s="2"/>
      <c r="BU557" s="1"/>
      <c r="BV557" s="2"/>
      <c r="BW557" s="2"/>
      <c r="BX557" s="1"/>
      <c r="BY557" s="2"/>
      <c r="BZ557" s="2"/>
      <c r="CA557" s="1"/>
      <c r="CE557" s="23"/>
      <c r="CF557" s="23"/>
      <c r="CG557" s="23"/>
      <c r="CH557" s="24"/>
      <c r="CI557" s="2"/>
      <c r="CJ557" s="2"/>
      <c r="CK557" s="2"/>
      <c r="CL557" s="1"/>
      <c r="CN557" s="25"/>
      <c r="CO557" s="27"/>
      <c r="CP557" s="27"/>
      <c r="CQ557" s="28"/>
      <c r="CR557" s="27"/>
      <c r="CU557" s="30">
        <v>255</v>
      </c>
      <c r="CV557" s="30"/>
      <c r="CW557" s="30"/>
      <c r="CX557" s="30"/>
      <c r="CY557" s="30"/>
      <c r="CZ557" s="30"/>
      <c r="DA557" s="30"/>
      <c r="DB557" s="30"/>
      <c r="DF557" s="30"/>
      <c r="DG557" s="39"/>
    </row>
    <row r="558" spans="1:111" ht="15.75" x14ac:dyDescent="0.25">
      <c r="A558" t="s">
        <v>843</v>
      </c>
      <c r="AC558" s="2"/>
      <c r="AD558" s="2"/>
      <c r="AE558" s="2"/>
      <c r="AF558" s="1"/>
      <c r="AG558" s="2"/>
      <c r="AH558" s="2"/>
      <c r="AI558" s="2"/>
      <c r="AJ558" s="1"/>
      <c r="AN558" s="2"/>
      <c r="AO558" s="2"/>
      <c r="AP558" s="2"/>
      <c r="AQ558" s="1"/>
      <c r="AR558" s="2"/>
      <c r="AS558" s="2"/>
      <c r="AT558" s="1"/>
      <c r="AU558" s="2"/>
      <c r="AV558" s="2"/>
      <c r="AW558" s="1"/>
      <c r="AX558" s="2"/>
      <c r="AY558" s="2"/>
      <c r="AZ558" s="1"/>
      <c r="BA558" s="2"/>
      <c r="BB558" s="2"/>
      <c r="BC558" s="1"/>
      <c r="BD558" s="2"/>
      <c r="BE558" s="2"/>
      <c r="BF558" s="1"/>
      <c r="BG558" s="1"/>
      <c r="BI558" s="2"/>
      <c r="BJ558" s="2"/>
      <c r="BK558" s="2"/>
      <c r="BL558" s="1"/>
      <c r="BM558" s="2"/>
      <c r="BN558" s="2"/>
      <c r="BO558" s="1"/>
      <c r="BP558" s="2"/>
      <c r="BQ558" s="2"/>
      <c r="BR558" s="1"/>
      <c r="BS558" s="2"/>
      <c r="BT558" s="2"/>
      <c r="BU558" s="1"/>
      <c r="BV558" s="2"/>
      <c r="BW558" s="2"/>
      <c r="BX558" s="1"/>
      <c r="BY558" s="2"/>
      <c r="BZ558" s="2"/>
      <c r="CA558" s="1"/>
      <c r="CE558" s="23"/>
      <c r="CF558" s="23"/>
      <c r="CG558" s="23"/>
      <c r="CH558" s="24"/>
      <c r="CI558" s="2"/>
      <c r="CJ558" s="2"/>
      <c r="CK558" s="2"/>
      <c r="CL558" s="1"/>
      <c r="CN558" s="25"/>
      <c r="CO558" s="27"/>
      <c r="CP558" s="27"/>
      <c r="CQ558" s="28"/>
      <c r="CR558" s="27"/>
      <c r="CU558" s="30">
        <v>261</v>
      </c>
      <c r="CV558" s="30"/>
      <c r="CW558" s="30"/>
      <c r="CX558" s="30"/>
      <c r="CY558" s="30"/>
      <c r="CZ558" s="30"/>
      <c r="DA558" s="30"/>
      <c r="DB558" s="30"/>
      <c r="DF558" s="30"/>
      <c r="DG558" s="39"/>
    </row>
    <row r="559" spans="1:111" ht="15.75" x14ac:dyDescent="0.25">
      <c r="A559" t="s">
        <v>814</v>
      </c>
      <c r="AC559" s="2"/>
      <c r="AD559" s="2"/>
      <c r="AE559" s="2"/>
      <c r="AF559" s="1"/>
      <c r="AG559" s="2"/>
      <c r="AH559" s="2"/>
      <c r="AI559" s="2"/>
      <c r="AJ559" s="1"/>
      <c r="AN559" s="2"/>
      <c r="AO559" s="2"/>
      <c r="AP559" s="2"/>
      <c r="AQ559" s="1"/>
      <c r="AR559" s="2"/>
      <c r="AS559" s="2"/>
      <c r="AT559" s="1"/>
      <c r="AU559" s="2"/>
      <c r="AV559" s="2"/>
      <c r="AW559" s="1"/>
      <c r="AX559" s="2"/>
      <c r="AY559" s="2"/>
      <c r="AZ559" s="1"/>
      <c r="BA559" s="2"/>
      <c r="BB559" s="2"/>
      <c r="BC559" s="1"/>
      <c r="BD559" s="2"/>
      <c r="BE559" s="2"/>
      <c r="BF559" s="1"/>
      <c r="BG559" s="1"/>
      <c r="BI559" s="2"/>
      <c r="BJ559" s="2"/>
      <c r="BK559" s="2"/>
      <c r="BL559" s="1"/>
      <c r="BM559" s="2"/>
      <c r="BN559" s="2"/>
      <c r="BO559" s="1"/>
      <c r="BP559" s="2"/>
      <c r="BQ559" s="2"/>
      <c r="BR559" s="1"/>
      <c r="BS559" s="2"/>
      <c r="BT559" s="2"/>
      <c r="BU559" s="1"/>
      <c r="BV559" s="2"/>
      <c r="BW559" s="2"/>
      <c r="BX559" s="1"/>
      <c r="BY559" s="2"/>
      <c r="BZ559" s="2"/>
      <c r="CA559" s="1"/>
      <c r="CE559" s="23"/>
      <c r="CF559" s="23"/>
      <c r="CG559" s="23"/>
      <c r="CH559" s="24"/>
      <c r="CI559" s="2"/>
      <c r="CJ559" s="2"/>
      <c r="CK559" s="2"/>
      <c r="CL559" s="1"/>
      <c r="CN559" s="25"/>
      <c r="CO559" s="27"/>
      <c r="CP559" s="27"/>
      <c r="CQ559" s="28"/>
      <c r="CR559" s="27"/>
      <c r="CU559" s="30">
        <v>268</v>
      </c>
      <c r="CV559" s="30"/>
      <c r="CW559" s="30"/>
      <c r="CX559" s="30"/>
      <c r="CY559" s="30"/>
      <c r="CZ559" s="30"/>
      <c r="DA559" s="30"/>
      <c r="DB559" s="30"/>
      <c r="DF559" s="30"/>
      <c r="DG559" s="39"/>
    </row>
    <row r="560" spans="1:111" ht="15.75" x14ac:dyDescent="0.25">
      <c r="A560" t="s">
        <v>815</v>
      </c>
      <c r="AC560" s="2"/>
      <c r="AD560" s="2"/>
      <c r="AE560" s="2"/>
      <c r="AF560" s="1"/>
      <c r="AG560" s="2"/>
      <c r="AH560" s="2"/>
      <c r="AI560" s="2"/>
      <c r="AJ560" s="1"/>
      <c r="AN560" s="2"/>
      <c r="AO560" s="2"/>
      <c r="AP560" s="2"/>
      <c r="AQ560" s="1"/>
      <c r="AR560" s="2"/>
      <c r="AS560" s="2"/>
      <c r="AT560" s="1"/>
      <c r="AU560" s="2"/>
      <c r="AV560" s="2"/>
      <c r="AW560" s="1"/>
      <c r="AX560" s="2"/>
      <c r="AY560" s="2"/>
      <c r="AZ560" s="1"/>
      <c r="BA560" s="2"/>
      <c r="BB560" s="2"/>
      <c r="BC560" s="1"/>
      <c r="BD560" s="2"/>
      <c r="BE560" s="2"/>
      <c r="BF560" s="1"/>
      <c r="BG560" s="1"/>
      <c r="BI560" s="2"/>
      <c r="BJ560" s="2"/>
      <c r="BK560" s="2"/>
      <c r="BL560" s="1"/>
      <c r="BM560" s="2"/>
      <c r="BN560" s="2"/>
      <c r="BO560" s="1"/>
      <c r="BP560" s="2"/>
      <c r="BQ560" s="2"/>
      <c r="BR560" s="1"/>
      <c r="BS560" s="2"/>
      <c r="BT560" s="2"/>
      <c r="BU560" s="1"/>
      <c r="BV560" s="2"/>
      <c r="BW560" s="2"/>
      <c r="BX560" s="1"/>
      <c r="BY560" s="2"/>
      <c r="BZ560" s="2"/>
      <c r="CA560" s="1"/>
      <c r="CE560" s="23"/>
      <c r="CF560" s="23"/>
      <c r="CG560" s="23"/>
      <c r="CH560" s="24"/>
      <c r="CI560" s="2"/>
      <c r="CJ560" s="2"/>
      <c r="CK560" s="2"/>
      <c r="CL560" s="1"/>
      <c r="CN560" s="25"/>
      <c r="CO560" s="27"/>
      <c r="CP560" s="27"/>
      <c r="CQ560" s="28"/>
      <c r="CR560" s="27"/>
      <c r="CU560" s="30">
        <v>276</v>
      </c>
      <c r="CV560" s="30"/>
      <c r="CW560" s="30"/>
      <c r="CX560" s="30"/>
      <c r="CY560" s="30"/>
      <c r="CZ560" s="30"/>
      <c r="DA560" s="30"/>
      <c r="DB560" s="30"/>
      <c r="DF560" s="30"/>
      <c r="DG560" s="39"/>
    </row>
    <row r="561" spans="1:111" ht="15.75" x14ac:dyDescent="0.25">
      <c r="A561" t="s">
        <v>816</v>
      </c>
      <c r="AC561" s="2"/>
      <c r="AD561" s="2"/>
      <c r="AE561" s="2"/>
      <c r="AF561" s="1"/>
      <c r="AG561" s="2"/>
      <c r="AH561" s="2"/>
      <c r="AI561" s="2"/>
      <c r="AJ561" s="1"/>
      <c r="AN561" s="2"/>
      <c r="AO561" s="2"/>
      <c r="AP561" s="2"/>
      <c r="AQ561" s="1"/>
      <c r="AR561" s="2"/>
      <c r="AS561" s="2"/>
      <c r="AT561" s="1"/>
      <c r="AU561" s="2"/>
      <c r="AV561" s="2"/>
      <c r="AW561" s="1"/>
      <c r="AX561" s="2"/>
      <c r="AY561" s="2"/>
      <c r="AZ561" s="1"/>
      <c r="BA561" s="2"/>
      <c r="BB561" s="2"/>
      <c r="BC561" s="1"/>
      <c r="BD561" s="2"/>
      <c r="BE561" s="2"/>
      <c r="BF561" s="1"/>
      <c r="BG561" s="1"/>
      <c r="BI561" s="2"/>
      <c r="BJ561" s="2"/>
      <c r="BK561" s="2"/>
      <c r="BL561" s="1"/>
      <c r="BM561" s="2"/>
      <c r="BN561" s="2"/>
      <c r="BO561" s="1"/>
      <c r="BP561" s="2"/>
      <c r="BQ561" s="2"/>
      <c r="BR561" s="1"/>
      <c r="BS561" s="2"/>
      <c r="BT561" s="2"/>
      <c r="BU561" s="1"/>
      <c r="BV561" s="2"/>
      <c r="BW561" s="2"/>
      <c r="BX561" s="1"/>
      <c r="BY561" s="2"/>
      <c r="BZ561" s="2"/>
      <c r="CA561" s="1"/>
      <c r="CE561" s="23"/>
      <c r="CF561" s="23"/>
      <c r="CG561" s="23"/>
      <c r="CH561" s="24"/>
      <c r="CI561" s="2"/>
      <c r="CJ561" s="2"/>
      <c r="CK561" s="2"/>
      <c r="CL561" s="1"/>
      <c r="CN561" s="25"/>
      <c r="CO561" s="27"/>
      <c r="CP561" s="27"/>
      <c r="CQ561" s="28"/>
      <c r="CR561" s="27"/>
      <c r="CU561" s="30">
        <v>286</v>
      </c>
      <c r="CV561" s="30"/>
      <c r="CW561" s="30"/>
      <c r="CX561" s="30"/>
      <c r="CY561" s="30"/>
      <c r="CZ561" s="30"/>
      <c r="DA561" s="30"/>
      <c r="DB561" s="30"/>
      <c r="DF561" s="30"/>
      <c r="DG561" s="39"/>
    </row>
    <row r="562" spans="1:111" ht="15.75" x14ac:dyDescent="0.25">
      <c r="A562" t="s">
        <v>817</v>
      </c>
      <c r="AC562" s="2"/>
      <c r="AD562" s="2"/>
      <c r="AE562" s="2"/>
      <c r="AF562" s="1"/>
      <c r="AG562" s="2"/>
      <c r="AH562" s="2"/>
      <c r="AI562" s="2"/>
      <c r="AJ562" s="1"/>
      <c r="AN562" s="2"/>
      <c r="AO562" s="2"/>
      <c r="AP562" s="2"/>
      <c r="AQ562" s="1"/>
      <c r="AR562" s="2"/>
      <c r="AS562" s="2"/>
      <c r="AT562" s="1"/>
      <c r="AU562" s="2"/>
      <c r="AV562" s="2"/>
      <c r="AW562" s="1"/>
      <c r="AX562" s="2"/>
      <c r="AY562" s="2"/>
      <c r="AZ562" s="1"/>
      <c r="BA562" s="2"/>
      <c r="BB562" s="2"/>
      <c r="BC562" s="1"/>
      <c r="BD562" s="2"/>
      <c r="BE562" s="2"/>
      <c r="BF562" s="1"/>
      <c r="BG562" s="1"/>
      <c r="BI562" s="2"/>
      <c r="BJ562" s="2"/>
      <c r="BK562" s="2"/>
      <c r="BL562" s="1"/>
      <c r="BM562" s="2"/>
      <c r="BN562" s="2"/>
      <c r="BO562" s="1"/>
      <c r="BP562" s="2"/>
      <c r="BQ562" s="2"/>
      <c r="BR562" s="1"/>
      <c r="BS562" s="2"/>
      <c r="BT562" s="2"/>
      <c r="BU562" s="1"/>
      <c r="BV562" s="2"/>
      <c r="BW562" s="2"/>
      <c r="BX562" s="1"/>
      <c r="BY562" s="2"/>
      <c r="BZ562" s="2"/>
      <c r="CA562" s="1"/>
      <c r="CE562" s="23"/>
      <c r="CF562" s="23"/>
      <c r="CG562" s="23"/>
      <c r="CH562" s="24"/>
      <c r="CI562" s="2"/>
      <c r="CJ562" s="2"/>
      <c r="CK562" s="2"/>
      <c r="CL562" s="1"/>
      <c r="CN562" s="25"/>
      <c r="CO562" s="27"/>
      <c r="CP562" s="27"/>
      <c r="CQ562" s="28"/>
      <c r="CR562" s="27"/>
      <c r="CU562" s="30">
        <v>296</v>
      </c>
      <c r="CV562" s="30"/>
      <c r="CW562" s="30"/>
      <c r="CX562" s="30"/>
      <c r="CY562" s="30"/>
      <c r="CZ562" s="30"/>
      <c r="DA562" s="30"/>
      <c r="DB562" s="30"/>
      <c r="DF562" s="30"/>
      <c r="DG562" s="39"/>
    </row>
    <row r="563" spans="1:111" ht="15.75" x14ac:dyDescent="0.25">
      <c r="AC563" s="2"/>
      <c r="AD563" s="2"/>
      <c r="AE563" s="2"/>
      <c r="AF563" s="1"/>
      <c r="AG563" s="2"/>
      <c r="AH563" s="2"/>
      <c r="AI563" s="2"/>
      <c r="AJ563" s="1"/>
      <c r="AN563" s="2"/>
      <c r="AO563" s="2"/>
      <c r="AP563" s="2"/>
      <c r="AQ563" s="1"/>
      <c r="AR563" s="2"/>
      <c r="AS563" s="2"/>
      <c r="AT563" s="1"/>
      <c r="AU563" s="2"/>
      <c r="AV563" s="2"/>
      <c r="AW563" s="1"/>
      <c r="AX563" s="2"/>
      <c r="AY563" s="2"/>
      <c r="AZ563" s="1"/>
      <c r="BA563" s="2"/>
      <c r="BB563" s="2"/>
      <c r="BC563" s="1"/>
      <c r="BD563" s="2"/>
      <c r="BE563" s="2"/>
      <c r="BF563" s="1"/>
      <c r="BG563" s="1"/>
      <c r="BI563" s="2"/>
      <c r="BJ563" s="2"/>
      <c r="BK563" s="2"/>
      <c r="BL563" s="1"/>
      <c r="BM563" s="2"/>
      <c r="BN563" s="2"/>
      <c r="BO563" s="1"/>
      <c r="BP563" s="2"/>
      <c r="BQ563" s="2"/>
      <c r="BR563" s="1"/>
      <c r="BS563" s="2"/>
      <c r="BT563" s="2"/>
      <c r="BU563" s="1"/>
      <c r="BV563" s="2"/>
      <c r="BW563" s="2"/>
      <c r="BX563" s="1"/>
      <c r="BY563" s="2"/>
      <c r="BZ563" s="2"/>
      <c r="CA563" s="1"/>
      <c r="CE563" s="23"/>
      <c r="CF563" s="23"/>
      <c r="CG563" s="23"/>
      <c r="CH563" s="24"/>
      <c r="CI563" s="2"/>
      <c r="CJ563" s="2"/>
      <c r="CK563" s="2"/>
      <c r="CL563" s="1"/>
      <c r="CN563" s="25"/>
      <c r="CO563" s="27"/>
      <c r="CP563" s="27"/>
      <c r="CQ563" s="28">
        <f>CH617-CO563-CP563</f>
        <v>0</v>
      </c>
      <c r="CR563" s="27">
        <f>CI617-CO563-CP563</f>
        <v>0</v>
      </c>
      <c r="CU563" s="30">
        <v>304</v>
      </c>
      <c r="CV563" s="30"/>
      <c r="CW563" s="30"/>
      <c r="CX563" s="30"/>
      <c r="CY563" s="30"/>
      <c r="CZ563" s="30"/>
      <c r="DA563" s="30"/>
      <c r="DB563" s="30"/>
      <c r="DF563" s="30"/>
      <c r="DG563" s="39"/>
    </row>
    <row r="564" spans="1:111" ht="15.75" x14ac:dyDescent="0.25">
      <c r="A564" t="s">
        <v>818</v>
      </c>
      <c r="AC564" s="2"/>
      <c r="AD564" s="2"/>
      <c r="AE564" s="2"/>
      <c r="AF564" s="1"/>
      <c r="AG564" s="2"/>
      <c r="AH564" s="2"/>
      <c r="AI564" s="2"/>
      <c r="AJ564" s="1"/>
      <c r="AN564" s="2"/>
      <c r="AO564" s="2"/>
      <c r="AP564" s="2"/>
      <c r="AQ564" s="1"/>
      <c r="AR564" s="2"/>
      <c r="AS564" s="2"/>
      <c r="AT564" s="1"/>
      <c r="AU564" s="2"/>
      <c r="AV564" s="2"/>
      <c r="AW564" s="1"/>
      <c r="AX564" s="2"/>
      <c r="AY564" s="2"/>
      <c r="AZ564" s="1"/>
      <c r="BA564" s="2"/>
      <c r="BB564" s="2"/>
      <c r="BC564" s="1"/>
      <c r="BD564" s="2"/>
      <c r="BE564" s="2"/>
      <c r="BF564" s="1"/>
      <c r="BG564" s="1"/>
      <c r="BI564" s="2"/>
      <c r="BJ564" s="2"/>
      <c r="BK564" s="2"/>
      <c r="BL564" s="1"/>
      <c r="BM564" s="2"/>
      <c r="BN564" s="2"/>
      <c r="BO564" s="1"/>
      <c r="BP564" s="2"/>
      <c r="BQ564" s="2"/>
      <c r="BR564" s="1"/>
      <c r="BS564" s="2"/>
      <c r="BT564" s="2"/>
      <c r="BU564" s="1"/>
      <c r="BV564" s="2"/>
      <c r="BW564" s="2"/>
      <c r="BX564" s="1"/>
      <c r="BY564" s="2"/>
      <c r="BZ564" s="2"/>
      <c r="CA564" s="1"/>
      <c r="CE564" s="23"/>
      <c r="CF564" s="23"/>
      <c r="CG564" s="23"/>
      <c r="CH564" s="24"/>
      <c r="CI564" s="2"/>
      <c r="CJ564" s="2"/>
      <c r="CK564" s="2"/>
      <c r="CL564" s="1"/>
      <c r="CN564" s="25"/>
      <c r="CO564" s="27"/>
      <c r="CP564" s="27"/>
      <c r="CQ564" s="28"/>
      <c r="CR564" s="27"/>
      <c r="CU564" s="30">
        <v>311</v>
      </c>
      <c r="CV564" s="30"/>
      <c r="CW564" s="30"/>
      <c r="CX564" s="30"/>
      <c r="CY564" s="30"/>
      <c r="CZ564" s="30"/>
      <c r="DA564" s="30"/>
      <c r="DB564" s="30"/>
      <c r="DF564" s="30"/>
      <c r="DG564" s="39"/>
    </row>
    <row r="565" spans="1:111" ht="15.75" x14ac:dyDescent="0.25">
      <c r="AC565" s="2"/>
      <c r="AD565" s="2"/>
      <c r="AE565" s="2"/>
      <c r="AF565" s="1"/>
      <c r="AG565" s="2"/>
      <c r="AH565" s="2"/>
      <c r="AI565" s="2"/>
      <c r="AJ565" s="1"/>
      <c r="AN565" s="2"/>
      <c r="AO565" s="2"/>
      <c r="AP565" s="2"/>
      <c r="AQ565" s="1"/>
      <c r="AR565" s="2"/>
      <c r="AS565" s="2"/>
      <c r="AT565" s="1"/>
      <c r="AU565" s="2"/>
      <c r="AV565" s="2"/>
      <c r="AW565" s="1"/>
      <c r="AX565" s="2"/>
      <c r="AY565" s="2"/>
      <c r="AZ565" s="1"/>
      <c r="BA565" s="2"/>
      <c r="BB565" s="2"/>
      <c r="BC565" s="1"/>
      <c r="BD565" s="2"/>
      <c r="BE565" s="2"/>
      <c r="BF565" s="1"/>
      <c r="BG565" s="1"/>
      <c r="BI565" s="2"/>
      <c r="BJ565" s="2"/>
      <c r="BK565" s="2"/>
      <c r="BL565" s="1"/>
      <c r="BM565" s="2"/>
      <c r="BN565" s="2"/>
      <c r="BO565" s="1"/>
      <c r="BP565" s="2"/>
      <c r="BQ565" s="2"/>
      <c r="BR565" s="1"/>
      <c r="BS565" s="2"/>
      <c r="BT565" s="2"/>
      <c r="BU565" s="1"/>
      <c r="BV565" s="2"/>
      <c r="BW565" s="2"/>
      <c r="BX565" s="1"/>
      <c r="BY565" s="2"/>
      <c r="BZ565" s="2"/>
      <c r="CA565" s="1"/>
      <c r="CE565" s="23"/>
      <c r="CF565" s="23"/>
      <c r="CG565" s="23"/>
      <c r="CH565" s="24"/>
      <c r="CI565" s="2"/>
      <c r="CJ565" s="2"/>
      <c r="CK565" s="2"/>
      <c r="CL565" s="1"/>
      <c r="CN565" s="25"/>
      <c r="CO565" s="27"/>
      <c r="CP565" s="27"/>
      <c r="CQ565" s="28"/>
      <c r="CR565" s="27"/>
      <c r="CU565" s="30">
        <v>325</v>
      </c>
      <c r="CV565" s="30"/>
      <c r="CW565" s="30"/>
      <c r="CX565" s="30"/>
      <c r="CY565" s="30"/>
      <c r="CZ565" s="30"/>
      <c r="DA565" s="30"/>
      <c r="DB565" s="30"/>
      <c r="DF565" s="30"/>
      <c r="DG565" s="39"/>
    </row>
    <row r="566" spans="1:111" ht="15.75" x14ac:dyDescent="0.25">
      <c r="AC566" s="2"/>
      <c r="AD566" s="2"/>
      <c r="AE566" s="2"/>
      <c r="AF566" s="1"/>
      <c r="AG566" s="2"/>
      <c r="AH566" s="2"/>
      <c r="AI566" s="2"/>
      <c r="AJ566" s="1"/>
      <c r="AN566" s="2"/>
      <c r="AO566" s="2"/>
      <c r="AP566" s="2"/>
      <c r="AQ566" s="1"/>
      <c r="AR566" s="2"/>
      <c r="AS566" s="2"/>
      <c r="AT566" s="1"/>
      <c r="AU566" s="2"/>
      <c r="AV566" s="2"/>
      <c r="AW566" s="1"/>
      <c r="AX566" s="2"/>
      <c r="AY566" s="2"/>
      <c r="AZ566" s="1"/>
      <c r="BA566" s="2"/>
      <c r="BB566" s="2"/>
      <c r="BC566" s="1"/>
      <c r="BD566" s="2"/>
      <c r="BE566" s="2"/>
      <c r="BF566" s="1"/>
      <c r="BG566" s="1"/>
      <c r="BI566" s="2"/>
      <c r="BJ566" s="2"/>
      <c r="BK566" s="2"/>
      <c r="BL566" s="1"/>
      <c r="BM566" s="2"/>
      <c r="BN566" s="2"/>
      <c r="BO566" s="1"/>
      <c r="BP566" s="2"/>
      <c r="BQ566" s="2"/>
      <c r="BR566" s="1"/>
      <c r="BS566" s="2"/>
      <c r="BT566" s="2"/>
      <c r="BU566" s="1"/>
      <c r="BV566" s="2"/>
      <c r="BW566" s="2"/>
      <c r="BX566" s="1"/>
      <c r="BY566" s="2"/>
      <c r="BZ566" s="2"/>
      <c r="CA566" s="1"/>
      <c r="CE566" s="23"/>
      <c r="CF566" s="23"/>
      <c r="CG566" s="23"/>
      <c r="CH566" s="24"/>
      <c r="CI566" s="2"/>
      <c r="CJ566" s="2"/>
      <c r="CK566" s="2"/>
      <c r="CL566" s="1"/>
      <c r="CN566" s="25"/>
      <c r="CO566" s="27"/>
      <c r="CP566" s="27"/>
      <c r="CQ566" s="28"/>
      <c r="CR566" s="27"/>
      <c r="CU566" s="30">
        <v>333</v>
      </c>
      <c r="CV566" s="30"/>
      <c r="CW566" s="30"/>
      <c r="CX566" s="30"/>
      <c r="CY566" s="30"/>
      <c r="CZ566" s="30"/>
      <c r="DA566" s="30"/>
      <c r="DB566" s="30"/>
      <c r="DF566" s="30"/>
      <c r="DG566" s="39"/>
    </row>
    <row r="567" spans="1:111" ht="15.75" x14ac:dyDescent="0.25">
      <c r="AC567" s="2"/>
      <c r="AD567" s="2"/>
      <c r="AE567" s="2"/>
      <c r="AF567" s="1"/>
      <c r="AG567" s="2"/>
      <c r="AH567" s="2"/>
      <c r="AI567" s="2"/>
      <c r="AJ567" s="1"/>
      <c r="AN567" s="2"/>
      <c r="AO567" s="2"/>
      <c r="AP567" s="2"/>
      <c r="AQ567" s="1"/>
      <c r="AR567" s="2"/>
      <c r="AS567" s="2"/>
      <c r="AT567" s="1"/>
      <c r="AU567" s="2"/>
      <c r="AV567" s="2"/>
      <c r="AW567" s="1"/>
      <c r="AX567" s="2"/>
      <c r="AY567" s="2"/>
      <c r="AZ567" s="1"/>
      <c r="BA567" s="2"/>
      <c r="BB567" s="2"/>
      <c r="BC567" s="1"/>
      <c r="BD567" s="2"/>
      <c r="BE567" s="2"/>
      <c r="BF567" s="1"/>
      <c r="BG567" s="1"/>
      <c r="BI567" s="2"/>
      <c r="BJ567" s="2"/>
      <c r="BK567" s="2"/>
      <c r="BL567" s="1"/>
      <c r="BM567" s="2"/>
      <c r="BN567" s="2"/>
      <c r="BO567" s="1"/>
      <c r="BP567" s="2"/>
      <c r="BQ567" s="2"/>
      <c r="BR567" s="1"/>
      <c r="BS567" s="2"/>
      <c r="BT567" s="2"/>
      <c r="BU567" s="1"/>
      <c r="BV567" s="2"/>
      <c r="BW567" s="2"/>
      <c r="BX567" s="1"/>
      <c r="BY567" s="2"/>
      <c r="BZ567" s="2"/>
      <c r="CA567" s="1"/>
      <c r="CE567" s="23"/>
      <c r="CF567" s="23"/>
      <c r="CG567" s="23"/>
      <c r="CH567" s="24"/>
      <c r="CI567" s="2"/>
      <c r="CJ567" s="2"/>
      <c r="CK567" s="2"/>
      <c r="CL567" s="1"/>
      <c r="CN567" s="25"/>
      <c r="CO567" s="27"/>
      <c r="CP567" s="27"/>
      <c r="CQ567" s="28"/>
      <c r="CR567" s="27"/>
      <c r="CU567" s="30">
        <v>346</v>
      </c>
      <c r="CV567" s="30"/>
      <c r="CW567" s="30"/>
      <c r="CX567" s="30"/>
      <c r="CY567" s="30"/>
      <c r="CZ567" s="30"/>
      <c r="DA567" s="30"/>
      <c r="DB567" s="30"/>
      <c r="DF567" s="30"/>
      <c r="DG567" s="39"/>
    </row>
    <row r="568" spans="1:111" ht="15.75" x14ac:dyDescent="0.25">
      <c r="A568" t="s">
        <v>857</v>
      </c>
      <c r="AC568" s="2"/>
      <c r="AD568" s="2"/>
      <c r="AE568" s="2"/>
      <c r="AF568" s="1"/>
      <c r="AG568" s="2"/>
      <c r="AH568" s="2"/>
      <c r="AI568" s="2"/>
      <c r="AJ568" s="1"/>
      <c r="AN568" s="2"/>
      <c r="AO568" s="2"/>
      <c r="AP568" s="2"/>
      <c r="AQ568" s="1"/>
      <c r="AR568" s="2"/>
      <c r="AS568" s="2"/>
      <c r="AT568" s="1"/>
      <c r="AU568" s="2"/>
      <c r="AV568" s="2"/>
      <c r="AW568" s="1"/>
      <c r="AX568" s="2"/>
      <c r="AY568" s="2"/>
      <c r="AZ568" s="1"/>
      <c r="BA568" s="2"/>
      <c r="BB568" s="2"/>
      <c r="BC568" s="1"/>
      <c r="BD568" s="2"/>
      <c r="BE568" s="2"/>
      <c r="BF568" s="1"/>
      <c r="BG568" s="1"/>
      <c r="BI568" s="2"/>
      <c r="BJ568" s="2"/>
      <c r="BK568" s="2"/>
      <c r="BL568" s="1"/>
      <c r="BM568" s="2"/>
      <c r="BN568" s="2"/>
      <c r="BO568" s="1"/>
      <c r="BP568" s="2"/>
      <c r="BQ568" s="2"/>
      <c r="BR568" s="1"/>
      <c r="BS568" s="2"/>
      <c r="BT568" s="2"/>
      <c r="BU568" s="1"/>
      <c r="BV568" s="2"/>
      <c r="BW568" s="2"/>
      <c r="BX568" s="1"/>
      <c r="BY568" s="2"/>
      <c r="BZ568" s="2"/>
      <c r="CA568" s="1"/>
      <c r="CE568" s="23"/>
      <c r="CF568" s="23"/>
      <c r="CG568" s="23"/>
      <c r="CH568" s="24"/>
      <c r="CI568" s="2"/>
      <c r="CJ568" s="2"/>
      <c r="CK568" s="2"/>
      <c r="CL568" s="1"/>
      <c r="CN568" s="25"/>
      <c r="CO568" s="27"/>
      <c r="CP568" s="27"/>
      <c r="CQ568" s="28"/>
      <c r="CR568" s="27"/>
      <c r="CU568" s="30">
        <v>358</v>
      </c>
      <c r="CV568" s="30"/>
      <c r="CW568" s="30"/>
      <c r="CX568" s="30"/>
      <c r="CY568" s="30"/>
      <c r="CZ568" s="30"/>
      <c r="DA568" s="30"/>
      <c r="DB568" s="30"/>
      <c r="DF568" s="30"/>
      <c r="DG568" s="39"/>
    </row>
    <row r="569" spans="1:111" ht="15.75" x14ac:dyDescent="0.25">
      <c r="A569" t="s">
        <v>859</v>
      </c>
      <c r="AC569" s="2"/>
      <c r="AD569" s="2"/>
      <c r="AE569" s="2"/>
      <c r="AF569" s="1"/>
      <c r="AG569" s="2"/>
      <c r="AH569" s="2"/>
      <c r="AI569" s="2"/>
      <c r="AJ569" s="1"/>
      <c r="AN569" s="2"/>
      <c r="AO569" s="2"/>
      <c r="AP569" s="2"/>
      <c r="AQ569" s="1"/>
      <c r="AR569" s="2"/>
      <c r="AS569" s="2"/>
      <c r="AT569" s="1"/>
      <c r="AU569" s="2"/>
      <c r="AV569" s="2"/>
      <c r="AW569" s="1"/>
      <c r="AX569" s="2"/>
      <c r="AY569" s="2"/>
      <c r="AZ569" s="1"/>
      <c r="BA569" s="2"/>
      <c r="BB569" s="2"/>
      <c r="BC569" s="1"/>
      <c r="BD569" s="2"/>
      <c r="BE569" s="2"/>
      <c r="BF569" s="1"/>
      <c r="BG569" s="1"/>
      <c r="BI569" s="2"/>
      <c r="BJ569" s="2"/>
      <c r="BK569" s="2"/>
      <c r="BL569" s="1"/>
      <c r="BM569" s="2"/>
      <c r="BN569" s="2"/>
      <c r="BO569" s="1"/>
      <c r="BP569" s="2"/>
      <c r="BQ569" s="2"/>
      <c r="BR569" s="1"/>
      <c r="BS569" s="2"/>
      <c r="BT569" s="2"/>
      <c r="BU569" s="1"/>
      <c r="BV569" s="2"/>
      <c r="BW569" s="2"/>
      <c r="BX569" s="1"/>
      <c r="BY569" s="2"/>
      <c r="BZ569" s="2"/>
      <c r="CA569" s="1"/>
      <c r="CE569" s="23"/>
      <c r="CF569" s="23"/>
      <c r="CG569" s="23"/>
      <c r="CH569" s="24"/>
      <c r="CI569" s="2"/>
      <c r="CJ569" s="2"/>
      <c r="CK569" s="2"/>
      <c r="CL569" s="1"/>
      <c r="CN569" s="25"/>
      <c r="CO569" s="27"/>
      <c r="CP569" s="27"/>
      <c r="CQ569" s="28"/>
      <c r="CR569" s="27"/>
      <c r="CU569" s="30">
        <v>372</v>
      </c>
      <c r="CV569" s="30"/>
      <c r="CW569" s="30"/>
      <c r="CX569" s="30"/>
      <c r="CY569" s="30"/>
      <c r="CZ569" s="30"/>
      <c r="DA569" s="30"/>
      <c r="DB569" s="30"/>
      <c r="DF569" s="30"/>
      <c r="DG569" s="39"/>
    </row>
    <row r="570" spans="1:111" ht="15.75" x14ac:dyDescent="0.25">
      <c r="A570" t="s">
        <v>861</v>
      </c>
      <c r="AC570" s="2"/>
      <c r="AD570" s="2"/>
      <c r="AE570" s="2"/>
      <c r="AF570" s="1"/>
      <c r="AG570" s="2"/>
      <c r="AH570" s="2"/>
      <c r="AI570" s="2"/>
      <c r="AJ570" s="1"/>
      <c r="AN570" s="2"/>
      <c r="AO570" s="2"/>
      <c r="AP570" s="2"/>
      <c r="AQ570" s="1"/>
      <c r="AR570" s="2"/>
      <c r="AS570" s="2"/>
      <c r="AT570" s="1"/>
      <c r="AU570" s="2"/>
      <c r="AV570" s="2"/>
      <c r="AW570" s="1"/>
      <c r="AX570" s="2"/>
      <c r="AY570" s="2"/>
      <c r="AZ570" s="1"/>
      <c r="BA570" s="2"/>
      <c r="BB570" s="2"/>
      <c r="BC570" s="1"/>
      <c r="BD570" s="2"/>
      <c r="BE570" s="2"/>
      <c r="BF570" s="1"/>
      <c r="BG570" s="1"/>
      <c r="BI570" s="2"/>
      <c r="BJ570" s="2"/>
      <c r="BK570" s="2"/>
      <c r="BL570" s="1"/>
      <c r="BM570" s="2"/>
      <c r="BN570" s="2"/>
      <c r="BO570" s="1"/>
      <c r="BP570" s="2"/>
      <c r="BQ570" s="2"/>
      <c r="BR570" s="1"/>
      <c r="BS570" s="2"/>
      <c r="BT570" s="2"/>
      <c r="BU570" s="1"/>
      <c r="BV570" s="2"/>
      <c r="BW570" s="2"/>
      <c r="BX570" s="1"/>
      <c r="BY570" s="2"/>
      <c r="BZ570" s="2"/>
      <c r="CA570" s="1"/>
      <c r="CE570" s="23"/>
      <c r="CF570" s="23"/>
      <c r="CG570" s="23"/>
      <c r="CH570" s="24"/>
      <c r="CI570" s="2"/>
      <c r="CJ570" s="2"/>
      <c r="CK570" s="2"/>
      <c r="CL570" s="1"/>
      <c r="CN570" s="25"/>
      <c r="CO570" s="27"/>
      <c r="CP570" s="27"/>
      <c r="CQ570" s="28"/>
      <c r="CR570" s="27"/>
      <c r="CU570" s="30">
        <v>386</v>
      </c>
      <c r="CV570" s="30"/>
      <c r="CW570" s="30"/>
      <c r="CX570" s="30"/>
      <c r="CY570" s="30"/>
      <c r="CZ570" s="30"/>
      <c r="DA570" s="30"/>
      <c r="DB570" s="30"/>
      <c r="DF570" s="30"/>
      <c r="DG570" s="39"/>
    </row>
    <row r="571" spans="1:111" ht="15.75" x14ac:dyDescent="0.25">
      <c r="A571" t="s">
        <v>863</v>
      </c>
      <c r="AC571" s="2"/>
      <c r="AD571" s="2"/>
      <c r="AE571" s="2"/>
      <c r="AF571" s="1"/>
      <c r="AG571" s="2"/>
      <c r="AH571" s="2"/>
      <c r="AI571" s="2"/>
      <c r="AJ571" s="1"/>
      <c r="AN571" s="2"/>
      <c r="AO571" s="2"/>
      <c r="AP571" s="2"/>
      <c r="AQ571" s="1"/>
      <c r="AR571" s="2"/>
      <c r="AS571" s="2"/>
      <c r="AT571" s="1"/>
      <c r="AU571" s="2"/>
      <c r="AV571" s="2"/>
      <c r="AW571" s="1"/>
      <c r="AX571" s="2"/>
      <c r="AY571" s="2"/>
      <c r="AZ571" s="1"/>
      <c r="BA571" s="2"/>
      <c r="BB571" s="2"/>
      <c r="BC571" s="1"/>
      <c r="BD571" s="2"/>
      <c r="BE571" s="2"/>
      <c r="BF571" s="1"/>
      <c r="BG571" s="1"/>
      <c r="BI571" s="2"/>
      <c r="BJ571" s="2"/>
      <c r="BK571" s="2"/>
      <c r="BL571" s="1"/>
      <c r="BM571" s="2"/>
      <c r="BN571" s="2"/>
      <c r="BO571" s="1"/>
      <c r="BP571" s="2"/>
      <c r="BQ571" s="2"/>
      <c r="BR571" s="1"/>
      <c r="BS571" s="2"/>
      <c r="BT571" s="2"/>
      <c r="BU571" s="1"/>
      <c r="BV571" s="2"/>
      <c r="BW571" s="2"/>
      <c r="BX571" s="1"/>
      <c r="BY571" s="2"/>
      <c r="BZ571" s="2"/>
      <c r="CA571" s="1"/>
      <c r="CE571" s="23"/>
      <c r="CF571" s="23"/>
      <c r="CG571" s="23"/>
      <c r="CH571" s="24"/>
      <c r="CI571" s="2"/>
      <c r="CJ571" s="2"/>
      <c r="CK571" s="2"/>
      <c r="CL571" s="1"/>
      <c r="CN571" s="25"/>
      <c r="CO571" s="27"/>
      <c r="CP571" s="27"/>
      <c r="CQ571" s="28"/>
      <c r="CR571" s="27"/>
      <c r="CU571" s="30">
        <v>395</v>
      </c>
      <c r="CV571" s="30"/>
      <c r="CW571" s="30"/>
      <c r="CX571" s="30"/>
      <c r="CY571" s="30"/>
      <c r="CZ571" s="30"/>
      <c r="DA571" s="30"/>
      <c r="DB571" s="30"/>
      <c r="DF571" s="30"/>
      <c r="DG571" s="39"/>
    </row>
    <row r="572" spans="1:111" ht="15.75" x14ac:dyDescent="0.25">
      <c r="A572" t="s">
        <v>865</v>
      </c>
      <c r="AC572" s="2"/>
      <c r="AD572" s="2"/>
      <c r="AE572" s="2"/>
      <c r="AF572" s="1"/>
      <c r="AG572" s="2"/>
      <c r="AH572" s="2"/>
      <c r="AI572" s="2"/>
      <c r="AJ572" s="1"/>
      <c r="AN572" s="2"/>
      <c r="AO572" s="2"/>
      <c r="AP572" s="2"/>
      <c r="AQ572" s="1"/>
      <c r="AR572" s="2"/>
      <c r="AS572" s="2"/>
      <c r="AT572" s="1"/>
      <c r="AU572" s="2"/>
      <c r="AV572" s="2"/>
      <c r="AW572" s="1"/>
      <c r="AX572" s="2"/>
      <c r="AY572" s="2"/>
      <c r="AZ572" s="1"/>
      <c r="BA572" s="2"/>
      <c r="BB572" s="2"/>
      <c r="BC572" s="1"/>
      <c r="BD572" s="2"/>
      <c r="BE572" s="2"/>
      <c r="BF572" s="1"/>
      <c r="BG572" s="1"/>
      <c r="BI572" s="2"/>
      <c r="BJ572" s="2"/>
      <c r="BK572" s="2"/>
      <c r="BL572" s="1"/>
      <c r="BM572" s="2"/>
      <c r="BN572" s="2"/>
      <c r="BO572" s="1"/>
      <c r="BP572" s="2"/>
      <c r="BQ572" s="2"/>
      <c r="BR572" s="1"/>
      <c r="BS572" s="2"/>
      <c r="BT572" s="2"/>
      <c r="BU572" s="1"/>
      <c r="BV572" s="2"/>
      <c r="BW572" s="2"/>
      <c r="BX572" s="1"/>
      <c r="BY572" s="2"/>
      <c r="BZ572" s="2"/>
      <c r="CA572" s="1"/>
      <c r="CE572" s="23"/>
      <c r="CF572" s="23"/>
      <c r="CG572" s="23"/>
      <c r="CH572" s="24"/>
      <c r="CI572" s="2"/>
      <c r="CJ572" s="2"/>
      <c r="CK572" s="2"/>
      <c r="CL572" s="1"/>
      <c r="CN572" s="25"/>
      <c r="CO572" s="27"/>
      <c r="CP572" s="27"/>
      <c r="CQ572" s="28"/>
      <c r="CR572" s="27"/>
      <c r="CU572" s="30">
        <v>404</v>
      </c>
      <c r="CV572" s="30"/>
      <c r="CW572" s="30"/>
      <c r="CX572" s="30"/>
      <c r="CY572" s="30"/>
      <c r="CZ572" s="30"/>
      <c r="DA572" s="30"/>
      <c r="DB572" s="30"/>
      <c r="DF572" s="30"/>
      <c r="DG572" s="39"/>
    </row>
    <row r="573" spans="1:111" ht="15.75" x14ac:dyDescent="0.25">
      <c r="AC573" s="2"/>
      <c r="AD573" s="2"/>
      <c r="AE573" s="2"/>
      <c r="AF573" s="1"/>
      <c r="AG573" s="2"/>
      <c r="AH573" s="2"/>
      <c r="AI573" s="2"/>
      <c r="AJ573" s="1"/>
      <c r="AN573" s="2"/>
      <c r="AO573" s="2"/>
      <c r="AP573" s="2"/>
      <c r="AQ573" s="1"/>
      <c r="AR573" s="2"/>
      <c r="AS573" s="2"/>
      <c r="AT573" s="1"/>
      <c r="AU573" s="2"/>
      <c r="AV573" s="2"/>
      <c r="AW573" s="1"/>
      <c r="AX573" s="2"/>
      <c r="AY573" s="2"/>
      <c r="AZ573" s="1"/>
      <c r="BA573" s="2"/>
      <c r="BB573" s="2"/>
      <c r="BC573" s="1"/>
      <c r="BD573" s="2"/>
      <c r="BE573" s="2"/>
      <c r="BF573" s="1"/>
      <c r="BG573" s="1"/>
      <c r="BI573" s="2"/>
      <c r="BJ573" s="2"/>
      <c r="BK573" s="2"/>
      <c r="BL573" s="1"/>
      <c r="BM573" s="2"/>
      <c r="BN573" s="2"/>
      <c r="BO573" s="1"/>
      <c r="BP573" s="2"/>
      <c r="BQ573" s="2"/>
      <c r="BR573" s="1"/>
      <c r="BS573" s="2"/>
      <c r="BT573" s="2"/>
      <c r="BU573" s="1"/>
      <c r="BV573" s="2"/>
      <c r="BW573" s="2"/>
      <c r="BX573" s="1"/>
      <c r="BY573" s="2"/>
      <c r="BZ573" s="2"/>
      <c r="CA573" s="1"/>
      <c r="CE573" s="23"/>
      <c r="CF573" s="23"/>
      <c r="CG573" s="23"/>
      <c r="CH573" s="24"/>
      <c r="CI573" s="2"/>
      <c r="CJ573" s="2"/>
      <c r="CK573" s="2"/>
      <c r="CL573" s="1"/>
      <c r="CN573" s="25"/>
      <c r="CO573" s="27"/>
      <c r="CP573" s="27"/>
      <c r="CQ573" s="28"/>
      <c r="CR573" s="27"/>
      <c r="CU573" s="30">
        <v>413</v>
      </c>
      <c r="CV573" s="30"/>
      <c r="CW573" s="30"/>
      <c r="CX573" s="30"/>
      <c r="CY573" s="30"/>
      <c r="CZ573" s="30"/>
      <c r="DA573" s="30"/>
      <c r="DB573" s="30"/>
      <c r="DF573" s="30"/>
      <c r="DG573" s="39"/>
    </row>
    <row r="574" spans="1:111" ht="15.75" x14ac:dyDescent="0.25">
      <c r="A574" t="s">
        <v>867</v>
      </c>
      <c r="AC574" s="2"/>
      <c r="AD574" s="2"/>
      <c r="AE574" s="2"/>
      <c r="AF574" s="1"/>
      <c r="AG574" s="2"/>
      <c r="AH574" s="2"/>
      <c r="AI574" s="2"/>
      <c r="AJ574" s="1"/>
      <c r="AN574" s="2"/>
      <c r="AO574" s="2"/>
      <c r="AP574" s="2"/>
      <c r="AQ574" s="1"/>
      <c r="AR574" s="2"/>
      <c r="AS574" s="2"/>
      <c r="AT574" s="1"/>
      <c r="AU574" s="2"/>
      <c r="AV574" s="2"/>
      <c r="AW574" s="1"/>
      <c r="AX574" s="2"/>
      <c r="AY574" s="2"/>
      <c r="AZ574" s="1"/>
      <c r="BA574" s="2"/>
      <c r="BB574" s="2"/>
      <c r="BC574" s="1"/>
      <c r="BD574" s="2"/>
      <c r="BE574" s="2"/>
      <c r="BF574" s="1"/>
      <c r="BG574" s="1"/>
      <c r="BI574" s="2"/>
      <c r="BJ574" s="2"/>
      <c r="BK574" s="2"/>
      <c r="BL574" s="1"/>
      <c r="BM574" s="2"/>
      <c r="BN574" s="2"/>
      <c r="BO574" s="1"/>
      <c r="BP574" s="2"/>
      <c r="BQ574" s="2"/>
      <c r="BR574" s="1"/>
      <c r="BS574" s="2"/>
      <c r="BT574" s="2"/>
      <c r="BU574" s="1"/>
      <c r="BV574" s="2"/>
      <c r="BW574" s="2"/>
      <c r="BX574" s="1"/>
      <c r="BY574" s="2"/>
      <c r="BZ574" s="2"/>
      <c r="CA574" s="1"/>
      <c r="CE574" s="23"/>
      <c r="CF574" s="23"/>
      <c r="CG574" s="23"/>
      <c r="CH574" s="24"/>
      <c r="CI574" s="2"/>
      <c r="CJ574" s="2"/>
      <c r="CK574" s="2"/>
      <c r="CL574" s="1"/>
      <c r="CN574" s="25"/>
      <c r="CO574" s="27"/>
      <c r="CP574" s="27"/>
      <c r="CQ574" s="28"/>
      <c r="CR574" s="27"/>
      <c r="CU574" s="30">
        <v>422</v>
      </c>
      <c r="CV574" s="30"/>
      <c r="CW574" s="30"/>
      <c r="CX574" s="30"/>
      <c r="CY574" s="30"/>
      <c r="CZ574" s="30"/>
      <c r="DA574" s="30"/>
      <c r="DB574" s="30"/>
      <c r="DF574" s="30"/>
      <c r="DG574" s="39"/>
    </row>
    <row r="575" spans="1:111" ht="15.75" x14ac:dyDescent="0.25">
      <c r="A575" t="s">
        <v>869</v>
      </c>
      <c r="AC575" s="2"/>
      <c r="AD575" s="2"/>
      <c r="AE575" s="2"/>
      <c r="AF575" s="1"/>
      <c r="AG575" s="2"/>
      <c r="AH575" s="2"/>
      <c r="AI575" s="2"/>
      <c r="AJ575" s="1"/>
      <c r="AN575" s="2"/>
      <c r="AO575" s="2"/>
      <c r="AP575" s="2"/>
      <c r="AQ575" s="1"/>
      <c r="AR575" s="2"/>
      <c r="AS575" s="2"/>
      <c r="AT575" s="1"/>
      <c r="AU575" s="2"/>
      <c r="AV575" s="2"/>
      <c r="AW575" s="1"/>
      <c r="AX575" s="2"/>
      <c r="AY575" s="2"/>
      <c r="AZ575" s="1"/>
      <c r="BA575" s="2"/>
      <c r="BB575" s="2"/>
      <c r="BC575" s="1"/>
      <c r="BD575" s="2"/>
      <c r="BE575" s="2"/>
      <c r="BF575" s="1"/>
      <c r="BG575" s="1"/>
      <c r="BI575" s="2"/>
      <c r="BJ575" s="2"/>
      <c r="BK575" s="2"/>
      <c r="BL575" s="1"/>
      <c r="BM575" s="2"/>
      <c r="BN575" s="2"/>
      <c r="BO575" s="1"/>
      <c r="BP575" s="2"/>
      <c r="BQ575" s="2"/>
      <c r="BR575" s="1"/>
      <c r="BS575" s="2"/>
      <c r="BT575" s="2"/>
      <c r="BU575" s="1"/>
      <c r="BV575" s="2"/>
      <c r="BW575" s="2"/>
      <c r="BX575" s="1"/>
      <c r="BY575" s="2"/>
      <c r="BZ575" s="2"/>
      <c r="CA575" s="1"/>
      <c r="CE575" s="23"/>
      <c r="CF575" s="23"/>
      <c r="CG575" s="23"/>
      <c r="CH575" s="24"/>
      <c r="CI575" s="2"/>
      <c r="CJ575" s="2"/>
      <c r="CK575" s="2"/>
      <c r="CL575" s="1"/>
      <c r="CN575" s="25"/>
      <c r="CO575" s="27"/>
      <c r="CP575" s="27"/>
      <c r="CQ575" s="28"/>
      <c r="CR575" s="27"/>
      <c r="CU575" s="30">
        <v>431</v>
      </c>
      <c r="CV575" s="30"/>
      <c r="CW575" s="30"/>
      <c r="CX575" s="30"/>
      <c r="CY575" s="30"/>
      <c r="CZ575" s="30"/>
      <c r="DA575" s="30"/>
      <c r="DB575" s="30"/>
      <c r="DF575" s="30"/>
      <c r="DG575" s="39"/>
    </row>
    <row r="576" spans="1:111" ht="15.75" x14ac:dyDescent="0.25">
      <c r="A576" t="s">
        <v>871</v>
      </c>
      <c r="AC576" s="2"/>
      <c r="AD576" s="2"/>
      <c r="AE576" s="2"/>
      <c r="AF576" s="1"/>
      <c r="AG576" s="2"/>
      <c r="AH576" s="2"/>
      <c r="AI576" s="2"/>
      <c r="AJ576" s="1"/>
      <c r="AN576" s="2"/>
      <c r="AO576" s="2"/>
      <c r="AP576" s="2"/>
      <c r="AQ576" s="1"/>
      <c r="AR576" s="2"/>
      <c r="AS576" s="2"/>
      <c r="AT576" s="1"/>
      <c r="AU576" s="2"/>
      <c r="AV576" s="2"/>
      <c r="AW576" s="1"/>
      <c r="AX576" s="2"/>
      <c r="AY576" s="2"/>
      <c r="AZ576" s="1"/>
      <c r="BA576" s="2"/>
      <c r="BB576" s="2"/>
      <c r="BC576" s="1"/>
      <c r="BD576" s="2"/>
      <c r="BE576" s="2"/>
      <c r="BF576" s="1"/>
      <c r="BG576" s="1"/>
      <c r="BI576" s="2"/>
      <c r="BJ576" s="2"/>
      <c r="BK576" s="2"/>
      <c r="BL576" s="1"/>
      <c r="BM576" s="2"/>
      <c r="BN576" s="2"/>
      <c r="BO576" s="1"/>
      <c r="BP576" s="2"/>
      <c r="BQ576" s="2"/>
      <c r="BR576" s="1"/>
      <c r="BS576" s="2"/>
      <c r="BT576" s="2"/>
      <c r="BU576" s="1"/>
      <c r="BV576" s="2"/>
      <c r="BW576" s="2"/>
      <c r="BX576" s="1"/>
      <c r="BY576" s="2"/>
      <c r="BZ576" s="2"/>
      <c r="CA576" s="1"/>
      <c r="CE576" s="23"/>
      <c r="CF576" s="23"/>
      <c r="CG576" s="23"/>
      <c r="CH576" s="24"/>
      <c r="CI576" s="2"/>
      <c r="CJ576" s="2"/>
      <c r="CK576" s="2"/>
      <c r="CL576" s="1"/>
      <c r="CN576" s="25"/>
      <c r="CO576" s="27"/>
      <c r="CP576" s="27"/>
      <c r="CQ576" s="28"/>
      <c r="CR576" s="27"/>
      <c r="CU576" s="30">
        <v>440</v>
      </c>
      <c r="CV576" s="30"/>
      <c r="CW576" s="30"/>
      <c r="CX576" s="30"/>
      <c r="CY576" s="30"/>
      <c r="CZ576" s="30"/>
      <c r="DA576" s="30"/>
      <c r="DB576" s="30"/>
      <c r="DF576" s="30"/>
      <c r="DG576" s="39"/>
    </row>
    <row r="577" spans="1:106" ht="15.75" x14ac:dyDescent="0.25">
      <c r="A577" t="s">
        <v>914</v>
      </c>
      <c r="AC577" s="2"/>
      <c r="AD577" s="2"/>
      <c r="AE577" s="2"/>
      <c r="AF577" s="1"/>
      <c r="AG577" s="2"/>
      <c r="AH577" s="2"/>
      <c r="AI577" s="2"/>
      <c r="AJ577" s="1"/>
      <c r="AN577" s="2"/>
      <c r="AO577" s="2"/>
      <c r="AP577" s="2"/>
      <c r="AQ577" s="1"/>
      <c r="AR577" s="2"/>
      <c r="AS577" s="2"/>
      <c r="AT577" s="1"/>
      <c r="AU577" s="2"/>
      <c r="AV577" s="2"/>
      <c r="AW577" s="1"/>
      <c r="AX577" s="2"/>
      <c r="AY577" s="2"/>
      <c r="AZ577" s="1"/>
      <c r="BA577" s="2"/>
      <c r="BB577" s="2"/>
      <c r="BC577" s="1"/>
      <c r="BD577" s="2"/>
      <c r="BE577" s="2"/>
      <c r="BF577" s="1"/>
      <c r="BG577" s="1"/>
      <c r="BI577" s="2"/>
      <c r="BJ577" s="2"/>
      <c r="BK577" s="2"/>
      <c r="BL577" s="1"/>
      <c r="BM577" s="2"/>
      <c r="BN577" s="2"/>
      <c r="BO577" s="1"/>
      <c r="BP577" s="2"/>
      <c r="BQ577" s="2"/>
      <c r="BR577" s="1"/>
      <c r="BS577" s="2"/>
      <c r="BT577" s="2"/>
      <c r="BU577" s="1"/>
      <c r="BV577" s="2"/>
      <c r="BW577" s="2"/>
      <c r="BX577" s="1"/>
      <c r="BY577" s="2"/>
      <c r="BZ577" s="2"/>
      <c r="CA577" s="1"/>
      <c r="CE577" s="23"/>
      <c r="CF577" s="23"/>
      <c r="CG577" s="23"/>
      <c r="CH577" s="24"/>
      <c r="CI577" s="2"/>
      <c r="CJ577" s="2"/>
      <c r="CK577" s="2"/>
      <c r="CL577" s="1"/>
      <c r="CN577" s="25"/>
      <c r="CO577" s="27"/>
      <c r="CP577" s="27"/>
      <c r="CQ577" s="28"/>
      <c r="CR577" s="27"/>
      <c r="CU577" s="30">
        <v>447</v>
      </c>
      <c r="CV577" s="30"/>
      <c r="CW577" s="30"/>
      <c r="CX577" s="30"/>
      <c r="CY577" s="30"/>
      <c r="CZ577" s="30"/>
      <c r="DA577" s="30"/>
      <c r="DB577" s="30"/>
    </row>
    <row r="578" spans="1:106" ht="15.75" x14ac:dyDescent="0.25">
      <c r="A578" t="s">
        <v>873</v>
      </c>
      <c r="AC578" s="2"/>
      <c r="AD578" s="2"/>
      <c r="AE578" s="2"/>
      <c r="AF578" s="1"/>
      <c r="AG578" s="2"/>
      <c r="AH578" s="2"/>
      <c r="AI578" s="2"/>
      <c r="AJ578" s="1"/>
      <c r="AN578" s="2"/>
      <c r="AO578" s="2"/>
      <c r="AP578" s="2"/>
      <c r="AQ578" s="1"/>
      <c r="AR578" s="2"/>
      <c r="AS578" s="2"/>
      <c r="AT578" s="1"/>
      <c r="AU578" s="2"/>
      <c r="AV578" s="2"/>
      <c r="AW578" s="1"/>
      <c r="AX578" s="2"/>
      <c r="AY578" s="2"/>
      <c r="AZ578" s="1"/>
      <c r="BA578" s="2"/>
      <c r="BB578" s="2"/>
      <c r="BC578" s="1"/>
      <c r="BD578" s="2"/>
      <c r="BE578" s="2"/>
      <c r="BF578" s="1"/>
      <c r="BG578" s="1"/>
      <c r="BI578" s="2"/>
      <c r="BJ578" s="2"/>
      <c r="BK578" s="2"/>
      <c r="BL578" s="1"/>
      <c r="BM578" s="2"/>
      <c r="BN578" s="2"/>
      <c r="BO578" s="1"/>
      <c r="BP578" s="2"/>
      <c r="BQ578" s="2"/>
      <c r="BR578" s="1"/>
      <c r="BS578" s="2"/>
      <c r="BT578" s="2"/>
      <c r="BU578" s="1"/>
      <c r="BV578" s="2"/>
      <c r="BW578" s="2"/>
      <c r="BX578" s="1"/>
      <c r="BY578" s="2"/>
      <c r="BZ578" s="2"/>
      <c r="CA578" s="1"/>
      <c r="CE578" s="23"/>
      <c r="CF578" s="23"/>
      <c r="CG578" s="23"/>
      <c r="CH578" s="24"/>
      <c r="CI578" s="2"/>
      <c r="CJ578" s="2"/>
      <c r="CK578" s="2"/>
      <c r="CL578" s="1"/>
      <c r="CN578" s="25"/>
      <c r="CO578" s="27"/>
      <c r="CP578" s="27"/>
      <c r="CQ578" s="28"/>
      <c r="CR578" s="27"/>
      <c r="CU578" s="30">
        <v>454</v>
      </c>
      <c r="CV578" s="30"/>
      <c r="CW578" s="30"/>
      <c r="CX578" s="30"/>
      <c r="CY578" s="30"/>
      <c r="CZ578" s="30"/>
      <c r="DA578" s="30"/>
      <c r="DB578" s="30"/>
    </row>
    <row r="579" spans="1:106" ht="15.75" x14ac:dyDescent="0.25">
      <c r="AC579" s="2"/>
      <c r="AD579" s="2"/>
      <c r="AE579" s="2"/>
      <c r="AF579" s="1"/>
      <c r="AG579" s="2"/>
      <c r="AH579" s="2"/>
      <c r="AI579" s="2"/>
      <c r="AJ579" s="1"/>
      <c r="AN579" s="2"/>
      <c r="AO579" s="2"/>
      <c r="AP579" s="2"/>
      <c r="AQ579" s="1"/>
      <c r="AR579" s="2"/>
      <c r="AS579" s="2"/>
      <c r="AT579" s="1"/>
      <c r="AU579" s="2"/>
      <c r="AV579" s="2"/>
      <c r="AW579" s="1"/>
      <c r="AX579" s="2"/>
      <c r="AY579" s="2"/>
      <c r="AZ579" s="1"/>
      <c r="BA579" s="2"/>
      <c r="BB579" s="2"/>
      <c r="BC579" s="1"/>
      <c r="BD579" s="2"/>
      <c r="BE579" s="2"/>
      <c r="BF579" s="1"/>
      <c r="BG579" s="1"/>
      <c r="BI579" s="2"/>
      <c r="BJ579" s="2"/>
      <c r="BK579" s="2"/>
      <c r="BL579" s="1"/>
      <c r="BM579" s="2"/>
      <c r="BN579" s="2"/>
      <c r="BO579" s="1"/>
      <c r="BP579" s="2"/>
      <c r="BQ579" s="2"/>
      <c r="BR579" s="1"/>
      <c r="BS579" s="2"/>
      <c r="BT579" s="2"/>
      <c r="BU579" s="1"/>
      <c r="BV579" s="2"/>
      <c r="BW579" s="2"/>
      <c r="BX579" s="1"/>
      <c r="BY579" s="2"/>
      <c r="BZ579" s="2"/>
      <c r="CA579" s="1"/>
      <c r="CE579" s="23"/>
      <c r="CF579" s="23"/>
      <c r="CG579" s="23"/>
      <c r="CH579" s="24"/>
      <c r="CI579" s="2"/>
      <c r="CJ579" s="2"/>
      <c r="CK579" s="2"/>
      <c r="CL579" s="1"/>
      <c r="CN579" s="25"/>
      <c r="CO579" s="27"/>
      <c r="CP579" s="27"/>
      <c r="CQ579" s="28"/>
      <c r="CR579" s="27"/>
      <c r="CU579" s="30">
        <v>464</v>
      </c>
      <c r="CV579" s="30"/>
      <c r="CW579" s="30"/>
      <c r="CX579" s="30"/>
      <c r="CY579" s="30"/>
      <c r="CZ579" s="30"/>
      <c r="DA579" s="30"/>
      <c r="DB579" s="30"/>
    </row>
    <row r="580" spans="1:106" ht="15.75" x14ac:dyDescent="0.25">
      <c r="A580" t="s">
        <v>875</v>
      </c>
      <c r="AC580" s="2"/>
      <c r="AD580" s="2"/>
      <c r="AE580" s="2"/>
      <c r="AF580" s="1"/>
      <c r="AG580" s="2"/>
      <c r="AH580" s="2"/>
      <c r="AI580" s="2"/>
      <c r="AJ580" s="1"/>
      <c r="AN580" s="2"/>
      <c r="AO580" s="2"/>
      <c r="AP580" s="2"/>
      <c r="AQ580" s="1"/>
      <c r="AR580" s="2"/>
      <c r="AS580" s="2"/>
      <c r="AT580" s="1"/>
      <c r="AU580" s="2"/>
      <c r="AV580" s="2"/>
      <c r="AW580" s="1"/>
      <c r="AX580" s="2"/>
      <c r="AY580" s="2"/>
      <c r="AZ580" s="1"/>
      <c r="BA580" s="2"/>
      <c r="BB580" s="2"/>
      <c r="BC580" s="1"/>
      <c r="BD580" s="2"/>
      <c r="BE580" s="2"/>
      <c r="BF580" s="1"/>
      <c r="BG580" s="1"/>
      <c r="BI580" s="2"/>
      <c r="BJ580" s="2"/>
      <c r="BK580" s="2"/>
      <c r="BL580" s="1"/>
      <c r="BM580" s="2"/>
      <c r="BN580" s="2"/>
      <c r="BO580" s="1"/>
      <c r="BP580" s="2"/>
      <c r="BQ580" s="2"/>
      <c r="BR580" s="1"/>
      <c r="BS580" s="2"/>
      <c r="BT580" s="2"/>
      <c r="BU580" s="1"/>
      <c r="BV580" s="2"/>
      <c r="BW580" s="2"/>
      <c r="BX580" s="1"/>
      <c r="BY580" s="2"/>
      <c r="BZ580" s="2"/>
      <c r="CA580" s="1"/>
      <c r="CE580" s="23"/>
      <c r="CF580" s="23"/>
      <c r="CG580" s="23"/>
      <c r="CH580" s="24"/>
      <c r="CI580" s="2"/>
      <c r="CJ580" s="2"/>
      <c r="CK580" s="2"/>
      <c r="CL580" s="1"/>
      <c r="CN580" s="25"/>
      <c r="CO580" s="27"/>
      <c r="CP580" s="27"/>
      <c r="CQ580" s="28"/>
      <c r="CR580" s="27"/>
      <c r="CU580" s="30">
        <v>473</v>
      </c>
      <c r="CV580" s="30"/>
      <c r="CW580" s="30"/>
      <c r="CX580" s="30"/>
      <c r="CY580" s="30"/>
      <c r="CZ580" s="30"/>
      <c r="DA580" s="30"/>
      <c r="DB580" s="30"/>
    </row>
    <row r="581" spans="1:106" ht="15.75" x14ac:dyDescent="0.25">
      <c r="A581" t="s">
        <v>877</v>
      </c>
      <c r="AC581" s="2"/>
      <c r="AD581" s="2"/>
      <c r="AE581" s="2"/>
      <c r="AF581" s="1"/>
      <c r="AG581" s="2"/>
      <c r="AH581" s="2"/>
      <c r="AI581" s="2"/>
      <c r="AJ581" s="1"/>
      <c r="AN581" s="2"/>
      <c r="AO581" s="2"/>
      <c r="AP581" s="2"/>
      <c r="AQ581" s="1"/>
      <c r="AR581" s="2"/>
      <c r="AS581" s="2"/>
      <c r="AT581" s="1"/>
      <c r="AU581" s="2"/>
      <c r="AV581" s="2"/>
      <c r="AW581" s="1"/>
      <c r="AX581" s="2"/>
      <c r="AY581" s="2"/>
      <c r="AZ581" s="1"/>
      <c r="BA581" s="2"/>
      <c r="BB581" s="2"/>
      <c r="BC581" s="1"/>
      <c r="BD581" s="2"/>
      <c r="BE581" s="2"/>
      <c r="BF581" s="1"/>
      <c r="BG581" s="1"/>
      <c r="BI581" s="2"/>
      <c r="BJ581" s="2"/>
      <c r="BK581" s="2"/>
      <c r="BL581" s="1"/>
      <c r="BM581" s="2"/>
      <c r="BN581" s="2"/>
      <c r="BO581" s="1"/>
      <c r="BP581" s="2"/>
      <c r="BQ581" s="2"/>
      <c r="BR581" s="1"/>
      <c r="BS581" s="2"/>
      <c r="BT581" s="2"/>
      <c r="BU581" s="1"/>
      <c r="BV581" s="2"/>
      <c r="BW581" s="2"/>
      <c r="BX581" s="1"/>
      <c r="BY581" s="2"/>
      <c r="BZ581" s="2"/>
      <c r="CA581" s="1"/>
      <c r="CE581" s="23"/>
      <c r="CF581" s="23"/>
      <c r="CG581" s="23"/>
      <c r="CH581" s="24"/>
      <c r="CI581" s="2"/>
      <c r="CJ581" s="2"/>
      <c r="CK581" s="2"/>
      <c r="CL581" s="1"/>
      <c r="CN581" s="25"/>
      <c r="CO581" s="27"/>
      <c r="CP581" s="27"/>
      <c r="CQ581" s="28"/>
      <c r="CR581" s="27"/>
      <c r="CU581" s="30">
        <v>486</v>
      </c>
      <c r="CV581" s="30"/>
      <c r="CW581" s="30"/>
      <c r="CX581" s="30"/>
      <c r="CY581" s="30"/>
      <c r="CZ581" s="30"/>
      <c r="DA581" s="30"/>
      <c r="DB581" s="30"/>
    </row>
    <row r="582" spans="1:106" ht="15.75" x14ac:dyDescent="0.25">
      <c r="A582" t="s">
        <v>879</v>
      </c>
      <c r="AC582" s="2"/>
      <c r="AD582" s="2"/>
      <c r="AE582" s="2"/>
      <c r="AF582" s="1"/>
      <c r="AG582" s="2"/>
      <c r="AH582" s="2"/>
      <c r="AI582" s="2"/>
      <c r="AJ582" s="1"/>
      <c r="AN582" s="2"/>
      <c r="AO582" s="2"/>
      <c r="AP582" s="2"/>
      <c r="AQ582" s="1"/>
      <c r="AR582" s="2"/>
      <c r="AS582" s="2"/>
      <c r="AT582" s="1"/>
      <c r="AU582" s="2"/>
      <c r="AV582" s="2"/>
      <c r="AW582" s="1"/>
      <c r="AX582" s="2"/>
      <c r="AY582" s="2"/>
      <c r="AZ582" s="1"/>
      <c r="BA582" s="2"/>
      <c r="BB582" s="2"/>
      <c r="BC582" s="1"/>
      <c r="BD582" s="2"/>
      <c r="BE582" s="2"/>
      <c r="BF582" s="1"/>
      <c r="BG582" s="1"/>
      <c r="BI582" s="2"/>
      <c r="BJ582" s="2"/>
      <c r="BK582" s="2"/>
      <c r="BL582" s="1"/>
      <c r="BM582" s="2"/>
      <c r="BN582" s="2"/>
      <c r="BO582" s="1"/>
      <c r="BP582" s="2"/>
      <c r="BQ582" s="2"/>
      <c r="BR582" s="1"/>
      <c r="BS582" s="2"/>
      <c r="BT582" s="2"/>
      <c r="BU582" s="1"/>
      <c r="BV582" s="2"/>
      <c r="BW582" s="2"/>
      <c r="BX582" s="1"/>
      <c r="BY582" s="2"/>
      <c r="BZ582" s="2"/>
      <c r="CA582" s="1"/>
      <c r="CE582" s="23"/>
      <c r="CF582" s="23"/>
      <c r="CG582" s="23"/>
      <c r="CH582" s="24"/>
      <c r="CI582" s="2"/>
      <c r="CJ582" s="2"/>
      <c r="CK582" s="2"/>
      <c r="CL582" s="1"/>
      <c r="CN582" s="25"/>
      <c r="CO582" s="27"/>
      <c r="CP582" s="27"/>
      <c r="CQ582" s="28"/>
      <c r="CR582" s="27"/>
      <c r="CU582" s="30">
        <v>493</v>
      </c>
      <c r="CV582" s="30"/>
      <c r="CW582" s="30"/>
      <c r="CX582" s="30"/>
      <c r="CY582" s="30"/>
      <c r="CZ582" s="30"/>
      <c r="DA582" s="30"/>
      <c r="DB582" s="30"/>
    </row>
    <row r="583" spans="1:106" ht="15.75" x14ac:dyDescent="0.25">
      <c r="A583" t="s">
        <v>881</v>
      </c>
      <c r="AC583" s="2"/>
      <c r="AD583" s="2"/>
      <c r="AE583" s="2"/>
      <c r="AF583" s="1"/>
      <c r="AG583" s="2"/>
      <c r="AH583" s="2"/>
      <c r="AI583" s="2"/>
      <c r="AJ583" s="1"/>
      <c r="AN583" s="2"/>
      <c r="AO583" s="2"/>
      <c r="AP583" s="2"/>
      <c r="AQ583" s="1"/>
      <c r="AR583" s="2"/>
      <c r="AS583" s="2"/>
      <c r="AT583" s="1"/>
      <c r="AU583" s="2"/>
      <c r="AV583" s="2"/>
      <c r="AW583" s="1"/>
      <c r="AX583" s="2"/>
      <c r="AY583" s="2"/>
      <c r="AZ583" s="1"/>
      <c r="BA583" s="2"/>
      <c r="BB583" s="2"/>
      <c r="BC583" s="1"/>
      <c r="BD583" s="2"/>
      <c r="BE583" s="2"/>
      <c r="BF583" s="1"/>
      <c r="BG583" s="1"/>
      <c r="BI583" s="2"/>
      <c r="BJ583" s="2"/>
      <c r="BK583" s="2"/>
      <c r="BL583" s="1"/>
      <c r="BM583" s="2"/>
      <c r="BN583" s="2"/>
      <c r="BO583" s="1"/>
      <c r="BP583" s="2"/>
      <c r="BQ583" s="2"/>
      <c r="BR583" s="1"/>
      <c r="BS583" s="2"/>
      <c r="BT583" s="2"/>
      <c r="BU583" s="1"/>
      <c r="BV583" s="2"/>
      <c r="BW583" s="2"/>
      <c r="BX583" s="1"/>
      <c r="BY583" s="2"/>
      <c r="BZ583" s="2"/>
      <c r="CA583" s="1"/>
      <c r="CE583" s="23"/>
      <c r="CF583" s="23"/>
      <c r="CG583" s="23"/>
      <c r="CH583" s="24"/>
      <c r="CI583" s="2"/>
      <c r="CJ583" s="2"/>
      <c r="CK583" s="2"/>
      <c r="CL583" s="1"/>
      <c r="CN583" s="25"/>
      <c r="CO583" s="27"/>
      <c r="CP583" s="27"/>
      <c r="CQ583" s="28"/>
      <c r="CR583" s="27"/>
      <c r="CU583" s="30">
        <v>502</v>
      </c>
      <c r="CV583" s="30"/>
      <c r="CW583" s="30"/>
      <c r="CX583" s="30"/>
      <c r="CY583" s="30"/>
      <c r="CZ583" s="30"/>
      <c r="DA583" s="30"/>
      <c r="DB583" s="30"/>
    </row>
    <row r="584" spans="1:106" ht="15.75" x14ac:dyDescent="0.25">
      <c r="A584" t="s">
        <v>883</v>
      </c>
      <c r="AC584" s="2"/>
      <c r="AD584" s="2"/>
      <c r="AE584" s="2"/>
      <c r="AF584" s="1"/>
      <c r="AG584" s="2"/>
      <c r="AH584" s="2"/>
      <c r="AI584" s="2"/>
      <c r="AJ584" s="1"/>
      <c r="AN584" s="2"/>
      <c r="AO584" s="2"/>
      <c r="AP584" s="2"/>
      <c r="AQ584" s="1"/>
      <c r="AR584" s="2"/>
      <c r="AS584" s="2"/>
      <c r="AT584" s="1"/>
      <c r="AU584" s="2"/>
      <c r="AV584" s="2"/>
      <c r="AW584" s="1"/>
      <c r="AX584" s="2"/>
      <c r="AY584" s="2"/>
      <c r="AZ584" s="1"/>
      <c r="BA584" s="2"/>
      <c r="BB584" s="2"/>
      <c r="BC584" s="1"/>
      <c r="BD584" s="2"/>
      <c r="BE584" s="2"/>
      <c r="BF584" s="1"/>
      <c r="BG584" s="1"/>
      <c r="BI584" s="2"/>
      <c r="BJ584" s="2"/>
      <c r="BK584" s="2"/>
      <c r="BL584" s="1"/>
      <c r="BM584" s="2"/>
      <c r="BN584" s="2"/>
      <c r="BO584" s="1"/>
      <c r="BP584" s="2"/>
      <c r="BQ584" s="2"/>
      <c r="BR584" s="1"/>
      <c r="BS584" s="2"/>
      <c r="BT584" s="2"/>
      <c r="BU584" s="1"/>
      <c r="BV584" s="2"/>
      <c r="BW584" s="2"/>
      <c r="BX584" s="1"/>
      <c r="BY584" s="2"/>
      <c r="BZ584" s="2"/>
      <c r="CA584" s="1"/>
      <c r="CE584" s="23"/>
      <c r="CF584" s="23"/>
      <c r="CG584" s="23"/>
      <c r="CH584" s="24"/>
      <c r="CI584" s="2"/>
      <c r="CJ584" s="2"/>
      <c r="CK584" s="2"/>
      <c r="CL584" s="1"/>
      <c r="CN584" s="25"/>
      <c r="CO584" s="27"/>
      <c r="CP584" s="27"/>
      <c r="CQ584" s="28"/>
      <c r="CR584" s="27"/>
      <c r="CU584" s="30">
        <v>510</v>
      </c>
      <c r="CV584" s="30"/>
      <c r="CW584" s="30"/>
      <c r="CX584" s="30"/>
      <c r="CY584" s="30"/>
      <c r="CZ584" s="30"/>
      <c r="DA584" s="30"/>
      <c r="DB584" s="30"/>
    </row>
    <row r="585" spans="1:106" ht="15.75" x14ac:dyDescent="0.25">
      <c r="AC585" s="2"/>
      <c r="AD585" s="2"/>
      <c r="AE585" s="2"/>
      <c r="AF585" s="1"/>
      <c r="AG585" s="2"/>
      <c r="AH585" s="2"/>
      <c r="AI585" s="2"/>
      <c r="AJ585" s="1"/>
      <c r="AN585" s="2"/>
      <c r="AO585" s="2"/>
      <c r="AP585" s="2"/>
      <c r="AQ585" s="1"/>
      <c r="AR585" s="2"/>
      <c r="AS585" s="2"/>
      <c r="AT585" s="1"/>
      <c r="AU585" s="2"/>
      <c r="AV585" s="2"/>
      <c r="AW585" s="1"/>
      <c r="AX585" s="2"/>
      <c r="AY585" s="2"/>
      <c r="AZ585" s="1"/>
      <c r="BA585" s="2"/>
      <c r="BB585" s="2"/>
      <c r="BC585" s="1"/>
      <c r="BD585" s="2"/>
      <c r="BE585" s="2"/>
      <c r="BF585" s="1"/>
      <c r="BG585" s="1"/>
      <c r="BI585" s="2"/>
      <c r="BJ585" s="2"/>
      <c r="BK585" s="2"/>
      <c r="BL585" s="1"/>
      <c r="BM585" s="2"/>
      <c r="BN585" s="2"/>
      <c r="BO585" s="1"/>
      <c r="BP585" s="2"/>
      <c r="BQ585" s="2"/>
      <c r="BR585" s="1"/>
      <c r="BS585" s="2"/>
      <c r="BT585" s="2"/>
      <c r="BU585" s="1"/>
      <c r="BV585" s="2"/>
      <c r="BW585" s="2"/>
      <c r="BX585" s="1"/>
      <c r="BY585" s="2"/>
      <c r="BZ585" s="2"/>
      <c r="CA585" s="1"/>
      <c r="CE585" s="23"/>
      <c r="CF585" s="23"/>
      <c r="CG585" s="23"/>
      <c r="CH585" s="24"/>
      <c r="CI585" s="2"/>
      <c r="CJ585" s="2"/>
      <c r="CK585" s="2"/>
      <c r="CL585" s="1"/>
      <c r="CN585" s="25"/>
      <c r="CO585" s="27"/>
      <c r="CP585" s="27"/>
      <c r="CQ585" s="28"/>
      <c r="CR585" s="27"/>
      <c r="CU585" s="30">
        <v>512</v>
      </c>
      <c r="CV585" s="30"/>
      <c r="CW585" s="30"/>
      <c r="CX585" s="30"/>
      <c r="CY585" s="30"/>
      <c r="CZ585" s="30"/>
      <c r="DA585" s="30"/>
      <c r="DB585" s="30"/>
    </row>
    <row r="586" spans="1:106" ht="15.75" x14ac:dyDescent="0.25">
      <c r="A586" t="s">
        <v>885</v>
      </c>
      <c r="AC586" s="2"/>
      <c r="AD586" s="2"/>
      <c r="AE586" s="2"/>
      <c r="AF586" s="1"/>
      <c r="AG586" s="2"/>
      <c r="AH586" s="2"/>
      <c r="AI586" s="2"/>
      <c r="AJ586" s="1"/>
      <c r="AN586" s="2"/>
      <c r="AO586" s="2"/>
      <c r="AP586" s="2"/>
      <c r="AQ586" s="1"/>
      <c r="AR586" s="2"/>
      <c r="AS586" s="2"/>
      <c r="AT586" s="1"/>
      <c r="AU586" s="2"/>
      <c r="AV586" s="2"/>
      <c r="AW586" s="1"/>
      <c r="AX586" s="2"/>
      <c r="AY586" s="2"/>
      <c r="AZ586" s="1"/>
      <c r="BA586" s="2"/>
      <c r="BB586" s="2"/>
      <c r="BC586" s="1"/>
      <c r="BD586" s="2"/>
      <c r="BE586" s="2"/>
      <c r="BF586" s="1"/>
      <c r="BG586" s="1"/>
      <c r="BI586" s="2"/>
      <c r="BJ586" s="2"/>
      <c r="BK586" s="2"/>
      <c r="BL586" s="1"/>
      <c r="BM586" s="2"/>
      <c r="BN586" s="2"/>
      <c r="BO586" s="1"/>
      <c r="BP586" s="2"/>
      <c r="BQ586" s="2"/>
      <c r="BR586" s="1"/>
      <c r="BS586" s="2"/>
      <c r="BT586" s="2"/>
      <c r="BU586" s="1"/>
      <c r="BV586" s="2"/>
      <c r="BW586" s="2"/>
      <c r="BX586" s="1"/>
      <c r="BY586" s="2"/>
      <c r="BZ586" s="2"/>
      <c r="CA586" s="1"/>
      <c r="CE586" s="23"/>
      <c r="CF586" s="23"/>
      <c r="CG586" s="23"/>
      <c r="CH586" s="24"/>
      <c r="CI586" s="2"/>
      <c r="CJ586" s="2"/>
      <c r="CK586" s="2"/>
      <c r="CL586" s="1"/>
      <c r="CN586" s="25"/>
      <c r="CO586" s="27"/>
      <c r="CP586" s="27"/>
      <c r="CQ586" s="28"/>
      <c r="CR586" s="27"/>
      <c r="CU586" s="30">
        <v>518</v>
      </c>
      <c r="CV586" s="30"/>
      <c r="CW586" s="30"/>
      <c r="CX586" s="30"/>
      <c r="CY586" s="30"/>
      <c r="CZ586" s="30"/>
      <c r="DA586" s="30"/>
      <c r="DB586" s="30"/>
    </row>
    <row r="587" spans="1:106" ht="15.75" x14ac:dyDescent="0.25">
      <c r="A587" t="s">
        <v>887</v>
      </c>
      <c r="AC587" s="2"/>
      <c r="AD587" s="2"/>
      <c r="AE587" s="2"/>
      <c r="AF587" s="1"/>
      <c r="AG587" s="2"/>
      <c r="AH587" s="2"/>
      <c r="AI587" s="2"/>
      <c r="AJ587" s="1"/>
      <c r="AN587" s="2"/>
      <c r="AO587" s="2"/>
      <c r="AP587" s="2"/>
      <c r="AQ587" s="1"/>
      <c r="AR587" s="2"/>
      <c r="AS587" s="2"/>
      <c r="AT587" s="1"/>
      <c r="AU587" s="2"/>
      <c r="AV587" s="2"/>
      <c r="AW587" s="1"/>
      <c r="AX587" s="2"/>
      <c r="AY587" s="2"/>
      <c r="AZ587" s="1"/>
      <c r="BA587" s="2"/>
      <c r="BB587" s="2"/>
      <c r="BC587" s="1"/>
      <c r="BD587" s="2"/>
      <c r="BE587" s="2"/>
      <c r="BF587" s="1"/>
      <c r="BG587" s="1"/>
      <c r="BI587" s="2"/>
      <c r="BJ587" s="2"/>
      <c r="BK587" s="2"/>
      <c r="BL587" s="1"/>
      <c r="BM587" s="2"/>
      <c r="BN587" s="2"/>
      <c r="BO587" s="1"/>
      <c r="BP587" s="2"/>
      <c r="BQ587" s="2"/>
      <c r="BR587" s="1"/>
      <c r="BS587" s="2"/>
      <c r="BT587" s="2"/>
      <c r="BU587" s="1"/>
      <c r="BV587" s="2"/>
      <c r="BW587" s="2"/>
      <c r="BX587" s="1"/>
      <c r="BY587" s="2"/>
      <c r="BZ587" s="2"/>
      <c r="CA587" s="1"/>
      <c r="CE587" s="23"/>
      <c r="CF587" s="23"/>
      <c r="CG587" s="23"/>
      <c r="CH587" s="24"/>
      <c r="CI587" s="2"/>
      <c r="CJ587" s="2"/>
      <c r="CK587" s="2"/>
      <c r="CL587" s="1"/>
      <c r="CN587" s="25"/>
      <c r="CO587" s="27"/>
      <c r="CP587" s="27"/>
      <c r="CQ587" s="28"/>
      <c r="CR587" s="27"/>
      <c r="CU587" s="30">
        <v>524</v>
      </c>
      <c r="CV587" s="30"/>
      <c r="CW587" s="30"/>
      <c r="CX587" s="30"/>
      <c r="CY587" s="30"/>
      <c r="CZ587" s="30"/>
      <c r="DA587" s="30"/>
      <c r="DB587" s="30"/>
    </row>
    <row r="588" spans="1:106" ht="15.75" x14ac:dyDescent="0.25">
      <c r="A588" t="s">
        <v>889</v>
      </c>
      <c r="AC588" s="2"/>
      <c r="AD588" s="2"/>
      <c r="AE588" s="2"/>
      <c r="AF588" s="1"/>
      <c r="AG588" s="2"/>
      <c r="AH588" s="2"/>
      <c r="AI588" s="2"/>
      <c r="AJ588" s="1"/>
      <c r="AN588" s="2"/>
      <c r="AO588" s="2"/>
      <c r="AP588" s="2"/>
      <c r="AQ588" s="1"/>
      <c r="AR588" s="2"/>
      <c r="AS588" s="2"/>
      <c r="AT588" s="1"/>
      <c r="AU588" s="2"/>
      <c r="AV588" s="2"/>
      <c r="AW588" s="1"/>
      <c r="AX588" s="2"/>
      <c r="AY588" s="2"/>
      <c r="AZ588" s="1"/>
      <c r="BA588" s="2"/>
      <c r="BB588" s="2"/>
      <c r="BC588" s="1"/>
      <c r="BD588" s="2"/>
      <c r="BE588" s="2"/>
      <c r="BF588" s="1"/>
      <c r="BG588" s="1"/>
      <c r="BI588" s="2"/>
      <c r="BJ588" s="2"/>
      <c r="BK588" s="2"/>
      <c r="BL588" s="1"/>
      <c r="BM588" s="2"/>
      <c r="BN588" s="2"/>
      <c r="BO588" s="1"/>
      <c r="BP588" s="2"/>
      <c r="BQ588" s="2"/>
      <c r="BR588" s="1"/>
      <c r="BS588" s="2"/>
      <c r="BT588" s="2"/>
      <c r="BU588" s="1"/>
      <c r="BV588" s="2"/>
      <c r="BW588" s="2"/>
      <c r="BX588" s="1"/>
      <c r="BY588" s="2"/>
      <c r="BZ588" s="2"/>
      <c r="CA588" s="1"/>
      <c r="CE588" s="23"/>
      <c r="CF588" s="23"/>
      <c r="CG588" s="23"/>
      <c r="CH588" s="24"/>
      <c r="CI588" s="2"/>
      <c r="CJ588" s="2"/>
      <c r="CK588" s="2"/>
      <c r="CL588" s="1"/>
      <c r="CN588" s="25"/>
      <c r="CO588" s="27"/>
      <c r="CP588" s="27"/>
      <c r="CQ588" s="28"/>
      <c r="CR588" s="27"/>
      <c r="CU588" s="30">
        <v>530</v>
      </c>
      <c r="CV588" s="30"/>
      <c r="CW588" s="30"/>
      <c r="CX588" s="30"/>
      <c r="CY588" s="30"/>
      <c r="CZ588" s="30"/>
      <c r="DA588" s="30"/>
      <c r="DB588" s="30"/>
    </row>
    <row r="589" spans="1:106" ht="15.75" x14ac:dyDescent="0.25">
      <c r="A589" t="s">
        <v>891</v>
      </c>
      <c r="AC589" s="2"/>
      <c r="AD589" s="2"/>
      <c r="AE589" s="2"/>
      <c r="AF589" s="1"/>
      <c r="AG589" s="2"/>
      <c r="AH589" s="2"/>
      <c r="AI589" s="2"/>
      <c r="AJ589" s="1"/>
      <c r="AN589" s="2"/>
      <c r="AO589" s="2"/>
      <c r="AP589" s="2"/>
      <c r="AQ589" s="1"/>
      <c r="AR589" s="2"/>
      <c r="AS589" s="2"/>
      <c r="AT589" s="1"/>
      <c r="AU589" s="2"/>
      <c r="AV589" s="2"/>
      <c r="AW589" s="1"/>
      <c r="AX589" s="2"/>
      <c r="AY589" s="2"/>
      <c r="AZ589" s="1"/>
      <c r="BA589" s="2"/>
      <c r="BB589" s="2"/>
      <c r="BC589" s="1"/>
      <c r="BD589" s="2"/>
      <c r="BE589" s="2"/>
      <c r="BF589" s="1"/>
      <c r="BG589" s="1"/>
      <c r="BI589" s="2"/>
      <c r="BJ589" s="2"/>
      <c r="BK589" s="2"/>
      <c r="BL589" s="1"/>
      <c r="BM589" s="2"/>
      <c r="BN589" s="2"/>
      <c r="BO589" s="1"/>
      <c r="BP589" s="2"/>
      <c r="BQ589" s="2"/>
      <c r="BR589" s="1"/>
      <c r="BS589" s="2"/>
      <c r="BT589" s="2"/>
      <c r="BU589" s="1"/>
      <c r="BV589" s="2"/>
      <c r="BW589" s="2"/>
      <c r="BX589" s="1"/>
      <c r="BY589" s="2"/>
      <c r="BZ589" s="2"/>
      <c r="CA589" s="1"/>
      <c r="CE589" s="23"/>
      <c r="CF589" s="23"/>
      <c r="CG589" s="23"/>
      <c r="CH589" s="24"/>
      <c r="CI589" s="2"/>
      <c r="CJ589" s="2"/>
      <c r="CK589" s="2"/>
      <c r="CL589" s="1"/>
      <c r="CN589" s="25"/>
      <c r="CO589" s="27"/>
      <c r="CP589" s="27"/>
      <c r="CQ589" s="28"/>
      <c r="CR589" s="27"/>
      <c r="CU589" s="30">
        <v>536</v>
      </c>
      <c r="CV589" s="30"/>
      <c r="CW589" s="30"/>
      <c r="CX589" s="30"/>
      <c r="CY589" s="30"/>
      <c r="CZ589" s="30"/>
      <c r="DA589" s="30"/>
      <c r="DB589" s="30"/>
    </row>
    <row r="590" spans="1:106" ht="15.75" x14ac:dyDescent="0.25">
      <c r="A590" t="s">
        <v>893</v>
      </c>
      <c r="AC590" s="2"/>
      <c r="AD590" s="2"/>
      <c r="AE590" s="2"/>
      <c r="AF590" s="1"/>
      <c r="AG590" s="2"/>
      <c r="AH590" s="2"/>
      <c r="AI590" s="2"/>
      <c r="AJ590" s="1"/>
      <c r="AN590" s="2"/>
      <c r="AO590" s="2"/>
      <c r="AP590" s="2"/>
      <c r="AQ590" s="1"/>
      <c r="AR590" s="2"/>
      <c r="AS590" s="2"/>
      <c r="AT590" s="1"/>
      <c r="AU590" s="2"/>
      <c r="AV590" s="2"/>
      <c r="AW590" s="1"/>
      <c r="AX590" s="2"/>
      <c r="AY590" s="2"/>
      <c r="AZ590" s="1"/>
      <c r="BA590" s="2"/>
      <c r="BB590" s="2"/>
      <c r="BC590" s="1"/>
      <c r="BD590" s="2"/>
      <c r="BE590" s="2"/>
      <c r="BF590" s="1"/>
      <c r="BG590" s="1"/>
      <c r="BI590" s="2"/>
      <c r="BJ590" s="2"/>
      <c r="BK590" s="2"/>
      <c r="BL590" s="1"/>
      <c r="BM590" s="2"/>
      <c r="BN590" s="2"/>
      <c r="BO590" s="1"/>
      <c r="BP590" s="2"/>
      <c r="BQ590" s="2"/>
      <c r="BR590" s="1"/>
      <c r="BS590" s="2"/>
      <c r="BT590" s="2"/>
      <c r="BU590" s="1"/>
      <c r="BV590" s="2"/>
      <c r="BW590" s="2"/>
      <c r="BX590" s="1"/>
      <c r="BY590" s="2"/>
      <c r="BZ590" s="2"/>
      <c r="CA590" s="1"/>
      <c r="CE590" s="23"/>
      <c r="CF590" s="23"/>
      <c r="CG590" s="23"/>
      <c r="CH590" s="24"/>
      <c r="CI590" s="2"/>
      <c r="CJ590" s="2"/>
      <c r="CK590" s="2"/>
      <c r="CL590" s="1"/>
      <c r="CN590" s="25"/>
      <c r="CO590" s="27"/>
      <c r="CP590" s="27"/>
      <c r="CQ590" s="28"/>
      <c r="CR590" s="27"/>
      <c r="CU590" s="30">
        <v>542</v>
      </c>
      <c r="CV590" s="30"/>
      <c r="CW590" s="30"/>
      <c r="CX590" s="30"/>
      <c r="CY590" s="30"/>
      <c r="CZ590" s="30"/>
      <c r="DA590" s="30"/>
      <c r="DB590" s="30"/>
    </row>
    <row r="591" spans="1:106" ht="15.75" x14ac:dyDescent="0.25">
      <c r="AC591" s="2"/>
      <c r="AD591" s="2"/>
      <c r="AE591" s="2"/>
      <c r="AF591" s="1"/>
      <c r="AG591" s="2"/>
      <c r="AH591" s="2"/>
      <c r="AI591" s="2"/>
      <c r="AJ591" s="1"/>
      <c r="AN591" s="2"/>
      <c r="AO591" s="2"/>
      <c r="AP591" s="2"/>
      <c r="AQ591" s="1"/>
      <c r="AR591" s="2"/>
      <c r="AS591" s="2"/>
      <c r="AT591" s="1"/>
      <c r="AU591" s="2"/>
      <c r="AV591" s="2"/>
      <c r="AW591" s="1"/>
      <c r="AX591" s="2"/>
      <c r="AY591" s="2"/>
      <c r="AZ591" s="1"/>
      <c r="BA591" s="2"/>
      <c r="BB591" s="2"/>
      <c r="BC591" s="1"/>
      <c r="BD591" s="2"/>
      <c r="BE591" s="2"/>
      <c r="BF591" s="1"/>
      <c r="BG591" s="1"/>
      <c r="BI591" s="2"/>
      <c r="BJ591" s="2"/>
      <c r="BK591" s="2"/>
      <c r="BL591" s="1"/>
      <c r="BM591" s="2"/>
      <c r="BN591" s="2"/>
      <c r="BO591" s="1"/>
      <c r="BP591" s="2"/>
      <c r="BQ591" s="2"/>
      <c r="BR591" s="1"/>
      <c r="BS591" s="2"/>
      <c r="BT591" s="2"/>
      <c r="BU591" s="1"/>
      <c r="BV591" s="2"/>
      <c r="BW591" s="2"/>
      <c r="BX591" s="1"/>
      <c r="BY591" s="2"/>
      <c r="BZ591" s="2"/>
      <c r="CA591" s="1"/>
      <c r="CE591" s="23"/>
      <c r="CF591" s="23"/>
      <c r="CG591" s="23"/>
      <c r="CH591" s="24"/>
      <c r="CI591" s="2"/>
      <c r="CJ591" s="2"/>
      <c r="CK591" s="2"/>
      <c r="CL591" s="1"/>
      <c r="CN591" s="25"/>
      <c r="CO591" s="27"/>
      <c r="CP591" s="27"/>
      <c r="CQ591" s="28"/>
      <c r="CR591" s="27"/>
      <c r="CU591" s="30">
        <v>548</v>
      </c>
      <c r="CV591" s="30"/>
      <c r="CW591" s="30"/>
      <c r="CX591" s="30"/>
      <c r="CY591" s="30"/>
      <c r="CZ591" s="30"/>
      <c r="DA591" s="30"/>
      <c r="DB591" s="30"/>
    </row>
    <row r="592" spans="1:106" ht="15.75" x14ac:dyDescent="0.25">
      <c r="A592" t="s">
        <v>895</v>
      </c>
      <c r="AC592" s="2"/>
      <c r="AD592" s="2"/>
      <c r="AE592" s="2"/>
      <c r="AF592" s="1"/>
      <c r="AG592" s="2"/>
      <c r="AH592" s="2"/>
      <c r="AI592" s="2"/>
      <c r="AJ592" s="1"/>
      <c r="AN592" s="2"/>
      <c r="AO592" s="2"/>
      <c r="AP592" s="2"/>
      <c r="AQ592" s="1"/>
      <c r="AR592" s="2"/>
      <c r="AS592" s="2"/>
      <c r="AT592" s="1"/>
      <c r="AU592" s="2"/>
      <c r="AV592" s="2"/>
      <c r="AW592" s="1"/>
      <c r="AX592" s="2"/>
      <c r="AY592" s="2"/>
      <c r="AZ592" s="1"/>
      <c r="BA592" s="2"/>
      <c r="BB592" s="2"/>
      <c r="BC592" s="1"/>
      <c r="BD592" s="2"/>
      <c r="BE592" s="2"/>
      <c r="BF592" s="1"/>
      <c r="BG592" s="1"/>
      <c r="BI592" s="2"/>
      <c r="BJ592" s="2"/>
      <c r="BK592" s="2"/>
      <c r="BL592" s="1"/>
      <c r="BM592" s="2"/>
      <c r="BN592" s="2"/>
      <c r="BO592" s="1"/>
      <c r="BP592" s="2"/>
      <c r="BQ592" s="2"/>
      <c r="BR592" s="1"/>
      <c r="BS592" s="2"/>
      <c r="BT592" s="2"/>
      <c r="BU592" s="1"/>
      <c r="BV592" s="2"/>
      <c r="BW592" s="2"/>
      <c r="BX592" s="1"/>
      <c r="BY592" s="2"/>
      <c r="BZ592" s="2"/>
      <c r="CA592" s="1"/>
      <c r="CE592" s="23"/>
      <c r="CF592" s="23"/>
      <c r="CG592" s="23"/>
      <c r="CH592" s="24"/>
      <c r="CI592" s="2"/>
      <c r="CJ592" s="2"/>
      <c r="CK592" s="2"/>
      <c r="CL592" s="1"/>
      <c r="CN592" s="25"/>
      <c r="CO592" s="27"/>
      <c r="CP592" s="27"/>
      <c r="CQ592" s="28"/>
      <c r="CR592" s="27"/>
      <c r="CU592" s="30">
        <v>550</v>
      </c>
      <c r="CV592" s="30"/>
      <c r="CW592" s="30"/>
      <c r="CX592" s="30"/>
      <c r="CY592" s="30"/>
      <c r="CZ592" s="30"/>
      <c r="DA592" s="30"/>
      <c r="DB592" s="30"/>
    </row>
    <row r="593" spans="1:109" ht="15.75" x14ac:dyDescent="0.25">
      <c r="A593" t="s">
        <v>897</v>
      </c>
      <c r="AC593" s="2"/>
      <c r="AD593" s="2"/>
      <c r="AE593" s="2"/>
      <c r="AF593" s="1"/>
      <c r="AG593" s="2"/>
      <c r="AH593" s="2"/>
      <c r="AI593" s="2"/>
      <c r="AJ593" s="1"/>
      <c r="AN593" s="2"/>
      <c r="AO593" s="2"/>
      <c r="AP593" s="2"/>
      <c r="AQ593" s="1"/>
      <c r="AR593" s="2"/>
      <c r="AS593" s="2"/>
      <c r="AT593" s="1"/>
      <c r="AU593" s="2"/>
      <c r="AV593" s="2"/>
      <c r="AW593" s="1"/>
      <c r="AX593" s="2"/>
      <c r="AY593" s="2"/>
      <c r="AZ593" s="1"/>
      <c r="BA593" s="2"/>
      <c r="BB593" s="2"/>
      <c r="BC593" s="1"/>
      <c r="BD593" s="2"/>
      <c r="BE593" s="2"/>
      <c r="BF593" s="1"/>
      <c r="BG593" s="1"/>
      <c r="BI593" s="2"/>
      <c r="BJ593" s="2"/>
      <c r="BK593" s="2"/>
      <c r="BL593" s="1"/>
      <c r="BM593" s="2"/>
      <c r="BN593" s="2"/>
      <c r="BO593" s="1"/>
      <c r="BP593" s="2"/>
      <c r="BQ593" s="2"/>
      <c r="BR593" s="1"/>
      <c r="BS593" s="2"/>
      <c r="BT593" s="2"/>
      <c r="BU593" s="1"/>
      <c r="BV593" s="2"/>
      <c r="BW593" s="2"/>
      <c r="BX593" s="1"/>
      <c r="BY593" s="2"/>
      <c r="BZ593" s="2"/>
      <c r="CA593" s="1"/>
      <c r="CE593" s="23"/>
      <c r="CF593" s="23"/>
      <c r="CG593" s="23"/>
      <c r="CH593" s="24"/>
      <c r="CI593" s="2"/>
      <c r="CJ593" s="2"/>
      <c r="CK593" s="2"/>
      <c r="CL593" s="1"/>
      <c r="CN593" s="25"/>
      <c r="CO593" s="27"/>
      <c r="CP593" s="27"/>
      <c r="CQ593" s="28"/>
      <c r="CR593" s="27"/>
      <c r="CU593" s="30">
        <v>552</v>
      </c>
      <c r="CV593" s="30"/>
      <c r="CW593" s="30"/>
      <c r="CX593" s="30"/>
      <c r="CY593" s="30"/>
      <c r="CZ593" s="30"/>
      <c r="DA593" s="30"/>
      <c r="DB593" s="30"/>
      <c r="DC593" s="30"/>
      <c r="DD593" s="30"/>
      <c r="DE593" s="30"/>
    </row>
    <row r="594" spans="1:109" ht="15.75" x14ac:dyDescent="0.25">
      <c r="A594" t="s">
        <v>899</v>
      </c>
      <c r="AC594" s="2"/>
      <c r="AD594" s="2"/>
      <c r="AE594" s="2"/>
      <c r="AF594" s="1"/>
      <c r="AG594" s="2"/>
      <c r="AH594" s="2"/>
      <c r="AI594" s="2"/>
      <c r="AJ594" s="1"/>
      <c r="AN594" s="2"/>
      <c r="AO594" s="2"/>
      <c r="AP594" s="2"/>
      <c r="AQ594" s="1"/>
      <c r="AR594" s="2"/>
      <c r="AS594" s="2"/>
      <c r="AT594" s="1"/>
      <c r="AU594" s="2"/>
      <c r="AV594" s="2"/>
      <c r="AW594" s="1"/>
      <c r="AX594" s="2"/>
      <c r="AY594" s="2"/>
      <c r="AZ594" s="1"/>
      <c r="BA594" s="2"/>
      <c r="BB594" s="2"/>
      <c r="BC594" s="1"/>
      <c r="BD594" s="2"/>
      <c r="BE594" s="2"/>
      <c r="BF594" s="1"/>
      <c r="BG594" s="1"/>
      <c r="BI594" s="2"/>
      <c r="BJ594" s="2"/>
      <c r="BK594" s="2"/>
      <c r="BL594" s="1"/>
      <c r="BM594" s="2"/>
      <c r="BN594" s="2"/>
      <c r="BO594" s="1"/>
      <c r="BP594" s="2"/>
      <c r="BQ594" s="2"/>
      <c r="BR594" s="1"/>
      <c r="BS594" s="2"/>
      <c r="BT594" s="2"/>
      <c r="BU594" s="1"/>
      <c r="BV594" s="2"/>
      <c r="BW594" s="2"/>
      <c r="BX594" s="1"/>
      <c r="BY594" s="2"/>
      <c r="BZ594" s="2"/>
      <c r="CA594" s="1"/>
      <c r="CE594" s="23"/>
      <c r="CF594" s="23"/>
      <c r="CG594" s="23"/>
      <c r="CH594" s="24"/>
      <c r="CI594" s="2"/>
      <c r="CJ594" s="2"/>
      <c r="CK594" s="2"/>
      <c r="CL594" s="1"/>
      <c r="CN594" s="25"/>
      <c r="CO594" s="27"/>
      <c r="CP594" s="27"/>
      <c r="CQ594" s="28"/>
      <c r="CR594" s="27"/>
      <c r="CU594" s="30">
        <v>558</v>
      </c>
      <c r="CV594" s="30"/>
      <c r="CW594" s="30"/>
      <c r="CX594" s="30"/>
      <c r="CY594" s="30"/>
      <c r="CZ594" s="30"/>
      <c r="DA594" s="30"/>
      <c r="DB594" s="30"/>
      <c r="DC594" s="30"/>
      <c r="DD594" s="30"/>
      <c r="DE594" s="30"/>
    </row>
    <row r="595" spans="1:109" ht="15.75" x14ac:dyDescent="0.25">
      <c r="A595" t="s">
        <v>901</v>
      </c>
      <c r="AC595" s="2"/>
      <c r="AD595" s="2"/>
      <c r="AE595" s="2"/>
      <c r="AF595" s="1"/>
      <c r="AG595" s="2"/>
      <c r="AH595" s="2"/>
      <c r="AI595" s="2"/>
      <c r="AJ595" s="1"/>
      <c r="AN595" s="2"/>
      <c r="AO595" s="2"/>
      <c r="AP595" s="2"/>
      <c r="AQ595" s="1"/>
      <c r="AR595" s="2"/>
      <c r="AS595" s="2"/>
      <c r="AT595" s="1"/>
      <c r="AU595" s="2"/>
      <c r="AV595" s="2"/>
      <c r="AW595" s="1"/>
      <c r="AX595" s="2"/>
      <c r="AY595" s="2"/>
      <c r="AZ595" s="1"/>
      <c r="BA595" s="2"/>
      <c r="BB595" s="2"/>
      <c r="BC595" s="1"/>
      <c r="BD595" s="2"/>
      <c r="BE595" s="2"/>
      <c r="BF595" s="1"/>
      <c r="BG595" s="1"/>
      <c r="BI595" s="2"/>
      <c r="BJ595" s="2"/>
      <c r="BK595" s="2"/>
      <c r="BL595" s="1"/>
      <c r="BM595" s="2"/>
      <c r="BN595" s="2"/>
      <c r="BO595" s="1"/>
      <c r="BP595" s="2"/>
      <c r="BQ595" s="2"/>
      <c r="BR595" s="1"/>
      <c r="BS595" s="2"/>
      <c r="BT595" s="2"/>
      <c r="BU595" s="1"/>
      <c r="BV595" s="2"/>
      <c r="BW595" s="2"/>
      <c r="BX595" s="1"/>
      <c r="BY595" s="2"/>
      <c r="BZ595" s="2"/>
      <c r="CA595" s="1"/>
      <c r="CE595" s="23"/>
      <c r="CF595" s="23"/>
      <c r="CG595" s="23"/>
      <c r="CH595" s="24"/>
      <c r="CI595" s="2"/>
      <c r="CJ595" s="2"/>
      <c r="CK595" s="2"/>
      <c r="CL595" s="1"/>
      <c r="CN595" s="25"/>
      <c r="CO595" s="27"/>
      <c r="CP595" s="27"/>
      <c r="CQ595" s="28"/>
      <c r="CR595" s="27"/>
      <c r="CU595" s="30">
        <v>564</v>
      </c>
      <c r="CV595" s="30"/>
      <c r="CW595" s="30"/>
      <c r="CX595" s="30"/>
      <c r="CY595" s="30"/>
      <c r="CZ595" s="30"/>
      <c r="DA595" s="30"/>
      <c r="DB595" s="30"/>
      <c r="DC595" s="30"/>
      <c r="DD595" s="30"/>
      <c r="DE595" s="30"/>
    </row>
    <row r="596" spans="1:109" ht="15.75" x14ac:dyDescent="0.25">
      <c r="AC596" s="2"/>
      <c r="AD596" s="2"/>
      <c r="AE596" s="2"/>
      <c r="AF596" s="1"/>
      <c r="AG596" s="2"/>
      <c r="AH596" s="2"/>
      <c r="AI596" s="2"/>
      <c r="AJ596" s="1"/>
      <c r="AN596" s="2"/>
      <c r="AO596" s="2"/>
      <c r="AP596" s="2"/>
      <c r="AQ596" s="1"/>
      <c r="AR596" s="2"/>
      <c r="AS596" s="2"/>
      <c r="AT596" s="1"/>
      <c r="AU596" s="2"/>
      <c r="AV596" s="2"/>
      <c r="AW596" s="1"/>
      <c r="AX596" s="2"/>
      <c r="AY596" s="2"/>
      <c r="AZ596" s="1"/>
      <c r="BA596" s="2"/>
      <c r="BB596" s="2"/>
      <c r="BC596" s="1"/>
      <c r="BD596" s="2"/>
      <c r="BE596" s="2"/>
      <c r="BF596" s="1"/>
      <c r="BG596" s="1"/>
      <c r="BI596" s="2"/>
      <c r="BJ596" s="2"/>
      <c r="BK596" s="2"/>
      <c r="BL596" s="1"/>
      <c r="BM596" s="2"/>
      <c r="BN596" s="2"/>
      <c r="BO596" s="1"/>
      <c r="BP596" s="2"/>
      <c r="BQ596" s="2"/>
      <c r="BR596" s="1"/>
      <c r="BS596" s="2"/>
      <c r="BT596" s="2"/>
      <c r="BU596" s="1"/>
      <c r="BV596" s="2"/>
      <c r="BW596" s="2"/>
      <c r="BX596" s="1"/>
      <c r="BY596" s="2"/>
      <c r="BZ596" s="2"/>
      <c r="CA596" s="1"/>
      <c r="CE596" s="23"/>
      <c r="CF596" s="23"/>
      <c r="CG596" s="23"/>
      <c r="CH596" s="24"/>
      <c r="CI596" s="2"/>
      <c r="CJ596" s="2"/>
      <c r="CK596" s="2"/>
      <c r="CL596" s="1"/>
      <c r="CN596" s="25"/>
      <c r="CO596" s="27"/>
      <c r="CP596" s="27"/>
      <c r="CQ596" s="28"/>
      <c r="CR596" s="27"/>
      <c r="CU596" s="30">
        <v>570</v>
      </c>
      <c r="CV596" s="30"/>
      <c r="CW596" s="30"/>
      <c r="CX596" s="30"/>
      <c r="CY596" s="30"/>
      <c r="CZ596" s="30"/>
      <c r="DA596" s="30"/>
      <c r="DB596" s="30"/>
      <c r="DC596" s="30"/>
      <c r="DD596" s="30"/>
      <c r="DE596" s="30"/>
    </row>
    <row r="597" spans="1:109" ht="15.75" x14ac:dyDescent="0.25">
      <c r="AC597" s="2"/>
      <c r="AD597" s="2"/>
      <c r="AE597" s="2"/>
      <c r="AF597" s="1"/>
      <c r="AG597" s="2"/>
      <c r="AH597" s="2"/>
      <c r="AI597" s="2"/>
      <c r="AJ597" s="1"/>
      <c r="AN597" s="2"/>
      <c r="AO597" s="2"/>
      <c r="AP597" s="2"/>
      <c r="AQ597" s="1"/>
      <c r="AR597" s="2"/>
      <c r="AS597" s="2"/>
      <c r="AT597" s="1"/>
      <c r="AU597" s="2"/>
      <c r="AV597" s="2"/>
      <c r="AW597" s="1"/>
      <c r="AX597" s="2"/>
      <c r="AY597" s="2"/>
      <c r="AZ597" s="1"/>
      <c r="BA597" s="2"/>
      <c r="BB597" s="2"/>
      <c r="BC597" s="1"/>
      <c r="BD597" s="2"/>
      <c r="BE597" s="2"/>
      <c r="BF597" s="1"/>
      <c r="BG597" s="1"/>
      <c r="BI597" s="2"/>
      <c r="BJ597" s="2"/>
      <c r="BK597" s="2"/>
      <c r="BL597" s="1"/>
      <c r="BM597" s="2"/>
      <c r="BN597" s="2"/>
      <c r="BO597" s="1"/>
      <c r="BP597" s="2"/>
      <c r="BQ597" s="2"/>
      <c r="BR597" s="1"/>
      <c r="BS597" s="2"/>
      <c r="BT597" s="2"/>
      <c r="BU597" s="1"/>
      <c r="BV597" s="2"/>
      <c r="BW597" s="2"/>
      <c r="BX597" s="1"/>
      <c r="BY597" s="2"/>
      <c r="BZ597" s="2"/>
      <c r="CA597" s="1"/>
      <c r="CE597" s="23"/>
      <c r="CF597" s="23"/>
      <c r="CG597" s="23"/>
      <c r="CH597" s="24"/>
      <c r="CI597" s="2"/>
      <c r="CJ597" s="2"/>
      <c r="CK597" s="2"/>
      <c r="CL597" s="1"/>
      <c r="CN597" s="25"/>
      <c r="CO597" s="27"/>
      <c r="CP597" s="27"/>
      <c r="CQ597" s="28"/>
      <c r="CR597" s="27"/>
      <c r="CU597" s="30">
        <v>576</v>
      </c>
      <c r="CV597" s="30"/>
      <c r="CW597" s="30"/>
      <c r="CX597" s="30"/>
      <c r="CY597" s="30"/>
      <c r="CZ597" s="30"/>
      <c r="DA597" s="30"/>
      <c r="DB597" s="30"/>
      <c r="DC597" s="30"/>
      <c r="DD597" s="30"/>
      <c r="DE597" s="30"/>
    </row>
    <row r="598" spans="1:109" ht="15.75" x14ac:dyDescent="0.25">
      <c r="AC598" s="2"/>
      <c r="AD598" s="2"/>
      <c r="AE598" s="2"/>
      <c r="AF598" s="1"/>
      <c r="AG598" s="2"/>
      <c r="AH598" s="2"/>
      <c r="AI598" s="2"/>
      <c r="AJ598" s="1"/>
      <c r="CU598" s="30">
        <v>581</v>
      </c>
      <c r="CV598" s="30"/>
    </row>
    <row r="599" spans="1:109" ht="15.75" x14ac:dyDescent="0.25">
      <c r="CU599" s="30">
        <v>582</v>
      </c>
      <c r="CV599" s="30"/>
    </row>
    <row r="600" spans="1:109" ht="15.75" x14ac:dyDescent="0.25">
      <c r="CU600" s="30">
        <v>583</v>
      </c>
      <c r="CV600" s="30"/>
    </row>
    <row r="601" spans="1:109" ht="15.75" x14ac:dyDescent="0.25">
      <c r="CU601" s="30">
        <v>584</v>
      </c>
      <c r="CV601" s="30"/>
    </row>
    <row r="602" spans="1:109" ht="15.75" x14ac:dyDescent="0.25">
      <c r="CU602" s="30">
        <v>585</v>
      </c>
      <c r="CV602" s="30"/>
    </row>
    <row r="603" spans="1:109" ht="15.75" x14ac:dyDescent="0.25">
      <c r="CU603" s="30">
        <v>586</v>
      </c>
      <c r="CV603" s="30"/>
    </row>
    <row r="604" spans="1:109" ht="15.75" x14ac:dyDescent="0.25">
      <c r="CU604" s="30">
        <v>587</v>
      </c>
      <c r="CV604" s="30"/>
    </row>
    <row r="605" spans="1:109" ht="15.75" x14ac:dyDescent="0.25">
      <c r="CU605" s="30">
        <v>588</v>
      </c>
      <c r="CV605" s="30"/>
    </row>
    <row r="606" spans="1:109" ht="15.75" x14ac:dyDescent="0.25">
      <c r="CU606" s="30">
        <v>589</v>
      </c>
      <c r="CV606" s="30"/>
    </row>
    <row r="607" spans="1:109" ht="15.75" x14ac:dyDescent="0.25">
      <c r="CU607" s="30">
        <v>590</v>
      </c>
      <c r="CV607" s="30"/>
    </row>
    <row r="608" spans="1:109" ht="15.75" x14ac:dyDescent="0.25">
      <c r="CU608" s="30">
        <v>591</v>
      </c>
      <c r="CV608" s="30"/>
    </row>
    <row r="609" spans="99:100" ht="15.75" x14ac:dyDescent="0.25">
      <c r="CU609" s="30">
        <v>592</v>
      </c>
      <c r="CV609" s="30"/>
    </row>
    <row r="610" spans="99:100" ht="15.75" x14ac:dyDescent="0.25">
      <c r="CU610" s="30">
        <v>593</v>
      </c>
      <c r="CV610" s="30"/>
    </row>
    <row r="611" spans="99:100" ht="15.75" x14ac:dyDescent="0.25">
      <c r="CU611" s="30">
        <v>594</v>
      </c>
      <c r="CV611" s="30"/>
    </row>
    <row r="612" spans="99:100" ht="15.75" x14ac:dyDescent="0.25">
      <c r="CU612" s="30">
        <v>595</v>
      </c>
      <c r="CV612" s="30"/>
    </row>
    <row r="613" spans="99:100" ht="15.75" x14ac:dyDescent="0.25">
      <c r="CU613" s="30">
        <v>596</v>
      </c>
      <c r="CV613" s="30"/>
    </row>
    <row r="614" spans="99:100" ht="15.75" x14ac:dyDescent="0.25">
      <c r="CU614" s="30">
        <v>597</v>
      </c>
      <c r="CV614" s="30"/>
    </row>
    <row r="615" spans="99:100" ht="15.75" x14ac:dyDescent="0.25">
      <c r="CU615" s="30">
        <v>598</v>
      </c>
      <c r="CV615" s="30"/>
    </row>
    <row r="616" spans="99:100" ht="15.75" x14ac:dyDescent="0.25">
      <c r="CU616" s="30">
        <v>599</v>
      </c>
      <c r="CV616" s="30"/>
    </row>
    <row r="617" spans="99:100" ht="15.75" x14ac:dyDescent="0.25">
      <c r="CU617" s="30">
        <v>600</v>
      </c>
      <c r="CV617" s="30"/>
    </row>
    <row r="618" spans="99:100" ht="15.75" x14ac:dyDescent="0.25">
      <c r="CU618" s="30">
        <v>601</v>
      </c>
      <c r="CV618" s="30"/>
    </row>
    <row r="619" spans="99:100" ht="15.75" x14ac:dyDescent="0.25">
      <c r="CU619" s="30">
        <v>602</v>
      </c>
      <c r="CV619" s="30"/>
    </row>
    <row r="620" spans="99:100" ht="15.75" x14ac:dyDescent="0.25">
      <c r="CU620" s="30">
        <v>603</v>
      </c>
      <c r="CV620" s="30"/>
    </row>
    <row r="621" spans="99:100" ht="15.75" x14ac:dyDescent="0.25">
      <c r="CU621" s="30">
        <v>604</v>
      </c>
      <c r="CV621" s="30"/>
    </row>
    <row r="622" spans="99:100" ht="15.75" x14ac:dyDescent="0.25">
      <c r="CU622" s="30">
        <v>605</v>
      </c>
      <c r="CV622" s="30"/>
    </row>
    <row r="623" spans="99:100" ht="15.75" x14ac:dyDescent="0.25">
      <c r="CU623" s="30">
        <v>606</v>
      </c>
      <c r="CV623" s="30"/>
    </row>
    <row r="624" spans="99:100" ht="15.75" x14ac:dyDescent="0.25">
      <c r="CU624" s="30">
        <v>607</v>
      </c>
      <c r="CV624" s="30"/>
    </row>
    <row r="625" spans="99:100" ht="15.75" x14ac:dyDescent="0.25">
      <c r="CU625" s="30">
        <v>608</v>
      </c>
      <c r="CV625" s="30"/>
    </row>
    <row r="626" spans="99:100" ht="15.75" x14ac:dyDescent="0.25">
      <c r="CU626" s="30">
        <v>609</v>
      </c>
      <c r="CV626" s="30"/>
    </row>
    <row r="627" spans="99:100" ht="15.75" x14ac:dyDescent="0.25">
      <c r="CU627" s="30">
        <v>610</v>
      </c>
      <c r="CV627" s="30"/>
    </row>
    <row r="628" spans="99:100" ht="15.75" x14ac:dyDescent="0.25">
      <c r="CU628" s="30">
        <v>611</v>
      </c>
      <c r="CV628" s="30"/>
    </row>
    <row r="629" spans="99:100" ht="15.75" x14ac:dyDescent="0.25">
      <c r="CU629" s="30">
        <v>612</v>
      </c>
      <c r="CV629" s="30"/>
    </row>
    <row r="630" spans="99:100" ht="15.75" x14ac:dyDescent="0.25">
      <c r="CU630" s="30">
        <v>613</v>
      </c>
      <c r="CV630" s="30"/>
    </row>
    <row r="631" spans="99:100" ht="15.75" x14ac:dyDescent="0.25">
      <c r="CU631" s="30">
        <v>614</v>
      </c>
      <c r="CV631" s="30"/>
    </row>
    <row r="632" spans="99:100" ht="15.75" x14ac:dyDescent="0.25">
      <c r="CU632" s="30">
        <v>615</v>
      </c>
      <c r="CV632" s="30"/>
    </row>
    <row r="633" spans="99:100" ht="15.75" x14ac:dyDescent="0.25">
      <c r="CU633" s="30">
        <v>616</v>
      </c>
      <c r="CV633" s="30"/>
    </row>
    <row r="634" spans="99:100" ht="15.75" x14ac:dyDescent="0.25">
      <c r="CU634" s="30">
        <v>617</v>
      </c>
      <c r="CV634" s="30"/>
    </row>
    <row r="635" spans="99:100" ht="15.75" x14ac:dyDescent="0.25">
      <c r="CU635" s="30">
        <v>618</v>
      </c>
      <c r="CV635" s="30"/>
    </row>
    <row r="636" spans="99:100" ht="15.75" x14ac:dyDescent="0.25">
      <c r="CU636" s="30">
        <v>619</v>
      </c>
      <c r="CV636" s="30"/>
    </row>
    <row r="637" spans="99:100" ht="15.75" x14ac:dyDescent="0.25">
      <c r="CU637" s="30">
        <v>620</v>
      </c>
      <c r="CV637" s="30"/>
    </row>
    <row r="638" spans="99:100" ht="15.75" x14ac:dyDescent="0.25">
      <c r="CU638" s="30">
        <v>621</v>
      </c>
      <c r="CV638" s="30"/>
    </row>
    <row r="639" spans="99:100" ht="15.75" x14ac:dyDescent="0.25">
      <c r="CU639" s="30">
        <v>622</v>
      </c>
      <c r="CV639" s="30"/>
    </row>
    <row r="640" spans="99:100" ht="15.75" x14ac:dyDescent="0.25">
      <c r="CU640" s="30">
        <v>623</v>
      </c>
      <c r="CV640" s="30"/>
    </row>
    <row r="641" spans="99:100" ht="15.75" x14ac:dyDescent="0.25">
      <c r="CU641" s="30">
        <v>624</v>
      </c>
      <c r="CV641" s="30"/>
    </row>
    <row r="642" spans="99:100" ht="15.75" x14ac:dyDescent="0.25">
      <c r="CU642" s="30">
        <v>625</v>
      </c>
      <c r="CV642" s="30"/>
    </row>
    <row r="643" spans="99:100" ht="15.75" x14ac:dyDescent="0.25">
      <c r="CU643" s="30">
        <v>626</v>
      </c>
      <c r="CV643" s="30"/>
    </row>
    <row r="644" spans="99:100" ht="15.75" x14ac:dyDescent="0.25">
      <c r="CU644" s="30">
        <v>627</v>
      </c>
      <c r="CV644" s="30"/>
    </row>
    <row r="645" spans="99:100" ht="15.75" x14ac:dyDescent="0.25">
      <c r="CU645" s="30">
        <v>628</v>
      </c>
      <c r="CV645" s="30"/>
    </row>
    <row r="646" spans="99:100" ht="15.75" x14ac:dyDescent="0.25">
      <c r="CU646" s="30">
        <v>629</v>
      </c>
      <c r="CV646" s="30"/>
    </row>
    <row r="647" spans="99:100" ht="15.75" x14ac:dyDescent="0.25">
      <c r="CU647" s="30">
        <v>630</v>
      </c>
      <c r="CV647" s="30"/>
    </row>
    <row r="648" spans="99:100" ht="15.75" x14ac:dyDescent="0.25">
      <c r="CU648" s="30">
        <v>631</v>
      </c>
      <c r="CV648" s="30"/>
    </row>
    <row r="649" spans="99:100" ht="15.75" x14ac:dyDescent="0.25">
      <c r="CU649" s="30">
        <v>632</v>
      </c>
      <c r="CV649" s="30"/>
    </row>
    <row r="650" spans="99:100" ht="15.75" x14ac:dyDescent="0.25">
      <c r="CU650" s="30">
        <v>633</v>
      </c>
      <c r="CV650" s="30"/>
    </row>
    <row r="651" spans="99:100" ht="15.75" x14ac:dyDescent="0.25">
      <c r="CU651" s="30">
        <v>634</v>
      </c>
      <c r="CV651" s="30"/>
    </row>
  </sheetData>
  <mergeCells count="40">
    <mergeCell ref="B1:J1"/>
    <mergeCell ref="AB1:AJ1"/>
    <mergeCell ref="CC1:CL1"/>
    <mergeCell ref="C3:F3"/>
    <mergeCell ref="G3:J3"/>
    <mergeCell ref="K3:K6"/>
    <mergeCell ref="L3:O3"/>
    <mergeCell ref="P3:P6"/>
    <mergeCell ref="AC3:AF3"/>
    <mergeCell ref="AG3:AJ3"/>
    <mergeCell ref="AN3:AN4"/>
    <mergeCell ref="AP3:AW3"/>
    <mergeCell ref="AY3:BF3"/>
    <mergeCell ref="BI3:BI4"/>
    <mergeCell ref="BK3:BR3"/>
    <mergeCell ref="BT3:CA3"/>
    <mergeCell ref="AO4:AQ4"/>
    <mergeCell ref="AR4:AT4"/>
    <mergeCell ref="AU4:AW4"/>
    <mergeCell ref="AX4:AZ4"/>
    <mergeCell ref="CE3:CH3"/>
    <mergeCell ref="BN4:BP4"/>
    <mergeCell ref="BQ4:BS4"/>
    <mergeCell ref="BT4:BV4"/>
    <mergeCell ref="CI3:CL3"/>
    <mergeCell ref="C4:C5"/>
    <mergeCell ref="D4:F4"/>
    <mergeCell ref="G4:G5"/>
    <mergeCell ref="H4:J4"/>
    <mergeCell ref="L4:L5"/>
    <mergeCell ref="M4:O4"/>
    <mergeCell ref="AE4:AF4"/>
    <mergeCell ref="AI4:AJ4"/>
    <mergeCell ref="BW4:BY4"/>
    <mergeCell ref="BZ4:CA4"/>
    <mergeCell ref="CG4:CH4"/>
    <mergeCell ref="CK4:CL4"/>
    <mergeCell ref="BA4:BC4"/>
    <mergeCell ref="BD4:BF4"/>
    <mergeCell ref="BK4:BM4"/>
  </mergeCells>
  <pageMargins left="1" right="1" top="0.98425196850393704" bottom="0.98425196850393704" header="0.51181102362204722" footer="0.51181102362204722"/>
  <pageSetup paperSize="9" scale="80" fitToHeight="0" orientation="portrait"/>
  <headerFooter alignWithMargins="0"/>
  <rowBreaks count="12" manualBreakCount="12">
    <brk id="40" max="16383" man="1"/>
    <brk id="91" max="16383" man="1"/>
    <brk id="153" max="16383" man="1"/>
    <brk id="215" max="16383" man="1"/>
    <brk id="224" max="16383" man="1"/>
    <brk id="261" max="16383" man="1"/>
    <brk id="319" max="16383" man="1"/>
    <brk id="384" max="16383" man="1"/>
    <brk id="446" max="16383" man="1"/>
    <brk id="508" max="16383" man="1"/>
    <brk id="525" max="16383" man="1"/>
    <brk id="565" max="16383" man="1"/>
  </row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O646"/>
  <sheetViews>
    <sheetView zoomScale="75" workbookViewId="0">
      <pane xSplit="2" ySplit="6" topLeftCell="BC343" activePane="bottomRight" state="frozen"/>
      <selection pane="topRight" activeCell="D1" sqref="D1"/>
      <selection pane="bottomLeft" activeCell="A5" sqref="A5"/>
      <selection pane="bottomRight" activeCell="B353" sqref="B353"/>
    </sheetView>
  </sheetViews>
  <sheetFormatPr defaultColWidth="8.85546875" defaultRowHeight="12.75" x14ac:dyDescent="0.2"/>
  <cols>
    <col min="1" max="1" width="0" hidden="1" customWidth="1"/>
    <col min="2" max="2" width="34" customWidth="1"/>
    <col min="3" max="5" width="10.7109375" style="2" customWidth="1"/>
    <col min="6" max="6" width="6.7109375" style="1" customWidth="1"/>
    <col min="7" max="9" width="10.7109375" style="2" customWidth="1"/>
    <col min="10" max="10" width="6.7109375" style="1" customWidth="1"/>
    <col min="11" max="26" width="10.7109375" style="9" customWidth="1"/>
    <col min="92" max="92" width="25.7109375" bestFit="1" customWidth="1"/>
    <col min="96" max="96" width="10" bestFit="1" customWidth="1"/>
    <col min="108" max="108" width="10.28515625" bestFit="1" customWidth="1"/>
  </cols>
  <sheetData>
    <row r="1" spans="1:119" ht="18" x14ac:dyDescent="0.25">
      <c r="B1" s="185" t="s">
        <v>934</v>
      </c>
      <c r="C1" s="185"/>
      <c r="D1" s="185"/>
      <c r="E1" s="185"/>
      <c r="F1" s="185"/>
      <c r="G1" s="185"/>
      <c r="H1" s="185"/>
      <c r="I1" s="185"/>
      <c r="J1" s="185"/>
      <c r="AB1" s="185" t="s">
        <v>942</v>
      </c>
      <c r="AC1" s="185"/>
      <c r="AD1" s="185"/>
      <c r="AE1" s="185"/>
      <c r="AF1" s="185"/>
      <c r="AG1" s="185"/>
      <c r="AH1" s="185"/>
      <c r="AI1" s="185"/>
      <c r="AJ1" s="185"/>
      <c r="AM1" s="16" t="s">
        <v>946</v>
      </c>
      <c r="AN1" s="16"/>
      <c r="AO1" s="16"/>
      <c r="AP1" s="16"/>
      <c r="AQ1" s="17"/>
      <c r="AR1" s="16"/>
      <c r="AS1" s="16"/>
      <c r="AT1" s="17"/>
      <c r="AU1" s="16"/>
      <c r="AV1" s="18"/>
      <c r="AW1" s="19"/>
      <c r="AX1" s="18"/>
      <c r="AY1" s="18"/>
      <c r="AZ1" s="19"/>
      <c r="BA1" s="16"/>
      <c r="BB1" s="16"/>
      <c r="BC1" s="17"/>
      <c r="BD1" s="16"/>
      <c r="BE1" s="16"/>
      <c r="BF1" s="17"/>
      <c r="BG1" s="17"/>
      <c r="BH1" s="16" t="s">
        <v>946</v>
      </c>
      <c r="BI1" s="16"/>
      <c r="BJ1" s="16"/>
      <c r="BK1" s="16"/>
      <c r="BL1" s="17"/>
      <c r="BM1" s="16"/>
      <c r="BN1" s="16"/>
      <c r="BO1" s="17"/>
      <c r="BP1" s="16"/>
      <c r="BQ1" s="18"/>
      <c r="BR1" s="19"/>
      <c r="BS1" s="18"/>
      <c r="BT1" s="18"/>
      <c r="BU1" s="19"/>
      <c r="BV1" s="16"/>
      <c r="BW1" s="16"/>
      <c r="BX1" s="17"/>
      <c r="BY1" s="16"/>
      <c r="BZ1" s="16"/>
      <c r="CA1" s="17"/>
      <c r="CC1" s="186" t="s">
        <v>957</v>
      </c>
      <c r="CD1" s="186"/>
      <c r="CE1" s="186"/>
      <c r="CF1" s="186"/>
      <c r="CG1" s="186"/>
      <c r="CH1" s="186"/>
      <c r="CI1" s="186"/>
      <c r="CJ1" s="186"/>
      <c r="CK1" s="186"/>
      <c r="CL1" s="186"/>
      <c r="CN1" s="25"/>
      <c r="CO1" s="25"/>
      <c r="CP1" s="25"/>
      <c r="CQ1" s="25"/>
      <c r="CR1" s="25"/>
      <c r="CU1" s="30">
        <v>1</v>
      </c>
      <c r="CV1" s="30"/>
      <c r="CW1" s="30"/>
      <c r="CX1" s="30"/>
      <c r="CY1" s="30"/>
      <c r="CZ1" s="30"/>
      <c r="DA1" s="30"/>
      <c r="DB1" s="30"/>
      <c r="DC1" s="30"/>
      <c r="DD1" s="30"/>
      <c r="DE1" s="30"/>
      <c r="DF1" s="30">
        <v>1</v>
      </c>
      <c r="DG1" s="30"/>
    </row>
    <row r="2" spans="1:119" ht="16.5" thickBot="1" x14ac:dyDescent="0.3">
      <c r="AC2" s="2"/>
      <c r="AD2" s="2"/>
      <c r="AE2" s="2"/>
      <c r="AF2" s="1"/>
      <c r="AG2" s="2"/>
      <c r="AH2" s="2"/>
      <c r="AI2" s="2"/>
      <c r="AJ2" s="1"/>
      <c r="AQ2" s="1"/>
      <c r="AT2" s="1"/>
      <c r="AW2" s="20" t="s">
        <v>956</v>
      </c>
      <c r="AZ2" s="1"/>
      <c r="BC2" s="1"/>
      <c r="BF2" s="20" t="s">
        <v>956</v>
      </c>
      <c r="BG2" s="20"/>
      <c r="BL2" s="1"/>
      <c r="BO2" s="1"/>
      <c r="BR2" s="20" t="s">
        <v>947</v>
      </c>
      <c r="BU2" s="1"/>
      <c r="BX2" s="1"/>
      <c r="CA2" s="20" t="s">
        <v>947</v>
      </c>
      <c r="CE2" s="2"/>
      <c r="CF2" s="2"/>
      <c r="CG2" s="2"/>
      <c r="CH2" s="1"/>
      <c r="CI2" s="2"/>
      <c r="CJ2" s="2"/>
      <c r="CK2" s="2"/>
      <c r="CL2" s="1"/>
      <c r="CN2" s="25"/>
      <c r="CO2" s="25"/>
      <c r="CP2" s="25"/>
      <c r="CQ2" s="25"/>
      <c r="CR2" s="25"/>
      <c r="CU2" s="30">
        <v>2</v>
      </c>
      <c r="CV2" s="30"/>
      <c r="CW2" s="30"/>
      <c r="CX2" s="30"/>
      <c r="CY2" s="30"/>
      <c r="CZ2" s="30"/>
      <c r="DA2" s="30"/>
      <c r="DB2" s="30"/>
      <c r="DC2" s="30"/>
      <c r="DD2" s="30"/>
      <c r="DE2" s="30"/>
      <c r="DF2" s="30">
        <v>2</v>
      </c>
      <c r="DG2" s="30"/>
    </row>
    <row r="3" spans="1:119" s="4" customFormat="1" ht="27" customHeight="1" x14ac:dyDescent="0.25">
      <c r="A3" s="3"/>
      <c r="B3" s="3" t="s">
        <v>443</v>
      </c>
      <c r="C3" s="187" t="s">
        <v>935</v>
      </c>
      <c r="D3" s="187"/>
      <c r="E3" s="187"/>
      <c r="F3" s="187"/>
      <c r="G3" s="184" t="s">
        <v>936</v>
      </c>
      <c r="H3" s="184"/>
      <c r="I3" s="184"/>
      <c r="J3" s="184"/>
      <c r="K3" s="188" t="s">
        <v>932</v>
      </c>
      <c r="L3" s="187" t="s">
        <v>1083</v>
      </c>
      <c r="M3" s="187"/>
      <c r="N3" s="187"/>
      <c r="O3" s="187"/>
      <c r="P3" s="189" t="s">
        <v>932</v>
      </c>
      <c r="Q3" s="13"/>
      <c r="R3" s="13"/>
      <c r="S3" s="13"/>
      <c r="T3" s="13"/>
      <c r="U3" s="13"/>
      <c r="V3" s="141" t="s">
        <v>1152</v>
      </c>
      <c r="W3" s="144" t="s">
        <v>1148</v>
      </c>
      <c r="X3" s="141" t="s">
        <v>1151</v>
      </c>
      <c r="Y3" s="13"/>
      <c r="Z3" s="13"/>
      <c r="AB3" s="3" t="s">
        <v>443</v>
      </c>
      <c r="AC3" s="179" t="s">
        <v>943</v>
      </c>
      <c r="AD3" s="179"/>
      <c r="AE3" s="179"/>
      <c r="AF3" s="179"/>
      <c r="AG3" s="179" t="s">
        <v>944</v>
      </c>
      <c r="AH3" s="179"/>
      <c r="AI3" s="179"/>
      <c r="AJ3" s="179"/>
      <c r="AM3" s="3" t="s">
        <v>443</v>
      </c>
      <c r="AN3" s="179" t="s">
        <v>937</v>
      </c>
      <c r="AO3" s="21" t="s">
        <v>948</v>
      </c>
      <c r="AP3" s="179" t="s">
        <v>949</v>
      </c>
      <c r="AQ3" s="179"/>
      <c r="AR3" s="179"/>
      <c r="AS3" s="179"/>
      <c r="AT3" s="179"/>
      <c r="AU3" s="179"/>
      <c r="AV3" s="179"/>
      <c r="AW3" s="179"/>
      <c r="AX3" s="21"/>
      <c r="AY3" s="179" t="s">
        <v>949</v>
      </c>
      <c r="AZ3" s="179"/>
      <c r="BA3" s="179"/>
      <c r="BB3" s="179"/>
      <c r="BC3" s="179"/>
      <c r="BD3" s="179"/>
      <c r="BE3" s="179"/>
      <c r="BF3" s="179"/>
      <c r="BG3" s="14"/>
      <c r="BH3" s="3" t="s">
        <v>443</v>
      </c>
      <c r="BI3" s="179" t="s">
        <v>937</v>
      </c>
      <c r="BJ3" s="21" t="s">
        <v>948</v>
      </c>
      <c r="BK3" s="179" t="s">
        <v>949</v>
      </c>
      <c r="BL3" s="179"/>
      <c r="BM3" s="179"/>
      <c r="BN3" s="179"/>
      <c r="BO3" s="179"/>
      <c r="BP3" s="179"/>
      <c r="BQ3" s="179"/>
      <c r="BR3" s="179"/>
      <c r="BS3" s="21"/>
      <c r="BT3" s="179" t="s">
        <v>949</v>
      </c>
      <c r="BU3" s="179"/>
      <c r="BV3" s="179"/>
      <c r="BW3" s="179"/>
      <c r="BX3" s="179"/>
      <c r="BY3" s="179"/>
      <c r="BZ3" s="179"/>
      <c r="CA3" s="179"/>
      <c r="CC3" s="3" t="s">
        <v>443</v>
      </c>
      <c r="CD3" s="3"/>
      <c r="CE3" s="179" t="s">
        <v>943</v>
      </c>
      <c r="CF3" s="179"/>
      <c r="CG3" s="179"/>
      <c r="CH3" s="179"/>
      <c r="CI3" s="179" t="s">
        <v>944</v>
      </c>
      <c r="CJ3" s="179"/>
      <c r="CK3" s="179"/>
      <c r="CL3" s="179"/>
      <c r="CN3" s="26"/>
      <c r="CO3" s="26"/>
      <c r="CP3" s="26"/>
      <c r="CQ3" s="26"/>
      <c r="CR3" s="26"/>
      <c r="CU3" s="30">
        <v>3</v>
      </c>
      <c r="CV3" s="30"/>
      <c r="CW3" s="30"/>
      <c r="CX3" s="30"/>
      <c r="CY3" s="30"/>
      <c r="CZ3" s="30"/>
      <c r="DA3" s="30"/>
      <c r="DB3" s="30"/>
      <c r="DC3" s="30"/>
      <c r="DD3" s="30"/>
      <c r="DE3" s="30"/>
      <c r="DF3" s="30">
        <v>3</v>
      </c>
      <c r="DG3" s="30"/>
    </row>
    <row r="4" spans="1:119" s="4" customFormat="1" ht="12.75" customHeight="1" x14ac:dyDescent="0.25">
      <c r="A4" s="10"/>
      <c r="B4" s="10"/>
      <c r="C4" s="183" t="s">
        <v>937</v>
      </c>
      <c r="D4" s="183" t="s">
        <v>938</v>
      </c>
      <c r="E4" s="183"/>
      <c r="F4" s="183"/>
      <c r="G4" s="184" t="s">
        <v>937</v>
      </c>
      <c r="H4" s="184" t="s">
        <v>938</v>
      </c>
      <c r="I4" s="184"/>
      <c r="J4" s="184"/>
      <c r="K4" s="188"/>
      <c r="L4" s="183" t="s">
        <v>937</v>
      </c>
      <c r="M4" s="183" t="s">
        <v>938</v>
      </c>
      <c r="N4" s="183"/>
      <c r="O4" s="183"/>
      <c r="P4" s="190"/>
      <c r="Q4" s="13"/>
      <c r="R4" s="13"/>
      <c r="S4" s="13"/>
      <c r="T4" s="13"/>
      <c r="U4" s="13"/>
      <c r="V4" s="141"/>
      <c r="W4" s="141"/>
      <c r="X4" s="141"/>
      <c r="Y4" s="13"/>
      <c r="Z4" s="13"/>
      <c r="AB4" s="10"/>
      <c r="AC4" s="11" t="s">
        <v>937</v>
      </c>
      <c r="AD4" s="11" t="s">
        <v>945</v>
      </c>
      <c r="AE4" s="180" t="s">
        <v>938</v>
      </c>
      <c r="AF4" s="180"/>
      <c r="AG4" s="11" t="s">
        <v>937</v>
      </c>
      <c r="AH4" s="11" t="s">
        <v>945</v>
      </c>
      <c r="AI4" s="180" t="s">
        <v>938</v>
      </c>
      <c r="AJ4" s="180"/>
      <c r="AM4" s="10"/>
      <c r="AN4" s="180"/>
      <c r="AO4" s="180" t="s">
        <v>950</v>
      </c>
      <c r="AP4" s="180"/>
      <c r="AQ4" s="180"/>
      <c r="AR4" s="180" t="s">
        <v>951</v>
      </c>
      <c r="AS4" s="180"/>
      <c r="AT4" s="180"/>
      <c r="AU4" s="180" t="s">
        <v>952</v>
      </c>
      <c r="AV4" s="180"/>
      <c r="AW4" s="180"/>
      <c r="AX4" s="180" t="s">
        <v>953</v>
      </c>
      <c r="AY4" s="180"/>
      <c r="AZ4" s="180"/>
      <c r="BA4" s="180" t="s">
        <v>954</v>
      </c>
      <c r="BB4" s="180"/>
      <c r="BC4" s="180"/>
      <c r="BD4" s="180" t="s">
        <v>955</v>
      </c>
      <c r="BE4" s="180"/>
      <c r="BF4" s="180"/>
      <c r="BG4" s="11"/>
      <c r="BH4" s="10"/>
      <c r="BI4" s="180"/>
      <c r="BJ4" s="11" t="s">
        <v>950</v>
      </c>
      <c r="BK4" s="180" t="s">
        <v>950</v>
      </c>
      <c r="BL4" s="180"/>
      <c r="BM4" s="180"/>
      <c r="BN4" s="180" t="s">
        <v>951</v>
      </c>
      <c r="BO4" s="180"/>
      <c r="BP4" s="180"/>
      <c r="BQ4" s="180" t="s">
        <v>952</v>
      </c>
      <c r="BR4" s="180"/>
      <c r="BS4" s="180"/>
      <c r="BT4" s="180" t="s">
        <v>953</v>
      </c>
      <c r="BU4" s="180"/>
      <c r="BV4" s="180"/>
      <c r="BW4" s="180" t="s">
        <v>954</v>
      </c>
      <c r="BX4" s="180"/>
      <c r="BY4" s="180"/>
      <c r="BZ4" s="180" t="s">
        <v>955</v>
      </c>
      <c r="CA4" s="180"/>
      <c r="CC4" s="10"/>
      <c r="CD4" s="10"/>
      <c r="CE4" s="11" t="s">
        <v>937</v>
      </c>
      <c r="CF4" s="11" t="s">
        <v>945</v>
      </c>
      <c r="CG4" s="180" t="s">
        <v>938</v>
      </c>
      <c r="CH4" s="180"/>
      <c r="CI4" s="11" t="s">
        <v>937</v>
      </c>
      <c r="CJ4" s="11" t="s">
        <v>945</v>
      </c>
      <c r="CK4" s="180" t="s">
        <v>938</v>
      </c>
      <c r="CL4" s="180"/>
      <c r="CN4" s="26"/>
      <c r="CO4" s="26"/>
      <c r="CP4" s="26"/>
      <c r="CQ4" s="26"/>
      <c r="CR4" s="26"/>
      <c r="CU4" s="30">
        <v>4</v>
      </c>
      <c r="CV4" s="30"/>
      <c r="CW4" s="30"/>
      <c r="CX4" s="30"/>
      <c r="CY4" s="30"/>
      <c r="CZ4" s="30"/>
      <c r="DA4" s="30"/>
      <c r="DB4" s="30"/>
      <c r="DC4" s="30"/>
      <c r="DD4" s="30"/>
      <c r="DE4" s="30"/>
      <c r="DF4" s="30">
        <v>4</v>
      </c>
      <c r="DG4" s="30"/>
    </row>
    <row r="5" spans="1:119" s="4" customFormat="1" ht="12.75" customHeight="1" x14ac:dyDescent="0.25">
      <c r="A5" s="10"/>
      <c r="B5" s="10"/>
      <c r="C5" s="183"/>
      <c r="D5" s="120" t="s">
        <v>939</v>
      </c>
      <c r="E5" s="120" t="s">
        <v>940</v>
      </c>
      <c r="F5" s="49" t="s">
        <v>941</v>
      </c>
      <c r="G5" s="184"/>
      <c r="H5" s="119" t="s">
        <v>939</v>
      </c>
      <c r="I5" s="119" t="s">
        <v>940</v>
      </c>
      <c r="J5" s="44" t="s">
        <v>941</v>
      </c>
      <c r="K5" s="188"/>
      <c r="L5" s="183"/>
      <c r="M5" s="120" t="s">
        <v>939</v>
      </c>
      <c r="N5" s="120" t="s">
        <v>940</v>
      </c>
      <c r="O5" s="49" t="s">
        <v>941</v>
      </c>
      <c r="P5" s="190"/>
      <c r="Q5" s="13"/>
      <c r="R5" s="13"/>
      <c r="S5" s="13"/>
      <c r="T5" s="13"/>
      <c r="U5" s="13"/>
      <c r="V5" s="141"/>
      <c r="W5" s="141"/>
      <c r="X5" s="141"/>
      <c r="Y5" s="13"/>
      <c r="Z5" s="13"/>
      <c r="AB5" s="10"/>
      <c r="AC5" s="11" t="s">
        <v>940</v>
      </c>
      <c r="AD5" s="11" t="s">
        <v>940</v>
      </c>
      <c r="AE5" s="11" t="s">
        <v>940</v>
      </c>
      <c r="AF5" s="12" t="s">
        <v>941</v>
      </c>
      <c r="AG5" s="11" t="s">
        <v>940</v>
      </c>
      <c r="AH5" s="11" t="s">
        <v>940</v>
      </c>
      <c r="AI5" s="11" t="s">
        <v>940</v>
      </c>
      <c r="AJ5" s="12" t="s">
        <v>941</v>
      </c>
      <c r="AM5" s="10"/>
      <c r="AN5" s="11" t="s">
        <v>940</v>
      </c>
      <c r="AO5" s="22"/>
      <c r="AP5" s="11" t="s">
        <v>940</v>
      </c>
      <c r="AQ5" s="12" t="s">
        <v>941</v>
      </c>
      <c r="AR5" s="22"/>
      <c r="AS5" s="11" t="s">
        <v>940</v>
      </c>
      <c r="AT5" s="12" t="s">
        <v>941</v>
      </c>
      <c r="AU5" s="22"/>
      <c r="AV5" s="11" t="s">
        <v>940</v>
      </c>
      <c r="AW5" s="12" t="s">
        <v>941</v>
      </c>
      <c r="AX5" s="22"/>
      <c r="AY5" s="11" t="s">
        <v>940</v>
      </c>
      <c r="AZ5" s="12" t="s">
        <v>941</v>
      </c>
      <c r="BA5" s="22"/>
      <c r="BB5" s="11" t="s">
        <v>940</v>
      </c>
      <c r="BC5" s="12" t="s">
        <v>941</v>
      </c>
      <c r="BD5" s="22"/>
      <c r="BE5" s="11" t="s">
        <v>940</v>
      </c>
      <c r="BF5" s="12" t="s">
        <v>941</v>
      </c>
      <c r="BG5" s="12"/>
      <c r="BH5" s="10"/>
      <c r="BI5" s="11" t="s">
        <v>940</v>
      </c>
      <c r="BJ5" s="22"/>
      <c r="BK5" s="11" t="s">
        <v>940</v>
      </c>
      <c r="BL5" s="12" t="s">
        <v>941</v>
      </c>
      <c r="BM5" s="22"/>
      <c r="BN5" s="11" t="s">
        <v>940</v>
      </c>
      <c r="BO5" s="12" t="s">
        <v>941</v>
      </c>
      <c r="BP5" s="22"/>
      <c r="BQ5" s="11" t="s">
        <v>940</v>
      </c>
      <c r="BR5" s="12" t="s">
        <v>941</v>
      </c>
      <c r="BS5" s="22"/>
      <c r="BT5" s="11" t="s">
        <v>940</v>
      </c>
      <c r="BU5" s="12" t="s">
        <v>941</v>
      </c>
      <c r="BV5" s="22"/>
      <c r="BW5" s="11" t="s">
        <v>940</v>
      </c>
      <c r="BX5" s="12" t="s">
        <v>941</v>
      </c>
      <c r="BY5" s="22"/>
      <c r="BZ5" s="11" t="s">
        <v>940</v>
      </c>
      <c r="CA5" s="12" t="s">
        <v>941</v>
      </c>
      <c r="CC5" s="10"/>
      <c r="CD5" s="10"/>
      <c r="CE5" s="11" t="s">
        <v>940</v>
      </c>
      <c r="CF5" s="11" t="s">
        <v>940</v>
      </c>
      <c r="CG5" s="11" t="s">
        <v>940</v>
      </c>
      <c r="CH5" s="11" t="s">
        <v>941</v>
      </c>
      <c r="CI5" s="11" t="s">
        <v>940</v>
      </c>
      <c r="CJ5" s="11" t="s">
        <v>940</v>
      </c>
      <c r="CK5" s="11" t="s">
        <v>940</v>
      </c>
      <c r="CL5" s="11" t="s">
        <v>941</v>
      </c>
      <c r="CN5" s="26"/>
      <c r="CO5" s="26"/>
      <c r="CP5" s="26"/>
      <c r="CQ5" s="26"/>
      <c r="CR5" s="26"/>
      <c r="CU5" s="30">
        <v>5</v>
      </c>
      <c r="CV5" s="30"/>
      <c r="CW5" s="30"/>
      <c r="CX5" s="30"/>
      <c r="CY5" s="30"/>
      <c r="CZ5" s="30"/>
      <c r="DA5" s="30"/>
      <c r="DB5" s="30"/>
      <c r="DC5" s="30"/>
      <c r="DD5" s="30"/>
      <c r="DE5" s="30"/>
      <c r="DF5" s="30">
        <v>5</v>
      </c>
      <c r="DG5" s="30"/>
    </row>
    <row r="6" spans="1:119" ht="15.75" x14ac:dyDescent="0.25">
      <c r="B6" s="5"/>
      <c r="C6" s="50"/>
      <c r="D6" s="50"/>
      <c r="E6" s="50"/>
      <c r="F6" s="51"/>
      <c r="G6" s="45"/>
      <c r="H6" s="45"/>
      <c r="I6" s="45"/>
      <c r="J6" s="46"/>
      <c r="K6" s="188"/>
      <c r="L6" s="50"/>
      <c r="M6" s="50"/>
      <c r="N6" s="50"/>
      <c r="O6" s="51"/>
      <c r="P6" s="190"/>
      <c r="Q6" s="13"/>
      <c r="R6" s="13"/>
      <c r="S6" s="13"/>
      <c r="T6" s="13"/>
      <c r="U6" s="13"/>
      <c r="V6" s="141"/>
      <c r="W6" s="141"/>
      <c r="X6" s="141"/>
      <c r="Y6" s="13"/>
      <c r="Z6" s="13"/>
      <c r="AB6" s="5"/>
      <c r="AC6" s="6"/>
      <c r="AD6" s="6"/>
      <c r="AE6" s="6"/>
      <c r="AF6" s="7"/>
      <c r="AG6" s="6"/>
      <c r="AH6" s="6"/>
      <c r="AI6" s="6"/>
      <c r="AJ6" s="7"/>
      <c r="AM6" s="5"/>
      <c r="AN6" s="6"/>
      <c r="AO6" s="6"/>
      <c r="AP6" s="6"/>
      <c r="AQ6" s="7"/>
      <c r="AR6" s="6"/>
      <c r="AS6" s="6"/>
      <c r="AT6" s="7"/>
      <c r="AU6" s="6"/>
      <c r="AV6" s="6"/>
      <c r="AW6" s="7"/>
      <c r="AX6" s="6"/>
      <c r="AY6" s="6"/>
      <c r="AZ6" s="7"/>
      <c r="BA6" s="6"/>
      <c r="BB6" s="6"/>
      <c r="BC6" s="7"/>
      <c r="BD6" s="6"/>
      <c r="BE6" s="6"/>
      <c r="BF6" s="7"/>
      <c r="BG6" s="7"/>
      <c r="BH6" s="5"/>
      <c r="BI6" s="6"/>
      <c r="BJ6" s="6"/>
      <c r="BK6" s="6"/>
      <c r="BL6" s="7"/>
      <c r="BM6" s="6"/>
      <c r="BN6" s="6"/>
      <c r="BO6" s="7"/>
      <c r="BP6" s="6"/>
      <c r="BQ6" s="6"/>
      <c r="BR6" s="7"/>
      <c r="BS6" s="6"/>
      <c r="BT6" s="6"/>
      <c r="BU6" s="7"/>
      <c r="BV6" s="6"/>
      <c r="BW6" s="6"/>
      <c r="BX6" s="7"/>
      <c r="BY6" s="6"/>
      <c r="BZ6" s="6"/>
      <c r="CA6" s="7"/>
      <c r="CC6" s="5"/>
      <c r="CE6" s="6"/>
      <c r="CF6" s="6"/>
      <c r="CG6" s="6"/>
      <c r="CH6" s="7"/>
      <c r="CI6" s="6"/>
      <c r="CJ6" s="6"/>
      <c r="CK6" s="6"/>
      <c r="CL6" s="7"/>
      <c r="CN6" s="25"/>
      <c r="CO6" s="25"/>
      <c r="CP6" s="25"/>
      <c r="CQ6" s="25"/>
      <c r="CR6" s="25"/>
      <c r="CU6" s="30">
        <v>6</v>
      </c>
      <c r="CV6" s="30"/>
      <c r="CW6" s="30"/>
      <c r="CX6" s="30"/>
      <c r="CY6" s="30"/>
      <c r="CZ6" s="30"/>
      <c r="DA6" s="30"/>
      <c r="DB6" s="30"/>
      <c r="DC6" s="30"/>
      <c r="DD6" s="30"/>
      <c r="DE6" s="30"/>
      <c r="DF6" s="30">
        <v>6</v>
      </c>
      <c r="DG6" s="30"/>
    </row>
    <row r="7" spans="1:119" ht="15.75" x14ac:dyDescent="0.25">
      <c r="C7" s="52"/>
      <c r="D7" s="52"/>
      <c r="E7" s="52"/>
      <c r="F7" s="53"/>
      <c r="G7" s="45"/>
      <c r="H7" s="45"/>
      <c r="I7" s="45"/>
      <c r="J7" s="46"/>
      <c r="K7" s="47"/>
      <c r="L7" s="54"/>
      <c r="M7" s="54"/>
      <c r="N7" s="54"/>
      <c r="O7" s="54"/>
      <c r="P7" s="54"/>
      <c r="V7" s="142"/>
      <c r="W7" s="142"/>
      <c r="X7" s="142"/>
      <c r="AC7" s="2"/>
      <c r="AD7" s="2"/>
      <c r="AE7" s="2"/>
      <c r="AF7" s="1"/>
      <c r="AG7" s="2"/>
      <c r="AH7" s="2"/>
      <c r="AI7" s="2"/>
      <c r="AJ7" s="1"/>
      <c r="AN7" s="2"/>
      <c r="AO7" s="2"/>
      <c r="AP7" s="2"/>
      <c r="AQ7" s="1"/>
      <c r="AR7" s="2"/>
      <c r="AS7" s="2"/>
      <c r="AT7" s="1"/>
      <c r="AU7" s="2"/>
      <c r="AV7" s="2"/>
      <c r="AW7" s="1"/>
      <c r="AX7" s="2"/>
      <c r="AY7" s="2"/>
      <c r="AZ7" s="1"/>
      <c r="BA7" s="2"/>
      <c r="BB7" s="2"/>
      <c r="BC7" s="1"/>
      <c r="BD7" s="2"/>
      <c r="BE7" s="2"/>
      <c r="BF7" s="1"/>
      <c r="BG7" s="1"/>
      <c r="BI7" s="2"/>
      <c r="BJ7" s="2"/>
      <c r="BK7" s="2"/>
      <c r="BL7" s="1"/>
      <c r="BM7" s="2"/>
      <c r="BN7" s="2"/>
      <c r="BO7" s="1"/>
      <c r="BP7" s="2"/>
      <c r="BQ7" s="2"/>
      <c r="BR7" s="1"/>
      <c r="BS7" s="2"/>
      <c r="BT7" s="2"/>
      <c r="BU7" s="1"/>
      <c r="BV7" s="2"/>
      <c r="BW7" s="2"/>
      <c r="BX7" s="1"/>
      <c r="BY7" s="2"/>
      <c r="BZ7" s="2"/>
      <c r="CA7" s="1"/>
      <c r="CE7" s="23"/>
      <c r="CF7" s="23"/>
      <c r="CG7" s="23"/>
      <c r="CH7" s="24"/>
      <c r="CI7" s="2"/>
      <c r="CJ7" s="2"/>
      <c r="CK7" s="2"/>
      <c r="CL7" s="1"/>
      <c r="CN7" s="25"/>
      <c r="CO7" s="25"/>
      <c r="CP7" s="25"/>
      <c r="CQ7" s="25"/>
      <c r="CR7" s="25"/>
      <c r="CU7" s="30">
        <v>7</v>
      </c>
      <c r="CV7" s="30"/>
      <c r="CW7" s="30"/>
      <c r="CX7" s="30"/>
      <c r="CY7" s="30"/>
      <c r="CZ7" s="30"/>
      <c r="DA7" s="30"/>
      <c r="DB7" s="30"/>
      <c r="DC7" s="30"/>
      <c r="DD7" s="30"/>
      <c r="DE7" s="30"/>
      <c r="DF7" s="30"/>
      <c r="DG7" s="30"/>
    </row>
    <row r="8" spans="1:119" ht="15.75" x14ac:dyDescent="0.25">
      <c r="C8" s="52"/>
      <c r="D8" s="52"/>
      <c r="E8" s="52"/>
      <c r="F8" s="53"/>
      <c r="G8" s="45"/>
      <c r="H8" s="45"/>
      <c r="I8" s="45"/>
      <c r="J8" s="46"/>
      <c r="K8" s="47"/>
      <c r="L8" s="54"/>
      <c r="M8" s="54"/>
      <c r="N8" s="54"/>
      <c r="O8" s="54"/>
      <c r="P8" s="54"/>
      <c r="V8" s="142"/>
      <c r="W8" s="142"/>
      <c r="X8" s="142"/>
      <c r="AC8" s="2"/>
      <c r="AD8" s="2"/>
      <c r="AE8" s="2"/>
      <c r="AF8" s="1"/>
      <c r="AG8" s="2"/>
      <c r="AH8" s="2"/>
      <c r="AI8" s="2"/>
      <c r="AJ8" s="1"/>
      <c r="AN8" s="2"/>
      <c r="AO8" s="2"/>
      <c r="AP8" s="2"/>
      <c r="AQ8" s="1"/>
      <c r="AR8" s="2"/>
      <c r="AS8" s="2"/>
      <c r="AT8" s="1"/>
      <c r="AU8" s="2"/>
      <c r="AV8" s="2"/>
      <c r="AW8" s="1"/>
      <c r="AX8" s="2"/>
      <c r="AY8" s="2"/>
      <c r="AZ8" s="1"/>
      <c r="BA8" s="2"/>
      <c r="BB8" s="2"/>
      <c r="BC8" s="1"/>
      <c r="BD8" s="2"/>
      <c r="BE8" s="2"/>
      <c r="BF8" s="1"/>
      <c r="BG8" s="1"/>
      <c r="BI8" s="2"/>
      <c r="BJ8" s="2"/>
      <c r="BK8" s="2"/>
      <c r="BL8" s="1"/>
      <c r="BM8" s="2"/>
      <c r="BN8" s="2"/>
      <c r="BO8" s="1"/>
      <c r="BP8" s="2"/>
      <c r="BQ8" s="2"/>
      <c r="BR8" s="1"/>
      <c r="BS8" s="2"/>
      <c r="BT8" s="2"/>
      <c r="BU8" s="1"/>
      <c r="BV8" s="2"/>
      <c r="BW8" s="2"/>
      <c r="BX8" s="1"/>
      <c r="BY8" s="2"/>
      <c r="BZ8" s="2"/>
      <c r="CA8" s="1"/>
      <c r="CE8" s="23"/>
      <c r="CF8" s="23"/>
      <c r="CG8" s="23"/>
      <c r="CH8" s="24"/>
      <c r="CI8" s="2"/>
      <c r="CJ8" s="2"/>
      <c r="CK8" s="2"/>
      <c r="CL8" s="1"/>
      <c r="CN8" s="25"/>
      <c r="CO8" s="27"/>
      <c r="CP8" s="27"/>
      <c r="CQ8" s="28"/>
      <c r="CR8" s="27"/>
      <c r="CU8" s="30">
        <v>40</v>
      </c>
      <c r="CV8" s="30"/>
      <c r="CW8" s="32"/>
      <c r="CX8" s="32"/>
      <c r="CY8" s="32"/>
      <c r="CZ8" s="30"/>
      <c r="DA8" s="30"/>
      <c r="DB8" s="30"/>
      <c r="DD8" s="30"/>
      <c r="DF8" s="30"/>
      <c r="DG8" s="30"/>
      <c r="DM8" s="30"/>
      <c r="DN8" s="30"/>
      <c r="DO8" s="30"/>
    </row>
    <row r="9" spans="1:119" ht="15.75" x14ac:dyDescent="0.25">
      <c r="A9" t="s">
        <v>446</v>
      </c>
      <c r="B9" t="s">
        <v>190</v>
      </c>
      <c r="C9" s="52">
        <v>4.5702214213709995</v>
      </c>
      <c r="D9" s="52">
        <v>5.6317128040819995</v>
      </c>
      <c r="E9" s="52">
        <v>1.061491382711</v>
      </c>
      <c r="F9" s="53">
        <v>0.23226257216933005</v>
      </c>
      <c r="G9" s="45">
        <v>5.0377465209199999</v>
      </c>
      <c r="H9" s="45">
        <v>5.311112757359</v>
      </c>
      <c r="I9" s="45">
        <v>0.27336623643900015</v>
      </c>
      <c r="J9" s="46">
        <v>5.4263594903754236E-2</v>
      </c>
      <c r="K9" s="47">
        <v>1</v>
      </c>
      <c r="L9" s="55">
        <f>G9-CO9-CP9</f>
        <v>4.9375805209200001</v>
      </c>
      <c r="M9" s="55">
        <f>H9-CO9-CP9</f>
        <v>5.2109467573590003</v>
      </c>
      <c r="N9" s="55">
        <f>M9-L9</f>
        <v>0.27336623643900015</v>
      </c>
      <c r="O9" s="56">
        <f>N9/L9</f>
        <v>5.5364410824446646E-2</v>
      </c>
      <c r="P9" s="54"/>
      <c r="Q9" s="42">
        <f t="shared" ref="Q9:R62" si="0">C9/$DD9*1000000</f>
        <v>52.018864989369078</v>
      </c>
      <c r="R9" s="42">
        <f t="shared" si="0"/>
        <v>64.100900373129051</v>
      </c>
      <c r="S9" s="42">
        <f t="shared" ref="S9:T62" si="1">L9/$DD9*1000000</f>
        <v>56.200194872577029</v>
      </c>
      <c r="T9" s="42">
        <f t="shared" si="1"/>
        <v>59.311685549916341</v>
      </c>
      <c r="V9" s="143">
        <f>BD9/DD9*1000000</f>
        <v>62.610547956304003</v>
      </c>
      <c r="W9" s="143">
        <f>(BI9-CO9-CP9)/DD9*1000000</f>
        <v>56.200194872577029</v>
      </c>
      <c r="X9" s="143">
        <f>(BY9-CO9-CP9)/DD9*1000000</f>
        <v>58.924747007534968</v>
      </c>
      <c r="AB9" t="s">
        <v>190</v>
      </c>
      <c r="AC9" s="2">
        <v>4.5702214213709995</v>
      </c>
      <c r="AD9" s="2">
        <v>4.5683391786669993</v>
      </c>
      <c r="AE9" s="2">
        <v>-1.8822427040001699E-3</v>
      </c>
      <c r="AF9" s="1">
        <v>-4.1184934611669747E-4</v>
      </c>
      <c r="AG9" s="2">
        <v>5.0377465209199999</v>
      </c>
      <c r="AH9" s="2">
        <v>5.0377465209199999</v>
      </c>
      <c r="AI9" s="2">
        <v>0</v>
      </c>
      <c r="AJ9" s="1">
        <v>0</v>
      </c>
      <c r="AM9" t="s">
        <v>190</v>
      </c>
      <c r="AN9" s="2">
        <v>4.5702214213709995</v>
      </c>
      <c r="AO9" s="2">
        <v>4.8449313200650002</v>
      </c>
      <c r="AP9" s="2">
        <v>0.27470989869400064</v>
      </c>
      <c r="AQ9" s="1">
        <v>6.0108662877780591E-2</v>
      </c>
      <c r="AR9" s="2">
        <v>4.570141955335</v>
      </c>
      <c r="AS9" s="2">
        <v>-7.9466035999509188E-5</v>
      </c>
      <c r="AT9" s="1">
        <v>-1.7387786864749005E-5</v>
      </c>
      <c r="AU9" s="2">
        <v>4.568717848076</v>
      </c>
      <c r="AV9" s="2">
        <v>-1.5035732949995051E-3</v>
      </c>
      <c r="AW9" s="1">
        <v>-3.2899353365431803E-4</v>
      </c>
      <c r="AX9" s="2">
        <v>5.0887421136580002</v>
      </c>
      <c r="AY9" s="2">
        <v>0.51852069228700071</v>
      </c>
      <c r="AZ9" s="1">
        <v>0.11345636118686173</v>
      </c>
      <c r="BA9" s="2">
        <v>4.5706590451159999</v>
      </c>
      <c r="BB9" s="2">
        <v>4.3762374500033729E-4</v>
      </c>
      <c r="BC9" s="1">
        <v>9.5755479801032611E-5</v>
      </c>
      <c r="BD9" s="2">
        <v>5.5007749117970004</v>
      </c>
      <c r="BE9" s="2">
        <v>0.93055349042600088</v>
      </c>
      <c r="BF9" s="1">
        <v>0.20361234273564988</v>
      </c>
      <c r="BG9" s="1"/>
      <c r="BH9" t="s">
        <v>190</v>
      </c>
      <c r="BI9" s="2">
        <v>5.0377465209199999</v>
      </c>
      <c r="BJ9" s="2">
        <v>5.0822292283159998</v>
      </c>
      <c r="BK9" s="2">
        <v>4.448270739599991E-2</v>
      </c>
      <c r="BL9" s="1">
        <v>8.8298820139677096E-3</v>
      </c>
      <c r="BM9" s="2">
        <v>5.0377465209199999</v>
      </c>
      <c r="BN9" s="2">
        <v>0</v>
      </c>
      <c r="BO9" s="1">
        <v>0</v>
      </c>
      <c r="BP9" s="2">
        <v>5.0377465209199999</v>
      </c>
      <c r="BQ9" s="2">
        <v>0</v>
      </c>
      <c r="BR9" s="1">
        <v>0</v>
      </c>
      <c r="BS9" s="2">
        <v>5.1383324761809996</v>
      </c>
      <c r="BT9" s="2">
        <v>0.10058595526099978</v>
      </c>
      <c r="BU9" s="1">
        <v>1.996645818587765E-2</v>
      </c>
      <c r="BV9" s="2">
        <v>5.0377465209199999</v>
      </c>
      <c r="BW9" s="2">
        <v>0</v>
      </c>
      <c r="BX9" s="1">
        <v>0</v>
      </c>
      <c r="BY9" s="2">
        <v>5.277117497841</v>
      </c>
      <c r="BZ9" s="2">
        <v>0.23937097692100018</v>
      </c>
      <c r="CA9" s="1">
        <v>4.7515486522987253E-2</v>
      </c>
      <c r="CC9" t="s">
        <v>190</v>
      </c>
      <c r="CE9" s="23">
        <v>4.5702214213709995</v>
      </c>
      <c r="CF9" s="23">
        <v>4.7030940763969999</v>
      </c>
      <c r="CG9" s="23">
        <v>0.13287265502600043</v>
      </c>
      <c r="CH9" s="24">
        <v>2.9073570572460485E-2</v>
      </c>
      <c r="CI9" s="2">
        <v>5.0377465209199999</v>
      </c>
      <c r="CJ9" s="2">
        <v>5.0377465209199999</v>
      </c>
      <c r="CK9" s="2">
        <v>0</v>
      </c>
      <c r="CL9" s="1">
        <v>0</v>
      </c>
      <c r="CN9" s="25" t="s">
        <v>190</v>
      </c>
      <c r="CO9" s="27">
        <v>0</v>
      </c>
      <c r="CP9" s="27">
        <v>0.10016600000000001</v>
      </c>
      <c r="CQ9" s="28">
        <f>CH40-CO9-CP9</f>
        <v>-8.3534662105202537E-2</v>
      </c>
      <c r="CR9" s="27">
        <f>CI40-CO9-CP9</f>
        <v>7.4256954231240009</v>
      </c>
      <c r="CU9" s="30">
        <v>264</v>
      </c>
      <c r="CV9" s="30"/>
      <c r="CW9" s="15" t="s">
        <v>190</v>
      </c>
      <c r="CX9" s="33" t="s">
        <v>994</v>
      </c>
      <c r="CY9" s="34" t="s">
        <v>190</v>
      </c>
      <c r="CZ9" s="34" t="s">
        <v>989</v>
      </c>
      <c r="DA9" s="32"/>
      <c r="DB9" s="32"/>
      <c r="DC9" t="s">
        <v>190</v>
      </c>
      <c r="DD9">
        <v>87857</v>
      </c>
      <c r="DE9" t="s">
        <v>1045</v>
      </c>
      <c r="DF9" s="30">
        <v>99</v>
      </c>
      <c r="DG9" s="39" t="s">
        <v>190</v>
      </c>
      <c r="DK9" s="30">
        <v>279</v>
      </c>
      <c r="DL9" s="30"/>
      <c r="DM9" s="32"/>
      <c r="DN9" s="32" t="s">
        <v>190</v>
      </c>
      <c r="DO9" s="41">
        <v>86556</v>
      </c>
    </row>
    <row r="10" spans="1:119" ht="15.75" x14ac:dyDescent="0.25">
      <c r="B10" t="s">
        <v>191</v>
      </c>
      <c r="C10" s="52">
        <v>6.7674291210959998</v>
      </c>
      <c r="D10" s="52">
        <v>7.3785326712600003</v>
      </c>
      <c r="E10" s="52">
        <v>0.61110355016400053</v>
      </c>
      <c r="F10" s="53">
        <v>9.0300694581198798E-2</v>
      </c>
      <c r="G10" s="45">
        <v>7.1457762894119998</v>
      </c>
      <c r="H10" s="45">
        <v>7.3972992260029997</v>
      </c>
      <c r="I10" s="45">
        <v>0.25152293659099989</v>
      </c>
      <c r="J10" s="46">
        <v>3.5198826048288841E-2</v>
      </c>
      <c r="K10" s="47">
        <v>2</v>
      </c>
      <c r="L10" s="55">
        <f>G10-CO10-CP10</f>
        <v>6.9599442894120003</v>
      </c>
      <c r="M10" s="55">
        <f>H10-CO10-CP10</f>
        <v>7.2114672260030002</v>
      </c>
      <c r="N10" s="55">
        <f>M10-L10</f>
        <v>0.25152293659099989</v>
      </c>
      <c r="O10" s="56">
        <f>N10/L10</f>
        <v>3.6138642226437909E-2</v>
      </c>
      <c r="P10" s="54"/>
      <c r="Q10" s="42">
        <f t="shared" si="0"/>
        <v>70.370172520209209</v>
      </c>
      <c r="R10" s="42">
        <f t="shared" si="0"/>
        <v>76.724647976582887</v>
      </c>
      <c r="S10" s="42">
        <f t="shared" si="1"/>
        <v>72.372014780355428</v>
      </c>
      <c r="T10" s="42">
        <f t="shared" si="1"/>
        <v>74.987441129709154</v>
      </c>
      <c r="V10" s="143">
        <f>BD10/DD10*1000000</f>
        <v>74.499549752612594</v>
      </c>
      <c r="W10" s="143">
        <f>(BI10-CO10-CP10)/DD10*1000000</f>
        <v>72.372014780355428</v>
      </c>
      <c r="X10" s="143">
        <f>(BY10-CO10-CP10)/DD10*1000000</f>
        <v>74.387081521976938</v>
      </c>
      <c r="AB10" t="s">
        <v>191</v>
      </c>
      <c r="AC10" s="2">
        <v>6.7674291210959998</v>
      </c>
      <c r="AD10" s="2">
        <v>6.7679177140100002</v>
      </c>
      <c r="AE10" s="2">
        <v>4.8859291400038529E-4</v>
      </c>
      <c r="AF10" s="1">
        <v>7.2197714266013116E-5</v>
      </c>
      <c r="AG10" s="2">
        <v>7.1457762894119998</v>
      </c>
      <c r="AH10" s="2">
        <v>7.1457762894119998</v>
      </c>
      <c r="AI10" s="2">
        <v>0</v>
      </c>
      <c r="AJ10" s="1">
        <v>0</v>
      </c>
      <c r="AM10" t="s">
        <v>191</v>
      </c>
      <c r="AN10" s="2">
        <v>6.7674291210959998</v>
      </c>
      <c r="AO10" s="2">
        <v>6.8925746079599994</v>
      </c>
      <c r="AP10" s="2">
        <v>0.12514548686399962</v>
      </c>
      <c r="AQ10" s="1">
        <v>1.8492323247817341E-2</v>
      </c>
      <c r="AR10" s="2">
        <v>6.7674491493869997</v>
      </c>
      <c r="AS10" s="2">
        <v>2.0028290999896114E-5</v>
      </c>
      <c r="AT10" s="1">
        <v>2.9595124886439134E-6</v>
      </c>
      <c r="AU10" s="2">
        <v>6.7673097917020009</v>
      </c>
      <c r="AV10" s="2">
        <v>-1.1932939399894593E-4</v>
      </c>
      <c r="AW10" s="1">
        <v>-1.7632898972958919E-5</v>
      </c>
      <c r="AX10" s="2">
        <v>6.978984314251</v>
      </c>
      <c r="AY10" s="2">
        <v>0.21155519315500015</v>
      </c>
      <c r="AZ10" s="1">
        <v>3.1260791856027349E-2</v>
      </c>
      <c r="BA10" s="2">
        <v>6.7673197657920001</v>
      </c>
      <c r="BB10" s="2">
        <v>-1.0935530399969196E-4</v>
      </c>
      <c r="BC10" s="1">
        <v>-1.6159061593833379E-5</v>
      </c>
      <c r="BD10" s="2">
        <v>7.1645472001590003</v>
      </c>
      <c r="BE10" s="2">
        <v>0.39711807906300045</v>
      </c>
      <c r="BF10" s="1">
        <v>5.8680788813150704E-2</v>
      </c>
      <c r="BG10" s="1"/>
      <c r="BH10" t="s">
        <v>191</v>
      </c>
      <c r="BI10" s="2">
        <v>7.1457762894119998</v>
      </c>
      <c r="BJ10" s="2">
        <v>7.2091926382900002</v>
      </c>
      <c r="BK10" s="2">
        <v>6.3416348878000406E-2</v>
      </c>
      <c r="BL10" s="1">
        <v>8.8746619414835758E-3</v>
      </c>
      <c r="BM10" s="2">
        <v>7.1457762894119998</v>
      </c>
      <c r="BN10" s="2">
        <v>0</v>
      </c>
      <c r="BO10" s="1">
        <v>0</v>
      </c>
      <c r="BP10" s="2">
        <v>7.1457762894119998</v>
      </c>
      <c r="BQ10" s="2">
        <v>0</v>
      </c>
      <c r="BR10" s="1">
        <v>0</v>
      </c>
      <c r="BS10" s="2">
        <v>7.2646819435590002</v>
      </c>
      <c r="BT10" s="2">
        <v>0.11890565414700038</v>
      </c>
      <c r="BU10" s="1">
        <v>1.6639991140386612E-2</v>
      </c>
      <c r="BV10" s="2">
        <v>7.1457762894119998</v>
      </c>
      <c r="BW10" s="2">
        <v>0</v>
      </c>
      <c r="BX10" s="1">
        <v>0</v>
      </c>
      <c r="BY10" s="2">
        <v>7.3395632428869995</v>
      </c>
      <c r="BZ10" s="2">
        <v>0.19378695347499963</v>
      </c>
      <c r="CA10" s="1">
        <v>2.7119090442578864E-2</v>
      </c>
      <c r="CC10" t="s">
        <v>191</v>
      </c>
      <c r="CE10" s="23">
        <v>6.7674291210959998</v>
      </c>
      <c r="CF10" s="23">
        <v>6.9888155576060003</v>
      </c>
      <c r="CG10" s="23">
        <v>0.22138643651000045</v>
      </c>
      <c r="CH10" s="24">
        <v>3.2713521272040517E-2</v>
      </c>
      <c r="CI10" s="2">
        <v>7.1457762894119998</v>
      </c>
      <c r="CJ10" s="2">
        <v>7.153271368995</v>
      </c>
      <c r="CK10" s="2">
        <v>7.4950795830002193E-3</v>
      </c>
      <c r="CL10" s="1">
        <v>1.0488824837835726E-3</v>
      </c>
      <c r="CN10" s="25" t="s">
        <v>191</v>
      </c>
      <c r="CO10" s="27">
        <v>0</v>
      </c>
      <c r="CP10" s="27">
        <v>0.185832</v>
      </c>
      <c r="CQ10" s="28">
        <f>CH46-CO10-CP10</f>
        <v>-0.16865675783886233</v>
      </c>
      <c r="CR10" s="27">
        <f>CI46-CO10-CP10</f>
        <v>10.908058306381001</v>
      </c>
      <c r="CU10" s="30">
        <v>265</v>
      </c>
      <c r="CV10" s="30"/>
      <c r="CW10" s="15" t="s">
        <v>191</v>
      </c>
      <c r="CX10" s="33" t="s">
        <v>994</v>
      </c>
      <c r="CY10" s="34" t="s">
        <v>191</v>
      </c>
      <c r="CZ10" s="34" t="s">
        <v>989</v>
      </c>
      <c r="DA10" s="32"/>
      <c r="DB10" s="32"/>
      <c r="DC10" t="s">
        <v>191</v>
      </c>
      <c r="DD10">
        <v>96169</v>
      </c>
      <c r="DE10" t="s">
        <v>1045</v>
      </c>
      <c r="DF10" s="30">
        <v>100</v>
      </c>
      <c r="DG10" s="39" t="s">
        <v>191</v>
      </c>
      <c r="DK10" s="30">
        <v>280</v>
      </c>
      <c r="DL10" s="30"/>
      <c r="DM10" s="32"/>
      <c r="DN10" s="32" t="s">
        <v>191</v>
      </c>
      <c r="DO10" s="41">
        <v>95018</v>
      </c>
    </row>
    <row r="11" spans="1:119" ht="15.75" x14ac:dyDescent="0.25">
      <c r="A11" t="s">
        <v>930</v>
      </c>
      <c r="B11" t="s">
        <v>192</v>
      </c>
      <c r="C11" s="52">
        <v>8.2341972752940009</v>
      </c>
      <c r="D11" s="52">
        <v>9.1422622540479992</v>
      </c>
      <c r="E11" s="52">
        <v>0.90806497875399828</v>
      </c>
      <c r="F11" s="53">
        <v>0.1102797210699055</v>
      </c>
      <c r="G11" s="45">
        <v>9.4728680816040001</v>
      </c>
      <c r="H11" s="45">
        <v>9.7343627066489997</v>
      </c>
      <c r="I11" s="45">
        <v>0.26149462504499965</v>
      </c>
      <c r="J11" s="46">
        <v>2.7604588472293166E-2</v>
      </c>
      <c r="K11" s="47">
        <v>1</v>
      </c>
      <c r="L11" s="55">
        <f>G11-CO11-CP11</f>
        <v>9.2882890816040007</v>
      </c>
      <c r="M11" s="55">
        <f>H11-CO11-CP11</f>
        <v>9.5497837066490003</v>
      </c>
      <c r="N11" s="55">
        <f>M11-L11</f>
        <v>0.26149462504499965</v>
      </c>
      <c r="O11" s="56">
        <f>N11/L11</f>
        <v>2.8153153153136139E-2</v>
      </c>
      <c r="P11" s="54"/>
      <c r="Q11" s="42">
        <f t="shared" si="0"/>
        <v>48.700871646019273</v>
      </c>
      <c r="R11" s="42">
        <f t="shared" si="0"/>
        <v>54.071590187003551</v>
      </c>
      <c r="S11" s="42">
        <f t="shared" si="1"/>
        <v>54.93526074867664</v>
      </c>
      <c r="T11" s="42">
        <f t="shared" si="1"/>
        <v>56.481861558041601</v>
      </c>
      <c r="V11" s="143">
        <f>BD11/DD11*1000000</f>
        <v>53.094868918480927</v>
      </c>
      <c r="W11" s="143">
        <f>(BI11-CO11-CP11)/DD11*1000000</f>
        <v>54.93526074867664</v>
      </c>
      <c r="X11" s="143">
        <f>(BY11-CO11-CP11)/DD11*1000000</f>
        <v>56.419997525665821</v>
      </c>
      <c r="AB11" t="s">
        <v>192</v>
      </c>
      <c r="AC11" s="2">
        <v>8.2341972752940009</v>
      </c>
      <c r="AD11" s="2">
        <v>8.2307921760959992</v>
      </c>
      <c r="AE11" s="2">
        <v>-3.4050991980016931E-3</v>
      </c>
      <c r="AF11" s="1">
        <v>-4.135314086071753E-4</v>
      </c>
      <c r="AG11" s="2">
        <v>9.4728680816040001</v>
      </c>
      <c r="AH11" s="2">
        <v>9.4728680816040001</v>
      </c>
      <c r="AI11" s="2">
        <v>0</v>
      </c>
      <c r="AJ11" s="1">
        <v>0</v>
      </c>
      <c r="AM11" t="s">
        <v>192</v>
      </c>
      <c r="AN11" s="2">
        <v>8.2341972752940009</v>
      </c>
      <c r="AO11" s="2">
        <v>8.4724648526680006</v>
      </c>
      <c r="AP11" s="2">
        <v>0.23826757737399973</v>
      </c>
      <c r="AQ11" s="1">
        <v>2.8936345512257891E-2</v>
      </c>
      <c r="AR11" s="2">
        <v>8.2340537017160003</v>
      </c>
      <c r="AS11" s="2">
        <v>-1.4357357800065529E-4</v>
      </c>
      <c r="AT11" s="1">
        <v>-1.7436256771675296E-5</v>
      </c>
      <c r="AU11" s="2">
        <v>8.2316350194460011</v>
      </c>
      <c r="AV11" s="2">
        <v>-2.5622558479998503E-3</v>
      </c>
      <c r="AW11" s="1">
        <v>-3.1117251170161762E-4</v>
      </c>
      <c r="AX11" s="2">
        <v>8.6158756313780014</v>
      </c>
      <c r="AY11" s="2">
        <v>0.38167835608400047</v>
      </c>
      <c r="AZ11" s="1">
        <v>4.6352831165363678E-2</v>
      </c>
      <c r="BA11" s="2">
        <v>8.2349876511750004</v>
      </c>
      <c r="BB11" s="2">
        <v>7.903758809995054E-4</v>
      </c>
      <c r="BC11" s="1">
        <v>9.5986998437717796E-5</v>
      </c>
      <c r="BD11" s="2">
        <v>8.9771211521299996</v>
      </c>
      <c r="BE11" s="2">
        <v>0.7429238768359987</v>
      </c>
      <c r="BF11" s="1">
        <v>9.0224201825365266E-2</v>
      </c>
      <c r="BG11" s="1"/>
      <c r="BH11" t="s">
        <v>192</v>
      </c>
      <c r="BI11" s="2">
        <v>9.4728680816040001</v>
      </c>
      <c r="BJ11" s="2">
        <v>9.5565463616179986</v>
      </c>
      <c r="BK11" s="2">
        <v>8.3678280013998574E-2</v>
      </c>
      <c r="BL11" s="1">
        <v>8.8334683110914483E-3</v>
      </c>
      <c r="BM11" s="2">
        <v>9.4728680816040001</v>
      </c>
      <c r="BN11" s="2">
        <v>0</v>
      </c>
      <c r="BO11" s="1">
        <v>0</v>
      </c>
      <c r="BP11" s="2">
        <v>9.4728680816040001</v>
      </c>
      <c r="BQ11" s="2">
        <v>0</v>
      </c>
      <c r="BR11" s="1">
        <v>0</v>
      </c>
      <c r="BS11" s="2">
        <v>9.6297648566309988</v>
      </c>
      <c r="BT11" s="2">
        <v>0.15689677502699872</v>
      </c>
      <c r="BU11" s="1">
        <v>1.6562753083375785E-2</v>
      </c>
      <c r="BV11" s="2">
        <v>9.4728680816040001</v>
      </c>
      <c r="BW11" s="2">
        <v>0</v>
      </c>
      <c r="BX11" s="1">
        <v>0</v>
      </c>
      <c r="BY11" s="2">
        <v>9.7239029216469994</v>
      </c>
      <c r="BZ11" s="2">
        <v>0.25103484004299936</v>
      </c>
      <c r="CA11" s="1">
        <v>2.6500404933380295E-2</v>
      </c>
      <c r="CC11" t="s">
        <v>192</v>
      </c>
      <c r="CE11" s="23">
        <v>8.2341972752940009</v>
      </c>
      <c r="CF11" s="23">
        <v>8.3953403452010011</v>
      </c>
      <c r="CG11" s="23">
        <v>0.16114306990700022</v>
      </c>
      <c r="CH11" s="24">
        <v>1.9569979260819523E-2</v>
      </c>
      <c r="CI11" s="2">
        <v>9.4728680816040001</v>
      </c>
      <c r="CJ11" s="2">
        <v>9.4728680816040001</v>
      </c>
      <c r="CK11" s="2">
        <v>0</v>
      </c>
      <c r="CL11" s="1">
        <v>0</v>
      </c>
      <c r="CN11" s="25" t="s">
        <v>192</v>
      </c>
      <c r="CO11" s="27">
        <v>0</v>
      </c>
      <c r="CP11" s="27">
        <v>0.18457899999999999</v>
      </c>
      <c r="CQ11" s="28">
        <f>CH58-CO11-CP11</f>
        <v>-0.23606366664372141</v>
      </c>
      <c r="CR11" s="27">
        <f>CI58-CO11-CP11</f>
        <v>4.7772607959549998</v>
      </c>
      <c r="CU11" s="30">
        <v>266</v>
      </c>
      <c r="CV11" s="30"/>
      <c r="CW11" s="15" t="s">
        <v>192</v>
      </c>
      <c r="CX11" s="33" t="s">
        <v>994</v>
      </c>
      <c r="CY11" s="34" t="s">
        <v>192</v>
      </c>
      <c r="CZ11" s="34" t="s">
        <v>989</v>
      </c>
      <c r="DA11" s="32"/>
      <c r="DB11" s="32"/>
      <c r="DC11" t="s">
        <v>192</v>
      </c>
      <c r="DD11">
        <v>169077</v>
      </c>
      <c r="DE11" t="s">
        <v>1045</v>
      </c>
      <c r="DF11" s="30">
        <v>101</v>
      </c>
      <c r="DG11" s="39" t="s">
        <v>192</v>
      </c>
      <c r="DK11" s="30">
        <v>281</v>
      </c>
      <c r="DL11" s="30"/>
      <c r="DM11" s="32"/>
      <c r="DN11" s="32" t="s">
        <v>192</v>
      </c>
      <c r="DO11" s="41">
        <v>168024</v>
      </c>
    </row>
    <row r="12" spans="1:119" ht="15.75" x14ac:dyDescent="0.25">
      <c r="A12" t="s">
        <v>928</v>
      </c>
      <c r="B12" t="s">
        <v>193</v>
      </c>
      <c r="C12" s="52">
        <v>5.4026256620500002</v>
      </c>
      <c r="D12" s="52">
        <v>6.3501014076329998</v>
      </c>
      <c r="E12" s="52">
        <v>0.94747574558299963</v>
      </c>
      <c r="F12" s="53">
        <v>0.17537319904253454</v>
      </c>
      <c r="G12" s="45">
        <v>5.4122142537019995</v>
      </c>
      <c r="H12" s="45">
        <v>5.7531935517430002</v>
      </c>
      <c r="I12" s="45">
        <v>0.34097929804100069</v>
      </c>
      <c r="J12" s="46">
        <v>6.3001810729826149E-2</v>
      </c>
      <c r="K12" s="47">
        <v>3</v>
      </c>
      <c r="L12" s="55">
        <f>G12-CO12-CP12</f>
        <v>5.2388592537019996</v>
      </c>
      <c r="M12" s="55">
        <f>H12-CO12-CP12</f>
        <v>5.5798385517430003</v>
      </c>
      <c r="N12" s="55">
        <f>M12-L12</f>
        <v>0.34097929804100069</v>
      </c>
      <c r="O12" s="56">
        <f>N12/L12</f>
        <v>6.5086554444090144E-2</v>
      </c>
      <c r="P12" s="54"/>
      <c r="Q12" s="42">
        <f t="shared" si="0"/>
        <v>36.111152669589806</v>
      </c>
      <c r="R12" s="42">
        <f t="shared" si="0"/>
        <v>42.444081034369134</v>
      </c>
      <c r="S12" s="42">
        <f t="shared" si="1"/>
        <v>35.016537913001045</v>
      </c>
      <c r="T12" s="42">
        <f t="shared" si="1"/>
        <v>37.295643714319134</v>
      </c>
      <c r="V12" s="143">
        <f>BD12/DD12*1000000</f>
        <v>43.907552142937355</v>
      </c>
      <c r="W12" s="143">
        <f>(BI12-CO12-CP12)/DD12*1000000</f>
        <v>35.016537913001045</v>
      </c>
      <c r="X12" s="143">
        <f>(BY12-CO12-CP12)/DD12*1000000</f>
        <v>37.656469644157184</v>
      </c>
      <c r="AB12" t="s">
        <v>193</v>
      </c>
      <c r="AC12" s="2">
        <v>5.4026256620500002</v>
      </c>
      <c r="AD12" s="2">
        <v>5.401035360262</v>
      </c>
      <c r="AE12" s="2">
        <v>-1.5903017880001258E-3</v>
      </c>
      <c r="AF12" s="1">
        <v>-2.9435720471454862E-4</v>
      </c>
      <c r="AG12" s="2">
        <v>5.4122142537019995</v>
      </c>
      <c r="AH12" s="2">
        <v>5.4117567779579998</v>
      </c>
      <c r="AI12" s="2">
        <v>-4.5747574399968016E-4</v>
      </c>
      <c r="AJ12" s="1">
        <v>-8.4526539888320746E-5</v>
      </c>
      <c r="AM12" t="s">
        <v>193</v>
      </c>
      <c r="AN12" s="2">
        <v>5.4026256620500002</v>
      </c>
      <c r="AO12" s="2">
        <v>5.6866632402950001</v>
      </c>
      <c r="AP12" s="2">
        <v>0.28403757824499998</v>
      </c>
      <c r="AQ12" s="1">
        <v>5.2573988281324549E-2</v>
      </c>
      <c r="AR12" s="2">
        <v>5.4025593056309997</v>
      </c>
      <c r="AS12" s="2">
        <v>-6.6356419000435096E-5</v>
      </c>
      <c r="AT12" s="1">
        <v>-1.2282253695003639E-5</v>
      </c>
      <c r="AU12" s="2">
        <v>5.4020219418149997</v>
      </c>
      <c r="AV12" s="2">
        <v>-6.0372023500043781E-4</v>
      </c>
      <c r="AW12" s="1">
        <v>-1.1174570898761087E-4</v>
      </c>
      <c r="AX12" s="2">
        <v>6.1492616127420003</v>
      </c>
      <c r="AY12" s="2">
        <v>0.74663595069200017</v>
      </c>
      <c r="AZ12" s="1">
        <v>0.13819871991810234</v>
      </c>
      <c r="BA12" s="2">
        <v>5.4029898587729992</v>
      </c>
      <c r="BB12" s="2">
        <v>3.6419672299903283E-4</v>
      </c>
      <c r="BC12" s="1">
        <v>6.7411060062384586E-5</v>
      </c>
      <c r="BD12" s="2">
        <v>6.5690527836570007</v>
      </c>
      <c r="BE12" s="2">
        <v>1.1664271216070006</v>
      </c>
      <c r="BF12" s="1">
        <v>0.21590004463948098</v>
      </c>
      <c r="BG12" s="1"/>
      <c r="BH12" t="s">
        <v>193</v>
      </c>
      <c r="BI12" s="2">
        <v>5.4122142537019995</v>
      </c>
      <c r="BJ12" s="2">
        <v>5.5189093404289995</v>
      </c>
      <c r="BK12" s="2">
        <v>0.10669508672700001</v>
      </c>
      <c r="BL12" s="1">
        <v>1.9713758865702643E-2</v>
      </c>
      <c r="BM12" s="2">
        <v>5.4121951069580003</v>
      </c>
      <c r="BN12" s="2">
        <v>-1.9146743999165494E-5</v>
      </c>
      <c r="BO12" s="1">
        <v>-3.537691433052371E-6</v>
      </c>
      <c r="BP12" s="2">
        <v>5.4120088082080002</v>
      </c>
      <c r="BQ12" s="2">
        <v>-2.0544549399925671E-4</v>
      </c>
      <c r="BR12" s="1">
        <v>-3.7959601074316358E-5</v>
      </c>
      <c r="BS12" s="2">
        <v>5.6694056629760006</v>
      </c>
      <c r="BT12" s="2">
        <v>0.25719140927400108</v>
      </c>
      <c r="BU12" s="1">
        <v>4.7520552073133472E-2</v>
      </c>
      <c r="BV12" s="2">
        <v>5.4123194329829998</v>
      </c>
      <c r="BW12" s="2">
        <v>1.0517928100028939E-4</v>
      </c>
      <c r="BX12" s="1">
        <v>1.9433687594378934E-5</v>
      </c>
      <c r="BY12" s="2">
        <v>5.8071770799319999</v>
      </c>
      <c r="BZ12" s="2">
        <v>0.39496282623000045</v>
      </c>
      <c r="CA12" s="1">
        <v>7.2976199336499403E-2</v>
      </c>
      <c r="CC12" t="s">
        <v>193</v>
      </c>
      <c r="CE12" s="23">
        <v>5.4026256620500002</v>
      </c>
      <c r="CF12" s="23">
        <v>5.1801761097780004</v>
      </c>
      <c r="CG12" s="23">
        <v>-0.22244955227199981</v>
      </c>
      <c r="CH12" s="24">
        <v>-4.1174341179061519E-2</v>
      </c>
      <c r="CI12" s="2">
        <v>5.4122142537019995</v>
      </c>
      <c r="CJ12" s="2">
        <v>5.3579107217260002</v>
      </c>
      <c r="CK12" s="2">
        <v>-5.4303531975999242E-2</v>
      </c>
      <c r="CL12" s="1">
        <v>-1.0033514829693812E-2</v>
      </c>
      <c r="CN12" s="25" t="s">
        <v>193</v>
      </c>
      <c r="CO12" s="27">
        <v>0</v>
      </c>
      <c r="CP12" s="27">
        <v>0.17335500000000001</v>
      </c>
      <c r="CQ12" s="28">
        <f>CH63-CO12-CP12</f>
        <v>-0.16226567731574953</v>
      </c>
      <c r="CR12" s="27">
        <f>CI63-CO12-CP12</f>
        <v>6.8434511684060002</v>
      </c>
      <c r="CU12" s="30">
        <v>267</v>
      </c>
      <c r="CV12" s="30"/>
      <c r="CW12" s="15" t="s">
        <v>193</v>
      </c>
      <c r="CX12" s="33" t="s">
        <v>994</v>
      </c>
      <c r="CY12" s="34" t="s">
        <v>193</v>
      </c>
      <c r="CZ12" s="34" t="s">
        <v>989</v>
      </c>
      <c r="DA12" s="32"/>
      <c r="DB12" s="32"/>
      <c r="DC12" t="s">
        <v>193</v>
      </c>
      <c r="DD12">
        <v>149611</v>
      </c>
      <c r="DE12" t="s">
        <v>1045</v>
      </c>
      <c r="DF12" s="30">
        <v>102</v>
      </c>
      <c r="DG12" s="39" t="s">
        <v>193</v>
      </c>
      <c r="DK12" s="30">
        <v>282</v>
      </c>
      <c r="DL12" s="30"/>
      <c r="DM12" s="32"/>
      <c r="DN12" s="32" t="s">
        <v>193</v>
      </c>
      <c r="DO12" s="41">
        <v>147803</v>
      </c>
    </row>
    <row r="13" spans="1:119" ht="15.75" x14ac:dyDescent="0.25">
      <c r="B13" t="s">
        <v>151</v>
      </c>
      <c r="C13" s="52">
        <v>109.83699786516399</v>
      </c>
      <c r="D13" s="52">
        <v>112.60301861755001</v>
      </c>
      <c r="E13" s="52">
        <v>2.7660207523860123</v>
      </c>
      <c r="F13" s="53">
        <v>2.5182960260636239E-2</v>
      </c>
      <c r="G13" s="45">
        <v>113.215377029142</v>
      </c>
      <c r="H13" s="45">
        <v>113.678885317842</v>
      </c>
      <c r="I13" s="45">
        <v>0.46350828869999816</v>
      </c>
      <c r="J13" s="46">
        <v>4.0940400576565637E-3</v>
      </c>
      <c r="K13" s="47">
        <v>4</v>
      </c>
      <c r="L13" s="55">
        <f>G13-CO13-CP13</f>
        <v>107.38341802914201</v>
      </c>
      <c r="M13" s="55">
        <f>H13-CO13-CP13</f>
        <v>107.84692631784201</v>
      </c>
      <c r="N13" s="55">
        <f>M13-L13</f>
        <v>0.46350828869999816</v>
      </c>
      <c r="O13" s="56">
        <f>N13/L13</f>
        <v>4.3163860604084146E-3</v>
      </c>
      <c r="P13" s="54"/>
      <c r="Q13" s="42">
        <f>C13/$DD13*1000000</f>
        <v>175.60882459288464</v>
      </c>
      <c r="R13" s="42">
        <f>D13/$DD13*1000000</f>
        <v>180.0311746440243</v>
      </c>
      <c r="S13" s="42">
        <f>L13/$DD13*1000000</f>
        <v>171.68600915343168</v>
      </c>
      <c r="T13" s="42">
        <f>M13/$DD13*1000000</f>
        <v>172.42707225010872</v>
      </c>
      <c r="V13" s="143">
        <f>BD13/DD13*1000000</f>
        <v>183.84544159493595</v>
      </c>
      <c r="W13" s="143">
        <f>(BI13-CO13-CP13)/DD13*1000000</f>
        <v>171.68600915343168</v>
      </c>
      <c r="X13" s="143">
        <f>(BY13-CO13-CP13)/DD13*1000000</f>
        <v>173.56636398031381</v>
      </c>
      <c r="AB13" t="s">
        <v>151</v>
      </c>
      <c r="AC13" s="2">
        <v>109.83699786516399</v>
      </c>
      <c r="AD13" s="2">
        <v>110.52198421338201</v>
      </c>
      <c r="AE13" s="2">
        <v>0.68498634821801829</v>
      </c>
      <c r="AF13" s="1">
        <v>6.2363899371950075E-3</v>
      </c>
      <c r="AG13" s="2">
        <v>113.215377029142</v>
      </c>
      <c r="AH13" s="2">
        <v>113.40249903858999</v>
      </c>
      <c r="AI13" s="2">
        <v>0.18712200944798951</v>
      </c>
      <c r="AJ13" s="1">
        <v>1.6527967698223864E-3</v>
      </c>
      <c r="AM13" t="s">
        <v>151</v>
      </c>
      <c r="AN13" s="2">
        <v>109.83699786516399</v>
      </c>
      <c r="AO13" s="2">
        <v>112.692925176964</v>
      </c>
      <c r="AP13" s="2">
        <v>2.8559273118000021</v>
      </c>
      <c r="AQ13" s="1">
        <v>2.6001505570153523E-2</v>
      </c>
      <c r="AR13" s="2">
        <v>110.4294245909</v>
      </c>
      <c r="AS13" s="2">
        <v>0.5924267257360043</v>
      </c>
      <c r="AT13" s="1">
        <v>5.3936900793962695E-3</v>
      </c>
      <c r="AU13" s="2">
        <v>109.697447139722</v>
      </c>
      <c r="AV13" s="2">
        <v>-0.13955072544199254</v>
      </c>
      <c r="AW13" s="1">
        <v>-1.2705256712615648E-3</v>
      </c>
      <c r="AX13" s="2">
        <v>110.32595500207799</v>
      </c>
      <c r="AY13" s="2">
        <v>0.48895713691399578</v>
      </c>
      <c r="AZ13" s="1">
        <v>4.4516615204126392E-3</v>
      </c>
      <c r="BA13" s="2">
        <v>110.686189636801</v>
      </c>
      <c r="BB13" s="2">
        <v>0.84919177163700965</v>
      </c>
      <c r="BC13" s="1">
        <v>7.7313818489419955E-3</v>
      </c>
      <c r="BD13" s="2">
        <v>114.98870528173501</v>
      </c>
      <c r="BE13" s="2">
        <v>5.1517074165710142</v>
      </c>
      <c r="BF13" s="1">
        <v>4.6903206721793829E-2</v>
      </c>
      <c r="BG13" s="1"/>
      <c r="BH13" t="s">
        <v>151</v>
      </c>
      <c r="BI13" s="2">
        <v>113.215377029142</v>
      </c>
      <c r="BJ13" s="2">
        <v>113.928727419042</v>
      </c>
      <c r="BK13" s="2">
        <v>0.71335038990000044</v>
      </c>
      <c r="BL13" s="1">
        <v>6.3008259886497726E-3</v>
      </c>
      <c r="BM13" s="2">
        <v>113.37476974731099</v>
      </c>
      <c r="BN13" s="2">
        <v>0.15939271816898781</v>
      </c>
      <c r="BO13" s="1">
        <v>1.4078716368003581E-3</v>
      </c>
      <c r="BP13" s="2">
        <v>113.175939153493</v>
      </c>
      <c r="BQ13" s="2">
        <v>-3.943787564899992E-2</v>
      </c>
      <c r="BR13" s="1">
        <v>-3.4834380879947502E-4</v>
      </c>
      <c r="BS13" s="2">
        <v>113.24465675553701</v>
      </c>
      <c r="BT13" s="2">
        <v>2.9279726395003536E-2</v>
      </c>
      <c r="BU13" s="1">
        <v>2.5861969604594297E-4</v>
      </c>
      <c r="BV13" s="2">
        <v>113.44134422303701</v>
      </c>
      <c r="BW13" s="2">
        <v>0.22596719389500208</v>
      </c>
      <c r="BX13" s="1">
        <v>1.9959055017485603E-3</v>
      </c>
      <c r="BY13" s="2">
        <v>114.39147128058299</v>
      </c>
      <c r="BZ13" s="2">
        <v>1.1760942514409862</v>
      </c>
      <c r="CA13" s="1">
        <v>1.0388114073393543E-2</v>
      </c>
      <c r="CC13" t="s">
        <v>151</v>
      </c>
      <c r="CE13" s="23">
        <v>109.83699786516399</v>
      </c>
      <c r="CF13" s="23">
        <v>109.28493291887</v>
      </c>
      <c r="CG13" s="23">
        <v>-0.55206494629399572</v>
      </c>
      <c r="CH13" s="24">
        <v>-5.0262202811816757E-3</v>
      </c>
      <c r="CI13" s="2">
        <v>113.215377029142</v>
      </c>
      <c r="CJ13" s="2">
        <v>112.97270641906501</v>
      </c>
      <c r="CK13" s="2">
        <v>-0.24267061007699908</v>
      </c>
      <c r="CL13" s="1">
        <v>-2.1434421405012402E-3</v>
      </c>
      <c r="CN13" s="25" t="s">
        <v>151</v>
      </c>
      <c r="CO13" s="27">
        <v>5.2713999999999997E-2</v>
      </c>
      <c r="CP13" s="27">
        <v>5.7792450000000004</v>
      </c>
      <c r="CQ13" s="28">
        <f>CH301-CO13-CP13</f>
        <v>-5.8195406691886422</v>
      </c>
      <c r="CR13" s="27">
        <f>CI301-CO13-CP13</f>
        <v>42.646229932066994</v>
      </c>
      <c r="CU13" s="30">
        <v>224</v>
      </c>
      <c r="CV13" s="30"/>
      <c r="CW13" s="34" t="s">
        <v>151</v>
      </c>
      <c r="CX13" s="34" t="s">
        <v>989</v>
      </c>
      <c r="CY13" s="34" t="s">
        <v>151</v>
      </c>
      <c r="CZ13" s="34" t="s">
        <v>989</v>
      </c>
      <c r="DA13" s="32"/>
      <c r="DB13" s="32"/>
      <c r="DC13" t="s">
        <v>151</v>
      </c>
      <c r="DD13">
        <v>625464</v>
      </c>
      <c r="DE13" t="s">
        <v>963</v>
      </c>
      <c r="DF13" s="30">
        <v>308</v>
      </c>
      <c r="DG13" s="39" t="s">
        <v>151</v>
      </c>
      <c r="DK13" s="30">
        <v>246</v>
      </c>
      <c r="DL13" s="30"/>
      <c r="DM13" s="32"/>
      <c r="DN13" s="32" t="s">
        <v>151</v>
      </c>
      <c r="DO13" s="41">
        <v>619375</v>
      </c>
    </row>
    <row r="14" spans="1:119" ht="15.75" x14ac:dyDescent="0.25">
      <c r="C14" s="52"/>
      <c r="D14" s="52"/>
      <c r="E14" s="52"/>
      <c r="F14" s="53"/>
      <c r="G14" s="45"/>
      <c r="H14" s="45"/>
      <c r="I14" s="45"/>
      <c r="J14" s="46"/>
      <c r="K14" s="47"/>
      <c r="L14" s="55"/>
      <c r="M14" s="55"/>
      <c r="N14" s="55"/>
      <c r="O14" s="56"/>
      <c r="P14" s="54"/>
      <c r="Q14" s="42"/>
      <c r="R14" s="42"/>
      <c r="S14" s="42"/>
      <c r="T14" s="42"/>
      <c r="V14" s="143"/>
      <c r="W14" s="143"/>
      <c r="X14" s="143"/>
      <c r="AC14" s="2"/>
      <c r="AD14" s="2"/>
      <c r="AE14" s="2"/>
      <c r="AF14" s="1"/>
      <c r="AG14" s="2"/>
      <c r="AH14" s="2"/>
      <c r="AI14" s="2"/>
      <c r="AJ14" s="1"/>
      <c r="AN14" s="2"/>
      <c r="AO14" s="2"/>
      <c r="AP14" s="2"/>
      <c r="AQ14" s="1"/>
      <c r="AR14" s="2"/>
      <c r="AS14" s="2"/>
      <c r="AT14" s="1"/>
      <c r="AU14" s="2"/>
      <c r="AV14" s="2"/>
      <c r="AW14" s="1"/>
      <c r="AX14" s="2"/>
      <c r="AY14" s="2"/>
      <c r="AZ14" s="1"/>
      <c r="BA14" s="2"/>
      <c r="BB14" s="2"/>
      <c r="BC14" s="1"/>
      <c r="BD14" s="2"/>
      <c r="BE14" s="2"/>
      <c r="BF14" s="1"/>
      <c r="BG14" s="1"/>
      <c r="BI14" s="2"/>
      <c r="BJ14" s="2"/>
      <c r="BK14" s="2"/>
      <c r="BL14" s="1"/>
      <c r="BM14" s="2"/>
      <c r="BN14" s="2"/>
      <c r="BO14" s="1"/>
      <c r="BP14" s="2"/>
      <c r="BQ14" s="2"/>
      <c r="BR14" s="1"/>
      <c r="BS14" s="2"/>
      <c r="BT14" s="2"/>
      <c r="BU14" s="1"/>
      <c r="BV14" s="2"/>
      <c r="BW14" s="2"/>
      <c r="BX14" s="1"/>
      <c r="BY14" s="2"/>
      <c r="BZ14" s="2"/>
      <c r="CA14" s="1"/>
      <c r="CE14" s="23"/>
      <c r="CF14" s="23"/>
      <c r="CG14" s="23"/>
      <c r="CH14" s="24"/>
      <c r="CI14" s="2"/>
      <c r="CJ14" s="2"/>
      <c r="CK14" s="2"/>
      <c r="CL14" s="1"/>
      <c r="CN14" s="25"/>
      <c r="CO14" s="27"/>
      <c r="CP14" s="27"/>
      <c r="CQ14" s="28"/>
      <c r="CR14" s="27"/>
      <c r="CU14" s="30"/>
      <c r="CV14" s="30"/>
      <c r="CW14" s="15"/>
      <c r="CX14" s="33"/>
      <c r="CY14" s="34"/>
      <c r="CZ14" s="34"/>
      <c r="DA14" s="32"/>
      <c r="DB14" s="32"/>
      <c r="DF14" s="30"/>
      <c r="DG14" s="39"/>
      <c r="DK14" s="30"/>
      <c r="DL14" s="30"/>
      <c r="DM14" s="32"/>
      <c r="DN14" s="32"/>
      <c r="DO14" s="41"/>
    </row>
    <row r="15" spans="1:119" ht="15.75" x14ac:dyDescent="0.25">
      <c r="B15" t="s">
        <v>195</v>
      </c>
      <c r="C15" s="52">
        <v>7.0582712322879999</v>
      </c>
      <c r="D15" s="52">
        <v>8.2078632079560006</v>
      </c>
      <c r="E15" s="52">
        <v>1.1495919756680006</v>
      </c>
      <c r="F15" s="53">
        <v>0.16287160663495082</v>
      </c>
      <c r="G15" s="45">
        <v>7.3582995110380001</v>
      </c>
      <c r="H15" s="45">
        <v>7.7461358331469992</v>
      </c>
      <c r="I15" s="45">
        <v>0.3878363221089991</v>
      </c>
      <c r="J15" s="46">
        <v>5.270733020954306E-2</v>
      </c>
      <c r="K15" s="47">
        <v>1</v>
      </c>
      <c r="L15" s="55">
        <f>G15-CO15-CP15</f>
        <v>7.2441385110379999</v>
      </c>
      <c r="M15" s="55">
        <f>H15-CO15-CP15</f>
        <v>7.631974833146999</v>
      </c>
      <c r="N15" s="55">
        <f>M15-L15</f>
        <v>0.3878363221089991</v>
      </c>
      <c r="O15" s="56">
        <f>N15/L15</f>
        <v>5.3537949546111963E-2</v>
      </c>
      <c r="P15" s="54"/>
      <c r="Q15" s="42">
        <f t="shared" si="0"/>
        <v>74.580999717748497</v>
      </c>
      <c r="R15" s="42">
        <f t="shared" si="0"/>
        <v>86.728126966219008</v>
      </c>
      <c r="S15" s="42">
        <f t="shared" si="1"/>
        <v>76.544960439543956</v>
      </c>
      <c r="T15" s="42">
        <f t="shared" si="1"/>
        <v>80.643020669565388</v>
      </c>
      <c r="V15" s="143">
        <f>BD15/DD15*1000000</f>
        <v>85.075397949080184</v>
      </c>
      <c r="W15" s="143">
        <f>(BI15-CO15-CP15)/DD15*1000000</f>
        <v>76.544960439543956</v>
      </c>
      <c r="X15" s="143">
        <f>(BY15-CO15-CP15)/DD15*1000000</f>
        <v>80.20639670821754</v>
      </c>
      <c r="AB15" t="s">
        <v>195</v>
      </c>
      <c r="AC15" s="2">
        <v>7.0582712322879999</v>
      </c>
      <c r="AD15" s="2">
        <v>7.0602619782290006</v>
      </c>
      <c r="AE15" s="2">
        <v>1.9907459410006823E-3</v>
      </c>
      <c r="AF15" s="1">
        <v>2.8204440938654106E-4</v>
      </c>
      <c r="AG15" s="2">
        <v>7.3582995110380001</v>
      </c>
      <c r="AH15" s="2">
        <v>7.3582995110380001</v>
      </c>
      <c r="AI15" s="2">
        <v>0</v>
      </c>
      <c r="AJ15" s="1">
        <v>0</v>
      </c>
      <c r="AM15" t="s">
        <v>195</v>
      </c>
      <c r="AN15" s="2">
        <v>7.0582712322879999</v>
      </c>
      <c r="AO15" s="2">
        <v>7.426508008201</v>
      </c>
      <c r="AP15" s="2">
        <v>0.36823677591300008</v>
      </c>
      <c r="AQ15" s="1">
        <v>5.2170958552641637E-2</v>
      </c>
      <c r="AR15" s="2">
        <v>7.0583545493590005</v>
      </c>
      <c r="AS15" s="2">
        <v>8.3317071000621468E-5</v>
      </c>
      <c r="AT15" s="1">
        <v>1.1804175308464806E-5</v>
      </c>
      <c r="AU15" s="2">
        <v>7.0592410711939992</v>
      </c>
      <c r="AV15" s="2">
        <v>9.6983890599933176E-4</v>
      </c>
      <c r="AW15" s="1">
        <v>1.3740459583967419E-4</v>
      </c>
      <c r="AX15" s="2">
        <v>7.5078757498749997</v>
      </c>
      <c r="AY15" s="2">
        <v>0.44960451758699982</v>
      </c>
      <c r="AZ15" s="1">
        <v>6.3698957264533548E-2</v>
      </c>
      <c r="BA15" s="2">
        <v>7.057813546937</v>
      </c>
      <c r="BB15" s="2">
        <v>-4.5768535099988128E-4</v>
      </c>
      <c r="BC15" s="1">
        <v>-6.4843831575386854E-5</v>
      </c>
      <c r="BD15" s="2">
        <v>8.0514505865029999</v>
      </c>
      <c r="BE15" s="2">
        <v>0.99317935421500003</v>
      </c>
      <c r="BF15" s="1">
        <v>0.14071141806958476</v>
      </c>
      <c r="BG15" s="1"/>
      <c r="BH15" t="s">
        <v>195</v>
      </c>
      <c r="BI15" s="2">
        <v>7.3582995110380001</v>
      </c>
      <c r="BJ15" s="2">
        <v>7.4527443740560004</v>
      </c>
      <c r="BK15" s="2">
        <v>9.4444863018000369E-2</v>
      </c>
      <c r="BL15" s="1">
        <v>1.2835147968131224E-2</v>
      </c>
      <c r="BM15" s="2">
        <v>7.3582995110380001</v>
      </c>
      <c r="BN15" s="2">
        <v>0</v>
      </c>
      <c r="BO15" s="1">
        <v>0</v>
      </c>
      <c r="BP15" s="2">
        <v>7.3582995110380001</v>
      </c>
      <c r="BQ15" s="2">
        <v>0</v>
      </c>
      <c r="BR15" s="1">
        <v>0</v>
      </c>
      <c r="BS15" s="2">
        <v>7.516513621094</v>
      </c>
      <c r="BT15" s="2">
        <v>0.15821411005599995</v>
      </c>
      <c r="BU15" s="1">
        <v>2.1501450140574863E-2</v>
      </c>
      <c r="BV15" s="2">
        <v>7.3582995110380001</v>
      </c>
      <c r="BW15" s="2">
        <v>0</v>
      </c>
      <c r="BX15" s="1">
        <v>0</v>
      </c>
      <c r="BY15" s="2">
        <v>7.7048141780690003</v>
      </c>
      <c r="BZ15" s="2">
        <v>0.3465146670310002</v>
      </c>
      <c r="CA15" s="1">
        <v>4.7091677433244224E-2</v>
      </c>
      <c r="CC15" t="s">
        <v>195</v>
      </c>
      <c r="CE15" s="23">
        <v>7.0582712322879999</v>
      </c>
      <c r="CF15" s="23">
        <v>7.2292388711989997</v>
      </c>
      <c r="CG15" s="23">
        <v>0.17096763891099975</v>
      </c>
      <c r="CH15" s="24">
        <v>2.4222310716668097E-2</v>
      </c>
      <c r="CI15" s="2">
        <v>7.3582995110380001</v>
      </c>
      <c r="CJ15" s="2">
        <v>7.3582995110380001</v>
      </c>
      <c r="CK15" s="2">
        <v>0</v>
      </c>
      <c r="CL15" s="1">
        <v>0</v>
      </c>
      <c r="CN15" s="25" t="s">
        <v>195</v>
      </c>
      <c r="CO15" s="27">
        <v>0</v>
      </c>
      <c r="CP15" s="27">
        <v>0.114161</v>
      </c>
      <c r="CQ15" s="28">
        <f>CH64-CO15-CP15</f>
        <v>-0.11368846007671911</v>
      </c>
      <c r="CR15" s="27">
        <f>CI64-CO15-CP15</f>
        <v>6.9253802701639993</v>
      </c>
      <c r="CU15" s="30">
        <v>270</v>
      </c>
      <c r="CV15" s="30"/>
      <c r="CW15" s="15" t="s">
        <v>195</v>
      </c>
      <c r="CX15" s="33" t="s">
        <v>994</v>
      </c>
      <c r="CY15" s="34" t="s">
        <v>195</v>
      </c>
      <c r="CZ15" s="34" t="s">
        <v>989</v>
      </c>
      <c r="DA15" s="32"/>
      <c r="DB15" s="32"/>
      <c r="DC15" t="s">
        <v>195</v>
      </c>
      <c r="DD15">
        <v>94639</v>
      </c>
      <c r="DE15" t="s">
        <v>1045</v>
      </c>
      <c r="DF15" s="30">
        <v>103</v>
      </c>
      <c r="DG15" s="39" t="s">
        <v>195</v>
      </c>
      <c r="DK15" s="30">
        <v>284</v>
      </c>
      <c r="DL15" s="30"/>
      <c r="DM15" s="32"/>
      <c r="DN15" s="32" t="s">
        <v>195</v>
      </c>
      <c r="DO15" s="41">
        <v>94523</v>
      </c>
    </row>
    <row r="16" spans="1:119" ht="15.75" x14ac:dyDescent="0.25">
      <c r="A16" t="s">
        <v>447</v>
      </c>
      <c r="B16" t="s">
        <v>198</v>
      </c>
      <c r="C16" s="52">
        <v>4.584615989555</v>
      </c>
      <c r="D16" s="52">
        <v>5.1252399235650001</v>
      </c>
      <c r="E16" s="52">
        <v>0.54062393401000008</v>
      </c>
      <c r="F16" s="53">
        <v>0.11792131232837999</v>
      </c>
      <c r="G16" s="45">
        <v>5.1004604714059996</v>
      </c>
      <c r="H16" s="45">
        <v>5.2412308394079998</v>
      </c>
      <c r="I16" s="45">
        <v>0.14077036800200027</v>
      </c>
      <c r="J16" s="46">
        <v>2.7599541020106234E-2</v>
      </c>
      <c r="K16" s="47">
        <v>1</v>
      </c>
      <c r="L16" s="55">
        <f>G16-CO16-CP16</f>
        <v>5.0001634714059993</v>
      </c>
      <c r="M16" s="55">
        <f>H16-CO16-CP16</f>
        <v>5.1409338394079995</v>
      </c>
      <c r="N16" s="55">
        <f>M16-L16</f>
        <v>0.14077036800200027</v>
      </c>
      <c r="O16" s="56">
        <f>N16/L16</f>
        <v>2.8153153153294197E-2</v>
      </c>
      <c r="P16" s="54"/>
      <c r="Q16" s="42">
        <f t="shared" si="0"/>
        <v>64.699632931907985</v>
      </c>
      <c r="R16" s="42">
        <f t="shared" si="0"/>
        <v>72.329098554403046</v>
      </c>
      <c r="S16" s="42">
        <f t="shared" si="1"/>
        <v>70.563977863477263</v>
      </c>
      <c r="T16" s="42">
        <f t="shared" si="1"/>
        <v>72.550576339373407</v>
      </c>
      <c r="V16" s="143">
        <f>BD16/DD16*1000000</f>
        <v>69.583420434885696</v>
      </c>
      <c r="W16" s="143">
        <f>(BI16-CO16-CP16)/DD16*1000000</f>
        <v>70.563977863477263</v>
      </c>
      <c r="X16" s="143">
        <f>(BY16-CO16-CP16)/DD16*1000000</f>
        <v>72.471112400338683</v>
      </c>
      <c r="AB16" t="s">
        <v>198</v>
      </c>
      <c r="AC16" s="2">
        <v>4.584615989555</v>
      </c>
      <c r="AD16" s="2">
        <v>4.5836481631600003</v>
      </c>
      <c r="AE16" s="2">
        <v>-9.6782639499970458E-4</v>
      </c>
      <c r="AF16" s="1">
        <v>-2.1110304487980582E-4</v>
      </c>
      <c r="AG16" s="2">
        <v>5.1004604714059996</v>
      </c>
      <c r="AH16" s="2">
        <v>5.1004604714059996</v>
      </c>
      <c r="AI16" s="2">
        <v>0</v>
      </c>
      <c r="AJ16" s="1">
        <v>0</v>
      </c>
      <c r="AM16" t="s">
        <v>198</v>
      </c>
      <c r="AN16" s="2">
        <v>4.584615989555</v>
      </c>
      <c r="AO16" s="2">
        <v>4.6942680121159999</v>
      </c>
      <c r="AP16" s="2">
        <v>0.10965202256099982</v>
      </c>
      <c r="AQ16" s="1">
        <v>2.3917384315462167E-2</v>
      </c>
      <c r="AR16" s="2">
        <v>4.5845748274279998</v>
      </c>
      <c r="AS16" s="2">
        <v>-4.1162127000227144E-5</v>
      </c>
      <c r="AT16" s="1">
        <v>-8.9783151073079286E-6</v>
      </c>
      <c r="AU16" s="2">
        <v>4.5835864446050003</v>
      </c>
      <c r="AV16" s="2">
        <v>-1.0295449499997389E-3</v>
      </c>
      <c r="AW16" s="1">
        <v>-2.2456514402630925E-4</v>
      </c>
      <c r="AX16" s="2">
        <v>4.7646254612109997</v>
      </c>
      <c r="AY16" s="2">
        <v>0.18000947165599968</v>
      </c>
      <c r="AZ16" s="1">
        <v>3.9263805750821903E-2</v>
      </c>
      <c r="BA16" s="2">
        <v>4.5848431453699998</v>
      </c>
      <c r="BB16" s="2">
        <v>2.2715581499976878E-4</v>
      </c>
      <c r="BC16" s="1">
        <v>4.9547402774254465E-5</v>
      </c>
      <c r="BD16" s="2">
        <v>4.9306811720160004</v>
      </c>
      <c r="BE16" s="2">
        <v>0.34606518246100038</v>
      </c>
      <c r="BF16" s="1">
        <v>7.5484006348499152E-2</v>
      </c>
      <c r="BG16" s="1"/>
      <c r="BH16" t="s">
        <v>198</v>
      </c>
      <c r="BI16" s="2">
        <v>5.1004604714059996</v>
      </c>
      <c r="BJ16" s="2">
        <v>5.145506989167</v>
      </c>
      <c r="BK16" s="2">
        <v>4.5046517761000437E-2</v>
      </c>
      <c r="BL16" s="1">
        <v>8.8318531265046459E-3</v>
      </c>
      <c r="BM16" s="2">
        <v>5.1004604714059996</v>
      </c>
      <c r="BN16" s="2">
        <v>0</v>
      </c>
      <c r="BO16" s="1">
        <v>0</v>
      </c>
      <c r="BP16" s="2">
        <v>5.1004604714059996</v>
      </c>
      <c r="BQ16" s="2">
        <v>0</v>
      </c>
      <c r="BR16" s="1">
        <v>0</v>
      </c>
      <c r="BS16" s="2">
        <v>5.1849226922070004</v>
      </c>
      <c r="BT16" s="2">
        <v>8.4462220801000853E-2</v>
      </c>
      <c r="BU16" s="1">
        <v>1.6559724612024665E-2</v>
      </c>
      <c r="BV16" s="2">
        <v>5.1004604714059996</v>
      </c>
      <c r="BW16" s="2">
        <v>0</v>
      </c>
      <c r="BX16" s="1">
        <v>0</v>
      </c>
      <c r="BY16" s="2">
        <v>5.2356000246879999</v>
      </c>
      <c r="BZ16" s="2">
        <v>0.13513955328200034</v>
      </c>
      <c r="CA16" s="1">
        <v>2.6495559379317687E-2</v>
      </c>
      <c r="CC16" t="s">
        <v>198</v>
      </c>
      <c r="CE16" s="23">
        <v>4.584615989555</v>
      </c>
      <c r="CF16" s="23">
        <v>4.7816855964649996</v>
      </c>
      <c r="CG16" s="23">
        <v>0.19706960690999953</v>
      </c>
      <c r="CH16" s="24">
        <v>4.2984975701122537E-2</v>
      </c>
      <c r="CI16" s="2">
        <v>5.1004604714059996</v>
      </c>
      <c r="CJ16" s="2">
        <v>5.1004604714059996</v>
      </c>
      <c r="CK16" s="2">
        <v>0</v>
      </c>
      <c r="CL16" s="1">
        <v>0</v>
      </c>
      <c r="CN16" s="25" t="s">
        <v>198</v>
      </c>
      <c r="CO16" s="27">
        <v>0</v>
      </c>
      <c r="CP16" s="27">
        <v>0.100297</v>
      </c>
      <c r="CQ16" s="28">
        <f>CH71-CO16-CP16</f>
        <v>-9.1741298611922317E-2</v>
      </c>
      <c r="CR16" s="27">
        <f>CI71-CO16-CP16</f>
        <v>4.6519904985249996</v>
      </c>
      <c r="CU16" s="30">
        <v>273</v>
      </c>
      <c r="CV16" s="30"/>
      <c r="CW16" s="15" t="s">
        <v>198</v>
      </c>
      <c r="CX16" s="33" t="s">
        <v>994</v>
      </c>
      <c r="CY16" s="34" t="s">
        <v>198</v>
      </c>
      <c r="CZ16" s="34" t="s">
        <v>989</v>
      </c>
      <c r="DA16" s="32"/>
      <c r="DB16" s="32"/>
      <c r="DC16" t="s">
        <v>198</v>
      </c>
      <c r="DD16">
        <v>70860</v>
      </c>
      <c r="DE16" t="s">
        <v>1045</v>
      </c>
      <c r="DF16" s="30">
        <v>104</v>
      </c>
      <c r="DG16" s="39" t="s">
        <v>198</v>
      </c>
      <c r="DK16" s="30">
        <v>287</v>
      </c>
      <c r="DL16" s="30"/>
      <c r="DM16" s="32"/>
      <c r="DN16" s="32" t="s">
        <v>198</v>
      </c>
      <c r="DO16" s="41">
        <v>70630</v>
      </c>
    </row>
    <row r="17" spans="1:119" ht="15.75" x14ac:dyDescent="0.25">
      <c r="A17" t="s">
        <v>448</v>
      </c>
      <c r="B17" t="s">
        <v>199</v>
      </c>
      <c r="C17" s="52">
        <v>3.3597905282859997</v>
      </c>
      <c r="D17" s="52">
        <v>4.8672562893410003</v>
      </c>
      <c r="E17" s="52">
        <v>1.5074657610550006</v>
      </c>
      <c r="F17" s="53">
        <v>0.44867849598469928</v>
      </c>
      <c r="G17" s="45">
        <v>3.3316553220479999</v>
      </c>
      <c r="H17" s="45">
        <v>3.7653303815050001</v>
      </c>
      <c r="I17" s="45">
        <v>0.43367505945700024</v>
      </c>
      <c r="J17" s="46">
        <v>0.13016804487158537</v>
      </c>
      <c r="K17" s="47">
        <v>3</v>
      </c>
      <c r="L17" s="55">
        <f>G17-CO17-CP17</f>
        <v>3.2418133220479999</v>
      </c>
      <c r="M17" s="55">
        <f>H17-CO17-CP17</f>
        <v>3.6754883815050001</v>
      </c>
      <c r="N17" s="55">
        <f>M17-L17</f>
        <v>0.43367505945700024</v>
      </c>
      <c r="O17" s="56">
        <f>N17/L17</f>
        <v>0.13377545724410439</v>
      </c>
      <c r="P17" s="54"/>
      <c r="Q17" s="42">
        <f t="shared" si="0"/>
        <v>64.312057889935289</v>
      </c>
      <c r="R17" s="42">
        <f t="shared" si="0"/>
        <v>93.167495297672374</v>
      </c>
      <c r="S17" s="42">
        <f t="shared" si="1"/>
        <v>62.053775162666057</v>
      </c>
      <c r="T17" s="42">
        <f t="shared" si="1"/>
        <v>70.355047308774544</v>
      </c>
      <c r="V17" s="143">
        <f>BD17/DD17*1000000</f>
        <v>94.098339680352979</v>
      </c>
      <c r="W17" s="143">
        <f>(BI17-CO17-CP17)/DD17*1000000</f>
        <v>62.053775162666057</v>
      </c>
      <c r="X17" s="143">
        <f>(BY17-CO17-CP17)/DD17*1000000</f>
        <v>70.66505784820643</v>
      </c>
      <c r="AB17" t="s">
        <v>199</v>
      </c>
      <c r="AC17" s="2">
        <v>3.3597905282859997</v>
      </c>
      <c r="AD17" s="2">
        <v>3.361660565008</v>
      </c>
      <c r="AE17" s="2">
        <v>1.8700367220003677E-3</v>
      </c>
      <c r="AF17" s="1">
        <v>5.5659324778035155E-4</v>
      </c>
      <c r="AG17" s="2">
        <v>3.3316553220479999</v>
      </c>
      <c r="AH17" s="2">
        <v>3.3320758641570003</v>
      </c>
      <c r="AI17" s="2">
        <v>4.2054210900044353E-4</v>
      </c>
      <c r="AJ17" s="1">
        <v>1.262261753841728E-4</v>
      </c>
      <c r="AM17" t="s">
        <v>199</v>
      </c>
      <c r="AN17" s="2">
        <v>3.3597905282859997</v>
      </c>
      <c r="AO17" s="2">
        <v>3.9603588880339999</v>
      </c>
      <c r="AP17" s="2">
        <v>0.60056835974800027</v>
      </c>
      <c r="AQ17" s="1">
        <v>0.17875172713650717</v>
      </c>
      <c r="AR17" s="2">
        <v>3.359869250934</v>
      </c>
      <c r="AS17" s="2">
        <v>7.8722648000351114E-5</v>
      </c>
      <c r="AT17" s="1">
        <v>2.343082026620021E-5</v>
      </c>
      <c r="AU17" s="2">
        <v>3.361090484719</v>
      </c>
      <c r="AV17" s="2">
        <v>1.2999564330002933E-3</v>
      </c>
      <c r="AW17" s="1">
        <v>3.8691591694660419E-4</v>
      </c>
      <c r="AX17" s="2">
        <v>4.0274514252009999</v>
      </c>
      <c r="AY17" s="2">
        <v>0.66766089691500019</v>
      </c>
      <c r="AZ17" s="1">
        <v>0.19872098908964067</v>
      </c>
      <c r="BA17" s="2">
        <v>3.3593573566070001</v>
      </c>
      <c r="BB17" s="2">
        <v>-4.3317167899958875E-4</v>
      </c>
      <c r="BC17" s="1">
        <v>-1.2892818029955328E-4</v>
      </c>
      <c r="BD17" s="2">
        <v>4.9158854615810004</v>
      </c>
      <c r="BE17" s="2">
        <v>1.5560949332950007</v>
      </c>
      <c r="BF17" s="1">
        <v>0.46315236625446526</v>
      </c>
      <c r="BG17" s="1"/>
      <c r="BH17" t="s">
        <v>199</v>
      </c>
      <c r="BI17" s="2">
        <v>3.3316553220479999</v>
      </c>
      <c r="BJ17" s="2">
        <v>3.5035030577039996</v>
      </c>
      <c r="BK17" s="2">
        <v>0.17184773565599976</v>
      </c>
      <c r="BL17" s="1">
        <v>5.1580286387597665E-2</v>
      </c>
      <c r="BM17" s="2">
        <v>3.3316730345279999</v>
      </c>
      <c r="BN17" s="2">
        <v>1.7712480000042774E-5</v>
      </c>
      <c r="BO17" s="1">
        <v>5.3164203039931352E-6</v>
      </c>
      <c r="BP17" s="2">
        <v>3.3319388965179999</v>
      </c>
      <c r="BQ17" s="2">
        <v>2.8357447000004754E-4</v>
      </c>
      <c r="BR17" s="1">
        <v>8.5115188273957352E-5</v>
      </c>
      <c r="BS17" s="2">
        <v>3.5429794381050002</v>
      </c>
      <c r="BT17" s="2">
        <v>0.2113241160570003</v>
      </c>
      <c r="BU17" s="1">
        <v>6.342916527364463E-2</v>
      </c>
      <c r="BV17" s="2">
        <v>3.3315578447190002</v>
      </c>
      <c r="BW17" s="2">
        <v>-9.7477328999673318E-5</v>
      </c>
      <c r="BX17" s="1">
        <v>-2.9257927239530015E-5</v>
      </c>
      <c r="BY17" s="2">
        <v>3.7815259521060001</v>
      </c>
      <c r="BZ17" s="2">
        <v>0.44987063005800021</v>
      </c>
      <c r="CA17" s="1">
        <v>0.13502916315528718</v>
      </c>
      <c r="CC17" t="s">
        <v>199</v>
      </c>
      <c r="CE17" s="23">
        <v>3.3597905282859997</v>
      </c>
      <c r="CF17" s="23">
        <v>3.3251178294580002</v>
      </c>
      <c r="CG17" s="23">
        <v>-3.4672698827999504E-2</v>
      </c>
      <c r="CH17" s="24">
        <v>-1.0319898974680369E-2</v>
      </c>
      <c r="CI17" s="2">
        <v>3.3316553220479999</v>
      </c>
      <c r="CJ17" s="2">
        <v>3.324316973537</v>
      </c>
      <c r="CK17" s="2">
        <v>-7.3383485109999036E-3</v>
      </c>
      <c r="CL17" s="1">
        <v>-2.2026133563207108E-3</v>
      </c>
      <c r="CN17" s="25" t="s">
        <v>199</v>
      </c>
      <c r="CO17" s="27">
        <v>0</v>
      </c>
      <c r="CP17" s="27">
        <v>8.9842000000000005E-2</v>
      </c>
      <c r="CQ17" s="28">
        <f>CH115-CO17-CP17</f>
        <v>-0.21737636525614626</v>
      </c>
      <c r="CR17" s="27">
        <f>CI115-CO17-CP17</f>
        <v>2.846208240328</v>
      </c>
      <c r="CU17" s="30">
        <v>274</v>
      </c>
      <c r="CV17" s="30"/>
      <c r="CW17" s="15" t="s">
        <v>199</v>
      </c>
      <c r="CX17" s="33" t="s">
        <v>994</v>
      </c>
      <c r="CY17" s="34" t="s">
        <v>199</v>
      </c>
      <c r="CZ17" s="34" t="s">
        <v>989</v>
      </c>
      <c r="DA17" s="32"/>
      <c r="DB17" s="32"/>
      <c r="DC17" t="s">
        <v>199</v>
      </c>
      <c r="DD17">
        <v>52242</v>
      </c>
      <c r="DE17" t="s">
        <v>1045</v>
      </c>
      <c r="DF17" s="30">
        <v>105</v>
      </c>
      <c r="DG17" s="39" t="s">
        <v>199</v>
      </c>
      <c r="DK17" s="30">
        <v>288</v>
      </c>
      <c r="DL17" s="30"/>
      <c r="DM17" s="32"/>
      <c r="DN17" s="32" t="s">
        <v>199</v>
      </c>
      <c r="DO17" s="41">
        <v>52092</v>
      </c>
    </row>
    <row r="18" spans="1:119" ht="15.75" x14ac:dyDescent="0.25">
      <c r="A18" t="s">
        <v>449</v>
      </c>
      <c r="B18" t="s">
        <v>200</v>
      </c>
      <c r="C18" s="52">
        <v>4.47971484303</v>
      </c>
      <c r="D18" s="52">
        <v>5.3887288986729995</v>
      </c>
      <c r="E18" s="52">
        <v>0.90901405564299953</v>
      </c>
      <c r="F18" s="53">
        <v>0.20291783908016753</v>
      </c>
      <c r="G18" s="45">
        <v>4.5839474320409996</v>
      </c>
      <c r="H18" s="45">
        <v>4.8990389261290002</v>
      </c>
      <c r="I18" s="45">
        <v>0.31509149408800052</v>
      </c>
      <c r="J18" s="46">
        <v>6.8738025197576547E-2</v>
      </c>
      <c r="K18" s="47">
        <v>4</v>
      </c>
      <c r="L18" s="55">
        <f>G18-CO18-CP18</f>
        <v>4.3801344320409994</v>
      </c>
      <c r="M18" s="55">
        <f>H18-CO18-CP18</f>
        <v>4.6952259261289999</v>
      </c>
      <c r="N18" s="55">
        <f>M18-L18</f>
        <v>0.31509149408800052</v>
      </c>
      <c r="O18" s="56">
        <f>N18/L18</f>
        <v>7.1936489387878944E-2</v>
      </c>
      <c r="P18" s="54"/>
      <c r="Q18" s="42">
        <f t="shared" si="0"/>
        <v>42.869315320344128</v>
      </c>
      <c r="R18" s="42">
        <f t="shared" si="0"/>
        <v>51.568264147994675</v>
      </c>
      <c r="S18" s="42">
        <f t="shared" si="1"/>
        <v>41.916365369733093</v>
      </c>
      <c r="T18" s="42">
        <f t="shared" si="1"/>
        <v>44.931681542331361</v>
      </c>
      <c r="V18" s="143">
        <f>BD18/DD18*1000000</f>
        <v>54.43003614850187</v>
      </c>
      <c r="W18" s="143">
        <f>(BI18-CO18-CP18)/DD18*1000000</f>
        <v>41.916365369733093</v>
      </c>
      <c r="X18" s="143">
        <f>(BY18-CO18-CP18)/DD18*1000000</f>
        <v>45.639434041991635</v>
      </c>
      <c r="AB18" t="s">
        <v>200</v>
      </c>
      <c r="AC18" s="2">
        <v>4.47971484303</v>
      </c>
      <c r="AD18" s="2">
        <v>4.4820537767780007</v>
      </c>
      <c r="AE18" s="2">
        <v>2.3389337480006489E-3</v>
      </c>
      <c r="AF18" s="1">
        <v>5.2211665919758312E-4</v>
      </c>
      <c r="AG18" s="2">
        <v>4.5839474320409996</v>
      </c>
      <c r="AH18" s="2">
        <v>4.5844915601669998</v>
      </c>
      <c r="AI18" s="2">
        <v>5.4412812600013183E-4</v>
      </c>
      <c r="AJ18" s="1">
        <v>1.1870295941807063E-4</v>
      </c>
      <c r="AM18" t="s">
        <v>200</v>
      </c>
      <c r="AN18" s="2">
        <v>4.47971484303</v>
      </c>
      <c r="AO18" s="2">
        <v>4.9250426680370003</v>
      </c>
      <c r="AP18" s="2">
        <v>0.4453278250070003</v>
      </c>
      <c r="AQ18" s="1">
        <v>9.9409859915500429E-2</v>
      </c>
      <c r="AR18" s="2">
        <v>4.4798138861919998</v>
      </c>
      <c r="AS18" s="2">
        <v>9.9043161999823326E-5</v>
      </c>
      <c r="AT18" s="1">
        <v>2.2109255939342844E-5</v>
      </c>
      <c r="AU18" s="2">
        <v>4.4818350081329994</v>
      </c>
      <c r="AV18" s="2">
        <v>2.120165102999394E-3</v>
      </c>
      <c r="AW18" s="1">
        <v>4.7328126393986089E-4</v>
      </c>
      <c r="AX18" s="2">
        <v>5.0348680477530001</v>
      </c>
      <c r="AY18" s="2">
        <v>0.55515320472300012</v>
      </c>
      <c r="AZ18" s="1">
        <v>0.12392601408251787</v>
      </c>
      <c r="BA18" s="2">
        <v>4.4791689418459999</v>
      </c>
      <c r="BB18" s="2">
        <v>-5.4590118400010823E-4</v>
      </c>
      <c r="BC18" s="1">
        <v>-1.2186069942587468E-4</v>
      </c>
      <c r="BD18" s="2">
        <v>5.6877754874099997</v>
      </c>
      <c r="BE18" s="2">
        <v>1.2080606443799997</v>
      </c>
      <c r="BF18" s="1">
        <v>0.26967355885601163</v>
      </c>
      <c r="BG18" s="1"/>
      <c r="BH18" t="s">
        <v>200</v>
      </c>
      <c r="BI18" s="2">
        <v>4.5839474320409996</v>
      </c>
      <c r="BJ18" s="2">
        <v>4.7253757236879999</v>
      </c>
      <c r="BK18" s="2">
        <v>0.14142829164700021</v>
      </c>
      <c r="BL18" s="1">
        <v>3.0852947976331691E-2</v>
      </c>
      <c r="BM18" s="2">
        <v>4.583970499186</v>
      </c>
      <c r="BN18" s="2">
        <v>2.30671450003328E-5</v>
      </c>
      <c r="BO18" s="1">
        <v>5.0321574019582872E-6</v>
      </c>
      <c r="BP18" s="2">
        <v>4.5844412538550001</v>
      </c>
      <c r="BQ18" s="2">
        <v>4.9382181400048353E-4</v>
      </c>
      <c r="BR18" s="1">
        <v>1.0772850721383812E-4</v>
      </c>
      <c r="BS18" s="2">
        <v>4.7820474013509999</v>
      </c>
      <c r="BT18" s="2">
        <v>0.19809996931000029</v>
      </c>
      <c r="BU18" s="1">
        <v>4.3216021179762178E-2</v>
      </c>
      <c r="BV18" s="2">
        <v>4.5838202507209997</v>
      </c>
      <c r="BW18" s="2">
        <v>-1.2718131999989168E-4</v>
      </c>
      <c r="BX18" s="1">
        <v>-2.7744934226539391E-5</v>
      </c>
      <c r="BY18" s="2">
        <v>4.9729969390860003</v>
      </c>
      <c r="BZ18" s="2">
        <v>0.38904950704500063</v>
      </c>
      <c r="CA18" s="1">
        <v>8.48721571991886E-2</v>
      </c>
      <c r="CC18" t="s">
        <v>200</v>
      </c>
      <c r="CE18" s="23">
        <v>4.47971484303</v>
      </c>
      <c r="CF18" s="23">
        <v>4.1881895510359994</v>
      </c>
      <c r="CG18" s="23">
        <v>-0.29152529199400057</v>
      </c>
      <c r="CH18" s="24">
        <v>-6.5076752027550491E-2</v>
      </c>
      <c r="CI18" s="2">
        <v>4.5839474320409996</v>
      </c>
      <c r="CJ18" s="2">
        <v>4.5509274245379991</v>
      </c>
      <c r="CK18" s="2">
        <v>-3.3020007503000492E-2</v>
      </c>
      <c r="CL18" s="1">
        <v>-7.2034001245730598E-3</v>
      </c>
      <c r="CN18" s="25" t="s">
        <v>200</v>
      </c>
      <c r="CO18" s="27">
        <v>0</v>
      </c>
      <c r="CP18" s="27">
        <v>0.20381299999999999</v>
      </c>
      <c r="CQ18" s="28">
        <f>CH116-CO18-CP18</f>
        <v>-0.33756288213382346</v>
      </c>
      <c r="CR18" s="27">
        <f>CI116-CO18-CP18</f>
        <v>3.8471135647840007</v>
      </c>
      <c r="CU18" s="30">
        <v>275</v>
      </c>
      <c r="CV18" s="30"/>
      <c r="CW18" s="15" t="s">
        <v>200</v>
      </c>
      <c r="CX18" s="33" t="s">
        <v>994</v>
      </c>
      <c r="CY18" s="34" t="s">
        <v>200</v>
      </c>
      <c r="CZ18" s="34" t="s">
        <v>989</v>
      </c>
      <c r="DA18" s="32"/>
      <c r="DB18" s="32"/>
      <c r="DC18" t="s">
        <v>200</v>
      </c>
      <c r="DD18">
        <v>104497</v>
      </c>
      <c r="DE18" t="s">
        <v>1045</v>
      </c>
      <c r="DF18" s="30">
        <v>106</v>
      </c>
      <c r="DG18" s="39" t="s">
        <v>200</v>
      </c>
      <c r="DK18" s="30">
        <v>289</v>
      </c>
      <c r="DL18" s="30"/>
      <c r="DM18" s="32"/>
      <c r="DN18" s="32" t="s">
        <v>200</v>
      </c>
      <c r="DO18" s="41">
        <v>104363</v>
      </c>
    </row>
    <row r="19" spans="1:119" ht="15.75" x14ac:dyDescent="0.25">
      <c r="B19" t="s">
        <v>153</v>
      </c>
      <c r="C19" s="52">
        <v>161.89862985783299</v>
      </c>
      <c r="D19" s="52">
        <v>166.486356535206</v>
      </c>
      <c r="E19" s="52">
        <v>4.5877266773730128</v>
      </c>
      <c r="F19" s="53">
        <v>2.8337032137959437E-2</v>
      </c>
      <c r="G19" s="45">
        <v>153.10880654684001</v>
      </c>
      <c r="H19" s="45">
        <v>153.83250682975998</v>
      </c>
      <c r="I19" s="45">
        <v>0.72370028291996391</v>
      </c>
      <c r="J19" s="46">
        <v>4.7267057933637864E-3</v>
      </c>
      <c r="K19" s="47">
        <v>3</v>
      </c>
      <c r="L19" s="55">
        <f>G19-CO19-CP19</f>
        <v>147.94006954684002</v>
      </c>
      <c r="M19" s="55">
        <f>H19-CO19-CP19</f>
        <v>148.66376982975999</v>
      </c>
      <c r="N19" s="55">
        <f>M19-L19</f>
        <v>0.72370028291996391</v>
      </c>
      <c r="O19" s="56">
        <f>N19/L19</f>
        <v>4.8918476592362944E-3</v>
      </c>
      <c r="P19" s="54"/>
      <c r="Q19" s="42">
        <f>C19/$DD19*1000000</f>
        <v>323.1961149418741</v>
      </c>
      <c r="R19" s="42">
        <f>D19/$DD19*1000000</f>
        <v>332.35453363784558</v>
      </c>
      <c r="S19" s="42">
        <f>L19/$DD19*1000000</f>
        <v>295.33082376148366</v>
      </c>
      <c r="T19" s="42">
        <f>M19/$DD19*1000000</f>
        <v>296.7755371604016</v>
      </c>
      <c r="V19" s="143">
        <f>BD19/DD19*1000000</f>
        <v>335.25220833951448</v>
      </c>
      <c r="W19" s="143">
        <f>(BI19-CO19-CP19)/DD19*1000000</f>
        <v>295.33082376148366</v>
      </c>
      <c r="X19" s="143">
        <f>(BY19-CO19-CP19)/DD19*1000000</f>
        <v>297.9220631362266</v>
      </c>
      <c r="AB19" t="s">
        <v>153</v>
      </c>
      <c r="AC19" s="2">
        <v>161.89862985783299</v>
      </c>
      <c r="AD19" s="2">
        <v>163.006827077504</v>
      </c>
      <c r="AE19" s="2">
        <v>1.1081972196710126</v>
      </c>
      <c r="AF19" s="1">
        <v>6.8450067838384228E-3</v>
      </c>
      <c r="AG19" s="2">
        <v>153.10880654684001</v>
      </c>
      <c r="AH19" s="2">
        <v>153.38964141726299</v>
      </c>
      <c r="AI19" s="2">
        <v>0.28083487042297861</v>
      </c>
      <c r="AJ19" s="1">
        <v>1.8342176178942641E-3</v>
      </c>
      <c r="AM19" t="s">
        <v>153</v>
      </c>
      <c r="AN19" s="2">
        <v>161.89862985783299</v>
      </c>
      <c r="AO19" s="2">
        <v>164.52880315533997</v>
      </c>
      <c r="AP19" s="2">
        <v>2.6301732975069854</v>
      </c>
      <c r="AQ19" s="1">
        <v>1.6245803314188654E-2</v>
      </c>
      <c r="AR19" s="2">
        <v>162.681914614509</v>
      </c>
      <c r="AS19" s="2">
        <v>0.78328475667601083</v>
      </c>
      <c r="AT19" s="1">
        <v>4.8381185026941343E-3</v>
      </c>
      <c r="AU19" s="2">
        <v>162.27515916293001</v>
      </c>
      <c r="AV19" s="2">
        <v>0.37652930509702287</v>
      </c>
      <c r="AW19" s="1">
        <v>2.3257102634386849E-3</v>
      </c>
      <c r="AX19" s="2">
        <v>162.46627355655801</v>
      </c>
      <c r="AY19" s="2">
        <v>0.5676436987250213</v>
      </c>
      <c r="AZ19" s="1">
        <v>3.506167403785212E-3</v>
      </c>
      <c r="BA19" s="2">
        <v>162.82429519921101</v>
      </c>
      <c r="BB19" s="2">
        <v>0.92566534137802137</v>
      </c>
      <c r="BC19" s="1">
        <v>5.717561304816909E-3</v>
      </c>
      <c r="BD19" s="2">
        <v>167.937888723513</v>
      </c>
      <c r="BE19" s="2">
        <v>6.0392588656800115</v>
      </c>
      <c r="BF19" s="1">
        <v>3.7302717576938281E-2</v>
      </c>
      <c r="BG19" s="1"/>
      <c r="BH19" t="s">
        <v>153</v>
      </c>
      <c r="BI19" s="2">
        <v>153.10880654684001</v>
      </c>
      <c r="BJ19" s="2">
        <v>153.70962171174298</v>
      </c>
      <c r="BK19" s="2">
        <v>0.60081516490296849</v>
      </c>
      <c r="BL19" s="1">
        <v>3.9241058594442334E-3</v>
      </c>
      <c r="BM19" s="2">
        <v>153.28966868214198</v>
      </c>
      <c r="BN19" s="2">
        <v>0.1808621353019646</v>
      </c>
      <c r="BO19" s="1">
        <v>1.1812653979941651E-3</v>
      </c>
      <c r="BP19" s="2">
        <v>153.21521034093999</v>
      </c>
      <c r="BQ19" s="2">
        <v>0.10640379409997536</v>
      </c>
      <c r="BR19" s="1">
        <v>6.9495541438645877E-4</v>
      </c>
      <c r="BS19" s="2">
        <v>153.03770347207299</v>
      </c>
      <c r="BT19" s="2">
        <v>-7.11030747670236E-2</v>
      </c>
      <c r="BU19" s="1">
        <v>-4.6439572204013817E-4</v>
      </c>
      <c r="BV19" s="2">
        <v>153.30348646255902</v>
      </c>
      <c r="BW19" s="2">
        <v>0.19467991571900711</v>
      </c>
      <c r="BX19" s="1">
        <v>1.2715135080061473E-3</v>
      </c>
      <c r="BY19" s="2">
        <v>154.40683608683</v>
      </c>
      <c r="BZ19" s="2">
        <v>1.298029539989983</v>
      </c>
      <c r="CA19" s="1">
        <v>8.4778241648228222E-3</v>
      </c>
      <c r="CC19" t="s">
        <v>153</v>
      </c>
      <c r="CE19" s="23">
        <v>161.89862985783299</v>
      </c>
      <c r="CF19" s="23">
        <v>161.538965729842</v>
      </c>
      <c r="CG19" s="23">
        <v>-0.3596641279909818</v>
      </c>
      <c r="CH19" s="24">
        <v>-2.2215390476547662E-3</v>
      </c>
      <c r="CI19" s="2">
        <v>153.10880654684001</v>
      </c>
      <c r="CJ19" s="2">
        <v>152.88501707152599</v>
      </c>
      <c r="CK19" s="2">
        <v>-0.22378947531402105</v>
      </c>
      <c r="CL19" s="1">
        <v>-1.461636860486911E-3</v>
      </c>
      <c r="CN19" s="25" t="s">
        <v>153</v>
      </c>
      <c r="CO19" s="27">
        <v>3.0005E-2</v>
      </c>
      <c r="CP19" s="27">
        <v>5.1387320000000001</v>
      </c>
      <c r="CQ19" s="28">
        <f>CH302-CO19-CP19</f>
        <v>-5.1463813799768072</v>
      </c>
      <c r="CR19" s="27">
        <f>CI302-CO19-CP19</f>
        <v>141.77691982116301</v>
      </c>
      <c r="CU19" s="30">
        <v>225</v>
      </c>
      <c r="CV19" s="30"/>
      <c r="CW19" s="34" t="s">
        <v>153</v>
      </c>
      <c r="CX19" s="34" t="s">
        <v>989</v>
      </c>
      <c r="CY19" s="34" t="s">
        <v>153</v>
      </c>
      <c r="CZ19" s="34" t="s">
        <v>989</v>
      </c>
      <c r="DA19" s="32"/>
      <c r="DB19" s="32"/>
      <c r="DC19" t="s">
        <v>153</v>
      </c>
      <c r="DD19">
        <v>500930</v>
      </c>
      <c r="DE19" t="s">
        <v>963</v>
      </c>
      <c r="DF19" s="30">
        <v>309</v>
      </c>
      <c r="DG19" s="39" t="s">
        <v>153</v>
      </c>
      <c r="DK19" s="30">
        <v>247</v>
      </c>
      <c r="DL19" s="30"/>
      <c r="DM19" s="32"/>
      <c r="DN19" s="32" t="s">
        <v>153</v>
      </c>
      <c r="DO19" s="41">
        <v>499637</v>
      </c>
    </row>
    <row r="20" spans="1:119" ht="15.75" x14ac:dyDescent="0.25">
      <c r="C20" s="52"/>
      <c r="D20" s="52"/>
      <c r="E20" s="52"/>
      <c r="F20" s="53"/>
      <c r="G20" s="45"/>
      <c r="H20" s="45"/>
      <c r="I20" s="45"/>
      <c r="J20" s="46"/>
      <c r="K20" s="47"/>
      <c r="L20" s="55"/>
      <c r="M20" s="55"/>
      <c r="N20" s="55"/>
      <c r="O20" s="56"/>
      <c r="P20" s="54"/>
      <c r="Q20" s="42"/>
      <c r="R20" s="42"/>
      <c r="S20" s="42"/>
      <c r="T20" s="42"/>
      <c r="V20" s="143"/>
      <c r="W20" s="143"/>
      <c r="X20" s="143"/>
      <c r="AC20" s="2"/>
      <c r="AD20" s="2"/>
      <c r="AE20" s="2"/>
      <c r="AF20" s="1"/>
      <c r="AG20" s="2"/>
      <c r="AH20" s="2"/>
      <c r="AI20" s="2"/>
      <c r="AJ20" s="1"/>
      <c r="AN20" s="2"/>
      <c r="AO20" s="2"/>
      <c r="AP20" s="2"/>
      <c r="AQ20" s="1"/>
      <c r="AR20" s="2"/>
      <c r="AS20" s="2"/>
      <c r="AT20" s="1"/>
      <c r="AU20" s="2"/>
      <c r="AV20" s="2"/>
      <c r="AW20" s="1"/>
      <c r="AX20" s="2"/>
      <c r="AY20" s="2"/>
      <c r="AZ20" s="1"/>
      <c r="BA20" s="2"/>
      <c r="BB20" s="2"/>
      <c r="BC20" s="1"/>
      <c r="BD20" s="2"/>
      <c r="BE20" s="2"/>
      <c r="BF20" s="1"/>
      <c r="BG20" s="1"/>
      <c r="BI20" s="2"/>
      <c r="BJ20" s="2"/>
      <c r="BK20" s="2"/>
      <c r="BL20" s="1"/>
      <c r="BM20" s="2"/>
      <c r="BN20" s="2"/>
      <c r="BO20" s="1"/>
      <c r="BP20" s="2"/>
      <c r="BQ20" s="2"/>
      <c r="BR20" s="1"/>
      <c r="BS20" s="2"/>
      <c r="BT20" s="2"/>
      <c r="BU20" s="1"/>
      <c r="BV20" s="2"/>
      <c r="BW20" s="2"/>
      <c r="BX20" s="1"/>
      <c r="BY20" s="2"/>
      <c r="BZ20" s="2"/>
      <c r="CA20" s="1"/>
      <c r="CE20" s="23"/>
      <c r="CF20" s="23"/>
      <c r="CG20" s="23"/>
      <c r="CH20" s="24"/>
      <c r="CI20" s="2"/>
      <c r="CJ20" s="2"/>
      <c r="CK20" s="2"/>
      <c r="CL20" s="1"/>
      <c r="CN20" s="25"/>
      <c r="CO20" s="27"/>
      <c r="CP20" s="27"/>
      <c r="CQ20" s="28"/>
      <c r="CR20" s="27"/>
      <c r="CU20" s="30"/>
      <c r="CV20" s="30"/>
      <c r="CW20" s="15"/>
      <c r="CX20" s="33"/>
      <c r="CY20" s="34"/>
      <c r="CZ20" s="34"/>
      <c r="DA20" s="32"/>
      <c r="DB20" s="32"/>
      <c r="DF20" s="30"/>
      <c r="DG20" s="39"/>
      <c r="DK20" s="30"/>
      <c r="DL20" s="30"/>
      <c r="DM20" s="32"/>
      <c r="DN20" s="32"/>
      <c r="DO20" s="41"/>
    </row>
    <row r="21" spans="1:119" ht="15.75" x14ac:dyDescent="0.25">
      <c r="A21" t="s">
        <v>450</v>
      </c>
      <c r="B21" t="s">
        <v>213</v>
      </c>
      <c r="C21" s="52">
        <v>4.1895377130079998</v>
      </c>
      <c r="D21" s="52">
        <v>5.5109990933450002</v>
      </c>
      <c r="E21" s="52">
        <v>1.3214613803370003</v>
      </c>
      <c r="F21" s="53">
        <v>0.31541937818915561</v>
      </c>
      <c r="G21" s="45">
        <v>4.2974776584540004</v>
      </c>
      <c r="H21" s="45">
        <v>4.7079749288129999</v>
      </c>
      <c r="I21" s="45">
        <v>0.41049727035899952</v>
      </c>
      <c r="J21" s="46">
        <v>9.5520512957518011E-2</v>
      </c>
      <c r="K21" s="47">
        <v>3</v>
      </c>
      <c r="L21" s="55">
        <f t="shared" ref="L21:L28" si="2">G21-CO21-CP21</f>
        <v>4.1686886584540002</v>
      </c>
      <c r="M21" s="55">
        <f t="shared" ref="M21:M28" si="3">H21-CO21-CP21</f>
        <v>4.5791859288129997</v>
      </c>
      <c r="N21" s="55">
        <f t="shared" ref="N21:N28" si="4">M21-L21</f>
        <v>0.41049727035899952</v>
      </c>
      <c r="O21" s="56">
        <f t="shared" ref="O21:O28" si="5">N21/L21</f>
        <v>9.8471558802195727E-2</v>
      </c>
      <c r="P21" s="54"/>
      <c r="Q21" s="42">
        <f t="shared" si="0"/>
        <v>53.356313206928171</v>
      </c>
      <c r="R21" s="42">
        <f t="shared" si="0"/>
        <v>70.185928341123287</v>
      </c>
      <c r="S21" s="42">
        <f t="shared" si="1"/>
        <v>53.090787805068771</v>
      </c>
      <c r="T21" s="42">
        <f t="shared" si="1"/>
        <v>58.318720438270503</v>
      </c>
      <c r="V21" s="143">
        <f t="shared" ref="V21:V28" si="6">BD21/DD21*1000000</f>
        <v>70.242089921484975</v>
      </c>
      <c r="W21" s="143">
        <f t="shared" ref="W21:W28" si="7">(BI21-CO21-CP21)/DD21*1000000</f>
        <v>53.090787805068771</v>
      </c>
      <c r="X21" s="143">
        <f t="shared" ref="X21:X28" si="8">(BY21-CO21-CP21)/DD21*1000000</f>
        <v>58.356153273318888</v>
      </c>
      <c r="AB21" t="s">
        <v>213</v>
      </c>
      <c r="AC21" s="2">
        <v>4.1895377130079998</v>
      </c>
      <c r="AD21" s="2">
        <v>4.1897515714360001</v>
      </c>
      <c r="AE21" s="2">
        <v>2.1385842800025756E-4</v>
      </c>
      <c r="AF21" s="1">
        <v>5.1045829552089581E-5</v>
      </c>
      <c r="AG21" s="2">
        <v>4.2974776584540004</v>
      </c>
      <c r="AH21" s="2">
        <v>4.2975229705149998</v>
      </c>
      <c r="AI21" s="2">
        <v>4.5312060999336268E-5</v>
      </c>
      <c r="AJ21" s="1">
        <v>1.0543873546427485E-5</v>
      </c>
      <c r="AM21" t="s">
        <v>213</v>
      </c>
      <c r="AN21" s="2">
        <v>4.1895377130079998</v>
      </c>
      <c r="AO21" s="2">
        <v>4.6937098187619997</v>
      </c>
      <c r="AP21" s="2">
        <v>0.50417210575399984</v>
      </c>
      <c r="AQ21" s="1">
        <v>0.12034074885842594</v>
      </c>
      <c r="AR21" s="2">
        <v>4.1895466978030003</v>
      </c>
      <c r="AS21" s="2">
        <v>8.9847950004440236E-6</v>
      </c>
      <c r="AT21" s="1">
        <v>2.1445790958146384E-6</v>
      </c>
      <c r="AU21" s="2">
        <v>4.1896711038049999</v>
      </c>
      <c r="AV21" s="2">
        <v>1.3339079700003253E-4</v>
      </c>
      <c r="AW21" s="1">
        <v>3.1839025242778101E-5</v>
      </c>
      <c r="AX21" s="2">
        <v>4.7666377029509999</v>
      </c>
      <c r="AY21" s="2">
        <v>0.57709998994300005</v>
      </c>
      <c r="AZ21" s="1">
        <v>0.13774789236320167</v>
      </c>
      <c r="BA21" s="2">
        <v>4.1894883024410001</v>
      </c>
      <c r="BB21" s="2">
        <v>-4.9410566999696925E-5</v>
      </c>
      <c r="BC21" s="1">
        <v>-1.1793799312578852E-5</v>
      </c>
      <c r="BD21" s="2">
        <v>5.5154089006350002</v>
      </c>
      <c r="BE21" s="2">
        <v>1.3258711876270004</v>
      </c>
      <c r="BF21" s="1">
        <v>0.31647195429470254</v>
      </c>
      <c r="BG21" s="1"/>
      <c r="BH21" t="s">
        <v>213</v>
      </c>
      <c r="BI21" s="2">
        <v>4.2974776584540004</v>
      </c>
      <c r="BJ21" s="2">
        <v>4.4519181114539998</v>
      </c>
      <c r="BK21" s="2">
        <v>0.15444045299999942</v>
      </c>
      <c r="BL21" s="1">
        <v>3.5937465014200615E-2</v>
      </c>
      <c r="BM21" s="2">
        <v>4.2974795617270001</v>
      </c>
      <c r="BN21" s="2">
        <v>1.903272999648209E-6</v>
      </c>
      <c r="BO21" s="1">
        <v>4.4288141810442907E-7</v>
      </c>
      <c r="BP21" s="2">
        <v>4.2975038062489999</v>
      </c>
      <c r="BQ21" s="2">
        <v>2.614779499943154E-5</v>
      </c>
      <c r="BR21" s="1">
        <v>6.0844516429290991E-6</v>
      </c>
      <c r="BS21" s="2">
        <v>4.4976214495660001</v>
      </c>
      <c r="BT21" s="2">
        <v>0.20014379111199965</v>
      </c>
      <c r="BU21" s="1">
        <v>4.6572386645984461E-2</v>
      </c>
      <c r="BV21" s="2">
        <v>4.2974671923280008</v>
      </c>
      <c r="BW21" s="2">
        <v>-1.0466125999641918E-5</v>
      </c>
      <c r="BX21" s="1">
        <v>-2.4354113811512082E-6</v>
      </c>
      <c r="BY21" s="2">
        <v>4.7109141550209994</v>
      </c>
      <c r="BZ21" s="2">
        <v>0.41343649656699899</v>
      </c>
      <c r="CA21" s="1">
        <v>9.6204455130484853E-2</v>
      </c>
      <c r="CC21" t="s">
        <v>213</v>
      </c>
      <c r="CE21" s="23">
        <v>4.1895377130079998</v>
      </c>
      <c r="CF21" s="23">
        <v>4.1932411222289998</v>
      </c>
      <c r="CG21" s="23">
        <v>3.7034092209999869E-3</v>
      </c>
      <c r="CH21" s="24">
        <v>8.8396607804755076E-4</v>
      </c>
      <c r="CI21" s="2">
        <v>4.2974776584540004</v>
      </c>
      <c r="CJ21" s="2">
        <v>4.2987329282440001</v>
      </c>
      <c r="CK21" s="2">
        <v>1.2552697899996801E-3</v>
      </c>
      <c r="CL21" s="1">
        <v>2.9209454702581469E-4</v>
      </c>
      <c r="CN21" s="25" t="s">
        <v>213</v>
      </c>
      <c r="CO21" s="27">
        <v>0</v>
      </c>
      <c r="CP21" s="27">
        <v>0.12878899999999999</v>
      </c>
      <c r="CQ21" s="28">
        <f>CH119-CO21-CP21</f>
        <v>-0.15192833149153859</v>
      </c>
      <c r="CR21" s="27">
        <f>CI119-CO21-CP21</f>
        <v>8.2024939842969999</v>
      </c>
      <c r="CU21" s="30">
        <v>290</v>
      </c>
      <c r="CV21" s="30"/>
      <c r="CW21" s="15" t="s">
        <v>213</v>
      </c>
      <c r="CX21" s="33" t="s">
        <v>994</v>
      </c>
      <c r="CY21" s="34" t="s">
        <v>213</v>
      </c>
      <c r="CZ21" s="34" t="s">
        <v>989</v>
      </c>
      <c r="DA21" s="32"/>
      <c r="DB21" s="32"/>
      <c r="DC21" t="s">
        <v>213</v>
      </c>
      <c r="DD21">
        <v>78520</v>
      </c>
      <c r="DE21" t="s">
        <v>1045</v>
      </c>
      <c r="DF21" s="30">
        <v>107</v>
      </c>
      <c r="DG21" s="39" t="s">
        <v>213</v>
      </c>
      <c r="DK21" s="30">
        <v>302</v>
      </c>
      <c r="DL21" s="30"/>
      <c r="DM21" s="32"/>
      <c r="DN21" s="32" t="s">
        <v>213</v>
      </c>
      <c r="DO21" s="41">
        <v>77790</v>
      </c>
    </row>
    <row r="22" spans="1:119" ht="15.75" x14ac:dyDescent="0.25">
      <c r="A22" t="s">
        <v>451</v>
      </c>
      <c r="B22" t="s">
        <v>215</v>
      </c>
      <c r="C22" s="52">
        <v>3.7479589917230003</v>
      </c>
      <c r="D22" s="52">
        <v>4.4865890126980004</v>
      </c>
      <c r="E22" s="52">
        <v>0.73863002097500008</v>
      </c>
      <c r="F22" s="53">
        <v>0.19707526752725738</v>
      </c>
      <c r="G22" s="45">
        <v>3.7771756484170003</v>
      </c>
      <c r="H22" s="45">
        <v>4.0339732770029997</v>
      </c>
      <c r="I22" s="45">
        <v>0.25679762858599942</v>
      </c>
      <c r="J22" s="46">
        <v>6.7986679066307731E-2</v>
      </c>
      <c r="K22" s="47">
        <v>3</v>
      </c>
      <c r="L22" s="55">
        <f t="shared" si="2"/>
        <v>3.6490426484170002</v>
      </c>
      <c r="M22" s="55">
        <f t="shared" si="3"/>
        <v>3.9058402770029996</v>
      </c>
      <c r="N22" s="55">
        <f t="shared" si="4"/>
        <v>0.25679762858599942</v>
      </c>
      <c r="O22" s="56">
        <f t="shared" si="5"/>
        <v>7.0373972937093895E-2</v>
      </c>
      <c r="P22" s="54"/>
      <c r="Q22" s="42">
        <f t="shared" si="0"/>
        <v>44.13829276353723</v>
      </c>
      <c r="R22" s="42">
        <f t="shared" si="0"/>
        <v>52.83685861810774</v>
      </c>
      <c r="S22" s="42">
        <f t="shared" si="1"/>
        <v>42.973392472584031</v>
      </c>
      <c r="T22" s="42">
        <f t="shared" si="1"/>
        <v>45.997600831464773</v>
      </c>
      <c r="V22" s="143">
        <f t="shared" si="6"/>
        <v>56.163245056139147</v>
      </c>
      <c r="W22" s="143">
        <f t="shared" si="7"/>
        <v>42.973392472584031</v>
      </c>
      <c r="X22" s="143">
        <f t="shared" si="8"/>
        <v>46.820623425300887</v>
      </c>
      <c r="AB22" t="s">
        <v>215</v>
      </c>
      <c r="AC22" s="2">
        <v>3.7479589917230003</v>
      </c>
      <c r="AD22" s="2">
        <v>3.75063237605</v>
      </c>
      <c r="AE22" s="2">
        <v>2.673384326999706E-3</v>
      </c>
      <c r="AF22" s="1">
        <v>7.1329070913091978E-4</v>
      </c>
      <c r="AG22" s="2">
        <v>3.7771756484170003</v>
      </c>
      <c r="AH22" s="2">
        <v>3.7778032171490001</v>
      </c>
      <c r="AI22" s="2">
        <v>6.275687319998724E-4</v>
      </c>
      <c r="AJ22" s="1">
        <v>1.6614761674185949E-4</v>
      </c>
      <c r="AM22" t="s">
        <v>215</v>
      </c>
      <c r="AN22" s="2">
        <v>3.7479589917230003</v>
      </c>
      <c r="AO22" s="2">
        <v>4.1258519530340001</v>
      </c>
      <c r="AP22" s="2">
        <v>0.37789296131099981</v>
      </c>
      <c r="AQ22" s="1">
        <v>0.10082633298430942</v>
      </c>
      <c r="AR22" s="2">
        <v>3.7480720599159998</v>
      </c>
      <c r="AS22" s="2">
        <v>1.1306819299949922E-4</v>
      </c>
      <c r="AT22" s="1">
        <v>3.016793760262565E-5</v>
      </c>
      <c r="AU22" s="2">
        <v>3.750265504568</v>
      </c>
      <c r="AV22" s="2">
        <v>2.3065128449997196E-3</v>
      </c>
      <c r="AW22" s="1">
        <v>6.1540503780682415E-4</v>
      </c>
      <c r="AX22" s="2">
        <v>4.2168044739739994</v>
      </c>
      <c r="AY22" s="2">
        <v>0.46884548225099909</v>
      </c>
      <c r="AZ22" s="1">
        <v>0.12509354645725804</v>
      </c>
      <c r="BA22" s="2">
        <v>3.7473360032509997</v>
      </c>
      <c r="BB22" s="2">
        <v>-6.2298847200059626E-4</v>
      </c>
      <c r="BC22" s="1">
        <v>-1.6622072796858376E-4</v>
      </c>
      <c r="BD22" s="2">
        <v>4.7690457906969996</v>
      </c>
      <c r="BE22" s="2">
        <v>1.0210867989739993</v>
      </c>
      <c r="BF22" s="1">
        <v>0.27243809263360924</v>
      </c>
      <c r="BG22" s="1"/>
      <c r="BH22" t="s">
        <v>215</v>
      </c>
      <c r="BI22" s="2">
        <v>3.7771756484170003</v>
      </c>
      <c r="BJ22" s="2">
        <v>3.8963912873760003</v>
      </c>
      <c r="BK22" s="2">
        <v>0.119215638959</v>
      </c>
      <c r="BL22" s="1">
        <v>3.1562111496976006E-2</v>
      </c>
      <c r="BM22" s="2">
        <v>3.7772022185289997</v>
      </c>
      <c r="BN22" s="2">
        <v>2.6570111999468793E-5</v>
      </c>
      <c r="BO22" s="1">
        <v>7.0343861320307473E-6</v>
      </c>
      <c r="BP22" s="2">
        <v>3.7777160511949996</v>
      </c>
      <c r="BQ22" s="2">
        <v>5.4040277799938252E-4</v>
      </c>
      <c r="BR22" s="1">
        <v>1.4307059779596515E-4</v>
      </c>
      <c r="BS22" s="2">
        <v>3.9433055421509997</v>
      </c>
      <c r="BT22" s="2">
        <v>0.16612989373399945</v>
      </c>
      <c r="BU22" s="1">
        <v>4.3982570364082443E-2</v>
      </c>
      <c r="BV22" s="2">
        <v>3.7770292071469997</v>
      </c>
      <c r="BW22" s="2">
        <v>-1.464412700005191E-4</v>
      </c>
      <c r="BX22" s="1">
        <v>-3.8770045036664383E-5</v>
      </c>
      <c r="BY22" s="2">
        <v>4.1038594175359995</v>
      </c>
      <c r="BZ22" s="2">
        <v>0.32668376911899921</v>
      </c>
      <c r="CA22" s="1">
        <v>8.6488900577316577E-2</v>
      </c>
      <c r="CC22" t="s">
        <v>215</v>
      </c>
      <c r="CE22" s="23">
        <v>3.7479589917230003</v>
      </c>
      <c r="CF22" s="23">
        <v>3.473401609648</v>
      </c>
      <c r="CG22" s="23">
        <v>-0.27455738207500024</v>
      </c>
      <c r="CH22" s="24">
        <v>-7.3255172396852072E-2</v>
      </c>
      <c r="CI22" s="2">
        <v>3.7771756484170003</v>
      </c>
      <c r="CJ22" s="2">
        <v>3.744375840045</v>
      </c>
      <c r="CK22" s="2">
        <v>-3.279980837200025E-2</v>
      </c>
      <c r="CL22" s="1">
        <v>-8.6836862844190277E-3</v>
      </c>
      <c r="CN22" s="25" t="s">
        <v>215</v>
      </c>
      <c r="CO22" s="27">
        <v>0</v>
      </c>
      <c r="CP22" s="27">
        <v>0.128133</v>
      </c>
      <c r="CQ22" s="28">
        <f>CH120-CO22-CP22</f>
        <v>-0.33321475646307486</v>
      </c>
      <c r="CR22" s="27">
        <f>CI120-CO22-CP22</f>
        <v>2.0877424585790001</v>
      </c>
      <c r="CU22" s="30">
        <v>292</v>
      </c>
      <c r="CV22" s="30"/>
      <c r="CW22" s="15" t="s">
        <v>215</v>
      </c>
      <c r="CX22" s="33" t="s">
        <v>994</v>
      </c>
      <c r="CY22" s="34" t="s">
        <v>215</v>
      </c>
      <c r="CZ22" s="34" t="s">
        <v>989</v>
      </c>
      <c r="DA22" s="32"/>
      <c r="DB22" s="32"/>
      <c r="DC22" t="s">
        <v>215</v>
      </c>
      <c r="DD22">
        <v>84914</v>
      </c>
      <c r="DE22" t="s">
        <v>1045</v>
      </c>
      <c r="DF22" s="30">
        <v>108</v>
      </c>
      <c r="DG22" s="39" t="s">
        <v>215</v>
      </c>
      <c r="DK22" s="30">
        <v>304</v>
      </c>
      <c r="DL22" s="30"/>
      <c r="DM22" s="32"/>
      <c r="DN22" s="32" t="s">
        <v>215</v>
      </c>
      <c r="DO22" s="41">
        <v>84540</v>
      </c>
    </row>
    <row r="23" spans="1:119" ht="15.75" x14ac:dyDescent="0.25">
      <c r="A23" t="s">
        <v>452</v>
      </c>
      <c r="B23" t="s">
        <v>216</v>
      </c>
      <c r="C23" s="52">
        <v>6.2954646050429997</v>
      </c>
      <c r="D23" s="52">
        <v>6.6807422946039994</v>
      </c>
      <c r="E23" s="52">
        <v>0.38527768956099973</v>
      </c>
      <c r="F23" s="53">
        <v>6.1199246399125481E-2</v>
      </c>
      <c r="G23" s="45">
        <v>6.6969575199250002</v>
      </c>
      <c r="H23" s="45">
        <v>6.8823715723139998</v>
      </c>
      <c r="I23" s="45">
        <v>0.18541405238899955</v>
      </c>
      <c r="J23" s="46">
        <v>2.7686311558248619E-2</v>
      </c>
      <c r="K23" s="47">
        <v>2</v>
      </c>
      <c r="L23" s="55">
        <f t="shared" si="2"/>
        <v>6.5117415199250006</v>
      </c>
      <c r="M23" s="55">
        <f t="shared" si="3"/>
        <v>6.6971555723140002</v>
      </c>
      <c r="N23" s="55">
        <f t="shared" si="4"/>
        <v>0.18541405238899955</v>
      </c>
      <c r="O23" s="56">
        <f t="shared" si="5"/>
        <v>2.8473804100125746E-2</v>
      </c>
      <c r="P23" s="54"/>
      <c r="Q23" s="42">
        <f t="shared" si="0"/>
        <v>48.539037348345012</v>
      </c>
      <c r="R23" s="42">
        <f t="shared" si="0"/>
        <v>51.50958985500273</v>
      </c>
      <c r="S23" s="42">
        <f t="shared" si="1"/>
        <v>50.206566896622178</v>
      </c>
      <c r="T23" s="42">
        <f t="shared" si="1"/>
        <v>51.636138846976465</v>
      </c>
      <c r="V23" s="143">
        <f t="shared" si="6"/>
        <v>51.909917824424241</v>
      </c>
      <c r="W23" s="143">
        <f t="shared" si="7"/>
        <v>50.206566896622178</v>
      </c>
      <c r="X23" s="143">
        <f t="shared" si="8"/>
        <v>51.660530672672884</v>
      </c>
      <c r="AB23" t="s">
        <v>216</v>
      </c>
      <c r="AC23" s="2">
        <v>6.2954646050429997</v>
      </c>
      <c r="AD23" s="2">
        <v>6.2953687996600003</v>
      </c>
      <c r="AE23" s="2">
        <v>-9.5805382999358812E-5</v>
      </c>
      <c r="AF23" s="1">
        <v>-1.521815926383156E-5</v>
      </c>
      <c r="AG23" s="2">
        <v>6.6969575199250002</v>
      </c>
      <c r="AH23" s="2">
        <v>6.6969575199250002</v>
      </c>
      <c r="AI23" s="2">
        <v>0</v>
      </c>
      <c r="AJ23" s="1">
        <v>0</v>
      </c>
      <c r="AM23" t="s">
        <v>216</v>
      </c>
      <c r="AN23" s="2">
        <v>6.2954646050429997</v>
      </c>
      <c r="AO23" s="2">
        <v>6.4339709074670006</v>
      </c>
      <c r="AP23" s="2">
        <v>0.13850630242400097</v>
      </c>
      <c r="AQ23" s="1">
        <v>2.2000965951432735E-2</v>
      </c>
      <c r="AR23" s="2">
        <v>6.2954606975580001</v>
      </c>
      <c r="AS23" s="2">
        <v>-3.9074849995657246E-6</v>
      </c>
      <c r="AT23" s="1">
        <v>-6.2068254604046578E-7</v>
      </c>
      <c r="AU23" s="2">
        <v>6.2955047963980002</v>
      </c>
      <c r="AV23" s="2">
        <v>4.019135500055171E-5</v>
      </c>
      <c r="AW23" s="1">
        <v>6.3841761525203896E-6</v>
      </c>
      <c r="AX23" s="2">
        <v>6.5288701132920002</v>
      </c>
      <c r="AY23" s="2">
        <v>0.23340550824900053</v>
      </c>
      <c r="AZ23" s="1">
        <v>3.7075183944649676E-2</v>
      </c>
      <c r="BA23" s="2">
        <v>6.295485908131</v>
      </c>
      <c r="BB23" s="2">
        <v>2.1303088000301784E-5</v>
      </c>
      <c r="BC23" s="1">
        <v>3.383878607344863E-6</v>
      </c>
      <c r="BD23" s="2">
        <v>6.73266443191</v>
      </c>
      <c r="BE23" s="2">
        <v>0.43719982686700032</v>
      </c>
      <c r="BF23" s="1">
        <v>6.9446792936740553E-2</v>
      </c>
      <c r="BG23" s="1"/>
      <c r="BH23" t="s">
        <v>216</v>
      </c>
      <c r="BI23" s="2">
        <v>6.6969575199250002</v>
      </c>
      <c r="BJ23" s="2">
        <v>6.7562900166889994</v>
      </c>
      <c r="BK23" s="2">
        <v>5.933249676399921E-2</v>
      </c>
      <c r="BL23" s="1">
        <v>8.8596196985677878E-3</v>
      </c>
      <c r="BM23" s="2">
        <v>6.6969575199250002</v>
      </c>
      <c r="BN23" s="2">
        <v>0</v>
      </c>
      <c r="BO23" s="1">
        <v>0</v>
      </c>
      <c r="BP23" s="2">
        <v>6.6969575199250002</v>
      </c>
      <c r="BQ23" s="2">
        <v>0</v>
      </c>
      <c r="BR23" s="1">
        <v>0</v>
      </c>
      <c r="BS23" s="2">
        <v>6.8082059513579996</v>
      </c>
      <c r="BT23" s="2">
        <v>0.11124843143299934</v>
      </c>
      <c r="BU23" s="1">
        <v>1.6611786934889385E-2</v>
      </c>
      <c r="BV23" s="2">
        <v>6.6969575199250002</v>
      </c>
      <c r="BW23" s="2">
        <v>0</v>
      </c>
      <c r="BX23" s="1">
        <v>0</v>
      </c>
      <c r="BY23" s="2">
        <v>6.8855351677150001</v>
      </c>
      <c r="BZ23" s="2">
        <v>0.18857764778999986</v>
      </c>
      <c r="CA23" s="1">
        <v>2.8158704490649323E-2</v>
      </c>
      <c r="CC23" t="s">
        <v>216</v>
      </c>
      <c r="CE23" s="23">
        <v>6.2954646050429997</v>
      </c>
      <c r="CF23" s="23">
        <v>6.2436233249099997</v>
      </c>
      <c r="CG23" s="23">
        <v>-5.1841280132999934E-2</v>
      </c>
      <c r="CH23" s="24">
        <v>-8.2347028194666248E-3</v>
      </c>
      <c r="CI23" s="2">
        <v>6.6969575199250002</v>
      </c>
      <c r="CJ23" s="2">
        <v>6.6969575199250002</v>
      </c>
      <c r="CK23" s="2">
        <v>0</v>
      </c>
      <c r="CL23" s="1">
        <v>0</v>
      </c>
      <c r="CN23" s="25" t="s">
        <v>216</v>
      </c>
      <c r="CO23" s="27">
        <v>0</v>
      </c>
      <c r="CP23" s="27">
        <v>0.18521599999999999</v>
      </c>
      <c r="CQ23" s="28">
        <f>CH75-CO23-CP23</f>
        <v>-0.15665475226629441</v>
      </c>
      <c r="CR23" s="27">
        <f>CI75-CO23-CP23</f>
        <v>4.5713854430170011</v>
      </c>
      <c r="CU23" s="30">
        <v>293</v>
      </c>
      <c r="CV23" s="30"/>
      <c r="CW23" s="15" t="s">
        <v>216</v>
      </c>
      <c r="CX23" s="33" t="s">
        <v>994</v>
      </c>
      <c r="CY23" s="34" t="s">
        <v>216</v>
      </c>
      <c r="CZ23" s="34" t="s">
        <v>989</v>
      </c>
      <c r="DA23" s="32"/>
      <c r="DB23" s="32"/>
      <c r="DC23" t="s">
        <v>216</v>
      </c>
      <c r="DD23">
        <v>129699</v>
      </c>
      <c r="DE23" t="s">
        <v>1045</v>
      </c>
      <c r="DF23" s="30">
        <v>109</v>
      </c>
      <c r="DG23" s="39" t="s">
        <v>216</v>
      </c>
      <c r="DK23" s="30">
        <v>305</v>
      </c>
      <c r="DL23" s="30"/>
      <c r="DM23" s="32"/>
      <c r="DN23" s="32" t="s">
        <v>216</v>
      </c>
      <c r="DO23" s="41">
        <v>128876</v>
      </c>
    </row>
    <row r="24" spans="1:119" ht="15.75" x14ac:dyDescent="0.25">
      <c r="B24" t="s">
        <v>217</v>
      </c>
      <c r="C24" s="52">
        <v>4.3344593828919997</v>
      </c>
      <c r="D24" s="52">
        <v>5.7355883503039999</v>
      </c>
      <c r="E24" s="52">
        <v>1.4011289674120002</v>
      </c>
      <c r="F24" s="53">
        <v>0.32325345415444895</v>
      </c>
      <c r="G24" s="45">
        <v>4.7365304029219999</v>
      </c>
      <c r="H24" s="45">
        <v>5.0982789749939998</v>
      </c>
      <c r="I24" s="45">
        <v>0.36174857207199995</v>
      </c>
      <c r="J24" s="46">
        <v>7.6374168705606663E-2</v>
      </c>
      <c r="K24" s="47">
        <v>1</v>
      </c>
      <c r="L24" s="55">
        <f t="shared" si="2"/>
        <v>4.6510234029220001</v>
      </c>
      <c r="M24" s="55">
        <f t="shared" si="3"/>
        <v>5.0127719749940001</v>
      </c>
      <c r="N24" s="55">
        <f t="shared" si="4"/>
        <v>0.36174857207199995</v>
      </c>
      <c r="O24" s="56">
        <f t="shared" si="5"/>
        <v>7.7778273883707366E-2</v>
      </c>
      <c r="P24" s="54"/>
      <c r="Q24" s="42">
        <f t="shared" si="0"/>
        <v>63.338731063843461</v>
      </c>
      <c r="R24" s="42">
        <f t="shared" si="0"/>
        <v>83.813194661990551</v>
      </c>
      <c r="S24" s="42">
        <f t="shared" si="1"/>
        <v>67.964628219163274</v>
      </c>
      <c r="T24" s="42">
        <f t="shared" si="1"/>
        <v>73.250799687197699</v>
      </c>
      <c r="V24" s="143">
        <f t="shared" si="6"/>
        <v>82.98699720529568</v>
      </c>
      <c r="W24" s="143">
        <f t="shared" si="7"/>
        <v>67.964628219163274</v>
      </c>
      <c r="X24" s="143">
        <f t="shared" si="8"/>
        <v>73.051438080765124</v>
      </c>
      <c r="AB24" t="s">
        <v>217</v>
      </c>
      <c r="AC24" s="2">
        <v>4.3344593828919997</v>
      </c>
      <c r="AD24" s="2">
        <v>4.3351236886019997</v>
      </c>
      <c r="AE24" s="2">
        <v>6.643057099999794E-4</v>
      </c>
      <c r="AF24" s="1">
        <v>1.5326149153040332E-4</v>
      </c>
      <c r="AG24" s="2">
        <v>4.7365304029219999</v>
      </c>
      <c r="AH24" s="2">
        <v>4.7365304029219999</v>
      </c>
      <c r="AI24" s="2">
        <v>0</v>
      </c>
      <c r="AJ24" s="1">
        <v>0</v>
      </c>
      <c r="AM24" t="s">
        <v>217</v>
      </c>
      <c r="AN24" s="2">
        <v>4.3344593828919997</v>
      </c>
      <c r="AO24" s="2">
        <v>4.8571694318369998</v>
      </c>
      <c r="AP24" s="2">
        <v>0.52271004894500006</v>
      </c>
      <c r="AQ24" s="1">
        <v>0.12059405862888535</v>
      </c>
      <c r="AR24" s="2">
        <v>4.3344871610740006</v>
      </c>
      <c r="AS24" s="2">
        <v>2.7778182000837148E-5</v>
      </c>
      <c r="AT24" s="1">
        <v>6.4086843472283815E-6</v>
      </c>
      <c r="AU24" s="2">
        <v>4.3347622201960005</v>
      </c>
      <c r="AV24" s="2">
        <v>3.0283730400082476E-4</v>
      </c>
      <c r="AW24" s="1">
        <v>6.9867376124486442E-5</v>
      </c>
      <c r="AX24" s="2">
        <v>4.9028350351980006</v>
      </c>
      <c r="AY24" s="2">
        <v>0.56837565230600084</v>
      </c>
      <c r="AZ24" s="1">
        <v>0.13112953706507552</v>
      </c>
      <c r="BA24" s="2">
        <v>4.3343068278670005</v>
      </c>
      <c r="BB24" s="2">
        <v>-1.5255502499922358E-4</v>
      </c>
      <c r="BC24" s="1">
        <v>-3.5195859857714752E-5</v>
      </c>
      <c r="BD24" s="2">
        <v>5.6790491797499998</v>
      </c>
      <c r="BE24" s="2">
        <v>1.3445897968580001</v>
      </c>
      <c r="BF24" s="1">
        <v>0.31020934286870044</v>
      </c>
      <c r="BG24" s="1"/>
      <c r="BH24" t="s">
        <v>217</v>
      </c>
      <c r="BI24" s="2">
        <v>4.7365304029219999</v>
      </c>
      <c r="BJ24" s="2">
        <v>4.8193603557189997</v>
      </c>
      <c r="BK24" s="2">
        <v>8.2829952796999784E-2</v>
      </c>
      <c r="BL24" s="1">
        <v>1.7487474110986681E-2</v>
      </c>
      <c r="BM24" s="2">
        <v>4.7365304029219999</v>
      </c>
      <c r="BN24" s="2">
        <v>0</v>
      </c>
      <c r="BO24" s="1">
        <v>0</v>
      </c>
      <c r="BP24" s="2">
        <v>4.7365304029219999</v>
      </c>
      <c r="BQ24" s="2">
        <v>0</v>
      </c>
      <c r="BR24" s="1">
        <v>0</v>
      </c>
      <c r="BS24" s="2">
        <v>4.8590248809049994</v>
      </c>
      <c r="BT24" s="2">
        <v>0.12249447798299951</v>
      </c>
      <c r="BU24" s="1">
        <v>2.5861647147336325E-2</v>
      </c>
      <c r="BV24" s="2">
        <v>4.7365304029219999</v>
      </c>
      <c r="BW24" s="2">
        <v>0</v>
      </c>
      <c r="BX24" s="1">
        <v>0</v>
      </c>
      <c r="BY24" s="2">
        <v>5.0846360621809996</v>
      </c>
      <c r="BZ24" s="2">
        <v>0.34810565925899972</v>
      </c>
      <c r="CA24" s="1">
        <v>7.3493808684147968E-2</v>
      </c>
      <c r="CC24" t="s">
        <v>217</v>
      </c>
      <c r="CE24" s="23">
        <v>4.3344593828919997</v>
      </c>
      <c r="CF24" s="23">
        <v>4.4019517339380005</v>
      </c>
      <c r="CG24" s="23">
        <v>6.749235104600082E-2</v>
      </c>
      <c r="CH24" s="24">
        <v>1.5571111662135168E-2</v>
      </c>
      <c r="CI24" s="2">
        <v>4.7365304029219999</v>
      </c>
      <c r="CJ24" s="2">
        <v>4.7365304029219999</v>
      </c>
      <c r="CK24" s="2">
        <v>0</v>
      </c>
      <c r="CL24" s="1">
        <v>0</v>
      </c>
      <c r="CN24" s="25" t="s">
        <v>217</v>
      </c>
      <c r="CO24" s="27">
        <v>0</v>
      </c>
      <c r="CP24" s="27">
        <v>8.5507E-2</v>
      </c>
      <c r="CQ24" s="28">
        <f>CH76-CO24-CP24</f>
        <v>-5.01071343223249E-2</v>
      </c>
      <c r="CR24" s="27">
        <f>CI76-CO24-CP24</f>
        <v>5.2115951121970001</v>
      </c>
      <c r="CU24" s="30">
        <v>294</v>
      </c>
      <c r="CV24" s="30"/>
      <c r="CW24" s="15" t="s">
        <v>217</v>
      </c>
      <c r="CX24" s="33" t="s">
        <v>994</v>
      </c>
      <c r="CY24" s="34" t="s">
        <v>217</v>
      </c>
      <c r="CZ24" s="34" t="s">
        <v>989</v>
      </c>
      <c r="DA24" s="32"/>
      <c r="DB24" s="32"/>
      <c r="DC24" t="s">
        <v>217</v>
      </c>
      <c r="DD24">
        <v>68433</v>
      </c>
      <c r="DE24" t="s">
        <v>1045</v>
      </c>
      <c r="DF24" s="30">
        <v>110</v>
      </c>
      <c r="DG24" s="39" t="s">
        <v>217</v>
      </c>
      <c r="DK24" s="30">
        <v>306</v>
      </c>
      <c r="DL24" s="30"/>
      <c r="DM24" s="32"/>
      <c r="DN24" s="32" t="s">
        <v>217</v>
      </c>
      <c r="DO24" s="41">
        <v>67641</v>
      </c>
    </row>
    <row r="25" spans="1:119" ht="15.75" x14ac:dyDescent="0.25">
      <c r="A25" t="s">
        <v>453</v>
      </c>
      <c r="B25" t="s">
        <v>218</v>
      </c>
      <c r="C25" s="52">
        <v>3.02271099314</v>
      </c>
      <c r="D25" s="52">
        <v>4.0930217576920001</v>
      </c>
      <c r="E25" s="52">
        <v>1.070310764552</v>
      </c>
      <c r="F25" s="53">
        <v>0.35408967876222874</v>
      </c>
      <c r="G25" s="45">
        <v>3.0747623992989999</v>
      </c>
      <c r="H25" s="45">
        <v>3.3979541997309997</v>
      </c>
      <c r="I25" s="45">
        <v>0.3231918004319998</v>
      </c>
      <c r="J25" s="46">
        <v>0.10511114631351116</v>
      </c>
      <c r="K25" s="47">
        <v>3</v>
      </c>
      <c r="L25" s="165">
        <f t="shared" si="2"/>
        <v>2.9746003992989998</v>
      </c>
      <c r="M25" s="55">
        <f t="shared" si="3"/>
        <v>3.2977921997309996</v>
      </c>
      <c r="N25" s="55">
        <f t="shared" si="4"/>
        <v>0.3231918004319998</v>
      </c>
      <c r="O25" s="56">
        <f t="shared" si="5"/>
        <v>0.1086504931916784</v>
      </c>
      <c r="P25" s="54"/>
      <c r="Q25" s="42">
        <f t="shared" si="0"/>
        <v>55.407687669831731</v>
      </c>
      <c r="R25" s="42">
        <f t="shared" si="0"/>
        <v>75.026977997800344</v>
      </c>
      <c r="S25" s="42">
        <f t="shared" si="1"/>
        <v>54.525798278751324</v>
      </c>
      <c r="T25" s="42">
        <f t="shared" si="1"/>
        <v>60.450053153407623</v>
      </c>
      <c r="V25" s="143">
        <f t="shared" si="6"/>
        <v>76.294726903380138</v>
      </c>
      <c r="W25" s="143">
        <f t="shared" si="7"/>
        <v>54.525798278751324</v>
      </c>
      <c r="X25" s="143">
        <f t="shared" si="8"/>
        <v>60.800939697217437</v>
      </c>
      <c r="Y25" s="9">
        <f>V25-W25</f>
        <v>21.768928624628813</v>
      </c>
      <c r="AB25" t="s">
        <v>218</v>
      </c>
      <c r="AC25" s="2">
        <v>3.02271099314</v>
      </c>
      <c r="AD25" s="2">
        <v>3.0240047169090003</v>
      </c>
      <c r="AE25" s="2">
        <v>1.2937237690002767E-3</v>
      </c>
      <c r="AF25" s="1">
        <v>4.2800114597007935E-4</v>
      </c>
      <c r="AG25" s="2">
        <v>3.0747623992989999</v>
      </c>
      <c r="AH25" s="2">
        <v>3.0750660053760002</v>
      </c>
      <c r="AI25" s="2">
        <v>3.0360607700030684E-4</v>
      </c>
      <c r="AJ25" s="1">
        <v>9.8741313172531482E-5</v>
      </c>
      <c r="AM25" t="s">
        <v>218</v>
      </c>
      <c r="AN25" s="2">
        <v>3.02271099314</v>
      </c>
      <c r="AO25" s="2">
        <v>3.468139773931</v>
      </c>
      <c r="AP25" s="2">
        <v>0.44542878079100001</v>
      </c>
      <c r="AQ25" s="1">
        <v>0.14736069104915897</v>
      </c>
      <c r="AR25" s="2">
        <v>3.0227655392639998</v>
      </c>
      <c r="AS25" s="2">
        <v>5.4546123999799079E-5</v>
      </c>
      <c r="AT25" s="1">
        <v>1.8045431443360196E-5</v>
      </c>
      <c r="AU25" s="2">
        <v>3.0236821010570001</v>
      </c>
      <c r="AV25" s="2">
        <v>9.7110791700005805E-4</v>
      </c>
      <c r="AW25" s="1">
        <v>3.212705148470938E-4</v>
      </c>
      <c r="AX25" s="2">
        <v>3.5034550218639997</v>
      </c>
      <c r="AY25" s="2">
        <v>0.48074402872399968</v>
      </c>
      <c r="AZ25" s="1">
        <v>0.1590439938899357</v>
      </c>
      <c r="BA25" s="2">
        <v>3.0224107198839998</v>
      </c>
      <c r="BB25" s="2">
        <v>-3.0027325600023858E-4</v>
      </c>
      <c r="BC25" s="1">
        <v>-9.9339055795180059E-5</v>
      </c>
      <c r="BD25" s="2">
        <v>4.1621825314869998</v>
      </c>
      <c r="BE25" s="2">
        <v>1.1394715383469998</v>
      </c>
      <c r="BF25" s="1">
        <v>0.37697005798206124</v>
      </c>
      <c r="BG25" s="1"/>
      <c r="BH25" t="s">
        <v>218</v>
      </c>
      <c r="BI25" s="2">
        <v>3.0747623992989999</v>
      </c>
      <c r="BJ25" s="2">
        <v>3.2062452355970001</v>
      </c>
      <c r="BK25" s="2">
        <v>0.13148283629800028</v>
      </c>
      <c r="BL25" s="1">
        <v>4.2761950103193801E-2</v>
      </c>
      <c r="BM25" s="2">
        <v>3.0747752109249999</v>
      </c>
      <c r="BN25" s="2">
        <v>1.2811626000086562E-5</v>
      </c>
      <c r="BO25" s="1">
        <v>4.1667043941370634E-6</v>
      </c>
      <c r="BP25" s="2">
        <v>3.074987743151</v>
      </c>
      <c r="BQ25" s="2">
        <v>2.2534385200012608E-4</v>
      </c>
      <c r="BR25" s="1">
        <v>7.3288216368035827E-5</v>
      </c>
      <c r="BS25" s="2">
        <v>3.2351191913230002</v>
      </c>
      <c r="BT25" s="2">
        <v>0.16035679202400033</v>
      </c>
      <c r="BU25" s="1">
        <v>5.2152580004412467E-2</v>
      </c>
      <c r="BV25" s="2">
        <v>3.0746918546310003</v>
      </c>
      <c r="BW25" s="2">
        <v>-7.0544667999605792E-5</v>
      </c>
      <c r="BX25" s="1">
        <v>-2.2943128228603592E-5</v>
      </c>
      <c r="BY25" s="2">
        <v>3.4170964642420003</v>
      </c>
      <c r="BZ25" s="2">
        <v>0.34233406494300045</v>
      </c>
      <c r="CA25" s="1">
        <v>0.11133675402725346</v>
      </c>
      <c r="CC25" t="s">
        <v>218</v>
      </c>
      <c r="CE25" s="23">
        <v>3.02271099314</v>
      </c>
      <c r="CF25" s="23">
        <v>2.9626863233249998</v>
      </c>
      <c r="CG25" s="23">
        <v>-6.0024669815000209E-2</v>
      </c>
      <c r="CH25" s="24">
        <v>-1.9857892451916624E-2</v>
      </c>
      <c r="CI25" s="2">
        <v>3.0747623992989999</v>
      </c>
      <c r="CJ25" s="2">
        <v>3.0598578740690003</v>
      </c>
      <c r="CK25" s="2">
        <v>-1.4904525229999521E-2</v>
      </c>
      <c r="CL25" s="1">
        <v>-4.8473746242628478E-3</v>
      </c>
      <c r="CN25" s="25" t="s">
        <v>218</v>
      </c>
      <c r="CO25" s="27">
        <v>0</v>
      </c>
      <c r="CP25" s="27">
        <v>0.100162</v>
      </c>
      <c r="CQ25" s="28">
        <f>CH123-CO25-CP25</f>
        <v>-0.13012966121890104</v>
      </c>
      <c r="CR25" s="27">
        <f>CI123-CO25-CP25</f>
        <v>3.8522069109359998</v>
      </c>
      <c r="CU25" s="30">
        <v>295</v>
      </c>
      <c r="CV25" s="30"/>
      <c r="CW25" s="15" t="s">
        <v>218</v>
      </c>
      <c r="CX25" s="33" t="s">
        <v>994</v>
      </c>
      <c r="CY25" s="34" t="s">
        <v>218</v>
      </c>
      <c r="CZ25" s="34" t="s">
        <v>989</v>
      </c>
      <c r="DA25" s="32"/>
      <c r="DB25" s="32"/>
      <c r="DC25" t="s">
        <v>218</v>
      </c>
      <c r="DD25">
        <v>54554</v>
      </c>
      <c r="DE25" t="s">
        <v>1045</v>
      </c>
      <c r="DF25" s="30">
        <v>111</v>
      </c>
      <c r="DG25" s="39" t="s">
        <v>218</v>
      </c>
      <c r="DK25" s="30">
        <v>307</v>
      </c>
      <c r="DL25" s="30"/>
      <c r="DM25" s="32"/>
      <c r="DN25" s="32" t="s">
        <v>218</v>
      </c>
      <c r="DO25" s="41">
        <v>54094</v>
      </c>
    </row>
    <row r="26" spans="1:119" ht="15.75" x14ac:dyDescent="0.25">
      <c r="B26" t="s">
        <v>211</v>
      </c>
      <c r="C26" s="52">
        <v>5.5465975565930004</v>
      </c>
      <c r="D26" s="52">
        <v>6.1440365136890005</v>
      </c>
      <c r="E26" s="52">
        <v>0.59743895709600014</v>
      </c>
      <c r="F26" s="53">
        <v>0.10771269251107832</v>
      </c>
      <c r="G26" s="45">
        <v>5.4060794092840005</v>
      </c>
      <c r="H26" s="45">
        <v>5.6597056581730003</v>
      </c>
      <c r="I26" s="45">
        <v>0.25362624888899976</v>
      </c>
      <c r="J26" s="46">
        <v>4.6915006178681135E-2</v>
      </c>
      <c r="K26" s="47">
        <v>3</v>
      </c>
      <c r="L26" s="55">
        <f t="shared" si="2"/>
        <v>5.2323114092840006</v>
      </c>
      <c r="M26" s="55">
        <f t="shared" si="3"/>
        <v>5.4859376581730004</v>
      </c>
      <c r="N26" s="55">
        <f t="shared" si="4"/>
        <v>0.25362624888899976</v>
      </c>
      <c r="O26" s="56">
        <f t="shared" si="5"/>
        <v>4.8473079878039303E-2</v>
      </c>
      <c r="P26" s="54"/>
      <c r="Q26" s="42">
        <f t="shared" ref="Q26:R28" si="9">C26/$DD26*1000000</f>
        <v>40.244937684336932</v>
      </c>
      <c r="R26" s="42">
        <f t="shared" si="9"/>
        <v>44.579828282257424</v>
      </c>
      <c r="S26" s="42">
        <f t="shared" ref="S26:T28" si="10">L26/$DD26*1000000</f>
        <v>37.964543932230939</v>
      </c>
      <c r="T26" s="42">
        <f t="shared" si="10"/>
        <v>39.804802302791302</v>
      </c>
      <c r="V26" s="143">
        <f t="shared" si="6"/>
        <v>46.55525838815565</v>
      </c>
      <c r="W26" s="143">
        <f t="shared" si="7"/>
        <v>37.964543932230939</v>
      </c>
      <c r="X26" s="143">
        <f t="shared" si="8"/>
        <v>40.287406718381092</v>
      </c>
      <c r="AB26" t="s">
        <v>211</v>
      </c>
      <c r="AC26" s="2">
        <v>5.5465975565930004</v>
      </c>
      <c r="AD26" s="2">
        <v>5.5472868931799999</v>
      </c>
      <c r="AE26" s="2">
        <v>6.8933658699954492E-4</v>
      </c>
      <c r="AF26" s="1">
        <v>1.2428098126213616E-4</v>
      </c>
      <c r="AG26" s="2">
        <v>5.4060794092840005</v>
      </c>
      <c r="AH26" s="2">
        <v>5.4061320551610006</v>
      </c>
      <c r="AI26" s="2">
        <v>5.2645877000045971E-5</v>
      </c>
      <c r="AJ26" s="1">
        <v>9.7382729727639291E-6</v>
      </c>
      <c r="AM26" t="s">
        <v>211</v>
      </c>
      <c r="AN26" s="2">
        <v>5.5465975565930004</v>
      </c>
      <c r="AO26" s="2">
        <v>5.8312873148020001</v>
      </c>
      <c r="AP26" s="2">
        <v>0.28468975820899978</v>
      </c>
      <c r="AQ26" s="1">
        <v>5.1326918043765657E-2</v>
      </c>
      <c r="AR26" s="2">
        <v>5.5466271820489998</v>
      </c>
      <c r="AS26" s="2">
        <v>2.9625455999493511E-5</v>
      </c>
      <c r="AT26" s="1">
        <v>5.3411944344653266E-6</v>
      </c>
      <c r="AU26" s="2">
        <v>5.5475923714539999</v>
      </c>
      <c r="AV26" s="2">
        <v>9.9481486099950445E-4</v>
      </c>
      <c r="AW26" s="1">
        <v>1.7935587553436451E-4</v>
      </c>
      <c r="AX26" s="2">
        <v>5.9992958546900006</v>
      </c>
      <c r="AY26" s="2">
        <v>0.45269829809700024</v>
      </c>
      <c r="AZ26" s="1">
        <v>8.1617296636006587E-2</v>
      </c>
      <c r="BA26" s="2">
        <v>5.5464335870169998</v>
      </c>
      <c r="BB26" s="2">
        <v>-1.639695760005111E-4</v>
      </c>
      <c r="BC26" s="1">
        <v>-2.9562190933720721E-5</v>
      </c>
      <c r="BD26" s="2">
        <v>6.4162922663139996</v>
      </c>
      <c r="BE26" s="2">
        <v>0.86969470972099927</v>
      </c>
      <c r="BF26" s="1">
        <v>0.1567978748858804</v>
      </c>
      <c r="BG26" s="1"/>
      <c r="BH26" t="s">
        <v>211</v>
      </c>
      <c r="BI26" s="2">
        <v>5.4060794092840005</v>
      </c>
      <c r="BJ26" s="2">
        <v>5.5125814184290007</v>
      </c>
      <c r="BK26" s="2">
        <v>0.10650200914500019</v>
      </c>
      <c r="BL26" s="1">
        <v>1.9700415232913805E-2</v>
      </c>
      <c r="BM26" s="2">
        <v>5.4060817513530006</v>
      </c>
      <c r="BN26" s="2">
        <v>2.3420690000719446E-6</v>
      </c>
      <c r="BO26" s="1">
        <v>4.3322874541018557E-7</v>
      </c>
      <c r="BP26" s="2">
        <v>5.4062208332860004</v>
      </c>
      <c r="BQ26" s="2">
        <v>1.4142400199990135E-4</v>
      </c>
      <c r="BR26" s="1">
        <v>2.616017843856127E-5</v>
      </c>
      <c r="BS26" s="2">
        <v>5.588921154406</v>
      </c>
      <c r="BT26" s="2">
        <v>0.18284174512199947</v>
      </c>
      <c r="BU26" s="1">
        <v>3.3821505619765886E-2</v>
      </c>
      <c r="BV26" s="2">
        <v>5.4060663235219995</v>
      </c>
      <c r="BW26" s="2">
        <v>-1.3085762001097123E-5</v>
      </c>
      <c r="BX26" s="1">
        <v>-2.4205641483224618E-6</v>
      </c>
      <c r="BY26" s="2">
        <v>5.7262186813340001</v>
      </c>
      <c r="BZ26" s="2">
        <v>0.32013927204999959</v>
      </c>
      <c r="CA26" s="1">
        <v>5.9218381346788231E-2</v>
      </c>
      <c r="CC26" t="s">
        <v>211</v>
      </c>
      <c r="CE26" s="23">
        <v>5.5465975565930004</v>
      </c>
      <c r="CF26" s="23">
        <v>5.2749296534000001</v>
      </c>
      <c r="CG26" s="23">
        <v>-0.27166790319300027</v>
      </c>
      <c r="CH26" s="24">
        <v>-4.8979198584559354E-2</v>
      </c>
      <c r="CI26" s="2">
        <v>5.4060794092840005</v>
      </c>
      <c r="CJ26" s="2">
        <v>5.3399831289169999</v>
      </c>
      <c r="CK26" s="2">
        <v>-6.6096280367000659E-2</v>
      </c>
      <c r="CL26" s="1">
        <v>-1.2226287363350935E-2</v>
      </c>
      <c r="CN26" s="25" t="s">
        <v>211</v>
      </c>
      <c r="CO26" s="27">
        <v>0</v>
      </c>
      <c r="CP26" s="27">
        <v>0.17376800000000001</v>
      </c>
      <c r="CQ26" s="28">
        <f>CH172-CO26-CP26</f>
        <v>-0.38223326401830404</v>
      </c>
      <c r="CR26" s="27">
        <f>CI172-CO26-CP26</f>
        <v>2.7669048191910002</v>
      </c>
      <c r="CU26" s="30">
        <v>288</v>
      </c>
      <c r="CV26" s="30"/>
      <c r="CW26" s="15" t="s">
        <v>211</v>
      </c>
      <c r="CX26" s="33" t="s">
        <v>603</v>
      </c>
      <c r="CY26" s="34" t="s">
        <v>211</v>
      </c>
      <c r="CZ26" s="34" t="s">
        <v>989</v>
      </c>
      <c r="DA26" s="32"/>
      <c r="DB26" s="32"/>
      <c r="DC26" t="s">
        <v>211</v>
      </c>
      <c r="DD26">
        <v>137821</v>
      </c>
      <c r="DE26" t="s">
        <v>1045</v>
      </c>
      <c r="DF26" s="30">
        <v>152</v>
      </c>
      <c r="DG26" s="39" t="s">
        <v>211</v>
      </c>
      <c r="DK26" s="30">
        <v>300</v>
      </c>
      <c r="DL26" s="30"/>
      <c r="DM26" s="32"/>
      <c r="DN26" s="32" t="s">
        <v>211</v>
      </c>
      <c r="DO26" s="41">
        <v>136594</v>
      </c>
    </row>
    <row r="27" spans="1:119" ht="15.75" x14ac:dyDescent="0.25">
      <c r="B27" t="s">
        <v>214</v>
      </c>
      <c r="C27" s="52">
        <v>5.3511639384270007</v>
      </c>
      <c r="D27" s="52">
        <v>6.2761789047919994</v>
      </c>
      <c r="E27" s="52">
        <v>0.92501496636499869</v>
      </c>
      <c r="F27" s="53">
        <v>0.1728623860170711</v>
      </c>
      <c r="G27" s="45">
        <v>5.8578460839020003</v>
      </c>
      <c r="H27" s="45">
        <v>6.1170931555430004</v>
      </c>
      <c r="I27" s="45">
        <v>0.25924707164100003</v>
      </c>
      <c r="J27" s="46">
        <v>4.4256381599618887E-2</v>
      </c>
      <c r="K27" s="47">
        <v>2</v>
      </c>
      <c r="L27" s="55">
        <f t="shared" si="2"/>
        <v>5.7146310839020007</v>
      </c>
      <c r="M27" s="55">
        <f t="shared" si="3"/>
        <v>5.9738781555430007</v>
      </c>
      <c r="N27" s="55">
        <f t="shared" si="4"/>
        <v>0.25924707164100003</v>
      </c>
      <c r="O27" s="56">
        <f t="shared" si="5"/>
        <v>4.5365495661004916E-2</v>
      </c>
      <c r="P27" s="54"/>
      <c r="Q27" s="42">
        <f t="shared" si="9"/>
        <v>57.332875538940385</v>
      </c>
      <c r="R27" s="42">
        <f t="shared" si="9"/>
        <v>67.243573201821391</v>
      </c>
      <c r="S27" s="42">
        <f t="shared" si="10"/>
        <v>61.227096843649228</v>
      </c>
      <c r="T27" s="42">
        <f t="shared" si="10"/>
        <v>64.004694439845721</v>
      </c>
      <c r="V27" s="143">
        <f t="shared" si="6"/>
        <v>67.137253340611778</v>
      </c>
      <c r="W27" s="143">
        <f t="shared" si="7"/>
        <v>61.227096843649228</v>
      </c>
      <c r="X27" s="143">
        <f t="shared" si="8"/>
        <v>63.944938714276539</v>
      </c>
      <c r="AB27" t="s">
        <v>214</v>
      </c>
      <c r="AC27" s="2">
        <v>5.3511639384270007</v>
      </c>
      <c r="AD27" s="2">
        <v>5.3519964996220004</v>
      </c>
      <c r="AE27" s="2">
        <v>8.3256119499974801E-4</v>
      </c>
      <c r="AF27" s="1">
        <v>1.5558506608647898E-4</v>
      </c>
      <c r="AG27" s="2">
        <v>5.8578460839020003</v>
      </c>
      <c r="AH27" s="2">
        <v>5.8578460839020003</v>
      </c>
      <c r="AI27" s="2">
        <v>0</v>
      </c>
      <c r="AJ27" s="1">
        <v>0</v>
      </c>
      <c r="AM27" t="s">
        <v>214</v>
      </c>
      <c r="AN27" s="2">
        <v>5.3511639384270007</v>
      </c>
      <c r="AO27" s="2">
        <v>5.7013410608999999</v>
      </c>
      <c r="AP27" s="2">
        <v>0.35017712247299926</v>
      </c>
      <c r="AQ27" s="1">
        <v>6.5439430842018906E-2</v>
      </c>
      <c r="AR27" s="2">
        <v>5.3511989095160004</v>
      </c>
      <c r="AS27" s="2">
        <v>3.4971088999746769E-5</v>
      </c>
      <c r="AT27" s="1">
        <v>6.5352303540202664E-6</v>
      </c>
      <c r="AU27" s="2">
        <v>5.3516771467129995</v>
      </c>
      <c r="AV27" s="2">
        <v>5.1320828599887847E-4</v>
      </c>
      <c r="AW27" s="1">
        <v>9.5905917274090923E-5</v>
      </c>
      <c r="AX27" s="2">
        <v>5.7480836588799997</v>
      </c>
      <c r="AY27" s="2">
        <v>0.39691972045299906</v>
      </c>
      <c r="AZ27" s="1">
        <v>7.4174464662294659E-2</v>
      </c>
      <c r="BA27" s="2">
        <v>5.3509716313259998</v>
      </c>
      <c r="BB27" s="2">
        <v>-1.9230710100082149E-4</v>
      </c>
      <c r="BC27" s="1">
        <v>-3.5937434026241222E-5</v>
      </c>
      <c r="BD27" s="2">
        <v>6.2662555405460001</v>
      </c>
      <c r="BE27" s="2">
        <v>0.91509160211899943</v>
      </c>
      <c r="BF27" s="1">
        <v>0.17100795502594801</v>
      </c>
      <c r="BG27" s="1"/>
      <c r="BH27" t="s">
        <v>214</v>
      </c>
      <c r="BI27" s="2">
        <v>5.8578460839020003</v>
      </c>
      <c r="BJ27" s="2">
        <v>5.9099156154179999</v>
      </c>
      <c r="BK27" s="2">
        <v>5.2069531515999579E-2</v>
      </c>
      <c r="BL27" s="1">
        <v>8.8888527916587516E-3</v>
      </c>
      <c r="BM27" s="2">
        <v>5.8578460839020003</v>
      </c>
      <c r="BN27" s="2">
        <v>0</v>
      </c>
      <c r="BO27" s="1">
        <v>0</v>
      </c>
      <c r="BP27" s="2">
        <v>5.8578460839020003</v>
      </c>
      <c r="BQ27" s="2">
        <v>0</v>
      </c>
      <c r="BR27" s="1">
        <v>0</v>
      </c>
      <c r="BS27" s="2">
        <v>5.9554764554949999</v>
      </c>
      <c r="BT27" s="2">
        <v>9.7630371592999587E-2</v>
      </c>
      <c r="BU27" s="1">
        <v>1.6666598984445578E-2</v>
      </c>
      <c r="BV27" s="2">
        <v>5.8578460839020003</v>
      </c>
      <c r="BW27" s="2">
        <v>0</v>
      </c>
      <c r="BX27" s="1">
        <v>0</v>
      </c>
      <c r="BY27" s="2">
        <v>6.1115158548970001</v>
      </c>
      <c r="BZ27" s="2">
        <v>0.25366977099499977</v>
      </c>
      <c r="CA27" s="1">
        <v>4.3304273851119436E-2</v>
      </c>
      <c r="CC27" t="s">
        <v>214</v>
      </c>
      <c r="CE27" s="23">
        <v>5.3511639384270007</v>
      </c>
      <c r="CF27" s="23">
        <v>5.3686377056639998</v>
      </c>
      <c r="CG27" s="23">
        <v>1.7473767236999116E-2</v>
      </c>
      <c r="CH27" s="24">
        <v>3.2654142982836013E-3</v>
      </c>
      <c r="CI27" s="2">
        <v>5.8578460839020003</v>
      </c>
      <c r="CJ27" s="2">
        <v>5.8578460839020003</v>
      </c>
      <c r="CK27" s="2">
        <v>0</v>
      </c>
      <c r="CL27" s="1">
        <v>0</v>
      </c>
      <c r="CN27" s="25" t="s">
        <v>214</v>
      </c>
      <c r="CO27" s="27">
        <v>0</v>
      </c>
      <c r="CP27" s="27">
        <v>0.14321500000000001</v>
      </c>
      <c r="CQ27" s="28">
        <f>CH173-CO27-CP27</f>
        <v>-0.20835653303441393</v>
      </c>
      <c r="CR27" s="27">
        <f>CI173-CO27-CP27</f>
        <v>6.7416100165410011</v>
      </c>
      <c r="CU27" s="30">
        <v>291</v>
      </c>
      <c r="CV27" s="30"/>
      <c r="CW27" s="15" t="s">
        <v>214</v>
      </c>
      <c r="CX27" s="33" t="s">
        <v>603</v>
      </c>
      <c r="CY27" s="34" t="s">
        <v>214</v>
      </c>
      <c r="CZ27" s="34" t="s">
        <v>989</v>
      </c>
      <c r="DA27" s="32"/>
      <c r="DB27" s="32"/>
      <c r="DC27" t="s">
        <v>214</v>
      </c>
      <c r="DD27">
        <v>93335</v>
      </c>
      <c r="DE27" t="s">
        <v>1045</v>
      </c>
      <c r="DF27" s="30">
        <v>153</v>
      </c>
      <c r="DG27" s="39" t="s">
        <v>214</v>
      </c>
      <c r="DK27" s="30">
        <v>303</v>
      </c>
      <c r="DL27" s="30"/>
      <c r="DM27" s="32"/>
      <c r="DN27" s="32" t="s">
        <v>214</v>
      </c>
      <c r="DO27" s="41">
        <v>92850</v>
      </c>
    </row>
    <row r="28" spans="1:119" ht="15.75" x14ac:dyDescent="0.25">
      <c r="A28" t="s">
        <v>454</v>
      </c>
      <c r="B28" s="148" t="s">
        <v>155</v>
      </c>
      <c r="C28" s="149">
        <v>187.22317730850099</v>
      </c>
      <c r="D28" s="149">
        <v>193.05182351003</v>
      </c>
      <c r="E28" s="149">
        <v>5.8286462015290113</v>
      </c>
      <c r="F28" s="150">
        <v>3.1132076088660407E-2</v>
      </c>
      <c r="G28" s="151">
        <v>179.38376289899199</v>
      </c>
      <c r="H28" s="151">
        <v>180.36049072233399</v>
      </c>
      <c r="I28" s="151">
        <v>0.97672782334200292</v>
      </c>
      <c r="J28" s="152">
        <v>5.4449065375665141E-3</v>
      </c>
      <c r="K28" s="153">
        <v>4</v>
      </c>
      <c r="L28" s="154">
        <f t="shared" si="2"/>
        <v>171.21901189899199</v>
      </c>
      <c r="M28" s="154">
        <f t="shared" si="3"/>
        <v>172.195739722334</v>
      </c>
      <c r="N28" s="154">
        <f t="shared" si="4"/>
        <v>0.97672782334200292</v>
      </c>
      <c r="O28" s="155">
        <f t="shared" si="5"/>
        <v>5.7045523888328963E-3</v>
      </c>
      <c r="P28" s="156"/>
      <c r="Q28" s="157">
        <f t="shared" si="9"/>
        <v>243.29106238044997</v>
      </c>
      <c r="R28" s="157">
        <f t="shared" si="9"/>
        <v>250.86521824616915</v>
      </c>
      <c r="S28" s="157">
        <f t="shared" si="10"/>
        <v>222.49411586470947</v>
      </c>
      <c r="T28" s="157">
        <f t="shared" si="10"/>
        <v>223.76334520486679</v>
      </c>
      <c r="U28" s="156"/>
      <c r="V28" s="157">
        <f t="shared" si="6"/>
        <v>253.75444244175384</v>
      </c>
      <c r="W28" s="157">
        <f t="shared" si="7"/>
        <v>222.49411586470947</v>
      </c>
      <c r="X28" s="157">
        <f t="shared" si="8"/>
        <v>224.82757281292817</v>
      </c>
      <c r="Y28" s="156"/>
      <c r="Z28" s="156"/>
      <c r="AA28" s="148"/>
      <c r="AB28" s="148" t="s">
        <v>155</v>
      </c>
      <c r="AC28" s="149">
        <v>187.22317730850099</v>
      </c>
      <c r="AD28" s="149">
        <v>190.62085626250899</v>
      </c>
      <c r="AE28" s="149">
        <v>3.3976789540080006</v>
      </c>
      <c r="AF28" s="150">
        <v>1.814774753239767E-2</v>
      </c>
      <c r="AG28" s="149">
        <v>179.38376289899199</v>
      </c>
      <c r="AH28" s="149">
        <v>180.30352338553701</v>
      </c>
      <c r="AI28" s="149">
        <v>0.91976048654501597</v>
      </c>
      <c r="AJ28" s="150">
        <v>5.1273341114096141E-3</v>
      </c>
      <c r="AK28" s="148"/>
      <c r="AL28" s="148"/>
      <c r="AM28" s="148" t="s">
        <v>155</v>
      </c>
      <c r="AN28" s="149">
        <v>187.22317730850099</v>
      </c>
      <c r="AO28" s="149">
        <v>191.05985003341601</v>
      </c>
      <c r="AP28" s="149">
        <v>3.8366727249150188</v>
      </c>
      <c r="AQ28" s="150">
        <v>2.0492509421486099E-2</v>
      </c>
      <c r="AR28" s="149">
        <v>188.30648255184002</v>
      </c>
      <c r="AS28" s="149">
        <v>1.0833052433390264</v>
      </c>
      <c r="AT28" s="150">
        <v>5.7861705955026448E-3</v>
      </c>
      <c r="AU28" s="149">
        <v>187.104320660838</v>
      </c>
      <c r="AV28" s="149">
        <v>-0.11885664766299442</v>
      </c>
      <c r="AW28" s="150">
        <v>-6.3483938992844804E-4</v>
      </c>
      <c r="AX28" s="149">
        <v>188.03188194883901</v>
      </c>
      <c r="AY28" s="149">
        <v>0.80870464033802136</v>
      </c>
      <c r="AZ28" s="150">
        <v>4.319468625433383E-3</v>
      </c>
      <c r="BA28" s="149">
        <v>188.64251491733501</v>
      </c>
      <c r="BB28" s="149">
        <v>1.4193376088340131</v>
      </c>
      <c r="BC28" s="150">
        <v>7.580993065272411E-3</v>
      </c>
      <c r="BD28" s="149">
        <v>195.27520865439701</v>
      </c>
      <c r="BE28" s="149">
        <v>8.0520313458960118</v>
      </c>
      <c r="BF28" s="150">
        <v>4.3007663162494596E-2</v>
      </c>
      <c r="BG28" s="150"/>
      <c r="BH28" s="148" t="s">
        <v>155</v>
      </c>
      <c r="BI28" s="149">
        <v>179.38376289899199</v>
      </c>
      <c r="BJ28" s="149">
        <v>180.30083294040702</v>
      </c>
      <c r="BK28" s="149">
        <v>0.91707004141503035</v>
      </c>
      <c r="BL28" s="150">
        <v>5.112335846870473E-3</v>
      </c>
      <c r="BM28" s="149">
        <v>179.64310613558098</v>
      </c>
      <c r="BN28" s="149">
        <v>0.25934323658898961</v>
      </c>
      <c r="BO28" s="150">
        <v>1.4457453249825151E-3</v>
      </c>
      <c r="BP28" s="149">
        <v>179.35016947024499</v>
      </c>
      <c r="BQ28" s="149">
        <v>-3.3593428746996779E-2</v>
      </c>
      <c r="BR28" s="150">
        <v>-1.8727129035593193E-4</v>
      </c>
      <c r="BS28" s="149">
        <v>179.34318079267101</v>
      </c>
      <c r="BT28" s="149">
        <v>-4.0582106320982803E-2</v>
      </c>
      <c r="BU28" s="150">
        <v>-2.2623065580263199E-4</v>
      </c>
      <c r="BV28" s="149">
        <v>179.70697375642601</v>
      </c>
      <c r="BW28" s="149">
        <v>0.32321085743402023</v>
      </c>
      <c r="BX28" s="150">
        <v>1.801784354451383E-3</v>
      </c>
      <c r="BY28" s="149">
        <v>181.179460692752</v>
      </c>
      <c r="BZ28" s="149">
        <v>1.7956977937600129</v>
      </c>
      <c r="CA28" s="150">
        <v>1.0010369749970851E-2</v>
      </c>
      <c r="CB28" s="148"/>
      <c r="CC28" s="148" t="s">
        <v>155</v>
      </c>
      <c r="CD28" s="148"/>
      <c r="CE28" s="151">
        <v>187.22317730850099</v>
      </c>
      <c r="CF28" s="151">
        <v>184.88221094608599</v>
      </c>
      <c r="CG28" s="151">
        <v>-2.3409663624150028</v>
      </c>
      <c r="CH28" s="152">
        <v>-1.2503614114814564E-2</v>
      </c>
      <c r="CI28" s="149">
        <v>179.38376289899199</v>
      </c>
      <c r="CJ28" s="149">
        <v>178.58036638611702</v>
      </c>
      <c r="CK28" s="149">
        <v>-0.80339651287496849</v>
      </c>
      <c r="CL28" s="150">
        <v>-4.4786467843655822E-3</v>
      </c>
      <c r="CM28" s="148"/>
      <c r="CN28" s="158" t="s">
        <v>155</v>
      </c>
      <c r="CO28" s="159">
        <v>6.2265000000000001E-2</v>
      </c>
      <c r="CP28" s="159">
        <v>8.1024860000000007</v>
      </c>
      <c r="CQ28" s="160">
        <f>CH303-CO28-CP28</f>
        <v>-8.138866799269012</v>
      </c>
      <c r="CR28" s="159">
        <f>CI303-CO28-CP28</f>
        <v>171.54786232835801</v>
      </c>
      <c r="CS28" s="148"/>
      <c r="CT28" s="148"/>
      <c r="CU28" s="161">
        <v>227</v>
      </c>
      <c r="CV28" s="161"/>
      <c r="CW28" s="162" t="s">
        <v>155</v>
      </c>
      <c r="CX28" s="162" t="s">
        <v>989</v>
      </c>
      <c r="CY28" s="162" t="s">
        <v>155</v>
      </c>
      <c r="CZ28" s="162" t="s">
        <v>989</v>
      </c>
      <c r="DA28" s="163"/>
      <c r="DB28" s="163"/>
      <c r="DC28" s="148" t="s">
        <v>155</v>
      </c>
      <c r="DD28" s="148">
        <v>769544</v>
      </c>
      <c r="DE28" s="148" t="s">
        <v>963</v>
      </c>
      <c r="DF28" s="161">
        <v>310</v>
      </c>
      <c r="DG28" s="158" t="s">
        <v>155</v>
      </c>
      <c r="DH28" s="148"/>
      <c r="DI28" s="148"/>
      <c r="DJ28" s="148"/>
      <c r="DK28" s="161">
        <v>249</v>
      </c>
      <c r="DL28" s="161"/>
      <c r="DM28" s="163"/>
      <c r="DN28" s="163" t="s">
        <v>155</v>
      </c>
      <c r="DO28" s="164">
        <v>763944</v>
      </c>
    </row>
    <row r="29" spans="1:119" ht="15.75" x14ac:dyDescent="0.25">
      <c r="A29" t="s">
        <v>455</v>
      </c>
      <c r="C29" s="52"/>
      <c r="D29" s="52"/>
      <c r="E29" s="52"/>
      <c r="F29" s="53"/>
      <c r="G29" s="45"/>
      <c r="H29" s="45"/>
      <c r="I29" s="45"/>
      <c r="J29" s="46"/>
      <c r="K29" s="47"/>
      <c r="L29" s="55"/>
      <c r="M29" s="55"/>
      <c r="N29" s="55"/>
      <c r="O29" s="56"/>
      <c r="P29" s="54"/>
      <c r="Q29" s="42"/>
      <c r="R29" s="42"/>
      <c r="S29" s="42"/>
      <c r="T29" s="42"/>
      <c r="V29" s="143"/>
      <c r="W29" s="143"/>
      <c r="X29" s="143"/>
      <c r="AC29" s="2"/>
      <c r="AD29" s="2"/>
      <c r="AE29" s="2"/>
      <c r="AF29" s="1"/>
      <c r="AG29" s="2"/>
      <c r="AH29" s="2"/>
      <c r="AI29" s="2"/>
      <c r="AJ29" s="1"/>
      <c r="AN29" s="2"/>
      <c r="AO29" s="2"/>
      <c r="AP29" s="2"/>
      <c r="AQ29" s="1"/>
      <c r="AR29" s="2"/>
      <c r="AS29" s="2"/>
      <c r="AT29" s="1"/>
      <c r="AU29" s="2"/>
      <c r="AV29" s="2"/>
      <c r="AW29" s="1"/>
      <c r="AX29" s="2"/>
      <c r="AY29" s="2"/>
      <c r="AZ29" s="1"/>
      <c r="BA29" s="2"/>
      <c r="BB29" s="2"/>
      <c r="BC29" s="1"/>
      <c r="BD29" s="2"/>
      <c r="BE29" s="2"/>
      <c r="BF29" s="1"/>
      <c r="BG29" s="1"/>
      <c r="BI29" s="2"/>
      <c r="BJ29" s="2"/>
      <c r="BK29" s="2"/>
      <c r="BL29" s="1"/>
      <c r="BM29" s="2"/>
      <c r="BN29" s="2"/>
      <c r="BO29" s="1"/>
      <c r="BP29" s="2"/>
      <c r="BQ29" s="2"/>
      <c r="BR29" s="1"/>
      <c r="BS29" s="2"/>
      <c r="BT29" s="2"/>
      <c r="BU29" s="1"/>
      <c r="BV29" s="2"/>
      <c r="BW29" s="2"/>
      <c r="BX29" s="1"/>
      <c r="BY29" s="2"/>
      <c r="BZ29" s="2"/>
      <c r="CA29" s="1"/>
      <c r="CE29" s="23"/>
      <c r="CF29" s="23"/>
      <c r="CG29" s="23"/>
      <c r="CH29" s="24"/>
      <c r="CI29" s="2"/>
      <c r="CJ29" s="2"/>
      <c r="CK29" s="2"/>
      <c r="CL29" s="1"/>
      <c r="CN29" s="25"/>
      <c r="CO29" s="27"/>
      <c r="CP29" s="27"/>
      <c r="CQ29" s="28"/>
      <c r="CR29" s="27"/>
      <c r="CU29" s="30"/>
      <c r="CV29" s="30"/>
      <c r="CW29" s="15"/>
      <c r="CX29" s="33"/>
      <c r="CY29" s="34"/>
      <c r="CZ29" s="34"/>
      <c r="DA29" s="32"/>
      <c r="DB29" s="32"/>
      <c r="DF29" s="30"/>
      <c r="DG29" s="39"/>
      <c r="DK29" s="30"/>
      <c r="DL29" s="30"/>
      <c r="DM29" s="32"/>
      <c r="DN29" s="32"/>
      <c r="DO29" s="41"/>
    </row>
    <row r="30" spans="1:119" ht="15.75" x14ac:dyDescent="0.25">
      <c r="A30" t="s">
        <v>456</v>
      </c>
      <c r="B30" t="s">
        <v>222</v>
      </c>
      <c r="C30" s="52">
        <v>2.8653548446849997</v>
      </c>
      <c r="D30" s="52">
        <v>3.601087124033</v>
      </c>
      <c r="E30" s="52">
        <v>0.73573227934800034</v>
      </c>
      <c r="F30" s="53">
        <v>0.25676829545657281</v>
      </c>
      <c r="G30" s="45">
        <v>3.3112575830819999</v>
      </c>
      <c r="H30" s="45">
        <v>3.4677937372469998</v>
      </c>
      <c r="I30" s="45">
        <v>0.15653615416499989</v>
      </c>
      <c r="J30" s="46">
        <v>4.7273928481064174E-2</v>
      </c>
      <c r="K30" s="47">
        <v>1</v>
      </c>
      <c r="L30" s="55">
        <f>G30-CO30-CP30</f>
        <v>3.2399885830819999</v>
      </c>
      <c r="M30" s="55">
        <f>H30-CO30-CP30</f>
        <v>3.3965247372469998</v>
      </c>
      <c r="N30" s="55">
        <f>M30-L30</f>
        <v>0.15653615416499989</v>
      </c>
      <c r="O30" s="56">
        <f>N30/L30</f>
        <v>4.8313798073972458E-2</v>
      </c>
      <c r="P30" s="54"/>
      <c r="Q30" s="42">
        <f t="shared" si="0"/>
        <v>43.337641524645697</v>
      </c>
      <c r="R30" s="42">
        <f t="shared" si="0"/>
        <v>54.46537386803697</v>
      </c>
      <c r="S30" s="42">
        <f t="shared" si="1"/>
        <v>49.00386561825249</v>
      </c>
      <c r="T30" s="42">
        <f t="shared" si="1"/>
        <v>51.371428486576818</v>
      </c>
      <c r="V30" s="143">
        <f>BD30/DD30*1000000</f>
        <v>56.419685972533543</v>
      </c>
      <c r="W30" s="143">
        <f>(BI30-CO30-CP30)/DD30*1000000</f>
        <v>49.00386561825249</v>
      </c>
      <c r="X30" s="143">
        <f>(BY30-CO30-CP30)/DD30*1000000</f>
        <v>51.829686355536396</v>
      </c>
      <c r="AB30" t="s">
        <v>222</v>
      </c>
      <c r="AC30" s="2">
        <v>2.8653548446849997</v>
      </c>
      <c r="AD30" s="2">
        <v>2.866031951554</v>
      </c>
      <c r="AE30" s="2">
        <v>6.7710686900035455E-4</v>
      </c>
      <c r="AF30" s="1">
        <v>2.3630820812868352E-4</v>
      </c>
      <c r="AG30" s="2">
        <v>3.3112575830819999</v>
      </c>
      <c r="AH30" s="2">
        <v>3.3112575830819999</v>
      </c>
      <c r="AI30" s="2">
        <v>0</v>
      </c>
      <c r="AJ30" s="1">
        <v>0</v>
      </c>
      <c r="AM30" t="s">
        <v>222</v>
      </c>
      <c r="AN30" s="2">
        <v>2.8653548446849997</v>
      </c>
      <c r="AO30" s="2">
        <v>3.1527865952080001</v>
      </c>
      <c r="AP30" s="2">
        <v>0.28743175052300041</v>
      </c>
      <c r="AQ30" s="1">
        <v>0.10031279408767223</v>
      </c>
      <c r="AR30" s="2">
        <v>2.865383612274</v>
      </c>
      <c r="AS30" s="2">
        <v>2.8767589000278093E-5</v>
      </c>
      <c r="AT30" s="1">
        <v>1.0039799801284519E-5</v>
      </c>
      <c r="AU30" s="2">
        <v>2.8660495520399998</v>
      </c>
      <c r="AV30" s="2">
        <v>6.947073550001015E-4</v>
      </c>
      <c r="AW30" s="1">
        <v>2.4245072343787618E-4</v>
      </c>
      <c r="AX30" s="2">
        <v>3.3068690693309999</v>
      </c>
      <c r="AY30" s="2">
        <v>0.44151422464600021</v>
      </c>
      <c r="AZ30" s="1">
        <v>0.15408710214896182</v>
      </c>
      <c r="BA30" s="2">
        <v>2.8651961358389997</v>
      </c>
      <c r="BB30" s="2">
        <v>-1.5870884599999968E-4</v>
      </c>
      <c r="BC30" s="1">
        <v>-5.5388897572107587E-5</v>
      </c>
      <c r="BD30" s="2">
        <v>3.730300377446</v>
      </c>
      <c r="BE30" s="2">
        <v>0.86494553276100028</v>
      </c>
      <c r="BF30" s="1">
        <v>0.30186332222181972</v>
      </c>
      <c r="BG30" s="1"/>
      <c r="BH30" t="s">
        <v>222</v>
      </c>
      <c r="BI30" s="2">
        <v>3.3112575830819999</v>
      </c>
      <c r="BJ30" s="2">
        <v>3.340446669416</v>
      </c>
      <c r="BK30" s="2">
        <v>2.9189086334000081E-2</v>
      </c>
      <c r="BL30" s="1">
        <v>8.8151059232401737E-3</v>
      </c>
      <c r="BM30" s="2">
        <v>3.3112575830819999</v>
      </c>
      <c r="BN30" s="2">
        <v>0</v>
      </c>
      <c r="BO30" s="1">
        <v>0</v>
      </c>
      <c r="BP30" s="2">
        <v>3.3112575830819999</v>
      </c>
      <c r="BQ30" s="2">
        <v>0</v>
      </c>
      <c r="BR30" s="1">
        <v>0</v>
      </c>
      <c r="BS30" s="2">
        <v>3.3690682109110002</v>
      </c>
      <c r="BT30" s="2">
        <v>5.7810627829000261E-2</v>
      </c>
      <c r="BU30" s="1">
        <v>1.7458813269124233E-2</v>
      </c>
      <c r="BV30" s="2">
        <v>3.3112575830819999</v>
      </c>
      <c r="BW30" s="2">
        <v>0</v>
      </c>
      <c r="BX30" s="1">
        <v>0</v>
      </c>
      <c r="BY30" s="2">
        <v>3.4980923727689999</v>
      </c>
      <c r="BZ30" s="2">
        <v>0.18683478968699996</v>
      </c>
      <c r="CA30" s="1">
        <v>5.6424118329417558E-2</v>
      </c>
      <c r="CC30" t="s">
        <v>222</v>
      </c>
      <c r="CE30" s="23">
        <v>2.8653548446849997</v>
      </c>
      <c r="CF30" s="23">
        <v>2.7403249804200001</v>
      </c>
      <c r="CG30" s="23">
        <v>-0.12502986426499962</v>
      </c>
      <c r="CH30" s="24">
        <v>-4.363503686006634E-2</v>
      </c>
      <c r="CI30" s="2">
        <v>3.3112575830819999</v>
      </c>
      <c r="CJ30" s="2">
        <v>3.3112575830819999</v>
      </c>
      <c r="CK30" s="2">
        <v>0</v>
      </c>
      <c r="CL30" s="1">
        <v>0</v>
      </c>
      <c r="CN30" s="25" t="s">
        <v>222</v>
      </c>
      <c r="CO30" s="27">
        <v>0</v>
      </c>
      <c r="CP30" s="27">
        <v>7.1268999999999999E-2</v>
      </c>
      <c r="CQ30" s="28">
        <f>CH124-CO30-CP30</f>
        <v>-0.121162164637487</v>
      </c>
      <c r="CR30" s="27">
        <f>CI124-CO30-CP30</f>
        <v>4.4375568703859996</v>
      </c>
      <c r="CU30" s="30">
        <v>300</v>
      </c>
      <c r="CV30" s="30"/>
      <c r="CW30" s="15" t="s">
        <v>222</v>
      </c>
      <c r="CX30" s="33" t="s">
        <v>994</v>
      </c>
      <c r="CY30" s="34" t="s">
        <v>222</v>
      </c>
      <c r="CZ30" s="34" t="s">
        <v>989</v>
      </c>
      <c r="DA30" s="32"/>
      <c r="DB30" s="32"/>
      <c r="DC30" t="s">
        <v>222</v>
      </c>
      <c r="DD30">
        <v>66117</v>
      </c>
      <c r="DE30" t="s">
        <v>1045</v>
      </c>
      <c r="DF30" s="30">
        <v>112</v>
      </c>
      <c r="DG30" s="39" t="s">
        <v>222</v>
      </c>
      <c r="DK30" s="30">
        <v>311</v>
      </c>
      <c r="DL30" s="30"/>
      <c r="DM30" s="32"/>
      <c r="DN30" s="32" t="s">
        <v>222</v>
      </c>
      <c r="DO30" s="41">
        <v>65953</v>
      </c>
    </row>
    <row r="31" spans="1:119" ht="15.75" x14ac:dyDescent="0.25">
      <c r="B31" t="s">
        <v>223</v>
      </c>
      <c r="C31" s="52">
        <v>2.2910725402829999</v>
      </c>
      <c r="D31" s="52">
        <v>2.5020041762649998</v>
      </c>
      <c r="E31" s="52">
        <v>0.21093163598199993</v>
      </c>
      <c r="F31" s="53">
        <v>9.2066764484002347E-2</v>
      </c>
      <c r="G31" s="45">
        <v>2.2207285586790002</v>
      </c>
      <c r="H31" s="45">
        <v>2.3159935404830003</v>
      </c>
      <c r="I31" s="45">
        <v>9.5264981804000115E-2</v>
      </c>
      <c r="J31" s="46">
        <v>4.2898075693081759E-2</v>
      </c>
      <c r="K31" s="47">
        <v>3</v>
      </c>
      <c r="L31" s="55">
        <f>G31-CO31-CP31</f>
        <v>2.1398385586790001</v>
      </c>
      <c r="M31" s="55">
        <f>H31-CO31-CP31</f>
        <v>2.2351035404830002</v>
      </c>
      <c r="N31" s="55">
        <f>M31-L31</f>
        <v>9.5264981804000115E-2</v>
      </c>
      <c r="O31" s="56">
        <f>N31/L31</f>
        <v>4.4519705198139171E-2</v>
      </c>
      <c r="P31" s="54"/>
      <c r="Q31" s="42">
        <f t="shared" si="0"/>
        <v>49.696807884492742</v>
      </c>
      <c r="R31" s="42">
        <f t="shared" si="0"/>
        <v>54.272232191601049</v>
      </c>
      <c r="S31" s="42">
        <f t="shared" si="1"/>
        <v>46.416315452571531</v>
      </c>
      <c r="T31" s="42">
        <f t="shared" si="1"/>
        <v>48.482756132903845</v>
      </c>
      <c r="V31" s="143">
        <f>BD31/DD31*1000000</f>
        <v>56.79832840367888</v>
      </c>
      <c r="W31" s="143">
        <f>(BI31-CO31-CP31)/DD31*1000000</f>
        <v>46.416315452571531</v>
      </c>
      <c r="X31" s="143">
        <f>(BY31-CO31-CP31)/DD31*1000000</f>
        <v>49.099988109346867</v>
      </c>
      <c r="AB31" t="s">
        <v>223</v>
      </c>
      <c r="AC31" s="2">
        <v>2.2910725402829999</v>
      </c>
      <c r="AD31" s="2">
        <v>2.292526380999</v>
      </c>
      <c r="AE31" s="2">
        <v>1.4538407160000766E-3</v>
      </c>
      <c r="AF31" s="1">
        <v>6.3456773648052798E-4</v>
      </c>
      <c r="AG31" s="2">
        <v>2.2207285586790002</v>
      </c>
      <c r="AH31" s="2">
        <v>2.2210330055249998</v>
      </c>
      <c r="AI31" s="2">
        <v>3.0444684599961747E-4</v>
      </c>
      <c r="AJ31" s="1">
        <v>1.3709322772014856E-4</v>
      </c>
      <c r="AM31" t="s">
        <v>223</v>
      </c>
      <c r="AN31" s="2">
        <v>2.2910725402829999</v>
      </c>
      <c r="AO31" s="2">
        <v>2.3931764769720001</v>
      </c>
      <c r="AP31" s="2">
        <v>0.1021039366890002</v>
      </c>
      <c r="AQ31" s="1">
        <v>4.45659990653932E-2</v>
      </c>
      <c r="AR31" s="2">
        <v>2.291133943597</v>
      </c>
      <c r="AS31" s="2">
        <v>6.1403314000063602E-5</v>
      </c>
      <c r="AT31" s="1">
        <v>2.6801121710654735E-5</v>
      </c>
      <c r="AU31" s="2">
        <v>2.2922542162899999</v>
      </c>
      <c r="AV31" s="2">
        <v>1.1816760070000321E-3</v>
      </c>
      <c r="AW31" s="1">
        <v>5.1577415652411776E-4</v>
      </c>
      <c r="AX31" s="2">
        <v>2.4719309380780001</v>
      </c>
      <c r="AY31" s="2">
        <v>0.18085839779500024</v>
      </c>
      <c r="AZ31" s="1">
        <v>7.8940493858243393E-2</v>
      </c>
      <c r="BA31" s="2">
        <v>2.290734351392</v>
      </c>
      <c r="BB31" s="2">
        <v>-3.3818889099990201E-4</v>
      </c>
      <c r="BC31" s="1">
        <v>-1.4761160332275115E-4</v>
      </c>
      <c r="BD31" s="2">
        <v>2.6184597377380001</v>
      </c>
      <c r="BE31" s="2">
        <v>0.32738719745500022</v>
      </c>
      <c r="BF31" s="1">
        <v>0.14289691474132041</v>
      </c>
      <c r="BG31" s="1"/>
      <c r="BH31" t="s">
        <v>223</v>
      </c>
      <c r="BI31" s="2">
        <v>2.2207285586790002</v>
      </c>
      <c r="BJ31" s="2">
        <v>2.2606678913580001</v>
      </c>
      <c r="BK31" s="2">
        <v>3.993933267899985E-2</v>
      </c>
      <c r="BL31" s="1">
        <v>1.7984788155630219E-2</v>
      </c>
      <c r="BM31" s="2">
        <v>2.2207414257519997</v>
      </c>
      <c r="BN31" s="2">
        <v>1.2867072999522833E-5</v>
      </c>
      <c r="BO31" s="1">
        <v>5.794077330719252E-6</v>
      </c>
      <c r="BP31" s="2">
        <v>2.2209714870170001</v>
      </c>
      <c r="BQ31" s="2">
        <v>2.4292833799988145E-4</v>
      </c>
      <c r="BR31" s="1">
        <v>1.0939127929456958E-4</v>
      </c>
      <c r="BS31" s="2">
        <v>2.2944598199200001</v>
      </c>
      <c r="BT31" s="2">
        <v>7.3731261240999935E-2</v>
      </c>
      <c r="BU31" s="1">
        <v>3.3201383821919665E-2</v>
      </c>
      <c r="BV31" s="2">
        <v>2.2206576772770004</v>
      </c>
      <c r="BW31" s="2">
        <v>-7.088140199984494E-5</v>
      </c>
      <c r="BX31" s="1">
        <v>-3.1918084595628708E-5</v>
      </c>
      <c r="BY31" s="2">
        <v>2.3444485518290001</v>
      </c>
      <c r="BZ31" s="2">
        <v>0.12371999314999993</v>
      </c>
      <c r="CA31" s="1">
        <v>5.5711443285799293E-2</v>
      </c>
      <c r="CC31" t="s">
        <v>223</v>
      </c>
      <c r="CE31" s="23">
        <v>2.2910725402829999</v>
      </c>
      <c r="CF31" s="23">
        <v>2.1782405418490001</v>
      </c>
      <c r="CG31" s="23">
        <v>-0.11283199843399982</v>
      </c>
      <c r="CH31" s="24">
        <v>-4.9248549074776347E-2</v>
      </c>
      <c r="CI31" s="2">
        <v>2.2207285586790002</v>
      </c>
      <c r="CJ31" s="2">
        <v>2.1935685195799999</v>
      </c>
      <c r="CK31" s="2">
        <v>-2.7160039099000333E-2</v>
      </c>
      <c r="CL31" s="1">
        <v>-1.2230238131920307E-2</v>
      </c>
      <c r="CN31" s="25" t="s">
        <v>223</v>
      </c>
      <c r="CO31" s="27">
        <v>0</v>
      </c>
      <c r="CP31" s="27">
        <v>8.0890000000000004E-2</v>
      </c>
      <c r="CQ31" s="28">
        <f>CH83-CO31-CP31</f>
        <v>-7.1498524742712788E-2</v>
      </c>
      <c r="CR31" s="27">
        <f>CI83-CO31-CP31</f>
        <v>6.8167832898069998</v>
      </c>
      <c r="CU31" s="30">
        <v>301</v>
      </c>
      <c r="CV31" s="30"/>
      <c r="CW31" s="15" t="s">
        <v>223</v>
      </c>
      <c r="CX31" s="33" t="s">
        <v>994</v>
      </c>
      <c r="CY31" s="34" t="s">
        <v>223</v>
      </c>
      <c r="CZ31" s="34" t="s">
        <v>989</v>
      </c>
      <c r="DA31" s="32"/>
      <c r="DB31" s="32"/>
      <c r="DC31" t="s">
        <v>223</v>
      </c>
      <c r="DD31">
        <v>46101</v>
      </c>
      <c r="DE31" t="s">
        <v>1045</v>
      </c>
      <c r="DF31" s="30">
        <v>113</v>
      </c>
      <c r="DG31" s="39" t="s">
        <v>223</v>
      </c>
      <c r="DK31" s="30">
        <v>312</v>
      </c>
      <c r="DL31" s="30"/>
      <c r="DM31" s="32"/>
      <c r="DN31" s="32" t="s">
        <v>223</v>
      </c>
      <c r="DO31" s="41">
        <v>45910</v>
      </c>
    </row>
    <row r="32" spans="1:119" ht="15.75" x14ac:dyDescent="0.25">
      <c r="B32" t="s">
        <v>224</v>
      </c>
      <c r="C32" s="52">
        <v>5.2004387945569999</v>
      </c>
      <c r="D32" s="52">
        <v>6.2598052553330001</v>
      </c>
      <c r="E32" s="52">
        <v>1.0593664607760003</v>
      </c>
      <c r="F32" s="53">
        <v>0.20370712984542347</v>
      </c>
      <c r="G32" s="45">
        <v>5.889463475376</v>
      </c>
      <c r="H32" s="45">
        <v>6.1359392178279997</v>
      </c>
      <c r="I32" s="45">
        <v>0.24647574245199966</v>
      </c>
      <c r="J32" s="46">
        <v>4.1850287973178059E-2</v>
      </c>
      <c r="K32" s="47">
        <v>2</v>
      </c>
      <c r="L32" s="55">
        <f>G32-CO32-CP32</f>
        <v>5.7545874753759998</v>
      </c>
      <c r="M32" s="55">
        <f>H32-CO32-CP32</f>
        <v>6.0010632178279995</v>
      </c>
      <c r="N32" s="55">
        <f>M32-L32</f>
        <v>0.24647574245199966</v>
      </c>
      <c r="O32" s="56">
        <f>N32/L32</f>
        <v>4.2831174868168141E-2</v>
      </c>
      <c r="P32" s="54"/>
      <c r="Q32" s="42">
        <f t="shared" si="0"/>
        <v>53.46450353717011</v>
      </c>
      <c r="R32" s="42">
        <f t="shared" si="0"/>
        <v>64.355604101337534</v>
      </c>
      <c r="S32" s="42">
        <f t="shared" si="1"/>
        <v>59.161577433468011</v>
      </c>
      <c r="T32" s="42">
        <f t="shared" si="1"/>
        <v>61.69553730199754</v>
      </c>
      <c r="V32" s="143">
        <f>BD32/DD32*1000000</f>
        <v>68.037561896359591</v>
      </c>
      <c r="W32" s="143">
        <f>(BI32-CO32-CP32)/DD32*1000000</f>
        <v>59.161577433468011</v>
      </c>
      <c r="X32" s="143">
        <f>(BY32-CO32-CP32)/DD32*1000000</f>
        <v>62.567885267238282</v>
      </c>
      <c r="AB32" t="s">
        <v>224</v>
      </c>
      <c r="AC32" s="2">
        <v>5.2004387945569999</v>
      </c>
      <c r="AD32" s="2">
        <v>5.205772297138</v>
      </c>
      <c r="AE32" s="2">
        <v>5.3335025810001824E-3</v>
      </c>
      <c r="AF32" s="1">
        <v>1.0255870305756608E-3</v>
      </c>
      <c r="AG32" s="2">
        <v>5.889463475376</v>
      </c>
      <c r="AH32" s="2">
        <v>5.889463475376</v>
      </c>
      <c r="AI32" s="2">
        <v>0</v>
      </c>
      <c r="AJ32" s="1">
        <v>0</v>
      </c>
      <c r="AM32" t="s">
        <v>224</v>
      </c>
      <c r="AN32" s="2">
        <v>5.2004387945569999</v>
      </c>
      <c r="AO32" s="2">
        <v>5.7164026915889998</v>
      </c>
      <c r="AP32" s="2">
        <v>0.51596389703199996</v>
      </c>
      <c r="AQ32" s="1">
        <v>9.9215454198216826E-2</v>
      </c>
      <c r="AR32" s="2">
        <v>5.2006638862439996</v>
      </c>
      <c r="AS32" s="2">
        <v>2.2509168699968995E-4</v>
      </c>
      <c r="AT32" s="1">
        <v>4.3283210492791585E-5</v>
      </c>
      <c r="AU32" s="2">
        <v>5.2046292596169996</v>
      </c>
      <c r="AV32" s="2">
        <v>4.1904650599997595E-3</v>
      </c>
      <c r="AW32" s="1">
        <v>8.0579066989225562E-4</v>
      </c>
      <c r="AX32" s="2">
        <v>5.8674725726750001</v>
      </c>
      <c r="AY32" s="2">
        <v>0.66703377811800024</v>
      </c>
      <c r="AZ32" s="1">
        <v>0.12826490311089636</v>
      </c>
      <c r="BA32" s="2">
        <v>5.1991993319349996</v>
      </c>
      <c r="BB32" s="2">
        <v>-1.2394626220002536E-3</v>
      </c>
      <c r="BC32" s="1">
        <v>-2.3833808472037548E-4</v>
      </c>
      <c r="BD32" s="2">
        <v>6.6179456080970001</v>
      </c>
      <c r="BE32" s="2">
        <v>1.4175068135400002</v>
      </c>
      <c r="BF32" s="1">
        <v>0.27257446333636748</v>
      </c>
      <c r="BG32" s="1"/>
      <c r="BH32" t="s">
        <v>224</v>
      </c>
      <c r="BI32" s="2">
        <v>5.889463475376</v>
      </c>
      <c r="BJ32" s="2">
        <v>5.9418970742399999</v>
      </c>
      <c r="BK32" s="2">
        <v>5.2433598863999897E-2</v>
      </c>
      <c r="BL32" s="1">
        <v>8.9029500026999303E-3</v>
      </c>
      <c r="BM32" s="2">
        <v>5.889463475376</v>
      </c>
      <c r="BN32" s="2">
        <v>0</v>
      </c>
      <c r="BO32" s="1">
        <v>0</v>
      </c>
      <c r="BP32" s="2">
        <v>5.889463475376</v>
      </c>
      <c r="BQ32" s="2">
        <v>0</v>
      </c>
      <c r="BR32" s="1">
        <v>0</v>
      </c>
      <c r="BS32" s="2">
        <v>5.9914714901820005</v>
      </c>
      <c r="BT32" s="2">
        <v>0.10200801480600052</v>
      </c>
      <c r="BU32" s="1">
        <v>1.7320425745485764E-2</v>
      </c>
      <c r="BV32" s="2">
        <v>5.889463475376</v>
      </c>
      <c r="BW32" s="2">
        <v>0</v>
      </c>
      <c r="BX32" s="1">
        <v>0</v>
      </c>
      <c r="BY32" s="2">
        <v>6.2207916320590009</v>
      </c>
      <c r="BZ32" s="2">
        <v>0.33132815668300086</v>
      </c>
      <c r="CA32" s="1">
        <v>5.6257782745116343E-2</v>
      </c>
      <c r="CC32" t="s">
        <v>224</v>
      </c>
      <c r="CE32" s="23">
        <v>5.2004387945569999</v>
      </c>
      <c r="CF32" s="23">
        <v>4.8591016671340004</v>
      </c>
      <c r="CG32" s="23">
        <v>-0.34133712742299949</v>
      </c>
      <c r="CH32" s="24">
        <v>-6.563621665545942E-2</v>
      </c>
      <c r="CI32" s="2">
        <v>5.889463475376</v>
      </c>
      <c r="CJ32" s="2">
        <v>5.889463475376</v>
      </c>
      <c r="CK32" s="2">
        <v>0</v>
      </c>
      <c r="CL32" s="1">
        <v>0</v>
      </c>
      <c r="CN32" s="25" t="s">
        <v>224</v>
      </c>
      <c r="CO32" s="27">
        <v>0</v>
      </c>
      <c r="CP32" s="27">
        <v>0.134876</v>
      </c>
      <c r="CQ32" s="28">
        <f>CH82-CO32-CP32</f>
        <v>-0.10796203438127719</v>
      </c>
      <c r="CR32" s="27">
        <f>CI82-CO32-CP32</f>
        <v>9.7204455027729999</v>
      </c>
      <c r="CU32" s="30">
        <v>302</v>
      </c>
      <c r="CV32" s="30"/>
      <c r="CW32" s="15" t="s">
        <v>224</v>
      </c>
      <c r="CX32" s="33" t="s">
        <v>994</v>
      </c>
      <c r="CY32" s="34" t="s">
        <v>224</v>
      </c>
      <c r="CZ32" s="34" t="s">
        <v>989</v>
      </c>
      <c r="DA32" s="32"/>
      <c r="DB32" s="32"/>
      <c r="DC32" t="s">
        <v>224</v>
      </c>
      <c r="DD32">
        <v>97269</v>
      </c>
      <c r="DE32" t="s">
        <v>1045</v>
      </c>
      <c r="DF32" s="30">
        <v>114</v>
      </c>
      <c r="DG32" s="39" t="s">
        <v>224</v>
      </c>
      <c r="DK32" s="30">
        <v>313</v>
      </c>
      <c r="DL32" s="30"/>
      <c r="DM32" s="32"/>
      <c r="DN32" s="32" t="s">
        <v>224</v>
      </c>
      <c r="DO32" s="41">
        <v>97018</v>
      </c>
    </row>
    <row r="33" spans="1:119" ht="15.75" x14ac:dyDescent="0.25">
      <c r="A33" t="s">
        <v>457</v>
      </c>
      <c r="B33" t="s">
        <v>221</v>
      </c>
      <c r="C33" s="52">
        <v>2.6638016766320001</v>
      </c>
      <c r="D33" s="52">
        <v>2.4983085189679999</v>
      </c>
      <c r="E33" s="52">
        <v>-0.16549315766400019</v>
      </c>
      <c r="F33" s="53">
        <v>-6.2126681244995256E-2</v>
      </c>
      <c r="G33" s="45">
        <v>2.5058014580009997</v>
      </c>
      <c r="H33" s="45">
        <v>2.5113309646029998</v>
      </c>
      <c r="I33" s="45">
        <v>5.5295066020000228E-3</v>
      </c>
      <c r="J33" s="46">
        <v>2.2066818519657101E-3</v>
      </c>
      <c r="K33" s="47">
        <v>4</v>
      </c>
      <c r="L33" s="55">
        <f>G33-CO33-CP33</f>
        <v>2.3216164580009999</v>
      </c>
      <c r="M33" s="55">
        <f>H33-CO33-CP33</f>
        <v>2.3271459646029999</v>
      </c>
      <c r="N33" s="55">
        <f>M33-L33</f>
        <v>5.5295066020000228E-3</v>
      </c>
      <c r="O33" s="56">
        <f>N33/L33</f>
        <v>2.3817485368626042E-3</v>
      </c>
      <c r="P33" s="54"/>
      <c r="Q33" s="42">
        <f>C33/$DD33*1000000</f>
        <v>29.804774004274126</v>
      </c>
      <c r="R33" s="42">
        <f>D33/$DD33*1000000</f>
        <v>27.953102310131467</v>
      </c>
      <c r="S33" s="42">
        <f>L33/$DD33*1000000</f>
        <v>25.976128201409789</v>
      </c>
      <c r="T33" s="42">
        <f>M33/$DD33*1000000</f>
        <v>26.037996806746854</v>
      </c>
      <c r="V33" s="143">
        <f>BD33/DD33*1000000</f>
        <v>30.831632591664338</v>
      </c>
      <c r="W33" s="143">
        <f>(BI33-CO33-CP33)/DD33*1000000</f>
        <v>25.976128201409789</v>
      </c>
      <c r="X33" s="143">
        <f>(BY33-CO33-CP33)/DD33*1000000</f>
        <v>26.737024455641965</v>
      </c>
      <c r="AB33" t="s">
        <v>221</v>
      </c>
      <c r="AC33" s="2">
        <v>2.6638016766320001</v>
      </c>
      <c r="AD33" s="2">
        <v>2.6635896070130003</v>
      </c>
      <c r="AE33" s="2">
        <v>-2.1206961899977728E-4</v>
      </c>
      <c r="AF33" s="1">
        <v>-7.9611639582684429E-5</v>
      </c>
      <c r="AG33" s="2">
        <v>2.5058014580009997</v>
      </c>
      <c r="AH33" s="2">
        <v>2.5056193453580002</v>
      </c>
      <c r="AI33" s="2">
        <v>-1.8211264299949903E-4</v>
      </c>
      <c r="AJ33" s="1">
        <v>-7.2676405554005533E-5</v>
      </c>
      <c r="AM33" t="s">
        <v>221</v>
      </c>
      <c r="AN33" s="2">
        <v>2.6638016766320001</v>
      </c>
      <c r="AO33" s="2">
        <v>2.6689772626319996</v>
      </c>
      <c r="AP33" s="2">
        <v>5.1755859999995657E-3</v>
      </c>
      <c r="AQ33" s="1">
        <v>1.9429321805005248E-3</v>
      </c>
      <c r="AR33" s="2">
        <v>2.6637933758000001</v>
      </c>
      <c r="AS33" s="2">
        <v>-8.3008319999855473E-6</v>
      </c>
      <c r="AT33" s="1">
        <v>-3.1161599126556498E-6</v>
      </c>
      <c r="AU33" s="2">
        <v>2.6641869396879998</v>
      </c>
      <c r="AV33" s="2">
        <v>3.8526305599972943E-4</v>
      </c>
      <c r="AW33" s="1">
        <v>1.446290312748958E-4</v>
      </c>
      <c r="AX33" s="2">
        <v>2.751441867164</v>
      </c>
      <c r="AY33" s="2">
        <v>8.7640190531999895E-2</v>
      </c>
      <c r="AZ33" s="1">
        <v>3.2900418713906851E-2</v>
      </c>
      <c r="BA33" s="2">
        <v>2.6638463649849999</v>
      </c>
      <c r="BB33" s="2">
        <v>4.468835299986651E-5</v>
      </c>
      <c r="BC33" s="1">
        <v>1.6776156195069523E-5</v>
      </c>
      <c r="BD33" s="2">
        <v>2.7555771628800003</v>
      </c>
      <c r="BE33" s="2">
        <v>9.1775486248000249E-2</v>
      </c>
      <c r="BF33" s="1">
        <v>3.4452822465386147E-2</v>
      </c>
      <c r="BG33" s="1"/>
      <c r="BH33" t="s">
        <v>221</v>
      </c>
      <c r="BI33" s="2">
        <v>2.5058014580009997</v>
      </c>
      <c r="BJ33" s="2">
        <v>2.5226291673889998</v>
      </c>
      <c r="BK33" s="2">
        <v>1.6827709388000045E-2</v>
      </c>
      <c r="BL33" s="1">
        <v>6.7154998789985265E-3</v>
      </c>
      <c r="BM33" s="2">
        <v>2.505793909221</v>
      </c>
      <c r="BN33" s="2">
        <v>-7.5487799997553395E-6</v>
      </c>
      <c r="BO33" s="1">
        <v>-3.0125211938288879E-6</v>
      </c>
      <c r="BP33" s="2">
        <v>2.5057818324000003</v>
      </c>
      <c r="BQ33" s="2">
        <v>-1.9625600999439996E-5</v>
      </c>
      <c r="BR33" s="1">
        <v>-7.8320654402908262E-6</v>
      </c>
      <c r="BS33" s="2">
        <v>2.5589122633270001</v>
      </c>
      <c r="BT33" s="2">
        <v>5.3110805326000321E-2</v>
      </c>
      <c r="BU33" s="1">
        <v>2.1195137051428409E-2</v>
      </c>
      <c r="BV33" s="2">
        <v>2.5058428097890002</v>
      </c>
      <c r="BW33" s="2">
        <v>4.1351788000465461E-5</v>
      </c>
      <c r="BX33" s="1">
        <v>1.6502419961657218E-5</v>
      </c>
      <c r="BY33" s="2">
        <v>2.5738065607230003</v>
      </c>
      <c r="BZ33" s="2">
        <v>6.8005102722000554E-2</v>
      </c>
      <c r="CA33" s="1">
        <v>2.7139062635972582E-2</v>
      </c>
      <c r="CC33" t="s">
        <v>221</v>
      </c>
      <c r="CE33" s="23">
        <v>2.6638016766320001</v>
      </c>
      <c r="CF33" s="23">
        <v>2.400280770263</v>
      </c>
      <c r="CG33" s="23">
        <v>-0.26352090636900005</v>
      </c>
      <c r="CH33" s="24">
        <v>-9.892662381014225E-2</v>
      </c>
      <c r="CI33" s="2">
        <v>2.5058014580009997</v>
      </c>
      <c r="CJ33" s="2">
        <v>2.4422133827220001</v>
      </c>
      <c r="CK33" s="2">
        <v>-6.3588075278999678E-2</v>
      </c>
      <c r="CL33" s="1">
        <v>-2.5376342198207114E-2</v>
      </c>
      <c r="CN33" s="25" t="s">
        <v>221</v>
      </c>
      <c r="CO33" s="27">
        <v>0</v>
      </c>
      <c r="CP33" s="27">
        <v>0.18418499999999999</v>
      </c>
      <c r="CQ33" s="28">
        <f>CH174-CO33-CP33</f>
        <v>-0.14818495067495052</v>
      </c>
      <c r="CR33" s="27">
        <f>CI174-CO33-CP33</f>
        <v>6.290505838634</v>
      </c>
      <c r="CU33" s="30">
        <v>299</v>
      </c>
      <c r="CV33" s="30"/>
      <c r="CW33" s="15" t="s">
        <v>221</v>
      </c>
      <c r="CX33" s="33" t="s">
        <v>603</v>
      </c>
      <c r="CY33" s="34" t="s">
        <v>221</v>
      </c>
      <c r="CZ33" s="34" t="s">
        <v>989</v>
      </c>
      <c r="DA33" s="32"/>
      <c r="DB33" s="32"/>
      <c r="DC33" t="s">
        <v>221</v>
      </c>
      <c r="DD33">
        <v>89375</v>
      </c>
      <c r="DE33" t="s">
        <v>1045</v>
      </c>
      <c r="DF33" s="30">
        <v>154</v>
      </c>
      <c r="DG33" s="39" t="s">
        <v>221</v>
      </c>
      <c r="DK33" s="30">
        <v>310</v>
      </c>
      <c r="DL33" s="30"/>
      <c r="DM33" s="32"/>
      <c r="DN33" s="32" t="s">
        <v>221</v>
      </c>
      <c r="DO33" s="41">
        <v>88912</v>
      </c>
    </row>
    <row r="34" spans="1:119" ht="15.75" x14ac:dyDescent="0.25">
      <c r="A34" t="s">
        <v>458</v>
      </c>
      <c r="B34" t="s">
        <v>156</v>
      </c>
      <c r="C34" s="52">
        <v>68.012998072081999</v>
      </c>
      <c r="D34" s="52">
        <v>68.740887687825989</v>
      </c>
      <c r="E34" s="52">
        <v>0.72788961574399025</v>
      </c>
      <c r="F34" s="53">
        <v>1.0702213347109817E-2</v>
      </c>
      <c r="G34" s="45">
        <v>65.748733239794007</v>
      </c>
      <c r="H34" s="45">
        <v>65.708843563312001</v>
      </c>
      <c r="I34" s="45">
        <v>-3.9889676482005143E-2</v>
      </c>
      <c r="J34" s="46">
        <v>-6.066987836331753E-4</v>
      </c>
      <c r="K34" s="47">
        <v>4</v>
      </c>
      <c r="L34" s="55">
        <f>G34-CO34-CP34</f>
        <v>60.657178239794</v>
      </c>
      <c r="M34" s="55">
        <f>H34-CO34-CP34</f>
        <v>60.617288563311995</v>
      </c>
      <c r="N34" s="55">
        <f>M34-L34</f>
        <v>-3.9889676482005143E-2</v>
      </c>
      <c r="O34" s="56">
        <f>N34/L34</f>
        <v>-6.5762499409897728E-4</v>
      </c>
      <c r="P34" s="54"/>
      <c r="Q34" s="42">
        <f>C34/$DD34*1000000</f>
        <v>165.8380366385251</v>
      </c>
      <c r="R34" s="42">
        <f>D34/$DD34*1000000</f>
        <v>167.61287068769641</v>
      </c>
      <c r="S34" s="42">
        <f>L34/$DD34*1000000</f>
        <v>147.90213095237212</v>
      </c>
      <c r="T34" s="42">
        <f>M34/$DD34*1000000</f>
        <v>147.80486681437736</v>
      </c>
      <c r="V34" s="143">
        <f>BD34/DD34*1000000</f>
        <v>173.36690030960921</v>
      </c>
      <c r="W34" s="143">
        <f>(BI34-CO34-CP34)/DD34*1000000</f>
        <v>147.90213095237212</v>
      </c>
      <c r="X34" s="143">
        <f>(BY34-CO34-CP34)/DD34*1000000</f>
        <v>149.6021604771687</v>
      </c>
      <c r="AB34" t="s">
        <v>156</v>
      </c>
      <c r="AC34" s="2">
        <v>68.012998072081999</v>
      </c>
      <c r="AD34" s="2">
        <v>69.672151972443004</v>
      </c>
      <c r="AE34" s="2">
        <v>1.6591539003610052</v>
      </c>
      <c r="AF34" s="1">
        <v>2.4394659070940961E-2</v>
      </c>
      <c r="AG34" s="2">
        <v>65.748733239794007</v>
      </c>
      <c r="AH34" s="2">
        <v>66.198877452793994</v>
      </c>
      <c r="AI34" s="2">
        <v>0.4501442129999873</v>
      </c>
      <c r="AJ34" s="1">
        <v>6.8464317229999551E-3</v>
      </c>
      <c r="AM34" t="s">
        <v>156</v>
      </c>
      <c r="AN34" s="2">
        <v>68.012998072081999</v>
      </c>
      <c r="AO34" s="2">
        <v>69.406219935771006</v>
      </c>
      <c r="AP34" s="2">
        <v>1.393221863689007</v>
      </c>
      <c r="AQ34" s="1">
        <v>2.0484641218321727E-2</v>
      </c>
      <c r="AR34" s="2">
        <v>68.320198833180001</v>
      </c>
      <c r="AS34" s="2">
        <v>0.30720076109800232</v>
      </c>
      <c r="AT34" s="1">
        <v>4.516794874597687E-3</v>
      </c>
      <c r="AU34" s="2">
        <v>67.912396925830009</v>
      </c>
      <c r="AV34" s="2">
        <v>-0.10060114625198935</v>
      </c>
      <c r="AW34" s="1">
        <v>-1.4791458853992815E-3</v>
      </c>
      <c r="AX34" s="2">
        <v>68.432121192251003</v>
      </c>
      <c r="AY34" s="2">
        <v>0.41912312016900444</v>
      </c>
      <c r="AZ34" s="1">
        <v>6.1623973659388834E-3</v>
      </c>
      <c r="BA34" s="2">
        <v>68.635837266829995</v>
      </c>
      <c r="BB34" s="2">
        <v>0.62283919474799632</v>
      </c>
      <c r="BC34" s="1">
        <v>9.1576494552981572E-3</v>
      </c>
      <c r="BD34" s="2">
        <v>71.100713054276</v>
      </c>
      <c r="BE34" s="2">
        <v>3.0877149821940009</v>
      </c>
      <c r="BF34" s="1">
        <v>4.53988953541139E-2</v>
      </c>
      <c r="BG34" s="1"/>
      <c r="BH34" t="s">
        <v>156</v>
      </c>
      <c r="BI34" s="2">
        <v>65.748733239794007</v>
      </c>
      <c r="BJ34" s="2">
        <v>66.080584633497992</v>
      </c>
      <c r="BK34" s="2">
        <v>0.33185139370398531</v>
      </c>
      <c r="BL34" s="1">
        <v>5.0472667282224432E-3</v>
      </c>
      <c r="BM34" s="2">
        <v>65.814419825401004</v>
      </c>
      <c r="BN34" s="2">
        <v>6.5686585606997028E-2</v>
      </c>
      <c r="BO34" s="1">
        <v>9.9905477064371234E-4</v>
      </c>
      <c r="BP34" s="2">
        <v>65.720301214349007</v>
      </c>
      <c r="BQ34" s="2">
        <v>-2.8432025444999454E-2</v>
      </c>
      <c r="BR34" s="1">
        <v>-4.3243457393018104E-4</v>
      </c>
      <c r="BS34" s="2">
        <v>65.757766028668001</v>
      </c>
      <c r="BT34" s="2">
        <v>9.0327888739949458E-3</v>
      </c>
      <c r="BU34" s="1">
        <v>1.3738346624947456E-4</v>
      </c>
      <c r="BV34" s="2">
        <v>65.889042904572008</v>
      </c>
      <c r="BW34" s="2">
        <v>0.14030966477800177</v>
      </c>
      <c r="BX34" s="1">
        <v>2.1340284118672608E-3</v>
      </c>
      <c r="BY34" s="2">
        <v>66.445944248415003</v>
      </c>
      <c r="BZ34" s="2">
        <v>0.69721100862099661</v>
      </c>
      <c r="CA34" s="1">
        <v>1.0604174016222932E-2</v>
      </c>
      <c r="CC34" t="s">
        <v>156</v>
      </c>
      <c r="CE34" s="23">
        <v>68.012998072081999</v>
      </c>
      <c r="CF34" s="23">
        <v>65.100585690426001</v>
      </c>
      <c r="CG34" s="23">
        <v>-2.9124123816559973</v>
      </c>
      <c r="CH34" s="24">
        <v>-4.2821408616178697E-2</v>
      </c>
      <c r="CI34" s="2">
        <v>65.748733239794007</v>
      </c>
      <c r="CJ34" s="2">
        <v>64.875835934864995</v>
      </c>
      <c r="CK34" s="2">
        <v>-0.87289730492901185</v>
      </c>
      <c r="CL34" s="1">
        <v>-1.3276260422317859E-2</v>
      </c>
      <c r="CN34" s="25" t="s">
        <v>156</v>
      </c>
      <c r="CO34" s="27">
        <v>4.4233000000000001E-2</v>
      </c>
      <c r="CP34" s="27">
        <v>5.0473220000000003</v>
      </c>
      <c r="CQ34" s="28">
        <f>CH304-CO34-CP34</f>
        <v>-5.0683209597834367</v>
      </c>
      <c r="CR34" s="27">
        <f>CI304-CO34-CP34</f>
        <v>81.084765155572995</v>
      </c>
      <c r="CU34" s="30">
        <v>229</v>
      </c>
      <c r="CV34" s="30"/>
      <c r="CW34" s="34" t="s">
        <v>156</v>
      </c>
      <c r="CX34" s="34" t="s">
        <v>989</v>
      </c>
      <c r="CY34" s="34" t="s">
        <v>156</v>
      </c>
      <c r="CZ34" s="34" t="s">
        <v>989</v>
      </c>
      <c r="DA34" s="32"/>
      <c r="DB34" s="32"/>
      <c r="DC34" t="s">
        <v>156</v>
      </c>
      <c r="DD34">
        <v>410117</v>
      </c>
      <c r="DE34" t="s">
        <v>963</v>
      </c>
      <c r="DF34" s="30">
        <v>311</v>
      </c>
      <c r="DG34" s="39" t="s">
        <v>156</v>
      </c>
      <c r="DK34" s="30">
        <v>250</v>
      </c>
      <c r="DL34" s="30"/>
      <c r="DM34" s="32"/>
      <c r="DN34" s="32" t="s">
        <v>156</v>
      </c>
      <c r="DO34" s="41">
        <v>408801</v>
      </c>
    </row>
    <row r="35" spans="1:119" ht="15.75" x14ac:dyDescent="0.25">
      <c r="C35" s="52"/>
      <c r="D35" s="52"/>
      <c r="E35" s="52"/>
      <c r="F35" s="53"/>
      <c r="G35" s="45"/>
      <c r="H35" s="45"/>
      <c r="I35" s="45"/>
      <c r="J35" s="46"/>
      <c r="K35" s="47"/>
      <c r="L35" s="55"/>
      <c r="M35" s="55"/>
      <c r="N35" s="55"/>
      <c r="O35" s="56"/>
      <c r="P35" s="54"/>
      <c r="Q35" s="42"/>
      <c r="R35" s="42"/>
      <c r="S35" s="42"/>
      <c r="T35" s="42"/>
      <c r="V35" s="143"/>
      <c r="W35" s="143"/>
      <c r="X35" s="143"/>
      <c r="AC35" s="2"/>
      <c r="AD35" s="2"/>
      <c r="AE35" s="2"/>
      <c r="AF35" s="1"/>
      <c r="AG35" s="2"/>
      <c r="AH35" s="2"/>
      <c r="AI35" s="2"/>
      <c r="AJ35" s="1"/>
      <c r="AN35" s="2"/>
      <c r="AO35" s="2"/>
      <c r="AP35" s="2"/>
      <c r="AQ35" s="1"/>
      <c r="AR35" s="2"/>
      <c r="AS35" s="2"/>
      <c r="AT35" s="1"/>
      <c r="AU35" s="2"/>
      <c r="AV35" s="2"/>
      <c r="AW35" s="1"/>
      <c r="AX35" s="2"/>
      <c r="AY35" s="2"/>
      <c r="AZ35" s="1"/>
      <c r="BA35" s="2"/>
      <c r="BB35" s="2"/>
      <c r="BC35" s="1"/>
      <c r="BD35" s="2"/>
      <c r="BE35" s="2"/>
      <c r="BF35" s="1"/>
      <c r="BG35" s="1"/>
      <c r="BI35" s="2"/>
      <c r="BJ35" s="2"/>
      <c r="BK35" s="2"/>
      <c r="BL35" s="1"/>
      <c r="BM35" s="2"/>
      <c r="BN35" s="2"/>
      <c r="BO35" s="1"/>
      <c r="BP35" s="2"/>
      <c r="BQ35" s="2"/>
      <c r="BR35" s="1"/>
      <c r="BS35" s="2"/>
      <c r="BT35" s="2"/>
      <c r="BU35" s="1"/>
      <c r="BV35" s="2"/>
      <c r="BW35" s="2"/>
      <c r="BX35" s="1"/>
      <c r="BY35" s="2"/>
      <c r="BZ35" s="2"/>
      <c r="CA35" s="1"/>
      <c r="CE35" s="23"/>
      <c r="CF35" s="23"/>
      <c r="CG35" s="23"/>
      <c r="CH35" s="24"/>
      <c r="CI35" s="2"/>
      <c r="CJ35" s="2"/>
      <c r="CK35" s="2"/>
      <c r="CL35" s="1"/>
      <c r="CN35" s="25"/>
      <c r="CO35" s="27"/>
      <c r="CP35" s="27"/>
      <c r="CQ35" s="28"/>
      <c r="CR35" s="27"/>
      <c r="CU35" s="30"/>
      <c r="CV35" s="30"/>
      <c r="CW35" s="15"/>
      <c r="CX35" s="33"/>
      <c r="CY35" s="34"/>
      <c r="CZ35" s="34"/>
      <c r="DA35" s="32"/>
      <c r="DB35" s="32"/>
      <c r="DF35" s="30"/>
      <c r="DG35" s="39"/>
      <c r="DK35" s="30"/>
      <c r="DL35" s="30"/>
      <c r="DM35" s="32"/>
      <c r="DN35" s="32"/>
      <c r="DO35" s="41"/>
    </row>
    <row r="36" spans="1:119" ht="15.75" x14ac:dyDescent="0.25">
      <c r="B36" t="s">
        <v>311</v>
      </c>
      <c r="C36" s="52">
        <v>12.006336305477999</v>
      </c>
      <c r="D36" s="52">
        <v>14.531374397713</v>
      </c>
      <c r="E36" s="52">
        <v>2.5250380922350004</v>
      </c>
      <c r="F36" s="53">
        <v>0.21030879262335248</v>
      </c>
      <c r="G36" s="45">
        <v>12.564190754984001</v>
      </c>
      <c r="H36" s="45">
        <v>13.338104899998999</v>
      </c>
      <c r="I36" s="45">
        <v>0.77391414501499867</v>
      </c>
      <c r="J36" s="46">
        <v>6.1596815911760978E-2</v>
      </c>
      <c r="K36" s="47">
        <v>1</v>
      </c>
      <c r="L36" s="55">
        <f t="shared" ref="L36:L41" si="11">G36-CO36-CP36</f>
        <v>12.429691754984001</v>
      </c>
      <c r="M36" s="55">
        <f t="shared" ref="M36:M41" si="12">H36-CO36-CP36</f>
        <v>13.203605899998999</v>
      </c>
      <c r="N36" s="55">
        <f t="shared" ref="N36:N41" si="13">M36-L36</f>
        <v>0.77391414501499867</v>
      </c>
      <c r="O36" s="56">
        <f t="shared" ref="O36:O41" si="14">N36/L36</f>
        <v>6.2263341703922635E-2</v>
      </c>
      <c r="P36" s="54"/>
      <c r="Q36" s="42">
        <f t="shared" si="0"/>
        <v>82.343467474198945</v>
      </c>
      <c r="R36" s="42">
        <f t="shared" si="0"/>
        <v>99.661022699118021</v>
      </c>
      <c r="S36" s="42">
        <f t="shared" si="1"/>
        <v>85.246980652529359</v>
      </c>
      <c r="T36" s="42">
        <f t="shared" si="1"/>
        <v>90.554742538125467</v>
      </c>
      <c r="V36" s="143">
        <f t="shared" ref="V36:V41" si="15">BD36/DD36*1000000</f>
        <v>97.727242806135479</v>
      </c>
      <c r="W36" s="143">
        <f t="shared" ref="W36:W41" si="16">(BI36-CO36-CP36)/DD36*1000000</f>
        <v>85.246980652529359</v>
      </c>
      <c r="X36" s="143">
        <f t="shared" ref="X36:X41" si="17">(BY36-CO36-CP36)/DD36*1000000</f>
        <v>90.059181176999886</v>
      </c>
      <c r="AB36" t="s">
        <v>311</v>
      </c>
      <c r="AC36" s="2">
        <v>12.006336305477999</v>
      </c>
      <c r="AD36" s="2">
        <v>12.011002115270999</v>
      </c>
      <c r="AE36" s="2">
        <v>4.6658097929999087E-3</v>
      </c>
      <c r="AF36" s="1">
        <v>3.8861228557050256E-4</v>
      </c>
      <c r="AG36" s="2">
        <v>12.564190754984001</v>
      </c>
      <c r="AH36" s="2">
        <v>12.564190754984001</v>
      </c>
      <c r="AI36" s="2">
        <v>0</v>
      </c>
      <c r="AJ36" s="1">
        <v>0</v>
      </c>
      <c r="AM36" t="s">
        <v>311</v>
      </c>
      <c r="AN36" s="2">
        <v>12.006336305477999</v>
      </c>
      <c r="AO36" s="2">
        <v>12.822954551703001</v>
      </c>
      <c r="AP36" s="2">
        <v>0.81661824622500134</v>
      </c>
      <c r="AQ36" s="1">
        <v>6.8015606547053978E-2</v>
      </c>
      <c r="AR36" s="2">
        <v>12.006531781624</v>
      </c>
      <c r="AS36" s="2">
        <v>1.9547614600057273E-4</v>
      </c>
      <c r="AT36" s="1">
        <v>1.6281082007621673E-5</v>
      </c>
      <c r="AU36" s="2">
        <v>12.008780908570001</v>
      </c>
      <c r="AV36" s="2">
        <v>2.4446030920017847E-3</v>
      </c>
      <c r="AW36" s="1">
        <v>2.0360941338003438E-4</v>
      </c>
      <c r="AX36" s="2">
        <v>13.044642626637001</v>
      </c>
      <c r="AY36" s="2">
        <v>1.038306321159002</v>
      </c>
      <c r="AZ36" s="1">
        <v>8.6479863194009091E-2</v>
      </c>
      <c r="BA36" s="2">
        <v>12.005262177386001</v>
      </c>
      <c r="BB36" s="2">
        <v>-1.0741280919983609E-3</v>
      </c>
      <c r="BC36" s="1">
        <v>-8.9463435361899723E-5</v>
      </c>
      <c r="BD36" s="2">
        <v>14.249413819077001</v>
      </c>
      <c r="BE36" s="2">
        <v>2.2430775135990011</v>
      </c>
      <c r="BF36" s="1">
        <v>0.18682447805294083</v>
      </c>
      <c r="BG36" s="1"/>
      <c r="BH36" t="s">
        <v>311</v>
      </c>
      <c r="BI36" s="2">
        <v>12.564190754984001</v>
      </c>
      <c r="BJ36" s="2">
        <v>12.746264131638</v>
      </c>
      <c r="BK36" s="2">
        <v>0.18207337665399947</v>
      </c>
      <c r="BL36" s="1">
        <v>1.4491452748898617E-2</v>
      </c>
      <c r="BM36" s="2">
        <v>12.564190754984001</v>
      </c>
      <c r="BN36" s="2">
        <v>0</v>
      </c>
      <c r="BO36" s="1">
        <v>0</v>
      </c>
      <c r="BP36" s="2">
        <v>12.564190754984001</v>
      </c>
      <c r="BQ36" s="2">
        <v>0</v>
      </c>
      <c r="BR36" s="1">
        <v>0</v>
      </c>
      <c r="BS36" s="2">
        <v>12.876844201186</v>
      </c>
      <c r="BT36" s="2">
        <v>0.31265344620199897</v>
      </c>
      <c r="BU36" s="1">
        <v>2.488448737360778E-2</v>
      </c>
      <c r="BV36" s="2">
        <v>12.564190754984001</v>
      </c>
      <c r="BW36" s="2">
        <v>0</v>
      </c>
      <c r="BX36" s="1">
        <v>0</v>
      </c>
      <c r="BY36" s="2">
        <v>13.265848089056</v>
      </c>
      <c r="BZ36" s="2">
        <v>0.70165733407199937</v>
      </c>
      <c r="CA36" s="1">
        <v>5.5845803980146026E-2</v>
      </c>
      <c r="CC36" t="s">
        <v>311</v>
      </c>
      <c r="CE36" s="23">
        <v>12.006336305477999</v>
      </c>
      <c r="CF36" s="23">
        <v>12.320911546004</v>
      </c>
      <c r="CG36" s="23">
        <v>0.3145752405260005</v>
      </c>
      <c r="CH36" s="24">
        <v>2.6200768704310963E-2</v>
      </c>
      <c r="CI36" s="2">
        <v>12.564190754984001</v>
      </c>
      <c r="CJ36" s="2">
        <v>12.564190754984001</v>
      </c>
      <c r="CK36" s="2">
        <v>0</v>
      </c>
      <c r="CL36" s="1">
        <v>0</v>
      </c>
      <c r="CN36" s="25" t="s">
        <v>311</v>
      </c>
      <c r="CO36" s="27">
        <v>0</v>
      </c>
      <c r="CP36" s="27">
        <v>0.13449900000000001</v>
      </c>
      <c r="CQ36" s="28">
        <f>CH88-CO36-CP36</f>
        <v>-0.15264809685742581</v>
      </c>
      <c r="CR36" s="27">
        <f>CI88-CO36-CP36</f>
        <v>4.7367254154289995</v>
      </c>
      <c r="CU36" s="30">
        <v>398</v>
      </c>
      <c r="CV36" s="30"/>
      <c r="CW36" s="15" t="s">
        <v>311</v>
      </c>
      <c r="CX36" s="33" t="s">
        <v>994</v>
      </c>
      <c r="CY36" s="34" t="s">
        <v>311</v>
      </c>
      <c r="CZ36" s="34" t="s">
        <v>989</v>
      </c>
      <c r="DA36" s="32"/>
      <c r="DB36" s="32"/>
      <c r="DC36" t="s">
        <v>311</v>
      </c>
      <c r="DD36">
        <v>145808</v>
      </c>
      <c r="DE36" t="s">
        <v>1045</v>
      </c>
      <c r="DF36" s="30">
        <v>115</v>
      </c>
      <c r="DG36" s="39" t="s">
        <v>311</v>
      </c>
      <c r="DK36" s="30">
        <v>400</v>
      </c>
      <c r="DL36" s="30"/>
      <c r="DM36" s="32"/>
      <c r="DN36" s="32" t="s">
        <v>311</v>
      </c>
      <c r="DO36" s="41">
        <v>144508</v>
      </c>
    </row>
    <row r="37" spans="1:119" ht="15.75" x14ac:dyDescent="0.25">
      <c r="B37" t="s">
        <v>313</v>
      </c>
      <c r="C37" s="52">
        <v>5.4232566074179998</v>
      </c>
      <c r="D37" s="52">
        <v>6.8965312638330003</v>
      </c>
      <c r="E37" s="52">
        <v>1.4732746564150005</v>
      </c>
      <c r="F37" s="53">
        <v>0.27165866619695567</v>
      </c>
      <c r="G37" s="45">
        <v>6.284163442763</v>
      </c>
      <c r="H37" s="45">
        <v>6.5946630408839999</v>
      </c>
      <c r="I37" s="45">
        <v>0.31049959812099992</v>
      </c>
      <c r="J37" s="46">
        <v>4.9409853984396131E-2</v>
      </c>
      <c r="K37" s="47">
        <v>1</v>
      </c>
      <c r="L37" s="55">
        <f t="shared" si="11"/>
        <v>6.1564384427630001</v>
      </c>
      <c r="M37" s="55">
        <f t="shared" si="12"/>
        <v>6.466938040884</v>
      </c>
      <c r="N37" s="55">
        <f t="shared" si="13"/>
        <v>0.31049959812099992</v>
      </c>
      <c r="O37" s="56">
        <f t="shared" si="14"/>
        <v>5.0434939130431421E-2</v>
      </c>
      <c r="P37" s="54"/>
      <c r="Q37" s="42">
        <f t="shared" si="0"/>
        <v>49.618538206369678</v>
      </c>
      <c r="R37" s="42">
        <f t="shared" si="0"/>
        <v>63.097844114154753</v>
      </c>
      <c r="S37" s="42">
        <f t="shared" si="1"/>
        <v>56.326576114722002</v>
      </c>
      <c r="T37" s="42">
        <f t="shared" si="1"/>
        <v>59.167403552493617</v>
      </c>
      <c r="V37" s="143">
        <f t="shared" si="15"/>
        <v>61.461803328292113</v>
      </c>
      <c r="W37" s="143">
        <f t="shared" si="16"/>
        <v>56.326576114722002</v>
      </c>
      <c r="X37" s="143">
        <f t="shared" si="17"/>
        <v>58.739412022122806</v>
      </c>
      <c r="AB37" t="s">
        <v>313</v>
      </c>
      <c r="AC37" s="2">
        <v>5.4232566074179998</v>
      </c>
      <c r="AD37" s="2">
        <v>5.4201554100200005</v>
      </c>
      <c r="AE37" s="2">
        <v>-3.1011973979993002E-3</v>
      </c>
      <c r="AF37" s="1">
        <v>-5.7183305576163272E-4</v>
      </c>
      <c r="AG37" s="2">
        <v>6.284163442763</v>
      </c>
      <c r="AH37" s="2">
        <v>6.284163442763</v>
      </c>
      <c r="AI37" s="2">
        <v>0</v>
      </c>
      <c r="AJ37" s="1">
        <v>0</v>
      </c>
      <c r="AM37" t="s">
        <v>313</v>
      </c>
      <c r="AN37" s="2">
        <v>5.4232566074179998</v>
      </c>
      <c r="AO37" s="2">
        <v>5.8658882180529996</v>
      </c>
      <c r="AP37" s="2">
        <v>0.44263161063499989</v>
      </c>
      <c r="AQ37" s="1">
        <v>8.1617309059203044E-2</v>
      </c>
      <c r="AR37" s="2">
        <v>5.4231257695230006</v>
      </c>
      <c r="AS37" s="2">
        <v>-1.3083789499912513E-4</v>
      </c>
      <c r="AT37" s="1">
        <v>-2.4125337314882606E-5</v>
      </c>
      <c r="AU37" s="2">
        <v>5.4208566214670002</v>
      </c>
      <c r="AV37" s="2">
        <v>-2.3999859509995503E-3</v>
      </c>
      <c r="AW37" s="1">
        <v>-4.4253593822516507E-4</v>
      </c>
      <c r="AX37" s="2">
        <v>6.0522907809920001</v>
      </c>
      <c r="AY37" s="2">
        <v>0.62903417357400038</v>
      </c>
      <c r="AZ37" s="1">
        <v>0.11598827404065656</v>
      </c>
      <c r="BA37" s="2">
        <v>5.4239769959190003</v>
      </c>
      <c r="BB37" s="2">
        <v>7.2038850100053509E-4</v>
      </c>
      <c r="BC37" s="1">
        <v>1.3283319472937689E-4</v>
      </c>
      <c r="BD37" s="2">
        <v>6.7177136419789996</v>
      </c>
      <c r="BE37" s="2">
        <v>1.2944570345609998</v>
      </c>
      <c r="BF37" s="1">
        <v>0.23868629649395989</v>
      </c>
      <c r="BG37" s="1"/>
      <c r="BH37" t="s">
        <v>313</v>
      </c>
      <c r="BI37" s="2">
        <v>6.284163442763</v>
      </c>
      <c r="BJ37" s="2">
        <v>6.3396268521570001</v>
      </c>
      <c r="BK37" s="2">
        <v>5.5463409394000074E-2</v>
      </c>
      <c r="BL37" s="1">
        <v>8.8259017925246871E-3</v>
      </c>
      <c r="BM37" s="2">
        <v>6.284163442763</v>
      </c>
      <c r="BN37" s="2">
        <v>0</v>
      </c>
      <c r="BO37" s="1">
        <v>0</v>
      </c>
      <c r="BP37" s="2">
        <v>6.284163442763</v>
      </c>
      <c r="BQ37" s="2">
        <v>0</v>
      </c>
      <c r="BR37" s="1">
        <v>0</v>
      </c>
      <c r="BS37" s="2">
        <v>6.3881573353770005</v>
      </c>
      <c r="BT37" s="2">
        <v>0.10399389261400049</v>
      </c>
      <c r="BU37" s="1">
        <v>1.6548565861023629E-2</v>
      </c>
      <c r="BV37" s="2">
        <v>6.284163442763</v>
      </c>
      <c r="BW37" s="2">
        <v>0</v>
      </c>
      <c r="BX37" s="1">
        <v>0</v>
      </c>
      <c r="BY37" s="2">
        <v>6.5478839946060008</v>
      </c>
      <c r="BZ37" s="2">
        <v>0.26372055184300081</v>
      </c>
      <c r="CA37" s="1">
        <v>4.1965896375070894E-2</v>
      </c>
      <c r="CC37" t="s">
        <v>313</v>
      </c>
      <c r="CE37" s="23">
        <v>5.4232566074179998</v>
      </c>
      <c r="CF37" s="23">
        <v>5.6033607156</v>
      </c>
      <c r="CG37" s="23">
        <v>0.18010410818200029</v>
      </c>
      <c r="CH37" s="24">
        <v>3.3209586272508584E-2</v>
      </c>
      <c r="CI37" s="2">
        <v>6.284163442763</v>
      </c>
      <c r="CJ37" s="2">
        <v>6.284163442763</v>
      </c>
      <c r="CK37" s="2">
        <v>0</v>
      </c>
      <c r="CL37" s="1">
        <v>0</v>
      </c>
      <c r="CN37" s="25" t="s">
        <v>313</v>
      </c>
      <c r="CO37" s="27">
        <v>0</v>
      </c>
      <c r="CP37" s="27">
        <v>0.12772500000000001</v>
      </c>
      <c r="CQ37" s="28">
        <f>CH89-CO37-CP37</f>
        <v>-0.16124361929039741</v>
      </c>
      <c r="CR37" s="27">
        <f>CI89-CO37-CP37</f>
        <v>3.6770513673660004</v>
      </c>
      <c r="CU37" s="30">
        <v>400</v>
      </c>
      <c r="CV37" s="30"/>
      <c r="CW37" s="15" t="s">
        <v>313</v>
      </c>
      <c r="CX37" s="33" t="s">
        <v>994</v>
      </c>
      <c r="CY37" s="34" t="s">
        <v>313</v>
      </c>
      <c r="CZ37" s="34" t="s">
        <v>989</v>
      </c>
      <c r="DA37" s="32"/>
      <c r="DB37" s="32"/>
      <c r="DC37" t="s">
        <v>313</v>
      </c>
      <c r="DD37">
        <v>109299</v>
      </c>
      <c r="DE37" t="s">
        <v>1045</v>
      </c>
      <c r="DF37" s="30">
        <v>116</v>
      </c>
      <c r="DG37" s="39" t="s">
        <v>313</v>
      </c>
      <c r="DK37" s="30">
        <v>402</v>
      </c>
      <c r="DL37" s="30"/>
      <c r="DM37" s="32"/>
      <c r="DN37" s="32" t="s">
        <v>313</v>
      </c>
      <c r="DO37" s="41">
        <v>108245</v>
      </c>
    </row>
    <row r="38" spans="1:119" ht="15.75" x14ac:dyDescent="0.25">
      <c r="B38" t="s">
        <v>314</v>
      </c>
      <c r="C38" s="52">
        <v>6.2860426849769997</v>
      </c>
      <c r="D38" s="52">
        <v>7.2712629890149998</v>
      </c>
      <c r="E38" s="52">
        <v>0.98522030403800009</v>
      </c>
      <c r="F38" s="53">
        <v>0.15673140533909768</v>
      </c>
      <c r="G38" s="45">
        <v>6.6563261451099995</v>
      </c>
      <c r="H38" s="45">
        <v>6.9729079283670004</v>
      </c>
      <c r="I38" s="45">
        <v>0.31658178325700082</v>
      </c>
      <c r="J38" s="46">
        <v>4.7561038379943917E-2</v>
      </c>
      <c r="K38" s="47">
        <v>1</v>
      </c>
      <c r="L38" s="55">
        <f t="shared" si="11"/>
        <v>6.5398441451099991</v>
      </c>
      <c r="M38" s="55">
        <f t="shared" si="12"/>
        <v>6.8564259283669999</v>
      </c>
      <c r="N38" s="55">
        <f t="shared" si="13"/>
        <v>0.31658178325700082</v>
      </c>
      <c r="O38" s="56">
        <f t="shared" si="14"/>
        <v>4.8408154113843332E-2</v>
      </c>
      <c r="P38" s="54"/>
      <c r="Q38" s="42">
        <f t="shared" si="0"/>
        <v>72.137281213874232</v>
      </c>
      <c r="R38" s="42">
        <f t="shared" si="0"/>
        <v>83.443458675866424</v>
      </c>
      <c r="S38" s="42">
        <f t="shared" si="1"/>
        <v>75.049852480032129</v>
      </c>
      <c r="T38" s="42">
        <f t="shared" si="1"/>
        <v>78.682877305106729</v>
      </c>
      <c r="V38" s="143">
        <f t="shared" si="15"/>
        <v>81.423106952283689</v>
      </c>
      <c r="W38" s="143">
        <f t="shared" si="16"/>
        <v>75.049852480032129</v>
      </c>
      <c r="X38" s="143">
        <f t="shared" si="17"/>
        <v>78.149142747050718</v>
      </c>
      <c r="AB38" t="s">
        <v>314</v>
      </c>
      <c r="AC38" s="2">
        <v>6.2860426849769997</v>
      </c>
      <c r="AD38" s="2">
        <v>6.2870057515009998</v>
      </c>
      <c r="AE38" s="2">
        <v>9.6306652400013348E-4</v>
      </c>
      <c r="AF38" s="1">
        <v>1.5320712446031652E-4</v>
      </c>
      <c r="AG38" s="2">
        <v>6.6563261451099995</v>
      </c>
      <c r="AH38" s="2">
        <v>6.6563261451099995</v>
      </c>
      <c r="AI38" s="2">
        <v>0</v>
      </c>
      <c r="AJ38" s="1">
        <v>0</v>
      </c>
      <c r="AM38" t="s">
        <v>314</v>
      </c>
      <c r="AN38" s="2">
        <v>6.2860426849769997</v>
      </c>
      <c r="AO38" s="2">
        <v>6.5242899637110003</v>
      </c>
      <c r="AP38" s="2">
        <v>0.23824727873400064</v>
      </c>
      <c r="AQ38" s="1">
        <v>3.7900996011908626E-2</v>
      </c>
      <c r="AR38" s="2">
        <v>6.2860827475220002</v>
      </c>
      <c r="AS38" s="2">
        <v>4.0062545000552063E-5</v>
      </c>
      <c r="AT38" s="1">
        <v>6.373253731842683E-6</v>
      </c>
      <c r="AU38" s="2">
        <v>6.2863045397800006</v>
      </c>
      <c r="AV38" s="2">
        <v>2.6185480300089381E-4</v>
      </c>
      <c r="AW38" s="1">
        <v>4.1656542299132021E-5</v>
      </c>
      <c r="AX38" s="2">
        <v>6.7434094308270005</v>
      </c>
      <c r="AY38" s="2">
        <v>0.45736674585000081</v>
      </c>
      <c r="AZ38" s="1">
        <v>7.2759090062029116E-2</v>
      </c>
      <c r="BA38" s="2">
        <v>6.2858229959519996</v>
      </c>
      <c r="BB38" s="2">
        <v>-2.1968902500013598E-4</v>
      </c>
      <c r="BC38" s="1">
        <v>-3.4948700797907455E-5</v>
      </c>
      <c r="BD38" s="2">
        <v>7.0952095398220001</v>
      </c>
      <c r="BE38" s="2">
        <v>0.80916685484500039</v>
      </c>
      <c r="BF38" s="1">
        <v>0.12872436529564563</v>
      </c>
      <c r="BG38" s="1"/>
      <c r="BH38" t="s">
        <v>314</v>
      </c>
      <c r="BI38" s="2">
        <v>6.6563261451099995</v>
      </c>
      <c r="BJ38" s="2">
        <v>6.7152436599310006</v>
      </c>
      <c r="BK38" s="2">
        <v>5.8917514821001049E-2</v>
      </c>
      <c r="BL38" s="1">
        <v>8.8513563693516113E-3</v>
      </c>
      <c r="BM38" s="2">
        <v>6.6563261451099995</v>
      </c>
      <c r="BN38" s="2">
        <v>0</v>
      </c>
      <c r="BO38" s="1">
        <v>0</v>
      </c>
      <c r="BP38" s="2">
        <v>6.6563261451099995</v>
      </c>
      <c r="BQ38" s="2">
        <v>0</v>
      </c>
      <c r="BR38" s="1">
        <v>0</v>
      </c>
      <c r="BS38" s="2">
        <v>6.7904023770339998</v>
      </c>
      <c r="BT38" s="2">
        <v>0.13407623192400031</v>
      </c>
      <c r="BU38" s="1">
        <v>2.0142677657478972E-2</v>
      </c>
      <c r="BV38" s="2">
        <v>6.6563261451099995</v>
      </c>
      <c r="BW38" s="2">
        <v>0</v>
      </c>
      <c r="BX38" s="1">
        <v>0</v>
      </c>
      <c r="BY38" s="2">
        <v>6.9263982989779995</v>
      </c>
      <c r="BZ38" s="2">
        <v>0.27007215386799999</v>
      </c>
      <c r="CA38" s="1">
        <v>4.0573756150215939E-2</v>
      </c>
      <c r="CC38" t="s">
        <v>314</v>
      </c>
      <c r="CE38" s="23">
        <v>6.2860426849769997</v>
      </c>
      <c r="CF38" s="23">
        <v>6.4728476900830003</v>
      </c>
      <c r="CG38" s="23">
        <v>0.18680500510600062</v>
      </c>
      <c r="CH38" s="24">
        <v>2.9717425488128727E-2</v>
      </c>
      <c r="CI38" s="2">
        <v>6.6563261451099995</v>
      </c>
      <c r="CJ38" s="2">
        <v>6.6563261451099995</v>
      </c>
      <c r="CK38" s="2">
        <v>0</v>
      </c>
      <c r="CL38" s="1">
        <v>0</v>
      </c>
      <c r="CN38" s="25" t="s">
        <v>314</v>
      </c>
      <c r="CO38" s="27">
        <v>0</v>
      </c>
      <c r="CP38" s="27">
        <v>0.116482</v>
      </c>
      <c r="CQ38" s="28">
        <f>CH127-CO38-CP38</f>
        <v>-0.20064546910209968</v>
      </c>
      <c r="CR38" s="27">
        <f>CI127-CO38-CP38</f>
        <v>3.6739732577700002</v>
      </c>
      <c r="CU38" s="30">
        <v>401</v>
      </c>
      <c r="CV38" s="30"/>
      <c r="CW38" s="15" t="s">
        <v>314</v>
      </c>
      <c r="CX38" s="33" t="s">
        <v>994</v>
      </c>
      <c r="CY38" s="34" t="s">
        <v>314</v>
      </c>
      <c r="CZ38" s="34" t="s">
        <v>989</v>
      </c>
      <c r="DA38" s="32"/>
      <c r="DB38" s="32"/>
      <c r="DC38" t="s">
        <v>314</v>
      </c>
      <c r="DD38">
        <v>87140</v>
      </c>
      <c r="DE38" t="s">
        <v>1045</v>
      </c>
      <c r="DF38" s="30">
        <v>117</v>
      </c>
      <c r="DG38" s="39" t="s">
        <v>314</v>
      </c>
      <c r="DK38" s="30">
        <v>403</v>
      </c>
      <c r="DL38" s="30"/>
      <c r="DM38" s="32"/>
      <c r="DN38" s="32" t="s">
        <v>314</v>
      </c>
      <c r="DO38" s="41">
        <v>86306</v>
      </c>
    </row>
    <row r="39" spans="1:119" ht="15.75" x14ac:dyDescent="0.25">
      <c r="A39" t="s">
        <v>459</v>
      </c>
      <c r="B39" t="s">
        <v>316</v>
      </c>
      <c r="C39" s="52">
        <v>5.5815275145899994</v>
      </c>
      <c r="D39" s="52">
        <v>7.2106473349420002</v>
      </c>
      <c r="E39" s="52">
        <v>1.6291198203520008</v>
      </c>
      <c r="F39" s="53">
        <v>0.29187705625270405</v>
      </c>
      <c r="G39" s="45">
        <v>5.8322255193550001</v>
      </c>
      <c r="H39" s="45">
        <v>6.3234742946290003</v>
      </c>
      <c r="I39" s="45">
        <v>0.49124877527400024</v>
      </c>
      <c r="J39" s="46">
        <v>8.4230071975736745E-2</v>
      </c>
      <c r="K39" s="47">
        <v>2</v>
      </c>
      <c r="L39" s="55">
        <f t="shared" si="11"/>
        <v>5.6881835193550003</v>
      </c>
      <c r="M39" s="55">
        <f t="shared" si="12"/>
        <v>6.1794322946290006</v>
      </c>
      <c r="N39" s="55">
        <f t="shared" si="13"/>
        <v>0.49124877527400024</v>
      </c>
      <c r="O39" s="56">
        <f t="shared" si="14"/>
        <v>8.6363031994738521E-2</v>
      </c>
      <c r="P39" s="54"/>
      <c r="Q39" s="42">
        <f t="shared" si="0"/>
        <v>60.40091241656566</v>
      </c>
      <c r="R39" s="42">
        <f t="shared" si="0"/>
        <v>78.030552927690238</v>
      </c>
      <c r="S39" s="42">
        <f t="shared" si="1"/>
        <v>61.555098252911002</v>
      </c>
      <c r="T39" s="42">
        <f t="shared" si="1"/>
        <v>66.871183172766422</v>
      </c>
      <c r="V39" s="143">
        <f t="shared" si="15"/>
        <v>76.564218314052908</v>
      </c>
      <c r="W39" s="143">
        <f t="shared" si="16"/>
        <v>61.555098252911002</v>
      </c>
      <c r="X39" s="143">
        <f t="shared" si="17"/>
        <v>66.522387355293915</v>
      </c>
      <c r="AB39" t="s">
        <v>316</v>
      </c>
      <c r="AC39" s="2">
        <v>5.5815275145899994</v>
      </c>
      <c r="AD39" s="2">
        <v>5.5810709312400002</v>
      </c>
      <c r="AE39" s="2">
        <v>-4.5658334999920669E-4</v>
      </c>
      <c r="AF39" s="1">
        <v>-8.1802579814523366E-5</v>
      </c>
      <c r="AG39" s="2">
        <v>5.8322255193550001</v>
      </c>
      <c r="AH39" s="2">
        <v>5.8322255193550001</v>
      </c>
      <c r="AI39" s="2">
        <v>0</v>
      </c>
      <c r="AJ39" s="1">
        <v>0</v>
      </c>
      <c r="AM39" t="s">
        <v>316</v>
      </c>
      <c r="AN39" s="2">
        <v>5.5815275145899994</v>
      </c>
      <c r="AO39" s="2">
        <v>6.0993008860879998</v>
      </c>
      <c r="AP39" s="2">
        <v>0.5177733714980004</v>
      </c>
      <c r="AQ39" s="1">
        <v>9.2765532400324341E-2</v>
      </c>
      <c r="AR39" s="2">
        <v>5.5815079731210009</v>
      </c>
      <c r="AS39" s="2">
        <v>-1.9541468998518496E-5</v>
      </c>
      <c r="AT39" s="1">
        <v>-3.5010969573181347E-6</v>
      </c>
      <c r="AU39" s="2">
        <v>5.5809374649259995</v>
      </c>
      <c r="AV39" s="2">
        <v>-5.90049663999892E-4</v>
      </c>
      <c r="AW39" s="1">
        <v>-1.0571472817387609E-4</v>
      </c>
      <c r="AX39" s="2">
        <v>6.3042398978209997</v>
      </c>
      <c r="AY39" s="2">
        <v>0.72271238323100029</v>
      </c>
      <c r="AZ39" s="1">
        <v>0.12948290254627337</v>
      </c>
      <c r="BA39" s="2">
        <v>5.5816355468129997</v>
      </c>
      <c r="BB39" s="2">
        <v>1.0803222300026505E-4</v>
      </c>
      <c r="BC39" s="1">
        <v>1.935531495954665E-5</v>
      </c>
      <c r="BD39" s="2">
        <v>7.0751462859650003</v>
      </c>
      <c r="BE39" s="2">
        <v>1.4936187713750009</v>
      </c>
      <c r="BF39" s="1">
        <v>0.26760035984248248</v>
      </c>
      <c r="BG39" s="1"/>
      <c r="BH39" t="s">
        <v>316</v>
      </c>
      <c r="BI39" s="2">
        <v>5.8322255193550001</v>
      </c>
      <c r="BJ39" s="2">
        <v>5.9735866728800007</v>
      </c>
      <c r="BK39" s="2">
        <v>0.14136115352500056</v>
      </c>
      <c r="BL39" s="1">
        <v>2.4237943655620854E-2</v>
      </c>
      <c r="BM39" s="2">
        <v>5.8322255193550001</v>
      </c>
      <c r="BN39" s="2">
        <v>0</v>
      </c>
      <c r="BO39" s="1">
        <v>0</v>
      </c>
      <c r="BP39" s="2">
        <v>5.8322255193550001</v>
      </c>
      <c r="BQ39" s="2">
        <v>0</v>
      </c>
      <c r="BR39" s="1">
        <v>0</v>
      </c>
      <c r="BS39" s="2">
        <v>6.0609748288379999</v>
      </c>
      <c r="BT39" s="2">
        <v>0.22874930948299976</v>
      </c>
      <c r="BU39" s="1">
        <v>3.9221615954984142E-2</v>
      </c>
      <c r="BV39" s="2">
        <v>5.8322255193550001</v>
      </c>
      <c r="BW39" s="2">
        <v>0</v>
      </c>
      <c r="BX39" s="1">
        <v>0</v>
      </c>
      <c r="BY39" s="2">
        <v>6.2912427707280001</v>
      </c>
      <c r="BZ39" s="2">
        <v>0.45901725137299998</v>
      </c>
      <c r="CA39" s="1">
        <v>7.870361834426523E-2</v>
      </c>
      <c r="CC39" t="s">
        <v>316</v>
      </c>
      <c r="CE39" s="23">
        <v>5.5815275145899994</v>
      </c>
      <c r="CF39" s="23">
        <v>5.7268902969019999</v>
      </c>
      <c r="CG39" s="23">
        <v>0.1453627823120005</v>
      </c>
      <c r="CH39" s="24">
        <v>2.60435484608873E-2</v>
      </c>
      <c r="CI39" s="2">
        <v>5.8322255193550001</v>
      </c>
      <c r="CJ39" s="2">
        <v>5.8422739306749998</v>
      </c>
      <c r="CK39" s="2">
        <v>1.0048411319999673E-2</v>
      </c>
      <c r="CL39" s="1">
        <v>1.7229119975989801E-3</v>
      </c>
      <c r="CN39" s="25" t="s">
        <v>316</v>
      </c>
      <c r="CO39" s="27">
        <v>0</v>
      </c>
      <c r="CP39" s="27">
        <v>0.144042</v>
      </c>
      <c r="CQ39" s="28">
        <f>CH128-CO39-CP39</f>
        <v>-0.18040590630495373</v>
      </c>
      <c r="CR39" s="27">
        <f>CI128-CO39-CP39</f>
        <v>4.8976830722629998</v>
      </c>
      <c r="CU39" s="30">
        <v>403</v>
      </c>
      <c r="CV39" s="30"/>
      <c r="CW39" s="15" t="s">
        <v>316</v>
      </c>
      <c r="CX39" s="33" t="s">
        <v>994</v>
      </c>
      <c r="CY39" s="34" t="s">
        <v>316</v>
      </c>
      <c r="CZ39" s="34" t="s">
        <v>989</v>
      </c>
      <c r="DA39" s="32"/>
      <c r="DB39" s="32"/>
      <c r="DC39" t="s">
        <v>316</v>
      </c>
      <c r="DD39">
        <v>92408</v>
      </c>
      <c r="DE39" t="s">
        <v>1045</v>
      </c>
      <c r="DF39" s="30">
        <v>118</v>
      </c>
      <c r="DG39" s="39" t="s">
        <v>316</v>
      </c>
      <c r="DK39" s="30">
        <v>405</v>
      </c>
      <c r="DL39" s="30"/>
      <c r="DM39" s="32"/>
      <c r="DN39" s="32" t="s">
        <v>316</v>
      </c>
      <c r="DO39" s="41">
        <v>91363</v>
      </c>
    </row>
    <row r="40" spans="1:119" ht="15.75" x14ac:dyDescent="0.25">
      <c r="A40" t="s">
        <v>460</v>
      </c>
      <c r="B40" t="s">
        <v>315</v>
      </c>
      <c r="C40" s="52">
        <v>6.7132282401000003</v>
      </c>
      <c r="D40" s="52">
        <v>7.7369265673690002</v>
      </c>
      <c r="E40" s="52">
        <v>1.0236983272689999</v>
      </c>
      <c r="F40" s="53">
        <v>0.15248972486205101</v>
      </c>
      <c r="G40" s="45">
        <v>7.5258614231240006</v>
      </c>
      <c r="H40" s="45">
        <v>7.7722578190090008</v>
      </c>
      <c r="I40" s="45">
        <v>0.24639639588500017</v>
      </c>
      <c r="J40" s="46">
        <v>3.2739959192966447E-2</v>
      </c>
      <c r="K40" s="47">
        <v>1</v>
      </c>
      <c r="L40" s="55">
        <f t="shared" si="11"/>
        <v>7.3685564231240006</v>
      </c>
      <c r="M40" s="55">
        <f t="shared" si="12"/>
        <v>7.6149528190090008</v>
      </c>
      <c r="N40" s="55">
        <f t="shared" si="13"/>
        <v>0.24639639588500017</v>
      </c>
      <c r="O40" s="56">
        <f t="shared" si="14"/>
        <v>3.3438896540407714E-2</v>
      </c>
      <c r="P40" s="54"/>
      <c r="Q40" s="42">
        <f>C40/$DD40*1000000</f>
        <v>50.229915750841748</v>
      </c>
      <c r="R40" s="42">
        <f>D40/$DD40*1000000</f>
        <v>57.889461783531615</v>
      </c>
      <c r="S40" s="42">
        <f>L40/$DD40*1000000</f>
        <v>55.133231748028436</v>
      </c>
      <c r="T40" s="42">
        <f>M40/$DD40*1000000</f>
        <v>56.976826180389082</v>
      </c>
      <c r="V40" s="143">
        <f t="shared" si="15"/>
        <v>57.05762834554433</v>
      </c>
      <c r="W40" s="143">
        <f t="shared" si="16"/>
        <v>55.133231748028436</v>
      </c>
      <c r="X40" s="143">
        <f t="shared" si="17"/>
        <v>56.730366620995142</v>
      </c>
      <c r="AB40" t="s">
        <v>315</v>
      </c>
      <c r="AC40" s="2">
        <v>6.7132282401000003</v>
      </c>
      <c r="AD40" s="2">
        <v>6.7111895271969999</v>
      </c>
      <c r="AE40" s="2">
        <v>-2.0387129030003948E-3</v>
      </c>
      <c r="AF40" s="1">
        <v>-3.0368592130125847E-4</v>
      </c>
      <c r="AG40" s="2">
        <v>7.5258614231240006</v>
      </c>
      <c r="AH40" s="2">
        <v>7.5258614231240006</v>
      </c>
      <c r="AI40" s="2">
        <v>0</v>
      </c>
      <c r="AJ40" s="1">
        <v>0</v>
      </c>
      <c r="AM40" t="s">
        <v>315</v>
      </c>
      <c r="AN40" s="2">
        <v>6.7132282401000003</v>
      </c>
      <c r="AO40" s="2">
        <v>7.066592553345</v>
      </c>
      <c r="AP40" s="2">
        <v>0.35336431324499973</v>
      </c>
      <c r="AQ40" s="1">
        <v>5.2637017632479008E-2</v>
      </c>
      <c r="AR40" s="2">
        <v>6.7131422436820003</v>
      </c>
      <c r="AS40" s="2">
        <v>-8.5996418000000574E-5</v>
      </c>
      <c r="AT40" s="1">
        <v>-1.2809994673847045E-5</v>
      </c>
      <c r="AU40" s="2">
        <v>6.7116639439979995</v>
      </c>
      <c r="AV40" s="2">
        <v>-1.5642961020008173E-3</v>
      </c>
      <c r="AW40" s="1">
        <v>-2.3301696978762567E-4</v>
      </c>
      <c r="AX40" s="2">
        <v>7.0956446762239995</v>
      </c>
      <c r="AY40" s="2">
        <v>0.38241643612399923</v>
      </c>
      <c r="AZ40" s="1">
        <v>5.6964611129965509E-2</v>
      </c>
      <c r="BA40" s="2">
        <v>6.7137017082770001</v>
      </c>
      <c r="BB40" s="2">
        <v>4.7346817699978061E-4</v>
      </c>
      <c r="BC40" s="1">
        <v>7.0527644832872209E-5</v>
      </c>
      <c r="BD40" s="2">
        <v>7.6257520283819993</v>
      </c>
      <c r="BE40" s="2">
        <v>0.91252378828199898</v>
      </c>
      <c r="BF40" s="1">
        <v>0.13592920658219809</v>
      </c>
      <c r="BG40" s="1"/>
      <c r="BH40" t="s">
        <v>315</v>
      </c>
      <c r="BI40" s="2">
        <v>7.5258614231240006</v>
      </c>
      <c r="BJ40" s="2">
        <v>7.5922448143240002</v>
      </c>
      <c r="BK40" s="2">
        <v>6.6383391199999586E-2</v>
      </c>
      <c r="BL40" s="1">
        <v>8.8207033677273981E-3</v>
      </c>
      <c r="BM40" s="2">
        <v>7.5258614231240006</v>
      </c>
      <c r="BN40" s="2">
        <v>0</v>
      </c>
      <c r="BO40" s="1">
        <v>0</v>
      </c>
      <c r="BP40" s="2">
        <v>7.5258614231240006</v>
      </c>
      <c r="BQ40" s="2">
        <v>0</v>
      </c>
      <c r="BR40" s="1">
        <v>0</v>
      </c>
      <c r="BS40" s="2">
        <v>7.6503302816229999</v>
      </c>
      <c r="BT40" s="2">
        <v>0.12446885849899925</v>
      </c>
      <c r="BU40" s="1">
        <v>1.6538818814356E-2</v>
      </c>
      <c r="BV40" s="2">
        <v>7.5258614231240006</v>
      </c>
      <c r="BW40" s="2">
        <v>0</v>
      </c>
      <c r="BX40" s="1">
        <v>0</v>
      </c>
      <c r="BY40" s="2">
        <v>7.739318498896</v>
      </c>
      <c r="BZ40" s="2">
        <v>0.21345707577199935</v>
      </c>
      <c r="CA40" s="1">
        <v>2.8363141940951773E-2</v>
      </c>
      <c r="CC40" t="s">
        <v>315</v>
      </c>
      <c r="CE40" s="23">
        <v>6.7132282401000003</v>
      </c>
      <c r="CF40" s="23">
        <v>6.8248782073259999</v>
      </c>
      <c r="CG40" s="23">
        <v>0.11164996722599962</v>
      </c>
      <c r="CH40" s="24">
        <v>1.6631337894797465E-2</v>
      </c>
      <c r="CI40" s="2">
        <v>7.5258614231240006</v>
      </c>
      <c r="CJ40" s="2">
        <v>7.5258614231240006</v>
      </c>
      <c r="CK40" s="2">
        <v>0</v>
      </c>
      <c r="CL40" s="1">
        <v>0</v>
      </c>
      <c r="CN40" s="25" t="s">
        <v>315</v>
      </c>
      <c r="CO40" s="27">
        <v>0</v>
      </c>
      <c r="CP40" s="27">
        <v>0.157305</v>
      </c>
      <c r="CQ40" s="28">
        <f>CH175-CO40-CP40</f>
        <v>-0.10340040534181796</v>
      </c>
      <c r="CR40" s="27">
        <f>CI175-CO40-CP40</f>
        <v>5.4641540301170002</v>
      </c>
      <c r="CU40" s="30">
        <v>402</v>
      </c>
      <c r="CV40" s="30"/>
      <c r="CW40" s="15" t="s">
        <v>315</v>
      </c>
      <c r="CX40" s="33" t="s">
        <v>603</v>
      </c>
      <c r="CY40" s="34" t="s">
        <v>315</v>
      </c>
      <c r="CZ40" s="34" t="s">
        <v>989</v>
      </c>
      <c r="DA40" s="32"/>
      <c r="DB40" s="32"/>
      <c r="DC40" t="s">
        <v>315</v>
      </c>
      <c r="DD40">
        <v>133650</v>
      </c>
      <c r="DE40" t="s">
        <v>1045</v>
      </c>
      <c r="DF40" s="30">
        <v>155</v>
      </c>
      <c r="DG40" s="39" t="s">
        <v>315</v>
      </c>
      <c r="DK40" s="30">
        <v>404</v>
      </c>
      <c r="DL40" s="30"/>
      <c r="DM40" s="32"/>
      <c r="DN40" s="32" t="s">
        <v>315</v>
      </c>
      <c r="DO40" s="41">
        <v>132793</v>
      </c>
    </row>
    <row r="41" spans="1:119" ht="15.75" x14ac:dyDescent="0.25">
      <c r="A41" t="s">
        <v>461</v>
      </c>
      <c r="B41" t="s">
        <v>166</v>
      </c>
      <c r="C41" s="52">
        <v>208.932942902246</v>
      </c>
      <c r="D41" s="52">
        <v>216.72924407227799</v>
      </c>
      <c r="E41" s="52">
        <v>7.7963011700319953</v>
      </c>
      <c r="F41" s="53">
        <v>3.7314848782270163E-2</v>
      </c>
      <c r="G41" s="45">
        <v>201.511727398754</v>
      </c>
      <c r="H41" s="45">
        <v>203.00028788991901</v>
      </c>
      <c r="I41" s="45">
        <v>1.4885604911650034</v>
      </c>
      <c r="J41" s="46">
        <v>7.3869670533835523E-3</v>
      </c>
      <c r="K41" s="47">
        <v>3</v>
      </c>
      <c r="L41" s="55">
        <f t="shared" si="11"/>
        <v>195.17612539875401</v>
      </c>
      <c r="M41" s="55">
        <f t="shared" si="12"/>
        <v>196.66468588991901</v>
      </c>
      <c r="N41" s="55">
        <f t="shared" si="13"/>
        <v>1.4885604911650034</v>
      </c>
      <c r="O41" s="56">
        <f t="shared" si="14"/>
        <v>7.6267550046082953E-3</v>
      </c>
      <c r="P41" s="54"/>
      <c r="Q41" s="42">
        <f>C41/$DD41*1000000</f>
        <v>290.9966042781121</v>
      </c>
      <c r="R41" s="42">
        <f>D41/$DD41*1000000</f>
        <v>301.855098562904</v>
      </c>
      <c r="S41" s="42">
        <f>L41/$DD41*1000000</f>
        <v>271.83645115155207</v>
      </c>
      <c r="T41" s="42">
        <f>M41/$DD41*1000000</f>
        <v>273.90968116580711</v>
      </c>
      <c r="V41" s="143">
        <f t="shared" si="15"/>
        <v>303.25402698776446</v>
      </c>
      <c r="W41" s="143">
        <f t="shared" si="16"/>
        <v>271.83645115155207</v>
      </c>
      <c r="X41" s="143">
        <f t="shared" si="17"/>
        <v>274.56473788986074</v>
      </c>
      <c r="AB41" t="s">
        <v>166</v>
      </c>
      <c r="AC41" s="2">
        <v>208.932942902246</v>
      </c>
      <c r="AD41" s="2">
        <v>210.62668297647301</v>
      </c>
      <c r="AE41" s="2">
        <v>1.6937400742270086</v>
      </c>
      <c r="AF41" s="1">
        <v>8.1066204816703478E-3</v>
      </c>
      <c r="AG41" s="2">
        <v>201.511727398754</v>
      </c>
      <c r="AH41" s="2">
        <v>201.95755887548199</v>
      </c>
      <c r="AI41" s="2">
        <v>0.44583147672798873</v>
      </c>
      <c r="AJ41" s="1">
        <v>2.2124343951742901E-3</v>
      </c>
      <c r="AM41" t="s">
        <v>166</v>
      </c>
      <c r="AN41" s="2">
        <v>208.932942902246</v>
      </c>
      <c r="AO41" s="2">
        <v>212.97307348888998</v>
      </c>
      <c r="AP41" s="2">
        <v>4.0401305866439827</v>
      </c>
      <c r="AQ41" s="1">
        <v>1.9336972573703943E-2</v>
      </c>
      <c r="AR41" s="2">
        <v>210.00240363367899</v>
      </c>
      <c r="AS41" s="2">
        <v>1.0694607314329971</v>
      </c>
      <c r="AT41" s="1">
        <v>5.1186793072328885E-3</v>
      </c>
      <c r="AU41" s="2">
        <v>209.50098745329402</v>
      </c>
      <c r="AV41" s="2">
        <v>0.56804455104801832</v>
      </c>
      <c r="AW41" s="1">
        <v>2.7187888284031436E-3</v>
      </c>
      <c r="AX41" s="2">
        <v>209.62834900826601</v>
      </c>
      <c r="AY41" s="2">
        <v>0.69540610602001607</v>
      </c>
      <c r="AZ41" s="1">
        <v>3.3283698413484634E-3</v>
      </c>
      <c r="BA41" s="2">
        <v>210.37962856231601</v>
      </c>
      <c r="BB41" s="2">
        <v>1.4466856600700169</v>
      </c>
      <c r="BC41" s="1">
        <v>6.9241625565331817E-3</v>
      </c>
      <c r="BD41" s="2">
        <v>217.73366209097202</v>
      </c>
      <c r="BE41" s="2">
        <v>8.8007191887260205</v>
      </c>
      <c r="BF41" s="1">
        <v>4.2122219054960788E-2</v>
      </c>
      <c r="BG41" s="1"/>
      <c r="BH41" t="s">
        <v>166</v>
      </c>
      <c r="BI41" s="2">
        <v>201.511727398754</v>
      </c>
      <c r="BJ41" s="2">
        <v>202.47195653389099</v>
      </c>
      <c r="BK41" s="2">
        <v>0.96022913513698427</v>
      </c>
      <c r="BL41" s="1">
        <v>4.7651278043826725E-3</v>
      </c>
      <c r="BM41" s="2">
        <v>201.773453335326</v>
      </c>
      <c r="BN41" s="2">
        <v>0.26172593657199172</v>
      </c>
      <c r="BO41" s="1">
        <v>1.2988124311697506E-3</v>
      </c>
      <c r="BP41" s="2">
        <v>201.67225368505299</v>
      </c>
      <c r="BQ41" s="2">
        <v>0.16052628629898891</v>
      </c>
      <c r="BR41" s="1">
        <v>7.9661014458646086E-4</v>
      </c>
      <c r="BS41" s="2">
        <v>201.439859788343</v>
      </c>
      <c r="BT41" s="2">
        <v>-7.1867610411004534E-2</v>
      </c>
      <c r="BU41" s="1">
        <v>-3.5664232220486094E-4</v>
      </c>
      <c r="BV41" s="2">
        <v>201.852861126915</v>
      </c>
      <c r="BW41" s="2">
        <v>0.34113372816099741</v>
      </c>
      <c r="BX41" s="1">
        <v>1.6928728296093536E-3</v>
      </c>
      <c r="BY41" s="2">
        <v>203.47061272227901</v>
      </c>
      <c r="BZ41" s="2">
        <v>1.9588853235250099</v>
      </c>
      <c r="CA41" s="1">
        <v>9.7209494892014012E-3</v>
      </c>
      <c r="CC41" t="s">
        <v>166</v>
      </c>
      <c r="CE41" s="23">
        <v>208.932942902246</v>
      </c>
      <c r="CF41" s="23">
        <v>209.779293259659</v>
      </c>
      <c r="CG41" s="23">
        <v>0.84635035741300157</v>
      </c>
      <c r="CH41" s="24">
        <v>4.0508229370462929E-3</v>
      </c>
      <c r="CI41" s="2">
        <v>201.511727398754</v>
      </c>
      <c r="CJ41" s="2">
        <v>201.59081854153698</v>
      </c>
      <c r="CK41" s="2">
        <v>7.9091142782971247E-2</v>
      </c>
      <c r="CL41" s="1">
        <v>3.9248903179944794E-4</v>
      </c>
      <c r="CN41" s="25" t="s">
        <v>166</v>
      </c>
      <c r="CO41" s="27">
        <v>4.2598999999999998E-2</v>
      </c>
      <c r="CP41" s="27">
        <v>6.2930029999999997</v>
      </c>
      <c r="CQ41" s="28">
        <f>CH305-CO41-CP41</f>
        <v>-6.3331041856995185</v>
      </c>
      <c r="CR41" s="27">
        <f>CI305-CO41-CP41</f>
        <v>74.407576595487001</v>
      </c>
      <c r="CU41" s="30">
        <v>239</v>
      </c>
      <c r="CV41" s="30"/>
      <c r="CW41" s="34" t="s">
        <v>166</v>
      </c>
      <c r="CX41" s="34" t="s">
        <v>989</v>
      </c>
      <c r="CY41" s="34" t="s">
        <v>166</v>
      </c>
      <c r="CZ41" s="34" t="s">
        <v>989</v>
      </c>
      <c r="DA41" s="32"/>
      <c r="DB41" s="32"/>
      <c r="DC41" t="s">
        <v>166</v>
      </c>
      <c r="DD41">
        <v>717991</v>
      </c>
      <c r="DE41" t="s">
        <v>963</v>
      </c>
      <c r="DF41" s="30">
        <v>312</v>
      </c>
      <c r="DG41" s="39" t="s">
        <v>166</v>
      </c>
      <c r="DK41" s="30">
        <v>259</v>
      </c>
      <c r="DL41" s="30"/>
      <c r="DM41" s="32"/>
      <c r="DN41" s="32" t="s">
        <v>166</v>
      </c>
      <c r="DO41" s="41">
        <v>712337</v>
      </c>
    </row>
    <row r="42" spans="1:119" ht="15.75" x14ac:dyDescent="0.25">
      <c r="C42" s="52"/>
      <c r="D42" s="52"/>
      <c r="E42" s="52"/>
      <c r="F42" s="53"/>
      <c r="G42" s="45"/>
      <c r="H42" s="45"/>
      <c r="I42" s="45"/>
      <c r="J42" s="46"/>
      <c r="K42" s="47"/>
      <c r="L42" s="55"/>
      <c r="M42" s="55"/>
      <c r="N42" s="55"/>
      <c r="O42" s="56"/>
      <c r="P42" s="54"/>
      <c r="Q42" s="42"/>
      <c r="R42" s="42"/>
      <c r="S42" s="42"/>
      <c r="T42" s="42"/>
      <c r="V42" s="143"/>
      <c r="W42" s="143"/>
      <c r="X42" s="143"/>
      <c r="AC42" s="2"/>
      <c r="AD42" s="2"/>
      <c r="AE42" s="2"/>
      <c r="AF42" s="1"/>
      <c r="AG42" s="2"/>
      <c r="AH42" s="2"/>
      <c r="AI42" s="2"/>
      <c r="AJ42" s="1"/>
      <c r="AN42" s="2"/>
      <c r="AO42" s="2"/>
      <c r="AP42" s="2"/>
      <c r="AQ42" s="1"/>
      <c r="AR42" s="2"/>
      <c r="AS42" s="2"/>
      <c r="AT42" s="1"/>
      <c r="AU42" s="2"/>
      <c r="AV42" s="2"/>
      <c r="AW42" s="1"/>
      <c r="AX42" s="2"/>
      <c r="AY42" s="2"/>
      <c r="AZ42" s="1"/>
      <c r="BA42" s="2"/>
      <c r="BB42" s="2"/>
      <c r="BC42" s="1"/>
      <c r="BD42" s="2"/>
      <c r="BE42" s="2"/>
      <c r="BF42" s="1"/>
      <c r="BG42" s="1"/>
      <c r="BI42" s="2"/>
      <c r="BJ42" s="2"/>
      <c r="BK42" s="2"/>
      <c r="BL42" s="1"/>
      <c r="BM42" s="2"/>
      <c r="BN42" s="2"/>
      <c r="BO42" s="1"/>
      <c r="BP42" s="2"/>
      <c r="BQ42" s="2"/>
      <c r="BR42" s="1"/>
      <c r="BS42" s="2"/>
      <c r="BT42" s="2"/>
      <c r="BU42" s="1"/>
      <c r="BV42" s="2"/>
      <c r="BW42" s="2"/>
      <c r="BX42" s="1"/>
      <c r="BY42" s="2"/>
      <c r="BZ42" s="2"/>
      <c r="CA42" s="1"/>
      <c r="CE42" s="23"/>
      <c r="CF42" s="23"/>
      <c r="CG42" s="23"/>
      <c r="CH42" s="24"/>
      <c r="CI42" s="2"/>
      <c r="CJ42" s="2"/>
      <c r="CK42" s="2"/>
      <c r="CL42" s="1"/>
      <c r="CN42" s="25"/>
      <c r="CO42" s="27"/>
      <c r="CP42" s="27"/>
      <c r="CQ42" s="28"/>
      <c r="CR42" s="27"/>
      <c r="CU42" s="30"/>
      <c r="CV42" s="30"/>
      <c r="CW42" s="15"/>
      <c r="CX42" s="33"/>
      <c r="CY42" s="34"/>
      <c r="CZ42" s="34"/>
      <c r="DA42" s="32"/>
      <c r="DB42" s="32"/>
      <c r="DF42" s="30"/>
      <c r="DG42" s="39"/>
      <c r="DK42" s="30"/>
      <c r="DL42" s="30"/>
      <c r="DM42" s="32"/>
      <c r="DN42" s="32"/>
      <c r="DO42" s="41"/>
    </row>
    <row r="43" spans="1:119" ht="15.75" x14ac:dyDescent="0.25">
      <c r="B43" t="s">
        <v>318</v>
      </c>
      <c r="C43" s="52">
        <v>7.1632903159450008</v>
      </c>
      <c r="D43" s="52">
        <v>9.0935432685540007</v>
      </c>
      <c r="E43" s="52">
        <v>1.930252952609</v>
      </c>
      <c r="F43" s="53">
        <v>0.26946457109415028</v>
      </c>
      <c r="G43" s="45">
        <v>8.2977568183730011</v>
      </c>
      <c r="H43" s="45">
        <v>8.6836390650299986</v>
      </c>
      <c r="I43" s="45">
        <v>0.38588224665699755</v>
      </c>
      <c r="J43" s="46">
        <v>4.6504405359599363E-2</v>
      </c>
      <c r="K43" s="47">
        <v>1</v>
      </c>
      <c r="L43" s="55">
        <f>G43-CO43-CP43</f>
        <v>8.2243108183730005</v>
      </c>
      <c r="M43" s="55">
        <f>H43-CO43-CP43</f>
        <v>8.610193065029998</v>
      </c>
      <c r="N43" s="55">
        <f>M43-L43</f>
        <v>0.38588224665699755</v>
      </c>
      <c r="O43" s="56">
        <f>N43/L43</f>
        <v>4.6919706122358823E-2</v>
      </c>
      <c r="P43" s="54"/>
      <c r="Q43" s="42">
        <f t="shared" si="0"/>
        <v>53.291946761881036</v>
      </c>
      <c r="R43" s="42">
        <f t="shared" si="0"/>
        <v>67.652238338843603</v>
      </c>
      <c r="S43" s="42">
        <f t="shared" si="1"/>
        <v>61.185504838508812</v>
      </c>
      <c r="T43" s="42">
        <f t="shared" si="1"/>
        <v>64.056310744479816</v>
      </c>
      <c r="V43" s="143">
        <f>BD43/DD43*1000000</f>
        <v>65.387827032280384</v>
      </c>
      <c r="W43" s="143">
        <f>(BI43-CO43-CP43)/DD43*1000000</f>
        <v>61.185504838508812</v>
      </c>
      <c r="X43" s="143">
        <f>(BY43-CO43-CP43)/DD43*1000000</f>
        <v>63.467354860135679</v>
      </c>
      <c r="AB43" t="s">
        <v>318</v>
      </c>
      <c r="AC43" s="2">
        <v>7.1632903159450008</v>
      </c>
      <c r="AD43" s="2">
        <v>7.1592490123530004</v>
      </c>
      <c r="AE43" s="2">
        <v>-4.0413035920003892E-3</v>
      </c>
      <c r="AF43" s="1">
        <v>-5.6416861717927588E-4</v>
      </c>
      <c r="AG43" s="2">
        <v>8.2977568183730011</v>
      </c>
      <c r="AH43" s="2">
        <v>8.2977568183730011</v>
      </c>
      <c r="AI43" s="2">
        <v>0</v>
      </c>
      <c r="AJ43" s="1">
        <v>0</v>
      </c>
      <c r="AM43" t="s">
        <v>318</v>
      </c>
      <c r="AN43" s="2">
        <v>7.1632903159450008</v>
      </c>
      <c r="AO43" s="2">
        <v>7.7052321402660002</v>
      </c>
      <c r="AP43" s="2">
        <v>0.54194182432099947</v>
      </c>
      <c r="AQ43" s="1">
        <v>7.5655432129376851E-2</v>
      </c>
      <c r="AR43" s="2">
        <v>7.1631196455739996</v>
      </c>
      <c r="AS43" s="2">
        <v>-1.7067037100115812E-4</v>
      </c>
      <c r="AT43" s="1">
        <v>-2.3825695102885525E-5</v>
      </c>
      <c r="AU43" s="2">
        <v>7.1600183749869997</v>
      </c>
      <c r="AV43" s="2">
        <v>-3.2719409580010961E-3</v>
      </c>
      <c r="AW43" s="1">
        <v>-4.567650916950799E-4</v>
      </c>
      <c r="AX43" s="2">
        <v>7.9733324148989997</v>
      </c>
      <c r="AY43" s="2">
        <v>0.81004209895399892</v>
      </c>
      <c r="AZ43" s="1">
        <v>0.11308240532299799</v>
      </c>
      <c r="BA43" s="2">
        <v>7.1642302875499997</v>
      </c>
      <c r="BB43" s="2">
        <v>9.3997160499892374E-4</v>
      </c>
      <c r="BC43" s="1">
        <v>1.312206491068232E-4</v>
      </c>
      <c r="BD43" s="2">
        <v>8.7891701583710002</v>
      </c>
      <c r="BE43" s="2">
        <v>1.6258798424259995</v>
      </c>
      <c r="BF43" s="1">
        <v>0.22697388640062524</v>
      </c>
      <c r="BG43" s="1"/>
      <c r="BH43" t="s">
        <v>318</v>
      </c>
      <c r="BI43" s="2">
        <v>8.2977568183730011</v>
      </c>
      <c r="BJ43" s="2">
        <v>8.371849708629</v>
      </c>
      <c r="BK43" s="2">
        <v>7.4092890255998967E-2</v>
      </c>
      <c r="BL43" s="1">
        <v>8.929267496962736E-3</v>
      </c>
      <c r="BM43" s="2">
        <v>8.2977568183730011</v>
      </c>
      <c r="BN43" s="2">
        <v>0</v>
      </c>
      <c r="BO43" s="1">
        <v>0</v>
      </c>
      <c r="BP43" s="2">
        <v>8.2977568183730011</v>
      </c>
      <c r="BQ43" s="2">
        <v>0</v>
      </c>
      <c r="BR43" s="1">
        <v>0</v>
      </c>
      <c r="BS43" s="2">
        <v>8.4366809876029993</v>
      </c>
      <c r="BT43" s="2">
        <v>0.13892416922999828</v>
      </c>
      <c r="BU43" s="1">
        <v>1.6742376556805157E-2</v>
      </c>
      <c r="BV43" s="2">
        <v>8.2977568183730011</v>
      </c>
      <c r="BW43" s="2">
        <v>0</v>
      </c>
      <c r="BX43" s="1">
        <v>0</v>
      </c>
      <c r="BY43" s="2">
        <v>8.6044739708799991</v>
      </c>
      <c r="BZ43" s="2">
        <v>0.30671715250699805</v>
      </c>
      <c r="CA43" s="1">
        <v>3.6963863755064615E-2</v>
      </c>
      <c r="CC43" t="s">
        <v>318</v>
      </c>
      <c r="CE43" s="23">
        <v>7.1632903159450008</v>
      </c>
      <c r="CF43" s="23">
        <v>7.4705011291709997</v>
      </c>
      <c r="CG43" s="23">
        <v>0.30721081322599897</v>
      </c>
      <c r="CH43" s="24">
        <v>4.2886829889076036E-2</v>
      </c>
      <c r="CI43" s="2">
        <v>8.2977568183730011</v>
      </c>
      <c r="CJ43" s="2">
        <v>8.2977568183730011</v>
      </c>
      <c r="CK43" s="2">
        <v>0</v>
      </c>
      <c r="CL43" s="1">
        <v>0</v>
      </c>
      <c r="CN43" s="25" t="s">
        <v>318</v>
      </c>
      <c r="CO43" s="27">
        <v>0</v>
      </c>
      <c r="CP43" s="27">
        <v>7.3445999999999997E-2</v>
      </c>
      <c r="CQ43" s="28">
        <f>CH129-CO43-CP43</f>
        <v>-0.12341704450294269</v>
      </c>
      <c r="CR43" s="27">
        <f>CI129-CO43-CP43</f>
        <v>4.264742804121</v>
      </c>
      <c r="CU43" s="30">
        <v>406</v>
      </c>
      <c r="CV43" s="30"/>
      <c r="CW43" s="15" t="s">
        <v>318</v>
      </c>
      <c r="CX43" s="33" t="s">
        <v>994</v>
      </c>
      <c r="CY43" s="34" t="s">
        <v>318</v>
      </c>
      <c r="CZ43" s="34" t="s">
        <v>989</v>
      </c>
      <c r="DA43" s="32"/>
      <c r="DB43" s="32"/>
      <c r="DC43" t="s">
        <v>318</v>
      </c>
      <c r="DD43">
        <v>134416</v>
      </c>
      <c r="DE43" t="s">
        <v>1045</v>
      </c>
      <c r="DF43" s="30">
        <v>119</v>
      </c>
      <c r="DG43" s="39" t="s">
        <v>318</v>
      </c>
      <c r="DK43" s="30">
        <v>407</v>
      </c>
      <c r="DL43" s="30"/>
      <c r="DM43" s="32"/>
      <c r="DN43" s="32" t="s">
        <v>318</v>
      </c>
      <c r="DO43" s="41">
        <v>133073</v>
      </c>
    </row>
    <row r="44" spans="1:119" ht="15.75" x14ac:dyDescent="0.25">
      <c r="A44" t="s">
        <v>462</v>
      </c>
      <c r="B44" t="s">
        <v>322</v>
      </c>
      <c r="C44" s="52">
        <v>6.4295876268809993</v>
      </c>
      <c r="D44" s="52">
        <v>7.705018220136</v>
      </c>
      <c r="E44" s="52">
        <v>1.2754305932550007</v>
      </c>
      <c r="F44" s="53">
        <v>0.19836895727536941</v>
      </c>
      <c r="G44" s="45">
        <v>6.3684367589119999</v>
      </c>
      <c r="H44" s="45">
        <v>6.8081252629819993</v>
      </c>
      <c r="I44" s="45">
        <v>0.43968850406999938</v>
      </c>
      <c r="J44" s="46">
        <v>6.9041826230699183E-2</v>
      </c>
      <c r="K44" s="47">
        <v>2</v>
      </c>
      <c r="L44" s="55">
        <f>G44-CO44-CP44</f>
        <v>6.225302758912</v>
      </c>
      <c r="M44" s="55">
        <f>H44-CO44-CP44</f>
        <v>6.6649912629819994</v>
      </c>
      <c r="N44" s="55">
        <f>M44-L44</f>
        <v>0.43968850406999938</v>
      </c>
      <c r="O44" s="56">
        <f>N44/L44</f>
        <v>7.0629256294491294E-2</v>
      </c>
      <c r="P44" s="54"/>
      <c r="Q44" s="42">
        <f t="shared" si="0"/>
        <v>61.577830816566731</v>
      </c>
      <c r="R44" s="42">
        <f t="shared" si="0"/>
        <v>73.792960906928187</v>
      </c>
      <c r="S44" s="42">
        <f t="shared" si="1"/>
        <v>59.62134157212634</v>
      </c>
      <c r="T44" s="42">
        <f t="shared" si="1"/>
        <v>63.832352586645463</v>
      </c>
      <c r="V44" s="143">
        <f>BD44/DD44*1000000</f>
        <v>74.731591763135214</v>
      </c>
      <c r="W44" s="143">
        <f>(BI44-CO44-CP44)/DD44*1000000</f>
        <v>59.62134157212634</v>
      </c>
      <c r="X44" s="143">
        <f>(BY44-CO44-CP44)/DD44*1000000</f>
        <v>64.071512524785945</v>
      </c>
      <c r="AB44" t="s">
        <v>322</v>
      </c>
      <c r="AC44" s="2">
        <v>6.4295876268809993</v>
      </c>
      <c r="AD44" s="2">
        <v>6.4329231392550001</v>
      </c>
      <c r="AE44" s="2">
        <v>3.3355123740008708E-3</v>
      </c>
      <c r="AF44" s="1">
        <v>5.1877547481516035E-4</v>
      </c>
      <c r="AG44" s="2">
        <v>6.3684367589119999</v>
      </c>
      <c r="AH44" s="2">
        <v>6.3691891873520001</v>
      </c>
      <c r="AI44" s="2">
        <v>7.5242844000023013E-4</v>
      </c>
      <c r="AJ44" s="1">
        <v>1.1814962894108678E-4</v>
      </c>
      <c r="AM44" t="s">
        <v>322</v>
      </c>
      <c r="AN44" s="2">
        <v>6.4295876268809993</v>
      </c>
      <c r="AO44" s="2">
        <v>6.8994195060510002</v>
      </c>
      <c r="AP44" s="2">
        <v>0.46983187917000091</v>
      </c>
      <c r="AQ44" s="1">
        <v>7.3073407881667982E-2</v>
      </c>
      <c r="AR44" s="2">
        <v>6.4297280893310003</v>
      </c>
      <c r="AS44" s="2">
        <v>1.4046245000098878E-4</v>
      </c>
      <c r="AT44" s="1">
        <v>2.1846261090484164E-5</v>
      </c>
      <c r="AU44" s="2">
        <v>6.4319470271789996</v>
      </c>
      <c r="AV44" s="2">
        <v>2.3594002980003026E-3</v>
      </c>
      <c r="AW44" s="1">
        <v>3.6695981685295895E-4</v>
      </c>
      <c r="AX44" s="2">
        <v>7.1146555036999999</v>
      </c>
      <c r="AY44" s="2">
        <v>0.68506787681900061</v>
      </c>
      <c r="AZ44" s="1">
        <v>0.10654927136459727</v>
      </c>
      <c r="BA44" s="2">
        <v>6.4288146562519994</v>
      </c>
      <c r="BB44" s="2">
        <v>-7.7297062899983615E-4</v>
      </c>
      <c r="BC44" s="1">
        <v>-1.2022087167273045E-4</v>
      </c>
      <c r="BD44" s="2">
        <v>7.8030244223560006</v>
      </c>
      <c r="BE44" s="2">
        <v>1.3734367954750013</v>
      </c>
      <c r="BF44" s="1">
        <v>0.21361195696795521</v>
      </c>
      <c r="BG44" s="1"/>
      <c r="BH44" t="s">
        <v>322</v>
      </c>
      <c r="BI44" s="2">
        <v>6.3684367589119999</v>
      </c>
      <c r="BJ44" s="2">
        <v>6.5276878965450003</v>
      </c>
      <c r="BK44" s="2">
        <v>0.15925113763300036</v>
      </c>
      <c r="BL44" s="1">
        <v>2.5006315311233023E-2</v>
      </c>
      <c r="BM44" s="2">
        <v>6.3684684623750005</v>
      </c>
      <c r="BN44" s="2">
        <v>3.1703463000631871E-5</v>
      </c>
      <c r="BO44" s="1">
        <v>4.9782174497165256E-6</v>
      </c>
      <c r="BP44" s="2">
        <v>6.3689547630869994</v>
      </c>
      <c r="BQ44" s="2">
        <v>5.1800417499947571E-4</v>
      </c>
      <c r="BR44" s="1">
        <v>8.1339297948524009E-5</v>
      </c>
      <c r="BS44" s="2">
        <v>6.6219082745569997</v>
      </c>
      <c r="BT44" s="2">
        <v>0.25347151564499981</v>
      </c>
      <c r="BU44" s="1">
        <v>3.9801214213251217E-2</v>
      </c>
      <c r="BV44" s="2">
        <v>6.3682622650780001</v>
      </c>
      <c r="BW44" s="2">
        <v>-1.7449383399981144E-4</v>
      </c>
      <c r="BX44" s="1">
        <v>-2.739979065594465E-5</v>
      </c>
      <c r="BY44" s="2">
        <v>6.8330969087630002</v>
      </c>
      <c r="BZ44" s="2">
        <v>0.46466014985100035</v>
      </c>
      <c r="CA44" s="1">
        <v>7.2962984079374613E-2</v>
      </c>
      <c r="CC44" t="s">
        <v>322</v>
      </c>
      <c r="CE44" s="23">
        <v>6.4295876268809993</v>
      </c>
      <c r="CF44" s="23">
        <v>6.3472992658360008</v>
      </c>
      <c r="CG44" s="23">
        <v>-8.2288361044998481E-2</v>
      </c>
      <c r="CH44" s="24">
        <v>-1.2798388609086686E-2</v>
      </c>
      <c r="CI44" s="2">
        <v>6.3684367589119999</v>
      </c>
      <c r="CJ44" s="2">
        <v>6.349953665488</v>
      </c>
      <c r="CK44" s="2">
        <v>-1.8483093423999897E-2</v>
      </c>
      <c r="CL44" s="1">
        <v>-2.9022967682193952E-3</v>
      </c>
      <c r="CN44" s="25" t="s">
        <v>322</v>
      </c>
      <c r="CO44" s="27">
        <v>0</v>
      </c>
      <c r="CP44" s="27">
        <v>0.14313400000000001</v>
      </c>
      <c r="CQ44" s="28">
        <f>CH132-CO44-CP44</f>
        <v>-0.14443907218652052</v>
      </c>
      <c r="CR44" s="27">
        <f>CI132-CO44-CP44</f>
        <v>7.0984380652930001</v>
      </c>
      <c r="CU44" s="30">
        <v>410</v>
      </c>
      <c r="CV44" s="30"/>
      <c r="CW44" s="15" t="s">
        <v>322</v>
      </c>
      <c r="CX44" s="33" t="s">
        <v>994</v>
      </c>
      <c r="CY44" s="34" t="s">
        <v>322</v>
      </c>
      <c r="CZ44" s="34" t="s">
        <v>989</v>
      </c>
      <c r="DA44" s="32"/>
      <c r="DB44" s="32"/>
      <c r="DC44" t="s">
        <v>322</v>
      </c>
      <c r="DD44">
        <v>104414</v>
      </c>
      <c r="DE44" t="s">
        <v>1045</v>
      </c>
      <c r="DF44" s="30">
        <v>120</v>
      </c>
      <c r="DG44" s="39" t="s">
        <v>322</v>
      </c>
      <c r="DK44" s="30">
        <v>411</v>
      </c>
      <c r="DL44" s="30"/>
      <c r="DM44" s="32"/>
      <c r="DN44" s="32" t="s">
        <v>322</v>
      </c>
      <c r="DO44" s="41">
        <v>103616</v>
      </c>
    </row>
    <row r="45" spans="1:119" ht="15.75" x14ac:dyDescent="0.25">
      <c r="A45" t="s">
        <v>463</v>
      </c>
      <c r="B45" t="s">
        <v>324</v>
      </c>
      <c r="C45" s="52">
        <v>5.2224242499970002</v>
      </c>
      <c r="D45" s="52">
        <v>6.3743264004960007</v>
      </c>
      <c r="E45" s="52">
        <v>1.1519021504990006</v>
      </c>
      <c r="F45" s="53">
        <v>0.22056847459293685</v>
      </c>
      <c r="G45" s="45">
        <v>6.2096403676920007</v>
      </c>
      <c r="H45" s="45">
        <v>6.4170008043449993</v>
      </c>
      <c r="I45" s="45">
        <v>0.20736043665299864</v>
      </c>
      <c r="J45" s="46">
        <v>3.3393308529084814E-2</v>
      </c>
      <c r="K45" s="47">
        <v>2</v>
      </c>
      <c r="L45" s="55">
        <f>G45-CO45-CP45</f>
        <v>6.0577543676920005</v>
      </c>
      <c r="M45" s="55">
        <f>H45-CO45-CP45</f>
        <v>6.2651148043449991</v>
      </c>
      <c r="N45" s="55">
        <f>M45-L45</f>
        <v>0.20736043665299864</v>
      </c>
      <c r="O45" s="56">
        <f>N45/L45</f>
        <v>3.4230578538958292E-2</v>
      </c>
      <c r="P45" s="54"/>
      <c r="Q45" s="42">
        <f t="shared" si="0"/>
        <v>42.775551032418974</v>
      </c>
      <c r="R45" s="42">
        <f t="shared" si="0"/>
        <v>52.210489073511951</v>
      </c>
      <c r="S45" s="42">
        <f t="shared" si="1"/>
        <v>49.617527932016813</v>
      </c>
      <c r="T45" s="42">
        <f t="shared" si="1"/>
        <v>51.315964618802667</v>
      </c>
      <c r="V45" s="143">
        <f>BD45/DD45*1000000</f>
        <v>52.724238910376862</v>
      </c>
      <c r="W45" s="143">
        <f>(BI45-CO45-CP45)/DD45*1000000</f>
        <v>49.617527932016813</v>
      </c>
      <c r="X45" s="143">
        <f>(BY45-CO45-CP45)/DD45*1000000</f>
        <v>51.405255925693545</v>
      </c>
      <c r="AB45" t="s">
        <v>324</v>
      </c>
      <c r="AC45" s="2">
        <v>5.2224242499970002</v>
      </c>
      <c r="AD45" s="2">
        <v>5.2210646998889993</v>
      </c>
      <c r="AE45" s="2">
        <v>-1.3595501080008177E-3</v>
      </c>
      <c r="AF45" s="1">
        <v>-2.6032931123923887E-4</v>
      </c>
      <c r="AG45" s="2">
        <v>6.2096403676920007</v>
      </c>
      <c r="AH45" s="2">
        <v>6.2096403676920007</v>
      </c>
      <c r="AI45" s="2">
        <v>0</v>
      </c>
      <c r="AJ45" s="1">
        <v>0</v>
      </c>
      <c r="AM45" t="s">
        <v>324</v>
      </c>
      <c r="AN45" s="2">
        <v>5.2224242499970002</v>
      </c>
      <c r="AO45" s="2">
        <v>5.5599560952709997</v>
      </c>
      <c r="AP45" s="2">
        <v>0.33753184527399949</v>
      </c>
      <c r="AQ45" s="1">
        <v>6.4631257269876799E-2</v>
      </c>
      <c r="AR45" s="2">
        <v>5.2223672209160004</v>
      </c>
      <c r="AS45" s="2">
        <v>-5.7029080999804194E-5</v>
      </c>
      <c r="AT45" s="1">
        <v>-1.0920039864596782E-5</v>
      </c>
      <c r="AU45" s="2">
        <v>5.2216523154500001</v>
      </c>
      <c r="AV45" s="2">
        <v>-7.7193454700008601E-4</v>
      </c>
      <c r="AW45" s="1">
        <v>-1.4781153541873382E-4</v>
      </c>
      <c r="AX45" s="2">
        <v>5.9357714908680004</v>
      </c>
      <c r="AY45" s="2">
        <v>0.71334724087100021</v>
      </c>
      <c r="AZ45" s="1">
        <v>0.13659312356161221</v>
      </c>
      <c r="BA45" s="2">
        <v>5.2227377319099997</v>
      </c>
      <c r="BB45" s="2">
        <v>3.1348191299951367E-4</v>
      </c>
      <c r="BC45" s="1">
        <v>6.0026129244420102E-5</v>
      </c>
      <c r="BD45" s="2">
        <v>6.4370496043290002</v>
      </c>
      <c r="BE45" s="2">
        <v>1.214625354332</v>
      </c>
      <c r="BF45" s="1">
        <v>0.23257883622394288</v>
      </c>
      <c r="BG45" s="1"/>
      <c r="BH45" t="s">
        <v>324</v>
      </c>
      <c r="BI45" s="2">
        <v>6.2096403676920007</v>
      </c>
      <c r="BJ45" s="2">
        <v>6.2648363072610005</v>
      </c>
      <c r="BK45" s="2">
        <v>5.5195939568999819E-2</v>
      </c>
      <c r="BL45" s="1">
        <v>8.8887497988092094E-3</v>
      </c>
      <c r="BM45" s="2">
        <v>6.2096403676920007</v>
      </c>
      <c r="BN45" s="2">
        <v>0</v>
      </c>
      <c r="BO45" s="1">
        <v>0</v>
      </c>
      <c r="BP45" s="2">
        <v>6.2096403676920007</v>
      </c>
      <c r="BQ45" s="2">
        <v>0</v>
      </c>
      <c r="BR45" s="1">
        <v>0</v>
      </c>
      <c r="BS45" s="2">
        <v>6.3131327543840001</v>
      </c>
      <c r="BT45" s="2">
        <v>0.10349238669199945</v>
      </c>
      <c r="BU45" s="1">
        <v>1.6666405872787365E-2</v>
      </c>
      <c r="BV45" s="2">
        <v>6.2096403676920007</v>
      </c>
      <c r="BW45" s="2">
        <v>0</v>
      </c>
      <c r="BX45" s="1">
        <v>0</v>
      </c>
      <c r="BY45" s="2">
        <v>6.4279022907119998</v>
      </c>
      <c r="BZ45" s="2">
        <v>0.21826192301999914</v>
      </c>
      <c r="CA45" s="1">
        <v>3.5148883042501015E-2</v>
      </c>
      <c r="CC45" t="s">
        <v>324</v>
      </c>
      <c r="CE45" s="23">
        <v>5.2224242499970002</v>
      </c>
      <c r="CF45" s="23">
        <v>5.1606926400159994</v>
      </c>
      <c r="CG45" s="23">
        <v>-6.1731609981000801E-2</v>
      </c>
      <c r="CH45" s="24">
        <v>-1.1820489302652165E-2</v>
      </c>
      <c r="CI45" s="2">
        <v>6.2096403676920007</v>
      </c>
      <c r="CJ45" s="2">
        <v>6.2096403676920007</v>
      </c>
      <c r="CK45" s="2">
        <v>0</v>
      </c>
      <c r="CL45" s="1">
        <v>0</v>
      </c>
      <c r="CN45" s="25" t="s">
        <v>324</v>
      </c>
      <c r="CO45" s="27">
        <v>0</v>
      </c>
      <c r="CP45" s="27">
        <v>0.15188599999999999</v>
      </c>
      <c r="CQ45" s="28">
        <f>CH133-CO45-CP45</f>
        <v>-0.24295320303193127</v>
      </c>
      <c r="CR45" s="27">
        <f>CI133-CO45-CP45</f>
        <v>4.2639647375780001</v>
      </c>
      <c r="CU45" s="30">
        <v>412</v>
      </c>
      <c r="CV45" s="30"/>
      <c r="CW45" s="15" t="s">
        <v>324</v>
      </c>
      <c r="CX45" s="33" t="s">
        <v>994</v>
      </c>
      <c r="CY45" s="34" t="s">
        <v>324</v>
      </c>
      <c r="CZ45" s="34" t="s">
        <v>989</v>
      </c>
      <c r="DA45" s="32"/>
      <c r="DB45" s="32"/>
      <c r="DC45" t="s">
        <v>324</v>
      </c>
      <c r="DD45">
        <v>122089</v>
      </c>
      <c r="DE45" t="s">
        <v>1045</v>
      </c>
      <c r="DF45" s="30">
        <v>121</v>
      </c>
      <c r="DG45" s="39" t="s">
        <v>324</v>
      </c>
      <c r="DK45" s="30">
        <v>413</v>
      </c>
      <c r="DL45" s="30"/>
      <c r="DM45" s="32"/>
      <c r="DN45" s="32" t="s">
        <v>324</v>
      </c>
      <c r="DO45" s="41">
        <v>121054</v>
      </c>
    </row>
    <row r="46" spans="1:119" ht="15.75" x14ac:dyDescent="0.25">
      <c r="B46" t="s">
        <v>321</v>
      </c>
      <c r="C46" s="52">
        <v>10.648003718271001</v>
      </c>
      <c r="D46" s="52">
        <v>12.537537416898999</v>
      </c>
      <c r="E46" s="52">
        <v>1.8895336986279982</v>
      </c>
      <c r="F46" s="53">
        <v>0.17745426735583603</v>
      </c>
      <c r="G46" s="45">
        <v>11.093890306381001</v>
      </c>
      <c r="H46" s="45">
        <v>11.714779492409001</v>
      </c>
      <c r="I46" s="45">
        <v>0.62088918602800014</v>
      </c>
      <c r="J46" s="46">
        <v>5.596676809314368E-2</v>
      </c>
      <c r="K46" s="47">
        <v>1</v>
      </c>
      <c r="L46" s="55">
        <f>G46-CO46-CP46</f>
        <v>10.936451306381</v>
      </c>
      <c r="M46" s="55">
        <f>H46-CO46-CP46</f>
        <v>11.557340492409001</v>
      </c>
      <c r="N46" s="55">
        <f>M46-L46</f>
        <v>0.62088918602800014</v>
      </c>
      <c r="O46" s="56">
        <f>N46/L46</f>
        <v>5.6772454668703648E-2</v>
      </c>
      <c r="P46" s="54"/>
      <c r="Q46" s="42">
        <f>C46/$DD46*1000000</f>
        <v>72.235890793258093</v>
      </c>
      <c r="R46" s="42">
        <f>D46/$DD46*1000000</f>
        <v>85.05445787077187</v>
      </c>
      <c r="S46" s="42">
        <f>L46/$DD46*1000000</f>
        <v>74.192714722473994</v>
      </c>
      <c r="T46" s="42">
        <f>M46/$DD46*1000000</f>
        <v>78.404817255803692</v>
      </c>
      <c r="V46" s="143">
        <f>BD46/DD46*1000000</f>
        <v>83.97399751845245</v>
      </c>
      <c r="W46" s="143">
        <f>(BI46-CO46-CP46)/DD46*1000000</f>
        <v>74.192714722473994</v>
      </c>
      <c r="X46" s="143">
        <f>(BY46-CO46-CP46)/DD46*1000000</f>
        <v>78.114551824070929</v>
      </c>
      <c r="AB46" t="s">
        <v>321</v>
      </c>
      <c r="AC46" s="2">
        <v>10.648003718271001</v>
      </c>
      <c r="AD46" s="2">
        <v>10.65160503716</v>
      </c>
      <c r="AE46" s="2">
        <v>3.6013188889985059E-3</v>
      </c>
      <c r="AF46" s="1">
        <v>3.3821540490439273E-4</v>
      </c>
      <c r="AG46" s="2">
        <v>11.093890306381001</v>
      </c>
      <c r="AH46" s="2">
        <v>11.093890306381001</v>
      </c>
      <c r="AI46" s="2">
        <v>0</v>
      </c>
      <c r="AJ46" s="1">
        <v>0</v>
      </c>
      <c r="AM46" t="s">
        <v>321</v>
      </c>
      <c r="AN46" s="2">
        <v>10.648003718271001</v>
      </c>
      <c r="AO46" s="2">
        <v>11.213132958475999</v>
      </c>
      <c r="AP46" s="2">
        <v>0.56512924020499788</v>
      </c>
      <c r="AQ46" s="1">
        <v>5.3073726790242172E-2</v>
      </c>
      <c r="AR46" s="2">
        <v>10.648154737501999</v>
      </c>
      <c r="AS46" s="2">
        <v>1.5101923099791748E-4</v>
      </c>
      <c r="AT46" s="1">
        <v>1.4182867981045337E-5</v>
      </c>
      <c r="AU46" s="2">
        <v>10.650009941965001</v>
      </c>
      <c r="AV46" s="2">
        <v>2.0062236939999423E-3</v>
      </c>
      <c r="AW46" s="1">
        <v>1.8841312860902234E-4</v>
      </c>
      <c r="AX46" s="2">
        <v>11.547415761590001</v>
      </c>
      <c r="AY46" s="2">
        <v>0.89941204331899982</v>
      </c>
      <c r="AZ46" s="1">
        <v>8.446766803581135E-2</v>
      </c>
      <c r="BA46" s="2">
        <v>10.647173655688999</v>
      </c>
      <c r="BB46" s="2">
        <v>-8.300625820023555E-4</v>
      </c>
      <c r="BC46" s="1">
        <v>-7.7954760719893808E-5</v>
      </c>
      <c r="BD46" s="2">
        <v>12.378271078205001</v>
      </c>
      <c r="BE46" s="2">
        <v>1.7302673599340004</v>
      </c>
      <c r="BF46" s="1">
        <v>0.162496877885666</v>
      </c>
      <c r="BG46" s="1"/>
      <c r="BH46" t="s">
        <v>321</v>
      </c>
      <c r="BI46" s="2">
        <v>11.093890306381001</v>
      </c>
      <c r="BJ46" s="2">
        <v>11.236812060272001</v>
      </c>
      <c r="BK46" s="2">
        <v>0.14292175389100059</v>
      </c>
      <c r="BL46" s="1">
        <v>1.2882924740007087E-2</v>
      </c>
      <c r="BM46" s="2">
        <v>11.093890306381001</v>
      </c>
      <c r="BN46" s="2">
        <v>0</v>
      </c>
      <c r="BO46" s="1">
        <v>0</v>
      </c>
      <c r="BP46" s="2">
        <v>11.093890306381001</v>
      </c>
      <c r="BQ46" s="2">
        <v>0</v>
      </c>
      <c r="BR46" s="1">
        <v>0</v>
      </c>
      <c r="BS46" s="2">
        <v>11.386705179066</v>
      </c>
      <c r="BT46" s="2">
        <v>0.29281487268499973</v>
      </c>
      <c r="BU46" s="1">
        <v>2.6394246256119733E-2</v>
      </c>
      <c r="BV46" s="2">
        <v>11.093890306381001</v>
      </c>
      <c r="BW46" s="2">
        <v>0</v>
      </c>
      <c r="BX46" s="1">
        <v>0</v>
      </c>
      <c r="BY46" s="2">
        <v>11.671992626179</v>
      </c>
      <c r="BZ46" s="2">
        <v>0.57810231979799909</v>
      </c>
      <c r="CA46" s="1">
        <v>5.2109972591443898E-2</v>
      </c>
      <c r="CC46" t="s">
        <v>321</v>
      </c>
      <c r="CE46" s="23">
        <v>10.648003718271001</v>
      </c>
      <c r="CF46" s="23">
        <v>10.830885760665</v>
      </c>
      <c r="CG46" s="23">
        <v>0.18288204239399874</v>
      </c>
      <c r="CH46" s="24">
        <v>1.7175242161137666E-2</v>
      </c>
      <c r="CI46" s="2">
        <v>11.093890306381001</v>
      </c>
      <c r="CJ46" s="2">
        <v>11.093890306381001</v>
      </c>
      <c r="CK46" s="2">
        <v>0</v>
      </c>
      <c r="CL46" s="1">
        <v>0</v>
      </c>
      <c r="CN46" s="25" t="s">
        <v>321</v>
      </c>
      <c r="CO46" s="27">
        <v>0</v>
      </c>
      <c r="CP46" s="27">
        <v>0.157439</v>
      </c>
      <c r="CQ46" s="28">
        <f>CH176-CO46-CP46</f>
        <v>-0.12177059751480508</v>
      </c>
      <c r="CR46" s="27">
        <f>CI176-CO46-CP46</f>
        <v>5.165690624082</v>
      </c>
      <c r="CU46" s="30">
        <v>409</v>
      </c>
      <c r="CV46" s="30"/>
      <c r="CW46" s="15" t="s">
        <v>321</v>
      </c>
      <c r="CX46" s="33" t="s">
        <v>603</v>
      </c>
      <c r="CY46" s="34" t="s">
        <v>1051</v>
      </c>
      <c r="CZ46" s="34" t="s">
        <v>989</v>
      </c>
      <c r="DA46" s="32"/>
      <c r="DB46" s="32"/>
      <c r="DC46" t="s">
        <v>321</v>
      </c>
      <c r="DD46">
        <v>147406</v>
      </c>
      <c r="DE46" t="s">
        <v>1045</v>
      </c>
      <c r="DF46" s="30">
        <v>156</v>
      </c>
      <c r="DG46" s="39" t="s">
        <v>321</v>
      </c>
      <c r="DK46" s="30">
        <v>410</v>
      </c>
      <c r="DL46" s="30"/>
      <c r="DM46" s="32"/>
      <c r="DN46" s="32" t="s">
        <v>321</v>
      </c>
      <c r="DO46" s="41">
        <v>146182</v>
      </c>
    </row>
    <row r="47" spans="1:119" ht="15.75" x14ac:dyDescent="0.25">
      <c r="A47" t="s">
        <v>464</v>
      </c>
      <c r="B47" t="s">
        <v>167</v>
      </c>
      <c r="C47" s="52">
        <v>262.03845131726001</v>
      </c>
      <c r="D47" s="52">
        <v>269.594310321546</v>
      </c>
      <c r="E47" s="52">
        <v>7.5558590042859919</v>
      </c>
      <c r="F47" s="53">
        <v>2.8834924669654011E-2</v>
      </c>
      <c r="G47" s="45">
        <v>248.34880101624799</v>
      </c>
      <c r="H47" s="45">
        <v>249.55871763382399</v>
      </c>
      <c r="I47" s="45">
        <v>1.209916617575999</v>
      </c>
      <c r="J47" s="46">
        <v>4.8718440057894273E-3</v>
      </c>
      <c r="K47" s="47">
        <v>3</v>
      </c>
      <c r="L47" s="55">
        <f>G47-CO47-CP47</f>
        <v>239.742877016248</v>
      </c>
      <c r="M47" s="55">
        <f>H47-CO47-CP47</f>
        <v>240.952793633824</v>
      </c>
      <c r="N47" s="55">
        <f>M47-L47</f>
        <v>1.209916617575999</v>
      </c>
      <c r="O47" s="56">
        <f>N47/L47</f>
        <v>5.0467260284608991E-3</v>
      </c>
      <c r="P47" s="54"/>
      <c r="Q47" s="42">
        <f>C47/$DD47*1000000</f>
        <v>297.00348340454326</v>
      </c>
      <c r="R47" s="42">
        <f>D47/$DD47*1000000</f>
        <v>305.56755647513813</v>
      </c>
      <c r="S47" s="42">
        <f>L47/$DD47*1000000</f>
        <v>271.73290498898075</v>
      </c>
      <c r="T47" s="42">
        <f>M47/$DD47*1000000</f>
        <v>273.10426651337792</v>
      </c>
      <c r="V47" s="143">
        <f>BD47/DD47*1000000</f>
        <v>306.96408402610979</v>
      </c>
      <c r="W47" s="143">
        <f>(BI47-CO47-CP47)/DD47*1000000</f>
        <v>271.73290498898075</v>
      </c>
      <c r="X47" s="143">
        <f>(BY47-CO47-CP47)/DD47*1000000</f>
        <v>273.80125150648331</v>
      </c>
      <c r="AB47" t="s">
        <v>167</v>
      </c>
      <c r="AC47" s="2">
        <v>262.03845131726001</v>
      </c>
      <c r="AD47" s="2">
        <v>264.25263209400902</v>
      </c>
      <c r="AE47" s="2">
        <v>2.2141807767490036</v>
      </c>
      <c r="AF47" s="1">
        <v>8.4498315633388093E-3</v>
      </c>
      <c r="AG47" s="2">
        <v>248.34880101624799</v>
      </c>
      <c r="AH47" s="2">
        <v>248.922172363024</v>
      </c>
      <c r="AI47" s="2">
        <v>0.57337134677601398</v>
      </c>
      <c r="AJ47" s="1">
        <v>2.3087341047340177E-3</v>
      </c>
      <c r="AM47" t="s">
        <v>167</v>
      </c>
      <c r="AN47" s="2">
        <v>262.03845131726001</v>
      </c>
      <c r="AO47" s="2">
        <v>266.18575539791698</v>
      </c>
      <c r="AP47" s="2">
        <v>4.1473040806569657</v>
      </c>
      <c r="AQ47" s="1">
        <v>1.5827082093519417E-2</v>
      </c>
      <c r="AR47" s="2">
        <v>263.02559921650004</v>
      </c>
      <c r="AS47" s="2">
        <v>0.98714789924002844</v>
      </c>
      <c r="AT47" s="1">
        <v>3.7671871982056962E-3</v>
      </c>
      <c r="AU47" s="2">
        <v>262.60844579847998</v>
      </c>
      <c r="AV47" s="2">
        <v>0.56999448121996465</v>
      </c>
      <c r="AW47" s="1">
        <v>2.1752322163202317E-3</v>
      </c>
      <c r="AX47" s="2">
        <v>262.94426090961304</v>
      </c>
      <c r="AY47" s="2">
        <v>0.90580959235302316</v>
      </c>
      <c r="AZ47" s="1">
        <v>3.4567812006197698E-3</v>
      </c>
      <c r="BA47" s="2">
        <v>263.484653524321</v>
      </c>
      <c r="BB47" s="2">
        <v>1.4462022070609919</v>
      </c>
      <c r="BC47" s="1">
        <v>5.5190457728282764E-3</v>
      </c>
      <c r="BD47" s="2">
        <v>270.82643027005201</v>
      </c>
      <c r="BE47" s="2">
        <v>8.7879789527920025</v>
      </c>
      <c r="BF47" s="1">
        <v>3.3536982487169638E-2</v>
      </c>
      <c r="BG47" s="1"/>
      <c r="BH47" t="s">
        <v>167</v>
      </c>
      <c r="BI47" s="2">
        <v>248.34880101624799</v>
      </c>
      <c r="BJ47" s="2">
        <v>249.29060387933001</v>
      </c>
      <c r="BK47" s="2">
        <v>0.94180286308201744</v>
      </c>
      <c r="BL47" s="1">
        <v>3.7922585461582351E-3</v>
      </c>
      <c r="BM47" s="2">
        <v>248.563616743464</v>
      </c>
      <c r="BN47" s="2">
        <v>0.21481572721600628</v>
      </c>
      <c r="BO47" s="1">
        <v>8.6497589816007271E-4</v>
      </c>
      <c r="BP47" s="2">
        <v>248.50987600841</v>
      </c>
      <c r="BQ47" s="2">
        <v>0.16107499216201404</v>
      </c>
      <c r="BR47" s="1">
        <v>6.4858373184364948E-4</v>
      </c>
      <c r="BS47" s="2">
        <v>248.232241057707</v>
      </c>
      <c r="BT47" s="2">
        <v>-0.11655995854098933</v>
      </c>
      <c r="BU47" s="1">
        <v>-4.6933972728687947E-4</v>
      </c>
      <c r="BV47" s="2">
        <v>248.65072563508201</v>
      </c>
      <c r="BW47" s="2">
        <v>0.30192461883402189</v>
      </c>
      <c r="BX47" s="1">
        <v>1.2157281114244991E-3</v>
      </c>
      <c r="BY47" s="2">
        <v>250.173649371631</v>
      </c>
      <c r="BZ47" s="2">
        <v>1.8248483553830113</v>
      </c>
      <c r="CA47" s="1">
        <v>7.3479249664814058E-3</v>
      </c>
      <c r="CC47" t="s">
        <v>167</v>
      </c>
      <c r="CE47" s="23">
        <v>262.03845131726001</v>
      </c>
      <c r="CF47" s="23">
        <v>262.29518583959998</v>
      </c>
      <c r="CG47" s="23">
        <v>0.25673452233996841</v>
      </c>
      <c r="CH47" s="24">
        <v>9.7975896685914251E-4</v>
      </c>
      <c r="CI47" s="2">
        <v>248.34880101624799</v>
      </c>
      <c r="CJ47" s="2">
        <v>248.22311955684</v>
      </c>
      <c r="CK47" s="2">
        <v>-0.12568145940798559</v>
      </c>
      <c r="CL47" s="1">
        <v>-5.0606831558555815E-4</v>
      </c>
      <c r="CN47" s="25" t="s">
        <v>167</v>
      </c>
      <c r="CO47" s="27">
        <v>5.2663000000000001E-2</v>
      </c>
      <c r="CP47" s="27">
        <v>8.5532609999999991</v>
      </c>
      <c r="CQ47" s="28">
        <f>CH306-CO47-CP47</f>
        <v>-8.5888014752116693</v>
      </c>
      <c r="CR47" s="27">
        <f>CI306-CO47-CP47</f>
        <v>73.056795974753015</v>
      </c>
      <c r="CU47" s="30">
        <v>241</v>
      </c>
      <c r="CV47" s="30"/>
      <c r="CW47" s="38" t="s">
        <v>167</v>
      </c>
      <c r="CX47" s="38" t="s">
        <v>989</v>
      </c>
      <c r="CY47" s="34" t="s">
        <v>167</v>
      </c>
      <c r="CZ47" s="34" t="s">
        <v>989</v>
      </c>
      <c r="DA47" s="32"/>
      <c r="DB47" s="32"/>
      <c r="DC47" t="s">
        <v>167</v>
      </c>
      <c r="DD47">
        <v>882274</v>
      </c>
      <c r="DE47" t="s">
        <v>963</v>
      </c>
      <c r="DF47" s="30">
        <v>313</v>
      </c>
      <c r="DG47" s="39" t="s">
        <v>167</v>
      </c>
      <c r="DK47" s="30">
        <v>260</v>
      </c>
      <c r="DL47" s="30"/>
      <c r="DM47" s="32"/>
      <c r="DN47" s="32" t="s">
        <v>167</v>
      </c>
      <c r="DO47" s="41">
        <v>873430</v>
      </c>
    </row>
    <row r="48" spans="1:119" ht="15.75" x14ac:dyDescent="0.25">
      <c r="A48" t="s">
        <v>465</v>
      </c>
      <c r="C48" s="52"/>
      <c r="D48" s="52"/>
      <c r="E48" s="52"/>
      <c r="F48" s="53"/>
      <c r="G48" s="45"/>
      <c r="H48" s="45"/>
      <c r="I48" s="45"/>
      <c r="J48" s="46"/>
      <c r="K48" s="47"/>
      <c r="L48" s="55"/>
      <c r="M48" s="55"/>
      <c r="N48" s="55"/>
      <c r="O48" s="56"/>
      <c r="P48" s="54"/>
      <c r="Q48" s="42"/>
      <c r="R48" s="42"/>
      <c r="S48" s="42"/>
      <c r="T48" s="42"/>
      <c r="V48" s="143"/>
      <c r="W48" s="143"/>
      <c r="X48" s="143"/>
      <c r="AC48" s="2"/>
      <c r="AD48" s="2"/>
      <c r="AE48" s="2"/>
      <c r="AF48" s="1"/>
      <c r="AG48" s="2"/>
      <c r="AH48" s="2"/>
      <c r="AI48" s="2"/>
      <c r="AJ48" s="1"/>
      <c r="AN48" s="2"/>
      <c r="AO48" s="2"/>
      <c r="AP48" s="2"/>
      <c r="AQ48" s="1"/>
      <c r="AR48" s="2"/>
      <c r="AS48" s="2"/>
      <c r="AT48" s="1"/>
      <c r="AU48" s="2"/>
      <c r="AV48" s="2"/>
      <c r="AW48" s="1"/>
      <c r="AX48" s="2"/>
      <c r="AY48" s="2"/>
      <c r="AZ48" s="1"/>
      <c r="BA48" s="2"/>
      <c r="BB48" s="2"/>
      <c r="BC48" s="1"/>
      <c r="BD48" s="2"/>
      <c r="BE48" s="2"/>
      <c r="BF48" s="1"/>
      <c r="BG48" s="1"/>
      <c r="BI48" s="2"/>
      <c r="BJ48" s="2"/>
      <c r="BK48" s="2"/>
      <c r="BL48" s="1"/>
      <c r="BM48" s="2"/>
      <c r="BN48" s="2"/>
      <c r="BO48" s="1"/>
      <c r="BP48" s="2"/>
      <c r="BQ48" s="2"/>
      <c r="BR48" s="1"/>
      <c r="BS48" s="2"/>
      <c r="BT48" s="2"/>
      <c r="BU48" s="1"/>
      <c r="BV48" s="2"/>
      <c r="BW48" s="2"/>
      <c r="BX48" s="1"/>
      <c r="BY48" s="2"/>
      <c r="BZ48" s="2"/>
      <c r="CA48" s="1"/>
      <c r="CE48" s="23"/>
      <c r="CF48" s="23"/>
      <c r="CG48" s="23"/>
      <c r="CH48" s="24"/>
      <c r="CI48" s="2"/>
      <c r="CJ48" s="2"/>
      <c r="CK48" s="2"/>
      <c r="CL48" s="1"/>
      <c r="CN48" s="25"/>
      <c r="CO48" s="27"/>
      <c r="CP48" s="27"/>
      <c r="CQ48" s="28"/>
      <c r="CR48" s="27"/>
      <c r="CU48" s="30"/>
      <c r="CV48" s="30"/>
      <c r="CW48" s="15"/>
      <c r="CX48" s="33"/>
      <c r="CY48" s="34"/>
      <c r="CZ48" s="34"/>
      <c r="DA48" s="32"/>
      <c r="DB48" s="32"/>
      <c r="DF48" s="30"/>
      <c r="DG48" s="39"/>
      <c r="DK48" s="30"/>
      <c r="DL48" s="30"/>
      <c r="DM48" s="32"/>
      <c r="DN48" s="32"/>
      <c r="DO48" s="41"/>
    </row>
    <row r="49" spans="1:119" ht="15.75" x14ac:dyDescent="0.25">
      <c r="B49" t="s">
        <v>326</v>
      </c>
      <c r="C49" s="52">
        <v>3.0337764404560001</v>
      </c>
      <c r="D49" s="52">
        <v>3.7269459750470002</v>
      </c>
      <c r="E49" s="52">
        <v>0.69316953459100006</v>
      </c>
      <c r="F49" s="53">
        <v>0.22848405220221543</v>
      </c>
      <c r="G49" s="45">
        <v>2.9384095761340001</v>
      </c>
      <c r="H49" s="45">
        <v>3.1654868590520002</v>
      </c>
      <c r="I49" s="45">
        <v>0.22707728291800011</v>
      </c>
      <c r="J49" s="46">
        <v>7.7278975933899804E-2</v>
      </c>
      <c r="K49" s="47">
        <v>3</v>
      </c>
      <c r="L49" s="55">
        <f t="shared" ref="L49:L54" si="18">G49-CO49-CP49</f>
        <v>2.8533915761340003</v>
      </c>
      <c r="M49" s="55">
        <f t="shared" ref="M49:M54" si="19">H49-CO49-CP49</f>
        <v>3.0804688590520004</v>
      </c>
      <c r="N49" s="55">
        <f t="shared" ref="N49:N54" si="20">M49-L49</f>
        <v>0.22707728291800011</v>
      </c>
      <c r="O49" s="56">
        <f t="shared" ref="O49:O54" si="21">N49/L49</f>
        <v>7.9581535467228903E-2</v>
      </c>
      <c r="P49" s="54"/>
      <c r="Q49" s="42">
        <f t="shared" si="0"/>
        <v>53.409676427872263</v>
      </c>
      <c r="R49" s="42">
        <f t="shared" si="0"/>
        <v>65.61293572492167</v>
      </c>
      <c r="S49" s="42">
        <f t="shared" si="1"/>
        <v>50.233998382697798</v>
      </c>
      <c r="T49" s="42">
        <f t="shared" si="1"/>
        <v>54.231697106651183</v>
      </c>
      <c r="V49" s="143">
        <f t="shared" ref="V49:V54" si="22">BD49/DD49*1000000</f>
        <v>66.999645519207064</v>
      </c>
      <c r="W49" s="143">
        <f t="shared" ref="W49:W54" si="23">(BI49-CO49-CP49)/DD49*1000000</f>
        <v>50.233998382697798</v>
      </c>
      <c r="X49" s="143">
        <f t="shared" ref="X49:X54" si="24">(BY49-CO49-CP49)/DD49*1000000</f>
        <v>54.597547812224924</v>
      </c>
      <c r="AB49" t="s">
        <v>326</v>
      </c>
      <c r="AC49" s="2">
        <v>3.0337764404560001</v>
      </c>
      <c r="AD49" s="2">
        <v>3.0350310986940001</v>
      </c>
      <c r="AE49" s="2">
        <v>1.2546582379999727E-3</v>
      </c>
      <c r="AF49" s="1">
        <v>4.1356318193682979E-4</v>
      </c>
      <c r="AG49" s="2">
        <v>2.9384095761340001</v>
      </c>
      <c r="AH49" s="2">
        <v>2.938653458808</v>
      </c>
      <c r="AI49" s="2">
        <v>2.438826739998845E-4</v>
      </c>
      <c r="AJ49" s="1">
        <v>8.2998189217976717E-5</v>
      </c>
      <c r="AM49" t="s">
        <v>326</v>
      </c>
      <c r="AN49" s="2">
        <v>3.0337764404560001</v>
      </c>
      <c r="AO49" s="2">
        <v>3.3329464934060002</v>
      </c>
      <c r="AP49" s="2">
        <v>0.2991700529500001</v>
      </c>
      <c r="AQ49" s="1">
        <v>9.8613084655978317E-2</v>
      </c>
      <c r="AR49" s="2">
        <v>3.0338293724679999</v>
      </c>
      <c r="AS49" s="2">
        <v>5.293201199974007E-5</v>
      </c>
      <c r="AT49" s="1">
        <v>1.7447565118471279E-5</v>
      </c>
      <c r="AU49" s="2">
        <v>3.0347462537890002</v>
      </c>
      <c r="AV49" s="2">
        <v>9.6981333300005801E-4</v>
      </c>
      <c r="AW49" s="1">
        <v>3.1967198375839701E-4</v>
      </c>
      <c r="AX49" s="2">
        <v>3.36477403048</v>
      </c>
      <c r="AY49" s="2">
        <v>0.33099759002399987</v>
      </c>
      <c r="AZ49" s="1">
        <v>0.10910414676905078</v>
      </c>
      <c r="BA49" s="2">
        <v>3.033485000942</v>
      </c>
      <c r="BB49" s="2">
        <v>-2.9143951400012469E-4</v>
      </c>
      <c r="BC49" s="1">
        <v>-9.6064927564774372E-5</v>
      </c>
      <c r="BD49" s="2">
        <v>3.8057138647820001</v>
      </c>
      <c r="BE49" s="2">
        <v>0.77193742432599999</v>
      </c>
      <c r="BF49" s="1">
        <v>0.25444769562847941</v>
      </c>
      <c r="BG49" s="1"/>
      <c r="BH49" t="s">
        <v>326</v>
      </c>
      <c r="BI49" s="2">
        <v>2.9384095761340001</v>
      </c>
      <c r="BJ49" s="2">
        <v>3.032334196826</v>
      </c>
      <c r="BK49" s="2">
        <v>9.3924620691999916E-2</v>
      </c>
      <c r="BL49" s="1">
        <v>3.1964441395394047E-2</v>
      </c>
      <c r="BM49" s="2">
        <v>2.9384198667970001</v>
      </c>
      <c r="BN49" s="2">
        <v>1.0290662999956623E-5</v>
      </c>
      <c r="BO49" s="1">
        <v>3.5021200187809825E-6</v>
      </c>
      <c r="BP49" s="2">
        <v>2.9385899637850001</v>
      </c>
      <c r="BQ49" s="2">
        <v>1.8038765100003573E-4</v>
      </c>
      <c r="BR49" s="1">
        <v>6.1389553200873976E-5</v>
      </c>
      <c r="BS49" s="2">
        <v>3.0594674577040002</v>
      </c>
      <c r="BT49" s="2">
        <v>0.12105788157000008</v>
      </c>
      <c r="BU49" s="1">
        <v>4.1198436920857451E-2</v>
      </c>
      <c r="BV49" s="2">
        <v>2.9383529138119999</v>
      </c>
      <c r="BW49" s="2">
        <v>-5.6662322000189391E-5</v>
      </c>
      <c r="BX49" s="1">
        <v>-1.9283330159418669E-5</v>
      </c>
      <c r="BY49" s="2">
        <v>3.1862679108299998</v>
      </c>
      <c r="BZ49" s="2">
        <v>0.24785833469599972</v>
      </c>
      <c r="CA49" s="1">
        <v>8.4351186679054252E-2</v>
      </c>
      <c r="CC49" t="s">
        <v>326</v>
      </c>
      <c r="CE49" s="23">
        <v>3.0337764404560001</v>
      </c>
      <c r="CF49" s="23">
        <v>2.961491220493</v>
      </c>
      <c r="CG49" s="23">
        <v>-7.2285219963000191E-2</v>
      </c>
      <c r="CH49" s="24">
        <v>-2.382681169220734E-2</v>
      </c>
      <c r="CI49" s="2">
        <v>2.9384095761340001</v>
      </c>
      <c r="CJ49" s="2">
        <v>2.922186479184</v>
      </c>
      <c r="CK49" s="2">
        <v>-1.6223096950000127E-2</v>
      </c>
      <c r="CL49" s="1">
        <v>-5.5210468553347465E-3</v>
      </c>
      <c r="CN49" s="25" t="s">
        <v>326</v>
      </c>
      <c r="CO49" s="27">
        <v>0</v>
      </c>
      <c r="CP49" s="27">
        <v>8.5017999999999996E-2</v>
      </c>
      <c r="CQ49" s="28">
        <f>CH134-CO49-CP49</f>
        <v>-0.14054871958339016</v>
      </c>
      <c r="CR49" s="27">
        <f>CI134-CO49-CP49</f>
        <v>4.39550140445</v>
      </c>
      <c r="CU49" s="30">
        <v>415</v>
      </c>
      <c r="CV49" s="30"/>
      <c r="CW49" s="15" t="s">
        <v>326</v>
      </c>
      <c r="CX49" s="33" t="s">
        <v>994</v>
      </c>
      <c r="CY49" s="34" t="s">
        <v>326</v>
      </c>
      <c r="CZ49" s="34" t="s">
        <v>989</v>
      </c>
      <c r="DA49" s="32"/>
      <c r="DB49" s="32"/>
      <c r="DC49" t="s">
        <v>326</v>
      </c>
      <c r="DD49">
        <v>56802</v>
      </c>
      <c r="DE49" t="s">
        <v>1045</v>
      </c>
      <c r="DF49" s="30">
        <v>122</v>
      </c>
      <c r="DG49" s="39" t="s">
        <v>326</v>
      </c>
      <c r="DK49" s="30">
        <v>415</v>
      </c>
      <c r="DL49" s="30"/>
      <c r="DM49" s="32"/>
      <c r="DN49" s="32" t="s">
        <v>326</v>
      </c>
      <c r="DO49" s="41">
        <v>56475</v>
      </c>
    </row>
    <row r="50" spans="1:119" ht="15.75" x14ac:dyDescent="0.25">
      <c r="B50" t="s">
        <v>327</v>
      </c>
      <c r="C50" s="52">
        <v>3.8631909021549999</v>
      </c>
      <c r="D50" s="52">
        <v>5.2609209848090002</v>
      </c>
      <c r="E50" s="52">
        <v>1.3977300826540002</v>
      </c>
      <c r="F50" s="53">
        <v>0.36180714804290565</v>
      </c>
      <c r="G50" s="45">
        <v>4.2306962169629996</v>
      </c>
      <c r="H50" s="45">
        <v>4.5881548265079992</v>
      </c>
      <c r="I50" s="45">
        <v>0.35745860954499964</v>
      </c>
      <c r="J50" s="46">
        <v>8.4491674942712119E-2</v>
      </c>
      <c r="K50" s="47">
        <v>1</v>
      </c>
      <c r="L50" s="55">
        <f t="shared" si="18"/>
        <v>4.1498982169629999</v>
      </c>
      <c r="M50" s="55">
        <f t="shared" si="19"/>
        <v>4.5073568265079995</v>
      </c>
      <c r="N50" s="55">
        <f t="shared" si="20"/>
        <v>0.35745860954499964</v>
      </c>
      <c r="O50" s="56">
        <f t="shared" si="21"/>
        <v>8.6136717301610558E-2</v>
      </c>
      <c r="P50" s="54"/>
      <c r="Q50" s="42">
        <f t="shared" si="0"/>
        <v>43.829172269236004</v>
      </c>
      <c r="R50" s="42">
        <f t="shared" si="0"/>
        <v>59.686880089049495</v>
      </c>
      <c r="S50" s="42">
        <f t="shared" si="1"/>
        <v>47.081961119137297</v>
      </c>
      <c r="T50" s="42">
        <f t="shared" si="1"/>
        <v>51.13744669406185</v>
      </c>
      <c r="V50" s="143">
        <f t="shared" si="22"/>
        <v>61.736159693018081</v>
      </c>
      <c r="W50" s="143">
        <f t="shared" si="23"/>
        <v>47.081961119137297</v>
      </c>
      <c r="X50" s="143">
        <f t="shared" si="24"/>
        <v>51.652739896939025</v>
      </c>
      <c r="AB50" t="s">
        <v>327</v>
      </c>
      <c r="AC50" s="2">
        <v>3.8631909021549999</v>
      </c>
      <c r="AD50" s="2">
        <v>3.8642614455030002</v>
      </c>
      <c r="AE50" s="2">
        <v>1.0705433480002746E-3</v>
      </c>
      <c r="AF50" s="1">
        <v>2.7711375780137981E-4</v>
      </c>
      <c r="AG50" s="2">
        <v>4.2306962169629996</v>
      </c>
      <c r="AH50" s="2">
        <v>4.2306962169629996</v>
      </c>
      <c r="AI50" s="2">
        <v>0</v>
      </c>
      <c r="AJ50" s="1">
        <v>0</v>
      </c>
      <c r="AM50" t="s">
        <v>327</v>
      </c>
      <c r="AN50" s="2">
        <v>3.8631909021549999</v>
      </c>
      <c r="AO50" s="2">
        <v>4.4463119754799996</v>
      </c>
      <c r="AP50" s="2">
        <v>0.58312107332499963</v>
      </c>
      <c r="AQ50" s="1">
        <v>0.15094285736687715</v>
      </c>
      <c r="AR50" s="2">
        <v>3.8632363252150004</v>
      </c>
      <c r="AS50" s="2">
        <v>4.5423060000437943E-5</v>
      </c>
      <c r="AT50" s="1">
        <v>1.1757912345232446E-5</v>
      </c>
      <c r="AU50" s="2">
        <v>3.8642381950220002</v>
      </c>
      <c r="AV50" s="2">
        <v>1.0472928670002268E-3</v>
      </c>
      <c r="AW50" s="1">
        <v>2.7109529234395753E-4</v>
      </c>
      <c r="AX50" s="2">
        <v>4.5793688945830002</v>
      </c>
      <c r="AY50" s="2">
        <v>0.71617799242800029</v>
      </c>
      <c r="AZ50" s="1">
        <v>0.185385089830403</v>
      </c>
      <c r="BA50" s="2">
        <v>3.8629403999689997</v>
      </c>
      <c r="BB50" s="2">
        <v>-2.5050218600020102E-4</v>
      </c>
      <c r="BC50" s="1">
        <v>-6.484333607755797E-5</v>
      </c>
      <c r="BD50" s="2">
        <v>5.441548587662</v>
      </c>
      <c r="BE50" s="2">
        <v>1.5783576855070001</v>
      </c>
      <c r="BF50" s="1">
        <v>0.40856321250563787</v>
      </c>
      <c r="BG50" s="1"/>
      <c r="BH50" t="s">
        <v>327</v>
      </c>
      <c r="BI50" s="2">
        <v>4.2306962169629996</v>
      </c>
      <c r="BJ50" s="2">
        <v>4.3326307226409995</v>
      </c>
      <c r="BK50" s="2">
        <v>0.10193450567799989</v>
      </c>
      <c r="BL50" s="1">
        <v>2.4094026243078603E-2</v>
      </c>
      <c r="BM50" s="2">
        <v>4.2306962169629996</v>
      </c>
      <c r="BN50" s="2">
        <v>0</v>
      </c>
      <c r="BO50" s="1">
        <v>0</v>
      </c>
      <c r="BP50" s="2">
        <v>4.2306962169629996</v>
      </c>
      <c r="BQ50" s="2">
        <v>0</v>
      </c>
      <c r="BR50" s="1">
        <v>0</v>
      </c>
      <c r="BS50" s="2">
        <v>4.3919208173889999</v>
      </c>
      <c r="BT50" s="2">
        <v>0.16122460042600029</v>
      </c>
      <c r="BU50" s="1">
        <v>3.810829049355266E-2</v>
      </c>
      <c r="BV50" s="2">
        <v>4.2306962169629996</v>
      </c>
      <c r="BW50" s="2">
        <v>0</v>
      </c>
      <c r="BX50" s="1">
        <v>0</v>
      </c>
      <c r="BY50" s="2">
        <v>4.6335737999959994</v>
      </c>
      <c r="BZ50" s="2">
        <v>0.40287758303299981</v>
      </c>
      <c r="CA50" s="1">
        <v>9.5227253948808696E-2</v>
      </c>
      <c r="CC50" t="s">
        <v>327</v>
      </c>
      <c r="CE50" s="23">
        <v>3.8631909021549999</v>
      </c>
      <c r="CF50" s="23">
        <v>3.6911572254039999</v>
      </c>
      <c r="CG50" s="23">
        <v>-0.17203367675100001</v>
      </c>
      <c r="CH50" s="24">
        <v>-4.4531497694052506E-2</v>
      </c>
      <c r="CI50" s="2">
        <v>4.2306962169629996</v>
      </c>
      <c r="CJ50" s="2">
        <v>4.2306962169629996</v>
      </c>
      <c r="CK50" s="2">
        <v>0</v>
      </c>
      <c r="CL50" s="1">
        <v>0</v>
      </c>
      <c r="CN50" s="25" t="s">
        <v>327</v>
      </c>
      <c r="CO50" s="27">
        <v>0</v>
      </c>
      <c r="CP50" s="27">
        <v>8.0797999999999995E-2</v>
      </c>
      <c r="CQ50" s="28">
        <f>CH93-CO50-CP50</f>
        <v>-5.0026290912130914E-2</v>
      </c>
      <c r="CR50" s="27">
        <f>CI93-CO50-CP50</f>
        <v>6.5586470396020005</v>
      </c>
      <c r="CU50" s="30">
        <v>416</v>
      </c>
      <c r="CV50" s="30"/>
      <c r="CW50" s="15" t="s">
        <v>327</v>
      </c>
      <c r="CX50" s="33" t="s">
        <v>994</v>
      </c>
      <c r="CY50" s="34" t="s">
        <v>327</v>
      </c>
      <c r="CZ50" s="34" t="s">
        <v>989</v>
      </c>
      <c r="DA50" s="32"/>
      <c r="DB50" s="32"/>
      <c r="DC50" t="s">
        <v>327</v>
      </c>
      <c r="DD50">
        <v>88142</v>
      </c>
      <c r="DE50" t="s">
        <v>1045</v>
      </c>
      <c r="DF50" s="30">
        <v>123</v>
      </c>
      <c r="DG50" s="39" t="s">
        <v>327</v>
      </c>
      <c r="DK50" s="30">
        <v>416</v>
      </c>
      <c r="DL50" s="30"/>
      <c r="DM50" s="32"/>
      <c r="DN50" s="32" t="s">
        <v>327</v>
      </c>
      <c r="DO50" s="41">
        <v>87799</v>
      </c>
    </row>
    <row r="51" spans="1:119" ht="15.75" x14ac:dyDescent="0.25">
      <c r="A51" t="s">
        <v>466</v>
      </c>
      <c r="B51" t="s">
        <v>329</v>
      </c>
      <c r="C51" s="52">
        <v>2.8944931795</v>
      </c>
      <c r="D51" s="52">
        <v>3.9503033832060002</v>
      </c>
      <c r="E51" s="52">
        <v>1.0558102037060002</v>
      </c>
      <c r="F51" s="53">
        <v>0.36476513787756887</v>
      </c>
      <c r="G51" s="45">
        <v>2.99907290191</v>
      </c>
      <c r="H51" s="45">
        <v>3.3149059141819999</v>
      </c>
      <c r="I51" s="45">
        <v>0.31583301227199989</v>
      </c>
      <c r="J51" s="46">
        <v>0.10531021505707894</v>
      </c>
      <c r="K51" s="47">
        <v>3</v>
      </c>
      <c r="L51" s="55">
        <f t="shared" si="18"/>
        <v>2.9076459019100001</v>
      </c>
      <c r="M51" s="55">
        <f t="shared" si="19"/>
        <v>3.2234789141819999</v>
      </c>
      <c r="N51" s="55">
        <f t="shared" si="20"/>
        <v>0.31583301227199989</v>
      </c>
      <c r="O51" s="56">
        <f t="shared" si="21"/>
        <v>0.10862155259845524</v>
      </c>
      <c r="P51" s="54"/>
      <c r="Q51" s="42">
        <f t="shared" si="0"/>
        <v>54.270051176525733</v>
      </c>
      <c r="R51" s="42">
        <f t="shared" si="0"/>
        <v>74.065873876553866</v>
      </c>
      <c r="S51" s="42">
        <f t="shared" si="1"/>
        <v>54.516657015280771</v>
      </c>
      <c r="T51" s="42">
        <f t="shared" si="1"/>
        <v>60.438340942758039</v>
      </c>
      <c r="V51" s="143">
        <f t="shared" si="22"/>
        <v>73.662825273685201</v>
      </c>
      <c r="W51" s="143">
        <f t="shared" si="23"/>
        <v>54.516657015280771</v>
      </c>
      <c r="X51" s="143">
        <f t="shared" si="24"/>
        <v>60.371599000956223</v>
      </c>
      <c r="AB51" t="s">
        <v>329</v>
      </c>
      <c r="AC51" s="2">
        <v>2.8944931795</v>
      </c>
      <c r="AD51" s="2">
        <v>2.8943742057390001</v>
      </c>
      <c r="AE51" s="2">
        <v>-1.1897376099989643E-4</v>
      </c>
      <c r="AF51" s="1">
        <v>-4.1103486386673114E-5</v>
      </c>
      <c r="AG51" s="2">
        <v>2.99907290191</v>
      </c>
      <c r="AH51" s="2">
        <v>2.99907290191</v>
      </c>
      <c r="AI51" s="2">
        <v>0</v>
      </c>
      <c r="AJ51" s="1">
        <v>0</v>
      </c>
      <c r="AM51" t="s">
        <v>329</v>
      </c>
      <c r="AN51" s="2">
        <v>2.8944931795</v>
      </c>
      <c r="AO51" s="2">
        <v>3.2703103269530001</v>
      </c>
      <c r="AP51" s="2">
        <v>0.3758171474530001</v>
      </c>
      <c r="AQ51" s="1">
        <v>0.12983867093372092</v>
      </c>
      <c r="AR51" s="2">
        <v>2.8944881116999999</v>
      </c>
      <c r="AS51" s="2">
        <v>-5.0678000000914381E-6</v>
      </c>
      <c r="AT51" s="1">
        <v>-1.7508419214747844E-6</v>
      </c>
      <c r="AU51" s="2">
        <v>2.894359999687</v>
      </c>
      <c r="AV51" s="2">
        <v>-1.3317981299998394E-4</v>
      </c>
      <c r="AW51" s="1">
        <v>-4.6011444747294125E-5</v>
      </c>
      <c r="AX51" s="2">
        <v>3.3700057707500002</v>
      </c>
      <c r="AY51" s="2">
        <v>0.47551259125000023</v>
      </c>
      <c r="AZ51" s="1">
        <v>0.16428181438387121</v>
      </c>
      <c r="BA51" s="2">
        <v>2.8945211586220001</v>
      </c>
      <c r="BB51" s="2">
        <v>2.7979122000143519E-5</v>
      </c>
      <c r="BC51" s="1">
        <v>9.6663285297416669E-6</v>
      </c>
      <c r="BD51" s="2">
        <v>3.9288067859720002</v>
      </c>
      <c r="BE51" s="2">
        <v>1.0343136064720002</v>
      </c>
      <c r="BF51" s="1">
        <v>0.35733841551171641</v>
      </c>
      <c r="BG51" s="1"/>
      <c r="BH51" t="s">
        <v>329</v>
      </c>
      <c r="BI51" s="2">
        <v>2.99907290191</v>
      </c>
      <c r="BJ51" s="2">
        <v>3.1095672211340002</v>
      </c>
      <c r="BK51" s="2">
        <v>0.11049431922400021</v>
      </c>
      <c r="BL51" s="1">
        <v>3.6842825379013101E-2</v>
      </c>
      <c r="BM51" s="2">
        <v>2.99907290191</v>
      </c>
      <c r="BN51" s="2">
        <v>0</v>
      </c>
      <c r="BO51" s="1">
        <v>0</v>
      </c>
      <c r="BP51" s="2">
        <v>2.99907290191</v>
      </c>
      <c r="BQ51" s="2">
        <v>0</v>
      </c>
      <c r="BR51" s="1">
        <v>0</v>
      </c>
      <c r="BS51" s="2">
        <v>3.1538187562509998</v>
      </c>
      <c r="BT51" s="2">
        <v>0.15474585434099986</v>
      </c>
      <c r="BU51" s="1">
        <v>5.1597896884216413E-2</v>
      </c>
      <c r="BV51" s="2">
        <v>2.99907290191</v>
      </c>
      <c r="BW51" s="2">
        <v>0</v>
      </c>
      <c r="BX51" s="1">
        <v>0</v>
      </c>
      <c r="BY51" s="2">
        <v>3.3113462327160001</v>
      </c>
      <c r="BZ51" s="2">
        <v>0.31227333080600017</v>
      </c>
      <c r="CA51" s="1">
        <v>0.1041232877690718</v>
      </c>
      <c r="CC51" t="s">
        <v>329</v>
      </c>
      <c r="CE51" s="23">
        <v>2.8944931795</v>
      </c>
      <c r="CF51" s="23">
        <v>2.9220422177809997</v>
      </c>
      <c r="CG51" s="23">
        <v>2.7549038280999749E-2</v>
      </c>
      <c r="CH51" s="24">
        <v>9.5177416468324935E-3</v>
      </c>
      <c r="CI51" s="2">
        <v>2.99907290191</v>
      </c>
      <c r="CJ51" s="2">
        <v>3.0028102345560002</v>
      </c>
      <c r="CK51" s="2">
        <v>3.7373326460001799E-3</v>
      </c>
      <c r="CL51" s="1">
        <v>1.2461626536720762E-3</v>
      </c>
      <c r="CN51" s="25" t="s">
        <v>329</v>
      </c>
      <c r="CO51" s="27">
        <v>0</v>
      </c>
      <c r="CP51" s="27">
        <v>9.1426999999999994E-2</v>
      </c>
      <c r="CQ51" s="28">
        <f>CH98-CO51-CP51</f>
        <v>-6.1053437953475301E-2</v>
      </c>
      <c r="CR51" s="27">
        <f>CI98-CO51-CP51</f>
        <v>4.805929299172</v>
      </c>
      <c r="CU51" s="30">
        <v>418</v>
      </c>
      <c r="CV51" s="30"/>
      <c r="CW51" s="15" t="s">
        <v>329</v>
      </c>
      <c r="CX51" s="33" t="s">
        <v>994</v>
      </c>
      <c r="CY51" s="34" t="s">
        <v>329</v>
      </c>
      <c r="CZ51" s="34" t="s">
        <v>989</v>
      </c>
      <c r="DA51" s="32"/>
      <c r="DB51" s="32"/>
      <c r="DC51" t="s">
        <v>329</v>
      </c>
      <c r="DD51">
        <v>53335</v>
      </c>
      <c r="DE51" t="s">
        <v>1045</v>
      </c>
      <c r="DF51" s="30">
        <v>124</v>
      </c>
      <c r="DG51" s="39" t="s">
        <v>329</v>
      </c>
      <c r="DK51" s="30">
        <v>418</v>
      </c>
      <c r="DL51" s="30"/>
      <c r="DM51" s="32"/>
      <c r="DN51" s="32" t="s">
        <v>329</v>
      </c>
      <c r="DO51" s="41">
        <v>52845</v>
      </c>
    </row>
    <row r="52" spans="1:119" ht="15.75" x14ac:dyDescent="0.25">
      <c r="A52" t="s">
        <v>467</v>
      </c>
      <c r="B52" t="s">
        <v>330</v>
      </c>
      <c r="C52" s="52">
        <v>3.134913124793</v>
      </c>
      <c r="D52" s="52">
        <v>4.5235223234379998</v>
      </c>
      <c r="E52" s="52">
        <v>1.3886091986449998</v>
      </c>
      <c r="F52" s="53">
        <v>0.4429498181825024</v>
      </c>
      <c r="G52" s="45">
        <v>3.2067744146540003</v>
      </c>
      <c r="H52" s="45">
        <v>3.6104437634649997</v>
      </c>
      <c r="I52" s="45">
        <v>0.40366934881099947</v>
      </c>
      <c r="J52" s="46">
        <v>0.12588018258046194</v>
      </c>
      <c r="K52" s="47">
        <v>3</v>
      </c>
      <c r="L52" s="55">
        <f t="shared" si="18"/>
        <v>3.1125924146540003</v>
      </c>
      <c r="M52" s="55">
        <f t="shared" si="19"/>
        <v>3.5162617634649997</v>
      </c>
      <c r="N52" s="55">
        <f t="shared" si="20"/>
        <v>0.40366934881099947</v>
      </c>
      <c r="O52" s="56">
        <f t="shared" si="21"/>
        <v>0.12968911281494333</v>
      </c>
      <c r="P52" s="54"/>
      <c r="Q52" s="42">
        <f t="shared" si="0"/>
        <v>57.761928118825203</v>
      </c>
      <c r="R52" s="42">
        <f t="shared" si="0"/>
        <v>83.347563676929596</v>
      </c>
      <c r="S52" s="42">
        <f t="shared" si="1"/>
        <v>57.350660819449821</v>
      </c>
      <c r="T52" s="42">
        <f t="shared" si="1"/>
        <v>64.788417140475005</v>
      </c>
      <c r="V52" s="143">
        <f t="shared" si="22"/>
        <v>84.435313752657848</v>
      </c>
      <c r="W52" s="143">
        <f t="shared" si="23"/>
        <v>57.350660819449821</v>
      </c>
      <c r="X52" s="143">
        <f t="shared" si="24"/>
        <v>65.115706444125067</v>
      </c>
      <c r="AB52" t="s">
        <v>330</v>
      </c>
      <c r="AC52" s="2">
        <v>3.134913124793</v>
      </c>
      <c r="AD52" s="2">
        <v>3.1362867940569998</v>
      </c>
      <c r="AE52" s="2">
        <v>1.3736692639998438E-3</v>
      </c>
      <c r="AF52" s="1">
        <v>4.3818415672700593E-4</v>
      </c>
      <c r="AG52" s="2">
        <v>3.2067744146540003</v>
      </c>
      <c r="AH52" s="2">
        <v>3.2071076558659999</v>
      </c>
      <c r="AI52" s="2">
        <v>3.332412119996242E-4</v>
      </c>
      <c r="AJ52" s="1">
        <v>1.0391788411333566E-4</v>
      </c>
      <c r="AM52" t="s">
        <v>330</v>
      </c>
      <c r="AN52" s="2">
        <v>3.134913124793</v>
      </c>
      <c r="AO52" s="2">
        <v>3.6935197604750001</v>
      </c>
      <c r="AP52" s="2">
        <v>0.55860663568200009</v>
      </c>
      <c r="AQ52" s="1">
        <v>0.17818887268810207</v>
      </c>
      <c r="AR52" s="2">
        <v>3.1349710035639999</v>
      </c>
      <c r="AS52" s="2">
        <v>5.7878770999941764E-5</v>
      </c>
      <c r="AT52" s="1">
        <v>1.8462639536068015E-5</v>
      </c>
      <c r="AU52" s="2">
        <v>3.1359119190150002</v>
      </c>
      <c r="AV52" s="2">
        <v>9.9879422200022105E-4</v>
      </c>
      <c r="AW52" s="1">
        <v>3.1860347711108327E-4</v>
      </c>
      <c r="AX52" s="2">
        <v>3.7555602235509999</v>
      </c>
      <c r="AY52" s="2">
        <v>0.62064709875799995</v>
      </c>
      <c r="AZ52" s="1">
        <v>0.19797904249706494</v>
      </c>
      <c r="BA52" s="2">
        <v>3.1345945653090004</v>
      </c>
      <c r="BB52" s="2">
        <v>-3.185594839996142E-4</v>
      </c>
      <c r="BC52" s="1">
        <v>-1.0161668643390201E-4</v>
      </c>
      <c r="BD52" s="2">
        <v>4.5825577832979993</v>
      </c>
      <c r="BE52" s="2">
        <v>1.4476446585049993</v>
      </c>
      <c r="BF52" s="1">
        <v>0.46178142770721536</v>
      </c>
      <c r="BG52" s="1"/>
      <c r="BH52" t="s">
        <v>330</v>
      </c>
      <c r="BI52" s="2">
        <v>3.2067744146540003</v>
      </c>
      <c r="BJ52" s="2">
        <v>3.367468539776</v>
      </c>
      <c r="BK52" s="2">
        <v>0.16069412512199976</v>
      </c>
      <c r="BL52" s="1">
        <v>5.0110829245635632E-2</v>
      </c>
      <c r="BM52" s="2">
        <v>3.2067884692859998</v>
      </c>
      <c r="BN52" s="2">
        <v>1.4054631999549372E-5</v>
      </c>
      <c r="BO52" s="1">
        <v>4.3827941046691361E-6</v>
      </c>
      <c r="BP52" s="2">
        <v>3.207015348348</v>
      </c>
      <c r="BQ52" s="2">
        <v>2.4093369399968978E-4</v>
      </c>
      <c r="BR52" s="1">
        <v>7.51327230561323E-5</v>
      </c>
      <c r="BS52" s="2">
        <v>3.4043402084189998</v>
      </c>
      <c r="BT52" s="2">
        <v>0.1975657937649995</v>
      </c>
      <c r="BU52" s="1">
        <v>6.1608884261450662E-2</v>
      </c>
      <c r="BV52" s="2">
        <v>3.2066970374859998</v>
      </c>
      <c r="BW52" s="2">
        <v>-7.7377168000491992E-5</v>
      </c>
      <c r="BX52" s="1">
        <v>-2.4129283197128388E-5</v>
      </c>
      <c r="BY52" s="2">
        <v>3.6282067358420003</v>
      </c>
      <c r="BZ52" s="2">
        <v>0.421432321188</v>
      </c>
      <c r="CA52" s="1">
        <v>0.1314193849315313</v>
      </c>
      <c r="CC52" t="s">
        <v>330</v>
      </c>
      <c r="CE52" s="23">
        <v>3.134913124793</v>
      </c>
      <c r="CF52" s="23">
        <v>3.0874082702739996</v>
      </c>
      <c r="CG52" s="23">
        <v>-4.7504854519000439E-2</v>
      </c>
      <c r="CH52" s="24">
        <v>-1.5153483566514211E-2</v>
      </c>
      <c r="CI52" s="2">
        <v>3.2067744146540003</v>
      </c>
      <c r="CJ52" s="2">
        <v>3.1993730592169998</v>
      </c>
      <c r="CK52" s="2">
        <v>-7.4013554370004897E-3</v>
      </c>
      <c r="CL52" s="1">
        <v>-2.308037448215412E-3</v>
      </c>
      <c r="CN52" s="25" t="s">
        <v>330</v>
      </c>
      <c r="CO52" s="27">
        <v>0</v>
      </c>
      <c r="CP52" s="27">
        <v>9.4182000000000002E-2</v>
      </c>
      <c r="CQ52" s="28">
        <f>CH103-CO52-CP52</f>
        <v>-7.0766379595452095E-2</v>
      </c>
      <c r="CR52" s="27">
        <f>CI103-CO52-CP52</f>
        <v>4.8285245773499996</v>
      </c>
      <c r="CU52" s="30">
        <v>419</v>
      </c>
      <c r="CV52" s="30"/>
      <c r="CW52" s="15" t="s">
        <v>330</v>
      </c>
      <c r="CX52" s="33" t="s">
        <v>994</v>
      </c>
      <c r="CY52" s="34" t="s">
        <v>330</v>
      </c>
      <c r="CZ52" s="34" t="s">
        <v>989</v>
      </c>
      <c r="DA52" s="32"/>
      <c r="DB52" s="32"/>
      <c r="DC52" t="s">
        <v>330</v>
      </c>
      <c r="DD52">
        <v>54273</v>
      </c>
      <c r="DE52" t="s">
        <v>1045</v>
      </c>
      <c r="DF52" s="30">
        <v>125</v>
      </c>
      <c r="DG52" s="39" t="s">
        <v>330</v>
      </c>
      <c r="DK52" s="30">
        <v>419</v>
      </c>
      <c r="DL52" s="30"/>
      <c r="DM52" s="32"/>
      <c r="DN52" s="32" t="s">
        <v>330</v>
      </c>
      <c r="DO52" s="41">
        <v>53982</v>
      </c>
    </row>
    <row r="53" spans="1:119" ht="15.75" x14ac:dyDescent="0.25">
      <c r="B53" t="s">
        <v>332</v>
      </c>
      <c r="C53" s="52">
        <v>4.9586955420340004</v>
      </c>
      <c r="D53" s="52">
        <v>5.6952477874899996</v>
      </c>
      <c r="E53" s="52">
        <v>0.73655224545599918</v>
      </c>
      <c r="F53" s="53">
        <v>0.14853750128685533</v>
      </c>
      <c r="G53" s="45">
        <v>4.7959630910790008</v>
      </c>
      <c r="H53" s="45">
        <v>5.0705315555419999</v>
      </c>
      <c r="I53" s="45">
        <v>0.2745684644629991</v>
      </c>
      <c r="J53" s="46">
        <v>5.7249911904811261E-2</v>
      </c>
      <c r="K53" s="47">
        <v>2</v>
      </c>
      <c r="L53" s="55">
        <f t="shared" si="18"/>
        <v>4.6768900910790006</v>
      </c>
      <c r="M53" s="55">
        <f t="shared" si="19"/>
        <v>4.9514585555419997</v>
      </c>
      <c r="N53" s="55">
        <f t="shared" si="20"/>
        <v>0.2745684644629991</v>
      </c>
      <c r="O53" s="56">
        <f t="shared" si="21"/>
        <v>5.8707487051433721E-2</v>
      </c>
      <c r="P53" s="54"/>
      <c r="Q53" s="42">
        <f t="shared" si="0"/>
        <v>58.524874209635549</v>
      </c>
      <c r="R53" s="42">
        <f t="shared" si="0"/>
        <v>67.218012787862321</v>
      </c>
      <c r="S53" s="42">
        <f t="shared" si="1"/>
        <v>55.198872758462379</v>
      </c>
      <c r="T53" s="42">
        <f t="shared" si="1"/>
        <v>58.439459866183547</v>
      </c>
      <c r="V53" s="143">
        <f t="shared" si="22"/>
        <v>66.677588056285998</v>
      </c>
      <c r="W53" s="143">
        <f t="shared" si="23"/>
        <v>55.198872758462379</v>
      </c>
      <c r="X53" s="143">
        <f t="shared" si="24"/>
        <v>58.311317956012168</v>
      </c>
      <c r="AB53" t="s">
        <v>332</v>
      </c>
      <c r="AC53" s="2">
        <v>4.9586955420340004</v>
      </c>
      <c r="AD53" s="2">
        <v>4.9591396633599993</v>
      </c>
      <c r="AE53" s="2">
        <v>4.4412132599891407E-4</v>
      </c>
      <c r="AF53" s="1">
        <v>8.9564144891368053E-5</v>
      </c>
      <c r="AG53" s="2">
        <v>4.7959630910790008</v>
      </c>
      <c r="AH53" s="2">
        <v>4.7959670227100002</v>
      </c>
      <c r="AI53" s="2">
        <v>3.9316309994319454E-6</v>
      </c>
      <c r="AJ53" s="1">
        <v>8.197792444952705E-7</v>
      </c>
      <c r="AM53" t="s">
        <v>332</v>
      </c>
      <c r="AN53" s="2">
        <v>4.9586955420340004</v>
      </c>
      <c r="AO53" s="2">
        <v>5.1600406299349997</v>
      </c>
      <c r="AP53" s="2">
        <v>0.20134508790099925</v>
      </c>
      <c r="AQ53" s="1">
        <v>4.0604446511029346E-2</v>
      </c>
      <c r="AR53" s="2">
        <v>4.9587140980190005</v>
      </c>
      <c r="AS53" s="2">
        <v>1.8555985000112685E-5</v>
      </c>
      <c r="AT53" s="1">
        <v>3.7421101664372866E-6</v>
      </c>
      <c r="AU53" s="2">
        <v>4.9588851631219999</v>
      </c>
      <c r="AV53" s="2">
        <v>1.8962108799946975E-4</v>
      </c>
      <c r="AW53" s="1">
        <v>3.824011504479046E-5</v>
      </c>
      <c r="AX53" s="2">
        <v>5.3524639119520003</v>
      </c>
      <c r="AY53" s="2">
        <v>0.39376836991799991</v>
      </c>
      <c r="AZ53" s="1">
        <v>7.9409668647750981E-2</v>
      </c>
      <c r="BA53" s="2">
        <v>4.9585936583530001</v>
      </c>
      <c r="BB53" s="2">
        <v>-1.01883681000281E-4</v>
      </c>
      <c r="BC53" s="1">
        <v>-2.0546468347699662E-5</v>
      </c>
      <c r="BD53" s="2">
        <v>5.6494586808329998</v>
      </c>
      <c r="BE53" s="2">
        <v>0.69076313879899942</v>
      </c>
      <c r="BF53" s="1">
        <v>0.13930339802948585</v>
      </c>
      <c r="BG53" s="1"/>
      <c r="BH53" t="s">
        <v>332</v>
      </c>
      <c r="BI53" s="2">
        <v>4.7959630910790008</v>
      </c>
      <c r="BJ53" s="2">
        <v>4.8775583848810005</v>
      </c>
      <c r="BK53" s="2">
        <v>8.1595293801999702E-2</v>
      </c>
      <c r="BL53" s="1">
        <v>1.7013328137110893E-2</v>
      </c>
      <c r="BM53" s="2">
        <v>4.7959631971159995</v>
      </c>
      <c r="BN53" s="2">
        <v>1.0603699873712458E-7</v>
      </c>
      <c r="BO53" s="1">
        <v>2.2109636109244589E-8</v>
      </c>
      <c r="BP53" s="2">
        <v>4.7959151708429992</v>
      </c>
      <c r="BQ53" s="2">
        <v>-4.7920236001530725E-5</v>
      </c>
      <c r="BR53" s="1">
        <v>-9.9917858189249708E-6</v>
      </c>
      <c r="BS53" s="2">
        <v>4.9559664206429996</v>
      </c>
      <c r="BT53" s="2">
        <v>0.16000332956399888</v>
      </c>
      <c r="BU53" s="1">
        <v>3.3362085263254425E-2</v>
      </c>
      <c r="BV53" s="2">
        <v>4.7959626014159999</v>
      </c>
      <c r="BW53" s="2">
        <v>-4.8966300081332292E-7</v>
      </c>
      <c r="BX53" s="1">
        <v>-1.0209899273915347E-7</v>
      </c>
      <c r="BY53" s="2">
        <v>5.0596743477769994</v>
      </c>
      <c r="BZ53" s="2">
        <v>0.26371125669799866</v>
      </c>
      <c r="CA53" s="1">
        <v>5.4986089694587001E-2</v>
      </c>
      <c r="CC53" t="s">
        <v>332</v>
      </c>
      <c r="CE53" s="23">
        <v>4.9586955420340004</v>
      </c>
      <c r="CF53" s="23">
        <v>5.0102647996250003</v>
      </c>
      <c r="CG53" s="23">
        <v>5.156925759099984E-2</v>
      </c>
      <c r="CH53" s="24">
        <v>1.0399762831546363E-2</v>
      </c>
      <c r="CI53" s="2">
        <v>4.7959630910790008</v>
      </c>
      <c r="CJ53" s="2">
        <v>4.8133224872709999</v>
      </c>
      <c r="CK53" s="2">
        <v>1.735939619199911E-2</v>
      </c>
      <c r="CL53" s="1">
        <v>3.6195850264755841E-3</v>
      </c>
      <c r="CN53" s="25" t="s">
        <v>332</v>
      </c>
      <c r="CO53" s="27">
        <v>0</v>
      </c>
      <c r="CP53" s="27">
        <v>0.119073</v>
      </c>
      <c r="CQ53" s="28">
        <f>CH137-CO53-CP53</f>
        <v>-8.0419434380498533E-2</v>
      </c>
      <c r="CR53" s="27">
        <f>CI137-CO53-CP53</f>
        <v>8.2125511184339999</v>
      </c>
      <c r="CU53" s="30">
        <v>421</v>
      </c>
      <c r="CV53" s="30"/>
      <c r="CW53" s="15" t="s">
        <v>332</v>
      </c>
      <c r="CX53" s="33" t="s">
        <v>994</v>
      </c>
      <c r="CY53" s="34" t="s">
        <v>332</v>
      </c>
      <c r="CZ53" s="34" t="s">
        <v>989</v>
      </c>
      <c r="DA53" s="32"/>
      <c r="DB53" s="32"/>
      <c r="DC53" t="s">
        <v>332</v>
      </c>
      <c r="DD53">
        <v>84728</v>
      </c>
      <c r="DE53" t="s">
        <v>1045</v>
      </c>
      <c r="DF53" s="30">
        <v>126</v>
      </c>
      <c r="DG53" s="39" t="s">
        <v>332</v>
      </c>
      <c r="DK53" s="30">
        <v>421</v>
      </c>
      <c r="DL53" s="30"/>
      <c r="DM53" s="32"/>
      <c r="DN53" s="32" t="s">
        <v>332</v>
      </c>
      <c r="DO53" s="41">
        <v>83891</v>
      </c>
    </row>
    <row r="54" spans="1:119" ht="15.75" x14ac:dyDescent="0.25">
      <c r="B54" t="s">
        <v>168</v>
      </c>
      <c r="C54" s="52">
        <v>117.028633196545</v>
      </c>
      <c r="D54" s="52">
        <v>121.603489385462</v>
      </c>
      <c r="E54" s="52">
        <v>4.5748561889169963</v>
      </c>
      <c r="F54" s="53">
        <v>3.9091768090922713E-2</v>
      </c>
      <c r="G54" s="45">
        <v>116.787568510257</v>
      </c>
      <c r="H54" s="45">
        <v>117.68778528781</v>
      </c>
      <c r="I54" s="45">
        <v>0.90021677755299834</v>
      </c>
      <c r="J54" s="46">
        <v>7.708155834017006E-3</v>
      </c>
      <c r="K54" s="47">
        <v>4</v>
      </c>
      <c r="L54" s="55">
        <f t="shared" si="18"/>
        <v>110.582473510257</v>
      </c>
      <c r="M54" s="55">
        <f t="shared" si="19"/>
        <v>111.48269028781</v>
      </c>
      <c r="N54" s="55">
        <f t="shared" si="20"/>
        <v>0.90021677755299834</v>
      </c>
      <c r="O54" s="56">
        <f t="shared" si="21"/>
        <v>8.1406822345088826E-3</v>
      </c>
      <c r="P54" s="54"/>
      <c r="Q54" s="42">
        <f>C54/$DD54*1000000</f>
        <v>192.83843630892903</v>
      </c>
      <c r="R54" s="42">
        <f>D54/$DD54*1000000</f>
        <v>200.37683174013387</v>
      </c>
      <c r="S54" s="42">
        <f>L54/$DD54*1000000</f>
        <v>182.21652848903892</v>
      </c>
      <c r="T54" s="42">
        <f>M54/$DD54*1000000</f>
        <v>183.69989534534352</v>
      </c>
      <c r="V54" s="143">
        <f t="shared" si="22"/>
        <v>205.43488238389023</v>
      </c>
      <c r="W54" s="143">
        <f t="shared" si="23"/>
        <v>182.21652848903892</v>
      </c>
      <c r="X54" s="143">
        <f t="shared" si="24"/>
        <v>185.27286495051362</v>
      </c>
      <c r="AB54" t="s">
        <v>168</v>
      </c>
      <c r="AC54" s="2">
        <v>117.028633196545</v>
      </c>
      <c r="AD54" s="2">
        <v>119.281976783351</v>
      </c>
      <c r="AE54" s="2">
        <v>2.2533435868059968</v>
      </c>
      <c r="AF54" s="1">
        <v>1.9254634744145002E-2</v>
      </c>
      <c r="AG54" s="2">
        <v>116.787568510257</v>
      </c>
      <c r="AH54" s="2">
        <v>117.406691253264</v>
      </c>
      <c r="AI54" s="2">
        <v>0.61912274300699721</v>
      </c>
      <c r="AJ54" s="1">
        <v>5.3012726517430841E-3</v>
      </c>
      <c r="AM54" t="s">
        <v>168</v>
      </c>
      <c r="AN54" s="2">
        <v>117.028633196545</v>
      </c>
      <c r="AO54" s="2">
        <v>120.70009201228399</v>
      </c>
      <c r="AP54" s="2">
        <v>3.6714588157389869</v>
      </c>
      <c r="AQ54" s="1">
        <v>3.1372312189384591E-2</v>
      </c>
      <c r="AR54" s="2">
        <v>118.04509596479801</v>
      </c>
      <c r="AS54" s="2">
        <v>1.0164627682530067</v>
      </c>
      <c r="AT54" s="1">
        <v>8.6855903592917925E-3</v>
      </c>
      <c r="AU54" s="2">
        <v>116.897408269786</v>
      </c>
      <c r="AV54" s="2">
        <v>-0.13122492675900332</v>
      </c>
      <c r="AW54" s="1">
        <v>-1.1213061553800787E-3</v>
      </c>
      <c r="AX54" s="2">
        <v>117.59080158620999</v>
      </c>
      <c r="AY54" s="2">
        <v>0.56216838966498983</v>
      </c>
      <c r="AZ54" s="1">
        <v>4.8036824348862564E-3</v>
      </c>
      <c r="BA54" s="2">
        <v>118.493964466379</v>
      </c>
      <c r="BB54" s="2">
        <v>1.465331269833996</v>
      </c>
      <c r="BC54" s="1">
        <v>1.2521134613039782E-2</v>
      </c>
      <c r="BD54" s="2">
        <v>124.673088811841</v>
      </c>
      <c r="BE54" s="2">
        <v>7.6444556152959962</v>
      </c>
      <c r="BF54" s="1">
        <v>6.5321241532894203E-2</v>
      </c>
      <c r="BG54" s="1"/>
      <c r="BH54" t="s">
        <v>168</v>
      </c>
      <c r="BI54" s="2">
        <v>116.787568510257</v>
      </c>
      <c r="BJ54" s="2">
        <v>117.72156924735799</v>
      </c>
      <c r="BK54" s="2">
        <v>0.93400073710098752</v>
      </c>
      <c r="BL54" s="1">
        <v>7.9974328519302786E-3</v>
      </c>
      <c r="BM54" s="2">
        <v>117.054811390734</v>
      </c>
      <c r="BN54" s="2">
        <v>0.26724288047699929</v>
      </c>
      <c r="BO54" s="1">
        <v>2.2882819112166751E-3</v>
      </c>
      <c r="BP54" s="2">
        <v>116.750482417947</v>
      </c>
      <c r="BQ54" s="2">
        <v>-3.708609231000537E-2</v>
      </c>
      <c r="BR54" s="1">
        <v>-3.1755171190800364E-4</v>
      </c>
      <c r="BS54" s="2">
        <v>116.803053504472</v>
      </c>
      <c r="BT54" s="2">
        <v>1.5484994215000825E-2</v>
      </c>
      <c r="BU54" s="1">
        <v>1.3259111746676049E-4</v>
      </c>
      <c r="BV54" s="2">
        <v>117.16736448974</v>
      </c>
      <c r="BW54" s="2">
        <v>0.37979597948299215</v>
      </c>
      <c r="BX54" s="1">
        <v>3.2520240324177664E-3</v>
      </c>
      <c r="BY54" s="2">
        <v>118.642379643978</v>
      </c>
      <c r="BZ54" s="2">
        <v>1.8548111337210003</v>
      </c>
      <c r="CA54" s="1">
        <v>1.5881922685616143E-2</v>
      </c>
      <c r="CC54" t="s">
        <v>168</v>
      </c>
      <c r="CE54" s="23">
        <v>117.028633196545</v>
      </c>
      <c r="CF54" s="23">
        <v>114.85281115379701</v>
      </c>
      <c r="CG54" s="23">
        <v>-2.1758220427479955</v>
      </c>
      <c r="CH54" s="24">
        <v>-1.859221955616441E-2</v>
      </c>
      <c r="CI54" s="2">
        <v>116.787568510257</v>
      </c>
      <c r="CJ54" s="2">
        <v>116.08280316161201</v>
      </c>
      <c r="CK54" s="2">
        <v>-0.7047653486449974</v>
      </c>
      <c r="CL54" s="1">
        <v>-6.0345921884922245E-3</v>
      </c>
      <c r="CN54" s="25" t="s">
        <v>168</v>
      </c>
      <c r="CO54" s="27">
        <v>5.6249E-2</v>
      </c>
      <c r="CP54" s="27">
        <v>6.1488459999999998</v>
      </c>
      <c r="CQ54" s="28">
        <f>CH307-CO54-CP54</f>
        <v>-6.2025972369883986</v>
      </c>
      <c r="CR54" s="27">
        <f>CI307-CO54-CP54</f>
        <v>77.712988922365</v>
      </c>
      <c r="CU54" s="30">
        <v>242</v>
      </c>
      <c r="CV54" s="30"/>
      <c r="CW54" s="34" t="s">
        <v>168</v>
      </c>
      <c r="CX54" s="34" t="s">
        <v>989</v>
      </c>
      <c r="CY54" s="34" t="s">
        <v>168</v>
      </c>
      <c r="CZ54" s="34" t="s">
        <v>989</v>
      </c>
      <c r="DA54" s="32"/>
      <c r="DB54" s="32"/>
      <c r="DC54" t="s">
        <v>168</v>
      </c>
      <c r="DD54">
        <v>606874</v>
      </c>
      <c r="DE54" t="s">
        <v>963</v>
      </c>
      <c r="DF54" s="30">
        <v>314</v>
      </c>
      <c r="DG54" s="39" t="s">
        <v>168</v>
      </c>
      <c r="DK54" s="30">
        <v>261</v>
      </c>
      <c r="DL54" s="30"/>
      <c r="DM54" s="32"/>
      <c r="DN54" s="32" t="s">
        <v>168</v>
      </c>
      <c r="DO54" s="41">
        <v>603205</v>
      </c>
    </row>
    <row r="55" spans="1:119" ht="15.75" x14ac:dyDescent="0.25">
      <c r="A55" t="s">
        <v>468</v>
      </c>
      <c r="C55" s="52"/>
      <c r="D55" s="52"/>
      <c r="E55" s="52"/>
      <c r="F55" s="53"/>
      <c r="G55" s="45"/>
      <c r="H55" s="45"/>
      <c r="I55" s="45"/>
      <c r="J55" s="46"/>
      <c r="K55" s="47"/>
      <c r="L55" s="55"/>
      <c r="M55" s="55"/>
      <c r="N55" s="55"/>
      <c r="O55" s="56"/>
      <c r="P55" s="54"/>
      <c r="Q55" s="42"/>
      <c r="R55" s="42"/>
      <c r="S55" s="42"/>
      <c r="T55" s="42"/>
      <c r="V55" s="143"/>
      <c r="W55" s="143"/>
      <c r="X55" s="143"/>
      <c r="AC55" s="2"/>
      <c r="AD55" s="2"/>
      <c r="AE55" s="2"/>
      <c r="AF55" s="1"/>
      <c r="AG55" s="2"/>
      <c r="AH55" s="2"/>
      <c r="AI55" s="2"/>
      <c r="AJ55" s="1"/>
      <c r="AN55" s="2"/>
      <c r="AO55" s="2"/>
      <c r="AP55" s="2"/>
      <c r="AQ55" s="1"/>
      <c r="AR55" s="2"/>
      <c r="AS55" s="2"/>
      <c r="AT55" s="1"/>
      <c r="AU55" s="2"/>
      <c r="AV55" s="2"/>
      <c r="AW55" s="1"/>
      <c r="AX55" s="2"/>
      <c r="AY55" s="2"/>
      <c r="AZ55" s="1"/>
      <c r="BA55" s="2"/>
      <c r="BB55" s="2"/>
      <c r="BC55" s="1"/>
      <c r="BD55" s="2"/>
      <c r="BE55" s="2"/>
      <c r="BF55" s="1"/>
      <c r="BG55" s="1"/>
      <c r="BI55" s="2"/>
      <c r="BJ55" s="2"/>
      <c r="BK55" s="2"/>
      <c r="BL55" s="1"/>
      <c r="BM55" s="2"/>
      <c r="BN55" s="2"/>
      <c r="BO55" s="1"/>
      <c r="BP55" s="2"/>
      <c r="BQ55" s="2"/>
      <c r="BR55" s="1"/>
      <c r="BS55" s="2"/>
      <c r="BT55" s="2"/>
      <c r="BU55" s="1"/>
      <c r="BV55" s="2"/>
      <c r="BW55" s="2"/>
      <c r="BX55" s="1"/>
      <c r="BY55" s="2"/>
      <c r="BZ55" s="2"/>
      <c r="CA55" s="1"/>
      <c r="CE55" s="23"/>
      <c r="CF55" s="23"/>
      <c r="CG55" s="23"/>
      <c r="CH55" s="24"/>
      <c r="CI55" s="2"/>
      <c r="CJ55" s="2"/>
      <c r="CK55" s="2"/>
      <c r="CL55" s="1"/>
      <c r="CN55" s="25"/>
      <c r="CO55" s="27"/>
      <c r="CP55" s="27"/>
      <c r="CQ55" s="28"/>
      <c r="CR55" s="27"/>
      <c r="CU55" s="30"/>
      <c r="CV55" s="30"/>
      <c r="CW55" s="15"/>
      <c r="CX55" s="33"/>
      <c r="CY55" s="34"/>
      <c r="CZ55" s="34"/>
      <c r="DA55" s="32"/>
      <c r="DB55" s="32"/>
      <c r="DF55" s="30"/>
      <c r="DG55" s="39"/>
      <c r="DK55" s="30"/>
      <c r="DL55" s="30"/>
      <c r="DM55" s="32"/>
      <c r="DN55" s="32"/>
      <c r="DO55" s="41"/>
    </row>
    <row r="56" spans="1:119" ht="15.75" x14ac:dyDescent="0.25">
      <c r="B56" t="s">
        <v>352</v>
      </c>
      <c r="C56" s="52">
        <v>5.3596382008820003</v>
      </c>
      <c r="D56" s="52">
        <v>5.6133510812259999</v>
      </c>
      <c r="E56" s="52">
        <v>0.25371288034399964</v>
      </c>
      <c r="F56" s="53">
        <v>4.7337687887635357E-2</v>
      </c>
      <c r="G56" s="45">
        <v>5.4098348972089996</v>
      </c>
      <c r="H56" s="45">
        <v>5.5836022597530004</v>
      </c>
      <c r="I56" s="45">
        <v>0.17376736254400083</v>
      </c>
      <c r="J56" s="46">
        <v>3.2120640619485365E-2</v>
      </c>
      <c r="K56" s="47">
        <v>3</v>
      </c>
      <c r="L56" s="55">
        <f>G56-CO56-CP56</f>
        <v>5.2385938972089994</v>
      </c>
      <c r="M56" s="55">
        <f>H56-CO56-CP56</f>
        <v>5.4123612597530002</v>
      </c>
      <c r="N56" s="55">
        <f>M56-L56</f>
        <v>0.17376736254400083</v>
      </c>
      <c r="O56" s="56">
        <f>N56/L56</f>
        <v>3.3170611418567877E-2</v>
      </c>
      <c r="P56" s="54"/>
      <c r="Q56" s="42">
        <f t="shared" si="0"/>
        <v>40.574425794373703</v>
      </c>
      <c r="R56" s="42">
        <f t="shared" si="0"/>
        <v>42.495125298847789</v>
      </c>
      <c r="S56" s="42">
        <f t="shared" si="1"/>
        <v>39.658076045914271</v>
      </c>
      <c r="T56" s="42">
        <f t="shared" si="1"/>
        <v>40.973558676041307</v>
      </c>
      <c r="V56" s="143">
        <f>BD56/DD56*1000000</f>
        <v>45.156983469287027</v>
      </c>
      <c r="W56" s="143">
        <f>(BI56-CO56-CP56)/DD56*1000000</f>
        <v>39.658076045914271</v>
      </c>
      <c r="X56" s="143">
        <f>(BY56-CO56-CP56)/DD56*1000000</f>
        <v>41.604407502520935</v>
      </c>
      <c r="AB56" t="s">
        <v>352</v>
      </c>
      <c r="AC56" s="2">
        <v>5.3596382008820003</v>
      </c>
      <c r="AD56" s="2">
        <v>5.3616979970220005</v>
      </c>
      <c r="AE56" s="2">
        <v>2.0597961400001807E-3</v>
      </c>
      <c r="AF56" s="1">
        <v>3.8431626591160832E-4</v>
      </c>
      <c r="AG56" s="2">
        <v>5.4098348972089996</v>
      </c>
      <c r="AH56" s="2">
        <v>5.4103014796010003</v>
      </c>
      <c r="AI56" s="2">
        <v>4.6658239200070284E-4</v>
      </c>
      <c r="AJ56" s="1">
        <v>8.6247066845130237E-5</v>
      </c>
      <c r="AM56" t="s">
        <v>352</v>
      </c>
      <c r="AN56" s="2">
        <v>5.3596382008820003</v>
      </c>
      <c r="AO56" s="2">
        <v>5.4951682460329998</v>
      </c>
      <c r="AP56" s="2">
        <v>0.13553004515099953</v>
      </c>
      <c r="AQ56" s="1">
        <v>2.5287163064233748E-2</v>
      </c>
      <c r="AR56" s="2">
        <v>5.3597256425879998</v>
      </c>
      <c r="AS56" s="2">
        <v>8.7441705999502517E-5</v>
      </c>
      <c r="AT56" s="1">
        <v>1.6314852369160442E-5</v>
      </c>
      <c r="AU56" s="2">
        <v>5.3616912889839998</v>
      </c>
      <c r="AV56" s="2">
        <v>2.0530881019995562E-3</v>
      </c>
      <c r="AW56" s="1">
        <v>3.8306468180290473E-4</v>
      </c>
      <c r="AX56" s="2">
        <v>5.7745948638569997</v>
      </c>
      <c r="AY56" s="2">
        <v>0.41495666297499945</v>
      </c>
      <c r="AZ56" s="1">
        <v>7.7422513875416585E-2</v>
      </c>
      <c r="BA56" s="2">
        <v>5.3591559014990002</v>
      </c>
      <c r="BB56" s="2">
        <v>-4.8229938300003994E-4</v>
      </c>
      <c r="BC56" s="1">
        <v>-8.9987302299746858E-5</v>
      </c>
      <c r="BD56" s="2">
        <v>5.9649665743920002</v>
      </c>
      <c r="BE56" s="2">
        <v>0.60532837350999991</v>
      </c>
      <c r="BF56" s="1">
        <v>0.11294202161078429</v>
      </c>
      <c r="BG56" s="1"/>
      <c r="BH56" t="s">
        <v>352</v>
      </c>
      <c r="BI56" s="2">
        <v>5.4098348972089996</v>
      </c>
      <c r="BJ56" s="2">
        <v>5.479609036517</v>
      </c>
      <c r="BK56" s="2">
        <v>6.9774139308000471E-2</v>
      </c>
      <c r="BL56" s="1">
        <v>1.289764671820166E-2</v>
      </c>
      <c r="BM56" s="2">
        <v>5.4098547316600003</v>
      </c>
      <c r="BN56" s="2">
        <v>1.9834451000733111E-5</v>
      </c>
      <c r="BO56" s="1">
        <v>3.6663690071144219E-6</v>
      </c>
      <c r="BP56" s="2">
        <v>5.4103047898829999</v>
      </c>
      <c r="BQ56" s="2">
        <v>4.698926740003273E-4</v>
      </c>
      <c r="BR56" s="1">
        <v>8.6858967589334516E-5</v>
      </c>
      <c r="BS56" s="2">
        <v>5.5828436023529999</v>
      </c>
      <c r="BT56" s="2">
        <v>0.17300870514400035</v>
      </c>
      <c r="BU56" s="1">
        <v>3.1980403918289199E-2</v>
      </c>
      <c r="BV56" s="2">
        <v>5.4097254537710002</v>
      </c>
      <c r="BW56" s="2">
        <v>-1.0944343799934586E-4</v>
      </c>
      <c r="BX56" s="1">
        <v>-2.0230458059969459E-5</v>
      </c>
      <c r="BY56" s="2">
        <v>5.6669336046380003</v>
      </c>
      <c r="BZ56" s="2">
        <v>0.25709870742900076</v>
      </c>
      <c r="CA56" s="1">
        <v>4.7524316788603131E-2</v>
      </c>
      <c r="CC56" t="s">
        <v>352</v>
      </c>
      <c r="CE56" s="23">
        <v>5.3596382008820003</v>
      </c>
      <c r="CF56" s="23">
        <v>5.0095408378200004</v>
      </c>
      <c r="CG56" s="23">
        <v>-0.3500973630619999</v>
      </c>
      <c r="CH56" s="24">
        <v>-6.5321081375303777E-2</v>
      </c>
      <c r="CI56" s="2">
        <v>5.4098348972089996</v>
      </c>
      <c r="CJ56" s="2">
        <v>5.3696976475660003</v>
      </c>
      <c r="CK56" s="2">
        <v>-4.0137249642999251E-2</v>
      </c>
      <c r="CL56" s="1">
        <v>-7.4193113848458761E-3</v>
      </c>
      <c r="CN56" s="25" t="s">
        <v>352</v>
      </c>
      <c r="CO56" s="27">
        <v>0</v>
      </c>
      <c r="CP56" s="27">
        <v>0.171241</v>
      </c>
      <c r="CQ56" s="28">
        <f>CH138-CO56-CP56</f>
        <v>-0.14789749458552637</v>
      </c>
      <c r="CR56" s="27">
        <f>CI138-CO56-CP56</f>
        <v>7.3456771736799995</v>
      </c>
      <c r="CU56" s="30">
        <v>444</v>
      </c>
      <c r="CV56" s="30"/>
      <c r="CW56" s="15" t="s">
        <v>352</v>
      </c>
      <c r="CX56" s="33" t="s">
        <v>994</v>
      </c>
      <c r="CY56" s="34" t="s">
        <v>352</v>
      </c>
      <c r="CZ56" s="34" t="s">
        <v>989</v>
      </c>
      <c r="DA56" s="32"/>
      <c r="DB56" s="32"/>
      <c r="DC56" t="s">
        <v>352</v>
      </c>
      <c r="DD56">
        <v>132094</v>
      </c>
      <c r="DE56" t="s">
        <v>1045</v>
      </c>
      <c r="DF56" s="30">
        <v>127</v>
      </c>
      <c r="DG56" s="39" t="s">
        <v>352</v>
      </c>
      <c r="DK56" s="30">
        <v>441</v>
      </c>
      <c r="DL56" s="30"/>
      <c r="DM56" s="32"/>
      <c r="DN56" s="32" t="s">
        <v>352</v>
      </c>
      <c r="DO56" s="41">
        <v>131509</v>
      </c>
    </row>
    <row r="57" spans="1:119" ht="15.75" x14ac:dyDescent="0.25">
      <c r="B57" t="s">
        <v>354</v>
      </c>
      <c r="C57" s="52">
        <v>4.4239672474859999</v>
      </c>
      <c r="D57" s="52">
        <v>5.0981530360160008</v>
      </c>
      <c r="E57" s="52">
        <v>0.67418578853000088</v>
      </c>
      <c r="F57" s="53">
        <v>0.15239393757110639</v>
      </c>
      <c r="G57" s="45">
        <v>4.2784482231139993</v>
      </c>
      <c r="H57" s="45">
        <v>4.527288137727</v>
      </c>
      <c r="I57" s="45">
        <v>0.2488399146130007</v>
      </c>
      <c r="J57" s="46">
        <v>5.816125418292116E-2</v>
      </c>
      <c r="K57" s="47">
        <v>1</v>
      </c>
      <c r="L57" s="55">
        <f>G57-CO57-CP57</f>
        <v>4.1922902231139991</v>
      </c>
      <c r="M57" s="55">
        <f>H57-CO57-CP57</f>
        <v>4.4411301377269998</v>
      </c>
      <c r="N57" s="55">
        <f>M57-L57</f>
        <v>0.2488399146130007</v>
      </c>
      <c r="O57" s="56">
        <f>N57/L57</f>
        <v>5.9356557244303672E-2</v>
      </c>
      <c r="P57" s="54"/>
      <c r="Q57" s="42">
        <f t="shared" si="0"/>
        <v>41.722157491804516</v>
      </c>
      <c r="R57" s="42">
        <f t="shared" si="0"/>
        <v>48.080361355942443</v>
      </c>
      <c r="S57" s="42">
        <f t="shared" si="1"/>
        <v>39.537226013486233</v>
      </c>
      <c r="T57" s="42">
        <f t="shared" si="1"/>
        <v>41.884019632636694</v>
      </c>
      <c r="V57" s="143">
        <f>BD57/DD57*1000000</f>
        <v>49.483450805864159</v>
      </c>
      <c r="W57" s="143">
        <f>(BI57-CO57-CP57)/DD57*1000000</f>
        <v>39.537226013486233</v>
      </c>
      <c r="X57" s="143">
        <f>(BY57-CO57-CP57)/DD57*1000000</f>
        <v>42.233257179923427</v>
      </c>
      <c r="AB57" t="s">
        <v>354</v>
      </c>
      <c r="AC57" s="2">
        <v>4.4239672474859999</v>
      </c>
      <c r="AD57" s="2">
        <v>4.4239296538639996</v>
      </c>
      <c r="AE57" s="2">
        <v>-3.7593622000287041E-5</v>
      </c>
      <c r="AF57" s="1">
        <v>-8.497717070950356E-6</v>
      </c>
      <c r="AG57" s="2">
        <v>4.2784482231139993</v>
      </c>
      <c r="AH57" s="2">
        <v>4.2783512865019997</v>
      </c>
      <c r="AI57" s="2">
        <v>-9.6936611999609568E-5</v>
      </c>
      <c r="AJ57" s="1">
        <v>-2.2656955733603764E-5</v>
      </c>
      <c r="AM57" t="s">
        <v>354</v>
      </c>
      <c r="AN57" s="2">
        <v>4.4239672474859999</v>
      </c>
      <c r="AO57" s="2">
        <v>4.6845000750699999</v>
      </c>
      <c r="AP57" s="2">
        <v>0.26053282758399998</v>
      </c>
      <c r="AQ57" s="1">
        <v>5.8891219805493028E-2</v>
      </c>
      <c r="AR57" s="2">
        <v>4.4239660129150007</v>
      </c>
      <c r="AS57" s="2">
        <v>-1.2345709992089837E-6</v>
      </c>
      <c r="AT57" s="1">
        <v>-2.7906422677757195E-7</v>
      </c>
      <c r="AU57" s="2">
        <v>4.4242369443690004</v>
      </c>
      <c r="AV57" s="2">
        <v>2.6969688300049199E-4</v>
      </c>
      <c r="AW57" s="1">
        <v>6.0962676239014238E-5</v>
      </c>
      <c r="AX57" s="2">
        <v>4.8627256761229996</v>
      </c>
      <c r="AY57" s="2">
        <v>0.43875842863699965</v>
      </c>
      <c r="AZ57" s="1">
        <v>9.9177594247862516E-2</v>
      </c>
      <c r="BA57" s="2">
        <v>4.4239734925800001</v>
      </c>
      <c r="BB57" s="2">
        <v>6.2450940001568256E-6</v>
      </c>
      <c r="BC57" s="1">
        <v>1.4116501435913013E-6</v>
      </c>
      <c r="BD57" s="2">
        <v>5.2469282227490002</v>
      </c>
      <c r="BE57" s="2">
        <v>0.82296097526300027</v>
      </c>
      <c r="BF57" s="1">
        <v>0.18602329746692017</v>
      </c>
      <c r="BG57" s="1"/>
      <c r="BH57" t="s">
        <v>354</v>
      </c>
      <c r="BI57" s="2">
        <v>4.2784482231139993</v>
      </c>
      <c r="BJ57" s="2">
        <v>4.3712625437339998</v>
      </c>
      <c r="BK57" s="2">
        <v>9.2814320620000501E-2</v>
      </c>
      <c r="BL57" s="1">
        <v>2.169345421047239E-2</v>
      </c>
      <c r="BM57" s="2">
        <v>4.2784442042249999</v>
      </c>
      <c r="BN57" s="2">
        <v>-4.0188889993686416E-6</v>
      </c>
      <c r="BO57" s="1">
        <v>-9.393333259607752E-7</v>
      </c>
      <c r="BP57" s="2">
        <v>4.2784371381259998</v>
      </c>
      <c r="BQ57" s="2">
        <v>-1.1084987999510076E-5</v>
      </c>
      <c r="BR57" s="1">
        <v>-2.5908898323518914E-6</v>
      </c>
      <c r="BS57" s="2">
        <v>4.4429971573609999</v>
      </c>
      <c r="BT57" s="2">
        <v>0.16454893424700057</v>
      </c>
      <c r="BU57" s="1">
        <v>3.8459956896997639E-2</v>
      </c>
      <c r="BV57" s="2">
        <v>4.2784702395639993</v>
      </c>
      <c r="BW57" s="2">
        <v>2.2016449999995302E-5</v>
      </c>
      <c r="BX57" s="1">
        <v>5.1458960940681867E-6</v>
      </c>
      <c r="BY57" s="2">
        <v>4.5643191918160007</v>
      </c>
      <c r="BZ57" s="2">
        <v>0.28587096870200135</v>
      </c>
      <c r="CA57" s="1">
        <v>6.6816507713615567E-2</v>
      </c>
      <c r="CC57" t="s">
        <v>354</v>
      </c>
      <c r="CE57" s="23">
        <v>4.4239672474859999</v>
      </c>
      <c r="CF57" s="23">
        <v>4.2761322635080008</v>
      </c>
      <c r="CG57" s="23">
        <v>-0.1478349839779991</v>
      </c>
      <c r="CH57" s="24">
        <v>-3.3416835095695846E-2</v>
      </c>
      <c r="CI57" s="2">
        <v>4.2784482231139993</v>
      </c>
      <c r="CJ57" s="2">
        <v>4.2433350754310002</v>
      </c>
      <c r="CK57" s="2">
        <v>-3.5113147682999113E-2</v>
      </c>
      <c r="CL57" s="1">
        <v>-8.2069820299105027E-3</v>
      </c>
      <c r="CN57" s="25" t="s">
        <v>354</v>
      </c>
      <c r="CO57" s="27">
        <v>0</v>
      </c>
      <c r="CP57" s="27">
        <v>8.6157999999999998E-2</v>
      </c>
      <c r="CQ57" s="28">
        <f>CH139-CO57-CP57</f>
        <v>-7.8301402116952565E-2</v>
      </c>
      <c r="CR57" s="27">
        <f>CI139-CO57-CP57</f>
        <v>4.9209713185339998</v>
      </c>
      <c r="CU57" s="30">
        <v>446</v>
      </c>
      <c r="CV57" s="30"/>
      <c r="CW57" s="15" t="s">
        <v>354</v>
      </c>
      <c r="CX57" s="33" t="s">
        <v>994</v>
      </c>
      <c r="CY57" s="34" t="s">
        <v>354</v>
      </c>
      <c r="CZ57" s="34" t="s">
        <v>989</v>
      </c>
      <c r="DA57" s="32"/>
      <c r="DB57" s="32"/>
      <c r="DC57" t="s">
        <v>354</v>
      </c>
      <c r="DD57">
        <v>106034</v>
      </c>
      <c r="DE57" t="s">
        <v>1045</v>
      </c>
      <c r="DF57" s="30">
        <v>128</v>
      </c>
      <c r="DG57" s="39" t="s">
        <v>354</v>
      </c>
      <c r="DK57" s="30">
        <v>443</v>
      </c>
      <c r="DL57" s="30"/>
      <c r="DM57" s="32"/>
      <c r="DN57" s="32" t="s">
        <v>354</v>
      </c>
      <c r="DO57" s="41">
        <v>105037</v>
      </c>
    </row>
    <row r="58" spans="1:119" ht="15.75" x14ac:dyDescent="0.25">
      <c r="B58" t="s">
        <v>353</v>
      </c>
      <c r="C58" s="52">
        <v>4.5981797568629998</v>
      </c>
      <c r="D58" s="52">
        <v>4.8649377439470003</v>
      </c>
      <c r="E58" s="52">
        <v>0.26675798708400045</v>
      </c>
      <c r="F58" s="53">
        <v>5.8013823118996506E-2</v>
      </c>
      <c r="G58" s="45">
        <v>4.961839795955</v>
      </c>
      <c r="H58" s="45">
        <v>5.1006810631199997</v>
      </c>
      <c r="I58" s="45">
        <v>0.13884126716499967</v>
      </c>
      <c r="J58" s="46">
        <v>2.7981811762279405E-2</v>
      </c>
      <c r="K58" s="47">
        <v>3</v>
      </c>
      <c r="L58" s="55">
        <f>G58-CO58-CP58</f>
        <v>4.8205687959550003</v>
      </c>
      <c r="M58" s="55">
        <f>H58-CO58-CP58</f>
        <v>4.95941006312</v>
      </c>
      <c r="N58" s="55">
        <f>M58-L58</f>
        <v>0.13884126716499967</v>
      </c>
      <c r="O58" s="56">
        <f>N58/L58</f>
        <v>2.8801843318054732E-2</v>
      </c>
      <c r="P58" s="54"/>
      <c r="Q58" s="42">
        <f>C58/$DD58*1000000</f>
        <v>38.282115648289526</v>
      </c>
      <c r="R58" s="42">
        <f>D58/$DD58*1000000</f>
        <v>40.503007534130361</v>
      </c>
      <c r="S58" s="42">
        <f>L58/$DD58*1000000</f>
        <v>40.133614146303898</v>
      </c>
      <c r="T58" s="42">
        <f>M58/$DD58*1000000</f>
        <v>41.289536212733012</v>
      </c>
      <c r="V58" s="143">
        <f>BD58/DD58*1000000</f>
        <v>42.452892048187955</v>
      </c>
      <c r="W58" s="143">
        <f>(BI58-CO58-CP58)/DD58*1000000</f>
        <v>40.133614146303898</v>
      </c>
      <c r="X58" s="143">
        <f>(BY58-CO58-CP58)/DD58*1000000</f>
        <v>41.541436912882041</v>
      </c>
      <c r="AB58" t="s">
        <v>353</v>
      </c>
      <c r="AC58" s="2">
        <v>4.5981797568629998</v>
      </c>
      <c r="AD58" s="2">
        <v>4.598291619127</v>
      </c>
      <c r="AE58" s="2">
        <v>1.1186226400017318E-4</v>
      </c>
      <c r="AF58" s="1">
        <v>2.4327509996366169E-5</v>
      </c>
      <c r="AG58" s="2">
        <v>4.961839795955</v>
      </c>
      <c r="AH58" s="2">
        <v>4.961839795955</v>
      </c>
      <c r="AI58" s="2">
        <v>0</v>
      </c>
      <c r="AJ58" s="1">
        <v>0</v>
      </c>
      <c r="AM58" t="s">
        <v>353</v>
      </c>
      <c r="AN58" s="2">
        <v>4.5981797568629998</v>
      </c>
      <c r="AO58" s="2">
        <v>4.7418503267099998</v>
      </c>
      <c r="AP58" s="2">
        <v>0.143670569847</v>
      </c>
      <c r="AQ58" s="1">
        <v>3.1245096417243129E-2</v>
      </c>
      <c r="AR58" s="2">
        <v>4.5981850157129998</v>
      </c>
      <c r="AS58" s="2">
        <v>5.2588499999117744E-6</v>
      </c>
      <c r="AT58" s="1">
        <v>1.1436808211037625E-6</v>
      </c>
      <c r="AU58" s="2">
        <v>4.5987248915009999</v>
      </c>
      <c r="AV58" s="2">
        <v>5.4513463800009987E-4</v>
      </c>
      <c r="AW58" s="1">
        <v>1.1855444258925736E-4</v>
      </c>
      <c r="AX58" s="2">
        <v>4.8900897756650004</v>
      </c>
      <c r="AY58" s="2">
        <v>0.29191001880200051</v>
      </c>
      <c r="AZ58" s="1">
        <v>6.3483820606689209E-2</v>
      </c>
      <c r="BA58" s="2">
        <v>4.5981499540330004</v>
      </c>
      <c r="BB58" s="2">
        <v>-2.980282999942574E-5</v>
      </c>
      <c r="BC58" s="1">
        <v>-6.4814408255665978E-6</v>
      </c>
      <c r="BD58" s="2">
        <v>5.099144222584</v>
      </c>
      <c r="BE58" s="2">
        <v>0.50096446572100017</v>
      </c>
      <c r="BF58" s="1">
        <v>0.10894843007676834</v>
      </c>
      <c r="BG58" s="1"/>
      <c r="BH58" t="s">
        <v>353</v>
      </c>
      <c r="BI58" s="2">
        <v>4.961839795955</v>
      </c>
      <c r="BJ58" s="2">
        <v>5.0062690014479996</v>
      </c>
      <c r="BK58" s="2">
        <v>4.4429205492999557E-2</v>
      </c>
      <c r="BL58" s="1">
        <v>8.9541797639696493E-3</v>
      </c>
      <c r="BM58" s="2">
        <v>4.961839795955</v>
      </c>
      <c r="BN58" s="2">
        <v>0</v>
      </c>
      <c r="BO58" s="1">
        <v>0</v>
      </c>
      <c r="BP58" s="2">
        <v>4.961839795955</v>
      </c>
      <c r="BQ58" s="2">
        <v>0</v>
      </c>
      <c r="BR58" s="1">
        <v>0</v>
      </c>
      <c r="BS58" s="2">
        <v>5.0451445562540007</v>
      </c>
      <c r="BT58" s="2">
        <v>8.3304760299000691E-2</v>
      </c>
      <c r="BU58" s="1">
        <v>1.6789087057367823E-2</v>
      </c>
      <c r="BV58" s="2">
        <v>4.961839795955</v>
      </c>
      <c r="BW58" s="2">
        <v>0</v>
      </c>
      <c r="BX58" s="1">
        <v>0</v>
      </c>
      <c r="BY58" s="2">
        <v>5.130937611917</v>
      </c>
      <c r="BZ58" s="2">
        <v>0.16909781596200002</v>
      </c>
      <c r="CA58" s="1">
        <v>3.40796605524935E-2</v>
      </c>
      <c r="CC58" t="s">
        <v>353</v>
      </c>
      <c r="CE58" s="23">
        <v>4.5981797568629998</v>
      </c>
      <c r="CF58" s="23">
        <v>4.3614440049130003</v>
      </c>
      <c r="CG58" s="23">
        <v>-0.23673575194999952</v>
      </c>
      <c r="CH58" s="24">
        <v>-5.1484666643721415E-2</v>
      </c>
      <c r="CI58" s="2">
        <v>4.961839795955</v>
      </c>
      <c r="CJ58" s="2">
        <v>4.961839795955</v>
      </c>
      <c r="CK58" s="2">
        <v>0</v>
      </c>
      <c r="CL58" s="1">
        <v>0</v>
      </c>
      <c r="CN58" s="25" t="s">
        <v>353</v>
      </c>
      <c r="CO58" s="27">
        <v>0</v>
      </c>
      <c r="CP58" s="27">
        <v>0.14127100000000001</v>
      </c>
      <c r="CQ58" s="28">
        <f>CH177-CO58-CP58</f>
        <v>-0.21169000401144272</v>
      </c>
      <c r="CR58" s="27">
        <f>CI177-CO58-CP58</f>
        <v>3.3511399561539998</v>
      </c>
      <c r="CU58" s="30">
        <v>445</v>
      </c>
      <c r="CV58" s="30"/>
      <c r="CW58" s="15" t="s">
        <v>353</v>
      </c>
      <c r="CX58" s="33" t="s">
        <v>603</v>
      </c>
      <c r="CY58" s="34" t="s">
        <v>353</v>
      </c>
      <c r="CZ58" s="34" t="s">
        <v>989</v>
      </c>
      <c r="DA58" s="32"/>
      <c r="DB58" s="32"/>
      <c r="DC58" t="s">
        <v>353</v>
      </c>
      <c r="DD58">
        <v>120113</v>
      </c>
      <c r="DE58" t="s">
        <v>1045</v>
      </c>
      <c r="DF58" s="30">
        <v>157</v>
      </c>
      <c r="DG58" s="39" t="s">
        <v>353</v>
      </c>
      <c r="DK58" s="30">
        <v>442</v>
      </c>
      <c r="DL58" s="30"/>
      <c r="DM58" s="32"/>
      <c r="DN58" s="32" t="s">
        <v>353</v>
      </c>
      <c r="DO58" s="41">
        <v>119597</v>
      </c>
    </row>
    <row r="59" spans="1:119" ht="15.75" x14ac:dyDescent="0.25">
      <c r="A59" t="s">
        <v>469</v>
      </c>
      <c r="B59" t="s">
        <v>172</v>
      </c>
      <c r="C59" s="52">
        <v>98.906692970465997</v>
      </c>
      <c r="D59" s="52">
        <v>101.2473284493</v>
      </c>
      <c r="E59" s="52">
        <v>2.3406354788340025</v>
      </c>
      <c r="F59" s="53">
        <v>2.366508684637679E-2</v>
      </c>
      <c r="G59" s="45">
        <v>115.31165400043299</v>
      </c>
      <c r="H59" s="45">
        <v>114.949227174539</v>
      </c>
      <c r="I59" s="45">
        <v>-0.36242682589399067</v>
      </c>
      <c r="J59" s="46">
        <v>-3.1430199231434991E-3</v>
      </c>
      <c r="K59" s="47">
        <v>4</v>
      </c>
      <c r="L59" s="55">
        <f>G59-CO59-CP59</f>
        <v>108.244812000433</v>
      </c>
      <c r="M59" s="55">
        <f>H59-CO59-CP59</f>
        <v>107.88238517453901</v>
      </c>
      <c r="N59" s="55">
        <f>M59-L59</f>
        <v>-0.36242682589399067</v>
      </c>
      <c r="O59" s="56">
        <f>N59/L59</f>
        <v>-3.3482142857113643E-3</v>
      </c>
      <c r="P59" s="54"/>
      <c r="Q59" s="42">
        <f>C59/$DD59*1000000</f>
        <v>151.67039755268388</v>
      </c>
      <c r="R59" s="42">
        <f>D59/$DD59*1000000</f>
        <v>155.25969068279264</v>
      </c>
      <c r="S59" s="42">
        <f>L59/$DD59*1000000</f>
        <v>165.99011832317103</v>
      </c>
      <c r="T59" s="42">
        <f>M59/$DD59*1000000</f>
        <v>165.43434783771448</v>
      </c>
      <c r="V59" s="143">
        <f>BD59/DD59*1000000</f>
        <v>158.94433560191285</v>
      </c>
      <c r="W59" s="143">
        <f>(BI59-CO59-CP59)/DD59*1000000</f>
        <v>165.99011832317103</v>
      </c>
      <c r="X59" s="143">
        <f>(BY59-CO59-CP59)/DD59*1000000</f>
        <v>165.43434783771448</v>
      </c>
      <c r="AB59" t="s">
        <v>172</v>
      </c>
      <c r="AC59" s="2">
        <v>98.906692970465997</v>
      </c>
      <c r="AD59" s="2">
        <v>101.199783001871</v>
      </c>
      <c r="AE59" s="2">
        <v>2.2930900314050007</v>
      </c>
      <c r="AF59" s="1">
        <v>2.3184376734643509E-2</v>
      </c>
      <c r="AG59" s="2">
        <v>115.31165400043299</v>
      </c>
      <c r="AH59" s="2">
        <v>115.31165400043299</v>
      </c>
      <c r="AI59" s="2">
        <v>0</v>
      </c>
      <c r="AJ59" s="1">
        <v>0</v>
      </c>
      <c r="AM59" t="s">
        <v>172</v>
      </c>
      <c r="AN59" s="2">
        <v>98.906692970465997</v>
      </c>
      <c r="AO59" s="2">
        <v>101.351690095354</v>
      </c>
      <c r="AP59" s="2">
        <v>2.4449971248880047</v>
      </c>
      <c r="AQ59" s="1">
        <v>2.4720239363559476E-2</v>
      </c>
      <c r="AR59" s="2">
        <v>99.331104040585998</v>
      </c>
      <c r="AS59" s="2">
        <v>0.42441107012000145</v>
      </c>
      <c r="AT59" s="1">
        <v>4.2910247767229725E-3</v>
      </c>
      <c r="AU59" s="2">
        <v>99.080175695297001</v>
      </c>
      <c r="AV59" s="2">
        <v>0.17348272483100402</v>
      </c>
      <c r="AW59" s="1">
        <v>1.7540038962055558E-3</v>
      </c>
      <c r="AX59" s="2">
        <v>99.394304144059006</v>
      </c>
      <c r="AY59" s="2">
        <v>0.48761117359300954</v>
      </c>
      <c r="AZ59" s="1">
        <v>4.9300119026182846E-3</v>
      </c>
      <c r="BA59" s="2">
        <v>99.610547511279009</v>
      </c>
      <c r="BB59" s="2">
        <v>0.70385454081301191</v>
      </c>
      <c r="BC59" s="1">
        <v>7.1163489514626289E-3</v>
      </c>
      <c r="BD59" s="2">
        <v>103.65014435537701</v>
      </c>
      <c r="BE59" s="2">
        <v>4.7434513849110118</v>
      </c>
      <c r="BF59" s="1">
        <v>4.7958851342117248E-2</v>
      </c>
      <c r="BG59" s="1"/>
      <c r="BH59" t="s">
        <v>172</v>
      </c>
      <c r="BI59" s="2">
        <v>115.31165400043299</v>
      </c>
      <c r="BJ59" s="2">
        <v>115.190845058468</v>
      </c>
      <c r="BK59" s="2">
        <v>-0.12080894196499514</v>
      </c>
      <c r="BL59" s="1">
        <v>-1.0476733077173753E-3</v>
      </c>
      <c r="BM59" s="2">
        <v>115.31165400043299</v>
      </c>
      <c r="BN59" s="2">
        <v>0</v>
      </c>
      <c r="BO59" s="1">
        <v>0</v>
      </c>
      <c r="BP59" s="2">
        <v>115.31165400043299</v>
      </c>
      <c r="BQ59" s="2">
        <v>0</v>
      </c>
      <c r="BR59" s="1">
        <v>0</v>
      </c>
      <c r="BS59" s="2">
        <v>115.190845058468</v>
      </c>
      <c r="BT59" s="2">
        <v>-0.12080894196499514</v>
      </c>
      <c r="BU59" s="1">
        <v>-1.0476733077173753E-3</v>
      </c>
      <c r="BV59" s="2">
        <v>115.31165400043299</v>
      </c>
      <c r="BW59" s="2">
        <v>0</v>
      </c>
      <c r="BX59" s="1">
        <v>0</v>
      </c>
      <c r="BY59" s="2">
        <v>114.949227174539</v>
      </c>
      <c r="BZ59" s="2">
        <v>-0.36242682589399067</v>
      </c>
      <c r="CA59" s="1">
        <v>-3.1430199231434991E-3</v>
      </c>
      <c r="CC59" t="s">
        <v>172</v>
      </c>
      <c r="CE59" s="23">
        <v>98.906692970465997</v>
      </c>
      <c r="CF59" s="23">
        <v>96.313822419109997</v>
      </c>
      <c r="CG59" s="23">
        <v>-2.5928705513560004</v>
      </c>
      <c r="CH59" s="24">
        <v>-2.6215319443854461E-2</v>
      </c>
      <c r="CI59" s="2">
        <v>115.31165400043299</v>
      </c>
      <c r="CJ59" s="2">
        <v>115.190845058468</v>
      </c>
      <c r="CK59" s="2">
        <v>-0.12080894196499514</v>
      </c>
      <c r="CL59" s="1">
        <v>-1.0476733077173753E-3</v>
      </c>
      <c r="CN59" s="25" t="s">
        <v>172</v>
      </c>
      <c r="CO59" s="27">
        <v>0</v>
      </c>
      <c r="CP59" s="27">
        <v>7.0668420000000003</v>
      </c>
      <c r="CQ59" s="28">
        <f>CH308-CO59-CP59</f>
        <v>-7.0508266394546553</v>
      </c>
      <c r="CR59" s="27">
        <f>CI308-CO59-CP59</f>
        <v>62.150260186415998</v>
      </c>
      <c r="CU59" s="30">
        <v>245</v>
      </c>
      <c r="CV59" s="30"/>
      <c r="CW59" s="34" t="s">
        <v>172</v>
      </c>
      <c r="CX59" s="34" t="s">
        <v>989</v>
      </c>
      <c r="CY59" s="34" t="s">
        <v>172</v>
      </c>
      <c r="CZ59" s="34" t="s">
        <v>989</v>
      </c>
      <c r="DA59" s="32"/>
      <c r="DB59" s="32"/>
      <c r="DC59" t="s">
        <v>172</v>
      </c>
      <c r="DD59">
        <v>652116</v>
      </c>
      <c r="DE59" t="s">
        <v>963</v>
      </c>
      <c r="DF59" s="30">
        <v>315</v>
      </c>
      <c r="DG59" s="39" t="s">
        <v>172</v>
      </c>
      <c r="DK59" s="30">
        <v>264</v>
      </c>
      <c r="DL59" s="30"/>
      <c r="DM59" s="32"/>
      <c r="DN59" s="32" t="s">
        <v>172</v>
      </c>
      <c r="DO59" s="41">
        <v>648264</v>
      </c>
    </row>
    <row r="60" spans="1:119" ht="15.75" x14ac:dyDescent="0.25">
      <c r="A60" t="s">
        <v>470</v>
      </c>
      <c r="C60" s="52"/>
      <c r="D60" s="52"/>
      <c r="E60" s="52"/>
      <c r="F60" s="53"/>
      <c r="G60" s="45"/>
      <c r="H60" s="45"/>
      <c r="I60" s="45"/>
      <c r="J60" s="46"/>
      <c r="K60" s="47"/>
      <c r="L60" s="55"/>
      <c r="M60" s="55"/>
      <c r="N60" s="55"/>
      <c r="O60" s="56"/>
      <c r="P60" s="54"/>
      <c r="Q60" s="42"/>
      <c r="R60" s="42"/>
      <c r="S60" s="42"/>
      <c r="T60" s="42"/>
      <c r="V60" s="143"/>
      <c r="W60" s="143"/>
      <c r="X60" s="143"/>
      <c r="AC60" s="2"/>
      <c r="AD60" s="2"/>
      <c r="AE60" s="2"/>
      <c r="AF60" s="1"/>
      <c r="AG60" s="2"/>
      <c r="AH60" s="2"/>
      <c r="AI60" s="2"/>
      <c r="AJ60" s="1"/>
      <c r="AN60" s="2"/>
      <c r="AO60" s="2"/>
      <c r="AP60" s="2"/>
      <c r="AQ60" s="1"/>
      <c r="AR60" s="2"/>
      <c r="AS60" s="2"/>
      <c r="AT60" s="1"/>
      <c r="AU60" s="2"/>
      <c r="AV60" s="2"/>
      <c r="AW60" s="1"/>
      <c r="AX60" s="2"/>
      <c r="AY60" s="2"/>
      <c r="AZ60" s="1"/>
      <c r="BA60" s="2"/>
      <c r="BB60" s="2"/>
      <c r="BC60" s="1"/>
      <c r="BD60" s="2"/>
      <c r="BE60" s="2"/>
      <c r="BF60" s="1"/>
      <c r="BG60" s="1"/>
      <c r="BI60" s="2"/>
      <c r="BJ60" s="2"/>
      <c r="BK60" s="2"/>
      <c r="BL60" s="1"/>
      <c r="BM60" s="2"/>
      <c r="BN60" s="2"/>
      <c r="BO60" s="1"/>
      <c r="BP60" s="2"/>
      <c r="BQ60" s="2"/>
      <c r="BR60" s="1"/>
      <c r="BS60" s="2"/>
      <c r="BT60" s="2"/>
      <c r="BU60" s="1"/>
      <c r="BV60" s="2"/>
      <c r="BW60" s="2"/>
      <c r="BX60" s="1"/>
      <c r="BY60" s="2"/>
      <c r="BZ60" s="2"/>
      <c r="CA60" s="1"/>
      <c r="CE60" s="23"/>
      <c r="CF60" s="23"/>
      <c r="CG60" s="23"/>
      <c r="CH60" s="24"/>
      <c r="CI60" s="2"/>
      <c r="CJ60" s="2"/>
      <c r="CK60" s="2"/>
      <c r="CL60" s="1"/>
      <c r="CN60" s="25"/>
      <c r="CO60" s="27"/>
      <c r="CP60" s="27"/>
      <c r="CQ60" s="28"/>
      <c r="CR60" s="27"/>
      <c r="CU60" s="30"/>
      <c r="CV60" s="30"/>
      <c r="CW60" s="15"/>
      <c r="CX60" s="33"/>
      <c r="CY60" s="34"/>
      <c r="CZ60" s="34"/>
      <c r="DA60" s="32"/>
      <c r="DB60" s="32"/>
      <c r="DF60" s="30"/>
      <c r="DG60" s="39"/>
      <c r="DK60" s="30"/>
      <c r="DL60" s="30"/>
      <c r="DM60" s="32"/>
      <c r="DN60" s="32"/>
      <c r="DO60" s="41"/>
    </row>
    <row r="61" spans="1:119" ht="15.75" x14ac:dyDescent="0.25">
      <c r="A61" t="s">
        <v>471</v>
      </c>
      <c r="B61" t="s">
        <v>356</v>
      </c>
      <c r="C61" s="52">
        <v>5.3792891072920002</v>
      </c>
      <c r="D61" s="52">
        <v>6.2530556353449995</v>
      </c>
      <c r="E61" s="52">
        <v>0.87376652805299937</v>
      </c>
      <c r="F61" s="53">
        <v>0.16243159841856206</v>
      </c>
      <c r="G61" s="45">
        <v>5.6095452011019997</v>
      </c>
      <c r="H61" s="45">
        <v>5.9194745375790001</v>
      </c>
      <c r="I61" s="45">
        <v>0.30992933647700038</v>
      </c>
      <c r="J61" s="46">
        <v>5.5250350138209871E-2</v>
      </c>
      <c r="K61" s="47">
        <v>2</v>
      </c>
      <c r="L61" s="55">
        <f>G61-CO61-CP61</f>
        <v>5.459340201102</v>
      </c>
      <c r="M61" s="55">
        <f>H61-CO61-CP61</f>
        <v>5.7692695375790004</v>
      </c>
      <c r="N61" s="55">
        <f>M61-L61</f>
        <v>0.30992933647700038</v>
      </c>
      <c r="O61" s="56">
        <f>N61/L61</f>
        <v>5.6770475013526236E-2</v>
      </c>
      <c r="P61" s="54"/>
      <c r="Q61" s="42">
        <f t="shared" si="0"/>
        <v>48.650970048494607</v>
      </c>
      <c r="R61" s="42">
        <f t="shared" si="0"/>
        <v>56.553424878085174</v>
      </c>
      <c r="S61" s="42">
        <f t="shared" si="1"/>
        <v>49.374962250739358</v>
      </c>
      <c r="T61" s="42">
        <f t="shared" si="1"/>
        <v>52.178002311488754</v>
      </c>
      <c r="V61" s="143">
        <f>BD61/DD61*1000000</f>
        <v>56.586984128336148</v>
      </c>
      <c r="W61" s="143">
        <f>(BI61-CO61-CP61)/DD61*1000000</f>
        <v>49.374962250739358</v>
      </c>
      <c r="X61" s="143">
        <f>(BY61-CO61-CP61)/DD61*1000000</f>
        <v>52.169561441145355</v>
      </c>
      <c r="AB61" t="s">
        <v>356</v>
      </c>
      <c r="AC61" s="2">
        <v>5.3792891072920002</v>
      </c>
      <c r="AD61" s="2">
        <v>5.3786094354680003</v>
      </c>
      <c r="AE61" s="2">
        <v>-6.7967182399986115E-4</v>
      </c>
      <c r="AF61" s="1">
        <v>-1.2634974816254414E-4</v>
      </c>
      <c r="AG61" s="2">
        <v>5.6095452011019997</v>
      </c>
      <c r="AH61" s="2">
        <v>5.6095452011019997</v>
      </c>
      <c r="AI61" s="2">
        <v>0</v>
      </c>
      <c r="AJ61" s="1">
        <v>0</v>
      </c>
      <c r="AM61" t="s">
        <v>356</v>
      </c>
      <c r="AN61" s="2">
        <v>5.3792891072920002</v>
      </c>
      <c r="AO61" s="2">
        <v>5.6785620589679997</v>
      </c>
      <c r="AP61" s="2">
        <v>0.29927295167599954</v>
      </c>
      <c r="AQ61" s="1">
        <v>5.5634293994407974E-2</v>
      </c>
      <c r="AR61" s="2">
        <v>5.3792605281660002</v>
      </c>
      <c r="AS61" s="2">
        <v>-2.8579125999961263E-5</v>
      </c>
      <c r="AT61" s="1">
        <v>-5.3128072185635597E-6</v>
      </c>
      <c r="AU61" s="2">
        <v>5.3788446175819997</v>
      </c>
      <c r="AV61" s="2">
        <v>-4.4448971000043969E-4</v>
      </c>
      <c r="AW61" s="1">
        <v>-8.2629823594701943E-5</v>
      </c>
      <c r="AX61" s="2">
        <v>5.8117976880310005</v>
      </c>
      <c r="AY61" s="2">
        <v>0.43250858073900034</v>
      </c>
      <c r="AZ61" s="1">
        <v>8.0402553592575074E-2</v>
      </c>
      <c r="BA61" s="2">
        <v>5.3794463122030001</v>
      </c>
      <c r="BB61" s="2">
        <v>1.5720491099990852E-4</v>
      </c>
      <c r="BC61" s="1">
        <v>2.9224105242234767E-5</v>
      </c>
      <c r="BD61" s="2">
        <v>6.2567662480859996</v>
      </c>
      <c r="BE61" s="2">
        <v>0.87747714079399941</v>
      </c>
      <c r="BF61" s="1">
        <v>0.16312139453603974</v>
      </c>
      <c r="BG61" s="1"/>
      <c r="BH61" t="s">
        <v>356</v>
      </c>
      <c r="BI61" s="2">
        <v>5.6095452011019997</v>
      </c>
      <c r="BJ61" s="2">
        <v>5.701521622914</v>
      </c>
      <c r="BK61" s="2">
        <v>9.1976421812000275E-2</v>
      </c>
      <c r="BL61" s="1">
        <v>1.6396413348078811E-2</v>
      </c>
      <c r="BM61" s="2">
        <v>5.6095452011019997</v>
      </c>
      <c r="BN61" s="2">
        <v>0</v>
      </c>
      <c r="BO61" s="1">
        <v>0</v>
      </c>
      <c r="BP61" s="2">
        <v>5.6095452011019997</v>
      </c>
      <c r="BQ61" s="2">
        <v>0</v>
      </c>
      <c r="BR61" s="1">
        <v>0</v>
      </c>
      <c r="BS61" s="2">
        <v>5.7685360193630002</v>
      </c>
      <c r="BT61" s="2">
        <v>0.15899081826100048</v>
      </c>
      <c r="BU61" s="1">
        <v>2.8342907055952878E-2</v>
      </c>
      <c r="BV61" s="2">
        <v>5.6095452011019997</v>
      </c>
      <c r="BW61" s="2">
        <v>0</v>
      </c>
      <c r="BX61" s="1">
        <v>0</v>
      </c>
      <c r="BY61" s="2">
        <v>5.9185412389860002</v>
      </c>
      <c r="BZ61" s="2">
        <v>0.30899603788400043</v>
      </c>
      <c r="CA61" s="1">
        <v>5.5083973264587992E-2</v>
      </c>
      <c r="CC61" t="s">
        <v>356</v>
      </c>
      <c r="CE61" s="23">
        <v>5.3792891072920002</v>
      </c>
      <c r="CF61" s="23">
        <v>5.3778409390669992</v>
      </c>
      <c r="CG61" s="23">
        <v>-1.4481682250009342E-3</v>
      </c>
      <c r="CH61" s="24">
        <v>-2.6921182262500847E-4</v>
      </c>
      <c r="CI61" s="2">
        <v>5.6095452011019997</v>
      </c>
      <c r="CJ61" s="2">
        <v>5.6095452011019997</v>
      </c>
      <c r="CK61" s="2">
        <v>0</v>
      </c>
      <c r="CL61" s="1">
        <v>0</v>
      </c>
      <c r="CN61" s="25" t="s">
        <v>356</v>
      </c>
      <c r="CO61" s="27">
        <v>0</v>
      </c>
      <c r="CP61" s="27">
        <v>0.15020500000000001</v>
      </c>
      <c r="CQ61" s="28">
        <f>CH142-CO61-CP61</f>
        <v>-0.15599135391202767</v>
      </c>
      <c r="CR61" s="27">
        <f>CI142-CO61-CP61</f>
        <v>4.1198148751760009</v>
      </c>
      <c r="CU61" s="30">
        <v>449</v>
      </c>
      <c r="CV61" s="30"/>
      <c r="CW61" s="15" t="s">
        <v>356</v>
      </c>
      <c r="CX61" s="33" t="s">
        <v>994</v>
      </c>
      <c r="CY61" s="34" t="s">
        <v>356</v>
      </c>
      <c r="CZ61" s="34" t="s">
        <v>989</v>
      </c>
      <c r="DA61" s="32"/>
      <c r="DB61" s="32"/>
      <c r="DC61" t="s">
        <v>356</v>
      </c>
      <c r="DD61">
        <v>110569</v>
      </c>
      <c r="DE61" t="s">
        <v>1045</v>
      </c>
      <c r="DF61" s="30">
        <v>129</v>
      </c>
      <c r="DG61" s="39" t="s">
        <v>356</v>
      </c>
      <c r="DK61" s="30">
        <v>445</v>
      </c>
      <c r="DL61" s="30"/>
      <c r="DM61" s="32"/>
      <c r="DN61" s="32" t="s">
        <v>356</v>
      </c>
      <c r="DO61" s="41">
        <v>110109</v>
      </c>
    </row>
    <row r="62" spans="1:119" ht="15.75" x14ac:dyDescent="0.25">
      <c r="A62" t="s">
        <v>472</v>
      </c>
      <c r="B62" t="s">
        <v>360</v>
      </c>
      <c r="C62" s="52">
        <v>2.2455521934610001</v>
      </c>
      <c r="D62" s="52">
        <v>2.7528615778100001</v>
      </c>
      <c r="E62" s="52">
        <v>0.50730938434899997</v>
      </c>
      <c r="F62" s="53">
        <v>0.22591743172404277</v>
      </c>
      <c r="G62" s="45">
        <v>2.2853087615530003</v>
      </c>
      <c r="H62" s="45">
        <v>2.4556630270469997</v>
      </c>
      <c r="I62" s="45">
        <v>0.17035426549399935</v>
      </c>
      <c r="J62" s="46">
        <v>7.45432163740683E-2</v>
      </c>
      <c r="K62" s="47">
        <v>1</v>
      </c>
      <c r="L62" s="55">
        <f>G62-CO62-CP62</f>
        <v>2.2362957615530004</v>
      </c>
      <c r="M62" s="55">
        <f>H62-CO62-CP62</f>
        <v>2.4066500270469997</v>
      </c>
      <c r="N62" s="55">
        <f>M62-L62</f>
        <v>0.17035426549399935</v>
      </c>
      <c r="O62" s="56">
        <f>N62/L62</f>
        <v>7.6176983573807991E-2</v>
      </c>
      <c r="P62" s="54"/>
      <c r="Q62" s="42">
        <f t="shared" si="0"/>
        <v>62.679400252916885</v>
      </c>
      <c r="R62" s="42">
        <f t="shared" si="0"/>
        <v>76.839769380059181</v>
      </c>
      <c r="S62" s="42">
        <f t="shared" si="1"/>
        <v>62.421028346815177</v>
      </c>
      <c r="T62" s="42">
        <f t="shared" si="1"/>
        <v>67.176073997850722</v>
      </c>
      <c r="V62" s="143">
        <f>BD62/DD62*1000000</f>
        <v>78.826981241026076</v>
      </c>
      <c r="W62" s="143">
        <f>(BI62-CO62-CP62)/DD62*1000000</f>
        <v>62.421028346815177</v>
      </c>
      <c r="X62" s="143">
        <f>(BY62-CO62-CP62)/DD62*1000000</f>
        <v>67.669660735666824</v>
      </c>
      <c r="AB62" t="s">
        <v>360</v>
      </c>
      <c r="AC62" s="2">
        <v>2.2455521934610001</v>
      </c>
      <c r="AD62" s="2">
        <v>2.2473010847049997</v>
      </c>
      <c r="AE62" s="2">
        <v>1.748891243999573E-3</v>
      </c>
      <c r="AF62" s="1">
        <v>7.7882458002637698E-4</v>
      </c>
      <c r="AG62" s="2">
        <v>2.2853087615530003</v>
      </c>
      <c r="AH62" s="2">
        <v>2.2857402725579998</v>
      </c>
      <c r="AI62" s="2">
        <v>4.3151100499949635E-4</v>
      </c>
      <c r="AJ62" s="1">
        <v>1.8881956445406507E-4</v>
      </c>
      <c r="AM62" t="s">
        <v>360</v>
      </c>
      <c r="AN62" s="2">
        <v>2.2455521934610001</v>
      </c>
      <c r="AO62" s="2">
        <v>2.4635619672079998</v>
      </c>
      <c r="AP62" s="2">
        <v>0.2180097737469997</v>
      </c>
      <c r="AQ62" s="1">
        <v>9.7085150985062596E-2</v>
      </c>
      <c r="AR62" s="2">
        <v>2.245625890381</v>
      </c>
      <c r="AS62" s="2">
        <v>7.3696919999921562E-5</v>
      </c>
      <c r="AT62" s="1">
        <v>3.2819063486711824E-5</v>
      </c>
      <c r="AU62" s="2">
        <v>2.246830937446</v>
      </c>
      <c r="AV62" s="2">
        <v>1.2787439849999416E-3</v>
      </c>
      <c r="AW62" s="1">
        <v>5.6945636299330596E-4</v>
      </c>
      <c r="AX62" s="2">
        <v>2.5048310882310001</v>
      </c>
      <c r="AY62" s="2">
        <v>0.25927889476999999</v>
      </c>
      <c r="AZ62" s="1">
        <v>0.11546331255404109</v>
      </c>
      <c r="BA62" s="2">
        <v>2.2451465591340001</v>
      </c>
      <c r="BB62" s="2">
        <v>-4.0563432700002622E-4</v>
      </c>
      <c r="BC62" s="1">
        <v>-1.8063901083271397E-4</v>
      </c>
      <c r="BD62" s="2">
        <v>2.8240554299410001</v>
      </c>
      <c r="BE62" s="2">
        <v>0.57850323648000002</v>
      </c>
      <c r="BF62" s="1">
        <v>0.25762181710342297</v>
      </c>
      <c r="BG62" s="1"/>
      <c r="BH62" t="s">
        <v>360</v>
      </c>
      <c r="BI62" s="2">
        <v>2.2853087615530003</v>
      </c>
      <c r="BJ62" s="2">
        <v>2.354743222542</v>
      </c>
      <c r="BK62" s="2">
        <v>6.9434460988999636E-2</v>
      </c>
      <c r="BL62" s="1">
        <v>3.038296713211517E-2</v>
      </c>
      <c r="BM62" s="2">
        <v>2.285326964302</v>
      </c>
      <c r="BN62" s="2">
        <v>1.8202748999662788E-5</v>
      </c>
      <c r="BO62" s="1">
        <v>7.9651158328789492E-6</v>
      </c>
      <c r="BP62" s="2">
        <v>2.2856237454439996</v>
      </c>
      <c r="BQ62" s="2">
        <v>3.1498389099926527E-4</v>
      </c>
      <c r="BR62" s="1">
        <v>1.3782990565581842E-4</v>
      </c>
      <c r="BS62" s="2">
        <v>2.3792676121620002</v>
      </c>
      <c r="BT62" s="2">
        <v>9.3958850608999889E-2</v>
      </c>
      <c r="BU62" s="1">
        <v>4.1114291508316532E-2</v>
      </c>
      <c r="BV62" s="2">
        <v>2.2852085415389998</v>
      </c>
      <c r="BW62" s="2">
        <v>-1.0022001400056268E-4</v>
      </c>
      <c r="BX62" s="1">
        <v>-4.3854036568983068E-5</v>
      </c>
      <c r="BY62" s="2">
        <v>2.4733462655159997</v>
      </c>
      <c r="BZ62" s="2">
        <v>0.18803750396299934</v>
      </c>
      <c r="CA62" s="1">
        <v>8.2281006018292649E-2</v>
      </c>
      <c r="CC62" t="s">
        <v>360</v>
      </c>
      <c r="CE62" s="23">
        <v>2.2455521934610001</v>
      </c>
      <c r="CF62" s="23">
        <v>2.1814932261269999</v>
      </c>
      <c r="CG62" s="23">
        <v>-6.4058967334000183E-2</v>
      </c>
      <c r="CH62" s="24">
        <v>-2.8527044492904028E-2</v>
      </c>
      <c r="CI62" s="2">
        <v>2.2853087615530003</v>
      </c>
      <c r="CJ62" s="2">
        <v>2.282239408373</v>
      </c>
      <c r="CK62" s="2">
        <v>-3.0693531800003448E-3</v>
      </c>
      <c r="CL62" s="1">
        <v>-1.3430803012869652E-3</v>
      </c>
      <c r="CN62" s="25" t="s">
        <v>360</v>
      </c>
      <c r="CO62" s="27">
        <v>0</v>
      </c>
      <c r="CP62" s="27">
        <v>4.9013000000000001E-2</v>
      </c>
      <c r="CQ62" s="28">
        <f>CH143-CO62-CP62</f>
        <v>-3.8833238252302525E-2</v>
      </c>
      <c r="CR62" s="27">
        <f>CI143-CO62-CP62</f>
        <v>5.4237138774340004</v>
      </c>
      <c r="CU62" s="30">
        <v>453</v>
      </c>
      <c r="CV62" s="30"/>
      <c r="CW62" s="15" t="s">
        <v>360</v>
      </c>
      <c r="CX62" s="33" t="s">
        <v>994</v>
      </c>
      <c r="CY62" s="34" t="s">
        <v>360</v>
      </c>
      <c r="CZ62" s="34" t="s">
        <v>989</v>
      </c>
      <c r="DA62" s="32"/>
      <c r="DB62" s="32"/>
      <c r="DC62" t="s">
        <v>360</v>
      </c>
      <c r="DD62">
        <v>35826</v>
      </c>
      <c r="DE62" t="s">
        <v>1045</v>
      </c>
      <c r="DF62" s="30">
        <v>130</v>
      </c>
      <c r="DG62" s="39" t="s">
        <v>360</v>
      </c>
      <c r="DK62" s="30">
        <v>449</v>
      </c>
      <c r="DL62" s="30"/>
      <c r="DM62" s="32"/>
      <c r="DN62" s="32" t="s">
        <v>360</v>
      </c>
      <c r="DO62" s="41">
        <v>35736</v>
      </c>
    </row>
    <row r="63" spans="1:119" ht="15.75" x14ac:dyDescent="0.25">
      <c r="B63" t="s">
        <v>357</v>
      </c>
      <c r="C63" s="52">
        <v>6.8459980224780006</v>
      </c>
      <c r="D63" s="52">
        <v>7.3940448555840002</v>
      </c>
      <c r="E63" s="52">
        <v>0.54804683310599955</v>
      </c>
      <c r="F63" s="53">
        <v>8.005360669204907E-2</v>
      </c>
      <c r="G63" s="45">
        <v>7.0168061684060001</v>
      </c>
      <c r="H63" s="45">
        <v>7.2867731623729997</v>
      </c>
      <c r="I63" s="45">
        <v>0.26996699396699952</v>
      </c>
      <c r="J63" s="46">
        <v>3.8474341101590898E-2</v>
      </c>
      <c r="K63" s="47">
        <v>1</v>
      </c>
      <c r="L63" s="55">
        <f>G63-CO63-CP63</f>
        <v>6.885718168406</v>
      </c>
      <c r="M63" s="55">
        <f>H63-CO63-CP63</f>
        <v>7.1556851623729996</v>
      </c>
      <c r="N63" s="55">
        <f>M63-L63</f>
        <v>0.26996699396699952</v>
      </c>
      <c r="O63" s="56">
        <f>N63/L63</f>
        <v>3.9206802742188789E-2</v>
      </c>
      <c r="P63" s="54"/>
      <c r="Q63" s="42">
        <f t="shared" ref="Q63:R65" si="25">C63/$DD63*1000000</f>
        <v>59.168205269290603</v>
      </c>
      <c r="R63" s="42">
        <f t="shared" si="25"/>
        <v>63.904833502592822</v>
      </c>
      <c r="S63" s="42">
        <f t="shared" ref="S63:T65" si="26">L63/$DD63*1000000</f>
        <v>59.511496304414713</v>
      </c>
      <c r="T63" s="42">
        <f t="shared" si="26"/>
        <v>61.844751800914395</v>
      </c>
      <c r="V63" s="143">
        <f>BD63/DD63*1000000</f>
        <v>63.294933640470511</v>
      </c>
      <c r="W63" s="143">
        <f>(BI63-CO63-CP63)/DD63*1000000</f>
        <v>59.511496304414713</v>
      </c>
      <c r="X63" s="143">
        <f>(BY63-CO63-CP63)/DD63*1000000</f>
        <v>61.65600859815563</v>
      </c>
      <c r="AB63" t="s">
        <v>357</v>
      </c>
      <c r="AC63" s="2">
        <v>6.8459980224780006</v>
      </c>
      <c r="AD63" s="2">
        <v>6.8466785833559998</v>
      </c>
      <c r="AE63" s="2">
        <v>6.8056087799917009E-4</v>
      </c>
      <c r="AF63" s="1">
        <v>9.9410031344536083E-5</v>
      </c>
      <c r="AG63" s="2">
        <v>7.0168061684060001</v>
      </c>
      <c r="AH63" s="2">
        <v>7.0168061684060001</v>
      </c>
      <c r="AI63" s="2">
        <v>0</v>
      </c>
      <c r="AJ63" s="1">
        <v>0</v>
      </c>
      <c r="AM63" t="s">
        <v>357</v>
      </c>
      <c r="AN63" s="2">
        <v>6.8459980224780006</v>
      </c>
      <c r="AO63" s="2">
        <v>6.9741017562450001</v>
      </c>
      <c r="AP63" s="2">
        <v>0.12810373376699946</v>
      </c>
      <c r="AQ63" s="1">
        <v>1.8712207240841505E-2</v>
      </c>
      <c r="AR63" s="2">
        <v>6.8460264645039999</v>
      </c>
      <c r="AS63" s="2">
        <v>2.84420259992757E-5</v>
      </c>
      <c r="AT63" s="1">
        <v>4.1545477965213792E-6</v>
      </c>
      <c r="AU63" s="2">
        <v>6.8462947793979998</v>
      </c>
      <c r="AV63" s="2">
        <v>2.9675691999919707E-4</v>
      </c>
      <c r="AW63" s="1">
        <v>4.3347503026561191E-5</v>
      </c>
      <c r="AX63" s="2">
        <v>7.1360304566139998</v>
      </c>
      <c r="AY63" s="2">
        <v>0.29003243413599922</v>
      </c>
      <c r="AZ63" s="1">
        <v>4.2365252397636263E-2</v>
      </c>
      <c r="BA63" s="2">
        <v>6.8458418468589999</v>
      </c>
      <c r="BB63" s="2">
        <v>-1.5617561900072019E-4</v>
      </c>
      <c r="BC63" s="1">
        <v>-2.2812688301681738E-5</v>
      </c>
      <c r="BD63" s="2">
        <v>7.3234770019370004</v>
      </c>
      <c r="BE63" s="2">
        <v>0.47747897945899975</v>
      </c>
      <c r="BF63" s="1">
        <v>6.9745708060571399E-2</v>
      </c>
      <c r="BG63" s="1"/>
      <c r="BH63" t="s">
        <v>357</v>
      </c>
      <c r="BI63" s="2">
        <v>7.0168061684060001</v>
      </c>
      <c r="BJ63" s="2">
        <v>7.0854059488559997</v>
      </c>
      <c r="BK63" s="2">
        <v>6.8599780449999592E-2</v>
      </c>
      <c r="BL63" s="1">
        <v>9.7764964292270488E-3</v>
      </c>
      <c r="BM63" s="2">
        <v>7.0168061684060001</v>
      </c>
      <c r="BN63" s="2">
        <v>0</v>
      </c>
      <c r="BO63" s="1">
        <v>0</v>
      </c>
      <c r="BP63" s="2">
        <v>7.0168061684060001</v>
      </c>
      <c r="BQ63" s="2">
        <v>0</v>
      </c>
      <c r="BR63" s="1">
        <v>0</v>
      </c>
      <c r="BS63" s="2">
        <v>7.1670969450049995</v>
      </c>
      <c r="BT63" s="2">
        <v>0.15029077659899936</v>
      </c>
      <c r="BU63" s="1">
        <v>2.1418687219222524E-2</v>
      </c>
      <c r="BV63" s="2">
        <v>7.0168061684060001</v>
      </c>
      <c r="BW63" s="2">
        <v>0</v>
      </c>
      <c r="BX63" s="1">
        <v>0</v>
      </c>
      <c r="BY63" s="2">
        <v>7.2649348188409997</v>
      </c>
      <c r="BZ63" s="2">
        <v>0.24812865043499954</v>
      </c>
      <c r="CA63" s="1">
        <v>3.5362049981119352E-2</v>
      </c>
      <c r="CC63" t="s">
        <v>357</v>
      </c>
      <c r="CE63" s="23">
        <v>6.8459980224780006</v>
      </c>
      <c r="CF63" s="23">
        <v>6.9219155036449997</v>
      </c>
      <c r="CG63" s="23">
        <v>7.5917481166999146E-2</v>
      </c>
      <c r="CH63" s="24">
        <v>1.1089322684250469E-2</v>
      </c>
      <c r="CI63" s="2">
        <v>7.0168061684060001</v>
      </c>
      <c r="CJ63" s="2">
        <v>7.0262031199530002</v>
      </c>
      <c r="CK63" s="2">
        <v>9.3969515470000431E-3</v>
      </c>
      <c r="CL63" s="1">
        <v>1.3392063741636373E-3</v>
      </c>
      <c r="CN63" s="25" t="s">
        <v>357</v>
      </c>
      <c r="CO63" s="27">
        <v>0</v>
      </c>
      <c r="CP63" s="27">
        <v>0.13108800000000001</v>
      </c>
      <c r="CQ63" s="28">
        <f>CH178-CO63-CP63</f>
        <v>-8.7253916525755801E-2</v>
      </c>
      <c r="CR63" s="27">
        <f>CI178-CO63-CP63</f>
        <v>8.539453052491</v>
      </c>
      <c r="CU63" s="30">
        <v>450</v>
      </c>
      <c r="CV63" s="30"/>
      <c r="CW63" s="15" t="s">
        <v>357</v>
      </c>
      <c r="CX63" s="33" t="s">
        <v>603</v>
      </c>
      <c r="CY63" s="34" t="s">
        <v>357</v>
      </c>
      <c r="CZ63" s="34" t="s">
        <v>989</v>
      </c>
      <c r="DA63" s="32"/>
      <c r="DB63" s="32"/>
      <c r="DC63" t="s">
        <v>357</v>
      </c>
      <c r="DD63">
        <v>115704</v>
      </c>
      <c r="DE63" t="s">
        <v>1045</v>
      </c>
      <c r="DF63" s="30">
        <v>158</v>
      </c>
      <c r="DG63" s="39" t="s">
        <v>357</v>
      </c>
      <c r="DK63" s="30">
        <v>446</v>
      </c>
      <c r="DL63" s="30"/>
      <c r="DM63" s="32"/>
      <c r="DN63" s="32" t="s">
        <v>357</v>
      </c>
      <c r="DO63" s="41">
        <v>114822</v>
      </c>
    </row>
    <row r="64" spans="1:119" ht="15.75" x14ac:dyDescent="0.25">
      <c r="B64" t="s">
        <v>358</v>
      </c>
      <c r="C64" s="52">
        <v>7.285221200144</v>
      </c>
      <c r="D64" s="52">
        <v>8.349835467449001</v>
      </c>
      <c r="E64" s="52">
        <v>1.064614267305001</v>
      </c>
      <c r="F64" s="53">
        <v>0.14613341696254298</v>
      </c>
      <c r="G64" s="45">
        <v>7.0395412701639994</v>
      </c>
      <c r="H64" s="45">
        <v>7.4380827738490005</v>
      </c>
      <c r="I64" s="45">
        <v>0.39854150368500108</v>
      </c>
      <c r="J64" s="46">
        <v>5.6614698087524146E-2</v>
      </c>
      <c r="K64" s="47">
        <v>3</v>
      </c>
      <c r="L64" s="55">
        <f>G64-CO64-CP64</f>
        <v>6.8116622701639997</v>
      </c>
      <c r="M64" s="55">
        <f>H64-CO64-CP64</f>
        <v>7.2102037738490008</v>
      </c>
      <c r="N64" s="55">
        <f>M64-L64</f>
        <v>0.39854150368500108</v>
      </c>
      <c r="O64" s="56">
        <f>N64/L64</f>
        <v>5.8508699914654703E-2</v>
      </c>
      <c r="P64" s="54"/>
      <c r="Q64" s="42">
        <f t="shared" si="25"/>
        <v>44.650505942866253</v>
      </c>
      <c r="R64" s="42">
        <f t="shared" si="25"/>
        <v>51.175436945403625</v>
      </c>
      <c r="S64" s="42">
        <f t="shared" si="26"/>
        <v>41.748103224201856</v>
      </c>
      <c r="T64" s="42">
        <f t="shared" si="26"/>
        <v>44.190730467752715</v>
      </c>
      <c r="V64" s="143">
        <f>BD64/DD64*1000000</f>
        <v>51.140387858814293</v>
      </c>
      <c r="W64" s="143">
        <f>(BI64-CO64-CP64)/DD64*1000000</f>
        <v>41.748103224201856</v>
      </c>
      <c r="X64" s="143">
        <f>(BY64-CO64-CP64)/DD64*1000000</f>
        <v>44.187651218998411</v>
      </c>
      <c r="AB64" t="s">
        <v>358</v>
      </c>
      <c r="AC64" s="2">
        <v>7.285221200144</v>
      </c>
      <c r="AD64" s="2">
        <v>7.2827843557519998</v>
      </c>
      <c r="AE64" s="2">
        <v>-2.4368443920002036E-3</v>
      </c>
      <c r="AF64" s="1">
        <v>-3.3449147596946498E-4</v>
      </c>
      <c r="AG64" s="2">
        <v>7.0395412701639994</v>
      </c>
      <c r="AH64" s="2">
        <v>7.0387561122540001</v>
      </c>
      <c r="AI64" s="2">
        <v>-7.8515790999933444E-4</v>
      </c>
      <c r="AJ64" s="1">
        <v>-1.1153537991560673E-4</v>
      </c>
      <c r="AM64" t="s">
        <v>358</v>
      </c>
      <c r="AN64" s="2">
        <v>7.285221200144</v>
      </c>
      <c r="AO64" s="2">
        <v>7.574896319704</v>
      </c>
      <c r="AP64" s="2">
        <v>0.28967511956000003</v>
      </c>
      <c r="AQ64" s="1">
        <v>3.9762021166121118E-2</v>
      </c>
      <c r="AR64" s="2">
        <v>7.2851187144659999</v>
      </c>
      <c r="AS64" s="2">
        <v>-1.0248567800008601E-4</v>
      </c>
      <c r="AT64" s="1">
        <v>-1.4067613760040708E-5</v>
      </c>
      <c r="AU64" s="2">
        <v>7.2836103607679998</v>
      </c>
      <c r="AV64" s="2">
        <v>-1.6108393760001505E-3</v>
      </c>
      <c r="AW64" s="1">
        <v>-2.2111056503930322E-4</v>
      </c>
      <c r="AX64" s="2">
        <v>7.9112168394150002</v>
      </c>
      <c r="AY64" s="2">
        <v>0.62599563927100021</v>
      </c>
      <c r="AZ64" s="1">
        <v>8.5926785484375781E-2</v>
      </c>
      <c r="BA64" s="2">
        <v>7.2857849739659999</v>
      </c>
      <c r="BB64" s="2">
        <v>5.6377382199990222E-4</v>
      </c>
      <c r="BC64" s="1">
        <v>7.7385958025373149E-5</v>
      </c>
      <c r="BD64" s="2">
        <v>8.3441168234319996</v>
      </c>
      <c r="BE64" s="2">
        <v>1.0588956232879996</v>
      </c>
      <c r="BF64" s="1">
        <v>0.14534845191345314</v>
      </c>
      <c r="BG64" s="1"/>
      <c r="BH64" t="s">
        <v>358</v>
      </c>
      <c r="BI64" s="2">
        <v>7.0395412701639994</v>
      </c>
      <c r="BJ64" s="2">
        <v>7.1578861755379997</v>
      </c>
      <c r="BK64" s="2">
        <v>0.11834490537400022</v>
      </c>
      <c r="BL64" s="1">
        <v>1.6811451319361775E-2</v>
      </c>
      <c r="BM64" s="2">
        <v>7.0395081641020001</v>
      </c>
      <c r="BN64" s="2">
        <v>-3.3106061999355063E-5</v>
      </c>
      <c r="BO64" s="1">
        <v>-4.7028720663475558E-6</v>
      </c>
      <c r="BP64" s="2">
        <v>7.0389807529309998</v>
      </c>
      <c r="BQ64" s="2">
        <v>-5.6051723299965772E-4</v>
      </c>
      <c r="BR64" s="1">
        <v>-7.9624113488093728E-5</v>
      </c>
      <c r="BS64" s="2">
        <v>7.2869815187210003</v>
      </c>
      <c r="BT64" s="2">
        <v>0.24744024855700086</v>
      </c>
      <c r="BU64" s="1">
        <v>3.5150052973726836E-2</v>
      </c>
      <c r="BV64" s="2">
        <v>7.0397235209189999</v>
      </c>
      <c r="BW64" s="2">
        <v>1.8225075500044596E-4</v>
      </c>
      <c r="BX64" s="1">
        <v>2.5889578312849366E-5</v>
      </c>
      <c r="BY64" s="2">
        <v>7.4375803605429995</v>
      </c>
      <c r="BZ64" s="2">
        <v>0.39803909037900009</v>
      </c>
      <c r="CA64" s="1">
        <v>5.6543327910587991E-2</v>
      </c>
      <c r="CC64" t="s">
        <v>358</v>
      </c>
      <c r="CE64" s="23">
        <v>7.285221200144</v>
      </c>
      <c r="CF64" s="23">
        <v>7.2886637580110003</v>
      </c>
      <c r="CG64" s="23">
        <v>3.4425578670003176E-3</v>
      </c>
      <c r="CH64" s="24">
        <v>4.7253992328088432E-4</v>
      </c>
      <c r="CI64" s="2">
        <v>7.0395412701639994</v>
      </c>
      <c r="CJ64" s="2">
        <v>7.0471094358549999</v>
      </c>
      <c r="CK64" s="2">
        <v>7.5681656910004946E-3</v>
      </c>
      <c r="CL64" s="1">
        <v>1.0750935892764758E-3</v>
      </c>
      <c r="CN64" s="25" t="s">
        <v>358</v>
      </c>
      <c r="CO64" s="27">
        <v>0</v>
      </c>
      <c r="CP64" s="27">
        <v>0.227879</v>
      </c>
      <c r="CQ64" s="28">
        <f>CH179-CO64-CP64</f>
        <v>-0.28878995562606247</v>
      </c>
      <c r="CR64" s="27">
        <f>CI179-CO64-CP64</f>
        <v>6.4287131045720001</v>
      </c>
      <c r="CU64" s="30">
        <v>451</v>
      </c>
      <c r="CV64" s="30"/>
      <c r="CW64" s="15" t="s">
        <v>358</v>
      </c>
      <c r="CX64" s="33" t="s">
        <v>603</v>
      </c>
      <c r="CY64" s="34" t="s">
        <v>358</v>
      </c>
      <c r="CZ64" s="34" t="s">
        <v>989</v>
      </c>
      <c r="DA64" s="32"/>
      <c r="DB64" s="32"/>
      <c r="DC64" t="s">
        <v>358</v>
      </c>
      <c r="DD64">
        <v>163161</v>
      </c>
      <c r="DE64" t="s">
        <v>1045</v>
      </c>
      <c r="DF64" s="30">
        <v>159</v>
      </c>
      <c r="DG64" s="39" t="s">
        <v>358</v>
      </c>
      <c r="DK64" s="30">
        <v>447</v>
      </c>
      <c r="DL64" s="30"/>
      <c r="DM64" s="32"/>
      <c r="DN64" s="32" t="s">
        <v>358</v>
      </c>
      <c r="DO64" s="41">
        <v>162042</v>
      </c>
    </row>
    <row r="65" spans="1:119" ht="15.75" x14ac:dyDescent="0.25">
      <c r="A65" t="s">
        <v>473</v>
      </c>
      <c r="B65" t="s">
        <v>174</v>
      </c>
      <c r="C65" s="52">
        <v>132.79955637315899</v>
      </c>
      <c r="D65" s="52">
        <v>135.72042274521701</v>
      </c>
      <c r="E65" s="52">
        <v>2.9208663720580148</v>
      </c>
      <c r="F65" s="53">
        <v>2.1994549167397449E-2</v>
      </c>
      <c r="G65" s="45">
        <v>125.506856270729</v>
      </c>
      <c r="H65" s="45">
        <v>125.85822415499</v>
      </c>
      <c r="I65" s="45">
        <v>0.35136788426099486</v>
      </c>
      <c r="J65" s="46">
        <v>2.7995911514432674E-3</v>
      </c>
      <c r="K65" s="47">
        <v>4</v>
      </c>
      <c r="L65" s="55">
        <f>G65-CO65-CP65</f>
        <v>120.429674270729</v>
      </c>
      <c r="M65" s="55">
        <f>H65-CO65-CP65</f>
        <v>120.78104215498999</v>
      </c>
      <c r="N65" s="55">
        <f>M65-L65</f>
        <v>0.35136788426099486</v>
      </c>
      <c r="O65" s="56">
        <f>N65/L65</f>
        <v>2.9176188210150835E-3</v>
      </c>
      <c r="P65" s="54"/>
      <c r="Q65" s="42">
        <f t="shared" si="25"/>
        <v>247.51239219878406</v>
      </c>
      <c r="R65" s="42">
        <f t="shared" si="25"/>
        <v>252.95631567854036</v>
      </c>
      <c r="S65" s="42">
        <f t="shared" si="26"/>
        <v>224.45735200131398</v>
      </c>
      <c r="T65" s="42">
        <f t="shared" si="26"/>
        <v>225.11223299602821</v>
      </c>
      <c r="V65" s="143">
        <f>BD65/DD65*1000000</f>
        <v>257.4240307127281</v>
      </c>
      <c r="W65" s="143">
        <f>(BI65-CO65-CP65)/DD65*1000000</f>
        <v>224.45735200131398</v>
      </c>
      <c r="X65" s="143">
        <f>(BY65-CO65-CP65)/DD65*1000000</f>
        <v>226.62526927071571</v>
      </c>
      <c r="AB65" t="s">
        <v>174</v>
      </c>
      <c r="AC65" s="2">
        <v>132.79955637315899</v>
      </c>
      <c r="AD65" s="2">
        <v>134.293821751004</v>
      </c>
      <c r="AE65" s="2">
        <v>1.4942653778450108</v>
      </c>
      <c r="AF65" s="1">
        <v>1.1252035915287339E-2</v>
      </c>
      <c r="AG65" s="2">
        <v>125.506856270729</v>
      </c>
      <c r="AH65" s="2">
        <v>125.899670113222</v>
      </c>
      <c r="AI65" s="2">
        <v>0.39281384249299833</v>
      </c>
      <c r="AJ65" s="1">
        <v>3.1298197896508966E-3</v>
      </c>
      <c r="AM65" t="s">
        <v>174</v>
      </c>
      <c r="AN65" s="2">
        <v>132.79955637315899</v>
      </c>
      <c r="AO65" s="2">
        <v>135.670919717083</v>
      </c>
      <c r="AP65" s="2">
        <v>2.8713633439240027</v>
      </c>
      <c r="AQ65" s="1">
        <v>2.1621784156082867E-2</v>
      </c>
      <c r="AR65" s="2">
        <v>133.41127907121799</v>
      </c>
      <c r="AS65" s="2">
        <v>0.61172269805899759</v>
      </c>
      <c r="AT65" s="1">
        <v>4.6063610057558669E-3</v>
      </c>
      <c r="AU65" s="2">
        <v>132.716656228723</v>
      </c>
      <c r="AV65" s="2">
        <v>-8.2900144435996026E-2</v>
      </c>
      <c r="AW65" s="1">
        <v>-6.2425016091960026E-4</v>
      </c>
      <c r="AX65" s="2">
        <v>133.34755201920601</v>
      </c>
      <c r="AY65" s="2">
        <v>0.54799564604701345</v>
      </c>
      <c r="AZ65" s="1">
        <v>4.1264870230980121E-3</v>
      </c>
      <c r="BA65" s="2">
        <v>133.71380986796299</v>
      </c>
      <c r="BB65" s="2">
        <v>0.91425349480400087</v>
      </c>
      <c r="BC65" s="1">
        <v>6.8844619648803793E-3</v>
      </c>
      <c r="BD65" s="2">
        <v>138.117517166515</v>
      </c>
      <c r="BE65" s="2">
        <v>5.3179607933560078</v>
      </c>
      <c r="BF65" s="1">
        <v>4.00450192650708E-2</v>
      </c>
      <c r="BG65" s="1"/>
      <c r="BH65" t="s">
        <v>174</v>
      </c>
      <c r="BI65" s="2">
        <v>125.506856270729</v>
      </c>
      <c r="BJ65" s="2">
        <v>126.19877001857901</v>
      </c>
      <c r="BK65" s="2">
        <v>0.69191374785000903</v>
      </c>
      <c r="BL65" s="1">
        <v>5.5129557731690131E-3</v>
      </c>
      <c r="BM65" s="2">
        <v>125.644008534373</v>
      </c>
      <c r="BN65" s="2">
        <v>0.13715226364399768</v>
      </c>
      <c r="BO65" s="1">
        <v>1.0927870215165659E-3</v>
      </c>
      <c r="BP65" s="2">
        <v>125.483425191466</v>
      </c>
      <c r="BQ65" s="2">
        <v>-2.3431079263005472E-2</v>
      </c>
      <c r="BR65" s="1">
        <v>-1.8669162752720563E-4</v>
      </c>
      <c r="BS65" s="2">
        <v>125.46377705914099</v>
      </c>
      <c r="BT65" s="2">
        <v>-4.3079211588008093E-2</v>
      </c>
      <c r="BU65" s="1">
        <v>-3.4324189823608169E-4</v>
      </c>
      <c r="BV65" s="2">
        <v>125.70561857203899</v>
      </c>
      <c r="BW65" s="2">
        <v>0.19876230130998351</v>
      </c>
      <c r="BX65" s="1">
        <v>1.5836768381899094E-3</v>
      </c>
      <c r="BY65" s="2">
        <v>126.670024098702</v>
      </c>
      <c r="BZ65" s="2">
        <v>1.1631678279729982</v>
      </c>
      <c r="CA65" s="1">
        <v>9.2677632325037767E-3</v>
      </c>
      <c r="CC65" t="s">
        <v>174</v>
      </c>
      <c r="CE65" s="23">
        <v>132.79955637315899</v>
      </c>
      <c r="CF65" s="23">
        <v>131.50074710747299</v>
      </c>
      <c r="CG65" s="23">
        <v>-1.2988092656860033</v>
      </c>
      <c r="CH65" s="24">
        <v>-9.7802229251159941E-3</v>
      </c>
      <c r="CI65" s="2">
        <v>125.506856270729</v>
      </c>
      <c r="CJ65" s="2">
        <v>125.03947638161901</v>
      </c>
      <c r="CK65" s="2">
        <v>-0.46737988910999206</v>
      </c>
      <c r="CL65" s="1">
        <v>-3.7239390978116267E-3</v>
      </c>
      <c r="CN65" s="25" t="s">
        <v>174</v>
      </c>
      <c r="CO65" s="27">
        <v>4.1617000000000001E-2</v>
      </c>
      <c r="CP65" s="27">
        <v>5.0355650000000001</v>
      </c>
      <c r="CQ65" s="28">
        <f>CH309-CO65-CP65</f>
        <v>-5.0492882701095203</v>
      </c>
      <c r="CR65" s="27">
        <f>CI309-CO65-CP65</f>
        <v>167.98513080960899</v>
      </c>
      <c r="CU65" s="30">
        <v>247</v>
      </c>
      <c r="CV65" s="30"/>
      <c r="CW65" s="34" t="s">
        <v>174</v>
      </c>
      <c r="CX65" s="34" t="s">
        <v>989</v>
      </c>
      <c r="CY65" s="34" t="s">
        <v>174</v>
      </c>
      <c r="CZ65" s="34" t="s">
        <v>989</v>
      </c>
      <c r="DA65" s="32"/>
      <c r="DB65" s="32"/>
      <c r="DC65" t="s">
        <v>174</v>
      </c>
      <c r="DD65">
        <v>536537</v>
      </c>
      <c r="DE65" t="s">
        <v>963</v>
      </c>
      <c r="DF65" s="30">
        <v>316</v>
      </c>
      <c r="DG65" s="39" t="s">
        <v>174</v>
      </c>
      <c r="DK65" s="30">
        <v>265</v>
      </c>
      <c r="DL65" s="30"/>
      <c r="DM65" s="32"/>
      <c r="DN65" s="32" t="s">
        <v>174</v>
      </c>
      <c r="DO65" s="41">
        <v>533290</v>
      </c>
    </row>
    <row r="66" spans="1:119" ht="15.75" x14ac:dyDescent="0.25">
      <c r="C66" s="52"/>
      <c r="D66" s="52"/>
      <c r="E66" s="52"/>
      <c r="F66" s="53"/>
      <c r="G66" s="45"/>
      <c r="H66" s="45"/>
      <c r="I66" s="45"/>
      <c r="J66" s="46"/>
      <c r="K66" s="47"/>
      <c r="L66" s="55"/>
      <c r="M66" s="55"/>
      <c r="N66" s="55"/>
      <c r="O66" s="56"/>
      <c r="P66" s="54"/>
      <c r="Q66" s="42"/>
      <c r="R66" s="42"/>
      <c r="S66" s="42"/>
      <c r="T66" s="42"/>
      <c r="V66" s="143"/>
      <c r="W66" s="143"/>
      <c r="X66" s="143"/>
      <c r="AC66" s="2"/>
      <c r="AD66" s="2"/>
      <c r="AE66" s="2"/>
      <c r="AF66" s="1"/>
      <c r="AG66" s="2"/>
      <c r="AH66" s="2"/>
      <c r="AI66" s="2"/>
      <c r="AJ66" s="1"/>
      <c r="AN66" s="2"/>
      <c r="AO66" s="2"/>
      <c r="AP66" s="2"/>
      <c r="AQ66" s="1"/>
      <c r="AR66" s="2"/>
      <c r="AS66" s="2"/>
      <c r="AT66" s="1"/>
      <c r="AU66" s="2"/>
      <c r="AV66" s="2"/>
      <c r="AW66" s="1"/>
      <c r="AX66" s="2"/>
      <c r="AY66" s="2"/>
      <c r="AZ66" s="1"/>
      <c r="BA66" s="2"/>
      <c r="BB66" s="2"/>
      <c r="BC66" s="1"/>
      <c r="BD66" s="2"/>
      <c r="BE66" s="2"/>
      <c r="BF66" s="1"/>
      <c r="BG66" s="1"/>
      <c r="BI66" s="2"/>
      <c r="BJ66" s="2"/>
      <c r="BK66" s="2"/>
      <c r="BL66" s="1"/>
      <c r="BM66" s="2"/>
      <c r="BN66" s="2"/>
      <c r="BO66" s="1"/>
      <c r="BP66" s="2"/>
      <c r="BQ66" s="2"/>
      <c r="BR66" s="1"/>
      <c r="BS66" s="2"/>
      <c r="BT66" s="2"/>
      <c r="BU66" s="1"/>
      <c r="BV66" s="2"/>
      <c r="BW66" s="2"/>
      <c r="BX66" s="1"/>
      <c r="BY66" s="2"/>
      <c r="BZ66" s="2"/>
      <c r="CA66" s="1"/>
      <c r="CE66" s="23"/>
      <c r="CF66" s="23"/>
      <c r="CG66" s="23"/>
      <c r="CH66" s="24"/>
      <c r="CI66" s="2"/>
      <c r="CJ66" s="2"/>
      <c r="CK66" s="2"/>
      <c r="CL66" s="1"/>
      <c r="CN66" s="25"/>
      <c r="CO66" s="27"/>
      <c r="CP66" s="27"/>
      <c r="CQ66" s="28"/>
      <c r="CR66" s="27"/>
      <c r="CU66" s="30"/>
      <c r="CV66" s="30"/>
      <c r="CW66" s="15"/>
      <c r="CX66" s="33"/>
      <c r="CY66" s="34"/>
      <c r="CZ66" s="34"/>
      <c r="DA66" s="32"/>
      <c r="DB66" s="32"/>
      <c r="DF66" s="30"/>
      <c r="DG66" s="39"/>
      <c r="DK66" s="30"/>
      <c r="DL66" s="30"/>
      <c r="DM66" s="32"/>
      <c r="DN66" s="32"/>
      <c r="DO66" s="41"/>
    </row>
    <row r="67" spans="1:119" ht="15.75" x14ac:dyDescent="0.25">
      <c r="B67" t="s">
        <v>371</v>
      </c>
      <c r="C67" s="52">
        <v>3.8947346410049999</v>
      </c>
      <c r="D67" s="52">
        <v>4.620167487382</v>
      </c>
      <c r="E67" s="52">
        <v>0.72543284637700012</v>
      </c>
      <c r="F67" s="53">
        <v>0.18625989014486721</v>
      </c>
      <c r="G67" s="45">
        <v>4.2057354859710001</v>
      </c>
      <c r="H67" s="45">
        <v>4.4223782515390004</v>
      </c>
      <c r="I67" s="45">
        <v>0.21664276556800033</v>
      </c>
      <c r="J67" s="46">
        <v>5.1511267480004841E-2</v>
      </c>
      <c r="K67" s="47">
        <v>2</v>
      </c>
      <c r="L67" s="55">
        <f t="shared" ref="L67:L72" si="27">G67-CO67-CP67</f>
        <v>4.0897554859709997</v>
      </c>
      <c r="M67" s="55">
        <f t="shared" ref="M67:M72" si="28">H67-CO67-CP67</f>
        <v>4.306398251539</v>
      </c>
      <c r="N67" s="55">
        <f t="shared" ref="N67:N72" si="29">M67-L67</f>
        <v>0.21664276556800033</v>
      </c>
      <c r="O67" s="56">
        <f t="shared" ref="O67:O72" si="30">N67/L67</f>
        <v>5.2972058185665465E-2</v>
      </c>
      <c r="P67" s="54"/>
      <c r="Q67" s="42">
        <f t="shared" ref="Q67:R72" si="31">C67/$DD67*1000000</f>
        <v>44.601475453259738</v>
      </c>
      <c r="R67" s="42">
        <f t="shared" si="31"/>
        <v>52.908941371482882</v>
      </c>
      <c r="S67" s="42">
        <f t="shared" ref="S67:T72" si="32">L67/$DD67*1000000</f>
        <v>46.83480281221442</v>
      </c>
      <c r="T67" s="42">
        <f t="shared" si="32"/>
        <v>49.315738711897211</v>
      </c>
      <c r="V67" s="143">
        <f t="shared" ref="V67:V72" si="33">BD67/DD67*1000000</f>
        <v>53.505824735636665</v>
      </c>
      <c r="W67" s="143">
        <f t="shared" ref="W67:W72" si="34">(BI67-CO67-CP67)/DD67*1000000</f>
        <v>46.83480281221442</v>
      </c>
      <c r="X67" s="143">
        <f t="shared" ref="X67:X72" si="35">(BY67-CO67-CP67)/DD67*1000000</f>
        <v>49.443736864949663</v>
      </c>
      <c r="AB67" t="s">
        <v>371</v>
      </c>
      <c r="AC67" s="2">
        <v>3.8947346410049999</v>
      </c>
      <c r="AD67" s="2">
        <v>3.8941901075369998</v>
      </c>
      <c r="AE67" s="2">
        <v>-5.4453346800009683E-4</v>
      </c>
      <c r="AF67" s="1">
        <v>-1.3981272620400785E-4</v>
      </c>
      <c r="AG67" s="2">
        <v>4.2057354859710001</v>
      </c>
      <c r="AH67" s="2">
        <v>4.2057354859710001</v>
      </c>
      <c r="AI67" s="2">
        <v>0</v>
      </c>
      <c r="AJ67" s="1">
        <v>0</v>
      </c>
      <c r="AM67" t="s">
        <v>371</v>
      </c>
      <c r="AN67" s="2">
        <v>3.8947346410049999</v>
      </c>
      <c r="AO67" s="2">
        <v>4.1373757718190003</v>
      </c>
      <c r="AP67" s="2">
        <v>0.24264113081400041</v>
      </c>
      <c r="AQ67" s="1">
        <v>6.2299785012154031E-2</v>
      </c>
      <c r="AR67" s="2">
        <v>3.8947118606210003</v>
      </c>
      <c r="AS67" s="2">
        <v>-2.278038399960991E-5</v>
      </c>
      <c r="AT67" s="1">
        <v>-5.8490208189720586E-6</v>
      </c>
      <c r="AU67" s="2">
        <v>3.8944774656810002</v>
      </c>
      <c r="AV67" s="2">
        <v>-2.5717532399971432E-4</v>
      </c>
      <c r="AW67" s="1">
        <v>-6.603153942558526E-5</v>
      </c>
      <c r="AX67" s="2">
        <v>4.3123967104709999</v>
      </c>
      <c r="AY67" s="2">
        <v>0.41766206946600004</v>
      </c>
      <c r="AZ67" s="1">
        <v>0.1072376189814632</v>
      </c>
      <c r="BA67" s="2">
        <v>3.8948597653060002</v>
      </c>
      <c r="BB67" s="2">
        <v>1.2512430100031224E-4</v>
      </c>
      <c r="BC67" s="1">
        <v>3.2126527872518954E-5</v>
      </c>
      <c r="BD67" s="2">
        <v>4.6722891333900005</v>
      </c>
      <c r="BE67" s="2">
        <v>0.77755449238500063</v>
      </c>
      <c r="BF67" s="1">
        <v>0.19964248249384198</v>
      </c>
      <c r="BG67" s="1"/>
      <c r="BH67" t="s">
        <v>371</v>
      </c>
      <c r="BI67" s="2">
        <v>4.2057354859710001</v>
      </c>
      <c r="BJ67" s="2">
        <v>4.2455804252330003</v>
      </c>
      <c r="BK67" s="2">
        <v>3.9844939262000167E-2</v>
      </c>
      <c r="BL67" s="1">
        <v>9.473952747363748E-3</v>
      </c>
      <c r="BM67" s="2">
        <v>4.2057354859710001</v>
      </c>
      <c r="BN67" s="2">
        <v>0</v>
      </c>
      <c r="BO67" s="1">
        <v>0</v>
      </c>
      <c r="BP67" s="2">
        <v>4.2057354859710001</v>
      </c>
      <c r="BQ67" s="2">
        <v>0</v>
      </c>
      <c r="BR67" s="1">
        <v>0</v>
      </c>
      <c r="BS67" s="2">
        <v>4.3143437690560003</v>
      </c>
      <c r="BT67" s="2">
        <v>0.10860828308500015</v>
      </c>
      <c r="BU67" s="1">
        <v>2.5823850179661306E-2</v>
      </c>
      <c r="BV67" s="2">
        <v>4.2057354859710001</v>
      </c>
      <c r="BW67" s="2">
        <v>0</v>
      </c>
      <c r="BX67" s="1">
        <v>0</v>
      </c>
      <c r="BY67" s="2">
        <v>4.4335554342580004</v>
      </c>
      <c r="BZ67" s="2">
        <v>0.22781994828700025</v>
      </c>
      <c r="CA67" s="1">
        <v>5.4168872257167704E-2</v>
      </c>
      <c r="CC67" t="s">
        <v>371</v>
      </c>
      <c r="CE67" s="23">
        <v>3.8947346410049999</v>
      </c>
      <c r="CF67" s="23">
        <v>3.8438994338530001</v>
      </c>
      <c r="CG67" s="23">
        <v>-5.0835207151999739E-2</v>
      </c>
      <c r="CH67" s="24">
        <v>-1.3052290293872804E-2</v>
      </c>
      <c r="CI67" s="2">
        <v>4.2057354859710001</v>
      </c>
      <c r="CJ67" s="2">
        <v>4.2057354859710001</v>
      </c>
      <c r="CK67" s="2">
        <v>0</v>
      </c>
      <c r="CL67" s="1">
        <v>0</v>
      </c>
      <c r="CN67" s="25" t="s">
        <v>371</v>
      </c>
      <c r="CO67" s="27">
        <v>0</v>
      </c>
      <c r="CP67" s="27">
        <v>0.11598</v>
      </c>
      <c r="CQ67" s="28">
        <f>CH147-CO67-CP67</f>
        <v>-9.4998372243169676E-2</v>
      </c>
      <c r="CR67" s="27">
        <f>CI147-CO67-CP67</f>
        <v>3.7308013468999999</v>
      </c>
      <c r="CU67" s="30">
        <v>466</v>
      </c>
      <c r="CV67" s="30"/>
      <c r="CW67" s="15" t="s">
        <v>371</v>
      </c>
      <c r="CX67" s="33" t="s">
        <v>994</v>
      </c>
      <c r="CY67" s="34" t="s">
        <v>371</v>
      </c>
      <c r="CZ67" s="34" t="s">
        <v>989</v>
      </c>
      <c r="DA67" s="32"/>
      <c r="DB67" s="32"/>
      <c r="DC67" t="s">
        <v>371</v>
      </c>
      <c r="DD67">
        <v>87323</v>
      </c>
      <c r="DE67" t="s">
        <v>1045</v>
      </c>
      <c r="DF67" s="30">
        <v>131</v>
      </c>
      <c r="DG67" s="39" t="s">
        <v>371</v>
      </c>
      <c r="DK67" s="30">
        <v>460</v>
      </c>
      <c r="DL67" s="30"/>
      <c r="DM67" s="32"/>
      <c r="DN67" s="32" t="s">
        <v>371</v>
      </c>
      <c r="DO67" s="41">
        <v>86895</v>
      </c>
    </row>
    <row r="68" spans="1:119" ht="15.75" x14ac:dyDescent="0.25">
      <c r="B68" t="s">
        <v>372</v>
      </c>
      <c r="C68" s="52">
        <v>3.3503260659679999</v>
      </c>
      <c r="D68" s="52">
        <v>3.8680030065080002</v>
      </c>
      <c r="E68" s="52">
        <v>0.51767694054000035</v>
      </c>
      <c r="F68" s="53">
        <v>0.15451539054615254</v>
      </c>
      <c r="G68" s="45">
        <v>4.0701685667780003</v>
      </c>
      <c r="H68" s="45">
        <v>4.1830330816080004</v>
      </c>
      <c r="I68" s="45">
        <v>0.11286451483000004</v>
      </c>
      <c r="J68" s="46">
        <v>2.7729690546783693E-2</v>
      </c>
      <c r="K68" s="47">
        <v>1</v>
      </c>
      <c r="L68" s="55">
        <f t="shared" si="27"/>
        <v>4.0089475667780006</v>
      </c>
      <c r="M68" s="55">
        <f t="shared" si="28"/>
        <v>4.1218120816080006</v>
      </c>
      <c r="N68" s="55">
        <f t="shared" si="29"/>
        <v>0.11286451483000004</v>
      </c>
      <c r="O68" s="56">
        <f t="shared" si="30"/>
        <v>2.8153153153037989E-2</v>
      </c>
      <c r="P68" s="54"/>
      <c r="Q68" s="42">
        <f t="shared" si="31"/>
        <v>52.461144418019828</v>
      </c>
      <c r="R68" s="42">
        <f t="shared" si="31"/>
        <v>60.567198636268266</v>
      </c>
      <c r="S68" s="42">
        <f t="shared" si="32"/>
        <v>62.774181713637006</v>
      </c>
      <c r="T68" s="42">
        <f t="shared" si="32"/>
        <v>64.541472865477672</v>
      </c>
      <c r="V68" s="143">
        <f t="shared" si="33"/>
        <v>56.546323521632246</v>
      </c>
      <c r="W68" s="143">
        <f t="shared" si="34"/>
        <v>62.774181713637006</v>
      </c>
      <c r="X68" s="143">
        <f t="shared" si="35"/>
        <v>64.470781219407172</v>
      </c>
      <c r="AB68" t="s">
        <v>372</v>
      </c>
      <c r="AC68" s="2">
        <v>3.3503260659679999</v>
      </c>
      <c r="AD68" s="2">
        <v>3.3467465412099999</v>
      </c>
      <c r="AE68" s="2">
        <v>-3.5795247579999412E-3</v>
      </c>
      <c r="AF68" s="1">
        <v>-1.0684108613666294E-3</v>
      </c>
      <c r="AG68" s="2">
        <v>4.0701685667780003</v>
      </c>
      <c r="AH68" s="2">
        <v>4.0701685667780003</v>
      </c>
      <c r="AI68" s="2">
        <v>0</v>
      </c>
      <c r="AJ68" s="1">
        <v>0</v>
      </c>
      <c r="AM68" t="s">
        <v>372</v>
      </c>
      <c r="AN68" s="2">
        <v>3.3503260659679999</v>
      </c>
      <c r="AO68" s="2">
        <v>3.436900680371</v>
      </c>
      <c r="AP68" s="2">
        <v>8.6574614403000183E-2</v>
      </c>
      <c r="AQ68" s="1">
        <v>2.5840653326972947E-2</v>
      </c>
      <c r="AR68" s="2">
        <v>3.3501749439340003</v>
      </c>
      <c r="AS68" s="2">
        <v>-1.5112203399958446E-4</v>
      </c>
      <c r="AT68" s="1">
        <v>-4.5106664552639959E-5</v>
      </c>
      <c r="AU68" s="2">
        <v>3.3474677032539999</v>
      </c>
      <c r="AV68" s="2">
        <v>-2.8583627139999734E-3</v>
      </c>
      <c r="AW68" s="1">
        <v>-8.5315956050806513E-4</v>
      </c>
      <c r="AX68" s="2">
        <v>3.4726252883600002</v>
      </c>
      <c r="AY68" s="2">
        <v>0.12229922239200031</v>
      </c>
      <c r="AZ68" s="1">
        <v>3.6503677547774664E-2</v>
      </c>
      <c r="BA68" s="2">
        <v>3.351158301241</v>
      </c>
      <c r="BB68" s="2">
        <v>8.32235273000137E-4</v>
      </c>
      <c r="BC68" s="1">
        <v>2.4840426173853073E-4</v>
      </c>
      <c r="BD68" s="2">
        <v>3.6112178590620001</v>
      </c>
      <c r="BE68" s="2">
        <v>0.26089179309400023</v>
      </c>
      <c r="BF68" s="1">
        <v>7.7870567806546179E-2</v>
      </c>
      <c r="BG68" s="1"/>
      <c r="BH68" t="s">
        <v>372</v>
      </c>
      <c r="BI68" s="2">
        <v>4.0701685667780003</v>
      </c>
      <c r="BJ68" s="2">
        <v>4.1062852115229997</v>
      </c>
      <c r="BK68" s="2">
        <v>3.6116644744999427E-2</v>
      </c>
      <c r="BL68" s="1">
        <v>8.8735009748232233E-3</v>
      </c>
      <c r="BM68" s="2">
        <v>4.0701685667780003</v>
      </c>
      <c r="BN68" s="2">
        <v>0</v>
      </c>
      <c r="BO68" s="1">
        <v>0</v>
      </c>
      <c r="BP68" s="2">
        <v>4.0701685667780003</v>
      </c>
      <c r="BQ68" s="2">
        <v>0</v>
      </c>
      <c r="BR68" s="1">
        <v>0</v>
      </c>
      <c r="BS68" s="2">
        <v>4.1378872756760003</v>
      </c>
      <c r="BT68" s="2">
        <v>6.7718708898000024E-2</v>
      </c>
      <c r="BU68" s="1">
        <v>1.6637814328070214E-2</v>
      </c>
      <c r="BV68" s="2">
        <v>4.0701685667780003</v>
      </c>
      <c r="BW68" s="2">
        <v>0</v>
      </c>
      <c r="BX68" s="1">
        <v>0</v>
      </c>
      <c r="BY68" s="2">
        <v>4.1785185010149997</v>
      </c>
      <c r="BZ68" s="2">
        <v>0.10834993423699935</v>
      </c>
      <c r="CA68" s="1">
        <v>2.662050292496131E-2</v>
      </c>
      <c r="CC68" t="s">
        <v>372</v>
      </c>
      <c r="CE68" s="23">
        <v>3.3503260659679999</v>
      </c>
      <c r="CF68" s="23">
        <v>3.6024951774539997</v>
      </c>
      <c r="CG68" s="23">
        <v>0.25216911148599985</v>
      </c>
      <c r="CH68" s="24">
        <v>7.5267035661838302E-2</v>
      </c>
      <c r="CI68" s="2">
        <v>4.0701685667780003</v>
      </c>
      <c r="CJ68" s="2">
        <v>4.0701685667780003</v>
      </c>
      <c r="CK68" s="2">
        <v>0</v>
      </c>
      <c r="CL68" s="1">
        <v>0</v>
      </c>
      <c r="CN68" s="25" t="s">
        <v>372</v>
      </c>
      <c r="CO68" s="27">
        <v>0</v>
      </c>
      <c r="CP68" s="27">
        <v>6.1220999999999998E-2</v>
      </c>
      <c r="CQ68" s="28">
        <f>CH108-CO68-CP68</f>
        <v>-0.17603105825021764</v>
      </c>
      <c r="CR68" s="27">
        <f>CI108-CO68-CP68</f>
        <v>4.0785477904110001</v>
      </c>
      <c r="CU68" s="30">
        <v>467</v>
      </c>
      <c r="CV68" s="30"/>
      <c r="CW68" s="15" t="s">
        <v>372</v>
      </c>
      <c r="CX68" s="33" t="s">
        <v>994</v>
      </c>
      <c r="CY68" s="34" t="s">
        <v>372</v>
      </c>
      <c r="CZ68" s="34" t="s">
        <v>989</v>
      </c>
      <c r="DA68" s="32"/>
      <c r="DB68" s="32"/>
      <c r="DC68" t="s">
        <v>372</v>
      </c>
      <c r="DD68">
        <v>63863</v>
      </c>
      <c r="DE68" t="s">
        <v>1045</v>
      </c>
      <c r="DF68" s="30">
        <v>132</v>
      </c>
      <c r="DG68" s="39" t="s">
        <v>372</v>
      </c>
      <c r="DK68" s="30">
        <v>461</v>
      </c>
      <c r="DL68" s="30"/>
      <c r="DM68" s="32"/>
      <c r="DN68" s="32" t="s">
        <v>372</v>
      </c>
      <c r="DO68" s="41">
        <v>63093</v>
      </c>
    </row>
    <row r="69" spans="1:119" ht="15.75" x14ac:dyDescent="0.25">
      <c r="A69" t="s">
        <v>474</v>
      </c>
      <c r="B69" t="s">
        <v>374</v>
      </c>
      <c r="C69" s="52">
        <v>4.4779415705779995</v>
      </c>
      <c r="D69" s="52">
        <v>5.9355480959879996</v>
      </c>
      <c r="E69" s="52">
        <v>1.4576065254100001</v>
      </c>
      <c r="F69" s="53">
        <v>0.3255081609342787</v>
      </c>
      <c r="G69" s="45">
        <v>4.4905758126949999</v>
      </c>
      <c r="H69" s="45">
        <v>4.9364146332269998</v>
      </c>
      <c r="I69" s="45">
        <v>0.44583882053199986</v>
      </c>
      <c r="J69" s="46">
        <v>9.928321870696391E-2</v>
      </c>
      <c r="K69" s="47">
        <v>3</v>
      </c>
      <c r="L69" s="55">
        <f t="shared" si="27"/>
        <v>4.3553018126950001</v>
      </c>
      <c r="M69" s="55">
        <f t="shared" si="28"/>
        <v>4.8011406332269999</v>
      </c>
      <c r="N69" s="55">
        <f t="shared" si="29"/>
        <v>0.44583882053199986</v>
      </c>
      <c r="O69" s="56">
        <f t="shared" si="30"/>
        <v>0.10236691731269962</v>
      </c>
      <c r="P69" s="54"/>
      <c r="Q69" s="42">
        <f t="shared" si="31"/>
        <v>45.55058714616456</v>
      </c>
      <c r="R69" s="42">
        <f t="shared" si="31"/>
        <v>60.377674997589182</v>
      </c>
      <c r="S69" s="42">
        <f t="shared" si="32"/>
        <v>44.3030690865859</v>
      </c>
      <c r="T69" s="42">
        <f t="shared" si="32"/>
        <v>48.838237696471261</v>
      </c>
      <c r="V69" s="143">
        <f t="shared" si="33"/>
        <v>60.220251859002921</v>
      </c>
      <c r="W69" s="143">
        <f t="shared" si="34"/>
        <v>44.3030690865859</v>
      </c>
      <c r="X69" s="143">
        <f t="shared" si="35"/>
        <v>48.829015665354454</v>
      </c>
      <c r="AB69" t="s">
        <v>374</v>
      </c>
      <c r="AC69" s="2">
        <v>4.4779415705779995</v>
      </c>
      <c r="AD69" s="2">
        <v>4.4764066388499995</v>
      </c>
      <c r="AE69" s="2">
        <v>-1.5349317280000108E-3</v>
      </c>
      <c r="AF69" s="1">
        <v>-3.427761849518475E-4</v>
      </c>
      <c r="AG69" s="2">
        <v>4.4905758126949999</v>
      </c>
      <c r="AH69" s="2">
        <v>4.4901476573980004</v>
      </c>
      <c r="AI69" s="2">
        <v>-4.2815529699957722E-4</v>
      </c>
      <c r="AJ69" s="1">
        <v>-9.5345299769612768E-5</v>
      </c>
      <c r="AM69" t="s">
        <v>374</v>
      </c>
      <c r="AN69" s="2">
        <v>4.4779415705779995</v>
      </c>
      <c r="AO69" s="2">
        <v>4.9254305900419997</v>
      </c>
      <c r="AP69" s="2">
        <v>0.44748901946400022</v>
      </c>
      <c r="AQ69" s="1">
        <v>9.9931857620518177E-2</v>
      </c>
      <c r="AR69" s="2">
        <v>4.4778769764520003</v>
      </c>
      <c r="AS69" s="2">
        <v>-6.4594125999128948E-5</v>
      </c>
      <c r="AT69" s="1">
        <v>-1.4424959544702441E-5</v>
      </c>
      <c r="AU69" s="2">
        <v>4.4768929794719998</v>
      </c>
      <c r="AV69" s="2">
        <v>-1.0485911059996411E-3</v>
      </c>
      <c r="AW69" s="1">
        <v>-2.3416810815249026E-4</v>
      </c>
      <c r="AX69" s="2">
        <v>5.2533279611440005</v>
      </c>
      <c r="AY69" s="2">
        <v>0.775386390566001</v>
      </c>
      <c r="AZ69" s="1">
        <v>0.17315687986208281</v>
      </c>
      <c r="BA69" s="2">
        <v>4.4782969658949998</v>
      </c>
      <c r="BB69" s="2">
        <v>3.5539531700035099E-4</v>
      </c>
      <c r="BC69" s="1">
        <v>7.9365778092204447E-5</v>
      </c>
      <c r="BD69" s="2">
        <v>5.9200722995030004</v>
      </c>
      <c r="BE69" s="2">
        <v>1.4421307289250009</v>
      </c>
      <c r="BF69" s="1">
        <v>0.32205215414163052</v>
      </c>
      <c r="BG69" s="1"/>
      <c r="BH69" t="s">
        <v>374</v>
      </c>
      <c r="BI69" s="2">
        <v>4.4905758126949999</v>
      </c>
      <c r="BJ69" s="2">
        <v>4.6319726871559999</v>
      </c>
      <c r="BK69" s="2">
        <v>0.14139687446099991</v>
      </c>
      <c r="BL69" s="1">
        <v>3.1487470729536837E-2</v>
      </c>
      <c r="BM69" s="2">
        <v>4.4905577636230003</v>
      </c>
      <c r="BN69" s="2">
        <v>-1.8049071999648447E-5</v>
      </c>
      <c r="BO69" s="1">
        <v>-4.0193224104185372E-6</v>
      </c>
      <c r="BP69" s="2">
        <v>4.4902735763180006</v>
      </c>
      <c r="BQ69" s="2">
        <v>-3.0223637699933192E-4</v>
      </c>
      <c r="BR69" s="1">
        <v>-6.7304592908753511E-5</v>
      </c>
      <c r="BS69" s="2">
        <v>4.7435870378280001</v>
      </c>
      <c r="BT69" s="2">
        <v>0.25301122513300012</v>
      </c>
      <c r="BU69" s="1">
        <v>5.6342713203444729E-2</v>
      </c>
      <c r="BV69" s="2">
        <v>4.4906751675159997</v>
      </c>
      <c r="BW69" s="2">
        <v>9.9354820999764115E-5</v>
      </c>
      <c r="BX69" s="1">
        <v>2.2125185086261075E-5</v>
      </c>
      <c r="BY69" s="2">
        <v>4.9355080430139999</v>
      </c>
      <c r="BZ69" s="2">
        <v>0.44493223031899998</v>
      </c>
      <c r="CA69" s="1">
        <v>9.908133140991908E-2</v>
      </c>
      <c r="CC69" t="s">
        <v>374</v>
      </c>
      <c r="CE69" s="23">
        <v>4.4779415705779995</v>
      </c>
      <c r="CF69" s="23">
        <v>4.497154586493</v>
      </c>
      <c r="CG69" s="23">
        <v>1.9213015915000575E-2</v>
      </c>
      <c r="CH69" s="24">
        <v>4.2905910254029097E-3</v>
      </c>
      <c r="CI69" s="2">
        <v>4.4905758126949999</v>
      </c>
      <c r="CJ69" s="2">
        <v>4.4972920945599997</v>
      </c>
      <c r="CK69" s="2">
        <v>6.7162818649997291E-3</v>
      </c>
      <c r="CL69" s="1">
        <v>1.4956393445162617E-3</v>
      </c>
      <c r="CN69" s="25" t="s">
        <v>374</v>
      </c>
      <c r="CO69" s="27">
        <v>0</v>
      </c>
      <c r="CP69" s="27">
        <v>0.13527400000000001</v>
      </c>
      <c r="CQ69" s="28">
        <f>CH112-CO69-CP69</f>
        <v>-0.17263046810401544</v>
      </c>
      <c r="CR69" s="27">
        <f>CI112-CO69-CP69</f>
        <v>3.5342858602939997</v>
      </c>
      <c r="CU69" s="30">
        <v>469</v>
      </c>
      <c r="CV69" s="30"/>
      <c r="CW69" s="15" t="s">
        <v>374</v>
      </c>
      <c r="CX69" s="33" t="s">
        <v>994</v>
      </c>
      <c r="CY69" s="34" t="s">
        <v>374</v>
      </c>
      <c r="CZ69" s="34" t="s">
        <v>989</v>
      </c>
      <c r="DA69" s="32"/>
      <c r="DB69" s="32"/>
      <c r="DC69" t="s">
        <v>374</v>
      </c>
      <c r="DD69">
        <v>98307</v>
      </c>
      <c r="DE69" t="s">
        <v>1045</v>
      </c>
      <c r="DF69" s="30">
        <v>133</v>
      </c>
      <c r="DG69" s="39" t="s">
        <v>374</v>
      </c>
      <c r="DK69" s="30">
        <v>463</v>
      </c>
      <c r="DL69" s="30"/>
      <c r="DM69" s="32"/>
      <c r="DN69" s="32" t="s">
        <v>374</v>
      </c>
      <c r="DO69" s="41">
        <v>97130</v>
      </c>
    </row>
    <row r="70" spans="1:119" ht="15.75" x14ac:dyDescent="0.25">
      <c r="A70" t="s">
        <v>475</v>
      </c>
      <c r="B70" t="s">
        <v>376</v>
      </c>
      <c r="C70" s="52">
        <v>5.9896357479319997</v>
      </c>
      <c r="D70" s="52">
        <v>7.0726068936980004</v>
      </c>
      <c r="E70" s="52">
        <v>1.0829711457660007</v>
      </c>
      <c r="F70" s="53">
        <v>0.18080751340178086</v>
      </c>
      <c r="G70" s="45">
        <v>5.7397414244</v>
      </c>
      <c r="H70" s="45">
        <v>6.1158914282330006</v>
      </c>
      <c r="I70" s="45">
        <v>0.37615000383300057</v>
      </c>
      <c r="J70" s="46">
        <v>6.5534311743376344E-2</v>
      </c>
      <c r="K70" s="47">
        <v>3</v>
      </c>
      <c r="L70" s="55">
        <f t="shared" si="27"/>
        <v>5.5538454244000004</v>
      </c>
      <c r="M70" s="55">
        <f t="shared" si="28"/>
        <v>5.929995428233001</v>
      </c>
      <c r="N70" s="55">
        <f t="shared" si="29"/>
        <v>0.37615000383300057</v>
      </c>
      <c r="O70" s="56">
        <f t="shared" si="30"/>
        <v>6.7727848920756964E-2</v>
      </c>
      <c r="P70" s="54"/>
      <c r="Q70" s="42">
        <f t="shared" si="31"/>
        <v>45.964513452014423</v>
      </c>
      <c r="R70" s="42">
        <f t="shared" si="31"/>
        <v>54.275242833995854</v>
      </c>
      <c r="S70" s="42">
        <f t="shared" si="32"/>
        <v>42.620254964315862</v>
      </c>
      <c r="T70" s="42">
        <f t="shared" si="32"/>
        <v>45.506833153503194</v>
      </c>
      <c r="V70" s="143">
        <f t="shared" si="33"/>
        <v>54.59805787066994</v>
      </c>
      <c r="W70" s="143">
        <f t="shared" si="34"/>
        <v>42.620254964315862</v>
      </c>
      <c r="X70" s="143">
        <f t="shared" si="35"/>
        <v>45.601791122400428</v>
      </c>
      <c r="AB70" t="s">
        <v>376</v>
      </c>
      <c r="AC70" s="2">
        <v>5.9896357479319997</v>
      </c>
      <c r="AD70" s="2">
        <v>5.9886695183760006</v>
      </c>
      <c r="AE70" s="2">
        <v>-9.6622955599912075E-4</v>
      </c>
      <c r="AF70" s="1">
        <v>-1.6131691419344227E-4</v>
      </c>
      <c r="AG70" s="2">
        <v>5.7397414244</v>
      </c>
      <c r="AH70" s="2">
        <v>5.7393363382909994</v>
      </c>
      <c r="AI70" s="2">
        <v>-4.0508610900058528E-4</v>
      </c>
      <c r="AJ70" s="1">
        <v>-7.0575672151107513E-5</v>
      </c>
      <c r="AM70" t="s">
        <v>376</v>
      </c>
      <c r="AN70" s="2">
        <v>5.9896357479319997</v>
      </c>
      <c r="AO70" s="2">
        <v>6.3791387497950005</v>
      </c>
      <c r="AP70" s="2">
        <v>0.3895030018630008</v>
      </c>
      <c r="AQ70" s="1">
        <v>6.5029497327526442E-2</v>
      </c>
      <c r="AR70" s="2">
        <v>5.9895952086429993</v>
      </c>
      <c r="AS70" s="2">
        <v>-4.0539289000385281E-5</v>
      </c>
      <c r="AT70" s="1">
        <v>-6.7682394566951759E-6</v>
      </c>
      <c r="AU70" s="2">
        <v>5.9890796276390006</v>
      </c>
      <c r="AV70" s="2">
        <v>-5.5612029299911825E-4</v>
      </c>
      <c r="AW70" s="1">
        <v>-9.2847097286529663E-5</v>
      </c>
      <c r="AX70" s="2">
        <v>6.535439245219</v>
      </c>
      <c r="AY70" s="2">
        <v>0.54580349728700028</v>
      </c>
      <c r="AZ70" s="1">
        <v>9.1124656031954215E-2</v>
      </c>
      <c r="BA70" s="2">
        <v>5.9898586014280006</v>
      </c>
      <c r="BB70" s="2">
        <v>2.2285349600092985E-4</v>
      </c>
      <c r="BC70" s="1">
        <v>3.7206518956995496E-5</v>
      </c>
      <c r="BD70" s="2">
        <v>7.1146729211270001</v>
      </c>
      <c r="BE70" s="2">
        <v>1.1250371731950004</v>
      </c>
      <c r="BF70" s="1">
        <v>0.1878306495655323</v>
      </c>
      <c r="BG70" s="1"/>
      <c r="BH70" t="s">
        <v>376</v>
      </c>
      <c r="BI70" s="2">
        <v>5.7397414244</v>
      </c>
      <c r="BJ70" s="2">
        <v>5.8743367616919997</v>
      </c>
      <c r="BK70" s="2">
        <v>0.13459533729199968</v>
      </c>
      <c r="BL70" s="1">
        <v>2.3449721396825732E-2</v>
      </c>
      <c r="BM70" s="2">
        <v>5.739724348467</v>
      </c>
      <c r="BN70" s="2">
        <v>-1.7075933000043619E-5</v>
      </c>
      <c r="BO70" s="1">
        <v>-2.9750352389487023E-6</v>
      </c>
      <c r="BP70" s="2">
        <v>5.7394560293579993</v>
      </c>
      <c r="BQ70" s="2">
        <v>-2.8539504200075783E-4</v>
      </c>
      <c r="BR70" s="1">
        <v>-4.9722630498218199E-5</v>
      </c>
      <c r="BS70" s="2">
        <v>5.9505554866060004</v>
      </c>
      <c r="BT70" s="2">
        <v>0.21081406220600041</v>
      </c>
      <c r="BU70" s="1">
        <v>3.6728843099066558E-2</v>
      </c>
      <c r="BV70" s="2">
        <v>5.7398354213570002</v>
      </c>
      <c r="BW70" s="2">
        <v>9.3996957000186399E-5</v>
      </c>
      <c r="BX70" s="1">
        <v>1.6376514210309102E-5</v>
      </c>
      <c r="BY70" s="2">
        <v>6.1282654011600002</v>
      </c>
      <c r="BZ70" s="2">
        <v>0.38852397676000017</v>
      </c>
      <c r="CA70" s="1">
        <v>6.7690153272124839E-2</v>
      </c>
      <c r="CC70" t="s">
        <v>376</v>
      </c>
      <c r="CE70" s="23">
        <v>5.9896357479319997</v>
      </c>
      <c r="CF70" s="23">
        <v>5.9495330117800007</v>
      </c>
      <c r="CG70" s="23">
        <v>-4.0102736151998997E-2</v>
      </c>
      <c r="CH70" s="24">
        <v>-6.6953547493843833E-3</v>
      </c>
      <c r="CI70" s="2">
        <v>5.7397414244</v>
      </c>
      <c r="CJ70" s="2">
        <v>5.7354727625919999</v>
      </c>
      <c r="CK70" s="2">
        <v>-4.2686618080001182E-3</v>
      </c>
      <c r="CL70" s="1">
        <v>-7.4370280686404612E-4</v>
      </c>
      <c r="CN70" s="25" t="s">
        <v>376</v>
      </c>
      <c r="CO70" s="27">
        <v>0</v>
      </c>
      <c r="CP70" s="27">
        <v>0.18589600000000001</v>
      </c>
      <c r="CQ70" s="28">
        <f>CH156-CO70-CP70</f>
        <v>-0.14920593819337152</v>
      </c>
      <c r="CR70" s="27">
        <f>CI156-CO70-CP70</f>
        <v>6.3358632947830005</v>
      </c>
      <c r="CU70" s="30">
        <v>471</v>
      </c>
      <c r="CV70" s="30"/>
      <c r="CW70" s="15" t="s">
        <v>376</v>
      </c>
      <c r="CX70" s="33" t="s">
        <v>994</v>
      </c>
      <c r="CY70" s="34" t="s">
        <v>376</v>
      </c>
      <c r="CZ70" s="34" t="s">
        <v>989</v>
      </c>
      <c r="DA70" s="32"/>
      <c r="DB70" s="32"/>
      <c r="DC70" t="s">
        <v>376</v>
      </c>
      <c r="DD70">
        <v>130310</v>
      </c>
      <c r="DE70" t="s">
        <v>1045</v>
      </c>
      <c r="DF70" s="30">
        <v>134</v>
      </c>
      <c r="DG70" s="39" t="s">
        <v>376</v>
      </c>
      <c r="DK70" s="30">
        <v>465</v>
      </c>
      <c r="DL70" s="30"/>
      <c r="DM70" s="32"/>
      <c r="DN70" s="32" t="s">
        <v>376</v>
      </c>
      <c r="DO70" s="41">
        <v>128657</v>
      </c>
    </row>
    <row r="71" spans="1:119" ht="15.75" x14ac:dyDescent="0.25">
      <c r="B71" t="s">
        <v>375</v>
      </c>
      <c r="C71" s="52">
        <v>4.7946239911040003</v>
      </c>
      <c r="D71" s="52">
        <v>5.5403503054449992</v>
      </c>
      <c r="E71" s="52">
        <v>0.7457263143409989</v>
      </c>
      <c r="F71" s="53">
        <v>0.15553384701795761</v>
      </c>
      <c r="G71" s="45">
        <v>4.7522874985249999</v>
      </c>
      <c r="H71" s="45">
        <v>5.0294038333149995</v>
      </c>
      <c r="I71" s="45">
        <v>0.27711633478999964</v>
      </c>
      <c r="J71" s="46">
        <v>5.8312199099067583E-2</v>
      </c>
      <c r="K71" s="47">
        <v>3</v>
      </c>
      <c r="L71" s="55">
        <f t="shared" si="27"/>
        <v>4.584994498525</v>
      </c>
      <c r="M71" s="55">
        <f t="shared" si="28"/>
        <v>4.8621108333149996</v>
      </c>
      <c r="N71" s="55">
        <f t="shared" si="29"/>
        <v>0.27711633478999964</v>
      </c>
      <c r="O71" s="56">
        <f t="shared" si="30"/>
        <v>6.0439840195914828E-2</v>
      </c>
      <c r="P71" s="54"/>
      <c r="Q71" s="42">
        <f t="shared" si="31"/>
        <v>45.267747303114703</v>
      </c>
      <c r="R71" s="42">
        <f t="shared" si="31"/>
        <v>52.308414187004914</v>
      </c>
      <c r="S71" s="42">
        <f t="shared" si="32"/>
        <v>43.288560840327804</v>
      </c>
      <c r="T71" s="42">
        <f t="shared" si="32"/>
        <v>45.904914539828354</v>
      </c>
      <c r="V71" s="143">
        <f t="shared" si="33"/>
        <v>51.903325951367584</v>
      </c>
      <c r="W71" s="143">
        <f t="shared" si="34"/>
        <v>43.288560840327804</v>
      </c>
      <c r="X71" s="143">
        <f t="shared" si="35"/>
        <v>45.805617009639626</v>
      </c>
      <c r="AB71" t="s">
        <v>375</v>
      </c>
      <c r="AC71" s="2">
        <v>4.7946239911040003</v>
      </c>
      <c r="AD71" s="2">
        <v>4.7926116965880006</v>
      </c>
      <c r="AE71" s="2">
        <v>-2.012294515999713E-3</v>
      </c>
      <c r="AF71" s="1">
        <v>-4.1969808680166517E-4</v>
      </c>
      <c r="AG71" s="2">
        <v>4.7522874985249999</v>
      </c>
      <c r="AH71" s="2">
        <v>4.7517077198409998</v>
      </c>
      <c r="AI71" s="2">
        <v>-5.7977868400005406E-4</v>
      </c>
      <c r="AJ71" s="1">
        <v>-1.2199991776171032E-4</v>
      </c>
      <c r="AM71" t="s">
        <v>375</v>
      </c>
      <c r="AN71" s="2">
        <v>4.7946239911040003</v>
      </c>
      <c r="AO71" s="2">
        <v>5.0262247744449997</v>
      </c>
      <c r="AP71" s="2">
        <v>0.23160078334099943</v>
      </c>
      <c r="AQ71" s="1">
        <v>4.830426406131412E-2</v>
      </c>
      <c r="AR71" s="2">
        <v>4.7945392711500006</v>
      </c>
      <c r="AS71" s="2">
        <v>-8.471995399972343E-5</v>
      </c>
      <c r="AT71" s="1">
        <v>-1.766978060363311E-5</v>
      </c>
      <c r="AU71" s="2">
        <v>4.7932177540459993</v>
      </c>
      <c r="AV71" s="2">
        <v>-1.4062370580010253E-3</v>
      </c>
      <c r="AW71" s="1">
        <v>-2.932945441832714E-4</v>
      </c>
      <c r="AX71" s="2">
        <v>5.1496129016000003</v>
      </c>
      <c r="AY71" s="2">
        <v>0.35498891049600001</v>
      </c>
      <c r="AZ71" s="1">
        <v>7.4038946777609763E-2</v>
      </c>
      <c r="BA71" s="2">
        <v>4.7950901766839999</v>
      </c>
      <c r="BB71" s="2">
        <v>4.6618557999966725E-4</v>
      </c>
      <c r="BC71" s="1">
        <v>9.7230894615434551E-5</v>
      </c>
      <c r="BD71" s="2">
        <v>5.4974445747910003</v>
      </c>
      <c r="BE71" s="2">
        <v>0.70282058368700007</v>
      </c>
      <c r="BF71" s="1">
        <v>0.1465851305526818</v>
      </c>
      <c r="BG71" s="1"/>
      <c r="BH71" t="s">
        <v>375</v>
      </c>
      <c r="BI71" s="2">
        <v>4.7522874985249999</v>
      </c>
      <c r="BJ71" s="2">
        <v>4.8412964490129999</v>
      </c>
      <c r="BK71" s="2">
        <v>8.900895048800006E-2</v>
      </c>
      <c r="BL71" s="1">
        <v>1.8729706591957322E-2</v>
      </c>
      <c r="BM71" s="2">
        <v>4.7522630444059999</v>
      </c>
      <c r="BN71" s="2">
        <v>-2.4454118999983621E-5</v>
      </c>
      <c r="BO71" s="1">
        <v>-5.1457574920653718E-6</v>
      </c>
      <c r="BP71" s="2">
        <v>4.7518669386820003</v>
      </c>
      <c r="BQ71" s="2">
        <v>-4.2055984299960159E-4</v>
      </c>
      <c r="BR71" s="1">
        <v>-8.8496296389924567E-5</v>
      </c>
      <c r="BS71" s="2">
        <v>4.9018171146330003</v>
      </c>
      <c r="BT71" s="2">
        <v>0.14952961610800042</v>
      </c>
      <c r="BU71" s="1">
        <v>3.1464766421309937E-2</v>
      </c>
      <c r="BV71" s="2">
        <v>4.752422132185</v>
      </c>
      <c r="BW71" s="2">
        <v>1.3463366000010524E-4</v>
      </c>
      <c r="BX71" s="1">
        <v>2.8330285160965623E-5</v>
      </c>
      <c r="BY71" s="2">
        <v>5.0188865368100002</v>
      </c>
      <c r="BZ71" s="2">
        <v>0.26659903828500031</v>
      </c>
      <c r="CA71" s="1">
        <v>5.6099097196402048E-2</v>
      </c>
      <c r="CC71" t="s">
        <v>375</v>
      </c>
      <c r="CE71" s="23">
        <v>4.7946239911040003</v>
      </c>
      <c r="CF71" s="23">
        <v>4.8356453622399993</v>
      </c>
      <c r="CG71" s="23">
        <v>4.1021371135999019E-2</v>
      </c>
      <c r="CH71" s="24">
        <v>8.5557013880776748E-3</v>
      </c>
      <c r="CI71" s="2">
        <v>4.7522874985249999</v>
      </c>
      <c r="CJ71" s="2">
        <v>4.7658913602390003</v>
      </c>
      <c r="CK71" s="2">
        <v>1.3603861714000409E-2</v>
      </c>
      <c r="CL71" s="1">
        <v>2.8625923238488273E-3</v>
      </c>
      <c r="CN71" s="25" t="s">
        <v>375</v>
      </c>
      <c r="CO71" s="27">
        <v>0</v>
      </c>
      <c r="CP71" s="27">
        <v>0.167293</v>
      </c>
      <c r="CQ71" s="28">
        <f>CH180-CO71-CP71</f>
        <v>-0.19928718808725676</v>
      </c>
      <c r="CR71" s="27">
        <f>CI180-CO71-CP71</f>
        <v>6.0478724471519998</v>
      </c>
      <c r="CU71" s="30">
        <v>470</v>
      </c>
      <c r="CV71" s="30"/>
      <c r="CW71" s="15" t="s">
        <v>1053</v>
      </c>
      <c r="CX71" s="33" t="s">
        <v>603</v>
      </c>
      <c r="CY71" s="34" t="s">
        <v>375</v>
      </c>
      <c r="CZ71" s="34" t="s">
        <v>989</v>
      </c>
      <c r="DA71" s="32"/>
      <c r="DB71" s="32"/>
      <c r="DC71" t="s">
        <v>375</v>
      </c>
      <c r="DD71">
        <v>105917</v>
      </c>
      <c r="DE71" t="s">
        <v>1045</v>
      </c>
      <c r="DF71" s="30">
        <v>160</v>
      </c>
      <c r="DG71" s="39" t="s">
        <v>375</v>
      </c>
      <c r="DK71" s="30">
        <v>464</v>
      </c>
      <c r="DL71" s="30"/>
      <c r="DM71" s="32"/>
      <c r="DN71" s="32" t="s">
        <v>375</v>
      </c>
      <c r="DO71" s="41">
        <v>105123</v>
      </c>
    </row>
    <row r="72" spans="1:119" ht="15.75" x14ac:dyDescent="0.25">
      <c r="B72" t="s">
        <v>176</v>
      </c>
      <c r="C72" s="52">
        <v>182.71586014885</v>
      </c>
      <c r="D72" s="52">
        <v>187.64869838269601</v>
      </c>
      <c r="E72" s="52">
        <v>4.9328382338460131</v>
      </c>
      <c r="F72" s="53">
        <v>2.6997318294249128E-2</v>
      </c>
      <c r="G72" s="45">
        <v>176.941811960026</v>
      </c>
      <c r="H72" s="45">
        <v>177.71429878127699</v>
      </c>
      <c r="I72" s="45">
        <v>0.77248682125099322</v>
      </c>
      <c r="J72" s="46">
        <v>4.3657675520216242E-3</v>
      </c>
      <c r="K72" s="47">
        <v>4</v>
      </c>
      <c r="L72" s="55">
        <f t="shared" si="27"/>
        <v>169.66851896002601</v>
      </c>
      <c r="M72" s="55">
        <f t="shared" si="28"/>
        <v>170.441005781277</v>
      </c>
      <c r="N72" s="55">
        <f t="shared" si="29"/>
        <v>0.77248682125099322</v>
      </c>
      <c r="O72" s="56">
        <f t="shared" si="30"/>
        <v>4.5529178069444428E-3</v>
      </c>
      <c r="P72" s="54"/>
      <c r="Q72" s="42">
        <f t="shared" si="31"/>
        <v>246.72727882063256</v>
      </c>
      <c r="R72" s="42">
        <f t="shared" si="31"/>
        <v>253.3882536988271</v>
      </c>
      <c r="S72" s="42">
        <f t="shared" si="32"/>
        <v>229.10902179171111</v>
      </c>
      <c r="T72" s="42">
        <f t="shared" si="32"/>
        <v>230.15213633675822</v>
      </c>
      <c r="V72" s="143">
        <f t="shared" si="33"/>
        <v>255.43883702964658</v>
      </c>
      <c r="W72" s="143">
        <f t="shared" si="34"/>
        <v>229.10902179171111</v>
      </c>
      <c r="X72" s="143">
        <f t="shared" si="35"/>
        <v>230.9451820997464</v>
      </c>
      <c r="AB72" t="s">
        <v>176</v>
      </c>
      <c r="AC72" s="2">
        <v>182.71586014885</v>
      </c>
      <c r="AD72" s="2">
        <v>184.32583229543502</v>
      </c>
      <c r="AE72" s="2">
        <v>1.6099721465850223</v>
      </c>
      <c r="AF72" s="1">
        <v>8.8113431711590549E-3</v>
      </c>
      <c r="AG72" s="2">
        <v>176.941811960026</v>
      </c>
      <c r="AH72" s="2">
        <v>177.36565757946701</v>
      </c>
      <c r="AI72" s="2">
        <v>0.42384561944101051</v>
      </c>
      <c r="AJ72" s="1">
        <v>2.3953954961010802E-3</v>
      </c>
      <c r="AM72" t="s">
        <v>176</v>
      </c>
      <c r="AN72" s="2">
        <v>182.71586014885</v>
      </c>
      <c r="AO72" s="2">
        <v>185.81716498909398</v>
      </c>
      <c r="AP72" s="2">
        <v>3.1013048402439836</v>
      </c>
      <c r="AQ72" s="1">
        <v>1.6973375150452163E-2</v>
      </c>
      <c r="AR72" s="2">
        <v>183.37829001792301</v>
      </c>
      <c r="AS72" s="2">
        <v>0.6624298690730086</v>
      </c>
      <c r="AT72" s="1">
        <v>3.6254645247180963E-3</v>
      </c>
      <c r="AU72" s="2">
        <v>183.07501346617201</v>
      </c>
      <c r="AV72" s="2">
        <v>0.35915331732201139</v>
      </c>
      <c r="AW72" s="1">
        <v>1.9656384346133176E-3</v>
      </c>
      <c r="AX72" s="2">
        <v>183.39948044560199</v>
      </c>
      <c r="AY72" s="2">
        <v>0.68362029675199665</v>
      </c>
      <c r="AZ72" s="1">
        <v>3.7414392828027266E-3</v>
      </c>
      <c r="BA72" s="2">
        <v>183.72298505778801</v>
      </c>
      <c r="BB72" s="2">
        <v>1.0071249089380103</v>
      </c>
      <c r="BC72" s="1">
        <v>5.5119731156209051E-3</v>
      </c>
      <c r="BD72" s="2">
        <v>189.167274273001</v>
      </c>
      <c r="BE72" s="2">
        <v>6.4514141241510004</v>
      </c>
      <c r="BF72" s="1">
        <v>3.5308451706903478E-2</v>
      </c>
      <c r="BG72" s="1"/>
      <c r="BH72" t="s">
        <v>176</v>
      </c>
      <c r="BI72" s="2">
        <v>176.941811960026</v>
      </c>
      <c r="BJ72" s="2">
        <v>177.657857163654</v>
      </c>
      <c r="BK72" s="2">
        <v>0.71604520362799917</v>
      </c>
      <c r="BL72" s="1">
        <v>4.0467834916812382E-3</v>
      </c>
      <c r="BM72" s="2">
        <v>177.09130336981499</v>
      </c>
      <c r="BN72" s="2">
        <v>0.14949140978899322</v>
      </c>
      <c r="BO72" s="1">
        <v>8.4486198108316948E-4</v>
      </c>
      <c r="BP72" s="2">
        <v>177.043305529706</v>
      </c>
      <c r="BQ72" s="2">
        <v>0.10149356968000234</v>
      </c>
      <c r="BR72" s="1">
        <v>5.735985664198543E-4</v>
      </c>
      <c r="BS72" s="2">
        <v>176.89117529514598</v>
      </c>
      <c r="BT72" s="2">
        <v>-5.0636664880016724E-2</v>
      </c>
      <c r="BU72" s="1">
        <v>-2.8617693194786748E-4</v>
      </c>
      <c r="BV72" s="2">
        <v>177.163414856602</v>
      </c>
      <c r="BW72" s="2">
        <v>0.22160289657600174</v>
      </c>
      <c r="BX72" s="1">
        <v>1.2524054892467441E-3</v>
      </c>
      <c r="BY72" s="2">
        <v>178.30159516542398</v>
      </c>
      <c r="BZ72" s="2">
        <v>1.3597832053979744</v>
      </c>
      <c r="CA72" s="1">
        <v>7.6849173767089673E-3</v>
      </c>
      <c r="CC72" t="s">
        <v>176</v>
      </c>
      <c r="CE72" s="23">
        <v>182.71586014885</v>
      </c>
      <c r="CF72" s="23">
        <v>182.306818773298</v>
      </c>
      <c r="CG72" s="23">
        <v>-0.40904137555199327</v>
      </c>
      <c r="CH72" s="24">
        <v>-2.2386747117560924E-3</v>
      </c>
      <c r="CI72" s="2">
        <v>176.941811960026</v>
      </c>
      <c r="CJ72" s="2">
        <v>176.68575342326599</v>
      </c>
      <c r="CK72" s="2">
        <v>-0.25605853676000834</v>
      </c>
      <c r="CL72" s="1">
        <v>-1.4471341393172579E-3</v>
      </c>
      <c r="CN72" s="25" t="s">
        <v>176</v>
      </c>
      <c r="CO72" s="27">
        <v>5.2557E-2</v>
      </c>
      <c r="CP72" s="27">
        <v>7.2207359999999996</v>
      </c>
      <c r="CQ72" s="28">
        <f>CH310-CO72-CP72</f>
        <v>-7.2632073596948645</v>
      </c>
      <c r="CR72" s="27">
        <f>CI310-CO72-CP72</f>
        <v>66.809703835959013</v>
      </c>
      <c r="CU72" s="30">
        <v>249</v>
      </c>
      <c r="CV72" s="30"/>
      <c r="CW72" s="34" t="s">
        <v>176</v>
      </c>
      <c r="CX72" s="34" t="s">
        <v>989</v>
      </c>
      <c r="CY72" s="34" t="s">
        <v>176</v>
      </c>
      <c r="CZ72" s="34" t="s">
        <v>989</v>
      </c>
      <c r="DA72" s="32"/>
      <c r="DB72" s="32"/>
      <c r="DC72" t="s">
        <v>176</v>
      </c>
      <c r="DD72">
        <v>740558</v>
      </c>
      <c r="DE72" t="s">
        <v>963</v>
      </c>
      <c r="DF72" s="30">
        <v>317</v>
      </c>
      <c r="DG72" s="39" t="s">
        <v>176</v>
      </c>
      <c r="DK72" s="30">
        <v>267</v>
      </c>
      <c r="DL72" s="30"/>
      <c r="DM72" s="32"/>
      <c r="DN72" s="32" t="s">
        <v>176</v>
      </c>
      <c r="DO72" s="41">
        <v>732751</v>
      </c>
    </row>
    <row r="73" spans="1:119" ht="15.75" x14ac:dyDescent="0.25">
      <c r="A73" t="s">
        <v>476</v>
      </c>
      <c r="C73" s="52"/>
      <c r="D73" s="52"/>
      <c r="E73" s="52"/>
      <c r="F73" s="53"/>
      <c r="G73" s="45"/>
      <c r="H73" s="45"/>
      <c r="I73" s="45"/>
      <c r="J73" s="46"/>
      <c r="K73" s="47"/>
      <c r="L73" s="55"/>
      <c r="M73" s="55"/>
      <c r="N73" s="55"/>
      <c r="O73" s="56"/>
      <c r="P73" s="54"/>
      <c r="Q73" s="42"/>
      <c r="R73" s="42"/>
      <c r="S73" s="42"/>
      <c r="T73" s="42"/>
      <c r="V73" s="143"/>
      <c r="W73" s="143"/>
      <c r="X73" s="143"/>
      <c r="AC73" s="2"/>
      <c r="AD73" s="2"/>
      <c r="AE73" s="2"/>
      <c r="AF73" s="1"/>
      <c r="AG73" s="2"/>
      <c r="AH73" s="2"/>
      <c r="AI73" s="2"/>
      <c r="AJ73" s="1"/>
      <c r="AN73" s="2"/>
      <c r="AO73" s="2"/>
      <c r="AP73" s="2"/>
      <c r="AQ73" s="1"/>
      <c r="AR73" s="2"/>
      <c r="AS73" s="2"/>
      <c r="AT73" s="1"/>
      <c r="AU73" s="2"/>
      <c r="AV73" s="2"/>
      <c r="AW73" s="1"/>
      <c r="AX73" s="2"/>
      <c r="AY73" s="2"/>
      <c r="AZ73" s="1"/>
      <c r="BA73" s="2"/>
      <c r="BB73" s="2"/>
      <c r="BC73" s="1"/>
      <c r="BD73" s="2"/>
      <c r="BE73" s="2"/>
      <c r="BF73" s="1"/>
      <c r="BG73" s="1"/>
      <c r="BI73" s="2"/>
      <c r="BJ73" s="2"/>
      <c r="BK73" s="2"/>
      <c r="BL73" s="1"/>
      <c r="BM73" s="2"/>
      <c r="BN73" s="2"/>
      <c r="BO73" s="1"/>
      <c r="BP73" s="2"/>
      <c r="BQ73" s="2"/>
      <c r="BR73" s="1"/>
      <c r="BS73" s="2"/>
      <c r="BT73" s="2"/>
      <c r="BU73" s="1"/>
      <c r="BV73" s="2"/>
      <c r="BW73" s="2"/>
      <c r="BX73" s="1"/>
      <c r="BY73" s="2"/>
      <c r="BZ73" s="2"/>
      <c r="CA73" s="1"/>
      <c r="CE73" s="23"/>
      <c r="CF73" s="23"/>
      <c r="CG73" s="23"/>
      <c r="CH73" s="24"/>
      <c r="CI73" s="2"/>
      <c r="CJ73" s="2"/>
      <c r="CK73" s="2"/>
      <c r="CL73" s="1"/>
      <c r="CN73" s="25"/>
      <c r="CO73" s="27"/>
      <c r="CP73" s="27"/>
      <c r="CQ73" s="28"/>
      <c r="CR73" s="27"/>
      <c r="CU73" s="30"/>
      <c r="CV73" s="30"/>
      <c r="CW73" s="15"/>
      <c r="CX73" s="33"/>
      <c r="CY73" s="34"/>
      <c r="CZ73" s="34"/>
      <c r="DA73" s="32"/>
      <c r="DB73" s="32"/>
      <c r="DF73" s="30"/>
      <c r="DG73" s="39"/>
      <c r="DK73" s="30"/>
      <c r="DL73" s="30"/>
      <c r="DM73" s="32"/>
      <c r="DN73" s="32"/>
      <c r="DO73" s="41"/>
    </row>
    <row r="74" spans="1:119" ht="15.75" x14ac:dyDescent="0.25">
      <c r="A74" t="s">
        <v>477</v>
      </c>
      <c r="B74" t="s">
        <v>205</v>
      </c>
      <c r="C74" s="52">
        <v>3.0626720865879999</v>
      </c>
      <c r="D74" s="52">
        <v>3.976287393452</v>
      </c>
      <c r="E74" s="52">
        <v>0.91361530686400005</v>
      </c>
      <c r="F74" s="53">
        <v>0.29830660319950286</v>
      </c>
      <c r="G74" s="45">
        <v>3.1881281707790001</v>
      </c>
      <c r="H74" s="45">
        <v>3.476264819951</v>
      </c>
      <c r="I74" s="45">
        <v>0.28813664917199988</v>
      </c>
      <c r="J74" s="46">
        <v>9.0378000424492164E-2</v>
      </c>
      <c r="K74" s="47">
        <v>4</v>
      </c>
      <c r="L74" s="55">
        <f>G74-CO74-CP74</f>
        <v>3.0464591707790003</v>
      </c>
      <c r="M74" s="55">
        <f>H74-CO74-CP74</f>
        <v>3.3345958199510002</v>
      </c>
      <c r="N74" s="55">
        <f>M74-L74</f>
        <v>0.28813664917199988</v>
      </c>
      <c r="O74" s="56">
        <f>N74/L74</f>
        <v>9.4580834017322937E-2</v>
      </c>
      <c r="P74" s="54"/>
      <c r="Q74" s="42">
        <f t="shared" ref="Q74:R77" si="36">C74/$DD74*1000000</f>
        <v>43.435996122365623</v>
      </c>
      <c r="R74" s="42">
        <f t="shared" si="36"/>
        <v>56.393240582215292</v>
      </c>
      <c r="S74" s="42">
        <f t="shared" ref="S74:T77" si="37">L74/$DD74*1000000</f>
        <v>43.206058300652394</v>
      </c>
      <c r="T74" s="42">
        <f t="shared" si="37"/>
        <v>47.292523329329171</v>
      </c>
      <c r="V74" s="143">
        <f>BD74/DD74*1000000</f>
        <v>58.6758373524181</v>
      </c>
      <c r="W74" s="143">
        <f>(BI74-CO74-CP74)/DD74*1000000</f>
        <v>43.206058300652394</v>
      </c>
      <c r="X74" s="143">
        <f>(BY74-CO74-CP74)/DD74*1000000</f>
        <v>47.870631328818611</v>
      </c>
      <c r="AB74" t="s">
        <v>205</v>
      </c>
      <c r="AC74" s="2">
        <v>3.0626720865879999</v>
      </c>
      <c r="AD74" s="2">
        <v>3.0637245533440001</v>
      </c>
      <c r="AE74" s="2">
        <v>1.0524667560001255E-3</v>
      </c>
      <c r="AF74" s="1">
        <v>3.4364330435800476E-4</v>
      </c>
      <c r="AG74" s="2">
        <v>3.1881281707790001</v>
      </c>
      <c r="AH74" s="2">
        <v>3.1883838267539999</v>
      </c>
      <c r="AI74" s="2">
        <v>2.5565597499976889E-4</v>
      </c>
      <c r="AJ74" s="1">
        <v>8.0189992781030779E-5</v>
      </c>
      <c r="AM74" t="s">
        <v>205</v>
      </c>
      <c r="AN74" s="2">
        <v>3.0626720865879999</v>
      </c>
      <c r="AO74" s="2">
        <v>3.4288222784020004</v>
      </c>
      <c r="AP74" s="2">
        <v>0.36615019181400044</v>
      </c>
      <c r="AQ74" s="1">
        <v>0.11955252846605385</v>
      </c>
      <c r="AR74" s="2">
        <v>3.0627167095499996</v>
      </c>
      <c r="AS74" s="2">
        <v>4.4622961999696287E-5</v>
      </c>
      <c r="AT74" s="1">
        <v>1.4569944394343874E-5</v>
      </c>
      <c r="AU74" s="2">
        <v>3.0636735494090002</v>
      </c>
      <c r="AV74" s="2">
        <v>1.0014628210002208E-3</v>
      </c>
      <c r="AW74" s="1">
        <v>3.2698989401634253E-4</v>
      </c>
      <c r="AX74" s="2">
        <v>3.59791077686</v>
      </c>
      <c r="AY74" s="2">
        <v>0.53523869027200011</v>
      </c>
      <c r="AZ74" s="1">
        <v>0.17476199708610923</v>
      </c>
      <c r="BA74" s="2">
        <v>3.0624260485770001</v>
      </c>
      <c r="BB74" s="2">
        <v>-2.4603801099987166E-4</v>
      </c>
      <c r="BC74" s="1">
        <v>-8.0334428252151779E-5</v>
      </c>
      <c r="BD74" s="2">
        <v>4.1372332917190002</v>
      </c>
      <c r="BE74" s="2">
        <v>1.0745612051310003</v>
      </c>
      <c r="BF74" s="1">
        <v>0.35085741298805706</v>
      </c>
      <c r="BG74" s="1"/>
      <c r="BH74" t="s">
        <v>205</v>
      </c>
      <c r="BI74" s="2">
        <v>3.1881281707790001</v>
      </c>
      <c r="BJ74" s="2">
        <v>3.3006635370600002</v>
      </c>
      <c r="BK74" s="2">
        <v>0.11253536628100003</v>
      </c>
      <c r="BL74" s="1">
        <v>3.5298256611026611E-2</v>
      </c>
      <c r="BM74" s="2">
        <v>3.1881390224709998</v>
      </c>
      <c r="BN74" s="2">
        <v>1.0851691999658186E-5</v>
      </c>
      <c r="BO74" s="1">
        <v>3.4037815979671358E-6</v>
      </c>
      <c r="BP74" s="2">
        <v>3.1883718293209999</v>
      </c>
      <c r="BQ74" s="2">
        <v>2.4365854199981385E-4</v>
      </c>
      <c r="BR74" s="1">
        <v>7.6426833849743665E-5</v>
      </c>
      <c r="BS74" s="2">
        <v>3.3636303912860002</v>
      </c>
      <c r="BT74" s="2">
        <v>0.17550222050700004</v>
      </c>
      <c r="BU74" s="1">
        <v>5.5048671541996733E-2</v>
      </c>
      <c r="BV74" s="2">
        <v>3.1880683182189999</v>
      </c>
      <c r="BW74" s="2">
        <v>-5.9852560000184241E-5</v>
      </c>
      <c r="BX74" s="1">
        <v>-1.8773573957523678E-5</v>
      </c>
      <c r="BY74" s="2">
        <v>3.5170272149950002</v>
      </c>
      <c r="BZ74" s="2">
        <v>0.32889904421600002</v>
      </c>
      <c r="CA74" s="1">
        <v>0.1031636830760275</v>
      </c>
      <c r="CC74" t="s">
        <v>205</v>
      </c>
      <c r="CE74" s="23">
        <v>3.0626720865879999</v>
      </c>
      <c r="CF74" s="23">
        <v>2.907674976394</v>
      </c>
      <c r="CG74" s="23">
        <v>-0.15499711019399998</v>
      </c>
      <c r="CH74" s="24">
        <v>-5.060845752072532E-2</v>
      </c>
      <c r="CI74" s="2">
        <v>3.1881281707790001</v>
      </c>
      <c r="CJ74" s="2">
        <v>3.182752107392</v>
      </c>
      <c r="CK74" s="2">
        <v>-5.3760633870001406E-3</v>
      </c>
      <c r="CL74" s="1">
        <v>-1.6862758016678268E-3</v>
      </c>
      <c r="CN74" s="25" t="s">
        <v>205</v>
      </c>
      <c r="CO74" s="27">
        <v>0</v>
      </c>
      <c r="CP74" s="27">
        <v>0.14166899999999999</v>
      </c>
      <c r="CQ74" s="28">
        <f>CH157-CO74-CP74</f>
        <v>-0.11669649087637698</v>
      </c>
      <c r="CR74" s="27">
        <f>CI157-CO74-CP74</f>
        <v>5.1625795439269995</v>
      </c>
      <c r="CU74" s="30">
        <v>281</v>
      </c>
      <c r="CV74" s="30"/>
      <c r="CW74" s="15" t="s">
        <v>205</v>
      </c>
      <c r="CX74" s="33" t="s">
        <v>994</v>
      </c>
      <c r="CY74" s="34" t="s">
        <v>205</v>
      </c>
      <c r="CZ74" s="34" t="s">
        <v>976</v>
      </c>
      <c r="DA74" s="32"/>
      <c r="DB74" s="32"/>
      <c r="DC74" t="s">
        <v>205</v>
      </c>
      <c r="DD74">
        <v>70510</v>
      </c>
      <c r="DE74" t="s">
        <v>1045</v>
      </c>
      <c r="DF74" s="30">
        <v>135</v>
      </c>
      <c r="DG74" s="39" t="s">
        <v>205</v>
      </c>
      <c r="DK74" s="30">
        <v>294</v>
      </c>
      <c r="DL74" s="30"/>
      <c r="DM74" s="32"/>
      <c r="DN74" s="32" t="s">
        <v>205</v>
      </c>
      <c r="DO74" s="41">
        <v>70344</v>
      </c>
    </row>
    <row r="75" spans="1:119" ht="15.75" x14ac:dyDescent="0.25">
      <c r="A75" t="s">
        <v>478</v>
      </c>
      <c r="B75" t="s">
        <v>207</v>
      </c>
      <c r="C75" s="52">
        <v>4.8367142607000009</v>
      </c>
      <c r="D75" s="52">
        <v>5.0194767980610004</v>
      </c>
      <c r="E75" s="52">
        <v>0.18276253736099957</v>
      </c>
      <c r="F75" s="53">
        <v>3.7786507019033411E-2</v>
      </c>
      <c r="G75" s="45">
        <v>4.7566014430170007</v>
      </c>
      <c r="H75" s="45">
        <v>4.8979970271500006</v>
      </c>
      <c r="I75" s="45">
        <v>0.14139558413299991</v>
      </c>
      <c r="J75" s="46">
        <v>2.9726178622885839E-2</v>
      </c>
      <c r="K75" s="47">
        <v>3</v>
      </c>
      <c r="L75" s="55">
        <f>G75-CO75-CP75</f>
        <v>4.6170694430170007</v>
      </c>
      <c r="M75" s="55">
        <f>H75-CO75-CP75</f>
        <v>4.7584650271500006</v>
      </c>
      <c r="N75" s="55">
        <f>M75-L75</f>
        <v>0.14139558413299991</v>
      </c>
      <c r="O75" s="56">
        <f>N75/L75</f>
        <v>3.0624530533507784E-2</v>
      </c>
      <c r="P75" s="54"/>
      <c r="Q75" s="42">
        <f t="shared" si="36"/>
        <v>51.439631815329648</v>
      </c>
      <c r="R75" s="42">
        <f t="shared" si="36"/>
        <v>53.383355823976096</v>
      </c>
      <c r="S75" s="42">
        <f t="shared" si="37"/>
        <v>49.103655790538895</v>
      </c>
      <c r="T75" s="42">
        <f t="shared" si="37"/>
        <v>50.607432196603106</v>
      </c>
      <c r="V75" s="143">
        <f>BD75/DD75*1000000</f>
        <v>51.870926850511033</v>
      </c>
      <c r="W75" s="143">
        <f>(BI75-CO75-CP75)/DD75*1000000</f>
        <v>49.103655790538895</v>
      </c>
      <c r="X75" s="143">
        <f>(BY75-CO75-CP75)/DD75*1000000</f>
        <v>50.208978273347029</v>
      </c>
      <c r="AB75" t="s">
        <v>207</v>
      </c>
      <c r="AC75" s="2">
        <v>4.8367142607000009</v>
      </c>
      <c r="AD75" s="2">
        <v>4.8346462323520001</v>
      </c>
      <c r="AE75" s="2">
        <v>-2.0680283480007944E-3</v>
      </c>
      <c r="AF75" s="1">
        <v>-4.2756884871290613E-4</v>
      </c>
      <c r="AG75" s="2">
        <v>4.7566014430170007</v>
      </c>
      <c r="AH75" s="2">
        <v>4.7560040150759999</v>
      </c>
      <c r="AI75" s="2">
        <v>-5.9742794100081653E-4</v>
      </c>
      <c r="AJ75" s="1">
        <v>-1.2559974766813381E-4</v>
      </c>
      <c r="AM75" t="s">
        <v>207</v>
      </c>
      <c r="AN75" s="2">
        <v>4.8367142607000009</v>
      </c>
      <c r="AO75" s="2">
        <v>4.8431611686559997</v>
      </c>
      <c r="AP75" s="2">
        <v>6.4469079559987819E-3</v>
      </c>
      <c r="AQ75" s="1">
        <v>1.332910651427596E-3</v>
      </c>
      <c r="AR75" s="2">
        <v>4.8366269693969999</v>
      </c>
      <c r="AS75" s="2">
        <v>-8.7291303001002518E-5</v>
      </c>
      <c r="AT75" s="1">
        <v>-1.8047645218630127E-5</v>
      </c>
      <c r="AU75" s="2">
        <v>4.8350779032220004</v>
      </c>
      <c r="AV75" s="2">
        <v>-1.6363574780005052E-3</v>
      </c>
      <c r="AW75" s="1">
        <v>-3.3832006395260588E-4</v>
      </c>
      <c r="AX75" s="2">
        <v>4.8628221814099994</v>
      </c>
      <c r="AY75" s="2">
        <v>2.6107920709998567E-2</v>
      </c>
      <c r="AZ75" s="1">
        <v>5.3978629505022808E-3</v>
      </c>
      <c r="BA75" s="2">
        <v>4.8371949497419999</v>
      </c>
      <c r="BB75" s="2">
        <v>4.8068904199904949E-4</v>
      </c>
      <c r="BC75" s="1">
        <v>9.9383386342421861E-5</v>
      </c>
      <c r="BD75" s="2">
        <v>4.8772676389730005</v>
      </c>
      <c r="BE75" s="2">
        <v>4.0553378272999652E-2</v>
      </c>
      <c r="BF75" s="1">
        <v>8.3844891567215508E-3</v>
      </c>
      <c r="BG75" s="1"/>
      <c r="BH75" t="s">
        <v>207</v>
      </c>
      <c r="BI75" s="2">
        <v>4.7566014430170007</v>
      </c>
      <c r="BJ75" s="2">
        <v>4.7897047165969999</v>
      </c>
      <c r="BK75" s="2">
        <v>3.3103273579999204E-2</v>
      </c>
      <c r="BL75" s="1">
        <v>6.9594381569632992E-3</v>
      </c>
      <c r="BM75" s="2">
        <v>4.7565761881689994</v>
      </c>
      <c r="BN75" s="2">
        <v>-2.5254848001310393E-5</v>
      </c>
      <c r="BO75" s="1">
        <v>-5.3094311776712231E-6</v>
      </c>
      <c r="BP75" s="2">
        <v>4.7561202576249997</v>
      </c>
      <c r="BQ75" s="2">
        <v>-4.8118539200103783E-4</v>
      </c>
      <c r="BR75" s="1">
        <v>-1.011615956824487E-4</v>
      </c>
      <c r="BS75" s="2">
        <v>4.823168960357</v>
      </c>
      <c r="BT75" s="2">
        <v>6.6567517339999327E-2</v>
      </c>
      <c r="BU75" s="1">
        <v>1.3994764568245414E-2</v>
      </c>
      <c r="BV75" s="2">
        <v>4.7567405737929995</v>
      </c>
      <c r="BW75" s="2">
        <v>1.3913077599880808E-4</v>
      </c>
      <c r="BX75" s="1">
        <v>2.9250038639049963E-5</v>
      </c>
      <c r="BY75" s="2">
        <v>4.8605316001080006</v>
      </c>
      <c r="BZ75" s="2">
        <v>0.10393015709099984</v>
      </c>
      <c r="CA75" s="1">
        <v>2.1849666896850493E-2</v>
      </c>
      <c r="CC75" t="s">
        <v>207</v>
      </c>
      <c r="CE75" s="23">
        <v>4.8367142607000009</v>
      </c>
      <c r="CF75" s="23">
        <v>4.9748568549170002</v>
      </c>
      <c r="CG75" s="23">
        <v>0.13814259421699937</v>
      </c>
      <c r="CH75" s="24">
        <v>2.8561247733705584E-2</v>
      </c>
      <c r="CI75" s="2">
        <v>4.7566014430170007</v>
      </c>
      <c r="CJ75" s="2">
        <v>4.7955594637860006</v>
      </c>
      <c r="CK75" s="2">
        <v>3.8958020768999901E-2</v>
      </c>
      <c r="CL75" s="1">
        <v>8.190305880303006E-3</v>
      </c>
      <c r="CN75" s="25" t="s">
        <v>207</v>
      </c>
      <c r="CO75" s="27">
        <v>0</v>
      </c>
      <c r="CP75" s="27">
        <v>0.13953199999999999</v>
      </c>
      <c r="CQ75" s="28">
        <f>CH185-CO75-CP75</f>
        <v>-0.17731799846688306</v>
      </c>
      <c r="CR75" s="27">
        <f>CI185-CO75-CP75</f>
        <v>5.8988120911579998</v>
      </c>
      <c r="CU75" s="30">
        <v>283</v>
      </c>
      <c r="CV75" s="30"/>
      <c r="CW75" s="15" t="s">
        <v>207</v>
      </c>
      <c r="CX75" s="33" t="s">
        <v>603</v>
      </c>
      <c r="CY75" s="34" t="s">
        <v>207</v>
      </c>
      <c r="CZ75" s="34" t="s">
        <v>976</v>
      </c>
      <c r="DA75" s="32"/>
      <c r="DB75" s="32"/>
      <c r="DC75" t="s">
        <v>207</v>
      </c>
      <c r="DD75">
        <v>94027</v>
      </c>
      <c r="DE75" t="s">
        <v>1045</v>
      </c>
      <c r="DF75" s="30">
        <v>165</v>
      </c>
      <c r="DG75" s="39" t="s">
        <v>207</v>
      </c>
      <c r="DK75" s="30">
        <v>296</v>
      </c>
      <c r="DL75" s="30"/>
      <c r="DM75" s="32"/>
      <c r="DN75" s="32" t="s">
        <v>207</v>
      </c>
      <c r="DO75" s="41">
        <v>93494</v>
      </c>
    </row>
    <row r="76" spans="1:119" ht="15.75" x14ac:dyDescent="0.25">
      <c r="B76" t="s">
        <v>208</v>
      </c>
      <c r="C76" s="52">
        <v>4.7597199849619996</v>
      </c>
      <c r="D76" s="52">
        <v>4.9016903089559998</v>
      </c>
      <c r="E76" s="52">
        <v>0.14197032399400022</v>
      </c>
      <c r="F76" s="53">
        <v>2.9827452968356431E-2</v>
      </c>
      <c r="G76" s="45">
        <v>5.2971021121969999</v>
      </c>
      <c r="H76" s="45">
        <v>5.4439153841839998</v>
      </c>
      <c r="I76" s="45">
        <v>0.14681327198699989</v>
      </c>
      <c r="J76" s="46">
        <v>2.7715771544020388E-2</v>
      </c>
      <c r="K76" s="47">
        <v>2</v>
      </c>
      <c r="L76" s="55">
        <f>G76-CO76-CP76</f>
        <v>5.1560821121969997</v>
      </c>
      <c r="M76" s="55">
        <f>H76-CO76-CP76</f>
        <v>5.3028953841839996</v>
      </c>
      <c r="N76" s="55">
        <f>M76-L76</f>
        <v>0.14681327198699989</v>
      </c>
      <c r="O76" s="56">
        <f>N76/L76</f>
        <v>2.8473804100152888E-2</v>
      </c>
      <c r="P76" s="54"/>
      <c r="Q76" s="42">
        <f t="shared" si="36"/>
        <v>48.081865049317116</v>
      </c>
      <c r="R76" s="42">
        <f t="shared" si="36"/>
        <v>49.516024617706478</v>
      </c>
      <c r="S76" s="42">
        <f t="shared" si="37"/>
        <v>52.085846454228623</v>
      </c>
      <c r="T76" s="42">
        <f t="shared" si="37"/>
        <v>53.568928642556969</v>
      </c>
      <c r="V76" s="143">
        <f>BD76/DD76*1000000</f>
        <v>47.739751153709392</v>
      </c>
      <c r="W76" s="143">
        <f>(BI76-CO76-CP76)/DD76*1000000</f>
        <v>52.085846454228623</v>
      </c>
      <c r="X76" s="143">
        <f>(BY76-CO76-CP76)/DD76*1000000</f>
        <v>53.50960535502869</v>
      </c>
      <c r="AB76" t="s">
        <v>208</v>
      </c>
      <c r="AC76" s="2">
        <v>4.7597199849619996</v>
      </c>
      <c r="AD76" s="2">
        <v>4.7565176396359998</v>
      </c>
      <c r="AE76" s="2">
        <v>-3.2023453259997225E-3</v>
      </c>
      <c r="AF76" s="1">
        <v>-6.7280120177600942E-4</v>
      </c>
      <c r="AG76" s="2">
        <v>5.2971021121969999</v>
      </c>
      <c r="AH76" s="2">
        <v>5.2971021121969999</v>
      </c>
      <c r="AI76" s="2">
        <v>0</v>
      </c>
      <c r="AJ76" s="1">
        <v>0</v>
      </c>
      <c r="AM76" t="s">
        <v>208</v>
      </c>
      <c r="AN76" s="2">
        <v>4.7597199849619996</v>
      </c>
      <c r="AO76" s="2">
        <v>4.702430677393</v>
      </c>
      <c r="AP76" s="2">
        <v>-5.7289307568999526E-2</v>
      </c>
      <c r="AQ76" s="1">
        <v>-1.2036276871328789E-2</v>
      </c>
      <c r="AR76" s="2">
        <v>4.7595849206560006</v>
      </c>
      <c r="AS76" s="2">
        <v>-1.3506430599896646E-4</v>
      </c>
      <c r="AT76" s="1">
        <v>-2.8376523498376508E-5</v>
      </c>
      <c r="AU76" s="2">
        <v>4.7572765459740003</v>
      </c>
      <c r="AV76" s="2">
        <v>-2.443438987999258E-3</v>
      </c>
      <c r="AW76" s="1">
        <v>-5.1335771762186253E-4</v>
      </c>
      <c r="AX76" s="2">
        <v>4.8039583058220003</v>
      </c>
      <c r="AY76" s="2">
        <v>4.423832086000079E-2</v>
      </c>
      <c r="AZ76" s="1">
        <v>9.2943116401319088E-3</v>
      </c>
      <c r="BA76" s="2">
        <v>4.7604635795369994</v>
      </c>
      <c r="BB76" s="2">
        <v>7.4359457499983961E-4</v>
      </c>
      <c r="BC76" s="1">
        <v>1.5622653797895135E-4</v>
      </c>
      <c r="BD76" s="2">
        <v>4.7258534462080002</v>
      </c>
      <c r="BE76" s="2">
        <v>-3.3866538753999365E-2</v>
      </c>
      <c r="BF76" s="1">
        <v>-7.115237631835131E-3</v>
      </c>
      <c r="BG76" s="1"/>
      <c r="BH76" t="s">
        <v>208</v>
      </c>
      <c r="BI76" s="2">
        <v>5.2971021121969999</v>
      </c>
      <c r="BJ76" s="2">
        <v>5.344082359233</v>
      </c>
      <c r="BK76" s="2">
        <v>4.6980247036000122E-2</v>
      </c>
      <c r="BL76" s="1">
        <v>8.8690468941167583E-3</v>
      </c>
      <c r="BM76" s="2">
        <v>5.2971021121969999</v>
      </c>
      <c r="BN76" s="2">
        <v>0</v>
      </c>
      <c r="BO76" s="1">
        <v>0</v>
      </c>
      <c r="BP76" s="2">
        <v>5.2971021121969999</v>
      </c>
      <c r="BQ76" s="2">
        <v>0</v>
      </c>
      <c r="BR76" s="1">
        <v>0</v>
      </c>
      <c r="BS76" s="2">
        <v>5.3851900753899997</v>
      </c>
      <c r="BT76" s="2">
        <v>8.808796319299983E-2</v>
      </c>
      <c r="BU76" s="1">
        <v>1.6629462926563237E-2</v>
      </c>
      <c r="BV76" s="2">
        <v>5.2971021121969999</v>
      </c>
      <c r="BW76" s="2">
        <v>0</v>
      </c>
      <c r="BX76" s="1">
        <v>0</v>
      </c>
      <c r="BY76" s="2">
        <v>5.4380428533050003</v>
      </c>
      <c r="BZ76" s="2">
        <v>0.14094074110800037</v>
      </c>
      <c r="CA76" s="1">
        <v>2.6607140682350275E-2</v>
      </c>
      <c r="CC76" t="s">
        <v>208</v>
      </c>
      <c r="CE76" s="23">
        <v>4.7597199849619996</v>
      </c>
      <c r="CF76" s="23">
        <v>4.9282134330930001</v>
      </c>
      <c r="CG76" s="23">
        <v>0.16849344813100053</v>
      </c>
      <c r="CH76" s="24">
        <v>3.5399865677675099E-2</v>
      </c>
      <c r="CI76" s="2">
        <v>5.2971021121969999</v>
      </c>
      <c r="CJ76" s="2">
        <v>5.2971021121969999</v>
      </c>
      <c r="CK76" s="2">
        <v>0</v>
      </c>
      <c r="CL76" s="1">
        <v>0</v>
      </c>
      <c r="CN76" s="25" t="s">
        <v>208</v>
      </c>
      <c r="CO76" s="27">
        <v>0</v>
      </c>
      <c r="CP76" s="27">
        <v>0.14102000000000001</v>
      </c>
      <c r="CQ76" s="28">
        <f>CH186-CO76-CP76</f>
        <v>-0.15639166323382558</v>
      </c>
      <c r="CR76" s="27">
        <f>CI186-CO76-CP76</f>
        <v>6.5829017048319995</v>
      </c>
      <c r="CU76" s="30">
        <v>284</v>
      </c>
      <c r="CV76" s="30"/>
      <c r="CW76" s="15" t="s">
        <v>208</v>
      </c>
      <c r="CX76" s="33" t="s">
        <v>603</v>
      </c>
      <c r="CY76" s="34" t="s">
        <v>208</v>
      </c>
      <c r="CZ76" s="34" t="s">
        <v>976</v>
      </c>
      <c r="DA76" s="32"/>
      <c r="DB76" s="32"/>
      <c r="DC76" t="s">
        <v>208</v>
      </c>
      <c r="DD76">
        <v>98992</v>
      </c>
      <c r="DE76" t="s">
        <v>1045</v>
      </c>
      <c r="DF76" s="30">
        <v>166</v>
      </c>
      <c r="DG76" s="39" t="s">
        <v>208</v>
      </c>
      <c r="DK76" s="30">
        <v>297</v>
      </c>
      <c r="DL76" s="30"/>
      <c r="DM76" s="32"/>
      <c r="DN76" s="32" t="s">
        <v>208</v>
      </c>
      <c r="DO76" s="41">
        <v>98673</v>
      </c>
    </row>
    <row r="77" spans="1:119" ht="15.75" x14ac:dyDescent="0.25">
      <c r="B77" t="s">
        <v>154</v>
      </c>
      <c r="C77" s="52">
        <v>201.53259807510599</v>
      </c>
      <c r="D77" s="52">
        <v>205.054413355165</v>
      </c>
      <c r="E77" s="52">
        <v>3.5218152800590019</v>
      </c>
      <c r="F77" s="53">
        <v>1.7475164383811061E-2</v>
      </c>
      <c r="G77" s="45">
        <v>196.62057499739001</v>
      </c>
      <c r="H77" s="45">
        <v>196.97814849498599</v>
      </c>
      <c r="I77" s="45">
        <v>0.35757349759597901</v>
      </c>
      <c r="J77" s="46">
        <v>1.8185965410828725E-3</v>
      </c>
      <c r="K77" s="47">
        <v>3</v>
      </c>
      <c r="L77" s="55">
        <f>G77-CO77-CP77</f>
        <v>189.61085599739002</v>
      </c>
      <c r="M77" s="55">
        <f>H77-CO77-CP77</f>
        <v>189.968429494986</v>
      </c>
      <c r="N77" s="55">
        <f>M77-L77</f>
        <v>0.35757349759597901</v>
      </c>
      <c r="O77" s="56">
        <f>N77/L77</f>
        <v>1.8858281911922859E-3</v>
      </c>
      <c r="P77" s="54"/>
      <c r="Q77" s="42">
        <f t="shared" si="36"/>
        <v>260.97280892771897</v>
      </c>
      <c r="R77" s="42">
        <f t="shared" si="36"/>
        <v>265.53335166343578</v>
      </c>
      <c r="S77" s="42">
        <f t="shared" si="37"/>
        <v>245.53485721643383</v>
      </c>
      <c r="T77" s="42">
        <f t="shared" si="37"/>
        <v>245.99789377209299</v>
      </c>
      <c r="V77" s="143">
        <f>BD77/DD77*1000000</f>
        <v>265.76445197975102</v>
      </c>
      <c r="W77" s="143">
        <f>(BI77-CO77-CP77)/DD77*1000000</f>
        <v>245.53485721643383</v>
      </c>
      <c r="X77" s="143">
        <f>(BY77-CO77-CP77)/DD77*1000000</f>
        <v>246.24678256146441</v>
      </c>
      <c r="AB77" t="s">
        <v>154</v>
      </c>
      <c r="AC77" s="2">
        <v>201.53259807510599</v>
      </c>
      <c r="AD77" s="2">
        <v>202.44095825216999</v>
      </c>
      <c r="AE77" s="2">
        <v>0.9083601770639973</v>
      </c>
      <c r="AF77" s="1">
        <v>4.5072617816670777E-3</v>
      </c>
      <c r="AG77" s="2">
        <v>196.62057499739001</v>
      </c>
      <c r="AH77" s="2">
        <v>196.84971509493101</v>
      </c>
      <c r="AI77" s="2">
        <v>0.22914009754100562</v>
      </c>
      <c r="AJ77" s="1">
        <v>1.1653922665216866E-3</v>
      </c>
      <c r="AM77" t="s">
        <v>154</v>
      </c>
      <c r="AN77" s="2">
        <v>201.53259807510599</v>
      </c>
      <c r="AO77" s="2">
        <v>203.61406894980601</v>
      </c>
      <c r="AP77" s="2">
        <v>2.0814708747000168</v>
      </c>
      <c r="AQ77" s="1">
        <v>1.0328209404238942E-2</v>
      </c>
      <c r="AR77" s="2">
        <v>201.85389059611202</v>
      </c>
      <c r="AS77" s="2">
        <v>0.32129252100602912</v>
      </c>
      <c r="AT77" s="1">
        <v>1.5942459139354304E-3</v>
      </c>
      <c r="AU77" s="2">
        <v>201.44347566319399</v>
      </c>
      <c r="AV77" s="2">
        <v>-8.9122411912001098E-2</v>
      </c>
      <c r="AW77" s="1">
        <v>-4.4222330661756012E-4</v>
      </c>
      <c r="AX77" s="2">
        <v>202.27660532846701</v>
      </c>
      <c r="AY77" s="2">
        <v>0.74400725336101914</v>
      </c>
      <c r="AZ77" s="1">
        <v>3.6917464492952491E-3</v>
      </c>
      <c r="BA77" s="2">
        <v>201.91925201464301</v>
      </c>
      <c r="BB77" s="2">
        <v>0.38665393953701255</v>
      </c>
      <c r="BC77" s="1">
        <v>1.9185677316228345E-3</v>
      </c>
      <c r="BD77" s="2">
        <v>205.23287733903501</v>
      </c>
      <c r="BE77" s="2">
        <v>3.7002792639290192</v>
      </c>
      <c r="BF77" s="1">
        <v>1.8360698464027249E-2</v>
      </c>
      <c r="BG77" s="1"/>
      <c r="BH77" t="s">
        <v>154</v>
      </c>
      <c r="BI77" s="2">
        <v>196.62057499739001</v>
      </c>
      <c r="BJ77" s="2">
        <v>197.037153201037</v>
      </c>
      <c r="BK77" s="2">
        <v>0.41657820364699205</v>
      </c>
      <c r="BL77" s="1">
        <v>2.1186908015731407E-3</v>
      </c>
      <c r="BM77" s="2">
        <v>196.67748214280999</v>
      </c>
      <c r="BN77" s="2">
        <v>5.6907145419984317E-2</v>
      </c>
      <c r="BO77" s="1">
        <v>2.894261977452752E-4</v>
      </c>
      <c r="BP77" s="2">
        <v>196.595385621085</v>
      </c>
      <c r="BQ77" s="2">
        <v>-2.5189376305007727E-2</v>
      </c>
      <c r="BR77" s="1">
        <v>-1.2811159923289869E-4</v>
      </c>
      <c r="BS77" s="2">
        <v>196.58107040998101</v>
      </c>
      <c r="BT77" s="2">
        <v>-3.9504587408998759E-2</v>
      </c>
      <c r="BU77" s="1">
        <v>-2.0091787143600384E-4</v>
      </c>
      <c r="BV77" s="2">
        <v>196.67401970238998</v>
      </c>
      <c r="BW77" s="2">
        <v>5.3444704999975556E-2</v>
      </c>
      <c r="BX77" s="1">
        <v>2.718164413906581E-4</v>
      </c>
      <c r="BY77" s="2">
        <v>197.170349378135</v>
      </c>
      <c r="BZ77" s="2">
        <v>0.54977438074499219</v>
      </c>
      <c r="CA77" s="1">
        <v>2.7961182635758744E-3</v>
      </c>
      <c r="CC77" t="s">
        <v>154</v>
      </c>
      <c r="CE77" s="23">
        <v>201.53259807510599</v>
      </c>
      <c r="CF77" s="23">
        <v>202.16117834830999</v>
      </c>
      <c r="CG77" s="23">
        <v>0.62858027320399401</v>
      </c>
      <c r="CH77" s="24">
        <v>3.1190004952436449E-3</v>
      </c>
      <c r="CI77" s="2">
        <v>196.62057499739001</v>
      </c>
      <c r="CJ77" s="2">
        <v>196.64331004792197</v>
      </c>
      <c r="CK77" s="2">
        <v>2.2735050531963452E-2</v>
      </c>
      <c r="CL77" s="1">
        <v>1.1562905119296515E-4</v>
      </c>
      <c r="CN77" s="25" t="s">
        <v>154</v>
      </c>
      <c r="CO77" s="27">
        <v>4.8405999999999998E-2</v>
      </c>
      <c r="CP77" s="27">
        <v>6.9613129999999996</v>
      </c>
      <c r="CQ77" s="28">
        <f>CH312-CO77-CP77</f>
        <v>-7.0470517820349867</v>
      </c>
      <c r="CR77" s="27">
        <f>CI312-CO77-CP77</f>
        <v>22.944177720028001</v>
      </c>
      <c r="CU77" s="30">
        <v>226</v>
      </c>
      <c r="CV77" s="30"/>
      <c r="CW77" s="34" t="s">
        <v>154</v>
      </c>
      <c r="CX77" s="34" t="s">
        <v>976</v>
      </c>
      <c r="CY77" s="34" t="s">
        <v>154</v>
      </c>
      <c r="CZ77" s="34" t="s">
        <v>976</v>
      </c>
      <c r="DA77" s="32"/>
      <c r="DB77" s="32"/>
      <c r="DC77" t="s">
        <v>154</v>
      </c>
      <c r="DD77">
        <v>772236</v>
      </c>
      <c r="DE77" t="s">
        <v>963</v>
      </c>
      <c r="DF77" s="30">
        <v>321</v>
      </c>
      <c r="DG77" s="39" t="s">
        <v>154</v>
      </c>
      <c r="DK77" s="30">
        <v>248</v>
      </c>
      <c r="DL77" s="30"/>
      <c r="DM77" s="32"/>
      <c r="DN77" s="32" t="s">
        <v>154</v>
      </c>
      <c r="DO77" s="41">
        <v>768368</v>
      </c>
    </row>
    <row r="78" spans="1:119" ht="15.75" x14ac:dyDescent="0.25">
      <c r="C78" s="52"/>
      <c r="D78" s="52"/>
      <c r="E78" s="52"/>
      <c r="F78" s="53"/>
      <c r="G78" s="45"/>
      <c r="H78" s="45"/>
      <c r="I78" s="45"/>
      <c r="J78" s="46"/>
      <c r="K78" s="47"/>
      <c r="L78" s="55"/>
      <c r="M78" s="55"/>
      <c r="N78" s="55"/>
      <c r="O78" s="56"/>
      <c r="P78" s="54"/>
      <c r="Q78" s="42"/>
      <c r="R78" s="42"/>
      <c r="S78" s="42"/>
      <c r="T78" s="42"/>
      <c r="V78" s="143"/>
      <c r="W78" s="143"/>
      <c r="X78" s="143"/>
      <c r="AC78" s="2"/>
      <c r="AD78" s="2"/>
      <c r="AE78" s="2"/>
      <c r="AF78" s="1"/>
      <c r="AG78" s="2"/>
      <c r="AH78" s="2"/>
      <c r="AI78" s="2"/>
      <c r="AJ78" s="1"/>
      <c r="AN78" s="2"/>
      <c r="AO78" s="2"/>
      <c r="AP78" s="2"/>
      <c r="AQ78" s="1"/>
      <c r="AR78" s="2"/>
      <c r="AS78" s="2"/>
      <c r="AT78" s="1"/>
      <c r="AU78" s="2"/>
      <c r="AV78" s="2"/>
      <c r="AW78" s="1"/>
      <c r="AX78" s="2"/>
      <c r="AY78" s="2"/>
      <c r="AZ78" s="1"/>
      <c r="BA78" s="2"/>
      <c r="BB78" s="2"/>
      <c r="BC78" s="1"/>
      <c r="BD78" s="2"/>
      <c r="BE78" s="2"/>
      <c r="BF78" s="1"/>
      <c r="BG78" s="1"/>
      <c r="BI78" s="2"/>
      <c r="BJ78" s="2"/>
      <c r="BK78" s="2"/>
      <c r="BL78" s="1"/>
      <c r="BM78" s="2"/>
      <c r="BN78" s="2"/>
      <c r="BO78" s="1"/>
      <c r="BP78" s="2"/>
      <c r="BQ78" s="2"/>
      <c r="BR78" s="1"/>
      <c r="BS78" s="2"/>
      <c r="BT78" s="2"/>
      <c r="BU78" s="1"/>
      <c r="BV78" s="2"/>
      <c r="BW78" s="2"/>
      <c r="BX78" s="1"/>
      <c r="BY78" s="2"/>
      <c r="BZ78" s="2"/>
      <c r="CA78" s="1"/>
      <c r="CE78" s="23"/>
      <c r="CF78" s="23"/>
      <c r="CG78" s="23"/>
      <c r="CH78" s="24"/>
      <c r="CI78" s="2"/>
      <c r="CJ78" s="2"/>
      <c r="CK78" s="2"/>
      <c r="CL78" s="1"/>
      <c r="CN78" s="25"/>
      <c r="CO78" s="27"/>
      <c r="CP78" s="27"/>
      <c r="CQ78" s="28"/>
      <c r="CR78" s="27"/>
      <c r="CU78" s="30"/>
      <c r="CV78" s="30"/>
      <c r="CW78" s="15"/>
      <c r="CX78" s="33"/>
      <c r="CY78" s="34"/>
      <c r="CZ78" s="34"/>
      <c r="DA78" s="32"/>
      <c r="DB78" s="32"/>
      <c r="DF78" s="30"/>
      <c r="DG78" s="39"/>
      <c r="DK78" s="30"/>
      <c r="DL78" s="30"/>
      <c r="DM78" s="32"/>
      <c r="DN78" s="32"/>
      <c r="DO78" s="41"/>
    </row>
    <row r="79" spans="1:119" ht="15.75" x14ac:dyDescent="0.25">
      <c r="A79" t="s">
        <v>445</v>
      </c>
      <c r="B79" t="s">
        <v>231</v>
      </c>
      <c r="C79" s="52">
        <v>5.1084061231979998</v>
      </c>
      <c r="D79" s="52">
        <v>5.6072041770109999</v>
      </c>
      <c r="E79" s="52">
        <v>0.49879805381300013</v>
      </c>
      <c r="F79" s="53">
        <v>9.7642599625720264E-2</v>
      </c>
      <c r="G79" s="45">
        <v>5.5600029737369994</v>
      </c>
      <c r="H79" s="45">
        <v>5.7543079598949998</v>
      </c>
      <c r="I79" s="45">
        <v>0.1943049861580004</v>
      </c>
      <c r="J79" s="46">
        <v>3.4946921265296332E-2</v>
      </c>
      <c r="K79" s="47">
        <v>4</v>
      </c>
      <c r="L79" s="55">
        <f t="shared" ref="L79:L84" si="38">G79-CO79-CP79</f>
        <v>5.2868169737369994</v>
      </c>
      <c r="M79" s="55">
        <f t="shared" ref="M79:M84" si="39">H79-CO79-CP79</f>
        <v>5.4811219598949998</v>
      </c>
      <c r="N79" s="55">
        <f t="shared" ref="N79:N84" si="40">M79-L79</f>
        <v>0.1943049861580004</v>
      </c>
      <c r="O79" s="56">
        <f t="shared" ref="O79:O84" si="41">N79/L79</f>
        <v>3.675273555397085E-2</v>
      </c>
      <c r="P79" s="54"/>
      <c r="Q79" s="42">
        <f t="shared" ref="Q79:R84" si="42">C79/$DD79*1000000</f>
        <v>35.147971124246588</v>
      </c>
      <c r="R79" s="42">
        <f t="shared" si="42"/>
        <v>38.579910396387774</v>
      </c>
      <c r="S79" s="42">
        <f t="shared" ref="S79:T84" si="43">L79/$DD79*1000000</f>
        <v>36.375512410465106</v>
      </c>
      <c r="T79" s="42">
        <f t="shared" si="43"/>
        <v>37.71241199872712</v>
      </c>
      <c r="V79" s="143">
        <f t="shared" ref="V79:V84" si="44">BD79/DD79*1000000</f>
        <v>41.619084458607404</v>
      </c>
      <c r="W79" s="143">
        <f t="shared" ref="W79:W84" si="45">(BI79-CO79-CP79)/DD79*1000000</f>
        <v>36.375512410465106</v>
      </c>
      <c r="X79" s="143">
        <f t="shared" ref="X79:X84" si="46">(BY79-CO79-CP79)/DD79*1000000</f>
        <v>38.434642387099224</v>
      </c>
      <c r="AB79" t="s">
        <v>231</v>
      </c>
      <c r="AC79" s="2">
        <v>5.1084061231979998</v>
      </c>
      <c r="AD79" s="2">
        <v>5.1098653087659995</v>
      </c>
      <c r="AE79" s="2">
        <v>1.4591855679997323E-3</v>
      </c>
      <c r="AF79" s="1">
        <v>2.8564400182933046E-4</v>
      </c>
      <c r="AG79" s="2">
        <v>5.5600029737369994</v>
      </c>
      <c r="AH79" s="2">
        <v>5.5600029737369994</v>
      </c>
      <c r="AI79" s="2">
        <v>0</v>
      </c>
      <c r="AJ79" s="1">
        <v>0</v>
      </c>
      <c r="AM79" t="s">
        <v>231</v>
      </c>
      <c r="AN79" s="2">
        <v>5.1084061231979998</v>
      </c>
      <c r="AO79" s="2">
        <v>5.4146431552859999</v>
      </c>
      <c r="AP79" s="2">
        <v>0.30623703208800013</v>
      </c>
      <c r="AQ79" s="1">
        <v>5.9947667570386415E-2</v>
      </c>
      <c r="AR79" s="2">
        <v>5.1084685222580006</v>
      </c>
      <c r="AS79" s="2">
        <v>6.2399060000828399E-5</v>
      </c>
      <c r="AT79" s="1">
        <v>1.2214976353870021E-5</v>
      </c>
      <c r="AU79" s="2">
        <v>5.110246704773</v>
      </c>
      <c r="AV79" s="2">
        <v>1.8405815750002219E-3</v>
      </c>
      <c r="AW79" s="1">
        <v>3.6030447278689897E-4</v>
      </c>
      <c r="AX79" s="2">
        <v>5.603447519925</v>
      </c>
      <c r="AY79" s="2">
        <v>0.4950413967270002</v>
      </c>
      <c r="AZ79" s="1">
        <v>9.6907212306192078E-2</v>
      </c>
      <c r="BA79" s="2">
        <v>5.1080612412150002</v>
      </c>
      <c r="BB79" s="2">
        <v>-3.4488198299964523E-4</v>
      </c>
      <c r="BC79" s="1">
        <v>-6.7512639888494188E-5</v>
      </c>
      <c r="BD79" s="2">
        <v>6.0489177352139993</v>
      </c>
      <c r="BE79" s="2">
        <v>0.94051161201599953</v>
      </c>
      <c r="BF79" s="1">
        <v>0.18411057956903668</v>
      </c>
      <c r="BG79" s="1"/>
      <c r="BH79" t="s">
        <v>231</v>
      </c>
      <c r="BI79" s="2">
        <v>5.5600029737369994</v>
      </c>
      <c r="BJ79" s="2">
        <v>5.6288669672539999</v>
      </c>
      <c r="BK79" s="2">
        <v>6.8863993517000566E-2</v>
      </c>
      <c r="BL79" s="1">
        <v>1.2385603720408728E-2</v>
      </c>
      <c r="BM79" s="2">
        <v>5.5600029737369994</v>
      </c>
      <c r="BN79" s="2">
        <v>0</v>
      </c>
      <c r="BO79" s="1">
        <v>0</v>
      </c>
      <c r="BP79" s="2">
        <v>5.5600029737369994</v>
      </c>
      <c r="BQ79" s="2">
        <v>0</v>
      </c>
      <c r="BR79" s="1">
        <v>0</v>
      </c>
      <c r="BS79" s="2">
        <v>5.7092807035969999</v>
      </c>
      <c r="BT79" s="2">
        <v>0.14927772986000054</v>
      </c>
      <c r="BU79" s="1">
        <v>2.6848498204969075E-2</v>
      </c>
      <c r="BV79" s="2">
        <v>5.5600029737369994</v>
      </c>
      <c r="BW79" s="2">
        <v>0</v>
      </c>
      <c r="BX79" s="1">
        <v>0</v>
      </c>
      <c r="BY79" s="2">
        <v>5.8592769245410006</v>
      </c>
      <c r="BZ79" s="2">
        <v>0.29927395080400121</v>
      </c>
      <c r="CA79" s="1">
        <v>5.3826221355930799E-2</v>
      </c>
      <c r="CC79" t="s">
        <v>231</v>
      </c>
      <c r="CE79" s="23">
        <v>5.1084061231979998</v>
      </c>
      <c r="CF79" s="23">
        <v>4.6665130611190007</v>
      </c>
      <c r="CG79" s="23">
        <v>-0.44189306207899914</v>
      </c>
      <c r="CH79" s="24">
        <v>-8.6503118863690151E-2</v>
      </c>
      <c r="CI79" s="2">
        <v>5.5600029737369994</v>
      </c>
      <c r="CJ79" s="2">
        <v>5.5600029737369994</v>
      </c>
      <c r="CK79" s="2">
        <v>0</v>
      </c>
      <c r="CL79" s="1">
        <v>0</v>
      </c>
      <c r="CN79" s="25" t="s">
        <v>231</v>
      </c>
      <c r="CO79" s="27">
        <v>0</v>
      </c>
      <c r="CP79" s="27">
        <v>0.27318599999999998</v>
      </c>
      <c r="CQ79" s="28">
        <f>CH158-CO79-CP79</f>
        <v>-0.25818600329268954</v>
      </c>
      <c r="CR79" s="27">
        <f>CI158-CO79-CP79</f>
        <v>5.5539384104270004</v>
      </c>
      <c r="CU79" s="30">
        <v>310</v>
      </c>
      <c r="CV79" s="30"/>
      <c r="CW79" s="15" t="s">
        <v>231</v>
      </c>
      <c r="CX79" s="33" t="s">
        <v>994</v>
      </c>
      <c r="CY79" s="34" t="s">
        <v>231</v>
      </c>
      <c r="CZ79" s="34" t="s">
        <v>976</v>
      </c>
      <c r="DA79" s="32"/>
      <c r="DB79" s="32"/>
      <c r="DC79" t="s">
        <v>231</v>
      </c>
      <c r="DD79">
        <v>145340</v>
      </c>
      <c r="DE79" t="s">
        <v>1045</v>
      </c>
      <c r="DF79" s="30">
        <v>136</v>
      </c>
      <c r="DG79" s="39" t="s">
        <v>231</v>
      </c>
      <c r="DK79" s="30">
        <v>320</v>
      </c>
      <c r="DL79" s="30"/>
      <c r="DM79" s="32"/>
      <c r="DN79" s="32" t="s">
        <v>231</v>
      </c>
      <c r="DO79" s="41">
        <v>144742</v>
      </c>
    </row>
    <row r="80" spans="1:119" ht="15.75" x14ac:dyDescent="0.25">
      <c r="B80" t="s">
        <v>241</v>
      </c>
      <c r="C80" s="52">
        <v>3.0237885295389999</v>
      </c>
      <c r="D80" s="52">
        <v>3.3151370939449998</v>
      </c>
      <c r="E80" s="52">
        <v>0.29134856440599988</v>
      </c>
      <c r="F80" s="53">
        <v>9.6352162712389888E-2</v>
      </c>
      <c r="G80" s="45">
        <v>3.0289600747919998</v>
      </c>
      <c r="H80" s="45">
        <v>3.1616320615810003</v>
      </c>
      <c r="I80" s="45">
        <v>0.1326719867890005</v>
      </c>
      <c r="J80" s="46">
        <v>4.3801167236617061E-2</v>
      </c>
      <c r="K80" s="47">
        <v>3</v>
      </c>
      <c r="L80" s="55">
        <f t="shared" si="38"/>
        <v>2.9233110747919997</v>
      </c>
      <c r="M80" s="55">
        <f t="shared" si="39"/>
        <v>3.0559830615810002</v>
      </c>
      <c r="N80" s="55">
        <f t="shared" si="40"/>
        <v>0.1326719867890005</v>
      </c>
      <c r="O80" s="56">
        <f t="shared" si="41"/>
        <v>4.5384149477982055E-2</v>
      </c>
      <c r="P80" s="54"/>
      <c r="Q80" s="42">
        <f t="shared" si="42"/>
        <v>46.537722655467491</v>
      </c>
      <c r="R80" s="42">
        <f t="shared" si="42"/>
        <v>51.021732881031163</v>
      </c>
      <c r="S80" s="42">
        <f t="shared" si="43"/>
        <v>44.991320889449781</v>
      </c>
      <c r="T80" s="42">
        <f t="shared" si="43"/>
        <v>47.033213721908432</v>
      </c>
      <c r="V80" s="143">
        <f t="shared" si="44"/>
        <v>51.713718945455945</v>
      </c>
      <c r="W80" s="143">
        <f t="shared" si="45"/>
        <v>44.991320889449781</v>
      </c>
      <c r="X80" s="143">
        <f t="shared" si="46"/>
        <v>47.188553568726434</v>
      </c>
      <c r="AB80" t="s">
        <v>241</v>
      </c>
      <c r="AC80" s="2">
        <v>3.0237885295389999</v>
      </c>
      <c r="AD80" s="2">
        <v>3.0237423775769998</v>
      </c>
      <c r="AE80" s="2">
        <v>-4.6151962000084978E-5</v>
      </c>
      <c r="AF80" s="1">
        <v>-1.5262959545362519E-5</v>
      </c>
      <c r="AG80" s="2">
        <v>3.0289600747919998</v>
      </c>
      <c r="AH80" s="2">
        <v>3.0289106095679998</v>
      </c>
      <c r="AI80" s="2">
        <v>-4.9465223999956009E-5</v>
      </c>
      <c r="AJ80" s="1">
        <v>-1.6330761310332824E-5</v>
      </c>
      <c r="AM80" t="s">
        <v>241</v>
      </c>
      <c r="AN80" s="2">
        <v>3.0237885295389999</v>
      </c>
      <c r="AO80" s="2">
        <v>3.1111306898410001</v>
      </c>
      <c r="AP80" s="2">
        <v>8.7342160302000149E-2</v>
      </c>
      <c r="AQ80" s="1">
        <v>2.8885009467019884E-2</v>
      </c>
      <c r="AR80" s="2">
        <v>3.023786693106</v>
      </c>
      <c r="AS80" s="2">
        <v>-1.8364329998910023E-6</v>
      </c>
      <c r="AT80" s="1">
        <v>-6.0732851585060445E-7</v>
      </c>
      <c r="AU80" s="2">
        <v>3.0238469129840002</v>
      </c>
      <c r="AV80" s="2">
        <v>5.8383445000309564E-5</v>
      </c>
      <c r="AW80" s="1">
        <v>1.9308045000491677E-5</v>
      </c>
      <c r="AX80" s="2">
        <v>3.231911393831</v>
      </c>
      <c r="AY80" s="2">
        <v>0.20812286429200011</v>
      </c>
      <c r="AZ80" s="1">
        <v>6.8828511735815751E-2</v>
      </c>
      <c r="BA80" s="2">
        <v>3.0237984668999998</v>
      </c>
      <c r="BB80" s="2">
        <v>9.9373609998565371E-6</v>
      </c>
      <c r="BC80" s="1">
        <v>3.2863941716756114E-6</v>
      </c>
      <c r="BD80" s="2">
        <v>3.3600988884810001</v>
      </c>
      <c r="BE80" s="2">
        <v>0.33631035894200023</v>
      </c>
      <c r="BF80" s="1">
        <v>0.11122152083607294</v>
      </c>
      <c r="BG80" s="1"/>
      <c r="BH80" t="s">
        <v>241</v>
      </c>
      <c r="BI80" s="2">
        <v>3.0289600747919998</v>
      </c>
      <c r="BJ80" s="2">
        <v>3.070747022275</v>
      </c>
      <c r="BK80" s="2">
        <v>4.1786947483000159E-2</v>
      </c>
      <c r="BL80" s="1">
        <v>1.3795806630389372E-2</v>
      </c>
      <c r="BM80" s="2">
        <v>3.0289580078560001</v>
      </c>
      <c r="BN80" s="2">
        <v>-2.0669359996894343E-6</v>
      </c>
      <c r="BO80" s="1">
        <v>-6.8239129887883121E-7</v>
      </c>
      <c r="BP80" s="2">
        <v>3.0289406938269998</v>
      </c>
      <c r="BQ80" s="2">
        <v>-1.9380964999982098E-5</v>
      </c>
      <c r="BR80" s="1">
        <v>-6.398554131260049E-6</v>
      </c>
      <c r="BS80" s="2">
        <v>3.1196205194899997</v>
      </c>
      <c r="BT80" s="2">
        <v>9.0660444697999942E-2</v>
      </c>
      <c r="BU80" s="1">
        <v>2.9931211524544653E-2</v>
      </c>
      <c r="BV80" s="2">
        <v>3.028971423852</v>
      </c>
      <c r="BW80" s="2">
        <v>1.1349060000220845E-5</v>
      </c>
      <c r="BX80" s="1">
        <v>3.7468503116536425E-6</v>
      </c>
      <c r="BY80" s="2">
        <v>3.1717252681280002</v>
      </c>
      <c r="BZ80" s="2">
        <v>0.14276519333600035</v>
      </c>
      <c r="CA80" s="1">
        <v>4.7133402161401584E-2</v>
      </c>
      <c r="CC80" t="s">
        <v>241</v>
      </c>
      <c r="CE80" s="23">
        <v>3.0237885295389999</v>
      </c>
      <c r="CF80" s="23">
        <v>2.979222694762</v>
      </c>
      <c r="CG80" s="23">
        <v>-4.4565834776999935E-2</v>
      </c>
      <c r="CH80" s="24">
        <v>-1.4738409892637017E-2</v>
      </c>
      <c r="CI80" s="2">
        <v>3.0289600747919998</v>
      </c>
      <c r="CJ80" s="2">
        <v>3.0188067883159997</v>
      </c>
      <c r="CK80" s="2">
        <v>-1.0153286476000112E-2</v>
      </c>
      <c r="CL80" s="1">
        <v>-3.3520700918110791E-3</v>
      </c>
      <c r="CN80" s="25" t="s">
        <v>241</v>
      </c>
      <c r="CO80" s="27">
        <v>0</v>
      </c>
      <c r="CP80" s="27">
        <v>0.10564900000000001</v>
      </c>
      <c r="CQ80" s="28">
        <f>CH159-CO80-CP80</f>
        <v>-7.0016655731206065E-2</v>
      </c>
      <c r="CR80" s="27">
        <f>CI159-CO80-CP80</f>
        <v>7.6539670439750003</v>
      </c>
      <c r="CU80" s="30">
        <v>321</v>
      </c>
      <c r="CV80" s="30"/>
      <c r="CW80" s="15" t="s">
        <v>241</v>
      </c>
      <c r="CX80" s="33" t="s">
        <v>994</v>
      </c>
      <c r="CY80" s="34" t="s">
        <v>241</v>
      </c>
      <c r="CZ80" s="34" t="s">
        <v>976</v>
      </c>
      <c r="DA80" s="32"/>
      <c r="DB80" s="32"/>
      <c r="DC80" t="s">
        <v>241</v>
      </c>
      <c r="DD80">
        <v>64975</v>
      </c>
      <c r="DE80" t="s">
        <v>1045</v>
      </c>
      <c r="DF80" s="30">
        <v>137</v>
      </c>
      <c r="DG80" s="39" t="s">
        <v>241</v>
      </c>
      <c r="DK80" s="30">
        <v>330</v>
      </c>
      <c r="DL80" s="30"/>
      <c r="DM80" s="32"/>
      <c r="DN80" s="32" t="s">
        <v>241</v>
      </c>
      <c r="DO80" s="41">
        <v>64353</v>
      </c>
    </row>
    <row r="81" spans="1:119" ht="15.75" x14ac:dyDescent="0.25">
      <c r="B81" t="s">
        <v>244</v>
      </c>
      <c r="C81" s="52">
        <v>2.8856302517180001</v>
      </c>
      <c r="D81" s="52">
        <v>3.679964055144</v>
      </c>
      <c r="E81" s="52">
        <v>0.79433380342599991</v>
      </c>
      <c r="F81" s="53">
        <v>0.27527220542308989</v>
      </c>
      <c r="G81" s="45">
        <v>2.8895282441129999</v>
      </c>
      <c r="H81" s="45">
        <v>3.140900851989</v>
      </c>
      <c r="I81" s="45">
        <v>0.25137260787600013</v>
      </c>
      <c r="J81" s="46">
        <v>8.6994341857753371E-2</v>
      </c>
      <c r="K81" s="47">
        <v>4</v>
      </c>
      <c r="L81" s="55">
        <f t="shared" si="38"/>
        <v>2.7665022441130001</v>
      </c>
      <c r="M81" s="55">
        <f t="shared" si="39"/>
        <v>3.0178748519890002</v>
      </c>
      <c r="N81" s="55">
        <f t="shared" si="40"/>
        <v>0.25137260787600013</v>
      </c>
      <c r="O81" s="56">
        <f t="shared" si="41"/>
        <v>9.0862969083401399E-2</v>
      </c>
      <c r="P81" s="54"/>
      <c r="Q81" s="42">
        <f t="shared" si="42"/>
        <v>37.205134756549768</v>
      </c>
      <c r="R81" s="42">
        <f t="shared" si="42"/>
        <v>47.446674254048482</v>
      </c>
      <c r="S81" s="42">
        <f t="shared" si="43"/>
        <v>35.669188294391439</v>
      </c>
      <c r="T81" s="42">
        <f t="shared" si="43"/>
        <v>38.910196647614754</v>
      </c>
      <c r="V81" s="143">
        <f t="shared" si="44"/>
        <v>51.072691222975763</v>
      </c>
      <c r="W81" s="143">
        <f t="shared" si="45"/>
        <v>35.669188294391439</v>
      </c>
      <c r="X81" s="143">
        <f t="shared" si="46"/>
        <v>39.823117820732335</v>
      </c>
      <c r="AB81" t="s">
        <v>244</v>
      </c>
      <c r="AC81" s="2">
        <v>2.8856302517180001</v>
      </c>
      <c r="AD81" s="2">
        <v>2.8873239229589998</v>
      </c>
      <c r="AE81" s="2">
        <v>1.6936712409996169E-3</v>
      </c>
      <c r="AF81" s="1">
        <v>5.8693286847518529E-4</v>
      </c>
      <c r="AG81" s="2">
        <v>2.8895282441129999</v>
      </c>
      <c r="AH81" s="2">
        <v>2.8899044828980003</v>
      </c>
      <c r="AI81" s="2">
        <v>3.7623878500037122E-4</v>
      </c>
      <c r="AJ81" s="1">
        <v>1.3020768555105971E-4</v>
      </c>
      <c r="AM81" t="s">
        <v>244</v>
      </c>
      <c r="AN81" s="2">
        <v>2.8856302517180001</v>
      </c>
      <c r="AO81" s="2">
        <v>3.2272749388020001</v>
      </c>
      <c r="AP81" s="2">
        <v>0.34164468708399998</v>
      </c>
      <c r="AQ81" s="1">
        <v>0.11839517099621376</v>
      </c>
      <c r="AR81" s="2">
        <v>2.885702122713</v>
      </c>
      <c r="AS81" s="2">
        <v>7.1870994999834181E-5</v>
      </c>
      <c r="AT81" s="1">
        <v>2.4906515641442554E-5</v>
      </c>
      <c r="AU81" s="2">
        <v>2.8872945093100002</v>
      </c>
      <c r="AV81" s="2">
        <v>1.6642575920000624E-3</v>
      </c>
      <c r="AW81" s="1">
        <v>5.7673972298052511E-4</v>
      </c>
      <c r="AX81" s="2">
        <v>3.461472066412</v>
      </c>
      <c r="AY81" s="2">
        <v>0.57584181469399986</v>
      </c>
      <c r="AZ81" s="1">
        <v>0.19955495488417632</v>
      </c>
      <c r="BA81" s="2">
        <v>2.8852338791080001</v>
      </c>
      <c r="BB81" s="2">
        <v>-3.9637261000002866E-4</v>
      </c>
      <c r="BC81" s="1">
        <v>-1.3736084509234774E-4</v>
      </c>
      <c r="BD81" s="2">
        <v>3.961197931254</v>
      </c>
      <c r="BE81" s="2">
        <v>1.0755676795359999</v>
      </c>
      <c r="BF81" s="1">
        <v>0.37273232732975603</v>
      </c>
      <c r="BG81" s="1"/>
      <c r="BH81" t="s">
        <v>244</v>
      </c>
      <c r="BI81" s="2">
        <v>2.8895282441129999</v>
      </c>
      <c r="BJ81" s="2">
        <v>2.9937822368470002</v>
      </c>
      <c r="BK81" s="2">
        <v>0.10425399273400027</v>
      </c>
      <c r="BL81" s="1">
        <v>3.6079935521102051E-2</v>
      </c>
      <c r="BM81" s="2">
        <v>2.8895442320489999</v>
      </c>
      <c r="BN81" s="2">
        <v>1.5987935999994818E-5</v>
      </c>
      <c r="BO81" s="1">
        <v>5.5330609875739915E-6</v>
      </c>
      <c r="BP81" s="2">
        <v>2.8899020558099999</v>
      </c>
      <c r="BQ81" s="2">
        <v>3.7381169700001493E-4</v>
      </c>
      <c r="BR81" s="1">
        <v>1.2936772560074564E-4</v>
      </c>
      <c r="BS81" s="2">
        <v>3.071850893123</v>
      </c>
      <c r="BT81" s="2">
        <v>0.18232264901000006</v>
      </c>
      <c r="BU81" s="1">
        <v>6.3097721706460677E-2</v>
      </c>
      <c r="BV81" s="2">
        <v>2.889440034523</v>
      </c>
      <c r="BW81" s="2">
        <v>-8.8209589999888038E-5</v>
      </c>
      <c r="BX81" s="1">
        <v>-3.0527332681243882E-5</v>
      </c>
      <c r="BY81" s="2">
        <v>3.2117070181759999</v>
      </c>
      <c r="BZ81" s="2">
        <v>0.322178774063</v>
      </c>
      <c r="CA81" s="1">
        <v>0.1114987454161049</v>
      </c>
      <c r="CC81" t="s">
        <v>244</v>
      </c>
      <c r="CE81" s="23">
        <v>2.8856302517180001</v>
      </c>
      <c r="CF81" s="23">
        <v>2.6097607744950002</v>
      </c>
      <c r="CG81" s="23">
        <v>-0.27586947722299993</v>
      </c>
      <c r="CH81" s="24">
        <v>-9.5601117661820043E-2</v>
      </c>
      <c r="CI81" s="2">
        <v>2.8895282441129999</v>
      </c>
      <c r="CJ81" s="2">
        <v>2.8500264217579998</v>
      </c>
      <c r="CK81" s="2">
        <v>-3.9501822355000105E-2</v>
      </c>
      <c r="CL81" s="1">
        <v>-1.3670682207546997E-2</v>
      </c>
      <c r="CN81" s="25" t="s">
        <v>244</v>
      </c>
      <c r="CO81" s="27">
        <v>0</v>
      </c>
      <c r="CP81" s="27">
        <v>0.123026</v>
      </c>
      <c r="CQ81" s="28">
        <f>CH160-CO81-CP81</f>
        <v>-0.14192760001433635</v>
      </c>
      <c r="CR81" s="27">
        <f>CI160-CO81-CP81</f>
        <v>7.5559627370859994</v>
      </c>
      <c r="CU81" s="30">
        <v>324</v>
      </c>
      <c r="CV81" s="30"/>
      <c r="CW81" s="15" t="s">
        <v>244</v>
      </c>
      <c r="CX81" s="33" t="s">
        <v>994</v>
      </c>
      <c r="CY81" s="34" t="s">
        <v>244</v>
      </c>
      <c r="CZ81" s="34" t="s">
        <v>976</v>
      </c>
      <c r="DA81" s="32"/>
      <c r="DB81" s="32"/>
      <c r="DC81" t="s">
        <v>244</v>
      </c>
      <c r="DD81">
        <v>77560</v>
      </c>
      <c r="DE81" t="s">
        <v>1045</v>
      </c>
      <c r="DF81" s="30">
        <v>138</v>
      </c>
      <c r="DG81" s="39" t="s">
        <v>244</v>
      </c>
      <c r="DK81" s="30">
        <v>333</v>
      </c>
      <c r="DL81" s="30"/>
      <c r="DM81" s="32"/>
      <c r="DN81" s="32" t="s">
        <v>244</v>
      </c>
      <c r="DO81" s="41">
        <v>76790</v>
      </c>
    </row>
    <row r="82" spans="1:119" ht="15.75" x14ac:dyDescent="0.25">
      <c r="B82" t="s">
        <v>243</v>
      </c>
      <c r="C82" s="52">
        <v>9.5792965220870006</v>
      </c>
      <c r="D82" s="52">
        <v>9.6266047429079986</v>
      </c>
      <c r="E82" s="52">
        <v>4.7308220820998059E-2</v>
      </c>
      <c r="F82" s="53">
        <v>4.9385902933393299E-3</v>
      </c>
      <c r="G82" s="45">
        <v>9.8553215027730001</v>
      </c>
      <c r="H82" s="45">
        <v>10.127368898684001</v>
      </c>
      <c r="I82" s="45">
        <v>0.27204739591100058</v>
      </c>
      <c r="J82" s="46">
        <v>2.7604111731357964E-2</v>
      </c>
      <c r="K82" s="47">
        <v>1</v>
      </c>
      <c r="L82" s="55">
        <f t="shared" si="38"/>
        <v>9.6631235027730007</v>
      </c>
      <c r="M82" s="55">
        <f t="shared" si="39"/>
        <v>9.9351708986840013</v>
      </c>
      <c r="N82" s="55">
        <f t="shared" si="40"/>
        <v>0.27204739591100058</v>
      </c>
      <c r="O82" s="56">
        <f t="shared" si="41"/>
        <v>2.8153153153111607E-2</v>
      </c>
      <c r="P82" s="54"/>
      <c r="Q82" s="42">
        <f t="shared" si="42"/>
        <v>62.171734589539071</v>
      </c>
      <c r="R82" s="42">
        <f t="shared" si="42"/>
        <v>62.478775314503032</v>
      </c>
      <c r="S82" s="42">
        <f t="shared" si="43"/>
        <v>62.715790072385417</v>
      </c>
      <c r="T82" s="42">
        <f t="shared" si="43"/>
        <v>64.481437315411682</v>
      </c>
      <c r="V82" s="143">
        <f t="shared" si="44"/>
        <v>60.812656758602792</v>
      </c>
      <c r="W82" s="143">
        <f t="shared" si="45"/>
        <v>62.715790072385417</v>
      </c>
      <c r="X82" s="143">
        <f t="shared" si="46"/>
        <v>64.410811425686973</v>
      </c>
      <c r="AB82" t="s">
        <v>243</v>
      </c>
      <c r="AC82" s="2">
        <v>9.5792965220870006</v>
      </c>
      <c r="AD82" s="2">
        <v>9.5788752725530006</v>
      </c>
      <c r="AE82" s="2">
        <v>-4.2124953399991227E-4</v>
      </c>
      <c r="AF82" s="1">
        <v>-4.3974996809905244E-5</v>
      </c>
      <c r="AG82" s="2">
        <v>9.8553215027730001</v>
      </c>
      <c r="AH82" s="2">
        <v>9.8553215027730001</v>
      </c>
      <c r="AI82" s="2">
        <v>0</v>
      </c>
      <c r="AJ82" s="1">
        <v>0</v>
      </c>
      <c r="AM82" t="s">
        <v>243</v>
      </c>
      <c r="AN82" s="2">
        <v>9.5792965220870006</v>
      </c>
      <c r="AO82" s="2">
        <v>9.4630551979460016</v>
      </c>
      <c r="AP82" s="2">
        <v>-0.11624132414099897</v>
      </c>
      <c r="AQ82" s="1">
        <v>-1.2134640980470868E-2</v>
      </c>
      <c r="AR82" s="2">
        <v>9.579278203046</v>
      </c>
      <c r="AS82" s="2">
        <v>-1.8319041000580683E-5</v>
      </c>
      <c r="AT82" s="1">
        <v>-1.9123576515605752E-6</v>
      </c>
      <c r="AU82" s="2">
        <v>9.578505756985999</v>
      </c>
      <c r="AV82" s="2">
        <v>-7.9076510100151154E-4</v>
      </c>
      <c r="AW82" s="1">
        <v>-8.2549391719761783E-5</v>
      </c>
      <c r="AX82" s="2">
        <v>9.5419137306490001</v>
      </c>
      <c r="AY82" s="2">
        <v>-3.7382791438000496E-2</v>
      </c>
      <c r="AZ82" s="1">
        <v>-3.9024568611908954E-3</v>
      </c>
      <c r="BA82" s="2">
        <v>9.5793982453149997</v>
      </c>
      <c r="BB82" s="2">
        <v>1.017232279991731E-4</v>
      </c>
      <c r="BC82" s="1">
        <v>1.0619070801768134E-5</v>
      </c>
      <c r="BD82" s="2">
        <v>9.3698925280520005</v>
      </c>
      <c r="BE82" s="2">
        <v>-0.2094039940350001</v>
      </c>
      <c r="BF82" s="1">
        <v>-2.1860059718600101E-2</v>
      </c>
      <c r="BG82" s="1"/>
      <c r="BH82" t="s">
        <v>243</v>
      </c>
      <c r="BI82" s="2">
        <v>9.8553215027730001</v>
      </c>
      <c r="BJ82" s="2">
        <v>9.9423766694640001</v>
      </c>
      <c r="BK82" s="2">
        <v>8.7055166690999997E-2</v>
      </c>
      <c r="BL82" s="1">
        <v>8.8333157539817655E-3</v>
      </c>
      <c r="BM82" s="2">
        <v>9.8553215027730001</v>
      </c>
      <c r="BN82" s="2">
        <v>0</v>
      </c>
      <c r="BO82" s="1">
        <v>0</v>
      </c>
      <c r="BP82" s="2">
        <v>9.8553215027730001</v>
      </c>
      <c r="BQ82" s="2">
        <v>0</v>
      </c>
      <c r="BR82" s="1">
        <v>0</v>
      </c>
      <c r="BS82" s="2">
        <v>10.018549940319</v>
      </c>
      <c r="BT82" s="2">
        <v>0.16322843754599958</v>
      </c>
      <c r="BU82" s="1">
        <v>1.656246703875382E-2</v>
      </c>
      <c r="BV82" s="2">
        <v>9.8553215027730001</v>
      </c>
      <c r="BW82" s="2">
        <v>0</v>
      </c>
      <c r="BX82" s="1">
        <v>0</v>
      </c>
      <c r="BY82" s="2">
        <v>10.116487002846998</v>
      </c>
      <c r="BZ82" s="2">
        <v>0.2611655000739983</v>
      </c>
      <c r="CA82" s="1">
        <v>2.6499947262046596E-2</v>
      </c>
      <c r="CC82" t="s">
        <v>243</v>
      </c>
      <c r="CE82" s="23">
        <v>9.5792965220870006</v>
      </c>
      <c r="CF82" s="23">
        <v>9.8371133793340011</v>
      </c>
      <c r="CG82" s="23">
        <v>0.25781685724700054</v>
      </c>
      <c r="CH82" s="24">
        <v>2.6913965618722811E-2</v>
      </c>
      <c r="CI82" s="2">
        <v>9.8553215027730001</v>
      </c>
      <c r="CJ82" s="2">
        <v>9.9004898674859998</v>
      </c>
      <c r="CK82" s="2">
        <v>4.5168364712999676E-2</v>
      </c>
      <c r="CL82" s="1">
        <v>4.5831447203716911E-3</v>
      </c>
      <c r="CN82" s="25" t="s">
        <v>243</v>
      </c>
      <c r="CO82" s="27">
        <v>0</v>
      </c>
      <c r="CP82" s="27">
        <v>0.19219800000000001</v>
      </c>
      <c r="CQ82" s="28">
        <f>CH190-CO82-CP82</f>
        <v>-0.21920157447398236</v>
      </c>
      <c r="CR82" s="27">
        <f>CI190-CO82-CP82</f>
        <v>3.704616805803</v>
      </c>
      <c r="CU82" s="30">
        <v>323</v>
      </c>
      <c r="CV82" s="30"/>
      <c r="CW82" s="15" t="s">
        <v>243</v>
      </c>
      <c r="CX82" s="33" t="s">
        <v>603</v>
      </c>
      <c r="CY82" s="34" t="s">
        <v>243</v>
      </c>
      <c r="CZ82" s="34" t="s">
        <v>976</v>
      </c>
      <c r="DA82" s="32"/>
      <c r="DB82" s="32"/>
      <c r="DC82" t="s">
        <v>243</v>
      </c>
      <c r="DD82">
        <v>154078</v>
      </c>
      <c r="DE82" t="s">
        <v>1045</v>
      </c>
      <c r="DF82" s="30">
        <v>170</v>
      </c>
      <c r="DG82" s="39" t="s">
        <v>243</v>
      </c>
      <c r="DK82" s="30">
        <v>332</v>
      </c>
      <c r="DL82" s="30"/>
      <c r="DM82" s="32"/>
      <c r="DN82" s="32" t="s">
        <v>243</v>
      </c>
      <c r="DO82" s="41">
        <v>152411</v>
      </c>
    </row>
    <row r="83" spans="1:119" ht="15.75" x14ac:dyDescent="0.25">
      <c r="A83" t="s">
        <v>845</v>
      </c>
      <c r="B83" t="s">
        <v>234</v>
      </c>
      <c r="C83" s="52">
        <v>6.7367019223</v>
      </c>
      <c r="D83" s="52">
        <v>7.3313677577790006</v>
      </c>
      <c r="E83" s="52">
        <v>0.59466583547900065</v>
      </c>
      <c r="F83" s="53">
        <v>8.8272546765134866E-2</v>
      </c>
      <c r="G83" s="45">
        <v>6.8976732898069999</v>
      </c>
      <c r="H83" s="45">
        <v>7.1864765632390002</v>
      </c>
      <c r="I83" s="45">
        <v>0.2888032734320003</v>
      </c>
      <c r="J83" s="46">
        <v>4.1869665508625614E-2</v>
      </c>
      <c r="K83" s="47">
        <v>3</v>
      </c>
      <c r="L83" s="55">
        <f t="shared" si="38"/>
        <v>6.6795522898069999</v>
      </c>
      <c r="M83" s="55">
        <f t="shared" si="39"/>
        <v>6.9683555632390002</v>
      </c>
      <c r="N83" s="55">
        <f t="shared" si="40"/>
        <v>0.2888032734320003</v>
      </c>
      <c r="O83" s="56">
        <f t="shared" si="41"/>
        <v>4.3236920814695053E-2</v>
      </c>
      <c r="P83" s="54"/>
      <c r="Q83" s="42">
        <f t="shared" si="42"/>
        <v>45.371717845741458</v>
      </c>
      <c r="R83" s="42">
        <f t="shared" si="42"/>
        <v>49.376794931094175</v>
      </c>
      <c r="S83" s="42">
        <f t="shared" si="43"/>
        <v>44.986814813016068</v>
      </c>
      <c r="T83" s="42">
        <f t="shared" si="43"/>
        <v>46.931906162791797</v>
      </c>
      <c r="V83" s="143">
        <f t="shared" si="44"/>
        <v>48.9135392591091</v>
      </c>
      <c r="W83" s="143">
        <f t="shared" si="45"/>
        <v>44.986814813016068</v>
      </c>
      <c r="X83" s="143">
        <f t="shared" si="46"/>
        <v>46.793120710084999</v>
      </c>
      <c r="AB83" t="s">
        <v>234</v>
      </c>
      <c r="AC83" s="2">
        <v>6.7367019223</v>
      </c>
      <c r="AD83" s="2">
        <v>6.7338289383329997</v>
      </c>
      <c r="AE83" s="2">
        <v>-2.8729839670003088E-3</v>
      </c>
      <c r="AF83" s="1">
        <v>-4.264674317101793E-4</v>
      </c>
      <c r="AG83" s="2">
        <v>6.8976732898069999</v>
      </c>
      <c r="AH83" s="2">
        <v>6.8969370727439996</v>
      </c>
      <c r="AI83" s="2">
        <v>-7.3621706300031065E-4</v>
      </c>
      <c r="AJ83" s="1">
        <v>-1.0673411628356645E-4</v>
      </c>
      <c r="AM83" t="s">
        <v>234</v>
      </c>
      <c r="AN83" s="2">
        <v>6.7367019223</v>
      </c>
      <c r="AO83" s="2">
        <v>6.9155218688470006</v>
      </c>
      <c r="AP83" s="2">
        <v>0.17881994654700062</v>
      </c>
      <c r="AQ83" s="1">
        <v>2.654413815684294E-2</v>
      </c>
      <c r="AR83" s="2">
        <v>6.7365809553</v>
      </c>
      <c r="AS83" s="2">
        <v>-1.2096699999997185E-4</v>
      </c>
      <c r="AT83" s="1">
        <v>-1.7956412706868303E-5</v>
      </c>
      <c r="AU83" s="2">
        <v>6.7346848535350006</v>
      </c>
      <c r="AV83" s="2">
        <v>-2.0170687649994079E-3</v>
      </c>
      <c r="AW83" s="1">
        <v>-2.9941487515166079E-4</v>
      </c>
      <c r="AX83" s="2">
        <v>6.991335395928</v>
      </c>
      <c r="AY83" s="2">
        <v>0.25463347362800004</v>
      </c>
      <c r="AZ83" s="1">
        <v>3.779794275669314E-2</v>
      </c>
      <c r="BA83" s="2">
        <v>6.7373675806050004</v>
      </c>
      <c r="BB83" s="2">
        <v>6.6565830500042722E-4</v>
      </c>
      <c r="BC83" s="1">
        <v>9.8810710742143482E-5</v>
      </c>
      <c r="BD83" s="2">
        <v>7.2625844821140007</v>
      </c>
      <c r="BE83" s="2">
        <v>0.52588255981400067</v>
      </c>
      <c r="BF83" s="1">
        <v>7.8062316824974998E-2</v>
      </c>
      <c r="BG83" s="1"/>
      <c r="BH83" t="s">
        <v>234</v>
      </c>
      <c r="BI83" s="2">
        <v>6.8976732898069999</v>
      </c>
      <c r="BJ83" s="2">
        <v>6.9883379724080008</v>
      </c>
      <c r="BK83" s="2">
        <v>9.0664682601000912E-2</v>
      </c>
      <c r="BL83" s="1">
        <v>1.3144241368314756E-2</v>
      </c>
      <c r="BM83" s="2">
        <v>6.8976422526569996</v>
      </c>
      <c r="BN83" s="2">
        <v>-3.1037150000301494E-5</v>
      </c>
      <c r="BO83" s="1">
        <v>-4.499654984553484E-6</v>
      </c>
      <c r="BP83" s="2">
        <v>6.8971522283810005</v>
      </c>
      <c r="BQ83" s="2">
        <v>-5.2106142599939176E-4</v>
      </c>
      <c r="BR83" s="1">
        <v>-7.5541621660942898E-5</v>
      </c>
      <c r="BS83" s="2">
        <v>7.0485026014679999</v>
      </c>
      <c r="BT83" s="2">
        <v>0.150829311661</v>
      </c>
      <c r="BU83" s="1">
        <v>2.1866694075506187E-2</v>
      </c>
      <c r="BV83" s="2">
        <v>6.8978441426919996</v>
      </c>
      <c r="BW83" s="2">
        <v>1.7085288499973927E-4</v>
      </c>
      <c r="BX83" s="1">
        <v>2.4769640112154372E-5</v>
      </c>
      <c r="BY83" s="2">
        <v>7.165869976792</v>
      </c>
      <c r="BZ83" s="2">
        <v>0.2681966869850001</v>
      </c>
      <c r="CA83" s="1">
        <v>3.8882196317028571E-2</v>
      </c>
      <c r="CC83" t="s">
        <v>234</v>
      </c>
      <c r="CE83" s="23">
        <v>6.7367019223</v>
      </c>
      <c r="CF83" s="23">
        <v>6.7999694917189997</v>
      </c>
      <c r="CG83" s="23">
        <v>6.3267569418999692E-2</v>
      </c>
      <c r="CH83" s="24">
        <v>9.3914752572872191E-3</v>
      </c>
      <c r="CI83" s="2">
        <v>6.8976732898069999</v>
      </c>
      <c r="CJ83" s="2">
        <v>6.9149032485430002</v>
      </c>
      <c r="CK83" s="2">
        <v>1.7229958736000306E-2</v>
      </c>
      <c r="CL83" s="1">
        <v>2.4979377845369662E-3</v>
      </c>
      <c r="CN83" s="25" t="s">
        <v>234</v>
      </c>
      <c r="CO83" s="27">
        <v>0</v>
      </c>
      <c r="CP83" s="27">
        <v>0.21812100000000001</v>
      </c>
      <c r="CQ83" s="28">
        <f>CH189-CO83-CP83</f>
        <v>-0.18357400169751945</v>
      </c>
      <c r="CR83" s="27">
        <f>CI189-CO83-CP83</f>
        <v>5.8248395287340005</v>
      </c>
      <c r="CU83" s="30">
        <v>314</v>
      </c>
      <c r="CV83" s="30"/>
      <c r="CW83" s="15" t="s">
        <v>234</v>
      </c>
      <c r="CX83" s="33" t="s">
        <v>603</v>
      </c>
      <c r="CY83" s="34" t="s">
        <v>234</v>
      </c>
      <c r="CZ83" s="34" t="s">
        <v>976</v>
      </c>
      <c r="DA83" s="32"/>
      <c r="DB83" s="32"/>
      <c r="DC83" t="s">
        <v>234</v>
      </c>
      <c r="DD83">
        <v>148478</v>
      </c>
      <c r="DE83" t="s">
        <v>1045</v>
      </c>
      <c r="DF83" s="30">
        <v>169</v>
      </c>
      <c r="DG83" s="39" t="s">
        <v>234</v>
      </c>
      <c r="DK83" s="30">
        <v>323</v>
      </c>
      <c r="DL83" s="30"/>
      <c r="DM83" s="32"/>
      <c r="DN83" s="32" t="s">
        <v>234</v>
      </c>
      <c r="DO83" s="41">
        <v>146901</v>
      </c>
    </row>
    <row r="84" spans="1:119" ht="15.75" x14ac:dyDescent="0.25">
      <c r="B84" t="s">
        <v>159</v>
      </c>
      <c r="C84" s="52">
        <v>282.17429498098699</v>
      </c>
      <c r="D84" s="52">
        <v>281.32626998301799</v>
      </c>
      <c r="E84" s="52">
        <v>-0.84802499796899156</v>
      </c>
      <c r="F84" s="53">
        <v>-3.0053233517465926E-3</v>
      </c>
      <c r="G84" s="45">
        <v>274.799556734335</v>
      </c>
      <c r="H84" s="45">
        <v>273.66294145138403</v>
      </c>
      <c r="I84" s="45">
        <v>-1.1366152829509701</v>
      </c>
      <c r="J84" s="46">
        <v>-4.1361612677192324E-3</v>
      </c>
      <c r="K84" s="47">
        <v>4</v>
      </c>
      <c r="L84" s="55">
        <f t="shared" si="38"/>
        <v>260.20831273433504</v>
      </c>
      <c r="M84" s="55">
        <f t="shared" si="39"/>
        <v>259.07169745138407</v>
      </c>
      <c r="N84" s="55">
        <f t="shared" si="40"/>
        <v>-1.1366152829509701</v>
      </c>
      <c r="O84" s="56">
        <f t="shared" si="41"/>
        <v>-4.3680975100569546E-3</v>
      </c>
      <c r="P84" s="54"/>
      <c r="Q84" s="42">
        <f t="shared" si="42"/>
        <v>195.13156674148107</v>
      </c>
      <c r="R84" s="42">
        <f t="shared" si="42"/>
        <v>194.54513328728996</v>
      </c>
      <c r="S84" s="42">
        <f t="shared" si="43"/>
        <v>179.94146400340719</v>
      </c>
      <c r="T84" s="42">
        <f t="shared" si="43"/>
        <v>179.15546214253791</v>
      </c>
      <c r="V84" s="143">
        <f t="shared" si="44"/>
        <v>198.28229625746161</v>
      </c>
      <c r="W84" s="143">
        <f t="shared" si="45"/>
        <v>179.94146400340719</v>
      </c>
      <c r="X84" s="143">
        <f t="shared" si="46"/>
        <v>180.34658519129684</v>
      </c>
      <c r="AB84" t="s">
        <v>159</v>
      </c>
      <c r="AC84" s="2">
        <v>282.17429498098699</v>
      </c>
      <c r="AD84" s="2">
        <v>281.72501109344</v>
      </c>
      <c r="AE84" s="2">
        <v>-0.4492838875469829</v>
      </c>
      <c r="AF84" s="1">
        <v>-1.5922211751331064E-3</v>
      </c>
      <c r="AG84" s="2">
        <v>274.799556734335</v>
      </c>
      <c r="AH84" s="2">
        <v>274.62514064181499</v>
      </c>
      <c r="AI84" s="2">
        <v>-0.1744160925200049</v>
      </c>
      <c r="AJ84" s="1">
        <v>-6.3470296165223897E-4</v>
      </c>
      <c r="AM84" t="s">
        <v>159</v>
      </c>
      <c r="AN84" s="2">
        <v>282.17429498098699</v>
      </c>
      <c r="AO84" s="2">
        <v>284.25387483574997</v>
      </c>
      <c r="AP84" s="2">
        <v>2.0795798547629829</v>
      </c>
      <c r="AQ84" s="1">
        <v>7.3698415899403798E-3</v>
      </c>
      <c r="AR84" s="2">
        <v>282.436568138094</v>
      </c>
      <c r="AS84" s="2">
        <v>0.2622731571070176</v>
      </c>
      <c r="AT84" s="1">
        <v>9.2947218003925432E-4</v>
      </c>
      <c r="AU84" s="2">
        <v>281.87530209845499</v>
      </c>
      <c r="AV84" s="2">
        <v>-0.29899288253199074</v>
      </c>
      <c r="AW84" s="1">
        <v>-1.0596035423855209E-3</v>
      </c>
      <c r="AX84" s="2">
        <v>283.47517872533501</v>
      </c>
      <c r="AY84" s="2">
        <v>1.3008837443480274</v>
      </c>
      <c r="AZ84" s="1">
        <v>4.6102135009699645E-3</v>
      </c>
      <c r="BA84" s="2">
        <v>282.71505275764196</v>
      </c>
      <c r="BB84" s="2">
        <v>0.54075777665497071</v>
      </c>
      <c r="BC84" s="1">
        <v>1.9163963063730067E-3</v>
      </c>
      <c r="BD84" s="2">
        <v>286.73047671362002</v>
      </c>
      <c r="BE84" s="2">
        <v>4.5561817326330356</v>
      </c>
      <c r="BF84" s="1">
        <v>1.6146693067630533E-2</v>
      </c>
      <c r="BG84" s="1"/>
      <c r="BH84" t="s">
        <v>159</v>
      </c>
      <c r="BI84" s="2">
        <v>274.799556734335</v>
      </c>
      <c r="BJ84" s="2">
        <v>275.14182487224298</v>
      </c>
      <c r="BK84" s="2">
        <v>0.34226813790797905</v>
      </c>
      <c r="BL84" s="1">
        <v>1.2455192503780853E-3</v>
      </c>
      <c r="BM84" s="2">
        <v>274.81189129082298</v>
      </c>
      <c r="BN84" s="2">
        <v>1.2334556487985537E-2</v>
      </c>
      <c r="BO84" s="1">
        <v>4.4885649142113003E-5</v>
      </c>
      <c r="BP84" s="2">
        <v>274.71505495242701</v>
      </c>
      <c r="BQ84" s="2">
        <v>-8.4501781907988516E-2</v>
      </c>
      <c r="BR84" s="1">
        <v>-3.0750334138887056E-4</v>
      </c>
      <c r="BS84" s="2">
        <v>274.77634083981798</v>
      </c>
      <c r="BT84" s="2">
        <v>-2.3215894517022662E-2</v>
      </c>
      <c r="BU84" s="1">
        <v>-8.4483012974678268E-5</v>
      </c>
      <c r="BV84" s="2">
        <v>274.850082202914</v>
      </c>
      <c r="BW84" s="2">
        <v>5.0525468578996424E-2</v>
      </c>
      <c r="BX84" s="1">
        <v>1.8386299155439463E-4</v>
      </c>
      <c r="BY84" s="2">
        <v>275.38539114074899</v>
      </c>
      <c r="BZ84" s="2">
        <v>0.5858344064139942</v>
      </c>
      <c r="CA84" s="1">
        <v>2.1318608129355719E-3</v>
      </c>
      <c r="CC84" t="s">
        <v>159</v>
      </c>
      <c r="CE84" s="23">
        <v>282.17429498098699</v>
      </c>
      <c r="CF84" s="23">
        <v>278.51107400458505</v>
      </c>
      <c r="CG84" s="23">
        <v>-3.6632209764019308</v>
      </c>
      <c r="CH84" s="24">
        <v>-1.2982121481507592E-2</v>
      </c>
      <c r="CI84" s="2">
        <v>274.799556734335</v>
      </c>
      <c r="CJ84" s="2">
        <v>273.54967530214697</v>
      </c>
      <c r="CK84" s="2">
        <v>-1.2498814321880332</v>
      </c>
      <c r="CL84" s="1">
        <v>-4.5483386037495233E-3</v>
      </c>
      <c r="CN84" s="25" t="s">
        <v>159</v>
      </c>
      <c r="CO84" s="27">
        <v>0.12411</v>
      </c>
      <c r="CP84" s="27">
        <v>14.467134</v>
      </c>
      <c r="CQ84" s="28">
        <f>CH314-CO84-CP84</f>
        <v>-14.590474834626777</v>
      </c>
      <c r="CR84" s="27">
        <f>CI314-CO84-CP84</f>
        <v>37.395548731337996</v>
      </c>
      <c r="CU84" s="30">
        <v>231</v>
      </c>
      <c r="CV84" s="30"/>
      <c r="CW84" s="34" t="s">
        <v>159</v>
      </c>
      <c r="CX84" s="34" t="s">
        <v>976</v>
      </c>
      <c r="CY84" s="34" t="s">
        <v>159</v>
      </c>
      <c r="CZ84" s="34" t="s">
        <v>976</v>
      </c>
      <c r="DA84" s="32"/>
      <c r="DB84" s="32"/>
      <c r="DC84" t="s">
        <v>159</v>
      </c>
      <c r="DD84">
        <v>1446072</v>
      </c>
      <c r="DE84" t="s">
        <v>963</v>
      </c>
      <c r="DF84" s="30">
        <v>323</v>
      </c>
      <c r="DG84" s="39" t="s">
        <v>159</v>
      </c>
      <c r="DK84" s="30">
        <v>252</v>
      </c>
      <c r="DL84" s="30"/>
      <c r="DM84" s="32"/>
      <c r="DN84" s="32" t="s">
        <v>159</v>
      </c>
      <c r="DO84" s="41">
        <v>1431135</v>
      </c>
    </row>
    <row r="85" spans="1:119" ht="15.75" x14ac:dyDescent="0.25">
      <c r="C85" s="52"/>
      <c r="D85" s="52"/>
      <c r="E85" s="52"/>
      <c r="F85" s="53"/>
      <c r="G85" s="45"/>
      <c r="H85" s="45"/>
      <c r="I85" s="45"/>
      <c r="J85" s="46"/>
      <c r="K85" s="47"/>
      <c r="L85" s="55"/>
      <c r="M85" s="55"/>
      <c r="N85" s="55"/>
      <c r="O85" s="56"/>
      <c r="P85" s="54"/>
      <c r="Q85" s="42"/>
      <c r="R85" s="42"/>
      <c r="S85" s="42"/>
      <c r="T85" s="42"/>
      <c r="V85" s="143"/>
      <c r="W85" s="143"/>
      <c r="X85" s="143"/>
      <c r="AC85" s="2"/>
      <c r="AD85" s="2"/>
      <c r="AE85" s="2"/>
      <c r="AF85" s="1"/>
      <c r="AG85" s="2"/>
      <c r="AH85" s="2"/>
      <c r="AI85" s="2"/>
      <c r="AJ85" s="1"/>
      <c r="AN85" s="2"/>
      <c r="AO85" s="2"/>
      <c r="AP85" s="2"/>
      <c r="AQ85" s="1"/>
      <c r="AR85" s="2"/>
      <c r="AS85" s="2"/>
      <c r="AT85" s="1"/>
      <c r="AU85" s="2"/>
      <c r="AV85" s="2"/>
      <c r="AW85" s="1"/>
      <c r="AX85" s="2"/>
      <c r="AY85" s="2"/>
      <c r="AZ85" s="1"/>
      <c r="BA85" s="2"/>
      <c r="BB85" s="2"/>
      <c r="BC85" s="1"/>
      <c r="BD85" s="2"/>
      <c r="BE85" s="2"/>
      <c r="BF85" s="1"/>
      <c r="BG85" s="1"/>
      <c r="BI85" s="2"/>
      <c r="BJ85" s="2"/>
      <c r="BK85" s="2"/>
      <c r="BL85" s="1"/>
      <c r="BM85" s="2"/>
      <c r="BN85" s="2"/>
      <c r="BO85" s="1"/>
      <c r="BP85" s="2"/>
      <c r="BQ85" s="2"/>
      <c r="BR85" s="1"/>
      <c r="BS85" s="2"/>
      <c r="BT85" s="2"/>
      <c r="BU85" s="1"/>
      <c r="BV85" s="2"/>
      <c r="BW85" s="2"/>
      <c r="BX85" s="1"/>
      <c r="BY85" s="2"/>
      <c r="BZ85" s="2"/>
      <c r="CA85" s="1"/>
      <c r="CE85" s="23"/>
      <c r="CF85" s="23"/>
      <c r="CG85" s="23"/>
      <c r="CH85" s="24"/>
      <c r="CI85" s="2"/>
      <c r="CJ85" s="2"/>
      <c r="CK85" s="2"/>
      <c r="CL85" s="1"/>
      <c r="CN85" s="25"/>
      <c r="CO85" s="27"/>
      <c r="CP85" s="27"/>
      <c r="CQ85" s="28"/>
      <c r="CR85" s="27"/>
      <c r="CU85" s="30"/>
      <c r="CV85" s="30"/>
      <c r="CW85" s="15"/>
      <c r="CX85" s="33"/>
      <c r="CY85" s="34"/>
      <c r="CZ85" s="34"/>
      <c r="DA85" s="32"/>
      <c r="DB85" s="32"/>
      <c r="DF85" s="30"/>
      <c r="DG85" s="39"/>
      <c r="DK85" s="30"/>
      <c r="DL85" s="30"/>
      <c r="DM85" s="32"/>
      <c r="DN85" s="32"/>
      <c r="DO85" s="41"/>
    </row>
    <row r="86" spans="1:119" ht="15.75" x14ac:dyDescent="0.25">
      <c r="B86" t="s">
        <v>247</v>
      </c>
      <c r="C86" s="52">
        <v>3.5932105234490002</v>
      </c>
      <c r="D86" s="52">
        <v>4.8661713907520001</v>
      </c>
      <c r="E86" s="52">
        <v>1.272960867303</v>
      </c>
      <c r="F86" s="53">
        <v>0.35426837893181062</v>
      </c>
      <c r="G86" s="45">
        <v>3.7808321662949997</v>
      </c>
      <c r="H86" s="45">
        <v>4.1570822646699996</v>
      </c>
      <c r="I86" s="45">
        <v>0.3762500983749999</v>
      </c>
      <c r="J86" s="46">
        <v>9.951515481939617E-2</v>
      </c>
      <c r="K86" s="47">
        <v>4</v>
      </c>
      <c r="L86" s="55">
        <f>G86-CO86-CP86</f>
        <v>3.6441521662949996</v>
      </c>
      <c r="M86" s="55">
        <f>H86-CO86-CP86</f>
        <v>4.0204022646699995</v>
      </c>
      <c r="N86" s="55">
        <f>M86-L86</f>
        <v>0.3762500983749999</v>
      </c>
      <c r="O86" s="56">
        <f>N86/L86</f>
        <v>0.10324763654354545</v>
      </c>
      <c r="P86" s="54"/>
      <c r="Q86" s="42">
        <f t="shared" ref="Q86:R90" si="47">C86/$DD86*1000000</f>
        <v>42.060781742136747</v>
      </c>
      <c r="R86" s="42">
        <f t="shared" si="47"/>
        <v>56.96158670652823</v>
      </c>
      <c r="S86" s="42">
        <f t="shared" ref="S86:T90" si="48">L86/$DD86*1000000</f>
        <v>42.657085606702637</v>
      </c>
      <c r="T86" s="42">
        <f t="shared" si="48"/>
        <v>47.061328877430377</v>
      </c>
      <c r="V86" s="143">
        <f>BD86/DD86*1000000</f>
        <v>60.600413883973836</v>
      </c>
      <c r="W86" s="143">
        <f>(BI86-CO86-CP86)/DD86*1000000</f>
        <v>42.657085606702637</v>
      </c>
      <c r="X86" s="143">
        <f>(BY86-CO86-CP86)/DD86*1000000</f>
        <v>47.978821942619014</v>
      </c>
      <c r="AB86" t="s">
        <v>247</v>
      </c>
      <c r="AC86" s="2">
        <v>3.5932105234490002</v>
      </c>
      <c r="AD86" s="2">
        <v>3.5958795432919999</v>
      </c>
      <c r="AE86" s="2">
        <v>2.6690198429997203E-3</v>
      </c>
      <c r="AF86" s="1">
        <v>7.4279528727357145E-4</v>
      </c>
      <c r="AG86" s="2">
        <v>3.7808321662949997</v>
      </c>
      <c r="AH86" s="2">
        <v>3.7808321662949997</v>
      </c>
      <c r="AI86" s="2">
        <v>0</v>
      </c>
      <c r="AJ86" s="1">
        <v>0</v>
      </c>
      <c r="AM86" t="s">
        <v>247</v>
      </c>
      <c r="AN86" s="2">
        <v>3.5932105234490002</v>
      </c>
      <c r="AO86" s="2">
        <v>4.1850132661819996</v>
      </c>
      <c r="AP86" s="2">
        <v>0.59180274273299949</v>
      </c>
      <c r="AQ86" s="1">
        <v>0.16470026982024649</v>
      </c>
      <c r="AR86" s="2">
        <v>3.593323467756</v>
      </c>
      <c r="AS86" s="2">
        <v>1.1294430699981817E-4</v>
      </c>
      <c r="AT86" s="1">
        <v>3.1432699604644033E-5</v>
      </c>
      <c r="AU86" s="2">
        <v>3.5955648753389999</v>
      </c>
      <c r="AV86" s="2">
        <v>2.3543518899997729E-3</v>
      </c>
      <c r="AW86" s="1">
        <v>6.5522236301921734E-4</v>
      </c>
      <c r="AX86" s="2">
        <v>4.306740256276</v>
      </c>
      <c r="AY86" s="2">
        <v>0.71352973282699983</v>
      </c>
      <c r="AZ86" s="1">
        <v>0.19857721337799797</v>
      </c>
      <c r="BA86" s="2">
        <v>3.5925881223920002</v>
      </c>
      <c r="BB86" s="2">
        <v>-6.2240105699995496E-4</v>
      </c>
      <c r="BC86" s="1">
        <v>-1.7321586167529462E-4</v>
      </c>
      <c r="BD86" s="2">
        <v>5.1770327576940005</v>
      </c>
      <c r="BE86" s="2">
        <v>1.5838222342450003</v>
      </c>
      <c r="BF86" s="1">
        <v>0.44078192021010321</v>
      </c>
      <c r="BG86" s="1"/>
      <c r="BH86" t="s">
        <v>247</v>
      </c>
      <c r="BI86" s="2">
        <v>3.7808321662949997</v>
      </c>
      <c r="BJ86" s="2">
        <v>3.9411224540729997</v>
      </c>
      <c r="BK86" s="2">
        <v>0.16029028777799992</v>
      </c>
      <c r="BL86" s="1">
        <v>4.2395504674061023E-2</v>
      </c>
      <c r="BM86" s="2">
        <v>3.7808321662949997</v>
      </c>
      <c r="BN86" s="2">
        <v>0</v>
      </c>
      <c r="BO86" s="1">
        <v>0</v>
      </c>
      <c r="BP86" s="2">
        <v>3.7808321662949997</v>
      </c>
      <c r="BQ86" s="2">
        <v>0</v>
      </c>
      <c r="BR86" s="1">
        <v>0</v>
      </c>
      <c r="BS86" s="2">
        <v>3.9963976568499997</v>
      </c>
      <c r="BT86" s="2">
        <v>0.21556549055499996</v>
      </c>
      <c r="BU86" s="1">
        <v>5.7015355634323715E-2</v>
      </c>
      <c r="BV86" s="2">
        <v>3.7808321662949997</v>
      </c>
      <c r="BW86" s="2">
        <v>0</v>
      </c>
      <c r="BX86" s="1">
        <v>0</v>
      </c>
      <c r="BY86" s="2">
        <v>4.2354627797360003</v>
      </c>
      <c r="BZ86" s="2">
        <v>0.45463061344100053</v>
      </c>
      <c r="CA86" s="1">
        <v>0.12024617688505138</v>
      </c>
      <c r="CC86" t="s">
        <v>247</v>
      </c>
      <c r="CE86" s="23">
        <v>3.5932105234490002</v>
      </c>
      <c r="CF86" s="23">
        <v>3.293191394231</v>
      </c>
      <c r="CG86" s="23">
        <v>-0.30001912921800011</v>
      </c>
      <c r="CH86" s="24">
        <v>-8.3496117820010721E-2</v>
      </c>
      <c r="CI86" s="2">
        <v>3.7808321662949997</v>
      </c>
      <c r="CJ86" s="2">
        <v>3.7808321662949997</v>
      </c>
      <c r="CK86" s="2">
        <v>0</v>
      </c>
      <c r="CL86" s="1">
        <v>0</v>
      </c>
      <c r="CN86" s="25" t="s">
        <v>247</v>
      </c>
      <c r="CO86" s="27">
        <v>0</v>
      </c>
      <c r="CP86" s="27">
        <v>0.13668</v>
      </c>
      <c r="CQ86" s="28">
        <f>CH161-CO86-CP86</f>
        <v>-0.13488889708760177</v>
      </c>
      <c r="CR86" s="27">
        <f>CI161-CO86-CP86</f>
        <v>8.1119880134209996</v>
      </c>
      <c r="CU86" s="30">
        <v>328</v>
      </c>
      <c r="CV86" s="30"/>
      <c r="CW86" s="15" t="s">
        <v>247</v>
      </c>
      <c r="CX86" s="33" t="s">
        <v>994</v>
      </c>
      <c r="CY86" s="34" t="s">
        <v>247</v>
      </c>
      <c r="CZ86" s="34" t="s">
        <v>976</v>
      </c>
      <c r="DA86" s="32"/>
      <c r="DB86" s="32"/>
      <c r="DC86" t="s">
        <v>247</v>
      </c>
      <c r="DD86">
        <v>85429</v>
      </c>
      <c r="DE86" t="s">
        <v>1045</v>
      </c>
      <c r="DF86" s="30">
        <v>139</v>
      </c>
      <c r="DG86" s="39" t="s">
        <v>247</v>
      </c>
      <c r="DK86" s="30">
        <v>336</v>
      </c>
      <c r="DL86" s="30"/>
      <c r="DM86" s="32"/>
      <c r="DN86" s="32" t="s">
        <v>247</v>
      </c>
      <c r="DO86" s="41">
        <v>84971</v>
      </c>
    </row>
    <row r="87" spans="1:119" ht="15.75" x14ac:dyDescent="0.25">
      <c r="A87" t="s">
        <v>910</v>
      </c>
      <c r="B87" t="s">
        <v>248</v>
      </c>
      <c r="C87" s="52">
        <v>4.423744949075</v>
      </c>
      <c r="D87" s="52">
        <v>5.1615896732449995</v>
      </c>
      <c r="E87" s="52">
        <v>0.73784472416999947</v>
      </c>
      <c r="F87" s="53">
        <v>0.16679187716829877</v>
      </c>
      <c r="G87" s="45">
        <v>5.2273568319499999</v>
      </c>
      <c r="H87" s="45">
        <v>5.3728163943640004</v>
      </c>
      <c r="I87" s="45">
        <v>0.14545956241400049</v>
      </c>
      <c r="J87" s="46">
        <v>2.7826599004097185E-2</v>
      </c>
      <c r="K87" s="47">
        <v>2</v>
      </c>
      <c r="L87" s="55">
        <f>G87-CO87-CP87</f>
        <v>5.1085398319499999</v>
      </c>
      <c r="M87" s="55">
        <f>H87-CO87-CP87</f>
        <v>5.2539993943640004</v>
      </c>
      <c r="N87" s="55">
        <f>M87-L87</f>
        <v>0.14545956241400049</v>
      </c>
      <c r="O87" s="56">
        <f>N87/L87</f>
        <v>2.8473804100393317E-2</v>
      </c>
      <c r="P87" s="54"/>
      <c r="Q87" s="42">
        <f t="shared" si="47"/>
        <v>52.30002067855623</v>
      </c>
      <c r="R87" s="42">
        <f t="shared" si="47"/>
        <v>61.02323930347346</v>
      </c>
      <c r="S87" s="42">
        <f t="shared" si="48"/>
        <v>60.396054004894538</v>
      </c>
      <c r="T87" s="42">
        <f t="shared" si="48"/>
        <v>62.115759415066691</v>
      </c>
      <c r="V87" s="143">
        <f>BD87/DD87*1000000</f>
        <v>60.038119714685998</v>
      </c>
      <c r="W87" s="143">
        <f>(BI87-CO87-CP87)/DD87*1000000</f>
        <v>60.396054004894538</v>
      </c>
      <c r="X87" s="143">
        <f>(BY87-CO87-CP87)/DD87*1000000</f>
        <v>62.046971198654589</v>
      </c>
      <c r="AB87" t="s">
        <v>248</v>
      </c>
      <c r="AC87" s="2">
        <v>4.423744949075</v>
      </c>
      <c r="AD87" s="2">
        <v>4.4226104884599993</v>
      </c>
      <c r="AE87" s="2">
        <v>-1.1344606150007763E-3</v>
      </c>
      <c r="AF87" s="1">
        <v>-2.5644801589160124E-4</v>
      </c>
      <c r="AG87" s="2">
        <v>5.2273568319499999</v>
      </c>
      <c r="AH87" s="2">
        <v>5.2273568319499999</v>
      </c>
      <c r="AI87" s="2">
        <v>0</v>
      </c>
      <c r="AJ87" s="1">
        <v>0</v>
      </c>
      <c r="AM87" t="s">
        <v>248</v>
      </c>
      <c r="AN87" s="2">
        <v>4.423744949075</v>
      </c>
      <c r="AO87" s="2">
        <v>4.5745303687230008</v>
      </c>
      <c r="AP87" s="2">
        <v>0.15078541964800074</v>
      </c>
      <c r="AQ87" s="1">
        <v>3.4085468620773399E-2</v>
      </c>
      <c r="AR87" s="2">
        <v>4.4236970423360003</v>
      </c>
      <c r="AS87" s="2">
        <v>-4.7906738999792253E-5</v>
      </c>
      <c r="AT87" s="1">
        <v>-1.0829453223746431E-5</v>
      </c>
      <c r="AU87" s="2">
        <v>4.4228292267509994</v>
      </c>
      <c r="AV87" s="2">
        <v>-9.1572232400061182E-4</v>
      </c>
      <c r="AW87" s="1">
        <v>-2.0700160939253251E-4</v>
      </c>
      <c r="AX87" s="2">
        <v>4.8531109766920002</v>
      </c>
      <c r="AY87" s="2">
        <v>0.42936602761700016</v>
      </c>
      <c r="AZ87" s="1">
        <v>9.7059399345972713E-2</v>
      </c>
      <c r="BA87" s="2">
        <v>4.4240087916070001</v>
      </c>
      <c r="BB87" s="2">
        <v>2.6384253200006924E-4</v>
      </c>
      <c r="BC87" s="1">
        <v>5.9642347160009394E-5</v>
      </c>
      <c r="BD87" s="2">
        <v>5.0782643179470002</v>
      </c>
      <c r="BE87" s="2">
        <v>0.65451936887200013</v>
      </c>
      <c r="BF87" s="1">
        <v>0.14795594601557202</v>
      </c>
      <c r="BG87" s="1"/>
      <c r="BH87" t="s">
        <v>248</v>
      </c>
      <c r="BI87" s="2">
        <v>5.2273568319499999</v>
      </c>
      <c r="BJ87" s="2">
        <v>5.2739038919230001</v>
      </c>
      <c r="BK87" s="2">
        <v>4.6547059973000238E-2</v>
      </c>
      <c r="BL87" s="1">
        <v>8.9045116814105915E-3</v>
      </c>
      <c r="BM87" s="2">
        <v>5.2273568319499999</v>
      </c>
      <c r="BN87" s="2">
        <v>0</v>
      </c>
      <c r="BO87" s="1">
        <v>0</v>
      </c>
      <c r="BP87" s="2">
        <v>5.2273568319499999</v>
      </c>
      <c r="BQ87" s="2">
        <v>0</v>
      </c>
      <c r="BR87" s="1">
        <v>0</v>
      </c>
      <c r="BS87" s="2">
        <v>5.3146325693980003</v>
      </c>
      <c r="BT87" s="2">
        <v>8.7275737448000434E-2</v>
      </c>
      <c r="BU87" s="1">
        <v>1.6695959402381819E-2</v>
      </c>
      <c r="BV87" s="2">
        <v>5.2273568319499999</v>
      </c>
      <c r="BW87" s="2">
        <v>0</v>
      </c>
      <c r="BX87" s="1">
        <v>0</v>
      </c>
      <c r="BY87" s="2">
        <v>5.3669980118669995</v>
      </c>
      <c r="BZ87" s="2">
        <v>0.13964117991699965</v>
      </c>
      <c r="CA87" s="1">
        <v>2.671353504384897E-2</v>
      </c>
      <c r="CC87" t="s">
        <v>248</v>
      </c>
      <c r="CE87" s="23">
        <v>4.423744949075</v>
      </c>
      <c r="CF87" s="23">
        <v>4.5085957390289995</v>
      </c>
      <c r="CG87" s="23">
        <v>8.4850789953999417E-2</v>
      </c>
      <c r="CH87" s="24">
        <v>1.9180759951303618E-2</v>
      </c>
      <c r="CI87" s="2">
        <v>5.2273568319499999</v>
      </c>
      <c r="CJ87" s="2">
        <v>5.2273568319499999</v>
      </c>
      <c r="CK87" s="2">
        <v>0</v>
      </c>
      <c r="CL87" s="1">
        <v>0</v>
      </c>
      <c r="CN87" s="25" t="s">
        <v>248</v>
      </c>
      <c r="CO87" s="27">
        <v>0</v>
      </c>
      <c r="CP87" s="27">
        <v>0.11881700000000001</v>
      </c>
      <c r="CQ87" s="28">
        <f>CH162-CO87-CP87</f>
        <v>-0.10574932595949614</v>
      </c>
      <c r="CR87" s="27">
        <f>CI162-CO87-CP87</f>
        <v>7.6583198796090004</v>
      </c>
      <c r="CU87" s="30">
        <v>329</v>
      </c>
      <c r="CV87" s="30"/>
      <c r="CW87" s="15" t="s">
        <v>248</v>
      </c>
      <c r="CX87" s="33" t="s">
        <v>994</v>
      </c>
      <c r="CY87" s="34" t="s">
        <v>248</v>
      </c>
      <c r="CZ87" s="34" t="s">
        <v>976</v>
      </c>
      <c r="DA87" s="32"/>
      <c r="DB87" s="32"/>
      <c r="DC87" t="s">
        <v>248</v>
      </c>
      <c r="DD87">
        <v>84584</v>
      </c>
      <c r="DE87" t="s">
        <v>1045</v>
      </c>
      <c r="DF87" s="30">
        <v>140</v>
      </c>
      <c r="DG87" s="39" t="s">
        <v>248</v>
      </c>
      <c r="DK87" s="30">
        <v>337</v>
      </c>
      <c r="DL87" s="30"/>
      <c r="DM87" s="32"/>
      <c r="DN87" s="32" t="s">
        <v>248</v>
      </c>
      <c r="DO87" s="41">
        <v>84195</v>
      </c>
    </row>
    <row r="88" spans="1:119" ht="15.75" x14ac:dyDescent="0.25">
      <c r="B88" t="s">
        <v>250</v>
      </c>
      <c r="C88" s="52">
        <v>4.6311931965699999</v>
      </c>
      <c r="D88" s="52">
        <v>4.9376635082779998</v>
      </c>
      <c r="E88" s="52">
        <v>0.30647031170799988</v>
      </c>
      <c r="F88" s="53">
        <v>6.617523793543767E-2</v>
      </c>
      <c r="G88" s="45">
        <v>4.8712244154289994</v>
      </c>
      <c r="H88" s="45">
        <v>5.0393110689939995</v>
      </c>
      <c r="I88" s="45">
        <v>0.16808665356500008</v>
      </c>
      <c r="J88" s="46">
        <v>3.450603774948377E-2</v>
      </c>
      <c r="K88" s="47">
        <v>4</v>
      </c>
      <c r="L88" s="55">
        <f>G88-CO88-CP88</f>
        <v>4.6692494154289994</v>
      </c>
      <c r="M88" s="55">
        <f>H88-CO88-CP88</f>
        <v>4.8373360689939995</v>
      </c>
      <c r="N88" s="55">
        <f>M88-L88</f>
        <v>0.16808665356500008</v>
      </c>
      <c r="O88" s="56">
        <f>N88/L88</f>
        <v>3.5998645308939162E-2</v>
      </c>
      <c r="P88" s="54"/>
      <c r="Q88" s="42">
        <f t="shared" si="47"/>
        <v>41.290952180545645</v>
      </c>
      <c r="R88" s="42">
        <f t="shared" si="47"/>
        <v>44.023390765674037</v>
      </c>
      <c r="S88" s="42">
        <f t="shared" si="48"/>
        <v>41.630255130429738</v>
      </c>
      <c r="T88" s="42">
        <f t="shared" si="48"/>
        <v>43.128887918990728</v>
      </c>
      <c r="V88" s="143">
        <f>BD88/DD88*1000000</f>
        <v>44.737306221282097</v>
      </c>
      <c r="W88" s="143">
        <f>(BI88-CO88-CP88)/DD88*1000000</f>
        <v>41.630255130429738</v>
      </c>
      <c r="X88" s="143">
        <f>(BY88-CO88-CP88)/DD88*1000000</f>
        <v>43.273537512553496</v>
      </c>
      <c r="AB88" t="s">
        <v>250</v>
      </c>
      <c r="AC88" s="2">
        <v>4.6311931965699999</v>
      </c>
      <c r="AD88" s="2">
        <v>4.6299980660849993</v>
      </c>
      <c r="AE88" s="2">
        <v>-1.1951304850006395E-3</v>
      </c>
      <c r="AF88" s="1">
        <v>-2.580610296900999E-4</v>
      </c>
      <c r="AG88" s="2">
        <v>4.8712244154289994</v>
      </c>
      <c r="AH88" s="2">
        <v>4.8712244154289994</v>
      </c>
      <c r="AI88" s="2">
        <v>0</v>
      </c>
      <c r="AJ88" s="1">
        <v>0</v>
      </c>
      <c r="AM88" t="s">
        <v>250</v>
      </c>
      <c r="AN88" s="2">
        <v>4.6311931965699999</v>
      </c>
      <c r="AO88" s="2">
        <v>4.731430636542</v>
      </c>
      <c r="AP88" s="2">
        <v>0.10023743997200008</v>
      </c>
      <c r="AQ88" s="1">
        <v>2.1643977203593862E-2</v>
      </c>
      <c r="AR88" s="2">
        <v>4.6311431341890001</v>
      </c>
      <c r="AS88" s="2">
        <v>-5.0062380999804645E-5</v>
      </c>
      <c r="AT88" s="1">
        <v>-1.0809823489307753E-5</v>
      </c>
      <c r="AU88" s="2">
        <v>4.6305739417150003</v>
      </c>
      <c r="AV88" s="2">
        <v>-6.1925485499969568E-4</v>
      </c>
      <c r="AW88" s="1">
        <v>-1.3371388942666747E-4</v>
      </c>
      <c r="AX88" s="2">
        <v>4.8687213832559992</v>
      </c>
      <c r="AY88" s="2">
        <v>0.23752818668599929</v>
      </c>
      <c r="AZ88" s="1">
        <v>5.1288766545502733E-2</v>
      </c>
      <c r="BA88" s="2">
        <v>4.6314682730580001</v>
      </c>
      <c r="BB88" s="2">
        <v>2.7507648800018103E-4</v>
      </c>
      <c r="BC88" s="1">
        <v>5.9396461413855697E-5</v>
      </c>
      <c r="BD88" s="2">
        <v>5.0177362657789999</v>
      </c>
      <c r="BE88" s="2">
        <v>0.38654306920899995</v>
      </c>
      <c r="BF88" s="1">
        <v>8.346511423779196E-2</v>
      </c>
      <c r="BG88" s="1"/>
      <c r="BH88" t="s">
        <v>250</v>
      </c>
      <c r="BI88" s="2">
        <v>4.8712244154289994</v>
      </c>
      <c r="BJ88" s="2">
        <v>4.9194067857980004</v>
      </c>
      <c r="BK88" s="2">
        <v>4.8182370369000971E-2</v>
      </c>
      <c r="BL88" s="1">
        <v>9.8912236965287993E-3</v>
      </c>
      <c r="BM88" s="2">
        <v>4.8712244154289994</v>
      </c>
      <c r="BN88" s="2">
        <v>0</v>
      </c>
      <c r="BO88" s="1">
        <v>0</v>
      </c>
      <c r="BP88" s="2">
        <v>4.8712244154289994</v>
      </c>
      <c r="BQ88" s="2">
        <v>0</v>
      </c>
      <c r="BR88" s="1">
        <v>0</v>
      </c>
      <c r="BS88" s="2">
        <v>4.982735533114</v>
      </c>
      <c r="BT88" s="2">
        <v>0.11151111768500055</v>
      </c>
      <c r="BU88" s="1">
        <v>2.2891804641930046E-2</v>
      </c>
      <c r="BV88" s="2">
        <v>4.8712244154289994</v>
      </c>
      <c r="BW88" s="2">
        <v>0</v>
      </c>
      <c r="BX88" s="1">
        <v>0</v>
      </c>
      <c r="BY88" s="2">
        <v>5.0555349674079997</v>
      </c>
      <c r="BZ88" s="2">
        <v>0.18431055197900026</v>
      </c>
      <c r="CA88" s="1">
        <v>3.7836596358652545E-2</v>
      </c>
      <c r="CC88" t="s">
        <v>250</v>
      </c>
      <c r="CE88" s="23">
        <v>4.6311931965699999</v>
      </c>
      <c r="CF88" s="23">
        <v>4.5471412226799997</v>
      </c>
      <c r="CG88" s="23">
        <v>-8.4051973890000298E-2</v>
      </c>
      <c r="CH88" s="24">
        <v>-1.8149096857425794E-2</v>
      </c>
      <c r="CI88" s="2">
        <v>4.8712244154289994</v>
      </c>
      <c r="CJ88" s="2">
        <v>4.8712244154289994</v>
      </c>
      <c r="CK88" s="2">
        <v>0</v>
      </c>
      <c r="CL88" s="1">
        <v>0</v>
      </c>
      <c r="CN88" s="25" t="s">
        <v>250</v>
      </c>
      <c r="CO88" s="27">
        <v>0</v>
      </c>
      <c r="CP88" s="27">
        <v>0.20197499999999999</v>
      </c>
      <c r="CQ88" s="28">
        <f>CH191-CO88-CP88</f>
        <v>-0.15877447096450636</v>
      </c>
      <c r="CR88" s="27">
        <f>CI191-CO88-CP88</f>
        <v>11.61630095382</v>
      </c>
      <c r="CU88" s="30">
        <v>331</v>
      </c>
      <c r="CV88" s="30"/>
      <c r="CW88" s="15" t="s">
        <v>250</v>
      </c>
      <c r="CX88" s="33" t="s">
        <v>603</v>
      </c>
      <c r="CY88" s="34" t="s">
        <v>250</v>
      </c>
      <c r="CZ88" s="34" t="s">
        <v>976</v>
      </c>
      <c r="DA88" s="32"/>
      <c r="DB88" s="32"/>
      <c r="DC88" t="s">
        <v>250</v>
      </c>
      <c r="DD88">
        <v>112160</v>
      </c>
      <c r="DE88" t="s">
        <v>1045</v>
      </c>
      <c r="DF88" s="30">
        <v>171</v>
      </c>
      <c r="DG88" s="39" t="s">
        <v>250</v>
      </c>
      <c r="DK88" s="30">
        <v>339</v>
      </c>
      <c r="DL88" s="30"/>
      <c r="DM88" s="32"/>
      <c r="DN88" s="32" t="s">
        <v>250</v>
      </c>
      <c r="DO88" s="41">
        <v>111692</v>
      </c>
    </row>
    <row r="89" spans="1:119" ht="15.75" x14ac:dyDescent="0.25">
      <c r="B89" t="s">
        <v>251</v>
      </c>
      <c r="C89" s="52">
        <v>3.3957123966799996</v>
      </c>
      <c r="D89" s="52">
        <v>3.6171803597980001</v>
      </c>
      <c r="E89" s="52">
        <v>0.22146796311800054</v>
      </c>
      <c r="F89" s="53">
        <v>6.5219882383010575E-2</v>
      </c>
      <c r="G89" s="45">
        <v>3.8047763673660002</v>
      </c>
      <c r="H89" s="45">
        <v>3.9096622729790003</v>
      </c>
      <c r="I89" s="45">
        <v>0.10488590561300004</v>
      </c>
      <c r="J89" s="46">
        <v>2.7566904197739026E-2</v>
      </c>
      <c r="K89" s="47">
        <v>1</v>
      </c>
      <c r="L89" s="55">
        <f>G89-CO89-CP89</f>
        <v>3.7255473673660005</v>
      </c>
      <c r="M89" s="55">
        <f>H89-CO89-CP89</f>
        <v>3.8304332729790005</v>
      </c>
      <c r="N89" s="55">
        <f>M89-L89</f>
        <v>0.10488590561300004</v>
      </c>
      <c r="O89" s="56">
        <f>N89/L89</f>
        <v>2.8153153153211801E-2</v>
      </c>
      <c r="P89" s="54"/>
      <c r="Q89" s="42">
        <f t="shared" si="47"/>
        <v>41.441449800829865</v>
      </c>
      <c r="R89" s="42">
        <f t="shared" si="47"/>
        <v>44.144256282621427</v>
      </c>
      <c r="S89" s="42">
        <f t="shared" si="48"/>
        <v>45.466772850451555</v>
      </c>
      <c r="T89" s="42">
        <f t="shared" si="48"/>
        <v>46.746805869892611</v>
      </c>
      <c r="V89" s="143">
        <f>BD89/DD89*1000000</f>
        <v>45.517587800573594</v>
      </c>
      <c r="W89" s="143">
        <f>(BI89-CO89-CP89)/DD89*1000000</f>
        <v>45.466772850451555</v>
      </c>
      <c r="X89" s="143">
        <f>(BY89-CO89-CP89)/DD89*1000000</f>
        <v>46.695604549121313</v>
      </c>
      <c r="AB89" t="s">
        <v>251</v>
      </c>
      <c r="AC89" s="2">
        <v>3.3957123966799996</v>
      </c>
      <c r="AD89" s="2">
        <v>3.3956295139600003</v>
      </c>
      <c r="AE89" s="2">
        <v>-8.2882719999233245E-5</v>
      </c>
      <c r="AF89" s="1">
        <v>-2.4408050599417072E-5</v>
      </c>
      <c r="AG89" s="2">
        <v>3.8047763673660002</v>
      </c>
      <c r="AH89" s="2">
        <v>3.8047763673660002</v>
      </c>
      <c r="AI89" s="2">
        <v>0</v>
      </c>
      <c r="AJ89" s="1">
        <v>0</v>
      </c>
      <c r="AM89" t="s">
        <v>251</v>
      </c>
      <c r="AN89" s="2">
        <v>3.3957123966799996</v>
      </c>
      <c r="AO89" s="2">
        <v>3.4678604497880001</v>
      </c>
      <c r="AP89" s="2">
        <v>7.2148053108000543E-2</v>
      </c>
      <c r="AQ89" s="1">
        <v>2.1246809116855704E-2</v>
      </c>
      <c r="AR89" s="2">
        <v>3.3957091778520003</v>
      </c>
      <c r="AS89" s="2">
        <v>-3.2188279992517721E-6</v>
      </c>
      <c r="AT89" s="1">
        <v>-9.4790948797631745E-7</v>
      </c>
      <c r="AU89" s="2">
        <v>3.3958845350930003</v>
      </c>
      <c r="AV89" s="2">
        <v>1.7213841300067756E-4</v>
      </c>
      <c r="AW89" s="1">
        <v>5.0692871742900815E-5</v>
      </c>
      <c r="AX89" s="2">
        <v>3.625143372688</v>
      </c>
      <c r="AY89" s="2">
        <v>0.22943097600800044</v>
      </c>
      <c r="AZ89" s="1">
        <v>6.7564902207947863E-2</v>
      </c>
      <c r="BA89" s="2">
        <v>3.3957296825859999</v>
      </c>
      <c r="BB89" s="2">
        <v>1.7285906000363838E-5</v>
      </c>
      <c r="BC89" s="1">
        <v>5.0905094369194311E-6</v>
      </c>
      <c r="BD89" s="2">
        <v>3.7297111443790003</v>
      </c>
      <c r="BE89" s="2">
        <v>0.33399874769900073</v>
      </c>
      <c r="BF89" s="1">
        <v>9.8358962327184288E-2</v>
      </c>
      <c r="BG89" s="1"/>
      <c r="BH89" t="s">
        <v>251</v>
      </c>
      <c r="BI89" s="2">
        <v>3.8047763673660002</v>
      </c>
      <c r="BJ89" s="2">
        <v>3.838339857162</v>
      </c>
      <c r="BK89" s="2">
        <v>3.3563489795999768E-2</v>
      </c>
      <c r="BL89" s="1">
        <v>8.821409343234372E-3</v>
      </c>
      <c r="BM89" s="2">
        <v>3.8047763673660002</v>
      </c>
      <c r="BN89" s="2">
        <v>0</v>
      </c>
      <c r="BO89" s="1">
        <v>0</v>
      </c>
      <c r="BP89" s="2">
        <v>3.8047763673660002</v>
      </c>
      <c r="BQ89" s="2">
        <v>0</v>
      </c>
      <c r="BR89" s="1">
        <v>0</v>
      </c>
      <c r="BS89" s="2">
        <v>3.867707910734</v>
      </c>
      <c r="BT89" s="2">
        <v>6.2931543367999776E-2</v>
      </c>
      <c r="BU89" s="1">
        <v>1.6540142518695917E-2</v>
      </c>
      <c r="BV89" s="2">
        <v>3.8047763673660002</v>
      </c>
      <c r="BW89" s="2">
        <v>0</v>
      </c>
      <c r="BX89" s="1">
        <v>0</v>
      </c>
      <c r="BY89" s="2">
        <v>3.9054668367550001</v>
      </c>
      <c r="BZ89" s="2">
        <v>0.10069046938899984</v>
      </c>
      <c r="CA89" s="1">
        <v>2.6464228029966085E-2</v>
      </c>
      <c r="CC89" t="s">
        <v>251</v>
      </c>
      <c r="CE89" s="23">
        <v>3.3957123966799996</v>
      </c>
      <c r="CF89" s="23">
        <v>3.2818928056359997</v>
      </c>
      <c r="CG89" s="23">
        <v>-0.11381959104399986</v>
      </c>
      <c r="CH89" s="24">
        <v>-3.3518619290397407E-2</v>
      </c>
      <c r="CI89" s="2">
        <v>3.8047763673660002</v>
      </c>
      <c r="CJ89" s="2">
        <v>3.8047763673660002</v>
      </c>
      <c r="CK89" s="2">
        <v>0</v>
      </c>
      <c r="CL89" s="1">
        <v>0</v>
      </c>
      <c r="CN89" s="25" t="s">
        <v>251</v>
      </c>
      <c r="CO89" s="27">
        <v>0</v>
      </c>
      <c r="CP89" s="27">
        <v>7.9228999999999994E-2</v>
      </c>
      <c r="CQ89" s="28">
        <f>CH192-CO89-CP89</f>
        <v>-5.9807667018121548E-2</v>
      </c>
      <c r="CR89" s="27">
        <f>CI192-CO89-CP89</f>
        <v>6.7911454983419999</v>
      </c>
      <c r="CU89" s="30">
        <v>332</v>
      </c>
      <c r="CV89" s="30"/>
      <c r="CW89" s="15" t="s">
        <v>251</v>
      </c>
      <c r="CX89" s="33" t="s">
        <v>603</v>
      </c>
      <c r="CY89" s="34" t="s">
        <v>251</v>
      </c>
      <c r="CZ89" s="34" t="s">
        <v>976</v>
      </c>
      <c r="DA89" s="32"/>
      <c r="DB89" s="32"/>
      <c r="DC89" t="s">
        <v>251</v>
      </c>
      <c r="DD89">
        <v>81940</v>
      </c>
      <c r="DE89" t="s">
        <v>1045</v>
      </c>
      <c r="DF89" s="30">
        <v>172</v>
      </c>
      <c r="DG89" s="39" t="s">
        <v>251</v>
      </c>
      <c r="DK89" s="30">
        <v>340</v>
      </c>
      <c r="DL89" s="30"/>
      <c r="DM89" s="32"/>
      <c r="DN89" s="32" t="s">
        <v>251</v>
      </c>
      <c r="DO89" s="41">
        <v>81383</v>
      </c>
    </row>
    <row r="90" spans="1:119" ht="15.75" x14ac:dyDescent="0.25">
      <c r="B90" t="s">
        <v>160</v>
      </c>
      <c r="C90" s="52">
        <v>131.96875606006799</v>
      </c>
      <c r="D90" s="52">
        <v>133.54442239476799</v>
      </c>
      <c r="E90" s="52">
        <v>1.5756663347000028</v>
      </c>
      <c r="F90" s="53">
        <v>1.1939692255512431E-2</v>
      </c>
      <c r="G90" s="45">
        <v>131.19459551265001</v>
      </c>
      <c r="H90" s="45">
        <v>131.23478057115901</v>
      </c>
      <c r="I90" s="45">
        <v>4.0185058508996008E-2</v>
      </c>
      <c r="J90" s="46">
        <v>3.0630117309307376E-4</v>
      </c>
      <c r="K90" s="47">
        <v>4</v>
      </c>
      <c r="L90" s="55">
        <f>G90-CO90-CP90</f>
        <v>125.04248251265003</v>
      </c>
      <c r="M90" s="55">
        <f>H90-CO90-CP90</f>
        <v>125.08266757115902</v>
      </c>
      <c r="N90" s="55">
        <f>M90-L90</f>
        <v>4.0185058508996008E-2</v>
      </c>
      <c r="O90" s="56">
        <f>N90/L90</f>
        <v>3.2137124680750524E-4</v>
      </c>
      <c r="P90" s="54"/>
      <c r="Q90" s="42">
        <f t="shared" si="47"/>
        <v>219.62361589397653</v>
      </c>
      <c r="R90" s="42">
        <f t="shared" si="47"/>
        <v>222.24585427979349</v>
      </c>
      <c r="S90" s="42">
        <f t="shared" si="48"/>
        <v>208.09684784243606</v>
      </c>
      <c r="T90" s="42">
        <f t="shared" si="48"/>
        <v>208.16372418588386</v>
      </c>
      <c r="V90" s="143">
        <f>BD90/DD90*1000000</f>
        <v>226.86182221097513</v>
      </c>
      <c r="W90" s="143">
        <f>(BI90-CO90-CP90)/DD90*1000000</f>
        <v>208.09684784243606</v>
      </c>
      <c r="X90" s="143">
        <f>(BY90-CO90-CP90)/DD90*1000000</f>
        <v>209.58849033711388</v>
      </c>
      <c r="AB90" t="s">
        <v>160</v>
      </c>
      <c r="AC90" s="2">
        <v>131.96875606006799</v>
      </c>
      <c r="AD90" s="2">
        <v>133.20992244662099</v>
      </c>
      <c r="AE90" s="2">
        <v>1.2411663865530045</v>
      </c>
      <c r="AF90" s="1">
        <v>9.4050017868476752E-3</v>
      </c>
      <c r="AG90" s="2">
        <v>131.19459551265001</v>
      </c>
      <c r="AH90" s="2">
        <v>131.528214906247</v>
      </c>
      <c r="AI90" s="2">
        <v>0.33361939359699022</v>
      </c>
      <c r="AJ90" s="1">
        <v>2.5429354943574795E-3</v>
      </c>
      <c r="AM90" t="s">
        <v>160</v>
      </c>
      <c r="AN90" s="2">
        <v>131.96875606006799</v>
      </c>
      <c r="AO90" s="2">
        <v>134.12597074791401</v>
      </c>
      <c r="AP90" s="2">
        <v>2.1572146878460217</v>
      </c>
      <c r="AQ90" s="1">
        <v>1.6346404650992741E-2</v>
      </c>
      <c r="AR90" s="2">
        <v>132.32078226985499</v>
      </c>
      <c r="AS90" s="2">
        <v>0.35202620978699883</v>
      </c>
      <c r="AT90" s="1">
        <v>2.6674966128101387E-3</v>
      </c>
      <c r="AU90" s="2">
        <v>132.181318300962</v>
      </c>
      <c r="AV90" s="2">
        <v>0.21256224089401599</v>
      </c>
      <c r="AW90" s="1">
        <v>1.6107012541458252E-3</v>
      </c>
      <c r="AX90" s="2">
        <v>132.52892321135101</v>
      </c>
      <c r="AY90" s="2">
        <v>0.56016715128302508</v>
      </c>
      <c r="AZ90" s="1">
        <v>4.2446952445930062E-3</v>
      </c>
      <c r="BA90" s="2">
        <v>132.59175292340998</v>
      </c>
      <c r="BB90" s="2">
        <v>0.62299686334199578</v>
      </c>
      <c r="BC90" s="1">
        <v>4.7207906018181109E-3</v>
      </c>
      <c r="BD90" s="2">
        <v>136.31809290106401</v>
      </c>
      <c r="BE90" s="2">
        <v>4.3493368409960169</v>
      </c>
      <c r="BF90" s="1">
        <v>3.2957322406042357E-2</v>
      </c>
      <c r="BG90" s="1"/>
      <c r="BH90" t="s">
        <v>160</v>
      </c>
      <c r="BI90" s="2">
        <v>131.19459551265001</v>
      </c>
      <c r="BJ90" s="2">
        <v>131.69034893785098</v>
      </c>
      <c r="BK90" s="2">
        <v>0.49575342520097365</v>
      </c>
      <c r="BL90" s="1">
        <v>3.7787640814302618E-3</v>
      </c>
      <c r="BM90" s="2">
        <v>131.27405808293801</v>
      </c>
      <c r="BN90" s="2">
        <v>7.9462570288001189E-2</v>
      </c>
      <c r="BO90" s="1">
        <v>6.0568478432740977E-4</v>
      </c>
      <c r="BP90" s="2">
        <v>131.25466395169201</v>
      </c>
      <c r="BQ90" s="2">
        <v>6.0068439041998545E-2</v>
      </c>
      <c r="BR90" s="1">
        <v>4.5785757261781904E-4</v>
      </c>
      <c r="BS90" s="2">
        <v>131.19406965181</v>
      </c>
      <c r="BT90" s="2">
        <v>-5.2586084001404743E-4</v>
      </c>
      <c r="BU90" s="1">
        <v>-4.0082507816668634E-6</v>
      </c>
      <c r="BV90" s="2">
        <v>131.336914857247</v>
      </c>
      <c r="BW90" s="2">
        <v>0.14231934459698437</v>
      </c>
      <c r="BX90" s="1">
        <v>1.084795787820861E-3</v>
      </c>
      <c r="BY90" s="2">
        <v>132.090902604707</v>
      </c>
      <c r="BZ90" s="2">
        <v>0.89630709205698622</v>
      </c>
      <c r="CA90" s="1">
        <v>6.8318903576371996E-3</v>
      </c>
      <c r="CC90" t="s">
        <v>160</v>
      </c>
      <c r="CE90" s="23">
        <v>131.96875606006799</v>
      </c>
      <c r="CF90" s="23">
        <v>129.78444072497999</v>
      </c>
      <c r="CG90" s="23">
        <v>-2.1843153350880016</v>
      </c>
      <c r="CH90" s="24">
        <v>-1.6551761191821574E-2</v>
      </c>
      <c r="CI90" s="2">
        <v>131.19459551265001</v>
      </c>
      <c r="CJ90" s="2">
        <v>130.47567482408999</v>
      </c>
      <c r="CK90" s="2">
        <v>-0.71892068856001856</v>
      </c>
      <c r="CL90" s="1">
        <v>-5.4798041470442965E-3</v>
      </c>
      <c r="CN90" s="25" t="s">
        <v>160</v>
      </c>
      <c r="CO90" s="27">
        <v>5.3565000000000002E-2</v>
      </c>
      <c r="CP90" s="27">
        <v>6.0985480000000001</v>
      </c>
      <c r="CQ90" s="28">
        <f>CH315-CO90-CP90</f>
        <v>-6.1437552617179749</v>
      </c>
      <c r="CR90" s="27">
        <f>CI315-CO90-CP90</f>
        <v>47.167491644915998</v>
      </c>
      <c r="CU90" s="30">
        <v>232</v>
      </c>
      <c r="CV90" s="30"/>
      <c r="CW90" s="34" t="s">
        <v>160</v>
      </c>
      <c r="CX90" s="34" t="s">
        <v>976</v>
      </c>
      <c r="CY90" s="34" t="s">
        <v>160</v>
      </c>
      <c r="CZ90" s="34" t="s">
        <v>976</v>
      </c>
      <c r="DA90" s="32"/>
      <c r="DB90" s="32"/>
      <c r="DC90" t="s">
        <v>160</v>
      </c>
      <c r="DD90">
        <v>600886</v>
      </c>
      <c r="DE90" t="s">
        <v>963</v>
      </c>
      <c r="DF90" s="30">
        <v>324</v>
      </c>
      <c r="DG90" s="39" t="s">
        <v>160</v>
      </c>
      <c r="DK90" s="30">
        <v>253</v>
      </c>
      <c r="DL90" s="30"/>
      <c r="DM90" s="32"/>
      <c r="DN90" s="32" t="s">
        <v>160</v>
      </c>
      <c r="DO90" s="41">
        <v>597210</v>
      </c>
    </row>
    <row r="91" spans="1:119" ht="15.75" x14ac:dyDescent="0.25">
      <c r="C91" s="52"/>
      <c r="D91" s="52"/>
      <c r="E91" s="52"/>
      <c r="F91" s="53"/>
      <c r="G91" s="45"/>
      <c r="H91" s="45"/>
      <c r="I91" s="45"/>
      <c r="J91" s="46"/>
      <c r="K91" s="47"/>
      <c r="L91" s="55"/>
      <c r="M91" s="55"/>
      <c r="N91" s="55"/>
      <c r="O91" s="56"/>
      <c r="P91" s="54"/>
      <c r="Q91" s="42"/>
      <c r="R91" s="42"/>
      <c r="S91" s="42"/>
      <c r="T91" s="42"/>
      <c r="V91" s="143"/>
      <c r="W91" s="143"/>
      <c r="X91" s="143"/>
      <c r="AC91" s="2"/>
      <c r="AD91" s="2"/>
      <c r="AE91" s="2"/>
      <c r="AF91" s="1"/>
      <c r="AG91" s="2"/>
      <c r="AH91" s="2"/>
      <c r="AI91" s="2"/>
      <c r="AJ91" s="1"/>
      <c r="AN91" s="2"/>
      <c r="AO91" s="2"/>
      <c r="AP91" s="2"/>
      <c r="AQ91" s="1"/>
      <c r="AR91" s="2"/>
      <c r="AS91" s="2"/>
      <c r="AT91" s="1"/>
      <c r="AU91" s="2"/>
      <c r="AV91" s="2"/>
      <c r="AW91" s="1"/>
      <c r="AX91" s="2"/>
      <c r="AY91" s="2"/>
      <c r="AZ91" s="1"/>
      <c r="BA91" s="2"/>
      <c r="BB91" s="2"/>
      <c r="BC91" s="1"/>
      <c r="BD91" s="2"/>
      <c r="BE91" s="2"/>
      <c r="BF91" s="1"/>
      <c r="BG91" s="1"/>
      <c r="BI91" s="2"/>
      <c r="BJ91" s="2"/>
      <c r="BK91" s="2"/>
      <c r="BL91" s="1"/>
      <c r="BM91" s="2"/>
      <c r="BN91" s="2"/>
      <c r="BO91" s="1"/>
      <c r="BP91" s="2"/>
      <c r="BQ91" s="2"/>
      <c r="BR91" s="1"/>
      <c r="BS91" s="2"/>
      <c r="BT91" s="2"/>
      <c r="BU91" s="1"/>
      <c r="BV91" s="2"/>
      <c r="BW91" s="2"/>
      <c r="BX91" s="1"/>
      <c r="BY91" s="2"/>
      <c r="BZ91" s="2"/>
      <c r="CA91" s="1"/>
      <c r="CE91" s="23"/>
      <c r="CF91" s="23"/>
      <c r="CG91" s="23"/>
      <c r="CH91" s="24"/>
      <c r="CI91" s="2"/>
      <c r="CJ91" s="2"/>
      <c r="CK91" s="2"/>
      <c r="CL91" s="1"/>
      <c r="CN91" s="25"/>
      <c r="CO91" s="27"/>
      <c r="CP91" s="27"/>
      <c r="CQ91" s="28"/>
      <c r="CR91" s="27"/>
      <c r="CU91" s="30"/>
      <c r="CV91" s="30"/>
      <c r="CW91" s="15"/>
      <c r="CX91" s="33"/>
      <c r="CY91" s="34"/>
      <c r="CZ91" s="34"/>
      <c r="DA91" s="32"/>
      <c r="DB91" s="32"/>
      <c r="DF91" s="30"/>
      <c r="DG91" s="39"/>
      <c r="DK91" s="30"/>
      <c r="DL91" s="30"/>
      <c r="DM91" s="32"/>
      <c r="DN91" s="32"/>
      <c r="DO91" s="41"/>
    </row>
    <row r="92" spans="1:119" ht="15.75" x14ac:dyDescent="0.25">
      <c r="B92" t="s">
        <v>296</v>
      </c>
      <c r="C92" s="52">
        <v>2.6954803577950002</v>
      </c>
      <c r="D92" s="52">
        <v>3.1431251583099997</v>
      </c>
      <c r="E92" s="52">
        <v>0.44764480051499955</v>
      </c>
      <c r="F92" s="53">
        <v>0.16607236599608877</v>
      </c>
      <c r="G92" s="45">
        <v>2.9016857328130001</v>
      </c>
      <c r="H92" s="45">
        <v>3.0400872544620001</v>
      </c>
      <c r="I92" s="45">
        <v>0.13840152164899999</v>
      </c>
      <c r="J92" s="46">
        <v>4.7696937019719395E-2</v>
      </c>
      <c r="K92" s="47">
        <v>2</v>
      </c>
      <c r="L92" s="55">
        <f>G92-CO92-CP92</f>
        <v>2.823025732813</v>
      </c>
      <c r="M92" s="55">
        <f>H92-CO92-CP92</f>
        <v>2.9614272544619999</v>
      </c>
      <c r="N92" s="55">
        <f>M92-L92</f>
        <v>0.13840152164899999</v>
      </c>
      <c r="O92" s="56">
        <f>N92/L92</f>
        <v>4.902595114182328E-2</v>
      </c>
      <c r="P92" s="54"/>
      <c r="Q92" s="42">
        <f t="shared" ref="Q92:R94" si="49">C92/$DD92*1000000</f>
        <v>45.864122744125503</v>
      </c>
      <c r="R92" s="42">
        <f t="shared" si="49"/>
        <v>53.480886122577459</v>
      </c>
      <c r="S92" s="42">
        <f t="shared" ref="S92:T94" si="50">L92/$DD92*1000000</f>
        <v>48.034332116400947</v>
      </c>
      <c r="T92" s="42">
        <f t="shared" si="50"/>
        <v>50.389260935869729</v>
      </c>
      <c r="V92" s="143">
        <f>BD92/DD92*1000000</f>
        <v>53.85959963053206</v>
      </c>
      <c r="W92" s="143">
        <f>(BI92-CO92-CP92)/DD92*1000000</f>
        <v>48.034332116400947</v>
      </c>
      <c r="X92" s="143">
        <f>(BY92-CO92-CP92)/DD92*1000000</f>
        <v>50.459513812118225</v>
      </c>
      <c r="AB92" t="s">
        <v>296</v>
      </c>
      <c r="AC92" s="2">
        <v>2.6954803577950002</v>
      </c>
      <c r="AD92" s="2">
        <v>2.6950830076930004</v>
      </c>
      <c r="AE92" s="2">
        <v>-3.9735010199981602E-4</v>
      </c>
      <c r="AF92" s="1">
        <v>-1.4741346597118692E-4</v>
      </c>
      <c r="AG92" s="2">
        <v>2.9016857328130001</v>
      </c>
      <c r="AH92" s="2">
        <v>2.9016857328130001</v>
      </c>
      <c r="AI92" s="2">
        <v>0</v>
      </c>
      <c r="AJ92" s="1">
        <v>0</v>
      </c>
      <c r="AM92" t="s">
        <v>296</v>
      </c>
      <c r="AN92" s="2">
        <v>2.6954803577950002</v>
      </c>
      <c r="AO92" s="2">
        <v>2.83414969251</v>
      </c>
      <c r="AP92" s="2">
        <v>0.13866933471499987</v>
      </c>
      <c r="AQ92" s="1">
        <v>5.1445128996761222E-2</v>
      </c>
      <c r="AR92" s="2">
        <v>2.6954636983790001</v>
      </c>
      <c r="AS92" s="2">
        <v>-1.6659416000042171E-5</v>
      </c>
      <c r="AT92" s="1">
        <v>-6.1804998696670797E-6</v>
      </c>
      <c r="AU92" s="2">
        <v>2.6952617518969997</v>
      </c>
      <c r="AV92" s="2">
        <v>-2.1860589800049013E-4</v>
      </c>
      <c r="AW92" s="1">
        <v>-8.1100905583789007E-5</v>
      </c>
      <c r="AX92" s="2">
        <v>2.9596998536570003</v>
      </c>
      <c r="AY92" s="2">
        <v>0.26421949586200011</v>
      </c>
      <c r="AZ92" s="1">
        <v>9.8023157578540535E-2</v>
      </c>
      <c r="BA92" s="2">
        <v>2.695571919551</v>
      </c>
      <c r="BB92" s="2">
        <v>9.1561755999780559E-5</v>
      </c>
      <c r="BC92" s="1">
        <v>3.3968622971039329E-5</v>
      </c>
      <c r="BD92" s="2">
        <v>3.1653825298859997</v>
      </c>
      <c r="BE92" s="2">
        <v>0.46990217209099949</v>
      </c>
      <c r="BF92" s="1">
        <v>0.17432965917636897</v>
      </c>
      <c r="BG92" s="1"/>
      <c r="BH92" t="s">
        <v>296</v>
      </c>
      <c r="BI92" s="2">
        <v>2.9016857328130001</v>
      </c>
      <c r="BJ92" s="2">
        <v>2.9274080629520003</v>
      </c>
      <c r="BK92" s="2">
        <v>2.572233013900016E-2</v>
      </c>
      <c r="BL92" s="1">
        <v>8.8646161257663128E-3</v>
      </c>
      <c r="BM92" s="2">
        <v>2.9016857328130001</v>
      </c>
      <c r="BN92" s="2">
        <v>0</v>
      </c>
      <c r="BO92" s="1">
        <v>0</v>
      </c>
      <c r="BP92" s="2">
        <v>2.9016857328130001</v>
      </c>
      <c r="BQ92" s="2">
        <v>0</v>
      </c>
      <c r="BR92" s="1">
        <v>0</v>
      </c>
      <c r="BS92" s="2">
        <v>2.972341853544</v>
      </c>
      <c r="BT92" s="2">
        <v>7.0656120730999916E-2</v>
      </c>
      <c r="BU92" s="1">
        <v>2.4350025205004986E-2</v>
      </c>
      <c r="BV92" s="2">
        <v>2.9016857328130001</v>
      </c>
      <c r="BW92" s="2">
        <v>0</v>
      </c>
      <c r="BX92" s="1">
        <v>0</v>
      </c>
      <c r="BY92" s="2">
        <v>3.0442160862520002</v>
      </c>
      <c r="BZ92" s="2">
        <v>0.14253035343900011</v>
      </c>
      <c r="CA92" s="1">
        <v>4.9119845001555695E-2</v>
      </c>
      <c r="CC92" t="s">
        <v>296</v>
      </c>
      <c r="CE92" s="23">
        <v>2.6954803577950002</v>
      </c>
      <c r="CF92" s="23">
        <v>2.6739216663680003</v>
      </c>
      <c r="CG92" s="23">
        <v>-2.1558691426999843E-2</v>
      </c>
      <c r="CH92" s="24">
        <v>-7.9980888618441381E-3</v>
      </c>
      <c r="CI92" s="2">
        <v>2.9016857328130001</v>
      </c>
      <c r="CJ92" s="2">
        <v>2.9016857328130001</v>
      </c>
      <c r="CK92" s="2">
        <v>0</v>
      </c>
      <c r="CL92" s="1">
        <v>0</v>
      </c>
      <c r="CN92" s="25" t="s">
        <v>296</v>
      </c>
      <c r="CO92" s="27">
        <v>0</v>
      </c>
      <c r="CP92" s="27">
        <v>7.8659999999999994E-2</v>
      </c>
      <c r="CQ92" s="28">
        <f>CH163-CO92-CP92</f>
        <v>-7.7030618274760723E-2</v>
      </c>
      <c r="CR92" s="27">
        <f>CI163-CO92-CP92</f>
        <v>5.3694966004740001</v>
      </c>
      <c r="CU92" s="30">
        <v>381</v>
      </c>
      <c r="CV92" s="30"/>
      <c r="CW92" s="15" t="s">
        <v>296</v>
      </c>
      <c r="CX92" s="33" t="s">
        <v>994</v>
      </c>
      <c r="CY92" s="34" t="s">
        <v>296</v>
      </c>
      <c r="CZ92" s="34" t="s">
        <v>976</v>
      </c>
      <c r="DA92" s="32"/>
      <c r="DB92" s="32"/>
      <c r="DC92" t="s">
        <v>296</v>
      </c>
      <c r="DD92">
        <v>58771</v>
      </c>
      <c r="DE92" t="s">
        <v>1045</v>
      </c>
      <c r="DF92" s="30">
        <v>141</v>
      </c>
      <c r="DG92" s="39" t="s">
        <v>296</v>
      </c>
      <c r="DK92" s="30">
        <v>385</v>
      </c>
      <c r="DL92" s="30"/>
      <c r="DM92" s="32"/>
      <c r="DN92" s="32" t="s">
        <v>296</v>
      </c>
      <c r="DO92" s="41">
        <v>58508</v>
      </c>
    </row>
    <row r="93" spans="1:119" ht="15.75" x14ac:dyDescent="0.25">
      <c r="B93" t="s">
        <v>299</v>
      </c>
      <c r="C93" s="52">
        <v>5.933474023124</v>
      </c>
      <c r="D93" s="52">
        <v>6.1092123806999998</v>
      </c>
      <c r="E93" s="52">
        <v>0.17573835757599987</v>
      </c>
      <c r="F93" s="53">
        <v>2.9618122012687747E-2</v>
      </c>
      <c r="G93" s="45">
        <v>6.6394450396020002</v>
      </c>
      <c r="H93" s="45">
        <v>6.823566680821</v>
      </c>
      <c r="I93" s="45">
        <v>0.18412164121899988</v>
      </c>
      <c r="J93" s="46">
        <v>2.7731480586220349E-2</v>
      </c>
      <c r="K93" s="47">
        <v>2</v>
      </c>
      <c r="L93" s="55">
        <f>G93-CO93-CP93</f>
        <v>6.4663520396020004</v>
      </c>
      <c r="M93" s="55">
        <f>H93-CO93-CP93</f>
        <v>6.6504736808210003</v>
      </c>
      <c r="N93" s="55">
        <f>M93-L93</f>
        <v>0.18412164121899988</v>
      </c>
      <c r="O93" s="56">
        <f>N93/L93</f>
        <v>2.8473804100268632E-2</v>
      </c>
      <c r="P93" s="54"/>
      <c r="Q93" s="42">
        <f t="shared" si="49"/>
        <v>53.212150226212046</v>
      </c>
      <c r="R93" s="42">
        <f t="shared" si="49"/>
        <v>54.788194184169463</v>
      </c>
      <c r="S93" s="42">
        <f t="shared" si="50"/>
        <v>57.991068100389221</v>
      </c>
      <c r="T93" s="42">
        <f t="shared" si="50"/>
        <v>59.642294413045036</v>
      </c>
      <c r="V93" s="143">
        <f>BD93/DD93*1000000</f>
        <v>53.111243023864191</v>
      </c>
      <c r="W93" s="143">
        <f>(BI93-CO93-CP93)/DD93*1000000</f>
        <v>57.991068100389221</v>
      </c>
      <c r="X93" s="143">
        <f>(BY93-CO93-CP93)/DD93*1000000</f>
        <v>59.576245360536653</v>
      </c>
      <c r="AB93" t="s">
        <v>299</v>
      </c>
      <c r="AC93" s="2">
        <v>5.933474023124</v>
      </c>
      <c r="AD93" s="2">
        <v>5.9311573962000006</v>
      </c>
      <c r="AE93" s="2">
        <v>-2.3166269239993653E-3</v>
      </c>
      <c r="AF93" s="1">
        <v>-3.9043348213390358E-4</v>
      </c>
      <c r="AG93" s="2">
        <v>6.6394450396020002</v>
      </c>
      <c r="AH93" s="2">
        <v>6.6394450396020002</v>
      </c>
      <c r="AI93" s="2">
        <v>0</v>
      </c>
      <c r="AJ93" s="1">
        <v>0</v>
      </c>
      <c r="AM93" t="s">
        <v>299</v>
      </c>
      <c r="AN93" s="2">
        <v>5.933474023124</v>
      </c>
      <c r="AO93" s="2">
        <v>5.8596875882459996</v>
      </c>
      <c r="AP93" s="2">
        <v>-7.3786434878000406E-2</v>
      </c>
      <c r="AQ93" s="1">
        <v>-1.2435621120180033E-2</v>
      </c>
      <c r="AR93" s="2">
        <v>5.9333761732810002</v>
      </c>
      <c r="AS93" s="2">
        <v>-9.7849842999764292E-5</v>
      </c>
      <c r="AT93" s="1">
        <v>-1.6491155538630961E-5</v>
      </c>
      <c r="AU93" s="2">
        <v>5.9315855211070003</v>
      </c>
      <c r="AV93" s="2">
        <v>-1.888502016999638E-3</v>
      </c>
      <c r="AW93" s="1">
        <v>-3.182793098342973E-4</v>
      </c>
      <c r="AX93" s="2">
        <v>6.0273873830660003</v>
      </c>
      <c r="AY93" s="2">
        <v>9.3913359942000341E-2</v>
      </c>
      <c r="AZ93" s="1">
        <v>1.5827719069132207E-2</v>
      </c>
      <c r="BA93" s="2">
        <v>5.9340129575709994</v>
      </c>
      <c r="BB93" s="2">
        <v>5.389344469994839E-4</v>
      </c>
      <c r="BC93" s="1">
        <v>9.0829494643297114E-5</v>
      </c>
      <c r="BD93" s="2">
        <v>5.9222222646190001</v>
      </c>
      <c r="BE93" s="2">
        <v>-1.125175850499982E-2</v>
      </c>
      <c r="BF93" s="1">
        <v>-1.8963188279158792E-3</v>
      </c>
      <c r="BG93" s="1"/>
      <c r="BH93" t="s">
        <v>299</v>
      </c>
      <c r="BI93" s="2">
        <v>6.6394450396020002</v>
      </c>
      <c r="BJ93" s="2">
        <v>6.6983639647919997</v>
      </c>
      <c r="BK93" s="2">
        <v>5.8918925189999527E-2</v>
      </c>
      <c r="BL93" s="1">
        <v>8.874073787578398E-3</v>
      </c>
      <c r="BM93" s="2">
        <v>6.6394450396020002</v>
      </c>
      <c r="BN93" s="2">
        <v>0</v>
      </c>
      <c r="BO93" s="1">
        <v>0</v>
      </c>
      <c r="BP93" s="2">
        <v>6.6394450396020002</v>
      </c>
      <c r="BQ93" s="2">
        <v>0</v>
      </c>
      <c r="BR93" s="1">
        <v>0</v>
      </c>
      <c r="BS93" s="2">
        <v>6.7499180243340007</v>
      </c>
      <c r="BT93" s="2">
        <v>0.11047298473200051</v>
      </c>
      <c r="BU93" s="1">
        <v>1.6638888351822669E-2</v>
      </c>
      <c r="BV93" s="2">
        <v>6.6394450396020002</v>
      </c>
      <c r="BW93" s="2">
        <v>0</v>
      </c>
      <c r="BX93" s="1">
        <v>0</v>
      </c>
      <c r="BY93" s="2">
        <v>6.8162018151719996</v>
      </c>
      <c r="BZ93" s="2">
        <v>0.17675677556999947</v>
      </c>
      <c r="CA93" s="1">
        <v>2.6622221362735326E-2</v>
      </c>
      <c r="CC93" t="s">
        <v>299</v>
      </c>
      <c r="CE93" s="23">
        <v>5.933474023124</v>
      </c>
      <c r="CF93" s="23">
        <v>6.1160571596439999</v>
      </c>
      <c r="CG93" s="23">
        <v>0.18258313651999991</v>
      </c>
      <c r="CH93" s="24">
        <v>3.0771709087869081E-2</v>
      </c>
      <c r="CI93" s="2">
        <v>6.6394450396020002</v>
      </c>
      <c r="CJ93" s="2">
        <v>6.6394450396020002</v>
      </c>
      <c r="CK93" s="2">
        <v>0</v>
      </c>
      <c r="CL93" s="1">
        <v>0</v>
      </c>
      <c r="CN93" s="25" t="s">
        <v>299</v>
      </c>
      <c r="CO93" s="27">
        <v>0</v>
      </c>
      <c r="CP93" s="27">
        <v>0.173093</v>
      </c>
      <c r="CQ93" s="28">
        <f>CH199-CO93-CP93</f>
        <v>-0.16030412476076367</v>
      </c>
      <c r="CR93" s="27">
        <f>CI199-CO93-CP93</f>
        <v>5.6399260156470001</v>
      </c>
      <c r="CU93" s="30">
        <v>384</v>
      </c>
      <c r="CV93" s="30"/>
      <c r="CW93" s="15" t="s">
        <v>299</v>
      </c>
      <c r="CX93" s="33" t="s">
        <v>603</v>
      </c>
      <c r="CY93" s="34" t="s">
        <v>299</v>
      </c>
      <c r="CZ93" s="34" t="s">
        <v>976</v>
      </c>
      <c r="DA93" s="32"/>
      <c r="DB93" s="32"/>
      <c r="DC93" t="s">
        <v>299</v>
      </c>
      <c r="DD93">
        <v>111506</v>
      </c>
      <c r="DE93" t="s">
        <v>1045</v>
      </c>
      <c r="DF93" s="30">
        <v>179</v>
      </c>
      <c r="DG93" s="39" t="s">
        <v>299</v>
      </c>
      <c r="DK93" s="30">
        <v>388</v>
      </c>
      <c r="DL93" s="30"/>
      <c r="DM93" s="32"/>
      <c r="DN93" s="32" t="s">
        <v>299</v>
      </c>
      <c r="DO93" s="41">
        <v>111263</v>
      </c>
    </row>
    <row r="94" spans="1:119" ht="15.75" x14ac:dyDescent="0.25">
      <c r="B94" t="s">
        <v>164</v>
      </c>
      <c r="C94" s="52">
        <v>321.56039016375297</v>
      </c>
      <c r="D94" s="52">
        <v>326.393056007555</v>
      </c>
      <c r="E94" s="52">
        <v>4.8326658438020331</v>
      </c>
      <c r="F94" s="53">
        <v>1.5028797052214743E-2</v>
      </c>
      <c r="G94" s="45">
        <v>316.93026509384401</v>
      </c>
      <c r="H94" s="45">
        <v>317.322956109156</v>
      </c>
      <c r="I94" s="45">
        <v>0.39269101531198203</v>
      </c>
      <c r="J94" s="46">
        <v>1.2390454890627281E-3</v>
      </c>
      <c r="K94" s="47">
        <v>3</v>
      </c>
      <c r="L94" s="55">
        <f>G94-CO94-CP94</f>
        <v>306.24254009384401</v>
      </c>
      <c r="M94" s="55">
        <f>H94-CO94-CP94</f>
        <v>306.635231109156</v>
      </c>
      <c r="N94" s="55">
        <f>M94-L94</f>
        <v>0.39269101531198203</v>
      </c>
      <c r="O94" s="56">
        <f>N94/L94</f>
        <v>1.2822876116154438E-3</v>
      </c>
      <c r="P94" s="54"/>
      <c r="Q94" s="42">
        <f t="shared" si="49"/>
        <v>272.21951431593288</v>
      </c>
      <c r="R94" s="42">
        <f t="shared" si="49"/>
        <v>276.31064615023945</v>
      </c>
      <c r="S94" s="42">
        <f t="shared" si="50"/>
        <v>259.25206610419434</v>
      </c>
      <c r="T94" s="42">
        <f t="shared" si="50"/>
        <v>259.58450181684549</v>
      </c>
      <c r="V94" s="143">
        <f>BD94/DD94*1000000</f>
        <v>274.2612329745271</v>
      </c>
      <c r="W94" s="143">
        <f>(BI94-CO94-CP94)/DD94*1000000</f>
        <v>259.25206610419434</v>
      </c>
      <c r="X94" s="143">
        <f>(BY94-CO94-CP94)/DD94*1000000</f>
        <v>259.1685986975088</v>
      </c>
      <c r="AB94" t="s">
        <v>164</v>
      </c>
      <c r="AC94" s="2">
        <v>321.56039016375297</v>
      </c>
      <c r="AD94" s="2">
        <v>322.56903642232402</v>
      </c>
      <c r="AE94" s="2">
        <v>1.0086462585710478</v>
      </c>
      <c r="AF94" s="1">
        <v>3.13672420305685E-3</v>
      </c>
      <c r="AG94" s="2">
        <v>316.93026509384401</v>
      </c>
      <c r="AH94" s="2">
        <v>317.180143415847</v>
      </c>
      <c r="AI94" s="2">
        <v>0.24987832200298499</v>
      </c>
      <c r="AJ94" s="1">
        <v>7.8843313348125736E-4</v>
      </c>
      <c r="AM94" t="s">
        <v>164</v>
      </c>
      <c r="AN94" s="2">
        <v>321.56039016375297</v>
      </c>
      <c r="AO94" s="2">
        <v>322.63411834815298</v>
      </c>
      <c r="AP94" s="2">
        <v>1.0737281844000108</v>
      </c>
      <c r="AQ94" s="1">
        <v>3.3391183032624766E-3</v>
      </c>
      <c r="AR94" s="2">
        <v>321.61854576930301</v>
      </c>
      <c r="AS94" s="2">
        <v>5.81556055500414E-2</v>
      </c>
      <c r="AT94" s="1">
        <v>1.8085438172414818E-4</v>
      </c>
      <c r="AU94" s="2">
        <v>321.43933483227499</v>
      </c>
      <c r="AV94" s="2">
        <v>-0.12105533147797587</v>
      </c>
      <c r="AW94" s="1">
        <v>-3.7646219864433263E-4</v>
      </c>
      <c r="AX94" s="2">
        <v>322.69001065870799</v>
      </c>
      <c r="AY94" s="2">
        <v>1.1296204949550201</v>
      </c>
      <c r="AZ94" s="1">
        <v>3.5129342092779735E-3</v>
      </c>
      <c r="BA94" s="2">
        <v>321.644805694431</v>
      </c>
      <c r="BB94" s="2">
        <v>8.4415530678029427E-2</v>
      </c>
      <c r="BC94" s="1">
        <v>2.6251843591507416E-4</v>
      </c>
      <c r="BD94" s="2">
        <v>323.972178496092</v>
      </c>
      <c r="BE94" s="2">
        <v>2.4117883323390288</v>
      </c>
      <c r="BF94" s="1">
        <v>7.5002655989776538E-3</v>
      </c>
      <c r="BG94" s="1"/>
      <c r="BH94" t="s">
        <v>164</v>
      </c>
      <c r="BI94" s="2">
        <v>316.93026509384401</v>
      </c>
      <c r="BJ94" s="2">
        <v>316.96561808223498</v>
      </c>
      <c r="BK94" s="2">
        <v>3.5352988390968676E-2</v>
      </c>
      <c r="BL94" s="1">
        <v>1.1154816148751381E-4</v>
      </c>
      <c r="BM94" s="2">
        <v>316.903864660632</v>
      </c>
      <c r="BN94" s="2">
        <v>-2.6400433212018015E-2</v>
      </c>
      <c r="BO94" s="1">
        <v>-8.3300448457331036E-5</v>
      </c>
      <c r="BP94" s="2">
        <v>316.89605050305096</v>
      </c>
      <c r="BQ94" s="2">
        <v>-3.4214590793055777E-2</v>
      </c>
      <c r="BR94" s="1">
        <v>-1.079562117014124E-4</v>
      </c>
      <c r="BS94" s="2">
        <v>316.87757539663602</v>
      </c>
      <c r="BT94" s="2">
        <v>-5.2689697207995323E-2</v>
      </c>
      <c r="BU94" s="1">
        <v>-1.6625012821793383E-4</v>
      </c>
      <c r="BV94" s="2">
        <v>316.88374813923195</v>
      </c>
      <c r="BW94" s="2">
        <v>-4.651695461205918E-2</v>
      </c>
      <c r="BX94" s="1">
        <v>-1.4677346954632234E-4</v>
      </c>
      <c r="BY94" s="2">
        <v>316.83166888582701</v>
      </c>
      <c r="BZ94" s="2">
        <v>-9.8596208016999753E-2</v>
      </c>
      <c r="CA94" s="1">
        <v>-3.1109748381968227E-4</v>
      </c>
      <c r="CC94" t="s">
        <v>164</v>
      </c>
      <c r="CE94" s="23">
        <v>321.56039016375297</v>
      </c>
      <c r="CF94" s="23">
        <v>323.48577956324601</v>
      </c>
      <c r="CG94" s="23">
        <v>1.9253893994930422</v>
      </c>
      <c r="CH94" s="24">
        <v>5.9876448044877285E-3</v>
      </c>
      <c r="CI94" s="2">
        <v>316.93026509384401</v>
      </c>
      <c r="CJ94" s="2">
        <v>317.225194011003</v>
      </c>
      <c r="CK94" s="2">
        <v>0.29492891715898395</v>
      </c>
      <c r="CL94" s="1">
        <v>9.3057984560627116E-4</v>
      </c>
      <c r="CN94" s="25" t="s">
        <v>164</v>
      </c>
      <c r="CO94" s="27">
        <v>6.9466E-2</v>
      </c>
      <c r="CP94" s="27">
        <v>10.618259</v>
      </c>
      <c r="CQ94" s="28">
        <f>CH318-CO94-CP94</f>
        <v>-10.697378788511447</v>
      </c>
      <c r="CR94" s="27">
        <f>CI318-CO94-CP94</f>
        <v>49.766495466403001</v>
      </c>
      <c r="CU94" s="30">
        <v>237</v>
      </c>
      <c r="CV94" s="30"/>
      <c r="CW94" s="34" t="s">
        <v>164</v>
      </c>
      <c r="CX94" s="34" t="s">
        <v>976</v>
      </c>
      <c r="CY94" s="34" t="s">
        <v>164</v>
      </c>
      <c r="CZ94" s="34" t="s">
        <v>976</v>
      </c>
      <c r="DA94" s="32"/>
      <c r="DB94" s="32"/>
      <c r="DC94" t="s">
        <v>164</v>
      </c>
      <c r="DD94">
        <v>1181254</v>
      </c>
      <c r="DE94" t="s">
        <v>963</v>
      </c>
      <c r="DF94" s="30">
        <v>327</v>
      </c>
      <c r="DG94" s="39" t="s">
        <v>164</v>
      </c>
      <c r="DK94" s="30">
        <v>257</v>
      </c>
      <c r="DL94" s="30"/>
      <c r="DM94" s="32"/>
      <c r="DN94" s="32" t="s">
        <v>164</v>
      </c>
      <c r="DO94" s="41">
        <v>1177348</v>
      </c>
    </row>
    <row r="95" spans="1:119" ht="15.75" x14ac:dyDescent="0.25">
      <c r="C95" s="52"/>
      <c r="D95" s="52"/>
      <c r="E95" s="52"/>
      <c r="F95" s="53"/>
      <c r="G95" s="45"/>
      <c r="H95" s="45"/>
      <c r="I95" s="45"/>
      <c r="J95" s="46"/>
      <c r="K95" s="47"/>
      <c r="L95" s="55"/>
      <c r="M95" s="55"/>
      <c r="N95" s="55"/>
      <c r="O95" s="56"/>
      <c r="P95" s="54"/>
      <c r="Q95" s="42"/>
      <c r="R95" s="42"/>
      <c r="S95" s="42"/>
      <c r="T95" s="42"/>
      <c r="V95" s="143"/>
      <c r="W95" s="143"/>
      <c r="X95" s="143"/>
      <c r="AC95" s="2"/>
      <c r="AD95" s="2"/>
      <c r="AE95" s="2"/>
      <c r="AF95" s="1"/>
      <c r="AG95" s="2"/>
      <c r="AH95" s="2"/>
      <c r="AI95" s="2"/>
      <c r="AJ95" s="1"/>
      <c r="AN95" s="2"/>
      <c r="AO95" s="2"/>
      <c r="AP95" s="2"/>
      <c r="AQ95" s="1"/>
      <c r="AR95" s="2"/>
      <c r="AS95" s="2"/>
      <c r="AT95" s="1"/>
      <c r="AU95" s="2"/>
      <c r="AV95" s="2"/>
      <c r="AW95" s="1"/>
      <c r="AX95" s="2"/>
      <c r="AY95" s="2"/>
      <c r="AZ95" s="1"/>
      <c r="BA95" s="2"/>
      <c r="BB95" s="2"/>
      <c r="BC95" s="1"/>
      <c r="BD95" s="2"/>
      <c r="BE95" s="2"/>
      <c r="BF95" s="1"/>
      <c r="BG95" s="1"/>
      <c r="BI95" s="2"/>
      <c r="BJ95" s="2"/>
      <c r="BK95" s="2"/>
      <c r="BL95" s="1"/>
      <c r="BM95" s="2"/>
      <c r="BN95" s="2"/>
      <c r="BO95" s="1"/>
      <c r="BP95" s="2"/>
      <c r="BQ95" s="2"/>
      <c r="BR95" s="1"/>
      <c r="BS95" s="2"/>
      <c r="BT95" s="2"/>
      <c r="BU95" s="1"/>
      <c r="BV95" s="2"/>
      <c r="BW95" s="2"/>
      <c r="BX95" s="1"/>
      <c r="BY95" s="2"/>
      <c r="BZ95" s="2"/>
      <c r="CA95" s="1"/>
      <c r="CE95" s="23"/>
      <c r="CF95" s="23"/>
      <c r="CG95" s="23"/>
      <c r="CH95" s="24"/>
      <c r="CI95" s="2"/>
      <c r="CJ95" s="2"/>
      <c r="CK95" s="2"/>
      <c r="CL95" s="1"/>
      <c r="CN95" s="25"/>
      <c r="CO95" s="27"/>
      <c r="CP95" s="27"/>
      <c r="CQ95" s="28"/>
      <c r="CR95" s="27"/>
      <c r="CU95" s="30"/>
      <c r="CV95" s="30"/>
      <c r="CW95" s="15"/>
      <c r="CX95" s="33"/>
      <c r="CY95" s="34"/>
      <c r="CZ95" s="34"/>
      <c r="DA95" s="32"/>
      <c r="DB95" s="32"/>
      <c r="DF95" s="30"/>
      <c r="DG95" s="39"/>
      <c r="DK95" s="30"/>
      <c r="DL95" s="30"/>
      <c r="DM95" s="32"/>
      <c r="DN95" s="32"/>
      <c r="DO95" s="41"/>
    </row>
    <row r="96" spans="1:119" ht="15.75" x14ac:dyDescent="0.25">
      <c r="B96" t="s">
        <v>304</v>
      </c>
      <c r="C96" s="52">
        <v>3.3274189758410002</v>
      </c>
      <c r="D96" s="52">
        <v>3.9343944278070002</v>
      </c>
      <c r="E96" s="52">
        <v>0.606975451966</v>
      </c>
      <c r="F96" s="53">
        <v>0.18241629814970561</v>
      </c>
      <c r="G96" s="45">
        <v>3.6961737809919999</v>
      </c>
      <c r="H96" s="45">
        <v>3.8661661021630001</v>
      </c>
      <c r="I96" s="45">
        <v>0.16999232117100016</v>
      </c>
      <c r="J96" s="46">
        <v>4.599143093466148E-2</v>
      </c>
      <c r="K96" s="47">
        <v>4</v>
      </c>
      <c r="L96" s="55">
        <f>G96-CO96-CP96</f>
        <v>3.556575780992</v>
      </c>
      <c r="M96" s="55">
        <f>H96-CO96-CP96</f>
        <v>3.7265681021630002</v>
      </c>
      <c r="N96" s="55">
        <f>M96-L96</f>
        <v>0.16999232117100016</v>
      </c>
      <c r="O96" s="56">
        <f>N96/L96</f>
        <v>4.7796625641865535E-2</v>
      </c>
      <c r="P96" s="54"/>
      <c r="Q96" s="42">
        <f t="shared" ref="Q96:R99" si="51">C96/$DD96*1000000</f>
        <v>39.027187462215132</v>
      </c>
      <c r="R96" s="42">
        <f t="shared" si="51"/>
        <v>46.146382526267026</v>
      </c>
      <c r="S96" s="42">
        <f t="shared" ref="S96:T99" si="52">L96/$DD96*1000000</f>
        <v>41.714960074502393</v>
      </c>
      <c r="T96" s="42">
        <f t="shared" si="52"/>
        <v>43.708794404848753</v>
      </c>
      <c r="V96" s="143">
        <f>BD96/DD96*1000000</f>
        <v>47.212801605202969</v>
      </c>
      <c r="W96" s="143">
        <f>(BI96-CO96-CP96)/DD96*1000000</f>
        <v>41.714960074502393</v>
      </c>
      <c r="X96" s="143">
        <f>(BY96-CO96-CP96)/DD96*1000000</f>
        <v>43.94930426249428</v>
      </c>
      <c r="AB96" t="s">
        <v>304</v>
      </c>
      <c r="AC96" s="2">
        <v>3.3274189758410002</v>
      </c>
      <c r="AD96" s="2">
        <v>3.3265204605230001</v>
      </c>
      <c r="AE96" s="2">
        <v>-8.9851531800011486E-4</v>
      </c>
      <c r="AF96" s="1">
        <v>-2.700337181833305E-4</v>
      </c>
      <c r="AG96" s="2">
        <v>3.6961737809919999</v>
      </c>
      <c r="AH96" s="2">
        <v>3.6961737809919999</v>
      </c>
      <c r="AI96" s="2">
        <v>0</v>
      </c>
      <c r="AJ96" s="1">
        <v>0</v>
      </c>
      <c r="AM96" t="s">
        <v>304</v>
      </c>
      <c r="AN96" s="2">
        <v>3.3274189758410002</v>
      </c>
      <c r="AO96" s="2">
        <v>3.5320993154210001</v>
      </c>
      <c r="AP96" s="2">
        <v>0.20468033957999987</v>
      </c>
      <c r="AQ96" s="1">
        <v>6.1513245270913688E-2</v>
      </c>
      <c r="AR96" s="2">
        <v>3.3273814057350002</v>
      </c>
      <c r="AS96" s="2">
        <v>-3.7570106000028858E-5</v>
      </c>
      <c r="AT96" s="1">
        <v>-1.1291065619571719E-5</v>
      </c>
      <c r="AU96" s="2">
        <v>3.3270107657949999</v>
      </c>
      <c r="AV96" s="2">
        <v>-4.0821004600033461E-4</v>
      </c>
      <c r="AW96" s="1">
        <v>-1.2268068703225453E-4</v>
      </c>
      <c r="AX96" s="2">
        <v>3.7215692022710001</v>
      </c>
      <c r="AY96" s="2">
        <v>0.39415022642999986</v>
      </c>
      <c r="AZ96" s="1">
        <v>0.11845524392682739</v>
      </c>
      <c r="BA96" s="2">
        <v>3.3276253045540001</v>
      </c>
      <c r="BB96" s="2">
        <v>2.0632871299985922E-4</v>
      </c>
      <c r="BC96" s="1">
        <v>6.2008636272716433E-5</v>
      </c>
      <c r="BD96" s="2">
        <v>4.0253162520579995</v>
      </c>
      <c r="BE96" s="2">
        <v>0.69789727621699926</v>
      </c>
      <c r="BF96" s="1">
        <v>0.20974132842426516</v>
      </c>
      <c r="BG96" s="1"/>
      <c r="BH96" t="s">
        <v>304</v>
      </c>
      <c r="BI96" s="2">
        <v>3.6961737809919999</v>
      </c>
      <c r="BJ96" s="2">
        <v>3.7293353267350002</v>
      </c>
      <c r="BK96" s="2">
        <v>3.3161545743000342E-2</v>
      </c>
      <c r="BL96" s="1">
        <v>8.9718578475767065E-3</v>
      </c>
      <c r="BM96" s="2">
        <v>3.6961737809919999</v>
      </c>
      <c r="BN96" s="2">
        <v>0</v>
      </c>
      <c r="BO96" s="1">
        <v>0</v>
      </c>
      <c r="BP96" s="2">
        <v>3.6961737809919999</v>
      </c>
      <c r="BQ96" s="2">
        <v>0</v>
      </c>
      <c r="BR96" s="1">
        <v>0</v>
      </c>
      <c r="BS96" s="2">
        <v>3.7844223975309998</v>
      </c>
      <c r="BT96" s="2">
        <v>8.8248616538999958E-2</v>
      </c>
      <c r="BU96" s="1">
        <v>2.3875667587067644E-2</v>
      </c>
      <c r="BV96" s="2">
        <v>3.6961737809919999</v>
      </c>
      <c r="BW96" s="2">
        <v>0</v>
      </c>
      <c r="BX96" s="1">
        <v>0</v>
      </c>
      <c r="BY96" s="2">
        <v>3.8866717321159996</v>
      </c>
      <c r="BZ96" s="2">
        <v>0.1904979511239997</v>
      </c>
      <c r="CA96" s="1">
        <v>5.1539230136758554E-2</v>
      </c>
      <c r="CC96" t="s">
        <v>304</v>
      </c>
      <c r="CE96" s="23">
        <v>3.3274189758410002</v>
      </c>
      <c r="CF96" s="23">
        <v>3.2354307973139997</v>
      </c>
      <c r="CG96" s="23">
        <v>-9.1988178527000475E-2</v>
      </c>
      <c r="CH96" s="24">
        <v>-2.7645505178304334E-2</v>
      </c>
      <c r="CI96" s="2">
        <v>3.6961737809919999</v>
      </c>
      <c r="CJ96" s="2">
        <v>3.6961737809919999</v>
      </c>
      <c r="CK96" s="2">
        <v>0</v>
      </c>
      <c r="CL96" s="1">
        <v>0</v>
      </c>
      <c r="CN96" s="25" t="s">
        <v>304</v>
      </c>
      <c r="CO96" s="27">
        <v>0</v>
      </c>
      <c r="CP96" s="27">
        <v>0.139598</v>
      </c>
      <c r="CQ96" s="28">
        <f>CH164-CO96-CP96</f>
        <v>-0.1064864312126438</v>
      </c>
      <c r="CR96" s="27">
        <f>CI164-CO96-CP96</f>
        <v>8.0448786957520007</v>
      </c>
      <c r="CU96" s="30">
        <v>390</v>
      </c>
      <c r="CV96" s="30"/>
      <c r="CW96" s="15" t="s">
        <v>304</v>
      </c>
      <c r="CX96" s="33" t="s">
        <v>994</v>
      </c>
      <c r="CY96" s="34" t="s">
        <v>304</v>
      </c>
      <c r="CZ96" s="34" t="s">
        <v>976</v>
      </c>
      <c r="DA96" s="32"/>
      <c r="DB96" s="32"/>
      <c r="DC96" t="s">
        <v>304</v>
      </c>
      <c r="DD96">
        <v>85259</v>
      </c>
      <c r="DE96" t="s">
        <v>1045</v>
      </c>
      <c r="DF96" s="30">
        <v>142</v>
      </c>
      <c r="DG96" s="39" t="s">
        <v>304</v>
      </c>
      <c r="DK96" s="30">
        <v>393</v>
      </c>
      <c r="DL96" s="30"/>
      <c r="DM96" s="32"/>
      <c r="DN96" s="32" t="s">
        <v>304</v>
      </c>
      <c r="DO96" s="41">
        <v>84578</v>
      </c>
    </row>
    <row r="97" spans="1:119" ht="15.75" x14ac:dyDescent="0.25">
      <c r="A97" t="s">
        <v>479</v>
      </c>
      <c r="B97" t="s">
        <v>306</v>
      </c>
      <c r="C97" s="52">
        <v>2.3797719427140001</v>
      </c>
      <c r="D97" s="52">
        <v>2.9181934393170001</v>
      </c>
      <c r="E97" s="52">
        <v>0.53842149660300009</v>
      </c>
      <c r="F97" s="53">
        <v>0.22624919931989776</v>
      </c>
      <c r="G97" s="45">
        <v>2.7087939078680003</v>
      </c>
      <c r="H97" s="45">
        <v>2.8371449850499997</v>
      </c>
      <c r="I97" s="45">
        <v>0.12835107718199934</v>
      </c>
      <c r="J97" s="46">
        <v>4.7383109069017403E-2</v>
      </c>
      <c r="K97" s="47">
        <v>3</v>
      </c>
      <c r="L97" s="55">
        <f>G97-CO97-CP97</f>
        <v>2.6246239078680005</v>
      </c>
      <c r="M97" s="55">
        <f>H97-CO97-CP97</f>
        <v>2.7529749850499998</v>
      </c>
      <c r="N97" s="55">
        <f>M97-L97</f>
        <v>0.12835107718199934</v>
      </c>
      <c r="O97" s="56">
        <f>N97/L97</f>
        <v>4.8902654889804678E-2</v>
      </c>
      <c r="P97" s="54"/>
      <c r="Q97" s="42">
        <f t="shared" si="51"/>
        <v>48.385083415622965</v>
      </c>
      <c r="R97" s="42">
        <f t="shared" si="51"/>
        <v>59.332169797434126</v>
      </c>
      <c r="S97" s="42">
        <f t="shared" si="52"/>
        <v>53.363368328480817</v>
      </c>
      <c r="T97" s="42">
        <f t="shared" si="52"/>
        <v>55.972978713606047</v>
      </c>
      <c r="V97" s="143">
        <f>BD97/DD97*1000000</f>
        <v>59.940704216533831</v>
      </c>
      <c r="W97" s="143">
        <f>(BI97-CO97-CP97)/DD97*1000000</f>
        <v>53.363368328480817</v>
      </c>
      <c r="X97" s="143">
        <f>(BY97-CO97-CP97)/DD97*1000000</f>
        <v>56.096345475784815</v>
      </c>
      <c r="AB97" t="s">
        <v>306</v>
      </c>
      <c r="AC97" s="2">
        <v>2.3797719427140001</v>
      </c>
      <c r="AD97" s="2">
        <v>2.379831161352</v>
      </c>
      <c r="AE97" s="2">
        <v>5.921863799995819E-5</v>
      </c>
      <c r="AF97" s="1">
        <v>2.4884165132404479E-5</v>
      </c>
      <c r="AG97" s="2">
        <v>2.7087939078680003</v>
      </c>
      <c r="AH97" s="2">
        <v>2.7087939078680003</v>
      </c>
      <c r="AI97" s="2">
        <v>0</v>
      </c>
      <c r="AJ97" s="1">
        <v>0</v>
      </c>
      <c r="AM97" t="s">
        <v>306</v>
      </c>
      <c r="AN97" s="2">
        <v>2.3797719427140001</v>
      </c>
      <c r="AO97" s="2">
        <v>2.564866968759</v>
      </c>
      <c r="AP97" s="2">
        <v>0.18509502604499994</v>
      </c>
      <c r="AQ97" s="1">
        <v>7.7778472265669779E-2</v>
      </c>
      <c r="AR97" s="2">
        <v>2.3797744969829999</v>
      </c>
      <c r="AS97" s="2">
        <v>2.554268999865883E-6</v>
      </c>
      <c r="AT97" s="1">
        <v>1.0733251174282183E-6</v>
      </c>
      <c r="AU97" s="2">
        <v>2.3798652629499997</v>
      </c>
      <c r="AV97" s="2">
        <v>9.3320235999616585E-5</v>
      </c>
      <c r="AW97" s="1">
        <v>3.9213940766605539E-5</v>
      </c>
      <c r="AX97" s="2">
        <v>2.674218658539</v>
      </c>
      <c r="AY97" s="2">
        <v>0.29444671582499993</v>
      </c>
      <c r="AZ97" s="1">
        <v>0.12372896349437565</v>
      </c>
      <c r="BA97" s="2">
        <v>2.379757791207</v>
      </c>
      <c r="BB97" s="2">
        <v>-1.4151507000015329E-5</v>
      </c>
      <c r="BC97" s="1">
        <v>-5.9465811601578541E-6</v>
      </c>
      <c r="BD97" s="2">
        <v>2.948123596186</v>
      </c>
      <c r="BE97" s="2">
        <v>0.5683516534719999</v>
      </c>
      <c r="BF97" s="1">
        <v>0.23882610063207393</v>
      </c>
      <c r="BG97" s="1"/>
      <c r="BH97" t="s">
        <v>306</v>
      </c>
      <c r="BI97" s="2">
        <v>2.7087939078680003</v>
      </c>
      <c r="BJ97" s="2">
        <v>2.732983989968</v>
      </c>
      <c r="BK97" s="2">
        <v>2.4190082099999621E-2</v>
      </c>
      <c r="BL97" s="1">
        <v>8.9302039663249292E-3</v>
      </c>
      <c r="BM97" s="2">
        <v>2.7087939078680003</v>
      </c>
      <c r="BN97" s="2">
        <v>0</v>
      </c>
      <c r="BO97" s="1">
        <v>0</v>
      </c>
      <c r="BP97" s="2">
        <v>2.7087939078680003</v>
      </c>
      <c r="BQ97" s="2">
        <v>0</v>
      </c>
      <c r="BR97" s="1">
        <v>0</v>
      </c>
      <c r="BS97" s="2">
        <v>2.7552250205690001</v>
      </c>
      <c r="BT97" s="2">
        <v>4.6431112700999755E-2</v>
      </c>
      <c r="BU97" s="1">
        <v>1.7140880510006798E-2</v>
      </c>
      <c r="BV97" s="2">
        <v>2.7087939078680003</v>
      </c>
      <c r="BW97" s="2">
        <v>0</v>
      </c>
      <c r="BX97" s="1">
        <v>0</v>
      </c>
      <c r="BY97" s="2">
        <v>2.843212655881</v>
      </c>
      <c r="BZ97" s="2">
        <v>0.13441874801299969</v>
      </c>
      <c r="CA97" s="1">
        <v>4.9623098908545653E-2</v>
      </c>
      <c r="CC97" t="s">
        <v>306</v>
      </c>
      <c r="CE97" s="23">
        <v>2.3797719427140001</v>
      </c>
      <c r="CF97" s="23">
        <v>2.3524880975649998</v>
      </c>
      <c r="CG97" s="23">
        <v>-2.7283845149000285E-2</v>
      </c>
      <c r="CH97" s="24">
        <v>-1.1464899076793279E-2</v>
      </c>
      <c r="CI97" s="2">
        <v>2.7087939078680003</v>
      </c>
      <c r="CJ97" s="2">
        <v>2.7087939078680003</v>
      </c>
      <c r="CK97" s="2">
        <v>0</v>
      </c>
      <c r="CL97" s="1">
        <v>0</v>
      </c>
      <c r="CN97" s="25" t="s">
        <v>306</v>
      </c>
      <c r="CO97" s="27">
        <v>0</v>
      </c>
      <c r="CP97" s="27">
        <v>8.4169999999999995E-2</v>
      </c>
      <c r="CQ97" s="28">
        <f>CH165-CO97-CP97</f>
        <v>-0.12450546817451011</v>
      </c>
      <c r="CR97" s="27">
        <f>CI165-CO97-CP97</f>
        <v>6.0173510878039993</v>
      </c>
      <c r="CU97" s="30">
        <v>392</v>
      </c>
      <c r="CV97" s="30"/>
      <c r="CW97" s="15" t="s">
        <v>306</v>
      </c>
      <c r="CX97" s="33" t="s">
        <v>994</v>
      </c>
      <c r="CY97" s="34" t="s">
        <v>306</v>
      </c>
      <c r="CZ97" s="34" t="s">
        <v>976</v>
      </c>
      <c r="DA97" s="32"/>
      <c r="DB97" s="32"/>
      <c r="DC97" t="s">
        <v>306</v>
      </c>
      <c r="DD97">
        <v>49184</v>
      </c>
      <c r="DE97" t="s">
        <v>1045</v>
      </c>
      <c r="DF97" s="30">
        <v>143</v>
      </c>
      <c r="DG97" s="39" t="s">
        <v>306</v>
      </c>
      <c r="DK97" s="30">
        <v>395</v>
      </c>
      <c r="DL97" s="30"/>
      <c r="DM97" s="32"/>
      <c r="DN97" s="32" t="s">
        <v>306</v>
      </c>
      <c r="DO97" s="41">
        <v>49045</v>
      </c>
    </row>
    <row r="98" spans="1:119" ht="15.75" x14ac:dyDescent="0.25">
      <c r="B98" t="s">
        <v>307</v>
      </c>
      <c r="C98" s="52">
        <v>4.3964495202589999</v>
      </c>
      <c r="D98" s="52">
        <v>4.5470605893889999</v>
      </c>
      <c r="E98" s="52">
        <v>0.15061106913</v>
      </c>
      <c r="F98" s="53">
        <v>3.425743169254615E-2</v>
      </c>
      <c r="G98" s="45">
        <v>4.8973562991720003</v>
      </c>
      <c r="H98" s="45">
        <v>5.0343307893549998</v>
      </c>
      <c r="I98" s="45">
        <v>0.13697449018299945</v>
      </c>
      <c r="J98" s="46">
        <v>2.7969067761346632E-2</v>
      </c>
      <c r="K98" s="47">
        <v>3</v>
      </c>
      <c r="L98" s="55">
        <f>G98-CO98-CP98</f>
        <v>4.7557542991720005</v>
      </c>
      <c r="M98" s="55">
        <f>H98-CO98-CP98</f>
        <v>4.892728789355</v>
      </c>
      <c r="N98" s="55">
        <f>M98-L98</f>
        <v>0.13697449018299945</v>
      </c>
      <c r="O98" s="56">
        <f>N98/L98</f>
        <v>2.8801843317861765E-2</v>
      </c>
      <c r="P98" s="54"/>
      <c r="Q98" s="42">
        <f t="shared" si="51"/>
        <v>47.310278067525395</v>
      </c>
      <c r="R98" s="42">
        <f t="shared" si="51"/>
        <v>48.931006686779007</v>
      </c>
      <c r="S98" s="42">
        <f t="shared" si="52"/>
        <v>51.17676372215049</v>
      </c>
      <c r="T98" s="42">
        <f t="shared" si="52"/>
        <v>52.650748852391096</v>
      </c>
      <c r="V98" s="143">
        <f>BD98/DD98*1000000</f>
        <v>47.424084355522552</v>
      </c>
      <c r="W98" s="143">
        <f>(BI98-CO98-CP98)/DD98*1000000</f>
        <v>51.17676372215049</v>
      </c>
      <c r="X98" s="143">
        <f>(BY98-CO98-CP98)/DD98*1000000</f>
        <v>52.591789447184929</v>
      </c>
      <c r="AB98" t="s">
        <v>307</v>
      </c>
      <c r="AC98" s="2">
        <v>4.3964495202589999</v>
      </c>
      <c r="AD98" s="2">
        <v>4.3936541922429999</v>
      </c>
      <c r="AE98" s="2">
        <v>-2.7953280160000205E-3</v>
      </c>
      <c r="AF98" s="1">
        <v>-6.3581487814634216E-4</v>
      </c>
      <c r="AG98" s="2">
        <v>4.8973562991720003</v>
      </c>
      <c r="AH98" s="2">
        <v>4.8973562991720003</v>
      </c>
      <c r="AI98" s="2">
        <v>0</v>
      </c>
      <c r="AJ98" s="1">
        <v>0</v>
      </c>
      <c r="AM98" t="s">
        <v>307</v>
      </c>
      <c r="AN98" s="2">
        <v>4.3964495202589999</v>
      </c>
      <c r="AO98" s="2">
        <v>4.3205995514439994</v>
      </c>
      <c r="AP98" s="2">
        <v>-7.5849968815000501E-2</v>
      </c>
      <c r="AQ98" s="1">
        <v>-1.7252550828908891E-2</v>
      </c>
      <c r="AR98" s="2">
        <v>4.396331654321</v>
      </c>
      <c r="AS98" s="2">
        <v>-1.1786593799989475E-4</v>
      </c>
      <c r="AT98" s="1">
        <v>-2.6809346372968509E-5</v>
      </c>
      <c r="AU98" s="2">
        <v>4.3943436135259999</v>
      </c>
      <c r="AV98" s="2">
        <v>-2.1059067330000403E-3</v>
      </c>
      <c r="AW98" s="1">
        <v>-4.7900168608690832E-4</v>
      </c>
      <c r="AX98" s="2">
        <v>4.5145448167650004</v>
      </c>
      <c r="AY98" s="2">
        <v>0.11809529650600048</v>
      </c>
      <c r="AZ98" s="1">
        <v>2.6861515402784232E-2</v>
      </c>
      <c r="BA98" s="2">
        <v>4.3970983795810001</v>
      </c>
      <c r="BB98" s="2">
        <v>6.4885932200020591E-4</v>
      </c>
      <c r="BC98" s="1">
        <v>1.4758711979069439E-4</v>
      </c>
      <c r="BD98" s="2">
        <v>4.4070253109899999</v>
      </c>
      <c r="BE98" s="2">
        <v>1.0575790731000012E-2</v>
      </c>
      <c r="BF98" s="1">
        <v>2.405529890032032E-3</v>
      </c>
      <c r="BG98" s="1"/>
      <c r="BH98" t="s">
        <v>307</v>
      </c>
      <c r="BI98" s="2">
        <v>4.8973562991720003</v>
      </c>
      <c r="BJ98" s="2">
        <v>4.9411881360300001</v>
      </c>
      <c r="BK98" s="2">
        <v>4.383183685799974E-2</v>
      </c>
      <c r="BL98" s="1">
        <v>8.9501016835165578E-3</v>
      </c>
      <c r="BM98" s="2">
        <v>4.8973562991720003</v>
      </c>
      <c r="BN98" s="2">
        <v>0</v>
      </c>
      <c r="BO98" s="1">
        <v>0</v>
      </c>
      <c r="BP98" s="2">
        <v>4.8973562991720003</v>
      </c>
      <c r="BQ98" s="2">
        <v>0</v>
      </c>
      <c r="BR98" s="1">
        <v>0</v>
      </c>
      <c r="BS98" s="2">
        <v>4.9795409932819998</v>
      </c>
      <c r="BT98" s="2">
        <v>8.2184694109999512E-2</v>
      </c>
      <c r="BU98" s="1">
        <v>1.6781440656848785E-2</v>
      </c>
      <c r="BV98" s="2">
        <v>4.8973562991720003</v>
      </c>
      <c r="BW98" s="2">
        <v>0</v>
      </c>
      <c r="BX98" s="1">
        <v>0</v>
      </c>
      <c r="BY98" s="2">
        <v>5.0288518097480006</v>
      </c>
      <c r="BZ98" s="2">
        <v>0.13149551057600029</v>
      </c>
      <c r="CA98" s="1">
        <v>2.6850305050958274E-2</v>
      </c>
      <c r="CC98" t="s">
        <v>307</v>
      </c>
      <c r="CE98" s="23">
        <v>4.3964495202589999</v>
      </c>
      <c r="CF98" s="23">
        <v>4.5299853525470004</v>
      </c>
      <c r="CG98" s="23">
        <v>0.13353583228800048</v>
      </c>
      <c r="CH98" s="24">
        <v>3.0373562046524697E-2</v>
      </c>
      <c r="CI98" s="2">
        <v>4.8973562991720003</v>
      </c>
      <c r="CJ98" s="2">
        <v>4.8973562991720003</v>
      </c>
      <c r="CK98" s="2">
        <v>0</v>
      </c>
      <c r="CL98" s="1">
        <v>0</v>
      </c>
      <c r="CN98" s="25" t="s">
        <v>307</v>
      </c>
      <c r="CO98" s="27">
        <v>0</v>
      </c>
      <c r="CP98" s="27">
        <v>0.14160200000000001</v>
      </c>
      <c r="CQ98" s="28">
        <f>CH200-CO98-CP98</f>
        <v>-0.14375934994586867</v>
      </c>
      <c r="CR98" s="27">
        <f>CI200-CO98-CP98</f>
        <v>4.6243649700049998</v>
      </c>
      <c r="CU98" s="30">
        <v>393</v>
      </c>
      <c r="CV98" s="30"/>
      <c r="CW98" s="15" t="s">
        <v>307</v>
      </c>
      <c r="CX98" s="33" t="s">
        <v>603</v>
      </c>
      <c r="CY98" s="34" t="s">
        <v>307</v>
      </c>
      <c r="CZ98" s="34" t="s">
        <v>976</v>
      </c>
      <c r="DA98" s="32"/>
      <c r="DB98" s="32"/>
      <c r="DC98" t="s">
        <v>307</v>
      </c>
      <c r="DD98">
        <v>92928</v>
      </c>
      <c r="DE98" t="s">
        <v>1045</v>
      </c>
      <c r="DF98" s="30">
        <v>180</v>
      </c>
      <c r="DG98" s="39" t="s">
        <v>307</v>
      </c>
      <c r="DK98" s="30">
        <v>396</v>
      </c>
      <c r="DL98" s="30"/>
      <c r="DM98" s="32"/>
      <c r="DN98" s="32" t="s">
        <v>307</v>
      </c>
      <c r="DO98" s="41">
        <v>92268</v>
      </c>
    </row>
    <row r="99" spans="1:119" ht="15.75" x14ac:dyDescent="0.25">
      <c r="B99" t="s">
        <v>165</v>
      </c>
      <c r="C99" s="52">
        <v>103.64762116759501</v>
      </c>
      <c r="D99" s="52">
        <v>106.28103587286999</v>
      </c>
      <c r="E99" s="52">
        <v>2.633414705274987</v>
      </c>
      <c r="F99" s="53">
        <v>2.5407382008476941E-2</v>
      </c>
      <c r="G99" s="45">
        <v>104.418174553773</v>
      </c>
      <c r="H99" s="45">
        <v>104.832723281309</v>
      </c>
      <c r="I99" s="45">
        <v>0.41454872753600114</v>
      </c>
      <c r="J99" s="46">
        <v>3.9700821174815494E-3</v>
      </c>
      <c r="K99" s="47">
        <v>4</v>
      </c>
      <c r="L99" s="55">
        <f>G99-CO99-CP99</f>
        <v>98.394316553772995</v>
      </c>
      <c r="M99" s="55">
        <f>H99-CO99-CP99</f>
        <v>98.808865281309011</v>
      </c>
      <c r="N99" s="55">
        <f>M99-L99</f>
        <v>0.41454872753601535</v>
      </c>
      <c r="O99" s="56">
        <f>N99/L99</f>
        <v>4.2131369174098826E-3</v>
      </c>
      <c r="P99" s="54"/>
      <c r="Q99" s="42">
        <f t="shared" si="51"/>
        <v>157.06136393854237</v>
      </c>
      <c r="R99" s="42">
        <f t="shared" si="51"/>
        <v>161.05188201090135</v>
      </c>
      <c r="S99" s="42">
        <f t="shared" si="52"/>
        <v>149.10082245638549</v>
      </c>
      <c r="T99" s="42">
        <f t="shared" si="52"/>
        <v>149.72900463589266</v>
      </c>
      <c r="V99" s="143">
        <f>BD99/DD99*1000000</f>
        <v>161.56530234713554</v>
      </c>
      <c r="W99" s="143">
        <f>(BI99-CO99-CP99)/DD99*1000000</f>
        <v>149.10082245638549</v>
      </c>
      <c r="X99" s="143">
        <f>(BY99-CO99-CP99)/DD99*1000000</f>
        <v>149.97947444071534</v>
      </c>
      <c r="AB99" t="s">
        <v>165</v>
      </c>
      <c r="AC99" s="2">
        <v>103.64762116759501</v>
      </c>
      <c r="AD99" s="2">
        <v>104.501516602843</v>
      </c>
      <c r="AE99" s="2">
        <v>0.85389543524799194</v>
      </c>
      <c r="AF99" s="1">
        <v>8.2384470152698386E-3</v>
      </c>
      <c r="AG99" s="2">
        <v>104.418174553773</v>
      </c>
      <c r="AH99" s="2">
        <v>104.646627228593</v>
      </c>
      <c r="AI99" s="2">
        <v>0.22845267482000509</v>
      </c>
      <c r="AJ99" s="1">
        <v>2.1878631358601E-3</v>
      </c>
      <c r="AM99" t="s">
        <v>165</v>
      </c>
      <c r="AN99" s="2">
        <v>103.64762116759501</v>
      </c>
      <c r="AO99" s="2">
        <v>105.26378181476501</v>
      </c>
      <c r="AP99" s="2">
        <v>1.6161606471700054</v>
      </c>
      <c r="AQ99" s="1">
        <v>1.5592838783600479E-2</v>
      </c>
      <c r="AR99" s="2">
        <v>103.86106513052499</v>
      </c>
      <c r="AS99" s="2">
        <v>0.21344396292998624</v>
      </c>
      <c r="AT99" s="1">
        <v>2.0593233161121365E-3</v>
      </c>
      <c r="AU99" s="2">
        <v>103.48625060537999</v>
      </c>
      <c r="AV99" s="2">
        <v>-0.16137056221501211</v>
      </c>
      <c r="AW99" s="1">
        <v>-1.5569152518616987E-3</v>
      </c>
      <c r="AX99" s="2">
        <v>104.09751577254801</v>
      </c>
      <c r="AY99" s="2">
        <v>0.44989460495300193</v>
      </c>
      <c r="AZ99" s="1">
        <v>4.3406167925989954E-3</v>
      </c>
      <c r="BA99" s="2">
        <v>104.135928062674</v>
      </c>
      <c r="BB99" s="2">
        <v>0.48830689507899194</v>
      </c>
      <c r="BC99" s="1">
        <v>4.7112214402819218E-3</v>
      </c>
      <c r="BD99" s="2">
        <v>106.61985119431699</v>
      </c>
      <c r="BE99" s="2">
        <v>2.9722300267219879</v>
      </c>
      <c r="BF99" s="1">
        <v>2.8676297567080518E-2</v>
      </c>
      <c r="BG99" s="1"/>
      <c r="BH99" t="s">
        <v>165</v>
      </c>
      <c r="BI99" s="2">
        <v>104.418174553773</v>
      </c>
      <c r="BJ99" s="2">
        <v>104.785706895244</v>
      </c>
      <c r="BK99" s="2">
        <v>0.367532341471005</v>
      </c>
      <c r="BL99" s="1">
        <v>3.5198119775761271E-3</v>
      </c>
      <c r="BM99" s="2">
        <v>104.463416482938</v>
      </c>
      <c r="BN99" s="2">
        <v>4.5241929165001693E-2</v>
      </c>
      <c r="BO99" s="1">
        <v>4.33276384674807E-4</v>
      </c>
      <c r="BP99" s="2">
        <v>104.372569596791</v>
      </c>
      <c r="BQ99" s="2">
        <v>-4.5604956982003841E-2</v>
      </c>
      <c r="BR99" s="1">
        <v>-4.367530573762168E-4</v>
      </c>
      <c r="BS99" s="2">
        <v>104.421832619344</v>
      </c>
      <c r="BT99" s="2">
        <v>3.6580655710025667E-3</v>
      </c>
      <c r="BU99" s="1">
        <v>3.5032843531647316E-5</v>
      </c>
      <c r="BV99" s="2">
        <v>104.530528143879</v>
      </c>
      <c r="BW99" s="2">
        <v>0.11235359010599666</v>
      </c>
      <c r="BX99" s="1">
        <v>1.0759964976033659E-3</v>
      </c>
      <c r="BY99" s="2">
        <v>104.998012813968</v>
      </c>
      <c r="BZ99" s="2">
        <v>0.57983826019500384</v>
      </c>
      <c r="CA99" s="1">
        <v>5.5530396185618077E-3</v>
      </c>
      <c r="CC99" t="s">
        <v>165</v>
      </c>
      <c r="CE99" s="23">
        <v>103.64762116759501</v>
      </c>
      <c r="CF99" s="23">
        <v>103.733745599537</v>
      </c>
      <c r="CG99" s="23">
        <v>8.6124431941996704E-2</v>
      </c>
      <c r="CH99" s="24">
        <v>8.3093495993252135E-4</v>
      </c>
      <c r="CI99" s="2">
        <v>104.418174553773</v>
      </c>
      <c r="CJ99" s="2">
        <v>104.36173598782099</v>
      </c>
      <c r="CK99" s="2">
        <v>-5.6438565952007025E-2</v>
      </c>
      <c r="CL99" s="1">
        <v>-5.4050519646790449E-4</v>
      </c>
      <c r="CN99" s="25" t="s">
        <v>165</v>
      </c>
      <c r="CO99" s="27">
        <v>5.3331999999999997E-2</v>
      </c>
      <c r="CP99" s="27">
        <v>5.9705259999999996</v>
      </c>
      <c r="CQ99" s="28">
        <f>CH319-CO99-CP99</f>
        <v>-6.008054986509384</v>
      </c>
      <c r="CR99" s="27">
        <f>CI319-CO99-CP99</f>
        <v>66.007686177099998</v>
      </c>
      <c r="CU99" s="30">
        <v>238</v>
      </c>
      <c r="CV99" s="30"/>
      <c r="CW99" s="34" t="s">
        <v>165</v>
      </c>
      <c r="CX99" s="34" t="s">
        <v>976</v>
      </c>
      <c r="CY99" s="34" t="s">
        <v>165</v>
      </c>
      <c r="CZ99" s="34" t="s">
        <v>976</v>
      </c>
      <c r="DA99" s="32"/>
      <c r="DB99" s="32"/>
      <c r="DC99" t="s">
        <v>165</v>
      </c>
      <c r="DD99">
        <v>659918</v>
      </c>
      <c r="DE99" t="s">
        <v>963</v>
      </c>
      <c r="DF99" s="30">
        <v>328</v>
      </c>
      <c r="DG99" s="39" t="s">
        <v>165</v>
      </c>
      <c r="DK99" s="30">
        <v>258</v>
      </c>
      <c r="DL99" s="30"/>
      <c r="DM99" s="32"/>
      <c r="DN99" s="32" t="s">
        <v>165</v>
      </c>
      <c r="DO99" s="41">
        <v>655462</v>
      </c>
    </row>
    <row r="100" spans="1:119" ht="15.75" x14ac:dyDescent="0.25">
      <c r="A100" t="s">
        <v>480</v>
      </c>
      <c r="C100" s="52"/>
      <c r="D100" s="52"/>
      <c r="E100" s="52"/>
      <c r="F100" s="53"/>
      <c r="G100" s="45"/>
      <c r="H100" s="45"/>
      <c r="I100" s="45"/>
      <c r="J100" s="46"/>
      <c r="K100" s="47"/>
      <c r="L100" s="55"/>
      <c r="M100" s="55"/>
      <c r="N100" s="55"/>
      <c r="O100" s="56"/>
      <c r="P100" s="54"/>
      <c r="Q100" s="42"/>
      <c r="R100" s="42"/>
      <c r="S100" s="42"/>
      <c r="T100" s="42"/>
      <c r="V100" s="143"/>
      <c r="W100" s="143"/>
      <c r="X100" s="143"/>
      <c r="AC100" s="2"/>
      <c r="AD100" s="2"/>
      <c r="AE100" s="2"/>
      <c r="AF100" s="1"/>
      <c r="AG100" s="2"/>
      <c r="AH100" s="2"/>
      <c r="AI100" s="2"/>
      <c r="AJ100" s="1"/>
      <c r="AN100" s="2"/>
      <c r="AO100" s="2"/>
      <c r="AP100" s="2"/>
      <c r="AQ100" s="1"/>
      <c r="AR100" s="2"/>
      <c r="AS100" s="2"/>
      <c r="AT100" s="1"/>
      <c r="AU100" s="2"/>
      <c r="AV100" s="2"/>
      <c r="AW100" s="1"/>
      <c r="AX100" s="2"/>
      <c r="AY100" s="2"/>
      <c r="AZ100" s="1"/>
      <c r="BA100" s="2"/>
      <c r="BB100" s="2"/>
      <c r="BC100" s="1"/>
      <c r="BD100" s="2"/>
      <c r="BE100" s="2"/>
      <c r="BF100" s="1"/>
      <c r="BG100" s="1"/>
      <c r="BI100" s="2"/>
      <c r="BJ100" s="2"/>
      <c r="BK100" s="2"/>
      <c r="BL100" s="1"/>
      <c r="BM100" s="2"/>
      <c r="BN100" s="2"/>
      <c r="BO100" s="1"/>
      <c r="BP100" s="2"/>
      <c r="BQ100" s="2"/>
      <c r="BR100" s="1"/>
      <c r="BS100" s="2"/>
      <c r="BT100" s="2"/>
      <c r="BU100" s="1"/>
      <c r="BV100" s="2"/>
      <c r="BW100" s="2"/>
      <c r="BX100" s="1"/>
      <c r="BY100" s="2"/>
      <c r="BZ100" s="2"/>
      <c r="CA100" s="1"/>
      <c r="CE100" s="23"/>
      <c r="CF100" s="23"/>
      <c r="CG100" s="23"/>
      <c r="CH100" s="24"/>
      <c r="CI100" s="2"/>
      <c r="CJ100" s="2"/>
      <c r="CK100" s="2"/>
      <c r="CL100" s="1"/>
      <c r="CN100" s="25"/>
      <c r="CO100" s="27"/>
      <c r="CP100" s="27"/>
      <c r="CQ100" s="28"/>
      <c r="CR100" s="27"/>
      <c r="CU100" s="30"/>
      <c r="CV100" s="30"/>
      <c r="CW100" s="15"/>
      <c r="CX100" s="33"/>
      <c r="CY100" s="34"/>
      <c r="CZ100" s="34"/>
      <c r="DA100" s="32"/>
      <c r="DB100" s="32"/>
      <c r="DF100" s="30"/>
      <c r="DG100" s="39"/>
      <c r="DK100" s="30"/>
      <c r="DL100" s="30"/>
      <c r="DM100" s="32"/>
      <c r="DN100" s="32"/>
      <c r="DO100" s="41"/>
    </row>
    <row r="101" spans="1:119" ht="15.75" x14ac:dyDescent="0.25">
      <c r="A101" t="s">
        <v>481</v>
      </c>
      <c r="B101" t="s">
        <v>335</v>
      </c>
      <c r="C101" s="52">
        <v>3.9584421724539998</v>
      </c>
      <c r="D101" s="52">
        <v>4.8681125407710004</v>
      </c>
      <c r="E101" s="52">
        <v>0.90967036831700065</v>
      </c>
      <c r="F101" s="53">
        <v>0.2298051427016449</v>
      </c>
      <c r="G101" s="45">
        <v>4.4719539061289995</v>
      </c>
      <c r="H101" s="45">
        <v>4.6862951017540002</v>
      </c>
      <c r="I101" s="45">
        <v>0.21434119562500076</v>
      </c>
      <c r="J101" s="46">
        <v>4.7930099487661804E-2</v>
      </c>
      <c r="K101" s="47">
        <v>2</v>
      </c>
      <c r="L101" s="55">
        <f>G101-CO101-CP101</f>
        <v>4.3724149061289994</v>
      </c>
      <c r="M101" s="55">
        <f>H101-CO101-CP101</f>
        <v>4.5867561017540002</v>
      </c>
      <c r="N101" s="55">
        <f>M101-L101</f>
        <v>0.21434119562500076</v>
      </c>
      <c r="O101" s="56">
        <f>N101/L101</f>
        <v>4.9021238886673271E-2</v>
      </c>
      <c r="P101" s="54"/>
      <c r="Q101" s="42">
        <f t="shared" ref="Q101:R104" si="53">C101/$DD101*1000000</f>
        <v>49.13962103474644</v>
      </c>
      <c r="R101" s="42">
        <f t="shared" si="53"/>
        <v>60.432158658941098</v>
      </c>
      <c r="S101" s="42">
        <f t="shared" ref="S101:T104" si="54">L101/$DD101*1000000</f>
        <v>54.278628342486492</v>
      </c>
      <c r="T101" s="42">
        <f t="shared" si="54"/>
        <v>56.93943394890448</v>
      </c>
      <c r="V101" s="143">
        <f>BD101/DD101*1000000</f>
        <v>60.295358883160567</v>
      </c>
      <c r="W101" s="143">
        <f>(BI101-CO101-CP101)/DD101*1000000</f>
        <v>54.278628342486492</v>
      </c>
      <c r="X101" s="143">
        <f>(BY101-CO101-CP101)/DD101*1000000</f>
        <v>56.879617798895175</v>
      </c>
      <c r="AB101" t="s">
        <v>335</v>
      </c>
      <c r="AC101" s="2">
        <v>3.9584421724539998</v>
      </c>
      <c r="AD101" s="2">
        <v>3.9578066345099998</v>
      </c>
      <c r="AE101" s="2">
        <v>-6.3553794399995311E-4</v>
      </c>
      <c r="AF101" s="1">
        <v>-1.6055253968910634E-4</v>
      </c>
      <c r="AG101" s="2">
        <v>4.4719539061289995</v>
      </c>
      <c r="AH101" s="2">
        <v>4.4719539061289995</v>
      </c>
      <c r="AI101" s="2">
        <v>0</v>
      </c>
      <c r="AJ101" s="1">
        <v>0</v>
      </c>
      <c r="AM101" t="s">
        <v>335</v>
      </c>
      <c r="AN101" s="2">
        <v>3.9584421724539998</v>
      </c>
      <c r="AO101" s="2">
        <v>4.2313788186330008</v>
      </c>
      <c r="AP101" s="2">
        <v>0.27293664617900104</v>
      </c>
      <c r="AQ101" s="1">
        <v>6.8950519999587734E-2</v>
      </c>
      <c r="AR101" s="2">
        <v>3.9584154127469997</v>
      </c>
      <c r="AS101" s="2">
        <v>-2.675970700005692E-5</v>
      </c>
      <c r="AT101" s="1">
        <v>-6.7601611528576367E-6</v>
      </c>
      <c r="AU101" s="2">
        <v>3.9579956524790001</v>
      </c>
      <c r="AV101" s="2">
        <v>-4.4651997499967067E-4</v>
      </c>
      <c r="AW101" s="1">
        <v>-1.1280194469099815E-4</v>
      </c>
      <c r="AX101" s="2">
        <v>4.4514758052249999</v>
      </c>
      <c r="AY101" s="2">
        <v>0.4930336327710001</v>
      </c>
      <c r="AZ101" s="1">
        <v>0.12455244040241933</v>
      </c>
      <c r="BA101" s="2">
        <v>3.958589426608</v>
      </c>
      <c r="BB101" s="2">
        <v>1.4725415400018704E-4</v>
      </c>
      <c r="BC101" s="1">
        <v>3.7200026572296287E-5</v>
      </c>
      <c r="BD101" s="2">
        <v>4.8570926348329992</v>
      </c>
      <c r="BE101" s="2">
        <v>0.89865046237899948</v>
      </c>
      <c r="BF101" s="1">
        <v>0.2270212430113358</v>
      </c>
      <c r="BG101" s="1"/>
      <c r="BH101" t="s">
        <v>335</v>
      </c>
      <c r="BI101" s="2">
        <v>4.4719539061289995</v>
      </c>
      <c r="BJ101" s="2">
        <v>4.5117936774829994</v>
      </c>
      <c r="BK101" s="2">
        <v>3.9839771353999964E-2</v>
      </c>
      <c r="BL101" s="1">
        <v>8.9088063495909239E-3</v>
      </c>
      <c r="BM101" s="2">
        <v>4.4719539061289995</v>
      </c>
      <c r="BN101" s="2">
        <v>0</v>
      </c>
      <c r="BO101" s="1">
        <v>0</v>
      </c>
      <c r="BP101" s="2">
        <v>4.4719539061289995</v>
      </c>
      <c r="BQ101" s="2">
        <v>0</v>
      </c>
      <c r="BR101" s="1">
        <v>0</v>
      </c>
      <c r="BS101" s="2">
        <v>4.5477593702370003</v>
      </c>
      <c r="BT101" s="2">
        <v>7.580546410800082E-2</v>
      </c>
      <c r="BU101" s="1">
        <v>1.6951307124187097E-2</v>
      </c>
      <c r="BV101" s="2">
        <v>4.4719539061289995</v>
      </c>
      <c r="BW101" s="2">
        <v>0</v>
      </c>
      <c r="BX101" s="1">
        <v>0</v>
      </c>
      <c r="BY101" s="2">
        <v>4.6814766117900009</v>
      </c>
      <c r="BZ101" s="2">
        <v>0.2095227056610014</v>
      </c>
      <c r="CA101" s="1">
        <v>4.6852608515003204E-2</v>
      </c>
      <c r="CC101" t="s">
        <v>335</v>
      </c>
      <c r="CE101" s="23">
        <v>3.9584421724539998</v>
      </c>
      <c r="CF101" s="23">
        <v>3.9725988291239998</v>
      </c>
      <c r="CG101" s="23">
        <v>1.415665666999999E-2</v>
      </c>
      <c r="CH101" s="24">
        <v>3.5763201919465455E-3</v>
      </c>
      <c r="CI101" s="2">
        <v>4.4719539061289995</v>
      </c>
      <c r="CJ101" s="2">
        <v>4.4719539061289995</v>
      </c>
      <c r="CK101" s="2">
        <v>0</v>
      </c>
      <c r="CL101" s="1">
        <v>0</v>
      </c>
      <c r="CN101" s="25" t="s">
        <v>335</v>
      </c>
      <c r="CO101" s="27">
        <v>0</v>
      </c>
      <c r="CP101" s="27">
        <v>9.9539000000000002E-2</v>
      </c>
      <c r="CQ101" s="28">
        <f>CH166-CO101-CP101</f>
        <v>-0.16095329426353089</v>
      </c>
      <c r="CR101" s="27">
        <f>CI166-CO101-CP101</f>
        <v>5.4377318093209999</v>
      </c>
      <c r="CU101" s="30">
        <v>425</v>
      </c>
      <c r="CV101" s="30"/>
      <c r="CW101" s="15" t="s">
        <v>335</v>
      </c>
      <c r="CX101" s="33" t="s">
        <v>994</v>
      </c>
      <c r="CY101" s="34" t="s">
        <v>335</v>
      </c>
      <c r="CZ101" s="34" t="s">
        <v>976</v>
      </c>
      <c r="DA101" s="32"/>
      <c r="DB101" s="32"/>
      <c r="DC101" t="s">
        <v>335</v>
      </c>
      <c r="DD101">
        <v>80555</v>
      </c>
      <c r="DE101" t="s">
        <v>1045</v>
      </c>
      <c r="DF101" s="30">
        <v>144</v>
      </c>
      <c r="DG101" s="39" t="s">
        <v>335</v>
      </c>
      <c r="DK101" s="30">
        <v>424</v>
      </c>
      <c r="DL101" s="30"/>
      <c r="DM101" s="32"/>
      <c r="DN101" s="32" t="s">
        <v>335</v>
      </c>
      <c r="DO101" s="41">
        <v>79934</v>
      </c>
    </row>
    <row r="102" spans="1:119" ht="15.75" x14ac:dyDescent="0.25">
      <c r="A102" t="s">
        <v>482</v>
      </c>
      <c r="B102" t="s">
        <v>339</v>
      </c>
      <c r="C102" s="52">
        <v>3.7639968239689998</v>
      </c>
      <c r="D102" s="52">
        <v>4.7477707683009998</v>
      </c>
      <c r="E102" s="52">
        <v>0.98377394433199994</v>
      </c>
      <c r="F102" s="53">
        <v>0.26136418024249169</v>
      </c>
      <c r="G102" s="45">
        <v>4.0429216735709996</v>
      </c>
      <c r="H102" s="45">
        <v>4.3342349308930004</v>
      </c>
      <c r="I102" s="45">
        <v>0.29131325732200075</v>
      </c>
      <c r="J102" s="46">
        <v>7.2055132610247152E-2</v>
      </c>
      <c r="K102" s="47">
        <v>4</v>
      </c>
      <c r="L102" s="55">
        <f>G102-CO102-CP102</f>
        <v>3.9000326735709998</v>
      </c>
      <c r="M102" s="55">
        <f>H102-CO102-CP102</f>
        <v>4.1913459308930001</v>
      </c>
      <c r="N102" s="55">
        <f>M102-L102</f>
        <v>0.29131325732200031</v>
      </c>
      <c r="O102" s="56">
        <f>N102/L102</f>
        <v>7.4695081222297607E-2</v>
      </c>
      <c r="P102" s="54"/>
      <c r="Q102" s="42">
        <f t="shared" si="53"/>
        <v>40.712984294217534</v>
      </c>
      <c r="R102" s="42">
        <f t="shared" si="53"/>
        <v>51.35390005950115</v>
      </c>
      <c r="S102" s="42">
        <f t="shared" si="54"/>
        <v>42.184405676145452</v>
      </c>
      <c r="T102" s="42">
        <f t="shared" si="54"/>
        <v>45.335373284439498</v>
      </c>
      <c r="V102" s="143">
        <f>BD102/DD102*1000000</f>
        <v>50.980638399958899</v>
      </c>
      <c r="W102" s="143">
        <f>(BI102-CO102-CP102)/DD102*1000000</f>
        <v>42.184405676145452</v>
      </c>
      <c r="X102" s="143">
        <f>(BY102-CO102-CP102)/DD102*1000000</f>
        <v>45.241624369629633</v>
      </c>
      <c r="AB102" t="s">
        <v>339</v>
      </c>
      <c r="AC102" s="2">
        <v>3.7639968239689998</v>
      </c>
      <c r="AD102" s="2">
        <v>3.7614172560069998</v>
      </c>
      <c r="AE102" s="2">
        <v>-2.5795679619999845E-3</v>
      </c>
      <c r="AF102" s="1">
        <v>-6.8532681684888421E-4</v>
      </c>
      <c r="AG102" s="2">
        <v>4.0429216735709996</v>
      </c>
      <c r="AH102" s="2">
        <v>4.0429216735709996</v>
      </c>
      <c r="AI102" s="2">
        <v>0</v>
      </c>
      <c r="AJ102" s="1">
        <v>0</v>
      </c>
      <c r="AM102" t="s">
        <v>339</v>
      </c>
      <c r="AN102" s="2">
        <v>3.7639968239689998</v>
      </c>
      <c r="AO102" s="2">
        <v>4.0418647755150001</v>
      </c>
      <c r="AP102" s="2">
        <v>0.2778679515460003</v>
      </c>
      <c r="AQ102" s="1">
        <v>7.3822578642082512E-2</v>
      </c>
      <c r="AR102" s="2">
        <v>3.7638882683959998</v>
      </c>
      <c r="AS102" s="2">
        <v>-1.0855557300004648E-4</v>
      </c>
      <c r="AT102" s="1">
        <v>-2.8840506003822425E-5</v>
      </c>
      <c r="AU102" s="2">
        <v>3.7622343329590002</v>
      </c>
      <c r="AV102" s="2">
        <v>-1.7624910099995894E-3</v>
      </c>
      <c r="AW102" s="1">
        <v>-4.6824986641224258E-4</v>
      </c>
      <c r="AX102" s="2">
        <v>4.295967498275</v>
      </c>
      <c r="AY102" s="2">
        <v>0.5319706743060002</v>
      </c>
      <c r="AZ102" s="1">
        <v>0.14133132921856617</v>
      </c>
      <c r="BA102" s="2">
        <v>3.764594094569</v>
      </c>
      <c r="BB102" s="2">
        <v>5.9727060000014376E-4</v>
      </c>
      <c r="BC102" s="1">
        <v>1.5867988947194256E-4</v>
      </c>
      <c r="BD102" s="2">
        <v>4.7132619813529999</v>
      </c>
      <c r="BE102" s="2">
        <v>0.94926515738400008</v>
      </c>
      <c r="BF102" s="1">
        <v>0.25219605695177871</v>
      </c>
      <c r="BG102" s="1"/>
      <c r="BH102" t="s">
        <v>339</v>
      </c>
      <c r="BI102" s="2">
        <v>4.0429216735709996</v>
      </c>
      <c r="BJ102" s="2">
        <v>4.1055676430909998</v>
      </c>
      <c r="BK102" s="2">
        <v>6.2645969520000122E-2</v>
      </c>
      <c r="BL102" s="1">
        <v>1.5495222163101343E-2</v>
      </c>
      <c r="BM102" s="2">
        <v>4.0429216735709996</v>
      </c>
      <c r="BN102" s="2">
        <v>0</v>
      </c>
      <c r="BO102" s="1">
        <v>0</v>
      </c>
      <c r="BP102" s="2">
        <v>4.0429216735709996</v>
      </c>
      <c r="BQ102" s="2">
        <v>0</v>
      </c>
      <c r="BR102" s="1">
        <v>0</v>
      </c>
      <c r="BS102" s="2">
        <v>4.1942115661249995</v>
      </c>
      <c r="BT102" s="2">
        <v>0.15128989255399983</v>
      </c>
      <c r="BU102" s="1">
        <v>3.742093089336794E-2</v>
      </c>
      <c r="BV102" s="2">
        <v>4.0429216735709996</v>
      </c>
      <c r="BW102" s="2">
        <v>0</v>
      </c>
      <c r="BX102" s="1">
        <v>0</v>
      </c>
      <c r="BY102" s="2">
        <v>4.3255676562209997</v>
      </c>
      <c r="BZ102" s="2">
        <v>0.28264598265000007</v>
      </c>
      <c r="CA102" s="1">
        <v>6.9911317970290224E-2</v>
      </c>
      <c r="CC102" t="s">
        <v>339</v>
      </c>
      <c r="CE102" s="23">
        <v>3.7639968239689998</v>
      </c>
      <c r="CF102" s="23">
        <v>3.7964134927669999</v>
      </c>
      <c r="CG102" s="23">
        <v>3.2416668798000092E-2</v>
      </c>
      <c r="CH102" s="24">
        <v>8.612299721288786E-3</v>
      </c>
      <c r="CI102" s="2">
        <v>4.0429216735709996</v>
      </c>
      <c r="CJ102" s="2">
        <v>4.0429216735709996</v>
      </c>
      <c r="CK102" s="2">
        <v>0</v>
      </c>
      <c r="CL102" s="1">
        <v>0</v>
      </c>
      <c r="CN102" s="25" t="s">
        <v>339</v>
      </c>
      <c r="CO102" s="27">
        <v>0</v>
      </c>
      <c r="CP102" s="27">
        <v>0.14288899999999999</v>
      </c>
      <c r="CQ102" s="28">
        <f>CH167-CO102-CP102</f>
        <v>-0.19633502820889442</v>
      </c>
      <c r="CR102" s="27">
        <f>CI167-CO102-CP102</f>
        <v>5.4845784392630001</v>
      </c>
      <c r="CU102" s="30">
        <v>429</v>
      </c>
      <c r="CV102" s="30"/>
      <c r="CW102" s="15" t="s">
        <v>339</v>
      </c>
      <c r="CX102" s="33" t="s">
        <v>994</v>
      </c>
      <c r="CY102" s="34" t="s">
        <v>339</v>
      </c>
      <c r="CZ102" s="34" t="s">
        <v>976</v>
      </c>
      <c r="DA102" s="32"/>
      <c r="DB102" s="32"/>
      <c r="DC102" t="s">
        <v>339</v>
      </c>
      <c r="DD102">
        <v>92452</v>
      </c>
      <c r="DE102" t="s">
        <v>1045</v>
      </c>
      <c r="DF102" s="30">
        <v>145</v>
      </c>
      <c r="DG102" s="39" t="s">
        <v>339</v>
      </c>
      <c r="DK102" s="30">
        <v>428</v>
      </c>
      <c r="DL102" s="30"/>
      <c r="DM102" s="32"/>
      <c r="DN102" s="32" t="s">
        <v>339</v>
      </c>
      <c r="DO102" s="41">
        <v>91369</v>
      </c>
    </row>
    <row r="103" spans="1:119" ht="15.75" x14ac:dyDescent="0.25">
      <c r="A103" t="s">
        <v>483</v>
      </c>
      <c r="B103" t="s">
        <v>336</v>
      </c>
      <c r="C103" s="52">
        <v>4.2972505001600005</v>
      </c>
      <c r="D103" s="52">
        <v>4.8040826242870001</v>
      </c>
      <c r="E103" s="52">
        <v>0.50683212412699952</v>
      </c>
      <c r="F103" s="53">
        <v>0.11794335101203166</v>
      </c>
      <c r="G103" s="45">
        <v>4.9227065773499996</v>
      </c>
      <c r="H103" s="45">
        <v>5.0587316499110004</v>
      </c>
      <c r="I103" s="45">
        <v>0.13602507256100083</v>
      </c>
      <c r="J103" s="46">
        <v>2.7632171534836044E-2</v>
      </c>
      <c r="K103" s="47">
        <v>1</v>
      </c>
      <c r="L103" s="55">
        <f>G103-CO103-CP103</f>
        <v>4.8316105773499993</v>
      </c>
      <c r="M103" s="55">
        <f>H103-CO103-CP103</f>
        <v>4.9676356499110002</v>
      </c>
      <c r="N103" s="55">
        <f>M103-L103</f>
        <v>0.13602507256100083</v>
      </c>
      <c r="O103" s="56">
        <f>N103/L103</f>
        <v>2.8153153153250753E-2</v>
      </c>
      <c r="P103" s="54"/>
      <c r="Q103" s="42">
        <f t="shared" si="53"/>
        <v>48.982121486817661</v>
      </c>
      <c r="R103" s="42">
        <f t="shared" si="53"/>
        <v>54.759237034651377</v>
      </c>
      <c r="S103" s="42">
        <f t="shared" si="54"/>
        <v>55.073013841743503</v>
      </c>
      <c r="T103" s="42">
        <f t="shared" si="54"/>
        <v>56.623492835041205</v>
      </c>
      <c r="V103" s="143">
        <f>BD103/DD103*1000000</f>
        <v>53.587155973464341</v>
      </c>
      <c r="W103" s="143">
        <f>(BI103-CO103-CP103)/DD103*1000000</f>
        <v>55.073013841743503</v>
      </c>
      <c r="X103" s="143">
        <f>(BY103-CO103-CP103)/DD103*1000000</f>
        <v>56.561473675302906</v>
      </c>
      <c r="AB103" t="s">
        <v>336</v>
      </c>
      <c r="AC103" s="2">
        <v>4.2972505001600005</v>
      </c>
      <c r="AD103" s="2">
        <v>4.2952866412509998</v>
      </c>
      <c r="AE103" s="2">
        <v>-1.9638589090007486E-3</v>
      </c>
      <c r="AF103" s="1">
        <v>-4.570035907675449E-4</v>
      </c>
      <c r="AG103" s="2">
        <v>4.9227065773499996</v>
      </c>
      <c r="AH103" s="2">
        <v>4.9227065773499996</v>
      </c>
      <c r="AI103" s="2">
        <v>0</v>
      </c>
      <c r="AJ103" s="1">
        <v>0</v>
      </c>
      <c r="AM103" t="s">
        <v>336</v>
      </c>
      <c r="AN103" s="2">
        <v>4.2972505001600005</v>
      </c>
      <c r="AO103" s="2">
        <v>4.4223752393049995</v>
      </c>
      <c r="AP103" s="2">
        <v>0.125124739144999</v>
      </c>
      <c r="AQ103" s="1">
        <v>2.9117394748186125E-2</v>
      </c>
      <c r="AR103" s="2">
        <v>4.2971676774449996</v>
      </c>
      <c r="AS103" s="2">
        <v>-8.2822715000929747E-5</v>
      </c>
      <c r="AT103" s="1">
        <v>-1.9273420294638627E-5</v>
      </c>
      <c r="AU103" s="2">
        <v>4.2957574369569995</v>
      </c>
      <c r="AV103" s="2">
        <v>-1.4930632030010216E-3</v>
      </c>
      <c r="AW103" s="1">
        <v>-3.4744616422650485E-4</v>
      </c>
      <c r="AX103" s="2">
        <v>4.5110649317130003</v>
      </c>
      <c r="AY103" s="2">
        <v>0.21381443155299973</v>
      </c>
      <c r="AZ103" s="1">
        <v>4.9756101382741995E-2</v>
      </c>
      <c r="BA103" s="2">
        <v>4.297706469445</v>
      </c>
      <c r="BB103" s="2">
        <v>4.5596928499946898E-4</v>
      </c>
      <c r="BC103" s="1">
        <v>1.0610721552827599E-4</v>
      </c>
      <c r="BD103" s="2">
        <v>4.7012547807080001</v>
      </c>
      <c r="BE103" s="2">
        <v>0.40400428054799953</v>
      </c>
      <c r="BF103" s="1">
        <v>9.4014598528281548E-2</v>
      </c>
      <c r="BG103" s="1"/>
      <c r="BH103" t="s">
        <v>336</v>
      </c>
      <c r="BI103" s="2">
        <v>4.9227065773499996</v>
      </c>
      <c r="BJ103" s="2">
        <v>4.96623460057</v>
      </c>
      <c r="BK103" s="2">
        <v>4.3528023220000378E-2</v>
      </c>
      <c r="BL103" s="1">
        <v>8.8422948912450644E-3</v>
      </c>
      <c r="BM103" s="2">
        <v>4.9227065773499996</v>
      </c>
      <c r="BN103" s="2">
        <v>0</v>
      </c>
      <c r="BO103" s="1">
        <v>0</v>
      </c>
      <c r="BP103" s="2">
        <v>4.9227065773499996</v>
      </c>
      <c r="BQ103" s="2">
        <v>0</v>
      </c>
      <c r="BR103" s="1">
        <v>0</v>
      </c>
      <c r="BS103" s="2">
        <v>5.0043216208870005</v>
      </c>
      <c r="BT103" s="2">
        <v>8.1615043537000886E-2</v>
      </c>
      <c r="BU103" s="1">
        <v>1.6579302920982961E-2</v>
      </c>
      <c r="BV103" s="2">
        <v>4.9227065773499996</v>
      </c>
      <c r="BW103" s="2">
        <v>0</v>
      </c>
      <c r="BX103" s="1">
        <v>0</v>
      </c>
      <c r="BY103" s="2">
        <v>5.0532906470079997</v>
      </c>
      <c r="BZ103" s="2">
        <v>0.13058406965800007</v>
      </c>
      <c r="CA103" s="1">
        <v>2.6526884673328695E-2</v>
      </c>
      <c r="CC103" t="s">
        <v>336</v>
      </c>
      <c r="CE103" s="23">
        <v>4.2972505001600005</v>
      </c>
      <c r="CF103" s="23">
        <v>4.3978732866550008</v>
      </c>
      <c r="CG103" s="23">
        <v>0.10062278649500023</v>
      </c>
      <c r="CH103" s="24">
        <v>2.3415620404547911E-2</v>
      </c>
      <c r="CI103" s="2">
        <v>4.9227065773499996</v>
      </c>
      <c r="CJ103" s="2">
        <v>4.9227065773499996</v>
      </c>
      <c r="CK103" s="2">
        <v>0</v>
      </c>
      <c r="CL103" s="1">
        <v>0</v>
      </c>
      <c r="CN103" s="25" t="s">
        <v>336</v>
      </c>
      <c r="CO103" s="27">
        <v>0</v>
      </c>
      <c r="CP103" s="27">
        <v>9.1095999999999996E-2</v>
      </c>
      <c r="CQ103" s="28">
        <f>CH201-CO103-CP103</f>
        <v>-8.5768903097566088E-2</v>
      </c>
      <c r="CR103" s="27">
        <f>CI201-CO103-CP103</f>
        <v>7.0889690494210003</v>
      </c>
      <c r="CU103" s="30">
        <v>426</v>
      </c>
      <c r="CV103" s="30"/>
      <c r="CW103" s="15" t="s">
        <v>336</v>
      </c>
      <c r="CX103" s="33" t="s">
        <v>603</v>
      </c>
      <c r="CY103" s="34" t="s">
        <v>336</v>
      </c>
      <c r="CZ103" s="34" t="s">
        <v>976</v>
      </c>
      <c r="DA103" s="32"/>
      <c r="DB103" s="32"/>
      <c r="DC103" t="s">
        <v>336</v>
      </c>
      <c r="DD103">
        <v>87731</v>
      </c>
      <c r="DE103" t="s">
        <v>1045</v>
      </c>
      <c r="DF103" s="30">
        <v>181</v>
      </c>
      <c r="DG103" s="39" t="s">
        <v>336</v>
      </c>
      <c r="DK103" s="30">
        <v>425</v>
      </c>
      <c r="DL103" s="30"/>
      <c r="DM103" s="32"/>
      <c r="DN103" s="32" t="s">
        <v>336</v>
      </c>
      <c r="DO103" s="41">
        <v>86947</v>
      </c>
    </row>
    <row r="104" spans="1:119" ht="15.75" x14ac:dyDescent="0.25">
      <c r="A104" t="s">
        <v>484</v>
      </c>
      <c r="B104" t="s">
        <v>169</v>
      </c>
      <c r="C104" s="52">
        <v>162.73791854744198</v>
      </c>
      <c r="D104" s="52">
        <v>164.898437604202</v>
      </c>
      <c r="E104" s="52">
        <v>2.1605190567600232</v>
      </c>
      <c r="F104" s="53">
        <v>1.3276064214439245E-2</v>
      </c>
      <c r="G104" s="45">
        <v>160.54277400030699</v>
      </c>
      <c r="H104" s="45">
        <v>160.65849591082599</v>
      </c>
      <c r="I104" s="45">
        <v>0.11572191051899949</v>
      </c>
      <c r="J104" s="46">
        <v>7.2081668726353394E-4</v>
      </c>
      <c r="K104" s="47">
        <v>3</v>
      </c>
      <c r="L104" s="55">
        <f>G104-CO104-CP104</f>
        <v>154.470996000307</v>
      </c>
      <c r="M104" s="55">
        <f>H104-CO104-CP104</f>
        <v>154.586717910826</v>
      </c>
      <c r="N104" s="55">
        <f>M104-L104</f>
        <v>0.11572191051899949</v>
      </c>
      <c r="O104" s="56">
        <f>N104/L104</f>
        <v>7.4914976607498216E-4</v>
      </c>
      <c r="P104" s="54"/>
      <c r="Q104" s="42">
        <f t="shared" si="53"/>
        <v>229.6462811438179</v>
      </c>
      <c r="R104" s="42">
        <f t="shared" si="53"/>
        <v>232.6950799188904</v>
      </c>
      <c r="S104" s="42">
        <f t="shared" si="54"/>
        <v>217.98048108689952</v>
      </c>
      <c r="T104" s="42">
        <f t="shared" si="54"/>
        <v>218.14378111331467</v>
      </c>
      <c r="V104" s="143">
        <f>BD104/DD104*1000000</f>
        <v>234.95704675255345</v>
      </c>
      <c r="W104" s="143">
        <f>(BI104-CO104-CP104)/DD104*1000000</f>
        <v>217.98048108689952</v>
      </c>
      <c r="X104" s="143">
        <f>(BY104-CO104-CP104)/DD104*1000000</f>
        <v>218.91410032185462</v>
      </c>
      <c r="AB104" t="s">
        <v>169</v>
      </c>
      <c r="AC104" s="2">
        <v>162.73791854744198</v>
      </c>
      <c r="AD104" s="2">
        <v>162.11661471512301</v>
      </c>
      <c r="AE104" s="2">
        <v>-0.62130383231897213</v>
      </c>
      <c r="AF104" s="1">
        <v>-3.8178184768772696E-3</v>
      </c>
      <c r="AG104" s="2">
        <v>160.54277400030699</v>
      </c>
      <c r="AH104" s="2">
        <v>160.35004682425401</v>
      </c>
      <c r="AI104" s="2">
        <v>-0.1927271760529834</v>
      </c>
      <c r="AJ104" s="1">
        <v>-1.2004724426439453E-3</v>
      </c>
      <c r="AM104" t="s">
        <v>169</v>
      </c>
      <c r="AN104" s="2">
        <v>162.73791854744198</v>
      </c>
      <c r="AO104" s="2">
        <v>164.59645504308901</v>
      </c>
      <c r="AP104" s="2">
        <v>1.8585364956470301</v>
      </c>
      <c r="AQ104" s="1">
        <v>1.1420426857095524E-2</v>
      </c>
      <c r="AR104" s="2">
        <v>163.08432001634</v>
      </c>
      <c r="AS104" s="2">
        <v>0.34640146889802281</v>
      </c>
      <c r="AT104" s="1">
        <v>2.1285848558831024E-3</v>
      </c>
      <c r="AU104" s="2">
        <v>162.85358352618701</v>
      </c>
      <c r="AV104" s="2">
        <v>0.11566497874503057</v>
      </c>
      <c r="AW104" s="1">
        <v>7.1074387442967982E-4</v>
      </c>
      <c r="AX104" s="2">
        <v>163.309430070682</v>
      </c>
      <c r="AY104" s="2">
        <v>0.57151152324001941</v>
      </c>
      <c r="AZ104" s="1">
        <v>3.5118522366587245E-3</v>
      </c>
      <c r="BA104" s="2">
        <v>163.19894954882699</v>
      </c>
      <c r="BB104" s="2">
        <v>0.46103100138500963</v>
      </c>
      <c r="BC104" s="1">
        <v>2.8329660690025855E-3</v>
      </c>
      <c r="BD104" s="2">
        <v>166.50137135301</v>
      </c>
      <c r="BE104" s="2">
        <v>3.7634528055680221</v>
      </c>
      <c r="BF104" s="1">
        <v>2.3125850687778619E-2</v>
      </c>
      <c r="BG104" s="1"/>
      <c r="BH104" t="s">
        <v>169</v>
      </c>
      <c r="BI104" s="2">
        <v>160.54277400030699</v>
      </c>
      <c r="BJ104" s="2">
        <v>160.93018139011201</v>
      </c>
      <c r="BK104" s="2">
        <v>0.38740738980501987</v>
      </c>
      <c r="BL104" s="1">
        <v>2.4131101023847955E-3</v>
      </c>
      <c r="BM104" s="2">
        <v>160.61691941739898</v>
      </c>
      <c r="BN104" s="2">
        <v>7.4145417091983745E-2</v>
      </c>
      <c r="BO104" s="1">
        <v>4.618421324390593E-4</v>
      </c>
      <c r="BP104" s="2">
        <v>160.57545878913001</v>
      </c>
      <c r="BQ104" s="2">
        <v>3.2684788823019062E-2</v>
      </c>
      <c r="BR104" s="1">
        <v>2.0358928657204193E-4</v>
      </c>
      <c r="BS104" s="2">
        <v>160.51241136508102</v>
      </c>
      <c r="BT104" s="2">
        <v>-3.0362635225969825E-2</v>
      </c>
      <c r="BU104" s="1">
        <v>-1.8912489468950975E-4</v>
      </c>
      <c r="BV104" s="2">
        <v>160.633718358289</v>
      </c>
      <c r="BW104" s="2">
        <v>9.0944357982010615E-2</v>
      </c>
      <c r="BX104" s="1">
        <v>5.664805441933918E-4</v>
      </c>
      <c r="BY104" s="2">
        <v>161.20437953668099</v>
      </c>
      <c r="BZ104" s="2">
        <v>0.66160553637399744</v>
      </c>
      <c r="CA104" s="1">
        <v>4.1210545942898203E-3</v>
      </c>
      <c r="CC104" t="s">
        <v>169</v>
      </c>
      <c r="CE104" s="23">
        <v>162.73791854744198</v>
      </c>
      <c r="CF104" s="23">
        <v>163.21669535432801</v>
      </c>
      <c r="CG104" s="23">
        <v>0.47877680688603164</v>
      </c>
      <c r="CH104" s="24">
        <v>2.942011371163364E-3</v>
      </c>
      <c r="CI104" s="2">
        <v>160.54277400030699</v>
      </c>
      <c r="CJ104" s="2">
        <v>160.55242617465902</v>
      </c>
      <c r="CK104" s="2">
        <v>9.652174352027032E-3</v>
      </c>
      <c r="CL104" s="1">
        <v>6.0122135126483954E-5</v>
      </c>
      <c r="CN104" s="25" t="s">
        <v>169</v>
      </c>
      <c r="CO104" s="27">
        <v>5.0396999999999997E-2</v>
      </c>
      <c r="CP104" s="27">
        <v>6.0213809999999999</v>
      </c>
      <c r="CQ104" s="28">
        <f>CH320-CO104-CP104</f>
        <v>-6.057626336879478</v>
      </c>
      <c r="CR104" s="27">
        <f>CI320-CO104-CP104</f>
        <v>117.64027253167599</v>
      </c>
      <c r="CU104" s="30">
        <v>243</v>
      </c>
      <c r="CV104" s="30"/>
      <c r="CW104" s="34" t="s">
        <v>169</v>
      </c>
      <c r="CX104" s="34" t="s">
        <v>976</v>
      </c>
      <c r="CY104" s="34" t="s">
        <v>169</v>
      </c>
      <c r="CZ104" s="34" t="s">
        <v>976</v>
      </c>
      <c r="DA104" s="32"/>
      <c r="DB104" s="32"/>
      <c r="DC104" t="s">
        <v>169</v>
      </c>
      <c r="DD104">
        <v>708646</v>
      </c>
      <c r="DE104" t="s">
        <v>963</v>
      </c>
      <c r="DF104" s="30">
        <v>329</v>
      </c>
      <c r="DG104" s="39" t="s">
        <v>169</v>
      </c>
      <c r="DK104" s="30">
        <v>262</v>
      </c>
      <c r="DL104" s="30"/>
      <c r="DM104" s="32"/>
      <c r="DN104" s="32" t="s">
        <v>169</v>
      </c>
      <c r="DO104" s="41">
        <v>701162</v>
      </c>
    </row>
    <row r="105" spans="1:119" ht="15.75" x14ac:dyDescent="0.25">
      <c r="A105" t="s">
        <v>485</v>
      </c>
      <c r="C105" s="52"/>
      <c r="D105" s="52"/>
      <c r="E105" s="52"/>
      <c r="F105" s="53"/>
      <c r="G105" s="45"/>
      <c r="H105" s="45"/>
      <c r="I105" s="45"/>
      <c r="J105" s="46"/>
      <c r="K105" s="47"/>
      <c r="L105" s="55"/>
      <c r="M105" s="55"/>
      <c r="N105" s="55"/>
      <c r="O105" s="56"/>
      <c r="P105" s="54"/>
      <c r="Q105" s="42"/>
      <c r="R105" s="42"/>
      <c r="S105" s="42"/>
      <c r="T105" s="42"/>
      <c r="V105" s="143"/>
      <c r="W105" s="143"/>
      <c r="X105" s="143"/>
      <c r="AC105" s="2"/>
      <c r="AD105" s="2"/>
      <c r="AE105" s="2"/>
      <c r="AF105" s="1"/>
      <c r="AG105" s="2"/>
      <c r="AH105" s="2"/>
      <c r="AI105" s="2"/>
      <c r="AJ105" s="1"/>
      <c r="AN105" s="2"/>
      <c r="AO105" s="2"/>
      <c r="AP105" s="2"/>
      <c r="AQ105" s="1"/>
      <c r="AR105" s="2"/>
      <c r="AS105" s="2"/>
      <c r="AT105" s="1"/>
      <c r="AU105" s="2"/>
      <c r="AV105" s="2"/>
      <c r="AW105" s="1"/>
      <c r="AX105" s="2"/>
      <c r="AY105" s="2"/>
      <c r="AZ105" s="1"/>
      <c r="BA105" s="2"/>
      <c r="BB105" s="2"/>
      <c r="BC105" s="1"/>
      <c r="BD105" s="2"/>
      <c r="BE105" s="2"/>
      <c r="BF105" s="1"/>
      <c r="BG105" s="1"/>
      <c r="BI105" s="2"/>
      <c r="BJ105" s="2"/>
      <c r="BK105" s="2"/>
      <c r="BL105" s="1"/>
      <c r="BM105" s="2"/>
      <c r="BN105" s="2"/>
      <c r="BO105" s="1"/>
      <c r="BP105" s="2"/>
      <c r="BQ105" s="2"/>
      <c r="BR105" s="1"/>
      <c r="BS105" s="2"/>
      <c r="BT105" s="2"/>
      <c r="BU105" s="1"/>
      <c r="BV105" s="2"/>
      <c r="BW105" s="2"/>
      <c r="BX105" s="1"/>
      <c r="BY105" s="2"/>
      <c r="BZ105" s="2"/>
      <c r="CA105" s="1"/>
      <c r="CE105" s="23"/>
      <c r="CF105" s="23"/>
      <c r="CG105" s="23"/>
      <c r="CH105" s="24"/>
      <c r="CI105" s="2"/>
      <c r="CJ105" s="2"/>
      <c r="CK105" s="2"/>
      <c r="CL105" s="1"/>
      <c r="CN105" s="25"/>
      <c r="CO105" s="27"/>
      <c r="CP105" s="27"/>
      <c r="CQ105" s="28"/>
      <c r="CR105" s="27"/>
      <c r="CU105" s="30"/>
      <c r="CV105" s="30"/>
      <c r="CW105" s="15"/>
      <c r="CX105" s="33"/>
      <c r="CY105" s="34"/>
      <c r="CZ105" s="34"/>
      <c r="DA105" s="32"/>
      <c r="DB105" s="32"/>
      <c r="DF105" s="30"/>
      <c r="DG105" s="39"/>
      <c r="DK105" s="30"/>
      <c r="DL105" s="30"/>
      <c r="DM105" s="32"/>
      <c r="DN105" s="32"/>
      <c r="DO105" s="41"/>
    </row>
    <row r="106" spans="1:119" ht="15.75" x14ac:dyDescent="0.25">
      <c r="A106" t="s">
        <v>488</v>
      </c>
      <c r="B106" t="s">
        <v>399</v>
      </c>
      <c r="C106" s="52">
        <v>4.3726562366520003</v>
      </c>
      <c r="D106" s="52">
        <v>4.7839799629429995</v>
      </c>
      <c r="E106" s="52">
        <v>0.41132372629099923</v>
      </c>
      <c r="F106" s="53">
        <v>9.4067245177712921E-2</v>
      </c>
      <c r="G106" s="45">
        <v>4.3769784324909997</v>
      </c>
      <c r="H106" s="45">
        <v>4.5653827599630006</v>
      </c>
      <c r="I106" s="45">
        <v>0.18840432747200087</v>
      </c>
      <c r="J106" s="46">
        <v>4.3044381044568529E-2</v>
      </c>
      <c r="K106" s="47">
        <v>3</v>
      </c>
      <c r="L106" s="55">
        <f>G106-CO106-CP106</f>
        <v>4.2004504324909995</v>
      </c>
      <c r="M106" s="55">
        <f>H106-CO106-CP106</f>
        <v>4.3888547599630003</v>
      </c>
      <c r="N106" s="55">
        <f>M106-L106</f>
        <v>0.18840432747200087</v>
      </c>
      <c r="O106" s="56">
        <f>N106/L106</f>
        <v>4.4853362871436424E-2</v>
      </c>
      <c r="P106" s="54"/>
      <c r="Q106" s="42">
        <f t="shared" ref="Q106:R109" si="55">C106/$DD106*1000000</f>
        <v>37.671280705860056</v>
      </c>
      <c r="R106" s="42">
        <f t="shared" si="55"/>
        <v>41.214914304176645</v>
      </c>
      <c r="S106" s="42">
        <f t="shared" ref="S106:T109" si="56">L106/$DD106*1000000</f>
        <v>36.187694337155605</v>
      </c>
      <c r="T106" s="42">
        <f t="shared" si="56"/>
        <v>37.810834122740673</v>
      </c>
      <c r="V106" s="143">
        <f>BD106/DD106*1000000</f>
        <v>45.166772732274239</v>
      </c>
      <c r="W106" s="143">
        <f>(BI106-CO106-CP106)/DD106*1000000</f>
        <v>36.187694337155605</v>
      </c>
      <c r="X106" s="143">
        <f>(BY106-CO106-CP106)/DD106*1000000</f>
        <v>38.773856338154964</v>
      </c>
      <c r="AB106" t="s">
        <v>399</v>
      </c>
      <c r="AC106" s="2">
        <v>4.3726562366520003</v>
      </c>
      <c r="AD106" s="2">
        <v>4.3759025648609997</v>
      </c>
      <c r="AE106" s="2">
        <v>3.2463282089993939E-3</v>
      </c>
      <c r="AF106" s="1">
        <v>7.4241560125133481E-4</v>
      </c>
      <c r="AG106" s="2">
        <v>4.3769784324909997</v>
      </c>
      <c r="AH106" s="2">
        <v>4.3777208052379999</v>
      </c>
      <c r="AI106" s="2">
        <v>7.4237274700017508E-4</v>
      </c>
      <c r="AJ106" s="1">
        <v>1.696085001217793E-4</v>
      </c>
      <c r="AM106" t="s">
        <v>399</v>
      </c>
      <c r="AN106" s="2">
        <v>4.3726562366520003</v>
      </c>
      <c r="AO106" s="2">
        <v>4.6579795560489998</v>
      </c>
      <c r="AP106" s="2">
        <v>0.28532331939699951</v>
      </c>
      <c r="AQ106" s="1">
        <v>6.5251715194392282E-2</v>
      </c>
      <c r="AR106" s="2">
        <v>4.3727938193989999</v>
      </c>
      <c r="AS106" s="2">
        <v>1.3758274699959827E-4</v>
      </c>
      <c r="AT106" s="1">
        <v>3.1464341021452189E-5</v>
      </c>
      <c r="AU106" s="2">
        <v>4.3756971700919998</v>
      </c>
      <c r="AV106" s="2">
        <v>3.0409334399994492E-3</v>
      </c>
      <c r="AW106" s="1">
        <v>6.954430614760131E-4</v>
      </c>
      <c r="AX106" s="2">
        <v>4.8321812413109999</v>
      </c>
      <c r="AY106" s="2">
        <v>0.45952500465899959</v>
      </c>
      <c r="AZ106" s="1">
        <v>0.10509058562784319</v>
      </c>
      <c r="BA106" s="2">
        <v>4.3718977339150005</v>
      </c>
      <c r="BB106" s="2">
        <v>-7.5850273699984427E-4</v>
      </c>
      <c r="BC106" s="1">
        <v>-1.7346498236975633E-4</v>
      </c>
      <c r="BD106" s="2">
        <v>5.2426879781259998</v>
      </c>
      <c r="BE106" s="2">
        <v>0.87003174147399953</v>
      </c>
      <c r="BF106" s="1">
        <v>0.19897099026017978</v>
      </c>
      <c r="BG106" s="1"/>
      <c r="BH106" t="s">
        <v>399</v>
      </c>
      <c r="BI106" s="2">
        <v>4.3769784324909997</v>
      </c>
      <c r="BJ106" s="2">
        <v>4.4767908654270006</v>
      </c>
      <c r="BK106" s="2">
        <v>9.9812432936000839E-2</v>
      </c>
      <c r="BL106" s="1">
        <v>2.2803958135840342E-2</v>
      </c>
      <c r="BM106" s="2">
        <v>4.3770099327959997</v>
      </c>
      <c r="BN106" s="2">
        <v>3.150030499998735E-5</v>
      </c>
      <c r="BO106" s="1">
        <v>7.1968152198684897E-6</v>
      </c>
      <c r="BP106" s="2">
        <v>4.3776768032230002</v>
      </c>
      <c r="BQ106" s="2">
        <v>6.9837073200051947E-4</v>
      </c>
      <c r="BR106" s="1">
        <v>1.595554428179046E-4</v>
      </c>
      <c r="BS106" s="2">
        <v>4.5479881265009992</v>
      </c>
      <c r="BT106" s="2">
        <v>0.17100969400999944</v>
      </c>
      <c r="BU106" s="1">
        <v>3.9070261973549507E-2</v>
      </c>
      <c r="BV106" s="2">
        <v>4.3768047092869997</v>
      </c>
      <c r="BW106" s="2">
        <v>-1.7372320399999808E-4</v>
      </c>
      <c r="BX106" s="1">
        <v>-3.9690212478641291E-5</v>
      </c>
      <c r="BY106" s="2">
        <v>4.6771646005949998</v>
      </c>
      <c r="BZ106" s="2">
        <v>0.30018616810400012</v>
      </c>
      <c r="CA106" s="1">
        <v>6.8582967161928632E-2</v>
      </c>
      <c r="CC106" t="s">
        <v>399</v>
      </c>
      <c r="CE106" s="23">
        <v>4.3726562366520003</v>
      </c>
      <c r="CF106" s="23">
        <v>3.9187051196010003</v>
      </c>
      <c r="CG106" s="23">
        <v>-0.453951117051</v>
      </c>
      <c r="CH106" s="24">
        <v>-0.10381587128801498</v>
      </c>
      <c r="CI106" s="2">
        <v>4.3769784324909997</v>
      </c>
      <c r="CJ106" s="2">
        <v>4.319876469475</v>
      </c>
      <c r="CK106" s="2">
        <v>-5.7101963015999679E-2</v>
      </c>
      <c r="CL106" s="1">
        <v>-1.3045977698250196E-2</v>
      </c>
      <c r="CN106" s="25" t="s">
        <v>399</v>
      </c>
      <c r="CO106" s="27">
        <v>0</v>
      </c>
      <c r="CP106" s="27">
        <v>0.17652799999999999</v>
      </c>
      <c r="CQ106" s="28">
        <f>CH169-CO106-CP106</f>
        <v>-0.27529635797678209</v>
      </c>
      <c r="CR106" s="27">
        <f>CI169-CO106-CP106</f>
        <v>5.0010734486619999</v>
      </c>
      <c r="CU106" s="30">
        <v>497</v>
      </c>
      <c r="CV106" s="30"/>
      <c r="CW106" s="15" t="s">
        <v>399</v>
      </c>
      <c r="CX106" s="33" t="s">
        <v>994</v>
      </c>
      <c r="CY106" s="34" t="s">
        <v>399</v>
      </c>
      <c r="CZ106" s="34" t="s">
        <v>976</v>
      </c>
      <c r="DA106" s="32"/>
      <c r="DB106" s="32"/>
      <c r="DC106" t="s">
        <v>399</v>
      </c>
      <c r="DD106">
        <v>116074</v>
      </c>
      <c r="DE106" t="s">
        <v>1045</v>
      </c>
      <c r="DF106" s="30">
        <v>147</v>
      </c>
      <c r="DG106" s="39" t="s">
        <v>399</v>
      </c>
      <c r="DK106" s="30">
        <v>488</v>
      </c>
      <c r="DL106" s="30"/>
      <c r="DM106" s="32"/>
      <c r="DN106" s="32" t="s">
        <v>399</v>
      </c>
      <c r="DO106" s="41">
        <v>115041</v>
      </c>
    </row>
    <row r="107" spans="1:119" ht="15.75" x14ac:dyDescent="0.25">
      <c r="A107" t="s">
        <v>489</v>
      </c>
      <c r="B107" t="s">
        <v>402</v>
      </c>
      <c r="C107" s="52">
        <v>3.977076413457</v>
      </c>
      <c r="D107" s="52">
        <v>3.5683856426410001</v>
      </c>
      <c r="E107" s="52">
        <v>-0.40869077081599992</v>
      </c>
      <c r="F107" s="53">
        <v>-0.10276160886251443</v>
      </c>
      <c r="G107" s="45">
        <v>4.2994901539559995</v>
      </c>
      <c r="H107" s="45">
        <v>4.4185148087919996</v>
      </c>
      <c r="I107" s="45">
        <v>0.11902465483600011</v>
      </c>
      <c r="J107" s="46">
        <v>2.7683434680385175E-2</v>
      </c>
      <c r="K107" s="47">
        <v>4</v>
      </c>
      <c r="L107" s="55">
        <f>G107-CO107-CP107</f>
        <v>4.0849261539559993</v>
      </c>
      <c r="M107" s="55">
        <f>H107-CO107-CP107</f>
        <v>4.2039508087919994</v>
      </c>
      <c r="N107" s="55">
        <f>M107-L107</f>
        <v>0.11902465483600011</v>
      </c>
      <c r="O107" s="56">
        <f>N107/L107</f>
        <v>2.9137529137639874E-2</v>
      </c>
      <c r="P107" s="54"/>
      <c r="Q107" s="42">
        <f t="shared" si="55"/>
        <v>29.789495703990831</v>
      </c>
      <c r="R107" s="42">
        <f t="shared" si="55"/>
        <v>26.728279198245772</v>
      </c>
      <c r="S107" s="42">
        <f t="shared" si="56"/>
        <v>30.597322621874667</v>
      </c>
      <c r="T107" s="42">
        <f t="shared" si="56"/>
        <v>31.488853001303308</v>
      </c>
      <c r="V107" s="143">
        <f>BD107/DD107*1000000</f>
        <v>29.763824648749868</v>
      </c>
      <c r="W107" s="143">
        <f>(BI107-CO107-CP107)/DD107*1000000</f>
        <v>30.597322621874667</v>
      </c>
      <c r="X107" s="143">
        <f>(BY107-CO107-CP107)/DD107*1000000</f>
        <v>31.45319178612197</v>
      </c>
      <c r="AB107" t="s">
        <v>402</v>
      </c>
      <c r="AC107" s="2">
        <v>3.977076413457</v>
      </c>
      <c r="AD107" s="2">
        <v>3.9770667946690001</v>
      </c>
      <c r="AE107" s="2">
        <v>-9.6187879998765879E-6</v>
      </c>
      <c r="AF107" s="1">
        <v>-2.4185575030266101E-6</v>
      </c>
      <c r="AG107" s="2">
        <v>4.2994901539559995</v>
      </c>
      <c r="AH107" s="2">
        <v>4.2994901539559995</v>
      </c>
      <c r="AI107" s="2">
        <v>0</v>
      </c>
      <c r="AJ107" s="1">
        <v>0</v>
      </c>
      <c r="AM107" t="s">
        <v>402</v>
      </c>
      <c r="AN107" s="2">
        <v>3.977076413457</v>
      </c>
      <c r="AO107" s="2">
        <v>3.9694472541870001</v>
      </c>
      <c r="AP107" s="2">
        <v>-7.6291592699999633E-3</v>
      </c>
      <c r="AQ107" s="1">
        <v>-1.9182833008150471E-3</v>
      </c>
      <c r="AR107" s="2">
        <v>3.9770769812460003</v>
      </c>
      <c r="AS107" s="2">
        <v>5.6778900026088763E-7</v>
      </c>
      <c r="AT107" s="1">
        <v>1.427654239530559E-7</v>
      </c>
      <c r="AU107" s="2">
        <v>3.9778966024679998</v>
      </c>
      <c r="AV107" s="2">
        <v>8.2018901099978336E-4</v>
      </c>
      <c r="AW107" s="1">
        <v>2.0622913058058375E-4</v>
      </c>
      <c r="AX107" s="2">
        <v>3.990606699118</v>
      </c>
      <c r="AY107" s="2">
        <v>1.3530285661000008E-2</v>
      </c>
      <c r="AZ107" s="1">
        <v>3.4020683171231947E-3</v>
      </c>
      <c r="BA107" s="2">
        <v>3.9770717570870002</v>
      </c>
      <c r="BB107" s="2">
        <v>-4.6563699998003472E-6</v>
      </c>
      <c r="BC107" s="1">
        <v>-1.1708022466062913E-6</v>
      </c>
      <c r="BD107" s="2">
        <v>3.9736491735559998</v>
      </c>
      <c r="BE107" s="2">
        <v>-3.4272399010002452E-3</v>
      </c>
      <c r="BF107" s="1">
        <v>-8.6174856721477479E-4</v>
      </c>
      <c r="BG107" s="1"/>
      <c r="BH107" t="s">
        <v>402</v>
      </c>
      <c r="BI107" s="2">
        <v>4.2994901539559995</v>
      </c>
      <c r="BJ107" s="2">
        <v>4.337578043503</v>
      </c>
      <c r="BK107" s="2">
        <v>3.8087889547000486E-2</v>
      </c>
      <c r="BL107" s="1">
        <v>8.8586990976024169E-3</v>
      </c>
      <c r="BM107" s="2">
        <v>4.2994901539559995</v>
      </c>
      <c r="BN107" s="2">
        <v>0</v>
      </c>
      <c r="BO107" s="1">
        <v>0</v>
      </c>
      <c r="BP107" s="2">
        <v>4.2994901539559995</v>
      </c>
      <c r="BQ107" s="2">
        <v>0</v>
      </c>
      <c r="BR107" s="1">
        <v>0</v>
      </c>
      <c r="BS107" s="2">
        <v>4.3709049468569994</v>
      </c>
      <c r="BT107" s="2">
        <v>7.1414792900999835E-2</v>
      </c>
      <c r="BU107" s="1">
        <v>1.6610060808091499E-2</v>
      </c>
      <c r="BV107" s="2">
        <v>4.2994901539559995</v>
      </c>
      <c r="BW107" s="2">
        <v>0</v>
      </c>
      <c r="BX107" s="1">
        <v>0</v>
      </c>
      <c r="BY107" s="2">
        <v>4.4137538225980002</v>
      </c>
      <c r="BZ107" s="2">
        <v>0.11426366864200066</v>
      </c>
      <c r="CA107" s="1">
        <v>2.6576097293039648E-2</v>
      </c>
      <c r="CC107" t="s">
        <v>402</v>
      </c>
      <c r="CE107" s="23">
        <v>3.977076413457</v>
      </c>
      <c r="CF107" s="23">
        <v>3.562091928644</v>
      </c>
      <c r="CG107" s="23">
        <v>-0.41498448481299999</v>
      </c>
      <c r="CH107" s="24">
        <v>-0.10434410649210595</v>
      </c>
      <c r="CI107" s="2">
        <v>4.2994901539559995</v>
      </c>
      <c r="CJ107" s="2">
        <v>4.2994901539559995</v>
      </c>
      <c r="CK107" s="2">
        <v>0</v>
      </c>
      <c r="CL107" s="1">
        <v>0</v>
      </c>
      <c r="CN107" s="25" t="s">
        <v>402</v>
      </c>
      <c r="CO107" s="27">
        <v>0</v>
      </c>
      <c r="CP107" s="27">
        <v>0.214564</v>
      </c>
      <c r="CQ107" s="28">
        <f>CH170-CO107-CP107</f>
        <v>-0.26675444439097612</v>
      </c>
      <c r="CR107" s="27">
        <f>CI170-CO107-CP107</f>
        <v>5.7082567042720003</v>
      </c>
      <c r="CU107" s="30">
        <v>500</v>
      </c>
      <c r="CV107" s="30"/>
      <c r="CW107" s="15" t="s">
        <v>402</v>
      </c>
      <c r="CX107" s="33" t="s">
        <v>994</v>
      </c>
      <c r="CY107" s="34" t="s">
        <v>402</v>
      </c>
      <c r="CZ107" s="34" t="s">
        <v>976</v>
      </c>
      <c r="DA107" s="32"/>
      <c r="DB107" s="32"/>
      <c r="DC107" t="s">
        <v>402</v>
      </c>
      <c r="DD107">
        <v>133506</v>
      </c>
      <c r="DE107" t="s">
        <v>1045</v>
      </c>
      <c r="DF107" s="30">
        <v>148</v>
      </c>
      <c r="DG107" s="39" t="s">
        <v>402</v>
      </c>
      <c r="DK107" s="30">
        <v>491</v>
      </c>
      <c r="DL107" s="30"/>
      <c r="DM107" s="32"/>
      <c r="DN107" s="32" t="s">
        <v>402</v>
      </c>
      <c r="DO107" s="41">
        <v>132794</v>
      </c>
    </row>
    <row r="108" spans="1:119" ht="15.75" x14ac:dyDescent="0.25">
      <c r="A108" t="s">
        <v>831</v>
      </c>
      <c r="B108" t="s">
        <v>401</v>
      </c>
      <c r="C108" s="52">
        <v>3.9764709870020001</v>
      </c>
      <c r="D108" s="52">
        <v>3.958306062014</v>
      </c>
      <c r="E108" s="52">
        <v>-1.8164924988000042E-2</v>
      </c>
      <c r="F108" s="53">
        <v>-4.5681019797142314E-3</v>
      </c>
      <c r="G108" s="45">
        <v>4.1397687904109999</v>
      </c>
      <c r="H108" s="45">
        <v>4.2408628173389999</v>
      </c>
      <c r="I108" s="45">
        <v>0.10109402692800007</v>
      </c>
      <c r="J108" s="46">
        <v>2.4420210897324865E-2</v>
      </c>
      <c r="K108" s="47">
        <v>4</v>
      </c>
      <c r="L108" s="55">
        <f>G108-CO108-CP108</f>
        <v>3.9365927904109999</v>
      </c>
      <c r="M108" s="55">
        <f>H108-CO108-CP108</f>
        <v>4.0376868173389999</v>
      </c>
      <c r="N108" s="55">
        <f>M108-L108</f>
        <v>0.10109402692800007</v>
      </c>
      <c r="O108" s="56">
        <f>N108/L108</f>
        <v>2.568059037608646E-2</v>
      </c>
      <c r="P108" s="54"/>
      <c r="Q108" s="42">
        <f t="shared" si="55"/>
        <v>30.057378809654111</v>
      </c>
      <c r="R108" s="42">
        <f t="shared" si="55"/>
        <v>29.920073638008706</v>
      </c>
      <c r="S108" s="42">
        <f t="shared" si="56"/>
        <v>29.755947197277315</v>
      </c>
      <c r="T108" s="42">
        <f t="shared" si="56"/>
        <v>30.520097488503055</v>
      </c>
      <c r="V108" s="143">
        <f>BD108/DD108*1000000</f>
        <v>33.328144077266131</v>
      </c>
      <c r="W108" s="143">
        <f>(BI108-CO108-CP108)/DD108*1000000</f>
        <v>29.755947197277315</v>
      </c>
      <c r="X108" s="143">
        <f>(BY108-CO108-CP108)/DD108*1000000</f>
        <v>31.186173421985547</v>
      </c>
      <c r="AB108" t="s">
        <v>401</v>
      </c>
      <c r="AC108" s="2">
        <v>3.9764709870020001</v>
      </c>
      <c r="AD108" s="2">
        <v>3.977196007261</v>
      </c>
      <c r="AE108" s="2">
        <v>7.2502025899989775E-4</v>
      </c>
      <c r="AF108" s="1">
        <v>1.82327561641916E-4</v>
      </c>
      <c r="AG108" s="2">
        <v>4.1397687904109999</v>
      </c>
      <c r="AH108" s="2">
        <v>4.1399340523049997</v>
      </c>
      <c r="AI108" s="2">
        <v>1.6526189399979074E-4</v>
      </c>
      <c r="AJ108" s="1">
        <v>3.992056135661224E-5</v>
      </c>
      <c r="AM108" t="s">
        <v>401</v>
      </c>
      <c r="AN108" s="2">
        <v>3.9764709870020001</v>
      </c>
      <c r="AO108" s="2">
        <v>4.1146515211689998</v>
      </c>
      <c r="AP108" s="2">
        <v>0.13818053416699971</v>
      </c>
      <c r="AQ108" s="1">
        <v>3.4749539131223195E-2</v>
      </c>
      <c r="AR108" s="2">
        <v>3.976502546226</v>
      </c>
      <c r="AS108" s="2">
        <v>3.155922399988853E-5</v>
      </c>
      <c r="AT108" s="1">
        <v>7.9364904466918104E-6</v>
      </c>
      <c r="AU108" s="2">
        <v>3.9778574947559999</v>
      </c>
      <c r="AV108" s="2">
        <v>1.3865077539998438E-3</v>
      </c>
      <c r="AW108" s="1">
        <v>3.4867795050736187E-4</v>
      </c>
      <c r="AX108" s="2">
        <v>4.2116116122300005</v>
      </c>
      <c r="AY108" s="2">
        <v>0.23514062522800039</v>
      </c>
      <c r="AZ108" s="1">
        <v>5.9132991538630865E-2</v>
      </c>
      <c r="BA108" s="2">
        <v>3.9762956970559999</v>
      </c>
      <c r="BB108" s="2">
        <v>-1.7528994600013448E-4</v>
      </c>
      <c r="BC108" s="1">
        <v>-4.4081786733289274E-5</v>
      </c>
      <c r="BD108" s="2">
        <v>4.4091801488460005</v>
      </c>
      <c r="BE108" s="2">
        <v>0.43270916184400043</v>
      </c>
      <c r="BF108" s="1">
        <v>0.10881738185904254</v>
      </c>
      <c r="BG108" s="1"/>
      <c r="BH108" t="s">
        <v>401</v>
      </c>
      <c r="BI108" s="2">
        <v>4.1397687904109999</v>
      </c>
      <c r="BJ108" s="2">
        <v>4.2016774784450002</v>
      </c>
      <c r="BK108" s="2">
        <v>6.1908688034000292E-2</v>
      </c>
      <c r="BL108" s="1">
        <v>1.4954624561980415E-2</v>
      </c>
      <c r="BM108" s="2">
        <v>4.1397760100239998</v>
      </c>
      <c r="BN108" s="2">
        <v>7.2196129998758352E-6</v>
      </c>
      <c r="BO108" s="1">
        <v>1.7439652708621599E-6</v>
      </c>
      <c r="BP108" s="2">
        <v>4.1401002493090004</v>
      </c>
      <c r="BQ108" s="2">
        <v>3.3145889800056949E-4</v>
      </c>
      <c r="BR108" s="1">
        <v>8.0067007309280667E-5</v>
      </c>
      <c r="BS108" s="2">
        <v>4.2508325275640004</v>
      </c>
      <c r="BT108" s="2">
        <v>0.11106373715300055</v>
      </c>
      <c r="BU108" s="1">
        <v>2.6828487960549614E-2</v>
      </c>
      <c r="BV108" s="2">
        <v>4.1397286501799995</v>
      </c>
      <c r="BW108" s="2">
        <v>-4.0140231000407312E-5</v>
      </c>
      <c r="BX108" s="1">
        <v>-9.6962494846051906E-6</v>
      </c>
      <c r="BY108" s="2">
        <v>4.3289819990350002</v>
      </c>
      <c r="BZ108" s="2">
        <v>0.18921320862400037</v>
      </c>
      <c r="CA108" s="1">
        <v>4.5706226169509125E-2</v>
      </c>
      <c r="CC108" t="s">
        <v>401</v>
      </c>
      <c r="CE108" s="23">
        <v>3.9764709870020001</v>
      </c>
      <c r="CF108" s="23">
        <v>3.519932121354</v>
      </c>
      <c r="CG108" s="23">
        <v>-0.45653886564800006</v>
      </c>
      <c r="CH108" s="24">
        <v>-0.11481005825021764</v>
      </c>
      <c r="CI108" s="2">
        <v>4.1397687904109999</v>
      </c>
      <c r="CJ108" s="2">
        <v>4.1265455235299999</v>
      </c>
      <c r="CK108" s="2">
        <v>-1.3223266880999951E-2</v>
      </c>
      <c r="CL108" s="1">
        <v>-3.1942042057105159E-3</v>
      </c>
      <c r="CN108" s="25" t="s">
        <v>401</v>
      </c>
      <c r="CO108" s="27">
        <v>0</v>
      </c>
      <c r="CP108" s="27">
        <v>0.203176</v>
      </c>
      <c r="CQ108" s="28">
        <f>CH210-CO108-CP108</f>
        <v>-0.22108928187171548</v>
      </c>
      <c r="CR108" s="27">
        <f>CI210-CO108-CP108</f>
        <v>3.9473040414530001</v>
      </c>
      <c r="CU108" s="30">
        <v>499</v>
      </c>
      <c r="CV108" s="30"/>
      <c r="CW108" s="15" t="s">
        <v>401</v>
      </c>
      <c r="CX108" s="33" t="s">
        <v>603</v>
      </c>
      <c r="CY108" s="34" t="s">
        <v>401</v>
      </c>
      <c r="CZ108" s="34" t="s">
        <v>976</v>
      </c>
      <c r="DA108" s="32"/>
      <c r="DB108" s="32"/>
      <c r="DC108" t="s">
        <v>401</v>
      </c>
      <c r="DD108">
        <v>132296</v>
      </c>
      <c r="DE108" t="s">
        <v>1045</v>
      </c>
      <c r="DF108" s="30">
        <v>188</v>
      </c>
      <c r="DG108" s="39" t="s">
        <v>401</v>
      </c>
      <c r="DK108" s="30">
        <v>490</v>
      </c>
      <c r="DL108" s="30"/>
      <c r="DM108" s="32"/>
      <c r="DN108" s="32" t="s">
        <v>401</v>
      </c>
      <c r="DO108" s="41">
        <v>131519</v>
      </c>
    </row>
    <row r="109" spans="1:119" ht="15.75" x14ac:dyDescent="0.25">
      <c r="B109" t="s">
        <v>179</v>
      </c>
      <c r="C109" s="52">
        <v>112.47842851706301</v>
      </c>
      <c r="D109" s="52">
        <v>109.54303016093799</v>
      </c>
      <c r="E109" s="52">
        <v>-2.9353983561250203</v>
      </c>
      <c r="F109" s="53">
        <v>-2.6097433924227698E-2</v>
      </c>
      <c r="G109" s="45">
        <v>118.23775077342499</v>
      </c>
      <c r="H109" s="45">
        <v>117.12434474615601</v>
      </c>
      <c r="I109" s="45">
        <v>-1.1134060272689794</v>
      </c>
      <c r="J109" s="46">
        <v>-9.4166712406645973E-3</v>
      </c>
      <c r="K109" s="47">
        <v>4</v>
      </c>
      <c r="L109" s="55">
        <f>G109-CO109-CP109</f>
        <v>108.63863077342499</v>
      </c>
      <c r="M109" s="55">
        <f>H109-CO109-CP109</f>
        <v>107.52522474615601</v>
      </c>
      <c r="N109" s="55">
        <f>M109-L109</f>
        <v>-1.1134060272689794</v>
      </c>
      <c r="O109" s="56">
        <f>N109/L109</f>
        <v>-1.0248711893203822E-2</v>
      </c>
      <c r="P109" s="54"/>
      <c r="Q109" s="42">
        <f t="shared" si="55"/>
        <v>138.48083675341499</v>
      </c>
      <c r="R109" s="42">
        <f t="shared" si="55"/>
        <v>134.866842266471</v>
      </c>
      <c r="S109" s="42">
        <f t="shared" si="56"/>
        <v>133.75336668192298</v>
      </c>
      <c r="T109" s="42">
        <f t="shared" si="56"/>
        <v>132.38256696205391</v>
      </c>
      <c r="V109" s="143">
        <f>BD109/DD109*1000000</f>
        <v>140.43397699050763</v>
      </c>
      <c r="W109" s="143">
        <f>(BI109-CO109-CP109)/DD109*1000000</f>
        <v>133.75336668192298</v>
      </c>
      <c r="X109" s="143">
        <f>(BY109-CO109-CP109)/DD109*1000000</f>
        <v>133.96419967066021</v>
      </c>
      <c r="AB109" t="s">
        <v>179</v>
      </c>
      <c r="AC109" s="2">
        <v>112.47842851706301</v>
      </c>
      <c r="AD109" s="2">
        <v>113.37116882200401</v>
      </c>
      <c r="AE109" s="2">
        <v>0.89274030494100032</v>
      </c>
      <c r="AF109" s="1">
        <v>7.9369912676684612E-3</v>
      </c>
      <c r="AG109" s="2">
        <v>118.23775077342499</v>
      </c>
      <c r="AH109" s="2">
        <v>118.48021869968801</v>
      </c>
      <c r="AI109" s="2">
        <v>0.24246792626301783</v>
      </c>
      <c r="AJ109" s="1">
        <v>2.0506811460550439E-3</v>
      </c>
      <c r="AM109" t="s">
        <v>179</v>
      </c>
      <c r="AN109" s="2">
        <v>112.47842851706301</v>
      </c>
      <c r="AO109" s="2">
        <v>112.64174899871699</v>
      </c>
      <c r="AP109" s="2">
        <v>0.16332048165398305</v>
      </c>
      <c r="AQ109" s="1">
        <v>1.4520160337162542E-3</v>
      </c>
      <c r="AR109" s="2">
        <v>112.49623872911</v>
      </c>
      <c r="AS109" s="2">
        <v>1.7810212046995844E-2</v>
      </c>
      <c r="AT109" s="1">
        <v>1.583433577603196E-4</v>
      </c>
      <c r="AU109" s="2">
        <v>112.43550759775799</v>
      </c>
      <c r="AV109" s="2">
        <v>-4.2920919305018401E-2</v>
      </c>
      <c r="AW109" s="1">
        <v>-3.8159245173404328E-4</v>
      </c>
      <c r="AX109" s="2">
        <v>113.146345093256</v>
      </c>
      <c r="AY109" s="2">
        <v>0.66791657619299372</v>
      </c>
      <c r="AZ109" s="1">
        <v>5.9381748571609048E-3</v>
      </c>
      <c r="BA109" s="2">
        <v>112.75726564184301</v>
      </c>
      <c r="BB109" s="2">
        <v>0.27883712477999723</v>
      </c>
      <c r="BC109" s="1">
        <v>2.4790275651628397E-3</v>
      </c>
      <c r="BD109" s="2">
        <v>114.064829564977</v>
      </c>
      <c r="BE109" s="2">
        <v>1.5864010479139949</v>
      </c>
      <c r="BF109" s="1">
        <v>1.4104047049993568E-2</v>
      </c>
      <c r="BG109" s="1"/>
      <c r="BH109" t="s">
        <v>179</v>
      </c>
      <c r="BI109" s="2">
        <v>118.23775077342499</v>
      </c>
      <c r="BJ109" s="2">
        <v>118.190612555857</v>
      </c>
      <c r="BK109" s="2">
        <v>-4.7138217567990637E-2</v>
      </c>
      <c r="BL109" s="1">
        <v>-3.9867315861175345E-4</v>
      </c>
      <c r="BM109" s="2">
        <v>118.232039773903</v>
      </c>
      <c r="BN109" s="2">
        <v>-5.7109995219946086E-3</v>
      </c>
      <c r="BO109" s="1">
        <v>-4.8300982424288535E-5</v>
      </c>
      <c r="BP109" s="2">
        <v>118.225620215175</v>
      </c>
      <c r="BQ109" s="2">
        <v>-1.2130558249992873E-2</v>
      </c>
      <c r="BR109" s="1">
        <v>-1.0259462963938017E-4</v>
      </c>
      <c r="BS109" s="2">
        <v>118.30461185066</v>
      </c>
      <c r="BT109" s="2">
        <v>6.6861077235003563E-2</v>
      </c>
      <c r="BU109" s="1">
        <v>5.6547994864285928E-4</v>
      </c>
      <c r="BV109" s="2">
        <v>118.29806390567499</v>
      </c>
      <c r="BW109" s="2">
        <v>6.03131322500019E-2</v>
      </c>
      <c r="BX109" s="1">
        <v>5.1010047007387618E-4</v>
      </c>
      <c r="BY109" s="2">
        <v>118.4089958627</v>
      </c>
      <c r="BZ109" s="2">
        <v>0.17124508927500415</v>
      </c>
      <c r="CA109" s="1">
        <v>1.4483114585218668E-3</v>
      </c>
      <c r="CC109" t="s">
        <v>179</v>
      </c>
      <c r="CE109" s="23">
        <v>112.47842851706301</v>
      </c>
      <c r="CF109" s="23">
        <v>106.780657392744</v>
      </c>
      <c r="CG109" s="23">
        <v>-5.6977711243190043</v>
      </c>
      <c r="CH109" s="24">
        <v>-5.0656567658701336E-2</v>
      </c>
      <c r="CI109" s="2">
        <v>118.23775077342499</v>
      </c>
      <c r="CJ109" s="2">
        <v>116.60559738207499</v>
      </c>
      <c r="CK109" s="2">
        <v>-1.6321533913500019</v>
      </c>
      <c r="CL109" s="1">
        <v>-1.3803995599321255E-2</v>
      </c>
      <c r="CN109" s="25" t="s">
        <v>179</v>
      </c>
      <c r="CO109" s="27">
        <v>9.2586000000000002E-2</v>
      </c>
      <c r="CP109" s="27">
        <v>9.5065340000000003</v>
      </c>
      <c r="CQ109" s="28">
        <f>CH324-CO109-CP109</f>
        <v>-9.6022591141383788</v>
      </c>
      <c r="CR109" s="27">
        <f>CI324-CO109-CP109</f>
        <v>49.859934810556005</v>
      </c>
      <c r="CU109" s="30">
        <v>253</v>
      </c>
      <c r="CV109" s="30"/>
      <c r="CW109" s="34" t="s">
        <v>179</v>
      </c>
      <c r="CX109" s="34" t="s">
        <v>976</v>
      </c>
      <c r="CY109" s="34" t="s">
        <v>179</v>
      </c>
      <c r="CZ109" s="34" t="s">
        <v>976</v>
      </c>
      <c r="DA109" s="32"/>
      <c r="DB109" s="32"/>
      <c r="DC109" t="s">
        <v>179</v>
      </c>
      <c r="DD109">
        <v>812231</v>
      </c>
      <c r="DE109" t="s">
        <v>963</v>
      </c>
      <c r="DF109" s="30">
        <v>333</v>
      </c>
      <c r="DG109" s="39" t="s">
        <v>179</v>
      </c>
      <c r="DK109" s="30">
        <v>270</v>
      </c>
      <c r="DL109" s="30"/>
      <c r="DM109" s="32"/>
      <c r="DN109" s="32" t="s">
        <v>179</v>
      </c>
      <c r="DO109" s="41">
        <v>806110</v>
      </c>
    </row>
    <row r="110" spans="1:119" ht="15.75" x14ac:dyDescent="0.25">
      <c r="C110" s="52"/>
      <c r="D110" s="52"/>
      <c r="E110" s="52"/>
      <c r="F110" s="53"/>
      <c r="G110" s="45"/>
      <c r="H110" s="45"/>
      <c r="I110" s="45"/>
      <c r="J110" s="46"/>
      <c r="K110" s="47"/>
      <c r="L110" s="55"/>
      <c r="M110" s="55"/>
      <c r="N110" s="55"/>
      <c r="O110" s="56"/>
      <c r="P110" s="54"/>
      <c r="Q110" s="42"/>
      <c r="R110" s="42"/>
      <c r="S110" s="42"/>
      <c r="T110" s="42"/>
      <c r="V110" s="143"/>
      <c r="W110" s="143"/>
      <c r="X110" s="143"/>
      <c r="AC110" s="2"/>
      <c r="AD110" s="2"/>
      <c r="AE110" s="2"/>
      <c r="AF110" s="1"/>
      <c r="AG110" s="2"/>
      <c r="AH110" s="2"/>
      <c r="AI110" s="2"/>
      <c r="AJ110" s="1"/>
      <c r="AN110" s="2"/>
      <c r="AO110" s="2"/>
      <c r="AP110" s="2"/>
      <c r="AQ110" s="1"/>
      <c r="AR110" s="2"/>
      <c r="AS110" s="2"/>
      <c r="AT110" s="1"/>
      <c r="AU110" s="2"/>
      <c r="AV110" s="2"/>
      <c r="AW110" s="1"/>
      <c r="AX110" s="2"/>
      <c r="AY110" s="2"/>
      <c r="AZ110" s="1"/>
      <c r="BA110" s="2"/>
      <c r="BB110" s="2"/>
      <c r="BC110" s="1"/>
      <c r="BD110" s="2"/>
      <c r="BE110" s="2"/>
      <c r="BF110" s="1"/>
      <c r="BG110" s="1"/>
      <c r="BI110" s="2"/>
      <c r="BJ110" s="2"/>
      <c r="BK110" s="2"/>
      <c r="BL110" s="1"/>
      <c r="BM110" s="2"/>
      <c r="BN110" s="2"/>
      <c r="BO110" s="1"/>
      <c r="BP110" s="2"/>
      <c r="BQ110" s="2"/>
      <c r="BR110" s="1"/>
      <c r="BS110" s="2"/>
      <c r="BT110" s="2"/>
      <c r="BU110" s="1"/>
      <c r="BV110" s="2"/>
      <c r="BW110" s="2"/>
      <c r="BX110" s="1"/>
      <c r="BY110" s="2"/>
      <c r="BZ110" s="2"/>
      <c r="CA110" s="1"/>
      <c r="CE110" s="23"/>
      <c r="CF110" s="23"/>
      <c r="CG110" s="23"/>
      <c r="CH110" s="24"/>
      <c r="CI110" s="2"/>
      <c r="CJ110" s="2"/>
      <c r="CK110" s="2"/>
      <c r="CL110" s="1"/>
      <c r="CN110" s="25"/>
      <c r="CO110" s="27"/>
      <c r="CP110" s="27"/>
      <c r="CQ110" s="28"/>
      <c r="CR110" s="27"/>
      <c r="CU110" s="30"/>
      <c r="CV110" s="30"/>
      <c r="CW110" s="15"/>
      <c r="CX110" s="33"/>
      <c r="CY110" s="34"/>
      <c r="CZ110" s="34"/>
      <c r="DA110" s="32"/>
      <c r="DB110" s="32"/>
      <c r="DF110" s="30"/>
      <c r="DG110" s="39"/>
      <c r="DK110" s="30"/>
      <c r="DL110" s="30"/>
      <c r="DM110" s="32"/>
      <c r="DN110" s="32"/>
      <c r="DO110" s="41"/>
    </row>
    <row r="111" spans="1:119" ht="15.75" x14ac:dyDescent="0.25">
      <c r="A111" t="s">
        <v>490</v>
      </c>
      <c r="B111" t="s">
        <v>409</v>
      </c>
      <c r="C111" s="52">
        <v>4.817583658917</v>
      </c>
      <c r="D111" s="52">
        <v>5.298163096343</v>
      </c>
      <c r="E111" s="52">
        <v>0.48057943742599996</v>
      </c>
      <c r="F111" s="53">
        <v>9.9755286353249317E-2</v>
      </c>
      <c r="G111" s="45">
        <v>5.4619233585430003</v>
      </c>
      <c r="H111" s="45">
        <v>5.6137185566790002</v>
      </c>
      <c r="I111" s="45">
        <v>0.15179519813599995</v>
      </c>
      <c r="J111" s="46">
        <v>2.7791528399712332E-2</v>
      </c>
      <c r="K111" s="47">
        <v>2</v>
      </c>
      <c r="L111" s="55">
        <f>G111-CO111-CP111</f>
        <v>5.3310473585430005</v>
      </c>
      <c r="M111" s="55">
        <f>H111-CO111-CP111</f>
        <v>5.4828425566790004</v>
      </c>
      <c r="N111" s="55">
        <f>M111-L111</f>
        <v>0.15179519813599995</v>
      </c>
      <c r="O111" s="56">
        <f>N111/L111</f>
        <v>2.84738041001921E-2</v>
      </c>
      <c r="P111" s="54"/>
      <c r="Q111" s="42">
        <f t="shared" ref="Q111:R113" si="57">C111/$DD111*1000000</f>
        <v>40.727232954180018</v>
      </c>
      <c r="R111" s="42">
        <f t="shared" si="57"/>
        <v>44.789989739899738</v>
      </c>
      <c r="S111" s="42">
        <f t="shared" ref="S111:T113" si="58">L111/$DD111*1000000</f>
        <v>45.067989065280798</v>
      </c>
      <c r="T111" s="42">
        <f t="shared" si="58"/>
        <v>46.351246157115206</v>
      </c>
      <c r="V111" s="143">
        <f>BD111/DD111*1000000</f>
        <v>46.382829231686806</v>
      </c>
      <c r="W111" s="143">
        <f>(BI111-CO111-CP111)/DD111*1000000</f>
        <v>45.067989065280798</v>
      </c>
      <c r="X111" s="143">
        <f>(BY111-CO111-CP111)/DD111*1000000</f>
        <v>46.320352163971293</v>
      </c>
      <c r="AB111" t="s">
        <v>409</v>
      </c>
      <c r="AC111" s="2">
        <v>4.817583658917</v>
      </c>
      <c r="AD111" s="2">
        <v>4.8176501190850001</v>
      </c>
      <c r="AE111" s="2">
        <v>6.6460168000048725E-5</v>
      </c>
      <c r="AF111" s="1">
        <v>1.3795332412554113E-5</v>
      </c>
      <c r="AG111" s="2">
        <v>5.4619233585430003</v>
      </c>
      <c r="AH111" s="2">
        <v>5.4619233585430003</v>
      </c>
      <c r="AI111" s="2">
        <v>0</v>
      </c>
      <c r="AJ111" s="1">
        <v>0</v>
      </c>
      <c r="AM111" t="s">
        <v>409</v>
      </c>
      <c r="AN111" s="2">
        <v>4.817583658917</v>
      </c>
      <c r="AO111" s="2">
        <v>4.9553211593719997</v>
      </c>
      <c r="AP111" s="2">
        <v>0.13773750045499966</v>
      </c>
      <c r="AQ111" s="1">
        <v>2.8590577809698745E-2</v>
      </c>
      <c r="AR111" s="2">
        <v>4.8175868967660005</v>
      </c>
      <c r="AS111" s="2">
        <v>3.2378490004703053E-6</v>
      </c>
      <c r="AT111" s="1">
        <v>6.7208983376495816E-7</v>
      </c>
      <c r="AU111" s="2">
        <v>4.8180039662910001</v>
      </c>
      <c r="AV111" s="2">
        <v>4.2030737400011731E-4</v>
      </c>
      <c r="AW111" s="1">
        <v>8.7244436995330364E-5</v>
      </c>
      <c r="AX111" s="2">
        <v>5.2869507579870003</v>
      </c>
      <c r="AY111" s="2">
        <v>0.46936709907000029</v>
      </c>
      <c r="AZ111" s="1">
        <v>9.7427908325211046E-2</v>
      </c>
      <c r="BA111" s="2">
        <v>4.8175651494650005</v>
      </c>
      <c r="BB111" s="2">
        <v>-1.8509451999548787E-5</v>
      </c>
      <c r="BC111" s="1">
        <v>-3.8420613548223761E-6</v>
      </c>
      <c r="BD111" s="2">
        <v>5.4865784869870007</v>
      </c>
      <c r="BE111" s="2">
        <v>0.66899482807000066</v>
      </c>
      <c r="BF111" s="1">
        <v>0.13886522278274077</v>
      </c>
      <c r="BG111" s="1"/>
      <c r="BH111" t="s">
        <v>409</v>
      </c>
      <c r="BI111" s="2">
        <v>5.4619233585430003</v>
      </c>
      <c r="BJ111" s="2">
        <v>5.5104978219470002</v>
      </c>
      <c r="BK111" s="2">
        <v>4.8574463403999957E-2</v>
      </c>
      <c r="BL111" s="1">
        <v>8.8932890879958228E-3</v>
      </c>
      <c r="BM111" s="2">
        <v>5.4619233585430003</v>
      </c>
      <c r="BN111" s="2">
        <v>0</v>
      </c>
      <c r="BO111" s="1">
        <v>0</v>
      </c>
      <c r="BP111" s="2">
        <v>5.4619233585430003</v>
      </c>
      <c r="BQ111" s="2">
        <v>0</v>
      </c>
      <c r="BR111" s="1">
        <v>0</v>
      </c>
      <c r="BS111" s="2">
        <v>5.5530004774249999</v>
      </c>
      <c r="BT111" s="2">
        <v>9.1077118881999652E-2</v>
      </c>
      <c r="BU111" s="1">
        <v>1.6674917039900573E-2</v>
      </c>
      <c r="BV111" s="2">
        <v>5.4619233585430003</v>
      </c>
      <c r="BW111" s="2">
        <v>0</v>
      </c>
      <c r="BX111" s="1">
        <v>0</v>
      </c>
      <c r="BY111" s="2">
        <v>5.6100641371240005</v>
      </c>
      <c r="BZ111" s="2">
        <v>0.14814077858100028</v>
      </c>
      <c r="CA111" s="1">
        <v>2.7122456478502782E-2</v>
      </c>
      <c r="CC111" t="s">
        <v>409</v>
      </c>
      <c r="CE111" s="23">
        <v>4.817583658917</v>
      </c>
      <c r="CF111" s="23">
        <v>4.6285173378170006</v>
      </c>
      <c r="CG111" s="23">
        <v>-0.18906632109999943</v>
      </c>
      <c r="CH111" s="24">
        <v>-3.9245051977468269E-2</v>
      </c>
      <c r="CI111" s="2">
        <v>5.4619233585430003</v>
      </c>
      <c r="CJ111" s="2">
        <v>5.4619233585430003</v>
      </c>
      <c r="CK111" s="2">
        <v>0</v>
      </c>
      <c r="CL111" s="1">
        <v>0</v>
      </c>
      <c r="CN111" s="25" t="s">
        <v>409</v>
      </c>
      <c r="CO111" s="27">
        <v>0</v>
      </c>
      <c r="CP111" s="27">
        <v>0.13087599999999999</v>
      </c>
      <c r="CQ111" s="28">
        <f>CH171-CO111-CP111</f>
        <v>-0.30140217447805556</v>
      </c>
      <c r="CR111" s="27">
        <f>CI171-CO111-CP111</f>
        <v>2.5649635325950007</v>
      </c>
      <c r="CU111" s="30">
        <v>508</v>
      </c>
      <c r="CV111" s="30"/>
      <c r="CW111" s="15" t="s">
        <v>409</v>
      </c>
      <c r="CX111" s="33" t="s">
        <v>994</v>
      </c>
      <c r="CY111" s="34" t="s">
        <v>409</v>
      </c>
      <c r="CZ111" s="34" t="s">
        <v>976</v>
      </c>
      <c r="DA111" s="32"/>
      <c r="DB111" s="32"/>
      <c r="DC111" t="s">
        <v>409</v>
      </c>
      <c r="DD111">
        <v>118289</v>
      </c>
      <c r="DE111" t="s">
        <v>1045</v>
      </c>
      <c r="DF111" s="30">
        <v>149</v>
      </c>
      <c r="DG111" s="39" t="s">
        <v>409</v>
      </c>
      <c r="DK111" s="30">
        <v>498</v>
      </c>
      <c r="DL111" s="30"/>
      <c r="DM111" s="32"/>
      <c r="DN111" s="32" t="s">
        <v>409</v>
      </c>
      <c r="DO111" s="41">
        <v>117823</v>
      </c>
    </row>
    <row r="112" spans="1:119" ht="15.75" x14ac:dyDescent="0.25">
      <c r="A112" t="s">
        <v>491</v>
      </c>
      <c r="B112" t="s">
        <v>406</v>
      </c>
      <c r="C112" s="52">
        <v>3.321135883632</v>
      </c>
      <c r="D112" s="52">
        <v>4.0083874911919999</v>
      </c>
      <c r="E112" s="52">
        <v>0.68725160755999992</v>
      </c>
      <c r="F112" s="53">
        <v>0.20693269761923153</v>
      </c>
      <c r="G112" s="45">
        <v>3.6695598602939996</v>
      </c>
      <c r="H112" s="45">
        <v>3.853917036171</v>
      </c>
      <c r="I112" s="45">
        <v>0.1843571758770004</v>
      </c>
      <c r="J112" s="46">
        <v>5.0239588096603491E-2</v>
      </c>
      <c r="K112" s="47">
        <v>3</v>
      </c>
      <c r="L112" s="55">
        <f>G112-CO112-CP112</f>
        <v>3.5685598602939996</v>
      </c>
      <c r="M112" s="55">
        <f>H112-CO112-CP112</f>
        <v>3.752917036171</v>
      </c>
      <c r="N112" s="55">
        <f>M112-L112</f>
        <v>0.1843571758770004</v>
      </c>
      <c r="O112" s="56">
        <f>N112/L112</f>
        <v>5.1661505787887203E-2</v>
      </c>
      <c r="P112" s="54"/>
      <c r="Q112" s="42">
        <f t="shared" si="57"/>
        <v>43.925139647819705</v>
      </c>
      <c r="R112" s="42">
        <f t="shared" si="57"/>
        <v>53.014687288444499</v>
      </c>
      <c r="S112" s="42">
        <f t="shared" si="58"/>
        <v>47.197553998783214</v>
      </c>
      <c r="T112" s="42">
        <f t="shared" si="58"/>
        <v>49.635850707865465</v>
      </c>
      <c r="V112" s="143">
        <f>BD112/DD112*1000000</f>
        <v>54.702409664418255</v>
      </c>
      <c r="W112" s="143">
        <f>(BI112-CO112-CP112)/DD112*1000000</f>
        <v>47.197553998783214</v>
      </c>
      <c r="X112" s="143">
        <f>(BY112-CO112-CP112)/DD112*1000000</f>
        <v>50.030681041119443</v>
      </c>
      <c r="AB112" t="s">
        <v>406</v>
      </c>
      <c r="AC112" s="2">
        <v>3.321135883632</v>
      </c>
      <c r="AD112" s="2">
        <v>3.3217263042740002</v>
      </c>
      <c r="AE112" s="2">
        <v>5.9042064200021116E-4</v>
      </c>
      <c r="AF112" s="1">
        <v>1.7777671937786724E-4</v>
      </c>
      <c r="AG112" s="2">
        <v>3.6695598602939996</v>
      </c>
      <c r="AH112" s="2">
        <v>3.6695598602939996</v>
      </c>
      <c r="AI112" s="2">
        <v>0</v>
      </c>
      <c r="AJ112" s="1">
        <v>0</v>
      </c>
      <c r="AM112" t="s">
        <v>406</v>
      </c>
      <c r="AN112" s="2">
        <v>3.321135883632</v>
      </c>
      <c r="AO112" s="2">
        <v>3.571356850416</v>
      </c>
      <c r="AP112" s="2">
        <v>0.25022096678400008</v>
      </c>
      <c r="AQ112" s="1">
        <v>7.5341984053467273E-2</v>
      </c>
      <c r="AR112" s="2">
        <v>3.321161003511</v>
      </c>
      <c r="AS112" s="2">
        <v>2.5119879000001788E-5</v>
      </c>
      <c r="AT112" s="1">
        <v>7.563640838606894E-6</v>
      </c>
      <c r="AU112" s="2">
        <v>3.3217716123900001</v>
      </c>
      <c r="AV112" s="2">
        <v>6.357287580001092E-4</v>
      </c>
      <c r="AW112" s="1">
        <v>1.9141907476091436E-4</v>
      </c>
      <c r="AX112" s="2">
        <v>3.768141476571</v>
      </c>
      <c r="AY112" s="2">
        <v>0.447005592939</v>
      </c>
      <c r="AZ112" s="1">
        <v>0.13459418963916464</v>
      </c>
      <c r="BA112" s="2">
        <v>3.32099724395</v>
      </c>
      <c r="BB112" s="2">
        <v>-1.3863968200000798E-4</v>
      </c>
      <c r="BC112" s="1">
        <v>-4.1744658110282252E-5</v>
      </c>
      <c r="BD112" s="2">
        <v>4.1359944923169998</v>
      </c>
      <c r="BE112" s="2">
        <v>0.81485860868499982</v>
      </c>
      <c r="BF112" s="1">
        <v>0.2453553956346613</v>
      </c>
      <c r="BG112" s="1"/>
      <c r="BH112" t="s">
        <v>406</v>
      </c>
      <c r="BI112" s="2">
        <v>3.6695598602939996</v>
      </c>
      <c r="BJ112" s="2">
        <v>3.7024498129230001</v>
      </c>
      <c r="BK112" s="2">
        <v>3.2889952629000518E-2</v>
      </c>
      <c r="BL112" s="1">
        <v>8.9629148674973316E-3</v>
      </c>
      <c r="BM112" s="2">
        <v>3.6695598602939996</v>
      </c>
      <c r="BN112" s="2">
        <v>0</v>
      </c>
      <c r="BO112" s="1">
        <v>0</v>
      </c>
      <c r="BP112" s="2">
        <v>3.6695598602939996</v>
      </c>
      <c r="BQ112" s="2">
        <v>0</v>
      </c>
      <c r="BR112" s="1">
        <v>0</v>
      </c>
      <c r="BS112" s="2">
        <v>3.7661988225810004</v>
      </c>
      <c r="BT112" s="2">
        <v>9.6638962287000751E-2</v>
      </c>
      <c r="BU112" s="1">
        <v>2.6335300680790142E-2</v>
      </c>
      <c r="BV112" s="2">
        <v>3.6695598602939996</v>
      </c>
      <c r="BW112" s="2">
        <v>0</v>
      </c>
      <c r="BX112" s="1">
        <v>0</v>
      </c>
      <c r="BY112" s="2">
        <v>3.8837697628379999</v>
      </c>
      <c r="BZ112" s="2">
        <v>0.2142099025440003</v>
      </c>
      <c r="CA112" s="1">
        <v>5.8374821695056943E-2</v>
      </c>
      <c r="CC112" t="s">
        <v>406</v>
      </c>
      <c r="CE112" s="23">
        <v>3.321135883632</v>
      </c>
      <c r="CF112" s="23">
        <v>3.197069976926</v>
      </c>
      <c r="CG112" s="23">
        <v>-0.12406590670599993</v>
      </c>
      <c r="CH112" s="24">
        <v>-3.7356468104015439E-2</v>
      </c>
      <c r="CI112" s="2">
        <v>3.6695598602939996</v>
      </c>
      <c r="CJ112" s="2">
        <v>3.6695598602939996</v>
      </c>
      <c r="CK112" s="2">
        <v>0</v>
      </c>
      <c r="CL112" s="1">
        <v>0</v>
      </c>
      <c r="CN112" s="25" t="s">
        <v>406</v>
      </c>
      <c r="CO112" s="27">
        <v>0</v>
      </c>
      <c r="CP112" s="27">
        <v>0.10100000000000001</v>
      </c>
      <c r="CQ112" s="28">
        <f>CH211-CO112-CP112</f>
        <v>-7.1075880889412024E-2</v>
      </c>
      <c r="CR112" s="27">
        <f>CI211-CO112-CP112</f>
        <v>4.7843566460620002</v>
      </c>
      <c r="CU112" s="30">
        <v>505</v>
      </c>
      <c r="CV112" s="30"/>
      <c r="CW112" s="15" t="s">
        <v>406</v>
      </c>
      <c r="CX112" s="33" t="s">
        <v>603</v>
      </c>
      <c r="CY112" s="34" t="s">
        <v>406</v>
      </c>
      <c r="CZ112" s="34" t="s">
        <v>976</v>
      </c>
      <c r="DA112" s="32"/>
      <c r="DB112" s="32"/>
      <c r="DC112" t="s">
        <v>406</v>
      </c>
      <c r="DD112">
        <v>75609</v>
      </c>
      <c r="DE112" t="s">
        <v>1045</v>
      </c>
      <c r="DF112" s="30">
        <v>189</v>
      </c>
      <c r="DG112" s="39" t="s">
        <v>406</v>
      </c>
      <c r="DK112" s="30">
        <v>495</v>
      </c>
      <c r="DL112" s="30"/>
      <c r="DM112" s="32"/>
      <c r="DN112" s="32" t="s">
        <v>406</v>
      </c>
      <c r="DO112" s="41">
        <v>75335</v>
      </c>
    </row>
    <row r="113" spans="1:119" ht="15.75" x14ac:dyDescent="0.25">
      <c r="A113" t="s">
        <v>492</v>
      </c>
      <c r="B113" t="s">
        <v>181</v>
      </c>
      <c r="C113" s="52">
        <v>106.672035622916</v>
      </c>
      <c r="D113" s="52">
        <v>106.87023279300401</v>
      </c>
      <c r="E113" s="52">
        <v>0.19819717008800808</v>
      </c>
      <c r="F113" s="53">
        <v>1.858004948819314E-3</v>
      </c>
      <c r="G113" s="45">
        <v>105.10720356183</v>
      </c>
      <c r="H113" s="45">
        <v>104.83132736998699</v>
      </c>
      <c r="I113" s="45">
        <v>-0.27587619184301104</v>
      </c>
      <c r="J113" s="46">
        <v>-2.6247125077466745E-3</v>
      </c>
      <c r="K113" s="47">
        <v>4</v>
      </c>
      <c r="L113" s="55">
        <f>G113-CO113-CP113</f>
        <v>99.591702561830004</v>
      </c>
      <c r="M113" s="55">
        <f>H113-CO113-CP113</f>
        <v>99.315826369986993</v>
      </c>
      <c r="N113" s="55">
        <f>M113-L113</f>
        <v>-0.27587619184301104</v>
      </c>
      <c r="O113" s="56">
        <f>N113/L113</f>
        <v>-2.7700720516524707E-3</v>
      </c>
      <c r="P113" s="54"/>
      <c r="Q113" s="42">
        <f t="shared" si="57"/>
        <v>189.64996341643612</v>
      </c>
      <c r="R113" s="42">
        <f t="shared" si="57"/>
        <v>190.00233398700729</v>
      </c>
      <c r="S113" s="42">
        <f t="shared" si="58"/>
        <v>177.06198852526722</v>
      </c>
      <c r="T113" s="42">
        <f t="shared" si="58"/>
        <v>176.57151405944339</v>
      </c>
      <c r="V113" s="143">
        <f>BD113/DD113*1000000</f>
        <v>195.08184059962699</v>
      </c>
      <c r="W113" s="143">
        <f>(BI113-CO113-CP113)/DD113*1000000</f>
        <v>177.06198852526722</v>
      </c>
      <c r="X113" s="143">
        <f>(BY113-CO113-CP113)/DD113*1000000</f>
        <v>178.1198805399525</v>
      </c>
      <c r="AB113" t="s">
        <v>181</v>
      </c>
      <c r="AC113" s="2">
        <v>106.672035622916</v>
      </c>
      <c r="AD113" s="2">
        <v>106.966057556538</v>
      </c>
      <c r="AE113" s="2">
        <v>0.29402193362200535</v>
      </c>
      <c r="AF113" s="1">
        <v>2.7563168913488098E-3</v>
      </c>
      <c r="AG113" s="2">
        <v>105.10720356183</v>
      </c>
      <c r="AH113" s="2">
        <v>105.174310458991</v>
      </c>
      <c r="AI113" s="2">
        <v>6.7106897160996937E-2</v>
      </c>
      <c r="AJ113" s="1">
        <v>6.3846144590385626E-4</v>
      </c>
      <c r="AM113" t="s">
        <v>181</v>
      </c>
      <c r="AN113" s="2">
        <v>106.672035622916</v>
      </c>
      <c r="AO113" s="2">
        <v>108.47373812260101</v>
      </c>
      <c r="AP113" s="2">
        <v>1.8017024996850068</v>
      </c>
      <c r="AQ113" s="1">
        <v>1.6890110788304418E-2</v>
      </c>
      <c r="AR113" s="2">
        <v>106.902306736287</v>
      </c>
      <c r="AS113" s="2">
        <v>0.23027111337100337</v>
      </c>
      <c r="AT113" s="1">
        <v>2.1586830327772893E-3</v>
      </c>
      <c r="AU113" s="2">
        <v>106.550386831823</v>
      </c>
      <c r="AV113" s="2">
        <v>-0.1216487910929942</v>
      </c>
      <c r="AW113" s="1">
        <v>-1.1404000156425326E-3</v>
      </c>
      <c r="AX113" s="2">
        <v>107.17498894126099</v>
      </c>
      <c r="AY113" s="2">
        <v>0.50295331834499279</v>
      </c>
      <c r="AZ113" s="1">
        <v>4.7149500373549168E-3</v>
      </c>
      <c r="BA113" s="2">
        <v>107.03306584056901</v>
      </c>
      <c r="BB113" s="2">
        <v>0.3610302176530098</v>
      </c>
      <c r="BC113" s="1">
        <v>3.3844879358002132E-3</v>
      </c>
      <c r="BD113" s="2">
        <v>109.727292718391</v>
      </c>
      <c r="BE113" s="2">
        <v>3.0552570954749996</v>
      </c>
      <c r="BF113" s="1">
        <v>2.8641593625111705E-2</v>
      </c>
      <c r="BG113" s="1"/>
      <c r="BH113" t="s">
        <v>181</v>
      </c>
      <c r="BI113" s="2">
        <v>105.10720356183</v>
      </c>
      <c r="BJ113" s="2">
        <v>105.52314081873301</v>
      </c>
      <c r="BK113" s="2">
        <v>0.41593725690300687</v>
      </c>
      <c r="BL113" s="1">
        <v>3.9572668933041209E-3</v>
      </c>
      <c r="BM113" s="2">
        <v>105.15207192247901</v>
      </c>
      <c r="BN113" s="2">
        <v>4.4868360649005012E-2</v>
      </c>
      <c r="BO113" s="1">
        <v>4.2688187991426205E-4</v>
      </c>
      <c r="BP113" s="2">
        <v>105.07282352258099</v>
      </c>
      <c r="BQ113" s="2">
        <v>-3.4380039249015226E-2</v>
      </c>
      <c r="BR113" s="1">
        <v>-3.2709498572846098E-4</v>
      </c>
      <c r="BS113" s="2">
        <v>105.110175948399</v>
      </c>
      <c r="BT113" s="2">
        <v>2.9723865689987861E-3</v>
      </c>
      <c r="BU113" s="1">
        <v>2.8279570460175549E-5</v>
      </c>
      <c r="BV113" s="2">
        <v>105.175645783327</v>
      </c>
      <c r="BW113" s="2">
        <v>6.8442221496994193E-2</v>
      </c>
      <c r="BX113" s="1">
        <v>6.511658495103298E-4</v>
      </c>
      <c r="BY113" s="2">
        <v>105.70223396754601</v>
      </c>
      <c r="BZ113" s="2">
        <v>0.59503040571600252</v>
      </c>
      <c r="CA113" s="1">
        <v>5.661176261491649E-3</v>
      </c>
      <c r="CC113" t="s">
        <v>181</v>
      </c>
      <c r="CE113" s="23">
        <v>106.672035622916</v>
      </c>
      <c r="CF113" s="23">
        <v>105.03632684885301</v>
      </c>
      <c r="CG113" s="23">
        <v>-1.6357087740629908</v>
      </c>
      <c r="CH113" s="24">
        <v>-1.5333997935927613E-2</v>
      </c>
      <c r="CI113" s="2">
        <v>105.10720356183</v>
      </c>
      <c r="CJ113" s="2">
        <v>104.56338889318</v>
      </c>
      <c r="CK113" s="2">
        <v>-0.5438146686500005</v>
      </c>
      <c r="CL113" s="1">
        <v>-5.1739048345063997E-3</v>
      </c>
      <c r="CN113" s="25" t="s">
        <v>181</v>
      </c>
      <c r="CO113" s="27">
        <v>5.0173000000000002E-2</v>
      </c>
      <c r="CP113" s="27">
        <v>5.4653280000000004</v>
      </c>
      <c r="CQ113" s="28">
        <f>CH325-CO113-CP113</f>
        <v>-5.5163746210582687</v>
      </c>
      <c r="CR113" s="27">
        <f>CI325-CO113-CP113</f>
        <v>48.397718985527</v>
      </c>
      <c r="CU113" s="30">
        <v>254</v>
      </c>
      <c r="CV113" s="30"/>
      <c r="CW113" s="34" t="s">
        <v>181</v>
      </c>
      <c r="CX113" s="34" t="s">
        <v>976</v>
      </c>
      <c r="CY113" s="34" t="s">
        <v>181</v>
      </c>
      <c r="CZ113" s="34" t="s">
        <v>976</v>
      </c>
      <c r="DA113" s="32"/>
      <c r="DB113" s="32"/>
      <c r="DC113" t="s">
        <v>181</v>
      </c>
      <c r="DD113">
        <v>562468</v>
      </c>
      <c r="DE113" t="s">
        <v>963</v>
      </c>
      <c r="DF113" s="30">
        <v>334</v>
      </c>
      <c r="DG113" s="39" t="s">
        <v>181</v>
      </c>
      <c r="DK113" s="30">
        <v>271</v>
      </c>
      <c r="DL113" s="30"/>
      <c r="DM113" s="32"/>
      <c r="DN113" s="32" t="s">
        <v>181</v>
      </c>
      <c r="DO113" s="41">
        <v>560474</v>
      </c>
    </row>
    <row r="114" spans="1:119" ht="15.75" x14ac:dyDescent="0.25">
      <c r="A114" t="s">
        <v>493</v>
      </c>
      <c r="C114" s="52"/>
      <c r="D114" s="52"/>
      <c r="E114" s="52"/>
      <c r="F114" s="53"/>
      <c r="G114" s="45"/>
      <c r="H114" s="45"/>
      <c r="I114" s="45"/>
      <c r="J114" s="46"/>
      <c r="K114" s="47"/>
      <c r="L114" s="55"/>
      <c r="M114" s="55"/>
      <c r="N114" s="55"/>
      <c r="O114" s="56"/>
      <c r="P114" s="54"/>
      <c r="Q114" s="42"/>
      <c r="R114" s="42"/>
      <c r="S114" s="42"/>
      <c r="T114" s="42"/>
      <c r="V114" s="143"/>
      <c r="W114" s="143"/>
      <c r="X114" s="143"/>
      <c r="AC114" s="2"/>
      <c r="AD114" s="2"/>
      <c r="AE114" s="2"/>
      <c r="AF114" s="1"/>
      <c r="AG114" s="2"/>
      <c r="AH114" s="2"/>
      <c r="AI114" s="2"/>
      <c r="AJ114" s="1"/>
      <c r="AN114" s="2"/>
      <c r="AO114" s="2"/>
      <c r="AP114" s="2"/>
      <c r="AQ114" s="1"/>
      <c r="AR114" s="2"/>
      <c r="AS114" s="2"/>
      <c r="AT114" s="1"/>
      <c r="AU114" s="2"/>
      <c r="AV114" s="2"/>
      <c r="AW114" s="1"/>
      <c r="AX114" s="2"/>
      <c r="AY114" s="2"/>
      <c r="AZ114" s="1"/>
      <c r="BA114" s="2"/>
      <c r="BB114" s="2"/>
      <c r="BC114" s="1"/>
      <c r="BD114" s="2"/>
      <c r="BE114" s="2"/>
      <c r="BF114" s="1"/>
      <c r="BG114" s="1"/>
      <c r="BI114" s="2"/>
      <c r="BJ114" s="2"/>
      <c r="BK114" s="2"/>
      <c r="BL114" s="1"/>
      <c r="BM114" s="2"/>
      <c r="BN114" s="2"/>
      <c r="BO114" s="1"/>
      <c r="BP114" s="2"/>
      <c r="BQ114" s="2"/>
      <c r="BR114" s="1"/>
      <c r="BS114" s="2"/>
      <c r="BT114" s="2"/>
      <c r="BU114" s="1"/>
      <c r="BV114" s="2"/>
      <c r="BW114" s="2"/>
      <c r="BX114" s="1"/>
      <c r="BY114" s="2"/>
      <c r="BZ114" s="2"/>
      <c r="CA114" s="1"/>
      <c r="CE114" s="23"/>
      <c r="CF114" s="23"/>
      <c r="CG114" s="23"/>
      <c r="CH114" s="24"/>
      <c r="CI114" s="2"/>
      <c r="CJ114" s="2"/>
      <c r="CK114" s="2"/>
      <c r="CL114" s="1"/>
      <c r="CN114" s="25"/>
      <c r="CO114" s="27"/>
      <c r="CP114" s="27"/>
      <c r="CQ114" s="28"/>
      <c r="CR114" s="27"/>
      <c r="CU114" s="30"/>
      <c r="CV114" s="30"/>
      <c r="CW114" s="15"/>
      <c r="CX114" s="33"/>
      <c r="CY114" s="34"/>
      <c r="CZ114" s="34"/>
      <c r="DA114" s="32"/>
      <c r="DB114" s="32"/>
      <c r="DF114" s="30"/>
      <c r="DG114" s="39"/>
      <c r="DK114" s="30"/>
      <c r="DL114" s="30"/>
      <c r="DM114" s="32"/>
      <c r="DN114" s="32"/>
      <c r="DO114" s="41"/>
    </row>
    <row r="115" spans="1:119" ht="15.75" x14ac:dyDescent="0.25">
      <c r="A115" t="s">
        <v>494</v>
      </c>
      <c r="B115" t="s">
        <v>387</v>
      </c>
      <c r="C115" s="52">
        <v>2.8016015710069997</v>
      </c>
      <c r="D115" s="52">
        <v>2.4699308322049998</v>
      </c>
      <c r="E115" s="52">
        <v>-0.33167073880199993</v>
      </c>
      <c r="F115" s="53">
        <v>-0.1183861196518337</v>
      </c>
      <c r="G115" s="45">
        <v>2.936050240328</v>
      </c>
      <c r="H115" s="45">
        <v>2.999670877697</v>
      </c>
      <c r="I115" s="45">
        <v>6.3620637369000033E-2</v>
      </c>
      <c r="J115" s="46">
        <v>2.1668783624728665E-2</v>
      </c>
      <c r="K115" s="47">
        <v>4</v>
      </c>
      <c r="L115" s="55">
        <f>G115-CO115-CP115</f>
        <v>2.7529742403280002</v>
      </c>
      <c r="M115" s="55">
        <f>H115-CO115-CP115</f>
        <v>2.8165948776970002</v>
      </c>
      <c r="N115" s="55">
        <f>M115-L115</f>
        <v>6.3620637369000033E-2</v>
      </c>
      <c r="O115" s="56">
        <f>N115/L115</f>
        <v>2.3109783025583277E-2</v>
      </c>
      <c r="P115" s="54"/>
      <c r="Q115" s="42">
        <f t="shared" ref="Q115:R117" si="59">C115/$DD115*1000000</f>
        <v>33.776617891458187</v>
      </c>
      <c r="R115" s="42">
        <f t="shared" si="59"/>
        <v>29.777935164325754</v>
      </c>
      <c r="S115" s="42">
        <f t="shared" ref="S115:T117" si="60">L115/$DD115*1000000</f>
        <v>33.190357951992283</v>
      </c>
      <c r="T115" s="42">
        <f t="shared" si="60"/>
        <v>33.957379922804272</v>
      </c>
      <c r="V115" s="143">
        <f>BD115/DD115*1000000</f>
        <v>34.067360705262523</v>
      </c>
      <c r="W115" s="143">
        <f>(BI115-CO115-CP115)/DD115*1000000</f>
        <v>33.190357951992283</v>
      </c>
      <c r="X115" s="143">
        <f>(BY115-CO115-CP115)/DD115*1000000</f>
        <v>33.955509649020428</v>
      </c>
      <c r="AB115" t="s">
        <v>387</v>
      </c>
      <c r="AC115" s="2">
        <v>2.8016015710069997</v>
      </c>
      <c r="AD115" s="2">
        <v>2.803732157827</v>
      </c>
      <c r="AE115" s="2">
        <v>2.1305868200003353E-3</v>
      </c>
      <c r="AF115" s="1">
        <v>7.6048887252534031E-4</v>
      </c>
      <c r="AG115" s="2">
        <v>2.936050240328</v>
      </c>
      <c r="AH115" s="2">
        <v>2.9365618081570002</v>
      </c>
      <c r="AI115" s="2">
        <v>5.1156782900019238E-4</v>
      </c>
      <c r="AJ115" s="1">
        <v>1.7423674226468369E-4</v>
      </c>
      <c r="AM115" t="s">
        <v>387</v>
      </c>
      <c r="AN115" s="2">
        <v>2.8016015710069997</v>
      </c>
      <c r="AO115" s="2">
        <v>2.7586759893639998</v>
      </c>
      <c r="AP115" s="2">
        <v>-4.2925581642999866E-2</v>
      </c>
      <c r="AQ115" s="1">
        <v>-1.5321800961002038E-2</v>
      </c>
      <c r="AR115" s="2">
        <v>2.8016920065799997</v>
      </c>
      <c r="AS115" s="2">
        <v>9.0435573000036129E-5</v>
      </c>
      <c r="AT115" s="1">
        <v>3.2279955128498238E-5</v>
      </c>
      <c r="AU115" s="2">
        <v>2.80371560108</v>
      </c>
      <c r="AV115" s="2">
        <v>2.1140300730002615E-3</v>
      </c>
      <c r="AW115" s="1">
        <v>7.5457912890889778E-4</v>
      </c>
      <c r="AX115" s="2">
        <v>2.8998137679820002</v>
      </c>
      <c r="AY115" s="2">
        <v>9.8212196975000499E-2</v>
      </c>
      <c r="AZ115" s="1">
        <v>3.5055733117575094E-2</v>
      </c>
      <c r="BA115" s="2">
        <v>2.8011027761130003</v>
      </c>
      <c r="BB115" s="2">
        <v>-4.9879489399939914E-4</v>
      </c>
      <c r="BC115" s="1">
        <v>-1.7803919699406568E-4</v>
      </c>
      <c r="BD115" s="2">
        <v>2.8257172336980001</v>
      </c>
      <c r="BE115" s="2">
        <v>2.4115662691000406E-2</v>
      </c>
      <c r="BF115" s="1">
        <v>8.6078130953975516E-3</v>
      </c>
      <c r="BG115" s="1"/>
      <c r="BH115" t="s">
        <v>387</v>
      </c>
      <c r="BI115" s="2">
        <v>2.936050240328</v>
      </c>
      <c r="BJ115" s="2">
        <v>2.9454442492479997</v>
      </c>
      <c r="BK115" s="2">
        <v>9.3940089199997523E-3</v>
      </c>
      <c r="BL115" s="1">
        <v>3.1995395688291435E-3</v>
      </c>
      <c r="BM115" s="2">
        <v>2.9360719803940003</v>
      </c>
      <c r="BN115" s="2">
        <v>2.1740066000308644E-5</v>
      </c>
      <c r="BO115" s="1">
        <v>7.4045279272468984E-6</v>
      </c>
      <c r="BP115" s="2">
        <v>2.9365597293820001</v>
      </c>
      <c r="BQ115" s="2">
        <v>5.0948905400005629E-4</v>
      </c>
      <c r="BR115" s="1">
        <v>1.7352872474795896E-4</v>
      </c>
      <c r="BS115" s="2">
        <v>2.9969628155830002</v>
      </c>
      <c r="BT115" s="2">
        <v>6.0912575255000156E-2</v>
      </c>
      <c r="BU115" s="1">
        <v>2.074643492755605E-2</v>
      </c>
      <c r="BV115" s="2">
        <v>2.9359302924940001</v>
      </c>
      <c r="BW115" s="2">
        <v>-1.1994783399993381E-4</v>
      </c>
      <c r="BX115" s="1">
        <v>-4.0853467816182145E-5</v>
      </c>
      <c r="BY115" s="2">
        <v>2.9995157478379997</v>
      </c>
      <c r="BZ115" s="2">
        <v>6.3465507509999686E-2</v>
      </c>
      <c r="CA115" s="1">
        <v>2.1615947383417274E-2</v>
      </c>
      <c r="CC115" t="s">
        <v>387</v>
      </c>
      <c r="CE115" s="23">
        <v>2.8016015710069997</v>
      </c>
      <c r="CF115" s="23">
        <v>2.4443010929479998</v>
      </c>
      <c r="CG115" s="23">
        <v>-0.35730047805899989</v>
      </c>
      <c r="CH115" s="24">
        <v>-0.12753436525614625</v>
      </c>
      <c r="CI115" s="2">
        <v>2.936050240328</v>
      </c>
      <c r="CJ115" s="2">
        <v>2.91992583586</v>
      </c>
      <c r="CK115" s="2">
        <v>-1.6124404468000009E-2</v>
      </c>
      <c r="CL115" s="1">
        <v>-5.4918693987329988E-3</v>
      </c>
      <c r="CN115" s="25" t="s">
        <v>387</v>
      </c>
      <c r="CO115" s="27">
        <v>0</v>
      </c>
      <c r="CP115" s="27">
        <v>0.18307599999999999</v>
      </c>
      <c r="CQ115" s="28">
        <f>CH181-CO115-CP115</f>
        <v>-0.17746879600232485</v>
      </c>
      <c r="CR115" s="27">
        <f>CI181-CO115-CP115</f>
        <v>5.1225287968900002</v>
      </c>
      <c r="CU115" s="30">
        <v>483</v>
      </c>
      <c r="CV115" s="30"/>
      <c r="CW115" s="15" t="s">
        <v>387</v>
      </c>
      <c r="CX115" s="33" t="s">
        <v>603</v>
      </c>
      <c r="CY115" s="34" t="s">
        <v>387</v>
      </c>
      <c r="CZ115" s="34" t="s">
        <v>962</v>
      </c>
      <c r="DA115" s="32"/>
      <c r="DB115" s="32"/>
      <c r="DC115" t="s">
        <v>387</v>
      </c>
      <c r="DD115">
        <v>82945</v>
      </c>
      <c r="DE115" t="s">
        <v>1045</v>
      </c>
      <c r="DF115" s="30">
        <v>161</v>
      </c>
      <c r="DG115" s="39" t="s">
        <v>387</v>
      </c>
      <c r="DK115" s="30">
        <v>476</v>
      </c>
      <c r="DL115" s="30"/>
      <c r="DM115" s="32"/>
      <c r="DN115" s="32" t="s">
        <v>387</v>
      </c>
      <c r="DO115" s="41">
        <v>82436</v>
      </c>
    </row>
    <row r="116" spans="1:119" ht="15.75" x14ac:dyDescent="0.25">
      <c r="A116" t="s">
        <v>832</v>
      </c>
      <c r="B116" t="s">
        <v>388</v>
      </c>
      <c r="C116" s="52">
        <v>3.924251361529</v>
      </c>
      <c r="D116" s="52">
        <v>3.4712372370429998</v>
      </c>
      <c r="E116" s="52">
        <v>-0.4530141244860002</v>
      </c>
      <c r="F116" s="53">
        <v>-0.11543962981756933</v>
      </c>
      <c r="G116" s="45">
        <v>4.0509265647840005</v>
      </c>
      <c r="H116" s="45">
        <v>4.1302514120840002</v>
      </c>
      <c r="I116" s="45">
        <v>7.9324847299999668E-2</v>
      </c>
      <c r="J116" s="46">
        <v>1.9581902073860315E-2</v>
      </c>
      <c r="K116" s="47">
        <v>4</v>
      </c>
      <c r="L116" s="55">
        <f>G116-CO116-CP116</f>
        <v>3.8297075647840004</v>
      </c>
      <c r="M116" s="55">
        <f>H116-CO116-CP116</f>
        <v>3.9090324120840001</v>
      </c>
      <c r="N116" s="55">
        <f>M116-L116</f>
        <v>7.9324847299999668E-2</v>
      </c>
      <c r="O116" s="56">
        <f>N116/L116</f>
        <v>2.0713029900619493E-2</v>
      </c>
      <c r="P116" s="54"/>
      <c r="Q116" s="42">
        <f t="shared" si="59"/>
        <v>32.665074261911499</v>
      </c>
      <c r="R116" s="42">
        <f t="shared" si="59"/>
        <v>28.894230181153027</v>
      </c>
      <c r="S116" s="42">
        <f t="shared" si="60"/>
        <v>31.87810119184924</v>
      </c>
      <c r="T116" s="42">
        <f t="shared" si="60"/>
        <v>32.538393255010988</v>
      </c>
      <c r="V116" s="143">
        <f>BD116/DD116*1000000</f>
        <v>33.241258219442969</v>
      </c>
      <c r="W116" s="143">
        <f>(BI116-CO116-CP116)/DD116*1000000</f>
        <v>31.87810119184924</v>
      </c>
      <c r="X116" s="143">
        <f>(BY116-CO116-CP116)/DD116*1000000</f>
        <v>32.683866602334021</v>
      </c>
      <c r="AB116" t="s">
        <v>388</v>
      </c>
      <c r="AC116" s="2">
        <v>3.924251361529</v>
      </c>
      <c r="AD116" s="2">
        <v>3.9271679539800002</v>
      </c>
      <c r="AE116" s="2">
        <v>2.9165924510001773E-3</v>
      </c>
      <c r="AF116" s="1">
        <v>7.4322263848659018E-4</v>
      </c>
      <c r="AG116" s="2">
        <v>4.0509265647840005</v>
      </c>
      <c r="AH116" s="2">
        <v>4.0516162809280001</v>
      </c>
      <c r="AI116" s="2">
        <v>6.8971614399959691E-4</v>
      </c>
      <c r="AJ116" s="1">
        <v>1.7026132983883732E-4</v>
      </c>
      <c r="AM116" t="s">
        <v>388</v>
      </c>
      <c r="AN116" s="2">
        <v>3.924251361529</v>
      </c>
      <c r="AO116" s="2">
        <v>3.898917114039</v>
      </c>
      <c r="AP116" s="2">
        <v>-2.5334247490000017E-2</v>
      </c>
      <c r="AQ116" s="1">
        <v>-6.4558167038844001E-3</v>
      </c>
      <c r="AR116" s="2">
        <v>3.9243752439210002</v>
      </c>
      <c r="AS116" s="2">
        <v>1.2388239200022966E-4</v>
      </c>
      <c r="AT116" s="1">
        <v>3.1568414096685578E-5</v>
      </c>
      <c r="AU116" s="2">
        <v>3.9272165003160002</v>
      </c>
      <c r="AV116" s="2">
        <v>2.965138787000221E-3</v>
      </c>
      <c r="AW116" s="1">
        <v>7.5559349130095439E-4</v>
      </c>
      <c r="AX116" s="2">
        <v>4.0452520699169998</v>
      </c>
      <c r="AY116" s="2">
        <v>0.12100070838799981</v>
      </c>
      <c r="AZ116" s="1">
        <v>3.0834087126583677E-2</v>
      </c>
      <c r="BA116" s="2">
        <v>3.9235679607759999</v>
      </c>
      <c r="BB116" s="2">
        <v>-6.8340075300010739E-4</v>
      </c>
      <c r="BC116" s="1">
        <v>-1.7414805781804839E-4</v>
      </c>
      <c r="BD116" s="2">
        <v>3.9934717974510003</v>
      </c>
      <c r="BE116" s="2">
        <v>6.9220435922000334E-2</v>
      </c>
      <c r="BF116" s="1">
        <v>1.7639144271082086E-2</v>
      </c>
      <c r="BG116" s="1"/>
      <c r="BH116" t="s">
        <v>388</v>
      </c>
      <c r="BI116" s="2">
        <v>4.0509265647840005</v>
      </c>
      <c r="BJ116" s="2">
        <v>4.0712259531769996</v>
      </c>
      <c r="BK116" s="2">
        <v>2.0299388392999163E-2</v>
      </c>
      <c r="BL116" s="1">
        <v>5.0110482301674473E-3</v>
      </c>
      <c r="BM116" s="2">
        <v>4.0509558977540001</v>
      </c>
      <c r="BN116" s="2">
        <v>2.9332969999629199E-5</v>
      </c>
      <c r="BO116" s="1">
        <v>7.2410520236604842E-6</v>
      </c>
      <c r="BP116" s="2">
        <v>4.0516322864110004</v>
      </c>
      <c r="BQ116" s="2">
        <v>7.0572162699988894E-4</v>
      </c>
      <c r="BR116" s="1">
        <v>1.7421239701922829E-4</v>
      </c>
      <c r="BS116" s="2">
        <v>4.1317478717230003</v>
      </c>
      <c r="BT116" s="2">
        <v>8.0821306938999804E-2</v>
      </c>
      <c r="BU116" s="1">
        <v>1.995131376648623E-2</v>
      </c>
      <c r="BV116" s="2">
        <v>4.0507646895410003</v>
      </c>
      <c r="BW116" s="2">
        <v>-1.6187524300015355E-4</v>
      </c>
      <c r="BX116" s="1">
        <v>-3.996005368435626E-5</v>
      </c>
      <c r="BY116" s="2">
        <v>4.1477279981379995</v>
      </c>
      <c r="BZ116" s="2">
        <v>9.6801433353999045E-2</v>
      </c>
      <c r="CA116" s="1">
        <v>2.3896121493666374E-2</v>
      </c>
      <c r="CC116" t="s">
        <v>388</v>
      </c>
      <c r="CE116" s="23">
        <v>3.924251361529</v>
      </c>
      <c r="CF116" s="23">
        <v>3.399383204461</v>
      </c>
      <c r="CG116" s="23">
        <v>-0.52486815706800005</v>
      </c>
      <c r="CH116" s="24">
        <v>-0.13374988213382347</v>
      </c>
      <c r="CI116" s="2">
        <v>4.0509265647840005</v>
      </c>
      <c r="CJ116" s="2">
        <v>4.0195766552299999</v>
      </c>
      <c r="CK116" s="2">
        <v>-3.1349909554000632E-2</v>
      </c>
      <c r="CL116" s="1">
        <v>-7.7389478808466729E-3</v>
      </c>
      <c r="CN116" s="25" t="s">
        <v>388</v>
      </c>
      <c r="CO116" s="27">
        <v>0</v>
      </c>
      <c r="CP116" s="27">
        <v>0.221219</v>
      </c>
      <c r="CQ116" s="28">
        <f>CH182-CO116-CP116</f>
        <v>-0.27115882634094673</v>
      </c>
      <c r="CR116" s="27">
        <f>CI182-CO116-CP116</f>
        <v>2.5379884555149999</v>
      </c>
      <c r="CU116" s="30">
        <v>484</v>
      </c>
      <c r="CV116" s="30"/>
      <c r="CW116" s="15" t="s">
        <v>388</v>
      </c>
      <c r="CX116" s="33" t="s">
        <v>603</v>
      </c>
      <c r="CY116" s="34" t="s">
        <v>388</v>
      </c>
      <c r="CZ116" s="34" t="s">
        <v>962</v>
      </c>
      <c r="DA116" s="32"/>
      <c r="DB116" s="32"/>
      <c r="DC116" t="s">
        <v>388</v>
      </c>
      <c r="DD116">
        <v>120136</v>
      </c>
      <c r="DE116" t="s">
        <v>1045</v>
      </c>
      <c r="DF116" s="30">
        <v>162</v>
      </c>
      <c r="DG116" s="39" t="s">
        <v>388</v>
      </c>
      <c r="DK116" s="30">
        <v>477</v>
      </c>
      <c r="DL116" s="30"/>
      <c r="DM116" s="32"/>
      <c r="DN116" s="32" t="s">
        <v>388</v>
      </c>
      <c r="DO116" s="41">
        <v>119603</v>
      </c>
    </row>
    <row r="117" spans="1:119" ht="15.75" x14ac:dyDescent="0.25">
      <c r="A117" t="s">
        <v>833</v>
      </c>
      <c r="B117" t="s">
        <v>177</v>
      </c>
      <c r="C117" s="52">
        <v>90.846083257494001</v>
      </c>
      <c r="D117" s="52">
        <v>80.540982656728005</v>
      </c>
      <c r="E117" s="52">
        <v>-10.305100600765996</v>
      </c>
      <c r="F117" s="53">
        <v>-0.11343472642136078</v>
      </c>
      <c r="G117" s="45">
        <v>148.61472256573799</v>
      </c>
      <c r="H117" s="45">
        <v>148.16345736741502</v>
      </c>
      <c r="I117" s="45">
        <v>-0.45126519832297163</v>
      </c>
      <c r="J117" s="46">
        <v>-3.0364770766460217E-3</v>
      </c>
      <c r="K117" s="47">
        <v>4</v>
      </c>
      <c r="L117" s="55">
        <f>G117-CO117-CP117</f>
        <v>134.77787256573799</v>
      </c>
      <c r="M117" s="55">
        <f>H117-CO117-CP117</f>
        <v>134.32660736741502</v>
      </c>
      <c r="N117" s="55">
        <f>M117-L117</f>
        <v>-0.45126519832297163</v>
      </c>
      <c r="O117" s="56">
        <f>N117/L117</f>
        <v>-3.348214285715682E-3</v>
      </c>
      <c r="P117" s="54"/>
      <c r="Q117" s="42">
        <f t="shared" si="59"/>
        <v>80.214954670189741</v>
      </c>
      <c r="R117" s="42">
        <f t="shared" si="59"/>
        <v>71.11579323227491</v>
      </c>
      <c r="S117" s="42">
        <f t="shared" si="60"/>
        <v>119.00569128293657</v>
      </c>
      <c r="T117" s="42">
        <f t="shared" si="60"/>
        <v>118.60723472730156</v>
      </c>
      <c r="V117" s="143">
        <f>BD117/DD117*1000000</f>
        <v>82.872191359093293</v>
      </c>
      <c r="W117" s="143">
        <f>(BI117-CO117-CP117)/DD117*1000000</f>
        <v>119.00569128293657</v>
      </c>
      <c r="X117" s="143">
        <f>(BY117-CO117-CP117)/DD117*1000000</f>
        <v>118.60723472730156</v>
      </c>
      <c r="AB117" t="s">
        <v>177</v>
      </c>
      <c r="AC117" s="2">
        <v>90.846083257494001</v>
      </c>
      <c r="AD117" s="2">
        <v>91.351449093379003</v>
      </c>
      <c r="AE117" s="2">
        <v>0.5053658358850015</v>
      </c>
      <c r="AF117" s="1">
        <v>5.5628797386079194E-3</v>
      </c>
      <c r="AG117" s="2">
        <v>148.61472256573799</v>
      </c>
      <c r="AH117" s="2">
        <v>148.61472256573799</v>
      </c>
      <c r="AI117" s="2">
        <v>0</v>
      </c>
      <c r="AJ117" s="1">
        <v>0</v>
      </c>
      <c r="AM117" t="s">
        <v>177</v>
      </c>
      <c r="AN117" s="2">
        <v>90.846083257494001</v>
      </c>
      <c r="AO117" s="2">
        <v>92.55915927135301</v>
      </c>
      <c r="AP117" s="2">
        <v>1.7130760138590091</v>
      </c>
      <c r="AQ117" s="1">
        <v>1.8856905575152526E-2</v>
      </c>
      <c r="AR117" s="2">
        <v>90.745227304286999</v>
      </c>
      <c r="AS117" s="2">
        <v>-0.10085595320700236</v>
      </c>
      <c r="AT117" s="1">
        <v>-1.1101849368798475E-3</v>
      </c>
      <c r="AU117" s="2">
        <v>90.633820743411007</v>
      </c>
      <c r="AV117" s="2">
        <v>-0.2122625140829939</v>
      </c>
      <c r="AW117" s="1">
        <v>-2.3365070509573579E-3</v>
      </c>
      <c r="AX117" s="2">
        <v>91.769202347114003</v>
      </c>
      <c r="AY117" s="2">
        <v>0.92311908962000189</v>
      </c>
      <c r="AZ117" s="1">
        <v>1.016135265846866E-2</v>
      </c>
      <c r="BA117" s="2">
        <v>90.96831011501699</v>
      </c>
      <c r="BB117" s="2">
        <v>0.12222685752298901</v>
      </c>
      <c r="BC117" s="1">
        <v>1.3454279275480637E-3</v>
      </c>
      <c r="BD117" s="2">
        <v>93.855491496488</v>
      </c>
      <c r="BE117" s="2">
        <v>3.0094082389939985</v>
      </c>
      <c r="BF117" s="1">
        <v>3.312645004698922E-2</v>
      </c>
      <c r="BG117" s="1"/>
      <c r="BH117" t="s">
        <v>177</v>
      </c>
      <c r="BI117" s="2">
        <v>148.61472256573799</v>
      </c>
      <c r="BJ117" s="2">
        <v>148.464300832964</v>
      </c>
      <c r="BK117" s="2">
        <v>-0.15042173277399229</v>
      </c>
      <c r="BL117" s="1">
        <v>-1.0121590255464427E-3</v>
      </c>
      <c r="BM117" s="2">
        <v>148.61472256573799</v>
      </c>
      <c r="BN117" s="2">
        <v>0</v>
      </c>
      <c r="BO117" s="1">
        <v>0</v>
      </c>
      <c r="BP117" s="2">
        <v>148.61472256573799</v>
      </c>
      <c r="BQ117" s="2">
        <v>0</v>
      </c>
      <c r="BR117" s="1">
        <v>0</v>
      </c>
      <c r="BS117" s="2">
        <v>148.464300832964</v>
      </c>
      <c r="BT117" s="2">
        <v>-0.15042173277399229</v>
      </c>
      <c r="BU117" s="1">
        <v>-1.0121590255464427E-3</v>
      </c>
      <c r="BV117" s="2">
        <v>148.61472256573799</v>
      </c>
      <c r="BW117" s="2">
        <v>0</v>
      </c>
      <c r="BX117" s="1">
        <v>0</v>
      </c>
      <c r="BY117" s="2">
        <v>148.16345736741502</v>
      </c>
      <c r="BZ117" s="2">
        <v>-0.45126519832297163</v>
      </c>
      <c r="CA117" s="1">
        <v>-3.0364770766460217E-3</v>
      </c>
      <c r="CC117" t="s">
        <v>177</v>
      </c>
      <c r="CE117" s="23">
        <v>90.846083257494001</v>
      </c>
      <c r="CF117" s="23">
        <v>78.095905791180002</v>
      </c>
      <c r="CG117" s="23">
        <v>-12.750177466314</v>
      </c>
      <c r="CH117" s="24">
        <v>-0.14034922595589416</v>
      </c>
      <c r="CI117" s="2">
        <v>148.61472256573799</v>
      </c>
      <c r="CJ117" s="2">
        <v>148.464300832964</v>
      </c>
      <c r="CK117" s="2">
        <v>-0.15042173277399229</v>
      </c>
      <c r="CL117" s="1">
        <v>-1.0121590255464427E-3</v>
      </c>
      <c r="CN117" s="25" t="s">
        <v>177</v>
      </c>
      <c r="CO117" s="27">
        <v>0</v>
      </c>
      <c r="CP117" s="27">
        <v>13.83685</v>
      </c>
      <c r="CQ117" s="28">
        <f>CH327-CO117-CP117</f>
        <v>-13.933025448935098</v>
      </c>
      <c r="CR117" s="27">
        <f>CI327-CO117-CP117</f>
        <v>6.365498525316001</v>
      </c>
      <c r="CU117" s="30">
        <v>250</v>
      </c>
      <c r="CV117" s="30"/>
      <c r="CW117" s="34" t="s">
        <v>177</v>
      </c>
      <c r="CX117" s="34" t="s">
        <v>962</v>
      </c>
      <c r="CY117" s="34" t="s">
        <v>177</v>
      </c>
      <c r="CZ117" s="34" t="s">
        <v>962</v>
      </c>
      <c r="DA117" s="32"/>
      <c r="DB117" s="32"/>
      <c r="DC117" t="s">
        <v>177</v>
      </c>
      <c r="DD117">
        <v>1132533</v>
      </c>
      <c r="DE117" t="s">
        <v>963</v>
      </c>
      <c r="DF117" s="30">
        <v>338</v>
      </c>
      <c r="DG117" s="39" t="s">
        <v>177</v>
      </c>
      <c r="DK117" s="30">
        <v>268</v>
      </c>
      <c r="DL117" s="30"/>
      <c r="DM117" s="32"/>
      <c r="DN117" s="32" t="s">
        <v>177</v>
      </c>
      <c r="DO117" s="41">
        <v>1124193</v>
      </c>
    </row>
    <row r="118" spans="1:119" ht="15.75" x14ac:dyDescent="0.25">
      <c r="C118" s="52"/>
      <c r="D118" s="52"/>
      <c r="E118" s="52"/>
      <c r="F118" s="53"/>
      <c r="G118" s="45"/>
      <c r="H118" s="45"/>
      <c r="I118" s="45"/>
      <c r="J118" s="46"/>
      <c r="K118" s="47"/>
      <c r="L118" s="55"/>
      <c r="M118" s="55"/>
      <c r="N118" s="55"/>
      <c r="O118" s="56"/>
      <c r="P118" s="54"/>
      <c r="Q118" s="42"/>
      <c r="R118" s="42"/>
      <c r="S118" s="42"/>
      <c r="T118" s="42"/>
      <c r="V118" s="143"/>
      <c r="W118" s="143"/>
      <c r="X118" s="143"/>
      <c r="AC118" s="2"/>
      <c r="AD118" s="2"/>
      <c r="AE118" s="2"/>
      <c r="AF118" s="1"/>
      <c r="AG118" s="2"/>
      <c r="AH118" s="2"/>
      <c r="AI118" s="2"/>
      <c r="AJ118" s="1"/>
      <c r="AN118" s="2"/>
      <c r="AO118" s="2"/>
      <c r="AP118" s="2"/>
      <c r="AQ118" s="1"/>
      <c r="AR118" s="2"/>
      <c r="AS118" s="2"/>
      <c r="AT118" s="1"/>
      <c r="AU118" s="2"/>
      <c r="AV118" s="2"/>
      <c r="AW118" s="1"/>
      <c r="AX118" s="2"/>
      <c r="AY118" s="2"/>
      <c r="AZ118" s="1"/>
      <c r="BA118" s="2"/>
      <c r="BB118" s="2"/>
      <c r="BC118" s="1"/>
      <c r="BD118" s="2"/>
      <c r="BE118" s="2"/>
      <c r="BF118" s="1"/>
      <c r="BG118" s="1"/>
      <c r="BI118" s="2"/>
      <c r="BJ118" s="2"/>
      <c r="BK118" s="2"/>
      <c r="BL118" s="1"/>
      <c r="BM118" s="2"/>
      <c r="BN118" s="2"/>
      <c r="BO118" s="1"/>
      <c r="BP118" s="2"/>
      <c r="BQ118" s="2"/>
      <c r="BR118" s="1"/>
      <c r="BS118" s="2"/>
      <c r="BT118" s="2"/>
      <c r="BU118" s="1"/>
      <c r="BV118" s="2"/>
      <c r="BW118" s="2"/>
      <c r="BX118" s="1"/>
      <c r="BY118" s="2"/>
      <c r="BZ118" s="2"/>
      <c r="CA118" s="1"/>
      <c r="CE118" s="23"/>
      <c r="CF118" s="23"/>
      <c r="CG118" s="23"/>
      <c r="CH118" s="24"/>
      <c r="CI118" s="2"/>
      <c r="CJ118" s="2"/>
      <c r="CK118" s="2"/>
      <c r="CL118" s="1"/>
      <c r="CN118" s="25"/>
      <c r="CO118" s="27"/>
      <c r="CP118" s="27"/>
      <c r="CQ118" s="28"/>
      <c r="CR118" s="27"/>
      <c r="CU118" s="30"/>
      <c r="CV118" s="30"/>
      <c r="CW118" s="15"/>
      <c r="CX118" s="33"/>
      <c r="CY118" s="34"/>
      <c r="CZ118" s="34"/>
      <c r="DA118" s="32"/>
      <c r="DB118" s="32"/>
      <c r="DF118" s="30"/>
      <c r="DG118" s="39"/>
      <c r="DK118" s="30"/>
      <c r="DL118" s="30"/>
      <c r="DM118" s="32"/>
      <c r="DN118" s="32"/>
      <c r="DO118" s="41"/>
    </row>
    <row r="119" spans="1:119" ht="15.75" x14ac:dyDescent="0.25">
      <c r="B119" t="s">
        <v>184</v>
      </c>
      <c r="C119" s="52">
        <v>7.9055387840350004</v>
      </c>
      <c r="D119" s="52">
        <v>8.546199078802001</v>
      </c>
      <c r="E119" s="52">
        <v>0.64066029476700059</v>
      </c>
      <c r="F119" s="53">
        <v>8.1039422140435885E-2</v>
      </c>
      <c r="G119" s="45">
        <v>8.3312829842969993</v>
      </c>
      <c r="H119" s="45">
        <v>8.618951892358</v>
      </c>
      <c r="I119" s="45">
        <v>0.28766890806100065</v>
      </c>
      <c r="J119" s="46">
        <v>3.4528764489599725E-2</v>
      </c>
      <c r="K119" s="47">
        <v>3</v>
      </c>
      <c r="L119" s="55">
        <f>G119-CO119-CP119</f>
        <v>8.087082984297</v>
      </c>
      <c r="M119" s="55">
        <f>H119-CO119-CP119</f>
        <v>8.3747518923580007</v>
      </c>
      <c r="N119" s="55">
        <f>M119-L119</f>
        <v>0.28766890806100065</v>
      </c>
      <c r="O119" s="56">
        <f>N119/L119</f>
        <v>3.557140548941793E-2</v>
      </c>
      <c r="P119" s="54"/>
      <c r="Q119" s="42">
        <f t="shared" ref="Q119:R121" si="61">C119/$DD119*1000000</f>
        <v>44.895896232721519</v>
      </c>
      <c r="R119" s="42">
        <f t="shared" si="61"/>
        <v>48.534233719898239</v>
      </c>
      <c r="S119" s="42">
        <f t="shared" ref="S119:T121" si="62">L119/$DD119*1000000</f>
        <v>45.926893587775297</v>
      </c>
      <c r="T119" s="42">
        <f t="shared" si="62"/>
        <v>47.560577742455393</v>
      </c>
      <c r="V119" s="143">
        <f>BD119/DD119*1000000</f>
        <v>49.574225546369391</v>
      </c>
      <c r="W119" s="143">
        <f>(BI119-CO119-CP119)/DD119*1000000</f>
        <v>45.926893587775297</v>
      </c>
      <c r="X119" s="143">
        <f>(BY119-CO119-CP119)/DD119*1000000</f>
        <v>47.782753360397763</v>
      </c>
      <c r="AB119" t="s">
        <v>184</v>
      </c>
      <c r="AC119" s="2">
        <v>7.9055387840350004</v>
      </c>
      <c r="AD119" s="2">
        <v>7.9057214285260002</v>
      </c>
      <c r="AE119" s="2">
        <v>1.8264449099980595E-4</v>
      </c>
      <c r="AF119" s="1">
        <v>2.3103357783615084E-5</v>
      </c>
      <c r="AG119" s="2">
        <v>8.3312829842969993</v>
      </c>
      <c r="AH119" s="2">
        <v>8.3312829842969993</v>
      </c>
      <c r="AI119" s="2">
        <v>0</v>
      </c>
      <c r="AJ119" s="1">
        <v>0</v>
      </c>
      <c r="AM119" t="s">
        <v>184</v>
      </c>
      <c r="AN119" s="2">
        <v>7.9055387840350004</v>
      </c>
      <c r="AO119" s="2">
        <v>8.1089887400130003</v>
      </c>
      <c r="AP119" s="2">
        <v>0.20344995597799986</v>
      </c>
      <c r="AQ119" s="1">
        <v>2.5735115788548275E-2</v>
      </c>
      <c r="AR119" s="2">
        <v>7.9055468934480002</v>
      </c>
      <c r="AS119" s="2">
        <v>8.1094129997794084E-6</v>
      </c>
      <c r="AT119" s="1">
        <v>1.0257887819304772E-6</v>
      </c>
      <c r="AU119" s="2">
        <v>7.9060233430110003</v>
      </c>
      <c r="AV119" s="2">
        <v>4.8455897599986031E-4</v>
      </c>
      <c r="AW119" s="1">
        <v>6.1293605564039828E-5</v>
      </c>
      <c r="AX119" s="2">
        <v>8.4327050742740006</v>
      </c>
      <c r="AY119" s="2">
        <v>0.52716629023900019</v>
      </c>
      <c r="AZ119" s="1">
        <v>6.6683157801160464E-2</v>
      </c>
      <c r="BA119" s="2">
        <v>7.9054934993829997</v>
      </c>
      <c r="BB119" s="2">
        <v>-4.5284652000709968E-5</v>
      </c>
      <c r="BC119" s="1">
        <v>-5.7282183084296511E-6</v>
      </c>
      <c r="BD119" s="2">
        <v>8.7293270795580007</v>
      </c>
      <c r="BE119" s="2">
        <v>0.82378829552300026</v>
      </c>
      <c r="BF119" s="1">
        <v>0.10420394081003259</v>
      </c>
      <c r="BG119" s="1"/>
      <c r="BH119" t="s">
        <v>184</v>
      </c>
      <c r="BI119" s="2">
        <v>8.3312829842969993</v>
      </c>
      <c r="BJ119" s="2">
        <v>8.405818311341001</v>
      </c>
      <c r="BK119" s="2">
        <v>7.4535327044001676E-2</v>
      </c>
      <c r="BL119" s="1">
        <v>8.9464404443454423E-3</v>
      </c>
      <c r="BM119" s="2">
        <v>8.3312829842969993</v>
      </c>
      <c r="BN119" s="2">
        <v>0</v>
      </c>
      <c r="BO119" s="1">
        <v>0</v>
      </c>
      <c r="BP119" s="2">
        <v>8.3312829842969993</v>
      </c>
      <c r="BQ119" s="2">
        <v>0</v>
      </c>
      <c r="BR119" s="1">
        <v>0</v>
      </c>
      <c r="BS119" s="2">
        <v>8.5232383321690008</v>
      </c>
      <c r="BT119" s="2">
        <v>0.19195534787200152</v>
      </c>
      <c r="BU119" s="1">
        <v>2.3040310626082867E-2</v>
      </c>
      <c r="BV119" s="2">
        <v>8.3312829842969993</v>
      </c>
      <c r="BW119" s="2">
        <v>0</v>
      </c>
      <c r="BX119" s="1">
        <v>0</v>
      </c>
      <c r="BY119" s="2">
        <v>8.6580739082190004</v>
      </c>
      <c r="BZ119" s="2">
        <v>0.32679092392200104</v>
      </c>
      <c r="CA119" s="1">
        <v>3.9224561755727701E-2</v>
      </c>
      <c r="CC119" t="s">
        <v>184</v>
      </c>
      <c r="CE119" s="23">
        <v>7.9055387840350004</v>
      </c>
      <c r="CF119" s="23">
        <v>7.7226099014919996</v>
      </c>
      <c r="CG119" s="23">
        <v>-0.18292888254300088</v>
      </c>
      <c r="CH119" s="24">
        <v>-2.3139331491538604E-2</v>
      </c>
      <c r="CI119" s="2">
        <v>8.3312829842969993</v>
      </c>
      <c r="CJ119" s="2">
        <v>8.3312829842969993</v>
      </c>
      <c r="CK119" s="2">
        <v>0</v>
      </c>
      <c r="CL119" s="1">
        <v>0</v>
      </c>
      <c r="CN119" s="25" t="s">
        <v>184</v>
      </c>
      <c r="CO119" s="27">
        <v>0</v>
      </c>
      <c r="CP119" s="27">
        <v>0.2442</v>
      </c>
      <c r="CQ119" s="28">
        <f>CH183-CO119-CP119</f>
        <v>-0.28442678877056249</v>
      </c>
      <c r="CR119" s="27">
        <f>CI183-CO119-CP119</f>
        <v>7.8206958805040001</v>
      </c>
      <c r="CU119" s="30">
        <v>257</v>
      </c>
      <c r="CV119" s="30"/>
      <c r="CW119" s="15" t="s">
        <v>184</v>
      </c>
      <c r="CX119" s="33" t="s">
        <v>603</v>
      </c>
      <c r="CY119" s="34" t="s">
        <v>184</v>
      </c>
      <c r="CZ119" s="34" t="s">
        <v>976</v>
      </c>
      <c r="DA119" s="32"/>
      <c r="DB119" s="32"/>
      <c r="DC119" t="s">
        <v>184</v>
      </c>
      <c r="DD119">
        <v>176086</v>
      </c>
      <c r="DE119" t="s">
        <v>1045</v>
      </c>
      <c r="DF119" s="30">
        <v>163</v>
      </c>
      <c r="DG119" s="39" t="s">
        <v>184</v>
      </c>
      <c r="DK119" s="30">
        <v>273</v>
      </c>
      <c r="DL119" s="30"/>
      <c r="DM119" s="32"/>
      <c r="DN119" s="32" t="s">
        <v>184</v>
      </c>
      <c r="DO119" s="41">
        <v>174982</v>
      </c>
    </row>
    <row r="120" spans="1:119" ht="15.75" x14ac:dyDescent="0.25">
      <c r="B120" t="s">
        <v>186</v>
      </c>
      <c r="C120" s="52">
        <v>1.842318980972</v>
      </c>
      <c r="D120" s="52">
        <v>1.394038192946</v>
      </c>
      <c r="E120" s="52">
        <v>-0.44828078802600002</v>
      </c>
      <c r="F120" s="53">
        <v>-0.24332419773989894</v>
      </c>
      <c r="G120" s="45">
        <v>2.2158754585790001</v>
      </c>
      <c r="H120" s="45">
        <v>2.2770218297489997</v>
      </c>
      <c r="I120" s="45">
        <v>6.1146371169999547E-2</v>
      </c>
      <c r="J120" s="46">
        <v>2.7594678632891931E-2</v>
      </c>
      <c r="K120" s="47">
        <v>4</v>
      </c>
      <c r="L120" s="55">
        <f>G120-CO120-CP120</f>
        <v>2.0985434585789999</v>
      </c>
      <c r="M120" s="55">
        <f>H120-CO120-CP120</f>
        <v>2.1596898297489995</v>
      </c>
      <c r="N120" s="55">
        <f>M120-L120</f>
        <v>6.1146371169999547E-2</v>
      </c>
      <c r="O120" s="56">
        <f>N120/L120</f>
        <v>2.9137529137187361E-2</v>
      </c>
      <c r="P120" s="54"/>
      <c r="Q120" s="42">
        <f t="shared" si="61"/>
        <v>26.877902967028476</v>
      </c>
      <c r="R120" s="42">
        <f t="shared" si="61"/>
        <v>20.337858790645424</v>
      </c>
      <c r="S120" s="42">
        <f t="shared" si="62"/>
        <v>30.616005173012958</v>
      </c>
      <c r="T120" s="42">
        <f t="shared" si="62"/>
        <v>31.508079915805897</v>
      </c>
      <c r="V120" s="143">
        <f>BD120/DD120*1000000</f>
        <v>25.808926265770893</v>
      </c>
      <c r="W120" s="143">
        <f>(BI120-CO120-CP120)/DD120*1000000</f>
        <v>30.616005173012958</v>
      </c>
      <c r="X120" s="143">
        <f>(BY120-CO120-CP120)/DD120*1000000</f>
        <v>31.472396926091264</v>
      </c>
      <c r="AB120" t="s">
        <v>186</v>
      </c>
      <c r="AC120" s="2">
        <v>1.842318980972</v>
      </c>
      <c r="AD120" s="2">
        <v>1.8443043308760001</v>
      </c>
      <c r="AE120" s="2">
        <v>1.9853499040001221E-3</v>
      </c>
      <c r="AF120" s="1">
        <v>1.0776363509823145E-3</v>
      </c>
      <c r="AG120" s="2">
        <v>2.2158754585790001</v>
      </c>
      <c r="AH120" s="2">
        <v>2.2158754585790001</v>
      </c>
      <c r="AI120" s="2">
        <v>0</v>
      </c>
      <c r="AJ120" s="1">
        <v>0</v>
      </c>
      <c r="AM120" t="s">
        <v>186</v>
      </c>
      <c r="AN120" s="2">
        <v>1.842318980972</v>
      </c>
      <c r="AO120" s="2">
        <v>1.767457581673</v>
      </c>
      <c r="AP120" s="2">
        <v>-7.4861399298999931E-2</v>
      </c>
      <c r="AQ120" s="1">
        <v>-4.0634331010096503E-2</v>
      </c>
      <c r="AR120" s="2">
        <v>1.84240335693</v>
      </c>
      <c r="AS120" s="2">
        <v>8.4375958000038054E-5</v>
      </c>
      <c r="AT120" s="1">
        <v>4.5798777992029175E-5</v>
      </c>
      <c r="AU120" s="2">
        <v>1.844378293291</v>
      </c>
      <c r="AV120" s="2">
        <v>2.0593123190000284E-3</v>
      </c>
      <c r="AW120" s="1">
        <v>1.1177827185569916E-3</v>
      </c>
      <c r="AX120" s="2">
        <v>1.890259165737</v>
      </c>
      <c r="AY120" s="2">
        <v>4.794018476500006E-2</v>
      </c>
      <c r="AZ120" s="1">
        <v>2.6021652743167752E-2</v>
      </c>
      <c r="BA120" s="2">
        <v>1.841853443452</v>
      </c>
      <c r="BB120" s="2">
        <v>-4.6553752000000337E-4</v>
      </c>
      <c r="BC120" s="1">
        <v>-2.5269105122848362E-4</v>
      </c>
      <c r="BD120" s="2">
        <v>1.769047041961</v>
      </c>
      <c r="BE120" s="2">
        <v>-7.3271939010999931E-2</v>
      </c>
      <c r="BF120" s="1">
        <v>-3.9771581234180169E-2</v>
      </c>
      <c r="BG120" s="1"/>
      <c r="BH120" t="s">
        <v>186</v>
      </c>
      <c r="BI120" s="2">
        <v>2.2158754585790001</v>
      </c>
      <c r="BJ120" s="2">
        <v>2.2354422973529999</v>
      </c>
      <c r="BK120" s="2">
        <v>1.9566838773999784E-2</v>
      </c>
      <c r="BL120" s="1">
        <v>8.830297162344871E-3</v>
      </c>
      <c r="BM120" s="2">
        <v>2.2158754585790001</v>
      </c>
      <c r="BN120" s="2">
        <v>0</v>
      </c>
      <c r="BO120" s="1">
        <v>0</v>
      </c>
      <c r="BP120" s="2">
        <v>2.2158754585790001</v>
      </c>
      <c r="BQ120" s="2">
        <v>0</v>
      </c>
      <c r="BR120" s="1">
        <v>0</v>
      </c>
      <c r="BS120" s="2">
        <v>2.2525632812810001</v>
      </c>
      <c r="BT120" s="2">
        <v>3.6687822701999995E-2</v>
      </c>
      <c r="BU120" s="1">
        <v>1.6556807179735279E-2</v>
      </c>
      <c r="BV120" s="2">
        <v>2.2158754585790001</v>
      </c>
      <c r="BW120" s="2">
        <v>0</v>
      </c>
      <c r="BX120" s="1">
        <v>0</v>
      </c>
      <c r="BY120" s="2">
        <v>2.274575974902</v>
      </c>
      <c r="BZ120" s="2">
        <v>5.8700516322999885E-2</v>
      </c>
      <c r="CA120" s="1">
        <v>2.6490891487486141E-2</v>
      </c>
      <c r="CC120" t="s">
        <v>186</v>
      </c>
      <c r="CE120" s="23">
        <v>1.842318980972</v>
      </c>
      <c r="CF120" s="23">
        <v>1.464492968389</v>
      </c>
      <c r="CG120" s="23">
        <v>-0.37782601258299997</v>
      </c>
      <c r="CH120" s="24">
        <v>-0.20508175646307486</v>
      </c>
      <c r="CI120" s="2">
        <v>2.2158754585790001</v>
      </c>
      <c r="CJ120" s="2">
        <v>2.2158754585790001</v>
      </c>
      <c r="CK120" s="2">
        <v>0</v>
      </c>
      <c r="CL120" s="1">
        <v>0</v>
      </c>
      <c r="CN120" s="25" t="s">
        <v>186</v>
      </c>
      <c r="CO120" s="27">
        <v>0</v>
      </c>
      <c r="CP120" s="27">
        <v>0.11733200000000001</v>
      </c>
      <c r="CQ120" s="28">
        <f>CH184-CO120-CP120</f>
        <v>-0.13147290139232404</v>
      </c>
      <c r="CR120" s="27">
        <f>CI184-CO120-CP120</f>
        <v>5.6653872113399997</v>
      </c>
      <c r="CU120" s="30">
        <v>259</v>
      </c>
      <c r="CV120" s="30"/>
      <c r="CW120" s="15" t="s">
        <v>186</v>
      </c>
      <c r="CX120" s="33" t="s">
        <v>603</v>
      </c>
      <c r="CY120" s="34" t="s">
        <v>186</v>
      </c>
      <c r="CZ120" s="34" t="s">
        <v>976</v>
      </c>
      <c r="DA120" s="32"/>
      <c r="DB120" s="32"/>
      <c r="DC120" t="s">
        <v>186</v>
      </c>
      <c r="DD120">
        <v>68544</v>
      </c>
      <c r="DE120" t="s">
        <v>1045</v>
      </c>
      <c r="DF120" s="30">
        <v>164</v>
      </c>
      <c r="DG120" s="39" t="s">
        <v>186</v>
      </c>
      <c r="DK120" s="30">
        <v>275</v>
      </c>
      <c r="DL120" s="30"/>
      <c r="DM120" s="32"/>
      <c r="DN120" s="32" t="s">
        <v>186</v>
      </c>
      <c r="DO120" s="41">
        <v>67800</v>
      </c>
    </row>
    <row r="121" spans="1:119" ht="15.75" x14ac:dyDescent="0.25">
      <c r="B121" t="s">
        <v>150</v>
      </c>
      <c r="C121" s="52">
        <v>45.345999275475002</v>
      </c>
      <c r="D121" s="52">
        <v>44.300243956958006</v>
      </c>
      <c r="E121" s="52">
        <v>-1.0457553185169957</v>
      </c>
      <c r="F121" s="53">
        <v>-2.306168868755272E-2</v>
      </c>
      <c r="G121" s="45">
        <v>64.250480934828005</v>
      </c>
      <c r="H121" s="45">
        <v>64.054652359152996</v>
      </c>
      <c r="I121" s="45">
        <v>-0.19582857567500866</v>
      </c>
      <c r="J121" s="46">
        <v>-3.0478927601125029E-3</v>
      </c>
      <c r="K121" s="47">
        <v>4</v>
      </c>
      <c r="L121" s="55">
        <f>G121-CO121-CP121</f>
        <v>58.487467934828004</v>
      </c>
      <c r="M121" s="55">
        <f>H121-CO121-CP121</f>
        <v>58.291639359152995</v>
      </c>
      <c r="N121" s="55">
        <f>M121-L121</f>
        <v>-0.19582857567500866</v>
      </c>
      <c r="O121" s="56">
        <f>N121/L121</f>
        <v>-3.3482142857204637E-3</v>
      </c>
      <c r="P121" s="54"/>
      <c r="Q121" s="42">
        <f t="shared" si="61"/>
        <v>90.208481092295301</v>
      </c>
      <c r="R121" s="42">
        <f t="shared" si="61"/>
        <v>88.128121184367799</v>
      </c>
      <c r="S121" s="42">
        <f t="shared" si="62"/>
        <v>116.3512929395003</v>
      </c>
      <c r="T121" s="42">
        <f t="shared" si="62"/>
        <v>115.96172387831821</v>
      </c>
      <c r="V121" s="143">
        <f>BD121/DD121*1000000</f>
        <v>96.95993536619919</v>
      </c>
      <c r="W121" s="143">
        <f>(BI121-CO121-CP121)/DD121*1000000</f>
        <v>116.3512929395003</v>
      </c>
      <c r="X121" s="143">
        <f>(BY121-CO121-CP121)/DD121*1000000</f>
        <v>115.96172387831821</v>
      </c>
      <c r="AB121" t="s">
        <v>150</v>
      </c>
      <c r="AC121" s="2">
        <v>45.345999275475002</v>
      </c>
      <c r="AD121" s="2">
        <v>46.841503184839006</v>
      </c>
      <c r="AE121" s="2">
        <v>1.4955039093640039</v>
      </c>
      <c r="AF121" s="1">
        <v>3.2979842395331985E-2</v>
      </c>
      <c r="AG121" s="2">
        <v>64.250480934828005</v>
      </c>
      <c r="AH121" s="2">
        <v>64.250480934828005</v>
      </c>
      <c r="AI121" s="2">
        <v>0</v>
      </c>
      <c r="AJ121" s="1">
        <v>0</v>
      </c>
      <c r="AM121" t="s">
        <v>150</v>
      </c>
      <c r="AN121" s="2">
        <v>45.345999275475002</v>
      </c>
      <c r="AO121" s="2">
        <v>47.474574150685001</v>
      </c>
      <c r="AP121" s="2">
        <v>2.1285748752099991</v>
      </c>
      <c r="AQ121" s="1">
        <v>4.6940742495914532E-2</v>
      </c>
      <c r="AR121" s="2">
        <v>45.567049699969004</v>
      </c>
      <c r="AS121" s="2">
        <v>0.22105042449400258</v>
      </c>
      <c r="AT121" s="1">
        <v>4.8747503203343413E-3</v>
      </c>
      <c r="AU121" s="2">
        <v>45.173151039518999</v>
      </c>
      <c r="AV121" s="2">
        <v>-0.17284823595600329</v>
      </c>
      <c r="AW121" s="1">
        <v>-3.8117637436096106E-3</v>
      </c>
      <c r="AX121" s="2">
        <v>45.765042272477004</v>
      </c>
      <c r="AY121" s="2">
        <v>0.41904299700200198</v>
      </c>
      <c r="AZ121" s="1">
        <v>9.2410136218706689E-3</v>
      </c>
      <c r="BA121" s="2">
        <v>45.786386300008999</v>
      </c>
      <c r="BB121" s="2">
        <v>0.44038702453399736</v>
      </c>
      <c r="BC121" s="1">
        <v>9.7117062490709501E-3</v>
      </c>
      <c r="BD121" s="2">
        <v>48.739820309881004</v>
      </c>
      <c r="BE121" s="2">
        <v>3.3938210344060025</v>
      </c>
      <c r="BF121" s="1">
        <v>7.4842788528899432E-2</v>
      </c>
      <c r="BG121" s="1"/>
      <c r="BH121" t="s">
        <v>150</v>
      </c>
      <c r="BI121" s="2">
        <v>64.250480934828005</v>
      </c>
      <c r="BJ121" s="2">
        <v>64.185204742935994</v>
      </c>
      <c r="BK121" s="2">
        <v>-6.5276191892010615E-2</v>
      </c>
      <c r="BL121" s="1">
        <v>-1.0159642533761426E-3</v>
      </c>
      <c r="BM121" s="2">
        <v>64.250480934828005</v>
      </c>
      <c r="BN121" s="2">
        <v>0</v>
      </c>
      <c r="BO121" s="1">
        <v>0</v>
      </c>
      <c r="BP121" s="2">
        <v>64.250480934828005</v>
      </c>
      <c r="BQ121" s="2">
        <v>0</v>
      </c>
      <c r="BR121" s="1">
        <v>0</v>
      </c>
      <c r="BS121" s="2">
        <v>64.185204742935994</v>
      </c>
      <c r="BT121" s="2">
        <v>-6.5276191892010615E-2</v>
      </c>
      <c r="BU121" s="1">
        <v>-1.0159642533761426E-3</v>
      </c>
      <c r="BV121" s="2">
        <v>64.250480934828005</v>
      </c>
      <c r="BW121" s="2">
        <v>0</v>
      </c>
      <c r="BX121" s="1">
        <v>0</v>
      </c>
      <c r="BY121" s="2">
        <v>64.054652359152996</v>
      </c>
      <c r="BZ121" s="2">
        <v>-0.19582857567500866</v>
      </c>
      <c r="CA121" s="1">
        <v>-3.0478927601125029E-3</v>
      </c>
      <c r="CC121" t="s">
        <v>150</v>
      </c>
      <c r="CE121" s="23">
        <v>45.345999275475002</v>
      </c>
      <c r="CF121" s="23">
        <v>41.230595401064001</v>
      </c>
      <c r="CG121" s="23">
        <v>-4.1154038744110011</v>
      </c>
      <c r="CH121" s="24">
        <v>-9.0755611082911608E-2</v>
      </c>
      <c r="CI121" s="2">
        <v>64.250480934828005</v>
      </c>
      <c r="CJ121" s="2">
        <v>64.185204742935994</v>
      </c>
      <c r="CK121" s="2">
        <v>-6.5276191892010615E-2</v>
      </c>
      <c r="CL121" s="1">
        <v>-1.0159642533761426E-3</v>
      </c>
      <c r="CN121" s="25" t="s">
        <v>150</v>
      </c>
      <c r="CO121" s="27">
        <v>0</v>
      </c>
      <c r="CP121" s="27">
        <v>5.7630129999999999</v>
      </c>
      <c r="CQ121" s="28">
        <f>CH311-CO121-CP121</f>
        <v>-5.7433877790274916</v>
      </c>
      <c r="CR121" s="27">
        <f>CI311-CO121-CP121</f>
        <v>101.82592687149601</v>
      </c>
      <c r="CU121" s="30">
        <v>223</v>
      </c>
      <c r="CV121" s="30"/>
      <c r="CW121" s="34" t="s">
        <v>150</v>
      </c>
      <c r="CX121" s="34" t="s">
        <v>976</v>
      </c>
      <c r="CY121" s="34" t="s">
        <v>150</v>
      </c>
      <c r="CZ121" s="34" t="s">
        <v>976</v>
      </c>
      <c r="DA121" s="32"/>
      <c r="DB121" s="32"/>
      <c r="DC121" t="s">
        <v>150</v>
      </c>
      <c r="DD121">
        <v>502680</v>
      </c>
      <c r="DE121" t="s">
        <v>963</v>
      </c>
      <c r="DF121" s="30">
        <v>320</v>
      </c>
      <c r="DG121" s="39" t="s">
        <v>150</v>
      </c>
      <c r="DK121" s="30">
        <v>245</v>
      </c>
      <c r="DL121" s="30"/>
      <c r="DM121" s="32"/>
      <c r="DN121" s="32" t="s">
        <v>150</v>
      </c>
      <c r="DO121" s="41">
        <v>499640</v>
      </c>
    </row>
    <row r="122" spans="1:119" ht="15.75" x14ac:dyDescent="0.25">
      <c r="C122" s="52"/>
      <c r="D122" s="52"/>
      <c r="E122" s="52"/>
      <c r="F122" s="53"/>
      <c r="G122" s="45"/>
      <c r="H122" s="45"/>
      <c r="I122" s="45"/>
      <c r="J122" s="46"/>
      <c r="K122" s="47"/>
      <c r="L122" s="55"/>
      <c r="M122" s="55"/>
      <c r="N122" s="55"/>
      <c r="O122" s="56"/>
      <c r="P122" s="54"/>
      <c r="Q122" s="42"/>
      <c r="R122" s="42"/>
      <c r="S122" s="42"/>
      <c r="T122" s="42"/>
      <c r="V122" s="143"/>
      <c r="W122" s="143"/>
      <c r="X122" s="143"/>
      <c r="AC122" s="2"/>
      <c r="AD122" s="2"/>
      <c r="AE122" s="2"/>
      <c r="AF122" s="1"/>
      <c r="AG122" s="2"/>
      <c r="AH122" s="2"/>
      <c r="AI122" s="2"/>
      <c r="AJ122" s="1"/>
      <c r="AN122" s="2"/>
      <c r="AO122" s="2"/>
      <c r="AP122" s="2"/>
      <c r="AQ122" s="1"/>
      <c r="AR122" s="2"/>
      <c r="AS122" s="2"/>
      <c r="AT122" s="1"/>
      <c r="AU122" s="2"/>
      <c r="AV122" s="2"/>
      <c r="AW122" s="1"/>
      <c r="AX122" s="2"/>
      <c r="AY122" s="2"/>
      <c r="AZ122" s="1"/>
      <c r="BA122" s="2"/>
      <c r="BB122" s="2"/>
      <c r="BC122" s="1"/>
      <c r="BD122" s="2"/>
      <c r="BE122" s="2"/>
      <c r="BF122" s="1"/>
      <c r="BG122" s="1"/>
      <c r="BI122" s="2"/>
      <c r="BJ122" s="2"/>
      <c r="BK122" s="2"/>
      <c r="BL122" s="1"/>
      <c r="BM122" s="2"/>
      <c r="BN122" s="2"/>
      <c r="BO122" s="1"/>
      <c r="BP122" s="2"/>
      <c r="BQ122" s="2"/>
      <c r="BR122" s="1"/>
      <c r="BS122" s="2"/>
      <c r="BT122" s="2"/>
      <c r="BU122" s="1"/>
      <c r="BV122" s="2"/>
      <c r="BW122" s="2"/>
      <c r="BX122" s="1"/>
      <c r="BY122" s="2"/>
      <c r="BZ122" s="2"/>
      <c r="CA122" s="1"/>
      <c r="CE122" s="23"/>
      <c r="CF122" s="23"/>
      <c r="CG122" s="23"/>
      <c r="CH122" s="24"/>
      <c r="CI122" s="2"/>
      <c r="CJ122" s="2"/>
      <c r="CK122" s="2"/>
      <c r="CL122" s="1"/>
      <c r="CN122" s="25"/>
      <c r="CO122" s="27"/>
      <c r="CP122" s="27"/>
      <c r="CQ122" s="28"/>
      <c r="CR122" s="27"/>
      <c r="CU122" s="30"/>
      <c r="CV122" s="30"/>
      <c r="CW122" s="15"/>
      <c r="CX122" s="33"/>
      <c r="CY122" s="34"/>
      <c r="CZ122" s="34"/>
      <c r="DA122" s="32"/>
      <c r="DB122" s="32"/>
      <c r="DF122" s="30"/>
      <c r="DG122" s="39"/>
      <c r="DK122" s="30"/>
      <c r="DL122" s="30"/>
      <c r="DM122" s="32"/>
      <c r="DN122" s="32"/>
      <c r="DO122" s="41"/>
    </row>
    <row r="123" spans="1:119" ht="15.75" x14ac:dyDescent="0.25">
      <c r="B123" t="s">
        <v>229</v>
      </c>
      <c r="C123" s="52">
        <v>4.2166055319760005</v>
      </c>
      <c r="D123" s="52">
        <v>4.1037363589269997</v>
      </c>
      <c r="E123" s="52">
        <v>-0.11286917304900079</v>
      </c>
      <c r="F123" s="53">
        <v>-2.6767780906483716E-2</v>
      </c>
      <c r="G123" s="45">
        <v>3.9523689109359998</v>
      </c>
      <c r="H123" s="45">
        <v>4.0007741983320004</v>
      </c>
      <c r="I123" s="45">
        <v>4.8405287396000585E-2</v>
      </c>
      <c r="J123" s="46">
        <v>1.2247158219989451E-2</v>
      </c>
      <c r="K123" s="47">
        <v>4</v>
      </c>
      <c r="L123" s="55">
        <f t="shared" ref="L123:L147" si="63">G123-CO123-CP123</f>
        <v>3.767087910936</v>
      </c>
      <c r="M123" s="55">
        <f t="shared" ref="M123:M147" si="64">H123-CO123-CP123</f>
        <v>3.8154931983320006</v>
      </c>
      <c r="N123" s="55">
        <f t="shared" ref="N123:N147" si="65">M123-L123</f>
        <v>4.8405287396000585E-2</v>
      </c>
      <c r="O123" s="56">
        <f>N123/L123</f>
        <v>1.2849524232094024E-2</v>
      </c>
      <c r="P123" s="54"/>
      <c r="Q123" s="42">
        <f t="shared" ref="Q123:R125" si="66">C123/$DD123*1000000</f>
        <v>42.950328314788038</v>
      </c>
      <c r="R123" s="42">
        <f t="shared" si="66"/>
        <v>41.800643336596238</v>
      </c>
      <c r="S123" s="42">
        <f t="shared" ref="S123:T125" si="67">L123/$DD123*1000000</f>
        <v>38.371543493552259</v>
      </c>
      <c r="T123" s="42">
        <f t="shared" si="67"/>
        <v>38.864599571495511</v>
      </c>
      <c r="V123" s="143">
        <f>BD123/DD123*1000000</f>
        <v>43.054454541416263</v>
      </c>
      <c r="W123" s="143">
        <f>(BI123-CO123-CP123)/DD123*1000000</f>
        <v>38.371543493552259</v>
      </c>
      <c r="X123" s="143">
        <f>(BY123-CO123-CP123)/DD123*1000000</f>
        <v>39.158490604386095</v>
      </c>
      <c r="AB123" t="s">
        <v>229</v>
      </c>
      <c r="AC123" s="2">
        <v>4.2166055319760005</v>
      </c>
      <c r="AD123" s="2">
        <v>4.2166671650879994</v>
      </c>
      <c r="AE123" s="2">
        <v>6.1633111998915524E-5</v>
      </c>
      <c r="AF123" s="1">
        <v>1.461676021897946E-5</v>
      </c>
      <c r="AG123" s="2">
        <v>3.9523689109359998</v>
      </c>
      <c r="AH123" s="2">
        <v>3.9522143005960002</v>
      </c>
      <c r="AI123" s="2">
        <v>-1.5461033999963902E-4</v>
      </c>
      <c r="AJ123" s="1">
        <v>-3.9118397974399665E-5</v>
      </c>
      <c r="AM123" t="s">
        <v>229</v>
      </c>
      <c r="AN123" s="2">
        <v>4.2166055319760005</v>
      </c>
      <c r="AO123" s="2">
        <v>4.2137756997600002</v>
      </c>
      <c r="AP123" s="2">
        <v>-2.8298322160003053E-3</v>
      </c>
      <c r="AQ123" s="1">
        <v>-6.7111618446181272E-4</v>
      </c>
      <c r="AR123" s="2">
        <v>4.2166084199170006</v>
      </c>
      <c r="AS123" s="2">
        <v>2.8879410001181327E-6</v>
      </c>
      <c r="AT123" s="1">
        <v>6.8489712357911171E-7</v>
      </c>
      <c r="AU123" s="2">
        <v>4.2168977741429998</v>
      </c>
      <c r="AV123" s="2">
        <v>2.9224216699930139E-4</v>
      </c>
      <c r="AW123" s="1">
        <v>6.9307447609961715E-5</v>
      </c>
      <c r="AX123" s="2">
        <v>4.233671526458</v>
      </c>
      <c r="AY123" s="2">
        <v>1.7065994481999525E-2</v>
      </c>
      <c r="AZ123" s="1">
        <v>4.0473300982465862E-3</v>
      </c>
      <c r="BA123" s="2">
        <v>4.2165891789689995</v>
      </c>
      <c r="BB123" s="2">
        <v>-1.6353007000979858E-5</v>
      </c>
      <c r="BC123" s="1">
        <v>-3.8782397065528807E-6</v>
      </c>
      <c r="BD123" s="2">
        <v>4.2268280201490001</v>
      </c>
      <c r="BE123" s="2">
        <v>1.0222488172999533E-2</v>
      </c>
      <c r="BF123" s="1">
        <v>2.4243406445015581E-3</v>
      </c>
      <c r="BG123" s="1"/>
      <c r="BH123" t="s">
        <v>229</v>
      </c>
      <c r="BI123" s="2">
        <v>3.9523689109359998</v>
      </c>
      <c r="BJ123" s="2">
        <v>3.9770966447669998</v>
      </c>
      <c r="BK123" s="2">
        <v>2.472773383099991E-2</v>
      </c>
      <c r="BL123" s="1">
        <v>6.2564336447894706E-3</v>
      </c>
      <c r="BM123" s="2">
        <v>3.9523624287689998</v>
      </c>
      <c r="BN123" s="2">
        <v>-6.4821670000547726E-6</v>
      </c>
      <c r="BO123" s="1">
        <v>-1.6400713461030807E-6</v>
      </c>
      <c r="BP123" s="2">
        <v>3.9522899270910004</v>
      </c>
      <c r="BQ123" s="2">
        <v>-7.8983844999491737E-5</v>
      </c>
      <c r="BR123" s="1">
        <v>-1.9983925281101045E-5</v>
      </c>
      <c r="BS123" s="2">
        <v>4.0066327846030001</v>
      </c>
      <c r="BT123" s="2">
        <v>5.4263873667000251E-2</v>
      </c>
      <c r="BU123" s="1">
        <v>1.3729455647941903E-2</v>
      </c>
      <c r="BV123" s="2">
        <v>3.9524045374400001</v>
      </c>
      <c r="BW123" s="2">
        <v>3.5626504000241255E-5</v>
      </c>
      <c r="BX123" s="1">
        <v>9.0139622092625421E-6</v>
      </c>
      <c r="BY123" s="2">
        <v>4.0296266565950001</v>
      </c>
      <c r="BZ123" s="2">
        <v>7.7257745659000232E-2</v>
      </c>
      <c r="CA123" s="1">
        <v>1.9547200021038536E-2</v>
      </c>
      <c r="CC123" t="s">
        <v>229</v>
      </c>
      <c r="CE123" s="23">
        <v>4.2166055319760005</v>
      </c>
      <c r="CF123" s="23">
        <v>4.0902437258999997</v>
      </c>
      <c r="CG123" s="23">
        <v>-0.12636180607600078</v>
      </c>
      <c r="CH123" s="24">
        <v>-2.9967661218901039E-2</v>
      </c>
      <c r="CI123" s="2">
        <v>3.9523689109359998</v>
      </c>
      <c r="CJ123" s="2">
        <v>3.925900576898</v>
      </c>
      <c r="CK123" s="2">
        <v>-2.6468334037999863E-2</v>
      </c>
      <c r="CL123" s="1">
        <v>-6.6968278099656525E-3</v>
      </c>
      <c r="CN123" s="25" t="s">
        <v>229</v>
      </c>
      <c r="CO123" s="27">
        <v>0</v>
      </c>
      <c r="CP123" s="27">
        <v>0.185281</v>
      </c>
      <c r="CQ123" s="28">
        <f>CH187-CO123-CP123</f>
        <v>-0.17760694116559073</v>
      </c>
      <c r="CR123" s="27">
        <f>CI187-CO123-CP123</f>
        <v>8.4150268203989995</v>
      </c>
      <c r="CU123" s="30">
        <v>308</v>
      </c>
      <c r="CV123" s="30"/>
      <c r="CW123" s="15" t="s">
        <v>229</v>
      </c>
      <c r="CX123" s="33" t="s">
        <v>603</v>
      </c>
      <c r="CY123" s="34" t="s">
        <v>229</v>
      </c>
      <c r="CZ123" s="34" t="s">
        <v>976</v>
      </c>
      <c r="DA123" s="32"/>
      <c r="DB123" s="32"/>
      <c r="DC123" t="s">
        <v>229</v>
      </c>
      <c r="DD123">
        <v>98174</v>
      </c>
      <c r="DE123" t="s">
        <v>1045</v>
      </c>
      <c r="DF123" s="30">
        <v>167</v>
      </c>
      <c r="DG123" s="39" t="s">
        <v>229</v>
      </c>
      <c r="DK123" s="30">
        <v>318</v>
      </c>
      <c r="DL123" s="30"/>
      <c r="DM123" s="32"/>
      <c r="DN123" s="32" t="s">
        <v>229</v>
      </c>
      <c r="DO123" s="41">
        <v>97535</v>
      </c>
    </row>
    <row r="124" spans="1:119" ht="15.75" x14ac:dyDescent="0.25">
      <c r="A124" t="s">
        <v>495</v>
      </c>
      <c r="B124" t="s">
        <v>230</v>
      </c>
      <c r="C124" s="52">
        <v>4.4598303660180001</v>
      </c>
      <c r="D124" s="52">
        <v>4.7990860241240005</v>
      </c>
      <c r="E124" s="52">
        <v>0.33925565810600045</v>
      </c>
      <c r="F124" s="53">
        <v>7.6069184310457963E-2</v>
      </c>
      <c r="G124" s="45">
        <v>4.5088258703859996</v>
      </c>
      <c r="H124" s="45">
        <v>4.6844030149919993</v>
      </c>
      <c r="I124" s="45">
        <v>0.17557714460599971</v>
      </c>
      <c r="J124" s="46">
        <v>3.894076854002982E-2</v>
      </c>
      <c r="K124" s="47">
        <v>4</v>
      </c>
      <c r="L124" s="55">
        <f t="shared" si="63"/>
        <v>4.329887870386</v>
      </c>
      <c r="M124" s="55">
        <f t="shared" si="64"/>
        <v>4.5054650149919997</v>
      </c>
      <c r="N124" s="55">
        <f t="shared" si="65"/>
        <v>0.17557714460599971</v>
      </c>
      <c r="O124" s="56">
        <f>N124/L124</f>
        <v>4.0550044218661811E-2</v>
      </c>
      <c r="P124" s="54"/>
      <c r="Q124" s="42">
        <f t="shared" si="66"/>
        <v>48.378608096869371</v>
      </c>
      <c r="R124" s="42">
        <f t="shared" si="66"/>
        <v>52.058729352873542</v>
      </c>
      <c r="S124" s="42">
        <f t="shared" si="67"/>
        <v>46.969039446184887</v>
      </c>
      <c r="T124" s="42">
        <f t="shared" si="67"/>
        <v>48.873636072635755</v>
      </c>
      <c r="V124" s="143">
        <f>BD124/DD124*1000000</f>
        <v>54.536344453398563</v>
      </c>
      <c r="W124" s="143">
        <f>(BI124-CO124-CP124)/DD124*1000000</f>
        <v>46.969039446184887</v>
      </c>
      <c r="X124" s="143">
        <f>(BY124-CO124-CP124)/DD124*1000000</f>
        <v>49.462154623717275</v>
      </c>
      <c r="AB124" t="s">
        <v>230</v>
      </c>
      <c r="AC124" s="2">
        <v>4.4598303660180001</v>
      </c>
      <c r="AD124" s="2">
        <v>4.4624403754720001</v>
      </c>
      <c r="AE124" s="2">
        <v>2.6100094540000285E-3</v>
      </c>
      <c r="AF124" s="1">
        <v>5.8522617225246598E-4</v>
      </c>
      <c r="AG124" s="2">
        <v>4.5088258703859996</v>
      </c>
      <c r="AH124" s="2">
        <v>4.5094259460980002</v>
      </c>
      <c r="AI124" s="2">
        <v>6.0007571200060283E-4</v>
      </c>
      <c r="AJ124" s="1">
        <v>1.3308912990894246E-4</v>
      </c>
      <c r="AM124" t="s">
        <v>230</v>
      </c>
      <c r="AN124" s="2">
        <v>4.4598303660180001</v>
      </c>
      <c r="AO124" s="2">
        <v>4.6025368828530002</v>
      </c>
      <c r="AP124" s="2">
        <v>0.14270651683500013</v>
      </c>
      <c r="AQ124" s="1">
        <v>3.1998193904943732E-2</v>
      </c>
      <c r="AR124" s="2">
        <v>4.4599406471479996</v>
      </c>
      <c r="AS124" s="2">
        <v>1.1028112999955653E-4</v>
      </c>
      <c r="AT124" s="1">
        <v>2.472765126670547E-5</v>
      </c>
      <c r="AU124" s="2">
        <v>4.4619915121389999</v>
      </c>
      <c r="AV124" s="2">
        <v>2.1611461209998239E-3</v>
      </c>
      <c r="AW124" s="1">
        <v>4.845803413212379E-4</v>
      </c>
      <c r="AX124" s="2">
        <v>4.8256898156850001</v>
      </c>
      <c r="AY124" s="2">
        <v>0.36585944966700001</v>
      </c>
      <c r="AZ124" s="1">
        <v>8.2034386880427676E-2</v>
      </c>
      <c r="BA124" s="2">
        <v>4.4592229010929998</v>
      </c>
      <c r="BB124" s="2">
        <v>-6.0746492500030058E-4</v>
      </c>
      <c r="BC124" s="1">
        <v>-1.3620807859171584E-4</v>
      </c>
      <c r="BD124" s="2">
        <v>5.0274874497809998</v>
      </c>
      <c r="BE124" s="2">
        <v>0.56765708376299973</v>
      </c>
      <c r="BF124" s="1">
        <v>0.12728221415960211</v>
      </c>
      <c r="BG124" s="1"/>
      <c r="BH124" t="s">
        <v>230</v>
      </c>
      <c r="BI124" s="2">
        <v>4.5088258703859996</v>
      </c>
      <c r="BJ124" s="2">
        <v>4.5744276067229999</v>
      </c>
      <c r="BK124" s="2">
        <v>6.5601736337000283E-2</v>
      </c>
      <c r="BL124" s="1">
        <v>1.4549627380350382E-2</v>
      </c>
      <c r="BM124" s="2">
        <v>4.5088512494599993</v>
      </c>
      <c r="BN124" s="2">
        <v>2.5379073999687307E-5</v>
      </c>
      <c r="BO124" s="1">
        <v>5.628754520412342E-6</v>
      </c>
      <c r="BP124" s="2">
        <v>4.5093196415890002</v>
      </c>
      <c r="BQ124" s="2">
        <v>4.9377120300064803E-4</v>
      </c>
      <c r="BR124" s="1">
        <v>1.0951214732947236E-4</v>
      </c>
      <c r="BS124" s="2">
        <v>4.6583238602120005</v>
      </c>
      <c r="BT124" s="2">
        <v>0.14949798982600093</v>
      </c>
      <c r="BU124" s="1">
        <v>3.3156745042629568E-2</v>
      </c>
      <c r="BV124" s="2">
        <v>4.5086860359199994</v>
      </c>
      <c r="BW124" s="2">
        <v>-1.3983446600018823E-4</v>
      </c>
      <c r="BX124" s="1">
        <v>-3.1013498862003521E-5</v>
      </c>
      <c r="BY124" s="2">
        <v>4.7386561861420002</v>
      </c>
      <c r="BZ124" s="2">
        <v>0.22983031575600066</v>
      </c>
      <c r="CA124" s="1">
        <v>5.0973429083950174E-2</v>
      </c>
      <c r="CC124" t="s">
        <v>230</v>
      </c>
      <c r="CE124" s="23">
        <v>4.4598303660180001</v>
      </c>
      <c r="CF124" s="23">
        <v>4.2373153153110001</v>
      </c>
      <c r="CG124" s="23">
        <v>-0.22251505070699995</v>
      </c>
      <c r="CH124" s="24">
        <v>-4.9893164637486991E-2</v>
      </c>
      <c r="CI124" s="2">
        <v>4.5088258703859996</v>
      </c>
      <c r="CJ124" s="2">
        <v>4.4657380568480001</v>
      </c>
      <c r="CK124" s="2">
        <v>-4.3087813537999509E-2</v>
      </c>
      <c r="CL124" s="1">
        <v>-9.5563268080500908E-3</v>
      </c>
      <c r="CN124" s="25" t="s">
        <v>230</v>
      </c>
      <c r="CO124" s="27">
        <v>0</v>
      </c>
      <c r="CP124" s="27">
        <v>0.17893800000000001</v>
      </c>
      <c r="CQ124" s="28">
        <f>CH188-CO124-CP124</f>
        <v>-0.23420084184782031</v>
      </c>
      <c r="CR124" s="27">
        <f>CI188-CO124-CP124</f>
        <v>4.4624825991010004</v>
      </c>
      <c r="CU124" s="30">
        <v>309</v>
      </c>
      <c r="CV124" s="30"/>
      <c r="CW124" s="15" t="s">
        <v>230</v>
      </c>
      <c r="CX124" s="33" t="s">
        <v>603</v>
      </c>
      <c r="CY124" s="34" t="s">
        <v>230</v>
      </c>
      <c r="CZ124" s="34" t="s">
        <v>976</v>
      </c>
      <c r="DA124" s="32"/>
      <c r="DB124" s="32"/>
      <c r="DC124" t="s">
        <v>230</v>
      </c>
      <c r="DD124">
        <v>92186</v>
      </c>
      <c r="DE124" t="s">
        <v>1045</v>
      </c>
      <c r="DF124" s="30">
        <v>168</v>
      </c>
      <c r="DG124" s="39" t="s">
        <v>230</v>
      </c>
      <c r="DK124" s="30">
        <v>319</v>
      </c>
      <c r="DL124" s="30"/>
      <c r="DM124" s="32"/>
      <c r="DN124" s="32" t="s">
        <v>230</v>
      </c>
      <c r="DO124" s="41">
        <v>91459</v>
      </c>
    </row>
    <row r="125" spans="1:119" ht="15.75" x14ac:dyDescent="0.25">
      <c r="A125" t="s">
        <v>496</v>
      </c>
      <c r="B125" t="s">
        <v>158</v>
      </c>
      <c r="C125" s="52">
        <v>117.828714503187</v>
      </c>
      <c r="D125" s="52">
        <v>118.024835404689</v>
      </c>
      <c r="E125" s="52">
        <v>0.1961209015019989</v>
      </c>
      <c r="F125" s="53">
        <v>1.6644576182378217E-3</v>
      </c>
      <c r="G125" s="45">
        <v>114.442217729216</v>
      </c>
      <c r="H125" s="45">
        <v>114.115421532396</v>
      </c>
      <c r="I125" s="45">
        <v>-0.32679619681999839</v>
      </c>
      <c r="J125" s="46">
        <v>-2.8555563087150002E-3</v>
      </c>
      <c r="K125" s="47">
        <v>4</v>
      </c>
      <c r="L125" s="55">
        <f>G125-CO125-CP125</f>
        <v>108.413678729216</v>
      </c>
      <c r="M125" s="55">
        <f>H125-CO125-CP125</f>
        <v>108.086882532396</v>
      </c>
      <c r="N125" s="55">
        <f>M125-L125</f>
        <v>-0.32679619681999839</v>
      </c>
      <c r="O125" s="56">
        <f>N125/L125</f>
        <v>-3.0143446901772855E-3</v>
      </c>
      <c r="P125" s="54"/>
      <c r="Q125" s="42">
        <f t="shared" si="66"/>
        <v>224.83864317412161</v>
      </c>
      <c r="R125" s="42">
        <f t="shared" si="66"/>
        <v>225.21287756662704</v>
      </c>
      <c r="S125" s="42">
        <f t="shared" si="67"/>
        <v>206.87304049585256</v>
      </c>
      <c r="T125" s="42">
        <f t="shared" si="67"/>
        <v>206.24945384469308</v>
      </c>
      <c r="V125" s="143">
        <f>BD125/DD125*1000000</f>
        <v>228.48979980413466</v>
      </c>
      <c r="W125" s="143">
        <f>(BI125-CO125-CP125)/DD125*1000000</f>
        <v>206.87304049585256</v>
      </c>
      <c r="X125" s="143">
        <f>(BY125-CO125-CP125)/DD125*1000000</f>
        <v>207.3454561512597</v>
      </c>
      <c r="AB125" t="s">
        <v>158</v>
      </c>
      <c r="AC125" s="2">
        <v>117.828714503187</v>
      </c>
      <c r="AD125" s="2">
        <v>119.177769015102</v>
      </c>
      <c r="AE125" s="2">
        <v>1.3490545119149999</v>
      </c>
      <c r="AF125" s="1">
        <v>1.1449284816550477E-2</v>
      </c>
      <c r="AG125" s="2">
        <v>114.442217729216</v>
      </c>
      <c r="AH125" s="2">
        <v>114.800700848055</v>
      </c>
      <c r="AI125" s="2">
        <v>0.35848311883900408</v>
      </c>
      <c r="AJ125" s="1">
        <v>3.1324377135649199E-3</v>
      </c>
      <c r="AM125" t="s">
        <v>158</v>
      </c>
      <c r="AN125" s="2">
        <v>117.828714503187</v>
      </c>
      <c r="AO125" s="2">
        <v>118.57936503992701</v>
      </c>
      <c r="AP125" s="2">
        <v>0.75065053674001092</v>
      </c>
      <c r="AQ125" s="1">
        <v>6.3706927458646555E-3</v>
      </c>
      <c r="AR125" s="2">
        <v>117.891277930833</v>
      </c>
      <c r="AS125" s="2">
        <v>6.2563427645997649E-2</v>
      </c>
      <c r="AT125" s="1">
        <v>5.3096927951552461E-4</v>
      </c>
      <c r="AU125" s="2">
        <v>117.73702994309599</v>
      </c>
      <c r="AV125" s="2">
        <v>-9.1684560091010781E-2</v>
      </c>
      <c r="AW125" s="1">
        <v>-7.7811729065864433E-4</v>
      </c>
      <c r="AX125" s="2">
        <v>118.40070823434999</v>
      </c>
      <c r="AY125" s="2">
        <v>0.57199373116299057</v>
      </c>
      <c r="AZ125" s="1">
        <v>4.8544510866875279E-3</v>
      </c>
      <c r="BA125" s="2">
        <v>118.179216063856</v>
      </c>
      <c r="BB125" s="2">
        <v>0.35050156066900229</v>
      </c>
      <c r="BC125" s="1">
        <v>2.974670156988957E-3</v>
      </c>
      <c r="BD125" s="2">
        <v>119.742135995555</v>
      </c>
      <c r="BE125" s="2">
        <v>1.913421492368002</v>
      </c>
      <c r="BF125" s="1">
        <v>1.6239008466109067E-2</v>
      </c>
      <c r="BG125" s="1"/>
      <c r="BH125" t="s">
        <v>158</v>
      </c>
      <c r="BI125" s="2">
        <v>114.442217729216</v>
      </c>
      <c r="BJ125" s="2">
        <v>114.55184694502</v>
      </c>
      <c r="BK125" s="2">
        <v>0.10962921580400575</v>
      </c>
      <c r="BL125" s="1">
        <v>9.5794382509609881E-4</v>
      </c>
      <c r="BM125" s="2">
        <v>114.43351610109801</v>
      </c>
      <c r="BN125" s="2">
        <v>-8.7016281179899124E-3</v>
      </c>
      <c r="BO125" s="1">
        <v>-7.6035123144668588E-5</v>
      </c>
      <c r="BP125" s="2">
        <v>114.41630497570699</v>
      </c>
      <c r="BQ125" s="2">
        <v>-2.591275350900446E-2</v>
      </c>
      <c r="BR125" s="1">
        <v>-2.2642652356071201E-4</v>
      </c>
      <c r="BS125" s="2">
        <v>114.438770330604</v>
      </c>
      <c r="BT125" s="2">
        <v>-3.4473986119962774E-3</v>
      </c>
      <c r="BU125" s="1">
        <v>-3.0123486597867542E-5</v>
      </c>
      <c r="BV125" s="2">
        <v>114.49703530519601</v>
      </c>
      <c r="BW125" s="2">
        <v>5.4817575980010247E-2</v>
      </c>
      <c r="BX125" s="1">
        <v>4.7899784771486342E-4</v>
      </c>
      <c r="BY125" s="2">
        <v>114.689791405173</v>
      </c>
      <c r="BZ125" s="2">
        <v>0.24757367595699975</v>
      </c>
      <c r="CA125" s="1">
        <v>2.1633072206166848E-3</v>
      </c>
      <c r="CC125" t="s">
        <v>158</v>
      </c>
      <c r="CE125" s="23">
        <v>117.828714503187</v>
      </c>
      <c r="CF125" s="23">
        <v>115.232561771321</v>
      </c>
      <c r="CG125" s="23">
        <v>-2.5961527318659989</v>
      </c>
      <c r="CH125" s="24">
        <v>-2.2033277226289172E-2</v>
      </c>
      <c r="CI125" s="2">
        <v>114.442217729216</v>
      </c>
      <c r="CJ125" s="2">
        <v>113.61953394331501</v>
      </c>
      <c r="CK125" s="2">
        <v>-0.82268378590099189</v>
      </c>
      <c r="CL125" s="1">
        <v>-7.1886389675491985E-3</v>
      </c>
      <c r="CN125" s="25" t="s">
        <v>158</v>
      </c>
      <c r="CO125" s="27">
        <v>4.8155000000000003E-2</v>
      </c>
      <c r="CP125" s="27">
        <v>5.9803839999999999</v>
      </c>
      <c r="CQ125" s="28">
        <f>CH313-CO125-CP125</f>
        <v>-6.0067556471831693</v>
      </c>
      <c r="CR125" s="27">
        <f>CI313-CO125-CP125</f>
        <v>80.119682439927004</v>
      </c>
      <c r="CU125" s="30">
        <v>230</v>
      </c>
      <c r="CV125" s="30"/>
      <c r="CW125" s="34" t="s">
        <v>158</v>
      </c>
      <c r="CX125" s="34" t="s">
        <v>976</v>
      </c>
      <c r="CY125" s="34" t="s">
        <v>158</v>
      </c>
      <c r="CZ125" s="34" t="s">
        <v>976</v>
      </c>
      <c r="DA125" s="32"/>
      <c r="DB125" s="32"/>
      <c r="DC125" t="s">
        <v>158</v>
      </c>
      <c r="DD125">
        <v>524059</v>
      </c>
      <c r="DE125" t="s">
        <v>963</v>
      </c>
      <c r="DF125" s="30">
        <v>322</v>
      </c>
      <c r="DG125" s="39" t="s">
        <v>158</v>
      </c>
      <c r="DK125" s="30">
        <v>251</v>
      </c>
      <c r="DL125" s="30"/>
      <c r="DM125" s="32"/>
      <c r="DN125" s="32" t="s">
        <v>158</v>
      </c>
      <c r="DO125" s="41">
        <v>520599</v>
      </c>
    </row>
    <row r="126" spans="1:119" x14ac:dyDescent="0.2">
      <c r="V126" s="143"/>
      <c r="W126" s="143"/>
      <c r="X126" s="143"/>
    </row>
    <row r="127" spans="1:119" ht="15.75" x14ac:dyDescent="0.25">
      <c r="B127" t="s">
        <v>254</v>
      </c>
      <c r="C127" s="52">
        <v>3.9267468167819999</v>
      </c>
      <c r="D127" s="52">
        <v>3.9774503589269998</v>
      </c>
      <c r="E127" s="52">
        <v>5.0703542144999947E-2</v>
      </c>
      <c r="F127" s="53">
        <v>1.2912353281424928E-2</v>
      </c>
      <c r="G127" s="45">
        <v>3.7904552577700001</v>
      </c>
      <c r="H127" s="45">
        <v>3.8780313120769998</v>
      </c>
      <c r="I127" s="45">
        <v>8.7576054306999662E-2</v>
      </c>
      <c r="J127" s="46">
        <v>2.3104363025385606E-2</v>
      </c>
      <c r="K127" s="47">
        <v>4</v>
      </c>
      <c r="L127" s="55">
        <f t="shared" si="63"/>
        <v>3.6317682577700001</v>
      </c>
      <c r="M127" s="55">
        <f t="shared" si="64"/>
        <v>3.7193443120769998</v>
      </c>
      <c r="N127" s="55">
        <f t="shared" si="65"/>
        <v>8.7576054306999662E-2</v>
      </c>
      <c r="O127" s="56">
        <f>N127/L127</f>
        <v>2.4113888357175529E-2</v>
      </c>
      <c r="P127" s="54"/>
      <c r="Q127" s="42">
        <f t="shared" ref="Q127:R130" si="68">C127/$DD127*1000000</f>
        <v>34.749664310776005</v>
      </c>
      <c r="R127" s="42">
        <f t="shared" si="68"/>
        <v>35.198364252767675</v>
      </c>
      <c r="S127" s="42">
        <f t="shared" ref="S127:T130" si="69">L127/$DD127*1000000</f>
        <v>32.139257685949687</v>
      </c>
      <c r="T127" s="42">
        <f t="shared" si="69"/>
        <v>32.914260157671166</v>
      </c>
      <c r="V127" s="143">
        <f>BD127/DD127*1000000</f>
        <v>38.097344738444789</v>
      </c>
      <c r="W127" s="143">
        <f>(BI127-CO127-CP127)/DD127*1000000</f>
        <v>32.139257685949687</v>
      </c>
      <c r="X127" s="143">
        <f>(BY127-CO127-CP127)/DD127*1000000</f>
        <v>33.614725126928079</v>
      </c>
      <c r="AB127" t="s">
        <v>254</v>
      </c>
      <c r="AC127" s="2">
        <v>3.9267468167819999</v>
      </c>
      <c r="AD127" s="2">
        <v>3.9275972264299996</v>
      </c>
      <c r="AE127" s="2">
        <v>8.5040964799976138E-4</v>
      </c>
      <c r="AF127" s="1">
        <v>2.1656849490914691E-4</v>
      </c>
      <c r="AG127" s="2">
        <v>3.7904552577700001</v>
      </c>
      <c r="AH127" s="2">
        <v>3.7905552674059999</v>
      </c>
      <c r="AI127" s="2">
        <v>1.0000963599976487E-4</v>
      </c>
      <c r="AJ127" s="1">
        <v>2.6384597416037701E-5</v>
      </c>
      <c r="AM127" t="s">
        <v>254</v>
      </c>
      <c r="AN127" s="2">
        <v>3.9267468167819999</v>
      </c>
      <c r="AO127" s="2">
        <v>4.0225296342219998</v>
      </c>
      <c r="AP127" s="2">
        <v>9.5782817439999945E-2</v>
      </c>
      <c r="AQ127" s="1">
        <v>2.4392409775605223E-2</v>
      </c>
      <c r="AR127" s="2">
        <v>3.9267833537249999</v>
      </c>
      <c r="AS127" s="2">
        <v>3.6536942999987332E-5</v>
      </c>
      <c r="AT127" s="1">
        <v>9.3046342697311067E-6</v>
      </c>
      <c r="AU127" s="2">
        <v>3.9279648057699998</v>
      </c>
      <c r="AV127" s="2">
        <v>1.2179889879999628E-3</v>
      </c>
      <c r="AW127" s="1">
        <v>3.1017762153509923E-4</v>
      </c>
      <c r="AX127" s="2">
        <v>4.1697892021609997</v>
      </c>
      <c r="AY127" s="2">
        <v>0.2430423853789998</v>
      </c>
      <c r="AZ127" s="1">
        <v>6.1894080957879266E-2</v>
      </c>
      <c r="BA127" s="2">
        <v>3.9265446106690001</v>
      </c>
      <c r="BB127" s="2">
        <v>-2.0220611299981428E-4</v>
      </c>
      <c r="BC127" s="1">
        <v>-5.1494563422228427E-5</v>
      </c>
      <c r="BD127" s="2">
        <v>4.3050380527889995</v>
      </c>
      <c r="BE127" s="2">
        <v>0.37829123600699965</v>
      </c>
      <c r="BF127" s="1">
        <v>9.6337058042619703E-2</v>
      </c>
      <c r="BG127" s="1"/>
      <c r="BH127" t="s">
        <v>254</v>
      </c>
      <c r="BI127" s="2">
        <v>3.7904552577700001</v>
      </c>
      <c r="BJ127" s="2">
        <v>3.8391320649299998</v>
      </c>
      <c r="BK127" s="2">
        <v>4.8676807159999669E-2</v>
      </c>
      <c r="BL127" s="1">
        <v>1.2841942154631103E-2</v>
      </c>
      <c r="BM127" s="2">
        <v>3.790459630155</v>
      </c>
      <c r="BN127" s="2">
        <v>4.372384999840051E-6</v>
      </c>
      <c r="BO127" s="1">
        <v>1.1535250260182235E-6</v>
      </c>
      <c r="BP127" s="2">
        <v>3.7906587148719999</v>
      </c>
      <c r="BQ127" s="2">
        <v>2.0345710199975997E-4</v>
      </c>
      <c r="BR127" s="1">
        <v>5.3676165041836642E-5</v>
      </c>
      <c r="BS127" s="2">
        <v>3.899986231412</v>
      </c>
      <c r="BT127" s="2">
        <v>0.10953097364199982</v>
      </c>
      <c r="BU127" s="1">
        <v>2.8896521972518692E-2</v>
      </c>
      <c r="BV127" s="2">
        <v>3.790430942675</v>
      </c>
      <c r="BW127" s="2">
        <v>-2.4315095000115861E-5</v>
      </c>
      <c r="BX127" s="1">
        <v>-6.4148217948946091E-6</v>
      </c>
      <c r="BY127" s="2">
        <v>3.9571845540680002</v>
      </c>
      <c r="BZ127" s="2">
        <v>0.16672929629800004</v>
      </c>
      <c r="CA127" s="1">
        <v>4.3986615052696909E-2</v>
      </c>
      <c r="CC127" t="s">
        <v>254</v>
      </c>
      <c r="CE127" s="23">
        <v>3.9267468167819999</v>
      </c>
      <c r="CF127" s="23">
        <v>3.5962581823959998</v>
      </c>
      <c r="CG127" s="23">
        <v>-0.33048863438600007</v>
      </c>
      <c r="CH127" s="24">
        <v>-8.4163469102099667E-2</v>
      </c>
      <c r="CI127" s="2">
        <v>3.7904552577700001</v>
      </c>
      <c r="CJ127" s="2">
        <v>3.708816788889</v>
      </c>
      <c r="CK127" s="2">
        <v>-8.1638468881000126E-2</v>
      </c>
      <c r="CL127" s="1">
        <v>-2.1537905958301604E-2</v>
      </c>
      <c r="CN127" s="25" t="s">
        <v>254</v>
      </c>
      <c r="CO127" s="27">
        <v>0</v>
      </c>
      <c r="CP127" s="27">
        <v>0.15868699999999999</v>
      </c>
      <c r="CQ127" s="28">
        <f>CH193-CO127-CP127</f>
        <v>-0.13672676964571442</v>
      </c>
      <c r="CR127" s="27">
        <f>CI193-CO127-CP127</f>
        <v>5.2137594516910006</v>
      </c>
      <c r="CU127" s="30">
        <v>336</v>
      </c>
      <c r="CV127" s="30"/>
      <c r="CW127" s="15" t="s">
        <v>254</v>
      </c>
      <c r="CX127" s="33" t="s">
        <v>603</v>
      </c>
      <c r="CY127" s="34" t="s">
        <v>254</v>
      </c>
      <c r="CZ127" s="34" t="s">
        <v>976</v>
      </c>
      <c r="DA127" s="32"/>
      <c r="DB127" s="32"/>
      <c r="DC127" t="s">
        <v>254</v>
      </c>
      <c r="DD127">
        <v>113001</v>
      </c>
      <c r="DE127" t="s">
        <v>1045</v>
      </c>
      <c r="DF127" s="30">
        <v>173</v>
      </c>
      <c r="DG127" s="39" t="s">
        <v>254</v>
      </c>
      <c r="DK127" s="30">
        <v>343</v>
      </c>
      <c r="DL127" s="30"/>
      <c r="DM127" s="32"/>
      <c r="DN127" s="32" t="s">
        <v>254</v>
      </c>
      <c r="DO127" s="41">
        <v>112500</v>
      </c>
    </row>
    <row r="128" spans="1:119" ht="15.75" x14ac:dyDescent="0.25">
      <c r="A128" t="s">
        <v>497</v>
      </c>
      <c r="B128" t="s">
        <v>262</v>
      </c>
      <c r="C128" s="52">
        <v>4.6529465715280001</v>
      </c>
      <c r="D128" s="52">
        <v>4.8893170215840005</v>
      </c>
      <c r="E128" s="52">
        <v>0.23637045005600044</v>
      </c>
      <c r="F128" s="53">
        <v>5.0800164244821276E-2</v>
      </c>
      <c r="G128" s="45">
        <v>5.0417250722629996</v>
      </c>
      <c r="H128" s="45">
        <v>5.1826841469249993</v>
      </c>
      <c r="I128" s="45">
        <v>0.14095907466199975</v>
      </c>
      <c r="J128" s="46">
        <v>2.7958500838826911E-2</v>
      </c>
      <c r="K128" s="47">
        <v>3</v>
      </c>
      <c r="L128" s="55">
        <f t="shared" si="63"/>
        <v>4.8940990722629998</v>
      </c>
      <c r="M128" s="55">
        <f t="shared" si="64"/>
        <v>5.0350581469249995</v>
      </c>
      <c r="N128" s="55">
        <f t="shared" si="65"/>
        <v>0.14095907466199975</v>
      </c>
      <c r="O128" s="56">
        <f>N128/L128</f>
        <v>2.880184331798195E-2</v>
      </c>
      <c r="P128" s="54"/>
      <c r="Q128" s="42">
        <f t="shared" si="68"/>
        <v>40.143099945025838</v>
      </c>
      <c r="R128" s="42">
        <f t="shared" si="68"/>
        <v>42.182376015529428</v>
      </c>
      <c r="S128" s="42">
        <f t="shared" si="69"/>
        <v>42.223632955706634</v>
      </c>
      <c r="T128" s="42">
        <f t="shared" si="69"/>
        <v>43.439751416412875</v>
      </c>
      <c r="V128" s="143">
        <f>BD128/DD128*1000000</f>
        <v>43.616324306818285</v>
      </c>
      <c r="W128" s="143">
        <f>(BI128-CO128-CP128)/DD128*1000000</f>
        <v>42.223632955706634</v>
      </c>
      <c r="X128" s="143">
        <f>(BY128-CO128-CP128)/DD128*1000000</f>
        <v>43.446617792147286</v>
      </c>
      <c r="AB128" t="s">
        <v>262</v>
      </c>
      <c r="AC128" s="2">
        <v>4.6529465715280001</v>
      </c>
      <c r="AD128" s="2">
        <v>4.6526370558570003</v>
      </c>
      <c r="AE128" s="2">
        <v>-3.0951567099979371E-4</v>
      </c>
      <c r="AF128" s="1">
        <v>-6.6520357851036015E-5</v>
      </c>
      <c r="AG128" s="2">
        <v>5.0417250722629996</v>
      </c>
      <c r="AH128" s="2">
        <v>5.0417250722629996</v>
      </c>
      <c r="AI128" s="2">
        <v>0</v>
      </c>
      <c r="AJ128" s="1">
        <v>0</v>
      </c>
      <c r="AM128" t="s">
        <v>262</v>
      </c>
      <c r="AN128" s="2">
        <v>4.6529465715280001</v>
      </c>
      <c r="AO128" s="2">
        <v>4.7512851847690003</v>
      </c>
      <c r="AP128" s="2">
        <v>9.8338613241000239E-2</v>
      </c>
      <c r="AQ128" s="1">
        <v>2.1134696418554925E-2</v>
      </c>
      <c r="AR128" s="2">
        <v>4.652933951764</v>
      </c>
      <c r="AS128" s="2">
        <v>-1.2619764000021405E-5</v>
      </c>
      <c r="AT128" s="1">
        <v>-2.7122090928882403E-6</v>
      </c>
      <c r="AU128" s="2">
        <v>4.653079834533</v>
      </c>
      <c r="AV128" s="2">
        <v>1.3326300499993948E-4</v>
      </c>
      <c r="AW128" s="1">
        <v>2.8640562050592533E-5</v>
      </c>
      <c r="AX128" s="2">
        <v>4.9123836609779996</v>
      </c>
      <c r="AY128" s="2">
        <v>0.25943708944999955</v>
      </c>
      <c r="AZ128" s="1">
        <v>5.5757590477726451E-2</v>
      </c>
      <c r="BA128" s="2">
        <v>4.6530153662410001</v>
      </c>
      <c r="BB128" s="2">
        <v>6.8794713000031038E-5</v>
      </c>
      <c r="BC128" s="1">
        <v>1.4785192983086256E-5</v>
      </c>
      <c r="BD128" s="2">
        <v>5.0555245340790007</v>
      </c>
      <c r="BE128" s="2">
        <v>0.40257796255100065</v>
      </c>
      <c r="BF128" s="1">
        <v>8.6521080000021663E-2</v>
      </c>
      <c r="BG128" s="1"/>
      <c r="BH128" t="s">
        <v>262</v>
      </c>
      <c r="BI128" s="2">
        <v>5.0417250722629996</v>
      </c>
      <c r="BJ128" s="2">
        <v>5.0868319761549996</v>
      </c>
      <c r="BK128" s="2">
        <v>4.5106903892000005E-2</v>
      </c>
      <c r="BL128" s="1">
        <v>8.9467202684563648E-3</v>
      </c>
      <c r="BM128" s="2">
        <v>5.0417250722629996</v>
      </c>
      <c r="BN128" s="2">
        <v>0</v>
      </c>
      <c r="BO128" s="1">
        <v>0</v>
      </c>
      <c r="BP128" s="2">
        <v>5.0417250722629996</v>
      </c>
      <c r="BQ128" s="2">
        <v>0</v>
      </c>
      <c r="BR128" s="1">
        <v>0</v>
      </c>
      <c r="BS128" s="2">
        <v>5.1263005170600007</v>
      </c>
      <c r="BT128" s="2">
        <v>8.4575444797001076E-2</v>
      </c>
      <c r="BU128" s="1">
        <v>1.6775100503256722E-2</v>
      </c>
      <c r="BV128" s="2">
        <v>5.0417250722629996</v>
      </c>
      <c r="BW128" s="2">
        <v>0</v>
      </c>
      <c r="BX128" s="1">
        <v>0</v>
      </c>
      <c r="BY128" s="2">
        <v>5.1834800216699994</v>
      </c>
      <c r="BZ128" s="2">
        <v>0.14175494940699984</v>
      </c>
      <c r="CA128" s="1">
        <v>2.8116358463666193E-2</v>
      </c>
      <c r="CC128" t="s">
        <v>262</v>
      </c>
      <c r="CE128" s="23">
        <v>4.6529465715280001</v>
      </c>
      <c r="CF128" s="23">
        <v>4.4837472583590001</v>
      </c>
      <c r="CG128" s="23">
        <v>-0.16919931316899994</v>
      </c>
      <c r="CH128" s="24">
        <v>-3.6363906304953744E-2</v>
      </c>
      <c r="CI128" s="2">
        <v>5.0417250722629996</v>
      </c>
      <c r="CJ128" s="2">
        <v>5.0417250722629996</v>
      </c>
      <c r="CK128" s="2">
        <v>0</v>
      </c>
      <c r="CL128" s="1">
        <v>0</v>
      </c>
      <c r="CN128" s="25" t="s">
        <v>262</v>
      </c>
      <c r="CO128" s="27">
        <v>0</v>
      </c>
      <c r="CP128" s="27">
        <v>0.14762600000000001</v>
      </c>
      <c r="CQ128" s="28">
        <f>CH194-CO128-CP128</f>
        <v>-0.11797065248319649</v>
      </c>
      <c r="CR128" s="27">
        <f>CI194-CO128-CP128</f>
        <v>4.7961354112699999</v>
      </c>
      <c r="CU128" s="30">
        <v>344</v>
      </c>
      <c r="CV128" s="30"/>
      <c r="CW128" s="15" t="s">
        <v>262</v>
      </c>
      <c r="CX128" s="33" t="s">
        <v>603</v>
      </c>
      <c r="CY128" s="34" t="s">
        <v>262</v>
      </c>
      <c r="CZ128" s="34" t="s">
        <v>976</v>
      </c>
      <c r="DA128" s="32"/>
      <c r="DB128" s="32"/>
      <c r="DC128" t="s">
        <v>262</v>
      </c>
      <c r="DD128">
        <v>115909</v>
      </c>
      <c r="DE128" t="s">
        <v>1045</v>
      </c>
      <c r="DF128" s="30">
        <v>174</v>
      </c>
      <c r="DG128" s="39" t="s">
        <v>262</v>
      </c>
      <c r="DK128" s="30">
        <v>351</v>
      </c>
      <c r="DL128" s="30"/>
      <c r="DM128" s="32"/>
      <c r="DN128" s="32" t="s">
        <v>262</v>
      </c>
      <c r="DO128" s="41">
        <v>115281</v>
      </c>
    </row>
    <row r="129" spans="1:119" ht="15.75" x14ac:dyDescent="0.25">
      <c r="A129" t="s">
        <v>498</v>
      </c>
      <c r="B129" t="s">
        <v>263</v>
      </c>
      <c r="C129" s="52">
        <v>4.8343867305549999</v>
      </c>
      <c r="D129" s="52">
        <v>5.1652865134730002</v>
      </c>
      <c r="E129" s="52">
        <v>0.33089978291800026</v>
      </c>
      <c r="F129" s="53">
        <v>6.844710639854254E-2</v>
      </c>
      <c r="G129" s="45">
        <v>4.3381888041209997</v>
      </c>
      <c r="H129" s="45">
        <v>4.4991328451739996</v>
      </c>
      <c r="I129" s="45">
        <v>0.16094404105299986</v>
      </c>
      <c r="J129" s="46">
        <v>3.7099362964588677E-2</v>
      </c>
      <c r="K129" s="47">
        <v>4</v>
      </c>
      <c r="L129" s="55">
        <f t="shared" si="63"/>
        <v>4.1650038041209996</v>
      </c>
      <c r="M129" s="55">
        <f t="shared" si="64"/>
        <v>4.3259478451739994</v>
      </c>
      <c r="N129" s="55">
        <f t="shared" si="65"/>
        <v>0.16094404105299986</v>
      </c>
      <c r="O129" s="56">
        <f>N129/L129</f>
        <v>3.8641991369553187E-2</v>
      </c>
      <c r="P129" s="54"/>
      <c r="Q129" s="42">
        <f t="shared" si="68"/>
        <v>41.775865700169369</v>
      </c>
      <c r="R129" s="42">
        <f t="shared" si="68"/>
        <v>44.635302824640085</v>
      </c>
      <c r="S129" s="42">
        <f t="shared" si="69"/>
        <v>35.991460604906578</v>
      </c>
      <c r="T129" s="42">
        <f t="shared" si="69"/>
        <v>37.382242314978996</v>
      </c>
      <c r="V129" s="143">
        <f>BD129/DD129*1000000</f>
        <v>46.7309540360692</v>
      </c>
      <c r="W129" s="143">
        <f>(BI129-CO129-CP129)/DD129*1000000</f>
        <v>35.991460604906578</v>
      </c>
      <c r="X129" s="143">
        <f>(BY129-CO129-CP129)/DD129*1000000</f>
        <v>37.911389297419674</v>
      </c>
      <c r="AB129" t="s">
        <v>263</v>
      </c>
      <c r="AC129" s="2">
        <v>4.8343867305549999</v>
      </c>
      <c r="AD129" s="2">
        <v>4.8355291778469995</v>
      </c>
      <c r="AE129" s="2">
        <v>1.1424472919996376E-3</v>
      </c>
      <c r="AF129" s="1">
        <v>2.3631690133082956E-4</v>
      </c>
      <c r="AG129" s="2">
        <v>4.3381888041209997</v>
      </c>
      <c r="AH129" s="2">
        <v>4.3382199097319996</v>
      </c>
      <c r="AI129" s="2">
        <v>3.1105610999837552E-5</v>
      </c>
      <c r="AJ129" s="1">
        <v>7.1701837804498562E-6</v>
      </c>
      <c r="AM129" t="s">
        <v>263</v>
      </c>
      <c r="AN129" s="2">
        <v>4.8343867305549999</v>
      </c>
      <c r="AO129" s="2">
        <v>5.022299822021</v>
      </c>
      <c r="AP129" s="2">
        <v>0.1879130914660001</v>
      </c>
      <c r="AQ129" s="1">
        <v>3.8870099133427663E-2</v>
      </c>
      <c r="AR129" s="2">
        <v>4.8344353403629992</v>
      </c>
      <c r="AS129" s="2">
        <v>4.860980799925585E-5</v>
      </c>
      <c r="AT129" s="1">
        <v>1.0055010223328848E-5</v>
      </c>
      <c r="AU129" s="2">
        <v>4.8356198656079998</v>
      </c>
      <c r="AV129" s="2">
        <v>1.2331350529999341E-3</v>
      </c>
      <c r="AW129" s="1">
        <v>2.5507579797166271E-4</v>
      </c>
      <c r="AX129" s="2">
        <v>5.1350425465010003</v>
      </c>
      <c r="AY129" s="2">
        <v>0.30065581594600044</v>
      </c>
      <c r="AZ129" s="1">
        <v>6.2191097382787247E-2</v>
      </c>
      <c r="BA129" s="2">
        <v>4.8341184415439997</v>
      </c>
      <c r="BB129" s="2">
        <v>-2.6828901100017788E-4</v>
      </c>
      <c r="BC129" s="1">
        <v>-5.5495976212349404E-5</v>
      </c>
      <c r="BD129" s="2">
        <v>5.4077994629620001</v>
      </c>
      <c r="BE129" s="2">
        <v>0.57341273240700019</v>
      </c>
      <c r="BF129" s="1">
        <v>0.1186112664058986</v>
      </c>
      <c r="BG129" s="1"/>
      <c r="BH129" t="s">
        <v>263</v>
      </c>
      <c r="BI129" s="2">
        <v>4.3381888041209997</v>
      </c>
      <c r="BJ129" s="2">
        <v>4.4127750233879999</v>
      </c>
      <c r="BK129" s="2">
        <v>7.4586219267000153E-2</v>
      </c>
      <c r="BL129" s="1">
        <v>1.7192939873006002E-2</v>
      </c>
      <c r="BM129" s="2">
        <v>4.3381901847639996</v>
      </c>
      <c r="BN129" s="2">
        <v>1.3806429999263514E-6</v>
      </c>
      <c r="BO129" s="1">
        <v>3.182533223576691E-7</v>
      </c>
      <c r="BP129" s="2">
        <v>4.3382696913799998</v>
      </c>
      <c r="BQ129" s="2">
        <v>8.0887259000128608E-5</v>
      </c>
      <c r="BR129" s="1">
        <v>1.8645398495171748E-5</v>
      </c>
      <c r="BS129" s="2">
        <v>4.4699350127170003</v>
      </c>
      <c r="BT129" s="2">
        <v>0.13174620859600061</v>
      </c>
      <c r="BU129" s="1">
        <v>3.03689430185358E-2</v>
      </c>
      <c r="BV129" s="2">
        <v>4.3381810948139998</v>
      </c>
      <c r="BW129" s="2">
        <v>-7.7093069998923625E-6</v>
      </c>
      <c r="BX129" s="1">
        <v>-1.7770796403718108E-6</v>
      </c>
      <c r="BY129" s="2">
        <v>4.5603667922759996</v>
      </c>
      <c r="BZ129" s="2">
        <v>0.22217798815499989</v>
      </c>
      <c r="CA129" s="1">
        <v>5.1214457965486689E-2</v>
      </c>
      <c r="CC129" t="s">
        <v>263</v>
      </c>
      <c r="CE129" s="23">
        <v>4.8343867305549999</v>
      </c>
      <c r="CF129" s="23">
        <v>4.5928073760980004</v>
      </c>
      <c r="CG129" s="23">
        <v>-0.24157935445699952</v>
      </c>
      <c r="CH129" s="24">
        <v>-4.9971044502942694E-2</v>
      </c>
      <c r="CI129" s="2">
        <v>4.3381888041209997</v>
      </c>
      <c r="CJ129" s="2">
        <v>4.2849084422840003</v>
      </c>
      <c r="CK129" s="2">
        <v>-5.3280361836999468E-2</v>
      </c>
      <c r="CL129" s="1">
        <v>-1.2281706546839676E-2</v>
      </c>
      <c r="CN129" s="25" t="s">
        <v>263</v>
      </c>
      <c r="CO129" s="27">
        <v>0</v>
      </c>
      <c r="CP129" s="27">
        <v>0.17318500000000001</v>
      </c>
      <c r="CQ129" s="28">
        <f>CH195-CO129-CP129</f>
        <v>-0.13366738740072109</v>
      </c>
      <c r="CR129" s="27">
        <f>CI195-CO129-CP129</f>
        <v>4.8440177460239999</v>
      </c>
      <c r="CU129" s="30">
        <v>345</v>
      </c>
      <c r="CV129" s="30"/>
      <c r="CW129" s="15" t="s">
        <v>263</v>
      </c>
      <c r="CX129" s="33" t="s">
        <v>603</v>
      </c>
      <c r="CY129" s="34" t="s">
        <v>263</v>
      </c>
      <c r="CZ129" s="34" t="s">
        <v>976</v>
      </c>
      <c r="DA129" s="32"/>
      <c r="DB129" s="32"/>
      <c r="DC129" t="s">
        <v>263</v>
      </c>
      <c r="DD129">
        <v>115722</v>
      </c>
      <c r="DE129" t="s">
        <v>1045</v>
      </c>
      <c r="DF129" s="30">
        <v>175</v>
      </c>
      <c r="DG129" s="39" t="s">
        <v>263</v>
      </c>
      <c r="DK129" s="30">
        <v>352</v>
      </c>
      <c r="DL129" s="30"/>
      <c r="DM129" s="32"/>
      <c r="DN129" s="32" t="s">
        <v>263</v>
      </c>
      <c r="DO129" s="41">
        <v>114925</v>
      </c>
    </row>
    <row r="130" spans="1:119" ht="15.75" x14ac:dyDescent="0.25">
      <c r="A130" t="s">
        <v>834</v>
      </c>
      <c r="B130" t="s">
        <v>161</v>
      </c>
      <c r="C130" s="52">
        <v>160.88891173159598</v>
      </c>
      <c r="D130" s="52">
        <v>159.02418054660498</v>
      </c>
      <c r="E130" s="52">
        <v>-1.8647311849910011</v>
      </c>
      <c r="F130" s="53">
        <v>-1.1590178371657156E-2</v>
      </c>
      <c r="G130" s="45">
        <v>177.25310065153198</v>
      </c>
      <c r="H130" s="45">
        <v>176.70368405113598</v>
      </c>
      <c r="I130" s="45">
        <v>-0.54941660039600038</v>
      </c>
      <c r="J130" s="46">
        <v>-3.099616302205723E-3</v>
      </c>
      <c r="K130" s="47">
        <v>4</v>
      </c>
      <c r="L130" s="55">
        <f>G130-CO130-CP130</f>
        <v>164.09242465153199</v>
      </c>
      <c r="M130" s="55">
        <f>H130-CO130-CP130</f>
        <v>163.54300805113598</v>
      </c>
      <c r="N130" s="55">
        <f>M130-L130</f>
        <v>-0.54941660039600038</v>
      </c>
      <c r="O130" s="56">
        <f>N130/L130</f>
        <v>-3.3482142857157848E-3</v>
      </c>
      <c r="P130" s="54"/>
      <c r="Q130" s="42">
        <f t="shared" si="68"/>
        <v>122.22768410937888</v>
      </c>
      <c r="R130" s="42">
        <f t="shared" si="68"/>
        <v>120.81104344859664</v>
      </c>
      <c r="S130" s="42">
        <f t="shared" si="69"/>
        <v>124.66140039848818</v>
      </c>
      <c r="T130" s="42">
        <f t="shared" si="69"/>
        <v>124.24400731679664</v>
      </c>
      <c r="V130" s="143">
        <f>BD130/DD130*1000000</f>
        <v>125.17332795227324</v>
      </c>
      <c r="W130" s="143">
        <f>(BI130-CO130-CP130)/DD130*1000000</f>
        <v>124.66140039848818</v>
      </c>
      <c r="X130" s="143">
        <f>(BY130-CO130-CP130)/DD130*1000000</f>
        <v>124.50411861830197</v>
      </c>
      <c r="AB130" t="s">
        <v>161</v>
      </c>
      <c r="AC130" s="2">
        <v>160.88891173159598</v>
      </c>
      <c r="AD130" s="2">
        <v>161.670599124571</v>
      </c>
      <c r="AE130" s="2">
        <v>0.78168739297501588</v>
      </c>
      <c r="AF130" s="1">
        <v>4.8585535482959276E-3</v>
      </c>
      <c r="AG130" s="2">
        <v>177.25310065153198</v>
      </c>
      <c r="AH130" s="2">
        <v>177.25310065153198</v>
      </c>
      <c r="AI130" s="2">
        <v>0</v>
      </c>
      <c r="AJ130" s="1">
        <v>0</v>
      </c>
      <c r="AM130" t="s">
        <v>161</v>
      </c>
      <c r="AN130" s="2">
        <v>160.88891173159598</v>
      </c>
      <c r="AO130" s="2">
        <v>162.68116235396701</v>
      </c>
      <c r="AP130" s="2">
        <v>1.7922506223710286</v>
      </c>
      <c r="AQ130" s="1">
        <v>1.1139677701102005E-2</v>
      </c>
      <c r="AR130" s="2">
        <v>161.02745627367301</v>
      </c>
      <c r="AS130" s="2">
        <v>0.13854454207702815</v>
      </c>
      <c r="AT130" s="1">
        <v>8.6111926910262173E-4</v>
      </c>
      <c r="AU130" s="2">
        <v>160.48886598490802</v>
      </c>
      <c r="AV130" s="2">
        <v>-0.40004574668796522</v>
      </c>
      <c r="AW130" s="1">
        <v>-2.4864718294281478E-3</v>
      </c>
      <c r="AX130" s="2">
        <v>161.86592104756798</v>
      </c>
      <c r="AY130" s="2">
        <v>0.97700931597199769</v>
      </c>
      <c r="AZ130" s="1">
        <v>6.0725708531231791E-3</v>
      </c>
      <c r="BA130" s="2">
        <v>161.40017913738799</v>
      </c>
      <c r="BB130" s="2">
        <v>0.51126740579201169</v>
      </c>
      <c r="BC130" s="1">
        <v>3.1777665737769238E-3</v>
      </c>
      <c r="BD130" s="2">
        <v>164.76627745021702</v>
      </c>
      <c r="BE130" s="2">
        <v>3.8773657186210357</v>
      </c>
      <c r="BF130" s="1">
        <v>2.4099645381960674E-2</v>
      </c>
      <c r="BG130" s="1"/>
      <c r="BH130" t="s">
        <v>161</v>
      </c>
      <c r="BI130" s="2">
        <v>177.25310065153198</v>
      </c>
      <c r="BJ130" s="2">
        <v>177.06996178473301</v>
      </c>
      <c r="BK130" s="2">
        <v>-0.18313886679896996</v>
      </c>
      <c r="BL130" s="1">
        <v>-1.0332054340702846E-3</v>
      </c>
      <c r="BM130" s="2">
        <v>177.25310065153198</v>
      </c>
      <c r="BN130" s="2">
        <v>0</v>
      </c>
      <c r="BO130" s="1">
        <v>0</v>
      </c>
      <c r="BP130" s="2">
        <v>177.25310065153198</v>
      </c>
      <c r="BQ130" s="2">
        <v>0</v>
      </c>
      <c r="BR130" s="1">
        <v>0</v>
      </c>
      <c r="BS130" s="2">
        <v>177.06996178473301</v>
      </c>
      <c r="BT130" s="2">
        <v>-0.18313886679896996</v>
      </c>
      <c r="BU130" s="1">
        <v>-1.0332054340702846E-3</v>
      </c>
      <c r="BV130" s="2">
        <v>177.25310065153198</v>
      </c>
      <c r="BW130" s="2">
        <v>0</v>
      </c>
      <c r="BX130" s="1">
        <v>0</v>
      </c>
      <c r="BY130" s="2">
        <v>177.04606985786398</v>
      </c>
      <c r="BZ130" s="2">
        <v>-0.2070307936679967</v>
      </c>
      <c r="CA130" s="1">
        <v>-1.1679953293172892E-3</v>
      </c>
      <c r="CC130" t="s">
        <v>161</v>
      </c>
      <c r="CE130" s="23">
        <v>160.88891173159598</v>
      </c>
      <c r="CF130" s="23">
        <v>155.35827929627999</v>
      </c>
      <c r="CG130" s="23">
        <v>-5.5306324353159937</v>
      </c>
      <c r="CH130" s="24">
        <v>-3.4375472963248756E-2</v>
      </c>
      <c r="CI130" s="2">
        <v>177.25310065153198</v>
      </c>
      <c r="CJ130" s="2">
        <v>177.06996178473301</v>
      </c>
      <c r="CK130" s="2">
        <v>-0.18313886679896996</v>
      </c>
      <c r="CL130" s="1">
        <v>-1.0332054340702846E-3</v>
      </c>
      <c r="CN130" s="25" t="s">
        <v>161</v>
      </c>
      <c r="CO130" s="27">
        <v>0</v>
      </c>
      <c r="CP130" s="27">
        <v>13.160676</v>
      </c>
      <c r="CQ130" s="28">
        <f>CH316-CO130-CP130</f>
        <v>-13.150684843564276</v>
      </c>
      <c r="CR130" s="27">
        <f>CI316-CO130-CP130</f>
        <v>45.773999263975995</v>
      </c>
      <c r="CU130" s="30">
        <v>233</v>
      </c>
      <c r="CV130" s="30"/>
      <c r="CW130" s="34" t="s">
        <v>161</v>
      </c>
      <c r="CX130" s="34" t="s">
        <v>976</v>
      </c>
      <c r="CY130" s="34" t="s">
        <v>161</v>
      </c>
      <c r="CZ130" s="34" t="s">
        <v>976</v>
      </c>
      <c r="DA130" s="32"/>
      <c r="DB130" s="32"/>
      <c r="DC130" t="s">
        <v>161</v>
      </c>
      <c r="DD130">
        <v>1316305</v>
      </c>
      <c r="DE130" t="s">
        <v>963</v>
      </c>
      <c r="DF130" s="30">
        <v>325</v>
      </c>
      <c r="DG130" s="39" t="s">
        <v>161</v>
      </c>
      <c r="DK130" s="30">
        <v>254</v>
      </c>
      <c r="DL130" s="30"/>
      <c r="DM130" s="32"/>
      <c r="DN130" s="32" t="s">
        <v>161</v>
      </c>
      <c r="DO130" s="41">
        <v>1307777</v>
      </c>
    </row>
    <row r="131" spans="1:119" ht="15.75" x14ac:dyDescent="0.25">
      <c r="C131" s="52"/>
      <c r="D131" s="52"/>
      <c r="E131" s="52"/>
      <c r="F131" s="53"/>
      <c r="G131" s="45"/>
      <c r="H131" s="45"/>
      <c r="I131" s="45"/>
      <c r="J131" s="46"/>
      <c r="K131" s="47"/>
      <c r="L131" s="55"/>
      <c r="M131" s="55"/>
      <c r="N131" s="55"/>
      <c r="O131" s="56"/>
      <c r="P131" s="54"/>
      <c r="Q131" s="42"/>
      <c r="R131" s="42"/>
      <c r="S131" s="42"/>
      <c r="T131" s="42"/>
      <c r="V131" s="143"/>
      <c r="W131" s="143"/>
      <c r="X131" s="143"/>
      <c r="AC131" s="2"/>
      <c r="AD131" s="2"/>
      <c r="AE131" s="2"/>
      <c r="AF131" s="1"/>
      <c r="AG131" s="2"/>
      <c r="AH131" s="2"/>
      <c r="AI131" s="2"/>
      <c r="AJ131" s="1"/>
      <c r="AN131" s="2"/>
      <c r="AO131" s="2"/>
      <c r="AP131" s="2"/>
      <c r="AQ131" s="1"/>
      <c r="AR131" s="2"/>
      <c r="AS131" s="2"/>
      <c r="AT131" s="1"/>
      <c r="AU131" s="2"/>
      <c r="AV131" s="2"/>
      <c r="AW131" s="1"/>
      <c r="AX131" s="2"/>
      <c r="AY131" s="2"/>
      <c r="AZ131" s="1"/>
      <c r="BA131" s="2"/>
      <c r="BB131" s="2"/>
      <c r="BC131" s="1"/>
      <c r="BD131" s="2"/>
      <c r="BE131" s="2"/>
      <c r="BF131" s="1"/>
      <c r="BG131" s="1"/>
      <c r="BI131" s="2"/>
      <c r="BJ131" s="2"/>
      <c r="BK131" s="2"/>
      <c r="BL131" s="1"/>
      <c r="BM131" s="2"/>
      <c r="BN131" s="2"/>
      <c r="BO131" s="1"/>
      <c r="BP131" s="2"/>
      <c r="BQ131" s="2"/>
      <c r="BR131" s="1"/>
      <c r="BS131" s="2"/>
      <c r="BT131" s="2"/>
      <c r="BU131" s="1"/>
      <c r="BV131" s="2"/>
      <c r="BW131" s="2"/>
      <c r="BX131" s="1"/>
      <c r="BY131" s="2"/>
      <c r="BZ131" s="2"/>
      <c r="CA131" s="1"/>
      <c r="CE131" s="23"/>
      <c r="CF131" s="23"/>
      <c r="CG131" s="23"/>
      <c r="CH131" s="24"/>
      <c r="CI131" s="2"/>
      <c r="CJ131" s="2"/>
      <c r="CK131" s="2"/>
      <c r="CL131" s="1"/>
      <c r="CN131" s="25"/>
      <c r="CO131" s="27"/>
      <c r="CP131" s="27"/>
      <c r="CQ131" s="28"/>
      <c r="CR131" s="27"/>
      <c r="CU131" s="30"/>
      <c r="CV131" s="30"/>
      <c r="CW131" s="15"/>
      <c r="CX131" s="33"/>
      <c r="CY131" s="34"/>
      <c r="CZ131" s="34"/>
      <c r="DA131" s="32"/>
      <c r="DB131" s="32"/>
      <c r="DF131" s="30"/>
      <c r="DG131" s="39"/>
      <c r="DK131" s="30"/>
      <c r="DL131" s="30"/>
      <c r="DM131" s="32"/>
      <c r="DN131" s="32"/>
      <c r="DO131" s="41"/>
    </row>
    <row r="132" spans="1:119" ht="15.75" x14ac:dyDescent="0.25">
      <c r="B132" t="s">
        <v>279</v>
      </c>
      <c r="C132" s="52">
        <v>6.1484887655100007</v>
      </c>
      <c r="D132" s="52">
        <v>6.1703051055570004</v>
      </c>
      <c r="E132" s="52">
        <v>2.1816340046999727E-2</v>
      </c>
      <c r="F132" s="53">
        <v>3.5482442725403795E-3</v>
      </c>
      <c r="G132" s="45">
        <v>7.241572065293</v>
      </c>
      <c r="H132" s="45">
        <v>7.4432145785410002</v>
      </c>
      <c r="I132" s="45">
        <v>0.2016425132480002</v>
      </c>
      <c r="J132" s="46">
        <v>2.7845129680393724E-2</v>
      </c>
      <c r="K132" s="47">
        <v>2</v>
      </c>
      <c r="L132" s="55">
        <f t="shared" si="63"/>
        <v>7.0816850652929997</v>
      </c>
      <c r="M132" s="55">
        <f t="shared" si="64"/>
        <v>7.2833275785409999</v>
      </c>
      <c r="N132" s="55">
        <f t="shared" si="65"/>
        <v>0.2016425132480002</v>
      </c>
      <c r="O132" s="56">
        <f>N132/L132</f>
        <v>2.8473804100134378E-2</v>
      </c>
      <c r="P132" s="54"/>
      <c r="Q132" s="42">
        <f t="shared" ref="Q132:R135" si="70">C132/$DD132*1000000</f>
        <v>57.091152554505285</v>
      </c>
      <c r="R132" s="42">
        <f t="shared" si="70"/>
        <v>57.293725909569531</v>
      </c>
      <c r="S132" s="42">
        <f t="shared" ref="S132:T135" si="71">L132/$DD132*1000000</f>
        <v>65.756249677731759</v>
      </c>
      <c r="T132" s="42">
        <f t="shared" si="71"/>
        <v>67.628580249415009</v>
      </c>
      <c r="V132" s="143">
        <f>BD132/DD132*1000000</f>
        <v>57.395116888157411</v>
      </c>
      <c r="W132" s="143">
        <f>(BI132-CO132-CP132)/DD132*1000000</f>
        <v>65.756249677731759</v>
      </c>
      <c r="X132" s="143">
        <f>(BY132-CO132-CP132)/DD132*1000000</f>
        <v>67.553687026546953</v>
      </c>
      <c r="AB132" t="s">
        <v>279</v>
      </c>
      <c r="AC132" s="2">
        <v>6.1484887655100007</v>
      </c>
      <c r="AD132" s="2">
        <v>6.1498067076249994</v>
      </c>
      <c r="AE132" s="2">
        <v>1.3179421149986936E-3</v>
      </c>
      <c r="AF132" s="1">
        <v>2.143522034864406E-4</v>
      </c>
      <c r="AG132" s="2">
        <v>7.241572065293</v>
      </c>
      <c r="AH132" s="2">
        <v>7.241572065293</v>
      </c>
      <c r="AI132" s="2">
        <v>0</v>
      </c>
      <c r="AJ132" s="1">
        <v>0</v>
      </c>
      <c r="AM132" t="s">
        <v>279</v>
      </c>
      <c r="AN132" s="2">
        <v>6.1484887655100007</v>
      </c>
      <c r="AO132" s="2">
        <v>6.11944024757</v>
      </c>
      <c r="AP132" s="2">
        <v>-2.9048517940000629E-2</v>
      </c>
      <c r="AQ132" s="1">
        <v>-4.7244971972541499E-3</v>
      </c>
      <c r="AR132" s="2">
        <v>6.1485442082609998</v>
      </c>
      <c r="AS132" s="2">
        <v>5.5442750999112889E-5</v>
      </c>
      <c r="AT132" s="1">
        <v>9.0172972763843157E-6</v>
      </c>
      <c r="AU132" s="2">
        <v>6.1493722462099996</v>
      </c>
      <c r="AV132" s="2">
        <v>8.8348069999888423E-4</v>
      </c>
      <c r="AW132" s="1">
        <v>1.4369070737427003E-4</v>
      </c>
      <c r="AX132" s="2">
        <v>6.2296003851039998</v>
      </c>
      <c r="AY132" s="2">
        <v>8.1111619593999151E-2</v>
      </c>
      <c r="AZ132" s="1">
        <v>1.3192122924416072E-2</v>
      </c>
      <c r="BA132" s="2">
        <v>6.1481837521280003</v>
      </c>
      <c r="BB132" s="2">
        <v>-3.050133820003964E-4</v>
      </c>
      <c r="BC132" s="1">
        <v>-4.9607861969492657E-5</v>
      </c>
      <c r="BD132" s="2">
        <v>6.1812245083870003</v>
      </c>
      <c r="BE132" s="2">
        <v>3.2735742876999652E-2</v>
      </c>
      <c r="BF132" s="1">
        <v>5.3241933303401438E-3</v>
      </c>
      <c r="BG132" s="1"/>
      <c r="BH132" t="s">
        <v>279</v>
      </c>
      <c r="BI132" s="2">
        <v>7.241572065293</v>
      </c>
      <c r="BJ132" s="2">
        <v>7.3060976695319999</v>
      </c>
      <c r="BK132" s="2">
        <v>6.452560423899989E-2</v>
      </c>
      <c r="BL132" s="1">
        <v>8.9104414976762542E-3</v>
      </c>
      <c r="BM132" s="2">
        <v>7.241572065293</v>
      </c>
      <c r="BN132" s="2">
        <v>0</v>
      </c>
      <c r="BO132" s="1">
        <v>0</v>
      </c>
      <c r="BP132" s="2">
        <v>7.241572065293</v>
      </c>
      <c r="BQ132" s="2">
        <v>0</v>
      </c>
      <c r="BR132" s="1">
        <v>0</v>
      </c>
      <c r="BS132" s="2">
        <v>7.3625575732420003</v>
      </c>
      <c r="BT132" s="2">
        <v>0.12098550794900031</v>
      </c>
      <c r="BU132" s="1">
        <v>1.670707780826388E-2</v>
      </c>
      <c r="BV132" s="2">
        <v>7.241572065293</v>
      </c>
      <c r="BW132" s="2">
        <v>0</v>
      </c>
      <c r="BX132" s="1">
        <v>0</v>
      </c>
      <c r="BY132" s="2">
        <v>7.4351488780110007</v>
      </c>
      <c r="BZ132" s="2">
        <v>0.19357681271800065</v>
      </c>
      <c r="CA132" s="1">
        <v>2.6731324493166991E-2</v>
      </c>
      <c r="CC132" t="s">
        <v>279</v>
      </c>
      <c r="CE132" s="23">
        <v>6.1484887655100007</v>
      </c>
      <c r="CF132" s="23">
        <v>6.1404645438329997</v>
      </c>
      <c r="CG132" s="23">
        <v>-8.0242216770010089E-3</v>
      </c>
      <c r="CH132" s="24">
        <v>-1.3050721865205232E-3</v>
      </c>
      <c r="CI132" s="2">
        <v>7.241572065293</v>
      </c>
      <c r="CJ132" s="2">
        <v>7.241572065293</v>
      </c>
      <c r="CK132" s="2">
        <v>0</v>
      </c>
      <c r="CL132" s="1">
        <v>0</v>
      </c>
      <c r="CN132" s="25" t="s">
        <v>279</v>
      </c>
      <c r="CO132" s="27">
        <v>0</v>
      </c>
      <c r="CP132" s="27">
        <v>0.159887</v>
      </c>
      <c r="CQ132" s="28">
        <f>CH196-CO132-CP132</f>
        <v>-0.11449103930238769</v>
      </c>
      <c r="CR132" s="27">
        <f>CI196-CO132-CP132</f>
        <v>5.833355876253</v>
      </c>
      <c r="CU132" s="30">
        <v>363</v>
      </c>
      <c r="CV132" s="30"/>
      <c r="CW132" s="15" t="s">
        <v>279</v>
      </c>
      <c r="CX132" s="33" t="s">
        <v>603</v>
      </c>
      <c r="CY132" s="34" t="s">
        <v>279</v>
      </c>
      <c r="CZ132" s="34" t="s">
        <v>976</v>
      </c>
      <c r="DA132" s="32"/>
      <c r="DB132" s="32"/>
      <c r="DC132" t="s">
        <v>279</v>
      </c>
      <c r="DD132">
        <v>107696</v>
      </c>
      <c r="DE132" t="s">
        <v>1045</v>
      </c>
      <c r="DF132" s="30">
        <v>176</v>
      </c>
      <c r="DG132" s="39" t="s">
        <v>279</v>
      </c>
      <c r="DK132" s="30">
        <v>368</v>
      </c>
      <c r="DL132" s="30"/>
      <c r="DM132" s="32"/>
      <c r="DN132" s="32" t="s">
        <v>279</v>
      </c>
      <c r="DO132" s="41">
        <v>107275</v>
      </c>
    </row>
    <row r="133" spans="1:119" ht="15.75" x14ac:dyDescent="0.25">
      <c r="A133" t="s">
        <v>835</v>
      </c>
      <c r="B133" t="s">
        <v>282</v>
      </c>
      <c r="C133" s="52">
        <v>4.2082772669719999</v>
      </c>
      <c r="D133" s="52">
        <v>3.9437473295359999</v>
      </c>
      <c r="E133" s="52">
        <v>-0.26452993743599995</v>
      </c>
      <c r="F133" s="53">
        <v>-6.2859436452089648E-2</v>
      </c>
      <c r="G133" s="45">
        <v>4.4158507375780003</v>
      </c>
      <c r="H133" s="45">
        <v>4.5301722213770006</v>
      </c>
      <c r="I133" s="45">
        <v>0.11432148379900031</v>
      </c>
      <c r="J133" s="46">
        <v>2.5888892218694694E-2</v>
      </c>
      <c r="K133" s="47">
        <v>4</v>
      </c>
      <c r="L133" s="55">
        <f t="shared" si="63"/>
        <v>4.1858757375780007</v>
      </c>
      <c r="M133" s="55">
        <f t="shared" si="64"/>
        <v>4.300197221377001</v>
      </c>
      <c r="N133" s="55">
        <f t="shared" si="65"/>
        <v>0.11432148379900031</v>
      </c>
      <c r="O133" s="56">
        <f>N133/L133</f>
        <v>2.7311246431110766E-2</v>
      </c>
      <c r="P133" s="54"/>
      <c r="Q133" s="42">
        <f t="shared" si="70"/>
        <v>36.300470693027627</v>
      </c>
      <c r="R133" s="42">
        <f t="shared" si="70"/>
        <v>34.018643562318317</v>
      </c>
      <c r="S133" s="42">
        <f t="shared" si="71"/>
        <v>36.107235787231843</v>
      </c>
      <c r="T133" s="42">
        <f t="shared" si="71"/>
        <v>37.093369401763155</v>
      </c>
      <c r="V133" s="143">
        <f>BD133/DD133*1000000</f>
        <v>37.302748278196134</v>
      </c>
      <c r="W133" s="143">
        <f>(BI133-CO133-CP133)/DD133*1000000</f>
        <v>36.107235787231843</v>
      </c>
      <c r="X133" s="143">
        <f>(BY133-CO133-CP133)/DD133*1000000</f>
        <v>37.113322390221605</v>
      </c>
      <c r="AB133" t="s">
        <v>282</v>
      </c>
      <c r="AC133" s="2">
        <v>4.2082772669719999</v>
      </c>
      <c r="AD133" s="2">
        <v>4.2101668475869998</v>
      </c>
      <c r="AE133" s="2">
        <v>1.8895806149998862E-3</v>
      </c>
      <c r="AF133" s="1">
        <v>4.4901523714465334E-4</v>
      </c>
      <c r="AG133" s="2">
        <v>4.4158507375780003</v>
      </c>
      <c r="AH133" s="2">
        <v>4.4163122734310001</v>
      </c>
      <c r="AI133" s="2">
        <v>4.6153585299979483E-4</v>
      </c>
      <c r="AJ133" s="1">
        <v>1.0451799221205955E-4</v>
      </c>
      <c r="AM133" t="s">
        <v>282</v>
      </c>
      <c r="AN133" s="2">
        <v>4.2082772669719999</v>
      </c>
      <c r="AO133" s="2">
        <v>4.1651595801210002</v>
      </c>
      <c r="AP133" s="2">
        <v>-4.3117686850999704E-2</v>
      </c>
      <c r="AQ133" s="1">
        <v>-1.0245923477856857E-2</v>
      </c>
      <c r="AR133" s="2">
        <v>4.2083576281789998</v>
      </c>
      <c r="AS133" s="2">
        <v>8.0361206999945978E-5</v>
      </c>
      <c r="AT133" s="1">
        <v>1.9095986766520409E-5</v>
      </c>
      <c r="AU133" s="2">
        <v>4.2102843172790001</v>
      </c>
      <c r="AV133" s="2">
        <v>2.0070503070002133E-3</v>
      </c>
      <c r="AW133" s="1">
        <v>4.7692919921228356E-4</v>
      </c>
      <c r="AX133" s="2">
        <v>4.3995203106549994</v>
      </c>
      <c r="AY133" s="2">
        <v>0.19124304368299949</v>
      </c>
      <c r="AZ133" s="1">
        <v>4.5444497011625243E-2</v>
      </c>
      <c r="BA133" s="2">
        <v>4.2078337941190007</v>
      </c>
      <c r="BB133" s="2">
        <v>-4.4347285299917161E-4</v>
      </c>
      <c r="BC133" s="1">
        <v>-1.0538109180202986E-4</v>
      </c>
      <c r="BD133" s="2">
        <v>4.3244703051429996</v>
      </c>
      <c r="BE133" s="2">
        <v>0.11619303817099969</v>
      </c>
      <c r="BF133" s="1">
        <v>2.7610594739781624E-2</v>
      </c>
      <c r="BG133" s="1"/>
      <c r="BH133" t="s">
        <v>282</v>
      </c>
      <c r="BI133" s="2">
        <v>4.4158507375780003</v>
      </c>
      <c r="BJ133" s="2">
        <v>4.4473824673979996</v>
      </c>
      <c r="BK133" s="2">
        <v>3.1531729819999299E-2</v>
      </c>
      <c r="BL133" s="1">
        <v>7.1405787228428332E-3</v>
      </c>
      <c r="BM133" s="2">
        <v>4.4158703891959998</v>
      </c>
      <c r="BN133" s="2">
        <v>1.9651617999549842E-5</v>
      </c>
      <c r="BO133" s="1">
        <v>4.4502450756132971E-6</v>
      </c>
      <c r="BP133" s="2">
        <v>4.4163424633010004</v>
      </c>
      <c r="BQ133" s="2">
        <v>4.9172572300015815E-4</v>
      </c>
      <c r="BR133" s="1">
        <v>1.1135469748007361E-4</v>
      </c>
      <c r="BS133" s="2">
        <v>4.5190062361970007</v>
      </c>
      <c r="BT133" s="2">
        <v>0.10315549861900042</v>
      </c>
      <c r="BU133" s="1">
        <v>2.3360277497871E-2</v>
      </c>
      <c r="BV133" s="2">
        <v>4.4157422534770001</v>
      </c>
      <c r="BW133" s="2">
        <v>-1.0848410100017247E-4</v>
      </c>
      <c r="BX133" s="1">
        <v>-2.4566976432648554E-5</v>
      </c>
      <c r="BY133" s="2">
        <v>4.5324853513759997</v>
      </c>
      <c r="BZ133" s="2">
        <v>0.11663461379799944</v>
      </c>
      <c r="CA133" s="1">
        <v>2.6412716536241221E-2</v>
      </c>
      <c r="CC133" t="s">
        <v>282</v>
      </c>
      <c r="CE133" s="23">
        <v>4.2082772669719999</v>
      </c>
      <c r="CF133" s="23">
        <v>3.8250412266859999</v>
      </c>
      <c r="CG133" s="23">
        <v>-0.383236040286</v>
      </c>
      <c r="CH133" s="24">
        <v>-9.1067203031931276E-2</v>
      </c>
      <c r="CI133" s="2">
        <v>4.4158507375780003</v>
      </c>
      <c r="CJ133" s="2">
        <v>4.4084225831720003</v>
      </c>
      <c r="CK133" s="2">
        <v>-7.428154405999976E-3</v>
      </c>
      <c r="CL133" s="1">
        <v>-1.6821570400439214E-3</v>
      </c>
      <c r="CN133" s="25" t="s">
        <v>282</v>
      </c>
      <c r="CO133" s="27">
        <v>0</v>
      </c>
      <c r="CP133" s="27">
        <v>0.22997500000000001</v>
      </c>
      <c r="CQ133" s="28">
        <f>CH197-CO133-CP133</f>
        <v>-0.20244314842360228</v>
      </c>
      <c r="CR133" s="27">
        <f>CI197-CO133-CP133</f>
        <v>6.1102541327950011</v>
      </c>
      <c r="CU133" s="30">
        <v>366</v>
      </c>
      <c r="CV133" s="30"/>
      <c r="CW133" s="15" t="s">
        <v>282</v>
      </c>
      <c r="CX133" s="33" t="s">
        <v>603</v>
      </c>
      <c r="CY133" s="34" t="s">
        <v>282</v>
      </c>
      <c r="CZ133" s="34" t="s">
        <v>976</v>
      </c>
      <c r="DA133" s="32"/>
      <c r="DB133" s="32"/>
      <c r="DC133" t="s">
        <v>282</v>
      </c>
      <c r="DD133">
        <v>115929</v>
      </c>
      <c r="DE133" t="s">
        <v>1045</v>
      </c>
      <c r="DF133" s="30">
        <v>177</v>
      </c>
      <c r="DG133" s="39" t="s">
        <v>282</v>
      </c>
      <c r="DK133" s="30">
        <v>371</v>
      </c>
      <c r="DL133" s="30"/>
      <c r="DM133" s="32"/>
      <c r="DN133" s="32" t="s">
        <v>282</v>
      </c>
      <c r="DO133" s="41">
        <v>115073</v>
      </c>
    </row>
    <row r="134" spans="1:119" ht="15.75" x14ac:dyDescent="0.25">
      <c r="B134" t="s">
        <v>286</v>
      </c>
      <c r="C134" s="52">
        <v>4.6059741967310002</v>
      </c>
      <c r="D134" s="52">
        <v>4.146222178426</v>
      </c>
      <c r="E134" s="52">
        <v>-0.45975201830500012</v>
      </c>
      <c r="F134" s="53">
        <v>-9.9816455470223886E-2</v>
      </c>
      <c r="G134" s="45">
        <v>4.4805194044499999</v>
      </c>
      <c r="H134" s="45">
        <v>4.4902434373350006</v>
      </c>
      <c r="I134" s="45">
        <v>9.7240328850007884E-3</v>
      </c>
      <c r="J134" s="46">
        <v>2.1702914343687458E-3</v>
      </c>
      <c r="K134" s="47">
        <v>4</v>
      </c>
      <c r="L134" s="55">
        <f t="shared" si="63"/>
        <v>4.2698894044499998</v>
      </c>
      <c r="M134" s="55">
        <f t="shared" si="64"/>
        <v>4.2796134373350005</v>
      </c>
      <c r="N134" s="55">
        <f t="shared" si="65"/>
        <v>9.7240328850007884E-3</v>
      </c>
      <c r="O134" s="56">
        <f>N134/L134</f>
        <v>2.2773500584972015E-3</v>
      </c>
      <c r="P134" s="54"/>
      <c r="Q134" s="42">
        <f t="shared" si="70"/>
        <v>38.283580995503364</v>
      </c>
      <c r="R134" s="42">
        <f t="shared" si="70"/>
        <v>34.462249637824989</v>
      </c>
      <c r="S134" s="42">
        <f t="shared" si="71"/>
        <v>35.490137346648709</v>
      </c>
      <c r="T134" s="42">
        <f t="shared" si="71"/>
        <v>35.570960813011176</v>
      </c>
      <c r="V134" s="143">
        <f>BD134/DD134*1000000</f>
        <v>36.534198109590065</v>
      </c>
      <c r="W134" s="143">
        <f>(BI134-CO134-CP134)/DD134*1000000</f>
        <v>35.490137346648709</v>
      </c>
      <c r="X134" s="143">
        <f>(BY134-CO134-CP134)/DD134*1000000</f>
        <v>35.778022232902785</v>
      </c>
      <c r="AB134" t="s">
        <v>286</v>
      </c>
      <c r="AC134" s="2">
        <v>4.6059741967310002</v>
      </c>
      <c r="AD134" s="2">
        <v>4.606358626974</v>
      </c>
      <c r="AE134" s="2">
        <v>3.8443024299983364E-4</v>
      </c>
      <c r="AF134" s="1">
        <v>8.3463394838962724E-5</v>
      </c>
      <c r="AG134" s="2">
        <v>4.4805194044499999</v>
      </c>
      <c r="AH134" s="2">
        <v>4.4804879684549999</v>
      </c>
      <c r="AI134" s="2">
        <v>-3.1435994999995387E-5</v>
      </c>
      <c r="AJ134" s="1">
        <v>-7.0161497278135931E-6</v>
      </c>
      <c r="AM134" t="s">
        <v>286</v>
      </c>
      <c r="AN134" s="2">
        <v>4.6059741967310002</v>
      </c>
      <c r="AO134" s="2">
        <v>4.458068842376</v>
      </c>
      <c r="AP134" s="2">
        <v>-0.14790535435500018</v>
      </c>
      <c r="AQ134" s="1">
        <v>-3.2111633291383418E-2</v>
      </c>
      <c r="AR134" s="2">
        <v>4.6059909625970006</v>
      </c>
      <c r="AS134" s="2">
        <v>1.6765866000412188E-5</v>
      </c>
      <c r="AT134" s="1">
        <v>3.6400260366876204E-6</v>
      </c>
      <c r="AU134" s="2">
        <v>4.6067366579179998</v>
      </c>
      <c r="AV134" s="2">
        <v>7.6246118699963006E-4</v>
      </c>
      <c r="AW134" s="1">
        <v>1.6553744212044694E-4</v>
      </c>
      <c r="AX134" s="2">
        <v>4.6214730038409995</v>
      </c>
      <c r="AY134" s="2">
        <v>1.5498807109999291E-2</v>
      </c>
      <c r="AZ134" s="1">
        <v>3.3649357221756182E-3</v>
      </c>
      <c r="BA134" s="2">
        <v>4.6058810248980002</v>
      </c>
      <c r="BB134" s="2">
        <v>-9.31718329999498E-5</v>
      </c>
      <c r="BC134" s="1">
        <v>-2.0228474806931545E-5</v>
      </c>
      <c r="BD134" s="2">
        <v>4.3955024429609999</v>
      </c>
      <c r="BE134" s="2">
        <v>-0.21047175377000027</v>
      </c>
      <c r="BF134" s="1">
        <v>-4.5695382731275061E-2</v>
      </c>
      <c r="BG134" s="1"/>
      <c r="BH134" t="s">
        <v>286</v>
      </c>
      <c r="BI134" s="2">
        <v>4.4805194044499999</v>
      </c>
      <c r="BJ134" s="2">
        <v>4.4728519357919998</v>
      </c>
      <c r="BK134" s="2">
        <v>-7.6674686580000539E-3</v>
      </c>
      <c r="BL134" s="1">
        <v>-1.7112901353322594E-3</v>
      </c>
      <c r="BM134" s="2">
        <v>4.4805181951789992</v>
      </c>
      <c r="BN134" s="2">
        <v>-1.209271000668366E-6</v>
      </c>
      <c r="BO134" s="1">
        <v>-2.6989527139807319E-7</v>
      </c>
      <c r="BP134" s="2">
        <v>4.4805956712250001</v>
      </c>
      <c r="BQ134" s="2">
        <v>7.6266775000277676E-5</v>
      </c>
      <c r="BR134" s="1">
        <v>1.702186021659239E-5</v>
      </c>
      <c r="BS134" s="2">
        <v>4.5407509243349997</v>
      </c>
      <c r="BT134" s="2">
        <v>6.0231519884999862E-2</v>
      </c>
      <c r="BU134" s="1">
        <v>1.3442977130102063E-2</v>
      </c>
      <c r="BV134" s="2">
        <v>4.4805258785370006</v>
      </c>
      <c r="BW134" s="2">
        <v>6.4740870007184981E-6</v>
      </c>
      <c r="BX134" s="1">
        <v>1.4449411812140597E-6</v>
      </c>
      <c r="BY134" s="2">
        <v>4.5151554108849998</v>
      </c>
      <c r="BZ134" s="2">
        <v>3.4636006434999977E-2</v>
      </c>
      <c r="CA134" s="1">
        <v>7.7303551906504186E-3</v>
      </c>
      <c r="CC134" t="s">
        <v>286</v>
      </c>
      <c r="CE134" s="23">
        <v>4.6059741967310002</v>
      </c>
      <c r="CF134" s="23">
        <v>4.3502011352040002</v>
      </c>
      <c r="CG134" s="23">
        <v>-0.25577306152699997</v>
      </c>
      <c r="CH134" s="24">
        <v>-5.5530719583390169E-2</v>
      </c>
      <c r="CI134" s="2">
        <v>4.4805194044499999</v>
      </c>
      <c r="CJ134" s="2">
        <v>4.4188567150509996</v>
      </c>
      <c r="CK134" s="2">
        <v>-6.1662689399000215E-2</v>
      </c>
      <c r="CL134" s="1">
        <v>-1.3762397577780279E-2</v>
      </c>
      <c r="CN134" s="25" t="s">
        <v>286</v>
      </c>
      <c r="CO134" s="27">
        <v>0</v>
      </c>
      <c r="CP134" s="27">
        <v>0.21063000000000001</v>
      </c>
      <c r="CQ134" s="28">
        <f>CH198-CO134-CP134</f>
        <v>-0.21631646798320653</v>
      </c>
      <c r="CR134" s="27">
        <f>CI198-CO134-CP134</f>
        <v>4.5336963399759993</v>
      </c>
      <c r="CU134" s="30">
        <v>370</v>
      </c>
      <c r="CV134" s="30"/>
      <c r="CW134" s="15" t="s">
        <v>286</v>
      </c>
      <c r="CX134" s="33" t="s">
        <v>603</v>
      </c>
      <c r="CY134" s="34" t="s">
        <v>1048</v>
      </c>
      <c r="CZ134" s="34" t="s">
        <v>976</v>
      </c>
      <c r="DA134" s="32"/>
      <c r="DB134" s="32"/>
      <c r="DC134" t="s">
        <v>286</v>
      </c>
      <c r="DD134">
        <v>120312</v>
      </c>
      <c r="DE134" t="s">
        <v>1045</v>
      </c>
      <c r="DF134" s="30">
        <v>178</v>
      </c>
      <c r="DG134" s="39" t="s">
        <v>286</v>
      </c>
      <c r="DK134" s="30">
        <v>375</v>
      </c>
      <c r="DL134" s="30"/>
      <c r="DM134" s="32"/>
      <c r="DN134" s="32" t="s">
        <v>286</v>
      </c>
      <c r="DO134" s="41">
        <v>119223</v>
      </c>
    </row>
    <row r="135" spans="1:119" ht="15.75" x14ac:dyDescent="0.25">
      <c r="B135" t="s">
        <v>163</v>
      </c>
      <c r="C135" s="52">
        <v>311.03515776708502</v>
      </c>
      <c r="D135" s="52">
        <v>309.69663432530399</v>
      </c>
      <c r="E135" s="52">
        <v>-1.3385234417810352</v>
      </c>
      <c r="F135" s="53">
        <v>-4.3034474025067373E-3</v>
      </c>
      <c r="G135" s="45">
        <v>303.44652175562402</v>
      </c>
      <c r="H135" s="45">
        <v>302.10481720486496</v>
      </c>
      <c r="I135" s="45">
        <v>-1.3417045507590615</v>
      </c>
      <c r="J135" s="46">
        <v>-4.4215519195820036E-3</v>
      </c>
      <c r="K135" s="47">
        <v>4</v>
      </c>
      <c r="L135" s="55">
        <f>G135-CO135-CP135</f>
        <v>288.97698675562401</v>
      </c>
      <c r="M135" s="55">
        <f>H135-CO135-CP135</f>
        <v>287.63528220486495</v>
      </c>
      <c r="N135" s="55">
        <f>M135-L135</f>
        <v>-1.3417045507590615</v>
      </c>
      <c r="O135" s="56">
        <f>N135/L135</f>
        <v>-4.6429460207974482E-3</v>
      </c>
      <c r="P135" s="54"/>
      <c r="Q135" s="42">
        <f t="shared" si="70"/>
        <v>214.60291065737309</v>
      </c>
      <c r="R135" s="42">
        <f t="shared" si="70"/>
        <v>213.67937831893425</v>
      </c>
      <c r="S135" s="42">
        <f t="shared" si="71"/>
        <v>199.38357745780462</v>
      </c>
      <c r="T135" s="42">
        <f t="shared" si="71"/>
        <v>198.45785027023453</v>
      </c>
      <c r="V135" s="143">
        <f>BD135/DD135*1000000</f>
        <v>218.05985827120946</v>
      </c>
      <c r="W135" s="143">
        <f>(BI135-CO135-CP135)/DD135*1000000</f>
        <v>199.38357745780462</v>
      </c>
      <c r="X135" s="143">
        <f>(BY135-CO135-CP135)/DD135*1000000</f>
        <v>199.82744843686763</v>
      </c>
      <c r="AB135" t="s">
        <v>163</v>
      </c>
      <c r="AC135" s="2">
        <v>311.03515776708502</v>
      </c>
      <c r="AD135" s="2">
        <v>311.50087119652403</v>
      </c>
      <c r="AE135" s="2">
        <v>0.46571342943900618</v>
      </c>
      <c r="AF135" s="1">
        <v>1.4973015680360808E-3</v>
      </c>
      <c r="AG135" s="2">
        <v>303.44652175562402</v>
      </c>
      <c r="AH135" s="2">
        <v>303.52904405984799</v>
      </c>
      <c r="AI135" s="2">
        <v>8.2522304223971332E-2</v>
      </c>
      <c r="AJ135" s="1">
        <v>2.7195007458490295E-4</v>
      </c>
      <c r="AM135" t="s">
        <v>163</v>
      </c>
      <c r="AN135" s="2">
        <v>311.03515776708502</v>
      </c>
      <c r="AO135" s="2">
        <v>313.461752417946</v>
      </c>
      <c r="AP135" s="2">
        <v>2.4265946508609773</v>
      </c>
      <c r="AQ135" s="1">
        <v>7.8016731879490733E-3</v>
      </c>
      <c r="AR135" s="2">
        <v>311.23910631359297</v>
      </c>
      <c r="AS135" s="2">
        <v>0.20394854650794514</v>
      </c>
      <c r="AT135" s="1">
        <v>6.5570898149292043E-4</v>
      </c>
      <c r="AU135" s="2">
        <v>310.76855261052299</v>
      </c>
      <c r="AV135" s="2">
        <v>-0.26660515656203643</v>
      </c>
      <c r="AW135" s="1">
        <v>-8.5715440812540082E-4</v>
      </c>
      <c r="AX135" s="2">
        <v>312.48956208433003</v>
      </c>
      <c r="AY135" s="2">
        <v>1.4544043172450074</v>
      </c>
      <c r="AZ135" s="1">
        <v>4.676012601553297E-3</v>
      </c>
      <c r="BA135" s="2">
        <v>311.66232402978699</v>
      </c>
      <c r="BB135" s="2">
        <v>0.6271662627019623</v>
      </c>
      <c r="BC135" s="1">
        <v>2.016383830060807E-3</v>
      </c>
      <c r="BD135" s="2">
        <v>316.04549170509398</v>
      </c>
      <c r="BE135" s="2">
        <v>5.0103339380089551</v>
      </c>
      <c r="BF135" s="1">
        <v>1.610857748036601E-2</v>
      </c>
      <c r="BG135" s="1"/>
      <c r="BH135" t="s">
        <v>163</v>
      </c>
      <c r="BI135" s="2">
        <v>303.44652175562402</v>
      </c>
      <c r="BJ135" s="2">
        <v>303.86317428731604</v>
      </c>
      <c r="BK135" s="2">
        <v>0.41665253169202288</v>
      </c>
      <c r="BL135" s="1">
        <v>1.3730674165630002E-3</v>
      </c>
      <c r="BM135" s="2">
        <v>303.44223328737996</v>
      </c>
      <c r="BN135" s="2">
        <v>-4.2884682440558208E-3</v>
      </c>
      <c r="BO135" s="1">
        <v>-1.4132533862126364E-5</v>
      </c>
      <c r="BP135" s="2">
        <v>303.37117275833799</v>
      </c>
      <c r="BQ135" s="2">
        <v>-7.5348997286027952E-2</v>
      </c>
      <c r="BR135" s="1">
        <v>-2.4831063098066785E-4</v>
      </c>
      <c r="BS135" s="2">
        <v>303.44183810978598</v>
      </c>
      <c r="BT135" s="2">
        <v>-4.6836458380425938E-3</v>
      </c>
      <c r="BU135" s="1">
        <v>-1.5434831188523213E-5</v>
      </c>
      <c r="BV135" s="2">
        <v>303.52076085041</v>
      </c>
      <c r="BW135" s="2">
        <v>7.4239094785980342E-2</v>
      </c>
      <c r="BX135" s="1">
        <v>2.4465297659851792E-4</v>
      </c>
      <c r="BY135" s="2">
        <v>304.089847046871</v>
      </c>
      <c r="BZ135" s="2">
        <v>0.64332529124698112</v>
      </c>
      <c r="CA135" s="1">
        <v>2.1200615104267802E-3</v>
      </c>
      <c r="CC135" t="s">
        <v>163</v>
      </c>
      <c r="CE135" s="23">
        <v>311.03515776708502</v>
      </c>
      <c r="CF135" s="23">
        <v>305.88054470133699</v>
      </c>
      <c r="CG135" s="23">
        <v>-5.1546130657480376</v>
      </c>
      <c r="CH135" s="24">
        <v>-1.6572445066187689E-2</v>
      </c>
      <c r="CI135" s="2">
        <v>303.44652175562402</v>
      </c>
      <c r="CJ135" s="2">
        <v>301.75281258375196</v>
      </c>
      <c r="CK135" s="2">
        <v>-1.6937091718720581</v>
      </c>
      <c r="CL135" s="1">
        <v>-5.581573853847172E-3</v>
      </c>
      <c r="CN135" s="25" t="s">
        <v>163</v>
      </c>
      <c r="CO135" s="27">
        <v>0.12731300000000001</v>
      </c>
      <c r="CP135" s="27">
        <v>14.342222</v>
      </c>
      <c r="CQ135" s="28">
        <f>CH317-CO135-CP135</f>
        <v>-14.443339688964624</v>
      </c>
      <c r="CR135" s="27">
        <f>CI317-CO135-CP135</f>
        <v>85.013657875479993</v>
      </c>
      <c r="CU135" s="30">
        <v>236</v>
      </c>
      <c r="CV135" s="30"/>
      <c r="CW135" s="34" t="s">
        <v>163</v>
      </c>
      <c r="CX135" s="34" t="s">
        <v>976</v>
      </c>
      <c r="CY135" s="34" t="s">
        <v>163</v>
      </c>
      <c r="CZ135" s="34" t="s">
        <v>976</v>
      </c>
      <c r="DA135" s="32"/>
      <c r="DB135" s="32"/>
      <c r="DC135" t="s">
        <v>163</v>
      </c>
      <c r="DD135">
        <v>1449352</v>
      </c>
      <c r="DE135" t="s">
        <v>963</v>
      </c>
      <c r="DF135" s="30">
        <v>326</v>
      </c>
      <c r="DG135" s="39" t="s">
        <v>163</v>
      </c>
      <c r="DK135" s="30">
        <v>256</v>
      </c>
      <c r="DL135" s="30"/>
      <c r="DM135" s="32"/>
      <c r="DN135" s="32" t="s">
        <v>163</v>
      </c>
      <c r="DO135" s="41">
        <v>1437261</v>
      </c>
    </row>
    <row r="136" spans="1:119" x14ac:dyDescent="0.2">
      <c r="A136" t="s">
        <v>499</v>
      </c>
      <c r="V136" s="143"/>
      <c r="W136" s="143"/>
      <c r="X136" s="143"/>
    </row>
    <row r="137" spans="1:119" ht="15.75" x14ac:dyDescent="0.25">
      <c r="A137" t="s">
        <v>500</v>
      </c>
      <c r="B137" t="s">
        <v>343</v>
      </c>
      <c r="C137" s="52">
        <v>6.9160832704170003</v>
      </c>
      <c r="D137" s="52">
        <v>7.6142122958730001</v>
      </c>
      <c r="E137" s="52">
        <v>0.69812902545599975</v>
      </c>
      <c r="F137" s="53">
        <v>0.10094283110242346</v>
      </c>
      <c r="G137" s="45">
        <v>8.3316241184340001</v>
      </c>
      <c r="H137" s="45">
        <v>8.5622901127589994</v>
      </c>
      <c r="I137" s="45">
        <v>0.23066599432499935</v>
      </c>
      <c r="J137" s="46">
        <v>2.7685597795349771E-2</v>
      </c>
      <c r="K137" s="47">
        <v>1</v>
      </c>
      <c r="L137" s="55">
        <f t="shared" si="63"/>
        <v>8.1932561184340003</v>
      </c>
      <c r="M137" s="55">
        <f t="shared" si="64"/>
        <v>8.4239221127589996</v>
      </c>
      <c r="N137" s="55">
        <f t="shared" si="65"/>
        <v>0.23066599432499935</v>
      </c>
      <c r="O137" s="56">
        <f>N137/L137</f>
        <v>2.8153153153118712E-2</v>
      </c>
      <c r="P137" s="54"/>
      <c r="Q137" s="42">
        <f t="shared" ref="Q137:R140" si="72">C137/$DD137*1000000</f>
        <v>61.246553111147513</v>
      </c>
      <c r="R137" s="42">
        <f t="shared" si="72"/>
        <v>67.428953577451693</v>
      </c>
      <c r="S137" s="42">
        <f t="shared" ref="S137:T140" si="73">L137/$DD137*1000000</f>
        <v>72.556774751013975</v>
      </c>
      <c r="T137" s="42">
        <f t="shared" si="73"/>
        <v>74.599476742875609</v>
      </c>
      <c r="V137" s="143">
        <f>BD137/DD137*1000000</f>
        <v>65.078848937744638</v>
      </c>
      <c r="W137" s="143">
        <f>(BI137-CO137-CP137)/DD137*1000000</f>
        <v>72.556774751013975</v>
      </c>
      <c r="X137" s="143">
        <f>(BY137-CO137-CP137)/DD137*1000000</f>
        <v>74.517768663201153</v>
      </c>
      <c r="AB137" t="s">
        <v>343</v>
      </c>
      <c r="AC137" s="2">
        <v>6.9160832704170003</v>
      </c>
      <c r="AD137" s="2">
        <v>6.9144145577079996</v>
      </c>
      <c r="AE137" s="2">
        <v>-1.6687127090007081E-3</v>
      </c>
      <c r="AF137" s="1">
        <v>-2.4128001988329073E-4</v>
      </c>
      <c r="AG137" s="2">
        <v>8.3316241184340001</v>
      </c>
      <c r="AH137" s="2">
        <v>8.3316241184340001</v>
      </c>
      <c r="AI137" s="2">
        <v>0</v>
      </c>
      <c r="AJ137" s="1">
        <v>0</v>
      </c>
      <c r="AM137" t="s">
        <v>343</v>
      </c>
      <c r="AN137" s="2">
        <v>6.9160832704170003</v>
      </c>
      <c r="AO137" s="2">
        <v>7.0302000772169997</v>
      </c>
      <c r="AP137" s="2">
        <v>0.11411680679999936</v>
      </c>
      <c r="AQ137" s="1">
        <v>1.6500207174792846E-2</v>
      </c>
      <c r="AR137" s="2">
        <v>6.9160124690110001</v>
      </c>
      <c r="AS137" s="2">
        <v>-7.080140600024265E-5</v>
      </c>
      <c r="AT137" s="1">
        <v>-1.0237211327846509E-5</v>
      </c>
      <c r="AU137" s="2">
        <v>6.9144524478489995</v>
      </c>
      <c r="AV137" s="2">
        <v>-1.6308225680008448E-3</v>
      </c>
      <c r="AW137" s="1">
        <v>-2.3580146511198896E-4</v>
      </c>
      <c r="AX137" s="2">
        <v>7.1748193979599995</v>
      </c>
      <c r="AY137" s="2">
        <v>0.25873612754299913</v>
      </c>
      <c r="AZ137" s="1">
        <v>3.7410788364813721E-2</v>
      </c>
      <c r="BA137" s="2">
        <v>6.9164737278209998</v>
      </c>
      <c r="BB137" s="2">
        <v>3.9045740399945572E-4</v>
      </c>
      <c r="BC137" s="1">
        <v>5.6456434767002649E-5</v>
      </c>
      <c r="BD137" s="2">
        <v>7.3488337797480003</v>
      </c>
      <c r="BE137" s="2">
        <v>0.43275050933100001</v>
      </c>
      <c r="BF137" s="1">
        <v>6.2571616391904381E-2</v>
      </c>
      <c r="BG137" s="1"/>
      <c r="BH137" t="s">
        <v>343</v>
      </c>
      <c r="BI137" s="2">
        <v>8.3316241184340001</v>
      </c>
      <c r="BJ137" s="2">
        <v>8.405437236617999</v>
      </c>
      <c r="BK137" s="2">
        <v>7.3813118183998938E-2</v>
      </c>
      <c r="BL137" s="1">
        <v>8.8593912945118241E-3</v>
      </c>
      <c r="BM137" s="2">
        <v>8.3316241184340001</v>
      </c>
      <c r="BN137" s="2">
        <v>0</v>
      </c>
      <c r="BO137" s="1">
        <v>0</v>
      </c>
      <c r="BP137" s="2">
        <v>8.3316241184340001</v>
      </c>
      <c r="BQ137" s="2">
        <v>0</v>
      </c>
      <c r="BR137" s="1">
        <v>0</v>
      </c>
      <c r="BS137" s="2">
        <v>8.470023715028999</v>
      </c>
      <c r="BT137" s="2">
        <v>0.1383995965949989</v>
      </c>
      <c r="BU137" s="1">
        <v>1.6611358677209778E-2</v>
      </c>
      <c r="BV137" s="2">
        <v>8.3316241184340001</v>
      </c>
      <c r="BW137" s="2">
        <v>0</v>
      </c>
      <c r="BX137" s="1">
        <v>0</v>
      </c>
      <c r="BY137" s="2">
        <v>8.5530634729860004</v>
      </c>
      <c r="BZ137" s="2">
        <v>0.22143935455200037</v>
      </c>
      <c r="CA137" s="1">
        <v>2.6578173883535901E-2</v>
      </c>
      <c r="CC137" t="s">
        <v>343</v>
      </c>
      <c r="CE137" s="23">
        <v>6.9160832704170003</v>
      </c>
      <c r="CF137" s="23">
        <v>7.1834145489400001</v>
      </c>
      <c r="CG137" s="23">
        <v>0.26733127852299976</v>
      </c>
      <c r="CH137" s="24">
        <v>3.8653565619501458E-2</v>
      </c>
      <c r="CI137" s="2">
        <v>8.3316241184340001</v>
      </c>
      <c r="CJ137" s="2">
        <v>8.3316241184340001</v>
      </c>
      <c r="CK137" s="2">
        <v>0</v>
      </c>
      <c r="CL137" s="1">
        <v>0</v>
      </c>
      <c r="CN137" s="25" t="s">
        <v>343</v>
      </c>
      <c r="CO137" s="27">
        <v>0</v>
      </c>
      <c r="CP137" s="27">
        <v>0.13836799999999999</v>
      </c>
      <c r="CQ137" s="28">
        <f>CH202-CO137-CP137</f>
        <v>-0.1621176143214581</v>
      </c>
      <c r="CR137" s="27">
        <f>CI202-CO137-CP137</f>
        <v>3.3418153233559997</v>
      </c>
      <c r="CU137" s="30">
        <v>434</v>
      </c>
      <c r="CV137" s="30"/>
      <c r="CW137" s="15" t="s">
        <v>343</v>
      </c>
      <c r="CX137" s="33" t="s">
        <v>603</v>
      </c>
      <c r="CY137" s="34" t="s">
        <v>343</v>
      </c>
      <c r="CZ137" s="34" t="s">
        <v>976</v>
      </c>
      <c r="DA137" s="32"/>
      <c r="DB137" s="32"/>
      <c r="DC137" t="s">
        <v>343</v>
      </c>
      <c r="DD137">
        <v>112922</v>
      </c>
      <c r="DE137" t="s">
        <v>1045</v>
      </c>
      <c r="DF137" s="30">
        <v>182</v>
      </c>
      <c r="DG137" s="39" t="s">
        <v>343</v>
      </c>
      <c r="DK137" s="30">
        <v>432</v>
      </c>
      <c r="DL137" s="30"/>
      <c r="DM137" s="32"/>
      <c r="DN137" s="32" t="s">
        <v>343</v>
      </c>
      <c r="DO137" s="41">
        <v>112467</v>
      </c>
    </row>
    <row r="138" spans="1:119" ht="15.75" x14ac:dyDescent="0.25">
      <c r="A138" t="s">
        <v>501</v>
      </c>
      <c r="B138" t="s">
        <v>347</v>
      </c>
      <c r="C138" s="52">
        <v>6.7197569288689998</v>
      </c>
      <c r="D138" s="52">
        <v>7.3934648031109997</v>
      </c>
      <c r="E138" s="52">
        <v>0.67370787424199996</v>
      </c>
      <c r="F138" s="53">
        <v>0.10025777440663937</v>
      </c>
      <c r="G138" s="45">
        <v>7.5169181736799997</v>
      </c>
      <c r="H138" s="45">
        <v>7.7263423813580001</v>
      </c>
      <c r="I138" s="45">
        <v>0.20942420767800041</v>
      </c>
      <c r="J138" s="46">
        <v>2.7860381454102516E-2</v>
      </c>
      <c r="K138" s="47">
        <v>2</v>
      </c>
      <c r="L138" s="55">
        <f t="shared" si="63"/>
        <v>7.3549781736799993</v>
      </c>
      <c r="M138" s="55">
        <f t="shared" si="64"/>
        <v>7.5644023813579997</v>
      </c>
      <c r="N138" s="55">
        <f t="shared" si="65"/>
        <v>0.20942420767800041</v>
      </c>
      <c r="O138" s="56">
        <f>N138/L138</f>
        <v>2.8473804100116972E-2</v>
      </c>
      <c r="P138" s="54"/>
      <c r="Q138" s="42">
        <f t="shared" si="72"/>
        <v>57.975919528488603</v>
      </c>
      <c r="R138" s="42">
        <f t="shared" si="72"/>
        <v>63.788456189593283</v>
      </c>
      <c r="S138" s="42">
        <f t="shared" si="73"/>
        <v>63.45640582610045</v>
      </c>
      <c r="T138" s="42">
        <f t="shared" si="73"/>
        <v>65.263251094490357</v>
      </c>
      <c r="V138" s="143">
        <f>BD138/DD138*1000000</f>
        <v>62.459899380558383</v>
      </c>
      <c r="W138" s="143">
        <f>(BI138-CO138-CP138)/DD138*1000000</f>
        <v>63.45640582610045</v>
      </c>
      <c r="X138" s="143">
        <f>(BY138-CO138-CP138)/DD138*1000000</f>
        <v>65.190977283755799</v>
      </c>
      <c r="AB138" t="s">
        <v>347</v>
      </c>
      <c r="AC138" s="2">
        <v>6.7197569288689998</v>
      </c>
      <c r="AD138" s="2">
        <v>6.7189733373689995</v>
      </c>
      <c r="AE138" s="2">
        <v>-7.8359150000029132E-4</v>
      </c>
      <c r="AF138" s="1">
        <v>-1.1661009591490943E-4</v>
      </c>
      <c r="AG138" s="2">
        <v>7.5169181736799997</v>
      </c>
      <c r="AH138" s="2">
        <v>7.5169181736799997</v>
      </c>
      <c r="AI138" s="2">
        <v>0</v>
      </c>
      <c r="AJ138" s="1">
        <v>0</v>
      </c>
      <c r="AM138" t="s">
        <v>347</v>
      </c>
      <c r="AN138" s="2">
        <v>6.7197569288689998</v>
      </c>
      <c r="AO138" s="2">
        <v>6.8516459303409993</v>
      </c>
      <c r="AP138" s="2">
        <v>0.13188900147199956</v>
      </c>
      <c r="AQ138" s="1">
        <v>1.9627049440640667E-2</v>
      </c>
      <c r="AR138" s="2">
        <v>6.7197236086489998</v>
      </c>
      <c r="AS138" s="2">
        <v>-3.332022000002155E-5</v>
      </c>
      <c r="AT138" s="1">
        <v>-4.9585454284623454E-6</v>
      </c>
      <c r="AU138" s="2">
        <v>6.7189287312820003</v>
      </c>
      <c r="AV138" s="2">
        <v>-8.2819758699947954E-4</v>
      </c>
      <c r="AW138" s="1">
        <v>-1.2324814658718218E-4</v>
      </c>
      <c r="AX138" s="2">
        <v>7.0424198022129998</v>
      </c>
      <c r="AY138" s="2">
        <v>0.32266287334400001</v>
      </c>
      <c r="AZ138" s="1">
        <v>4.8017045372250884E-2</v>
      </c>
      <c r="BA138" s="2">
        <v>6.7199407987900006</v>
      </c>
      <c r="BB138" s="2">
        <v>1.8386992100083432E-4</v>
      </c>
      <c r="BC138" s="1">
        <v>2.7362585127283973E-5</v>
      </c>
      <c r="BD138" s="2">
        <v>7.2394770976029994</v>
      </c>
      <c r="BE138" s="2">
        <v>0.51972016873399962</v>
      </c>
      <c r="BF138" s="1">
        <v>7.7342108388059438E-2</v>
      </c>
      <c r="BG138" s="1"/>
      <c r="BH138" t="s">
        <v>347</v>
      </c>
      <c r="BI138" s="2">
        <v>7.5169181736799997</v>
      </c>
      <c r="BJ138" s="2">
        <v>7.5839339201370004</v>
      </c>
      <c r="BK138" s="2">
        <v>6.7015746457000702E-2</v>
      </c>
      <c r="BL138" s="1">
        <v>8.9153220653182021E-3</v>
      </c>
      <c r="BM138" s="2">
        <v>7.5169181736799997</v>
      </c>
      <c r="BN138" s="2">
        <v>0</v>
      </c>
      <c r="BO138" s="1">
        <v>0</v>
      </c>
      <c r="BP138" s="2">
        <v>7.5169181736799997</v>
      </c>
      <c r="BQ138" s="2">
        <v>0</v>
      </c>
      <c r="BR138" s="1">
        <v>0</v>
      </c>
      <c r="BS138" s="2">
        <v>7.6425726982870001</v>
      </c>
      <c r="BT138" s="2">
        <v>0.12565452460700044</v>
      </c>
      <c r="BU138" s="1">
        <v>1.671622887248814E-2</v>
      </c>
      <c r="BV138" s="2">
        <v>7.5169181736799997</v>
      </c>
      <c r="BW138" s="2">
        <v>0</v>
      </c>
      <c r="BX138" s="1">
        <v>0</v>
      </c>
      <c r="BY138" s="2">
        <v>7.717965413051</v>
      </c>
      <c r="BZ138" s="2">
        <v>0.20104723937100033</v>
      </c>
      <c r="CA138" s="1">
        <v>2.674596619595437E-2</v>
      </c>
      <c r="CC138" t="s">
        <v>347</v>
      </c>
      <c r="CE138" s="23">
        <v>6.7197569288689998</v>
      </c>
      <c r="CF138" s="23">
        <v>6.8766196111219999</v>
      </c>
      <c r="CG138" s="23">
        <v>0.15686268225300015</v>
      </c>
      <c r="CH138" s="24">
        <v>2.3343505414473626E-2</v>
      </c>
      <c r="CI138" s="2">
        <v>7.5169181736799997</v>
      </c>
      <c r="CJ138" s="2">
        <v>7.5169181736799997</v>
      </c>
      <c r="CK138" s="2">
        <v>0</v>
      </c>
      <c r="CL138" s="1">
        <v>0</v>
      </c>
      <c r="CN138" s="25" t="s">
        <v>347</v>
      </c>
      <c r="CO138" s="27">
        <v>0</v>
      </c>
      <c r="CP138" s="27">
        <v>0.16194</v>
      </c>
      <c r="CQ138" s="28">
        <f>CH203-CO138-CP138</f>
        <v>-0.14567793194684117</v>
      </c>
      <c r="CR138" s="27">
        <f>CI203-CO138-CP138</f>
        <v>5.4027843380889999</v>
      </c>
      <c r="CU138" s="30">
        <v>438</v>
      </c>
      <c r="CV138" s="30"/>
      <c r="CW138" s="15" t="s">
        <v>347</v>
      </c>
      <c r="CX138" s="33" t="s">
        <v>603</v>
      </c>
      <c r="CY138" s="34" t="s">
        <v>1052</v>
      </c>
      <c r="CZ138" s="34" t="s">
        <v>976</v>
      </c>
      <c r="DA138" s="32"/>
      <c r="DB138" s="32"/>
      <c r="DC138" t="s">
        <v>347</v>
      </c>
      <c r="DD138">
        <v>115906</v>
      </c>
      <c r="DE138" t="s">
        <v>1045</v>
      </c>
      <c r="DF138" s="30">
        <v>183</v>
      </c>
      <c r="DG138" s="39" t="s">
        <v>347</v>
      </c>
      <c r="DK138" s="30">
        <v>436</v>
      </c>
      <c r="DL138" s="30"/>
      <c r="DM138" s="32"/>
      <c r="DN138" s="32" t="s">
        <v>347</v>
      </c>
      <c r="DO138" s="41">
        <v>115030</v>
      </c>
    </row>
    <row r="139" spans="1:119" ht="15.75" x14ac:dyDescent="0.25">
      <c r="B139" t="s">
        <v>348</v>
      </c>
      <c r="C139" s="52">
        <v>4.9759386404839994</v>
      </c>
      <c r="D139" s="52">
        <v>5.2093207126839998</v>
      </c>
      <c r="E139" s="52">
        <v>0.2333820722000004</v>
      </c>
      <c r="F139" s="53">
        <v>4.6902120195216036E-2</v>
      </c>
      <c r="G139" s="45">
        <v>5.007129318534</v>
      </c>
      <c r="H139" s="45">
        <v>5.1670358373299994</v>
      </c>
      <c r="I139" s="45">
        <v>0.15990651879599938</v>
      </c>
      <c r="J139" s="46">
        <v>3.193576770707756E-2</v>
      </c>
      <c r="K139" s="47">
        <v>2</v>
      </c>
      <c r="L139" s="55">
        <f t="shared" si="63"/>
        <v>4.8715473185339997</v>
      </c>
      <c r="M139" s="55">
        <f t="shared" si="64"/>
        <v>5.0314538373299991</v>
      </c>
      <c r="N139" s="55">
        <f t="shared" si="65"/>
        <v>0.15990651879599938</v>
      </c>
      <c r="O139" s="56">
        <f>N139/L139</f>
        <v>3.2824584950171487E-2</v>
      </c>
      <c r="P139" s="54"/>
      <c r="Q139" s="42">
        <f t="shared" si="72"/>
        <v>43.533640479820818</v>
      </c>
      <c r="R139" s="42">
        <f t="shared" si="72"/>
        <v>45.575460518140694</v>
      </c>
      <c r="S139" s="42">
        <f t="shared" si="73"/>
        <v>42.620338566889174</v>
      </c>
      <c r="T139" s="42">
        <f t="shared" si="73"/>
        <v>44.019333490783097</v>
      </c>
      <c r="V139" s="143">
        <f>BD139/DD139*1000000</f>
        <v>45.175177773956484</v>
      </c>
      <c r="W139" s="143">
        <f>(BI139-CO139-CP139)/DD139*1000000</f>
        <v>42.620338566889174</v>
      </c>
      <c r="X139" s="143">
        <f>(BY139-CO139-CP139)/DD139*1000000</f>
        <v>43.893481643835131</v>
      </c>
      <c r="AB139" t="s">
        <v>348</v>
      </c>
      <c r="AC139" s="2">
        <v>4.9759386404839994</v>
      </c>
      <c r="AD139" s="2">
        <v>4.9734318454630007</v>
      </c>
      <c r="AE139" s="2">
        <v>-2.5067950209987089E-3</v>
      </c>
      <c r="AF139" s="1">
        <v>-5.0378334664409727E-4</v>
      </c>
      <c r="AG139" s="2">
        <v>5.007129318534</v>
      </c>
      <c r="AH139" s="2">
        <v>5.0064663256930002</v>
      </c>
      <c r="AI139" s="2">
        <v>-6.6299284099979872E-4</v>
      </c>
      <c r="AJ139" s="1">
        <v>-1.3240976991461275E-4</v>
      </c>
      <c r="AM139" t="s">
        <v>348</v>
      </c>
      <c r="AN139" s="2">
        <v>4.9759386404839994</v>
      </c>
      <c r="AO139" s="2">
        <v>5.0014239859340002</v>
      </c>
      <c r="AP139" s="2">
        <v>2.5485345450000807E-2</v>
      </c>
      <c r="AQ139" s="1">
        <v>5.1217161808735446E-3</v>
      </c>
      <c r="AR139" s="2">
        <v>4.9758331296150002</v>
      </c>
      <c r="AS139" s="2">
        <v>-1.0551086899912576E-4</v>
      </c>
      <c r="AT139" s="1">
        <v>-2.1204214244262253E-5</v>
      </c>
      <c r="AU139" s="2">
        <v>4.9742107513080001</v>
      </c>
      <c r="AV139" s="2">
        <v>-1.7278891759993087E-3</v>
      </c>
      <c r="AW139" s="1">
        <v>-3.4724889128279933E-4</v>
      </c>
      <c r="AX139" s="2">
        <v>5.1215534691220004</v>
      </c>
      <c r="AY139" s="2">
        <v>0.14561482863800101</v>
      </c>
      <c r="AZ139" s="1">
        <v>2.9263791047036979E-2</v>
      </c>
      <c r="BA139" s="2">
        <v>4.9765191872070007</v>
      </c>
      <c r="BB139" s="2">
        <v>5.8054672300134058E-4</v>
      </c>
      <c r="BC139" s="1">
        <v>1.1667079619471996E-4</v>
      </c>
      <c r="BD139" s="2">
        <v>5.1635679947410003</v>
      </c>
      <c r="BE139" s="2">
        <v>0.18762935425700089</v>
      </c>
      <c r="BF139" s="1">
        <v>3.770732877018567E-2</v>
      </c>
      <c r="BG139" s="1"/>
      <c r="BH139" t="s">
        <v>348</v>
      </c>
      <c r="BI139" s="2">
        <v>5.007129318534</v>
      </c>
      <c r="BJ139" s="2">
        <v>5.046594179375</v>
      </c>
      <c r="BK139" s="2">
        <v>3.9464860840999982E-2</v>
      </c>
      <c r="BL139" s="1">
        <v>7.8817338898997322E-3</v>
      </c>
      <c r="BM139" s="2">
        <v>5.0071013732540006</v>
      </c>
      <c r="BN139" s="2">
        <v>-2.794527999938623E-5</v>
      </c>
      <c r="BO139" s="1">
        <v>-5.5810981146315033E-6</v>
      </c>
      <c r="BP139" s="2">
        <v>5.0066642539400004</v>
      </c>
      <c r="BQ139" s="2">
        <v>-4.6506459399964228E-4</v>
      </c>
      <c r="BR139" s="1">
        <v>-9.2880483888881281E-5</v>
      </c>
      <c r="BS139" s="2">
        <v>5.1063667125869996</v>
      </c>
      <c r="BT139" s="2">
        <v>9.9237394052999583E-2</v>
      </c>
      <c r="BU139" s="1">
        <v>1.981921930509567E-2</v>
      </c>
      <c r="BV139" s="2">
        <v>5.0072831436019998</v>
      </c>
      <c r="BW139" s="2">
        <v>1.5382506799976881E-4</v>
      </c>
      <c r="BX139" s="1">
        <v>3.0721209342523249E-5</v>
      </c>
      <c r="BY139" s="2">
        <v>5.1526508453719995</v>
      </c>
      <c r="BZ139" s="2">
        <v>0.14552152683799946</v>
      </c>
      <c r="CA139" s="1">
        <v>2.906286568220803E-2</v>
      </c>
      <c r="CC139" t="s">
        <v>348</v>
      </c>
      <c r="CE139" s="23">
        <v>4.9759386404839994</v>
      </c>
      <c r="CF139" s="23">
        <v>5.0150325894729999</v>
      </c>
      <c r="CG139" s="23">
        <v>3.9093948989000538E-2</v>
      </c>
      <c r="CH139" s="24">
        <v>7.8565978830474389E-3</v>
      </c>
      <c r="CI139" s="2">
        <v>5.007129318534</v>
      </c>
      <c r="CJ139" s="2">
        <v>5.0187495600300007</v>
      </c>
      <c r="CK139" s="2">
        <v>1.1620241496000716E-2</v>
      </c>
      <c r="CL139" s="1">
        <v>2.3207392413429656E-3</v>
      </c>
      <c r="CN139" s="25" t="s">
        <v>348</v>
      </c>
      <c r="CO139" s="27">
        <v>0</v>
      </c>
      <c r="CP139" s="27">
        <v>0.13558200000000001</v>
      </c>
      <c r="CQ139" s="28">
        <f>CH206-CO139-CP139</f>
        <v>-0.19903204267210609</v>
      </c>
      <c r="CR139" s="27">
        <f>CI206-CO139-CP139</f>
        <v>1.7338680984699999</v>
      </c>
      <c r="CU139" s="30">
        <v>439</v>
      </c>
      <c r="CV139" s="30"/>
      <c r="CW139" s="15" t="s">
        <v>348</v>
      </c>
      <c r="CX139" s="33" t="s">
        <v>603</v>
      </c>
      <c r="CY139" s="34" t="s">
        <v>348</v>
      </c>
      <c r="CZ139" s="34" t="s">
        <v>976</v>
      </c>
      <c r="DA139" s="32"/>
      <c r="DB139" s="32"/>
      <c r="DC139" t="s">
        <v>348</v>
      </c>
      <c r="DD139">
        <v>114301</v>
      </c>
      <c r="DE139" t="s">
        <v>1045</v>
      </c>
      <c r="DF139" s="30">
        <v>184</v>
      </c>
      <c r="DG139" s="39" t="s">
        <v>348</v>
      </c>
      <c r="DK139" s="30">
        <v>437</v>
      </c>
      <c r="DL139" s="30"/>
      <c r="DM139" s="32"/>
      <c r="DN139" s="32" t="s">
        <v>348</v>
      </c>
      <c r="DO139" s="41">
        <v>113415</v>
      </c>
    </row>
    <row r="140" spans="1:119" ht="15.75" x14ac:dyDescent="0.25">
      <c r="B140" t="s">
        <v>171</v>
      </c>
      <c r="C140" s="52">
        <v>194.316601495513</v>
      </c>
      <c r="D140" s="52">
        <v>197.54251180216801</v>
      </c>
      <c r="E140" s="52">
        <v>3.2259103066550097</v>
      </c>
      <c r="F140" s="53">
        <v>1.6601310859841793E-2</v>
      </c>
      <c r="G140" s="45">
        <v>189.35132608685498</v>
      </c>
      <c r="H140" s="45">
        <v>189.63304145519899</v>
      </c>
      <c r="I140" s="45">
        <v>0.28171536834400968</v>
      </c>
      <c r="J140" s="46">
        <v>1.4877918954461799E-3</v>
      </c>
      <c r="K140" s="47">
        <v>4</v>
      </c>
      <c r="L140" s="55">
        <f>G140-CO140-CP140</f>
        <v>181.62387408685498</v>
      </c>
      <c r="M140" s="55">
        <f>H140-CO140-CP140</f>
        <v>181.90558945519899</v>
      </c>
      <c r="N140" s="55">
        <f>M140-L140</f>
        <v>0.28171536834400968</v>
      </c>
      <c r="O140" s="56">
        <f>N140/L140</f>
        <v>1.5510921664917774E-3</v>
      </c>
      <c r="P140" s="54"/>
      <c r="Q140" s="42">
        <f t="shared" si="72"/>
        <v>245.34397809076444</v>
      </c>
      <c r="R140" s="42">
        <f t="shared" si="72"/>
        <v>249.41700973863945</v>
      </c>
      <c r="S140" s="42">
        <f t="shared" si="73"/>
        <v>229.31815110894715</v>
      </c>
      <c r="T140" s="42">
        <f t="shared" si="73"/>
        <v>229.67384469676659</v>
      </c>
      <c r="V140" s="143">
        <f>BD140/DD140*1000000</f>
        <v>247.90076994059345</v>
      </c>
      <c r="W140" s="143">
        <f>(BI140-CO140-CP140)/DD140*1000000</f>
        <v>229.31815110894715</v>
      </c>
      <c r="X140" s="143">
        <f>(BY140-CO140-CP140)/DD140*1000000</f>
        <v>229.43562194051015</v>
      </c>
      <c r="AB140" t="s">
        <v>171</v>
      </c>
      <c r="AC140" s="2">
        <v>194.316601495513</v>
      </c>
      <c r="AD140" s="2">
        <v>194.74030955862</v>
      </c>
      <c r="AE140" s="2">
        <v>0.42370806310700004</v>
      </c>
      <c r="AF140" s="1">
        <v>2.1805036720796292E-3</v>
      </c>
      <c r="AG140" s="2">
        <v>189.35132608685498</v>
      </c>
      <c r="AH140" s="2">
        <v>189.442574861417</v>
      </c>
      <c r="AI140" s="2">
        <v>9.1248774562018298E-2</v>
      </c>
      <c r="AJ140" s="1">
        <v>4.8190195678990232E-4</v>
      </c>
      <c r="AM140" t="s">
        <v>171</v>
      </c>
      <c r="AN140" s="2">
        <v>194.316601495513</v>
      </c>
      <c r="AO140" s="2">
        <v>195.11152349423799</v>
      </c>
      <c r="AP140" s="2">
        <v>0.79492199872498759</v>
      </c>
      <c r="AQ140" s="1">
        <v>4.0908599296563099E-3</v>
      </c>
      <c r="AR140" s="2">
        <v>194.47051437835802</v>
      </c>
      <c r="AS140" s="2">
        <v>0.15391288284502025</v>
      </c>
      <c r="AT140" s="1">
        <v>7.9207273933603803E-4</v>
      </c>
      <c r="AU140" s="2">
        <v>194.20942065522098</v>
      </c>
      <c r="AV140" s="2">
        <v>-0.10718084029201691</v>
      </c>
      <c r="AW140" s="1">
        <v>-5.5157840074972621E-4</v>
      </c>
      <c r="AX140" s="2">
        <v>195.01650312998802</v>
      </c>
      <c r="AY140" s="2">
        <v>0.69990163447502596</v>
      </c>
      <c r="AZ140" s="1">
        <v>3.6018622654389494E-3</v>
      </c>
      <c r="BA140" s="2">
        <v>194.54334292588499</v>
      </c>
      <c r="BB140" s="2">
        <v>0.22674143037198746</v>
      </c>
      <c r="BC140" s="1">
        <v>1.166865973503675E-3</v>
      </c>
      <c r="BD140" s="2">
        <v>196.34162410603898</v>
      </c>
      <c r="BE140" s="2">
        <v>2.0250226105259799</v>
      </c>
      <c r="BF140" s="1">
        <v>1.0421253742299214E-2</v>
      </c>
      <c r="BG140" s="1"/>
      <c r="BH140" t="s">
        <v>171</v>
      </c>
      <c r="BI140" s="2">
        <v>189.35132608685498</v>
      </c>
      <c r="BJ140" s="2">
        <v>189.40961975231502</v>
      </c>
      <c r="BK140" s="2">
        <v>5.8293665460041666E-2</v>
      </c>
      <c r="BL140" s="1">
        <v>3.0785982155362624E-4</v>
      </c>
      <c r="BM140" s="2">
        <v>189.35911624155</v>
      </c>
      <c r="BN140" s="2">
        <v>7.7901546950158718E-3</v>
      </c>
      <c r="BO140" s="1">
        <v>4.1141273504694375E-5</v>
      </c>
      <c r="BP140" s="2">
        <v>189.32103316527702</v>
      </c>
      <c r="BQ140" s="2">
        <v>-3.0292921577967036E-2</v>
      </c>
      <c r="BR140" s="1">
        <v>-1.5998262174341335E-4</v>
      </c>
      <c r="BS140" s="2">
        <v>189.298339219686</v>
      </c>
      <c r="BT140" s="2">
        <v>-5.2986867168982599E-2</v>
      </c>
      <c r="BU140" s="1">
        <v>-2.7983362073037531E-4</v>
      </c>
      <c r="BV140" s="2">
        <v>189.35657617372701</v>
      </c>
      <c r="BW140" s="2">
        <v>5.2500868720244398E-3</v>
      </c>
      <c r="BX140" s="1">
        <v>2.7726697142940725E-5</v>
      </c>
      <c r="BY140" s="2">
        <v>189.44436498245702</v>
      </c>
      <c r="BZ140" s="2">
        <v>9.3038895602035154E-2</v>
      </c>
      <c r="CA140" s="1">
        <v>4.9135592300715363E-4</v>
      </c>
      <c r="CC140" t="s">
        <v>171</v>
      </c>
      <c r="CE140" s="23">
        <v>194.316601495513</v>
      </c>
      <c r="CF140" s="23">
        <v>195.48551032093999</v>
      </c>
      <c r="CG140" s="23">
        <v>1.1689088254269961</v>
      </c>
      <c r="CH140" s="24">
        <v>6.0154861521391299E-3</v>
      </c>
      <c r="CI140" s="2">
        <v>189.35132608685498</v>
      </c>
      <c r="CJ140" s="2">
        <v>189.530981105687</v>
      </c>
      <c r="CK140" s="2">
        <v>0.17965501883202251</v>
      </c>
      <c r="CL140" s="1">
        <v>9.4879197597810957E-4</v>
      </c>
      <c r="CN140" s="25" t="s">
        <v>171</v>
      </c>
      <c r="CO140" s="27">
        <v>4.8857999999999999E-2</v>
      </c>
      <c r="CP140" s="27">
        <v>7.6785940000000004</v>
      </c>
      <c r="CQ140" s="28">
        <f>CH321-CO140-CP140</f>
        <v>-7.7300754026007406</v>
      </c>
      <c r="CR140" s="27">
        <f>CI321-CO140-CP140</f>
        <v>43.827002192400002</v>
      </c>
      <c r="CU140" s="30">
        <v>244</v>
      </c>
      <c r="CV140" s="30"/>
      <c r="CW140" s="34" t="s">
        <v>171</v>
      </c>
      <c r="CX140" s="34" t="s">
        <v>976</v>
      </c>
      <c r="CY140" s="34" t="s">
        <v>171</v>
      </c>
      <c r="CZ140" s="34" t="s">
        <v>976</v>
      </c>
      <c r="DA140" s="32"/>
      <c r="DB140" s="32"/>
      <c r="DC140" t="s">
        <v>171</v>
      </c>
      <c r="DD140">
        <v>792017</v>
      </c>
      <c r="DE140" t="s">
        <v>963</v>
      </c>
      <c r="DF140" s="30">
        <v>330</v>
      </c>
      <c r="DG140" s="39" t="s">
        <v>171</v>
      </c>
      <c r="DK140" s="30">
        <v>263</v>
      </c>
      <c r="DL140" s="30"/>
      <c r="DM140" s="32"/>
      <c r="DN140" s="32" t="s">
        <v>171</v>
      </c>
      <c r="DO140" s="41">
        <v>787004</v>
      </c>
    </row>
    <row r="141" spans="1:119" ht="15.75" x14ac:dyDescent="0.25">
      <c r="A141" t="s">
        <v>502</v>
      </c>
      <c r="C141" s="52"/>
      <c r="D141" s="52"/>
      <c r="E141" s="52"/>
      <c r="F141" s="53"/>
      <c r="G141" s="45"/>
      <c r="H141" s="45"/>
      <c r="I141" s="45"/>
      <c r="J141" s="46"/>
      <c r="K141" s="47"/>
      <c r="L141" s="55"/>
      <c r="M141" s="55"/>
      <c r="N141" s="55"/>
      <c r="O141" s="56"/>
      <c r="P141" s="54"/>
      <c r="Q141" s="42"/>
      <c r="R141" s="42"/>
      <c r="S141" s="42"/>
      <c r="T141" s="42"/>
      <c r="V141" s="143"/>
      <c r="W141" s="143"/>
      <c r="X141" s="143"/>
      <c r="AC141" s="2"/>
      <c r="AD141" s="2"/>
      <c r="AE141" s="2"/>
      <c r="AF141" s="1"/>
      <c r="AG141" s="2"/>
      <c r="AH141" s="2"/>
      <c r="AI141" s="2"/>
      <c r="AJ141" s="1"/>
      <c r="AN141" s="2"/>
      <c r="AO141" s="2"/>
      <c r="AP141" s="2"/>
      <c r="AQ141" s="1"/>
      <c r="AR141" s="2"/>
      <c r="AS141" s="2"/>
      <c r="AT141" s="1"/>
      <c r="AU141" s="2"/>
      <c r="AV141" s="2"/>
      <c r="AW141" s="1"/>
      <c r="AX141" s="2"/>
      <c r="AY141" s="2"/>
      <c r="AZ141" s="1"/>
      <c r="BA141" s="2"/>
      <c r="BB141" s="2"/>
      <c r="BC141" s="1"/>
      <c r="BD141" s="2"/>
      <c r="BE141" s="2"/>
      <c r="BF141" s="1"/>
      <c r="BG141" s="1"/>
      <c r="BI141" s="2"/>
      <c r="BJ141" s="2"/>
      <c r="BK141" s="2"/>
      <c r="BL141" s="1"/>
      <c r="BM141" s="2"/>
      <c r="BN141" s="2"/>
      <c r="BO141" s="1"/>
      <c r="BP141" s="2"/>
      <c r="BQ141" s="2"/>
      <c r="BR141" s="1"/>
      <c r="BS141" s="2"/>
      <c r="BT141" s="2"/>
      <c r="BU141" s="1"/>
      <c r="BV141" s="2"/>
      <c r="BW141" s="2"/>
      <c r="BX141" s="1"/>
      <c r="BY141" s="2"/>
      <c r="BZ141" s="2"/>
      <c r="CA141" s="1"/>
      <c r="CE141" s="23"/>
      <c r="CF141" s="23"/>
      <c r="CG141" s="23"/>
      <c r="CH141" s="24"/>
      <c r="CI141" s="2"/>
      <c r="CJ141" s="2"/>
      <c r="CK141" s="2"/>
      <c r="CL141" s="1"/>
      <c r="CN141" s="25"/>
      <c r="CO141" s="27"/>
      <c r="CP141" s="27"/>
      <c r="CQ141" s="28"/>
      <c r="CR141" s="27"/>
      <c r="CU141" s="30"/>
      <c r="CV141" s="30"/>
      <c r="CW141" s="15"/>
      <c r="CX141" s="33"/>
      <c r="CY141" s="34"/>
      <c r="CZ141" s="34"/>
      <c r="DA141" s="32"/>
      <c r="DB141" s="32"/>
      <c r="DF141" s="30"/>
      <c r="DG141" s="39"/>
      <c r="DK141" s="30"/>
      <c r="DL141" s="30"/>
      <c r="DM141" s="32"/>
      <c r="DN141" s="32"/>
      <c r="DO141" s="41"/>
    </row>
    <row r="142" spans="1:119" ht="15.75" x14ac:dyDescent="0.25">
      <c r="B142" t="s">
        <v>364</v>
      </c>
      <c r="C142" s="52">
        <v>4.3175113988570004</v>
      </c>
      <c r="D142" s="52">
        <v>4.4083855580879998</v>
      </c>
      <c r="E142" s="52">
        <v>9.0874159230999396E-2</v>
      </c>
      <c r="F142" s="53">
        <v>2.1047809915465895E-2</v>
      </c>
      <c r="G142" s="45">
        <v>4.2700198751760006</v>
      </c>
      <c r="H142" s="45">
        <v>4.3792767373970003</v>
      </c>
      <c r="I142" s="45">
        <v>0.10925686222099973</v>
      </c>
      <c r="J142" s="46">
        <v>2.558696807388898E-2</v>
      </c>
      <c r="K142" s="47">
        <v>3</v>
      </c>
      <c r="L142" s="55">
        <f t="shared" si="63"/>
        <v>4.1352848751760005</v>
      </c>
      <c r="M142" s="55">
        <f t="shared" si="64"/>
        <v>4.2445417373970002</v>
      </c>
      <c r="N142" s="55">
        <f t="shared" si="65"/>
        <v>0.10925686222099973</v>
      </c>
      <c r="O142" s="56">
        <f>N142/L142</f>
        <v>2.6420637397163521E-2</v>
      </c>
      <c r="P142" s="54"/>
      <c r="Q142" s="42">
        <f t="shared" ref="Q142:R144" si="74">C142/$DD142*1000000</f>
        <v>42.733675124533576</v>
      </c>
      <c r="R142" s="42">
        <f t="shared" si="74"/>
        <v>43.633125395544027</v>
      </c>
      <c r="S142" s="42">
        <f t="shared" ref="S142:T144" si="75">L142/$DD142*1000000</f>
        <v>40.930041423851613</v>
      </c>
      <c r="T142" s="42">
        <f t="shared" si="75"/>
        <v>42.011439206962081</v>
      </c>
      <c r="V142" s="143">
        <f>BD142/DD142*1000000</f>
        <v>43.827582495679628</v>
      </c>
      <c r="W142" s="143">
        <f>(BI142-CO142-CP142)/DD142*1000000</f>
        <v>40.930041423851613</v>
      </c>
      <c r="X142" s="143">
        <f>(BY142-CO142-CP142)/DD142*1000000</f>
        <v>42.033867207348088</v>
      </c>
      <c r="AB142" t="s">
        <v>364</v>
      </c>
      <c r="AC142" s="2">
        <v>4.3175113988570004</v>
      </c>
      <c r="AD142" s="2">
        <v>4.3159967415180001</v>
      </c>
      <c r="AE142" s="2">
        <v>-1.5146573390003581E-3</v>
      </c>
      <c r="AF142" s="1">
        <v>-3.508172183173256E-4</v>
      </c>
      <c r="AG142" s="2">
        <v>4.2700198751760006</v>
      </c>
      <c r="AH142" s="2">
        <v>4.2695742359840008</v>
      </c>
      <c r="AI142" s="2">
        <v>-4.4563919199980262E-4</v>
      </c>
      <c r="AJ142" s="1">
        <v>-1.0436466457464308E-4</v>
      </c>
      <c r="AM142" t="s">
        <v>364</v>
      </c>
      <c r="AN142" s="2">
        <v>4.3175113988570004</v>
      </c>
      <c r="AO142" s="2">
        <v>4.3456886492980003</v>
      </c>
      <c r="AP142" s="2">
        <v>2.8177250440999835E-2</v>
      </c>
      <c r="AQ142" s="1">
        <v>6.5262712331134462E-3</v>
      </c>
      <c r="AR142" s="2">
        <v>4.3174477608870001</v>
      </c>
      <c r="AS142" s="2">
        <v>-6.3637970000307575E-5</v>
      </c>
      <c r="AT142" s="1">
        <v>-1.4739502486815627E-5</v>
      </c>
      <c r="AU142" s="2">
        <v>4.3165641767619993</v>
      </c>
      <c r="AV142" s="2">
        <v>-9.4722209500108789E-4</v>
      </c>
      <c r="AW142" s="1">
        <v>-2.1939075719680821E-4</v>
      </c>
      <c r="AX142" s="2">
        <v>4.3842510149200002</v>
      </c>
      <c r="AY142" s="2">
        <v>6.6739616062999829E-2</v>
      </c>
      <c r="AZ142" s="1">
        <v>1.5457889950370065E-2</v>
      </c>
      <c r="BA142" s="2">
        <v>4.317861371207</v>
      </c>
      <c r="BB142" s="2">
        <v>3.4997234999956106E-4</v>
      </c>
      <c r="BC142" s="1">
        <v>8.1058813207120019E-5</v>
      </c>
      <c r="BD142" s="2">
        <v>4.4280321422859998</v>
      </c>
      <c r="BE142" s="2">
        <v>0.11052074342899942</v>
      </c>
      <c r="BF142" s="1">
        <v>2.5598251682267294E-2</v>
      </c>
      <c r="BG142" s="1"/>
      <c r="BH142" t="s">
        <v>364</v>
      </c>
      <c r="BI142" s="2">
        <v>4.2700198751760006</v>
      </c>
      <c r="BJ142" s="2">
        <v>4.305281466966</v>
      </c>
      <c r="BK142" s="2">
        <v>3.5261591789999436E-2</v>
      </c>
      <c r="BL142" s="1">
        <v>8.2579455882617024E-3</v>
      </c>
      <c r="BM142" s="2">
        <v>4.2700011096120001</v>
      </c>
      <c r="BN142" s="2">
        <v>-1.8765564000489121E-5</v>
      </c>
      <c r="BO142" s="1">
        <v>-4.3947252118388901E-6</v>
      </c>
      <c r="BP142" s="2">
        <v>4.2697227491650001</v>
      </c>
      <c r="BQ142" s="2">
        <v>-2.9712601100051472E-4</v>
      </c>
      <c r="BR142" s="1">
        <v>-6.9584222014486022E-5</v>
      </c>
      <c r="BS142" s="2">
        <v>4.340609052614</v>
      </c>
      <c r="BT142" s="2">
        <v>7.0589177437999417E-2</v>
      </c>
      <c r="BU142" s="1">
        <v>1.6531346340651374E-2</v>
      </c>
      <c r="BV142" s="2">
        <v>4.2701231417070007</v>
      </c>
      <c r="BW142" s="2">
        <v>1.0326653100012351E-4</v>
      </c>
      <c r="BX142" s="1">
        <v>2.4184086730010148E-5</v>
      </c>
      <c r="BY142" s="2">
        <v>4.3815427055599994</v>
      </c>
      <c r="BZ142" s="2">
        <v>0.11152283038399879</v>
      </c>
      <c r="CA142" s="1">
        <v>2.61176373047683E-2</v>
      </c>
      <c r="CC142" t="s">
        <v>364</v>
      </c>
      <c r="CE142" s="23">
        <v>4.3175113988570004</v>
      </c>
      <c r="CF142" s="23">
        <v>4.2925287498840001</v>
      </c>
      <c r="CG142" s="23">
        <v>-2.4982648973000288E-2</v>
      </c>
      <c r="CH142" s="24">
        <v>-5.7863539120276758E-3</v>
      </c>
      <c r="CI142" s="2">
        <v>4.2700198751760006</v>
      </c>
      <c r="CJ142" s="2">
        <v>4.2661026436469998</v>
      </c>
      <c r="CK142" s="2">
        <v>-3.9172315290008086E-3</v>
      </c>
      <c r="CL142" s="1">
        <v>-9.173801629762553E-4</v>
      </c>
      <c r="CN142" s="25" t="s">
        <v>364</v>
      </c>
      <c r="CO142" s="27">
        <v>0</v>
      </c>
      <c r="CP142" s="27">
        <v>0.13473499999999999</v>
      </c>
      <c r="CQ142" s="28">
        <f>CH207-CO142-CP142</f>
        <v>-8.8030079581781828E-2</v>
      </c>
      <c r="CR142" s="27">
        <f>CI207-CO142-CP142</f>
        <v>6.5210860288369998</v>
      </c>
      <c r="CU142" s="30">
        <v>458</v>
      </c>
      <c r="CV142" s="30"/>
      <c r="CW142" s="15" t="s">
        <v>364</v>
      </c>
      <c r="CX142" s="33" t="s">
        <v>603</v>
      </c>
      <c r="CY142" s="34" t="s">
        <v>364</v>
      </c>
      <c r="CZ142" s="34" t="s">
        <v>976</v>
      </c>
      <c r="DA142" s="32"/>
      <c r="DB142" s="32"/>
      <c r="DC142" t="s">
        <v>364</v>
      </c>
      <c r="DD142">
        <v>101033</v>
      </c>
      <c r="DE142" t="s">
        <v>1045</v>
      </c>
      <c r="DF142" s="30">
        <v>185</v>
      </c>
      <c r="DG142" s="39" t="s">
        <v>364</v>
      </c>
      <c r="DK142" s="30">
        <v>453</v>
      </c>
      <c r="DL142" s="30"/>
      <c r="DM142" s="32"/>
      <c r="DN142" s="32" t="s">
        <v>364</v>
      </c>
      <c r="DO142" s="41">
        <v>100286</v>
      </c>
    </row>
    <row r="143" spans="1:119" ht="15.75" x14ac:dyDescent="0.25">
      <c r="A143" t="s">
        <v>503</v>
      </c>
      <c r="B143" t="s">
        <v>368</v>
      </c>
      <c r="C143" s="52">
        <v>4.9151624082279994</v>
      </c>
      <c r="D143" s="52">
        <v>5.4111267270539996</v>
      </c>
      <c r="E143" s="52">
        <v>0.49596431882600012</v>
      </c>
      <c r="F143" s="53">
        <v>0.1009049707077337</v>
      </c>
      <c r="G143" s="45">
        <v>5.4727268774340008</v>
      </c>
      <c r="H143" s="45">
        <v>5.6248511620990005</v>
      </c>
      <c r="I143" s="45">
        <v>0.15212428466499972</v>
      </c>
      <c r="J143" s="46">
        <v>2.7796798208999291E-2</v>
      </c>
      <c r="K143" s="47">
        <v>2</v>
      </c>
      <c r="L143" s="55">
        <f t="shared" si="63"/>
        <v>5.3426048774340007</v>
      </c>
      <c r="M143" s="55">
        <f t="shared" si="64"/>
        <v>5.4947291620990004</v>
      </c>
      <c r="N143" s="55">
        <f t="shared" si="65"/>
        <v>0.15212428466499972</v>
      </c>
      <c r="O143" s="56">
        <f>N143/L143</f>
        <v>2.8473804100231998E-2</v>
      </c>
      <c r="P143" s="54"/>
      <c r="Q143" s="42">
        <f t="shared" si="74"/>
        <v>51.151121418530344</v>
      </c>
      <c r="R143" s="42">
        <f t="shared" si="74"/>
        <v>56.312523826934878</v>
      </c>
      <c r="S143" s="42">
        <f t="shared" si="75"/>
        <v>55.599430513096969</v>
      </c>
      <c r="T143" s="42">
        <f t="shared" si="75"/>
        <v>57.182557805611353</v>
      </c>
      <c r="V143" s="143">
        <f>BD143/DD143*1000000</f>
        <v>55.794928916381345</v>
      </c>
      <c r="W143" s="143">
        <f>(BI143-CO143-CP143)/DD143*1000000</f>
        <v>55.599430513096969</v>
      </c>
      <c r="X143" s="143">
        <f>(BY143-CO143-CP143)/DD143*1000000</f>
        <v>57.119232713906612</v>
      </c>
      <c r="AB143" t="s">
        <v>368</v>
      </c>
      <c r="AC143" s="2">
        <v>4.9151624082279994</v>
      </c>
      <c r="AD143" s="2">
        <v>4.9143211980990005</v>
      </c>
      <c r="AE143" s="2">
        <v>-8.4121012899895931E-4</v>
      </c>
      <c r="AF143" s="1">
        <v>-1.7114594781054854E-4</v>
      </c>
      <c r="AG143" s="2">
        <v>5.4727268774340008</v>
      </c>
      <c r="AH143" s="2">
        <v>5.4727268774340008</v>
      </c>
      <c r="AI143" s="2">
        <v>0</v>
      </c>
      <c r="AJ143" s="1">
        <v>0</v>
      </c>
      <c r="AM143" t="s">
        <v>368</v>
      </c>
      <c r="AN143" s="2">
        <v>4.9151624082279994</v>
      </c>
      <c r="AO143" s="2">
        <v>5.0558076561970005</v>
      </c>
      <c r="AP143" s="2">
        <v>0.14064524796900102</v>
      </c>
      <c r="AQ143" s="1">
        <v>2.8614567798117996E-2</v>
      </c>
      <c r="AR143" s="2">
        <v>4.9151269152419994</v>
      </c>
      <c r="AS143" s="2">
        <v>-3.5492986000029703E-5</v>
      </c>
      <c r="AT143" s="1">
        <v>-7.2211217152487815E-6</v>
      </c>
      <c r="AU143" s="2">
        <v>4.9145090516470002</v>
      </c>
      <c r="AV143" s="2">
        <v>-6.5335658099918703E-4</v>
      </c>
      <c r="AW143" s="1">
        <v>-1.3292675332669899E-4</v>
      </c>
      <c r="AX143" s="2">
        <v>5.1513292552839998</v>
      </c>
      <c r="AY143" s="2">
        <v>0.23616684705600033</v>
      </c>
      <c r="AZ143" s="1">
        <v>4.8048635516225506E-2</v>
      </c>
      <c r="BA143" s="2">
        <v>4.9153578356169998</v>
      </c>
      <c r="BB143" s="2">
        <v>1.9542738900035772E-4</v>
      </c>
      <c r="BC143" s="1">
        <v>3.9760108165136433E-5</v>
      </c>
      <c r="BD143" s="2">
        <v>5.3613905145039995</v>
      </c>
      <c r="BE143" s="2">
        <v>0.44622810627600007</v>
      </c>
      <c r="BF143" s="1">
        <v>9.0786034969874571E-2</v>
      </c>
      <c r="BG143" s="1"/>
      <c r="BH143" t="s">
        <v>368</v>
      </c>
      <c r="BI143" s="2">
        <v>5.4727268774340008</v>
      </c>
      <c r="BJ143" s="2">
        <v>5.5214066485269999</v>
      </c>
      <c r="BK143" s="2">
        <v>4.8679771092999147E-2</v>
      </c>
      <c r="BL143" s="1">
        <v>8.8949754269161789E-3</v>
      </c>
      <c r="BM143" s="2">
        <v>5.4727268774340008</v>
      </c>
      <c r="BN143" s="2">
        <v>0</v>
      </c>
      <c r="BO143" s="1">
        <v>0</v>
      </c>
      <c r="BP143" s="2">
        <v>5.4727268774340008</v>
      </c>
      <c r="BQ143" s="2">
        <v>0</v>
      </c>
      <c r="BR143" s="1">
        <v>0</v>
      </c>
      <c r="BS143" s="2">
        <v>5.5640014482330002</v>
      </c>
      <c r="BT143" s="2">
        <v>9.1274570798999477E-2</v>
      </c>
      <c r="BU143" s="1">
        <v>1.6678078925399509E-2</v>
      </c>
      <c r="BV143" s="2">
        <v>5.4727268774340008</v>
      </c>
      <c r="BW143" s="2">
        <v>0</v>
      </c>
      <c r="BX143" s="1">
        <v>0</v>
      </c>
      <c r="BY143" s="2">
        <v>5.6187661907119999</v>
      </c>
      <c r="BZ143" s="2">
        <v>0.14603931327799913</v>
      </c>
      <c r="CA143" s="1">
        <v>2.668492628056612E-2</v>
      </c>
      <c r="CC143" t="s">
        <v>368</v>
      </c>
      <c r="CE143" s="23">
        <v>4.9151624082279994</v>
      </c>
      <c r="CF143" s="23">
        <v>4.9651975904949994</v>
      </c>
      <c r="CG143" s="23">
        <v>5.0035182266999989E-2</v>
      </c>
      <c r="CH143" s="24">
        <v>1.0179761747697474E-2</v>
      </c>
      <c r="CI143" s="2">
        <v>5.4727268774340008</v>
      </c>
      <c r="CJ143" s="2">
        <v>5.4727268774340008</v>
      </c>
      <c r="CK143" s="2">
        <v>0</v>
      </c>
      <c r="CL143" s="1">
        <v>0</v>
      </c>
      <c r="CN143" s="25" t="s">
        <v>368</v>
      </c>
      <c r="CO143" s="27">
        <v>0</v>
      </c>
      <c r="CP143" s="27">
        <v>0.13012199999999999</v>
      </c>
      <c r="CQ143" s="28">
        <f>CH208-CO143-CP143</f>
        <v>-0.11976675846378995</v>
      </c>
      <c r="CR143" s="27">
        <f>CI208-CO143-CP143</f>
        <v>4.1718665862739996</v>
      </c>
      <c r="CU143" s="30">
        <v>462</v>
      </c>
      <c r="CV143" s="30"/>
      <c r="CW143" s="15" t="s">
        <v>368</v>
      </c>
      <c r="CX143" s="33" t="s">
        <v>603</v>
      </c>
      <c r="CY143" s="34" t="s">
        <v>368</v>
      </c>
      <c r="CZ143" s="34" t="s">
        <v>976</v>
      </c>
      <c r="DA143" s="32"/>
      <c r="DB143" s="32"/>
      <c r="DC143" t="s">
        <v>368</v>
      </c>
      <c r="DD143">
        <v>96091</v>
      </c>
      <c r="DE143" t="s">
        <v>1045</v>
      </c>
      <c r="DF143" s="30">
        <v>186</v>
      </c>
      <c r="DG143" s="39" t="s">
        <v>368</v>
      </c>
      <c r="DK143" s="30">
        <v>457</v>
      </c>
      <c r="DL143" s="30"/>
      <c r="DM143" s="32"/>
      <c r="DN143" s="32" t="s">
        <v>368</v>
      </c>
      <c r="DO143" s="41">
        <v>95870</v>
      </c>
    </row>
    <row r="144" spans="1:119" ht="15.75" x14ac:dyDescent="0.25">
      <c r="A144" t="s">
        <v>836</v>
      </c>
      <c r="B144" t="s">
        <v>175</v>
      </c>
      <c r="C144" s="52">
        <v>172.86830612148802</v>
      </c>
      <c r="D144" s="52">
        <v>175.23097844229099</v>
      </c>
      <c r="E144" s="52">
        <v>2.3626723208029716</v>
      </c>
      <c r="F144" s="53">
        <v>1.3667469612055652E-2</v>
      </c>
      <c r="G144" s="45">
        <v>167.591422270203</v>
      </c>
      <c r="H144" s="45">
        <v>167.689150262536</v>
      </c>
      <c r="I144" s="45">
        <v>9.7727992333005886E-2</v>
      </c>
      <c r="J144" s="46">
        <v>5.8313242413708828E-4</v>
      </c>
      <c r="K144" s="47">
        <v>4</v>
      </c>
      <c r="L144" s="55">
        <f>G144-CO144-CP144</f>
        <v>160.125755270203</v>
      </c>
      <c r="M144" s="55">
        <f>H144-CO144-CP144</f>
        <v>160.22348326253601</v>
      </c>
      <c r="N144" s="55">
        <f>M144-L144</f>
        <v>9.7727992333005886E-2</v>
      </c>
      <c r="O144" s="56">
        <f>N144/L144</f>
        <v>6.103202584000027E-4</v>
      </c>
      <c r="P144" s="54"/>
      <c r="Q144" s="42">
        <f t="shared" si="74"/>
        <v>205.78972281921469</v>
      </c>
      <c r="R144" s="42">
        <f t="shared" si="74"/>
        <v>208.6023476023197</v>
      </c>
      <c r="S144" s="42">
        <f t="shared" si="75"/>
        <v>190.6204528325417</v>
      </c>
      <c r="T144" s="42">
        <f t="shared" si="75"/>
        <v>190.73679235657076</v>
      </c>
      <c r="V144" s="143">
        <f>BD144/DD144*1000000</f>
        <v>209.66734885324823</v>
      </c>
      <c r="W144" s="143">
        <f>(BI144-CO144-CP144)/DD144*1000000</f>
        <v>190.6204528325417</v>
      </c>
      <c r="X144" s="143">
        <f>(BY144-CO144-CP144)/DD144*1000000</f>
        <v>191.20333907247769</v>
      </c>
      <c r="AB144" t="s">
        <v>175</v>
      </c>
      <c r="AC144" s="2">
        <v>172.86830612148802</v>
      </c>
      <c r="AD144" s="2">
        <v>173.241250376614</v>
      </c>
      <c r="AE144" s="2">
        <v>0.3729442551259865</v>
      </c>
      <c r="AF144" s="1">
        <v>2.157389422580965E-3</v>
      </c>
      <c r="AG144" s="2">
        <v>167.591422270203</v>
      </c>
      <c r="AH144" s="2">
        <v>167.66829573408899</v>
      </c>
      <c r="AI144" s="2">
        <v>7.6873463885988258E-2</v>
      </c>
      <c r="AJ144" s="1">
        <v>4.5869569483125044E-4</v>
      </c>
      <c r="AM144" t="s">
        <v>175</v>
      </c>
      <c r="AN144" s="2">
        <v>172.86830612148802</v>
      </c>
      <c r="AO144" s="2">
        <v>174.582397547271</v>
      </c>
      <c r="AP144" s="2">
        <v>1.714091425782982</v>
      </c>
      <c r="AQ144" s="1">
        <v>9.9155910313505156E-3</v>
      </c>
      <c r="AR144" s="2">
        <v>173.081451036684</v>
      </c>
      <c r="AS144" s="2">
        <v>0.21314491519598278</v>
      </c>
      <c r="AT144" s="1">
        <v>1.2329901297591778E-3</v>
      </c>
      <c r="AU144" s="2">
        <v>172.71211385305398</v>
      </c>
      <c r="AV144" s="2">
        <v>-0.15619226843404022</v>
      </c>
      <c r="AW144" s="1">
        <v>-9.0353328460493932E-4</v>
      </c>
      <c r="AX144" s="2">
        <v>173.56565741731501</v>
      </c>
      <c r="AY144" s="2">
        <v>0.69735129582699074</v>
      </c>
      <c r="AZ144" s="1">
        <v>4.0340031754398497E-3</v>
      </c>
      <c r="BA144" s="2">
        <v>173.237862765702</v>
      </c>
      <c r="BB144" s="2">
        <v>0.36955664421398637</v>
      </c>
      <c r="BC144" s="1">
        <v>2.1377929390611959E-3</v>
      </c>
      <c r="BD144" s="2">
        <v>176.125605053101</v>
      </c>
      <c r="BE144" s="2">
        <v>3.2572989316129792</v>
      </c>
      <c r="BF144" s="1">
        <v>1.8842661241348785E-2</v>
      </c>
      <c r="BG144" s="1"/>
      <c r="BH144" t="s">
        <v>175</v>
      </c>
      <c r="BI144" s="2">
        <v>167.591422270203</v>
      </c>
      <c r="BJ144" s="2">
        <v>167.925415775999</v>
      </c>
      <c r="BK144" s="2">
        <v>0.33399350579600195</v>
      </c>
      <c r="BL144" s="1">
        <v>1.9929033435703738E-3</v>
      </c>
      <c r="BM144" s="2">
        <v>167.61569402437001</v>
      </c>
      <c r="BN144" s="2">
        <v>2.4271754167017434E-2</v>
      </c>
      <c r="BO144" s="1">
        <v>1.4482694781290631E-4</v>
      </c>
      <c r="BP144" s="2">
        <v>167.547278646927</v>
      </c>
      <c r="BQ144" s="2">
        <v>-4.4143623275999744E-2</v>
      </c>
      <c r="BR144" s="1">
        <v>-2.634002544881337E-4</v>
      </c>
      <c r="BS144" s="2">
        <v>167.55469095787501</v>
      </c>
      <c r="BT144" s="2">
        <v>-3.6731312327987098E-2</v>
      </c>
      <c r="BU144" s="1">
        <v>-2.1917179191167804E-4</v>
      </c>
      <c r="BV144" s="2">
        <v>167.63633529386701</v>
      </c>
      <c r="BW144" s="2">
        <v>4.4913023664008733E-2</v>
      </c>
      <c r="BX144" s="1">
        <v>2.6799118389004846E-4</v>
      </c>
      <c r="BY144" s="2">
        <v>168.081060701019</v>
      </c>
      <c r="BZ144" s="2">
        <v>0.48963843081600089</v>
      </c>
      <c r="CA144" s="1">
        <v>2.9216198787702301E-3</v>
      </c>
      <c r="CC144" t="s">
        <v>175</v>
      </c>
      <c r="CE144" s="23">
        <v>172.86830612148802</v>
      </c>
      <c r="CF144" s="23">
        <v>172.87294302515301</v>
      </c>
      <c r="CG144" s="23">
        <v>4.6369036649878126E-3</v>
      </c>
      <c r="CH144" s="24">
        <v>2.682333025076962E-5</v>
      </c>
      <c r="CI144" s="2">
        <v>167.591422270203</v>
      </c>
      <c r="CJ144" s="2">
        <v>167.45982478772601</v>
      </c>
      <c r="CK144" s="2">
        <v>-0.13159748247699099</v>
      </c>
      <c r="CL144" s="1">
        <v>-7.8522803073310054E-4</v>
      </c>
      <c r="CN144" s="25" t="s">
        <v>175</v>
      </c>
      <c r="CO144" s="27">
        <v>6.1440000000000002E-2</v>
      </c>
      <c r="CP144" s="27">
        <v>7.4042269999999997</v>
      </c>
      <c r="CQ144" s="28">
        <f>CH322-CO144-CP144</f>
        <v>-7.4525751165737795</v>
      </c>
      <c r="CR144" s="27">
        <f>CI322-CO144-CP144</f>
        <v>59.179464943440998</v>
      </c>
      <c r="CU144" s="30">
        <v>248</v>
      </c>
      <c r="CV144" s="30"/>
      <c r="CW144" s="34" t="s">
        <v>175</v>
      </c>
      <c r="CX144" s="34" t="s">
        <v>976</v>
      </c>
      <c r="CY144" s="34" t="s">
        <v>175</v>
      </c>
      <c r="CZ144" s="34" t="s">
        <v>976</v>
      </c>
      <c r="DA144" s="32"/>
      <c r="DB144" s="32"/>
      <c r="DC144" t="s">
        <v>175</v>
      </c>
      <c r="DD144">
        <v>840024</v>
      </c>
      <c r="DE144" t="s">
        <v>963</v>
      </c>
      <c r="DF144" s="30">
        <v>331</v>
      </c>
      <c r="DG144" s="39" t="s">
        <v>175</v>
      </c>
      <c r="DK144" s="30">
        <v>266</v>
      </c>
      <c r="DL144" s="30"/>
      <c r="DM144" s="32"/>
      <c r="DN144" s="32" t="s">
        <v>175</v>
      </c>
      <c r="DO144" s="41">
        <v>836674</v>
      </c>
    </row>
    <row r="145" spans="1:119" ht="15.75" x14ac:dyDescent="0.25">
      <c r="C145" s="52"/>
      <c r="D145" s="52"/>
      <c r="E145" s="52"/>
      <c r="F145" s="53"/>
      <c r="G145" s="45"/>
      <c r="H145" s="45"/>
      <c r="I145" s="45"/>
      <c r="J145" s="46"/>
      <c r="K145" s="47"/>
      <c r="L145" s="55"/>
      <c r="M145" s="55"/>
      <c r="N145" s="55"/>
      <c r="O145" s="56"/>
      <c r="P145" s="54"/>
      <c r="Q145" s="42"/>
      <c r="R145" s="42"/>
      <c r="S145" s="42"/>
      <c r="T145" s="42"/>
      <c r="V145" s="143"/>
      <c r="W145" s="143"/>
      <c r="X145" s="143"/>
      <c r="AC145" s="2"/>
      <c r="AD145" s="2"/>
      <c r="AE145" s="2"/>
      <c r="AF145" s="1"/>
      <c r="AG145" s="2"/>
      <c r="AH145" s="2"/>
      <c r="AI145" s="2"/>
      <c r="AJ145" s="1"/>
      <c r="AN145" s="2"/>
      <c r="AO145" s="2"/>
      <c r="AP145" s="2"/>
      <c r="AQ145" s="1"/>
      <c r="AR145" s="2"/>
      <c r="AS145" s="2"/>
      <c r="AT145" s="1"/>
      <c r="AU145" s="2"/>
      <c r="AV145" s="2"/>
      <c r="AW145" s="1"/>
      <c r="AX145" s="2"/>
      <c r="AY145" s="2"/>
      <c r="AZ145" s="1"/>
      <c r="BA145" s="2"/>
      <c r="BB145" s="2"/>
      <c r="BC145" s="1"/>
      <c r="BD145" s="2"/>
      <c r="BE145" s="2"/>
      <c r="BF145" s="1"/>
      <c r="BG145" s="1"/>
      <c r="BI145" s="2"/>
      <c r="BJ145" s="2"/>
      <c r="BK145" s="2"/>
      <c r="BL145" s="1"/>
      <c r="BM145" s="2"/>
      <c r="BN145" s="2"/>
      <c r="BO145" s="1"/>
      <c r="BP145" s="2"/>
      <c r="BQ145" s="2"/>
      <c r="BR145" s="1"/>
      <c r="BS145" s="2"/>
      <c r="BT145" s="2"/>
      <c r="BU145" s="1"/>
      <c r="BV145" s="2"/>
      <c r="BW145" s="2"/>
      <c r="BX145" s="1"/>
      <c r="BY145" s="2"/>
      <c r="BZ145" s="2"/>
      <c r="CA145" s="1"/>
      <c r="CE145" s="23"/>
      <c r="CF145" s="23"/>
      <c r="CG145" s="23"/>
      <c r="CH145" s="24"/>
      <c r="CI145" s="2"/>
      <c r="CJ145" s="2"/>
      <c r="CK145" s="2"/>
      <c r="CL145" s="1"/>
      <c r="CN145" s="25"/>
      <c r="CO145" s="27"/>
      <c r="CP145" s="27"/>
      <c r="CQ145" s="28"/>
      <c r="CR145" s="27"/>
      <c r="CU145" s="30"/>
      <c r="CV145" s="30"/>
      <c r="CW145" s="15"/>
      <c r="CX145" s="33"/>
      <c r="CY145" s="34"/>
      <c r="CZ145" s="34"/>
      <c r="DA145" s="32"/>
      <c r="DB145" s="32"/>
      <c r="DF145" s="30"/>
      <c r="DG145" s="39"/>
      <c r="DK145" s="30"/>
      <c r="DL145" s="30"/>
      <c r="DM145" s="32"/>
      <c r="DN145" s="32"/>
      <c r="DO145" s="41"/>
    </row>
    <row r="146" spans="1:119" ht="15.75" x14ac:dyDescent="0.25">
      <c r="B146" t="s">
        <v>394</v>
      </c>
      <c r="C146" s="52">
        <v>4.8222955591550001</v>
      </c>
      <c r="D146" s="52">
        <v>5.7075187532439999</v>
      </c>
      <c r="E146" s="52">
        <v>0.88522319408899985</v>
      </c>
      <c r="F146" s="53">
        <v>0.18356883837375482</v>
      </c>
      <c r="G146" s="45">
        <v>4.8474152519509994</v>
      </c>
      <c r="H146" s="45">
        <v>5.161457643266</v>
      </c>
      <c r="I146" s="45">
        <v>0.31404239131500056</v>
      </c>
      <c r="J146" s="46">
        <v>6.478553517539147E-2</v>
      </c>
      <c r="K146" s="47">
        <v>3</v>
      </c>
      <c r="L146" s="55">
        <f>G146-CO146-CP146</f>
        <v>4.6793592519509994</v>
      </c>
      <c r="M146" s="55">
        <f>H146-CO146-CP146</f>
        <v>4.993401643266</v>
      </c>
      <c r="N146" s="55">
        <f>M146-L146</f>
        <v>0.31404239131500056</v>
      </c>
      <c r="O146" s="56">
        <f>N146/L146</f>
        <v>6.7112263539941833E-2</v>
      </c>
      <c r="P146" s="54"/>
      <c r="Q146" s="42">
        <f t="shared" ref="Q146:R148" si="76">C146/$DD146*1000000</f>
        <v>39.169033498395805</v>
      </c>
      <c r="R146" s="42">
        <f t="shared" si="76"/>
        <v>46.35924747791902</v>
      </c>
      <c r="S146" s="42">
        <f t="shared" ref="S146:T148" si="77">L146/$DD146*1000000</f>
        <v>38.008035186216134</v>
      </c>
      <c r="T146" s="42">
        <f t="shared" si="77"/>
        <v>40.558840460268854</v>
      </c>
      <c r="V146" s="143">
        <f>BD146/DD146*1000000</f>
        <v>49.014385295561063</v>
      </c>
      <c r="W146" s="143">
        <f>(BI146-CO146-CP146)/DD146*1000000</f>
        <v>38.008035186216134</v>
      </c>
      <c r="X146" s="143">
        <f>(BY146-CO146-CP146)/DD146*1000000</f>
        <v>41.214631645770211</v>
      </c>
      <c r="AB146" t="s">
        <v>394</v>
      </c>
      <c r="AC146" s="2">
        <v>4.8222955591550001</v>
      </c>
      <c r="AD146" s="2">
        <v>4.8238032422940007</v>
      </c>
      <c r="AE146" s="2">
        <v>1.5076831390006262E-3</v>
      </c>
      <c r="AF146" s="1">
        <v>3.1264843071228388E-4</v>
      </c>
      <c r="AG146" s="2">
        <v>4.8474152519509994</v>
      </c>
      <c r="AH146" s="2">
        <v>4.8477362282360001</v>
      </c>
      <c r="AI146" s="2">
        <v>3.2097628500071806E-4</v>
      </c>
      <c r="AJ146" s="1">
        <v>6.6215966307307949E-5</v>
      </c>
      <c r="AM146" t="s">
        <v>394</v>
      </c>
      <c r="AN146" s="2">
        <v>4.8222955591550001</v>
      </c>
      <c r="AO146" s="2">
        <v>5.2142830187370004</v>
      </c>
      <c r="AP146" s="2">
        <v>0.39198745958200032</v>
      </c>
      <c r="AQ146" s="1">
        <v>8.1286485818527349E-2</v>
      </c>
      <c r="AR146" s="2">
        <v>4.8223597182679994</v>
      </c>
      <c r="AS146" s="2">
        <v>6.4159112999284673E-5</v>
      </c>
      <c r="AT146" s="1">
        <v>1.3304682844974175E-5</v>
      </c>
      <c r="AU146" s="2">
        <v>4.8239305225139999</v>
      </c>
      <c r="AV146" s="2">
        <v>1.6349633589998191E-3</v>
      </c>
      <c r="AW146" s="1">
        <v>3.3904254497547014E-4</v>
      </c>
      <c r="AX146" s="2">
        <v>5.4603610865049994</v>
      </c>
      <c r="AY146" s="2">
        <v>0.63806552734999933</v>
      </c>
      <c r="AZ146" s="1">
        <v>0.13231572381303938</v>
      </c>
      <c r="BA146" s="2">
        <v>4.8219414359320005</v>
      </c>
      <c r="BB146" s="2">
        <v>-3.5412322299954724E-4</v>
      </c>
      <c r="BC146" s="1">
        <v>-7.3434574603635332E-5</v>
      </c>
      <c r="BD146" s="2">
        <v>6.0344060456630002</v>
      </c>
      <c r="BE146" s="2">
        <v>1.2121104865080001</v>
      </c>
      <c r="BF146" s="1">
        <v>0.25135549483416475</v>
      </c>
      <c r="BG146" s="1"/>
      <c r="BH146" t="s">
        <v>394</v>
      </c>
      <c r="BI146" s="2">
        <v>4.8474152519509994</v>
      </c>
      <c r="BJ146" s="2">
        <v>4.9771820687819996</v>
      </c>
      <c r="BK146" s="2">
        <v>0.12976681683100022</v>
      </c>
      <c r="BL146" s="1">
        <v>2.6770311616850104E-2</v>
      </c>
      <c r="BM146" s="2">
        <v>4.8474289381659998</v>
      </c>
      <c r="BN146" s="2">
        <v>1.3686215000419111E-5</v>
      </c>
      <c r="BO146" s="1">
        <v>2.8234046990116329E-6</v>
      </c>
      <c r="BP146" s="2">
        <v>4.8477737424680001</v>
      </c>
      <c r="BQ146" s="2">
        <v>3.584905170006536E-4</v>
      </c>
      <c r="BR146" s="1">
        <v>7.3954983917742031E-5</v>
      </c>
      <c r="BS146" s="2">
        <v>5.0698225162079993</v>
      </c>
      <c r="BT146" s="2">
        <v>0.22240726425699986</v>
      </c>
      <c r="BU146" s="1">
        <v>4.5881619934971495E-2</v>
      </c>
      <c r="BV146" s="2">
        <v>4.8473396687220003</v>
      </c>
      <c r="BW146" s="2">
        <v>-7.5583228999143159E-5</v>
      </c>
      <c r="BX146" s="1">
        <v>-1.5592480749141975E-5</v>
      </c>
      <c r="BY146" s="2">
        <v>5.2421953750689996</v>
      </c>
      <c r="BZ146" s="2">
        <v>0.39478012311800015</v>
      </c>
      <c r="CA146" s="1">
        <v>8.1441366707568144E-2</v>
      </c>
      <c r="CC146" t="s">
        <v>394</v>
      </c>
      <c r="CE146" s="23">
        <v>4.8222955591550001</v>
      </c>
      <c r="CF146" s="23">
        <v>4.4996683111779996</v>
      </c>
      <c r="CG146" s="23">
        <v>-0.32262724797700049</v>
      </c>
      <c r="CH146" s="24">
        <v>-6.6903250541021114E-2</v>
      </c>
      <c r="CI146" s="2">
        <v>4.8474152519509994</v>
      </c>
      <c r="CJ146" s="2">
        <v>4.8000188022939998</v>
      </c>
      <c r="CK146" s="2">
        <v>-4.7396449656999629E-2</v>
      </c>
      <c r="CL146" s="1">
        <v>-9.777674738701907E-3</v>
      </c>
      <c r="CN146" s="25" t="s">
        <v>394</v>
      </c>
      <c r="CO146" s="27">
        <v>0</v>
      </c>
      <c r="CP146" s="27">
        <v>0.16805600000000001</v>
      </c>
      <c r="CQ146" s="28">
        <f>CH168-CO146-CP146</f>
        <v>-0.19919617938137171</v>
      </c>
      <c r="CR146" s="27">
        <f>CI168-CO146-CP146</f>
        <v>5.1918567108880005</v>
      </c>
      <c r="CU146" s="30">
        <v>491</v>
      </c>
      <c r="CV146" s="30"/>
      <c r="CW146" s="15" t="s">
        <v>394</v>
      </c>
      <c r="CX146" s="33" t="s">
        <v>994</v>
      </c>
      <c r="CY146" s="34" t="s">
        <v>394</v>
      </c>
      <c r="CZ146" s="34" t="s">
        <v>976</v>
      </c>
      <c r="DA146" s="32"/>
      <c r="DB146" s="32"/>
      <c r="DC146" t="s">
        <v>394</v>
      </c>
      <c r="DD146">
        <v>123115</v>
      </c>
      <c r="DE146" t="s">
        <v>1045</v>
      </c>
      <c r="DF146" s="30">
        <v>146</v>
      </c>
      <c r="DG146" s="39" t="s">
        <v>394</v>
      </c>
      <c r="DK146" s="30">
        <v>483</v>
      </c>
      <c r="DL146" s="30"/>
      <c r="DM146" s="32"/>
      <c r="DN146" s="32" t="s">
        <v>394</v>
      </c>
      <c r="DO146" s="41">
        <v>121945</v>
      </c>
    </row>
    <row r="147" spans="1:119" ht="15.75" x14ac:dyDescent="0.25">
      <c r="B147" t="s">
        <v>391</v>
      </c>
      <c r="C147" s="52">
        <v>3.4423411644259998</v>
      </c>
      <c r="D147" s="52">
        <v>3.6914685863680003</v>
      </c>
      <c r="E147" s="52">
        <v>0.24912742194200055</v>
      </c>
      <c r="F147" s="53">
        <v>7.2371508238795332E-2</v>
      </c>
      <c r="G147" s="45">
        <v>3.8467813468999998</v>
      </c>
      <c r="H147" s="45">
        <v>3.954357249749</v>
      </c>
      <c r="I147" s="45">
        <v>0.1075759028490002</v>
      </c>
      <c r="J147" s="46">
        <v>2.796517221746753E-2</v>
      </c>
      <c r="K147" s="47">
        <v>3</v>
      </c>
      <c r="L147" s="55">
        <f t="shared" si="63"/>
        <v>3.7350353468999997</v>
      </c>
      <c r="M147" s="55">
        <f t="shared" si="64"/>
        <v>3.8426112497489999</v>
      </c>
      <c r="N147" s="55">
        <f t="shared" si="65"/>
        <v>0.1075759028490002</v>
      </c>
      <c r="O147" s="56">
        <f>N147/L147</f>
        <v>2.8801843318105657E-2</v>
      </c>
      <c r="P147" s="54"/>
      <c r="Q147" s="42">
        <f t="shared" si="76"/>
        <v>55.404567195538455</v>
      </c>
      <c r="R147" s="42">
        <f t="shared" si="76"/>
        <v>59.41427928679726</v>
      </c>
      <c r="S147" s="42">
        <f t="shared" si="77"/>
        <v>60.11548738793838</v>
      </c>
      <c r="T147" s="42">
        <f t="shared" si="77"/>
        <v>61.846924236677346</v>
      </c>
      <c r="V147" s="143">
        <f>BD147/DD147*1000000</f>
        <v>58.25511245537654</v>
      </c>
      <c r="W147" s="143">
        <f>(BI147-CO147-CP147)/DD147*1000000</f>
        <v>60.11548738793838</v>
      </c>
      <c r="X147" s="143">
        <f>(BY147-CO147-CP147)/DD147*1000000</f>
        <v>61.777666762727144</v>
      </c>
      <c r="AB147" t="s">
        <v>391</v>
      </c>
      <c r="AC147" s="2">
        <v>3.4423411644259998</v>
      </c>
      <c r="AD147" s="2">
        <v>3.4417631110190001</v>
      </c>
      <c r="AE147" s="2">
        <v>-5.78053406999679E-4</v>
      </c>
      <c r="AF147" s="1">
        <v>-1.6792449655293469E-4</v>
      </c>
      <c r="AG147" s="2">
        <v>3.8467813468999998</v>
      </c>
      <c r="AH147" s="2">
        <v>3.8467813468999998</v>
      </c>
      <c r="AI147" s="2">
        <v>0</v>
      </c>
      <c r="AJ147" s="1">
        <v>0</v>
      </c>
      <c r="AM147" t="s">
        <v>391</v>
      </c>
      <c r="AN147" s="2">
        <v>3.4423411644259998</v>
      </c>
      <c r="AO147" s="2">
        <v>3.4627583809230003</v>
      </c>
      <c r="AP147" s="2">
        <v>2.0417216497000457E-2</v>
      </c>
      <c r="AQ147" s="1">
        <v>5.9312007502327173E-3</v>
      </c>
      <c r="AR147" s="2">
        <v>3.4423166860859999</v>
      </c>
      <c r="AS147" s="2">
        <v>-2.4478339999856047E-5</v>
      </c>
      <c r="AT147" s="1">
        <v>-7.1109570000850676E-6</v>
      </c>
      <c r="AU147" s="2">
        <v>3.4418168260740001</v>
      </c>
      <c r="AV147" s="2">
        <v>-5.2433835199972023E-4</v>
      </c>
      <c r="AW147" s="1">
        <v>-1.523202747648495E-4</v>
      </c>
      <c r="AX147" s="2">
        <v>3.588571370151</v>
      </c>
      <c r="AY147" s="2">
        <v>0.14623020572500023</v>
      </c>
      <c r="AZ147" s="1">
        <v>4.2479870163997437E-2</v>
      </c>
      <c r="BA147" s="2">
        <v>3.4424760835820001</v>
      </c>
      <c r="BB147" s="2">
        <v>1.3491915600027937E-4</v>
      </c>
      <c r="BC147" s="1">
        <v>3.919401057471209E-5</v>
      </c>
      <c r="BD147" s="2">
        <v>3.6194483919649998</v>
      </c>
      <c r="BE147" s="2">
        <v>0.17710722753899999</v>
      </c>
      <c r="BF147" s="1">
        <v>5.1449644029845046E-2</v>
      </c>
      <c r="BG147" s="1"/>
      <c r="BH147" t="s">
        <v>391</v>
      </c>
      <c r="BI147" s="2">
        <v>3.8467813468999998</v>
      </c>
      <c r="BJ147" s="2">
        <v>3.881205635812</v>
      </c>
      <c r="BK147" s="2">
        <v>3.4424288912000112E-2</v>
      </c>
      <c r="BL147" s="1">
        <v>8.9488551096728076E-3</v>
      </c>
      <c r="BM147" s="2">
        <v>3.8467813468999998</v>
      </c>
      <c r="BN147" s="2">
        <v>0</v>
      </c>
      <c r="BO147" s="1">
        <v>0</v>
      </c>
      <c r="BP147" s="2">
        <v>3.8467813468999998</v>
      </c>
      <c r="BQ147" s="2">
        <v>0</v>
      </c>
      <c r="BR147" s="1">
        <v>0</v>
      </c>
      <c r="BS147" s="2">
        <v>3.911326888609</v>
      </c>
      <c r="BT147" s="2">
        <v>6.4545541709000176E-2</v>
      </c>
      <c r="BU147" s="1">
        <v>1.6779103330376549E-2</v>
      </c>
      <c r="BV147" s="2">
        <v>3.8467813468999998</v>
      </c>
      <c r="BW147" s="2">
        <v>0</v>
      </c>
      <c r="BX147" s="1">
        <v>0</v>
      </c>
      <c r="BY147" s="2">
        <v>3.9500542136350001</v>
      </c>
      <c r="BZ147" s="2">
        <v>0.10327286673500025</v>
      </c>
      <c r="CA147" s="1">
        <v>2.6846565328758443E-2</v>
      </c>
      <c r="CC147" t="s">
        <v>391</v>
      </c>
      <c r="CE147" s="23">
        <v>3.4423411644259998</v>
      </c>
      <c r="CF147" s="23">
        <v>3.51456708535</v>
      </c>
      <c r="CG147" s="23">
        <v>7.2225920924000153E-2</v>
      </c>
      <c r="CH147" s="24">
        <v>2.0981627756830316E-2</v>
      </c>
      <c r="CI147" s="2">
        <v>3.8467813468999998</v>
      </c>
      <c r="CJ147" s="2">
        <v>3.8467813468999998</v>
      </c>
      <c r="CK147" s="2">
        <v>0</v>
      </c>
      <c r="CL147" s="1">
        <v>0</v>
      </c>
      <c r="CN147" s="25" t="s">
        <v>391</v>
      </c>
      <c r="CO147" s="27">
        <v>0</v>
      </c>
      <c r="CP147" s="27">
        <v>0.111746</v>
      </c>
      <c r="CQ147" s="28">
        <f>CH209-CO147-CP147</f>
        <v>-0.10769236835341538</v>
      </c>
      <c r="CR147" s="27">
        <f>CI209-CO147-CP147</f>
        <v>3.2953345629489998</v>
      </c>
      <c r="CU147" s="30">
        <v>488</v>
      </c>
      <c r="CV147" s="30"/>
      <c r="CW147" s="15" t="s">
        <v>391</v>
      </c>
      <c r="CX147" s="33" t="s">
        <v>603</v>
      </c>
      <c r="CY147" s="34" t="s">
        <v>391</v>
      </c>
      <c r="CZ147" s="34" t="s">
        <v>976</v>
      </c>
      <c r="DA147" s="32"/>
      <c r="DB147" s="32"/>
      <c r="DC147" t="s">
        <v>391</v>
      </c>
      <c r="DD147">
        <v>62131</v>
      </c>
      <c r="DE147" t="s">
        <v>1045</v>
      </c>
      <c r="DF147" s="30">
        <v>187</v>
      </c>
      <c r="DG147" s="39" t="s">
        <v>391</v>
      </c>
      <c r="DK147" s="30">
        <v>480</v>
      </c>
      <c r="DL147" s="30"/>
      <c r="DM147" s="32"/>
      <c r="DN147" s="32" t="s">
        <v>391</v>
      </c>
      <c r="DO147" s="41">
        <v>62014</v>
      </c>
    </row>
    <row r="148" spans="1:119" ht="15.75" x14ac:dyDescent="0.25">
      <c r="B148" t="s">
        <v>178</v>
      </c>
      <c r="C148" s="52">
        <v>107.51099362699901</v>
      </c>
      <c r="D148" s="52">
        <v>107.569265666622</v>
      </c>
      <c r="E148" s="52">
        <v>5.8272039622991656E-2</v>
      </c>
      <c r="F148" s="53">
        <v>5.4201005550336503E-4</v>
      </c>
      <c r="G148" s="45">
        <v>104.496777952334</v>
      </c>
      <c r="H148" s="45">
        <v>104.162784721101</v>
      </c>
      <c r="I148" s="45">
        <v>-0.33399323123299496</v>
      </c>
      <c r="J148" s="46">
        <v>-3.1962060245086725E-3</v>
      </c>
      <c r="K148" s="47">
        <v>4</v>
      </c>
      <c r="L148" s="55">
        <f>G148-CO148-CP148</f>
        <v>98.63214995233399</v>
      </c>
      <c r="M148" s="55">
        <f>H148-CO148-CP148</f>
        <v>98.298156721100995</v>
      </c>
      <c r="N148" s="55">
        <f>M148-L148</f>
        <v>-0.33399323123299496</v>
      </c>
      <c r="O148" s="56">
        <f>N148/L148</f>
        <v>-3.3862511503034666E-3</v>
      </c>
      <c r="P148" s="54"/>
      <c r="Q148" s="42">
        <f t="shared" si="76"/>
        <v>195.70974139283575</v>
      </c>
      <c r="R148" s="42">
        <f t="shared" si="76"/>
        <v>195.81581804063066</v>
      </c>
      <c r="S148" s="42">
        <f t="shared" si="77"/>
        <v>179.54696453798837</v>
      </c>
      <c r="T148" s="42">
        <f t="shared" si="77"/>
        <v>178.93897342278811</v>
      </c>
      <c r="V148" s="143">
        <f>BD148/DD148*1000000</f>
        <v>201.1258369101356</v>
      </c>
      <c r="W148" s="143">
        <f>(BI148-CO148-CP148)/DD148*1000000</f>
        <v>179.54696453798837</v>
      </c>
      <c r="X148" s="143">
        <f>(BY148-CO148-CP148)/DD148*1000000</f>
        <v>180.58435242054904</v>
      </c>
      <c r="AB148" t="s">
        <v>178</v>
      </c>
      <c r="AC148" s="2">
        <v>107.51099362699901</v>
      </c>
      <c r="AD148" s="2">
        <v>107.24713986213</v>
      </c>
      <c r="AE148" s="2">
        <v>-0.2638537648690118</v>
      </c>
      <c r="AF148" s="1">
        <v>-2.4542026444703117E-3</v>
      </c>
      <c r="AG148" s="2">
        <v>104.496777952334</v>
      </c>
      <c r="AH148" s="2">
        <v>104.403163029409</v>
      </c>
      <c r="AI148" s="2">
        <v>-9.3614922924999178E-2</v>
      </c>
      <c r="AJ148" s="1">
        <v>-8.9586420518823501E-4</v>
      </c>
      <c r="AM148" t="s">
        <v>178</v>
      </c>
      <c r="AN148" s="2">
        <v>107.51099362699901</v>
      </c>
      <c r="AO148" s="2">
        <v>108.935447058875</v>
      </c>
      <c r="AP148" s="2">
        <v>1.4244534318759889</v>
      </c>
      <c r="AQ148" s="1">
        <v>1.3249374634356173E-2</v>
      </c>
      <c r="AR148" s="2">
        <v>107.76305996949201</v>
      </c>
      <c r="AS148" s="2">
        <v>0.25206634249299498</v>
      </c>
      <c r="AT148" s="1">
        <v>2.3445634161611364E-3</v>
      </c>
      <c r="AU148" s="2">
        <v>107.61023914912801</v>
      </c>
      <c r="AV148" s="2">
        <v>9.9245522128995844E-2</v>
      </c>
      <c r="AW148" s="1">
        <v>9.2311975529982011E-4</v>
      </c>
      <c r="AX148" s="2">
        <v>107.963722505273</v>
      </c>
      <c r="AY148" s="2">
        <v>0.45272887827398733</v>
      </c>
      <c r="AZ148" s="1">
        <v>4.211000782345058E-3</v>
      </c>
      <c r="BA148" s="2">
        <v>107.92344217539599</v>
      </c>
      <c r="BB148" s="2">
        <v>0.41244854839698064</v>
      </c>
      <c r="BC148" s="1">
        <v>3.8363383546424902E-3</v>
      </c>
      <c r="BD148" s="2">
        <v>110.48626612237699</v>
      </c>
      <c r="BE148" s="2">
        <v>2.975272495377979</v>
      </c>
      <c r="BF148" s="1">
        <v>2.7674123315243968E-2</v>
      </c>
      <c r="BG148" s="1"/>
      <c r="BH148" t="s">
        <v>178</v>
      </c>
      <c r="BI148" s="2">
        <v>104.496777952334</v>
      </c>
      <c r="BJ148" s="2">
        <v>104.80459993044201</v>
      </c>
      <c r="BK148" s="2">
        <v>0.30782197810800938</v>
      </c>
      <c r="BL148" s="1">
        <v>2.9457556887392427E-3</v>
      </c>
      <c r="BM148" s="2">
        <v>104.54274632223401</v>
      </c>
      <c r="BN148" s="2">
        <v>4.596836990000952E-2</v>
      </c>
      <c r="BO148" s="1">
        <v>4.3990227068032569E-4</v>
      </c>
      <c r="BP148" s="2">
        <v>104.524822414973</v>
      </c>
      <c r="BQ148" s="2">
        <v>2.8044462639002177E-2</v>
      </c>
      <c r="BR148" s="1">
        <v>2.6837633837662058E-4</v>
      </c>
      <c r="BS148" s="2">
        <v>104.47245025319999</v>
      </c>
      <c r="BT148" s="2">
        <v>-2.4327699134005343E-2</v>
      </c>
      <c r="BU148" s="1">
        <v>-2.3280812682188512E-4</v>
      </c>
      <c r="BV148" s="2">
        <v>104.571352129083</v>
      </c>
      <c r="BW148" s="2">
        <v>7.4574176748996024E-2</v>
      </c>
      <c r="BX148" s="1">
        <v>7.136504896161764E-4</v>
      </c>
      <c r="BY148" s="2">
        <v>105.066655574352</v>
      </c>
      <c r="BZ148" s="2">
        <v>0.56987762201799796</v>
      </c>
      <c r="CA148" s="1">
        <v>5.4535425224110402E-3</v>
      </c>
      <c r="CC148" t="s">
        <v>178</v>
      </c>
      <c r="CE148" s="23">
        <v>107.51099362699901</v>
      </c>
      <c r="CF148" s="23">
        <v>106.012742023976</v>
      </c>
      <c r="CG148" s="23">
        <v>-1.4982516030230073</v>
      </c>
      <c r="CH148" s="24">
        <v>-1.3935799051593497E-2</v>
      </c>
      <c r="CI148" s="2">
        <v>104.496777952334</v>
      </c>
      <c r="CJ148" s="2">
        <v>103.991860034496</v>
      </c>
      <c r="CK148" s="2">
        <v>-0.50491791783800011</v>
      </c>
      <c r="CL148" s="1">
        <v>-4.8318993918484016E-3</v>
      </c>
      <c r="CN148" s="25" t="s">
        <v>178</v>
      </c>
      <c r="CO148" s="27">
        <v>4.7869000000000002E-2</v>
      </c>
      <c r="CP148" s="27">
        <v>5.8167590000000002</v>
      </c>
      <c r="CQ148" s="28">
        <f>CH323-CO148-CP148</f>
        <v>-5.8514586179637185</v>
      </c>
      <c r="CR148" s="27">
        <f>CI323-CO148-CP148</f>
        <v>52.693093514482001</v>
      </c>
      <c r="CU148" s="30">
        <v>251</v>
      </c>
      <c r="CV148" s="30"/>
      <c r="CW148" s="34" t="s">
        <v>178</v>
      </c>
      <c r="CX148" s="34" t="s">
        <v>976</v>
      </c>
      <c r="CY148" s="34" t="s">
        <v>178</v>
      </c>
      <c r="CZ148" s="34" t="s">
        <v>976</v>
      </c>
      <c r="DA148" s="32"/>
      <c r="DB148" s="32"/>
      <c r="DC148" t="s">
        <v>178</v>
      </c>
      <c r="DD148">
        <v>549339</v>
      </c>
      <c r="DE148" t="s">
        <v>963</v>
      </c>
      <c r="DF148" s="30">
        <v>332</v>
      </c>
      <c r="DG148" s="39" t="s">
        <v>178</v>
      </c>
      <c r="DK148" s="30">
        <v>269</v>
      </c>
      <c r="DL148" s="30"/>
      <c r="DM148" s="32"/>
      <c r="DN148" s="32" t="s">
        <v>178</v>
      </c>
      <c r="DO148" s="41">
        <v>545159</v>
      </c>
    </row>
    <row r="149" spans="1:119" x14ac:dyDescent="0.2">
      <c r="V149" s="143"/>
      <c r="W149" s="143"/>
      <c r="X149" s="143"/>
    </row>
    <row r="150" spans="1:119" x14ac:dyDescent="0.2">
      <c r="V150" s="143"/>
      <c r="W150" s="143"/>
      <c r="X150" s="143"/>
    </row>
    <row r="151" spans="1:119" ht="15.75" x14ac:dyDescent="0.25">
      <c r="A151" t="s">
        <v>519</v>
      </c>
      <c r="B151" t="s">
        <v>162</v>
      </c>
      <c r="C151" s="52">
        <v>162.012935621282</v>
      </c>
      <c r="D151" s="52">
        <v>154.00388551187001</v>
      </c>
      <c r="E151" s="52">
        <v>-8.0090501094119873</v>
      </c>
      <c r="F151" s="53">
        <v>-4.943463359082495E-2</v>
      </c>
      <c r="G151" s="45">
        <v>190.26795386278599</v>
      </c>
      <c r="H151" s="45">
        <v>189.67297155074598</v>
      </c>
      <c r="I151" s="45">
        <v>-0.59498231204000263</v>
      </c>
      <c r="J151" s="46">
        <v>-3.1270757894893914E-3</v>
      </c>
      <c r="K151" s="47">
        <v>4</v>
      </c>
      <c r="L151" s="55">
        <f>G151-CO151-CP151</f>
        <v>177.70138386278597</v>
      </c>
      <c r="M151" s="55">
        <f>H151-CO151-CP151</f>
        <v>177.10640155074597</v>
      </c>
      <c r="N151" s="55">
        <f>M151-L151</f>
        <v>-0.59498231204000263</v>
      </c>
      <c r="O151" s="56">
        <f>N151/L151</f>
        <v>-3.3482142857110477E-3</v>
      </c>
      <c r="P151" s="54"/>
      <c r="Q151" s="42">
        <f>C151/$DD151*1000000</f>
        <v>144.81590239587004</v>
      </c>
      <c r="R151" s="42">
        <f>D151/$DD151*1000000</f>
        <v>137.65698132280554</v>
      </c>
      <c r="S151" s="42">
        <f>L151/$DD151*1000000</f>
        <v>158.83908382006896</v>
      </c>
      <c r="T151" s="42">
        <f>M151/$DD151*1000000</f>
        <v>158.30725653049336</v>
      </c>
      <c r="V151" s="143">
        <f>BD151/DD151*1000000</f>
        <v>146.01725888570377</v>
      </c>
      <c r="W151" s="143">
        <f>(BI151-CO151-CP151)/DD151*1000000</f>
        <v>158.83908382006896</v>
      </c>
      <c r="X151" s="143">
        <f>(BY151-CO151-CP151)/DD151*1000000</f>
        <v>158.30725653049336</v>
      </c>
      <c r="AB151" t="s">
        <v>162</v>
      </c>
      <c r="AC151" s="2">
        <v>162.012935621282</v>
      </c>
      <c r="AD151" s="2">
        <v>160.14949489429199</v>
      </c>
      <c r="AE151" s="2">
        <v>-1.8634407269900066</v>
      </c>
      <c r="AF151" s="1">
        <v>-1.1501802123664657E-2</v>
      </c>
      <c r="AG151" s="2">
        <v>190.26795386278599</v>
      </c>
      <c r="AH151" s="2">
        <v>190.26795386278599</v>
      </c>
      <c r="AI151" s="2">
        <v>0</v>
      </c>
      <c r="AJ151" s="1">
        <v>0</v>
      </c>
      <c r="AM151" t="s">
        <v>162</v>
      </c>
      <c r="AN151" s="2">
        <v>162.012935621282</v>
      </c>
      <c r="AO151" s="2">
        <v>162.39229829691701</v>
      </c>
      <c r="AP151" s="2">
        <v>0.37936267563500792</v>
      </c>
      <c r="AQ151" s="1">
        <v>2.3415579390635701E-3</v>
      </c>
      <c r="AR151" s="2">
        <v>161.83147822671899</v>
      </c>
      <c r="AS151" s="2">
        <v>-0.18145739456301158</v>
      </c>
      <c r="AT151" s="1">
        <v>-1.1200179409573969E-3</v>
      </c>
      <c r="AU151" s="2">
        <v>161.785489296848</v>
      </c>
      <c r="AV151" s="2">
        <v>-0.22744632443399837</v>
      </c>
      <c r="AW151" s="1">
        <v>-1.4038775580591421E-3</v>
      </c>
      <c r="AX151" s="2">
        <v>162.957345019652</v>
      </c>
      <c r="AY151" s="2">
        <v>0.9444093983699986</v>
      </c>
      <c r="AZ151" s="1">
        <v>5.8292221837003807E-3</v>
      </c>
      <c r="BA151" s="2">
        <v>161.951238734014</v>
      </c>
      <c r="BB151" s="2">
        <v>-6.1696887267999045E-2</v>
      </c>
      <c r="BC151" s="1">
        <v>-3.808145752770037E-4</v>
      </c>
      <c r="BD151" s="2">
        <v>163.35695439563997</v>
      </c>
      <c r="BE151" s="2">
        <v>1.344018774357977</v>
      </c>
      <c r="BF151" s="1">
        <v>8.2957497758063391E-3</v>
      </c>
      <c r="BG151" s="1"/>
      <c r="BH151" t="s">
        <v>162</v>
      </c>
      <c r="BI151" s="2">
        <v>190.26795386278599</v>
      </c>
      <c r="BJ151" s="2">
        <v>190.069626425439</v>
      </c>
      <c r="BK151" s="2">
        <v>-0.19832743734698965</v>
      </c>
      <c r="BL151" s="1">
        <v>-1.0423585964981568E-3</v>
      </c>
      <c r="BM151" s="2">
        <v>190.26795386278599</v>
      </c>
      <c r="BN151" s="2">
        <v>0</v>
      </c>
      <c r="BO151" s="1">
        <v>0</v>
      </c>
      <c r="BP151" s="2">
        <v>190.26795386278599</v>
      </c>
      <c r="BQ151" s="2">
        <v>0</v>
      </c>
      <c r="BR151" s="1">
        <v>0</v>
      </c>
      <c r="BS151" s="2">
        <v>190.069626425439</v>
      </c>
      <c r="BT151" s="2">
        <v>-0.19832743734698965</v>
      </c>
      <c r="BU151" s="1">
        <v>-1.0423585964981568E-3</v>
      </c>
      <c r="BV151" s="2">
        <v>190.26795386278599</v>
      </c>
      <c r="BW151" s="2">
        <v>0</v>
      </c>
      <c r="BX151" s="1">
        <v>0</v>
      </c>
      <c r="BY151" s="2">
        <v>189.67297155074598</v>
      </c>
      <c r="BZ151" s="2">
        <v>-0.59498231204000263</v>
      </c>
      <c r="CA151" s="1">
        <v>-3.1270757894893914E-3</v>
      </c>
      <c r="CC151" t="s">
        <v>162</v>
      </c>
      <c r="CE151" s="23">
        <v>162.012935621282</v>
      </c>
      <c r="CF151" s="23">
        <v>154.24986933675899</v>
      </c>
      <c r="CG151" s="23">
        <v>-7.7630662845230063</v>
      </c>
      <c r="CH151" s="24">
        <v>-4.7916336153983316E-2</v>
      </c>
      <c r="CI151" s="2">
        <v>190.26795386278599</v>
      </c>
      <c r="CJ151" s="2">
        <v>190.069626425439</v>
      </c>
      <c r="CK151" s="2">
        <v>-0.19832743734698965</v>
      </c>
      <c r="CL151" s="1">
        <v>-1.0423585964981568E-3</v>
      </c>
      <c r="CN151" s="25" t="s">
        <v>162</v>
      </c>
      <c r="CO151" s="27">
        <v>0</v>
      </c>
      <c r="CP151" s="27">
        <v>12.56657</v>
      </c>
      <c r="CQ151" s="28">
        <f>CH326-CO151-CP151</f>
        <v>-12.728682478565878</v>
      </c>
      <c r="CR151" s="27">
        <f>CI326-CO151-CP151</f>
        <v>6.9237446164390004</v>
      </c>
      <c r="CU151" s="30">
        <v>235</v>
      </c>
      <c r="CV151" s="30"/>
      <c r="CW151" s="34" t="s">
        <v>162</v>
      </c>
      <c r="CX151" s="34" t="s">
        <v>962</v>
      </c>
      <c r="CY151" s="34" t="s">
        <v>162</v>
      </c>
      <c r="CZ151" s="34" t="s">
        <v>962</v>
      </c>
      <c r="DA151" s="32"/>
      <c r="DB151" s="32"/>
      <c r="DC151" t="s">
        <v>162</v>
      </c>
      <c r="DD151">
        <v>1118751</v>
      </c>
      <c r="DE151" t="s">
        <v>963</v>
      </c>
      <c r="DF151" s="30">
        <v>337</v>
      </c>
      <c r="DG151" s="39" t="s">
        <v>162</v>
      </c>
      <c r="DK151" s="30">
        <v>255</v>
      </c>
      <c r="DL151" s="30"/>
      <c r="DM151" s="32"/>
      <c r="DN151" s="32" t="s">
        <v>162</v>
      </c>
      <c r="DO151" s="41">
        <v>1109683</v>
      </c>
    </row>
    <row r="152" spans="1:119" x14ac:dyDescent="0.2">
      <c r="A152" t="s">
        <v>917</v>
      </c>
      <c r="V152" s="143"/>
      <c r="W152" s="143"/>
      <c r="X152" s="143"/>
    </row>
    <row r="153" spans="1:119" ht="15.75" x14ac:dyDescent="0.25">
      <c r="A153" t="s">
        <v>520</v>
      </c>
      <c r="C153" s="52"/>
      <c r="D153" s="52"/>
      <c r="E153" s="52"/>
      <c r="F153" s="53"/>
      <c r="G153" s="45"/>
      <c r="H153" s="45"/>
      <c r="I153" s="45"/>
      <c r="J153" s="46"/>
      <c r="K153" s="47"/>
      <c r="L153" s="55"/>
      <c r="M153" s="55"/>
      <c r="N153" s="55"/>
      <c r="O153" s="56"/>
      <c r="P153" s="54"/>
      <c r="Q153" s="42"/>
      <c r="R153" s="42"/>
      <c r="S153" s="42"/>
      <c r="T153" s="42"/>
      <c r="V153" s="143"/>
      <c r="W153" s="143"/>
      <c r="X153" s="143"/>
      <c r="AC153" s="2"/>
      <c r="AD153" s="2"/>
      <c r="AE153" s="2"/>
      <c r="AF153" s="1"/>
      <c r="AG153" s="2"/>
      <c r="AH153" s="2"/>
      <c r="AI153" s="2"/>
      <c r="AJ153" s="1"/>
      <c r="AN153" s="2"/>
      <c r="AO153" s="2"/>
      <c r="AP153" s="2"/>
      <c r="AQ153" s="1"/>
      <c r="AR153" s="2"/>
      <c r="AS153" s="2"/>
      <c r="AT153" s="1"/>
      <c r="AU153" s="2"/>
      <c r="AV153" s="2"/>
      <c r="AW153" s="1"/>
      <c r="AX153" s="2"/>
      <c r="AY153" s="2"/>
      <c r="AZ153" s="1"/>
      <c r="BA153" s="2"/>
      <c r="BB153" s="2"/>
      <c r="BC153" s="1"/>
      <c r="BD153" s="2"/>
      <c r="BE153" s="2"/>
      <c r="BF153" s="1"/>
      <c r="BG153" s="1"/>
      <c r="BI153" s="2"/>
      <c r="BJ153" s="2"/>
      <c r="BK153" s="2"/>
      <c r="BL153" s="1"/>
      <c r="BM153" s="2"/>
      <c r="BN153" s="2"/>
      <c r="BO153" s="1"/>
      <c r="BP153" s="2"/>
      <c r="BQ153" s="2"/>
      <c r="BR153" s="1"/>
      <c r="BS153" s="2"/>
      <c r="BT153" s="2"/>
      <c r="BU153" s="1"/>
      <c r="BV153" s="2"/>
      <c r="BW153" s="2"/>
      <c r="BX153" s="1"/>
      <c r="BY153" s="2"/>
      <c r="BZ153" s="2"/>
      <c r="CA153" s="1"/>
      <c r="CE153" s="23"/>
      <c r="CF153" s="23"/>
      <c r="CG153" s="23"/>
      <c r="CH153" s="24"/>
      <c r="CI153" s="2"/>
      <c r="CJ153" s="2"/>
      <c r="CK153" s="2"/>
      <c r="CL153" s="1"/>
      <c r="CN153" s="25"/>
      <c r="CO153" s="27"/>
      <c r="CP153" s="27"/>
      <c r="CQ153" s="28"/>
      <c r="CR153" s="27"/>
      <c r="CU153" s="30"/>
      <c r="CV153" s="30"/>
      <c r="CW153" s="15"/>
      <c r="CX153" s="33"/>
      <c r="CY153" s="34"/>
      <c r="CZ153" s="34"/>
      <c r="DA153" s="32"/>
      <c r="DB153" s="32"/>
      <c r="DF153" s="30"/>
      <c r="DG153" s="39"/>
      <c r="DK153" s="30"/>
      <c r="DL153" s="30"/>
      <c r="DM153" s="32"/>
      <c r="DN153" s="32"/>
      <c r="DO153" s="41"/>
    </row>
    <row r="154" spans="1:119" ht="15.75" x14ac:dyDescent="0.25">
      <c r="A154" t="s">
        <v>521</v>
      </c>
      <c r="B154" s="71" t="s">
        <v>989</v>
      </c>
      <c r="C154" s="63">
        <f>SUM(C9:C147)</f>
        <v>4474.1551131635069</v>
      </c>
      <c r="D154" s="63">
        <f>SUM(D9:D147)</f>
        <v>4578.6954920823136</v>
      </c>
      <c r="E154" s="63">
        <f>SUM(E9:E147)</f>
        <v>104.540378918808</v>
      </c>
      <c r="F154" s="64">
        <f>E154/C154</f>
        <v>2.3365389950660748E-2</v>
      </c>
      <c r="G154" s="94">
        <f>SUM(G9:G147)</f>
        <v>4522.7285964539233</v>
      </c>
      <c r="H154" s="94">
        <f>SUM(H9:H147)</f>
        <v>4546.3593366193472</v>
      </c>
      <c r="I154" s="94">
        <f>SUM(I9:I147)</f>
        <v>23.630740165425919</v>
      </c>
      <c r="J154" s="66">
        <f>I154/G154</f>
        <v>5.2248857435207956E-3</v>
      </c>
      <c r="K154" s="67"/>
      <c r="L154" s="63">
        <f>SUM(L9:L147)</f>
        <v>4311.0993584539247</v>
      </c>
      <c r="M154" s="63">
        <f>SUM(M9:M147)</f>
        <v>4334.7300986193486</v>
      </c>
      <c r="N154" s="63">
        <f>SUM(N9:N147)</f>
        <v>23.630740165425934</v>
      </c>
      <c r="O154" s="68">
        <f>N154/L154</f>
        <v>5.4813721978100149E-3</v>
      </c>
      <c r="P154" s="69"/>
      <c r="Q154" s="70">
        <f>C154/$DD154*1000000</f>
        <v>155.88478685039669</v>
      </c>
      <c r="R154" s="70">
        <f>D154/$DD154*1000000</f>
        <v>159.52709568253181</v>
      </c>
      <c r="S154" s="70">
        <f>L154/$DD154*1000000</f>
        <v>150.203734020366</v>
      </c>
      <c r="T154" s="70">
        <f>M154/$DD154*1000000</f>
        <v>151.02705659203241</v>
      </c>
      <c r="V154" s="143"/>
      <c r="W154" s="143"/>
      <c r="X154" s="143"/>
      <c r="AC154" s="2"/>
      <c r="AD154" s="2"/>
      <c r="AE154" s="2"/>
      <c r="AF154" s="1"/>
      <c r="AG154" s="2"/>
      <c r="AH154" s="2"/>
      <c r="AI154" s="2"/>
      <c r="AJ154" s="1"/>
      <c r="AN154" s="2"/>
      <c r="AO154" s="2"/>
      <c r="AP154" s="2"/>
      <c r="AQ154" s="1"/>
      <c r="AR154" s="2"/>
      <c r="AS154" s="2"/>
      <c r="AT154" s="1"/>
      <c r="AU154" s="2"/>
      <c r="AV154" s="2"/>
      <c r="AW154" s="1"/>
      <c r="AX154" s="2"/>
      <c r="AY154" s="2"/>
      <c r="AZ154" s="1"/>
      <c r="BA154" s="2"/>
      <c r="BB154" s="2"/>
      <c r="BC154" s="1"/>
      <c r="BD154" s="2"/>
      <c r="BE154" s="2"/>
      <c r="BF154" s="1"/>
      <c r="BG154" s="1"/>
      <c r="BI154" s="2"/>
      <c r="BJ154" s="2"/>
      <c r="BK154" s="2"/>
      <c r="BL154" s="1"/>
      <c r="BM154" s="2"/>
      <c r="BN154" s="2"/>
      <c r="BO154" s="1"/>
      <c r="BP154" s="2"/>
      <c r="BQ154" s="2"/>
      <c r="BR154" s="1"/>
      <c r="BS154" s="2"/>
      <c r="BT154" s="2"/>
      <c r="BU154" s="1"/>
      <c r="BV154" s="2"/>
      <c r="BW154" s="2"/>
      <c r="BX154" s="1"/>
      <c r="BY154" s="2"/>
      <c r="BZ154" s="2"/>
      <c r="CA154" s="1"/>
      <c r="CE154" s="23"/>
      <c r="CF154" s="23"/>
      <c r="CG154" s="23"/>
      <c r="CH154" s="24"/>
      <c r="CI154" s="2"/>
      <c r="CJ154" s="2"/>
      <c r="CK154" s="2"/>
      <c r="CL154" s="1"/>
      <c r="CN154" s="25"/>
      <c r="CO154" s="27"/>
      <c r="CP154" s="27"/>
      <c r="CQ154" s="28"/>
      <c r="CR154" s="27"/>
      <c r="CU154" s="30"/>
      <c r="CV154" s="30"/>
      <c r="CW154" s="15"/>
      <c r="CX154" s="33"/>
      <c r="CY154" s="34"/>
      <c r="CZ154" s="34"/>
      <c r="DA154" s="32"/>
      <c r="DB154" s="32"/>
      <c r="DD154">
        <f>SUM(DD9:DD147)</f>
        <v>28701679</v>
      </c>
      <c r="DF154" s="30"/>
      <c r="DG154" s="39"/>
      <c r="DK154" s="30"/>
      <c r="DL154" s="30"/>
      <c r="DM154" s="32"/>
      <c r="DN154" s="32"/>
      <c r="DO154" s="41"/>
    </row>
    <row r="155" spans="1:119" ht="15.75" x14ac:dyDescent="0.25">
      <c r="A155" t="s">
        <v>522</v>
      </c>
      <c r="C155" s="52"/>
      <c r="D155" s="52"/>
      <c r="E155" s="52"/>
      <c r="F155" s="53"/>
      <c r="G155" s="45"/>
      <c r="H155" s="45"/>
      <c r="I155" s="45"/>
      <c r="J155" s="46"/>
      <c r="K155" s="47"/>
      <c r="L155" s="55"/>
      <c r="M155" s="55"/>
      <c r="N155" s="55"/>
      <c r="O155" s="56"/>
      <c r="P155" s="54"/>
      <c r="Q155" s="42"/>
      <c r="R155" s="42"/>
      <c r="S155" s="42"/>
      <c r="T155" s="42"/>
      <c r="V155" s="143"/>
      <c r="W155" s="143"/>
      <c r="X155" s="143"/>
      <c r="AC155" s="2"/>
      <c r="AD155" s="2"/>
      <c r="AE155" s="2"/>
      <c r="AF155" s="1"/>
      <c r="AG155" s="2"/>
      <c r="AH155" s="2"/>
      <c r="AI155" s="2"/>
      <c r="AJ155" s="1"/>
      <c r="AN155" s="2"/>
      <c r="AO155" s="2"/>
      <c r="AP155" s="2"/>
      <c r="AQ155" s="1"/>
      <c r="AR155" s="2"/>
      <c r="AS155" s="2"/>
      <c r="AT155" s="1"/>
      <c r="AU155" s="2"/>
      <c r="AV155" s="2"/>
      <c r="AW155" s="1"/>
      <c r="AX155" s="2"/>
      <c r="AY155" s="2"/>
      <c r="AZ155" s="1"/>
      <c r="BA155" s="2"/>
      <c r="BB155" s="2"/>
      <c r="BC155" s="1"/>
      <c r="BD155" s="2"/>
      <c r="BE155" s="2"/>
      <c r="BF155" s="1"/>
      <c r="BG155" s="1"/>
      <c r="BI155" s="2"/>
      <c r="BJ155" s="2"/>
      <c r="BK155" s="2"/>
      <c r="BL155" s="1"/>
      <c r="BM155" s="2"/>
      <c r="BN155" s="2"/>
      <c r="BO155" s="1"/>
      <c r="BP155" s="2"/>
      <c r="BQ155" s="2"/>
      <c r="BR155" s="1"/>
      <c r="BS155" s="2"/>
      <c r="BT155" s="2"/>
      <c r="BU155" s="1"/>
      <c r="BV155" s="2"/>
      <c r="BW155" s="2"/>
      <c r="BX155" s="1"/>
      <c r="BY155" s="2"/>
      <c r="BZ155" s="2"/>
      <c r="CA155" s="1"/>
      <c r="CE155" s="23"/>
      <c r="CF155" s="23"/>
      <c r="CG155" s="23"/>
      <c r="CH155" s="24"/>
      <c r="CI155" s="2"/>
      <c r="CJ155" s="2"/>
      <c r="CK155" s="2"/>
      <c r="CL155" s="1"/>
      <c r="CN155" s="25"/>
      <c r="CO155" s="27"/>
      <c r="CP155" s="27"/>
      <c r="CQ155" s="28"/>
      <c r="CR155" s="27"/>
      <c r="CU155" s="30"/>
      <c r="CV155" s="30"/>
      <c r="CW155" s="15"/>
      <c r="CX155" s="33"/>
      <c r="CY155" s="34"/>
      <c r="CZ155" s="34"/>
      <c r="DA155" s="32"/>
      <c r="DB155" s="32"/>
      <c r="DF155" s="30"/>
      <c r="DG155" s="39"/>
      <c r="DK155" s="30"/>
      <c r="DL155" s="30"/>
      <c r="DM155" s="32"/>
      <c r="DN155" s="32"/>
      <c r="DO155" s="41"/>
    </row>
    <row r="156" spans="1:119" ht="15.75" x14ac:dyDescent="0.25">
      <c r="B156" t="s">
        <v>197</v>
      </c>
      <c r="C156" s="52">
        <v>7.0219282512480001</v>
      </c>
      <c r="D156" s="52">
        <v>7.9141598861530005</v>
      </c>
      <c r="E156" s="52">
        <v>0.89223163490500035</v>
      </c>
      <c r="F156" s="53">
        <v>0.1270636216977046</v>
      </c>
      <c r="G156" s="45">
        <v>6.5217592947830001</v>
      </c>
      <c r="H156" s="45">
        <v>6.8638483428720001</v>
      </c>
      <c r="I156" s="45">
        <v>0.34208904808899998</v>
      </c>
      <c r="J156" s="46">
        <v>5.2453491861107149E-2</v>
      </c>
      <c r="K156" s="47">
        <v>2</v>
      </c>
      <c r="L156" s="55">
        <f t="shared" ref="L156:L203" si="78">G156-CO156-CP156</f>
        <v>6.354026294783</v>
      </c>
      <c r="M156" s="55">
        <f t="shared" ref="M156:M203" si="79">H156-CO156-CP156</f>
        <v>6.6961153428719999</v>
      </c>
      <c r="N156" s="55">
        <f t="shared" ref="N156:N203" si="80">M156-L156</f>
        <v>0.34208904808899998</v>
      </c>
      <c r="O156" s="56">
        <f t="shared" ref="O156:O204" si="81">N156/L156</f>
        <v>5.3838154300663445E-2</v>
      </c>
      <c r="P156" s="54"/>
      <c r="Q156" s="42">
        <f t="shared" ref="Q156:R187" si="82">C156/$DD156*1000000</f>
        <v>65.028090081290571</v>
      </c>
      <c r="R156" s="42">
        <f t="shared" si="82"/>
        <v>73.290794719103928</v>
      </c>
      <c r="S156" s="42">
        <f t="shared" ref="S156:T187" si="83">L156/$DD156*1000000</f>
        <v>58.84283910229388</v>
      </c>
      <c r="T156" s="42">
        <f t="shared" si="83"/>
        <v>62.01082895337229</v>
      </c>
      <c r="V156" s="143">
        <f t="shared" ref="V156:V219" si="84">BD156/DD156*1000000</f>
        <v>70.958054727262621</v>
      </c>
      <c r="W156" s="143">
        <f t="shared" ref="W156:W219" si="85">(BI156-CO156-CP156)/DD156*1000000</f>
        <v>58.84283910229388</v>
      </c>
      <c r="X156" s="143">
        <f t="shared" ref="X156:X219" si="86">(BY156-CO156-CP156)/DD156*1000000</f>
        <v>61.453278807923468</v>
      </c>
      <c r="AB156" t="s">
        <v>197</v>
      </c>
      <c r="AC156" s="2">
        <v>7.0219282512480001</v>
      </c>
      <c r="AD156" s="2">
        <v>7.021149516755</v>
      </c>
      <c r="AE156" s="2">
        <v>-7.7873449300014386E-4</v>
      </c>
      <c r="AF156" s="1">
        <v>-1.1090037738020751E-4</v>
      </c>
      <c r="AG156" s="2">
        <v>6.5217592947830001</v>
      </c>
      <c r="AH156" s="2">
        <v>6.5213130951840004</v>
      </c>
      <c r="AI156" s="2">
        <v>-4.4619959899971917E-4</v>
      </c>
      <c r="AJ156" s="1">
        <v>-6.8417060310191295E-5</v>
      </c>
      <c r="AM156" t="s">
        <v>197</v>
      </c>
      <c r="AN156" s="2">
        <v>7.0219282512480001</v>
      </c>
      <c r="AO156" s="2">
        <v>7.289622177409</v>
      </c>
      <c r="AP156" s="2">
        <v>0.26769392616099985</v>
      </c>
      <c r="AQ156" s="1">
        <v>3.812256642090054E-2</v>
      </c>
      <c r="AR156" s="2">
        <v>7.0218948991750008</v>
      </c>
      <c r="AS156" s="2">
        <v>-3.3352072999370819E-5</v>
      </c>
      <c r="AT156" s="1">
        <v>-4.7497029029658896E-6</v>
      </c>
      <c r="AU156" s="2">
        <v>7.0209025436759998</v>
      </c>
      <c r="AV156" s="2">
        <v>-1.0257075720003783E-3</v>
      </c>
      <c r="AW156" s="1">
        <v>-1.460720667172981E-4</v>
      </c>
      <c r="AX156" s="2">
        <v>7.2605930116400001</v>
      </c>
      <c r="AY156" s="2">
        <v>0.23866476039200002</v>
      </c>
      <c r="AZ156" s="1">
        <v>3.3988493167753799E-2</v>
      </c>
      <c r="BA156" s="2">
        <v>7.0221126686610003</v>
      </c>
      <c r="BB156" s="2">
        <v>1.8441741300012637E-4</v>
      </c>
      <c r="BC156" s="1">
        <v>2.6263072820111776E-5</v>
      </c>
      <c r="BD156" s="2">
        <v>7.6622636236139998</v>
      </c>
      <c r="BE156" s="2">
        <v>0.64033537236599969</v>
      </c>
      <c r="BF156" s="1">
        <v>9.119081674641058E-2</v>
      </c>
      <c r="BG156" s="1"/>
      <c r="BH156" t="s">
        <v>197</v>
      </c>
      <c r="BI156" s="2">
        <v>6.5217592947830001</v>
      </c>
      <c r="BJ156" s="2">
        <v>6.630575880586</v>
      </c>
      <c r="BK156" s="2">
        <v>0.10881658580299991</v>
      </c>
      <c r="BL156" s="1">
        <v>1.6685158234841076E-2</v>
      </c>
      <c r="BM156" s="2">
        <v>6.5217402900809995</v>
      </c>
      <c r="BN156" s="2">
        <v>-1.9004702000557927E-5</v>
      </c>
      <c r="BO156" s="1">
        <v>-2.9140452969125221E-6</v>
      </c>
      <c r="BP156" s="2">
        <v>6.5212787597279993</v>
      </c>
      <c r="BQ156" s="2">
        <v>-4.8053505500078586E-4</v>
      </c>
      <c r="BR156" s="1">
        <v>-7.3681813952438248E-5</v>
      </c>
      <c r="BS156" s="2">
        <v>6.6645267375220003</v>
      </c>
      <c r="BT156" s="2">
        <v>0.14276744273900022</v>
      </c>
      <c r="BU156" s="1">
        <v>2.1890940202777071E-2</v>
      </c>
      <c r="BV156" s="2">
        <v>6.5218642171529995</v>
      </c>
      <c r="BW156" s="2">
        <v>1.0492236999937177E-4</v>
      </c>
      <c r="BX156" s="1">
        <v>1.6088046991139816E-5</v>
      </c>
      <c r="BY156" s="2">
        <v>6.8036424055160003</v>
      </c>
      <c r="BZ156" s="2">
        <v>0.28188311073300021</v>
      </c>
      <c r="CA156" s="1">
        <v>4.3221943342571546E-2</v>
      </c>
      <c r="CC156" t="s">
        <v>197</v>
      </c>
      <c r="CE156" s="23">
        <v>7.0219282512480001</v>
      </c>
      <c r="CF156" s="23">
        <v>7.279563232788</v>
      </c>
      <c r="CG156" s="23">
        <v>0.25763498153999986</v>
      </c>
      <c r="CH156" s="24">
        <v>3.6690061806628496E-2</v>
      </c>
      <c r="CI156" s="2">
        <v>6.5217592947830001</v>
      </c>
      <c r="CJ156" s="2">
        <v>6.5980558021359998</v>
      </c>
      <c r="CK156" s="2">
        <v>7.6296507352999754E-2</v>
      </c>
      <c r="CL156" s="1">
        <v>1.1698761623114824E-2</v>
      </c>
      <c r="CN156" s="25" t="s">
        <v>197</v>
      </c>
      <c r="CO156" s="27">
        <v>0</v>
      </c>
      <c r="CP156" s="27">
        <v>0.16773299999999999</v>
      </c>
      <c r="CQ156" s="28">
        <f t="shared" ref="CQ156:CQ203" si="87">CH212-CO156-CP156</f>
        <v>-0.16412171647794055</v>
      </c>
      <c r="CR156" s="27">
        <f t="shared" ref="CR156:CR203" si="88">CI212-CO156-CP156</f>
        <v>6.4686421479140002</v>
      </c>
      <c r="CU156" s="30">
        <v>272</v>
      </c>
      <c r="CV156" s="30"/>
      <c r="CW156" s="15" t="s">
        <v>197</v>
      </c>
      <c r="CX156" s="36" t="s">
        <v>975</v>
      </c>
      <c r="CY156" s="34" t="s">
        <v>197</v>
      </c>
      <c r="CZ156" s="34" t="s">
        <v>989</v>
      </c>
      <c r="DA156" s="32"/>
      <c r="DB156" s="32"/>
      <c r="DC156" t="s">
        <v>197</v>
      </c>
      <c r="DD156">
        <v>107983</v>
      </c>
      <c r="DE156" t="s">
        <v>1045</v>
      </c>
      <c r="DF156" s="30">
        <v>192</v>
      </c>
      <c r="DG156" s="39" t="s">
        <v>197</v>
      </c>
      <c r="DK156" s="30">
        <v>286</v>
      </c>
      <c r="DL156" s="30"/>
      <c r="DM156" s="32"/>
      <c r="DN156" s="32" t="s">
        <v>197</v>
      </c>
      <c r="DO156" s="41">
        <v>107310</v>
      </c>
    </row>
    <row r="157" spans="1:119" ht="15.75" x14ac:dyDescent="0.25">
      <c r="A157" t="s">
        <v>523</v>
      </c>
      <c r="B157" t="s">
        <v>310</v>
      </c>
      <c r="C157" s="52">
        <v>5.0878709887750002</v>
      </c>
      <c r="D157" s="52">
        <v>5.6276647689549995</v>
      </c>
      <c r="E157" s="52">
        <v>0.53979378017999924</v>
      </c>
      <c r="F157" s="53">
        <v>0.10609423496997211</v>
      </c>
      <c r="G157" s="45">
        <v>5.3042485439269997</v>
      </c>
      <c r="H157" s="45">
        <v>5.5138761402599998</v>
      </c>
      <c r="I157" s="45">
        <v>0.2096275963330001</v>
      </c>
      <c r="J157" s="46">
        <v>3.95206963996831E-2</v>
      </c>
      <c r="K157" s="47">
        <v>1</v>
      </c>
      <c r="L157" s="55">
        <f t="shared" si="78"/>
        <v>5.2219525439269994</v>
      </c>
      <c r="M157" s="55">
        <f t="shared" si="79"/>
        <v>5.4315801402599995</v>
      </c>
      <c r="N157" s="55">
        <f t="shared" si="80"/>
        <v>0.2096275963330001</v>
      </c>
      <c r="O157" s="56">
        <f t="shared" si="81"/>
        <v>4.0143527649785286E-2</v>
      </c>
      <c r="P157" s="54"/>
      <c r="Q157" s="42">
        <f t="shared" si="82"/>
        <v>84.053972159306809</v>
      </c>
      <c r="R157" s="42">
        <f t="shared" si="82"/>
        <v>92.971614031735797</v>
      </c>
      <c r="S157" s="42">
        <f t="shared" si="83"/>
        <v>86.269061207100492</v>
      </c>
      <c r="T157" s="42">
        <f t="shared" si="83"/>
        <v>89.732205650988732</v>
      </c>
      <c r="V157" s="143">
        <f t="shared" si="84"/>
        <v>91.056453218383965</v>
      </c>
      <c r="W157" s="143">
        <f t="shared" si="85"/>
        <v>86.269061207100492</v>
      </c>
      <c r="X157" s="143">
        <f t="shared" si="86"/>
        <v>89.205956249095493</v>
      </c>
      <c r="AB157" t="s">
        <v>310</v>
      </c>
      <c r="AC157" s="2">
        <v>5.0878709887750002</v>
      </c>
      <c r="AD157" s="2">
        <v>5.0900740954369992</v>
      </c>
      <c r="AE157" s="2">
        <v>2.2031066619989659E-3</v>
      </c>
      <c r="AF157" s="1">
        <v>4.3301150262251535E-4</v>
      </c>
      <c r="AG157" s="2">
        <v>5.3042485439269997</v>
      </c>
      <c r="AH157" s="2">
        <v>5.3042485439269997</v>
      </c>
      <c r="AI157" s="2">
        <v>0</v>
      </c>
      <c r="AJ157" s="1">
        <v>0</v>
      </c>
      <c r="AM157" t="s">
        <v>310</v>
      </c>
      <c r="AN157" s="2">
        <v>5.0878709887750002</v>
      </c>
      <c r="AO157" s="2">
        <v>5.2436363691230001</v>
      </c>
      <c r="AP157" s="2">
        <v>0.15576538034799992</v>
      </c>
      <c r="AQ157" s="1">
        <v>3.0615041279870057E-2</v>
      </c>
      <c r="AR157" s="2">
        <v>5.087963339221</v>
      </c>
      <c r="AS157" s="2">
        <v>9.2350445999755948E-5</v>
      </c>
      <c r="AT157" s="1">
        <v>1.8151098210528925E-5</v>
      </c>
      <c r="AU157" s="2">
        <v>5.0890680643440005</v>
      </c>
      <c r="AV157" s="2">
        <v>1.1970755690002832E-3</v>
      </c>
      <c r="AW157" s="1">
        <v>2.352802521214284E-4</v>
      </c>
      <c r="AX157" s="2">
        <v>5.2847422147570002</v>
      </c>
      <c r="AY157" s="2">
        <v>0.19687122598200002</v>
      </c>
      <c r="AZ157" s="1">
        <v>3.8694225230227475E-2</v>
      </c>
      <c r="BA157" s="2">
        <v>5.0873634497260003</v>
      </c>
      <c r="BB157" s="2">
        <v>-5.0753904899991653E-4</v>
      </c>
      <c r="BC157" s="1">
        <v>-9.9754700958350358E-5</v>
      </c>
      <c r="BD157" s="2">
        <v>5.5117381697620003</v>
      </c>
      <c r="BE157" s="2">
        <v>0.42386718098700005</v>
      </c>
      <c r="BF157" s="1">
        <v>8.3309341357543726E-2</v>
      </c>
      <c r="BG157" s="1"/>
      <c r="BH157" t="s">
        <v>310</v>
      </c>
      <c r="BI157" s="2">
        <v>5.3042485439269997</v>
      </c>
      <c r="BJ157" s="2">
        <v>5.3512931614400001</v>
      </c>
      <c r="BK157" s="2">
        <v>4.7044617513000375E-2</v>
      </c>
      <c r="BL157" s="1">
        <v>8.869233242635893E-3</v>
      </c>
      <c r="BM157" s="2">
        <v>5.3042485439269997</v>
      </c>
      <c r="BN157" s="2">
        <v>0</v>
      </c>
      <c r="BO157" s="1">
        <v>0</v>
      </c>
      <c r="BP157" s="2">
        <v>5.3042485439269997</v>
      </c>
      <c r="BQ157" s="2">
        <v>0</v>
      </c>
      <c r="BR157" s="1">
        <v>0</v>
      </c>
      <c r="BS157" s="2">
        <v>5.3924572017630004</v>
      </c>
      <c r="BT157" s="2">
        <v>8.8208657836000626E-2</v>
      </c>
      <c r="BU157" s="1">
        <v>1.6629812329777321E-2</v>
      </c>
      <c r="BV157" s="2">
        <v>5.3042485439269997</v>
      </c>
      <c r="BW157" s="2">
        <v>0</v>
      </c>
      <c r="BX157" s="1">
        <v>0</v>
      </c>
      <c r="BY157" s="2">
        <v>5.4820217377139997</v>
      </c>
      <c r="BZ157" s="2">
        <v>0.17777319378699996</v>
      </c>
      <c r="CA157" s="1">
        <v>3.3515245809990948E-2</v>
      </c>
      <c r="CC157" t="s">
        <v>310</v>
      </c>
      <c r="CE157" s="23">
        <v>5.0878709887750002</v>
      </c>
      <c r="CF157" s="23">
        <v>5.2149278934620007</v>
      </c>
      <c r="CG157" s="23">
        <v>0.12705690468700048</v>
      </c>
      <c r="CH157" s="24">
        <v>2.4972509123623005E-2</v>
      </c>
      <c r="CI157" s="2">
        <v>5.3042485439269997</v>
      </c>
      <c r="CJ157" s="2">
        <v>5.3042485439269997</v>
      </c>
      <c r="CK157" s="2">
        <v>0</v>
      </c>
      <c r="CL157" s="1">
        <v>0</v>
      </c>
      <c r="CN157" s="25" t="s">
        <v>310</v>
      </c>
      <c r="CO157" s="27">
        <v>0</v>
      </c>
      <c r="CP157" s="27">
        <v>8.2295999999999994E-2</v>
      </c>
      <c r="CQ157" s="28">
        <f t="shared" si="87"/>
        <v>-3.5446293967782462E-2</v>
      </c>
      <c r="CR157" s="27">
        <f t="shared" si="88"/>
        <v>10.573180765923002</v>
      </c>
      <c r="CU157" s="30">
        <v>397</v>
      </c>
      <c r="CV157" s="30"/>
      <c r="CW157" s="15" t="s">
        <v>310</v>
      </c>
      <c r="CX157" s="36" t="s">
        <v>975</v>
      </c>
      <c r="CY157" s="34" t="s">
        <v>310</v>
      </c>
      <c r="CZ157" s="34" t="s">
        <v>989</v>
      </c>
      <c r="DA157" s="32"/>
      <c r="DB157" s="32"/>
      <c r="DC157" t="s">
        <v>310</v>
      </c>
      <c r="DD157">
        <v>60531</v>
      </c>
      <c r="DE157" t="s">
        <v>1045</v>
      </c>
      <c r="DF157" s="30">
        <v>193</v>
      </c>
      <c r="DG157" s="39" t="s">
        <v>310</v>
      </c>
      <c r="DK157" s="30">
        <v>399</v>
      </c>
      <c r="DL157" s="30"/>
      <c r="DM157" s="32"/>
      <c r="DN157" s="32" t="s">
        <v>310</v>
      </c>
      <c r="DO157" s="41">
        <v>60135</v>
      </c>
    </row>
    <row r="158" spans="1:119" ht="15.75" x14ac:dyDescent="0.25">
      <c r="A158" t="s">
        <v>524</v>
      </c>
      <c r="B158" t="s">
        <v>319</v>
      </c>
      <c r="C158" s="52">
        <v>5.3201249815680001</v>
      </c>
      <c r="D158" s="52">
        <v>5.7668911930919995</v>
      </c>
      <c r="E158" s="52">
        <v>0.44676621152399942</v>
      </c>
      <c r="F158" s="53">
        <v>8.3976638344372884E-2</v>
      </c>
      <c r="G158" s="45">
        <v>5.8271244104270004</v>
      </c>
      <c r="H158" s="45">
        <v>5.9875459028369997</v>
      </c>
      <c r="I158" s="45">
        <v>0.16042149240999937</v>
      </c>
      <c r="J158" s="46">
        <v>2.7530129976793133E-2</v>
      </c>
      <c r="K158" s="47">
        <v>1</v>
      </c>
      <c r="L158" s="55">
        <f t="shared" si="78"/>
        <v>5.6981714104270003</v>
      </c>
      <c r="M158" s="55">
        <f t="shared" si="79"/>
        <v>5.8585929028369996</v>
      </c>
      <c r="N158" s="55">
        <f t="shared" si="80"/>
        <v>0.16042149240999937</v>
      </c>
      <c r="O158" s="56">
        <f t="shared" si="81"/>
        <v>2.8153153153035453E-2</v>
      </c>
      <c r="P158" s="54"/>
      <c r="Q158" s="42">
        <f t="shared" si="82"/>
        <v>42.118252779327705</v>
      </c>
      <c r="R158" s="42">
        <f t="shared" si="82"/>
        <v>45.655202060674192</v>
      </c>
      <c r="S158" s="42">
        <f t="shared" si="83"/>
        <v>45.111162740685913</v>
      </c>
      <c r="T158" s="42">
        <f t="shared" si="83"/>
        <v>46.381184214235951</v>
      </c>
      <c r="V158" s="143">
        <f t="shared" si="84"/>
        <v>44.957061323289579</v>
      </c>
      <c r="W158" s="143">
        <f t="shared" si="85"/>
        <v>45.111162740685913</v>
      </c>
      <c r="X158" s="143">
        <f t="shared" si="86"/>
        <v>46.330383355297116</v>
      </c>
      <c r="AB158" t="s">
        <v>319</v>
      </c>
      <c r="AC158" s="2">
        <v>5.3201249815680001</v>
      </c>
      <c r="AD158" s="2">
        <v>5.3164503172290001</v>
      </c>
      <c r="AE158" s="2">
        <v>-3.6746643389999889E-3</v>
      </c>
      <c r="AF158" s="1">
        <v>-6.9071015281241667E-4</v>
      </c>
      <c r="AG158" s="2">
        <v>5.8271244104270004</v>
      </c>
      <c r="AH158" s="2">
        <v>5.8271244104270004</v>
      </c>
      <c r="AI158" s="2">
        <v>0</v>
      </c>
      <c r="AJ158" s="1">
        <v>0</v>
      </c>
      <c r="AM158" t="s">
        <v>319</v>
      </c>
      <c r="AN158" s="2">
        <v>5.3201249815680001</v>
      </c>
      <c r="AO158" s="2">
        <v>5.4037918341709998</v>
      </c>
      <c r="AP158" s="2">
        <v>8.3666852602999775E-2</v>
      </c>
      <c r="AQ158" s="1">
        <v>1.5726482534314568E-2</v>
      </c>
      <c r="AR158" s="2">
        <v>5.3199702624390008</v>
      </c>
      <c r="AS158" s="2">
        <v>-1.5471912899922557E-4</v>
      </c>
      <c r="AT158" s="1">
        <v>-2.9081859831350279E-5</v>
      </c>
      <c r="AU158" s="2">
        <v>5.3175472980389999</v>
      </c>
      <c r="AV158" s="2">
        <v>-2.5776835290001188E-3</v>
      </c>
      <c r="AW158" s="1">
        <v>-4.8451559651901228E-4</v>
      </c>
      <c r="AX158" s="2">
        <v>5.5472684280700006</v>
      </c>
      <c r="AY158" s="2">
        <v>0.22714344650200058</v>
      </c>
      <c r="AZ158" s="1">
        <v>4.2695133533320606E-2</v>
      </c>
      <c r="BA158" s="2">
        <v>5.3209763672550006</v>
      </c>
      <c r="BB158" s="2">
        <v>8.5138568700049433E-4</v>
      </c>
      <c r="BC158" s="1">
        <v>1.600311439957122E-4</v>
      </c>
      <c r="BD158" s="2">
        <v>5.6787062439900007</v>
      </c>
      <c r="BE158" s="2">
        <v>0.35858126242200061</v>
      </c>
      <c r="BF158" s="1">
        <v>6.7400909502001213E-2</v>
      </c>
      <c r="BG158" s="1"/>
      <c r="BH158" t="s">
        <v>319</v>
      </c>
      <c r="BI158" s="2">
        <v>5.8271244104270004</v>
      </c>
      <c r="BJ158" s="2">
        <v>5.878459287998</v>
      </c>
      <c r="BK158" s="2">
        <v>5.1334877570999637E-2</v>
      </c>
      <c r="BL158" s="1">
        <v>8.8096415925394533E-3</v>
      </c>
      <c r="BM158" s="2">
        <v>5.8271244104270004</v>
      </c>
      <c r="BN158" s="2">
        <v>0</v>
      </c>
      <c r="BO158" s="1">
        <v>0</v>
      </c>
      <c r="BP158" s="2">
        <v>5.8271244104270004</v>
      </c>
      <c r="BQ158" s="2">
        <v>0</v>
      </c>
      <c r="BR158" s="1">
        <v>0</v>
      </c>
      <c r="BS158" s="2">
        <v>5.9233773058730002</v>
      </c>
      <c r="BT158" s="2">
        <v>9.6252895445999798E-2</v>
      </c>
      <c r="BU158" s="1">
        <v>1.6518077986075911E-2</v>
      </c>
      <c r="BV158" s="2">
        <v>5.8271244104270004</v>
      </c>
      <c r="BW158" s="2">
        <v>0</v>
      </c>
      <c r="BX158" s="1">
        <v>0</v>
      </c>
      <c r="BY158" s="2">
        <v>5.9811290431410002</v>
      </c>
      <c r="BZ158" s="2">
        <v>0.15400463271399989</v>
      </c>
      <c r="CA158" s="1">
        <v>2.6428924777790137E-2</v>
      </c>
      <c r="CC158" t="s">
        <v>319</v>
      </c>
      <c r="CE158" s="23">
        <v>5.3201249815680001</v>
      </c>
      <c r="CF158" s="23">
        <v>5.3999268387740003</v>
      </c>
      <c r="CG158" s="23">
        <v>7.9801857206000193E-2</v>
      </c>
      <c r="CH158" s="24">
        <v>1.4999996707310474E-2</v>
      </c>
      <c r="CI158" s="2">
        <v>5.8271244104270004</v>
      </c>
      <c r="CJ158" s="2">
        <v>5.8271244104270004</v>
      </c>
      <c r="CK158" s="2">
        <v>0</v>
      </c>
      <c r="CL158" s="1">
        <v>0</v>
      </c>
      <c r="CN158" s="25" t="s">
        <v>319</v>
      </c>
      <c r="CO158" s="27">
        <v>0</v>
      </c>
      <c r="CP158" s="27">
        <v>0.12895300000000001</v>
      </c>
      <c r="CQ158" s="28">
        <f t="shared" si="87"/>
        <v>-9.7266163081386595E-2</v>
      </c>
      <c r="CR158" s="27">
        <f t="shared" si="88"/>
        <v>4.7074803641809995</v>
      </c>
      <c r="CU158" s="30">
        <v>407</v>
      </c>
      <c r="CV158" s="30"/>
      <c r="CW158" s="15" t="s">
        <v>319</v>
      </c>
      <c r="CX158" s="36" t="s">
        <v>975</v>
      </c>
      <c r="CY158" s="34" t="s">
        <v>319</v>
      </c>
      <c r="CZ158" s="34" t="s">
        <v>989</v>
      </c>
      <c r="DA158" s="32"/>
      <c r="DB158" s="32"/>
      <c r="DC158" t="s">
        <v>319</v>
      </c>
      <c r="DD158">
        <v>126314</v>
      </c>
      <c r="DE158" t="s">
        <v>1045</v>
      </c>
      <c r="DF158" s="30">
        <v>194</v>
      </c>
      <c r="DG158" s="39" t="s">
        <v>319</v>
      </c>
      <c r="DK158" s="30">
        <v>408</v>
      </c>
      <c r="DL158" s="30"/>
      <c r="DM158" s="32"/>
      <c r="DN158" s="32" t="s">
        <v>319</v>
      </c>
      <c r="DO158" s="41">
        <v>125301</v>
      </c>
    </row>
    <row r="159" spans="1:119" ht="15.75" x14ac:dyDescent="0.25">
      <c r="A159" t="s">
        <v>525</v>
      </c>
      <c r="B159" t="s">
        <v>320</v>
      </c>
      <c r="C159" s="52">
        <v>7.3606480817120001</v>
      </c>
      <c r="D159" s="52">
        <v>7.3926612737189998</v>
      </c>
      <c r="E159" s="52">
        <v>3.2013192006999702E-2</v>
      </c>
      <c r="F159" s="53">
        <v>4.3492355091039499E-3</v>
      </c>
      <c r="G159" s="45">
        <v>7.7596160439749999</v>
      </c>
      <c r="H159" s="45">
        <v>7.9748280103029998</v>
      </c>
      <c r="I159" s="45">
        <v>0.21521196632799988</v>
      </c>
      <c r="J159" s="46">
        <v>2.7734873105622601E-2</v>
      </c>
      <c r="K159" s="47">
        <v>1</v>
      </c>
      <c r="L159" s="55">
        <f t="shared" si="78"/>
        <v>7.6443290439749996</v>
      </c>
      <c r="M159" s="55">
        <f t="shared" si="79"/>
        <v>7.8595410103029995</v>
      </c>
      <c r="N159" s="55">
        <f t="shared" si="80"/>
        <v>0.21521196632799988</v>
      </c>
      <c r="O159" s="56">
        <f t="shared" si="81"/>
        <v>2.8153153153136788E-2</v>
      </c>
      <c r="P159" s="54"/>
      <c r="Q159" s="42">
        <f t="shared" si="82"/>
        <v>73.887994074544011</v>
      </c>
      <c r="R159" s="42">
        <f t="shared" si="82"/>
        <v>74.209350362069486</v>
      </c>
      <c r="S159" s="42">
        <f t="shared" si="83"/>
        <v>76.735653278742006</v>
      </c>
      <c r="T159" s="42">
        <f t="shared" si="83"/>
        <v>78.896003877804432</v>
      </c>
      <c r="V159" s="143">
        <f t="shared" si="84"/>
        <v>71.628062857778133</v>
      </c>
      <c r="W159" s="143">
        <f t="shared" si="85"/>
        <v>76.735653278742006</v>
      </c>
      <c r="X159" s="143">
        <f t="shared" si="86"/>
        <v>78.809589853843136</v>
      </c>
      <c r="AB159" t="s">
        <v>320</v>
      </c>
      <c r="AC159" s="2">
        <v>7.3606480817120001</v>
      </c>
      <c r="AD159" s="2">
        <v>7.3613996509440005</v>
      </c>
      <c r="AE159" s="2">
        <v>7.5156923200037085E-4</v>
      </c>
      <c r="AF159" s="1">
        <v>1.0210639384698918E-4</v>
      </c>
      <c r="AG159" s="2">
        <v>7.7596160439749999</v>
      </c>
      <c r="AH159" s="2">
        <v>7.7596160439749999</v>
      </c>
      <c r="AI159" s="2">
        <v>0</v>
      </c>
      <c r="AJ159" s="1">
        <v>0</v>
      </c>
      <c r="AM159" t="s">
        <v>320</v>
      </c>
      <c r="AN159" s="2">
        <v>7.3606480817120001</v>
      </c>
      <c r="AO159" s="2">
        <v>7.2689946880780001</v>
      </c>
      <c r="AP159" s="2">
        <v>-9.1653393634000047E-2</v>
      </c>
      <c r="AQ159" s="1">
        <v>-1.2451810304817961E-2</v>
      </c>
      <c r="AR159" s="2">
        <v>7.3606790732460006</v>
      </c>
      <c r="AS159" s="2">
        <v>3.0991534000435195E-5</v>
      </c>
      <c r="AT159" s="1">
        <v>4.2104355019275598E-6</v>
      </c>
      <c r="AU159" s="2">
        <v>7.3606204075699999</v>
      </c>
      <c r="AV159" s="2">
        <v>-2.7674142000222446E-5</v>
      </c>
      <c r="AW159" s="1">
        <v>-3.7597425787792541E-6</v>
      </c>
      <c r="AX159" s="2">
        <v>7.272485128394</v>
      </c>
      <c r="AY159" s="2">
        <v>-8.816295331800017E-2</v>
      </c>
      <c r="AZ159" s="1">
        <v>-1.1977607452399015E-2</v>
      </c>
      <c r="BA159" s="2">
        <v>7.3604785700120008</v>
      </c>
      <c r="BB159" s="2">
        <v>-1.6951169999934734E-4</v>
      </c>
      <c r="BC159" s="1">
        <v>-2.3029453129339246E-5</v>
      </c>
      <c r="BD159" s="2">
        <v>7.1355159938289994</v>
      </c>
      <c r="BE159" s="2">
        <v>-0.22513208788300076</v>
      </c>
      <c r="BF159" s="1">
        <v>-3.0585905668056024E-2</v>
      </c>
      <c r="BG159" s="1"/>
      <c r="BH159" t="s">
        <v>320</v>
      </c>
      <c r="BI159" s="2">
        <v>7.7596160439749999</v>
      </c>
      <c r="BJ159" s="2">
        <v>7.8284838732000006</v>
      </c>
      <c r="BK159" s="2">
        <v>6.8867829225000676E-2</v>
      </c>
      <c r="BL159" s="1">
        <v>8.8751593938044791E-3</v>
      </c>
      <c r="BM159" s="2">
        <v>7.7596160439749999</v>
      </c>
      <c r="BN159" s="2">
        <v>0</v>
      </c>
      <c r="BO159" s="1">
        <v>0</v>
      </c>
      <c r="BP159" s="2">
        <v>7.7596160439749999</v>
      </c>
      <c r="BQ159" s="2">
        <v>0</v>
      </c>
      <c r="BR159" s="1">
        <v>0</v>
      </c>
      <c r="BS159" s="2">
        <v>7.8887432237719999</v>
      </c>
      <c r="BT159" s="2">
        <v>0.12912717979699995</v>
      </c>
      <c r="BU159" s="1">
        <v>1.664092386339934E-2</v>
      </c>
      <c r="BV159" s="2">
        <v>7.7596160439749999</v>
      </c>
      <c r="BW159" s="2">
        <v>0</v>
      </c>
      <c r="BX159" s="1">
        <v>0</v>
      </c>
      <c r="BY159" s="2">
        <v>7.9662195316500002</v>
      </c>
      <c r="BZ159" s="2">
        <v>0.20660348767500025</v>
      </c>
      <c r="CA159" s="1">
        <v>2.6625478181413212E-2</v>
      </c>
      <c r="CC159" t="s">
        <v>320</v>
      </c>
      <c r="CE159" s="23">
        <v>7.3606480817120001</v>
      </c>
      <c r="CF159" s="23">
        <v>7.6229252282009998</v>
      </c>
      <c r="CG159" s="23">
        <v>0.26227714648899969</v>
      </c>
      <c r="CH159" s="24">
        <v>3.5632344268793942E-2</v>
      </c>
      <c r="CI159" s="2">
        <v>7.7596160439749999</v>
      </c>
      <c r="CJ159" s="2">
        <v>7.7596160439749999</v>
      </c>
      <c r="CK159" s="2">
        <v>0</v>
      </c>
      <c r="CL159" s="1">
        <v>0</v>
      </c>
      <c r="CN159" s="25" t="s">
        <v>320</v>
      </c>
      <c r="CO159" s="27">
        <v>0</v>
      </c>
      <c r="CP159" s="27">
        <v>0.115287</v>
      </c>
      <c r="CQ159" s="28">
        <f t="shared" si="87"/>
        <v>-6.9081298536892793E-2</v>
      </c>
      <c r="CR159" s="27">
        <f t="shared" si="88"/>
        <v>4.4611706371969992</v>
      </c>
      <c r="CU159" s="30">
        <v>408</v>
      </c>
      <c r="CV159" s="30"/>
      <c r="CW159" s="15" t="s">
        <v>320</v>
      </c>
      <c r="CX159" s="36" t="s">
        <v>975</v>
      </c>
      <c r="CY159" s="34" t="s">
        <v>320</v>
      </c>
      <c r="CZ159" s="34" t="s">
        <v>989</v>
      </c>
      <c r="DA159" s="32"/>
      <c r="DB159" s="32"/>
      <c r="DC159" t="s">
        <v>320</v>
      </c>
      <c r="DD159">
        <v>99619</v>
      </c>
      <c r="DE159" t="s">
        <v>1045</v>
      </c>
      <c r="DF159" s="30">
        <v>195</v>
      </c>
      <c r="DG159" s="39" t="s">
        <v>320</v>
      </c>
      <c r="DK159" s="30">
        <v>409</v>
      </c>
      <c r="DL159" s="30"/>
      <c r="DM159" s="32"/>
      <c r="DN159" s="32" t="s">
        <v>320</v>
      </c>
      <c r="DO159" s="41">
        <v>98637</v>
      </c>
    </row>
    <row r="160" spans="1:119" ht="15.75" x14ac:dyDescent="0.25">
      <c r="A160" t="s">
        <v>918</v>
      </c>
      <c r="B160" t="s">
        <v>328</v>
      </c>
      <c r="C160" s="52">
        <v>7.7615061366090004</v>
      </c>
      <c r="D160" s="52">
        <v>8.5661029732990013</v>
      </c>
      <c r="E160" s="52">
        <v>0.80459683669000093</v>
      </c>
      <c r="F160" s="53">
        <v>0.10366503904376594</v>
      </c>
      <c r="G160" s="45">
        <v>7.6789887370859997</v>
      </c>
      <c r="H160" s="45">
        <v>8.0287262082610003</v>
      </c>
      <c r="I160" s="45">
        <v>0.34973747117500054</v>
      </c>
      <c r="J160" s="46">
        <v>4.5544730321836348E-2</v>
      </c>
      <c r="K160" s="47">
        <v>4</v>
      </c>
      <c r="L160" s="55">
        <f t="shared" si="78"/>
        <v>7.337451737086</v>
      </c>
      <c r="M160" s="55">
        <f t="shared" si="79"/>
        <v>7.6871892082610005</v>
      </c>
      <c r="N160" s="55">
        <f t="shared" si="80"/>
        <v>0.34973747117500054</v>
      </c>
      <c r="O160" s="56">
        <f t="shared" si="81"/>
        <v>4.7664704819427611E-2</v>
      </c>
      <c r="P160" s="54"/>
      <c r="Q160" s="42">
        <f t="shared" si="82"/>
        <v>48.676434369235693</v>
      </c>
      <c r="R160" s="42">
        <f t="shared" si="82"/>
        <v>53.722478838633819</v>
      </c>
      <c r="S160" s="42">
        <f t="shared" si="83"/>
        <v>46.016969081949945</v>
      </c>
      <c r="T160" s="42">
        <f t="shared" si="83"/>
        <v>48.210354329925813</v>
      </c>
      <c r="V160" s="143">
        <f t="shared" si="84"/>
        <v>54.672361517814245</v>
      </c>
      <c r="W160" s="143">
        <f t="shared" si="85"/>
        <v>46.016969081949945</v>
      </c>
      <c r="X160" s="143">
        <f t="shared" si="86"/>
        <v>48.437169420248217</v>
      </c>
      <c r="AB160" t="s">
        <v>328</v>
      </c>
      <c r="AC160" s="2">
        <v>7.7615061366090004</v>
      </c>
      <c r="AD160" s="2">
        <v>7.7626442402710003</v>
      </c>
      <c r="AE160" s="2">
        <v>1.1381036619999563E-3</v>
      </c>
      <c r="AF160" s="1">
        <v>1.4663438280771538E-4</v>
      </c>
      <c r="AG160" s="2">
        <v>7.6789887370859997</v>
      </c>
      <c r="AH160" s="2">
        <v>7.6791115090140005</v>
      </c>
      <c r="AI160" s="2">
        <v>1.2277192800080883E-4</v>
      </c>
      <c r="AJ160" s="1">
        <v>1.5988033347135491E-5</v>
      </c>
      <c r="AM160" t="s">
        <v>328</v>
      </c>
      <c r="AN160" s="2">
        <v>7.7615061366090004</v>
      </c>
      <c r="AO160" s="2">
        <v>8.1099246038559993</v>
      </c>
      <c r="AP160" s="2">
        <v>0.34841846724699899</v>
      </c>
      <c r="AQ160" s="1">
        <v>4.4890574215177122E-2</v>
      </c>
      <c r="AR160" s="2">
        <v>7.7615543414629995</v>
      </c>
      <c r="AS160" s="2">
        <v>4.8204853999145314E-5</v>
      </c>
      <c r="AT160" s="1">
        <v>6.2107602765107136E-6</v>
      </c>
      <c r="AU160" s="2">
        <v>7.7625474526169995</v>
      </c>
      <c r="AV160" s="2">
        <v>1.0413160079991712E-3</v>
      </c>
      <c r="AW160" s="1">
        <v>1.3416416732411706E-4</v>
      </c>
      <c r="AX160" s="2">
        <v>8.2053521493330006</v>
      </c>
      <c r="AY160" s="2">
        <v>0.44384601272400026</v>
      </c>
      <c r="AZ160" s="1">
        <v>5.7185551993638756E-2</v>
      </c>
      <c r="BA160" s="2">
        <v>7.7612404256920007</v>
      </c>
      <c r="BB160" s="2">
        <v>-2.6571091699967297E-4</v>
      </c>
      <c r="BC160" s="1">
        <v>-3.4234452994423837E-5</v>
      </c>
      <c r="BD160" s="2">
        <v>8.7175627163769995</v>
      </c>
      <c r="BE160" s="2">
        <v>0.95605657976799918</v>
      </c>
      <c r="BF160" s="1">
        <v>0.12317925966179806</v>
      </c>
      <c r="BG160" s="1"/>
      <c r="BH160" t="s">
        <v>328</v>
      </c>
      <c r="BI160" s="2">
        <v>7.6789887370859997</v>
      </c>
      <c r="BJ160" s="2">
        <v>7.8162930091979996</v>
      </c>
      <c r="BK160" s="2">
        <v>0.13730427211199991</v>
      </c>
      <c r="BL160" s="1">
        <v>1.7880514845513857E-2</v>
      </c>
      <c r="BM160" s="2">
        <v>7.6789939470619997</v>
      </c>
      <c r="BN160" s="2">
        <v>5.2099759999535422E-6</v>
      </c>
      <c r="BO160" s="1">
        <v>6.7847162931646765E-7</v>
      </c>
      <c r="BP160" s="2">
        <v>7.6791046891639994</v>
      </c>
      <c r="BQ160" s="2">
        <v>1.1595207799963703E-4</v>
      </c>
      <c r="BR160" s="1">
        <v>1.5099915102055246E-5</v>
      </c>
      <c r="BS160" s="2">
        <v>7.8880177768240003</v>
      </c>
      <c r="BT160" s="2">
        <v>0.20902903973800058</v>
      </c>
      <c r="BU160" s="1">
        <v>2.7220907191657415E-2</v>
      </c>
      <c r="BV160" s="2">
        <v>7.6789600034020005</v>
      </c>
      <c r="BW160" s="2">
        <v>-2.8733683999249138E-5</v>
      </c>
      <c r="BX160" s="1">
        <v>-3.7418578126672591E-6</v>
      </c>
      <c r="BY160" s="2">
        <v>8.0648921012279988</v>
      </c>
      <c r="BZ160" s="2">
        <v>0.38590336414199911</v>
      </c>
      <c r="CA160" s="1">
        <v>5.0254451120401118E-2</v>
      </c>
      <c r="CC160" t="s">
        <v>328</v>
      </c>
      <c r="CE160" s="23">
        <v>7.7615061366090004</v>
      </c>
      <c r="CF160" s="23">
        <v>7.614801252106</v>
      </c>
      <c r="CG160" s="23">
        <v>-0.14670488450300034</v>
      </c>
      <c r="CH160" s="24">
        <v>-1.8901600014336349E-2</v>
      </c>
      <c r="CI160" s="2">
        <v>7.6789887370859997</v>
      </c>
      <c r="CJ160" s="2">
        <v>7.6468803851420004</v>
      </c>
      <c r="CK160" s="2">
        <v>-3.2108351943999303E-2</v>
      </c>
      <c r="CL160" s="1">
        <v>-4.1813255681611644E-3</v>
      </c>
      <c r="CN160" s="25" t="s">
        <v>328</v>
      </c>
      <c r="CO160" s="27">
        <v>0</v>
      </c>
      <c r="CP160" s="27">
        <v>0.34153699999999998</v>
      </c>
      <c r="CQ160" s="28">
        <f t="shared" si="87"/>
        <v>-0.27342317274212813</v>
      </c>
      <c r="CR160" s="27">
        <f t="shared" si="88"/>
        <v>2.9057134107690006</v>
      </c>
      <c r="CU160" s="30">
        <v>417</v>
      </c>
      <c r="CV160" s="30"/>
      <c r="CW160" s="15" t="s">
        <v>328</v>
      </c>
      <c r="CX160" s="36" t="s">
        <v>975</v>
      </c>
      <c r="CY160" s="34" t="s">
        <v>328</v>
      </c>
      <c r="CZ160" s="34" t="s">
        <v>989</v>
      </c>
      <c r="DA160" s="32"/>
      <c r="DB160" s="32"/>
      <c r="DC160" t="s">
        <v>328</v>
      </c>
      <c r="DD160">
        <v>159451</v>
      </c>
      <c r="DE160" t="s">
        <v>1045</v>
      </c>
      <c r="DF160" s="30">
        <v>196</v>
      </c>
      <c r="DG160" s="39" t="s">
        <v>328</v>
      </c>
      <c r="DK160" s="30">
        <v>417</v>
      </c>
      <c r="DL160" s="30"/>
      <c r="DM160" s="32"/>
      <c r="DN160" s="32" t="s">
        <v>328</v>
      </c>
      <c r="DO160" s="41">
        <v>158518</v>
      </c>
    </row>
    <row r="161" spans="1:119" ht="15.75" x14ac:dyDescent="0.25">
      <c r="A161" t="s">
        <v>919</v>
      </c>
      <c r="B161" t="s">
        <v>331</v>
      </c>
      <c r="C161" s="52">
        <v>8.6607308561790006</v>
      </c>
      <c r="D161" s="52">
        <v>9.0181617437510013</v>
      </c>
      <c r="E161" s="52">
        <v>0.3574308875720007</v>
      </c>
      <c r="F161" s="53">
        <v>4.127029156170943E-2</v>
      </c>
      <c r="G161" s="45">
        <v>8.2486680134209998</v>
      </c>
      <c r="H161" s="45">
        <v>8.4980707381590008</v>
      </c>
      <c r="I161" s="45">
        <v>0.24940272473800107</v>
      </c>
      <c r="J161" s="46">
        <v>3.0235514913706095E-2</v>
      </c>
      <c r="K161" s="47">
        <v>2</v>
      </c>
      <c r="L161" s="55">
        <f t="shared" si="78"/>
        <v>8.0291990134209996</v>
      </c>
      <c r="M161" s="55">
        <f t="shared" si="79"/>
        <v>8.2786017381590007</v>
      </c>
      <c r="N161" s="55">
        <f t="shared" si="80"/>
        <v>0.24940272473800107</v>
      </c>
      <c r="O161" s="56">
        <f t="shared" si="81"/>
        <v>3.1061968238814158E-2</v>
      </c>
      <c r="P161" s="54"/>
      <c r="Q161" s="42">
        <f t="shared" si="82"/>
        <v>78.631695669983571</v>
      </c>
      <c r="R161" s="42">
        <f t="shared" si="82"/>
        <v>81.876848676275401</v>
      </c>
      <c r="S161" s="42">
        <f t="shared" si="83"/>
        <v>72.897950967569429</v>
      </c>
      <c r="T161" s="42">
        <f t="shared" si="83"/>
        <v>75.162304805198701</v>
      </c>
      <c r="V161" s="143">
        <f t="shared" si="84"/>
        <v>81.909153784634526</v>
      </c>
      <c r="W161" s="143">
        <f t="shared" si="85"/>
        <v>72.897950967569429</v>
      </c>
      <c r="X161" s="143">
        <f t="shared" si="86"/>
        <v>75.148717726001664</v>
      </c>
      <c r="AB161" t="s">
        <v>331</v>
      </c>
      <c r="AC161" s="2">
        <v>8.6607308561790006</v>
      </c>
      <c r="AD161" s="2">
        <v>8.6666487935159999</v>
      </c>
      <c r="AE161" s="2">
        <v>5.9179373369993016E-3</v>
      </c>
      <c r="AF161" s="1">
        <v>6.8330692123715487E-4</v>
      </c>
      <c r="AG161" s="2">
        <v>8.2486680134209998</v>
      </c>
      <c r="AH161" s="2">
        <v>8.2499012600470003</v>
      </c>
      <c r="AI161" s="2">
        <v>1.2332466260005503E-3</v>
      </c>
      <c r="AJ161" s="1">
        <v>1.4950857811152005E-4</v>
      </c>
      <c r="AM161" t="s">
        <v>331</v>
      </c>
      <c r="AN161" s="2">
        <v>8.6607308561790006</v>
      </c>
      <c r="AO161" s="2">
        <v>8.8060339269919989</v>
      </c>
      <c r="AP161" s="2">
        <v>0.14530307081299831</v>
      </c>
      <c r="AQ161" s="1">
        <v>1.6777229684874898E-2</v>
      </c>
      <c r="AR161" s="2">
        <v>8.6609796892500004</v>
      </c>
      <c r="AS161" s="2">
        <v>2.4883307099976548E-4</v>
      </c>
      <c r="AT161" s="1">
        <v>2.8731186216488355E-5</v>
      </c>
      <c r="AU161" s="2">
        <v>8.6645952765909993</v>
      </c>
      <c r="AV161" s="2">
        <v>3.864420411998637E-3</v>
      </c>
      <c r="AW161" s="1">
        <v>4.4620026602507399E-4</v>
      </c>
      <c r="AX161" s="2">
        <v>8.8204099128300015</v>
      </c>
      <c r="AY161" s="2">
        <v>0.15967905665100091</v>
      </c>
      <c r="AZ161" s="1">
        <v>1.8437134152145814E-2</v>
      </c>
      <c r="BA161" s="2">
        <v>8.6593621134089993</v>
      </c>
      <c r="BB161" s="2">
        <v>-1.3687427700013188E-3</v>
      </c>
      <c r="BC161" s="1">
        <v>-1.5804009993276594E-4</v>
      </c>
      <c r="BD161" s="2">
        <v>9.0217199253010012</v>
      </c>
      <c r="BE161" s="2">
        <v>0.36098906912200057</v>
      </c>
      <c r="BF161" s="1">
        <v>4.1681132356682443E-2</v>
      </c>
      <c r="BG161" s="1"/>
      <c r="BH161" t="s">
        <v>331</v>
      </c>
      <c r="BI161" s="2">
        <v>8.2486680134209998</v>
      </c>
      <c r="BJ161" s="2">
        <v>8.3385195142320008</v>
      </c>
      <c r="BK161" s="2">
        <v>8.9851500811001017E-2</v>
      </c>
      <c r="BL161" s="1">
        <v>1.0892849689769073E-2</v>
      </c>
      <c r="BM161" s="2">
        <v>8.2487198574029996</v>
      </c>
      <c r="BN161" s="2">
        <v>5.1843981999866173E-5</v>
      </c>
      <c r="BO161" s="1">
        <v>6.2851337834803621E-6</v>
      </c>
      <c r="BP161" s="2">
        <v>8.2494162459540004</v>
      </c>
      <c r="BQ161" s="2">
        <v>7.4823253300060344E-4</v>
      </c>
      <c r="BR161" s="1">
        <v>9.070949779809192E-5</v>
      </c>
      <c r="BS161" s="2">
        <v>8.3927029295509996</v>
      </c>
      <c r="BT161" s="2">
        <v>0.14403491612999986</v>
      </c>
      <c r="BU161" s="1">
        <v>1.7461596938517562E-2</v>
      </c>
      <c r="BV161" s="2">
        <v>8.2483828544940003</v>
      </c>
      <c r="BW161" s="2">
        <v>-2.8515892699942924E-4</v>
      </c>
      <c r="BX161" s="1">
        <v>-3.4570299899991277E-5</v>
      </c>
      <c r="BY161" s="2">
        <v>8.4965742164950004</v>
      </c>
      <c r="BZ161" s="2">
        <v>0.24790620307400069</v>
      </c>
      <c r="CA161" s="1">
        <v>3.0054089056638571E-2</v>
      </c>
      <c r="CC161" t="s">
        <v>331</v>
      </c>
      <c r="CE161" s="23">
        <v>8.6607308561790006</v>
      </c>
      <c r="CF161" s="23">
        <v>8.6762431164390001</v>
      </c>
      <c r="CG161" s="23">
        <v>1.5512260259999522E-2</v>
      </c>
      <c r="CH161" s="24">
        <v>1.7911029123982413E-3</v>
      </c>
      <c r="CI161" s="2">
        <v>8.2486680134209998</v>
      </c>
      <c r="CJ161" s="2">
        <v>8.2615960273639999</v>
      </c>
      <c r="CK161" s="2">
        <v>1.2928013943000138E-2</v>
      </c>
      <c r="CL161" s="1">
        <v>1.567285035834344E-3</v>
      </c>
      <c r="CN161" s="25" t="s">
        <v>331</v>
      </c>
      <c r="CO161" s="27">
        <v>0</v>
      </c>
      <c r="CP161" s="27">
        <v>0.219469</v>
      </c>
      <c r="CQ161" s="28">
        <f t="shared" si="87"/>
        <v>-0.16526509688679739</v>
      </c>
      <c r="CR161" s="27">
        <f t="shared" si="88"/>
        <v>5.7021274387099998</v>
      </c>
      <c r="CU161" s="30">
        <v>420</v>
      </c>
      <c r="CV161" s="30"/>
      <c r="CW161" s="15" t="s">
        <v>331</v>
      </c>
      <c r="CX161" s="36" t="s">
        <v>975</v>
      </c>
      <c r="CY161" s="34" t="s">
        <v>331</v>
      </c>
      <c r="CZ161" s="34" t="s">
        <v>989</v>
      </c>
      <c r="DA161" s="32"/>
      <c r="DB161" s="32"/>
      <c r="DC161" t="s">
        <v>331</v>
      </c>
      <c r="DD161">
        <v>110143</v>
      </c>
      <c r="DE161" t="s">
        <v>1045</v>
      </c>
      <c r="DF161" s="30">
        <v>197</v>
      </c>
      <c r="DG161" s="39" t="s">
        <v>331</v>
      </c>
      <c r="DK161" s="30">
        <v>420</v>
      </c>
      <c r="DL161" s="30"/>
      <c r="DM161" s="32"/>
      <c r="DN161" s="32" t="s">
        <v>331</v>
      </c>
      <c r="DO161" s="41">
        <v>109695</v>
      </c>
    </row>
    <row r="162" spans="1:119" ht="15.75" x14ac:dyDescent="0.25">
      <c r="B162" t="s">
        <v>350</v>
      </c>
      <c r="C162" s="52">
        <v>7.021095246072</v>
      </c>
      <c r="D162" s="52">
        <v>7.5582291469289995</v>
      </c>
      <c r="E162" s="52">
        <v>0.53713390085699952</v>
      </c>
      <c r="F162" s="53">
        <v>7.6502864871047405E-2</v>
      </c>
      <c r="G162" s="45">
        <v>7.7771368796090004</v>
      </c>
      <c r="H162" s="45">
        <v>7.991712382976</v>
      </c>
      <c r="I162" s="45">
        <v>0.2145755033669996</v>
      </c>
      <c r="J162" s="46">
        <v>2.7590552498773496E-2</v>
      </c>
      <c r="K162" s="47">
        <v>1</v>
      </c>
      <c r="L162" s="55">
        <f t="shared" si="78"/>
        <v>7.6217218796090007</v>
      </c>
      <c r="M162" s="55">
        <f t="shared" si="79"/>
        <v>7.8362973829760003</v>
      </c>
      <c r="N162" s="55">
        <f t="shared" si="80"/>
        <v>0.2145755033669996</v>
      </c>
      <c r="O162" s="56">
        <f t="shared" si="81"/>
        <v>2.8153153153104488E-2</v>
      </c>
      <c r="P162" s="54"/>
      <c r="Q162" s="42">
        <f t="shared" si="82"/>
        <v>49.177320646854056</v>
      </c>
      <c r="R162" s="42">
        <f t="shared" si="82"/>
        <v>52.9395265630205</v>
      </c>
      <c r="S162" s="42">
        <f t="shared" si="83"/>
        <v>53.384243856308359</v>
      </c>
      <c r="T162" s="42">
        <f t="shared" si="83"/>
        <v>54.887178649557683</v>
      </c>
      <c r="V162" s="143">
        <f t="shared" si="84"/>
        <v>52.275437760553622</v>
      </c>
      <c r="W162" s="143">
        <f t="shared" si="85"/>
        <v>53.384243856308359</v>
      </c>
      <c r="X162" s="143">
        <f t="shared" si="86"/>
        <v>54.82706125782547</v>
      </c>
      <c r="AB162" t="s">
        <v>350</v>
      </c>
      <c r="AC162" s="2">
        <v>7.021095246072</v>
      </c>
      <c r="AD162" s="2">
        <v>7.019007506296</v>
      </c>
      <c r="AE162" s="2">
        <v>-2.0877397759999639E-3</v>
      </c>
      <c r="AF162" s="1">
        <v>-2.9735243616983606E-4</v>
      </c>
      <c r="AG162" s="2">
        <v>7.7771368796090004</v>
      </c>
      <c r="AH162" s="2">
        <v>7.7771368796090004</v>
      </c>
      <c r="AI162" s="2">
        <v>0</v>
      </c>
      <c r="AJ162" s="1">
        <v>0</v>
      </c>
      <c r="AM162" t="s">
        <v>350</v>
      </c>
      <c r="AN162" s="2">
        <v>7.021095246072</v>
      </c>
      <c r="AO162" s="2">
        <v>7.1119879129919994</v>
      </c>
      <c r="AP162" s="2">
        <v>9.0892666919999421E-2</v>
      </c>
      <c r="AQ162" s="1">
        <v>1.2945653595975635E-2</v>
      </c>
      <c r="AR162" s="2">
        <v>7.0210072345319992</v>
      </c>
      <c r="AS162" s="2">
        <v>-8.8011540000820787E-5</v>
      </c>
      <c r="AT162" s="1">
        <v>-1.2535300678346366E-5</v>
      </c>
      <c r="AU162" s="2">
        <v>7.0195383152190001</v>
      </c>
      <c r="AV162" s="2">
        <v>-1.5569308529999049E-3</v>
      </c>
      <c r="AW162" s="1">
        <v>-2.2175042474618765E-4</v>
      </c>
      <c r="AX162" s="2">
        <v>7.3254280227420008</v>
      </c>
      <c r="AY162" s="2">
        <v>0.3043327766700008</v>
      </c>
      <c r="AZ162" s="1">
        <v>4.3345484714833044E-2</v>
      </c>
      <c r="BA162" s="2">
        <v>7.0215797256629999</v>
      </c>
      <c r="BB162" s="2">
        <v>4.844795909999533E-4</v>
      </c>
      <c r="BC162" s="1">
        <v>6.9003420979226674E-5</v>
      </c>
      <c r="BD162" s="2">
        <v>7.4634165245120005</v>
      </c>
      <c r="BE162" s="2">
        <v>0.44232127844000058</v>
      </c>
      <c r="BF162" s="1">
        <v>6.2998900162686194E-2</v>
      </c>
      <c r="BG162" s="1"/>
      <c r="BH162" t="s">
        <v>350</v>
      </c>
      <c r="BI162" s="2">
        <v>7.7771368796090004</v>
      </c>
      <c r="BJ162" s="2">
        <v>7.8458010406860001</v>
      </c>
      <c r="BK162" s="2">
        <v>6.8664161076999797E-2</v>
      </c>
      <c r="BL162" s="1">
        <v>8.8289767995509329E-3</v>
      </c>
      <c r="BM162" s="2">
        <v>7.7771368796090004</v>
      </c>
      <c r="BN162" s="2">
        <v>0</v>
      </c>
      <c r="BO162" s="1">
        <v>0</v>
      </c>
      <c r="BP162" s="2">
        <v>7.7771368796090004</v>
      </c>
      <c r="BQ162" s="2">
        <v>0</v>
      </c>
      <c r="BR162" s="1">
        <v>0</v>
      </c>
      <c r="BS162" s="2">
        <v>7.9058821816289999</v>
      </c>
      <c r="BT162" s="2">
        <v>0.12874530201999956</v>
      </c>
      <c r="BU162" s="1">
        <v>1.6554331499238354E-2</v>
      </c>
      <c r="BV162" s="2">
        <v>7.7771368796090004</v>
      </c>
      <c r="BW162" s="2">
        <v>0</v>
      </c>
      <c r="BX162" s="1">
        <v>0</v>
      </c>
      <c r="BY162" s="2">
        <v>7.9831293628409998</v>
      </c>
      <c r="BZ162" s="2">
        <v>0.20599248323199948</v>
      </c>
      <c r="CA162" s="1">
        <v>2.6486930398781392E-2</v>
      </c>
      <c r="CC162" t="s">
        <v>350</v>
      </c>
      <c r="CE162" s="23">
        <v>7.021095246072</v>
      </c>
      <c r="CF162" s="23">
        <v>7.1128446301550001</v>
      </c>
      <c r="CG162" s="23">
        <v>9.1749384083000152E-2</v>
      </c>
      <c r="CH162" s="24">
        <v>1.3067674040503862E-2</v>
      </c>
      <c r="CI162" s="2">
        <v>7.7771368796090004</v>
      </c>
      <c r="CJ162" s="2">
        <v>7.7771368796090004</v>
      </c>
      <c r="CK162" s="2">
        <v>0</v>
      </c>
      <c r="CL162" s="1">
        <v>0</v>
      </c>
      <c r="CN162" s="25" t="s">
        <v>350</v>
      </c>
      <c r="CO162" s="27">
        <v>0</v>
      </c>
      <c r="CP162" s="27">
        <v>0.155415</v>
      </c>
      <c r="CQ162" s="28">
        <f t="shared" si="87"/>
        <v>-0.12589465727157451</v>
      </c>
      <c r="CR162" s="27">
        <f t="shared" si="88"/>
        <v>6.118882398707</v>
      </c>
      <c r="CU162" s="30">
        <v>442</v>
      </c>
      <c r="CV162" s="30"/>
      <c r="CW162" s="15" t="s">
        <v>350</v>
      </c>
      <c r="CX162" s="36" t="s">
        <v>975</v>
      </c>
      <c r="CY162" s="34" t="s">
        <v>350</v>
      </c>
      <c r="CZ162" s="34" t="s">
        <v>989</v>
      </c>
      <c r="DA162" s="32"/>
      <c r="DB162" s="32"/>
      <c r="DC162" t="s">
        <v>350</v>
      </c>
      <c r="DD162">
        <v>142771</v>
      </c>
      <c r="DE162" t="s">
        <v>1045</v>
      </c>
      <c r="DF162" s="30">
        <v>198</v>
      </c>
      <c r="DG162" s="39" t="s">
        <v>350</v>
      </c>
      <c r="DK162" s="30">
        <v>439</v>
      </c>
      <c r="DL162" s="30"/>
      <c r="DM162" s="32"/>
      <c r="DN162" s="32" t="s">
        <v>350</v>
      </c>
      <c r="DO162" s="41">
        <v>141755</v>
      </c>
    </row>
    <row r="163" spans="1:119" ht="15.75" x14ac:dyDescent="0.25">
      <c r="A163" t="s">
        <v>921</v>
      </c>
      <c r="B163" t="s">
        <v>359</v>
      </c>
      <c r="C163" s="52">
        <v>5.4217986860649994</v>
      </c>
      <c r="D163" s="52">
        <v>5.7233951229770001</v>
      </c>
      <c r="E163" s="52">
        <v>0.30159643691200078</v>
      </c>
      <c r="F163" s="53">
        <v>5.5626638754986982E-2</v>
      </c>
      <c r="G163" s="45">
        <v>5.4481566004740003</v>
      </c>
      <c r="H163" s="45">
        <v>5.632650435195</v>
      </c>
      <c r="I163" s="45">
        <v>0.18449383472099967</v>
      </c>
      <c r="J163" s="46">
        <v>3.3863533714311431E-2</v>
      </c>
      <c r="K163" s="47">
        <v>1</v>
      </c>
      <c r="L163" s="55">
        <f t="shared" si="78"/>
        <v>5.3104756004740006</v>
      </c>
      <c r="M163" s="55">
        <f t="shared" si="79"/>
        <v>5.4949694351950003</v>
      </c>
      <c r="N163" s="55">
        <f t="shared" si="80"/>
        <v>0.18449383472099967</v>
      </c>
      <c r="O163" s="56">
        <f t="shared" si="81"/>
        <v>3.4741489953278797E-2</v>
      </c>
      <c r="P163" s="54"/>
      <c r="Q163" s="42">
        <f t="shared" si="82"/>
        <v>48.723444072584627</v>
      </c>
      <c r="R163" s="42">
        <f t="shared" si="82"/>
        <v>51.433765494909096</v>
      </c>
      <c r="S163" s="42">
        <f t="shared" si="83"/>
        <v>47.723029920594556</v>
      </c>
      <c r="T163" s="42">
        <f t="shared" si="83"/>
        <v>49.380999085120912</v>
      </c>
      <c r="V163" s="143">
        <f t="shared" si="84"/>
        <v>51.340299350440787</v>
      </c>
      <c r="W163" s="143">
        <f t="shared" si="85"/>
        <v>47.723029920594556</v>
      </c>
      <c r="X163" s="143">
        <f t="shared" si="86"/>
        <v>49.329787078821326</v>
      </c>
      <c r="AB163" t="s">
        <v>359</v>
      </c>
      <c r="AC163" s="2">
        <v>5.4217986860649994</v>
      </c>
      <c r="AD163" s="2">
        <v>5.4209812260929997</v>
      </c>
      <c r="AE163" s="2">
        <v>-8.174599719996678E-4</v>
      </c>
      <c r="AF163" s="1">
        <v>-1.5077283745349812E-4</v>
      </c>
      <c r="AG163" s="2">
        <v>5.4481566004740003</v>
      </c>
      <c r="AH163" s="2">
        <v>5.4479111837729999</v>
      </c>
      <c r="AI163" s="2">
        <v>-2.4541670100042268E-4</v>
      </c>
      <c r="AJ163" s="1">
        <v>-4.5045823568850967E-5</v>
      </c>
      <c r="AM163" t="s">
        <v>359</v>
      </c>
      <c r="AN163" s="2">
        <v>5.4217986860649994</v>
      </c>
      <c r="AO163" s="2">
        <v>5.5040294983790004</v>
      </c>
      <c r="AP163" s="2">
        <v>8.2230812314000978E-2</v>
      </c>
      <c r="AQ163" s="1">
        <v>1.5166703353510523E-2</v>
      </c>
      <c r="AR163" s="2">
        <v>5.421764288386</v>
      </c>
      <c r="AS163" s="2">
        <v>-3.4397678999376069E-5</v>
      </c>
      <c r="AT163" s="1">
        <v>-6.3443298047535973E-6</v>
      </c>
      <c r="AU163" s="2">
        <v>5.4212430219790004</v>
      </c>
      <c r="AV163" s="2">
        <v>-5.5566408599894146E-4</v>
      </c>
      <c r="AW163" s="1">
        <v>-1.0248703763699276E-4</v>
      </c>
      <c r="AX163" s="2">
        <v>5.5904621936360002</v>
      </c>
      <c r="AY163" s="2">
        <v>0.16866350757100079</v>
      </c>
      <c r="AZ163" s="1">
        <v>3.110840467103591E-2</v>
      </c>
      <c r="BA163" s="2">
        <v>5.4219879360990006</v>
      </c>
      <c r="BB163" s="2">
        <v>1.8925003400127594E-4</v>
      </c>
      <c r="BC163" s="1">
        <v>3.4905396706757605E-5</v>
      </c>
      <c r="BD163" s="2">
        <v>5.7129944908189998</v>
      </c>
      <c r="BE163" s="2">
        <v>0.29119580475400042</v>
      </c>
      <c r="BF163" s="1">
        <v>5.3708339540976716E-2</v>
      </c>
      <c r="BG163" s="1"/>
      <c r="BH163" t="s">
        <v>359</v>
      </c>
      <c r="BI163" s="2">
        <v>5.4481566004740003</v>
      </c>
      <c r="BJ163" s="2">
        <v>5.5043444445579999</v>
      </c>
      <c r="BK163" s="2">
        <v>5.6187844083999572E-2</v>
      </c>
      <c r="BL163" s="1">
        <v>1.0313184477683904E-2</v>
      </c>
      <c r="BM163" s="2">
        <v>5.4481462518180006</v>
      </c>
      <c r="BN163" s="2">
        <v>-1.0348655999692369E-5</v>
      </c>
      <c r="BO163" s="1">
        <v>-1.8994784398803836E-6</v>
      </c>
      <c r="BP163" s="2">
        <v>5.4479808059750008</v>
      </c>
      <c r="BQ163" s="2">
        <v>-1.7579449899951527E-4</v>
      </c>
      <c r="BR163" s="1">
        <v>-3.2266785243328137E-5</v>
      </c>
      <c r="BS163" s="2">
        <v>5.5580910860920003</v>
      </c>
      <c r="BT163" s="2">
        <v>0.10993448561800001</v>
      </c>
      <c r="BU163" s="1">
        <v>2.0178290324554086E-2</v>
      </c>
      <c r="BV163" s="2">
        <v>5.4482135715150006</v>
      </c>
      <c r="BW163" s="2">
        <v>5.6971041000331013E-5</v>
      </c>
      <c r="BX163" s="1">
        <v>1.0456938957183137E-5</v>
      </c>
      <c r="BY163" s="2">
        <v>5.6269517167699998</v>
      </c>
      <c r="BZ163" s="2">
        <v>0.17879511629599953</v>
      </c>
      <c r="CA163" s="1">
        <v>3.2817543511954851E-2</v>
      </c>
      <c r="CC163" t="s">
        <v>359</v>
      </c>
      <c r="CE163" s="23">
        <v>5.4217986860649994</v>
      </c>
      <c r="CF163" s="23">
        <v>5.430632865762</v>
      </c>
      <c r="CG163" s="23">
        <v>8.8341796970006214E-3</v>
      </c>
      <c r="CH163" s="24">
        <v>1.6293817252392747E-3</v>
      </c>
      <c r="CI163" s="2">
        <v>5.4481566004740003</v>
      </c>
      <c r="CJ163" s="2">
        <v>5.4520190008979998</v>
      </c>
      <c r="CK163" s="2">
        <v>3.8624004239995458E-3</v>
      </c>
      <c r="CL163" s="1">
        <v>7.0893711529208055E-4</v>
      </c>
      <c r="CN163" s="25" t="s">
        <v>359</v>
      </c>
      <c r="CO163" s="27">
        <v>0</v>
      </c>
      <c r="CP163" s="27">
        <v>0.137681</v>
      </c>
      <c r="CQ163" s="28">
        <f t="shared" si="87"/>
        <v>-8.0586856110917093E-2</v>
      </c>
      <c r="CR163" s="27">
        <f t="shared" si="88"/>
        <v>7.3510019919640008</v>
      </c>
      <c r="CU163" s="30">
        <v>452</v>
      </c>
      <c r="CV163" s="30"/>
      <c r="CW163" s="15" t="s">
        <v>359</v>
      </c>
      <c r="CX163" s="36" t="s">
        <v>975</v>
      </c>
      <c r="CY163" s="34" t="s">
        <v>359</v>
      </c>
      <c r="CZ163" s="34" t="s">
        <v>989</v>
      </c>
      <c r="DA163" s="32"/>
      <c r="DB163" s="32"/>
      <c r="DC163" t="s">
        <v>359</v>
      </c>
      <c r="DD163">
        <v>111277</v>
      </c>
      <c r="DE163" t="s">
        <v>1045</v>
      </c>
      <c r="DF163" s="30">
        <v>199</v>
      </c>
      <c r="DG163" s="39" t="s">
        <v>359</v>
      </c>
      <c r="DK163" s="30">
        <v>448</v>
      </c>
      <c r="DL163" s="30"/>
      <c r="DM163" s="32"/>
      <c r="DN163" s="32" t="s">
        <v>359</v>
      </c>
      <c r="DO163" s="41">
        <v>110581</v>
      </c>
    </row>
    <row r="164" spans="1:119" ht="15.75" x14ac:dyDescent="0.25">
      <c r="A164" t="s">
        <v>916</v>
      </c>
      <c r="B164" t="s">
        <v>377</v>
      </c>
      <c r="C164" s="52">
        <v>7.7792222954219996</v>
      </c>
      <c r="D164" s="52">
        <v>8.0999829702549988</v>
      </c>
      <c r="E164" s="52">
        <v>0.32076067483299919</v>
      </c>
      <c r="F164" s="53">
        <v>4.1233000247565092E-2</v>
      </c>
      <c r="G164" s="45">
        <v>8.1844766957520001</v>
      </c>
      <c r="H164" s="45">
        <v>8.410727616241001</v>
      </c>
      <c r="I164" s="45">
        <v>0.22625092048900086</v>
      </c>
      <c r="J164" s="46">
        <v>2.7643907961327836E-2</v>
      </c>
      <c r="K164" s="47">
        <v>1</v>
      </c>
      <c r="L164" s="55">
        <f t="shared" si="78"/>
        <v>8.0364326957519996</v>
      </c>
      <c r="M164" s="55">
        <f t="shared" si="79"/>
        <v>8.2626836162410005</v>
      </c>
      <c r="N164" s="55">
        <f t="shared" si="80"/>
        <v>0.22625092048900086</v>
      </c>
      <c r="O164" s="56">
        <f t="shared" si="81"/>
        <v>2.8153153153213796E-2</v>
      </c>
      <c r="P164" s="54"/>
      <c r="Q164" s="42">
        <f t="shared" si="82"/>
        <v>63.911322763266206</v>
      </c>
      <c r="R164" s="42">
        <f t="shared" si="82"/>
        <v>66.546578350586188</v>
      </c>
      <c r="S164" s="42">
        <f t="shared" si="83"/>
        <v>66.024471904567079</v>
      </c>
      <c r="T164" s="42">
        <f t="shared" si="83"/>
        <v>67.883268973956419</v>
      </c>
      <c r="V164" s="143">
        <f t="shared" si="84"/>
        <v>64.449648590507636</v>
      </c>
      <c r="W164" s="143">
        <f t="shared" si="85"/>
        <v>66.024471904567079</v>
      </c>
      <c r="X164" s="143">
        <f t="shared" si="86"/>
        <v>67.808917091177221</v>
      </c>
      <c r="AB164" t="s">
        <v>377</v>
      </c>
      <c r="AC164" s="2">
        <v>7.7792222954219996</v>
      </c>
      <c r="AD164" s="2">
        <v>7.7785417351350006</v>
      </c>
      <c r="AE164" s="2">
        <v>-6.8056028699903237E-4</v>
      </c>
      <c r="AF164" s="1">
        <v>-8.7484360409592081E-5</v>
      </c>
      <c r="AG164" s="2">
        <v>8.1844766957520001</v>
      </c>
      <c r="AH164" s="2">
        <v>8.1844766957520001</v>
      </c>
      <c r="AI164" s="2">
        <v>0</v>
      </c>
      <c r="AJ164" s="1">
        <v>0</v>
      </c>
      <c r="AM164" t="s">
        <v>377</v>
      </c>
      <c r="AN164" s="2">
        <v>7.7792222954219996</v>
      </c>
      <c r="AO164" s="2">
        <v>7.8181621702120001</v>
      </c>
      <c r="AP164" s="2">
        <v>3.8939874790000495E-2</v>
      </c>
      <c r="AQ164" s="1">
        <v>5.0056256668377054E-3</v>
      </c>
      <c r="AR164" s="2">
        <v>7.7791930720320002</v>
      </c>
      <c r="AS164" s="2">
        <v>-2.9223389999444294E-5</v>
      </c>
      <c r="AT164" s="1">
        <v>-3.7565953111588015E-6</v>
      </c>
      <c r="AU164" s="2">
        <v>7.7782613133640002</v>
      </c>
      <c r="AV164" s="2">
        <v>-9.609820579994377E-4</v>
      </c>
      <c r="AW164" s="1">
        <v>-1.235318932285772E-4</v>
      </c>
      <c r="AX164" s="2">
        <v>7.7840208896230001</v>
      </c>
      <c r="AY164" s="2">
        <v>4.7985942010004834E-3</v>
      </c>
      <c r="AZ164" s="1">
        <v>6.1684754834996961E-4</v>
      </c>
      <c r="BA164" s="2">
        <v>7.779384001265</v>
      </c>
      <c r="BB164" s="2">
        <v>1.6170584300034818E-4</v>
      </c>
      <c r="BC164" s="1">
        <v>2.0786890624723575E-5</v>
      </c>
      <c r="BD164" s="2">
        <v>7.8447467767879999</v>
      </c>
      <c r="BE164" s="2">
        <v>6.5524481366000309E-2</v>
      </c>
      <c r="BF164" s="1">
        <v>8.4230118227320572E-3</v>
      </c>
      <c r="BG164" s="1"/>
      <c r="BH164" t="s">
        <v>377</v>
      </c>
      <c r="BI164" s="2">
        <v>8.1844766957520001</v>
      </c>
      <c r="BJ164" s="2">
        <v>8.2568769903079993</v>
      </c>
      <c r="BK164" s="2">
        <v>7.2400294555999167E-2</v>
      </c>
      <c r="BL164" s="1">
        <v>8.8460505475661255E-3</v>
      </c>
      <c r="BM164" s="2">
        <v>8.1844766957520001</v>
      </c>
      <c r="BN164" s="2">
        <v>0</v>
      </c>
      <c r="BO164" s="1">
        <v>0</v>
      </c>
      <c r="BP164" s="2">
        <v>8.1844766957520001</v>
      </c>
      <c r="BQ164" s="2">
        <v>0</v>
      </c>
      <c r="BR164" s="1">
        <v>0</v>
      </c>
      <c r="BS164" s="2">
        <v>8.3202272480450006</v>
      </c>
      <c r="BT164" s="2">
        <v>0.13575055229300048</v>
      </c>
      <c r="BU164" s="1">
        <v>1.6586344776747825E-2</v>
      </c>
      <c r="BV164" s="2">
        <v>8.1844766957520001</v>
      </c>
      <c r="BW164" s="2">
        <v>0</v>
      </c>
      <c r="BX164" s="1">
        <v>0</v>
      </c>
      <c r="BY164" s="2">
        <v>8.4016775794210012</v>
      </c>
      <c r="BZ164" s="2">
        <v>0.21720088366900114</v>
      </c>
      <c r="CA164" s="1">
        <v>2.6538151642821001E-2</v>
      </c>
      <c r="CC164" t="s">
        <v>377</v>
      </c>
      <c r="CE164" s="23">
        <v>7.7792222954219996</v>
      </c>
      <c r="CF164" s="23">
        <v>8.0368045495690001</v>
      </c>
      <c r="CG164" s="23">
        <v>0.25758225414700053</v>
      </c>
      <c r="CH164" s="24">
        <v>3.3111568787356202E-2</v>
      </c>
      <c r="CI164" s="2">
        <v>8.1844766957520001</v>
      </c>
      <c r="CJ164" s="2">
        <v>8.1845732302700007</v>
      </c>
      <c r="CK164" s="2">
        <v>9.6534518000623848E-5</v>
      </c>
      <c r="CL164" s="1">
        <v>1.1794830822931941E-5</v>
      </c>
      <c r="CN164" s="25" t="s">
        <v>377</v>
      </c>
      <c r="CO164" s="27">
        <v>0</v>
      </c>
      <c r="CP164" s="27">
        <v>0.14804400000000001</v>
      </c>
      <c r="CQ164" s="28">
        <f t="shared" si="87"/>
        <v>-0.14118451515034669</v>
      </c>
      <c r="CR164" s="27">
        <f t="shared" si="88"/>
        <v>3.0992900339389999</v>
      </c>
      <c r="CU164" s="30">
        <v>472</v>
      </c>
      <c r="CV164" s="30"/>
      <c r="CW164" s="15" t="s">
        <v>377</v>
      </c>
      <c r="CX164" s="36" t="s">
        <v>975</v>
      </c>
      <c r="CY164" s="34" t="s">
        <v>377</v>
      </c>
      <c r="CZ164" s="34" t="s">
        <v>989</v>
      </c>
      <c r="DA164" s="32"/>
      <c r="DB164" s="32"/>
      <c r="DC164" t="s">
        <v>377</v>
      </c>
      <c r="DD164">
        <v>121719</v>
      </c>
      <c r="DE164" t="s">
        <v>1045</v>
      </c>
      <c r="DF164" s="30">
        <v>200</v>
      </c>
      <c r="DG164" s="39" t="s">
        <v>377</v>
      </c>
      <c r="DK164" s="30">
        <v>466</v>
      </c>
      <c r="DL164" s="30"/>
      <c r="DM164" s="32"/>
      <c r="DN164" s="32" t="s">
        <v>377</v>
      </c>
      <c r="DO164" s="41">
        <v>120696</v>
      </c>
    </row>
    <row r="165" spans="1:119" ht="15.75" x14ac:dyDescent="0.25">
      <c r="A165" t="s">
        <v>526</v>
      </c>
      <c r="B165" t="s">
        <v>266</v>
      </c>
      <c r="C165" s="52">
        <v>6.370114222013</v>
      </c>
      <c r="D165" s="52">
        <v>5.6883573655580006</v>
      </c>
      <c r="E165" s="52">
        <v>-0.68175685645499939</v>
      </c>
      <c r="F165" s="53">
        <v>-0.10702427502776544</v>
      </c>
      <c r="G165" s="45">
        <v>6.1015210878039996</v>
      </c>
      <c r="H165" s="45">
        <v>6.0952717589330003</v>
      </c>
      <c r="I165" s="45">
        <v>-6.2493288709992711E-3</v>
      </c>
      <c r="J165" s="46">
        <v>-1.0242247434808865E-3</v>
      </c>
      <c r="K165" s="47">
        <v>4</v>
      </c>
      <c r="L165" s="55">
        <f t="shared" si="78"/>
        <v>5.8521240878039995</v>
      </c>
      <c r="M165" s="55">
        <f t="shared" si="79"/>
        <v>5.8458747589330002</v>
      </c>
      <c r="N165" s="55">
        <f t="shared" si="80"/>
        <v>-6.2493288709992711E-3</v>
      </c>
      <c r="O165" s="56">
        <f t="shared" si="81"/>
        <v>-1.0678736091777443E-3</v>
      </c>
      <c r="P165" s="54"/>
      <c r="Q165" s="42">
        <f t="shared" si="82"/>
        <v>44.81419833277991</v>
      </c>
      <c r="R165" s="42">
        <f t="shared" si="82"/>
        <v>40.017991245263644</v>
      </c>
      <c r="S165" s="42">
        <f t="shared" si="83"/>
        <v>41.170101570959233</v>
      </c>
      <c r="T165" s="42">
        <f t="shared" si="83"/>
        <v>41.126137106004435</v>
      </c>
      <c r="V165" s="143">
        <f t="shared" si="84"/>
        <v>41.796672233170355</v>
      </c>
      <c r="W165" s="143">
        <f t="shared" si="85"/>
        <v>41.170101570959233</v>
      </c>
      <c r="X165" s="143">
        <f t="shared" si="86"/>
        <v>41.256313380484713</v>
      </c>
      <c r="AB165" t="s">
        <v>266</v>
      </c>
      <c r="AC165" s="2">
        <v>6.370114222013</v>
      </c>
      <c r="AD165" s="2">
        <v>6.3718318009289998</v>
      </c>
      <c r="AE165" s="2">
        <v>1.7175789159997734E-3</v>
      </c>
      <c r="AF165" s="1">
        <v>2.6963078779096157E-4</v>
      </c>
      <c r="AG165" s="2">
        <v>6.1015210878039996</v>
      </c>
      <c r="AH165" s="2">
        <v>6.1017524829800003</v>
      </c>
      <c r="AI165" s="2">
        <v>2.313951760006816E-4</v>
      </c>
      <c r="AJ165" s="1">
        <v>3.7924178687705418E-5</v>
      </c>
      <c r="AM165" t="s">
        <v>266</v>
      </c>
      <c r="AN165" s="2">
        <v>6.370114222013</v>
      </c>
      <c r="AO165" s="2">
        <v>6.2117810164609999</v>
      </c>
      <c r="AP165" s="2">
        <v>-0.15833320555200014</v>
      </c>
      <c r="AQ165" s="1">
        <v>-2.4855630532471952E-2</v>
      </c>
      <c r="AR165" s="2">
        <v>6.3701870540570003</v>
      </c>
      <c r="AS165" s="2">
        <v>7.2832044000215035E-5</v>
      </c>
      <c r="AT165" s="1">
        <v>1.1433396868855454E-5</v>
      </c>
      <c r="AU165" s="2">
        <v>6.3717565180799998</v>
      </c>
      <c r="AV165" s="2">
        <v>1.6422960669997266E-3</v>
      </c>
      <c r="AW165" s="1">
        <v>2.578126560626647E-4</v>
      </c>
      <c r="AX165" s="2">
        <v>6.1848524991490006</v>
      </c>
      <c r="AY165" s="2">
        <v>-0.18526172286399945</v>
      </c>
      <c r="AZ165" s="1">
        <v>-2.9082951483632182E-2</v>
      </c>
      <c r="BA165" s="2">
        <v>6.3697126327170004</v>
      </c>
      <c r="BB165" s="2">
        <v>-4.0158929599964921E-4</v>
      </c>
      <c r="BC165" s="1">
        <v>-6.3042715091652502E-5</v>
      </c>
      <c r="BD165" s="2">
        <v>5.9411879745840004</v>
      </c>
      <c r="BE165" s="2">
        <v>-0.42892624742899965</v>
      </c>
      <c r="BF165" s="1">
        <v>-6.7334153278880454E-2</v>
      </c>
      <c r="BG165" s="1"/>
      <c r="BH165" t="s">
        <v>266</v>
      </c>
      <c r="BI165" s="2">
        <v>6.1015210878039996</v>
      </c>
      <c r="BJ165" s="2">
        <v>6.1019516804179998</v>
      </c>
      <c r="BK165" s="2">
        <v>4.3059261400024695E-4</v>
      </c>
      <c r="BL165" s="1">
        <v>7.0571355536398173E-5</v>
      </c>
      <c r="BM165" s="2">
        <v>6.1015309252660002</v>
      </c>
      <c r="BN165" s="2">
        <v>9.8374620005614588E-6</v>
      </c>
      <c r="BO165" s="1">
        <v>1.6122966484906575E-6</v>
      </c>
      <c r="BP165" s="2">
        <v>6.1017548456340007</v>
      </c>
      <c r="BQ165" s="2">
        <v>2.3375783000112449E-4</v>
      </c>
      <c r="BR165" s="1">
        <v>3.8311402458047777E-5</v>
      </c>
      <c r="BS165" s="2">
        <v>6.131808329469</v>
      </c>
      <c r="BT165" s="2">
        <v>3.0287241665000408E-2</v>
      </c>
      <c r="BU165" s="1">
        <v>4.963883797032176E-3</v>
      </c>
      <c r="BV165" s="2">
        <v>6.101466804897</v>
      </c>
      <c r="BW165" s="2">
        <v>-5.4282906999603142E-5</v>
      </c>
      <c r="BX165" s="1">
        <v>-8.8966187641482235E-6</v>
      </c>
      <c r="BY165" s="2">
        <v>6.1137756654690003</v>
      </c>
      <c r="BZ165" s="2">
        <v>1.225457766500071E-2</v>
      </c>
      <c r="CA165" s="1">
        <v>2.0084463347173741E-3</v>
      </c>
      <c r="CC165" t="s">
        <v>266</v>
      </c>
      <c r="CE165" s="23">
        <v>6.370114222013</v>
      </c>
      <c r="CF165" s="23">
        <v>6.1131726825430004</v>
      </c>
      <c r="CG165" s="23">
        <v>-0.25694153946999965</v>
      </c>
      <c r="CH165" s="24">
        <v>-4.0335468174510121E-2</v>
      </c>
      <c r="CI165" s="2">
        <v>6.1015210878039996</v>
      </c>
      <c r="CJ165" s="2">
        <v>6.0421188799849999</v>
      </c>
      <c r="CK165" s="2">
        <v>-5.9402207818999742E-2</v>
      </c>
      <c r="CL165" s="1">
        <v>-9.7356391896662627E-3</v>
      </c>
      <c r="CN165" s="25" t="s">
        <v>266</v>
      </c>
      <c r="CO165" s="27">
        <v>0</v>
      </c>
      <c r="CP165" s="27">
        <v>0.24939700000000001</v>
      </c>
      <c r="CQ165" s="28">
        <f t="shared" si="87"/>
        <v>-0.27699066241281017</v>
      </c>
      <c r="CR165" s="27">
        <f t="shared" si="88"/>
        <v>6.6976897453969997</v>
      </c>
      <c r="CU165" s="30">
        <v>349</v>
      </c>
      <c r="CV165" s="30"/>
      <c r="CW165" s="15" t="s">
        <v>266</v>
      </c>
      <c r="CX165" s="36" t="s">
        <v>975</v>
      </c>
      <c r="CY165" s="34" t="s">
        <v>266</v>
      </c>
      <c r="CZ165" s="34" t="s">
        <v>962</v>
      </c>
      <c r="DA165" s="32"/>
      <c r="DB165" s="32"/>
      <c r="DC165" t="s">
        <v>266</v>
      </c>
      <c r="DD165">
        <v>142145</v>
      </c>
      <c r="DE165" t="s">
        <v>1045</v>
      </c>
      <c r="DF165" s="30">
        <v>201</v>
      </c>
      <c r="DG165" s="39" t="s">
        <v>266</v>
      </c>
      <c r="DK165" s="30">
        <v>355</v>
      </c>
      <c r="DL165" s="30"/>
      <c r="DM165" s="32"/>
      <c r="DN165" s="32" t="s">
        <v>266</v>
      </c>
      <c r="DO165" s="41">
        <v>141460</v>
      </c>
    </row>
    <row r="166" spans="1:119" ht="15.75" x14ac:dyDescent="0.25">
      <c r="A166" t="s">
        <v>527</v>
      </c>
      <c r="B166" t="s">
        <v>267</v>
      </c>
      <c r="C166" s="52">
        <v>5.7094919003769995</v>
      </c>
      <c r="D166" s="52">
        <v>5.5794549451860007</v>
      </c>
      <c r="E166" s="52">
        <v>-0.13003695519099878</v>
      </c>
      <c r="F166" s="53">
        <v>-2.2775573984510321E-2</v>
      </c>
      <c r="G166" s="45">
        <v>5.5372708093209999</v>
      </c>
      <c r="H166" s="45">
        <v>5.6162752168039995</v>
      </c>
      <c r="I166" s="45">
        <v>7.9004407482999639E-2</v>
      </c>
      <c r="J166" s="46">
        <v>1.426775214786496E-2</v>
      </c>
      <c r="K166" s="47">
        <v>4</v>
      </c>
      <c r="L166" s="55">
        <f t="shared" si="78"/>
        <v>5.3060428093210001</v>
      </c>
      <c r="M166" s="55">
        <f t="shared" si="79"/>
        <v>5.3850472168039998</v>
      </c>
      <c r="N166" s="55">
        <f t="shared" si="80"/>
        <v>7.9004407482999639E-2</v>
      </c>
      <c r="O166" s="56">
        <f t="shared" si="81"/>
        <v>1.4889515656416202E-2</v>
      </c>
      <c r="P166" s="54"/>
      <c r="Q166" s="42">
        <f t="shared" si="82"/>
        <v>41.071640065152181</v>
      </c>
      <c r="R166" s="42">
        <f t="shared" si="82"/>
        <v>40.136209888183124</v>
      </c>
      <c r="S166" s="42">
        <f t="shared" si="83"/>
        <v>38.169400051225423</v>
      </c>
      <c r="T166" s="42">
        <f t="shared" si="83"/>
        <v>38.737723930884158</v>
      </c>
      <c r="V166" s="143">
        <f t="shared" si="84"/>
        <v>42.651639004798113</v>
      </c>
      <c r="W166" s="143">
        <f t="shared" si="85"/>
        <v>38.169400051225423</v>
      </c>
      <c r="X166" s="143">
        <f t="shared" si="86"/>
        <v>39.333246923028788</v>
      </c>
      <c r="AB166" t="s">
        <v>267</v>
      </c>
      <c r="AC166" s="2">
        <v>5.7094919003769995</v>
      </c>
      <c r="AD166" s="2">
        <v>5.7115432535639998</v>
      </c>
      <c r="AE166" s="2">
        <v>2.0513531870003376E-3</v>
      </c>
      <c r="AF166" s="1">
        <v>3.5928822087739302E-4</v>
      </c>
      <c r="AG166" s="2">
        <v>5.5372708093209999</v>
      </c>
      <c r="AH166" s="2">
        <v>5.5376285282020001</v>
      </c>
      <c r="AI166" s="2">
        <v>3.5771888100022409E-4</v>
      </c>
      <c r="AJ166" s="1">
        <v>6.460202025844007E-5</v>
      </c>
      <c r="AM166" t="s">
        <v>267</v>
      </c>
      <c r="AN166" s="2">
        <v>5.7094919003769995</v>
      </c>
      <c r="AO166" s="2">
        <v>5.750494473322</v>
      </c>
      <c r="AP166" s="2">
        <v>4.1002572945000537E-2</v>
      </c>
      <c r="AQ166" s="1">
        <v>7.1814749298957977E-3</v>
      </c>
      <c r="AR166" s="2">
        <v>5.7095789883099997</v>
      </c>
      <c r="AS166" s="2">
        <v>8.708793300016282E-5</v>
      </c>
      <c r="AT166" s="1">
        <v>1.525318443737741E-5</v>
      </c>
      <c r="AU166" s="2">
        <v>5.7115405207509999</v>
      </c>
      <c r="AV166" s="2">
        <v>2.0486203740004427E-3</v>
      </c>
      <c r="AW166" s="1">
        <v>3.5880957705976811E-4</v>
      </c>
      <c r="AX166" s="2">
        <v>5.8786094760379992</v>
      </c>
      <c r="AY166" s="2">
        <v>0.16911757566099972</v>
      </c>
      <c r="AZ166" s="1">
        <v>2.9620424831469299E-2</v>
      </c>
      <c r="BA166" s="2">
        <v>5.7090115450379999</v>
      </c>
      <c r="BB166" s="2">
        <v>-4.8035533899959404E-4</v>
      </c>
      <c r="BC166" s="1">
        <v>-8.4132764768065621E-5</v>
      </c>
      <c r="BD166" s="2">
        <v>5.9291322929739998</v>
      </c>
      <c r="BE166" s="2">
        <v>0.2196403925970003</v>
      </c>
      <c r="BF166" s="1">
        <v>3.846934130557176E-2</v>
      </c>
      <c r="BG166" s="1"/>
      <c r="BH166" t="s">
        <v>267</v>
      </c>
      <c r="BI166" s="2">
        <v>5.5372708093209999</v>
      </c>
      <c r="BJ166" s="2">
        <v>5.5837910014399998</v>
      </c>
      <c r="BK166" s="2">
        <v>4.6520192118999937E-2</v>
      </c>
      <c r="BL166" s="1">
        <v>8.4012853481342398E-3</v>
      </c>
      <c r="BM166" s="2">
        <v>5.5372860315469996</v>
      </c>
      <c r="BN166" s="2">
        <v>1.5222225999700356E-5</v>
      </c>
      <c r="BO166" s="1">
        <v>2.7490484976960988E-6</v>
      </c>
      <c r="BP166" s="2">
        <v>5.5376442969239994</v>
      </c>
      <c r="BQ166" s="2">
        <v>3.7348760299948935E-4</v>
      </c>
      <c r="BR166" s="1">
        <v>6.7449762863465185E-5</v>
      </c>
      <c r="BS166" s="2">
        <v>5.6500929812949998</v>
      </c>
      <c r="BT166" s="2">
        <v>0.11282217197399991</v>
      </c>
      <c r="BU166" s="1">
        <v>2.0375050428106941E-2</v>
      </c>
      <c r="BV166" s="2">
        <v>5.5371867910999999</v>
      </c>
      <c r="BW166" s="2">
        <v>-8.4018221000015103E-5</v>
      </c>
      <c r="BX166" s="1">
        <v>-1.5173218701636469E-5</v>
      </c>
      <c r="BY166" s="2">
        <v>5.6990606545110003</v>
      </c>
      <c r="BZ166" s="2">
        <v>0.16178984519000039</v>
      </c>
      <c r="CA166" s="1">
        <v>2.92183371125097E-2</v>
      </c>
      <c r="CC166" t="s">
        <v>267</v>
      </c>
      <c r="CE166" s="23">
        <v>5.7094919003769995</v>
      </c>
      <c r="CF166" s="23">
        <v>5.3588474847120002</v>
      </c>
      <c r="CG166" s="23">
        <v>-0.35064441566499926</v>
      </c>
      <c r="CH166" s="24">
        <v>-6.1414294263530893E-2</v>
      </c>
      <c r="CI166" s="2">
        <v>5.5372708093209999</v>
      </c>
      <c r="CJ166" s="2">
        <v>5.4519286435789995</v>
      </c>
      <c r="CK166" s="2">
        <v>-8.5342165742000375E-2</v>
      </c>
      <c r="CL166" s="1">
        <v>-1.5412315684171014E-2</v>
      </c>
      <c r="CN166" s="25" t="s">
        <v>267</v>
      </c>
      <c r="CO166" s="27">
        <v>0</v>
      </c>
      <c r="CP166" s="27">
        <v>0.23122799999999999</v>
      </c>
      <c r="CQ166" s="28">
        <f t="shared" si="87"/>
        <v>-0.23917949057058366</v>
      </c>
      <c r="CR166" s="27">
        <f t="shared" si="88"/>
        <v>5.0148627824970005</v>
      </c>
      <c r="CU166" s="30">
        <v>350</v>
      </c>
      <c r="CV166" s="30"/>
      <c r="CW166" s="15" t="s">
        <v>267</v>
      </c>
      <c r="CX166" s="36" t="s">
        <v>975</v>
      </c>
      <c r="CY166" s="34" t="s">
        <v>267</v>
      </c>
      <c r="CZ166" s="34" t="s">
        <v>962</v>
      </c>
      <c r="DA166" s="32"/>
      <c r="DB166" s="32"/>
      <c r="DC166" t="s">
        <v>267</v>
      </c>
      <c r="DD166">
        <v>139013</v>
      </c>
      <c r="DE166" t="s">
        <v>1045</v>
      </c>
      <c r="DF166" s="30">
        <v>202</v>
      </c>
      <c r="DG166" s="39" t="s">
        <v>267</v>
      </c>
      <c r="DK166" s="30">
        <v>356</v>
      </c>
      <c r="DL166" s="30"/>
      <c r="DM166" s="32"/>
      <c r="DN166" s="32" t="s">
        <v>267</v>
      </c>
      <c r="DO166" s="41">
        <v>138114</v>
      </c>
    </row>
    <row r="167" spans="1:119" ht="15.75" x14ac:dyDescent="0.25">
      <c r="A167" t="s">
        <v>923</v>
      </c>
      <c r="B167" t="s">
        <v>268</v>
      </c>
      <c r="C167" s="52">
        <v>4.5300059360390001</v>
      </c>
      <c r="D167" s="52">
        <v>3.8764657198250001</v>
      </c>
      <c r="E167" s="52">
        <v>-0.65354021621400005</v>
      </c>
      <c r="F167" s="53">
        <v>-0.14426917435464781</v>
      </c>
      <c r="G167" s="45">
        <v>5.6274674392630004</v>
      </c>
      <c r="H167" s="45">
        <v>5.7848068240339998</v>
      </c>
      <c r="I167" s="45">
        <v>0.1573393847709994</v>
      </c>
      <c r="J167" s="46">
        <v>2.7959181722356674E-2</v>
      </c>
      <c r="K167" s="47">
        <v>3</v>
      </c>
      <c r="L167" s="55">
        <f t="shared" si="78"/>
        <v>5.4628234392630004</v>
      </c>
      <c r="M167" s="55">
        <f t="shared" si="79"/>
        <v>5.6201628240339998</v>
      </c>
      <c r="N167" s="55">
        <f t="shared" si="80"/>
        <v>0.1573393847709994</v>
      </c>
      <c r="O167" s="56">
        <f t="shared" si="81"/>
        <v>2.8801843317899058E-2</v>
      </c>
      <c r="P167" s="54"/>
      <c r="Q167" s="42">
        <f t="shared" si="82"/>
        <v>44.75803950202053</v>
      </c>
      <c r="R167" s="42">
        <f t="shared" si="82"/>
        <v>38.300834097331318</v>
      </c>
      <c r="S167" s="42">
        <f t="shared" si="83"/>
        <v>53.974601962859772</v>
      </c>
      <c r="T167" s="42">
        <f t="shared" si="83"/>
        <v>55.529169991740027</v>
      </c>
      <c r="V167" s="143">
        <f t="shared" si="84"/>
        <v>40.670751131181397</v>
      </c>
      <c r="W167" s="143">
        <f t="shared" si="85"/>
        <v>53.974601962859772</v>
      </c>
      <c r="X167" s="143">
        <f t="shared" si="86"/>
        <v>55.466987270583232</v>
      </c>
      <c r="AB167" t="s">
        <v>268</v>
      </c>
      <c r="AC167" s="2">
        <v>4.5300059360390001</v>
      </c>
      <c r="AD167" s="2">
        <v>4.5320802425309994</v>
      </c>
      <c r="AE167" s="2">
        <v>2.0743064919992449E-3</v>
      </c>
      <c r="AF167" s="1">
        <v>4.5790370283995731E-4</v>
      </c>
      <c r="AG167" s="2">
        <v>5.6274674392630004</v>
      </c>
      <c r="AH167" s="2">
        <v>5.6274674392630004</v>
      </c>
      <c r="AI167" s="2">
        <v>0</v>
      </c>
      <c r="AJ167" s="1">
        <v>0</v>
      </c>
      <c r="AM167" t="s">
        <v>268</v>
      </c>
      <c r="AN167" s="2">
        <v>4.5300059360390001</v>
      </c>
      <c r="AO167" s="2">
        <v>4.3906568199509994</v>
      </c>
      <c r="AP167" s="2">
        <v>-0.13934911608800071</v>
      </c>
      <c r="AQ167" s="1">
        <v>-3.0761353970729325E-2</v>
      </c>
      <c r="AR167" s="2">
        <v>4.5300937349470001</v>
      </c>
      <c r="AS167" s="2">
        <v>8.7798907999925291E-5</v>
      </c>
      <c r="AT167" s="1">
        <v>1.9381631997748758E-5</v>
      </c>
      <c r="AU167" s="2">
        <v>4.5318534995270001</v>
      </c>
      <c r="AV167" s="2">
        <v>1.8475634879999703E-3</v>
      </c>
      <c r="AW167" s="1">
        <v>4.0785012516241084E-4</v>
      </c>
      <c r="AX167" s="2">
        <v>4.3317276668450004</v>
      </c>
      <c r="AY167" s="2">
        <v>-0.19827826919399971</v>
      </c>
      <c r="AZ167" s="1">
        <v>-4.3769979994192368E-2</v>
      </c>
      <c r="BA167" s="2">
        <v>4.5295220706580004</v>
      </c>
      <c r="BB167" s="2">
        <v>-4.8386538099975951E-4</v>
      </c>
      <c r="BC167" s="1">
        <v>-1.0681340992300054E-4</v>
      </c>
      <c r="BD167" s="2">
        <v>4.1163273927380004</v>
      </c>
      <c r="BE167" s="2">
        <v>-0.41367854330099973</v>
      </c>
      <c r="BF167" s="1">
        <v>-9.1319647069318596E-2</v>
      </c>
      <c r="BG167" s="1"/>
      <c r="BH167" t="s">
        <v>268</v>
      </c>
      <c r="BI167" s="2">
        <v>5.6274674392630004</v>
      </c>
      <c r="BJ167" s="2">
        <v>5.6778160423899999</v>
      </c>
      <c r="BK167" s="2">
        <v>5.0348603126999514E-2</v>
      </c>
      <c r="BL167" s="1">
        <v>8.9469381512038391E-3</v>
      </c>
      <c r="BM167" s="2">
        <v>5.6274674392630004</v>
      </c>
      <c r="BN167" s="2">
        <v>0</v>
      </c>
      <c r="BO167" s="1">
        <v>0</v>
      </c>
      <c r="BP167" s="2">
        <v>5.6274674392630004</v>
      </c>
      <c r="BQ167" s="2">
        <v>0</v>
      </c>
      <c r="BR167" s="1">
        <v>0</v>
      </c>
      <c r="BS167" s="2">
        <v>5.7218710701260003</v>
      </c>
      <c r="BT167" s="2">
        <v>9.4403630862999854E-2</v>
      </c>
      <c r="BU167" s="1">
        <v>1.6775509033485122E-2</v>
      </c>
      <c r="BV167" s="2">
        <v>5.6274674392630004</v>
      </c>
      <c r="BW167" s="2">
        <v>0</v>
      </c>
      <c r="BX167" s="1">
        <v>0</v>
      </c>
      <c r="BY167" s="2">
        <v>5.7785132486429998</v>
      </c>
      <c r="BZ167" s="2">
        <v>0.15104580937999934</v>
      </c>
      <c r="CA167" s="1">
        <v>2.6840814453433962E-2</v>
      </c>
      <c r="CC167" t="s">
        <v>268</v>
      </c>
      <c r="CE167" s="23">
        <v>4.5300059360390001</v>
      </c>
      <c r="CF167" s="23">
        <v>4.2878951109950005</v>
      </c>
      <c r="CG167" s="23">
        <v>-0.24211082504399961</v>
      </c>
      <c r="CH167" s="24">
        <v>-5.3446028208894429E-2</v>
      </c>
      <c r="CI167" s="2">
        <v>5.6274674392630004</v>
      </c>
      <c r="CJ167" s="2">
        <v>5.6274674392630004</v>
      </c>
      <c r="CK167" s="2">
        <v>0</v>
      </c>
      <c r="CL167" s="1">
        <v>0</v>
      </c>
      <c r="CN167" s="25" t="s">
        <v>268</v>
      </c>
      <c r="CO167" s="27">
        <v>0</v>
      </c>
      <c r="CP167" s="27">
        <v>0.16464400000000001</v>
      </c>
      <c r="CQ167" s="28">
        <f t="shared" si="87"/>
        <v>-0.1973682410778709</v>
      </c>
      <c r="CR167" s="27">
        <f t="shared" si="88"/>
        <v>4.6380117430290007</v>
      </c>
      <c r="CU167" s="30">
        <v>351</v>
      </c>
      <c r="CV167" s="30"/>
      <c r="CW167" s="15" t="s">
        <v>268</v>
      </c>
      <c r="CX167" s="36" t="s">
        <v>975</v>
      </c>
      <c r="CY167" s="34" t="s">
        <v>268</v>
      </c>
      <c r="CZ167" s="34" t="s">
        <v>962</v>
      </c>
      <c r="DA167" s="32"/>
      <c r="DB167" s="32"/>
      <c r="DC167" t="s">
        <v>268</v>
      </c>
      <c r="DD167">
        <v>101211</v>
      </c>
      <c r="DE167" t="s">
        <v>1045</v>
      </c>
      <c r="DF167" s="30">
        <v>203</v>
      </c>
      <c r="DG167" s="39" t="s">
        <v>268</v>
      </c>
      <c r="DK167" s="30">
        <v>357</v>
      </c>
      <c r="DL167" s="30"/>
      <c r="DM167" s="32"/>
      <c r="DN167" s="32" t="s">
        <v>268</v>
      </c>
      <c r="DO167" s="41">
        <v>100320</v>
      </c>
    </row>
    <row r="168" spans="1:119" ht="15.75" x14ac:dyDescent="0.25">
      <c r="B168" t="s">
        <v>269</v>
      </c>
      <c r="C168" s="52">
        <v>5.258983133089</v>
      </c>
      <c r="D168" s="52">
        <v>5.0885665924739998</v>
      </c>
      <c r="E168" s="52">
        <v>-0.17041654061500022</v>
      </c>
      <c r="F168" s="53">
        <v>-3.240484639373651E-2</v>
      </c>
      <c r="G168" s="45">
        <v>5.3599127108880005</v>
      </c>
      <c r="H168" s="45">
        <v>5.4589974338290004</v>
      </c>
      <c r="I168" s="45">
        <v>9.9084722940999903E-2</v>
      </c>
      <c r="J168" s="46">
        <v>1.8486256826481806E-2</v>
      </c>
      <c r="K168" s="47">
        <v>4</v>
      </c>
      <c r="L168" s="55">
        <f t="shared" si="78"/>
        <v>5.1127887108880001</v>
      </c>
      <c r="M168" s="55">
        <f t="shared" si="79"/>
        <v>5.211873433829</v>
      </c>
      <c r="N168" s="55">
        <f t="shared" si="80"/>
        <v>9.9084722940999903E-2</v>
      </c>
      <c r="O168" s="56">
        <f t="shared" si="81"/>
        <v>1.9379780496305832E-2</v>
      </c>
      <c r="P168" s="54"/>
      <c r="Q168" s="42">
        <f t="shared" si="82"/>
        <v>41.222677899972567</v>
      </c>
      <c r="R168" s="42">
        <f t="shared" si="82"/>
        <v>39.886863354685474</v>
      </c>
      <c r="S168" s="42">
        <f t="shared" si="83"/>
        <v>40.076729068297084</v>
      </c>
      <c r="T168" s="42">
        <f t="shared" si="83"/>
        <v>40.8534072806506</v>
      </c>
      <c r="V168" s="143">
        <f t="shared" si="84"/>
        <v>41.12524896063492</v>
      </c>
      <c r="W168" s="143">
        <f t="shared" si="85"/>
        <v>40.076729068297084</v>
      </c>
      <c r="X168" s="143">
        <f t="shared" si="86"/>
        <v>40.885547265592784</v>
      </c>
      <c r="AB168" t="s">
        <v>269</v>
      </c>
      <c r="AC168" s="2">
        <v>5.258983133089</v>
      </c>
      <c r="AD168" s="2">
        <v>5.2586001262820004</v>
      </c>
      <c r="AE168" s="2">
        <v>-3.8300680699965284E-4</v>
      </c>
      <c r="AF168" s="1">
        <v>-7.2829061684912431E-5</v>
      </c>
      <c r="AG168" s="2">
        <v>5.3599127108880005</v>
      </c>
      <c r="AH168" s="2">
        <v>5.3597621747329995</v>
      </c>
      <c r="AI168" s="2">
        <v>-1.5053615500093542E-4</v>
      </c>
      <c r="AJ168" s="1">
        <v>-2.8085560926232962E-5</v>
      </c>
      <c r="AM168" t="s">
        <v>269</v>
      </c>
      <c r="AN168" s="2">
        <v>5.258983133089</v>
      </c>
      <c r="AO168" s="2">
        <v>5.2443035180150002</v>
      </c>
      <c r="AP168" s="2">
        <v>-1.4679615073999841E-2</v>
      </c>
      <c r="AQ168" s="1">
        <v>-2.7913409688723207E-3</v>
      </c>
      <c r="AR168" s="2">
        <v>5.2589674100409995</v>
      </c>
      <c r="AS168" s="2">
        <v>-1.5723048000459983E-5</v>
      </c>
      <c r="AT168" s="1">
        <v>-2.9897506043577369E-6</v>
      </c>
      <c r="AU168" s="2">
        <v>5.2590572006079999</v>
      </c>
      <c r="AV168" s="2">
        <v>7.4067518999854087E-5</v>
      </c>
      <c r="AW168" s="1">
        <v>1.4084000105234909E-5</v>
      </c>
      <c r="AX168" s="2">
        <v>5.2707487427040007</v>
      </c>
      <c r="AY168" s="2">
        <v>1.1765609615000727E-2</v>
      </c>
      <c r="AZ168" s="1">
        <v>2.2372404164928156E-3</v>
      </c>
      <c r="BA168" s="2">
        <v>5.2590690186569997</v>
      </c>
      <c r="BB168" s="2">
        <v>8.5885567999710588E-5</v>
      </c>
      <c r="BC168" s="1">
        <v>1.6331211914205832E-5</v>
      </c>
      <c r="BD168" s="2">
        <v>5.2465536361530001</v>
      </c>
      <c r="BE168" s="2">
        <v>-1.2429496935999929E-2</v>
      </c>
      <c r="BF168" s="1">
        <v>-2.3634791406336271E-3</v>
      </c>
      <c r="BG168" s="1"/>
      <c r="BH168" t="s">
        <v>269</v>
      </c>
      <c r="BI168" s="2">
        <v>5.3599127108880005</v>
      </c>
      <c r="BJ168" s="2">
        <v>5.3917415520740004</v>
      </c>
      <c r="BK168" s="2">
        <v>3.1828841185999934E-2</v>
      </c>
      <c r="BL168" s="1">
        <v>5.9383133462870726E-3</v>
      </c>
      <c r="BM168" s="2">
        <v>5.3599064537030001</v>
      </c>
      <c r="BN168" s="2">
        <v>-6.2571850003578788E-6</v>
      </c>
      <c r="BO168" s="1">
        <v>-1.1674042727686929E-6</v>
      </c>
      <c r="BP168" s="2">
        <v>5.3598818050100006</v>
      </c>
      <c r="BQ168" s="2">
        <v>-3.0905877999920506E-5</v>
      </c>
      <c r="BR168" s="1">
        <v>-5.7661159177348229E-6</v>
      </c>
      <c r="BS168" s="2">
        <v>5.4298684578419998</v>
      </c>
      <c r="BT168" s="2">
        <v>6.9955746953999309E-2</v>
      </c>
      <c r="BU168" s="1">
        <v>1.3051657877168941E-2</v>
      </c>
      <c r="BV168" s="2">
        <v>5.3599470150829998</v>
      </c>
      <c r="BW168" s="2">
        <v>3.4304194999279503E-5</v>
      </c>
      <c r="BX168" s="1">
        <v>6.4001406085578159E-6</v>
      </c>
      <c r="BY168" s="2">
        <v>5.4630976924079997</v>
      </c>
      <c r="BZ168" s="2">
        <v>0.10318498151999922</v>
      </c>
      <c r="CA168" s="1">
        <v>1.9251242899980755E-2</v>
      </c>
      <c r="CC168" t="s">
        <v>269</v>
      </c>
      <c r="CE168" s="23">
        <v>5.258983133089</v>
      </c>
      <c r="CF168" s="23">
        <v>5.0952174549610003</v>
      </c>
      <c r="CG168" s="23">
        <v>-0.16376567812799969</v>
      </c>
      <c r="CH168" s="24">
        <v>-3.1140179381371712E-2</v>
      </c>
      <c r="CI168" s="2">
        <v>5.3599127108880005</v>
      </c>
      <c r="CJ168" s="2">
        <v>5.3194590861219995</v>
      </c>
      <c r="CK168" s="2">
        <v>-4.0453624766001006E-2</v>
      </c>
      <c r="CL168" s="1">
        <v>-7.5474409655635743E-3</v>
      </c>
      <c r="CN168" s="25" t="s">
        <v>269</v>
      </c>
      <c r="CO168" s="27">
        <v>0</v>
      </c>
      <c r="CP168" s="27">
        <v>0.24712400000000001</v>
      </c>
      <c r="CQ168" s="28">
        <f t="shared" si="87"/>
        <v>-0.31878850097624634</v>
      </c>
      <c r="CR168" s="27">
        <f t="shared" si="88"/>
        <v>3.9127755803810005</v>
      </c>
      <c r="CU168" s="30">
        <v>352</v>
      </c>
      <c r="CV168" s="30"/>
      <c r="CW168" s="15" t="s">
        <v>269</v>
      </c>
      <c r="CX168" s="36" t="s">
        <v>975</v>
      </c>
      <c r="CY168" s="34" t="s">
        <v>269</v>
      </c>
      <c r="CZ168" s="34" t="s">
        <v>962</v>
      </c>
      <c r="DA168" s="32"/>
      <c r="DB168" s="32"/>
      <c r="DC168" t="s">
        <v>269</v>
      </c>
      <c r="DD168">
        <v>127575</v>
      </c>
      <c r="DE168" t="s">
        <v>1045</v>
      </c>
      <c r="DF168" s="30">
        <v>204</v>
      </c>
      <c r="DG168" s="39" t="s">
        <v>269</v>
      </c>
      <c r="DK168" s="30">
        <v>358</v>
      </c>
      <c r="DL168" s="30"/>
      <c r="DM168" s="32"/>
      <c r="DN168" s="32" t="s">
        <v>269</v>
      </c>
      <c r="DO168" s="41">
        <v>126555</v>
      </c>
    </row>
    <row r="169" spans="1:119" ht="15.75" x14ac:dyDescent="0.25">
      <c r="A169" t="s">
        <v>528</v>
      </c>
      <c r="B169" t="s">
        <v>270</v>
      </c>
      <c r="C169" s="52">
        <v>5.0601406351159994</v>
      </c>
      <c r="D169" s="52">
        <v>4.0345064760270004</v>
      </c>
      <c r="E169" s="52">
        <v>-1.025634159088999</v>
      </c>
      <c r="F169" s="53">
        <v>-0.20268886441048239</v>
      </c>
      <c r="G169" s="45">
        <v>5.1776014486620001</v>
      </c>
      <c r="H169" s="45">
        <v>5.2718032705229998</v>
      </c>
      <c r="I169" s="45">
        <v>9.4201821860999679E-2</v>
      </c>
      <c r="J169" s="46">
        <v>1.8194104508631771E-2</v>
      </c>
      <c r="K169" s="47">
        <v>4</v>
      </c>
      <c r="L169" s="55">
        <f t="shared" si="78"/>
        <v>4.9164054486620001</v>
      </c>
      <c r="M169" s="55">
        <f t="shared" si="79"/>
        <v>5.0106072705229998</v>
      </c>
      <c r="N169" s="55">
        <f t="shared" si="80"/>
        <v>9.4201821860999679E-2</v>
      </c>
      <c r="O169" s="56">
        <f t="shared" si="81"/>
        <v>1.9160710572932244E-2</v>
      </c>
      <c r="P169" s="54"/>
      <c r="Q169" s="42">
        <f t="shared" si="82"/>
        <v>36.146959990256306</v>
      </c>
      <c r="R169" s="42">
        <f t="shared" si="82"/>
        <v>28.820373717940111</v>
      </c>
      <c r="S169" s="42">
        <f t="shared" si="83"/>
        <v>35.120192078335286</v>
      </c>
      <c r="T169" s="42">
        <f t="shared" si="83"/>
        <v>35.793119914014056</v>
      </c>
      <c r="V169" s="143">
        <f t="shared" si="84"/>
        <v>32.344444683358567</v>
      </c>
      <c r="W169" s="143">
        <f t="shared" si="85"/>
        <v>35.120192078335286</v>
      </c>
      <c r="X169" s="143">
        <f t="shared" si="86"/>
        <v>35.752584104373241</v>
      </c>
      <c r="AB169" t="s">
        <v>270</v>
      </c>
      <c r="AC169" s="2">
        <v>5.0601406351159994</v>
      </c>
      <c r="AD169" s="2">
        <v>5.0629178113869999</v>
      </c>
      <c r="AE169" s="2">
        <v>2.7771762710004921E-3</v>
      </c>
      <c r="AF169" s="1">
        <v>5.4883381140192913E-4</v>
      </c>
      <c r="AG169" s="2">
        <v>5.1776014486620001</v>
      </c>
      <c r="AH169" s="2">
        <v>5.1782378902649997</v>
      </c>
      <c r="AI169" s="2">
        <v>6.364416029995823E-4</v>
      </c>
      <c r="AJ169" s="1">
        <v>1.2292209226804276E-4</v>
      </c>
      <c r="AM169" t="s">
        <v>270</v>
      </c>
      <c r="AN169" s="2">
        <v>5.0601406351159994</v>
      </c>
      <c r="AO169" s="2">
        <v>4.891885377865</v>
      </c>
      <c r="AP169" s="2">
        <v>-0.16825525725099943</v>
      </c>
      <c r="AQ169" s="1">
        <v>-3.3251102960133901E-2</v>
      </c>
      <c r="AR169" s="2">
        <v>5.0602585958060002</v>
      </c>
      <c r="AS169" s="2">
        <v>1.1796069000080678E-4</v>
      </c>
      <c r="AT169" s="1">
        <v>2.3311741413310073E-5</v>
      </c>
      <c r="AU169" s="2">
        <v>5.0629640430619993</v>
      </c>
      <c r="AV169" s="2">
        <v>2.8234079459998895E-3</v>
      </c>
      <c r="AW169" s="1">
        <v>5.5797025213216538E-4</v>
      </c>
      <c r="AX169" s="2">
        <v>4.790514599232</v>
      </c>
      <c r="AY169" s="2">
        <v>-0.26962603588399947</v>
      </c>
      <c r="AZ169" s="1">
        <v>-5.3284296885518979E-2</v>
      </c>
      <c r="BA169" s="2">
        <v>5.0594899015960006</v>
      </c>
      <c r="BB169" s="2">
        <v>-6.5073351999878071E-4</v>
      </c>
      <c r="BC169" s="1">
        <v>-1.2859988820920651E-4</v>
      </c>
      <c r="BD169" s="2">
        <v>4.5278341223339993</v>
      </c>
      <c r="BE169" s="2">
        <v>-0.53230651278200014</v>
      </c>
      <c r="BF169" s="1">
        <v>-0.1051959918046423</v>
      </c>
      <c r="BG169" s="1"/>
      <c r="BH169" t="s">
        <v>270</v>
      </c>
      <c r="BI169" s="2">
        <v>5.1776014486620001</v>
      </c>
      <c r="BJ169" s="2">
        <v>5.1753363128799998</v>
      </c>
      <c r="BK169" s="2">
        <v>-2.2651357820002715E-3</v>
      </c>
      <c r="BL169" s="1">
        <v>-4.3748747454975119E-4</v>
      </c>
      <c r="BM169" s="2">
        <v>5.1776285190399998</v>
      </c>
      <c r="BN169" s="2">
        <v>2.7070377999649509E-5</v>
      </c>
      <c r="BO169" s="1">
        <v>5.2283626439893429E-6</v>
      </c>
      <c r="BP169" s="2">
        <v>5.1782553135839997</v>
      </c>
      <c r="BQ169" s="2">
        <v>6.5386492199959179E-4</v>
      </c>
      <c r="BR169" s="1">
        <v>1.2628722555857675E-4</v>
      </c>
      <c r="BS169" s="2">
        <v>5.2150580013210002</v>
      </c>
      <c r="BT169" s="2">
        <v>3.7456552659000053E-2</v>
      </c>
      <c r="BU169" s="1">
        <v>7.2343445184796145E-3</v>
      </c>
      <c r="BV169" s="2">
        <v>5.1774520547510008</v>
      </c>
      <c r="BW169" s="2">
        <v>-1.4939391099932919E-4</v>
      </c>
      <c r="BX169" s="1">
        <v>-2.8853883884387373E-5</v>
      </c>
      <c r="BY169" s="2">
        <v>5.2661287436030007</v>
      </c>
      <c r="BZ169" s="2">
        <v>8.8527294941000534E-2</v>
      </c>
      <c r="CA169" s="1">
        <v>1.7098128509655339E-2</v>
      </c>
      <c r="CC169" t="s">
        <v>270</v>
      </c>
      <c r="CE169" s="23">
        <v>5.0601406351159994</v>
      </c>
      <c r="CF169" s="23">
        <v>4.5603588534540007</v>
      </c>
      <c r="CG169" s="23">
        <v>-0.49978178166199871</v>
      </c>
      <c r="CH169" s="24">
        <v>-9.8768357976782128E-2</v>
      </c>
      <c r="CI169" s="2">
        <v>5.1776014486620001</v>
      </c>
      <c r="CJ169" s="2">
        <v>5.1299400975179994</v>
      </c>
      <c r="CK169" s="2">
        <v>-4.7661351144000719E-2</v>
      </c>
      <c r="CL169" s="1">
        <v>-9.2052954667488744E-3</v>
      </c>
      <c r="CN169" s="25" t="s">
        <v>270</v>
      </c>
      <c r="CO169" s="27">
        <v>0</v>
      </c>
      <c r="CP169" s="27">
        <v>0.26119599999999998</v>
      </c>
      <c r="CQ169" s="28">
        <f t="shared" si="87"/>
        <v>-0.28148411965138093</v>
      </c>
      <c r="CR169" s="27">
        <f t="shared" si="88"/>
        <v>5.1575421248479998</v>
      </c>
      <c r="CU169" s="30">
        <v>353</v>
      </c>
      <c r="CV169" s="30"/>
      <c r="CW169" s="15" t="s">
        <v>270</v>
      </c>
      <c r="CX169" s="36" t="s">
        <v>975</v>
      </c>
      <c r="CY169" s="34" t="s">
        <v>270</v>
      </c>
      <c r="CZ169" s="34" t="s">
        <v>962</v>
      </c>
      <c r="DA169" s="32"/>
      <c r="DB169" s="32"/>
      <c r="DC169" t="s">
        <v>270</v>
      </c>
      <c r="DD169">
        <v>139988</v>
      </c>
      <c r="DE169" t="s">
        <v>1045</v>
      </c>
      <c r="DF169" s="30">
        <v>205</v>
      </c>
      <c r="DG169" s="39" t="s">
        <v>270</v>
      </c>
      <c r="DK169" s="30">
        <v>359</v>
      </c>
      <c r="DL169" s="30"/>
      <c r="DM169" s="32"/>
      <c r="DN169" s="32" t="s">
        <v>270</v>
      </c>
      <c r="DO169" s="41">
        <v>138692</v>
      </c>
    </row>
    <row r="170" spans="1:119" ht="15.75" x14ac:dyDescent="0.25">
      <c r="A170" t="s">
        <v>529</v>
      </c>
      <c r="B170" t="s">
        <v>381</v>
      </c>
      <c r="C170" s="52">
        <v>5.9553076330719996</v>
      </c>
      <c r="D170" s="52">
        <v>5.4876346811939998</v>
      </c>
      <c r="E170" s="52">
        <v>-0.46767295187799984</v>
      </c>
      <c r="F170" s="53">
        <v>-7.8530443881830891E-2</v>
      </c>
      <c r="G170" s="45">
        <v>5.9228207042720005</v>
      </c>
      <c r="H170" s="45">
        <v>6.0061610922910003</v>
      </c>
      <c r="I170" s="45">
        <v>8.3340388018999789E-2</v>
      </c>
      <c r="J170" s="46">
        <v>1.4071063802233318E-2</v>
      </c>
      <c r="K170" s="47">
        <v>3</v>
      </c>
      <c r="L170" s="55">
        <f t="shared" si="78"/>
        <v>5.7169377042720004</v>
      </c>
      <c r="M170" s="55">
        <f t="shared" si="79"/>
        <v>5.8002780922910002</v>
      </c>
      <c r="N170" s="55">
        <f t="shared" si="80"/>
        <v>8.3340388018999789E-2</v>
      </c>
      <c r="O170" s="56">
        <f t="shared" si="81"/>
        <v>1.4577802370790819E-2</v>
      </c>
      <c r="P170" s="54"/>
      <c r="Q170" s="42">
        <f t="shared" si="82"/>
        <v>43.064529337845649</v>
      </c>
      <c r="R170" s="42">
        <f t="shared" si="82"/>
        <v>39.682652733382504</v>
      </c>
      <c r="S170" s="42">
        <f t="shared" si="83"/>
        <v>41.340808343977784</v>
      </c>
      <c r="T170" s="42">
        <f t="shared" si="83"/>
        <v>41.943466477865037</v>
      </c>
      <c r="V170" s="143">
        <f t="shared" si="84"/>
        <v>41.91227376761541</v>
      </c>
      <c r="W170" s="143">
        <f t="shared" si="85"/>
        <v>41.340808343977784</v>
      </c>
      <c r="X170" s="143">
        <f t="shared" si="86"/>
        <v>41.900385854716248</v>
      </c>
      <c r="AB170" t="s">
        <v>381</v>
      </c>
      <c r="AC170" s="2">
        <v>5.9553076330719996</v>
      </c>
      <c r="AD170" s="2">
        <v>5.9573648662530001</v>
      </c>
      <c r="AE170" s="2">
        <v>2.057233181000484E-3</v>
      </c>
      <c r="AF170" s="1">
        <v>3.4544532503676492E-4</v>
      </c>
      <c r="AG170" s="2">
        <v>5.9228207042720005</v>
      </c>
      <c r="AH170" s="2">
        <v>5.9232422940800005</v>
      </c>
      <c r="AI170" s="2">
        <v>4.2158980800000023E-4</v>
      </c>
      <c r="AJ170" s="1">
        <v>7.1180579161533083E-5</v>
      </c>
      <c r="AM170" t="s">
        <v>381</v>
      </c>
      <c r="AN170" s="2">
        <v>5.9553076330719996</v>
      </c>
      <c r="AO170" s="2">
        <v>5.8445920442229999</v>
      </c>
      <c r="AP170" s="2">
        <v>-0.11071558884899968</v>
      </c>
      <c r="AQ170" s="1">
        <v>-1.859107802158793E-2</v>
      </c>
      <c r="AR170" s="2">
        <v>5.9553948749470003</v>
      </c>
      <c r="AS170" s="2">
        <v>8.7241875000643176E-5</v>
      </c>
      <c r="AT170" s="1">
        <v>1.464943213280153E-5</v>
      </c>
      <c r="AU170" s="2">
        <v>5.9572807863800001</v>
      </c>
      <c r="AV170" s="2">
        <v>1.9731533080005192E-3</v>
      </c>
      <c r="AW170" s="1">
        <v>3.3132684817873689E-4</v>
      </c>
      <c r="AX170" s="2">
        <v>5.9709475780959993</v>
      </c>
      <c r="AY170" s="2">
        <v>1.563994502399968E-2</v>
      </c>
      <c r="AZ170" s="1">
        <v>2.6262194982414259E-3</v>
      </c>
      <c r="BA170" s="2">
        <v>5.9548265780660001</v>
      </c>
      <c r="BB170" s="2">
        <v>-4.810550059994867E-4</v>
      </c>
      <c r="BC170" s="1">
        <v>-8.0777524124532623E-5</v>
      </c>
      <c r="BD170" s="2">
        <v>5.7959645147760002</v>
      </c>
      <c r="BE170" s="2">
        <v>-0.15934311829599945</v>
      </c>
      <c r="BF170" s="1">
        <v>-2.6756488180578429E-2</v>
      </c>
      <c r="BG170" s="1"/>
      <c r="BH170" t="s">
        <v>381</v>
      </c>
      <c r="BI170" s="2">
        <v>5.9228207042720005</v>
      </c>
      <c r="BJ170" s="2">
        <v>5.9343001377700002</v>
      </c>
      <c r="BK170" s="2">
        <v>1.1479433497999736E-2</v>
      </c>
      <c r="BL170" s="1">
        <v>1.9381700158034284E-3</v>
      </c>
      <c r="BM170" s="2">
        <v>5.9228386094040006</v>
      </c>
      <c r="BN170" s="2">
        <v>1.7905132000173296E-5</v>
      </c>
      <c r="BO170" s="1">
        <v>3.0230751350042924E-6</v>
      </c>
      <c r="BP170" s="2">
        <v>5.9232311219930001</v>
      </c>
      <c r="BQ170" s="2">
        <v>4.1041772099958962E-4</v>
      </c>
      <c r="BR170" s="1">
        <v>6.9294301058879653E-5</v>
      </c>
      <c r="BS170" s="2">
        <v>6.0009546031820005</v>
      </c>
      <c r="BT170" s="2">
        <v>7.8133898909999999E-2</v>
      </c>
      <c r="BU170" s="1">
        <v>1.3192008134509919E-2</v>
      </c>
      <c r="BV170" s="2">
        <v>5.9227219325719993</v>
      </c>
      <c r="BW170" s="2">
        <v>-9.8771700001165641E-5</v>
      </c>
      <c r="BX170" s="1">
        <v>-1.6676462944408192E-5</v>
      </c>
      <c r="BY170" s="2">
        <v>6.0002035590770006</v>
      </c>
      <c r="BZ170" s="2">
        <v>7.7382854805000179E-2</v>
      </c>
      <c r="CA170" s="1">
        <v>1.3065202995117787E-2</v>
      </c>
      <c r="CC170" t="s">
        <v>381</v>
      </c>
      <c r="CE170" s="23">
        <v>5.9553076330719996</v>
      </c>
      <c r="CF170" s="23">
        <v>5.6444974812169999</v>
      </c>
      <c r="CG170" s="23">
        <v>-0.31081015185499972</v>
      </c>
      <c r="CH170" s="24">
        <v>-5.2190444390976101E-2</v>
      </c>
      <c r="CI170" s="2">
        <v>5.9228207042720005</v>
      </c>
      <c r="CJ170" s="2">
        <v>5.8454929793570001</v>
      </c>
      <c r="CK170" s="2">
        <v>-7.7327724915000395E-2</v>
      </c>
      <c r="CL170" s="1">
        <v>-1.3055894948706721E-2</v>
      </c>
      <c r="CN170" s="25" t="s">
        <v>381</v>
      </c>
      <c r="CO170" s="27">
        <v>0</v>
      </c>
      <c r="CP170" s="27">
        <v>0.20588300000000001</v>
      </c>
      <c r="CQ170" s="28">
        <f t="shared" si="87"/>
        <v>-0.36958799848632207</v>
      </c>
      <c r="CR170" s="27">
        <f t="shared" si="88"/>
        <v>4.5145349054750001</v>
      </c>
      <c r="CU170" s="30">
        <v>477</v>
      </c>
      <c r="CV170" s="30"/>
      <c r="CW170" s="15" t="s">
        <v>381</v>
      </c>
      <c r="CX170" s="36" t="s">
        <v>975</v>
      </c>
      <c r="CY170" s="34" t="s">
        <v>381</v>
      </c>
      <c r="CZ170" s="34" t="s">
        <v>962</v>
      </c>
      <c r="DA170" s="32"/>
      <c r="DB170" s="32"/>
      <c r="DC170" t="s">
        <v>381</v>
      </c>
      <c r="DD170">
        <v>138288</v>
      </c>
      <c r="DE170" t="s">
        <v>1045</v>
      </c>
      <c r="DF170" s="30">
        <v>206</v>
      </c>
      <c r="DG170" s="39" t="s">
        <v>381</v>
      </c>
      <c r="DK170" s="30">
        <v>470</v>
      </c>
      <c r="DL170" s="30"/>
      <c r="DM170" s="32"/>
      <c r="DN170" s="32" t="s">
        <v>381</v>
      </c>
      <c r="DO170" s="41">
        <v>137397</v>
      </c>
    </row>
    <row r="171" spans="1:119" ht="15.75" x14ac:dyDescent="0.25">
      <c r="A171" t="s">
        <v>530</v>
      </c>
      <c r="B171" t="s">
        <v>382</v>
      </c>
      <c r="C171" s="52">
        <v>2.6906006982349999</v>
      </c>
      <c r="D171" s="52">
        <v>2.2869385528119999</v>
      </c>
      <c r="E171" s="52">
        <v>-0.40366214542300005</v>
      </c>
      <c r="F171" s="53">
        <v>-0.15002677494575739</v>
      </c>
      <c r="G171" s="45">
        <v>2.6958395325950004</v>
      </c>
      <c r="H171" s="45">
        <v>2.7191094603579997</v>
      </c>
      <c r="I171" s="45">
        <v>2.3269927762999298E-2</v>
      </c>
      <c r="J171" s="46">
        <v>8.6317926128933169E-3</v>
      </c>
      <c r="K171" s="47">
        <v>4</v>
      </c>
      <c r="L171" s="55">
        <f t="shared" si="78"/>
        <v>2.5417645325950002</v>
      </c>
      <c r="M171" s="55">
        <f t="shared" si="79"/>
        <v>2.5650344603579995</v>
      </c>
      <c r="N171" s="55">
        <f t="shared" si="80"/>
        <v>2.3269927762999298E-2</v>
      </c>
      <c r="O171" s="56">
        <f t="shared" si="81"/>
        <v>9.1550289039724689E-3</v>
      </c>
      <c r="P171" s="54"/>
      <c r="Q171" s="42">
        <f t="shared" si="82"/>
        <v>31.712701085946986</v>
      </c>
      <c r="R171" s="42">
        <f t="shared" si="82"/>
        <v>26.954946817203538</v>
      </c>
      <c r="S171" s="42">
        <f t="shared" si="83"/>
        <v>29.958447162346925</v>
      </c>
      <c r="T171" s="42">
        <f t="shared" si="83"/>
        <v>30.232717612036343</v>
      </c>
      <c r="V171" s="143">
        <f t="shared" si="84"/>
        <v>32.359684490435271</v>
      </c>
      <c r="W171" s="143">
        <f t="shared" si="85"/>
        <v>29.958447162346925</v>
      </c>
      <c r="X171" s="143">
        <f t="shared" si="86"/>
        <v>30.731167852445108</v>
      </c>
      <c r="AB171" t="s">
        <v>382</v>
      </c>
      <c r="AC171" s="2">
        <v>2.6906006982349999</v>
      </c>
      <c r="AD171" s="2">
        <v>2.6937789772039999</v>
      </c>
      <c r="AE171" s="2">
        <v>3.1782789690000257E-3</v>
      </c>
      <c r="AF171" s="1">
        <v>1.1812525623311318E-3</v>
      </c>
      <c r="AG171" s="2">
        <v>2.6958395325950004</v>
      </c>
      <c r="AH171" s="2">
        <v>2.6965738140340001</v>
      </c>
      <c r="AI171" s="2">
        <v>7.3428143899967324E-4</v>
      </c>
      <c r="AJ171" s="1">
        <v>2.7237579615610799E-4</v>
      </c>
      <c r="AM171" t="s">
        <v>382</v>
      </c>
      <c r="AN171" s="2">
        <v>2.6906006982349999</v>
      </c>
      <c r="AO171" s="2">
        <v>2.673158238739</v>
      </c>
      <c r="AP171" s="2">
        <v>-1.7442459495999874E-2</v>
      </c>
      <c r="AQ171" s="1">
        <v>-6.4827380396659771E-3</v>
      </c>
      <c r="AR171" s="2">
        <v>2.6907354306839997</v>
      </c>
      <c r="AS171" s="2">
        <v>1.3473244899975256E-4</v>
      </c>
      <c r="AT171" s="1">
        <v>5.0075230073394151E-5</v>
      </c>
      <c r="AU171" s="2">
        <v>2.6936065329610002</v>
      </c>
      <c r="AV171" s="2">
        <v>3.0058347260002449E-3</v>
      </c>
      <c r="AW171" s="1">
        <v>1.1171612078938486E-3</v>
      </c>
      <c r="AX171" s="2">
        <v>2.7848726347369999</v>
      </c>
      <c r="AY171" s="2">
        <v>9.4271936501999942E-2</v>
      </c>
      <c r="AZ171" s="1">
        <v>3.5037505403102416E-2</v>
      </c>
      <c r="BA171" s="2">
        <v>2.6898578566589997</v>
      </c>
      <c r="BB171" s="2">
        <v>-7.4284157600024159E-4</v>
      </c>
      <c r="BC171" s="1">
        <v>-2.7608763221073136E-4</v>
      </c>
      <c r="BD171" s="2">
        <v>2.745492711222</v>
      </c>
      <c r="BE171" s="2">
        <v>5.4892012987000083E-2</v>
      </c>
      <c r="BF171" s="1">
        <v>2.0401396990273789E-2</v>
      </c>
      <c r="BG171" s="1"/>
      <c r="BH171" t="s">
        <v>382</v>
      </c>
      <c r="BI171" s="2">
        <v>2.6958395325950004</v>
      </c>
      <c r="BJ171" s="2">
        <v>2.7089758605209999</v>
      </c>
      <c r="BK171" s="2">
        <v>1.3136327925999502E-2</v>
      </c>
      <c r="BL171" s="1">
        <v>4.8728152277500523E-3</v>
      </c>
      <c r="BM171" s="2">
        <v>2.695870697538</v>
      </c>
      <c r="BN171" s="2">
        <v>3.1164942999595269E-5</v>
      </c>
      <c r="BO171" s="1">
        <v>1.1560385038792003E-5</v>
      </c>
      <c r="BP171" s="2">
        <v>2.6965370577450001</v>
      </c>
      <c r="BQ171" s="2">
        <v>6.9752514999965598E-4</v>
      </c>
      <c r="BR171" s="1">
        <v>2.5874134627301872E-4</v>
      </c>
      <c r="BS171" s="2">
        <v>2.7531701977730001</v>
      </c>
      <c r="BT171" s="2">
        <v>5.7330665177999673E-2</v>
      </c>
      <c r="BU171" s="1">
        <v>2.1266349307821557E-2</v>
      </c>
      <c r="BV171" s="2">
        <v>2.6956676464310001</v>
      </c>
      <c r="BW171" s="2">
        <v>-1.718861640003233E-4</v>
      </c>
      <c r="BX171" s="1">
        <v>-6.3759790566935792E-5</v>
      </c>
      <c r="BY171" s="2">
        <v>2.7613994741050001</v>
      </c>
      <c r="BZ171" s="2">
        <v>6.5559941509999664E-2</v>
      </c>
      <c r="CA171" s="1">
        <v>2.4318933199592937E-2</v>
      </c>
      <c r="CC171" t="s">
        <v>382</v>
      </c>
      <c r="CE171" s="23">
        <v>2.6906006982349999</v>
      </c>
      <c r="CF171" s="23">
        <v>2.2317828541170002</v>
      </c>
      <c r="CG171" s="23">
        <v>-0.45881784411799975</v>
      </c>
      <c r="CH171" s="24">
        <v>-0.17052617447805557</v>
      </c>
      <c r="CI171" s="2">
        <v>2.6958395325950004</v>
      </c>
      <c r="CJ171" s="2">
        <v>2.6464867406420001</v>
      </c>
      <c r="CK171" s="2">
        <v>-4.9352791953000352E-2</v>
      </c>
      <c r="CL171" s="1">
        <v>-1.8307021377304913E-2</v>
      </c>
      <c r="CN171" s="25" t="s">
        <v>382</v>
      </c>
      <c r="CO171" s="27">
        <v>0</v>
      </c>
      <c r="CP171" s="27">
        <v>0.15407499999999999</v>
      </c>
      <c r="CQ171" s="28">
        <f t="shared" si="87"/>
        <v>-0.21871269710420585</v>
      </c>
      <c r="CR171" s="27">
        <f t="shared" si="88"/>
        <v>2.7991334603519995</v>
      </c>
      <c r="CU171" s="30">
        <v>478</v>
      </c>
      <c r="CV171" s="30"/>
      <c r="CW171" s="15" t="s">
        <v>382</v>
      </c>
      <c r="CX171" s="36" t="s">
        <v>975</v>
      </c>
      <c r="CY171" s="34" t="s">
        <v>382</v>
      </c>
      <c r="CZ171" s="34" t="s">
        <v>962</v>
      </c>
      <c r="DA171" s="32"/>
      <c r="DB171" s="32"/>
      <c r="DC171" t="s">
        <v>382</v>
      </c>
      <c r="DD171">
        <v>84843</v>
      </c>
      <c r="DE171" t="s">
        <v>1045</v>
      </c>
      <c r="DF171" s="30">
        <v>207</v>
      </c>
      <c r="DG171" s="39" t="s">
        <v>382</v>
      </c>
      <c r="DK171" s="30">
        <v>471</v>
      </c>
      <c r="DL171" s="30"/>
      <c r="DM171" s="32"/>
      <c r="DN171" s="32" t="s">
        <v>382</v>
      </c>
      <c r="DO171" s="41">
        <v>84384</v>
      </c>
    </row>
    <row r="172" spans="1:119" ht="15.75" x14ac:dyDescent="0.25">
      <c r="A172" t="s">
        <v>839</v>
      </c>
      <c r="B172" t="s">
        <v>185</v>
      </c>
      <c r="C172" s="52">
        <v>2.360689237641</v>
      </c>
      <c r="D172" s="52">
        <v>1.7044862051210001</v>
      </c>
      <c r="E172" s="52">
        <v>-0.6562030325199999</v>
      </c>
      <c r="F172" s="53">
        <v>-0.27797095104975927</v>
      </c>
      <c r="G172" s="45">
        <v>2.9406728191910001</v>
      </c>
      <c r="H172" s="45">
        <v>3.0212028255770003</v>
      </c>
      <c r="I172" s="45">
        <v>8.0530006386000164E-2</v>
      </c>
      <c r="J172" s="46">
        <v>2.7384891600472076E-2</v>
      </c>
      <c r="K172" s="47">
        <v>4</v>
      </c>
      <c r="L172" s="55">
        <f t="shared" si="78"/>
        <v>2.763789819191</v>
      </c>
      <c r="M172" s="55">
        <f t="shared" si="79"/>
        <v>2.8443198255770001</v>
      </c>
      <c r="N172" s="55">
        <f t="shared" si="80"/>
        <v>8.0530006386000164E-2</v>
      </c>
      <c r="O172" s="56">
        <f t="shared" si="81"/>
        <v>2.9137529137281657E-2</v>
      </c>
      <c r="P172" s="54"/>
      <c r="Q172" s="42">
        <f t="shared" si="82"/>
        <v>25.331186222581096</v>
      </c>
      <c r="R172" s="42">
        <f t="shared" si="82"/>
        <v>18.289852297071672</v>
      </c>
      <c r="S172" s="42">
        <f t="shared" si="83"/>
        <v>29.65662463050873</v>
      </c>
      <c r="T172" s="42">
        <f t="shared" si="83"/>
        <v>30.520745394793604</v>
      </c>
      <c r="V172" s="143">
        <f t="shared" si="84"/>
        <v>23.509831317201936</v>
      </c>
      <c r="W172" s="143">
        <f t="shared" si="85"/>
        <v>29.65662463050873</v>
      </c>
      <c r="X172" s="143">
        <f t="shared" si="86"/>
        <v>30.486180564226927</v>
      </c>
      <c r="AB172" t="s">
        <v>185</v>
      </c>
      <c r="AC172" s="2">
        <v>2.360689237641</v>
      </c>
      <c r="AD172" s="2">
        <v>2.3627751163479997</v>
      </c>
      <c r="AE172" s="2">
        <v>2.085878706999722E-3</v>
      </c>
      <c r="AF172" s="1">
        <v>8.8358885775414813E-4</v>
      </c>
      <c r="AG172" s="2">
        <v>2.9406728191910001</v>
      </c>
      <c r="AH172" s="2">
        <v>2.9406728191910001</v>
      </c>
      <c r="AI172" s="2">
        <v>0</v>
      </c>
      <c r="AJ172" s="1">
        <v>0</v>
      </c>
      <c r="AM172" t="s">
        <v>185</v>
      </c>
      <c r="AN172" s="2">
        <v>2.360689237641</v>
      </c>
      <c r="AO172" s="2">
        <v>2.2581791662640001</v>
      </c>
      <c r="AP172" s="2">
        <v>-0.10251007137699997</v>
      </c>
      <c r="AQ172" s="1">
        <v>-4.3423789011482375E-2</v>
      </c>
      <c r="AR172" s="2">
        <v>2.3607781089679998</v>
      </c>
      <c r="AS172" s="2">
        <v>8.8871326999750977E-5</v>
      </c>
      <c r="AT172" s="1">
        <v>3.7646347339033368E-5</v>
      </c>
      <c r="AU172" s="2">
        <v>2.3630423616689997</v>
      </c>
      <c r="AV172" s="2">
        <v>2.3531240279996979E-3</v>
      </c>
      <c r="AW172" s="1">
        <v>9.9679533861523348E-4</v>
      </c>
      <c r="AX172" s="2">
        <v>2.3547616201250001</v>
      </c>
      <c r="AY172" s="2">
        <v>-5.9276175159999056E-3</v>
      </c>
      <c r="AZ172" s="1">
        <v>-2.5109690091709323E-3</v>
      </c>
      <c r="BA172" s="2">
        <v>2.3601985494169999</v>
      </c>
      <c r="BB172" s="2">
        <v>-4.9068822400011314E-4</v>
      </c>
      <c r="BC172" s="1">
        <v>-2.0785803407586602E-4</v>
      </c>
      <c r="BD172" s="2">
        <v>2.1909517099440001</v>
      </c>
      <c r="BE172" s="2">
        <v>-0.1697375276969999</v>
      </c>
      <c r="BF172" s="1">
        <v>-7.1901682352148971E-2</v>
      </c>
      <c r="BG172" s="1"/>
      <c r="BH172" t="s">
        <v>185</v>
      </c>
      <c r="BI172" s="2">
        <v>2.9406728191910001</v>
      </c>
      <c r="BJ172" s="2">
        <v>2.9664424212349996</v>
      </c>
      <c r="BK172" s="2">
        <v>2.5769602043999473E-2</v>
      </c>
      <c r="BL172" s="1">
        <v>8.7631653123140963E-3</v>
      </c>
      <c r="BM172" s="2">
        <v>2.9406728191910001</v>
      </c>
      <c r="BN172" s="2">
        <v>0</v>
      </c>
      <c r="BO172" s="1">
        <v>0</v>
      </c>
      <c r="BP172" s="2">
        <v>2.9406728191910001</v>
      </c>
      <c r="BQ172" s="2">
        <v>0</v>
      </c>
      <c r="BR172" s="1">
        <v>0</v>
      </c>
      <c r="BS172" s="2">
        <v>2.9889908230229998</v>
      </c>
      <c r="BT172" s="2">
        <v>4.831800383199969E-2</v>
      </c>
      <c r="BU172" s="1">
        <v>1.6430934960419131E-2</v>
      </c>
      <c r="BV172" s="2">
        <v>2.9406728191910001</v>
      </c>
      <c r="BW172" s="2">
        <v>0</v>
      </c>
      <c r="BX172" s="1">
        <v>0</v>
      </c>
      <c r="BY172" s="2">
        <v>3.0179816253220002</v>
      </c>
      <c r="BZ172" s="2">
        <v>7.7308806131000107E-2</v>
      </c>
      <c r="CA172" s="1">
        <v>2.6289495936602802E-2</v>
      </c>
      <c r="CC172" t="s">
        <v>185</v>
      </c>
      <c r="CE172" s="23">
        <v>2.360689237641</v>
      </c>
      <c r="CF172" s="23">
        <v>1.868567532451</v>
      </c>
      <c r="CG172" s="23">
        <v>-0.49212170518999998</v>
      </c>
      <c r="CH172" s="24">
        <v>-0.20846526401830404</v>
      </c>
      <c r="CI172" s="2">
        <v>2.9406728191910001</v>
      </c>
      <c r="CJ172" s="2">
        <v>2.9406728191910001</v>
      </c>
      <c r="CK172" s="2">
        <v>0</v>
      </c>
      <c r="CL172" s="1">
        <v>0</v>
      </c>
      <c r="CN172" s="25" t="s">
        <v>185</v>
      </c>
      <c r="CO172" s="27">
        <v>0</v>
      </c>
      <c r="CP172" s="27">
        <v>0.17688300000000001</v>
      </c>
      <c r="CQ172" s="28">
        <f t="shared" si="87"/>
        <v>-0.20616945552668497</v>
      </c>
      <c r="CR172" s="27">
        <f t="shared" si="88"/>
        <v>3.7926680009089999</v>
      </c>
      <c r="CU172" s="30">
        <v>258</v>
      </c>
      <c r="CV172" s="30"/>
      <c r="CW172" s="15" t="s">
        <v>185</v>
      </c>
      <c r="CX172" s="36" t="s">
        <v>975</v>
      </c>
      <c r="CY172" s="34" t="s">
        <v>185</v>
      </c>
      <c r="CZ172" s="34" t="s">
        <v>976</v>
      </c>
      <c r="DA172" s="32"/>
      <c r="DB172" s="32"/>
      <c r="DC172" t="s">
        <v>185</v>
      </c>
      <c r="DD172">
        <v>93193</v>
      </c>
      <c r="DE172" t="s">
        <v>1045</v>
      </c>
      <c r="DF172" s="30">
        <v>208</v>
      </c>
      <c r="DG172" s="39" t="s">
        <v>185</v>
      </c>
      <c r="DK172" s="30">
        <v>274</v>
      </c>
      <c r="DL172" s="30"/>
      <c r="DM172" s="32"/>
      <c r="DN172" s="32" t="s">
        <v>185</v>
      </c>
      <c r="DO172" s="41">
        <v>92653</v>
      </c>
    </row>
    <row r="173" spans="1:119" ht="15.75" x14ac:dyDescent="0.25">
      <c r="A173" t="s">
        <v>531</v>
      </c>
      <c r="B173" t="s">
        <v>187</v>
      </c>
      <c r="C173" s="52">
        <v>6.7779884924990004</v>
      </c>
      <c r="D173" s="52">
        <v>6.0508939919570004</v>
      </c>
      <c r="E173" s="52">
        <v>-0.72709450054199998</v>
      </c>
      <c r="F173" s="53">
        <v>-0.10727290277147179</v>
      </c>
      <c r="G173" s="45">
        <v>6.8848250165410008</v>
      </c>
      <c r="H173" s="45">
        <v>7.0345643763849992</v>
      </c>
      <c r="I173" s="45">
        <v>0.14973935984399844</v>
      </c>
      <c r="J173" s="46">
        <v>2.1749188902295279E-2</v>
      </c>
      <c r="K173" s="47">
        <v>3</v>
      </c>
      <c r="L173" s="55">
        <f t="shared" si="78"/>
        <v>6.6550530165410011</v>
      </c>
      <c r="M173" s="55">
        <f t="shared" si="79"/>
        <v>6.8047923763849996</v>
      </c>
      <c r="N173" s="55">
        <f t="shared" si="80"/>
        <v>0.14973935984399844</v>
      </c>
      <c r="O173" s="56">
        <f t="shared" si="81"/>
        <v>2.2500100220362522E-2</v>
      </c>
      <c r="P173" s="54"/>
      <c r="Q173" s="42">
        <f t="shared" si="82"/>
        <v>41.114350573521293</v>
      </c>
      <c r="R173" s="42">
        <f t="shared" si="82"/>
        <v>36.703894841935742</v>
      </c>
      <c r="S173" s="42">
        <f t="shared" si="83"/>
        <v>40.368640801063961</v>
      </c>
      <c r="T173" s="42">
        <f t="shared" si="83"/>
        <v>41.276939264847712</v>
      </c>
      <c r="V173" s="143">
        <f t="shared" si="84"/>
        <v>39.358505488392971</v>
      </c>
      <c r="W173" s="143">
        <f t="shared" si="85"/>
        <v>40.368640801063961</v>
      </c>
      <c r="X173" s="143">
        <f t="shared" si="86"/>
        <v>41.230716488514297</v>
      </c>
      <c r="AB173" t="s">
        <v>187</v>
      </c>
      <c r="AC173" s="2">
        <v>6.7779884924990004</v>
      </c>
      <c r="AD173" s="2">
        <v>6.7808106827539998</v>
      </c>
      <c r="AE173" s="2">
        <v>2.8221902549994127E-3</v>
      </c>
      <c r="AF173" s="1">
        <v>4.1637578141695683E-4</v>
      </c>
      <c r="AG173" s="2">
        <v>6.8848250165410008</v>
      </c>
      <c r="AH173" s="2">
        <v>6.8854805180500005</v>
      </c>
      <c r="AI173" s="2">
        <v>6.5550150899973403E-4</v>
      </c>
      <c r="AJ173" s="1">
        <v>9.5209610618261442E-5</v>
      </c>
      <c r="AM173" t="s">
        <v>187</v>
      </c>
      <c r="AN173" s="2">
        <v>6.7779884924990004</v>
      </c>
      <c r="AO173" s="2">
        <v>6.6497912752949997</v>
      </c>
      <c r="AP173" s="2">
        <v>-0.12819721720400068</v>
      </c>
      <c r="AQ173" s="1">
        <v>-1.8913755511074229E-2</v>
      </c>
      <c r="AR173" s="2">
        <v>6.7781082096929994</v>
      </c>
      <c r="AS173" s="2">
        <v>1.1971719399905822E-4</v>
      </c>
      <c r="AT173" s="1">
        <v>1.7662643442305294E-5</v>
      </c>
      <c r="AU173" s="2">
        <v>6.7807255076019999</v>
      </c>
      <c r="AV173" s="2">
        <v>2.7370151029995071E-3</v>
      </c>
      <c r="AW173" s="1">
        <v>4.0380934639067047E-4</v>
      </c>
      <c r="AX173" s="2">
        <v>6.6923303466129997</v>
      </c>
      <c r="AY173" s="2">
        <v>-8.5658145886000625E-2</v>
      </c>
      <c r="AZ173" s="1">
        <v>-1.2637694203936163E-2</v>
      </c>
      <c r="BA173" s="2">
        <v>6.7773283118640002</v>
      </c>
      <c r="BB173" s="2">
        <v>-6.6018063500017377E-4</v>
      </c>
      <c r="BC173" s="1">
        <v>-9.7400672150856575E-5</v>
      </c>
      <c r="BD173" s="2">
        <v>6.4885251393000001</v>
      </c>
      <c r="BE173" s="2">
        <v>-0.2894633531990003</v>
      </c>
      <c r="BF173" s="1">
        <v>-4.2706380147936346E-2</v>
      </c>
      <c r="BG173" s="1"/>
      <c r="BH173" t="s">
        <v>187</v>
      </c>
      <c r="BI173" s="2">
        <v>6.8848250165410008</v>
      </c>
      <c r="BJ173" s="2">
        <v>6.9050218563419996</v>
      </c>
      <c r="BK173" s="2">
        <v>2.0196839800998845E-2</v>
      </c>
      <c r="BL173" s="1">
        <v>2.9335298649530417E-3</v>
      </c>
      <c r="BM173" s="2">
        <v>6.8848528575130006</v>
      </c>
      <c r="BN173" s="2">
        <v>2.7840971999815167E-5</v>
      </c>
      <c r="BO173" s="1">
        <v>4.0438169354960202E-6</v>
      </c>
      <c r="BP173" s="2">
        <v>6.8854644084860004</v>
      </c>
      <c r="BQ173" s="2">
        <v>6.3939194499962326E-4</v>
      </c>
      <c r="BR173" s="1">
        <v>9.2869745195188659E-5</v>
      </c>
      <c r="BS173" s="2">
        <v>6.9583628940070001</v>
      </c>
      <c r="BT173" s="2">
        <v>7.3537877465999379E-2</v>
      </c>
      <c r="BU173" s="1">
        <v>1.0681154174481181E-2</v>
      </c>
      <c r="BV173" s="2">
        <v>6.884671432537</v>
      </c>
      <c r="BW173" s="2">
        <v>-1.5358400400078409E-4</v>
      </c>
      <c r="BX173" s="1">
        <v>-2.2307611832079082E-5</v>
      </c>
      <c r="BY173" s="2">
        <v>7.0269442281470003</v>
      </c>
      <c r="BZ173" s="2">
        <v>0.1421192116059995</v>
      </c>
      <c r="CA173" s="1">
        <v>2.0642385429484961E-2</v>
      </c>
      <c r="CC173" t="s">
        <v>187</v>
      </c>
      <c r="CE173" s="23">
        <v>6.7779884924990004</v>
      </c>
      <c r="CF173" s="23">
        <v>6.3364599312079992</v>
      </c>
      <c r="CG173" s="23">
        <v>-0.44152856129100115</v>
      </c>
      <c r="CH173" s="24">
        <v>-6.5141533034413932E-2</v>
      </c>
      <c r="CI173" s="2">
        <v>6.8848250165410008</v>
      </c>
      <c r="CJ173" s="2">
        <v>6.8440606704390001</v>
      </c>
      <c r="CK173" s="2">
        <v>-4.0764346102000637E-2</v>
      </c>
      <c r="CL173" s="1">
        <v>-5.9208979173854181E-3</v>
      </c>
      <c r="CN173" s="25" t="s">
        <v>187</v>
      </c>
      <c r="CO173" s="27">
        <v>0</v>
      </c>
      <c r="CP173" s="27">
        <v>0.229772</v>
      </c>
      <c r="CQ173" s="28">
        <f t="shared" si="87"/>
        <v>-0.29573618394590667</v>
      </c>
      <c r="CR173" s="27">
        <f t="shared" si="88"/>
        <v>3.7476699825309998</v>
      </c>
      <c r="CU173" s="30">
        <v>260</v>
      </c>
      <c r="CV173" s="30"/>
      <c r="CW173" s="15" t="s">
        <v>187</v>
      </c>
      <c r="CX173" s="36" t="s">
        <v>975</v>
      </c>
      <c r="CY173" s="34" t="s">
        <v>187</v>
      </c>
      <c r="CZ173" s="34" t="s">
        <v>976</v>
      </c>
      <c r="DA173" s="32"/>
      <c r="DB173" s="32"/>
      <c r="DC173" t="s">
        <v>187</v>
      </c>
      <c r="DD173">
        <v>164857</v>
      </c>
      <c r="DE173" t="s">
        <v>1045</v>
      </c>
      <c r="DF173" s="30">
        <v>209</v>
      </c>
      <c r="DG173" s="39" t="s">
        <v>187</v>
      </c>
      <c r="DK173" s="30">
        <v>276</v>
      </c>
      <c r="DL173" s="30"/>
      <c r="DM173" s="32"/>
      <c r="DN173" s="32" t="s">
        <v>187</v>
      </c>
      <c r="DO173" s="41">
        <v>164205</v>
      </c>
    </row>
    <row r="174" spans="1:119" ht="15.75" x14ac:dyDescent="0.25">
      <c r="B174" t="s">
        <v>202</v>
      </c>
      <c r="C174" s="52">
        <v>6.0534189309670001</v>
      </c>
      <c r="D174" s="52">
        <v>6.1245465476799996</v>
      </c>
      <c r="E174" s="52">
        <v>7.1127616712999497E-2</v>
      </c>
      <c r="F174" s="53">
        <v>1.1749990794315842E-2</v>
      </c>
      <c r="G174" s="45">
        <v>6.4746908386340003</v>
      </c>
      <c r="H174" s="45">
        <v>6.6546025652459999</v>
      </c>
      <c r="I174" s="45">
        <v>0.17991172661199961</v>
      </c>
      <c r="J174" s="46">
        <v>2.778692158372716E-2</v>
      </c>
      <c r="K174" s="47">
        <v>2</v>
      </c>
      <c r="L174" s="55">
        <f t="shared" si="78"/>
        <v>6.3184998386340006</v>
      </c>
      <c r="M174" s="55">
        <f t="shared" si="79"/>
        <v>6.4984115652460002</v>
      </c>
      <c r="N174" s="55">
        <f t="shared" si="80"/>
        <v>0.17991172661199961</v>
      </c>
      <c r="O174" s="56">
        <f t="shared" si="81"/>
        <v>2.8473804100135076E-2</v>
      </c>
      <c r="P174" s="54"/>
      <c r="Q174" s="42">
        <f t="shared" si="82"/>
        <v>49.023476927170393</v>
      </c>
      <c r="R174" s="42">
        <f t="shared" si="82"/>
        <v>49.599502329770004</v>
      </c>
      <c r="S174" s="42">
        <f t="shared" si="83"/>
        <v>51.170228689941702</v>
      </c>
      <c r="T174" s="42">
        <f t="shared" si="83"/>
        <v>52.627239757418209</v>
      </c>
      <c r="V174" s="143">
        <f t="shared" si="84"/>
        <v>47.759127295335276</v>
      </c>
      <c r="W174" s="143">
        <f t="shared" si="85"/>
        <v>51.170228689941702</v>
      </c>
      <c r="X174" s="143">
        <f t="shared" si="86"/>
        <v>52.568959314723038</v>
      </c>
      <c r="AB174" t="s">
        <v>202</v>
      </c>
      <c r="AC174" s="2">
        <v>6.0534189309670001</v>
      </c>
      <c r="AD174" s="2">
        <v>6.0495522776900001</v>
      </c>
      <c r="AE174" s="2">
        <v>-3.8666532769999762E-3</v>
      </c>
      <c r="AF174" s="1">
        <v>-6.3875527550549024E-4</v>
      </c>
      <c r="AG174" s="2">
        <v>6.4746908386340003</v>
      </c>
      <c r="AH174" s="2">
        <v>6.4746908386340003</v>
      </c>
      <c r="AI174" s="2">
        <v>0</v>
      </c>
      <c r="AJ174" s="1">
        <v>0</v>
      </c>
      <c r="AM174" t="s">
        <v>202</v>
      </c>
      <c r="AN174" s="2">
        <v>6.0534189309670001</v>
      </c>
      <c r="AO174" s="2">
        <v>5.9584647348160003</v>
      </c>
      <c r="AP174" s="2">
        <v>-9.495419615099987E-2</v>
      </c>
      <c r="AQ174" s="1">
        <v>-1.5686044074242102E-2</v>
      </c>
      <c r="AR174" s="2">
        <v>6.0532558144349995</v>
      </c>
      <c r="AS174" s="2">
        <v>-1.6311653200062892E-4</v>
      </c>
      <c r="AT174" s="1">
        <v>-2.6946182621887687E-5</v>
      </c>
      <c r="AU174" s="2">
        <v>6.0504397812249993</v>
      </c>
      <c r="AV174" s="2">
        <v>-2.9791497420008639E-3</v>
      </c>
      <c r="AW174" s="1">
        <v>-4.9214332858422559E-4</v>
      </c>
      <c r="AX174" s="2">
        <v>6.0295735229140002</v>
      </c>
      <c r="AY174" s="2">
        <v>-2.384540805299995E-2</v>
      </c>
      <c r="AZ174" s="1">
        <v>-3.9391636899630171E-3</v>
      </c>
      <c r="BA174" s="2">
        <v>6.0543170199859997</v>
      </c>
      <c r="BB174" s="2">
        <v>8.980890189995705E-4</v>
      </c>
      <c r="BC174" s="1">
        <v>1.4836062549797885E-4</v>
      </c>
      <c r="BD174" s="2">
        <v>5.8972970384280003</v>
      </c>
      <c r="BE174" s="2">
        <v>-0.15612189253899977</v>
      </c>
      <c r="BF174" s="1">
        <v>-2.5790696847419442E-2</v>
      </c>
      <c r="BG174" s="1"/>
      <c r="BH174" t="s">
        <v>202</v>
      </c>
      <c r="BI174" s="2">
        <v>6.4746908386340003</v>
      </c>
      <c r="BJ174" s="2">
        <v>6.5322625911499994</v>
      </c>
      <c r="BK174" s="2">
        <v>5.7571752515999108E-2</v>
      </c>
      <c r="BL174" s="1">
        <v>8.8918149068172841E-3</v>
      </c>
      <c r="BM174" s="2">
        <v>6.4746908386340003</v>
      </c>
      <c r="BN174" s="2">
        <v>0</v>
      </c>
      <c r="BO174" s="1">
        <v>0</v>
      </c>
      <c r="BP174" s="2">
        <v>6.4746908386340003</v>
      </c>
      <c r="BQ174" s="2">
        <v>0</v>
      </c>
      <c r="BR174" s="1">
        <v>0</v>
      </c>
      <c r="BS174" s="2">
        <v>6.5826378746009997</v>
      </c>
      <c r="BT174" s="2">
        <v>0.10794703596699939</v>
      </c>
      <c r="BU174" s="1">
        <v>1.6672152950205348E-2</v>
      </c>
      <c r="BV174" s="2">
        <v>6.4746908386340003</v>
      </c>
      <c r="BW174" s="2">
        <v>0</v>
      </c>
      <c r="BX174" s="1">
        <v>0</v>
      </c>
      <c r="BY174" s="2">
        <v>6.6474060961820003</v>
      </c>
      <c r="BZ174" s="2">
        <v>0.17271525754799999</v>
      </c>
      <c r="CA174" s="1">
        <v>2.6675444720452263E-2</v>
      </c>
      <c r="CC174" t="s">
        <v>202</v>
      </c>
      <c r="CE174" s="23">
        <v>6.0534189309670001</v>
      </c>
      <c r="CF174" s="23">
        <v>6.2713423110670004</v>
      </c>
      <c r="CG174" s="23">
        <v>0.21792338010000023</v>
      </c>
      <c r="CH174" s="24">
        <v>3.6000049325049466E-2</v>
      </c>
      <c r="CI174" s="2">
        <v>6.4746908386340003</v>
      </c>
      <c r="CJ174" s="2">
        <v>6.4746908386340003</v>
      </c>
      <c r="CK174" s="2">
        <v>0</v>
      </c>
      <c r="CL174" s="1">
        <v>0</v>
      </c>
      <c r="CN174" s="25" t="s">
        <v>202</v>
      </c>
      <c r="CO174" s="27">
        <v>0</v>
      </c>
      <c r="CP174" s="27">
        <v>0.156191</v>
      </c>
      <c r="CQ174" s="28">
        <f t="shared" si="87"/>
        <v>-0.23546389350572983</v>
      </c>
      <c r="CR174" s="27">
        <f t="shared" si="88"/>
        <v>4.3040421192349996</v>
      </c>
      <c r="CU174" s="30">
        <v>278</v>
      </c>
      <c r="CV174" s="30"/>
      <c r="CW174" s="15" t="s">
        <v>202</v>
      </c>
      <c r="CX174" s="36" t="s">
        <v>975</v>
      </c>
      <c r="CY174" s="34" t="s">
        <v>202</v>
      </c>
      <c r="CZ174" s="34" t="s">
        <v>976</v>
      </c>
      <c r="DA174" s="32"/>
      <c r="DB174" s="32"/>
      <c r="DC174" t="s">
        <v>202</v>
      </c>
      <c r="DD174">
        <v>123480</v>
      </c>
      <c r="DE174" t="s">
        <v>1045</v>
      </c>
      <c r="DF174" s="30">
        <v>210</v>
      </c>
      <c r="DG174" s="39" t="s">
        <v>202</v>
      </c>
      <c r="DK174" s="30">
        <v>291</v>
      </c>
      <c r="DL174" s="30"/>
      <c r="DM174" s="32"/>
      <c r="DN174" s="32" t="s">
        <v>202</v>
      </c>
      <c r="DO174" s="41">
        <v>122749</v>
      </c>
    </row>
    <row r="175" spans="1:119" ht="15.75" x14ac:dyDescent="0.25">
      <c r="A175" t="s">
        <v>532</v>
      </c>
      <c r="B175" t="s">
        <v>203</v>
      </c>
      <c r="C175" s="52">
        <v>4.75321043853</v>
      </c>
      <c r="D175" s="52">
        <v>4.8662595792759999</v>
      </c>
      <c r="E175" s="52">
        <v>0.11304914074599992</v>
      </c>
      <c r="F175" s="53">
        <v>2.3783744104744924E-2</v>
      </c>
      <c r="G175" s="45">
        <v>5.6214590301170002</v>
      </c>
      <c r="H175" s="45">
        <v>5.7771835805150005</v>
      </c>
      <c r="I175" s="45">
        <v>0.15572455039800026</v>
      </c>
      <c r="J175" s="46">
        <v>2.7701802959641805E-2</v>
      </c>
      <c r="K175" s="47">
        <v>1</v>
      </c>
      <c r="L175" s="55">
        <f t="shared" si="78"/>
        <v>5.531336030117</v>
      </c>
      <c r="M175" s="55">
        <f t="shared" si="79"/>
        <v>5.6870605805150003</v>
      </c>
      <c r="N175" s="55">
        <f t="shared" si="80"/>
        <v>0.15572455039800026</v>
      </c>
      <c r="O175" s="56">
        <f t="shared" si="81"/>
        <v>2.8153153153254791E-2</v>
      </c>
      <c r="P175" s="54"/>
      <c r="Q175" s="42">
        <f t="shared" si="82"/>
        <v>62.911433392408085</v>
      </c>
      <c r="R175" s="42">
        <f t="shared" si="82"/>
        <v>64.407702825475823</v>
      </c>
      <c r="S175" s="42">
        <f t="shared" si="83"/>
        <v>73.210366494388126</v>
      </c>
      <c r="T175" s="42">
        <f t="shared" si="83"/>
        <v>75.271469154710545</v>
      </c>
      <c r="V175" s="143">
        <f t="shared" si="84"/>
        <v>60.984610694483408</v>
      </c>
      <c r="W175" s="143">
        <f t="shared" si="85"/>
        <v>73.210366494388126</v>
      </c>
      <c r="X175" s="143">
        <f t="shared" si="86"/>
        <v>75.189025048296585</v>
      </c>
      <c r="AB175" t="s">
        <v>203</v>
      </c>
      <c r="AC175" s="2">
        <v>4.75321043853</v>
      </c>
      <c r="AD175" s="2">
        <v>4.7512260498950001</v>
      </c>
      <c r="AE175" s="2">
        <v>-1.9843886349999451E-3</v>
      </c>
      <c r="AF175" s="1">
        <v>-4.1748385868092271E-4</v>
      </c>
      <c r="AG175" s="2">
        <v>5.6214590301170002</v>
      </c>
      <c r="AH175" s="2">
        <v>5.6214590301170002</v>
      </c>
      <c r="AI175" s="2">
        <v>0</v>
      </c>
      <c r="AJ175" s="1">
        <v>0</v>
      </c>
      <c r="AM175" t="s">
        <v>203</v>
      </c>
      <c r="AN175" s="2">
        <v>4.75321043853</v>
      </c>
      <c r="AO175" s="2">
        <v>4.6748171282689999</v>
      </c>
      <c r="AP175" s="2">
        <v>-7.839331026100016E-2</v>
      </c>
      <c r="AQ175" s="1">
        <v>-1.6492707670911461E-2</v>
      </c>
      <c r="AR175" s="2">
        <v>4.7531263879110002</v>
      </c>
      <c r="AS175" s="2">
        <v>-8.4050618999853555E-5</v>
      </c>
      <c r="AT175" s="1">
        <v>-1.7682915597115335E-5</v>
      </c>
      <c r="AU175" s="2">
        <v>4.7513939613579996</v>
      </c>
      <c r="AV175" s="2">
        <v>-1.8164771720003969E-3</v>
      </c>
      <c r="AW175" s="1">
        <v>-3.821579531332867E-4</v>
      </c>
      <c r="AX175" s="2">
        <v>4.7185203005149994</v>
      </c>
      <c r="AY175" s="2">
        <v>-3.4690138015000649E-2</v>
      </c>
      <c r="AZ175" s="1">
        <v>-7.2982541933761056E-3</v>
      </c>
      <c r="BA175" s="2">
        <v>4.7536737371709998</v>
      </c>
      <c r="BB175" s="2">
        <v>4.6329864099980966E-4</v>
      </c>
      <c r="BC175" s="1">
        <v>9.747067734352018E-5</v>
      </c>
      <c r="BD175" s="2">
        <v>4.6076312764109995</v>
      </c>
      <c r="BE175" s="2">
        <v>-0.14557916211900057</v>
      </c>
      <c r="BF175" s="1">
        <v>-3.0627544057153729E-2</v>
      </c>
      <c r="BG175" s="1"/>
      <c r="BH175" t="s">
        <v>203</v>
      </c>
      <c r="BI175" s="2">
        <v>5.6214590301170002</v>
      </c>
      <c r="BJ175" s="2">
        <v>5.6712908862439999</v>
      </c>
      <c r="BK175" s="2">
        <v>4.9831856126999696E-2</v>
      </c>
      <c r="BL175" s="1">
        <v>8.8645769470212677E-3</v>
      </c>
      <c r="BM175" s="2">
        <v>5.6214590301170002</v>
      </c>
      <c r="BN175" s="2">
        <v>0</v>
      </c>
      <c r="BO175" s="1">
        <v>0</v>
      </c>
      <c r="BP175" s="2">
        <v>5.6214590301170002</v>
      </c>
      <c r="BQ175" s="2">
        <v>0</v>
      </c>
      <c r="BR175" s="1">
        <v>0</v>
      </c>
      <c r="BS175" s="2">
        <v>5.7148937603559995</v>
      </c>
      <c r="BT175" s="2">
        <v>9.3434730238999286E-2</v>
      </c>
      <c r="BU175" s="1">
        <v>1.6621081775820504E-2</v>
      </c>
      <c r="BV175" s="2">
        <v>5.6214590301170002</v>
      </c>
      <c r="BW175" s="2">
        <v>0</v>
      </c>
      <c r="BX175" s="1">
        <v>0</v>
      </c>
      <c r="BY175" s="2">
        <v>5.7709545984990003</v>
      </c>
      <c r="BZ175" s="2">
        <v>0.14949556838200007</v>
      </c>
      <c r="CA175" s="1">
        <v>2.6593730841241867E-2</v>
      </c>
      <c r="CC175" t="s">
        <v>203</v>
      </c>
      <c r="CE175" s="23">
        <v>4.75321043853</v>
      </c>
      <c r="CF175" s="23">
        <v>5.0094303205439994</v>
      </c>
      <c r="CG175" s="23">
        <v>0.25621988201399937</v>
      </c>
      <c r="CH175" s="24">
        <v>5.3904594658182044E-2</v>
      </c>
      <c r="CI175" s="2">
        <v>5.6214590301170002</v>
      </c>
      <c r="CJ175" s="2">
        <v>5.6214590301170002</v>
      </c>
      <c r="CK175" s="2">
        <v>0</v>
      </c>
      <c r="CL175" s="1">
        <v>0</v>
      </c>
      <c r="CN175" s="25" t="s">
        <v>203</v>
      </c>
      <c r="CO175" s="27">
        <v>0</v>
      </c>
      <c r="CP175" s="27">
        <v>9.0122999999999995E-2</v>
      </c>
      <c r="CQ175" s="28">
        <f t="shared" si="87"/>
        <v>-8.3473507430549182E-2</v>
      </c>
      <c r="CR175" s="27">
        <f t="shared" si="88"/>
        <v>5.3293197203749996</v>
      </c>
      <c r="CU175" s="30">
        <v>279</v>
      </c>
      <c r="CV175" s="30"/>
      <c r="CW175" s="15" t="s">
        <v>203</v>
      </c>
      <c r="CX175" s="36" t="s">
        <v>975</v>
      </c>
      <c r="CY175" s="34" t="s">
        <v>203</v>
      </c>
      <c r="CZ175" s="34" t="s">
        <v>976</v>
      </c>
      <c r="DA175" s="32"/>
      <c r="DB175" s="32"/>
      <c r="DC175" t="s">
        <v>203</v>
      </c>
      <c r="DD175">
        <v>75554</v>
      </c>
      <c r="DE175" t="s">
        <v>1045</v>
      </c>
      <c r="DF175" s="30">
        <v>211</v>
      </c>
      <c r="DG175" s="39" t="s">
        <v>203</v>
      </c>
      <c r="DK175" s="30">
        <v>292</v>
      </c>
      <c r="DL175" s="30"/>
      <c r="DM175" s="32"/>
      <c r="DN175" s="32" t="s">
        <v>203</v>
      </c>
      <c r="DO175" s="41">
        <v>75217</v>
      </c>
    </row>
    <row r="176" spans="1:119" ht="15.75" x14ac:dyDescent="0.25">
      <c r="A176" t="s">
        <v>533</v>
      </c>
      <c r="B176" t="s">
        <v>209</v>
      </c>
      <c r="C176" s="52">
        <v>4.7122817304410001</v>
      </c>
      <c r="D176" s="52">
        <v>5.1567997111259993</v>
      </c>
      <c r="E176" s="52">
        <v>0.44451798068499926</v>
      </c>
      <c r="F176" s="53">
        <v>9.4331792136587503E-2</v>
      </c>
      <c r="G176" s="45">
        <v>5.3231296240820001</v>
      </c>
      <c r="H176" s="45">
        <v>5.4712923411680006</v>
      </c>
      <c r="I176" s="45">
        <v>0.14816271708600048</v>
      </c>
      <c r="J176" s="46">
        <v>2.7833760879259421E-2</v>
      </c>
      <c r="K176" s="47">
        <v>2</v>
      </c>
      <c r="L176" s="55">
        <f t="shared" si="78"/>
        <v>5.2034746240820002</v>
      </c>
      <c r="M176" s="55">
        <f t="shared" si="79"/>
        <v>5.3516373411680007</v>
      </c>
      <c r="N176" s="55">
        <f t="shared" si="80"/>
        <v>0.14816271708600048</v>
      </c>
      <c r="O176" s="56">
        <f t="shared" si="81"/>
        <v>2.8473804100109249E-2</v>
      </c>
      <c r="P176" s="54"/>
      <c r="Q176" s="42">
        <f t="shared" si="82"/>
        <v>49.027537121583521</v>
      </c>
      <c r="R176" s="42">
        <f t="shared" si="82"/>
        <v>53.652392562305565</v>
      </c>
      <c r="S176" s="42">
        <f t="shared" si="83"/>
        <v>54.138007845622433</v>
      </c>
      <c r="T176" s="42">
        <f t="shared" si="83"/>
        <v>55.679522875388869</v>
      </c>
      <c r="V176" s="143">
        <f t="shared" si="84"/>
        <v>51.853777320470257</v>
      </c>
      <c r="W176" s="143">
        <f t="shared" si="85"/>
        <v>54.138007845622433</v>
      </c>
      <c r="X176" s="143">
        <f t="shared" si="86"/>
        <v>55.617862274202771</v>
      </c>
      <c r="AB176" t="s">
        <v>209</v>
      </c>
      <c r="AC176" s="2">
        <v>4.7122817304410001</v>
      </c>
      <c r="AD176" s="2">
        <v>4.7092953887830005</v>
      </c>
      <c r="AE176" s="2">
        <v>-2.9863416579996027E-3</v>
      </c>
      <c r="AF176" s="1">
        <v>-6.337358054608771E-4</v>
      </c>
      <c r="AG176" s="2">
        <v>5.3231296240820001</v>
      </c>
      <c r="AH176" s="2">
        <v>5.3231296240820001</v>
      </c>
      <c r="AI176" s="2">
        <v>0</v>
      </c>
      <c r="AJ176" s="1">
        <v>0</v>
      </c>
      <c r="AM176" t="s">
        <v>209</v>
      </c>
      <c r="AN176" s="2">
        <v>4.7122817304410001</v>
      </c>
      <c r="AO176" s="2">
        <v>4.742156733751</v>
      </c>
      <c r="AP176" s="2">
        <v>2.9875003309999926E-2</v>
      </c>
      <c r="AQ176" s="1">
        <v>6.3398168910423075E-3</v>
      </c>
      <c r="AR176" s="2">
        <v>4.7121557507950005</v>
      </c>
      <c r="AS176" s="2">
        <v>-1.2597964599958544E-4</v>
      </c>
      <c r="AT176" s="1">
        <v>-2.6734319636656277E-5</v>
      </c>
      <c r="AU176" s="2">
        <v>4.7099812940830006</v>
      </c>
      <c r="AV176" s="2">
        <v>-2.3004363579994802E-3</v>
      </c>
      <c r="AW176" s="1">
        <v>-4.8817886739216528E-4</v>
      </c>
      <c r="AX176" s="2">
        <v>4.9332888923790001</v>
      </c>
      <c r="AY176" s="2">
        <v>0.22100716193800007</v>
      </c>
      <c r="AZ176" s="1">
        <v>4.6900243784302992E-2</v>
      </c>
      <c r="BA176" s="2">
        <v>4.712975349892</v>
      </c>
      <c r="BB176" s="2">
        <v>6.9361945099988276E-4</v>
      </c>
      <c r="BC176" s="1">
        <v>1.4719396901062835E-4</v>
      </c>
      <c r="BD176" s="2">
        <v>4.9839258071569992</v>
      </c>
      <c r="BE176" s="2">
        <v>0.27164407671599911</v>
      </c>
      <c r="BF176" s="1">
        <v>5.7645975401088172E-2</v>
      </c>
      <c r="BG176" s="1"/>
      <c r="BH176" t="s">
        <v>209</v>
      </c>
      <c r="BI176" s="2">
        <v>5.3231296240820001</v>
      </c>
      <c r="BJ176" s="2">
        <v>5.3705416935489998</v>
      </c>
      <c r="BK176" s="2">
        <v>4.7412069466999718E-2</v>
      </c>
      <c r="BL176" s="1">
        <v>8.906803481265246E-3</v>
      </c>
      <c r="BM176" s="2">
        <v>5.3231296240820001</v>
      </c>
      <c r="BN176" s="2">
        <v>0</v>
      </c>
      <c r="BO176" s="1">
        <v>0</v>
      </c>
      <c r="BP176" s="2">
        <v>5.3231296240820001</v>
      </c>
      <c r="BQ176" s="2">
        <v>0</v>
      </c>
      <c r="BR176" s="1">
        <v>0</v>
      </c>
      <c r="BS176" s="2">
        <v>5.4120272543340002</v>
      </c>
      <c r="BT176" s="2">
        <v>8.8897630252000148E-2</v>
      </c>
      <c r="BU176" s="1">
        <v>1.6700256527630769E-2</v>
      </c>
      <c r="BV176" s="2">
        <v>5.3231296240820001</v>
      </c>
      <c r="BW176" s="2">
        <v>0</v>
      </c>
      <c r="BX176" s="1">
        <v>0</v>
      </c>
      <c r="BY176" s="2">
        <v>5.4653658324849994</v>
      </c>
      <c r="BZ176" s="2">
        <v>0.14223620840299933</v>
      </c>
      <c r="CA176" s="1">
        <v>2.6720410444171491E-2</v>
      </c>
      <c r="CC176" t="s">
        <v>209</v>
      </c>
      <c r="CE176" s="23">
        <v>4.7122817304410001</v>
      </c>
      <c r="CF176" s="23">
        <v>4.8803612918260004</v>
      </c>
      <c r="CG176" s="23">
        <v>0.16807956138500035</v>
      </c>
      <c r="CH176" s="24">
        <v>3.5668402485194914E-2</v>
      </c>
      <c r="CI176" s="2">
        <v>5.3231296240820001</v>
      </c>
      <c r="CJ176" s="2">
        <v>5.3231296240820001</v>
      </c>
      <c r="CK176" s="2">
        <v>0</v>
      </c>
      <c r="CL176" s="1">
        <v>0</v>
      </c>
      <c r="CN176" s="25" t="s">
        <v>209</v>
      </c>
      <c r="CO176" s="27">
        <v>0</v>
      </c>
      <c r="CP176" s="27">
        <v>0.119655</v>
      </c>
      <c r="CQ176" s="28">
        <f t="shared" si="87"/>
        <v>-0.10290850627148065</v>
      </c>
      <c r="CR176" s="27">
        <f t="shared" si="88"/>
        <v>5.76669037972</v>
      </c>
      <c r="CU176" s="30">
        <v>285</v>
      </c>
      <c r="CV176" s="30"/>
      <c r="CW176" s="15" t="s">
        <v>209</v>
      </c>
      <c r="CX176" s="36" t="s">
        <v>975</v>
      </c>
      <c r="CY176" s="34" t="s">
        <v>209</v>
      </c>
      <c r="CZ176" s="34" t="s">
        <v>976</v>
      </c>
      <c r="DA176" s="32"/>
      <c r="DB176" s="32"/>
      <c r="DC176" t="s">
        <v>209</v>
      </c>
      <c r="DD176">
        <v>96115</v>
      </c>
      <c r="DE176" t="s">
        <v>1045</v>
      </c>
      <c r="DF176" s="30">
        <v>212</v>
      </c>
      <c r="DG176" s="39" t="s">
        <v>209</v>
      </c>
      <c r="DK176" s="30">
        <v>298</v>
      </c>
      <c r="DL176" s="30"/>
      <c r="DM176" s="32"/>
      <c r="DN176" s="32" t="s">
        <v>209</v>
      </c>
      <c r="DO176" s="41">
        <v>95010</v>
      </c>
    </row>
    <row r="177" spans="1:119" ht="15.75" x14ac:dyDescent="0.25">
      <c r="A177" t="s">
        <v>534</v>
      </c>
      <c r="B177" t="s">
        <v>235</v>
      </c>
      <c r="C177" s="52">
        <v>3.3432910433629996</v>
      </c>
      <c r="D177" s="52">
        <v>2.999037813113</v>
      </c>
      <c r="E177" s="52">
        <v>-0.34425323024999965</v>
      </c>
      <c r="F177" s="53">
        <v>-0.10296837032282928</v>
      </c>
      <c r="G177" s="45">
        <v>3.492410956154</v>
      </c>
      <c r="H177" s="45">
        <v>3.5900601098879998</v>
      </c>
      <c r="I177" s="45">
        <v>9.7649153733999849E-2</v>
      </c>
      <c r="J177" s="46">
        <v>2.7960384662615849E-2</v>
      </c>
      <c r="K177" s="47">
        <v>4</v>
      </c>
      <c r="L177" s="55">
        <f t="shared" si="78"/>
        <v>3.351318956154</v>
      </c>
      <c r="M177" s="55">
        <f t="shared" si="79"/>
        <v>3.4489681098879998</v>
      </c>
      <c r="N177" s="55">
        <f t="shared" si="80"/>
        <v>9.7649153733999849E-2</v>
      </c>
      <c r="O177" s="56">
        <f t="shared" si="81"/>
        <v>2.9137529137501967E-2</v>
      </c>
      <c r="P177" s="54"/>
      <c r="Q177" s="42">
        <f t="shared" si="82"/>
        <v>44.066628575083364</v>
      </c>
      <c r="R177" s="42">
        <f t="shared" si="82"/>
        <v>39.529159645085613</v>
      </c>
      <c r="S177" s="42">
        <f t="shared" si="83"/>
        <v>44.172441394429875</v>
      </c>
      <c r="T177" s="42">
        <f t="shared" si="83"/>
        <v>45.459517192634671</v>
      </c>
      <c r="V177" s="143">
        <f t="shared" si="84"/>
        <v>42.638810126929314</v>
      </c>
      <c r="W177" s="143">
        <f t="shared" si="85"/>
        <v>44.172441394429875</v>
      </c>
      <c r="X177" s="143">
        <f t="shared" si="86"/>
        <v>45.408034160711225</v>
      </c>
      <c r="AB177" t="s">
        <v>235</v>
      </c>
      <c r="AC177" s="2">
        <v>3.3432910433629996</v>
      </c>
      <c r="AD177" s="2">
        <v>3.3455242461680004</v>
      </c>
      <c r="AE177" s="2">
        <v>2.2332028050007224E-3</v>
      </c>
      <c r="AF177" s="1">
        <v>6.6796541971241453E-4</v>
      </c>
      <c r="AG177" s="2">
        <v>3.492410956154</v>
      </c>
      <c r="AH177" s="2">
        <v>3.492410956154</v>
      </c>
      <c r="AI177" s="2">
        <v>0</v>
      </c>
      <c r="AJ177" s="1">
        <v>0</v>
      </c>
      <c r="AM177" t="s">
        <v>235</v>
      </c>
      <c r="AN177" s="2">
        <v>3.3432910433629996</v>
      </c>
      <c r="AO177" s="2">
        <v>3.3119944173699998</v>
      </c>
      <c r="AP177" s="2">
        <v>-3.1296625992999871E-2</v>
      </c>
      <c r="AQ177" s="1">
        <v>-9.3610234906497253E-3</v>
      </c>
      <c r="AR177" s="2">
        <v>3.3433855087520001</v>
      </c>
      <c r="AS177" s="2">
        <v>9.446538900048651E-5</v>
      </c>
      <c r="AT177" s="1">
        <v>2.8255209545102674E-5</v>
      </c>
      <c r="AU177" s="2">
        <v>3.3452298920089998</v>
      </c>
      <c r="AV177" s="2">
        <v>1.9388486460001353E-3</v>
      </c>
      <c r="AW177" s="1">
        <v>5.7992218471349631E-4</v>
      </c>
      <c r="AX177" s="2">
        <v>3.2897248772450003</v>
      </c>
      <c r="AY177" s="2">
        <v>-5.3566166117999359E-2</v>
      </c>
      <c r="AZ177" s="1">
        <v>-1.6021987144773799E-2</v>
      </c>
      <c r="BA177" s="2">
        <v>3.3427705311590001</v>
      </c>
      <c r="BB177" s="2">
        <v>-5.2051220399951248E-4</v>
      </c>
      <c r="BC177" s="1">
        <v>-1.5568857070724296E-4</v>
      </c>
      <c r="BD177" s="2">
        <v>3.23496388552</v>
      </c>
      <c r="BE177" s="2">
        <v>-0.10832715784299962</v>
      </c>
      <c r="BF177" s="1">
        <v>-3.2401354365497861E-2</v>
      </c>
      <c r="BG177" s="1"/>
      <c r="BH177" t="s">
        <v>235</v>
      </c>
      <c r="BI177" s="2">
        <v>3.492410956154</v>
      </c>
      <c r="BJ177" s="2">
        <v>3.523658685349</v>
      </c>
      <c r="BK177" s="2">
        <v>3.1247729194999962E-2</v>
      </c>
      <c r="BL177" s="1">
        <v>8.9473230920714339E-3</v>
      </c>
      <c r="BM177" s="2">
        <v>3.492410956154</v>
      </c>
      <c r="BN177" s="2">
        <v>0</v>
      </c>
      <c r="BO177" s="1">
        <v>0</v>
      </c>
      <c r="BP177" s="2">
        <v>3.492410956154</v>
      </c>
      <c r="BQ177" s="2">
        <v>0</v>
      </c>
      <c r="BR177" s="1">
        <v>0</v>
      </c>
      <c r="BS177" s="2">
        <v>3.551000448395</v>
      </c>
      <c r="BT177" s="2">
        <v>5.8589492240999963E-2</v>
      </c>
      <c r="BU177" s="1">
        <v>1.6776230797741324E-2</v>
      </c>
      <c r="BV177" s="2">
        <v>3.492410956154</v>
      </c>
      <c r="BW177" s="2">
        <v>0</v>
      </c>
      <c r="BX177" s="1">
        <v>0</v>
      </c>
      <c r="BY177" s="2">
        <v>3.5861541437389999</v>
      </c>
      <c r="BZ177" s="2">
        <v>9.3743187584999887E-2</v>
      </c>
      <c r="CA177" s="1">
        <v>2.6841969276214305E-2</v>
      </c>
      <c r="CC177" t="s">
        <v>235</v>
      </c>
      <c r="CE177" s="23">
        <v>3.3432910433629996</v>
      </c>
      <c r="CF177" s="23">
        <v>3.107859817969</v>
      </c>
      <c r="CG177" s="23">
        <v>-0.23543122539399963</v>
      </c>
      <c r="CH177" s="24">
        <v>-7.0419004011442729E-2</v>
      </c>
      <c r="CI177" s="2">
        <v>3.492410956154</v>
      </c>
      <c r="CJ177" s="2">
        <v>3.492410956154</v>
      </c>
      <c r="CK177" s="2">
        <v>0</v>
      </c>
      <c r="CL177" s="1">
        <v>0</v>
      </c>
      <c r="CN177" s="25" t="s">
        <v>235</v>
      </c>
      <c r="CO177" s="27">
        <v>0</v>
      </c>
      <c r="CP177" s="27">
        <v>0.141092</v>
      </c>
      <c r="CQ177" s="28">
        <f t="shared" si="87"/>
        <v>-0.1132083229669226</v>
      </c>
      <c r="CR177" s="27">
        <f t="shared" si="88"/>
        <v>8.4577187669229996</v>
      </c>
      <c r="CU177" s="30">
        <v>315</v>
      </c>
      <c r="CV177" s="30"/>
      <c r="CW177" s="15" t="s">
        <v>235</v>
      </c>
      <c r="CX177" s="36" t="s">
        <v>975</v>
      </c>
      <c r="CY177" s="34" t="s">
        <v>235</v>
      </c>
      <c r="CZ177" s="34" t="s">
        <v>976</v>
      </c>
      <c r="DA177" s="32"/>
      <c r="DB177" s="32"/>
      <c r="DC177" t="s">
        <v>235</v>
      </c>
      <c r="DD177">
        <v>75869</v>
      </c>
      <c r="DE177" t="s">
        <v>1045</v>
      </c>
      <c r="DF177" s="30">
        <v>213</v>
      </c>
      <c r="DG177" s="39" t="s">
        <v>235</v>
      </c>
      <c r="DK177" s="30">
        <v>324</v>
      </c>
      <c r="DL177" s="30"/>
      <c r="DM177" s="32"/>
      <c r="DN177" s="32" t="s">
        <v>235</v>
      </c>
      <c r="DO177" s="41">
        <v>74998</v>
      </c>
    </row>
    <row r="178" spans="1:119" ht="15.75" x14ac:dyDescent="0.25">
      <c r="A178" t="s">
        <v>840</v>
      </c>
      <c r="B178" t="s">
        <v>238</v>
      </c>
      <c r="C178" s="52">
        <v>9.5688958778949988</v>
      </c>
      <c r="D178" s="52">
        <v>9.7407934781929999</v>
      </c>
      <c r="E178" s="52">
        <v>0.17189760029800105</v>
      </c>
      <c r="F178" s="53">
        <v>1.7964204281405112E-2</v>
      </c>
      <c r="G178" s="45">
        <v>8.670541052491</v>
      </c>
      <c r="H178" s="45">
        <v>8.8763237170610001</v>
      </c>
      <c r="I178" s="45">
        <v>0.20578266457000005</v>
      </c>
      <c r="J178" s="46">
        <v>2.3733543653643135E-2</v>
      </c>
      <c r="K178" s="47">
        <v>3</v>
      </c>
      <c r="L178" s="55">
        <f t="shared" si="78"/>
        <v>8.4035190524909993</v>
      </c>
      <c r="M178" s="55">
        <f t="shared" si="79"/>
        <v>8.6093017170609993</v>
      </c>
      <c r="N178" s="55">
        <f t="shared" si="80"/>
        <v>0.20578266457000005</v>
      </c>
      <c r="O178" s="56">
        <f t="shared" si="81"/>
        <v>2.4487677517551563E-2</v>
      </c>
      <c r="P178" s="54"/>
      <c r="Q178" s="42">
        <f t="shared" si="82"/>
        <v>50.82484850585854</v>
      </c>
      <c r="R178" s="42">
        <f t="shared" si="82"/>
        <v>51.737876466989249</v>
      </c>
      <c r="S178" s="42">
        <f t="shared" si="83"/>
        <v>44.634991143085536</v>
      </c>
      <c r="T178" s="42">
        <f t="shared" si="83"/>
        <v>45.727998412196179</v>
      </c>
      <c r="V178" s="143">
        <f t="shared" si="84"/>
        <v>49.434015177827824</v>
      </c>
      <c r="W178" s="143">
        <f t="shared" si="85"/>
        <v>44.634991143085536</v>
      </c>
      <c r="X178" s="143">
        <f t="shared" si="86"/>
        <v>45.158430328381279</v>
      </c>
      <c r="AB178" t="s">
        <v>238</v>
      </c>
      <c r="AC178" s="2">
        <v>9.5688958778949988</v>
      </c>
      <c r="AD178" s="2">
        <v>9.562431291255999</v>
      </c>
      <c r="AE178" s="2">
        <v>-6.4645866389998474E-3</v>
      </c>
      <c r="AF178" s="1">
        <v>-6.7558334017758705E-4</v>
      </c>
      <c r="AG178" s="2">
        <v>8.670541052491</v>
      </c>
      <c r="AH178" s="2">
        <v>8.6684925116909994</v>
      </c>
      <c r="AI178" s="2">
        <v>-2.0485408000006089E-3</v>
      </c>
      <c r="AJ178" s="1">
        <v>-2.3626447157090318E-4</v>
      </c>
      <c r="AM178" t="s">
        <v>238</v>
      </c>
      <c r="AN178" s="2">
        <v>9.5688958778949988</v>
      </c>
      <c r="AO178" s="2">
        <v>9.4394776841100008</v>
      </c>
      <c r="AP178" s="2">
        <v>-0.12941819378499808</v>
      </c>
      <c r="AQ178" s="1">
        <v>-1.3524882644398465E-2</v>
      </c>
      <c r="AR178" s="2">
        <v>9.5686230372579999</v>
      </c>
      <c r="AS178" s="2">
        <v>-2.7284063699895E-4</v>
      </c>
      <c r="AT178" s="1">
        <v>-2.8513283087261528E-5</v>
      </c>
      <c r="AU178" s="2">
        <v>9.563805346673</v>
      </c>
      <c r="AV178" s="2">
        <v>-5.090531221998873E-3</v>
      </c>
      <c r="AW178" s="1">
        <v>-5.3198731462408876E-4</v>
      </c>
      <c r="AX178" s="2">
        <v>9.4832929007030007</v>
      </c>
      <c r="AY178" s="2">
        <v>-8.5602977191998164E-2</v>
      </c>
      <c r="AZ178" s="1">
        <v>-8.9459618209190329E-3</v>
      </c>
      <c r="BA178" s="2">
        <v>9.5703982901670006</v>
      </c>
      <c r="BB178" s="2">
        <v>1.502412272001763E-3</v>
      </c>
      <c r="BC178" s="1">
        <v>1.5700999270694009E-4</v>
      </c>
      <c r="BD178" s="2">
        <v>9.3070409055599992</v>
      </c>
      <c r="BE178" s="2">
        <v>-0.26185497233499966</v>
      </c>
      <c r="BF178" s="1">
        <v>-2.7365223289753621E-2</v>
      </c>
      <c r="BG178" s="1"/>
      <c r="BH178" t="s">
        <v>238</v>
      </c>
      <c r="BI178" s="2">
        <v>8.670541052491</v>
      </c>
      <c r="BJ178" s="2">
        <v>8.6940397427429996</v>
      </c>
      <c r="BK178" s="2">
        <v>2.3498690251999577E-2</v>
      </c>
      <c r="BL178" s="1">
        <v>2.7101757675489615E-3</v>
      </c>
      <c r="BM178" s="2">
        <v>8.6704544439370004</v>
      </c>
      <c r="BN178" s="2">
        <v>-8.6608553999667492E-5</v>
      </c>
      <c r="BO178" s="1">
        <v>-9.9888292409140165E-6</v>
      </c>
      <c r="BP178" s="2">
        <v>8.6688814635430003</v>
      </c>
      <c r="BQ178" s="2">
        <v>-1.6595889479997794E-3</v>
      </c>
      <c r="BR178" s="1">
        <v>-1.9140546569732097E-4</v>
      </c>
      <c r="BS178" s="2">
        <v>8.7593079353739984</v>
      </c>
      <c r="BT178" s="2">
        <v>8.8766882882998388E-2</v>
      </c>
      <c r="BU178" s="1">
        <v>1.0237755907688845E-2</v>
      </c>
      <c r="BV178" s="2">
        <v>8.6710182030859997</v>
      </c>
      <c r="BW178" s="2">
        <v>4.7715059499964241E-4</v>
      </c>
      <c r="BX178" s="1">
        <v>5.503123647197998E-5</v>
      </c>
      <c r="BY178" s="2">
        <v>8.7690899947850003</v>
      </c>
      <c r="BZ178" s="2">
        <v>9.8548942294000241E-2</v>
      </c>
      <c r="CA178" s="1">
        <v>1.136595071719171E-2</v>
      </c>
      <c r="CC178" t="s">
        <v>238</v>
      </c>
      <c r="CE178" s="23">
        <v>9.5688958778949988</v>
      </c>
      <c r="CF178" s="23">
        <v>9.9883396585629995</v>
      </c>
      <c r="CG178" s="23">
        <v>0.4194437806680007</v>
      </c>
      <c r="CH178" s="24">
        <v>4.3834083474244209E-2</v>
      </c>
      <c r="CI178" s="2">
        <v>8.670541052491</v>
      </c>
      <c r="CJ178" s="2">
        <v>8.7958552189230002</v>
      </c>
      <c r="CK178" s="2">
        <v>0.12531416643200011</v>
      </c>
      <c r="CL178" s="1">
        <v>1.4452865821562313E-2</v>
      </c>
      <c r="CN178" s="25" t="s">
        <v>238</v>
      </c>
      <c r="CO178" s="27">
        <v>0</v>
      </c>
      <c r="CP178" s="27">
        <v>0.26702199999999998</v>
      </c>
      <c r="CQ178" s="28">
        <f t="shared" si="87"/>
        <v>-0.2271441772853677</v>
      </c>
      <c r="CR178" s="27">
        <f t="shared" si="88"/>
        <v>6.0468259168980003</v>
      </c>
      <c r="CU178" s="30">
        <v>318</v>
      </c>
      <c r="CV178" s="30"/>
      <c r="CW178" s="15" t="s">
        <v>238</v>
      </c>
      <c r="CX178" s="36" t="s">
        <v>975</v>
      </c>
      <c r="CY178" s="34" t="s">
        <v>238</v>
      </c>
      <c r="CZ178" s="34" t="s">
        <v>976</v>
      </c>
      <c r="DA178" s="32"/>
      <c r="DB178" s="32"/>
      <c r="DC178" t="s">
        <v>238</v>
      </c>
      <c r="DD178">
        <v>188272</v>
      </c>
      <c r="DE178" t="s">
        <v>1045</v>
      </c>
      <c r="DF178" s="30">
        <v>214</v>
      </c>
      <c r="DG178" s="39" t="s">
        <v>238</v>
      </c>
      <c r="DK178" s="30">
        <v>327</v>
      </c>
      <c r="DL178" s="30"/>
      <c r="DM178" s="32"/>
      <c r="DN178" s="32" t="s">
        <v>238</v>
      </c>
      <c r="DO178" s="41">
        <v>184889</v>
      </c>
    </row>
    <row r="179" spans="1:119" ht="15.75" x14ac:dyDescent="0.25">
      <c r="A179" t="s">
        <v>535</v>
      </c>
      <c r="B179" t="s">
        <v>239</v>
      </c>
      <c r="C179" s="52">
        <v>6.7027402781759999</v>
      </c>
      <c r="D179" s="52">
        <v>6.259638689999</v>
      </c>
      <c r="E179" s="52">
        <v>-0.44310158817699996</v>
      </c>
      <c r="F179" s="53">
        <v>-6.610752763608202E-2</v>
      </c>
      <c r="G179" s="45">
        <v>6.6565921045719998</v>
      </c>
      <c r="H179" s="45">
        <v>6.7574337428620002</v>
      </c>
      <c r="I179" s="45">
        <v>0.10084163829000037</v>
      </c>
      <c r="J179" s="46">
        <v>1.5149138884556034E-2</v>
      </c>
      <c r="K179" s="47">
        <v>3</v>
      </c>
      <c r="L179" s="55">
        <f t="shared" si="78"/>
        <v>6.4534871045719999</v>
      </c>
      <c r="M179" s="55">
        <f t="shared" si="79"/>
        <v>6.5543287428620003</v>
      </c>
      <c r="N179" s="55">
        <f t="shared" si="80"/>
        <v>0.10084163829000037</v>
      </c>
      <c r="O179" s="56">
        <f t="shared" si="81"/>
        <v>1.562591458787586E-2</v>
      </c>
      <c r="P179" s="54"/>
      <c r="Q179" s="42">
        <f t="shared" si="82"/>
        <v>53.345804342133121</v>
      </c>
      <c r="R179" s="42">
        <f t="shared" si="82"/>
        <v>49.819245107316526</v>
      </c>
      <c r="S179" s="42">
        <f t="shared" si="83"/>
        <v>51.362046881915205</v>
      </c>
      <c r="T179" s="42">
        <f t="shared" si="83"/>
        <v>52.164625839550489</v>
      </c>
      <c r="V179" s="143">
        <f t="shared" si="84"/>
        <v>53.143353311332547</v>
      </c>
      <c r="W179" s="143">
        <f t="shared" si="85"/>
        <v>51.362046881915205</v>
      </c>
      <c r="X179" s="143">
        <f t="shared" si="86"/>
        <v>52.361843263141978</v>
      </c>
      <c r="AB179" t="s">
        <v>239</v>
      </c>
      <c r="AC179" s="2">
        <v>6.7027402781759999</v>
      </c>
      <c r="AD179" s="2">
        <v>6.7091225598990007</v>
      </c>
      <c r="AE179" s="2">
        <v>6.3822817230008155E-3</v>
      </c>
      <c r="AF179" s="1">
        <v>9.521899190665956E-4</v>
      </c>
      <c r="AG179" s="2">
        <v>6.6565921045719998</v>
      </c>
      <c r="AH179" s="2">
        <v>6.6580853707729997</v>
      </c>
      <c r="AI179" s="2">
        <v>1.4932662009998765E-3</v>
      </c>
      <c r="AJ179" s="1">
        <v>2.2432893251401789E-4</v>
      </c>
      <c r="AM179" t="s">
        <v>239</v>
      </c>
      <c r="AN179" s="2">
        <v>6.7027402781759999</v>
      </c>
      <c r="AO179" s="2">
        <v>6.6801534902189994</v>
      </c>
      <c r="AP179" s="2">
        <v>-2.2586787957000531E-2</v>
      </c>
      <c r="AQ179" s="1">
        <v>-3.3697841509005952E-3</v>
      </c>
      <c r="AR179" s="2">
        <v>6.7030096314190004</v>
      </c>
      <c r="AS179" s="2">
        <v>2.693532430004808E-4</v>
      </c>
      <c r="AT179" s="1">
        <v>4.0185540811940758E-5</v>
      </c>
      <c r="AU179" s="2">
        <v>6.707754382689</v>
      </c>
      <c r="AV179" s="2">
        <v>5.0141045130001061E-3</v>
      </c>
      <c r="AW179" s="1">
        <v>7.4806785059626122E-4</v>
      </c>
      <c r="AX179" s="2">
        <v>6.7314233737340006</v>
      </c>
      <c r="AY179" s="2">
        <v>2.8683095558000637E-2</v>
      </c>
      <c r="AZ179" s="1">
        <v>4.2793088151412148E-3</v>
      </c>
      <c r="BA179" s="2">
        <v>6.7012570909200004</v>
      </c>
      <c r="BB179" s="2">
        <v>-1.4831872559994963E-3</v>
      </c>
      <c r="BC179" s="1">
        <v>-2.2128072914129269E-4</v>
      </c>
      <c r="BD179" s="2">
        <v>6.6773029135090001</v>
      </c>
      <c r="BE179" s="2">
        <v>-2.5437364666999862E-2</v>
      </c>
      <c r="BF179" s="1">
        <v>-3.7950694210580494E-3</v>
      </c>
      <c r="BG179" s="1"/>
      <c r="BH179" t="s">
        <v>239</v>
      </c>
      <c r="BI179" s="2">
        <v>6.6565921045719998</v>
      </c>
      <c r="BJ179" s="2">
        <v>6.6951070948059996</v>
      </c>
      <c r="BK179" s="2">
        <v>3.8514990233999846E-2</v>
      </c>
      <c r="BL179" s="1">
        <v>5.7859922358088145E-3</v>
      </c>
      <c r="BM179" s="2">
        <v>6.6566551823319999</v>
      </c>
      <c r="BN179" s="2">
        <v>6.307776000014087E-5</v>
      </c>
      <c r="BO179" s="1">
        <v>9.4759839583405852E-6</v>
      </c>
      <c r="BP179" s="2">
        <v>6.6577553335469997</v>
      </c>
      <c r="BQ179" s="2">
        <v>1.1632289749998748E-3</v>
      </c>
      <c r="BR179" s="1">
        <v>1.7474842332624303E-4</v>
      </c>
      <c r="BS179" s="2">
        <v>6.7475535798089998</v>
      </c>
      <c r="BT179" s="2">
        <v>9.0961475237000045E-2</v>
      </c>
      <c r="BU179" s="1">
        <v>1.3664871424902881E-2</v>
      </c>
      <c r="BV179" s="2">
        <v>6.6562446777269999</v>
      </c>
      <c r="BW179" s="2">
        <v>-3.4742684499988741E-4</v>
      </c>
      <c r="BX179" s="1">
        <v>-5.2192899841536256E-5</v>
      </c>
      <c r="BY179" s="2">
        <v>6.7822135204840004</v>
      </c>
      <c r="BZ179" s="2">
        <v>0.1256214159120006</v>
      </c>
      <c r="CA179" s="1">
        <v>1.8871731050745778E-2</v>
      </c>
      <c r="CC179" t="s">
        <v>239</v>
      </c>
      <c r="CE179" s="23">
        <v>6.7027402781759999</v>
      </c>
      <c r="CF179" s="23">
        <v>6.2944699625189999</v>
      </c>
      <c r="CG179" s="23">
        <v>-0.408270315657</v>
      </c>
      <c r="CH179" s="24">
        <v>-6.0910955626062475E-2</v>
      </c>
      <c r="CI179" s="2">
        <v>6.6565921045719998</v>
      </c>
      <c r="CJ179" s="2">
        <v>6.5739418967580008</v>
      </c>
      <c r="CK179" s="2">
        <v>-8.265020781399901E-2</v>
      </c>
      <c r="CL179" s="1">
        <v>-1.2416294481560874E-2</v>
      </c>
      <c r="CN179" s="25" t="s">
        <v>239</v>
      </c>
      <c r="CO179" s="27">
        <v>0</v>
      </c>
      <c r="CP179" s="27">
        <v>0.20310500000000001</v>
      </c>
      <c r="CQ179" s="28">
        <f t="shared" si="87"/>
        <v>-0.16135203403460871</v>
      </c>
      <c r="CR179" s="27">
        <f t="shared" si="88"/>
        <v>8.1731220580659993</v>
      </c>
      <c r="CU179" s="30">
        <v>319</v>
      </c>
      <c r="CV179" s="30"/>
      <c r="CW179" s="15" t="s">
        <v>239</v>
      </c>
      <c r="CX179" s="36" t="s">
        <v>975</v>
      </c>
      <c r="CY179" s="34" t="s">
        <v>239</v>
      </c>
      <c r="CZ179" s="34" t="s">
        <v>976</v>
      </c>
      <c r="DA179" s="32"/>
      <c r="DB179" s="32"/>
      <c r="DC179" t="s">
        <v>239</v>
      </c>
      <c r="DD179">
        <v>125647</v>
      </c>
      <c r="DE179" t="s">
        <v>1045</v>
      </c>
      <c r="DF179" s="30">
        <v>215</v>
      </c>
      <c r="DG179" s="39" t="s">
        <v>239</v>
      </c>
      <c r="DK179" s="30">
        <v>328</v>
      </c>
      <c r="DL179" s="30"/>
      <c r="DM179" s="32"/>
      <c r="DN179" s="32" t="s">
        <v>239</v>
      </c>
      <c r="DO179" s="41">
        <v>125003</v>
      </c>
    </row>
    <row r="180" spans="1:119" ht="15.75" x14ac:dyDescent="0.25">
      <c r="B180" t="s">
        <v>253</v>
      </c>
      <c r="C180" s="52">
        <v>6.8707668122559999</v>
      </c>
      <c r="D180" s="52">
        <v>6.8886768841700006</v>
      </c>
      <c r="E180" s="52">
        <v>1.7910071914000625E-2</v>
      </c>
      <c r="F180" s="53">
        <v>2.6067064133297076E-3</v>
      </c>
      <c r="G180" s="45">
        <v>6.2151654471519997</v>
      </c>
      <c r="H180" s="45">
        <v>6.3364240992109995</v>
      </c>
      <c r="I180" s="45">
        <v>0.12125865205899977</v>
      </c>
      <c r="J180" s="46">
        <v>1.9510124563870558E-2</v>
      </c>
      <c r="K180" s="47">
        <v>2</v>
      </c>
      <c r="L180" s="55">
        <f t="shared" si="78"/>
        <v>6.0463514471519995</v>
      </c>
      <c r="M180" s="55">
        <f t="shared" si="79"/>
        <v>6.1676100992109992</v>
      </c>
      <c r="N180" s="55">
        <f t="shared" si="80"/>
        <v>0.12125865205899977</v>
      </c>
      <c r="O180" s="56">
        <f t="shared" si="81"/>
        <v>2.0054846814456344E-2</v>
      </c>
      <c r="P180" s="54"/>
      <c r="Q180" s="42">
        <f t="shared" si="82"/>
        <v>41.049892530924382</v>
      </c>
      <c r="R180" s="42">
        <f t="shared" si="82"/>
        <v>41.156897549051237</v>
      </c>
      <c r="S180" s="42">
        <f t="shared" si="83"/>
        <v>36.124363392314308</v>
      </c>
      <c r="T180" s="42">
        <f t="shared" si="83"/>
        <v>36.848831966416924</v>
      </c>
      <c r="V180" s="143">
        <f t="shared" si="84"/>
        <v>42.433727603007597</v>
      </c>
      <c r="W180" s="143">
        <f t="shared" si="85"/>
        <v>36.124363392314308</v>
      </c>
      <c r="X180" s="143">
        <f t="shared" si="86"/>
        <v>37.159208233366797</v>
      </c>
      <c r="AB180" t="s">
        <v>253</v>
      </c>
      <c r="AC180" s="2">
        <v>6.8707668122559999</v>
      </c>
      <c r="AD180" s="2">
        <v>6.8702768561290002</v>
      </c>
      <c r="AE180" s="2">
        <v>-4.8995612699975766E-4</v>
      </c>
      <c r="AF180" s="1">
        <v>-7.131025406447781E-5</v>
      </c>
      <c r="AG180" s="2">
        <v>6.2151654471519997</v>
      </c>
      <c r="AH180" s="2">
        <v>6.2147319067590008</v>
      </c>
      <c r="AI180" s="2">
        <v>-4.3354039299892122E-4</v>
      </c>
      <c r="AJ180" s="1">
        <v>-6.9755245726818774E-5</v>
      </c>
      <c r="AM180" t="s">
        <v>253</v>
      </c>
      <c r="AN180" s="2">
        <v>6.8707668122559999</v>
      </c>
      <c r="AO180" s="2">
        <v>6.9528764902029998</v>
      </c>
      <c r="AP180" s="2">
        <v>8.2109677946999859E-2</v>
      </c>
      <c r="AQ180" s="1">
        <v>1.1950584292939982E-2</v>
      </c>
      <c r="AR180" s="2">
        <v>6.8707467229679997</v>
      </c>
      <c r="AS180" s="2">
        <v>-2.0089288000235683E-5</v>
      </c>
      <c r="AT180" s="1">
        <v>-2.9238785930561094E-6</v>
      </c>
      <c r="AU180" s="2">
        <v>6.870882135545</v>
      </c>
      <c r="AV180" s="2">
        <v>1.1532328900010214E-4</v>
      </c>
      <c r="AW180" s="1">
        <v>1.6784631490387607E-5</v>
      </c>
      <c r="AX180" s="2">
        <v>6.9832508011889995</v>
      </c>
      <c r="AY180" s="2">
        <v>0.1124839889329996</v>
      </c>
      <c r="AZ180" s="1">
        <v>1.6371387940622852E-2</v>
      </c>
      <c r="BA180" s="2">
        <v>6.8708765088830006</v>
      </c>
      <c r="BB180" s="2">
        <v>1.0969662700066607E-4</v>
      </c>
      <c r="BC180" s="1">
        <v>1.5965703683174112E-5</v>
      </c>
      <c r="BD180" s="2">
        <v>7.1023875912809995</v>
      </c>
      <c r="BE180" s="2">
        <v>0.23162077902499956</v>
      </c>
      <c r="BF180" s="1">
        <v>3.3711052252833981E-2</v>
      </c>
      <c r="BG180" s="1"/>
      <c r="BH180" t="s">
        <v>253</v>
      </c>
      <c r="BI180" s="2">
        <v>6.2151654471519997</v>
      </c>
      <c r="BJ180" s="2">
        <v>6.2753121863780006</v>
      </c>
      <c r="BK180" s="2">
        <v>6.0146739226000889E-2</v>
      </c>
      <c r="BL180" s="1">
        <v>9.6774156275376659E-3</v>
      </c>
      <c r="BM180" s="2">
        <v>6.2151472376260006</v>
      </c>
      <c r="BN180" s="2">
        <v>-1.8209525999068887E-5</v>
      </c>
      <c r="BO180" s="1">
        <v>-2.9298537832831325E-6</v>
      </c>
      <c r="BP180" s="2">
        <v>6.2149159478559994</v>
      </c>
      <c r="BQ180" s="2">
        <v>-2.4949929600026621E-4</v>
      </c>
      <c r="BR180" s="1">
        <v>-4.0143629018692539E-5</v>
      </c>
      <c r="BS180" s="2">
        <v>6.3223001969569994</v>
      </c>
      <c r="BT180" s="2">
        <v>0.10713474980499971</v>
      </c>
      <c r="BU180" s="1">
        <v>1.7237634414719E-2</v>
      </c>
      <c r="BV180" s="2">
        <v>6.2152655803880004</v>
      </c>
      <c r="BW180" s="2">
        <v>1.001332360006657E-4</v>
      </c>
      <c r="BX180" s="1">
        <v>1.6111113509705547E-5</v>
      </c>
      <c r="BY180" s="2">
        <v>6.3883736372680007</v>
      </c>
      <c r="BZ180" s="2">
        <v>0.17320819011600097</v>
      </c>
      <c r="CA180" s="1">
        <v>2.7868637060236401E-2</v>
      </c>
      <c r="CC180" t="s">
        <v>253</v>
      </c>
      <c r="CE180" s="23">
        <v>6.8707668122559999</v>
      </c>
      <c r="CF180" s="23">
        <v>6.650942206561</v>
      </c>
      <c r="CG180" s="23">
        <v>-0.21982460569499995</v>
      </c>
      <c r="CH180" s="24">
        <v>-3.199418808725675E-2</v>
      </c>
      <c r="CI180" s="2">
        <v>6.2151654471519997</v>
      </c>
      <c r="CJ180" s="2">
        <v>6.1697177607739997</v>
      </c>
      <c r="CK180" s="2">
        <v>-4.5447686378000007E-2</v>
      </c>
      <c r="CL180" s="1">
        <v>-7.3123856097548753E-3</v>
      </c>
      <c r="CN180" s="25" t="s">
        <v>253</v>
      </c>
      <c r="CO180" s="27">
        <v>0</v>
      </c>
      <c r="CP180" s="27">
        <v>0.16881399999999999</v>
      </c>
      <c r="CQ180" s="28">
        <f t="shared" si="87"/>
        <v>-0.1695279921509513</v>
      </c>
      <c r="CR180" s="27">
        <f t="shared" si="88"/>
        <v>3.6762620839450002</v>
      </c>
      <c r="CU180" s="30">
        <v>335</v>
      </c>
      <c r="CV180" s="30"/>
      <c r="CW180" s="15" t="s">
        <v>253</v>
      </c>
      <c r="CX180" s="36" t="s">
        <v>975</v>
      </c>
      <c r="CY180" s="34" t="s">
        <v>1047</v>
      </c>
      <c r="CZ180" s="34" t="s">
        <v>976</v>
      </c>
      <c r="DA180" s="32"/>
      <c r="DB180" s="32"/>
      <c r="DC180" t="s">
        <v>253</v>
      </c>
      <c r="DD180">
        <v>167376</v>
      </c>
      <c r="DE180" t="s">
        <v>1045</v>
      </c>
      <c r="DF180" s="30">
        <v>216</v>
      </c>
      <c r="DG180" s="39" t="s">
        <v>253</v>
      </c>
      <c r="DK180" s="30">
        <v>342</v>
      </c>
      <c r="DL180" s="30"/>
      <c r="DM180" s="32"/>
      <c r="DN180" s="32" t="s">
        <v>253</v>
      </c>
      <c r="DO180" s="41">
        <v>165871</v>
      </c>
    </row>
    <row r="181" spans="1:119" ht="15.75" x14ac:dyDescent="0.25">
      <c r="A181" t="s">
        <v>536</v>
      </c>
      <c r="B181" t="s">
        <v>255</v>
      </c>
      <c r="C181" s="52">
        <v>5.3842676404349996</v>
      </c>
      <c r="D181" s="52">
        <v>4.846476634649</v>
      </c>
      <c r="E181" s="52">
        <v>-0.53779100578599959</v>
      </c>
      <c r="F181" s="53">
        <v>-9.9881922983782248E-2</v>
      </c>
      <c r="G181" s="45">
        <v>5.30560479689</v>
      </c>
      <c r="H181" s="45">
        <v>5.3746246383640006</v>
      </c>
      <c r="I181" s="45">
        <v>6.9019841474000643E-2</v>
      </c>
      <c r="J181" s="46">
        <v>1.3008854620015834E-2</v>
      </c>
      <c r="K181" s="47">
        <v>2</v>
      </c>
      <c r="L181" s="55">
        <f t="shared" si="78"/>
        <v>5.1561507968899996</v>
      </c>
      <c r="M181" s="55">
        <f t="shared" si="79"/>
        <v>5.2251706383640002</v>
      </c>
      <c r="N181" s="55">
        <f t="shared" si="80"/>
        <v>6.9019841474000643E-2</v>
      </c>
      <c r="O181" s="56">
        <f t="shared" si="81"/>
        <v>1.3385923762282296E-2</v>
      </c>
      <c r="P181" s="54"/>
      <c r="Q181" s="42">
        <f t="shared" si="82"/>
        <v>43.578254370032532</v>
      </c>
      <c r="R181" s="42">
        <f t="shared" si="82"/>
        <v>39.225574523277274</v>
      </c>
      <c r="S181" s="42">
        <f t="shared" si="83"/>
        <v>41.731961708159993</v>
      </c>
      <c r="T181" s="42">
        <f t="shared" si="83"/>
        <v>42.290582566035901</v>
      </c>
      <c r="V181" s="143">
        <f t="shared" si="84"/>
        <v>38.886435591741261</v>
      </c>
      <c r="W181" s="143">
        <f t="shared" si="85"/>
        <v>41.731961708159993</v>
      </c>
      <c r="X181" s="143">
        <f t="shared" si="86"/>
        <v>42.243749141266164</v>
      </c>
      <c r="AB181" t="s">
        <v>255</v>
      </c>
      <c r="AC181" s="2">
        <v>5.3842676404349996</v>
      </c>
      <c r="AD181" s="2">
        <v>5.3817453979510006</v>
      </c>
      <c r="AE181" s="2">
        <v>-2.5222424839990154E-3</v>
      </c>
      <c r="AF181" s="1">
        <v>-4.6844671410042335E-4</v>
      </c>
      <c r="AG181" s="2">
        <v>5.30560479689</v>
      </c>
      <c r="AH181" s="2">
        <v>5.30489118715</v>
      </c>
      <c r="AI181" s="2">
        <v>-7.1360974000000965E-4</v>
      </c>
      <c r="AJ181" s="1">
        <v>-1.3450111105491839E-4</v>
      </c>
      <c r="AM181" t="s">
        <v>255</v>
      </c>
      <c r="AN181" s="2">
        <v>5.3842676404349996</v>
      </c>
      <c r="AO181" s="2">
        <v>5.1841086323729995</v>
      </c>
      <c r="AP181" s="2">
        <v>-0.20015900806200015</v>
      </c>
      <c r="AQ181" s="1">
        <v>-3.717478799880556E-2</v>
      </c>
      <c r="AR181" s="2">
        <v>5.3841615008079993</v>
      </c>
      <c r="AS181" s="2">
        <v>-1.0613962700034563E-4</v>
      </c>
      <c r="AT181" s="1">
        <v>-1.9712918095537041E-5</v>
      </c>
      <c r="AU181" s="2">
        <v>5.3825473159830004</v>
      </c>
      <c r="AV181" s="2">
        <v>-1.7203244519992111E-3</v>
      </c>
      <c r="AW181" s="1">
        <v>-3.1950946106019067E-4</v>
      </c>
      <c r="AX181" s="2">
        <v>5.0973620489379998</v>
      </c>
      <c r="AY181" s="2">
        <v>-0.28690559149699979</v>
      </c>
      <c r="AZ181" s="1">
        <v>-5.3285908252848374E-2</v>
      </c>
      <c r="BA181" s="2">
        <v>5.3848516129929997</v>
      </c>
      <c r="BB181" s="2">
        <v>5.8397255800013426E-4</v>
      </c>
      <c r="BC181" s="1">
        <v>1.0845905088643673E-4</v>
      </c>
      <c r="BD181" s="2">
        <v>4.8045746631019997</v>
      </c>
      <c r="BE181" s="2">
        <v>-0.57969297733299996</v>
      </c>
      <c r="BF181" s="1">
        <v>-0.10766422028867904</v>
      </c>
      <c r="BG181" s="1"/>
      <c r="BH181" t="s">
        <v>255</v>
      </c>
      <c r="BI181" s="2">
        <v>5.30560479689</v>
      </c>
      <c r="BJ181" s="2">
        <v>5.2905356181370005</v>
      </c>
      <c r="BK181" s="2">
        <v>-1.5069178752999512E-2</v>
      </c>
      <c r="BL181" s="1">
        <v>-2.8402376976575136E-3</v>
      </c>
      <c r="BM181" s="2">
        <v>5.3055747129579993</v>
      </c>
      <c r="BN181" s="2">
        <v>-3.0083932000657398E-5</v>
      </c>
      <c r="BO181" s="1">
        <v>-5.670217280090627E-6</v>
      </c>
      <c r="BP181" s="2">
        <v>5.3050998646440002</v>
      </c>
      <c r="BQ181" s="2">
        <v>-5.0493224599978959E-4</v>
      </c>
      <c r="BR181" s="1">
        <v>-9.516959240834655E-5</v>
      </c>
      <c r="BS181" s="2">
        <v>5.3167600687250003</v>
      </c>
      <c r="BT181" s="2">
        <v>1.1155271835000313E-2</v>
      </c>
      <c r="BU181" s="1">
        <v>2.102544811015556E-3</v>
      </c>
      <c r="BV181" s="2">
        <v>5.3057704022800003</v>
      </c>
      <c r="BW181" s="2">
        <v>1.6560539000032293E-4</v>
      </c>
      <c r="BX181" s="1">
        <v>3.1213291667972754E-5</v>
      </c>
      <c r="BY181" s="2">
        <v>5.3688381814000001</v>
      </c>
      <c r="BZ181" s="2">
        <v>6.3233384510000157E-2</v>
      </c>
      <c r="CA181" s="1">
        <v>1.1918223639096873E-2</v>
      </c>
      <c r="CC181" t="s">
        <v>255</v>
      </c>
      <c r="CE181" s="23">
        <v>5.3842676404349996</v>
      </c>
      <c r="CF181" s="23">
        <v>5.4144583274729996</v>
      </c>
      <c r="CG181" s="23">
        <v>3.0190687037999986E-2</v>
      </c>
      <c r="CH181" s="24">
        <v>5.6072039976751333E-3</v>
      </c>
      <c r="CI181" s="2">
        <v>5.30560479689</v>
      </c>
      <c r="CJ181" s="2">
        <v>5.3166575417719999</v>
      </c>
      <c r="CK181" s="2">
        <v>1.1052744881999921E-2</v>
      </c>
      <c r="CL181" s="1">
        <v>2.0832205384914339E-3</v>
      </c>
      <c r="CN181" s="25" t="s">
        <v>255</v>
      </c>
      <c r="CO181" s="27">
        <v>0</v>
      </c>
      <c r="CP181" s="27">
        <v>0.149454</v>
      </c>
      <c r="CQ181" s="28">
        <f t="shared" si="87"/>
        <v>-0.10852118884608579</v>
      </c>
      <c r="CR181" s="27">
        <f t="shared" si="88"/>
        <v>7.2735595113199993</v>
      </c>
      <c r="CU181" s="30">
        <v>337</v>
      </c>
      <c r="CV181" s="30"/>
      <c r="CW181" s="15" t="s">
        <v>255</v>
      </c>
      <c r="CX181" s="36" t="s">
        <v>975</v>
      </c>
      <c r="CY181" s="34" t="s">
        <v>255</v>
      </c>
      <c r="CZ181" s="34" t="s">
        <v>976</v>
      </c>
      <c r="DA181" s="32"/>
      <c r="DB181" s="32"/>
      <c r="DC181" t="s">
        <v>255</v>
      </c>
      <c r="DD181">
        <v>123554</v>
      </c>
      <c r="DE181" t="s">
        <v>1045</v>
      </c>
      <c r="DF181" s="30">
        <v>217</v>
      </c>
      <c r="DG181" s="39" t="s">
        <v>255</v>
      </c>
      <c r="DK181" s="30">
        <v>344</v>
      </c>
      <c r="DL181" s="30"/>
      <c r="DM181" s="32"/>
      <c r="DN181" s="32" t="s">
        <v>255</v>
      </c>
      <c r="DO181" s="41">
        <v>122630</v>
      </c>
    </row>
    <row r="182" spans="1:119" ht="15.75" x14ac:dyDescent="0.25">
      <c r="A182" t="s">
        <v>537</v>
      </c>
      <c r="B182" t="s">
        <v>258</v>
      </c>
      <c r="C182" s="52">
        <v>2.9226958883180001</v>
      </c>
      <c r="D182" s="52">
        <v>2.6723423170070002</v>
      </c>
      <c r="E182" s="52">
        <v>-0.25035357131099989</v>
      </c>
      <c r="F182" s="53">
        <v>-8.5658440315895257E-2</v>
      </c>
      <c r="G182" s="45">
        <v>2.7592074555149999</v>
      </c>
      <c r="H182" s="45">
        <v>2.7512542049870001</v>
      </c>
      <c r="I182" s="45">
        <v>-7.9532505279997778E-3</v>
      </c>
      <c r="J182" s="46">
        <v>-2.8824402138023803E-3</v>
      </c>
      <c r="K182" s="47">
        <v>4</v>
      </c>
      <c r="L182" s="55">
        <f t="shared" si="78"/>
        <v>2.6150844555149999</v>
      </c>
      <c r="M182" s="55">
        <f t="shared" si="79"/>
        <v>2.6071312049870001</v>
      </c>
      <c r="N182" s="55">
        <f t="shared" si="80"/>
        <v>-7.9532505279997778E-3</v>
      </c>
      <c r="O182" s="56">
        <f t="shared" si="81"/>
        <v>-3.0412977719427078E-3</v>
      </c>
      <c r="P182" s="54"/>
      <c r="Q182" s="42">
        <f t="shared" si="82"/>
        <v>30.854535638089207</v>
      </c>
      <c r="R182" s="42">
        <f t="shared" si="82"/>
        <v>28.211584238659281</v>
      </c>
      <c r="S182" s="42">
        <f t="shared" si="83"/>
        <v>27.607120142676166</v>
      </c>
      <c r="T182" s="42">
        <f t="shared" si="83"/>
        <v>27.523158669696492</v>
      </c>
      <c r="V182" s="143">
        <f t="shared" si="84"/>
        <v>29.64229634307733</v>
      </c>
      <c r="W182" s="143">
        <f t="shared" si="85"/>
        <v>27.607120142676166</v>
      </c>
      <c r="X182" s="143">
        <f t="shared" si="86"/>
        <v>27.856535201953022</v>
      </c>
      <c r="AB182" t="s">
        <v>258</v>
      </c>
      <c r="AC182" s="2">
        <v>2.9226958883180001</v>
      </c>
      <c r="AD182" s="2">
        <v>2.9207318951679997</v>
      </c>
      <c r="AE182" s="2">
        <v>-1.9639931500003982E-3</v>
      </c>
      <c r="AF182" s="1">
        <v>-6.7197998869826601E-4</v>
      </c>
      <c r="AG182" s="2">
        <v>2.7592074555149999</v>
      </c>
      <c r="AH182" s="2">
        <v>2.7586026488850002</v>
      </c>
      <c r="AI182" s="2">
        <v>-6.0480662999973234E-4</v>
      </c>
      <c r="AJ182" s="1">
        <v>-2.1919577985731649E-4</v>
      </c>
      <c r="AM182" t="s">
        <v>258</v>
      </c>
      <c r="AN182" s="2">
        <v>2.9226958883180001</v>
      </c>
      <c r="AO182" s="2">
        <v>2.8571406625040003</v>
      </c>
      <c r="AP182" s="2">
        <v>-6.5555225813999751E-2</v>
      </c>
      <c r="AQ182" s="1">
        <v>-2.2429711581017937E-2</v>
      </c>
      <c r="AR182" s="2">
        <v>2.9226136376910001</v>
      </c>
      <c r="AS182" s="2">
        <v>-8.2250626999957888E-5</v>
      </c>
      <c r="AT182" s="1">
        <v>-2.8142040822212536E-5</v>
      </c>
      <c r="AU182" s="2">
        <v>2.9216938504860002</v>
      </c>
      <c r="AV182" s="2">
        <v>-1.0020378319999246E-3</v>
      </c>
      <c r="AW182" s="1">
        <v>-3.428471077011688E-4</v>
      </c>
      <c r="AX182" s="2">
        <v>2.9036951991559996</v>
      </c>
      <c r="AY182" s="2">
        <v>-1.9000689162000484E-2</v>
      </c>
      <c r="AZ182" s="1">
        <v>-6.5010832081251208E-3</v>
      </c>
      <c r="BA182" s="2">
        <v>2.9231477996899997</v>
      </c>
      <c r="BB182" s="2">
        <v>4.5191137199962483E-4</v>
      </c>
      <c r="BC182" s="1">
        <v>1.5462141436127931E-4</v>
      </c>
      <c r="BD182" s="2">
        <v>2.8078665210980001</v>
      </c>
      <c r="BE182" s="2">
        <v>-0.11482936722000003</v>
      </c>
      <c r="BF182" s="1">
        <v>-3.9288852349973327E-2</v>
      </c>
      <c r="BG182" s="1"/>
      <c r="BH182" t="s">
        <v>258</v>
      </c>
      <c r="BI182" s="2">
        <v>2.7592074555149999</v>
      </c>
      <c r="BJ182" s="2">
        <v>2.7605360994790002</v>
      </c>
      <c r="BK182" s="2">
        <v>1.3286439640003422E-3</v>
      </c>
      <c r="BL182" s="1">
        <v>4.8153101403981016E-4</v>
      </c>
      <c r="BM182" s="2">
        <v>2.7591820466029997</v>
      </c>
      <c r="BN182" s="2">
        <v>-2.5408912000202122E-5</v>
      </c>
      <c r="BO182" s="1">
        <v>-9.2087718701309492E-6</v>
      </c>
      <c r="BP182" s="2">
        <v>2.7588543838100001</v>
      </c>
      <c r="BQ182" s="2">
        <v>-3.5307170499976337E-4</v>
      </c>
      <c r="BR182" s="1">
        <v>-1.2796127536335007E-4</v>
      </c>
      <c r="BS182" s="2">
        <v>2.7890473439300001</v>
      </c>
      <c r="BT182" s="2">
        <v>2.9839888415000182E-2</v>
      </c>
      <c r="BU182" s="1">
        <v>1.0814659244036667E-2</v>
      </c>
      <c r="BV182" s="2">
        <v>2.7593471870970001</v>
      </c>
      <c r="BW182" s="2">
        <v>1.3973158200020208E-4</v>
      </c>
      <c r="BX182" s="1">
        <v>5.0641926804348062E-5</v>
      </c>
      <c r="BY182" s="2">
        <v>2.7828332970050003</v>
      </c>
      <c r="BZ182" s="2">
        <v>2.3625841490000354E-2</v>
      </c>
      <c r="CA182" s="1">
        <v>8.5625462640650345E-3</v>
      </c>
      <c r="CC182" t="s">
        <v>258</v>
      </c>
      <c r="CE182" s="23">
        <v>2.9226958883180001</v>
      </c>
      <c r="CF182" s="23">
        <v>2.7767369632080001</v>
      </c>
      <c r="CG182" s="23">
        <v>-0.14595892510999997</v>
      </c>
      <c r="CH182" s="24">
        <v>-4.9939826340946736E-2</v>
      </c>
      <c r="CI182" s="2">
        <v>2.7592074555149999</v>
      </c>
      <c r="CJ182" s="2">
        <v>2.7256515789229998</v>
      </c>
      <c r="CK182" s="2">
        <v>-3.35558765920001E-2</v>
      </c>
      <c r="CL182" s="1">
        <v>-1.2161418498971463E-2</v>
      </c>
      <c r="CN182" s="25" t="s">
        <v>258</v>
      </c>
      <c r="CO182" s="27">
        <v>0</v>
      </c>
      <c r="CP182" s="27">
        <v>0.144123</v>
      </c>
      <c r="CQ182" s="28">
        <f t="shared" si="87"/>
        <v>-9.3592000979721993E-2</v>
      </c>
      <c r="CR182" s="27">
        <f t="shared" si="88"/>
        <v>11.319259934951999</v>
      </c>
      <c r="CU182" s="30">
        <v>340</v>
      </c>
      <c r="CV182" s="30"/>
      <c r="CW182" s="15" t="s">
        <v>258</v>
      </c>
      <c r="CX182" s="36" t="s">
        <v>975</v>
      </c>
      <c r="CY182" s="34" t="s">
        <v>258</v>
      </c>
      <c r="CZ182" s="34" t="s">
        <v>976</v>
      </c>
      <c r="DA182" s="32"/>
      <c r="DB182" s="32"/>
      <c r="DC182" t="s">
        <v>258</v>
      </c>
      <c r="DD182">
        <v>94725</v>
      </c>
      <c r="DE182" t="s">
        <v>1045</v>
      </c>
      <c r="DF182" s="30">
        <v>218</v>
      </c>
      <c r="DG182" s="39" t="s">
        <v>258</v>
      </c>
      <c r="DK182" s="30">
        <v>347</v>
      </c>
      <c r="DL182" s="30"/>
      <c r="DM182" s="32"/>
      <c r="DN182" s="32" t="s">
        <v>258</v>
      </c>
      <c r="DO182" s="41">
        <v>93733</v>
      </c>
    </row>
    <row r="183" spans="1:119" ht="15.75" x14ac:dyDescent="0.25">
      <c r="A183" t="s">
        <v>538</v>
      </c>
      <c r="B183" t="s">
        <v>260</v>
      </c>
      <c r="C183" s="52">
        <v>8.049097738096</v>
      </c>
      <c r="D183" s="52">
        <v>7.8892830966969996</v>
      </c>
      <c r="E183" s="52">
        <v>-0.15981464139900048</v>
      </c>
      <c r="F183" s="53">
        <v>-1.9854975874203307E-2</v>
      </c>
      <c r="G183" s="45">
        <v>8.0648958805040003</v>
      </c>
      <c r="H183" s="45">
        <v>8.1973397846380003</v>
      </c>
      <c r="I183" s="45">
        <v>0.13244390413399998</v>
      </c>
      <c r="J183" s="46">
        <v>1.6422270801309233E-2</v>
      </c>
      <c r="K183" s="47">
        <v>3</v>
      </c>
      <c r="L183" s="55">
        <f t="shared" si="78"/>
        <v>7.7804488805040002</v>
      </c>
      <c r="M183" s="55">
        <f t="shared" si="79"/>
        <v>7.9128927846380002</v>
      </c>
      <c r="N183" s="55">
        <f t="shared" si="80"/>
        <v>0.13244390413399998</v>
      </c>
      <c r="O183" s="56">
        <f t="shared" si="81"/>
        <v>1.7022655912035316E-2</v>
      </c>
      <c r="P183" s="54"/>
      <c r="Q183" s="42">
        <f t="shared" si="82"/>
        <v>44.703550237960627</v>
      </c>
      <c r="R183" s="42">
        <f t="shared" si="82"/>
        <v>43.815962326494684</v>
      </c>
      <c r="S183" s="42">
        <f t="shared" si="83"/>
        <v>43.211512485096222</v>
      </c>
      <c r="T183" s="42">
        <f t="shared" si="83"/>
        <v>43.947087193568635</v>
      </c>
      <c r="V183" s="143">
        <f t="shared" si="84"/>
        <v>45.608629607769842</v>
      </c>
      <c r="W183" s="143">
        <f t="shared" si="85"/>
        <v>43.211512485096222</v>
      </c>
      <c r="X183" s="143">
        <f t="shared" si="86"/>
        <v>44.319537287806504</v>
      </c>
      <c r="AB183" t="s">
        <v>260</v>
      </c>
      <c r="AC183" s="2">
        <v>8.049097738096</v>
      </c>
      <c r="AD183" s="2">
        <v>8.0512076269369999</v>
      </c>
      <c r="AE183" s="2">
        <v>2.1098888409998295E-3</v>
      </c>
      <c r="AF183" s="1">
        <v>2.6212737248969227E-4</v>
      </c>
      <c r="AG183" s="2">
        <v>8.0648958805040003</v>
      </c>
      <c r="AH183" s="2">
        <v>8.065319120632001</v>
      </c>
      <c r="AI183" s="2">
        <v>4.2324012800065702E-4</v>
      </c>
      <c r="AJ183" s="1">
        <v>5.247930466452686E-5</v>
      </c>
      <c r="AM183" t="s">
        <v>260</v>
      </c>
      <c r="AN183" s="2">
        <v>8.049097738096</v>
      </c>
      <c r="AO183" s="2">
        <v>8.069163820028999</v>
      </c>
      <c r="AP183" s="2">
        <v>2.0066081932998969E-2</v>
      </c>
      <c r="AQ183" s="1">
        <v>2.4929604020121595E-3</v>
      </c>
      <c r="AR183" s="2">
        <v>8.0491872247289997</v>
      </c>
      <c r="AS183" s="2">
        <v>8.9486632999680182E-5</v>
      </c>
      <c r="AT183" s="1">
        <v>1.1117598010537774E-5</v>
      </c>
      <c r="AU183" s="2">
        <v>8.0511314013160007</v>
      </c>
      <c r="AV183" s="2">
        <v>2.0336632200006477E-3</v>
      </c>
      <c r="AW183" s="1">
        <v>2.5265728981962977E-4</v>
      </c>
      <c r="AX183" s="2">
        <v>8.1930642491829992</v>
      </c>
      <c r="AY183" s="2">
        <v>0.1439665110869992</v>
      </c>
      <c r="AZ183" s="1">
        <v>1.7886043351866943E-2</v>
      </c>
      <c r="BA183" s="2">
        <v>8.0486042870060004</v>
      </c>
      <c r="BB183" s="2">
        <v>-4.9345108999965248E-4</v>
      </c>
      <c r="BC183" s="1">
        <v>-6.1305143266452301E-5</v>
      </c>
      <c r="BD183" s="2">
        <v>8.2120618040269999</v>
      </c>
      <c r="BE183" s="2">
        <v>0.16296406593099988</v>
      </c>
      <c r="BF183" s="1">
        <v>2.0246252590485844E-2</v>
      </c>
      <c r="BG183" s="1"/>
      <c r="BH183" t="s">
        <v>260</v>
      </c>
      <c r="BI183" s="2">
        <v>8.0648958805040003</v>
      </c>
      <c r="BJ183" s="2">
        <v>8.12318213006</v>
      </c>
      <c r="BK183" s="2">
        <v>5.8286249555999703E-2</v>
      </c>
      <c r="BL183" s="1">
        <v>7.2271546241409398E-3</v>
      </c>
      <c r="BM183" s="2">
        <v>8.0649138595269996</v>
      </c>
      <c r="BN183" s="2">
        <v>1.7979022999270455E-5</v>
      </c>
      <c r="BO183" s="1">
        <v>2.229293876283359E-6</v>
      </c>
      <c r="BP183" s="2">
        <v>8.0653111337890007</v>
      </c>
      <c r="BQ183" s="2">
        <v>4.1525328500036096E-4</v>
      </c>
      <c r="BR183" s="1">
        <v>5.1488982765938757E-5</v>
      </c>
      <c r="BS183" s="2">
        <v>8.202240768007</v>
      </c>
      <c r="BT183" s="2">
        <v>0.13734488750299967</v>
      </c>
      <c r="BU183" s="1">
        <v>1.7029964123283458E-2</v>
      </c>
      <c r="BV183" s="2">
        <v>8.0647966952489991</v>
      </c>
      <c r="BW183" s="2">
        <v>-9.9185255001188466E-5</v>
      </c>
      <c r="BX183" s="1">
        <v>-1.2298392498898581E-5</v>
      </c>
      <c r="BY183" s="2">
        <v>8.2644012863559997</v>
      </c>
      <c r="BZ183" s="2">
        <v>0.19950540585199938</v>
      </c>
      <c r="CA183" s="1">
        <v>2.4737505456738973E-2</v>
      </c>
      <c r="CC183" t="s">
        <v>260</v>
      </c>
      <c r="CE183" s="23">
        <v>8.049097738096</v>
      </c>
      <c r="CF183" s="23">
        <v>7.725308383592</v>
      </c>
      <c r="CG183" s="23">
        <v>-0.32378935450400004</v>
      </c>
      <c r="CH183" s="24">
        <v>-4.0226788770562481E-2</v>
      </c>
      <c r="CI183" s="2">
        <v>8.0648958805040003</v>
      </c>
      <c r="CJ183" s="2">
        <v>7.9846254696650005</v>
      </c>
      <c r="CK183" s="2">
        <v>-8.0270410838999773E-2</v>
      </c>
      <c r="CL183" s="1">
        <v>-9.9530622624707001E-3</v>
      </c>
      <c r="CN183" s="25" t="s">
        <v>260</v>
      </c>
      <c r="CO183" s="27">
        <v>0</v>
      </c>
      <c r="CP183" s="27">
        <v>0.28444700000000001</v>
      </c>
      <c r="CQ183" s="28">
        <f t="shared" si="87"/>
        <v>-0.24710289240926406</v>
      </c>
      <c r="CR183" s="27">
        <f t="shared" si="88"/>
        <v>11.743765393717</v>
      </c>
      <c r="CU183" s="30">
        <v>342</v>
      </c>
      <c r="CV183" s="30"/>
      <c r="CW183" s="15" t="s">
        <v>260</v>
      </c>
      <c r="CX183" s="36" t="s">
        <v>975</v>
      </c>
      <c r="CY183" s="34" t="s">
        <v>260</v>
      </c>
      <c r="CZ183" s="34" t="s">
        <v>976</v>
      </c>
      <c r="DA183" s="32"/>
      <c r="DB183" s="32"/>
      <c r="DC183" t="s">
        <v>260</v>
      </c>
      <c r="DD183">
        <v>180055</v>
      </c>
      <c r="DE183" t="s">
        <v>1045</v>
      </c>
      <c r="DF183" s="30">
        <v>219</v>
      </c>
      <c r="DG183" s="39" t="s">
        <v>260</v>
      </c>
      <c r="DK183" s="30">
        <v>349</v>
      </c>
      <c r="DL183" s="30"/>
      <c r="DM183" s="32"/>
      <c r="DN183" s="32" t="s">
        <v>260</v>
      </c>
      <c r="DO183" s="41">
        <v>178930</v>
      </c>
    </row>
    <row r="184" spans="1:119" ht="15.75" x14ac:dyDescent="0.25">
      <c r="A184" t="s">
        <v>539</v>
      </c>
      <c r="B184" t="s">
        <v>276</v>
      </c>
      <c r="C184" s="52">
        <v>5.7276761021729996</v>
      </c>
      <c r="D184" s="52">
        <v>6.35746436173</v>
      </c>
      <c r="E184" s="52">
        <v>0.62978825955700035</v>
      </c>
      <c r="F184" s="53">
        <v>0.10995528523654953</v>
      </c>
      <c r="G184" s="45">
        <v>5.7827192113399999</v>
      </c>
      <c r="H184" s="45">
        <v>6.0547916015769996</v>
      </c>
      <c r="I184" s="45">
        <v>0.27207239023699969</v>
      </c>
      <c r="J184" s="46">
        <v>4.7049213405254336E-2</v>
      </c>
      <c r="K184" s="47">
        <v>2</v>
      </c>
      <c r="L184" s="55">
        <f t="shared" si="78"/>
        <v>5.6232502113400002</v>
      </c>
      <c r="M184" s="55">
        <f t="shared" si="79"/>
        <v>5.8953226015769999</v>
      </c>
      <c r="N184" s="55">
        <f t="shared" si="80"/>
        <v>0.27207239023699969</v>
      </c>
      <c r="O184" s="56">
        <f t="shared" si="81"/>
        <v>4.8383475750079744E-2</v>
      </c>
      <c r="P184" s="54"/>
      <c r="Q184" s="42">
        <f t="shared" si="82"/>
        <v>48.061457215273464</v>
      </c>
      <c r="R184" s="42">
        <f t="shared" si="82"/>
        <v>53.346068452263076</v>
      </c>
      <c r="S184" s="42">
        <f t="shared" si="83"/>
        <v>47.185209956366322</v>
      </c>
      <c r="T184" s="42">
        <f t="shared" si="83"/>
        <v>49.468194418052597</v>
      </c>
      <c r="V184" s="143">
        <f t="shared" si="84"/>
        <v>54.04604249348013</v>
      </c>
      <c r="W184" s="143">
        <f t="shared" si="85"/>
        <v>47.185209956366322</v>
      </c>
      <c r="X184" s="143">
        <f t="shared" si="86"/>
        <v>49.623220387089475</v>
      </c>
      <c r="AB184" t="s">
        <v>276</v>
      </c>
      <c r="AC184" s="2">
        <v>5.7276761021729996</v>
      </c>
      <c r="AD184" s="2">
        <v>5.7279568367470004</v>
      </c>
      <c r="AE184" s="2">
        <v>2.8073457400079604E-4</v>
      </c>
      <c r="AF184" s="1">
        <v>4.9013695780438649E-5</v>
      </c>
      <c r="AG184" s="2">
        <v>5.7827192113399999</v>
      </c>
      <c r="AH184" s="2">
        <v>5.782749561518</v>
      </c>
      <c r="AI184" s="2">
        <v>3.0350178000126959E-5</v>
      </c>
      <c r="AJ184" s="1">
        <v>5.2484267160352175E-6</v>
      </c>
      <c r="AM184" t="s">
        <v>276</v>
      </c>
      <c r="AN184" s="2">
        <v>5.7276761021729996</v>
      </c>
      <c r="AO184" s="2">
        <v>5.9549401550470007</v>
      </c>
      <c r="AP184" s="2">
        <v>0.22726405287400109</v>
      </c>
      <c r="AQ184" s="1">
        <v>3.9678230545854419E-2</v>
      </c>
      <c r="AR184" s="2">
        <v>5.7276880977809999</v>
      </c>
      <c r="AS184" s="2">
        <v>1.1995608000248126E-5</v>
      </c>
      <c r="AT184" s="1">
        <v>2.0943237337909454E-6</v>
      </c>
      <c r="AU184" s="2">
        <v>5.7280222043569999</v>
      </c>
      <c r="AV184" s="2">
        <v>3.4610218400032977E-4</v>
      </c>
      <c r="AW184" s="1">
        <v>6.0426284207834913E-5</v>
      </c>
      <c r="AX184" s="2">
        <v>6.1063149184490007</v>
      </c>
      <c r="AY184" s="2">
        <v>0.37863881627600104</v>
      </c>
      <c r="AZ184" s="1">
        <v>6.6106883406404707E-2</v>
      </c>
      <c r="BA184" s="2">
        <v>5.7276098166049998</v>
      </c>
      <c r="BB184" s="2">
        <v>-6.6285567999813111E-5</v>
      </c>
      <c r="BC184" s="1">
        <v>-1.15728555206998E-5</v>
      </c>
      <c r="BD184" s="2">
        <v>6.4408830681180005</v>
      </c>
      <c r="BE184" s="2">
        <v>0.71320696594500088</v>
      </c>
      <c r="BF184" s="1">
        <v>0.12451943043260079</v>
      </c>
      <c r="BG184" s="1"/>
      <c r="BH184" t="s">
        <v>276</v>
      </c>
      <c r="BI184" s="2">
        <v>5.7827192113399999</v>
      </c>
      <c r="BJ184" s="2">
        <v>5.877608479229</v>
      </c>
      <c r="BK184" s="2">
        <v>9.4889267889000095E-2</v>
      </c>
      <c r="BL184" s="1">
        <v>1.6409108659974497E-2</v>
      </c>
      <c r="BM184" s="2">
        <v>5.7827205254229996</v>
      </c>
      <c r="BN184" s="2">
        <v>1.3140829997482228E-6</v>
      </c>
      <c r="BO184" s="1">
        <v>2.2724309303679941E-7</v>
      </c>
      <c r="BP184" s="2">
        <v>5.7827700725159996</v>
      </c>
      <c r="BQ184" s="2">
        <v>5.0861175999727948E-5</v>
      </c>
      <c r="BR184" s="1">
        <v>8.7953736193845299E-6</v>
      </c>
      <c r="BS184" s="2">
        <v>5.9506299844730002</v>
      </c>
      <c r="BT184" s="2">
        <v>0.16791077313300029</v>
      </c>
      <c r="BU184" s="1">
        <v>2.9036646428158699E-2</v>
      </c>
      <c r="BV184" s="2">
        <v>5.7827119231080006</v>
      </c>
      <c r="BW184" s="2">
        <v>-7.2882319992473299E-6</v>
      </c>
      <c r="BX184" s="1">
        <v>-1.2603468598224511E-6</v>
      </c>
      <c r="BY184" s="2">
        <v>6.0732666664110004</v>
      </c>
      <c r="BZ184" s="2">
        <v>0.29054745507100055</v>
      </c>
      <c r="CA184" s="1">
        <v>5.0244088369574058E-2</v>
      </c>
      <c r="CC184" t="s">
        <v>276</v>
      </c>
      <c r="CE184" s="23">
        <v>5.7276761021729996</v>
      </c>
      <c r="CF184" s="23">
        <v>5.6466815992050003</v>
      </c>
      <c r="CG184" s="23">
        <v>-8.099450296799926E-2</v>
      </c>
      <c r="CH184" s="24">
        <v>-1.4140901392324033E-2</v>
      </c>
      <c r="CI184" s="2">
        <v>5.7827192113399999</v>
      </c>
      <c r="CJ184" s="2">
        <v>5.7631645688070003</v>
      </c>
      <c r="CK184" s="2">
        <v>-1.9554642532999544E-2</v>
      </c>
      <c r="CL184" s="1">
        <v>-3.3815652841404776E-3</v>
      </c>
      <c r="CN184" s="25" t="s">
        <v>276</v>
      </c>
      <c r="CO184" s="27">
        <v>0</v>
      </c>
      <c r="CP184" s="27">
        <v>0.159469</v>
      </c>
      <c r="CQ184" s="28">
        <f t="shared" si="87"/>
        <v>-0.11913140139314082</v>
      </c>
      <c r="CR184" s="27">
        <f t="shared" si="88"/>
        <v>7.3622854997450009</v>
      </c>
      <c r="CU184" s="30">
        <v>360</v>
      </c>
      <c r="CV184" s="30"/>
      <c r="CW184" s="15" t="s">
        <v>276</v>
      </c>
      <c r="CX184" s="36" t="s">
        <v>975</v>
      </c>
      <c r="CY184" s="34" t="s">
        <v>276</v>
      </c>
      <c r="CZ184" s="34" t="s">
        <v>976</v>
      </c>
      <c r="DA184" s="32"/>
      <c r="DB184" s="32"/>
      <c r="DC184" t="s">
        <v>276</v>
      </c>
      <c r="DD184">
        <v>119174</v>
      </c>
      <c r="DE184" t="s">
        <v>1045</v>
      </c>
      <c r="DF184" s="30">
        <v>220</v>
      </c>
      <c r="DG184" s="39" t="s">
        <v>276</v>
      </c>
      <c r="DK184" s="30">
        <v>365</v>
      </c>
      <c r="DL184" s="30"/>
      <c r="DM184" s="32"/>
      <c r="DN184" s="32" t="s">
        <v>276</v>
      </c>
      <c r="DO184" s="41">
        <v>117633</v>
      </c>
    </row>
    <row r="185" spans="1:119" ht="15.75" x14ac:dyDescent="0.25">
      <c r="A185" t="s">
        <v>924</v>
      </c>
      <c r="B185" t="s">
        <v>281</v>
      </c>
      <c r="C185" s="52">
        <v>6.2780431947539999</v>
      </c>
      <c r="D185" s="52">
        <v>5.9986935466769999</v>
      </c>
      <c r="E185" s="52">
        <v>-0.27934964807699991</v>
      </c>
      <c r="F185" s="53">
        <v>-4.4496292779639915E-2</v>
      </c>
      <c r="G185" s="45">
        <v>6.0383440911579997</v>
      </c>
      <c r="H185" s="45">
        <v>6.0871267578900001</v>
      </c>
      <c r="I185" s="45">
        <v>4.8782666732000379E-2</v>
      </c>
      <c r="J185" s="46">
        <v>8.0788153168404667E-3</v>
      </c>
      <c r="K185" s="47">
        <v>4</v>
      </c>
      <c r="L185" s="55">
        <f t="shared" si="78"/>
        <v>5.7030740911579993</v>
      </c>
      <c r="M185" s="55">
        <f t="shared" si="79"/>
        <v>5.7518567578899997</v>
      </c>
      <c r="N185" s="55">
        <f t="shared" si="80"/>
        <v>4.8782666732000379E-2</v>
      </c>
      <c r="O185" s="56">
        <f t="shared" si="81"/>
        <v>8.5537494257058033E-3</v>
      </c>
      <c r="P185" s="54"/>
      <c r="Q185" s="42">
        <f t="shared" si="82"/>
        <v>41.345076853067269</v>
      </c>
      <c r="R185" s="42">
        <f t="shared" si="82"/>
        <v>39.505374208416477</v>
      </c>
      <c r="S185" s="42">
        <f t="shared" si="83"/>
        <v>37.558524094688657</v>
      </c>
      <c r="T185" s="42">
        <f t="shared" si="83"/>
        <v>37.879790298593953</v>
      </c>
      <c r="V185" s="143">
        <f t="shared" si="84"/>
        <v>41.028248522480155</v>
      </c>
      <c r="W185" s="143">
        <f t="shared" si="85"/>
        <v>37.558524094688657</v>
      </c>
      <c r="X185" s="143">
        <f t="shared" si="86"/>
        <v>38.23279667760545</v>
      </c>
      <c r="AB185" t="s">
        <v>281</v>
      </c>
      <c r="AC185" s="2">
        <v>6.2780431947539999</v>
      </c>
      <c r="AD185" s="2">
        <v>6.2782429811739995</v>
      </c>
      <c r="AE185" s="2">
        <v>1.9978641999962576E-4</v>
      </c>
      <c r="AF185" s="1">
        <v>3.1823040046390483E-5</v>
      </c>
      <c r="AG185" s="2">
        <v>6.0383440911579997</v>
      </c>
      <c r="AH185" s="2">
        <v>6.0381764172999999</v>
      </c>
      <c r="AI185" s="2">
        <v>-1.6767385799987267E-4</v>
      </c>
      <c r="AJ185" s="1">
        <v>-2.7768185361513095E-5</v>
      </c>
      <c r="AM185" t="s">
        <v>281</v>
      </c>
      <c r="AN185" s="2">
        <v>6.2780431947539999</v>
      </c>
      <c r="AO185" s="2">
        <v>6.2401452199449992</v>
      </c>
      <c r="AP185" s="2">
        <v>-3.7897974809000701E-2</v>
      </c>
      <c r="AQ185" s="1">
        <v>-6.0365903249389322E-3</v>
      </c>
      <c r="AR185" s="2">
        <v>6.2780521522530002</v>
      </c>
      <c r="AS185" s="2">
        <v>8.9574990003171706E-6</v>
      </c>
      <c r="AT185" s="1">
        <v>1.426797924519244E-6</v>
      </c>
      <c r="AU185" s="2">
        <v>6.278647171926</v>
      </c>
      <c r="AV185" s="2">
        <v>6.0397717200011414E-4</v>
      </c>
      <c r="AW185" s="1">
        <v>9.6204685642303948E-5</v>
      </c>
      <c r="AX185" s="2">
        <v>6.2911888540229999</v>
      </c>
      <c r="AY185" s="2">
        <v>1.3145659269000021E-2</v>
      </c>
      <c r="AZ185" s="1">
        <v>2.0939102935743853E-3</v>
      </c>
      <c r="BA185" s="2">
        <v>6.2779930443190004</v>
      </c>
      <c r="BB185" s="2">
        <v>-5.0150434999451932E-5</v>
      </c>
      <c r="BC185" s="1">
        <v>-7.9882271344291124E-6</v>
      </c>
      <c r="BD185" s="2">
        <v>6.2299343968959997</v>
      </c>
      <c r="BE185" s="2">
        <v>-4.8108797858000152E-2</v>
      </c>
      <c r="BF185" s="1">
        <v>-7.6630243478095815E-3</v>
      </c>
      <c r="BG185" s="1"/>
      <c r="BH185" t="s">
        <v>281</v>
      </c>
      <c r="BI185" s="2">
        <v>6.0383440911579997</v>
      </c>
      <c r="BJ185" s="2">
        <v>6.0676240055520001</v>
      </c>
      <c r="BK185" s="2">
        <v>2.927991439400035E-2</v>
      </c>
      <c r="BL185" s="1">
        <v>4.8489973330395637E-3</v>
      </c>
      <c r="BM185" s="2">
        <v>6.0383371106160002</v>
      </c>
      <c r="BN185" s="2">
        <v>-6.9805419995461193E-6</v>
      </c>
      <c r="BO185" s="1">
        <v>-1.1560358095140336E-6</v>
      </c>
      <c r="BP185" s="2">
        <v>6.0383003243209998</v>
      </c>
      <c r="BQ185" s="2">
        <v>-4.376683699991446E-5</v>
      </c>
      <c r="BR185" s="1">
        <v>-7.2481521985477152E-6</v>
      </c>
      <c r="BS185" s="2">
        <v>6.1170946442540002</v>
      </c>
      <c r="BT185" s="2">
        <v>7.8750553096000431E-2</v>
      </c>
      <c r="BU185" s="1">
        <v>1.3041746529701009E-2</v>
      </c>
      <c r="BV185" s="2">
        <v>6.0383823786500006</v>
      </c>
      <c r="BW185" s="2">
        <v>3.8287492000854684E-5</v>
      </c>
      <c r="BX185" s="1">
        <v>6.3407270971721193E-6</v>
      </c>
      <c r="BY185" s="2">
        <v>6.1407290115109996</v>
      </c>
      <c r="BZ185" s="2">
        <v>0.10238492035299984</v>
      </c>
      <c r="CA185" s="1">
        <v>1.6955794305084895E-2</v>
      </c>
      <c r="CC185" t="s">
        <v>281</v>
      </c>
      <c r="CE185" s="23">
        <v>6.2780431947539999</v>
      </c>
      <c r="CF185" s="23">
        <v>6.0408210642219995</v>
      </c>
      <c r="CG185" s="23">
        <v>-0.23722213053200036</v>
      </c>
      <c r="CH185" s="24">
        <v>-3.7785998466883075E-2</v>
      </c>
      <c r="CI185" s="2">
        <v>6.0383440911579997</v>
      </c>
      <c r="CJ185" s="2">
        <v>5.9848641858799994</v>
      </c>
      <c r="CK185" s="2">
        <v>-5.3479905278000395E-2</v>
      </c>
      <c r="CL185" s="1">
        <v>-8.8567170851213146E-3</v>
      </c>
      <c r="CN185" s="25" t="s">
        <v>281</v>
      </c>
      <c r="CO185" s="27">
        <v>0</v>
      </c>
      <c r="CP185" s="27">
        <v>0.33527000000000001</v>
      </c>
      <c r="CQ185" s="28">
        <f t="shared" si="87"/>
        <v>-0.32417031367481758</v>
      </c>
      <c r="CR185" s="27">
        <f t="shared" si="88"/>
        <v>4.5986688802279998</v>
      </c>
      <c r="CU185" s="30">
        <v>365</v>
      </c>
      <c r="CV185" s="30"/>
      <c r="CW185" s="15" t="s">
        <v>281</v>
      </c>
      <c r="CX185" s="36" t="s">
        <v>975</v>
      </c>
      <c r="CY185" s="34" t="s">
        <v>281</v>
      </c>
      <c r="CZ185" s="34" t="s">
        <v>976</v>
      </c>
      <c r="DA185" s="32"/>
      <c r="DB185" s="32"/>
      <c r="DC185" t="s">
        <v>281</v>
      </c>
      <c r="DD185">
        <v>151845</v>
      </c>
      <c r="DE185" t="s">
        <v>1045</v>
      </c>
      <c r="DF185" s="30">
        <v>221</v>
      </c>
      <c r="DG185" s="39" t="s">
        <v>281</v>
      </c>
      <c r="DK185" s="30">
        <v>370</v>
      </c>
      <c r="DL185" s="30"/>
      <c r="DM185" s="32"/>
      <c r="DN185" s="32" t="s">
        <v>281</v>
      </c>
      <c r="DO185" s="41">
        <v>150535</v>
      </c>
    </row>
    <row r="186" spans="1:119" ht="15.75" x14ac:dyDescent="0.25">
      <c r="B186" t="s">
        <v>283</v>
      </c>
      <c r="C186" s="52">
        <v>6.6080847032529997</v>
      </c>
      <c r="D186" s="52">
        <v>6.5034717813430003</v>
      </c>
      <c r="E186" s="52">
        <v>-0.10461292190999938</v>
      </c>
      <c r="F186" s="53">
        <v>-1.5831050388700522E-2</v>
      </c>
      <c r="G186" s="45">
        <v>6.7239217048319997</v>
      </c>
      <c r="H186" s="45">
        <v>6.8668562000110001</v>
      </c>
      <c r="I186" s="45">
        <v>0.14293449517900036</v>
      </c>
      <c r="J186" s="46">
        <v>2.1257608498963278E-2</v>
      </c>
      <c r="K186" s="47">
        <v>3</v>
      </c>
      <c r="L186" s="55">
        <f t="shared" si="78"/>
        <v>6.4799827048319996</v>
      </c>
      <c r="M186" s="55">
        <f t="shared" si="79"/>
        <v>6.6229172000109999</v>
      </c>
      <c r="N186" s="55">
        <f t="shared" si="80"/>
        <v>0.14293449517900036</v>
      </c>
      <c r="O186" s="56">
        <f t="shared" si="81"/>
        <v>2.2057851338463733E-2</v>
      </c>
      <c r="P186" s="54"/>
      <c r="Q186" s="42">
        <f t="shared" si="82"/>
        <v>64.239111700088458</v>
      </c>
      <c r="R186" s="42">
        <f t="shared" si="82"/>
        <v>63.222139085838997</v>
      </c>
      <c r="S186" s="42">
        <f t="shared" si="83"/>
        <v>62.99379494718422</v>
      </c>
      <c r="T186" s="42">
        <f t="shared" si="83"/>
        <v>64.383302711374881</v>
      </c>
      <c r="V186" s="143">
        <f t="shared" si="84"/>
        <v>64.300413861977106</v>
      </c>
      <c r="W186" s="143">
        <f t="shared" si="85"/>
        <v>62.99379494718422</v>
      </c>
      <c r="X186" s="143">
        <f t="shared" si="86"/>
        <v>64.311204947981366</v>
      </c>
      <c r="AB186" t="s">
        <v>283</v>
      </c>
      <c r="AC186" s="2">
        <v>6.6080847032529997</v>
      </c>
      <c r="AD186" s="2">
        <v>6.6122372414120001</v>
      </c>
      <c r="AE186" s="2">
        <v>4.1525381590004073E-3</v>
      </c>
      <c r="AF186" s="1">
        <v>6.2840268330038407E-4</v>
      </c>
      <c r="AG186" s="2">
        <v>6.7239217048319997</v>
      </c>
      <c r="AH186" s="2">
        <v>6.724906157176</v>
      </c>
      <c r="AI186" s="2">
        <v>9.8445234400035275E-4</v>
      </c>
      <c r="AJ186" s="1">
        <v>1.4641044128947805E-4</v>
      </c>
      <c r="AM186" t="s">
        <v>283</v>
      </c>
      <c r="AN186" s="2">
        <v>6.6080847032529997</v>
      </c>
      <c r="AO186" s="2">
        <v>6.6302566035810004</v>
      </c>
      <c r="AP186" s="2">
        <v>2.217190032800076E-2</v>
      </c>
      <c r="AQ186" s="1">
        <v>3.3552687841737366E-3</v>
      </c>
      <c r="AR186" s="2">
        <v>6.6082595696130007</v>
      </c>
      <c r="AS186" s="2">
        <v>1.7486636000096922E-4</v>
      </c>
      <c r="AT186" s="1">
        <v>2.6462487672848195E-5</v>
      </c>
      <c r="AU186" s="2">
        <v>6.6110203051420005</v>
      </c>
      <c r="AV186" s="2">
        <v>2.9356018890007718E-3</v>
      </c>
      <c r="AW186" s="1">
        <v>4.442439860911054E-4</v>
      </c>
      <c r="AX186" s="2">
        <v>6.5929853154240003</v>
      </c>
      <c r="AY186" s="2">
        <v>-1.5099387828999333E-2</v>
      </c>
      <c r="AZ186" s="1">
        <v>-2.2849870283239968E-3</v>
      </c>
      <c r="BA186" s="2">
        <v>6.6071224096929999</v>
      </c>
      <c r="BB186" s="2">
        <v>-9.6229355999977173E-4</v>
      </c>
      <c r="BC186" s="1">
        <v>-1.4562367209458709E-4</v>
      </c>
      <c r="BD186" s="2">
        <v>6.6143906727399999</v>
      </c>
      <c r="BE186" s="2">
        <v>6.3059694870002403E-3</v>
      </c>
      <c r="BF186" s="1">
        <v>9.5428097098936471E-4</v>
      </c>
      <c r="BG186" s="1"/>
      <c r="BH186" t="s">
        <v>283</v>
      </c>
      <c r="BI186" s="2">
        <v>6.7239217048319997</v>
      </c>
      <c r="BJ186" s="2">
        <v>6.7740233811810002</v>
      </c>
      <c r="BK186" s="2">
        <v>5.0101676349000535E-2</v>
      </c>
      <c r="BL186" s="1">
        <v>7.4512581419554687E-3</v>
      </c>
      <c r="BM186" s="2">
        <v>6.7239631955560002</v>
      </c>
      <c r="BN186" s="2">
        <v>4.1490724000503576E-5</v>
      </c>
      <c r="BO186" s="1">
        <v>6.1706137908606483E-6</v>
      </c>
      <c r="BP186" s="2">
        <v>6.7246087549390001</v>
      </c>
      <c r="BQ186" s="2">
        <v>6.870501070004309E-4</v>
      </c>
      <c r="BR186" s="1">
        <v>1.021799683519065E-4</v>
      </c>
      <c r="BS186" s="2">
        <v>6.8039074436680007</v>
      </c>
      <c r="BT186" s="2">
        <v>7.9985738836001019E-2</v>
      </c>
      <c r="BU186" s="1">
        <v>1.1895697532962202E-2</v>
      </c>
      <c r="BV186" s="2">
        <v>6.723693325258</v>
      </c>
      <c r="BW186" s="2">
        <v>-2.283795739996819E-4</v>
      </c>
      <c r="BX186" s="1">
        <v>-3.396523398473868E-5</v>
      </c>
      <c r="BY186" s="2">
        <v>6.8594397193839995</v>
      </c>
      <c r="BZ186" s="2">
        <v>0.13551801455199985</v>
      </c>
      <c r="CA186" s="1">
        <v>2.0154609244574156E-2</v>
      </c>
      <c r="CC186" t="s">
        <v>283</v>
      </c>
      <c r="CE186" s="23">
        <v>6.6080847032529997</v>
      </c>
      <c r="CF186" s="23">
        <v>6.5065074505740004</v>
      </c>
      <c r="CG186" s="23">
        <v>-0.10157725267899931</v>
      </c>
      <c r="CH186" s="24">
        <v>-1.5371663233825572E-2</v>
      </c>
      <c r="CI186" s="2">
        <v>6.7239217048319997</v>
      </c>
      <c r="CJ186" s="2">
        <v>6.69935740773</v>
      </c>
      <c r="CK186" s="2">
        <v>-2.4564297101999699E-2</v>
      </c>
      <c r="CL186" s="1">
        <v>-3.6532693538574522E-3</v>
      </c>
      <c r="CN186" s="25" t="s">
        <v>283</v>
      </c>
      <c r="CO186" s="27">
        <v>0</v>
      </c>
      <c r="CP186" s="27">
        <v>0.24393899999999999</v>
      </c>
      <c r="CQ186" s="28">
        <f t="shared" si="87"/>
        <v>-0.22496261341458823</v>
      </c>
      <c r="CR186" s="27">
        <f t="shared" si="88"/>
        <v>5.3049421931370002</v>
      </c>
      <c r="CU186" s="30">
        <v>367</v>
      </c>
      <c r="CV186" s="30"/>
      <c r="CW186" s="15" t="s">
        <v>283</v>
      </c>
      <c r="CX186" s="36" t="s">
        <v>975</v>
      </c>
      <c r="CY186" s="34" t="s">
        <v>283</v>
      </c>
      <c r="CZ186" s="34" t="s">
        <v>976</v>
      </c>
      <c r="DA186" s="32"/>
      <c r="DB186" s="32"/>
      <c r="DC186" t="s">
        <v>283</v>
      </c>
      <c r="DD186">
        <v>102867</v>
      </c>
      <c r="DE186" t="s">
        <v>1045</v>
      </c>
      <c r="DF186" s="30">
        <v>222</v>
      </c>
      <c r="DG186" s="39" t="s">
        <v>283</v>
      </c>
      <c r="DK186" s="30">
        <v>372</v>
      </c>
      <c r="DL186" s="30"/>
      <c r="DM186" s="32"/>
      <c r="DN186" s="32" t="s">
        <v>283</v>
      </c>
      <c r="DO186" s="41">
        <v>102054</v>
      </c>
    </row>
    <row r="187" spans="1:119" ht="15.75" x14ac:dyDescent="0.25">
      <c r="A187" t="s">
        <v>540</v>
      </c>
      <c r="B187" t="s">
        <v>284</v>
      </c>
      <c r="C187" s="52">
        <v>8.1625596671389999</v>
      </c>
      <c r="D187" s="52">
        <v>8.1563767293409999</v>
      </c>
      <c r="E187" s="52">
        <v>-6.1829377980000544E-3</v>
      </c>
      <c r="F187" s="53">
        <v>-7.5747535701226813E-4</v>
      </c>
      <c r="G187" s="45">
        <v>8.6003078203989993</v>
      </c>
      <c r="H187" s="45">
        <v>8.8397299679039989</v>
      </c>
      <c r="I187" s="45">
        <v>0.23942214750499957</v>
      </c>
      <c r="J187" s="46">
        <v>2.7838788157921065E-2</v>
      </c>
      <c r="K187" s="47">
        <v>2</v>
      </c>
      <c r="L187" s="55">
        <f t="shared" si="78"/>
        <v>8.4085058203990002</v>
      </c>
      <c r="M187" s="55">
        <f t="shared" si="79"/>
        <v>8.6479279679039998</v>
      </c>
      <c r="N187" s="55">
        <f t="shared" si="80"/>
        <v>0.23942214750499957</v>
      </c>
      <c r="O187" s="56">
        <f t="shared" si="81"/>
        <v>2.8473804100148499E-2</v>
      </c>
      <c r="P187" s="54"/>
      <c r="Q187" s="42">
        <f t="shared" si="82"/>
        <v>60.299479689577225</v>
      </c>
      <c r="R187" s="42">
        <f t="shared" si="82"/>
        <v>60.253804319671701</v>
      </c>
      <c r="S187" s="42">
        <f t="shared" si="83"/>
        <v>62.116363813920678</v>
      </c>
      <c r="T187" s="42">
        <f t="shared" si="83"/>
        <v>63.885052988571815</v>
      </c>
      <c r="V187" s="143">
        <f t="shared" si="84"/>
        <v>59.820369960736372</v>
      </c>
      <c r="W187" s="143">
        <f t="shared" si="85"/>
        <v>62.116363813920678</v>
      </c>
      <c r="X187" s="143">
        <f t="shared" si="86"/>
        <v>63.814305421587243</v>
      </c>
      <c r="AB187" t="s">
        <v>284</v>
      </c>
      <c r="AC187" s="2">
        <v>8.1625596671389999</v>
      </c>
      <c r="AD187" s="2">
        <v>8.1640551291249999</v>
      </c>
      <c r="AE187" s="2">
        <v>1.4954619859999241E-3</v>
      </c>
      <c r="AF187" s="1">
        <v>1.8320993009342224E-4</v>
      </c>
      <c r="AG187" s="2">
        <v>8.6003078203989993</v>
      </c>
      <c r="AH187" s="2">
        <v>8.6003078203989993</v>
      </c>
      <c r="AI187" s="2">
        <v>0</v>
      </c>
      <c r="AJ187" s="1">
        <v>0</v>
      </c>
      <c r="AM187" t="s">
        <v>284</v>
      </c>
      <c r="AN187" s="2">
        <v>8.1625596671389999</v>
      </c>
      <c r="AO187" s="2">
        <v>8.114755484953001</v>
      </c>
      <c r="AP187" s="2">
        <v>-4.7804182185998911E-2</v>
      </c>
      <c r="AQ187" s="1">
        <v>-5.8565185597907439E-3</v>
      </c>
      <c r="AR187" s="2">
        <v>8.1626224096400009</v>
      </c>
      <c r="AS187" s="2">
        <v>6.2742501000911943E-5</v>
      </c>
      <c r="AT187" s="1">
        <v>7.6866208100752988E-6</v>
      </c>
      <c r="AU187" s="2">
        <v>8.1634192545150004</v>
      </c>
      <c r="AV187" s="2">
        <v>8.5958737600044799E-4</v>
      </c>
      <c r="AW187" s="1">
        <v>1.0530855651334378E-4</v>
      </c>
      <c r="AX187" s="2">
        <v>8.1737607175840008</v>
      </c>
      <c r="AY187" s="2">
        <v>1.120105044500086E-2</v>
      </c>
      <c r="AZ187" s="1">
        <v>1.3722472976331528E-3</v>
      </c>
      <c r="BA187" s="2">
        <v>8.1622147597809995</v>
      </c>
      <c r="BB187" s="2">
        <v>-3.449073580004125E-4</v>
      </c>
      <c r="BC187" s="1">
        <v>-4.2254803893066486E-5</v>
      </c>
      <c r="BD187" s="2">
        <v>8.0977040204749997</v>
      </c>
      <c r="BE187" s="2">
        <v>-6.4855646664000233E-2</v>
      </c>
      <c r="BF187" s="1">
        <v>-7.9455035318268391E-3</v>
      </c>
      <c r="BG187" s="1"/>
      <c r="BH187" t="s">
        <v>284</v>
      </c>
      <c r="BI187" s="2">
        <v>8.6003078203989993</v>
      </c>
      <c r="BJ187" s="2">
        <v>8.6769229075999998</v>
      </c>
      <c r="BK187" s="2">
        <v>7.661508720100052E-2</v>
      </c>
      <c r="BL187" s="1">
        <v>8.9084122104650509E-3</v>
      </c>
      <c r="BM187" s="2">
        <v>8.6003078203989993</v>
      </c>
      <c r="BN187" s="2">
        <v>0</v>
      </c>
      <c r="BO187" s="1">
        <v>0</v>
      </c>
      <c r="BP187" s="2">
        <v>8.6003078203989993</v>
      </c>
      <c r="BQ187" s="2">
        <v>0</v>
      </c>
      <c r="BR187" s="1">
        <v>0</v>
      </c>
      <c r="BS187" s="2">
        <v>8.7439611089019991</v>
      </c>
      <c r="BT187" s="2">
        <v>0.14365328850299974</v>
      </c>
      <c r="BU187" s="1">
        <v>1.6703272894752638E-2</v>
      </c>
      <c r="BV187" s="2">
        <v>8.6003078203989993</v>
      </c>
      <c r="BW187" s="2">
        <v>0</v>
      </c>
      <c r="BX187" s="1">
        <v>0</v>
      </c>
      <c r="BY187" s="2">
        <v>8.8301530820039993</v>
      </c>
      <c r="BZ187" s="2">
        <v>0.22984526160499996</v>
      </c>
      <c r="CA187" s="1">
        <v>2.6725236631627521E-2</v>
      </c>
      <c r="CC187" t="s">
        <v>284</v>
      </c>
      <c r="CE187" s="23">
        <v>8.1625596671389999</v>
      </c>
      <c r="CF187" s="23">
        <v>8.2251996302640009</v>
      </c>
      <c r="CG187" s="23">
        <v>6.2639963125000975E-2</v>
      </c>
      <c r="CH187" s="24">
        <v>7.6740588344092874E-3</v>
      </c>
      <c r="CI187" s="2">
        <v>8.6003078203989993</v>
      </c>
      <c r="CJ187" s="2">
        <v>8.6003078203989993</v>
      </c>
      <c r="CK187" s="2">
        <v>0</v>
      </c>
      <c r="CL187" s="1">
        <v>0</v>
      </c>
      <c r="CN187" s="25" t="s">
        <v>284</v>
      </c>
      <c r="CO187" s="27">
        <v>0</v>
      </c>
      <c r="CP187" s="27">
        <v>0.191802</v>
      </c>
      <c r="CQ187" s="28">
        <f t="shared" si="87"/>
        <v>-0.26825590040531583</v>
      </c>
      <c r="CR187" s="27">
        <f t="shared" si="88"/>
        <v>4.6998804157180007</v>
      </c>
      <c r="CU187" s="30">
        <v>368</v>
      </c>
      <c r="CV187" s="30"/>
      <c r="CW187" s="15" t="s">
        <v>284</v>
      </c>
      <c r="CX187" s="36" t="s">
        <v>975</v>
      </c>
      <c r="CY187" s="34" t="s">
        <v>284</v>
      </c>
      <c r="CZ187" s="34" t="s">
        <v>976</v>
      </c>
      <c r="DA187" s="32"/>
      <c r="DB187" s="32"/>
      <c r="DC187" t="s">
        <v>284</v>
      </c>
      <c r="DD187">
        <v>135367</v>
      </c>
      <c r="DE187" t="s">
        <v>1045</v>
      </c>
      <c r="DF187" s="30">
        <v>223</v>
      </c>
      <c r="DG187" s="39" t="s">
        <v>284</v>
      </c>
      <c r="DK187" s="30">
        <v>373</v>
      </c>
      <c r="DL187" s="30"/>
      <c r="DM187" s="32"/>
      <c r="DN187" s="32" t="s">
        <v>284</v>
      </c>
      <c r="DO187" s="41">
        <v>134201</v>
      </c>
    </row>
    <row r="188" spans="1:119" ht="15.75" x14ac:dyDescent="0.25">
      <c r="A188" t="s">
        <v>541</v>
      </c>
      <c r="B188" t="s">
        <v>287</v>
      </c>
      <c r="C188" s="52">
        <v>4.7607388679989997</v>
      </c>
      <c r="D188" s="52">
        <v>4.6196331249230003</v>
      </c>
      <c r="E188" s="52">
        <v>-0.14110574307599943</v>
      </c>
      <c r="F188" s="53">
        <v>-2.9639462904485665E-2</v>
      </c>
      <c r="G188" s="45">
        <v>4.641420599101</v>
      </c>
      <c r="H188" s="45">
        <v>4.7003238960199996</v>
      </c>
      <c r="I188" s="45">
        <v>5.8903296918999537E-2</v>
      </c>
      <c r="J188" s="46">
        <v>1.2690790601999862E-2</v>
      </c>
      <c r="K188" s="47">
        <v>3</v>
      </c>
      <c r="L188" s="55">
        <f t="shared" si="78"/>
        <v>4.4773215991009998</v>
      </c>
      <c r="M188" s="55">
        <f t="shared" si="79"/>
        <v>4.5362248960199993</v>
      </c>
      <c r="N188" s="55">
        <f t="shared" si="80"/>
        <v>5.8903296918999537E-2</v>
      </c>
      <c r="O188" s="56">
        <f t="shared" si="81"/>
        <v>1.3155922712995803E-2</v>
      </c>
      <c r="P188" s="54"/>
      <c r="Q188" s="42">
        <f t="shared" ref="Q188:R204" si="89">C188/$DD188*1000000</f>
        <v>43.640469960573839</v>
      </c>
      <c r="R188" s="42">
        <f t="shared" si="89"/>
        <v>42.346989870043089</v>
      </c>
      <c r="S188" s="42">
        <f t="shared" ref="S188:T204" si="90">L188/$DD188*1000000</f>
        <v>41.042456678898155</v>
      </c>
      <c r="T188" s="42">
        <f t="shared" si="90"/>
        <v>41.582408066917218</v>
      </c>
      <c r="V188" s="143">
        <f t="shared" si="84"/>
        <v>44.762170433797777</v>
      </c>
      <c r="W188" s="143">
        <f t="shared" si="85"/>
        <v>41.042456678898155</v>
      </c>
      <c r="X188" s="143">
        <f t="shared" si="86"/>
        <v>42.147298846915398</v>
      </c>
      <c r="AB188" t="s">
        <v>287</v>
      </c>
      <c r="AC188" s="2">
        <v>4.7607388679989997</v>
      </c>
      <c r="AD188" s="2">
        <v>4.7627531604230002</v>
      </c>
      <c r="AE188" s="2">
        <v>2.01429242400053E-3</v>
      </c>
      <c r="AF188" s="1">
        <v>4.2310500110399109E-4</v>
      </c>
      <c r="AG188" s="2">
        <v>4.641420599101</v>
      </c>
      <c r="AH188" s="2">
        <v>4.6418144778420007</v>
      </c>
      <c r="AI188" s="2">
        <v>3.938787410007194E-4</v>
      </c>
      <c r="AJ188" s="1">
        <v>8.4861678141603893E-5</v>
      </c>
      <c r="AM188" t="s">
        <v>287</v>
      </c>
      <c r="AN188" s="2">
        <v>4.7607388679989997</v>
      </c>
      <c r="AO188" s="2">
        <v>4.7810663364040007</v>
      </c>
      <c r="AP188" s="2">
        <v>2.0327468405000992E-2</v>
      </c>
      <c r="AQ188" s="1">
        <v>4.2698137765209733E-3</v>
      </c>
      <c r="AR188" s="2">
        <v>4.7608241922690002</v>
      </c>
      <c r="AS188" s="2">
        <v>8.5324270000519675E-5</v>
      </c>
      <c r="AT188" s="1">
        <v>1.7922484800428167E-5</v>
      </c>
      <c r="AU188" s="2">
        <v>4.7625887168359995</v>
      </c>
      <c r="AV188" s="2">
        <v>1.8498488369997901E-3</v>
      </c>
      <c r="AW188" s="1">
        <v>3.8856339074470295E-4</v>
      </c>
      <c r="AX188" s="2">
        <v>4.8618039673650006</v>
      </c>
      <c r="AY188" s="2">
        <v>0.10106509936600094</v>
      </c>
      <c r="AZ188" s="1">
        <v>2.1228868494625061E-2</v>
      </c>
      <c r="BA188" s="2">
        <v>4.7602685377889999</v>
      </c>
      <c r="BB188" s="2">
        <v>-4.7033020999975861E-4</v>
      </c>
      <c r="BC188" s="1">
        <v>-9.8793532483214003E-5</v>
      </c>
      <c r="BD188" s="2">
        <v>4.8831051726229999</v>
      </c>
      <c r="BE188" s="2">
        <v>0.12236630462400022</v>
      </c>
      <c r="BF188" s="1">
        <v>2.5703217088113964E-2</v>
      </c>
      <c r="BG188" s="1"/>
      <c r="BH188" t="s">
        <v>287</v>
      </c>
      <c r="BI188" s="2">
        <v>4.641420599101</v>
      </c>
      <c r="BJ188" s="2">
        <v>4.6768843246239999</v>
      </c>
      <c r="BK188" s="2">
        <v>3.5463725522999923E-2</v>
      </c>
      <c r="BL188" s="1">
        <v>7.6407049880092568E-3</v>
      </c>
      <c r="BM188" s="2">
        <v>4.6414373050760007</v>
      </c>
      <c r="BN188" s="2">
        <v>1.6705975000697038E-5</v>
      </c>
      <c r="BO188" s="1">
        <v>3.5993236648134903E-6</v>
      </c>
      <c r="BP188" s="2">
        <v>4.6417851423150003</v>
      </c>
      <c r="BQ188" s="2">
        <v>3.6454321400025691E-4</v>
      </c>
      <c r="BR188" s="1">
        <v>7.8541301357361475E-5</v>
      </c>
      <c r="BS188" s="2">
        <v>4.7253057491539998</v>
      </c>
      <c r="BT188" s="2">
        <v>8.3885150052999791E-2</v>
      </c>
      <c r="BU188" s="1">
        <v>1.8073162787541289E-2</v>
      </c>
      <c r="BV188" s="2">
        <v>4.641328477209</v>
      </c>
      <c r="BW188" s="2">
        <v>-9.2121892000029959E-5</v>
      </c>
      <c r="BX188" s="1">
        <v>-1.9847779366919066E-5</v>
      </c>
      <c r="BY188" s="2">
        <v>4.7619478312100005</v>
      </c>
      <c r="BZ188" s="2">
        <v>0.12052723210900051</v>
      </c>
      <c r="CA188" s="1">
        <v>2.5967746196572987E-2</v>
      </c>
      <c r="CC188" t="s">
        <v>287</v>
      </c>
      <c r="CE188" s="23">
        <v>4.7607388679989997</v>
      </c>
      <c r="CF188" s="23">
        <v>4.497646908858</v>
      </c>
      <c r="CG188" s="23">
        <v>-0.2630919591409997</v>
      </c>
      <c r="CH188" s="24">
        <v>-5.5262841847820286E-2</v>
      </c>
      <c r="CI188" s="2">
        <v>4.641420599101</v>
      </c>
      <c r="CJ188" s="2">
        <v>4.5771155888160004</v>
      </c>
      <c r="CK188" s="2">
        <v>-6.4305010284999575E-2</v>
      </c>
      <c r="CL188" s="1">
        <v>-1.3854596650313238E-2</v>
      </c>
      <c r="CN188" s="25" t="s">
        <v>287</v>
      </c>
      <c r="CO188" s="27">
        <v>0</v>
      </c>
      <c r="CP188" s="27">
        <v>0.16409899999999999</v>
      </c>
      <c r="CQ188" s="28">
        <f t="shared" si="87"/>
        <v>-0.25558974987967559</v>
      </c>
      <c r="CR188" s="27">
        <f t="shared" si="88"/>
        <v>3.1546014235950004</v>
      </c>
      <c r="CU188" s="30">
        <v>371</v>
      </c>
      <c r="CV188" s="30"/>
      <c r="CW188" s="15" t="s">
        <v>287</v>
      </c>
      <c r="CX188" s="36" t="s">
        <v>975</v>
      </c>
      <c r="CY188" s="34" t="s">
        <v>287</v>
      </c>
      <c r="CZ188" s="34" t="s">
        <v>976</v>
      </c>
      <c r="DA188" s="32"/>
      <c r="DB188" s="32"/>
      <c r="DC188" t="s">
        <v>287</v>
      </c>
      <c r="DD188">
        <v>109090</v>
      </c>
      <c r="DE188" t="s">
        <v>1045</v>
      </c>
      <c r="DF188" s="30">
        <v>224</v>
      </c>
      <c r="DG188" s="39" t="s">
        <v>287</v>
      </c>
      <c r="DK188" s="30">
        <v>376</v>
      </c>
      <c r="DL188" s="30"/>
      <c r="DM188" s="32"/>
      <c r="DN188" s="32" t="s">
        <v>287</v>
      </c>
      <c r="DO188" s="41">
        <v>108426</v>
      </c>
    </row>
    <row r="189" spans="1:119" ht="15.75" x14ac:dyDescent="0.25">
      <c r="A189" t="s">
        <v>542</v>
      </c>
      <c r="B189" t="s">
        <v>290</v>
      </c>
      <c r="C189" s="52">
        <v>5.3612130961520004</v>
      </c>
      <c r="D189" s="52">
        <v>5.3008904497330001</v>
      </c>
      <c r="E189" s="52">
        <v>-6.0322646419000314E-2</v>
      </c>
      <c r="F189" s="53">
        <v>-1.1251678554298983E-2</v>
      </c>
      <c r="G189" s="45">
        <v>6.0429605287340005</v>
      </c>
      <c r="H189" s="45">
        <v>6.2104801052930005</v>
      </c>
      <c r="I189" s="45">
        <v>0.16751957655900007</v>
      </c>
      <c r="J189" s="46">
        <v>2.7721441462748624E-2</v>
      </c>
      <c r="K189" s="47">
        <v>2</v>
      </c>
      <c r="L189" s="55">
        <f t="shared" si="78"/>
        <v>5.8832875287340007</v>
      </c>
      <c r="M189" s="55">
        <f t="shared" si="79"/>
        <v>6.0508071052930008</v>
      </c>
      <c r="N189" s="55">
        <f t="shared" si="80"/>
        <v>0.16751957655900007</v>
      </c>
      <c r="O189" s="56">
        <f t="shared" si="81"/>
        <v>2.8473804100315303E-2</v>
      </c>
      <c r="P189" s="54"/>
      <c r="Q189" s="42">
        <f t="shared" si="89"/>
        <v>50.259802157607581</v>
      </c>
      <c r="R189" s="42">
        <f t="shared" si="89"/>
        <v>49.694295019527516</v>
      </c>
      <c r="S189" s="42">
        <f t="shared" si="90"/>
        <v>55.154097016349496</v>
      </c>
      <c r="T189" s="42">
        <f t="shared" si="90"/>
        <v>56.724543970122816</v>
      </c>
      <c r="V189" s="143">
        <f t="shared" si="84"/>
        <v>47.883878058357553</v>
      </c>
      <c r="W189" s="143">
        <f t="shared" si="85"/>
        <v>55.154097016349496</v>
      </c>
      <c r="X189" s="143">
        <f t="shared" si="86"/>
        <v>56.661726091965875</v>
      </c>
      <c r="AB189" t="s">
        <v>290</v>
      </c>
      <c r="AC189" s="2">
        <v>5.3612130961520004</v>
      </c>
      <c r="AD189" s="2">
        <v>5.3581904818080002</v>
      </c>
      <c r="AE189" s="2">
        <v>-3.0226143440001962E-3</v>
      </c>
      <c r="AF189" s="1">
        <v>-5.6379298673460139E-4</v>
      </c>
      <c r="AG189" s="2">
        <v>6.0429605287340005</v>
      </c>
      <c r="AH189" s="2">
        <v>6.0429605287340005</v>
      </c>
      <c r="AI189" s="2">
        <v>0</v>
      </c>
      <c r="AJ189" s="1">
        <v>0</v>
      </c>
      <c r="AM189" t="s">
        <v>290</v>
      </c>
      <c r="AN189" s="2">
        <v>5.3612130961520004</v>
      </c>
      <c r="AO189" s="2">
        <v>5.2482307338940002</v>
      </c>
      <c r="AP189" s="2">
        <v>-0.11298236225800018</v>
      </c>
      <c r="AQ189" s="1">
        <v>-2.1074029372026463E-2</v>
      </c>
      <c r="AR189" s="2">
        <v>5.3610855509700004</v>
      </c>
      <c r="AS189" s="2">
        <v>-1.2754518199997733E-4</v>
      </c>
      <c r="AT189" s="1">
        <v>-2.3790358583493469E-5</v>
      </c>
      <c r="AU189" s="2">
        <v>5.3588546583120005</v>
      </c>
      <c r="AV189" s="2">
        <v>-2.358437839999894E-3</v>
      </c>
      <c r="AW189" s="1">
        <v>-4.3990749811692018E-4</v>
      </c>
      <c r="AX189" s="2">
        <v>5.2686373519430001</v>
      </c>
      <c r="AY189" s="2">
        <v>-9.2575744209000277E-2</v>
      </c>
      <c r="AZ189" s="1">
        <v>-1.7267685978654034E-2</v>
      </c>
      <c r="BA189" s="2">
        <v>5.361915390719</v>
      </c>
      <c r="BB189" s="2">
        <v>7.0229456699966164E-4</v>
      </c>
      <c r="BC189" s="1">
        <v>1.3099545837932317E-4</v>
      </c>
      <c r="BD189" s="2">
        <v>5.1077732724849998</v>
      </c>
      <c r="BE189" s="2">
        <v>-0.25343982366700057</v>
      </c>
      <c r="BF189" s="1">
        <v>-4.7272850215356391E-2</v>
      </c>
      <c r="BG189" s="1"/>
      <c r="BH189" t="s">
        <v>290</v>
      </c>
      <c r="BI189" s="2">
        <v>6.0429605287340005</v>
      </c>
      <c r="BJ189" s="2">
        <v>6.0965667932329994</v>
      </c>
      <c r="BK189" s="2">
        <v>5.3606264498998968E-2</v>
      </c>
      <c r="BL189" s="1">
        <v>8.8708612680992432E-3</v>
      </c>
      <c r="BM189" s="2">
        <v>6.0429605287340005</v>
      </c>
      <c r="BN189" s="2">
        <v>0</v>
      </c>
      <c r="BO189" s="1">
        <v>0</v>
      </c>
      <c r="BP189" s="2">
        <v>6.0429605287340005</v>
      </c>
      <c r="BQ189" s="2">
        <v>0</v>
      </c>
      <c r="BR189" s="1">
        <v>0</v>
      </c>
      <c r="BS189" s="2">
        <v>6.1434722746689996</v>
      </c>
      <c r="BT189" s="2">
        <v>0.10051174593499912</v>
      </c>
      <c r="BU189" s="1">
        <v>1.663286487758283E-2</v>
      </c>
      <c r="BV189" s="2">
        <v>6.0429605287340005</v>
      </c>
      <c r="BW189" s="2">
        <v>0</v>
      </c>
      <c r="BX189" s="1">
        <v>0</v>
      </c>
      <c r="BY189" s="2">
        <v>6.2037793222299999</v>
      </c>
      <c r="BZ189" s="2">
        <v>0.16081879349599948</v>
      </c>
      <c r="CA189" s="1">
        <v>2.6612583804132672E-2</v>
      </c>
      <c r="CC189" t="s">
        <v>290</v>
      </c>
      <c r="CE189" s="23">
        <v>5.3612130961520004</v>
      </c>
      <c r="CF189" s="23">
        <v>5.5464269158840001</v>
      </c>
      <c r="CG189" s="23">
        <v>0.18521381973199968</v>
      </c>
      <c r="CH189" s="24">
        <v>3.4546998302480557E-2</v>
      </c>
      <c r="CI189" s="2">
        <v>6.0429605287340005</v>
      </c>
      <c r="CJ189" s="2">
        <v>6.0429605287340005</v>
      </c>
      <c r="CK189" s="2">
        <v>0</v>
      </c>
      <c r="CL189" s="1">
        <v>0</v>
      </c>
      <c r="CN189" s="25" t="s">
        <v>290</v>
      </c>
      <c r="CO189" s="27">
        <v>0</v>
      </c>
      <c r="CP189" s="27">
        <v>0.15967300000000001</v>
      </c>
      <c r="CQ189" s="28">
        <f t="shared" si="87"/>
        <v>-0.11823189885057017</v>
      </c>
      <c r="CR189" s="27">
        <f t="shared" si="88"/>
        <v>6.637574771403</v>
      </c>
      <c r="CU189" s="30">
        <v>375</v>
      </c>
      <c r="CV189" s="30"/>
      <c r="CW189" s="15" t="s">
        <v>290</v>
      </c>
      <c r="CX189" s="36" t="s">
        <v>975</v>
      </c>
      <c r="CY189" s="34" t="s">
        <v>290</v>
      </c>
      <c r="CZ189" s="34" t="s">
        <v>976</v>
      </c>
      <c r="DA189" s="32"/>
      <c r="DB189" s="32"/>
      <c r="DC189" t="s">
        <v>290</v>
      </c>
      <c r="DD189">
        <v>106670</v>
      </c>
      <c r="DE189" t="s">
        <v>1045</v>
      </c>
      <c r="DF189" s="30">
        <v>225</v>
      </c>
      <c r="DG189" s="39" t="s">
        <v>290</v>
      </c>
      <c r="DK189" s="30">
        <v>379</v>
      </c>
      <c r="DL189" s="30"/>
      <c r="DM189" s="32"/>
      <c r="DN189" s="32" t="s">
        <v>290</v>
      </c>
      <c r="DO189" s="41">
        <v>106155</v>
      </c>
    </row>
    <row r="190" spans="1:119" ht="15.75" x14ac:dyDescent="0.25">
      <c r="A190" t="s">
        <v>543</v>
      </c>
      <c r="B190" t="s">
        <v>291</v>
      </c>
      <c r="C190" s="52">
        <v>3.667694552935</v>
      </c>
      <c r="D190" s="52">
        <v>3.474426755728</v>
      </c>
      <c r="E190" s="52">
        <v>-0.19326779720700005</v>
      </c>
      <c r="F190" s="53">
        <v>-5.269462721543737E-2</v>
      </c>
      <c r="G190" s="45">
        <v>3.8968148058029999</v>
      </c>
      <c r="H190" s="45">
        <v>4.0050041435279997</v>
      </c>
      <c r="I190" s="45">
        <v>0.10818933772499983</v>
      </c>
      <c r="J190" s="46">
        <v>2.7763530759503396E-2</v>
      </c>
      <c r="K190" s="47">
        <v>3</v>
      </c>
      <c r="L190" s="55">
        <f t="shared" si="78"/>
        <v>3.756333805803</v>
      </c>
      <c r="M190" s="55">
        <f t="shared" si="79"/>
        <v>3.8645231435279999</v>
      </c>
      <c r="N190" s="55">
        <f t="shared" si="80"/>
        <v>0.10818933772499983</v>
      </c>
      <c r="O190" s="56">
        <f t="shared" si="81"/>
        <v>2.8801843318041313E-2</v>
      </c>
      <c r="P190" s="54"/>
      <c r="Q190" s="42">
        <f t="shared" si="89"/>
        <v>47.855515362991085</v>
      </c>
      <c r="R190" s="42">
        <f t="shared" si="89"/>
        <v>45.333786820735632</v>
      </c>
      <c r="S190" s="42">
        <f t="shared" si="90"/>
        <v>49.012066724116337</v>
      </c>
      <c r="T190" s="42">
        <f t="shared" si="90"/>
        <v>50.423704590597723</v>
      </c>
      <c r="V190" s="143">
        <f t="shared" si="84"/>
        <v>46.614840071606579</v>
      </c>
      <c r="W190" s="143">
        <f t="shared" si="85"/>
        <v>49.012066724116337</v>
      </c>
      <c r="X190" s="143">
        <f t="shared" si="86"/>
        <v>50.367239075938471</v>
      </c>
      <c r="AB190" t="s">
        <v>291</v>
      </c>
      <c r="AC190" s="2">
        <v>3.667694552935</v>
      </c>
      <c r="AD190" s="2">
        <v>3.6685273989690002</v>
      </c>
      <c r="AE190" s="2">
        <v>8.3284603400013424E-4</v>
      </c>
      <c r="AF190" s="1">
        <v>2.2707617059704869E-4</v>
      </c>
      <c r="AG190" s="2">
        <v>3.8968148058029999</v>
      </c>
      <c r="AH190" s="2">
        <v>3.8968148058029999</v>
      </c>
      <c r="AI190" s="2">
        <v>0</v>
      </c>
      <c r="AJ190" s="1">
        <v>0</v>
      </c>
      <c r="AM190" t="s">
        <v>291</v>
      </c>
      <c r="AN190" s="2">
        <v>3.667694552935</v>
      </c>
      <c r="AO190" s="2">
        <v>3.6186670350449996</v>
      </c>
      <c r="AP190" s="2">
        <v>-4.9027517890000372E-2</v>
      </c>
      <c r="AQ190" s="1">
        <v>-1.3367393926183703E-2</v>
      </c>
      <c r="AR190" s="2">
        <v>3.6677298089939998</v>
      </c>
      <c r="AS190" s="2">
        <v>3.5256058999788564E-5</v>
      </c>
      <c r="AT190" s="1">
        <v>9.6125940944497678E-6</v>
      </c>
      <c r="AU190" s="2">
        <v>3.6684400093080001</v>
      </c>
      <c r="AV190" s="2">
        <v>7.4545637300005296E-4</v>
      </c>
      <c r="AW190" s="1">
        <v>2.0324930613524407E-4</v>
      </c>
      <c r="AX190" s="2">
        <v>3.649582485532</v>
      </c>
      <c r="AY190" s="2">
        <v>-1.8112067402999976E-2</v>
      </c>
      <c r="AZ190" s="1">
        <v>-4.9382703880033177E-3</v>
      </c>
      <c r="BA190" s="2">
        <v>3.6675002478220002</v>
      </c>
      <c r="BB190" s="2">
        <v>-1.9430511299978193E-4</v>
      </c>
      <c r="BC190" s="1">
        <v>-5.2977452237480656E-5</v>
      </c>
      <c r="BD190" s="2">
        <v>3.5726079579280001</v>
      </c>
      <c r="BE190" s="2">
        <v>-9.5086595006999897E-2</v>
      </c>
      <c r="BF190" s="1">
        <v>-2.592543998270214E-2</v>
      </c>
      <c r="BG190" s="1"/>
      <c r="BH190" t="s">
        <v>291</v>
      </c>
      <c r="BI190" s="2">
        <v>3.8968148058029999</v>
      </c>
      <c r="BJ190" s="2">
        <v>3.9314353938750002</v>
      </c>
      <c r="BK190" s="2">
        <v>3.4620588072000302E-2</v>
      </c>
      <c r="BL190" s="1">
        <v>8.8843298430411766E-3</v>
      </c>
      <c r="BM190" s="2">
        <v>3.8968148058029999</v>
      </c>
      <c r="BN190" s="2">
        <v>0</v>
      </c>
      <c r="BO190" s="1">
        <v>0</v>
      </c>
      <c r="BP190" s="2">
        <v>3.8968148058029999</v>
      </c>
      <c r="BQ190" s="2">
        <v>0</v>
      </c>
      <c r="BR190" s="1">
        <v>0</v>
      </c>
      <c r="BS190" s="2">
        <v>3.9617284084379998</v>
      </c>
      <c r="BT190" s="2">
        <v>6.4913602634999901E-2</v>
      </c>
      <c r="BU190" s="1">
        <v>1.6658118455702038E-2</v>
      </c>
      <c r="BV190" s="2">
        <v>3.8968148058029999</v>
      </c>
      <c r="BW190" s="2">
        <v>0</v>
      </c>
      <c r="BX190" s="1">
        <v>0</v>
      </c>
      <c r="BY190" s="2">
        <v>4.0006765700190003</v>
      </c>
      <c r="BZ190" s="2">
        <v>0.10386176421600046</v>
      </c>
      <c r="CA190" s="1">
        <v>2.6652989529123417E-2</v>
      </c>
      <c r="CC190" t="s">
        <v>291</v>
      </c>
      <c r="CE190" s="23">
        <v>3.667694552935</v>
      </c>
      <c r="CF190" s="23">
        <v>3.5686536899270003</v>
      </c>
      <c r="CG190" s="23">
        <v>-9.9040863007999747E-2</v>
      </c>
      <c r="CH190" s="24">
        <v>-2.700357447398237E-2</v>
      </c>
      <c r="CI190" s="2">
        <v>3.8968148058029999</v>
      </c>
      <c r="CJ190" s="2">
        <v>3.8968148058029999</v>
      </c>
      <c r="CK190" s="2">
        <v>0</v>
      </c>
      <c r="CL190" s="1">
        <v>0</v>
      </c>
      <c r="CN190" s="25" t="s">
        <v>291</v>
      </c>
      <c r="CO190" s="27">
        <v>0</v>
      </c>
      <c r="CP190" s="27">
        <v>0.14048099999999999</v>
      </c>
      <c r="CQ190" s="28">
        <f t="shared" si="87"/>
        <v>-0.13875379442200153</v>
      </c>
      <c r="CR190" s="27">
        <f t="shared" si="88"/>
        <v>6.8713861511149998</v>
      </c>
      <c r="CU190" s="30">
        <v>376</v>
      </c>
      <c r="CV190" s="30"/>
      <c r="CW190" s="15" t="s">
        <v>291</v>
      </c>
      <c r="CX190" s="36" t="s">
        <v>975</v>
      </c>
      <c r="CY190" s="34" t="s">
        <v>291</v>
      </c>
      <c r="CZ190" s="34" t="s">
        <v>976</v>
      </c>
      <c r="DA190" s="32"/>
      <c r="DB190" s="32"/>
      <c r="DC190" t="s">
        <v>291</v>
      </c>
      <c r="DD190">
        <v>76641</v>
      </c>
      <c r="DE190" t="s">
        <v>1045</v>
      </c>
      <c r="DF190" s="30">
        <v>226</v>
      </c>
      <c r="DG190" s="39" t="s">
        <v>291</v>
      </c>
      <c r="DK190" s="30">
        <v>380</v>
      </c>
      <c r="DL190" s="30"/>
      <c r="DM190" s="32"/>
      <c r="DN190" s="32" t="s">
        <v>291</v>
      </c>
      <c r="DO190" s="41">
        <v>76443</v>
      </c>
    </row>
    <row r="191" spans="1:119" ht="15.75" x14ac:dyDescent="0.25">
      <c r="A191" t="s">
        <v>544</v>
      </c>
      <c r="B191" t="s">
        <v>293</v>
      </c>
      <c r="C191" s="52">
        <v>10.225923614154</v>
      </c>
      <c r="D191" s="52">
        <v>10.598807824296999</v>
      </c>
      <c r="E191" s="52">
        <v>0.372884210142999</v>
      </c>
      <c r="F191" s="53">
        <v>3.6464599601240814E-2</v>
      </c>
      <c r="G191" s="45">
        <v>11.818275953819999</v>
      </c>
      <c r="H191" s="45">
        <v>12.145118407475</v>
      </c>
      <c r="I191" s="45">
        <v>0.32684245365500075</v>
      </c>
      <c r="J191" s="46">
        <v>2.7655679638226429E-2</v>
      </c>
      <c r="K191" s="47">
        <v>1</v>
      </c>
      <c r="L191" s="55">
        <f t="shared" si="78"/>
        <v>11.60944395382</v>
      </c>
      <c r="M191" s="55">
        <f t="shared" si="79"/>
        <v>11.936286407475</v>
      </c>
      <c r="N191" s="55">
        <f t="shared" si="80"/>
        <v>0.32684245365500075</v>
      </c>
      <c r="O191" s="56">
        <f t="shared" si="81"/>
        <v>2.8153153153166799E-2</v>
      </c>
      <c r="P191" s="54"/>
      <c r="Q191" s="42">
        <f t="shared" si="89"/>
        <v>71.368715159188454</v>
      </c>
      <c r="R191" s="42">
        <f t="shared" si="89"/>
        <v>73.971146781523274</v>
      </c>
      <c r="S191" s="42">
        <f t="shared" si="90"/>
        <v>81.024573423364942</v>
      </c>
      <c r="T191" s="42">
        <f t="shared" si="90"/>
        <v>83.305670648122955</v>
      </c>
      <c r="V191" s="143">
        <f t="shared" si="84"/>
        <v>70.924639961132854</v>
      </c>
      <c r="W191" s="143">
        <f t="shared" si="85"/>
        <v>81.024573423364942</v>
      </c>
      <c r="X191" s="143">
        <f t="shared" si="86"/>
        <v>83.214426759127036</v>
      </c>
      <c r="AB191" t="s">
        <v>293</v>
      </c>
      <c r="AC191" s="2">
        <v>10.225923614154</v>
      </c>
      <c r="AD191" s="2">
        <v>10.225315211191001</v>
      </c>
      <c r="AE191" s="2">
        <v>-6.0840296299957686E-4</v>
      </c>
      <c r="AF191" s="1">
        <v>-5.9496138046393043E-5</v>
      </c>
      <c r="AG191" s="2">
        <v>11.818275953819999</v>
      </c>
      <c r="AH191" s="2">
        <v>11.818275953819999</v>
      </c>
      <c r="AI191" s="2">
        <v>0</v>
      </c>
      <c r="AJ191" s="1">
        <v>0</v>
      </c>
      <c r="AM191" t="s">
        <v>293</v>
      </c>
      <c r="AN191" s="2">
        <v>10.225923614154</v>
      </c>
      <c r="AO191" s="2">
        <v>10.219619175814001</v>
      </c>
      <c r="AP191" s="2">
        <v>-6.3044383399990522E-3</v>
      </c>
      <c r="AQ191" s="1">
        <v>-6.1651529757888025E-4</v>
      </c>
      <c r="AR191" s="2">
        <v>10.225896993688</v>
      </c>
      <c r="AS191" s="2">
        <v>-2.6620466000437659E-5</v>
      </c>
      <c r="AT191" s="1">
        <v>-2.6032334099964812E-6</v>
      </c>
      <c r="AU191" s="2">
        <v>10.224643292704</v>
      </c>
      <c r="AV191" s="2">
        <v>-1.2803214500003435E-3</v>
      </c>
      <c r="AW191" s="1">
        <v>-1.2520350222724265E-4</v>
      </c>
      <c r="AX191" s="2">
        <v>10.167513135268999</v>
      </c>
      <c r="AY191" s="2">
        <v>-5.8410478885001282E-2</v>
      </c>
      <c r="AZ191" s="1">
        <v>-5.712000313023425E-3</v>
      </c>
      <c r="BA191" s="2">
        <v>10.226071682040001</v>
      </c>
      <c r="BB191" s="2">
        <v>1.4806788600019161E-4</v>
      </c>
      <c r="BC191" s="1">
        <v>1.4479658912691907E-5</v>
      </c>
      <c r="BD191" s="2">
        <v>10.162295187550999</v>
      </c>
      <c r="BE191" s="2">
        <v>-6.3628426603001387E-2</v>
      </c>
      <c r="BF191" s="1">
        <v>-6.2222669563980915E-3</v>
      </c>
      <c r="BG191" s="1"/>
      <c r="BH191" t="s">
        <v>293</v>
      </c>
      <c r="BI191" s="2">
        <v>11.818275953819999</v>
      </c>
      <c r="BJ191" s="2">
        <v>11.922865538989001</v>
      </c>
      <c r="BK191" s="2">
        <v>0.10458958516900196</v>
      </c>
      <c r="BL191" s="1">
        <v>8.8498174841818329E-3</v>
      </c>
      <c r="BM191" s="2">
        <v>11.818275953819999</v>
      </c>
      <c r="BN191" s="2">
        <v>0</v>
      </c>
      <c r="BO191" s="1">
        <v>0</v>
      </c>
      <c r="BP191" s="2">
        <v>11.818275953819999</v>
      </c>
      <c r="BQ191" s="2">
        <v>0</v>
      </c>
      <c r="BR191" s="1">
        <v>0</v>
      </c>
      <c r="BS191" s="2">
        <v>12.014381426013001</v>
      </c>
      <c r="BT191" s="2">
        <v>0.19610547219300223</v>
      </c>
      <c r="BU191" s="1">
        <v>1.6593407782936005E-2</v>
      </c>
      <c r="BV191" s="2">
        <v>11.818275953819999</v>
      </c>
      <c r="BW191" s="2">
        <v>0</v>
      </c>
      <c r="BX191" s="1">
        <v>0</v>
      </c>
      <c r="BY191" s="2">
        <v>12.132044709327999</v>
      </c>
      <c r="BZ191" s="2">
        <v>0.31376875550800065</v>
      </c>
      <c r="CA191" s="1">
        <v>2.6549452452629671E-2</v>
      </c>
      <c r="CC191" t="s">
        <v>293</v>
      </c>
      <c r="CE191" s="23">
        <v>10.225923614154</v>
      </c>
      <c r="CF191" s="23">
        <v>10.667688924162</v>
      </c>
      <c r="CG191" s="23">
        <v>0.4417653100079999</v>
      </c>
      <c r="CH191" s="24">
        <v>4.3200529035493637E-2</v>
      </c>
      <c r="CI191" s="2">
        <v>11.818275953819999</v>
      </c>
      <c r="CJ191" s="2">
        <v>11.818275953819999</v>
      </c>
      <c r="CK191" s="2">
        <v>0</v>
      </c>
      <c r="CL191" s="1">
        <v>0</v>
      </c>
      <c r="CN191" s="25" t="s">
        <v>293</v>
      </c>
      <c r="CO191" s="27">
        <v>0</v>
      </c>
      <c r="CP191" s="27">
        <v>0.20883199999999999</v>
      </c>
      <c r="CQ191" s="28">
        <f t="shared" si="87"/>
        <v>-0.19352132658155199</v>
      </c>
      <c r="CR191" s="27">
        <f t="shared" si="88"/>
        <v>6.8036419105209998</v>
      </c>
      <c r="CU191" s="30">
        <v>378</v>
      </c>
      <c r="CV191" s="30"/>
      <c r="CW191" s="15" t="s">
        <v>293</v>
      </c>
      <c r="CX191" s="36" t="s">
        <v>975</v>
      </c>
      <c r="CY191" s="34" t="s">
        <v>293</v>
      </c>
      <c r="CZ191" s="34" t="s">
        <v>976</v>
      </c>
      <c r="DA191" s="32"/>
      <c r="DB191" s="32"/>
      <c r="DC191" t="s">
        <v>293</v>
      </c>
      <c r="DD191">
        <v>143283</v>
      </c>
      <c r="DE191" t="s">
        <v>1045</v>
      </c>
      <c r="DF191" s="30">
        <v>227</v>
      </c>
      <c r="DG191" s="39" t="s">
        <v>293</v>
      </c>
      <c r="DK191" s="30">
        <v>382</v>
      </c>
      <c r="DL191" s="30"/>
      <c r="DM191" s="32"/>
      <c r="DN191" s="32" t="s">
        <v>293</v>
      </c>
      <c r="DO191" s="41">
        <v>142579</v>
      </c>
    </row>
    <row r="192" spans="1:119" ht="15.75" x14ac:dyDescent="0.25">
      <c r="B192" t="s">
        <v>300</v>
      </c>
      <c r="C192" s="52">
        <v>6.5200411974890002</v>
      </c>
      <c r="D192" s="52">
        <v>6.4992692263850005</v>
      </c>
      <c r="E192" s="52">
        <v>-2.0771971103999753E-2</v>
      </c>
      <c r="F192" s="53">
        <v>-3.1858650083375945E-3</v>
      </c>
      <c r="G192" s="45">
        <v>6.8703744983419996</v>
      </c>
      <c r="H192" s="45">
        <v>7.0609691879299996</v>
      </c>
      <c r="I192" s="45">
        <v>0.19059468958799997</v>
      </c>
      <c r="J192" s="46">
        <v>2.7741528447102183E-2</v>
      </c>
      <c r="K192" s="47">
        <v>2</v>
      </c>
      <c r="L192" s="55">
        <f t="shared" si="78"/>
        <v>6.693685498342</v>
      </c>
      <c r="M192" s="55">
        <f t="shared" si="79"/>
        <v>6.88428018793</v>
      </c>
      <c r="N192" s="55">
        <f t="shared" si="80"/>
        <v>0.19059468958799997</v>
      </c>
      <c r="O192" s="56">
        <f t="shared" si="81"/>
        <v>2.847380410017912E-2</v>
      </c>
      <c r="P192" s="54"/>
      <c r="Q192" s="42">
        <f t="shared" si="89"/>
        <v>57.659169231148134</v>
      </c>
      <c r="R192" s="42">
        <f t="shared" si="89"/>
        <v>57.475474901484809</v>
      </c>
      <c r="S192" s="42">
        <f t="shared" si="90"/>
        <v>59.194770897708679</v>
      </c>
      <c r="T192" s="42">
        <f t="shared" si="90"/>
        <v>60.88027120800502</v>
      </c>
      <c r="V192" s="143">
        <f t="shared" si="84"/>
        <v>56.348195662881707</v>
      </c>
      <c r="W192" s="143">
        <f t="shared" si="85"/>
        <v>59.194770897708679</v>
      </c>
      <c r="X192" s="143">
        <f t="shared" si="86"/>
        <v>60.812851195597773</v>
      </c>
      <c r="AB192" t="s">
        <v>300</v>
      </c>
      <c r="AC192" s="2">
        <v>6.5200411974890002</v>
      </c>
      <c r="AD192" s="2">
        <v>6.5195877851949993</v>
      </c>
      <c r="AE192" s="2">
        <v>-4.534122940009766E-4</v>
      </c>
      <c r="AF192" s="1">
        <v>-6.9541323477464355E-5</v>
      </c>
      <c r="AG192" s="2">
        <v>6.8703744983419996</v>
      </c>
      <c r="AH192" s="2">
        <v>6.8703744983419996</v>
      </c>
      <c r="AI192" s="2">
        <v>0</v>
      </c>
      <c r="AJ192" s="1">
        <v>0</v>
      </c>
      <c r="AM192" t="s">
        <v>300</v>
      </c>
      <c r="AN192" s="2">
        <v>6.5200411974890002</v>
      </c>
      <c r="AO192" s="2">
        <v>6.4495261930330008</v>
      </c>
      <c r="AP192" s="2">
        <v>-7.0515004455999453E-2</v>
      </c>
      <c r="AQ192" s="1">
        <v>-1.0815116395760844E-2</v>
      </c>
      <c r="AR192" s="2">
        <v>6.5200218332680002</v>
      </c>
      <c r="AS192" s="2">
        <v>-1.9364221000017778E-5</v>
      </c>
      <c r="AT192" s="1">
        <v>-2.9699537799661958E-6</v>
      </c>
      <c r="AU192" s="2">
        <v>6.5194905492749999</v>
      </c>
      <c r="AV192" s="2">
        <v>-5.5064821400030439E-4</v>
      </c>
      <c r="AW192" s="1">
        <v>-8.4454713907692811E-5</v>
      </c>
      <c r="AX192" s="2">
        <v>6.4760667828510003</v>
      </c>
      <c r="AY192" s="2">
        <v>-4.3974414637999892E-2</v>
      </c>
      <c r="AZ192" s="1">
        <v>-6.7444995063735682E-3</v>
      </c>
      <c r="BA192" s="2">
        <v>6.5201481854820003</v>
      </c>
      <c r="BB192" s="2">
        <v>1.0698799300001838E-4</v>
      </c>
      <c r="BC192" s="1">
        <v>1.6409097697300074E-5</v>
      </c>
      <c r="BD192" s="2">
        <v>6.3717976173630007</v>
      </c>
      <c r="BE192" s="2">
        <v>-0.14824358012599959</v>
      </c>
      <c r="BF192" s="1">
        <v>-2.273660175384953E-2</v>
      </c>
      <c r="BG192" s="1"/>
      <c r="BH192" t="s">
        <v>300</v>
      </c>
      <c r="BI192" s="2">
        <v>6.8703744983419996</v>
      </c>
      <c r="BJ192" s="2">
        <v>6.9313647990099998</v>
      </c>
      <c r="BK192" s="2">
        <v>6.0990300668000152E-2</v>
      </c>
      <c r="BL192" s="1">
        <v>8.8772891030494336E-3</v>
      </c>
      <c r="BM192" s="2">
        <v>6.8703744983419996</v>
      </c>
      <c r="BN192" s="2">
        <v>0</v>
      </c>
      <c r="BO192" s="1">
        <v>0</v>
      </c>
      <c r="BP192" s="2">
        <v>6.8703744983419996</v>
      </c>
      <c r="BQ192" s="2">
        <v>0</v>
      </c>
      <c r="BR192" s="1">
        <v>0</v>
      </c>
      <c r="BS192" s="2">
        <v>6.9847313120950005</v>
      </c>
      <c r="BT192" s="2">
        <v>0.11435681375300089</v>
      </c>
      <c r="BU192" s="1">
        <v>1.6644917068290552E-2</v>
      </c>
      <c r="BV192" s="2">
        <v>6.8703744983419996</v>
      </c>
      <c r="BW192" s="2">
        <v>0</v>
      </c>
      <c r="BX192" s="1">
        <v>0</v>
      </c>
      <c r="BY192" s="2">
        <v>7.0533454003470002</v>
      </c>
      <c r="BZ192" s="2">
        <v>0.18297090200500055</v>
      </c>
      <c r="CA192" s="1">
        <v>2.6631867309293865E-2</v>
      </c>
      <c r="CC192" t="s">
        <v>300</v>
      </c>
      <c r="CE192" s="23">
        <v>6.5200411974890002</v>
      </c>
      <c r="CF192" s="23">
        <v>6.6466690886409996</v>
      </c>
      <c r="CG192" s="23">
        <v>0.12662789115199935</v>
      </c>
      <c r="CH192" s="24">
        <v>1.9421332981878446E-2</v>
      </c>
      <c r="CI192" s="2">
        <v>6.8703744983419996</v>
      </c>
      <c r="CJ192" s="2">
        <v>6.8703744983419996</v>
      </c>
      <c r="CK192" s="2">
        <v>0</v>
      </c>
      <c r="CL192" s="1">
        <v>0</v>
      </c>
      <c r="CN192" s="25" t="s">
        <v>300</v>
      </c>
      <c r="CO192" s="27">
        <v>0</v>
      </c>
      <c r="CP192" s="27">
        <v>0.17668900000000001</v>
      </c>
      <c r="CQ192" s="28">
        <f t="shared" si="87"/>
        <v>-0.16484833448328468</v>
      </c>
      <c r="CR192" s="27">
        <f t="shared" si="88"/>
        <v>10.623397486830001</v>
      </c>
      <c r="CU192" s="30">
        <v>385</v>
      </c>
      <c r="CV192" s="30"/>
      <c r="CW192" s="15" t="s">
        <v>300</v>
      </c>
      <c r="CX192" s="36" t="s">
        <v>975</v>
      </c>
      <c r="CY192" s="34" t="s">
        <v>300</v>
      </c>
      <c r="CZ192" s="34" t="s">
        <v>976</v>
      </c>
      <c r="DA192" s="32"/>
      <c r="DB192" s="32"/>
      <c r="DC192" t="s">
        <v>300</v>
      </c>
      <c r="DD192">
        <v>113079</v>
      </c>
      <c r="DE192" t="s">
        <v>1045</v>
      </c>
      <c r="DF192" s="30">
        <v>228</v>
      </c>
      <c r="DG192" s="39" t="s">
        <v>300</v>
      </c>
      <c r="DK192" s="30">
        <v>389</v>
      </c>
      <c r="DL192" s="30"/>
      <c r="DM192" s="32"/>
      <c r="DN192" s="32" t="s">
        <v>300</v>
      </c>
      <c r="DO192" s="41">
        <v>112490</v>
      </c>
    </row>
    <row r="193" spans="1:119" ht="15.75" x14ac:dyDescent="0.25">
      <c r="A193" t="s">
        <v>545</v>
      </c>
      <c r="B193" t="s">
        <v>305</v>
      </c>
      <c r="C193" s="52">
        <v>4.7138033549269993</v>
      </c>
      <c r="D193" s="52">
        <v>4.9040754699200004</v>
      </c>
      <c r="E193" s="52">
        <v>0.19027211499300112</v>
      </c>
      <c r="F193" s="53">
        <v>4.0364881745464279E-2</v>
      </c>
      <c r="G193" s="45">
        <v>5.3724464516910002</v>
      </c>
      <c r="H193" s="45">
        <v>5.5207440995429993</v>
      </c>
      <c r="I193" s="45">
        <v>0.14829764785199906</v>
      </c>
      <c r="J193" s="46">
        <v>2.7603373841971333E-2</v>
      </c>
      <c r="K193" s="47">
        <v>1</v>
      </c>
      <c r="L193" s="55">
        <f t="shared" si="78"/>
        <v>5.2675324516910003</v>
      </c>
      <c r="M193" s="55">
        <f t="shared" si="79"/>
        <v>5.4158300995429993</v>
      </c>
      <c r="N193" s="55">
        <f t="shared" si="80"/>
        <v>0.14829764785199906</v>
      </c>
      <c r="O193" s="56">
        <f t="shared" si="81"/>
        <v>2.8153153153217324E-2</v>
      </c>
      <c r="P193" s="54"/>
      <c r="Q193" s="42">
        <f t="shared" si="89"/>
        <v>43.97368703055151</v>
      </c>
      <c r="R193" s="42">
        <f t="shared" si="89"/>
        <v>45.748679707451778</v>
      </c>
      <c r="S193" s="42">
        <f t="shared" si="90"/>
        <v>49.1392631412646</v>
      </c>
      <c r="T193" s="42">
        <f t="shared" si="90"/>
        <v>50.522688342316869</v>
      </c>
      <c r="V193" s="143">
        <f t="shared" si="84"/>
        <v>44.707303633027351</v>
      </c>
      <c r="W193" s="143">
        <f t="shared" si="85"/>
        <v>49.1392631412646</v>
      </c>
      <c r="X193" s="143">
        <f t="shared" si="86"/>
        <v>50.467351334275534</v>
      </c>
      <c r="AB193" t="s">
        <v>305</v>
      </c>
      <c r="AC193" s="2">
        <v>4.7138033549269993</v>
      </c>
      <c r="AD193" s="2">
        <v>4.7105748021630003</v>
      </c>
      <c r="AE193" s="2">
        <v>-3.2285527639990264E-3</v>
      </c>
      <c r="AF193" s="1">
        <v>-6.8491460523580235E-4</v>
      </c>
      <c r="AG193" s="2">
        <v>5.3724464516910002</v>
      </c>
      <c r="AH193" s="2">
        <v>5.3724464516910002</v>
      </c>
      <c r="AI193" s="2">
        <v>0</v>
      </c>
      <c r="AJ193" s="1">
        <v>0</v>
      </c>
      <c r="AM193" t="s">
        <v>305</v>
      </c>
      <c r="AN193" s="2">
        <v>4.7138033549269993</v>
      </c>
      <c r="AO193" s="2">
        <v>4.6979958817440002</v>
      </c>
      <c r="AP193" s="2">
        <v>-1.5807473182999132E-2</v>
      </c>
      <c r="AQ193" s="1">
        <v>-3.3534434919684796E-3</v>
      </c>
      <c r="AR193" s="2">
        <v>4.7136673407479996</v>
      </c>
      <c r="AS193" s="2">
        <v>-1.3601417899966606E-4</v>
      </c>
      <c r="AT193" s="1">
        <v>-2.8854444862978898E-5</v>
      </c>
      <c r="AU193" s="2">
        <v>4.7114720800409993</v>
      </c>
      <c r="AV193" s="2">
        <v>-2.3312748860000454E-3</v>
      </c>
      <c r="AW193" s="1">
        <v>-4.9456345767231286E-4</v>
      </c>
      <c r="AX193" s="2">
        <v>4.8094936256520002</v>
      </c>
      <c r="AY193" s="2">
        <v>9.5690270725000914E-2</v>
      </c>
      <c r="AZ193" s="1">
        <v>2.0300013284385902E-2</v>
      </c>
      <c r="BA193" s="2">
        <v>4.7145519345939997</v>
      </c>
      <c r="BB193" s="2">
        <v>7.4857966700037082E-4</v>
      </c>
      <c r="BC193" s="1">
        <v>1.588058751364616E-4</v>
      </c>
      <c r="BD193" s="2">
        <v>4.7924441202459995</v>
      </c>
      <c r="BE193" s="2">
        <v>7.8640765319000216E-2</v>
      </c>
      <c r="BF193" s="1">
        <v>1.6683081452008957E-2</v>
      </c>
      <c r="BG193" s="1"/>
      <c r="BH193" t="s">
        <v>305</v>
      </c>
      <c r="BI193" s="2">
        <v>5.3724464516910002</v>
      </c>
      <c r="BJ193" s="2">
        <v>5.4199016990039999</v>
      </c>
      <c r="BK193" s="2">
        <v>4.745524731299966E-2</v>
      </c>
      <c r="BL193" s="1">
        <v>8.8330796294978278E-3</v>
      </c>
      <c r="BM193" s="2">
        <v>5.3724464516910002</v>
      </c>
      <c r="BN193" s="2">
        <v>0</v>
      </c>
      <c r="BO193" s="1">
        <v>0</v>
      </c>
      <c r="BP193" s="2">
        <v>5.3724464516910002</v>
      </c>
      <c r="BQ193" s="2">
        <v>0</v>
      </c>
      <c r="BR193" s="1">
        <v>0</v>
      </c>
      <c r="BS193" s="2">
        <v>5.4614250404020002</v>
      </c>
      <c r="BT193" s="2">
        <v>8.8978588710999951E-2</v>
      </c>
      <c r="BU193" s="1">
        <v>1.6562024305145667E-2</v>
      </c>
      <c r="BV193" s="2">
        <v>5.3724464516910002</v>
      </c>
      <c r="BW193" s="2">
        <v>0</v>
      </c>
      <c r="BX193" s="1">
        <v>0</v>
      </c>
      <c r="BY193" s="2">
        <v>5.514812193629</v>
      </c>
      <c r="BZ193" s="2">
        <v>0.14236574193799978</v>
      </c>
      <c r="CA193" s="1">
        <v>2.6499238888307498E-2</v>
      </c>
      <c r="CC193" t="s">
        <v>305</v>
      </c>
      <c r="CE193" s="23">
        <v>4.7138033549269993</v>
      </c>
      <c r="CF193" s="23">
        <v>4.8173195624460003</v>
      </c>
      <c r="CG193" s="23">
        <v>0.10351620751900104</v>
      </c>
      <c r="CH193" s="24">
        <v>2.1960230354285567E-2</v>
      </c>
      <c r="CI193" s="2">
        <v>5.3724464516910002</v>
      </c>
      <c r="CJ193" s="2">
        <v>5.3724464516910002</v>
      </c>
      <c r="CK193" s="2">
        <v>0</v>
      </c>
      <c r="CL193" s="1">
        <v>0</v>
      </c>
      <c r="CN193" s="25" t="s">
        <v>305</v>
      </c>
      <c r="CO193" s="27">
        <v>0</v>
      </c>
      <c r="CP193" s="27">
        <v>0.10491399999999999</v>
      </c>
      <c r="CQ193" s="28">
        <f t="shared" si="87"/>
        <v>-0.1131559715064831</v>
      </c>
      <c r="CR193" s="27">
        <f t="shared" si="88"/>
        <v>6.7989709220289996</v>
      </c>
      <c r="CU193" s="30">
        <v>391</v>
      </c>
      <c r="CV193" s="30"/>
      <c r="CW193" s="15" t="s">
        <v>305</v>
      </c>
      <c r="CX193" s="36" t="s">
        <v>975</v>
      </c>
      <c r="CY193" s="34" t="s">
        <v>1049</v>
      </c>
      <c r="CZ193" s="34" t="s">
        <v>976</v>
      </c>
      <c r="DA193" s="32"/>
      <c r="DB193" s="32"/>
      <c r="DC193" t="s">
        <v>305</v>
      </c>
      <c r="DD193">
        <v>107196</v>
      </c>
      <c r="DE193" t="s">
        <v>1045</v>
      </c>
      <c r="DF193" s="30">
        <v>229</v>
      </c>
      <c r="DG193" s="39" t="s">
        <v>305</v>
      </c>
      <c r="DK193" s="30">
        <v>394</v>
      </c>
      <c r="DL193" s="30"/>
      <c r="DM193" s="32"/>
      <c r="DN193" s="32" t="s">
        <v>305</v>
      </c>
      <c r="DO193" s="41">
        <v>106453</v>
      </c>
    </row>
    <row r="194" spans="1:119" ht="15.75" x14ac:dyDescent="0.25">
      <c r="A194" t="s">
        <v>546</v>
      </c>
      <c r="B194" t="s">
        <v>337</v>
      </c>
      <c r="C194" s="52">
        <v>5.0039536580010004</v>
      </c>
      <c r="D194" s="52">
        <v>5.1291483317799997</v>
      </c>
      <c r="E194" s="52">
        <v>0.12519467377899929</v>
      </c>
      <c r="F194" s="53">
        <v>2.5019151322239176E-2</v>
      </c>
      <c r="G194" s="45">
        <v>4.9437614112699997</v>
      </c>
      <c r="H194" s="45">
        <v>5.0748645987999996</v>
      </c>
      <c r="I194" s="45">
        <v>0.13110318752999994</v>
      </c>
      <c r="J194" s="46">
        <v>2.6518914774311678E-2</v>
      </c>
      <c r="K194" s="47">
        <v>3</v>
      </c>
      <c r="L194" s="55">
        <f t="shared" si="78"/>
        <v>4.7840454112699993</v>
      </c>
      <c r="M194" s="55">
        <f t="shared" si="79"/>
        <v>4.9151485987999992</v>
      </c>
      <c r="N194" s="55">
        <f t="shared" si="80"/>
        <v>0.13110318752999994</v>
      </c>
      <c r="O194" s="56">
        <f t="shared" si="81"/>
        <v>2.7404252313565844E-2</v>
      </c>
      <c r="P194" s="54"/>
      <c r="Q194" s="42">
        <f t="shared" si="89"/>
        <v>53.56921195577609</v>
      </c>
      <c r="R194" s="42">
        <f t="shared" si="89"/>
        <v>54.90946817591076</v>
      </c>
      <c r="S194" s="42">
        <f t="shared" si="90"/>
        <v>51.215011200715111</v>
      </c>
      <c r="T194" s="42">
        <f t="shared" si="90"/>
        <v>52.618520289901603</v>
      </c>
      <c r="V194" s="143">
        <f t="shared" si="84"/>
        <v>53.283535176906355</v>
      </c>
      <c r="W194" s="143">
        <f t="shared" si="85"/>
        <v>51.215011200715111</v>
      </c>
      <c r="X194" s="143">
        <f t="shared" si="86"/>
        <v>52.187418067647279</v>
      </c>
      <c r="AB194" t="s">
        <v>337</v>
      </c>
      <c r="AC194" s="2">
        <v>5.0039536580010004</v>
      </c>
      <c r="AD194" s="2">
        <v>5.0021486053729998</v>
      </c>
      <c r="AE194" s="2">
        <v>-1.8050526280006807E-3</v>
      </c>
      <c r="AF194" s="1">
        <v>-3.6072528871535761E-4</v>
      </c>
      <c r="AG194" s="2">
        <v>4.9437614112699997</v>
      </c>
      <c r="AH194" s="2">
        <v>4.9432292949959997</v>
      </c>
      <c r="AI194" s="2">
        <v>-5.3211627399996075E-4</v>
      </c>
      <c r="AJ194" s="1">
        <v>-1.076338904193327E-4</v>
      </c>
      <c r="AM194" t="s">
        <v>337</v>
      </c>
      <c r="AN194" s="2">
        <v>5.0039536580010004</v>
      </c>
      <c r="AO194" s="2">
        <v>5.0028278350989996</v>
      </c>
      <c r="AP194" s="2">
        <v>-1.1258229020008059E-3</v>
      </c>
      <c r="AQ194" s="1">
        <v>-2.2498667632556656E-4</v>
      </c>
      <c r="AR194" s="2">
        <v>5.003877401704</v>
      </c>
      <c r="AS194" s="2">
        <v>-7.6256297000476536E-5</v>
      </c>
      <c r="AT194" s="1">
        <v>-1.5239209275758902E-5</v>
      </c>
      <c r="AU194" s="2">
        <v>5.0024699792980005</v>
      </c>
      <c r="AV194" s="2">
        <v>-1.4836787029999243E-3</v>
      </c>
      <c r="AW194" s="1">
        <v>-2.9650128766233022E-4</v>
      </c>
      <c r="AX194" s="2">
        <v>4.9742971244260001</v>
      </c>
      <c r="AY194" s="2">
        <v>-2.965653357500031E-2</v>
      </c>
      <c r="AZ194" s="1">
        <v>-5.926620349007713E-3</v>
      </c>
      <c r="BA194" s="2">
        <v>5.0043736827050003</v>
      </c>
      <c r="BB194" s="2">
        <v>4.2002470399982172E-4</v>
      </c>
      <c r="BC194" s="1">
        <v>8.393856792183301E-5</v>
      </c>
      <c r="BD194" s="2">
        <v>4.9772683044099999</v>
      </c>
      <c r="BE194" s="2">
        <v>-2.6685353591000549E-2</v>
      </c>
      <c r="BF194" s="1">
        <v>-5.3328538621320726E-3</v>
      </c>
      <c r="BG194" s="1"/>
      <c r="BH194" t="s">
        <v>337</v>
      </c>
      <c r="BI194" s="2">
        <v>4.9437614112699997</v>
      </c>
      <c r="BJ194" s="2">
        <v>4.9761325152479996</v>
      </c>
      <c r="BK194" s="2">
        <v>3.2371103977999915E-2</v>
      </c>
      <c r="BL194" s="1">
        <v>6.547869382249198E-3</v>
      </c>
      <c r="BM194" s="2">
        <v>4.943738899994</v>
      </c>
      <c r="BN194" s="2">
        <v>-2.251127599972591E-5</v>
      </c>
      <c r="BO194" s="1">
        <v>-4.5534713605734066E-6</v>
      </c>
      <c r="BP194" s="2">
        <v>4.943318118194</v>
      </c>
      <c r="BQ194" s="2">
        <v>-4.4329307599966228E-4</v>
      </c>
      <c r="BR194" s="1">
        <v>-8.9667166176165649E-5</v>
      </c>
      <c r="BS194" s="2">
        <v>4.9983431726259999</v>
      </c>
      <c r="BT194" s="2">
        <v>5.4581761356000236E-2</v>
      </c>
      <c r="BU194" s="1">
        <v>1.1040533070947444E-2</v>
      </c>
      <c r="BV194" s="2">
        <v>4.9438854547210003</v>
      </c>
      <c r="BW194" s="2">
        <v>1.2404345100058833E-4</v>
      </c>
      <c r="BX194" s="1">
        <v>2.5090905624574405E-5</v>
      </c>
      <c r="BY194" s="2">
        <v>5.0345949091170006</v>
      </c>
      <c r="BZ194" s="2">
        <v>9.0833497847000899E-2</v>
      </c>
      <c r="CA194" s="1">
        <v>1.8373357913254704E-2</v>
      </c>
      <c r="CC194" t="s">
        <v>337</v>
      </c>
      <c r="CE194" s="23">
        <v>5.0039536580010004</v>
      </c>
      <c r="CF194" s="23">
        <v>5.1523476426870003</v>
      </c>
      <c r="CG194" s="23">
        <v>0.14839398468599985</v>
      </c>
      <c r="CH194" s="24">
        <v>2.9655347516803519E-2</v>
      </c>
      <c r="CI194" s="2">
        <v>4.9437614112699997</v>
      </c>
      <c r="CJ194" s="2">
        <v>4.9853844407679997</v>
      </c>
      <c r="CK194" s="2">
        <v>4.1623029498000008E-2</v>
      </c>
      <c r="CL194" s="1">
        <v>8.41930385295586E-3</v>
      </c>
      <c r="CN194" s="25" t="s">
        <v>337</v>
      </c>
      <c r="CO194" s="27">
        <v>0</v>
      </c>
      <c r="CP194" s="27">
        <v>0.159716</v>
      </c>
      <c r="CQ194" s="28">
        <f t="shared" si="87"/>
        <v>-0.14836305989539766</v>
      </c>
      <c r="CR194" s="27">
        <f t="shared" si="88"/>
        <v>5.6406373057479993</v>
      </c>
      <c r="CU194" s="30">
        <v>427</v>
      </c>
      <c r="CV194" s="30"/>
      <c r="CW194" s="15" t="s">
        <v>337</v>
      </c>
      <c r="CX194" s="36" t="s">
        <v>975</v>
      </c>
      <c r="CY194" s="34" t="s">
        <v>337</v>
      </c>
      <c r="CZ194" s="34" t="s">
        <v>976</v>
      </c>
      <c r="DA194" s="32"/>
      <c r="DB194" s="32"/>
      <c r="DC194" t="s">
        <v>337</v>
      </c>
      <c r="DD194">
        <v>93411</v>
      </c>
      <c r="DE194" t="s">
        <v>1045</v>
      </c>
      <c r="DF194" s="30">
        <v>230</v>
      </c>
      <c r="DG194" s="39" t="s">
        <v>337</v>
      </c>
      <c r="DK194" s="30">
        <v>426</v>
      </c>
      <c r="DL194" s="30"/>
      <c r="DM194" s="32"/>
      <c r="DN194" s="32" t="s">
        <v>337</v>
      </c>
      <c r="DO194" s="41">
        <v>92363</v>
      </c>
    </row>
    <row r="195" spans="1:119" ht="15.75" x14ac:dyDescent="0.25">
      <c r="A195" t="s">
        <v>547</v>
      </c>
      <c r="B195" t="s">
        <v>340</v>
      </c>
      <c r="C195" s="52">
        <v>4.5826611073489998</v>
      </c>
      <c r="D195" s="52">
        <v>4.6271720081940009</v>
      </c>
      <c r="E195" s="52">
        <v>4.4510900845001089E-2</v>
      </c>
      <c r="F195" s="53">
        <v>9.7128938410088912E-3</v>
      </c>
      <c r="G195" s="45">
        <v>5.0172027460240001</v>
      </c>
      <c r="H195" s="45">
        <v>5.1562058638739998</v>
      </c>
      <c r="I195" s="45">
        <v>0.13900311784999975</v>
      </c>
      <c r="J195" s="46">
        <v>2.7705302114839993E-2</v>
      </c>
      <c r="K195" s="47">
        <v>1</v>
      </c>
      <c r="L195" s="55">
        <f t="shared" si="78"/>
        <v>4.9373907460240005</v>
      </c>
      <c r="M195" s="55">
        <f t="shared" si="79"/>
        <v>5.0763938638739994</v>
      </c>
      <c r="N195" s="55">
        <f t="shared" si="80"/>
        <v>0.13900311784999886</v>
      </c>
      <c r="O195" s="56">
        <f t="shared" si="81"/>
        <v>2.8153153153198534E-2</v>
      </c>
      <c r="P195" s="54"/>
      <c r="Q195" s="42">
        <f t="shared" si="89"/>
        <v>58.898556761033852</v>
      </c>
      <c r="R195" s="42">
        <f t="shared" si="89"/>
        <v>59.470632190242405</v>
      </c>
      <c r="S195" s="42">
        <f t="shared" si="90"/>
        <v>63.457712079068465</v>
      </c>
      <c r="T195" s="42">
        <f t="shared" si="90"/>
        <v>65.244246765982055</v>
      </c>
      <c r="V195" s="143">
        <f t="shared" si="84"/>
        <v>57.112159577461895</v>
      </c>
      <c r="W195" s="143">
        <f t="shared" si="85"/>
        <v>63.457712079068465</v>
      </c>
      <c r="X195" s="143">
        <f t="shared" si="86"/>
        <v>65.172785378505523</v>
      </c>
      <c r="AB195" t="s">
        <v>340</v>
      </c>
      <c r="AC195" s="2">
        <v>4.5826611073489998</v>
      </c>
      <c r="AD195" s="2">
        <v>4.5811780340520007</v>
      </c>
      <c r="AE195" s="2">
        <v>-1.4830732969990379E-3</v>
      </c>
      <c r="AF195" s="1">
        <v>-3.2362709400891599E-4</v>
      </c>
      <c r="AG195" s="2">
        <v>5.0172027460240001</v>
      </c>
      <c r="AH195" s="2">
        <v>5.0172027460240001</v>
      </c>
      <c r="AI195" s="2">
        <v>0</v>
      </c>
      <c r="AJ195" s="1">
        <v>0</v>
      </c>
      <c r="AM195" t="s">
        <v>340</v>
      </c>
      <c r="AN195" s="2">
        <v>4.5826611073489998</v>
      </c>
      <c r="AO195" s="2">
        <v>4.4994850977659997</v>
      </c>
      <c r="AP195" s="2">
        <v>-8.3176009583000088E-2</v>
      </c>
      <c r="AQ195" s="1">
        <v>-1.8150155037564224E-2</v>
      </c>
      <c r="AR195" s="2">
        <v>4.5825983147600002</v>
      </c>
      <c r="AS195" s="2">
        <v>-6.2792588999549537E-5</v>
      </c>
      <c r="AT195" s="1">
        <v>-1.3702210905111877E-5</v>
      </c>
      <c r="AU195" s="2">
        <v>4.5813242304959996</v>
      </c>
      <c r="AV195" s="2">
        <v>-1.3368768530002129E-3</v>
      </c>
      <c r="AW195" s="1">
        <v>-2.9172500904688889E-4</v>
      </c>
      <c r="AX195" s="2">
        <v>4.5636985791020006</v>
      </c>
      <c r="AY195" s="2">
        <v>-1.8962528246999177E-2</v>
      </c>
      <c r="AZ195" s="1">
        <v>-4.1378857835657661E-3</v>
      </c>
      <c r="BA195" s="2">
        <v>4.5830071906559997</v>
      </c>
      <c r="BB195" s="2">
        <v>3.4608330699992251E-4</v>
      </c>
      <c r="BC195" s="1">
        <v>7.5520161515963915E-5</v>
      </c>
      <c r="BD195" s="2">
        <v>4.4436686880840002</v>
      </c>
      <c r="BE195" s="2">
        <v>-0.13899241926499961</v>
      </c>
      <c r="BF195" s="1">
        <v>-3.033006718347642E-2</v>
      </c>
      <c r="BG195" s="1"/>
      <c r="BH195" t="s">
        <v>340</v>
      </c>
      <c r="BI195" s="2">
        <v>5.0172027460240001</v>
      </c>
      <c r="BJ195" s="2">
        <v>5.0616837437359994</v>
      </c>
      <c r="BK195" s="2">
        <v>4.4480997711999315E-2</v>
      </c>
      <c r="BL195" s="1">
        <v>8.8656966767486772E-3</v>
      </c>
      <c r="BM195" s="2">
        <v>5.0172027460240001</v>
      </c>
      <c r="BN195" s="2">
        <v>0</v>
      </c>
      <c r="BO195" s="1">
        <v>0</v>
      </c>
      <c r="BP195" s="2">
        <v>5.0172027460240001</v>
      </c>
      <c r="BQ195" s="2">
        <v>0</v>
      </c>
      <c r="BR195" s="1">
        <v>0</v>
      </c>
      <c r="BS195" s="2">
        <v>5.1006046167339996</v>
      </c>
      <c r="BT195" s="2">
        <v>8.3401870709999493E-2</v>
      </c>
      <c r="BU195" s="1">
        <v>1.6623181268903924E-2</v>
      </c>
      <c r="BV195" s="2">
        <v>5.0172027460240001</v>
      </c>
      <c r="BW195" s="2">
        <v>0</v>
      </c>
      <c r="BX195" s="1">
        <v>0</v>
      </c>
      <c r="BY195" s="2">
        <v>5.1506457391600007</v>
      </c>
      <c r="BZ195" s="2">
        <v>0.13344299313600061</v>
      </c>
      <c r="CA195" s="1">
        <v>2.6597090030246563E-2</v>
      </c>
      <c r="CC195" t="s">
        <v>340</v>
      </c>
      <c r="CE195" s="23">
        <v>4.5826611073489998</v>
      </c>
      <c r="CF195" s="23">
        <v>4.7637569336630001</v>
      </c>
      <c r="CG195" s="23">
        <v>0.18109582631400034</v>
      </c>
      <c r="CH195" s="24">
        <v>3.9517612599278926E-2</v>
      </c>
      <c r="CI195" s="2">
        <v>5.0172027460240001</v>
      </c>
      <c r="CJ195" s="2">
        <v>5.0172027460240001</v>
      </c>
      <c r="CK195" s="2">
        <v>0</v>
      </c>
      <c r="CL195" s="1">
        <v>0</v>
      </c>
      <c r="CN195" s="25" t="s">
        <v>340</v>
      </c>
      <c r="CO195" s="27">
        <v>0</v>
      </c>
      <c r="CP195" s="27">
        <v>7.9811999999999994E-2</v>
      </c>
      <c r="CQ195" s="28">
        <f t="shared" si="87"/>
        <v>-7.4183962377400603E-2</v>
      </c>
      <c r="CR195" s="27">
        <f t="shared" si="88"/>
        <v>5.636633592702001</v>
      </c>
      <c r="CU195" s="30">
        <v>430</v>
      </c>
      <c r="CV195" s="30"/>
      <c r="CW195" s="15" t="s">
        <v>340</v>
      </c>
      <c r="CX195" s="36" t="s">
        <v>975</v>
      </c>
      <c r="CY195" s="34" t="s">
        <v>340</v>
      </c>
      <c r="CZ195" s="34" t="s">
        <v>976</v>
      </c>
      <c r="DA195" s="32"/>
      <c r="DB195" s="32"/>
      <c r="DC195" t="s">
        <v>340</v>
      </c>
      <c r="DD195">
        <v>77806</v>
      </c>
      <c r="DE195" t="s">
        <v>1045</v>
      </c>
      <c r="DF195" s="30">
        <v>231</v>
      </c>
      <c r="DG195" s="39" t="s">
        <v>340</v>
      </c>
      <c r="DK195" s="30">
        <v>429</v>
      </c>
      <c r="DL195" s="30"/>
      <c r="DM195" s="32"/>
      <c r="DN195" s="32" t="s">
        <v>340</v>
      </c>
      <c r="DO195" s="41">
        <v>77220</v>
      </c>
    </row>
    <row r="196" spans="1:119" ht="15.75" x14ac:dyDescent="0.25">
      <c r="A196" t="s">
        <v>925</v>
      </c>
      <c r="B196" t="s">
        <v>362</v>
      </c>
      <c r="C196" s="52">
        <v>5.4108248638280001</v>
      </c>
      <c r="D196" s="52">
        <v>5.2349169191810008</v>
      </c>
      <c r="E196" s="52">
        <v>-0.17590794464699933</v>
      </c>
      <c r="F196" s="53">
        <v>-3.2510374864092279E-2</v>
      </c>
      <c r="G196" s="45">
        <v>5.9932428762530003</v>
      </c>
      <c r="H196" s="45">
        <v>6.1596267850299995</v>
      </c>
      <c r="I196" s="45">
        <v>0.16638390877699916</v>
      </c>
      <c r="J196" s="46">
        <v>2.7761916580464539E-2</v>
      </c>
      <c r="K196" s="47">
        <v>2</v>
      </c>
      <c r="L196" s="55">
        <f t="shared" si="78"/>
        <v>5.8434028762530001</v>
      </c>
      <c r="M196" s="55">
        <f t="shared" si="79"/>
        <v>6.0097867850299993</v>
      </c>
      <c r="N196" s="55">
        <f t="shared" si="80"/>
        <v>0.16638390877699916</v>
      </c>
      <c r="O196" s="56">
        <f t="shared" si="81"/>
        <v>2.8473804100204451E-2</v>
      </c>
      <c r="P196" s="54"/>
      <c r="Q196" s="42">
        <f t="shared" si="89"/>
        <v>56.717241759203354</v>
      </c>
      <c r="R196" s="42">
        <f t="shared" si="89"/>
        <v>54.873342968354308</v>
      </c>
      <c r="S196" s="42">
        <f t="shared" si="90"/>
        <v>61.251602476446543</v>
      </c>
      <c r="T196" s="42">
        <f t="shared" si="90"/>
        <v>62.995668606184488</v>
      </c>
      <c r="V196" s="143">
        <f t="shared" si="84"/>
        <v>52.231776673721171</v>
      </c>
      <c r="W196" s="143">
        <f t="shared" si="85"/>
        <v>61.251602476446543</v>
      </c>
      <c r="X196" s="143">
        <f t="shared" si="86"/>
        <v>62.925905960995813</v>
      </c>
      <c r="AB196" t="s">
        <v>362</v>
      </c>
      <c r="AC196" s="2">
        <v>5.4108248638280001</v>
      </c>
      <c r="AD196" s="2">
        <v>5.4082311736780007</v>
      </c>
      <c r="AE196" s="2">
        <v>-2.5936901499994391E-3</v>
      </c>
      <c r="AF196" s="1">
        <v>-4.7935207944699201E-4</v>
      </c>
      <c r="AG196" s="2">
        <v>5.9932428762530003</v>
      </c>
      <c r="AH196" s="2">
        <v>5.9932428762530003</v>
      </c>
      <c r="AI196" s="2">
        <v>0</v>
      </c>
      <c r="AJ196" s="1">
        <v>0</v>
      </c>
      <c r="AM196" t="s">
        <v>362</v>
      </c>
      <c r="AN196" s="2">
        <v>5.4108248638280001</v>
      </c>
      <c r="AO196" s="2">
        <v>5.2827411365139998</v>
      </c>
      <c r="AP196" s="2">
        <v>-0.12808372731400031</v>
      </c>
      <c r="AQ196" s="1">
        <v>-2.36717562548097E-2</v>
      </c>
      <c r="AR196" s="2">
        <v>5.4107152148169995</v>
      </c>
      <c r="AS196" s="2">
        <v>-1.0964901100063429E-4</v>
      </c>
      <c r="AT196" s="1">
        <v>-2.0264749601054512E-5</v>
      </c>
      <c r="AU196" s="2">
        <v>5.4086284238179996</v>
      </c>
      <c r="AV196" s="2">
        <v>-2.1964400100005221E-3</v>
      </c>
      <c r="AW196" s="1">
        <v>-4.0593441208640509E-4</v>
      </c>
      <c r="AX196" s="2">
        <v>5.1656857812409998</v>
      </c>
      <c r="AY196" s="2">
        <v>-0.24513908258700035</v>
      </c>
      <c r="AZ196" s="1">
        <v>-4.530530718630054E-2</v>
      </c>
      <c r="BA196" s="2">
        <v>5.4114289369490001</v>
      </c>
      <c r="BB196" s="2">
        <v>6.0407312099997057E-4</v>
      </c>
      <c r="BC196" s="1">
        <v>1.1164159554271852E-4</v>
      </c>
      <c r="BD196" s="2">
        <v>4.982911494673</v>
      </c>
      <c r="BE196" s="2">
        <v>-0.42791336915500011</v>
      </c>
      <c r="BF196" s="1">
        <v>-7.908468300566357E-2</v>
      </c>
      <c r="BG196" s="1"/>
      <c r="BH196" t="s">
        <v>362</v>
      </c>
      <c r="BI196" s="2">
        <v>5.9932428762530003</v>
      </c>
      <c r="BJ196" s="2">
        <v>6.0464857270609995</v>
      </c>
      <c r="BK196" s="2">
        <v>5.3242850807999176E-2</v>
      </c>
      <c r="BL196" s="1">
        <v>8.8838133056417731E-3</v>
      </c>
      <c r="BM196" s="2">
        <v>5.9932428762530003</v>
      </c>
      <c r="BN196" s="2">
        <v>0</v>
      </c>
      <c r="BO196" s="1">
        <v>0</v>
      </c>
      <c r="BP196" s="2">
        <v>5.9932428762530003</v>
      </c>
      <c r="BQ196" s="2">
        <v>0</v>
      </c>
      <c r="BR196" s="1">
        <v>0</v>
      </c>
      <c r="BS196" s="2">
        <v>6.093073221519</v>
      </c>
      <c r="BT196" s="2">
        <v>9.9830345265999654E-2</v>
      </c>
      <c r="BU196" s="1">
        <v>1.6657149948245381E-2</v>
      </c>
      <c r="BV196" s="2">
        <v>5.9932428762530003</v>
      </c>
      <c r="BW196" s="2">
        <v>0</v>
      </c>
      <c r="BX196" s="1">
        <v>0</v>
      </c>
      <c r="BY196" s="2">
        <v>6.1529714286789998</v>
      </c>
      <c r="BZ196" s="2">
        <v>0.15972855242599948</v>
      </c>
      <c r="CA196" s="1">
        <v>2.6651439917259354E-2</v>
      </c>
      <c r="CC196" t="s">
        <v>362</v>
      </c>
      <c r="CE196" s="23">
        <v>5.4108248638280001</v>
      </c>
      <c r="CF196" s="23">
        <v>5.6564544566879995</v>
      </c>
      <c r="CG196" s="23">
        <v>0.24562959285999941</v>
      </c>
      <c r="CH196" s="24">
        <v>4.5395960697612314E-2</v>
      </c>
      <c r="CI196" s="2">
        <v>5.9932428762530003</v>
      </c>
      <c r="CJ196" s="2">
        <v>5.9932428762530003</v>
      </c>
      <c r="CK196" s="2">
        <v>0</v>
      </c>
      <c r="CL196" s="1">
        <v>0</v>
      </c>
      <c r="CN196" s="25" t="s">
        <v>362</v>
      </c>
      <c r="CO196" s="27">
        <v>0</v>
      </c>
      <c r="CP196" s="27">
        <v>0.14984</v>
      </c>
      <c r="CQ196" s="28">
        <f t="shared" si="87"/>
        <v>-0.11715228730647087</v>
      </c>
      <c r="CR196" s="27">
        <f t="shared" si="88"/>
        <v>6.8683562883090001</v>
      </c>
      <c r="CU196" s="30">
        <v>456</v>
      </c>
      <c r="CV196" s="30"/>
      <c r="CW196" s="15" t="s">
        <v>362</v>
      </c>
      <c r="CX196" s="36" t="s">
        <v>975</v>
      </c>
      <c r="CY196" s="34" t="s">
        <v>362</v>
      </c>
      <c r="CZ196" s="34" t="s">
        <v>976</v>
      </c>
      <c r="DA196" s="32"/>
      <c r="DB196" s="32"/>
      <c r="DC196" t="s">
        <v>362</v>
      </c>
      <c r="DD196">
        <v>95400</v>
      </c>
      <c r="DE196" t="s">
        <v>1045</v>
      </c>
      <c r="DF196" s="30">
        <v>232</v>
      </c>
      <c r="DG196" s="39" t="s">
        <v>362</v>
      </c>
      <c r="DK196" s="30">
        <v>451</v>
      </c>
      <c r="DL196" s="30"/>
      <c r="DM196" s="32"/>
      <c r="DN196" s="32" t="s">
        <v>362</v>
      </c>
      <c r="DO196" s="41">
        <v>95110</v>
      </c>
    </row>
    <row r="197" spans="1:119" ht="15.75" x14ac:dyDescent="0.25">
      <c r="A197" t="s">
        <v>548</v>
      </c>
      <c r="B197" t="s">
        <v>363</v>
      </c>
      <c r="C197" s="52">
        <v>6.1971596515240002</v>
      </c>
      <c r="D197" s="52">
        <v>6.4950842317789999</v>
      </c>
      <c r="E197" s="52">
        <v>0.29792458025499968</v>
      </c>
      <c r="F197" s="53">
        <v>4.8074375521652786E-2</v>
      </c>
      <c r="G197" s="45">
        <v>6.3402291327950007</v>
      </c>
      <c r="H197" s="45">
        <v>6.5448911784680002</v>
      </c>
      <c r="I197" s="45">
        <v>0.2046620456729995</v>
      </c>
      <c r="J197" s="46">
        <v>3.2279913136637244E-2</v>
      </c>
      <c r="K197" s="47">
        <v>2</v>
      </c>
      <c r="L197" s="55">
        <f t="shared" si="78"/>
        <v>6.1657791327950005</v>
      </c>
      <c r="M197" s="55">
        <f t="shared" si="79"/>
        <v>6.370441178468</v>
      </c>
      <c r="N197" s="55">
        <f t="shared" si="80"/>
        <v>0.2046620456729995</v>
      </c>
      <c r="O197" s="56">
        <f t="shared" si="81"/>
        <v>3.3193217153113373E-2</v>
      </c>
      <c r="P197" s="54"/>
      <c r="Q197" s="42">
        <f t="shared" si="89"/>
        <v>56.002816348786354</v>
      </c>
      <c r="R197" s="42">
        <f t="shared" si="89"/>
        <v>58.695116772208067</v>
      </c>
      <c r="S197" s="42">
        <f t="shared" si="90"/>
        <v>55.719235236449244</v>
      </c>
      <c r="T197" s="42">
        <f t="shared" si="90"/>
        <v>57.568735911258109</v>
      </c>
      <c r="V197" s="143">
        <f t="shared" si="84"/>
        <v>57.140832768295112</v>
      </c>
      <c r="W197" s="143">
        <f t="shared" si="85"/>
        <v>55.719235236449244</v>
      </c>
      <c r="X197" s="143">
        <f t="shared" si="86"/>
        <v>57.145708845008947</v>
      </c>
      <c r="AB197" t="s">
        <v>363</v>
      </c>
      <c r="AC197" s="2">
        <v>6.1971596515240002</v>
      </c>
      <c r="AD197" s="2">
        <v>6.1956548056199994</v>
      </c>
      <c r="AE197" s="2">
        <v>-1.5048459040007955E-3</v>
      </c>
      <c r="AF197" s="1">
        <v>-2.4282832597845452E-4</v>
      </c>
      <c r="AG197" s="2">
        <v>6.3402291327950007</v>
      </c>
      <c r="AH197" s="2">
        <v>6.339842961555</v>
      </c>
      <c r="AI197" s="2">
        <v>-3.861712400006212E-4</v>
      </c>
      <c r="AJ197" s="1">
        <v>-6.090808895267529E-5</v>
      </c>
      <c r="AM197" t="s">
        <v>363</v>
      </c>
      <c r="AN197" s="2">
        <v>6.1971596515240002</v>
      </c>
      <c r="AO197" s="2">
        <v>6.2276245600669995</v>
      </c>
      <c r="AP197" s="2">
        <v>3.0464908542999325E-2</v>
      </c>
      <c r="AQ197" s="1">
        <v>4.9159470234896108E-3</v>
      </c>
      <c r="AR197" s="2">
        <v>6.197095967868</v>
      </c>
      <c r="AS197" s="2">
        <v>-6.3683656000179667E-5</v>
      </c>
      <c r="AT197" s="1">
        <v>-1.0276265189411191E-5</v>
      </c>
      <c r="AU197" s="2">
        <v>6.1958293097059993</v>
      </c>
      <c r="AV197" s="2">
        <v>-1.3303418180008464E-3</v>
      </c>
      <c r="AW197" s="1">
        <v>-2.1466960556255636E-4</v>
      </c>
      <c r="AX197" s="2">
        <v>6.2742568633989997</v>
      </c>
      <c r="AY197" s="2">
        <v>7.7097211874999516E-2</v>
      </c>
      <c r="AZ197" s="1">
        <v>1.2440733531213746E-2</v>
      </c>
      <c r="BA197" s="2">
        <v>6.1975105977820002</v>
      </c>
      <c r="BB197" s="2">
        <v>3.5094625800002888E-4</v>
      </c>
      <c r="BC197" s="1">
        <v>5.6630178619607527E-5</v>
      </c>
      <c r="BD197" s="2">
        <v>6.3230902724740004</v>
      </c>
      <c r="BE197" s="2">
        <v>0.12593062095000018</v>
      </c>
      <c r="BF197" s="1">
        <v>2.032069980947343E-2</v>
      </c>
      <c r="BG197" s="1"/>
      <c r="BH197" t="s">
        <v>363</v>
      </c>
      <c r="BI197" s="2">
        <v>6.3402291327950007</v>
      </c>
      <c r="BJ197" s="2">
        <v>6.3899373836609996</v>
      </c>
      <c r="BK197" s="2">
        <v>4.9708250865998949E-2</v>
      </c>
      <c r="BL197" s="1">
        <v>7.8401347687706933E-3</v>
      </c>
      <c r="BM197" s="2">
        <v>6.3402127724120003</v>
      </c>
      <c r="BN197" s="2">
        <v>-1.6360383000346701E-5</v>
      </c>
      <c r="BO197" s="1">
        <v>-2.5804087924397232E-6</v>
      </c>
      <c r="BP197" s="2">
        <v>6.3398876007589999</v>
      </c>
      <c r="BQ197" s="2">
        <v>-3.4153203600073567E-4</v>
      </c>
      <c r="BR197" s="1">
        <v>-5.3867459495139113E-5</v>
      </c>
      <c r="BS197" s="2">
        <v>6.4384635020629997</v>
      </c>
      <c r="BT197" s="2">
        <v>9.8234369267999E-2</v>
      </c>
      <c r="BU197" s="1">
        <v>1.549382005137309E-2</v>
      </c>
      <c r="BV197" s="2">
        <v>6.3403193197309999</v>
      </c>
      <c r="BW197" s="2">
        <v>9.018693599927019E-5</v>
      </c>
      <c r="BX197" s="1">
        <v>1.4224554682539139E-5</v>
      </c>
      <c r="BY197" s="2">
        <v>6.4980798493709999</v>
      </c>
      <c r="BZ197" s="2">
        <v>0.15785071657599925</v>
      </c>
      <c r="CA197" s="1">
        <v>2.4896689578537832E-2</v>
      </c>
      <c r="CC197" t="s">
        <v>363</v>
      </c>
      <c r="CE197" s="23">
        <v>6.1971596515240002</v>
      </c>
      <c r="CF197" s="23">
        <v>6.3677789312449997</v>
      </c>
      <c r="CG197" s="23">
        <v>0.17061927972099955</v>
      </c>
      <c r="CH197" s="24">
        <v>2.7531851576397745E-2</v>
      </c>
      <c r="CI197" s="2">
        <v>6.3402291327950007</v>
      </c>
      <c r="CJ197" s="2">
        <v>6.3849647644920005</v>
      </c>
      <c r="CK197" s="2">
        <v>4.4735631696999789E-2</v>
      </c>
      <c r="CL197" s="1">
        <v>7.0558383238239087E-3</v>
      </c>
      <c r="CN197" s="25" t="s">
        <v>363</v>
      </c>
      <c r="CO197" s="27">
        <v>0</v>
      </c>
      <c r="CP197" s="27">
        <v>0.17444999999999999</v>
      </c>
      <c r="CQ197" s="28">
        <f t="shared" si="87"/>
        <v>-0.15155711095536675</v>
      </c>
      <c r="CR197" s="27">
        <f t="shared" si="88"/>
        <v>4.7201374452509999</v>
      </c>
      <c r="CU197" s="30">
        <v>457</v>
      </c>
      <c r="CV197" s="30"/>
      <c r="CW197" s="15" t="s">
        <v>363</v>
      </c>
      <c r="CX197" s="36" t="s">
        <v>975</v>
      </c>
      <c r="CY197" s="34" t="s">
        <v>363</v>
      </c>
      <c r="CZ197" s="34" t="s">
        <v>976</v>
      </c>
      <c r="DA197" s="32"/>
      <c r="DB197" s="32"/>
      <c r="DC197" t="s">
        <v>363</v>
      </c>
      <c r="DD197">
        <v>110658</v>
      </c>
      <c r="DE197" t="s">
        <v>1045</v>
      </c>
      <c r="DF197" s="30">
        <v>233</v>
      </c>
      <c r="DG197" s="39" t="s">
        <v>363</v>
      </c>
      <c r="DK197" s="30">
        <v>452</v>
      </c>
      <c r="DL197" s="30"/>
      <c r="DM197" s="32"/>
      <c r="DN197" s="32" t="s">
        <v>363</v>
      </c>
      <c r="DO197" s="41">
        <v>110006</v>
      </c>
    </row>
    <row r="198" spans="1:119" ht="15.75" x14ac:dyDescent="0.25">
      <c r="B198" t="s">
        <v>366</v>
      </c>
      <c r="C198" s="52">
        <v>4.6141330389070001</v>
      </c>
      <c r="D198" s="52">
        <v>4.7825990120169992</v>
      </c>
      <c r="E198" s="52">
        <v>0.16846597310999911</v>
      </c>
      <c r="F198" s="53">
        <v>3.6510861669889233E-2</v>
      </c>
      <c r="G198" s="45">
        <v>4.7443263399759994</v>
      </c>
      <c r="H198" s="45">
        <v>4.8757087135979997</v>
      </c>
      <c r="I198" s="45">
        <v>0.13138237362200034</v>
      </c>
      <c r="J198" s="46">
        <v>2.7692524545574363E-2</v>
      </c>
      <c r="K198" s="47">
        <v>1</v>
      </c>
      <c r="L198" s="55">
        <f t="shared" si="78"/>
        <v>4.6497193399759995</v>
      </c>
      <c r="M198" s="55">
        <f t="shared" si="79"/>
        <v>4.7811017135979998</v>
      </c>
      <c r="N198" s="55">
        <f t="shared" si="80"/>
        <v>0.13138237362200034</v>
      </c>
      <c r="O198" s="56">
        <f t="shared" si="81"/>
        <v>2.8255979343191604E-2</v>
      </c>
      <c r="P198" s="54"/>
      <c r="Q198" s="42">
        <f t="shared" si="89"/>
        <v>43.288610928858247</v>
      </c>
      <c r="R198" s="42">
        <f t="shared" si="89"/>
        <v>44.869115414363442</v>
      </c>
      <c r="S198" s="42">
        <f t="shared" si="90"/>
        <v>43.622472464358751</v>
      </c>
      <c r="T198" s="42">
        <f t="shared" si="90"/>
        <v>44.855068145210623</v>
      </c>
      <c r="V198" s="143">
        <f t="shared" si="84"/>
        <v>45.070101813322069</v>
      </c>
      <c r="W198" s="143">
        <f t="shared" si="85"/>
        <v>43.622472464358751</v>
      </c>
      <c r="X198" s="143">
        <f t="shared" si="86"/>
        <v>44.867672854207704</v>
      </c>
      <c r="AB198" t="s">
        <v>366</v>
      </c>
      <c r="AC198" s="2">
        <v>4.6141330389070001</v>
      </c>
      <c r="AD198" s="2">
        <v>4.6126559067460002</v>
      </c>
      <c r="AE198" s="2">
        <v>-1.4771321609998722E-3</v>
      </c>
      <c r="AF198" s="1">
        <v>-3.2013211334491054E-4</v>
      </c>
      <c r="AG198" s="2">
        <v>4.7443263399759994</v>
      </c>
      <c r="AH198" s="2">
        <v>4.7443263399759994</v>
      </c>
      <c r="AI198" s="2">
        <v>0</v>
      </c>
      <c r="AJ198" s="1">
        <v>0</v>
      </c>
      <c r="AM198" t="s">
        <v>366</v>
      </c>
      <c r="AN198" s="2">
        <v>4.6141330389070001</v>
      </c>
      <c r="AO198" s="2">
        <v>4.65774222718</v>
      </c>
      <c r="AP198" s="2">
        <v>4.3609188272999866E-2</v>
      </c>
      <c r="AQ198" s="1">
        <v>9.451220392927822E-3</v>
      </c>
      <c r="AR198" s="2">
        <v>4.6140709819400003</v>
      </c>
      <c r="AS198" s="2">
        <v>-6.2056966999790575E-5</v>
      </c>
      <c r="AT198" s="1">
        <v>-1.3449323302236358E-5</v>
      </c>
      <c r="AU198" s="2">
        <v>4.6132130172459993</v>
      </c>
      <c r="AV198" s="2">
        <v>-9.2002166100080274E-4</v>
      </c>
      <c r="AW198" s="1">
        <v>-1.9939209668274721E-4</v>
      </c>
      <c r="AX198" s="2">
        <v>4.7376925230599998</v>
      </c>
      <c r="AY198" s="2">
        <v>0.12355948415299967</v>
      </c>
      <c r="AZ198" s="1">
        <v>2.6778483219085627E-2</v>
      </c>
      <c r="BA198" s="2">
        <v>4.6144743097180001</v>
      </c>
      <c r="BB198" s="2">
        <v>3.4127081099999401E-4</v>
      </c>
      <c r="BC198" s="1">
        <v>7.3962065706027961E-5</v>
      </c>
      <c r="BD198" s="2">
        <v>4.8040221522819992</v>
      </c>
      <c r="BE198" s="2">
        <v>0.18988911337499914</v>
      </c>
      <c r="BF198" s="1">
        <v>4.1153801109293599E-2</v>
      </c>
      <c r="BG198" s="1"/>
      <c r="BH198" t="s">
        <v>366</v>
      </c>
      <c r="BI198" s="2">
        <v>4.7443263399759994</v>
      </c>
      <c r="BJ198" s="2">
        <v>4.7862157033989998</v>
      </c>
      <c r="BK198" s="2">
        <v>4.1889363423000425E-2</v>
      </c>
      <c r="BL198" s="1">
        <v>8.8293596226798211E-3</v>
      </c>
      <c r="BM198" s="2">
        <v>4.7443263399759994</v>
      </c>
      <c r="BN198" s="2">
        <v>0</v>
      </c>
      <c r="BO198" s="1">
        <v>0</v>
      </c>
      <c r="BP198" s="2">
        <v>4.7443263399759994</v>
      </c>
      <c r="BQ198" s="2">
        <v>0</v>
      </c>
      <c r="BR198" s="1">
        <v>0</v>
      </c>
      <c r="BS198" s="2">
        <v>4.8252602007779997</v>
      </c>
      <c r="BT198" s="2">
        <v>8.0933860802000268E-2</v>
      </c>
      <c r="BU198" s="1">
        <v>1.7059083840849299E-2</v>
      </c>
      <c r="BV198" s="2">
        <v>4.7443263399759994</v>
      </c>
      <c r="BW198" s="2">
        <v>0</v>
      </c>
      <c r="BX198" s="1">
        <v>0</v>
      </c>
      <c r="BY198" s="2">
        <v>4.8770522495299993</v>
      </c>
      <c r="BZ198" s="2">
        <v>0.13272590955399988</v>
      </c>
      <c r="CA198" s="1">
        <v>2.7975712470628931E-2</v>
      </c>
      <c r="CC198" t="s">
        <v>366</v>
      </c>
      <c r="CE198" s="23">
        <v>4.6141330389070001</v>
      </c>
      <c r="CF198" s="23">
        <v>4.5878949191110001</v>
      </c>
      <c r="CG198" s="23">
        <v>-2.6238119795999992E-2</v>
      </c>
      <c r="CH198" s="24">
        <v>-5.6864679832065055E-3</v>
      </c>
      <c r="CI198" s="2">
        <v>4.7443263399759994</v>
      </c>
      <c r="CJ198" s="2">
        <v>4.7443263399759994</v>
      </c>
      <c r="CK198" s="2">
        <v>0</v>
      </c>
      <c r="CL198" s="1">
        <v>0</v>
      </c>
      <c r="CN198" s="25" t="s">
        <v>366</v>
      </c>
      <c r="CO198" s="27">
        <v>0</v>
      </c>
      <c r="CP198" s="27">
        <v>9.4606999999999997E-2</v>
      </c>
      <c r="CQ198" s="28">
        <f t="shared" si="87"/>
        <v>-6.5464400005713075E-2</v>
      </c>
      <c r="CR198" s="27">
        <f t="shared" si="88"/>
        <v>9.304285829197001</v>
      </c>
      <c r="CU198" s="30">
        <v>460</v>
      </c>
      <c r="CV198" s="30"/>
      <c r="CW198" s="15" t="s">
        <v>366</v>
      </c>
      <c r="CX198" s="36" t="s">
        <v>975</v>
      </c>
      <c r="CY198" s="34" t="s">
        <v>366</v>
      </c>
      <c r="CZ198" s="34" t="s">
        <v>976</v>
      </c>
      <c r="DA198" s="32"/>
      <c r="DB198" s="32"/>
      <c r="DC198" t="s">
        <v>366</v>
      </c>
      <c r="DD198">
        <v>106590</v>
      </c>
      <c r="DE198" t="s">
        <v>1045</v>
      </c>
      <c r="DF198" s="30">
        <v>234</v>
      </c>
      <c r="DG198" s="39" t="s">
        <v>366</v>
      </c>
      <c r="DK198" s="30">
        <v>455</v>
      </c>
      <c r="DL198" s="30"/>
      <c r="DM198" s="32"/>
      <c r="DN198" s="32" t="s">
        <v>366</v>
      </c>
      <c r="DO198" s="41">
        <v>106485</v>
      </c>
    </row>
    <row r="199" spans="1:119" ht="15.75" x14ac:dyDescent="0.25">
      <c r="A199" t="s">
        <v>549</v>
      </c>
      <c r="B199" t="s">
        <v>367</v>
      </c>
      <c r="C199" s="52">
        <v>5.6051870980860006</v>
      </c>
      <c r="D199" s="52">
        <v>6.0567899926190005</v>
      </c>
      <c r="E199" s="52">
        <v>0.45160289453299995</v>
      </c>
      <c r="F199" s="53">
        <v>8.0568745811751497E-2</v>
      </c>
      <c r="G199" s="45">
        <v>5.8130190156469999</v>
      </c>
      <c r="H199" s="45">
        <v>6.0354383503970004</v>
      </c>
      <c r="I199" s="45">
        <v>0.22241933475000053</v>
      </c>
      <c r="J199" s="46">
        <v>3.826227544608244E-2</v>
      </c>
      <c r="K199" s="47">
        <v>2</v>
      </c>
      <c r="L199" s="55">
        <f t="shared" si="78"/>
        <v>5.640821015647</v>
      </c>
      <c r="M199" s="55">
        <f t="shared" si="79"/>
        <v>5.8632403503970005</v>
      </c>
      <c r="N199" s="55">
        <f t="shared" si="80"/>
        <v>0.22241933475000053</v>
      </c>
      <c r="O199" s="56">
        <f t="shared" si="81"/>
        <v>3.9430312384143094E-2</v>
      </c>
      <c r="P199" s="54"/>
      <c r="Q199" s="42">
        <f t="shared" si="89"/>
        <v>43.675194393601281</v>
      </c>
      <c r="R199" s="42">
        <f t="shared" si="89"/>
        <v>47.194050028978168</v>
      </c>
      <c r="S199" s="42">
        <f t="shared" si="90"/>
        <v>43.95285118707632</v>
      </c>
      <c r="T199" s="42">
        <f t="shared" si="90"/>
        <v>45.685925839556489</v>
      </c>
      <c r="V199" s="143">
        <f t="shared" si="84"/>
        <v>46.580856861903719</v>
      </c>
      <c r="W199" s="143">
        <f t="shared" si="85"/>
        <v>43.95285118707632</v>
      </c>
      <c r="X199" s="143">
        <f t="shared" si="86"/>
        <v>45.505911282566352</v>
      </c>
      <c r="AB199" t="s">
        <v>367</v>
      </c>
      <c r="AC199" s="2">
        <v>5.6051870980860006</v>
      </c>
      <c r="AD199" s="2">
        <v>5.6020046724050001</v>
      </c>
      <c r="AE199" s="2">
        <v>-3.182425681000467E-3</v>
      </c>
      <c r="AF199" s="1">
        <v>-5.6776439845998496E-4</v>
      </c>
      <c r="AG199" s="2">
        <v>5.8130190156469999</v>
      </c>
      <c r="AH199" s="2">
        <v>5.8130190156469999</v>
      </c>
      <c r="AI199" s="2">
        <v>0</v>
      </c>
      <c r="AJ199" s="1">
        <v>0</v>
      </c>
      <c r="AM199" t="s">
        <v>367</v>
      </c>
      <c r="AN199" s="2">
        <v>5.6051870980860006</v>
      </c>
      <c r="AO199" s="2">
        <v>5.7219269499080001</v>
      </c>
      <c r="AP199" s="2">
        <v>0.11673985182199953</v>
      </c>
      <c r="AQ199" s="1">
        <v>2.0827110635051344E-2</v>
      </c>
      <c r="AR199" s="2">
        <v>5.6050530982889999</v>
      </c>
      <c r="AS199" s="2">
        <v>-1.3399979700068343E-4</v>
      </c>
      <c r="AT199" s="1">
        <v>-2.3906391464870148E-5</v>
      </c>
      <c r="AU199" s="2">
        <v>5.6029495849300002</v>
      </c>
      <c r="AV199" s="2">
        <v>-2.2375131560004036E-3</v>
      </c>
      <c r="AW199" s="1">
        <v>-3.9918616753479034E-4</v>
      </c>
      <c r="AX199" s="2">
        <v>5.7982389488179997</v>
      </c>
      <c r="AY199" s="2">
        <v>0.19305185073199915</v>
      </c>
      <c r="AZ199" s="1">
        <v>3.444164259885641E-2</v>
      </c>
      <c r="BA199" s="2">
        <v>5.6059244792919998</v>
      </c>
      <c r="BB199" s="2">
        <v>7.373812059991991E-4</v>
      </c>
      <c r="BC199" s="1">
        <v>1.3155336175147341E-4</v>
      </c>
      <c r="BD199" s="2">
        <v>5.9780940079429996</v>
      </c>
      <c r="BE199" s="2">
        <v>0.37290690985699904</v>
      </c>
      <c r="BF199" s="1">
        <v>6.6528896062066384E-2</v>
      </c>
      <c r="BG199" s="1"/>
      <c r="BH199" t="s">
        <v>367</v>
      </c>
      <c r="BI199" s="2">
        <v>5.8130190156469999</v>
      </c>
      <c r="BJ199" s="2">
        <v>5.871819304393</v>
      </c>
      <c r="BK199" s="2">
        <v>5.8800288746000184E-2</v>
      </c>
      <c r="BL199" s="1">
        <v>1.0115275485548296E-2</v>
      </c>
      <c r="BM199" s="2">
        <v>5.8130190156469999</v>
      </c>
      <c r="BN199" s="2">
        <v>0</v>
      </c>
      <c r="BO199" s="1">
        <v>0</v>
      </c>
      <c r="BP199" s="2">
        <v>5.8130190156469999</v>
      </c>
      <c r="BQ199" s="2">
        <v>0</v>
      </c>
      <c r="BR199" s="1">
        <v>0</v>
      </c>
      <c r="BS199" s="2">
        <v>5.9248683499229999</v>
      </c>
      <c r="BT199" s="2">
        <v>0.11184933427600008</v>
      </c>
      <c r="BU199" s="1">
        <v>1.9241178116729596E-2</v>
      </c>
      <c r="BV199" s="2">
        <v>5.8130190156469999</v>
      </c>
      <c r="BW199" s="2">
        <v>0</v>
      </c>
      <c r="BX199" s="1">
        <v>0</v>
      </c>
      <c r="BY199" s="2">
        <v>6.0123356421820002</v>
      </c>
      <c r="BZ199" s="2">
        <v>0.19931662653500037</v>
      </c>
      <c r="CA199" s="1">
        <v>3.4287970845871395E-2</v>
      </c>
      <c r="CC199" t="s">
        <v>367</v>
      </c>
      <c r="CE199" s="23">
        <v>5.6051870980860006</v>
      </c>
      <c r="CF199" s="23">
        <v>5.6768711365759996</v>
      </c>
      <c r="CG199" s="23">
        <v>7.1684038489999047E-2</v>
      </c>
      <c r="CH199" s="24">
        <v>1.2788875239236341E-2</v>
      </c>
      <c r="CI199" s="2">
        <v>5.8130190156469999</v>
      </c>
      <c r="CJ199" s="2">
        <v>5.8223777498580001</v>
      </c>
      <c r="CK199" s="2">
        <v>9.358734211000197E-3</v>
      </c>
      <c r="CL199" s="1">
        <v>1.6099610522190167E-3</v>
      </c>
      <c r="CN199" s="25" t="s">
        <v>367</v>
      </c>
      <c r="CO199" s="27">
        <v>0</v>
      </c>
      <c r="CP199" s="27">
        <v>0.17219799999999999</v>
      </c>
      <c r="CQ199" s="28">
        <f t="shared" si="87"/>
        <v>-0.16409331442559447</v>
      </c>
      <c r="CR199" s="27">
        <f t="shared" si="88"/>
        <v>9.2863041015360004</v>
      </c>
      <c r="CU199" s="30">
        <v>461</v>
      </c>
      <c r="CV199" s="30"/>
      <c r="CW199" s="15" t="s">
        <v>367</v>
      </c>
      <c r="CX199" s="36" t="s">
        <v>975</v>
      </c>
      <c r="CY199" s="34" t="s">
        <v>367</v>
      </c>
      <c r="CZ199" s="34" t="s">
        <v>976</v>
      </c>
      <c r="DA199" s="32"/>
      <c r="DB199" s="32"/>
      <c r="DC199" t="s">
        <v>367</v>
      </c>
      <c r="DD199">
        <v>128338</v>
      </c>
      <c r="DE199" t="s">
        <v>1045</v>
      </c>
      <c r="DF199" s="30">
        <v>235</v>
      </c>
      <c r="DG199" s="39" t="s">
        <v>367</v>
      </c>
      <c r="DK199" s="30">
        <v>456</v>
      </c>
      <c r="DL199" s="30"/>
      <c r="DM199" s="32"/>
      <c r="DN199" s="32" t="s">
        <v>367</v>
      </c>
      <c r="DO199" s="41">
        <v>127571</v>
      </c>
    </row>
    <row r="200" spans="1:119" ht="15.75" x14ac:dyDescent="0.25">
      <c r="A200" t="s">
        <v>550</v>
      </c>
      <c r="B200" t="s">
        <v>393</v>
      </c>
      <c r="C200" s="52">
        <v>4.7684481591410002</v>
      </c>
      <c r="D200" s="52">
        <v>4.8961418935789993</v>
      </c>
      <c r="E200" s="52">
        <v>0.12769373443799914</v>
      </c>
      <c r="F200" s="53">
        <v>2.6778887003985421E-2</v>
      </c>
      <c r="G200" s="45">
        <v>4.7659669700049996</v>
      </c>
      <c r="H200" s="45">
        <v>4.895090922504</v>
      </c>
      <c r="I200" s="45">
        <v>0.12912395249900044</v>
      </c>
      <c r="J200" s="46">
        <v>2.7092918039854773E-2</v>
      </c>
      <c r="K200" s="47">
        <v>3</v>
      </c>
      <c r="L200" s="55">
        <f t="shared" si="78"/>
        <v>4.6151799700049994</v>
      </c>
      <c r="M200" s="55">
        <f t="shared" si="79"/>
        <v>4.7443039225039998</v>
      </c>
      <c r="N200" s="55">
        <f t="shared" si="80"/>
        <v>0.12912395249900044</v>
      </c>
      <c r="O200" s="56">
        <f t="shared" si="81"/>
        <v>2.7978096918907489E-2</v>
      </c>
      <c r="P200" s="54"/>
      <c r="Q200" s="42">
        <f t="shared" si="89"/>
        <v>49.797384620873672</v>
      </c>
      <c r="R200" s="42">
        <f t="shared" si="89"/>
        <v>51.130903156730049</v>
      </c>
      <c r="S200" s="42">
        <f t="shared" si="90"/>
        <v>48.196789477583877</v>
      </c>
      <c r="T200" s="42">
        <f t="shared" si="90"/>
        <v>49.545243924767895</v>
      </c>
      <c r="V200" s="143">
        <f t="shared" si="84"/>
        <v>51.227924529893372</v>
      </c>
      <c r="W200" s="143">
        <f t="shared" si="85"/>
        <v>48.196789477583877</v>
      </c>
      <c r="X200" s="143">
        <f t="shared" si="86"/>
        <v>49.537078085549886</v>
      </c>
      <c r="AB200" t="s">
        <v>393</v>
      </c>
      <c r="AC200" s="2">
        <v>4.7684481591410002</v>
      </c>
      <c r="AD200" s="2">
        <v>4.7682187892650001</v>
      </c>
      <c r="AE200" s="2">
        <v>-2.2936987600008507E-4</v>
      </c>
      <c r="AF200" s="1">
        <v>-4.8101576937643444E-5</v>
      </c>
      <c r="AG200" s="2">
        <v>4.7659669700049996</v>
      </c>
      <c r="AH200" s="2">
        <v>4.7658519744809995</v>
      </c>
      <c r="AI200" s="2">
        <v>-1.1499552400007218E-4</v>
      </c>
      <c r="AJ200" s="1">
        <v>-2.4128476912199741E-5</v>
      </c>
      <c r="AM200" t="s">
        <v>393</v>
      </c>
      <c r="AN200" s="2">
        <v>4.7684481591410002</v>
      </c>
      <c r="AO200" s="2">
        <v>4.8203261398560002</v>
      </c>
      <c r="AP200" s="2">
        <v>5.1877980715000049E-2</v>
      </c>
      <c r="AQ200" s="1">
        <v>1.0879426384357606E-2</v>
      </c>
      <c r="AR200" s="2">
        <v>4.7684385374550002</v>
      </c>
      <c r="AS200" s="2">
        <v>-9.6216859999387339E-6</v>
      </c>
      <c r="AT200" s="1">
        <v>-2.0177813994882577E-6</v>
      </c>
      <c r="AU200" s="2">
        <v>4.7683176724829996</v>
      </c>
      <c r="AV200" s="2">
        <v>-1.3048665800052817E-4</v>
      </c>
      <c r="AW200" s="1">
        <v>-2.7364596121358349E-5</v>
      </c>
      <c r="AX200" s="2">
        <v>4.8289603026559993</v>
      </c>
      <c r="AY200" s="2">
        <v>6.0512143514999117E-2</v>
      </c>
      <c r="AZ200" s="1">
        <v>1.2690112484288793E-2</v>
      </c>
      <c r="BA200" s="2">
        <v>4.7685010488500001</v>
      </c>
      <c r="BB200" s="2">
        <v>5.2889708999970253E-5</v>
      </c>
      <c r="BC200" s="1">
        <v>1.1091597776643949E-5</v>
      </c>
      <c r="BD200" s="2">
        <v>4.9054323692089996</v>
      </c>
      <c r="BE200" s="2">
        <v>0.13698421006799943</v>
      </c>
      <c r="BF200" s="1">
        <v>2.8727209669964431E-2</v>
      </c>
      <c r="BG200" s="1"/>
      <c r="BH200" t="s">
        <v>393</v>
      </c>
      <c r="BI200" s="2">
        <v>4.7659669700049996</v>
      </c>
      <c r="BJ200" s="2">
        <v>4.8105151486299995</v>
      </c>
      <c r="BK200" s="2">
        <v>4.4548178624999935E-2</v>
      </c>
      <c r="BL200" s="1">
        <v>9.347143802163867E-3</v>
      </c>
      <c r="BM200" s="2">
        <v>4.765962118779</v>
      </c>
      <c r="BN200" s="2">
        <v>-4.851225999580322E-6</v>
      </c>
      <c r="BO200" s="1">
        <v>-1.0178891356385613E-6</v>
      </c>
      <c r="BP200" s="2">
        <v>4.7658827911649997</v>
      </c>
      <c r="BQ200" s="2">
        <v>-8.4178839999893285E-5</v>
      </c>
      <c r="BR200" s="1">
        <v>-1.7662489171595115E-5</v>
      </c>
      <c r="BS200" s="2">
        <v>4.8411157576020001</v>
      </c>
      <c r="BT200" s="2">
        <v>7.5148787597000499E-2</v>
      </c>
      <c r="BU200" s="1">
        <v>1.5767794462268728E-2</v>
      </c>
      <c r="BV200" s="2">
        <v>4.7659936801490002</v>
      </c>
      <c r="BW200" s="2">
        <v>2.6710144000574587E-5</v>
      </c>
      <c r="BX200" s="1">
        <v>5.6043493731024674E-6</v>
      </c>
      <c r="BY200" s="2">
        <v>4.8943089862380003</v>
      </c>
      <c r="BZ200" s="2">
        <v>0.12834201623300068</v>
      </c>
      <c r="CA200" s="1">
        <v>2.6928851383304076E-2</v>
      </c>
      <c r="CC200" t="s">
        <v>393</v>
      </c>
      <c r="CE200" s="23">
        <v>4.7684481591410002</v>
      </c>
      <c r="CF200" s="23">
        <v>4.7581609477629998</v>
      </c>
      <c r="CG200" s="23">
        <v>-1.0287211378000372E-2</v>
      </c>
      <c r="CH200" s="24">
        <v>-2.1573499458686649E-3</v>
      </c>
      <c r="CI200" s="2">
        <v>4.7659669700049996</v>
      </c>
      <c r="CJ200" s="2">
        <v>4.7654565776449997</v>
      </c>
      <c r="CK200" s="2">
        <v>-5.103923599998339E-4</v>
      </c>
      <c r="CL200" s="1">
        <v>-1.0709104012093027E-4</v>
      </c>
      <c r="CN200" s="25" t="s">
        <v>393</v>
      </c>
      <c r="CO200" s="27">
        <v>0</v>
      </c>
      <c r="CP200" s="27">
        <v>0.150787</v>
      </c>
      <c r="CQ200" s="28">
        <f t="shared" si="87"/>
        <v>-0.1152952472618117</v>
      </c>
      <c r="CR200" s="27">
        <f t="shared" si="88"/>
        <v>8.076811620841001</v>
      </c>
      <c r="CU200" s="30">
        <v>490</v>
      </c>
      <c r="CV200" s="30"/>
      <c r="CW200" s="15" t="s">
        <v>393</v>
      </c>
      <c r="CX200" s="36" t="s">
        <v>975</v>
      </c>
      <c r="CY200" s="34" t="s">
        <v>393</v>
      </c>
      <c r="CZ200" s="34" t="s">
        <v>976</v>
      </c>
      <c r="DA200" s="32"/>
      <c r="DB200" s="32"/>
      <c r="DC200" t="s">
        <v>393</v>
      </c>
      <c r="DD200">
        <v>95757</v>
      </c>
      <c r="DE200" t="s">
        <v>1045</v>
      </c>
      <c r="DF200" s="30">
        <v>236</v>
      </c>
      <c r="DG200" s="39" t="s">
        <v>393</v>
      </c>
      <c r="DK200" s="30">
        <v>482</v>
      </c>
      <c r="DL200" s="30"/>
      <c r="DM200" s="32"/>
      <c r="DN200" s="32" t="s">
        <v>393</v>
      </c>
      <c r="DO200" s="41">
        <v>94950</v>
      </c>
    </row>
    <row r="201" spans="1:119" ht="15.75" x14ac:dyDescent="0.25">
      <c r="A201" t="s">
        <v>551</v>
      </c>
      <c r="B201" t="s">
        <v>395</v>
      </c>
      <c r="C201" s="52">
        <v>7.4386309944719997</v>
      </c>
      <c r="D201" s="52">
        <v>7.262006378223</v>
      </c>
      <c r="E201" s="52">
        <v>-0.17662461624899972</v>
      </c>
      <c r="F201" s="53">
        <v>-2.3744236860284894E-2</v>
      </c>
      <c r="G201" s="45">
        <v>7.1800650494210005</v>
      </c>
      <c r="H201" s="45">
        <v>7.2805829842250001</v>
      </c>
      <c r="I201" s="45">
        <v>0.10051793480399951</v>
      </c>
      <c r="J201" s="46">
        <v>1.3999585534688891E-2</v>
      </c>
      <c r="K201" s="47">
        <v>2</v>
      </c>
      <c r="L201" s="55">
        <f t="shared" si="78"/>
        <v>6.9845180494210002</v>
      </c>
      <c r="M201" s="55">
        <f t="shared" si="79"/>
        <v>7.0850359842249997</v>
      </c>
      <c r="N201" s="55">
        <f t="shared" si="80"/>
        <v>0.10051793480399951</v>
      </c>
      <c r="O201" s="56">
        <f t="shared" si="81"/>
        <v>1.4391534833578417E-2</v>
      </c>
      <c r="P201" s="54"/>
      <c r="Q201" s="42">
        <f t="shared" si="89"/>
        <v>51.467373743155441</v>
      </c>
      <c r="R201" s="42">
        <f t="shared" si="89"/>
        <v>50.245320230421157</v>
      </c>
      <c r="S201" s="42">
        <f t="shared" si="90"/>
        <v>48.32539766154666</v>
      </c>
      <c r="T201" s="42">
        <f t="shared" si="90"/>
        <v>49.020874305339341</v>
      </c>
      <c r="V201" s="143">
        <f t="shared" si="84"/>
        <v>49.943906245774265</v>
      </c>
      <c r="W201" s="143">
        <f t="shared" si="85"/>
        <v>48.32539766154666</v>
      </c>
      <c r="X201" s="143">
        <f t="shared" si="86"/>
        <v>48.913184055469074</v>
      </c>
      <c r="AB201" t="s">
        <v>395</v>
      </c>
      <c r="AC201" s="2">
        <v>7.4386309944719997</v>
      </c>
      <c r="AD201" s="2">
        <v>7.437980278185</v>
      </c>
      <c r="AE201" s="2">
        <v>-6.5071628699975292E-4</v>
      </c>
      <c r="AF201" s="1">
        <v>-8.74779630127279E-5</v>
      </c>
      <c r="AG201" s="2">
        <v>7.1800650494210005</v>
      </c>
      <c r="AH201" s="2">
        <v>7.1797315156070001</v>
      </c>
      <c r="AI201" s="2">
        <v>-3.335338140004751E-4</v>
      </c>
      <c r="AJ201" s="1">
        <v>-4.6452756584339194E-5</v>
      </c>
      <c r="AM201" t="s">
        <v>395</v>
      </c>
      <c r="AN201" s="2">
        <v>7.4386309944719997</v>
      </c>
      <c r="AO201" s="2">
        <v>7.3534990291830002</v>
      </c>
      <c r="AP201" s="2">
        <v>-8.5131965288999467E-2</v>
      </c>
      <c r="AQ201" s="1">
        <v>-1.1444574324531635E-2</v>
      </c>
      <c r="AR201" s="2">
        <v>7.4386035367879995</v>
      </c>
      <c r="AS201" s="2">
        <v>-2.7457684000253835E-5</v>
      </c>
      <c r="AT201" s="1">
        <v>-3.6912281333297679E-6</v>
      </c>
      <c r="AU201" s="2">
        <v>7.4381237566520007</v>
      </c>
      <c r="AV201" s="2">
        <v>-5.0723781999906237E-4</v>
      </c>
      <c r="AW201" s="1">
        <v>-6.8189673661190464E-5</v>
      </c>
      <c r="AX201" s="2">
        <v>7.3449799206649997</v>
      </c>
      <c r="AY201" s="2">
        <v>-9.3651073806999996E-2</v>
      </c>
      <c r="AZ201" s="1">
        <v>-1.2589826525417992E-2</v>
      </c>
      <c r="BA201" s="2">
        <v>7.4387821822119999</v>
      </c>
      <c r="BB201" s="2">
        <v>1.5118774000022484E-4</v>
      </c>
      <c r="BC201" s="1">
        <v>2.0324672659872444E-5</v>
      </c>
      <c r="BD201" s="2">
        <v>7.2184427136080007</v>
      </c>
      <c r="BE201" s="2">
        <v>-0.220188280863999</v>
      </c>
      <c r="BF201" s="1">
        <v>-2.9600645740813246E-2</v>
      </c>
      <c r="BG201" s="1"/>
      <c r="BH201" t="s">
        <v>395</v>
      </c>
      <c r="BI201" s="2">
        <v>7.1800650494210005</v>
      </c>
      <c r="BJ201" s="2">
        <v>7.2057079099049997</v>
      </c>
      <c r="BK201" s="2">
        <v>2.5642860483999108E-2</v>
      </c>
      <c r="BL201" s="1">
        <v>3.5713966806006784E-3</v>
      </c>
      <c r="BM201" s="2">
        <v>7.1800509373679997</v>
      </c>
      <c r="BN201" s="2">
        <v>-1.4112053000836511E-5</v>
      </c>
      <c r="BO201" s="1">
        <v>-1.9654491851678289E-6</v>
      </c>
      <c r="BP201" s="2">
        <v>7.1797856319310007</v>
      </c>
      <c r="BQ201" s="2">
        <v>-2.7941748999982252E-4</v>
      </c>
      <c r="BR201" s="1">
        <v>-3.8915732389131312E-5</v>
      </c>
      <c r="BS201" s="2">
        <v>7.2462170458620001</v>
      </c>
      <c r="BT201" s="2">
        <v>6.6151996440999561E-2</v>
      </c>
      <c r="BU201" s="1">
        <v>9.2132865072488516E-3</v>
      </c>
      <c r="BV201" s="2">
        <v>7.1801428136870005</v>
      </c>
      <c r="BW201" s="2">
        <v>7.7764265999924476E-5</v>
      </c>
      <c r="BX201" s="1">
        <v>1.0830579592895941E-5</v>
      </c>
      <c r="BY201" s="2">
        <v>7.2650184047210002</v>
      </c>
      <c r="BZ201" s="2">
        <v>8.49533552999997E-2</v>
      </c>
      <c r="CA201" s="1">
        <v>1.1831836440931734E-2</v>
      </c>
      <c r="CC201" t="s">
        <v>395</v>
      </c>
      <c r="CE201" s="23">
        <v>7.4386309944719997</v>
      </c>
      <c r="CF201" s="23">
        <v>7.4782573026010004</v>
      </c>
      <c r="CG201" s="23">
        <v>3.9626308129000698E-2</v>
      </c>
      <c r="CH201" s="24">
        <v>5.3270969024339148E-3</v>
      </c>
      <c r="CI201" s="2">
        <v>7.1800650494210005</v>
      </c>
      <c r="CJ201" s="2">
        <v>7.1967525630510005</v>
      </c>
      <c r="CK201" s="2">
        <v>1.6687513629999984E-2</v>
      </c>
      <c r="CL201" s="1">
        <v>2.3241451874235685E-3</v>
      </c>
      <c r="CN201" s="25" t="s">
        <v>395</v>
      </c>
      <c r="CO201" s="27">
        <v>0</v>
      </c>
      <c r="CP201" s="27">
        <v>0.195547</v>
      </c>
      <c r="CQ201" s="28">
        <f t="shared" si="87"/>
        <v>-0.14494252559633236</v>
      </c>
      <c r="CR201" s="27">
        <f t="shared" si="88"/>
        <v>6.92242322223</v>
      </c>
      <c r="CU201" s="30">
        <v>492</v>
      </c>
      <c r="CV201" s="30"/>
      <c r="CW201" s="15" t="s">
        <v>395</v>
      </c>
      <c r="CX201" s="36" t="s">
        <v>975</v>
      </c>
      <c r="CY201" s="34" t="s">
        <v>395</v>
      </c>
      <c r="CZ201" s="34" t="s">
        <v>976</v>
      </c>
      <c r="DA201" s="32"/>
      <c r="DB201" s="32"/>
      <c r="DC201" t="s">
        <v>395</v>
      </c>
      <c r="DD201">
        <v>144531</v>
      </c>
      <c r="DE201" t="s">
        <v>1045</v>
      </c>
      <c r="DF201" s="30">
        <v>237</v>
      </c>
      <c r="DG201" s="39" t="s">
        <v>395</v>
      </c>
      <c r="DK201" s="30">
        <v>484</v>
      </c>
      <c r="DL201" s="30"/>
      <c r="DM201" s="32"/>
      <c r="DN201" s="32" t="s">
        <v>395</v>
      </c>
      <c r="DO201" s="41">
        <v>143034</v>
      </c>
    </row>
    <row r="202" spans="1:119" ht="15.75" x14ac:dyDescent="0.25">
      <c r="A202" t="s">
        <v>552</v>
      </c>
      <c r="B202" t="s">
        <v>405</v>
      </c>
      <c r="C202" s="52">
        <v>3.446654401585</v>
      </c>
      <c r="D202" s="52">
        <v>3.2353827680620002</v>
      </c>
      <c r="E202" s="52">
        <v>-0.21127163352299982</v>
      </c>
      <c r="F202" s="53">
        <v>-6.1297597294884897E-2</v>
      </c>
      <c r="G202" s="45">
        <v>3.4801833233559996</v>
      </c>
      <c r="H202" s="45">
        <v>3.5277629453270003</v>
      </c>
      <c r="I202" s="45">
        <v>4.7579621971000741E-2</v>
      </c>
      <c r="J202" s="46">
        <v>1.3671584956943851E-2</v>
      </c>
      <c r="K202" s="47">
        <v>4</v>
      </c>
      <c r="L202" s="55">
        <f t="shared" si="78"/>
        <v>3.3039743233559995</v>
      </c>
      <c r="M202" s="55">
        <f t="shared" si="79"/>
        <v>3.3515539453270002</v>
      </c>
      <c r="N202" s="55">
        <f t="shared" si="80"/>
        <v>4.7579621971000741E-2</v>
      </c>
      <c r="O202" s="56">
        <f t="shared" si="81"/>
        <v>1.4400723890212293E-2</v>
      </c>
      <c r="P202" s="54"/>
      <c r="Q202" s="42">
        <f t="shared" si="89"/>
        <v>36.356346929231449</v>
      </c>
      <c r="R202" s="42">
        <f t="shared" si="89"/>
        <v>34.127790216050293</v>
      </c>
      <c r="S202" s="42">
        <f t="shared" si="90"/>
        <v>34.851314564629433</v>
      </c>
      <c r="T202" s="42">
        <f t="shared" si="90"/>
        <v>35.353198722885601</v>
      </c>
      <c r="V202" s="143">
        <f t="shared" si="84"/>
        <v>34.89769952659227</v>
      </c>
      <c r="W202" s="143">
        <f t="shared" si="85"/>
        <v>34.851314564629433</v>
      </c>
      <c r="X202" s="143">
        <f t="shared" si="86"/>
        <v>35.313161125239972</v>
      </c>
      <c r="AB202" t="s">
        <v>405</v>
      </c>
      <c r="AC202" s="2">
        <v>3.446654401585</v>
      </c>
      <c r="AD202" s="2">
        <v>3.4448326399210001</v>
      </c>
      <c r="AE202" s="2">
        <v>-1.8217616639999434E-3</v>
      </c>
      <c r="AF202" s="1">
        <v>-5.2855942364345458E-4</v>
      </c>
      <c r="AG202" s="2">
        <v>3.4801833233559996</v>
      </c>
      <c r="AH202" s="2">
        <v>3.4796762471579998</v>
      </c>
      <c r="AI202" s="2">
        <v>-5.0707619799972292E-4</v>
      </c>
      <c r="AJ202" s="1">
        <v>-1.4570387559662828E-4</v>
      </c>
      <c r="AM202" t="s">
        <v>405</v>
      </c>
      <c r="AN202" s="2">
        <v>3.446654401585</v>
      </c>
      <c r="AO202" s="2">
        <v>3.354718569379</v>
      </c>
      <c r="AP202" s="2">
        <v>-9.193583220599999E-2</v>
      </c>
      <c r="AQ202" s="1">
        <v>-2.667393405144473E-2</v>
      </c>
      <c r="AR202" s="2">
        <v>3.4465779820869997</v>
      </c>
      <c r="AS202" s="2">
        <v>-7.64194980003019E-5</v>
      </c>
      <c r="AT202" s="1">
        <v>-2.2172080254161586E-5</v>
      </c>
      <c r="AU202" s="2">
        <v>3.445618312048</v>
      </c>
      <c r="AV202" s="2">
        <v>-1.0360895370000733E-3</v>
      </c>
      <c r="AW202" s="1">
        <v>-3.0060731836751913E-4</v>
      </c>
      <c r="AX202" s="2">
        <v>3.4434829372669999</v>
      </c>
      <c r="AY202" s="2">
        <v>-3.1714643180000834E-3</v>
      </c>
      <c r="AZ202" s="1">
        <v>-9.2015733185828955E-4</v>
      </c>
      <c r="BA202" s="2">
        <v>3.4470744734430001</v>
      </c>
      <c r="BB202" s="2">
        <v>4.2007185800008173E-4</v>
      </c>
      <c r="BC202" s="1">
        <v>1.2187814879464123E-4</v>
      </c>
      <c r="BD202" s="2">
        <v>3.3083717105200003</v>
      </c>
      <c r="BE202" s="2">
        <v>-0.13828269106499969</v>
      </c>
      <c r="BF202" s="1">
        <v>-4.012084617518024E-2</v>
      </c>
      <c r="BG202" s="1"/>
      <c r="BH202" t="s">
        <v>405</v>
      </c>
      <c r="BI202" s="2">
        <v>3.4801833233559996</v>
      </c>
      <c r="BJ202" s="2">
        <v>3.4801050746829998</v>
      </c>
      <c r="BK202" s="2">
        <v>-7.8248672999770008E-5</v>
      </c>
      <c r="BL202" s="1">
        <v>-2.2484066421050914E-5</v>
      </c>
      <c r="BM202" s="2">
        <v>3.4801620086389997</v>
      </c>
      <c r="BN202" s="2">
        <v>-2.1314716999842886E-5</v>
      </c>
      <c r="BO202" s="1">
        <v>-6.1245960397536598E-6</v>
      </c>
      <c r="BP202" s="2">
        <v>3.479877434604</v>
      </c>
      <c r="BQ202" s="2">
        <v>-3.0588875199955012E-4</v>
      </c>
      <c r="BR202" s="1">
        <v>-8.7894436464506826E-5</v>
      </c>
      <c r="BS202" s="2">
        <v>3.5227412816079999</v>
      </c>
      <c r="BT202" s="2">
        <v>4.2557958252000372E-2</v>
      </c>
      <c r="BU202" s="1">
        <v>1.2228654153471723E-2</v>
      </c>
      <c r="BV202" s="2">
        <v>3.4803005580369999</v>
      </c>
      <c r="BW202" s="2">
        <v>1.172346810003333E-4</v>
      </c>
      <c r="BX202" s="1">
        <v>3.3686352156667978E-5</v>
      </c>
      <c r="BY202" s="2">
        <v>3.5239673009950003</v>
      </c>
      <c r="BZ202" s="2">
        <v>4.3783977639000771E-2</v>
      </c>
      <c r="CA202" s="1">
        <v>1.2580940016912425E-2</v>
      </c>
      <c r="CC202" t="s">
        <v>405</v>
      </c>
      <c r="CE202" s="23">
        <v>3.446654401585</v>
      </c>
      <c r="CF202" s="23">
        <v>3.3647976888480002</v>
      </c>
      <c r="CG202" s="23">
        <v>-8.1856712736999793E-2</v>
      </c>
      <c r="CH202" s="24">
        <v>-2.3749614321458123E-2</v>
      </c>
      <c r="CI202" s="2">
        <v>3.4801833233559996</v>
      </c>
      <c r="CJ202" s="2">
        <v>3.4609440129559998</v>
      </c>
      <c r="CK202" s="2">
        <v>-1.9239310399999709E-2</v>
      </c>
      <c r="CL202" s="1">
        <v>-5.5282462480875623E-3</v>
      </c>
      <c r="CN202" s="25" t="s">
        <v>405</v>
      </c>
      <c r="CO202" s="27">
        <v>0</v>
      </c>
      <c r="CP202" s="27">
        <v>0.176209</v>
      </c>
      <c r="CQ202" s="28">
        <f t="shared" si="87"/>
        <v>-0.13190249619877129</v>
      </c>
      <c r="CR202" s="27">
        <f t="shared" si="88"/>
        <v>7.8145579858280003</v>
      </c>
      <c r="CU202" s="30">
        <v>504</v>
      </c>
      <c r="CV202" s="30"/>
      <c r="CW202" s="15" t="s">
        <v>405</v>
      </c>
      <c r="CX202" s="36" t="s">
        <v>975</v>
      </c>
      <c r="CY202" s="34" t="s">
        <v>405</v>
      </c>
      <c r="CZ202" s="34" t="s">
        <v>976</v>
      </c>
      <c r="DA202" s="32"/>
      <c r="DB202" s="32"/>
      <c r="DC202" t="s">
        <v>405</v>
      </c>
      <c r="DD202">
        <v>94802</v>
      </c>
      <c r="DE202" t="s">
        <v>1045</v>
      </c>
      <c r="DF202" s="30">
        <v>238</v>
      </c>
      <c r="DG202" s="39" t="s">
        <v>405</v>
      </c>
      <c r="DK202" s="30">
        <v>494</v>
      </c>
      <c r="DL202" s="30"/>
      <c r="DM202" s="32"/>
      <c r="DN202" s="32" t="s">
        <v>405</v>
      </c>
      <c r="DO202" s="41">
        <v>94283</v>
      </c>
    </row>
    <row r="203" spans="1:119" ht="15.75" x14ac:dyDescent="0.25">
      <c r="A203" t="s">
        <v>553</v>
      </c>
      <c r="B203" t="s">
        <v>410</v>
      </c>
      <c r="C203" s="52">
        <v>5.4089897603099999</v>
      </c>
      <c r="D203" s="52">
        <v>5.3112180075059996</v>
      </c>
      <c r="E203" s="52">
        <v>-9.77717528040003E-2</v>
      </c>
      <c r="F203" s="53">
        <v>-1.807578811138234E-2</v>
      </c>
      <c r="G203" s="45">
        <v>5.5647243380890004</v>
      </c>
      <c r="H203" s="45">
        <v>5.7139646843460001</v>
      </c>
      <c r="I203" s="45">
        <v>0.14924034625699978</v>
      </c>
      <c r="J203" s="46">
        <v>2.6819000760826703E-2</v>
      </c>
      <c r="K203" s="47">
        <v>3</v>
      </c>
      <c r="L203" s="55">
        <f t="shared" si="78"/>
        <v>5.3912883380890007</v>
      </c>
      <c r="M203" s="55">
        <f t="shared" si="79"/>
        <v>5.5405286843460004</v>
      </c>
      <c r="N203" s="55">
        <f t="shared" si="80"/>
        <v>0.14924034625699978</v>
      </c>
      <c r="O203" s="56">
        <f t="shared" si="81"/>
        <v>2.7681759330627751E-2</v>
      </c>
      <c r="P203" s="54"/>
      <c r="Q203" s="42">
        <f t="shared" si="89"/>
        <v>54.466807913863938</v>
      </c>
      <c r="R203" s="42">
        <f t="shared" si="89"/>
        <v>53.482277434909577</v>
      </c>
      <c r="S203" s="42">
        <f t="shared" si="90"/>
        <v>54.288560217595766</v>
      </c>
      <c r="T203" s="42">
        <f t="shared" si="90"/>
        <v>55.791363075945547</v>
      </c>
      <c r="V203" s="143">
        <f t="shared" si="84"/>
        <v>52.571228617805218</v>
      </c>
      <c r="W203" s="143">
        <f t="shared" si="85"/>
        <v>54.288560217595766</v>
      </c>
      <c r="X203" s="143">
        <f t="shared" si="86"/>
        <v>55.728886745518992</v>
      </c>
      <c r="AB203" t="s">
        <v>410</v>
      </c>
      <c r="AC203" s="2">
        <v>5.4089897603099999</v>
      </c>
      <c r="AD203" s="2">
        <v>5.4082737947170001</v>
      </c>
      <c r="AE203" s="2">
        <v>-7.15965592999801E-4</v>
      </c>
      <c r="AF203" s="1">
        <v>-1.3236586215292957E-4</v>
      </c>
      <c r="AG203" s="2">
        <v>5.5647243380890004</v>
      </c>
      <c r="AH203" s="2">
        <v>5.5645395603659997</v>
      </c>
      <c r="AI203" s="2">
        <v>-1.8477772300062867E-4</v>
      </c>
      <c r="AJ203" s="1">
        <v>-3.3205188931979292E-5</v>
      </c>
      <c r="AM203" t="s">
        <v>410</v>
      </c>
      <c r="AN203" s="2">
        <v>5.4089897603099999</v>
      </c>
      <c r="AO203" s="2">
        <v>5.340767193724</v>
      </c>
      <c r="AP203" s="2">
        <v>-6.82225665859999E-2</v>
      </c>
      <c r="AQ203" s="1">
        <v>-1.261281119195351E-2</v>
      </c>
      <c r="AR203" s="2">
        <v>5.4089594454229992</v>
      </c>
      <c r="AS203" s="2">
        <v>-3.0314887000670865E-5</v>
      </c>
      <c r="AT203" s="1">
        <v>-5.6045376944720744E-6</v>
      </c>
      <c r="AU203" s="2">
        <v>5.4083433053440002</v>
      </c>
      <c r="AV203" s="2">
        <v>-6.4645496599968766E-4</v>
      </c>
      <c r="AW203" s="1">
        <v>-1.1951491769188301E-4</v>
      </c>
      <c r="AX203" s="2">
        <v>5.3208975790070001</v>
      </c>
      <c r="AY203" s="2">
        <v>-8.8092181302999784E-2</v>
      </c>
      <c r="AZ203" s="1">
        <v>-1.6286254033868065E-2</v>
      </c>
      <c r="BA203" s="2">
        <v>5.4091568437199999</v>
      </c>
      <c r="BB203" s="2">
        <v>1.6708341000004623E-4</v>
      </c>
      <c r="BC203" s="1">
        <v>3.0889947551032221E-5</v>
      </c>
      <c r="BD203" s="2">
        <v>5.2207435715770005</v>
      </c>
      <c r="BE203" s="2">
        <v>-0.18824618873299936</v>
      </c>
      <c r="BF203" s="1">
        <v>-3.4802467202713024E-2</v>
      </c>
      <c r="BG203" s="1"/>
      <c r="BH203" t="s">
        <v>410</v>
      </c>
      <c r="BI203" s="2">
        <v>5.5647243380890004</v>
      </c>
      <c r="BJ203" s="2">
        <v>5.6084898941630001</v>
      </c>
      <c r="BK203" s="2">
        <v>4.376555607399979E-2</v>
      </c>
      <c r="BL203" s="1">
        <v>7.8648201447170801E-3</v>
      </c>
      <c r="BM203" s="2">
        <v>5.5647165058979997</v>
      </c>
      <c r="BN203" s="2">
        <v>-7.832191000645139E-6</v>
      </c>
      <c r="BO203" s="1">
        <v>-1.4074715160706085E-6</v>
      </c>
      <c r="BP203" s="2">
        <v>5.564557549311</v>
      </c>
      <c r="BQ203" s="2">
        <v>-1.6678877800035963E-4</v>
      </c>
      <c r="BR203" s="1">
        <v>-2.9972513976790643E-5</v>
      </c>
      <c r="BS203" s="2">
        <v>5.651920690121</v>
      </c>
      <c r="BT203" s="2">
        <v>8.7196352031999602E-2</v>
      </c>
      <c r="BU203" s="1">
        <v>1.5669482751403275E-2</v>
      </c>
      <c r="BV203" s="2">
        <v>5.5647675194210002</v>
      </c>
      <c r="BW203" s="2">
        <v>4.3181331999875283E-5</v>
      </c>
      <c r="BX203" s="1">
        <v>7.7598330800163803E-6</v>
      </c>
      <c r="BY203" s="2">
        <v>5.7077602849239994</v>
      </c>
      <c r="BZ203" s="2">
        <v>0.14303594683499909</v>
      </c>
      <c r="CA203" s="1">
        <v>2.5704048959974093E-2</v>
      </c>
      <c r="CC203" t="s">
        <v>410</v>
      </c>
      <c r="CE203" s="23">
        <v>5.4089897603099999</v>
      </c>
      <c r="CF203" s="23">
        <v>5.4969511198910004</v>
      </c>
      <c r="CG203" s="23">
        <v>8.7961359581000487E-2</v>
      </c>
      <c r="CH203" s="24">
        <v>1.6262068053158829E-2</v>
      </c>
      <c r="CI203" s="2">
        <v>5.5647243380890004</v>
      </c>
      <c r="CJ203" s="2">
        <v>5.587808895277</v>
      </c>
      <c r="CK203" s="2">
        <v>2.3084557187999621E-2</v>
      </c>
      <c r="CL203" s="1">
        <v>4.1483738969767484E-3</v>
      </c>
      <c r="CN203" s="25" t="s">
        <v>410</v>
      </c>
      <c r="CO203" s="27">
        <v>0</v>
      </c>
      <c r="CP203" s="27">
        <v>0.17343600000000001</v>
      </c>
      <c r="CQ203" s="28">
        <f t="shared" si="87"/>
        <v>-0.13466609204995639</v>
      </c>
      <c r="CR203" s="27">
        <f t="shared" si="88"/>
        <v>4.0147618454640002</v>
      </c>
      <c r="CU203" s="30">
        <v>509</v>
      </c>
      <c r="CV203" s="30"/>
      <c r="CW203" s="15" t="s">
        <v>410</v>
      </c>
      <c r="CX203" s="36" t="s">
        <v>975</v>
      </c>
      <c r="CY203" s="34" t="s">
        <v>410</v>
      </c>
      <c r="CZ203" s="34" t="s">
        <v>976</v>
      </c>
      <c r="DA203" s="32"/>
      <c r="DB203" s="32"/>
      <c r="DC203" t="s">
        <v>410</v>
      </c>
      <c r="DD203">
        <v>99308</v>
      </c>
      <c r="DE203" t="s">
        <v>1045</v>
      </c>
      <c r="DF203" s="30">
        <v>239</v>
      </c>
      <c r="DG203" s="39" t="s">
        <v>410</v>
      </c>
      <c r="DK203" s="30">
        <v>499</v>
      </c>
      <c r="DL203" s="30"/>
      <c r="DM203" s="32"/>
      <c r="DN203" s="32" t="s">
        <v>410</v>
      </c>
      <c r="DO203" s="41">
        <v>99017</v>
      </c>
    </row>
    <row r="204" spans="1:119" ht="15.75" x14ac:dyDescent="0.25">
      <c r="B204" s="71" t="s">
        <v>976</v>
      </c>
      <c r="C204" s="63">
        <f>SUM(C156:C203)</f>
        <v>279.01133487438608</v>
      </c>
      <c r="D204" s="63">
        <f>SUM(D156:D203)</f>
        <v>278.35197717421102</v>
      </c>
      <c r="E204" s="63">
        <f>SUM(E156:E203)</f>
        <v>-0.65935770017499595</v>
      </c>
      <c r="F204" s="64">
        <f>E204/C204</f>
        <v>-2.3631932389838067E-3</v>
      </c>
      <c r="G204" s="94">
        <f>SUM(G156:G203)</f>
        <v>287.21211084215798</v>
      </c>
      <c r="H204" s="94">
        <f>SUM(H156:H203)</f>
        <v>294.45199821351792</v>
      </c>
      <c r="I204" s="94">
        <f>SUM(I156:I203)</f>
        <v>7.2398873713599983</v>
      </c>
      <c r="J204" s="66">
        <f>I204/G204</f>
        <v>2.5207458523010522E-2</v>
      </c>
      <c r="K204" s="67"/>
      <c r="L204" s="63">
        <f>SUM(L156:L203)</f>
        <v>278.65969784215798</v>
      </c>
      <c r="M204" s="63">
        <f>SUM(M156:M203)</f>
        <v>285.89958521351792</v>
      </c>
      <c r="N204" s="63">
        <f>SUM(N156:N203)</f>
        <v>7.2398873713599974</v>
      </c>
      <c r="O204" s="68">
        <f t="shared" si="81"/>
        <v>2.59811068031119E-2</v>
      </c>
      <c r="P204" s="69"/>
      <c r="Q204" s="70">
        <f t="shared" si="89"/>
        <v>49.528220241873591</v>
      </c>
      <c r="R204" s="70">
        <f t="shared" si="89"/>
        <v>49.411175486659076</v>
      </c>
      <c r="S204" s="70">
        <f t="shared" si="90"/>
        <v>49.465799995093178</v>
      </c>
      <c r="T204" s="70">
        <f t="shared" si="90"/>
        <v>50.750976227867049</v>
      </c>
      <c r="V204" s="143">
        <f t="shared" si="84"/>
        <v>0</v>
      </c>
      <c r="W204" s="143">
        <f t="shared" si="85"/>
        <v>0</v>
      </c>
      <c r="X204" s="143">
        <f t="shared" si="86"/>
        <v>0</v>
      </c>
      <c r="AC204" s="2"/>
      <c r="AD204" s="2"/>
      <c r="AE204" s="2"/>
      <c r="AF204" s="1"/>
      <c r="AG204" s="2"/>
      <c r="AH204" s="2"/>
      <c r="AI204" s="2"/>
      <c r="AJ204" s="1"/>
      <c r="AN204" s="2"/>
      <c r="AO204" s="2"/>
      <c r="AP204" s="2"/>
      <c r="AQ204" s="1"/>
      <c r="AR204" s="2"/>
      <c r="AS204" s="2"/>
      <c r="AT204" s="1"/>
      <c r="AU204" s="2"/>
      <c r="AV204" s="2"/>
      <c r="AW204" s="1"/>
      <c r="AX204" s="2"/>
      <c r="AY204" s="2"/>
      <c r="AZ204" s="1"/>
      <c r="BA204" s="2"/>
      <c r="BB204" s="2"/>
      <c r="BC204" s="1"/>
      <c r="BD204" s="2"/>
      <c r="BE204" s="2"/>
      <c r="BF204" s="1"/>
      <c r="BG204" s="1"/>
      <c r="BI204" s="2"/>
      <c r="BJ204" s="2"/>
      <c r="BK204" s="2"/>
      <c r="BL204" s="1"/>
      <c r="BM204" s="2"/>
      <c r="BN204" s="2"/>
      <c r="BO204" s="1"/>
      <c r="BP204" s="2"/>
      <c r="BQ204" s="2"/>
      <c r="BR204" s="1"/>
      <c r="BS204" s="2"/>
      <c r="BT204" s="2"/>
      <c r="BU204" s="1"/>
      <c r="BV204" s="2"/>
      <c r="BW204" s="2"/>
      <c r="BX204" s="1"/>
      <c r="BY204" s="2"/>
      <c r="BZ204" s="2"/>
      <c r="CA204" s="1"/>
      <c r="CE204" s="23"/>
      <c r="CF204" s="23"/>
      <c r="CG204" s="23"/>
      <c r="CH204" s="24"/>
      <c r="CI204" s="2"/>
      <c r="CJ204" s="2"/>
      <c r="CK204" s="2"/>
      <c r="CL204" s="1"/>
      <c r="CN204" s="25"/>
      <c r="CO204" s="27"/>
      <c r="CP204" s="27"/>
      <c r="CQ204" s="28"/>
      <c r="CR204" s="27"/>
      <c r="CU204" s="30"/>
      <c r="CV204" s="30"/>
      <c r="CW204" s="15"/>
      <c r="CX204" s="36"/>
      <c r="CY204" s="34"/>
      <c r="CZ204" s="34"/>
      <c r="DA204" s="32"/>
      <c r="DB204" s="32"/>
      <c r="DD204">
        <f>SUM(DD156:DD203)</f>
        <v>5633381</v>
      </c>
      <c r="DF204" s="30"/>
      <c r="DG204" s="39"/>
      <c r="DK204" s="30"/>
      <c r="DL204" s="30"/>
      <c r="DM204" s="32"/>
      <c r="DN204" s="32"/>
      <c r="DO204" s="41"/>
    </row>
    <row r="205" spans="1:119" ht="15.75" x14ac:dyDescent="0.25">
      <c r="A205" t="s">
        <v>554</v>
      </c>
      <c r="C205" s="52"/>
      <c r="D205" s="52"/>
      <c r="E205" s="52"/>
      <c r="F205" s="53"/>
      <c r="G205" s="45"/>
      <c r="H205" s="45"/>
      <c r="I205" s="45"/>
      <c r="J205" s="46"/>
      <c r="K205" s="47"/>
      <c r="L205" s="55"/>
      <c r="M205" s="55"/>
      <c r="N205" s="55"/>
      <c r="O205" s="56"/>
      <c r="P205" s="54"/>
      <c r="Q205" s="42"/>
      <c r="R205" s="42"/>
      <c r="S205" s="42"/>
      <c r="T205" s="42"/>
      <c r="V205" s="143" t="e">
        <f t="shared" si="84"/>
        <v>#DIV/0!</v>
      </c>
      <c r="W205" s="143" t="e">
        <f t="shared" si="85"/>
        <v>#DIV/0!</v>
      </c>
      <c r="X205" s="143" t="e">
        <f t="shared" si="86"/>
        <v>#DIV/0!</v>
      </c>
      <c r="AC205" s="2"/>
      <c r="AD205" s="2"/>
      <c r="AE205" s="2"/>
      <c r="AF205" s="1"/>
      <c r="AG205" s="2"/>
      <c r="AH205" s="2"/>
      <c r="AI205" s="2"/>
      <c r="AJ205" s="1"/>
      <c r="AN205" s="2"/>
      <c r="AO205" s="2"/>
      <c r="AP205" s="2"/>
      <c r="AQ205" s="1"/>
      <c r="AR205" s="2"/>
      <c r="AS205" s="2"/>
      <c r="AT205" s="1"/>
      <c r="AU205" s="2"/>
      <c r="AV205" s="2"/>
      <c r="AW205" s="1"/>
      <c r="AX205" s="2"/>
      <c r="AY205" s="2"/>
      <c r="AZ205" s="1"/>
      <c r="BA205" s="2"/>
      <c r="BB205" s="2"/>
      <c r="BC205" s="1"/>
      <c r="BD205" s="2"/>
      <c r="BE205" s="2"/>
      <c r="BF205" s="1"/>
      <c r="BG205" s="1"/>
      <c r="BI205" s="2"/>
      <c r="BJ205" s="2"/>
      <c r="BK205" s="2"/>
      <c r="BL205" s="1"/>
      <c r="BM205" s="2"/>
      <c r="BN205" s="2"/>
      <c r="BO205" s="1"/>
      <c r="BP205" s="2"/>
      <c r="BQ205" s="2"/>
      <c r="BR205" s="1"/>
      <c r="BS205" s="2"/>
      <c r="BT205" s="2"/>
      <c r="BU205" s="1"/>
      <c r="BV205" s="2"/>
      <c r="BW205" s="2"/>
      <c r="BX205" s="1"/>
      <c r="BY205" s="2"/>
      <c r="BZ205" s="2"/>
      <c r="CA205" s="1"/>
      <c r="CE205" s="23"/>
      <c r="CF205" s="23"/>
      <c r="CG205" s="23"/>
      <c r="CH205" s="24"/>
      <c r="CI205" s="2"/>
      <c r="CJ205" s="2"/>
      <c r="CK205" s="2"/>
      <c r="CL205" s="1"/>
      <c r="CN205" s="25"/>
      <c r="CO205" s="27"/>
      <c r="CP205" s="27"/>
      <c r="CQ205" s="28"/>
      <c r="CR205" s="27"/>
      <c r="CU205" s="30"/>
      <c r="CV205" s="30"/>
      <c r="CW205" s="15"/>
      <c r="CX205" s="36"/>
      <c r="CY205" s="34"/>
      <c r="CZ205" s="34"/>
      <c r="DA205" s="32"/>
      <c r="DB205" s="32"/>
      <c r="DF205" s="30"/>
      <c r="DG205" s="39"/>
      <c r="DK205" s="30"/>
      <c r="DL205" s="30"/>
      <c r="DM205" s="32"/>
      <c r="DN205" s="32"/>
      <c r="DO205" s="41"/>
    </row>
    <row r="206" spans="1:119" ht="15.75" x14ac:dyDescent="0.25">
      <c r="A206" t="s">
        <v>555</v>
      </c>
      <c r="B206" t="s">
        <v>220</v>
      </c>
      <c r="C206" s="52">
        <v>2.22301654916</v>
      </c>
      <c r="D206" s="52">
        <v>1.885199844003</v>
      </c>
      <c r="E206" s="52">
        <v>-0.33781670515700002</v>
      </c>
      <c r="F206" s="53">
        <v>-0.15196319851269174</v>
      </c>
      <c r="G206" s="45">
        <v>1.86945009847</v>
      </c>
      <c r="H206" s="45">
        <v>1.819564055429</v>
      </c>
      <c r="I206" s="45">
        <v>-4.9886043040999972E-2</v>
      </c>
      <c r="J206" s="46">
        <v>-2.6684875451785439E-2</v>
      </c>
      <c r="K206" s="47">
        <v>4</v>
      </c>
      <c r="L206" s="55">
        <f t="shared" ref="L206:L269" si="91">G206-CO206-CP206</f>
        <v>1.7782060984699999</v>
      </c>
      <c r="M206" s="55">
        <f t="shared" ref="M206:M269" si="92">H206-CO206-CP206</f>
        <v>1.7283200554289999</v>
      </c>
      <c r="N206" s="55">
        <f t="shared" ref="N206:N269" si="93">M206-L206</f>
        <v>-4.9886043040999972E-2</v>
      </c>
      <c r="O206" s="56">
        <f t="shared" ref="O206:O269" si="94">N206/L206</f>
        <v>-2.805414011566084E-2</v>
      </c>
      <c r="P206" s="54"/>
      <c r="Q206" s="42">
        <f t="shared" ref="Q206:R237" si="95">C206/$DD206*1000000</f>
        <v>46.400812982111916</v>
      </c>
      <c r="R206" s="42">
        <f t="shared" si="95"/>
        <v>39.349597027760964</v>
      </c>
      <c r="S206" s="42">
        <f t="shared" ref="S206:T237" si="96">L206/$DD206*1000000</f>
        <v>37.116326754263291</v>
      </c>
      <c r="T206" s="42">
        <f t="shared" si="96"/>
        <v>36.075060122920533</v>
      </c>
      <c r="V206" s="143">
        <f t="shared" si="84"/>
        <v>42.294415617462278</v>
      </c>
      <c r="W206" s="143">
        <f t="shared" si="85"/>
        <v>37.116326754263291</v>
      </c>
      <c r="X206" s="143">
        <f t="shared" si="86"/>
        <v>36.790204739547889</v>
      </c>
      <c r="AB206" t="s">
        <v>220</v>
      </c>
      <c r="AC206" s="2">
        <v>2.22301654916</v>
      </c>
      <c r="AD206" s="2">
        <v>2.2245473370810003</v>
      </c>
      <c r="AE206" s="2">
        <v>1.530787921000254E-3</v>
      </c>
      <c r="AF206" s="1">
        <v>6.8860842335100253E-4</v>
      </c>
      <c r="AG206" s="2">
        <v>1.86945009847</v>
      </c>
      <c r="AH206" s="2">
        <v>1.8696626978569999</v>
      </c>
      <c r="AI206" s="2">
        <v>2.125993869999121E-4</v>
      </c>
      <c r="AJ206" s="1">
        <v>1.1372295370382351E-4</v>
      </c>
      <c r="AM206" t="s">
        <v>220</v>
      </c>
      <c r="AN206" s="2">
        <v>2.22301654916</v>
      </c>
      <c r="AO206" s="2">
        <v>2.1698016827520004</v>
      </c>
      <c r="AP206" s="2">
        <v>-5.3214866407999661E-2</v>
      </c>
      <c r="AQ206" s="1">
        <v>-2.3938133266757592E-2</v>
      </c>
      <c r="AR206" s="2">
        <v>2.2230812544809999</v>
      </c>
      <c r="AS206" s="2">
        <v>6.4705320999891569E-5</v>
      </c>
      <c r="AT206" s="1">
        <v>2.9106990240059814E-5</v>
      </c>
      <c r="AU206" s="2">
        <v>2.2243050759279996</v>
      </c>
      <c r="AV206" s="2">
        <v>1.2885267679996204E-3</v>
      </c>
      <c r="AW206" s="1">
        <v>5.7962985857505623E-4</v>
      </c>
      <c r="AX206" s="2">
        <v>2.11059422194</v>
      </c>
      <c r="AY206" s="2">
        <v>-0.11242232722000001</v>
      </c>
      <c r="AZ206" s="1">
        <v>-5.0571970443711027E-2</v>
      </c>
      <c r="BA206" s="2">
        <v>2.2226600920890003</v>
      </c>
      <c r="BB206" s="2">
        <v>-3.5645707099973833E-4</v>
      </c>
      <c r="BC206" s="1">
        <v>-1.6034836588797819E-4</v>
      </c>
      <c r="BD206" s="2">
        <v>2.0262831578170002</v>
      </c>
      <c r="BE206" s="2">
        <v>-0.19673339134299983</v>
      </c>
      <c r="BF206" s="1">
        <v>-8.8498392608610352E-2</v>
      </c>
      <c r="BG206" s="1"/>
      <c r="BH206" t="s">
        <v>220</v>
      </c>
      <c r="BI206" s="2">
        <v>1.86945009847</v>
      </c>
      <c r="BJ206" s="2">
        <v>1.8677088036529998</v>
      </c>
      <c r="BK206" s="2">
        <v>-1.7412948170001386E-3</v>
      </c>
      <c r="BL206" s="1">
        <v>-9.314476050605755E-4</v>
      </c>
      <c r="BM206" s="2">
        <v>1.8694590846629999</v>
      </c>
      <c r="BN206" s="2">
        <v>8.9861929999379697E-6</v>
      </c>
      <c r="BO206" s="1">
        <v>4.8068643326144261E-6</v>
      </c>
      <c r="BP206" s="2">
        <v>1.869620544202</v>
      </c>
      <c r="BQ206" s="2">
        <v>1.704457319999797E-4</v>
      </c>
      <c r="BR206" s="1">
        <v>9.1174261425579811E-5</v>
      </c>
      <c r="BS206" s="2">
        <v>1.864917805832</v>
      </c>
      <c r="BT206" s="2">
        <v>-4.532292638000035E-3</v>
      </c>
      <c r="BU206" s="1">
        <v>-2.4243988334908565E-3</v>
      </c>
      <c r="BV206" s="2">
        <v>1.8694005943630001</v>
      </c>
      <c r="BW206" s="2">
        <v>-4.9504106999886943E-5</v>
      </c>
      <c r="BX206" s="1">
        <v>-2.6480571500893346E-5</v>
      </c>
      <c r="BY206" s="2">
        <v>1.8538259188669999</v>
      </c>
      <c r="BZ206" s="2">
        <v>-1.562417960300011E-2</v>
      </c>
      <c r="CA206" s="1">
        <v>-8.3576339458257213E-3</v>
      </c>
      <c r="CC206" t="s">
        <v>220</v>
      </c>
      <c r="CE206" s="23">
        <v>2.22301654916</v>
      </c>
      <c r="CF206" s="23">
        <v>2.081966054255</v>
      </c>
      <c r="CG206" s="23">
        <v>-0.14105049490499999</v>
      </c>
      <c r="CH206" s="24">
        <v>-6.3450042672106077E-2</v>
      </c>
      <c r="CI206" s="2">
        <v>1.86945009847</v>
      </c>
      <c r="CJ206" s="2">
        <v>1.839102186654</v>
      </c>
      <c r="CK206" s="2">
        <v>-3.0347911815999939E-2</v>
      </c>
      <c r="CL206" s="1">
        <v>-1.6233603582592203E-2</v>
      </c>
      <c r="CN206" s="25" t="s">
        <v>220</v>
      </c>
      <c r="CO206" s="27">
        <v>0</v>
      </c>
      <c r="CP206" s="27">
        <v>9.1244000000000006E-2</v>
      </c>
      <c r="CQ206" s="28">
        <f t="shared" ref="CQ206:CQ215" si="97">CH260-CO206-CP206</f>
        <v>-4.4709871781528028E-2</v>
      </c>
      <c r="CR206" s="27">
        <f t="shared" ref="CR206:CR215" si="98">CI260-CO206-CP206</f>
        <v>8.6727374142959999</v>
      </c>
      <c r="CU206" s="30">
        <v>298</v>
      </c>
      <c r="CV206" s="30"/>
      <c r="CW206" s="15" t="s">
        <v>220</v>
      </c>
      <c r="CX206" s="33" t="s">
        <v>971</v>
      </c>
      <c r="CY206" s="34" t="s">
        <v>220</v>
      </c>
      <c r="CZ206" s="34" t="s">
        <v>989</v>
      </c>
      <c r="DA206" s="32"/>
      <c r="DB206" s="32"/>
      <c r="DC206" t="s">
        <v>220</v>
      </c>
      <c r="DD206">
        <v>47909</v>
      </c>
      <c r="DE206" t="s">
        <v>1045</v>
      </c>
      <c r="DF206" s="30">
        <v>242</v>
      </c>
      <c r="DG206" s="39" t="s">
        <v>220</v>
      </c>
      <c r="DK206" s="30">
        <v>309</v>
      </c>
      <c r="DL206" s="30"/>
      <c r="DM206" s="32"/>
      <c r="DN206" s="32" t="s">
        <v>220</v>
      </c>
      <c r="DO206" s="41">
        <v>47597</v>
      </c>
    </row>
    <row r="207" spans="1:119" ht="15.75" x14ac:dyDescent="0.25">
      <c r="A207" t="s">
        <v>556</v>
      </c>
      <c r="B207" t="s">
        <v>206</v>
      </c>
      <c r="C207" s="52">
        <v>6.0970748131480006</v>
      </c>
      <c r="D207" s="52">
        <v>5.9427731279640001</v>
      </c>
      <c r="E207" s="52">
        <v>-0.15430168518400045</v>
      </c>
      <c r="F207" s="53">
        <v>-2.5307494152976031E-2</v>
      </c>
      <c r="G207" s="45">
        <v>6.6558210288369999</v>
      </c>
      <c r="H207" s="45">
        <v>6.8390690026209997</v>
      </c>
      <c r="I207" s="45">
        <v>0.18324797378399982</v>
      </c>
      <c r="J207" s="46">
        <v>2.7531986360519602E-2</v>
      </c>
      <c r="K207" s="47">
        <v>1</v>
      </c>
      <c r="L207" s="55">
        <f t="shared" si="91"/>
        <v>6.5089680288369998</v>
      </c>
      <c r="M207" s="55">
        <f t="shared" si="92"/>
        <v>6.6922160026209996</v>
      </c>
      <c r="N207" s="55">
        <f t="shared" si="93"/>
        <v>0.18324797378399982</v>
      </c>
      <c r="O207" s="56">
        <f t="shared" si="94"/>
        <v>2.8153153153026307E-2</v>
      </c>
      <c r="P207" s="54"/>
      <c r="Q207" s="42">
        <f t="shared" si="95"/>
        <v>54.690623800471826</v>
      </c>
      <c r="R207" s="42">
        <f t="shared" si="95"/>
        <v>53.306541158418767</v>
      </c>
      <c r="S207" s="42">
        <f t="shared" si="96"/>
        <v>58.385296671573244</v>
      </c>
      <c r="T207" s="42">
        <f t="shared" si="96"/>
        <v>60.02902687065292</v>
      </c>
      <c r="V207" s="143">
        <f t="shared" si="84"/>
        <v>50.676264094794718</v>
      </c>
      <c r="W207" s="143">
        <f t="shared" si="85"/>
        <v>58.385296671573244</v>
      </c>
      <c r="X207" s="143">
        <f t="shared" si="86"/>
        <v>59.96327766269296</v>
      </c>
      <c r="AB207" t="s">
        <v>206</v>
      </c>
      <c r="AC207" s="2">
        <v>6.0970748131480006</v>
      </c>
      <c r="AD207" s="2">
        <v>6.0936089140240002</v>
      </c>
      <c r="AE207" s="2">
        <v>-3.4658991240004156E-3</v>
      </c>
      <c r="AF207" s="1">
        <v>-5.6845277944210201E-4</v>
      </c>
      <c r="AG207" s="2">
        <v>6.6558210288369999</v>
      </c>
      <c r="AH207" s="2">
        <v>6.6558210288369999</v>
      </c>
      <c r="AI207" s="2">
        <v>0</v>
      </c>
      <c r="AJ207" s="1">
        <v>0</v>
      </c>
      <c r="AM207" t="s">
        <v>206</v>
      </c>
      <c r="AN207" s="2">
        <v>6.0970748131480006</v>
      </c>
      <c r="AO207" s="2">
        <v>5.9369643067949998</v>
      </c>
      <c r="AP207" s="2">
        <v>-0.16011050635300084</v>
      </c>
      <c r="AQ207" s="1">
        <v>-2.6260216785880908E-2</v>
      </c>
      <c r="AR207" s="2">
        <v>6.0969283930889997</v>
      </c>
      <c r="AS207" s="2">
        <v>-1.4642005900089572E-4</v>
      </c>
      <c r="AT207" s="1">
        <v>-2.4014804391960068E-5</v>
      </c>
      <c r="AU207" s="2">
        <v>6.0942263240179999</v>
      </c>
      <c r="AV207" s="2">
        <v>-2.8484891300006865E-3</v>
      </c>
      <c r="AW207" s="1">
        <v>-4.6718946663703046E-4</v>
      </c>
      <c r="AX207" s="2">
        <v>5.8781660117629997</v>
      </c>
      <c r="AY207" s="2">
        <v>-0.21890880138500091</v>
      </c>
      <c r="AZ207" s="1">
        <v>-3.590390606868335E-2</v>
      </c>
      <c r="BA207" s="2">
        <v>6.0978813038450008</v>
      </c>
      <c r="BB207" s="2">
        <v>8.0649069700022835E-4</v>
      </c>
      <c r="BC207" s="1">
        <v>1.3227502068058542E-4</v>
      </c>
      <c r="BD207" s="2">
        <v>5.6495419500799997</v>
      </c>
      <c r="BE207" s="2">
        <v>-0.44753286306800089</v>
      </c>
      <c r="BF207" s="1">
        <v>-7.3401241871416986E-2</v>
      </c>
      <c r="BG207" s="1"/>
      <c r="BH207" t="s">
        <v>206</v>
      </c>
      <c r="BI207" s="2">
        <v>6.6558210288369999</v>
      </c>
      <c r="BJ207" s="2">
        <v>6.7144603804479992</v>
      </c>
      <c r="BK207" s="2">
        <v>5.8639351610999313E-2</v>
      </c>
      <c r="BL207" s="1">
        <v>8.8102356353842066E-3</v>
      </c>
      <c r="BM207" s="2">
        <v>6.6558210288369999</v>
      </c>
      <c r="BN207" s="2">
        <v>0</v>
      </c>
      <c r="BO207" s="1">
        <v>0</v>
      </c>
      <c r="BP207" s="2">
        <v>6.6558210288369999</v>
      </c>
      <c r="BQ207" s="2">
        <v>0</v>
      </c>
      <c r="BR207" s="1">
        <v>0</v>
      </c>
      <c r="BS207" s="2">
        <v>6.7657698131080002</v>
      </c>
      <c r="BT207" s="2">
        <v>0.1099487842710003</v>
      </c>
      <c r="BU207" s="1">
        <v>1.6519191816401969E-2</v>
      </c>
      <c r="BV207" s="2">
        <v>6.6558210288369999</v>
      </c>
      <c r="BW207" s="2">
        <v>0</v>
      </c>
      <c r="BX207" s="1">
        <v>0</v>
      </c>
      <c r="BY207" s="2">
        <v>6.8317390836699996</v>
      </c>
      <c r="BZ207" s="2">
        <v>0.17591805483299972</v>
      </c>
      <c r="CA207" s="1">
        <v>2.6430706906152887E-2</v>
      </c>
      <c r="CC207" t="s">
        <v>206</v>
      </c>
      <c r="CE207" s="23">
        <v>6.0970748131480006</v>
      </c>
      <c r="CF207" s="23">
        <v>6.3818382070800004</v>
      </c>
      <c r="CG207" s="23">
        <v>0.28476339393199979</v>
      </c>
      <c r="CH207" s="24">
        <v>4.6704920418218172E-2</v>
      </c>
      <c r="CI207" s="2">
        <v>6.6558210288369999</v>
      </c>
      <c r="CJ207" s="2">
        <v>6.6558210288369999</v>
      </c>
      <c r="CK207" s="2">
        <v>0</v>
      </c>
      <c r="CL207" s="1">
        <v>0</v>
      </c>
      <c r="CN207" s="25" t="s">
        <v>206</v>
      </c>
      <c r="CO207" s="27">
        <v>0</v>
      </c>
      <c r="CP207" s="27">
        <v>0.14685300000000001</v>
      </c>
      <c r="CQ207" s="28">
        <f t="shared" si="97"/>
        <v>-0.12067177152071948</v>
      </c>
      <c r="CR207" s="27">
        <f t="shared" si="98"/>
        <v>4.1038602502929997</v>
      </c>
      <c r="CU207" s="30">
        <v>282</v>
      </c>
      <c r="CV207" s="30"/>
      <c r="CW207" s="15" t="s">
        <v>206</v>
      </c>
      <c r="CX207" s="33" t="s">
        <v>971</v>
      </c>
      <c r="CY207" s="34" t="s">
        <v>206</v>
      </c>
      <c r="CZ207" s="34" t="s">
        <v>976</v>
      </c>
      <c r="DA207" s="32"/>
      <c r="DB207" s="32"/>
      <c r="DC207" t="s">
        <v>206</v>
      </c>
      <c r="DD207">
        <v>111483</v>
      </c>
      <c r="DE207" t="s">
        <v>1045</v>
      </c>
      <c r="DF207" s="30">
        <v>243</v>
      </c>
      <c r="DG207" s="39" t="s">
        <v>206</v>
      </c>
      <c r="DK207" s="30">
        <v>295</v>
      </c>
      <c r="DL207" s="30"/>
      <c r="DM207" s="32"/>
      <c r="DN207" s="32" t="s">
        <v>206</v>
      </c>
      <c r="DO207" s="41">
        <v>111183</v>
      </c>
    </row>
    <row r="208" spans="1:119" ht="15.75" x14ac:dyDescent="0.25">
      <c r="A208" t="s">
        <v>557</v>
      </c>
      <c r="B208" t="s">
        <v>236</v>
      </c>
      <c r="C208" s="52">
        <v>4.4075836489569999</v>
      </c>
      <c r="D208" s="52">
        <v>4.0008361734540001</v>
      </c>
      <c r="E208" s="52">
        <v>-0.40674747550299983</v>
      </c>
      <c r="F208" s="53">
        <v>-9.2283552145233039E-2</v>
      </c>
      <c r="G208" s="45">
        <v>4.3019885862739997</v>
      </c>
      <c r="H208" s="45">
        <v>4.3231539640480001</v>
      </c>
      <c r="I208" s="45">
        <v>2.1165377774000405E-2</v>
      </c>
      <c r="J208" s="46">
        <v>4.9199056086599181E-3</v>
      </c>
      <c r="K208" s="47">
        <v>4</v>
      </c>
      <c r="L208" s="55">
        <f t="shared" si="91"/>
        <v>4.1179955862739996</v>
      </c>
      <c r="M208" s="55">
        <f t="shared" si="92"/>
        <v>4.139160964048</v>
      </c>
      <c r="N208" s="55">
        <f t="shared" si="93"/>
        <v>2.1165377774000405E-2</v>
      </c>
      <c r="O208" s="56">
        <f t="shared" si="94"/>
        <v>5.1397281348596665E-3</v>
      </c>
      <c r="P208" s="54"/>
      <c r="Q208" s="42">
        <f t="shared" si="95"/>
        <v>48.816937455221073</v>
      </c>
      <c r="R208" s="42">
        <f t="shared" si="95"/>
        <v>44.311937062001597</v>
      </c>
      <c r="S208" s="42">
        <f t="shared" si="96"/>
        <v>45.60955593516303</v>
      </c>
      <c r="T208" s="42">
        <f t="shared" si="96"/>
        <v>45.843976653021443</v>
      </c>
      <c r="V208" s="143">
        <f t="shared" si="84"/>
        <v>43.735467564039517</v>
      </c>
      <c r="W208" s="143">
        <f t="shared" si="85"/>
        <v>45.60955593516303</v>
      </c>
      <c r="X208" s="143">
        <f t="shared" si="86"/>
        <v>45.792058219663737</v>
      </c>
      <c r="AB208" t="s">
        <v>236</v>
      </c>
      <c r="AC208" s="2">
        <v>4.4075836489569999</v>
      </c>
      <c r="AD208" s="2">
        <v>4.4063765674639992</v>
      </c>
      <c r="AE208" s="2">
        <v>-1.2070814930007501E-3</v>
      </c>
      <c r="AF208" s="1">
        <v>-2.738646816802651E-4</v>
      </c>
      <c r="AG208" s="2">
        <v>4.3019885862739997</v>
      </c>
      <c r="AH208" s="2">
        <v>4.3015788637969994</v>
      </c>
      <c r="AI208" s="2">
        <v>-4.0972247700032938E-4</v>
      </c>
      <c r="AJ208" s="1">
        <v>-9.5240251986627097E-5</v>
      </c>
      <c r="AM208" t="s">
        <v>236</v>
      </c>
      <c r="AN208" s="2">
        <v>4.4075836489569999</v>
      </c>
      <c r="AO208" s="2">
        <v>4.2606145454810003</v>
      </c>
      <c r="AP208" s="2">
        <v>-0.14696910347599967</v>
      </c>
      <c r="AQ208" s="1">
        <v>-3.3344597671056811E-2</v>
      </c>
      <c r="AR208" s="2">
        <v>4.4075327801289994</v>
      </c>
      <c r="AS208" s="2">
        <v>-5.0868828000538713E-5</v>
      </c>
      <c r="AT208" s="1">
        <v>-1.1541205352410315E-5</v>
      </c>
      <c r="AU208" s="2">
        <v>4.4066982184920001</v>
      </c>
      <c r="AV208" s="2">
        <v>-8.8543046499989231E-4</v>
      </c>
      <c r="AW208" s="1">
        <v>-2.0088795483425901E-4</v>
      </c>
      <c r="AX208" s="2">
        <v>4.1648451184019999</v>
      </c>
      <c r="AY208" s="2">
        <v>-0.24273853055500005</v>
      </c>
      <c r="AZ208" s="1">
        <v>-5.5072926548414142E-2</v>
      </c>
      <c r="BA208" s="2">
        <v>4.4078636407319998</v>
      </c>
      <c r="BB208" s="2">
        <v>2.7999177499982153E-4</v>
      </c>
      <c r="BC208" s="1">
        <v>6.3525005377056912E-5</v>
      </c>
      <c r="BD208" s="2">
        <v>3.9487878954219999</v>
      </c>
      <c r="BE208" s="2">
        <v>-0.45879575353500002</v>
      </c>
      <c r="BF208" s="1">
        <v>-0.10409235310680226</v>
      </c>
      <c r="BG208" s="1"/>
      <c r="BH208" t="s">
        <v>236</v>
      </c>
      <c r="BI208" s="2">
        <v>4.3019885862739997</v>
      </c>
      <c r="BJ208" s="2">
        <v>4.2935881830369995</v>
      </c>
      <c r="BK208" s="2">
        <v>-8.400403237000198E-3</v>
      </c>
      <c r="BL208" s="1">
        <v>-1.9526791084017916E-3</v>
      </c>
      <c r="BM208" s="2">
        <v>4.301971280379</v>
      </c>
      <c r="BN208" s="2">
        <v>-1.7305894999708471E-5</v>
      </c>
      <c r="BO208" s="1">
        <v>-4.0227663678432259E-6</v>
      </c>
      <c r="BP208" s="2">
        <v>4.3016706041959996</v>
      </c>
      <c r="BQ208" s="2">
        <v>-3.1798207800015632E-4</v>
      </c>
      <c r="BR208" s="1">
        <v>-7.3915137528424765E-5</v>
      </c>
      <c r="BS208" s="2">
        <v>4.2946768055110001</v>
      </c>
      <c r="BT208" s="2">
        <v>-7.3117807629996534E-3</v>
      </c>
      <c r="BU208" s="1">
        <v>-1.6996281176404674E-3</v>
      </c>
      <c r="BV208" s="2">
        <v>4.3020839034679996</v>
      </c>
      <c r="BW208" s="2">
        <v>9.5317193999910899E-5</v>
      </c>
      <c r="BX208" s="1">
        <v>2.2156542744913739E-5</v>
      </c>
      <c r="BY208" s="2">
        <v>4.3184663525369995</v>
      </c>
      <c r="BZ208" s="2">
        <v>1.6477766262999793E-2</v>
      </c>
      <c r="CA208" s="1">
        <v>3.8302673130221785E-3</v>
      </c>
      <c r="CC208" t="s">
        <v>236</v>
      </c>
      <c r="CE208" s="23">
        <v>4.4075836489569999</v>
      </c>
      <c r="CF208" s="23">
        <v>4.4532252422329996</v>
      </c>
      <c r="CG208" s="23">
        <v>4.5641593275999703E-2</v>
      </c>
      <c r="CH208" s="24">
        <v>1.0355241536210032E-2</v>
      </c>
      <c r="CI208" s="2">
        <v>4.3019885862739997</v>
      </c>
      <c r="CJ208" s="2">
        <v>4.3179188308210001</v>
      </c>
      <c r="CK208" s="2">
        <v>1.5930244547000427E-2</v>
      </c>
      <c r="CL208" s="1">
        <v>3.7029955397435838E-3</v>
      </c>
      <c r="CN208" s="25" t="s">
        <v>236</v>
      </c>
      <c r="CO208" s="27">
        <v>0</v>
      </c>
      <c r="CP208" s="27">
        <v>0.18399299999999999</v>
      </c>
      <c r="CQ208" s="28">
        <f t="shared" si="97"/>
        <v>-0.1425636543985053</v>
      </c>
      <c r="CR208" s="27">
        <f t="shared" si="98"/>
        <v>13.110351447223001</v>
      </c>
      <c r="CU208" s="30">
        <v>316</v>
      </c>
      <c r="CV208" s="30"/>
      <c r="CW208" s="15" t="s">
        <v>236</v>
      </c>
      <c r="CX208" s="33" t="s">
        <v>971</v>
      </c>
      <c r="CY208" s="34" t="s">
        <v>236</v>
      </c>
      <c r="CZ208" s="34" t="s">
        <v>976</v>
      </c>
      <c r="DA208" s="32"/>
      <c r="DB208" s="32"/>
      <c r="DC208" t="s">
        <v>236</v>
      </c>
      <c r="DD208">
        <v>90288</v>
      </c>
      <c r="DE208" t="s">
        <v>1045</v>
      </c>
      <c r="DF208" s="30">
        <v>244</v>
      </c>
      <c r="DG208" s="39" t="s">
        <v>236</v>
      </c>
      <c r="DK208" s="30">
        <v>325</v>
      </c>
      <c r="DL208" s="30"/>
      <c r="DM208" s="32"/>
      <c r="DN208" s="32" t="s">
        <v>236</v>
      </c>
      <c r="DO208" s="41">
        <v>89925</v>
      </c>
    </row>
    <row r="209" spans="1:119" ht="15.75" x14ac:dyDescent="0.25">
      <c r="A209" t="s">
        <v>558</v>
      </c>
      <c r="B209" t="s">
        <v>242</v>
      </c>
      <c r="C209" s="52">
        <v>3.6733263528140001</v>
      </c>
      <c r="D209" s="52">
        <v>3.5142442260309998</v>
      </c>
      <c r="E209" s="52">
        <v>-0.15908212678300027</v>
      </c>
      <c r="F209" s="53">
        <v>-4.3307376340556647E-2</v>
      </c>
      <c r="G209" s="45">
        <v>3.407080562949</v>
      </c>
      <c r="H209" s="45">
        <v>3.4332872122300002</v>
      </c>
      <c r="I209" s="45">
        <v>2.6206649281000249E-2</v>
      </c>
      <c r="J209" s="46">
        <v>7.691819666957647E-3</v>
      </c>
      <c r="K209" s="47">
        <v>4</v>
      </c>
      <c r="L209" s="55">
        <f t="shared" si="91"/>
        <v>3.2492495629490001</v>
      </c>
      <c r="M209" s="55">
        <f t="shared" si="92"/>
        <v>3.2754562122300004</v>
      </c>
      <c r="N209" s="55">
        <f t="shared" si="93"/>
        <v>2.6206649281000249E-2</v>
      </c>
      <c r="O209" s="56">
        <f t="shared" si="94"/>
        <v>8.0654467357118755E-3</v>
      </c>
      <c r="P209" s="54"/>
      <c r="Q209" s="42">
        <f t="shared" si="95"/>
        <v>42.833628965390986</v>
      </c>
      <c r="R209" s="42">
        <f t="shared" si="95"/>
        <v>40.97861687575503</v>
      </c>
      <c r="S209" s="42">
        <f t="shared" si="96"/>
        <v>37.888588387660633</v>
      </c>
      <c r="T209" s="42">
        <f t="shared" si="96"/>
        <v>38.194176779192617</v>
      </c>
      <c r="V209" s="143">
        <f t="shared" si="84"/>
        <v>40.723184828051025</v>
      </c>
      <c r="W209" s="143">
        <f t="shared" si="85"/>
        <v>37.888588387660633</v>
      </c>
      <c r="X209" s="143">
        <f t="shared" si="86"/>
        <v>38.115714697404321</v>
      </c>
      <c r="AB209" t="s">
        <v>242</v>
      </c>
      <c r="AC209" s="2">
        <v>3.6733263528140001</v>
      </c>
      <c r="AD209" s="2">
        <v>3.671531844659</v>
      </c>
      <c r="AE209" s="2">
        <v>-1.7945081550001518E-3</v>
      </c>
      <c r="AF209" s="1">
        <v>-4.8852401955122918E-4</v>
      </c>
      <c r="AG209" s="2">
        <v>3.407080562949</v>
      </c>
      <c r="AH209" s="2">
        <v>3.4064738833030002</v>
      </c>
      <c r="AI209" s="2">
        <v>-6.0667964599980806E-4</v>
      </c>
      <c r="AJ209" s="1">
        <v>-1.7806436765753969E-4</v>
      </c>
      <c r="AM209" t="s">
        <v>242</v>
      </c>
      <c r="AN209" s="2">
        <v>3.6733263528140001</v>
      </c>
      <c r="AO209" s="2">
        <v>3.6126797993439999</v>
      </c>
      <c r="AP209" s="2">
        <v>-6.0646553470000253E-2</v>
      </c>
      <c r="AQ209" s="1">
        <v>-1.6509982409687384E-2</v>
      </c>
      <c r="AR209" s="2">
        <v>3.6732508527440002</v>
      </c>
      <c r="AS209" s="2">
        <v>-7.5500069999900887E-5</v>
      </c>
      <c r="AT209" s="1">
        <v>-2.0553597134668709E-5</v>
      </c>
      <c r="AU209" s="2">
        <v>3.6721155122380003</v>
      </c>
      <c r="AV209" s="2">
        <v>-1.2108405759998497E-3</v>
      </c>
      <c r="AW209" s="1">
        <v>-3.2963054727556929E-4</v>
      </c>
      <c r="AX209" s="2">
        <v>3.579134815048</v>
      </c>
      <c r="AY209" s="2">
        <v>-9.4191537766000089E-2</v>
      </c>
      <c r="AZ209" s="1">
        <v>-2.564202815626317E-2</v>
      </c>
      <c r="BA209" s="2">
        <v>3.673741724418</v>
      </c>
      <c r="BB209" s="2">
        <v>4.1537160399984785E-4</v>
      </c>
      <c r="BC209" s="1">
        <v>1.1307778403126282E-4</v>
      </c>
      <c r="BD209" s="2">
        <v>3.492338884484</v>
      </c>
      <c r="BE209" s="2">
        <v>-0.18098746833000012</v>
      </c>
      <c r="BF209" s="1">
        <v>-4.9270729291818104E-2</v>
      </c>
      <c r="BG209" s="1"/>
      <c r="BH209" t="s">
        <v>242</v>
      </c>
      <c r="BI209" s="2">
        <v>3.407080562949</v>
      </c>
      <c r="BJ209" s="2">
        <v>3.4138287051129996</v>
      </c>
      <c r="BK209" s="2">
        <v>6.7481421639996597E-3</v>
      </c>
      <c r="BL209" s="1">
        <v>1.9806230112031169E-3</v>
      </c>
      <c r="BM209" s="2">
        <v>3.4070549691929997</v>
      </c>
      <c r="BN209" s="2">
        <v>-2.5593756000308332E-5</v>
      </c>
      <c r="BO209" s="1">
        <v>-7.5119315576605113E-6</v>
      </c>
      <c r="BP209" s="2">
        <v>3.4066362486800004</v>
      </c>
      <c r="BQ209" s="2">
        <v>-4.4431426899960158E-4</v>
      </c>
      <c r="BR209" s="1">
        <v>-1.3040908801259022E-4</v>
      </c>
      <c r="BS209" s="2">
        <v>3.4263315361970004</v>
      </c>
      <c r="BT209" s="2">
        <v>1.9250973248000403E-2</v>
      </c>
      <c r="BU209" s="1">
        <v>5.6502841339735495E-3</v>
      </c>
      <c r="BV209" s="2">
        <v>3.407221478821</v>
      </c>
      <c r="BW209" s="2">
        <v>1.4091587200004696E-4</v>
      </c>
      <c r="BX209" s="1">
        <v>4.1359712339199036E-5</v>
      </c>
      <c r="BY209" s="2">
        <v>3.4265584610199999</v>
      </c>
      <c r="BZ209" s="2">
        <v>1.9477898070999977E-2</v>
      </c>
      <c r="CA209" s="1">
        <v>5.7168880251369444E-3</v>
      </c>
      <c r="CC209" t="s">
        <v>242</v>
      </c>
      <c r="CE209" s="23">
        <v>3.6733263528140001</v>
      </c>
      <c r="CF209" s="23">
        <v>3.6882166647660002</v>
      </c>
      <c r="CG209" s="23">
        <v>1.4890311952000079E-2</v>
      </c>
      <c r="CH209" s="24">
        <v>4.0536316465846168E-3</v>
      </c>
      <c r="CI209" s="2">
        <v>3.407080562949</v>
      </c>
      <c r="CJ209" s="2">
        <v>3.4169231901120001</v>
      </c>
      <c r="CK209" s="2">
        <v>9.8426271630001061E-3</v>
      </c>
      <c r="CL209" s="1">
        <v>2.8888742080348155E-3</v>
      </c>
      <c r="CN209" s="25" t="s">
        <v>242</v>
      </c>
      <c r="CO209" s="27">
        <v>0</v>
      </c>
      <c r="CP209" s="27">
        <v>0.157831</v>
      </c>
      <c r="CQ209" s="28">
        <f t="shared" si="97"/>
        <v>-9.9906801727833477E-2</v>
      </c>
      <c r="CR209" s="27">
        <f t="shared" si="98"/>
        <v>7.6935318368680008</v>
      </c>
      <c r="CU209" s="30">
        <v>322</v>
      </c>
      <c r="CV209" s="30"/>
      <c r="CW209" s="15" t="s">
        <v>242</v>
      </c>
      <c r="CX209" s="33" t="s">
        <v>971</v>
      </c>
      <c r="CY209" s="34" t="s">
        <v>242</v>
      </c>
      <c r="CZ209" s="34" t="s">
        <v>976</v>
      </c>
      <c r="DA209" s="32"/>
      <c r="DB209" s="32"/>
      <c r="DC209" t="s">
        <v>242</v>
      </c>
      <c r="DD209">
        <v>85758</v>
      </c>
      <c r="DE209" t="s">
        <v>1045</v>
      </c>
      <c r="DF209" s="30">
        <v>245</v>
      </c>
      <c r="DG209" s="39" t="s">
        <v>242</v>
      </c>
      <c r="DK209" s="30">
        <v>331</v>
      </c>
      <c r="DL209" s="30"/>
      <c r="DM209" s="32"/>
      <c r="DN209" s="32" t="s">
        <v>242</v>
      </c>
      <c r="DO209" s="41">
        <v>85060</v>
      </c>
    </row>
    <row r="210" spans="1:119" ht="15.75" x14ac:dyDescent="0.25">
      <c r="B210" t="s">
        <v>256</v>
      </c>
      <c r="C210" s="52">
        <v>4.1055680392170002</v>
      </c>
      <c r="D210" s="52">
        <v>3.5260287984420002</v>
      </c>
      <c r="E210" s="52">
        <v>-0.57953924077499996</v>
      </c>
      <c r="F210" s="53">
        <v>-0.14115933172685349</v>
      </c>
      <c r="G210" s="45">
        <v>4.1504800414530001</v>
      </c>
      <c r="H210" s="45">
        <v>4.2298431891729997</v>
      </c>
      <c r="I210" s="45">
        <v>7.9363147719999638E-2</v>
      </c>
      <c r="J210" s="46">
        <v>1.912143822578561E-2</v>
      </c>
      <c r="K210" s="47">
        <v>3</v>
      </c>
      <c r="L210" s="55">
        <f t="shared" si="91"/>
        <v>4.0004580414530002</v>
      </c>
      <c r="M210" s="55">
        <f t="shared" si="92"/>
        <v>4.0798211891729999</v>
      </c>
      <c r="N210" s="55">
        <f t="shared" si="93"/>
        <v>7.9363147719999638E-2</v>
      </c>
      <c r="O210" s="56">
        <f t="shared" si="94"/>
        <v>1.9838515214416364E-2</v>
      </c>
      <c r="P210" s="54"/>
      <c r="Q210" s="42">
        <f t="shared" si="95"/>
        <v>36.394298624361745</v>
      </c>
      <c r="R210" s="42">
        <f t="shared" si="95"/>
        <v>31.256903751879303</v>
      </c>
      <c r="S210" s="42">
        <f t="shared" si="96"/>
        <v>35.462538485329056</v>
      </c>
      <c r="T210" s="42">
        <f t="shared" si="96"/>
        <v>36.166062594612086</v>
      </c>
      <c r="V210" s="143">
        <f t="shared" si="84"/>
        <v>31.791195590135452</v>
      </c>
      <c r="W210" s="143">
        <f t="shared" si="85"/>
        <v>35.462538485329056</v>
      </c>
      <c r="X210" s="143">
        <f t="shared" si="86"/>
        <v>36.125563084426638</v>
      </c>
      <c r="AB210" t="s">
        <v>256</v>
      </c>
      <c r="AC210" s="2">
        <v>4.1055680392170002</v>
      </c>
      <c r="AD210" s="2">
        <v>4.1030610409369999</v>
      </c>
      <c r="AE210" s="2">
        <v>-2.5069982800003388E-3</v>
      </c>
      <c r="AF210" s="1">
        <v>-6.1063371890396551E-4</v>
      </c>
      <c r="AG210" s="2">
        <v>4.1504800414530001</v>
      </c>
      <c r="AH210" s="2">
        <v>4.1498167263579999</v>
      </c>
      <c r="AI210" s="2">
        <v>-6.6331509500017205E-4</v>
      </c>
      <c r="AJ210" s="1">
        <v>-1.5981647625703524E-4</v>
      </c>
      <c r="AM210" t="s">
        <v>256</v>
      </c>
      <c r="AN210" s="2">
        <v>4.1055680392170002</v>
      </c>
      <c r="AO210" s="2">
        <v>3.9307749569270003</v>
      </c>
      <c r="AP210" s="2">
        <v>-0.1747930822899999</v>
      </c>
      <c r="AQ210" s="1">
        <v>-4.2574640249619593E-2</v>
      </c>
      <c r="AR210" s="2">
        <v>4.1054627837090001</v>
      </c>
      <c r="AS210" s="2">
        <v>-1.0525550800011274E-4</v>
      </c>
      <c r="AT210" s="1">
        <v>-2.5637258229481616E-5</v>
      </c>
      <c r="AU210" s="2">
        <v>4.104064356216</v>
      </c>
      <c r="AV210" s="2">
        <v>-1.5036830010002333E-3</v>
      </c>
      <c r="AW210" s="1">
        <v>-3.6625455640652604E-4</v>
      </c>
      <c r="AX210" s="2">
        <v>3.842190225989</v>
      </c>
      <c r="AY210" s="2">
        <v>-0.26337781322800025</v>
      </c>
      <c r="AZ210" s="1">
        <v>-6.415136972817792E-2</v>
      </c>
      <c r="BA210" s="2">
        <v>4.1061467651259997</v>
      </c>
      <c r="BB210" s="2">
        <v>5.7872590899954446E-4</v>
      </c>
      <c r="BC210" s="1">
        <v>1.4096122716064329E-4</v>
      </c>
      <c r="BD210" s="2">
        <v>3.5863011921319998</v>
      </c>
      <c r="BE210" s="2">
        <v>-0.51926684708500037</v>
      </c>
      <c r="BF210" s="1">
        <v>-0.12647868507472917</v>
      </c>
      <c r="BG210" s="1"/>
      <c r="BH210" t="s">
        <v>256</v>
      </c>
      <c r="BI210" s="2">
        <v>4.1504800414530001</v>
      </c>
      <c r="BJ210" s="2">
        <v>4.1521758205100001</v>
      </c>
      <c r="BK210" s="2">
        <v>1.6957790570000242E-3</v>
      </c>
      <c r="BL210" s="1">
        <v>4.0857419866217832E-4</v>
      </c>
      <c r="BM210" s="2">
        <v>4.1504521482449999</v>
      </c>
      <c r="BN210" s="2">
        <v>-2.7893208000229208E-5</v>
      </c>
      <c r="BO210" s="1">
        <v>-6.7204775644371857E-6</v>
      </c>
      <c r="BP210" s="2">
        <v>4.1500705091050003</v>
      </c>
      <c r="BQ210" s="2">
        <v>-4.0953234799978588E-4</v>
      </c>
      <c r="BR210" s="1">
        <v>-9.8671079949686199E-5</v>
      </c>
      <c r="BS210" s="2">
        <v>4.1841565017239999</v>
      </c>
      <c r="BT210" s="2">
        <v>3.3676460270999797E-2</v>
      </c>
      <c r="BU210" s="1">
        <v>8.1138711509645862E-3</v>
      </c>
      <c r="BV210" s="2">
        <v>4.1506334764530006</v>
      </c>
      <c r="BW210" s="2">
        <v>1.5343500000053467E-4</v>
      </c>
      <c r="BX210" s="1">
        <v>3.6968012969126372E-5</v>
      </c>
      <c r="BY210" s="2">
        <v>4.225274520428</v>
      </c>
      <c r="BZ210" s="2">
        <v>7.4794478974999912E-2</v>
      </c>
      <c r="CA210" s="1">
        <v>1.8020681518279475E-2</v>
      </c>
      <c r="CC210" t="s">
        <v>256</v>
      </c>
      <c r="CE210" s="23">
        <v>4.1055680392170002</v>
      </c>
      <c r="CF210" s="23">
        <v>4.0320238416869998</v>
      </c>
      <c r="CG210" s="23">
        <v>-7.354419753000041E-2</v>
      </c>
      <c r="CH210" s="24">
        <v>-1.7913281871715491E-2</v>
      </c>
      <c r="CI210" s="2">
        <v>4.1504800414530001</v>
      </c>
      <c r="CJ210" s="2">
        <v>4.1328691655789997</v>
      </c>
      <c r="CK210" s="2">
        <v>-1.7610875874000342E-2</v>
      </c>
      <c r="CL210" s="1">
        <v>-4.2430937381005033E-3</v>
      </c>
      <c r="CN210" s="25" t="s">
        <v>256</v>
      </c>
      <c r="CO210" s="27">
        <v>0</v>
      </c>
      <c r="CP210" s="27">
        <v>0.15002199999999999</v>
      </c>
      <c r="CQ210" s="28">
        <f t="shared" si="97"/>
        <v>-0.10804231070625495</v>
      </c>
      <c r="CR210" s="27">
        <f t="shared" si="98"/>
        <v>7.2782539167090006</v>
      </c>
      <c r="CU210" s="30">
        <v>338</v>
      </c>
      <c r="CV210" s="30"/>
      <c r="CW210" s="15" t="s">
        <v>256</v>
      </c>
      <c r="CX210" s="33" t="s">
        <v>971</v>
      </c>
      <c r="CY210" s="34" t="s">
        <v>256</v>
      </c>
      <c r="CZ210" s="34" t="s">
        <v>976</v>
      </c>
      <c r="DA210" s="32"/>
      <c r="DB210" s="32"/>
      <c r="DC210" t="s">
        <v>256</v>
      </c>
      <c r="DD210">
        <v>112808</v>
      </c>
      <c r="DE210" t="s">
        <v>1045</v>
      </c>
      <c r="DF210" s="30">
        <v>246</v>
      </c>
      <c r="DG210" s="39" t="s">
        <v>256</v>
      </c>
      <c r="DK210" s="30">
        <v>345</v>
      </c>
      <c r="DL210" s="30"/>
      <c r="DM210" s="32"/>
      <c r="DN210" s="32" t="s">
        <v>256</v>
      </c>
      <c r="DO210" s="41">
        <v>112262</v>
      </c>
    </row>
    <row r="211" spans="1:119" ht="15.75" x14ac:dyDescent="0.25">
      <c r="A211" t="s">
        <v>559</v>
      </c>
      <c r="B211" t="s">
        <v>257</v>
      </c>
      <c r="C211" s="52">
        <v>5.5020038003640002</v>
      </c>
      <c r="D211" s="52">
        <v>5.215372581594</v>
      </c>
      <c r="E211" s="52">
        <v>-0.2866312187700002</v>
      </c>
      <c r="F211" s="53">
        <v>-5.2095787129597643E-2</v>
      </c>
      <c r="G211" s="45">
        <v>4.8853566460620002</v>
      </c>
      <c r="H211" s="45">
        <v>4.9059469046980002</v>
      </c>
      <c r="I211" s="45">
        <v>2.0590258636000058E-2</v>
      </c>
      <c r="J211" s="46">
        <v>4.2146889424332003E-3</v>
      </c>
      <c r="K211" s="47">
        <v>2</v>
      </c>
      <c r="L211" s="55">
        <f t="shared" si="91"/>
        <v>4.7454426460620001</v>
      </c>
      <c r="M211" s="55">
        <f t="shared" si="92"/>
        <v>4.7660329046980001</v>
      </c>
      <c r="N211" s="55">
        <f t="shared" si="93"/>
        <v>2.0590258636000058E-2</v>
      </c>
      <c r="O211" s="56">
        <f t="shared" si="94"/>
        <v>4.3389542708069306E-3</v>
      </c>
      <c r="P211" s="54"/>
      <c r="Q211" s="42">
        <f t="shared" si="95"/>
        <v>66.201465531993748</v>
      </c>
      <c r="R211" s="42">
        <f t="shared" si="95"/>
        <v>62.752648075971599</v>
      </c>
      <c r="S211" s="42">
        <f t="shared" si="96"/>
        <v>57.098335291324751</v>
      </c>
      <c r="T211" s="42">
        <f t="shared" si="96"/>
        <v>57.34608235709301</v>
      </c>
      <c r="V211" s="143">
        <f t="shared" si="84"/>
        <v>60.771357588003859</v>
      </c>
      <c r="W211" s="143">
        <f t="shared" si="85"/>
        <v>57.098335291324751</v>
      </c>
      <c r="X211" s="143">
        <f t="shared" si="86"/>
        <v>56.843035993225847</v>
      </c>
      <c r="AB211" t="s">
        <v>257</v>
      </c>
      <c r="AC211" s="2">
        <v>5.5020038003640002</v>
      </c>
      <c r="AD211" s="2">
        <v>5.5020974102609994</v>
      </c>
      <c r="AE211" s="2">
        <v>9.3609896999247155E-5</v>
      </c>
      <c r="AF211" s="1">
        <v>1.7013782686419472E-5</v>
      </c>
      <c r="AG211" s="2">
        <v>4.8853566460620002</v>
      </c>
      <c r="AH211" s="2">
        <v>4.885093911307</v>
      </c>
      <c r="AI211" s="2">
        <v>-2.6273475500016019E-4</v>
      </c>
      <c r="AJ211" s="1">
        <v>-5.3780056203664488E-5</v>
      </c>
      <c r="AM211" t="s">
        <v>257</v>
      </c>
      <c r="AN211" s="2">
        <v>5.5020038003640002</v>
      </c>
      <c r="AO211" s="2">
        <v>5.369391115749</v>
      </c>
      <c r="AP211" s="2">
        <v>-0.1326126846150002</v>
      </c>
      <c r="AQ211" s="1">
        <v>-2.4102615960793564E-2</v>
      </c>
      <c r="AR211" s="2">
        <v>5.5020073512229999</v>
      </c>
      <c r="AS211" s="2">
        <v>3.5508589997235163E-6</v>
      </c>
      <c r="AT211" s="1">
        <v>6.4537559924778667E-7</v>
      </c>
      <c r="AU211" s="2">
        <v>5.5017375004040003</v>
      </c>
      <c r="AV211" s="2">
        <v>-2.6629995999982725E-4</v>
      </c>
      <c r="AW211" s="1">
        <v>-4.8400540905153402E-5</v>
      </c>
      <c r="AX211" s="2">
        <v>5.2470375070930002</v>
      </c>
      <c r="AY211" s="2">
        <v>-0.25496629327099996</v>
      </c>
      <c r="AZ211" s="1">
        <v>-4.6340624710970203E-2</v>
      </c>
      <c r="BA211" s="2">
        <v>5.5019848757570005</v>
      </c>
      <c r="BB211" s="2">
        <v>-1.8924606999703997E-5</v>
      </c>
      <c r="BC211" s="1">
        <v>-3.4395845016413815E-6</v>
      </c>
      <c r="BD211" s="2">
        <v>5.0507075291390002</v>
      </c>
      <c r="BE211" s="2">
        <v>-0.45129627122499993</v>
      </c>
      <c r="BF211" s="1">
        <v>-8.2023983915667814E-2</v>
      </c>
      <c r="BG211" s="1"/>
      <c r="BH211" t="s">
        <v>257</v>
      </c>
      <c r="BI211" s="2">
        <v>4.8853566460620002</v>
      </c>
      <c r="BJ211" s="2">
        <v>4.8832343818530006</v>
      </c>
      <c r="BK211" s="2">
        <v>-2.1222642089995247E-3</v>
      </c>
      <c r="BL211" s="1">
        <v>-4.344133627808411E-4</v>
      </c>
      <c r="BM211" s="2">
        <v>4.8853454101210003</v>
      </c>
      <c r="BN211" s="2">
        <v>-1.1235940999831939E-5</v>
      </c>
      <c r="BO211" s="1">
        <v>-2.2999223626567845E-6</v>
      </c>
      <c r="BP211" s="2">
        <v>4.8850351085590002</v>
      </c>
      <c r="BQ211" s="2">
        <v>-3.2153750299990236E-4</v>
      </c>
      <c r="BR211" s="1">
        <v>-6.5816587466359922E-5</v>
      </c>
      <c r="BS211" s="2">
        <v>4.8826041692570001</v>
      </c>
      <c r="BT211" s="2">
        <v>-2.7524768050000148E-3</v>
      </c>
      <c r="BU211" s="1">
        <v>-5.6341368796866405E-4</v>
      </c>
      <c r="BV211" s="2">
        <v>4.8854187490090002</v>
      </c>
      <c r="BW211" s="2">
        <v>6.2102947000042263E-5</v>
      </c>
      <c r="BX211" s="1">
        <v>1.2712060039690726E-5</v>
      </c>
      <c r="BY211" s="2">
        <v>4.8641387213970004</v>
      </c>
      <c r="BZ211" s="2">
        <v>-2.1217924664999721E-2</v>
      </c>
      <c r="CA211" s="1">
        <v>-4.3431680022999169E-3</v>
      </c>
      <c r="CC211" t="s">
        <v>257</v>
      </c>
      <c r="CE211" s="23">
        <v>5.5020038003640002</v>
      </c>
      <c r="CF211" s="23">
        <v>5.6666464174330002</v>
      </c>
      <c r="CG211" s="23">
        <v>0.16464261706900007</v>
      </c>
      <c r="CH211" s="24">
        <v>2.9924119110587982E-2</v>
      </c>
      <c r="CI211" s="2">
        <v>4.8853566460620002</v>
      </c>
      <c r="CJ211" s="2">
        <v>4.938761605182</v>
      </c>
      <c r="CK211" s="2">
        <v>5.3404959119999873E-2</v>
      </c>
      <c r="CL211" s="1">
        <v>1.0931639794005351E-2</v>
      </c>
      <c r="CN211" s="25" t="s">
        <v>257</v>
      </c>
      <c r="CO211" s="27">
        <v>0</v>
      </c>
      <c r="CP211" s="27">
        <v>0.13991400000000001</v>
      </c>
      <c r="CQ211" s="28">
        <f t="shared" si="97"/>
        <v>-8.9018801865900832E-2</v>
      </c>
      <c r="CR211" s="27">
        <f t="shared" si="98"/>
        <v>4.5521722403489999</v>
      </c>
      <c r="CU211" s="30">
        <v>339</v>
      </c>
      <c r="CV211" s="30"/>
      <c r="CW211" s="15" t="s">
        <v>257</v>
      </c>
      <c r="CX211" s="33" t="s">
        <v>971</v>
      </c>
      <c r="CY211" s="34" t="s">
        <v>257</v>
      </c>
      <c r="CZ211" s="34" t="s">
        <v>976</v>
      </c>
      <c r="DA211" s="32"/>
      <c r="DB211" s="32"/>
      <c r="DC211" t="s">
        <v>257</v>
      </c>
      <c r="DD211">
        <v>83110</v>
      </c>
      <c r="DE211" t="s">
        <v>1045</v>
      </c>
      <c r="DF211" s="30">
        <v>247</v>
      </c>
      <c r="DG211" s="39" t="s">
        <v>257</v>
      </c>
      <c r="DK211" s="30">
        <v>346</v>
      </c>
      <c r="DL211" s="30"/>
      <c r="DM211" s="32"/>
      <c r="DN211" s="32" t="s">
        <v>257</v>
      </c>
      <c r="DO211" s="41">
        <v>82330</v>
      </c>
    </row>
    <row r="212" spans="1:119" ht="15.75" x14ac:dyDescent="0.25">
      <c r="A212" t="s">
        <v>926</v>
      </c>
      <c r="B212" t="s">
        <v>259</v>
      </c>
      <c r="C212" s="52">
        <v>6.6215223947200004</v>
      </c>
      <c r="D212" s="52">
        <v>6.0390139411540007</v>
      </c>
      <c r="E212" s="52">
        <v>-0.58250845356599967</v>
      </c>
      <c r="F212" s="53">
        <v>-8.7971982701514642E-2</v>
      </c>
      <c r="G212" s="45">
        <v>6.6363751479140003</v>
      </c>
      <c r="H212" s="45">
        <v>6.7560490413940002</v>
      </c>
      <c r="I212" s="45">
        <v>0.1196738934799999</v>
      </c>
      <c r="J212" s="46">
        <v>1.8033021161803487E-2</v>
      </c>
      <c r="K212" s="47">
        <v>3</v>
      </c>
      <c r="L212" s="55">
        <f t="shared" si="91"/>
        <v>6.4294981479139999</v>
      </c>
      <c r="M212" s="55">
        <f t="shared" si="92"/>
        <v>6.5491720413939998</v>
      </c>
      <c r="N212" s="55">
        <f t="shared" si="93"/>
        <v>0.1196738934799999</v>
      </c>
      <c r="O212" s="56">
        <f t="shared" si="94"/>
        <v>1.8613255766910385E-2</v>
      </c>
      <c r="P212" s="54"/>
      <c r="Q212" s="42">
        <f t="shared" si="95"/>
        <v>56.500523872553202</v>
      </c>
      <c r="R212" s="42">
        <f t="shared" si="95"/>
        <v>51.53006076381044</v>
      </c>
      <c r="S212" s="42">
        <f t="shared" si="96"/>
        <v>54.862007849497417</v>
      </c>
      <c r="T212" s="42">
        <f t="shared" si="96"/>
        <v>55.883168433486354</v>
      </c>
      <c r="V212" s="143">
        <f t="shared" si="84"/>
        <v>51.308840013891498</v>
      </c>
      <c r="W212" s="143">
        <f t="shared" si="85"/>
        <v>54.862007849497417</v>
      </c>
      <c r="X212" s="143">
        <f t="shared" si="86"/>
        <v>55.820589297498159</v>
      </c>
      <c r="AB212" t="s">
        <v>259</v>
      </c>
      <c r="AC212" s="2">
        <v>6.6215223947200004</v>
      </c>
      <c r="AD212" s="2">
        <v>6.622336892441</v>
      </c>
      <c r="AE212" s="2">
        <v>8.1449772099961848E-4</v>
      </c>
      <c r="AF212" s="1">
        <v>1.2300762157794689E-4</v>
      </c>
      <c r="AG212" s="2">
        <v>6.6363751479140003</v>
      </c>
      <c r="AH212" s="2">
        <v>6.6365051469929996</v>
      </c>
      <c r="AI212" s="2">
        <v>1.2999907899935437E-4</v>
      </c>
      <c r="AJ212" s="1">
        <v>1.9588868335783692E-5</v>
      </c>
      <c r="AM212" t="s">
        <v>259</v>
      </c>
      <c r="AN212" s="2">
        <v>6.6215223947200004</v>
      </c>
      <c r="AO212" s="2">
        <v>6.4357346463329996</v>
      </c>
      <c r="AP212" s="2">
        <v>-0.18578774838700074</v>
      </c>
      <c r="AQ212" s="1">
        <v>-2.8058162052755093E-2</v>
      </c>
      <c r="AR212" s="2">
        <v>6.6215565910930003</v>
      </c>
      <c r="AS212" s="2">
        <v>3.4196372999950597E-5</v>
      </c>
      <c r="AT212" s="1">
        <v>5.1644275985865081E-6</v>
      </c>
      <c r="AU212" s="2">
        <v>6.6220108900690002</v>
      </c>
      <c r="AV212" s="2">
        <v>4.8849534899986224E-4</v>
      </c>
      <c r="AW212" s="1">
        <v>7.3773872514482214E-5</v>
      </c>
      <c r="AX212" s="2">
        <v>6.2918644045759997</v>
      </c>
      <c r="AY212" s="2">
        <v>-0.32965799014400066</v>
      </c>
      <c r="AZ212" s="1">
        <v>-4.97858302807931E-2</v>
      </c>
      <c r="BA212" s="2">
        <v>6.6213343730269996</v>
      </c>
      <c r="BB212" s="2">
        <v>-1.8802169300080607E-4</v>
      </c>
      <c r="BC212" s="1">
        <v>-2.8395538335826592E-5</v>
      </c>
      <c r="BD212" s="2">
        <v>6.0130881965879999</v>
      </c>
      <c r="BE212" s="2">
        <v>-0.6084341981320005</v>
      </c>
      <c r="BF212" s="1">
        <v>-9.1887357900830441E-2</v>
      </c>
      <c r="BG212" s="1"/>
      <c r="BH212" t="s">
        <v>259</v>
      </c>
      <c r="BI212" s="2">
        <v>6.6363751479140003</v>
      </c>
      <c r="BJ212" s="2">
        <v>6.6341734180170002</v>
      </c>
      <c r="BK212" s="2">
        <v>-2.2017298970000709E-3</v>
      </c>
      <c r="BL212" s="1">
        <v>-3.3176694323739921E-4</v>
      </c>
      <c r="BM212" s="2">
        <v>6.6363805868109997</v>
      </c>
      <c r="BN212" s="2">
        <v>5.4388969994434433E-6</v>
      </c>
      <c r="BO212" s="1">
        <v>8.1955840021386399E-7</v>
      </c>
      <c r="BP212" s="2">
        <v>6.6364318727190001</v>
      </c>
      <c r="BQ212" s="2">
        <v>5.6724804999852552E-5</v>
      </c>
      <c r="BR212" s="1">
        <v>8.5475585294003094E-6</v>
      </c>
      <c r="BS212" s="2">
        <v>6.6827100487689997</v>
      </c>
      <c r="BT212" s="2">
        <v>4.6334900854999361E-2</v>
      </c>
      <c r="BU212" s="1">
        <v>6.9819592506857797E-3</v>
      </c>
      <c r="BV212" s="2">
        <v>6.6363452733899999</v>
      </c>
      <c r="BW212" s="2">
        <v>-2.9874524000383929E-5</v>
      </c>
      <c r="BX212" s="1">
        <v>-4.5016327941880036E-6</v>
      </c>
      <c r="BY212" s="2">
        <v>6.7487151421310001</v>
      </c>
      <c r="BZ212" s="2">
        <v>0.11233999421699981</v>
      </c>
      <c r="CA212" s="1">
        <v>1.6927914970616367E-2</v>
      </c>
      <c r="CC212" t="s">
        <v>259</v>
      </c>
      <c r="CE212" s="23">
        <v>6.6215223947200004</v>
      </c>
      <c r="CF212" s="23">
        <v>6.6454345894350002</v>
      </c>
      <c r="CG212" s="23">
        <v>2.3912194714999835E-2</v>
      </c>
      <c r="CH212" s="24">
        <v>3.6112835220594303E-3</v>
      </c>
      <c r="CI212" s="2">
        <v>6.6363751479140003</v>
      </c>
      <c r="CJ212" s="2">
        <v>6.6452892761080005</v>
      </c>
      <c r="CK212" s="2">
        <v>8.9141281940001704E-3</v>
      </c>
      <c r="CL212" s="1">
        <v>1.3432224663794258E-3</v>
      </c>
      <c r="CN212" s="25" t="s">
        <v>259</v>
      </c>
      <c r="CO212" s="27">
        <v>0</v>
      </c>
      <c r="CP212" s="27">
        <v>0.20687700000000001</v>
      </c>
      <c r="CQ212" s="28">
        <f t="shared" si="97"/>
        <v>-0.16409562235166564</v>
      </c>
      <c r="CR212" s="27">
        <f t="shared" si="98"/>
        <v>6.9115606592339995</v>
      </c>
      <c r="CU212" s="30">
        <v>341</v>
      </c>
      <c r="CV212" s="30"/>
      <c r="CW212" s="15" t="s">
        <v>259</v>
      </c>
      <c r="CX212" s="33" t="s">
        <v>971</v>
      </c>
      <c r="CY212" s="34" t="s">
        <v>259</v>
      </c>
      <c r="CZ212" s="34" t="s">
        <v>976</v>
      </c>
      <c r="DA212" s="32"/>
      <c r="DB212" s="32"/>
      <c r="DC212" t="s">
        <v>259</v>
      </c>
      <c r="DD212">
        <v>117194</v>
      </c>
      <c r="DE212" t="s">
        <v>1045</v>
      </c>
      <c r="DF212" s="30">
        <v>248</v>
      </c>
      <c r="DG212" s="39" t="s">
        <v>259</v>
      </c>
      <c r="DK212" s="30">
        <v>348</v>
      </c>
      <c r="DL212" s="30"/>
      <c r="DM212" s="32"/>
      <c r="DN212" s="32" t="s">
        <v>259</v>
      </c>
      <c r="DO212" s="41">
        <v>116930</v>
      </c>
    </row>
    <row r="213" spans="1:119" ht="15.75" x14ac:dyDescent="0.25">
      <c r="A213" t="s">
        <v>560</v>
      </c>
      <c r="B213" t="s">
        <v>295</v>
      </c>
      <c r="C213" s="52">
        <v>10.906513796770001</v>
      </c>
      <c r="D213" s="52">
        <v>10.839704723506999</v>
      </c>
      <c r="E213" s="52">
        <v>-6.6809073263002006E-2</v>
      </c>
      <c r="F213" s="53">
        <v>-6.125612134904897E-3</v>
      </c>
      <c r="G213" s="45">
        <v>10.655476765923002</v>
      </c>
      <c r="H213" s="45">
        <v>10.855209454237999</v>
      </c>
      <c r="I213" s="45">
        <v>0.19973268831499702</v>
      </c>
      <c r="J213" s="46">
        <v>1.87446036158379E-2</v>
      </c>
      <c r="K213" s="47">
        <v>2</v>
      </c>
      <c r="L213" s="55">
        <f t="shared" si="91"/>
        <v>10.394339765923002</v>
      </c>
      <c r="M213" s="55">
        <f t="shared" si="92"/>
        <v>10.594072454237999</v>
      </c>
      <c r="N213" s="55">
        <f t="shared" si="93"/>
        <v>0.19973268831499702</v>
      </c>
      <c r="O213" s="56">
        <f t="shared" si="94"/>
        <v>1.9215524296194782E-2</v>
      </c>
      <c r="P213" s="54"/>
      <c r="Q213" s="42">
        <f t="shared" si="95"/>
        <v>78.821945643677424</v>
      </c>
      <c r="R213" s="42">
        <f t="shared" si="95"/>
        <v>78.3391129769457</v>
      </c>
      <c r="S213" s="42">
        <f t="shared" si="96"/>
        <v>75.120437134929077</v>
      </c>
      <c r="T213" s="42">
        <f t="shared" si="96"/>
        <v>76.563915719836075</v>
      </c>
      <c r="V213" s="143">
        <f t="shared" si="84"/>
        <v>74.692005146795879</v>
      </c>
      <c r="W213" s="143">
        <f t="shared" si="85"/>
        <v>75.120437134929077</v>
      </c>
      <c r="X213" s="143">
        <f t="shared" si="86"/>
        <v>75.912904307872424</v>
      </c>
      <c r="AB213" t="s">
        <v>295</v>
      </c>
      <c r="AC213" s="2">
        <v>10.906513796770001</v>
      </c>
      <c r="AD213" s="2">
        <v>10.906832550835</v>
      </c>
      <c r="AE213" s="2">
        <v>3.1875406499892733E-4</v>
      </c>
      <c r="AF213" s="1">
        <v>2.9226026844006501E-5</v>
      </c>
      <c r="AG213" s="2">
        <v>10.655476765923002</v>
      </c>
      <c r="AH213" s="2">
        <v>10.655362423227999</v>
      </c>
      <c r="AI213" s="2">
        <v>-1.143426950029891E-4</v>
      </c>
      <c r="AJ213" s="1">
        <v>-1.0730884925643633E-5</v>
      </c>
      <c r="AM213" t="s">
        <v>295</v>
      </c>
      <c r="AN213" s="2">
        <v>10.906513796770001</v>
      </c>
      <c r="AO213" s="2">
        <v>10.727361687650001</v>
      </c>
      <c r="AP213" s="2">
        <v>-0.17915210912000035</v>
      </c>
      <c r="AQ213" s="1">
        <v>-1.6426157107421145E-2</v>
      </c>
      <c r="AR213" s="2">
        <v>10.906526004278</v>
      </c>
      <c r="AS213" s="2">
        <v>1.2207507998240885E-5</v>
      </c>
      <c r="AT213" s="1">
        <v>1.1192859813606229E-6</v>
      </c>
      <c r="AU213" s="2">
        <v>10.905705922165001</v>
      </c>
      <c r="AV213" s="2">
        <v>-8.0787460499998076E-4</v>
      </c>
      <c r="AW213" s="1">
        <v>-7.4072670704293744E-5</v>
      </c>
      <c r="AX213" s="2">
        <v>10.598581572681001</v>
      </c>
      <c r="AY213" s="2">
        <v>-0.30793222408900078</v>
      </c>
      <c r="AZ213" s="1">
        <v>-2.8233790359316821E-2</v>
      </c>
      <c r="BA213" s="2">
        <v>10.906448532401999</v>
      </c>
      <c r="BB213" s="2">
        <v>-6.5264368002360129E-5</v>
      </c>
      <c r="BC213" s="1">
        <v>-5.9839806943340938E-6</v>
      </c>
      <c r="BD213" s="2">
        <v>10.335058060156999</v>
      </c>
      <c r="BE213" s="2">
        <v>-0.57145573661300197</v>
      </c>
      <c r="BF213" s="1">
        <v>-5.2395820264972331E-2</v>
      </c>
      <c r="BG213" s="1"/>
      <c r="BH213" t="s">
        <v>295</v>
      </c>
      <c r="BI213" s="2">
        <v>10.655476765923002</v>
      </c>
      <c r="BJ213" s="2">
        <v>10.680898988655001</v>
      </c>
      <c r="BK213" s="2">
        <v>2.54222227319989E-2</v>
      </c>
      <c r="BL213" s="1">
        <v>2.3858362502653134E-3</v>
      </c>
      <c r="BM213" s="2">
        <v>10.655471600635</v>
      </c>
      <c r="BN213" s="2">
        <v>-5.1652880017627467E-6</v>
      </c>
      <c r="BO213" s="1">
        <v>-4.8475428319469642E-7</v>
      </c>
      <c r="BP213" s="2">
        <v>10.655102968459001</v>
      </c>
      <c r="BQ213" s="2">
        <v>-3.7379746400034719E-4</v>
      </c>
      <c r="BR213" s="1">
        <v>-3.5080313364839661E-5</v>
      </c>
      <c r="BS213" s="2">
        <v>10.710883047424</v>
      </c>
      <c r="BT213" s="2">
        <v>5.5406281500998134E-2</v>
      </c>
      <c r="BU213" s="1">
        <v>5.1997937509649025E-3</v>
      </c>
      <c r="BV213" s="2">
        <v>10.655505742921001</v>
      </c>
      <c r="BW213" s="2">
        <v>2.8976997999308196E-5</v>
      </c>
      <c r="BX213" s="1">
        <v>2.7194464063756178E-6</v>
      </c>
      <c r="BY213" s="2">
        <v>10.765129656176001</v>
      </c>
      <c r="BZ213" s="2">
        <v>0.10965289025299896</v>
      </c>
      <c r="CA213" s="1">
        <v>1.0290754009588475E-2</v>
      </c>
      <c r="CC213" t="s">
        <v>295</v>
      </c>
      <c r="CE213" s="23">
        <v>10.906513796770001</v>
      </c>
      <c r="CF213" s="23">
        <v>11.417480761985001</v>
      </c>
      <c r="CG213" s="23">
        <v>0.51096696521499929</v>
      </c>
      <c r="CH213" s="24">
        <v>4.6849706032217532E-2</v>
      </c>
      <c r="CI213" s="2">
        <v>10.655476765923002</v>
      </c>
      <c r="CJ213" s="2">
        <v>10.795344248360001</v>
      </c>
      <c r="CK213" s="2">
        <v>0.13986748243699942</v>
      </c>
      <c r="CL213" s="1">
        <v>1.3126346714424447E-2</v>
      </c>
      <c r="CN213" s="25" t="s">
        <v>295</v>
      </c>
      <c r="CO213" s="27">
        <v>0</v>
      </c>
      <c r="CP213" s="27">
        <v>0.26113700000000001</v>
      </c>
      <c r="CQ213" s="28">
        <f t="shared" si="97"/>
        <v>-0.23890266480404032</v>
      </c>
      <c r="CR213" s="27">
        <f t="shared" si="98"/>
        <v>6.8571068818600001</v>
      </c>
      <c r="CU213" s="30">
        <v>380</v>
      </c>
      <c r="CV213" s="30"/>
      <c r="CW213" s="15" t="s">
        <v>295</v>
      </c>
      <c r="CX213" s="33" t="s">
        <v>971</v>
      </c>
      <c r="CY213" s="34" t="s">
        <v>295</v>
      </c>
      <c r="CZ213" s="34" t="s">
        <v>976</v>
      </c>
      <c r="DA213" s="32"/>
      <c r="DB213" s="32"/>
      <c r="DC213" t="s">
        <v>295</v>
      </c>
      <c r="DD213">
        <v>138369</v>
      </c>
      <c r="DE213" t="s">
        <v>1045</v>
      </c>
      <c r="DF213" s="30">
        <v>249</v>
      </c>
      <c r="DG213" s="39" t="s">
        <v>295</v>
      </c>
      <c r="DK213" s="30">
        <v>384</v>
      </c>
      <c r="DL213" s="30"/>
      <c r="DM213" s="32"/>
      <c r="DN213" s="32" t="s">
        <v>295</v>
      </c>
      <c r="DO213" s="41">
        <v>137713</v>
      </c>
    </row>
    <row r="214" spans="1:119" ht="15.75" x14ac:dyDescent="0.25">
      <c r="A214" t="s">
        <v>561</v>
      </c>
      <c r="B214" t="s">
        <v>298</v>
      </c>
      <c r="C214" s="52">
        <v>4.8276526421020005</v>
      </c>
      <c r="D214" s="52">
        <v>4.5663027006879995</v>
      </c>
      <c r="E214" s="52">
        <v>-0.26134994141400103</v>
      </c>
      <c r="F214" s="53">
        <v>-5.4136028581419866E-2</v>
      </c>
      <c r="G214" s="45">
        <v>4.8364333641809996</v>
      </c>
      <c r="H214" s="45">
        <v>4.9100673072090002</v>
      </c>
      <c r="I214" s="45">
        <v>7.3633943028000637E-2</v>
      </c>
      <c r="J214" s="46">
        <v>1.5224843905291724E-2</v>
      </c>
      <c r="K214" s="47">
        <v>4</v>
      </c>
      <c r="L214" s="55">
        <f t="shared" si="91"/>
        <v>4.6466763641809994</v>
      </c>
      <c r="M214" s="55">
        <f t="shared" si="92"/>
        <v>4.720310307209</v>
      </c>
      <c r="N214" s="55">
        <f t="shared" si="93"/>
        <v>7.3633943028000637E-2</v>
      </c>
      <c r="O214" s="56">
        <f t="shared" si="94"/>
        <v>1.5846583075079083E-2</v>
      </c>
      <c r="P214" s="54"/>
      <c r="Q214" s="42">
        <f t="shared" si="95"/>
        <v>44.090567904195666</v>
      </c>
      <c r="R214" s="42">
        <f t="shared" si="95"/>
        <v>41.7036796599631</v>
      </c>
      <c r="S214" s="42">
        <f t="shared" si="96"/>
        <v>42.437725940973927</v>
      </c>
      <c r="T214" s="42">
        <f t="shared" si="96"/>
        <v>43.110218890615009</v>
      </c>
      <c r="V214" s="143">
        <f t="shared" si="84"/>
        <v>40.192953091548397</v>
      </c>
      <c r="W214" s="143">
        <f t="shared" si="85"/>
        <v>42.437725940973927</v>
      </c>
      <c r="X214" s="143">
        <f t="shared" si="86"/>
        <v>43.061396445668251</v>
      </c>
      <c r="AB214" t="s">
        <v>298</v>
      </c>
      <c r="AC214" s="2">
        <v>4.8276526421020005</v>
      </c>
      <c r="AD214" s="2">
        <v>4.8236922341529995</v>
      </c>
      <c r="AE214" s="2">
        <v>-3.960407949000988E-3</v>
      </c>
      <c r="AF214" s="1">
        <v>-8.2035892857374121E-4</v>
      </c>
      <c r="AG214" s="2">
        <v>4.8364333641809996</v>
      </c>
      <c r="AH214" s="2">
        <v>4.8353798539429995</v>
      </c>
      <c r="AI214" s="2">
        <v>-1.0535102380000438E-3</v>
      </c>
      <c r="AJ214" s="1">
        <v>-2.1782792373454835E-4</v>
      </c>
      <c r="AM214" t="s">
        <v>298</v>
      </c>
      <c r="AN214" s="2">
        <v>4.8276526421020005</v>
      </c>
      <c r="AO214" s="2">
        <v>4.6636777770439997</v>
      </c>
      <c r="AP214" s="2">
        <v>-0.16397486505800085</v>
      </c>
      <c r="AQ214" s="1">
        <v>-3.3965754625337921E-2</v>
      </c>
      <c r="AR214" s="2">
        <v>4.8274857350440001</v>
      </c>
      <c r="AS214" s="2">
        <v>-1.669070580003762E-4</v>
      </c>
      <c r="AT214" s="1">
        <v>-3.4573129090684427E-5</v>
      </c>
      <c r="AU214" s="2">
        <v>4.8247411416619999</v>
      </c>
      <c r="AV214" s="2">
        <v>-2.9115004400006583E-3</v>
      </c>
      <c r="AW214" s="1">
        <v>-6.0308822026867417E-4</v>
      </c>
      <c r="AX214" s="2">
        <v>4.6355147905620004</v>
      </c>
      <c r="AY214" s="2">
        <v>-0.19213785154000007</v>
      </c>
      <c r="AZ214" s="1">
        <v>-3.9799435830234389E-2</v>
      </c>
      <c r="BA214" s="2">
        <v>4.8285713423969998</v>
      </c>
      <c r="BB214" s="2">
        <v>9.1870029499929728E-4</v>
      </c>
      <c r="BC214" s="1">
        <v>1.9029958514150418E-4</v>
      </c>
      <c r="BD214" s="2">
        <v>4.4008872058059998</v>
      </c>
      <c r="BE214" s="2">
        <v>-0.42676543629600072</v>
      </c>
      <c r="BF214" s="1">
        <v>-8.8400195277965041E-2</v>
      </c>
      <c r="BG214" s="1"/>
      <c r="BH214" t="s">
        <v>298</v>
      </c>
      <c r="BI214" s="2">
        <v>4.8364333641809996</v>
      </c>
      <c r="BJ214" s="2">
        <v>4.8277230703549998</v>
      </c>
      <c r="BK214" s="2">
        <v>-8.7102938259997487E-3</v>
      </c>
      <c r="BL214" s="1">
        <v>-1.8009746377379786E-3</v>
      </c>
      <c r="BM214" s="2">
        <v>4.8363889039359993</v>
      </c>
      <c r="BN214" s="2">
        <v>-4.4460245000266241E-5</v>
      </c>
      <c r="BO214" s="1">
        <v>-9.1927752648350876E-6</v>
      </c>
      <c r="BP214" s="2">
        <v>4.8356480154219996</v>
      </c>
      <c r="BQ214" s="2">
        <v>-7.853487589999375E-4</v>
      </c>
      <c r="BR214" s="1">
        <v>-1.6238180077415959E-4</v>
      </c>
      <c r="BS214" s="2">
        <v>4.8566096593359998</v>
      </c>
      <c r="BT214" s="2">
        <v>2.017629515500019E-2</v>
      </c>
      <c r="BU214" s="1">
        <v>4.1717302060703234E-3</v>
      </c>
      <c r="BV214" s="2">
        <v>4.83667818201</v>
      </c>
      <c r="BW214" s="2">
        <v>2.4481782900043214E-4</v>
      </c>
      <c r="BX214" s="1">
        <v>5.061949799899487E-5</v>
      </c>
      <c r="BY214" s="2">
        <v>4.9047215424220001</v>
      </c>
      <c r="BZ214" s="2">
        <v>6.828817824100053E-2</v>
      </c>
      <c r="CA214" s="1">
        <v>1.4119532535431599E-2</v>
      </c>
      <c r="CC214" t="s">
        <v>298</v>
      </c>
      <c r="CE214" s="23">
        <v>4.8276526421020005</v>
      </c>
      <c r="CF214" s="23">
        <v>4.9806256840719998</v>
      </c>
      <c r="CG214" s="23">
        <v>0.15297304196999928</v>
      </c>
      <c r="CH214" s="24">
        <v>3.1686836918613417E-2</v>
      </c>
      <c r="CI214" s="2">
        <v>4.8364333641809996</v>
      </c>
      <c r="CJ214" s="2">
        <v>4.8786964149919996</v>
      </c>
      <c r="CK214" s="2">
        <v>4.2263050811000014E-2</v>
      </c>
      <c r="CL214" s="1">
        <v>8.7384747454608697E-3</v>
      </c>
      <c r="CN214" s="25" t="s">
        <v>298</v>
      </c>
      <c r="CO214" s="27">
        <v>0</v>
      </c>
      <c r="CP214" s="27">
        <v>0.18975700000000001</v>
      </c>
      <c r="CQ214" s="28">
        <f t="shared" si="97"/>
        <v>-0.16873737164659133</v>
      </c>
      <c r="CR214" s="27">
        <f t="shared" si="98"/>
        <v>4.0223914221329995</v>
      </c>
      <c r="CU214" s="30">
        <v>383</v>
      </c>
      <c r="CV214" s="30"/>
      <c r="CW214" s="15" t="s">
        <v>298</v>
      </c>
      <c r="CX214" s="33" t="s">
        <v>971</v>
      </c>
      <c r="CY214" s="34" t="s">
        <v>298</v>
      </c>
      <c r="CZ214" s="34" t="s">
        <v>976</v>
      </c>
      <c r="DA214" s="32"/>
      <c r="DB214" s="32"/>
      <c r="DC214" t="s">
        <v>298</v>
      </c>
      <c r="DD214">
        <v>109494</v>
      </c>
      <c r="DE214" t="s">
        <v>1045</v>
      </c>
      <c r="DF214" s="30">
        <v>250</v>
      </c>
      <c r="DG214" s="39" t="s">
        <v>298</v>
      </c>
      <c r="DK214" s="30">
        <v>387</v>
      </c>
      <c r="DL214" s="30"/>
      <c r="DM214" s="32"/>
      <c r="DN214" s="32" t="s">
        <v>298</v>
      </c>
      <c r="DO214" s="41">
        <v>108968</v>
      </c>
    </row>
    <row r="215" spans="1:119" ht="15.75" x14ac:dyDescent="0.25">
      <c r="A215" t="s">
        <v>562</v>
      </c>
      <c r="B215" t="s">
        <v>302</v>
      </c>
      <c r="C215" s="52">
        <v>3.9292329126949999</v>
      </c>
      <c r="D215" s="52">
        <v>3.8214712649779998</v>
      </c>
      <c r="E215" s="52">
        <v>-0.10776164771700003</v>
      </c>
      <c r="F215" s="53">
        <v>-2.742561973580945E-2</v>
      </c>
      <c r="G215" s="45">
        <v>4.5764576371969996</v>
      </c>
      <c r="H215" s="45">
        <v>4.7036790391680006</v>
      </c>
      <c r="I215" s="45">
        <v>0.12722140197100096</v>
      </c>
      <c r="J215" s="46">
        <v>2.7799099665417607E-2</v>
      </c>
      <c r="K215" s="47">
        <v>2</v>
      </c>
      <c r="L215" s="55">
        <f t="shared" si="91"/>
        <v>4.4680156371969995</v>
      </c>
      <c r="M215" s="55">
        <f t="shared" si="92"/>
        <v>4.5952370391680004</v>
      </c>
      <c r="N215" s="55">
        <f t="shared" si="93"/>
        <v>0.12722140197100096</v>
      </c>
      <c r="O215" s="56">
        <f t="shared" si="94"/>
        <v>2.8473804100384269E-2</v>
      </c>
      <c r="P215" s="54"/>
      <c r="Q215" s="42">
        <f t="shared" si="95"/>
        <v>41.187791281735464</v>
      </c>
      <c r="R215" s="42">
        <f t="shared" si="95"/>
        <v>40.058190580284702</v>
      </c>
      <c r="S215" s="42">
        <f t="shared" si="96"/>
        <v>46.835527340164354</v>
      </c>
      <c r="T215" s="42">
        <f t="shared" si="96"/>
        <v>48.16911297058639</v>
      </c>
      <c r="V215" s="143">
        <f t="shared" si="84"/>
        <v>38.01619636857167</v>
      </c>
      <c r="W215" s="143">
        <f t="shared" si="85"/>
        <v>46.835527340164354</v>
      </c>
      <c r="X215" s="143">
        <f t="shared" si="86"/>
        <v>48.115769545367826</v>
      </c>
      <c r="AB215" t="s">
        <v>302</v>
      </c>
      <c r="AC215" s="2">
        <v>3.9292329126949999</v>
      </c>
      <c r="AD215" s="2">
        <v>3.9245042904099998</v>
      </c>
      <c r="AE215" s="2">
        <v>-4.7286222850000392E-3</v>
      </c>
      <c r="AF215" s="1">
        <v>-1.2034466752332965E-3</v>
      </c>
      <c r="AG215" s="2">
        <v>4.5764576371969996</v>
      </c>
      <c r="AH215" s="2">
        <v>4.5764576371969996</v>
      </c>
      <c r="AI215" s="2">
        <v>0</v>
      </c>
      <c r="AJ215" s="1">
        <v>0</v>
      </c>
      <c r="AM215" t="s">
        <v>302</v>
      </c>
      <c r="AN215" s="2">
        <v>3.9292329126949999</v>
      </c>
      <c r="AO215" s="2">
        <v>3.7983531615559998</v>
      </c>
      <c r="AP215" s="2">
        <v>-0.13087975113900008</v>
      </c>
      <c r="AQ215" s="1">
        <v>-3.330923720916093E-2</v>
      </c>
      <c r="AR215" s="2">
        <v>3.929033632646</v>
      </c>
      <c r="AS215" s="2">
        <v>-1.992800489998281E-4</v>
      </c>
      <c r="AT215" s="1">
        <v>-5.0717290989793983E-5</v>
      </c>
      <c r="AU215" s="2">
        <v>3.9257588344859999</v>
      </c>
      <c r="AV215" s="2">
        <v>-3.47407820899992E-3</v>
      </c>
      <c r="AW215" s="1">
        <v>-8.8416194361384999E-4</v>
      </c>
      <c r="AX215" s="2">
        <v>3.8100506502339999</v>
      </c>
      <c r="AY215" s="2">
        <v>-0.11918226246099994</v>
      </c>
      <c r="AZ215" s="1">
        <v>-3.0332195904175779E-2</v>
      </c>
      <c r="BA215" s="2">
        <v>3.9303297984039998</v>
      </c>
      <c r="BB215" s="2">
        <v>1.0968857089999062E-3</v>
      </c>
      <c r="BC215" s="1">
        <v>2.7916026699663609E-4</v>
      </c>
      <c r="BD215" s="2">
        <v>3.626669101169</v>
      </c>
      <c r="BE215" s="2">
        <v>-0.30256381152599987</v>
      </c>
      <c r="BF215" s="1">
        <v>-7.7003277293245534E-2</v>
      </c>
      <c r="BG215" s="1"/>
      <c r="BH215" t="s">
        <v>302</v>
      </c>
      <c r="BI215" s="2">
        <v>4.5764576371969996</v>
      </c>
      <c r="BJ215" s="2">
        <v>4.6171684858280004</v>
      </c>
      <c r="BK215" s="2">
        <v>4.0710848631000829E-2</v>
      </c>
      <c r="BL215" s="1">
        <v>8.8957118929949303E-3</v>
      </c>
      <c r="BM215" s="2">
        <v>4.5764576371969996</v>
      </c>
      <c r="BN215" s="2">
        <v>0</v>
      </c>
      <c r="BO215" s="1">
        <v>0</v>
      </c>
      <c r="BP215" s="2">
        <v>4.5764576371969996</v>
      </c>
      <c r="BQ215" s="2">
        <v>0</v>
      </c>
      <c r="BR215" s="1">
        <v>0</v>
      </c>
      <c r="BS215" s="2">
        <v>4.65279047838</v>
      </c>
      <c r="BT215" s="2">
        <v>7.6332841183000433E-2</v>
      </c>
      <c r="BU215" s="1">
        <v>1.6679459799337937E-2</v>
      </c>
      <c r="BV215" s="2">
        <v>4.5764576371969996</v>
      </c>
      <c r="BW215" s="2">
        <v>0</v>
      </c>
      <c r="BX215" s="1">
        <v>0</v>
      </c>
      <c r="BY215" s="2">
        <v>4.6985901830890002</v>
      </c>
      <c r="BZ215" s="2">
        <v>0.12213254589200062</v>
      </c>
      <c r="CA215" s="1">
        <v>2.6687135678765874E-2</v>
      </c>
      <c r="CC215" t="s">
        <v>302</v>
      </c>
      <c r="CE215" s="23">
        <v>3.9292329126949999</v>
      </c>
      <c r="CF215" s="23">
        <v>4.1107858756380002</v>
      </c>
      <c r="CG215" s="23">
        <v>0.18155296294300038</v>
      </c>
      <c r="CH215" s="24">
        <v>4.6205701463107214E-2</v>
      </c>
      <c r="CI215" s="2">
        <v>4.5764576371969996</v>
      </c>
      <c r="CJ215" s="2">
        <v>4.5764576371969996</v>
      </c>
      <c r="CK215" s="2">
        <v>0</v>
      </c>
      <c r="CL215" s="1">
        <v>0</v>
      </c>
      <c r="CN215" s="25" t="s">
        <v>302</v>
      </c>
      <c r="CO215" s="27">
        <v>0</v>
      </c>
      <c r="CP215" s="27">
        <v>0.108442</v>
      </c>
      <c r="CQ215" s="28">
        <f t="shared" si="97"/>
        <v>-8.9794394809322359E-2</v>
      </c>
      <c r="CR215" s="27">
        <f t="shared" si="98"/>
        <v>5.0234151043069994</v>
      </c>
      <c r="CU215" s="30">
        <v>388</v>
      </c>
      <c r="CV215" s="30"/>
      <c r="CW215" s="15" t="s">
        <v>302</v>
      </c>
      <c r="CX215" s="33" t="s">
        <v>971</v>
      </c>
      <c r="CY215" s="34" t="s">
        <v>302</v>
      </c>
      <c r="CZ215" s="34" t="s">
        <v>976</v>
      </c>
      <c r="DA215" s="32"/>
      <c r="DB215" s="32"/>
      <c r="DC215" t="s">
        <v>302</v>
      </c>
      <c r="DD215">
        <v>95398</v>
      </c>
      <c r="DE215" t="s">
        <v>1045</v>
      </c>
      <c r="DF215" s="30">
        <v>251</v>
      </c>
      <c r="DG215" s="39" t="s">
        <v>302</v>
      </c>
      <c r="DK215" s="30">
        <v>391</v>
      </c>
      <c r="DL215" s="30"/>
      <c r="DM215" s="32"/>
      <c r="DN215" s="32" t="s">
        <v>302</v>
      </c>
      <c r="DO215" s="41">
        <v>94847</v>
      </c>
    </row>
    <row r="216" spans="1:119" ht="15.75" x14ac:dyDescent="0.25">
      <c r="B216" t="s">
        <v>308</v>
      </c>
      <c r="C216" s="52">
        <v>3.2633451677950003</v>
      </c>
      <c r="D216" s="52">
        <v>3.1846385638899997</v>
      </c>
      <c r="E216" s="52">
        <v>-7.8706603905000616E-2</v>
      </c>
      <c r="F216" s="53">
        <v>-2.4118381555752386E-2</v>
      </c>
      <c r="G216" s="45">
        <v>3.2472504107690003</v>
      </c>
      <c r="H216" s="45">
        <v>3.3016668712860002</v>
      </c>
      <c r="I216" s="45">
        <v>5.4416460516999887E-2</v>
      </c>
      <c r="J216" s="46">
        <v>1.67577037904241E-2</v>
      </c>
      <c r="K216" s="47">
        <v>3</v>
      </c>
      <c r="L216" s="55">
        <f t="shared" si="91"/>
        <v>3.1563724107690003</v>
      </c>
      <c r="M216" s="55">
        <f t="shared" si="92"/>
        <v>3.2107888712860002</v>
      </c>
      <c r="N216" s="55">
        <f t="shared" si="93"/>
        <v>5.4416460516999887E-2</v>
      </c>
      <c r="O216" s="56">
        <f t="shared" si="94"/>
        <v>1.7240190140852922E-2</v>
      </c>
      <c r="P216" s="54"/>
      <c r="Q216" s="42">
        <f t="shared" si="95"/>
        <v>53.796428805904952</v>
      </c>
      <c r="R216" s="42">
        <f t="shared" si="95"/>
        <v>52.498946009627268</v>
      </c>
      <c r="S216" s="42">
        <f t="shared" si="96"/>
        <v>52.032976884143025</v>
      </c>
      <c r="T216" s="42">
        <f t="shared" si="96"/>
        <v>52.930035299220265</v>
      </c>
      <c r="V216" s="143">
        <f t="shared" si="84"/>
        <v>48.720727480720726</v>
      </c>
      <c r="W216" s="143">
        <f t="shared" si="85"/>
        <v>52.032976884143025</v>
      </c>
      <c r="X216" s="143">
        <f t="shared" si="86"/>
        <v>52.870763143222163</v>
      </c>
      <c r="AB216" t="s">
        <v>308</v>
      </c>
      <c r="AC216" s="2">
        <v>3.2633451677950003</v>
      </c>
      <c r="AD216" s="2">
        <v>3.260364570093</v>
      </c>
      <c r="AE216" s="2">
        <v>-2.9805977020003205E-3</v>
      </c>
      <c r="AF216" s="1">
        <v>-9.1335655554152472E-4</v>
      </c>
      <c r="AG216" s="2">
        <v>3.2472504107690003</v>
      </c>
      <c r="AH216" s="2">
        <v>3.246468590718</v>
      </c>
      <c r="AI216" s="2">
        <v>-7.8182005100035923E-4</v>
      </c>
      <c r="AJ216" s="1">
        <v>-2.4076370840005895E-4</v>
      </c>
      <c r="AM216" t="s">
        <v>308</v>
      </c>
      <c r="AN216" s="2">
        <v>3.2633451677950003</v>
      </c>
      <c r="AO216" s="2">
        <v>3.1666156246369996</v>
      </c>
      <c r="AP216" s="2">
        <v>-9.6729543158000642E-2</v>
      </c>
      <c r="AQ216" s="1">
        <v>-2.9641223402475544E-2</v>
      </c>
      <c r="AR216" s="2">
        <v>3.263219302715</v>
      </c>
      <c r="AS216" s="2">
        <v>-1.2586508000023144E-4</v>
      </c>
      <c r="AT216" s="1">
        <v>-3.8569343274611932E-5</v>
      </c>
      <c r="AU216" s="2">
        <v>3.2609405637859998</v>
      </c>
      <c r="AV216" s="2">
        <v>-2.4046040090004439E-3</v>
      </c>
      <c r="AW216" s="1">
        <v>-7.3685248889108579E-4</v>
      </c>
      <c r="AX216" s="2">
        <v>3.0906958233520001</v>
      </c>
      <c r="AY216" s="2">
        <v>-0.17264934444300017</v>
      </c>
      <c r="AZ216" s="1">
        <v>-5.2905633810001497E-2</v>
      </c>
      <c r="BA216" s="2">
        <v>3.2640383572510001</v>
      </c>
      <c r="BB216" s="2">
        <v>6.9318945599983195E-4</v>
      </c>
      <c r="BC216" s="1">
        <v>2.1241683620865979E-4</v>
      </c>
      <c r="BD216" s="2">
        <v>2.955448049708</v>
      </c>
      <c r="BE216" s="2">
        <v>-0.30789711808700027</v>
      </c>
      <c r="BF216" s="1">
        <v>-9.4350153678362594E-2</v>
      </c>
      <c r="BG216" s="1"/>
      <c r="BH216" t="s">
        <v>308</v>
      </c>
      <c r="BI216" s="2">
        <v>3.2472504107690003</v>
      </c>
      <c r="BJ216" s="2">
        <v>3.2447671666560001</v>
      </c>
      <c r="BK216" s="2">
        <v>-2.4832441130002714E-3</v>
      </c>
      <c r="BL216" s="1">
        <v>-7.6472208757445345E-4</v>
      </c>
      <c r="BM216" s="2">
        <v>3.2472173557959998</v>
      </c>
      <c r="BN216" s="2">
        <v>-3.3054973000545829E-5</v>
      </c>
      <c r="BO216" s="1">
        <v>-1.01793729522442E-5</v>
      </c>
      <c r="BP216" s="2">
        <v>3.2466161318209998</v>
      </c>
      <c r="BQ216" s="2">
        <v>-6.3427894800049955E-4</v>
      </c>
      <c r="BR216" s="1">
        <v>-1.9532800608693809E-4</v>
      </c>
      <c r="BS216" s="2">
        <v>3.2657117887410001</v>
      </c>
      <c r="BT216" s="2">
        <v>1.8461377971999759E-2</v>
      </c>
      <c r="BU216" s="1">
        <v>5.6852338553181718E-3</v>
      </c>
      <c r="BV216" s="2">
        <v>3.2474325214579998</v>
      </c>
      <c r="BW216" s="2">
        <v>1.8211068899942617E-4</v>
      </c>
      <c r="BX216" s="1">
        <v>5.6081504646356936E-5</v>
      </c>
      <c r="BY216" s="2">
        <v>3.2980713630309997</v>
      </c>
      <c r="BZ216" s="2">
        <v>5.0820952261999341E-2</v>
      </c>
      <c r="CA216" s="1">
        <v>1.5650456796759363E-2</v>
      </c>
      <c r="CC216" t="s">
        <v>308</v>
      </c>
      <c r="CE216" s="23">
        <v>3.2633451677950003</v>
      </c>
      <c r="CF216" s="23">
        <v>3.4856240968369998</v>
      </c>
      <c r="CG216" s="23">
        <v>0.22227892904199953</v>
      </c>
      <c r="CH216" s="24">
        <v>6.8113827257871865E-2</v>
      </c>
      <c r="CI216" s="2">
        <v>3.2472504107690003</v>
      </c>
      <c r="CJ216" s="2">
        <v>3.3064624806060001</v>
      </c>
      <c r="CK216" s="2">
        <v>5.9212069836999781E-2</v>
      </c>
      <c r="CL216" s="1">
        <v>1.823452532044716E-2</v>
      </c>
      <c r="CN216" s="25" t="s">
        <v>308</v>
      </c>
      <c r="CO216" s="27">
        <v>0</v>
      </c>
      <c r="CP216" s="27">
        <v>9.0878E-2</v>
      </c>
      <c r="CQ216" s="28">
        <f>CH13-CO216-CP216</f>
        <v>-9.5904220281181674E-2</v>
      </c>
      <c r="CR216" s="27">
        <f>CI13-CO216-CP216</f>
        <v>113.124499029142</v>
      </c>
      <c r="CU216" s="30">
        <v>394</v>
      </c>
      <c r="CV216" s="30"/>
      <c r="CW216" s="15" t="s">
        <v>308</v>
      </c>
      <c r="CX216" s="33" t="s">
        <v>971</v>
      </c>
      <c r="CY216" s="34" t="s">
        <v>1050</v>
      </c>
      <c r="CZ216" s="34" t="s">
        <v>976</v>
      </c>
      <c r="DA216" s="32"/>
      <c r="DB216" s="32"/>
      <c r="DC216" t="s">
        <v>308</v>
      </c>
      <c r="DD216">
        <v>60661</v>
      </c>
      <c r="DE216" t="s">
        <v>1045</v>
      </c>
      <c r="DF216" s="30">
        <v>252</v>
      </c>
      <c r="DG216" s="39" t="s">
        <v>308</v>
      </c>
      <c r="DK216" s="30">
        <v>397</v>
      </c>
      <c r="DL216" s="30"/>
      <c r="DM216" s="32"/>
      <c r="DN216" s="32" t="s">
        <v>308</v>
      </c>
      <c r="DO216" s="41">
        <v>60231</v>
      </c>
    </row>
    <row r="217" spans="1:119" ht="15.75" x14ac:dyDescent="0.25">
      <c r="B217" t="s">
        <v>344</v>
      </c>
      <c r="C217" s="52">
        <v>5.6534494018450001</v>
      </c>
      <c r="D217" s="52">
        <v>5.4604569389340005</v>
      </c>
      <c r="E217" s="52">
        <v>-0.19299246291099958</v>
      </c>
      <c r="F217" s="53">
        <v>-3.4137116863205072E-2</v>
      </c>
      <c r="G217" s="45">
        <v>5.92159643871</v>
      </c>
      <c r="H217" s="45">
        <v>6.0860770890149993</v>
      </c>
      <c r="I217" s="45">
        <v>0.16448065030499937</v>
      </c>
      <c r="J217" s="46">
        <v>2.7776403206029848E-2</v>
      </c>
      <c r="K217" s="47">
        <v>2</v>
      </c>
      <c r="L217" s="55">
        <f t="shared" si="91"/>
        <v>5.7765604387099998</v>
      </c>
      <c r="M217" s="55">
        <f t="shared" si="92"/>
        <v>5.9410410890149992</v>
      </c>
      <c r="N217" s="55">
        <f t="shared" si="93"/>
        <v>0.16448065030499937</v>
      </c>
      <c r="O217" s="56">
        <f t="shared" si="94"/>
        <v>2.8473804100235568E-2</v>
      </c>
      <c r="P217" s="54"/>
      <c r="Q217" s="42">
        <f t="shared" si="95"/>
        <v>49.423448279933211</v>
      </c>
      <c r="R217" s="42">
        <f t="shared" si="95"/>
        <v>47.736274250218564</v>
      </c>
      <c r="S217" s="42">
        <f t="shared" si="96"/>
        <v>50.499706601304332</v>
      </c>
      <c r="T217" s="42">
        <f t="shared" si="96"/>
        <v>51.937625354189244</v>
      </c>
      <c r="V217" s="143">
        <f t="shared" si="84"/>
        <v>44.943083078627126</v>
      </c>
      <c r="W217" s="143">
        <f t="shared" si="85"/>
        <v>50.499706601304332</v>
      </c>
      <c r="X217" s="143">
        <f t="shared" si="86"/>
        <v>51.880108604075602</v>
      </c>
      <c r="AB217" t="s">
        <v>344</v>
      </c>
      <c r="AC217" s="2">
        <v>5.6534494018450001</v>
      </c>
      <c r="AD217" s="2">
        <v>5.648436784367</v>
      </c>
      <c r="AE217" s="2">
        <v>-5.012617478000081E-3</v>
      </c>
      <c r="AF217" s="1">
        <v>-8.866476237258294E-4</v>
      </c>
      <c r="AG217" s="2">
        <v>5.92159643871</v>
      </c>
      <c r="AH217" s="2">
        <v>5.92159643871</v>
      </c>
      <c r="AI217" s="2">
        <v>0</v>
      </c>
      <c r="AJ217" s="1">
        <v>0</v>
      </c>
      <c r="AM217" t="s">
        <v>344</v>
      </c>
      <c r="AN217" s="2">
        <v>5.6534494018450001</v>
      </c>
      <c r="AO217" s="2">
        <v>5.4702431595809999</v>
      </c>
      <c r="AP217" s="2">
        <v>-0.18320624226400017</v>
      </c>
      <c r="AQ217" s="1">
        <v>-3.2406099222221908E-2</v>
      </c>
      <c r="AR217" s="2">
        <v>5.653237886226</v>
      </c>
      <c r="AS217" s="2">
        <v>-2.1151561900012439E-4</v>
      </c>
      <c r="AT217" s="1">
        <v>-3.7413551261482306E-5</v>
      </c>
      <c r="AU217" s="2">
        <v>5.6495396579609993</v>
      </c>
      <c r="AV217" s="2">
        <v>-3.9097438840007825E-3</v>
      </c>
      <c r="AW217" s="1">
        <v>-6.9156785638248394E-4</v>
      </c>
      <c r="AX217" s="2">
        <v>5.4001182863499997</v>
      </c>
      <c r="AY217" s="2">
        <v>-0.25333111549500043</v>
      </c>
      <c r="AZ217" s="1">
        <v>-4.4810008454718983E-2</v>
      </c>
      <c r="BA217" s="2">
        <v>5.6546140552760003</v>
      </c>
      <c r="BB217" s="2">
        <v>1.16465343100014E-3</v>
      </c>
      <c r="BC217" s="1">
        <v>2.0600758018990246E-4</v>
      </c>
      <c r="BD217" s="2">
        <v>5.1409493871979999</v>
      </c>
      <c r="BE217" s="2">
        <v>-0.51250001464700023</v>
      </c>
      <c r="BF217" s="1">
        <v>-9.0652622535145735E-2</v>
      </c>
      <c r="BG217" s="1"/>
      <c r="BH217" t="s">
        <v>344</v>
      </c>
      <c r="BI217" s="2">
        <v>5.92159643871</v>
      </c>
      <c r="BJ217" s="2">
        <v>5.9742302468080002</v>
      </c>
      <c r="BK217" s="2">
        <v>5.2633808098000223E-2</v>
      </c>
      <c r="BL217" s="1">
        <v>8.8884490259971728E-3</v>
      </c>
      <c r="BM217" s="2">
        <v>5.92159643871</v>
      </c>
      <c r="BN217" s="2">
        <v>0</v>
      </c>
      <c r="BO217" s="1">
        <v>0</v>
      </c>
      <c r="BP217" s="2">
        <v>5.92159643871</v>
      </c>
      <c r="BQ217" s="2">
        <v>0</v>
      </c>
      <c r="BR217" s="1">
        <v>0</v>
      </c>
      <c r="BS217" s="2">
        <v>6.0202848288930007</v>
      </c>
      <c r="BT217" s="2">
        <v>9.8688390183000685E-2</v>
      </c>
      <c r="BU217" s="1">
        <v>1.6665841923618089E-2</v>
      </c>
      <c r="BV217" s="2">
        <v>5.92159643871</v>
      </c>
      <c r="BW217" s="2">
        <v>0</v>
      </c>
      <c r="BX217" s="1">
        <v>0</v>
      </c>
      <c r="BY217" s="2">
        <v>6.0794978630029997</v>
      </c>
      <c r="BZ217" s="2">
        <v>0.15790142429299969</v>
      </c>
      <c r="CA217" s="1">
        <v>2.666534707782248E-2</v>
      </c>
      <c r="CC217" t="s">
        <v>344</v>
      </c>
      <c r="CE217" s="23">
        <v>5.6534494018450001</v>
      </c>
      <c r="CF217" s="23">
        <v>5.9598884254779998</v>
      </c>
      <c r="CG217" s="23">
        <v>0.30643902363299969</v>
      </c>
      <c r="CH217" s="24">
        <v>5.4203903113202619E-2</v>
      </c>
      <c r="CI217" s="2">
        <v>5.92159643871</v>
      </c>
      <c r="CJ217" s="2">
        <v>5.9691890086470005</v>
      </c>
      <c r="CK217" s="2">
        <v>4.7592569937000562E-2</v>
      </c>
      <c r="CL217" s="1">
        <v>8.0371181031324117E-3</v>
      </c>
      <c r="CN217" s="25" t="s">
        <v>344</v>
      </c>
      <c r="CO217" s="27">
        <v>0</v>
      </c>
      <c r="CP217" s="27">
        <v>0.145036</v>
      </c>
      <c r="CQ217" s="28">
        <f>CH19-CO217-CP217</f>
        <v>-0.14725753904765476</v>
      </c>
      <c r="CR217" s="27">
        <f>CI19-CO217-CP217</f>
        <v>152.96377054684001</v>
      </c>
      <c r="CU217" s="30">
        <v>435</v>
      </c>
      <c r="CV217" s="30"/>
      <c r="CW217" s="15" t="s">
        <v>344</v>
      </c>
      <c r="CX217" s="33" t="s">
        <v>971</v>
      </c>
      <c r="CY217" s="34" t="s">
        <v>344</v>
      </c>
      <c r="CZ217" s="34" t="s">
        <v>976</v>
      </c>
      <c r="DA217" s="32"/>
      <c r="DB217" s="32"/>
      <c r="DC217" t="s">
        <v>344</v>
      </c>
      <c r="DD217">
        <v>114388</v>
      </c>
      <c r="DE217" t="s">
        <v>1045</v>
      </c>
      <c r="DF217" s="30">
        <v>253</v>
      </c>
      <c r="DG217" s="39" t="s">
        <v>344</v>
      </c>
      <c r="DK217" s="30">
        <v>433</v>
      </c>
      <c r="DL217" s="30"/>
      <c r="DM217" s="32"/>
      <c r="DN217" s="32" t="s">
        <v>344</v>
      </c>
      <c r="DO217" s="41">
        <v>113458</v>
      </c>
    </row>
    <row r="218" spans="1:119" ht="15.75" x14ac:dyDescent="0.25">
      <c r="A218" t="s">
        <v>444</v>
      </c>
      <c r="B218" t="s">
        <v>345</v>
      </c>
      <c r="C218" s="52">
        <v>6.0518044210230002</v>
      </c>
      <c r="D218" s="52">
        <v>5.8100954412000005</v>
      </c>
      <c r="E218" s="52">
        <v>-0.24170897982299966</v>
      </c>
      <c r="F218" s="53">
        <v>-3.9939985334513019E-2</v>
      </c>
      <c r="G218" s="45">
        <v>6.2742973987069997</v>
      </c>
      <c r="H218" s="45">
        <v>6.4470281531750002</v>
      </c>
      <c r="I218" s="45">
        <v>0.17273075446800057</v>
      </c>
      <c r="J218" s="46">
        <v>2.7529895937606772E-2</v>
      </c>
      <c r="K218" s="47">
        <v>1</v>
      </c>
      <c r="L218" s="55">
        <f t="shared" si="91"/>
        <v>6.1353963987069999</v>
      </c>
      <c r="M218" s="55">
        <f t="shared" si="92"/>
        <v>6.3081271531750005</v>
      </c>
      <c r="N218" s="55">
        <f t="shared" si="93"/>
        <v>0.17273075446800057</v>
      </c>
      <c r="O218" s="56">
        <f t="shared" si="94"/>
        <v>2.8153153153136542E-2</v>
      </c>
      <c r="P218" s="54"/>
      <c r="Q218" s="42">
        <f t="shared" si="95"/>
        <v>52.919354148103778</v>
      </c>
      <c r="R218" s="42">
        <f t="shared" si="95"/>
        <v>50.805755919516614</v>
      </c>
      <c r="S218" s="42">
        <f t="shared" si="96"/>
        <v>53.650315224048825</v>
      </c>
      <c r="T218" s="42">
        <f t="shared" si="96"/>
        <v>55.16074076526553</v>
      </c>
      <c r="V218" s="143">
        <f t="shared" si="84"/>
        <v>49.181540503353474</v>
      </c>
      <c r="W218" s="143">
        <f t="shared" si="85"/>
        <v>53.650315224048825</v>
      </c>
      <c r="X218" s="143">
        <f t="shared" si="86"/>
        <v>55.10032374361441</v>
      </c>
      <c r="AB218" t="s">
        <v>345</v>
      </c>
      <c r="AC218" s="2">
        <v>6.0518044210230002</v>
      </c>
      <c r="AD218" s="2">
        <v>6.0494846561399997</v>
      </c>
      <c r="AE218" s="2">
        <v>-2.3197648830004525E-3</v>
      </c>
      <c r="AF218" s="1">
        <v>-3.8331788696639973E-4</v>
      </c>
      <c r="AG218" s="2">
        <v>6.2742973987069997</v>
      </c>
      <c r="AH218" s="2">
        <v>6.2742973987069997</v>
      </c>
      <c r="AI218" s="2">
        <v>0</v>
      </c>
      <c r="AJ218" s="1">
        <v>0</v>
      </c>
      <c r="AM218" t="s">
        <v>345</v>
      </c>
      <c r="AN218" s="2">
        <v>6.0518044210230002</v>
      </c>
      <c r="AO218" s="2">
        <v>5.9026007599999994</v>
      </c>
      <c r="AP218" s="2">
        <v>-0.14920366102300076</v>
      </c>
      <c r="AQ218" s="1">
        <v>-2.4654408940363491E-2</v>
      </c>
      <c r="AR218" s="2">
        <v>6.0517064484300001</v>
      </c>
      <c r="AS218" s="2">
        <v>-9.7972593000150709E-5</v>
      </c>
      <c r="AT218" s="1">
        <v>-1.618898863615116E-5</v>
      </c>
      <c r="AU218" s="2">
        <v>6.0499216844619994</v>
      </c>
      <c r="AV218" s="2">
        <v>-1.8827365610007973E-3</v>
      </c>
      <c r="AW218" s="1">
        <v>-3.111033387761957E-4</v>
      </c>
      <c r="AX218" s="2">
        <v>5.8404027424890002</v>
      </c>
      <c r="AY218" s="2">
        <v>-0.21140167853400005</v>
      </c>
      <c r="AZ218" s="1">
        <v>-3.4932007683464529E-2</v>
      </c>
      <c r="BA218" s="2">
        <v>6.0523440161769999</v>
      </c>
      <c r="BB218" s="2">
        <v>5.395951539997057E-4</v>
      </c>
      <c r="BC218" s="1">
        <v>8.916268875531378E-5</v>
      </c>
      <c r="BD218" s="2">
        <v>5.6243517904229998</v>
      </c>
      <c r="BE218" s="2">
        <v>-0.42745263060000038</v>
      </c>
      <c r="BF218" s="1">
        <v>-7.0632261200493915E-2</v>
      </c>
      <c r="BG218" s="1"/>
      <c r="BH218" t="s">
        <v>345</v>
      </c>
      <c r="BI218" s="2">
        <v>6.2742973987069997</v>
      </c>
      <c r="BJ218" s="2">
        <v>6.3295712401360005</v>
      </c>
      <c r="BK218" s="2">
        <v>5.5273841429000825E-2</v>
      </c>
      <c r="BL218" s="1">
        <v>8.8095666999131409E-3</v>
      </c>
      <c r="BM218" s="2">
        <v>6.2742973987069997</v>
      </c>
      <c r="BN218" s="2">
        <v>0</v>
      </c>
      <c r="BO218" s="1">
        <v>0</v>
      </c>
      <c r="BP218" s="2">
        <v>6.2742973987069997</v>
      </c>
      <c r="BQ218" s="2">
        <v>0</v>
      </c>
      <c r="BR218" s="1">
        <v>0</v>
      </c>
      <c r="BS218" s="2">
        <v>6.3779358513869999</v>
      </c>
      <c r="BT218" s="2">
        <v>0.10363845268000027</v>
      </c>
      <c r="BU218" s="1">
        <v>1.6517937562436549E-2</v>
      </c>
      <c r="BV218" s="2">
        <v>6.2742973987069997</v>
      </c>
      <c r="BW218" s="2">
        <v>0</v>
      </c>
      <c r="BX218" s="1">
        <v>0</v>
      </c>
      <c r="BY218" s="2">
        <v>6.4401189229960005</v>
      </c>
      <c r="BZ218" s="2">
        <v>0.16582152428900088</v>
      </c>
      <c r="CA218" s="1">
        <v>2.6428700100057927E-2</v>
      </c>
      <c r="CC218" t="s">
        <v>345</v>
      </c>
      <c r="CE218" s="23">
        <v>6.0518044210230002</v>
      </c>
      <c r="CF218" s="23">
        <v>6.2304557616569998</v>
      </c>
      <c r="CG218" s="23">
        <v>0.17865134063399957</v>
      </c>
      <c r="CH218" s="24">
        <v>2.9520342728425492E-2</v>
      </c>
      <c r="CI218" s="2">
        <v>6.2742973987069997</v>
      </c>
      <c r="CJ218" s="2">
        <v>6.2989751331820001</v>
      </c>
      <c r="CK218" s="2">
        <v>2.4677734475000435E-2</v>
      </c>
      <c r="CL218" s="1">
        <v>3.9331470771669184E-3</v>
      </c>
      <c r="CN218" s="25" t="s">
        <v>345</v>
      </c>
      <c r="CO218" s="27">
        <v>0</v>
      </c>
      <c r="CP218" s="27">
        <v>0.138901</v>
      </c>
      <c r="CQ218" s="28">
        <f>CH28-CO218-CP218</f>
        <v>-0.15140461411481457</v>
      </c>
      <c r="CR218" s="27">
        <f>CI28-CO218-CP218</f>
        <v>179.24486189899199</v>
      </c>
      <c r="CU218" s="30">
        <v>436</v>
      </c>
      <c r="CV218" s="30"/>
      <c r="CW218" s="15" t="s">
        <v>345</v>
      </c>
      <c r="CX218" s="33" t="s">
        <v>971</v>
      </c>
      <c r="CY218" s="34" t="s">
        <v>345</v>
      </c>
      <c r="CZ218" s="34" t="s">
        <v>976</v>
      </c>
      <c r="DA218" s="32"/>
      <c r="DB218" s="32"/>
      <c r="DC218" t="s">
        <v>345</v>
      </c>
      <c r="DD218">
        <v>114359</v>
      </c>
      <c r="DE218" t="s">
        <v>1045</v>
      </c>
      <c r="DF218" s="30">
        <v>254</v>
      </c>
      <c r="DG218" s="39" t="s">
        <v>345</v>
      </c>
      <c r="DK218" s="30">
        <v>434</v>
      </c>
      <c r="DL218" s="30"/>
      <c r="DM218" s="32"/>
      <c r="DN218" s="32" t="s">
        <v>345</v>
      </c>
      <c r="DO218" s="41">
        <v>113746</v>
      </c>
    </row>
    <row r="219" spans="1:119" ht="15.75" x14ac:dyDescent="0.25">
      <c r="B219" t="s">
        <v>365</v>
      </c>
      <c r="C219" s="52">
        <v>6.8117742357699997</v>
      </c>
      <c r="D219" s="52">
        <v>6.8924202876680001</v>
      </c>
      <c r="E219" s="52">
        <v>8.0646051898000337E-2</v>
      </c>
      <c r="F219" s="53">
        <v>1.1839213853346997E-2</v>
      </c>
      <c r="G219" s="45">
        <v>7.4886829919640006</v>
      </c>
      <c r="H219" s="45">
        <v>7.6946488138099998</v>
      </c>
      <c r="I219" s="45">
        <v>0.20596582184599921</v>
      </c>
      <c r="J219" s="46">
        <v>2.7503610723944145E-2</v>
      </c>
      <c r="K219" s="47">
        <v>1</v>
      </c>
      <c r="L219" s="55">
        <f t="shared" si="91"/>
        <v>7.3159059919640006</v>
      </c>
      <c r="M219" s="55">
        <f t="shared" si="92"/>
        <v>7.5218718138099998</v>
      </c>
      <c r="N219" s="55">
        <f t="shared" si="93"/>
        <v>0.20596582184599921</v>
      </c>
      <c r="O219" s="56">
        <f t="shared" si="94"/>
        <v>2.8153153153175823E-2</v>
      </c>
      <c r="P219" s="54"/>
      <c r="Q219" s="42">
        <f t="shared" si="95"/>
        <v>54.137320668314466</v>
      </c>
      <c r="R219" s="42">
        <f t="shared" si="95"/>
        <v>54.77826398515387</v>
      </c>
      <c r="S219" s="42">
        <f t="shared" si="96"/>
        <v>58.143962932063843</v>
      </c>
      <c r="T219" s="42">
        <f t="shared" si="96"/>
        <v>59.78089882542281</v>
      </c>
      <c r="V219" s="143">
        <f t="shared" si="84"/>
        <v>51.60458553565298</v>
      </c>
      <c r="W219" s="143">
        <f t="shared" si="85"/>
        <v>58.143962932063843</v>
      </c>
      <c r="X219" s="143">
        <f t="shared" si="86"/>
        <v>59.715421389687179</v>
      </c>
      <c r="AB219" t="s">
        <v>365</v>
      </c>
      <c r="AC219" s="2">
        <v>6.8117742357699997</v>
      </c>
      <c r="AD219" s="2">
        <v>6.8067332054479994</v>
      </c>
      <c r="AE219" s="2">
        <v>-5.0410303220003172E-3</v>
      </c>
      <c r="AF219" s="1">
        <v>-7.4004659395915547E-4</v>
      </c>
      <c r="AG219" s="2">
        <v>7.4886829919640006</v>
      </c>
      <c r="AH219" s="2">
        <v>7.4886829919640006</v>
      </c>
      <c r="AI219" s="2">
        <v>0</v>
      </c>
      <c r="AJ219" s="1">
        <v>0</v>
      </c>
      <c r="AM219" t="s">
        <v>365</v>
      </c>
      <c r="AN219" s="2">
        <v>6.8117742357699997</v>
      </c>
      <c r="AO219" s="2">
        <v>6.6944394980819997</v>
      </c>
      <c r="AP219" s="2">
        <v>-0.11733473768800007</v>
      </c>
      <c r="AQ219" s="1">
        <v>-1.7225282815723941E-2</v>
      </c>
      <c r="AR219" s="2">
        <v>6.8115613320610002</v>
      </c>
      <c r="AS219" s="2">
        <v>-2.1290370899951228E-4</v>
      </c>
      <c r="AT219" s="1">
        <v>-3.1255250340140746E-5</v>
      </c>
      <c r="AU219" s="2">
        <v>6.8076815287960004</v>
      </c>
      <c r="AV219" s="2">
        <v>-4.0927069739993271E-3</v>
      </c>
      <c r="AW219" s="1">
        <v>-6.0082833522398581E-4</v>
      </c>
      <c r="AX219" s="2">
        <v>6.6536797987940002</v>
      </c>
      <c r="AY219" s="2">
        <v>-0.15809443697599956</v>
      </c>
      <c r="AZ219" s="1">
        <v>-2.3208995410595644E-2</v>
      </c>
      <c r="BA219" s="2">
        <v>6.8129468295890003</v>
      </c>
      <c r="BB219" s="2">
        <v>1.1725938190005891E-3</v>
      </c>
      <c r="BC219" s="1">
        <v>1.7214220237116236E-4</v>
      </c>
      <c r="BD219" s="2">
        <v>6.4930953704380006</v>
      </c>
      <c r="BE219" s="2">
        <v>-0.31867886533199918</v>
      </c>
      <c r="BF219" s="1">
        <v>-4.6783533085778477E-2</v>
      </c>
      <c r="BG219" s="1"/>
      <c r="BH219" t="s">
        <v>365</v>
      </c>
      <c r="BI219" s="2">
        <v>7.4886829919640006</v>
      </c>
      <c r="BJ219" s="2">
        <v>7.5545920549550001</v>
      </c>
      <c r="BK219" s="2">
        <v>6.5909062990999523E-2</v>
      </c>
      <c r="BL219" s="1">
        <v>8.8011554316994867E-3</v>
      </c>
      <c r="BM219" s="2">
        <v>7.4886829919640006</v>
      </c>
      <c r="BN219" s="2">
        <v>0</v>
      </c>
      <c r="BO219" s="1">
        <v>0</v>
      </c>
      <c r="BP219" s="2">
        <v>7.4886829919640006</v>
      </c>
      <c r="BQ219" s="2">
        <v>0</v>
      </c>
      <c r="BR219" s="1">
        <v>0</v>
      </c>
      <c r="BS219" s="2">
        <v>7.6122624850719998</v>
      </c>
      <c r="BT219" s="2">
        <v>0.12357949310799921</v>
      </c>
      <c r="BU219" s="1">
        <v>1.6502166434419856E-2</v>
      </c>
      <c r="BV219" s="2">
        <v>7.4886829919640006</v>
      </c>
      <c r="BW219" s="2">
        <v>0</v>
      </c>
      <c r="BX219" s="1">
        <v>0</v>
      </c>
      <c r="BY219" s="2">
        <v>7.6864101809359999</v>
      </c>
      <c r="BZ219" s="2">
        <v>0.19772718897199937</v>
      </c>
      <c r="CA219" s="1">
        <v>2.6403466294965032E-2</v>
      </c>
      <c r="CC219" t="s">
        <v>365</v>
      </c>
      <c r="CE219" s="23">
        <v>6.8117742357699997</v>
      </c>
      <c r="CF219" s="23">
        <v>7.2006866541269998</v>
      </c>
      <c r="CG219" s="23">
        <v>0.38891241835700008</v>
      </c>
      <c r="CH219" s="24">
        <v>5.7094143889082898E-2</v>
      </c>
      <c r="CI219" s="2">
        <v>7.4886829919640006</v>
      </c>
      <c r="CJ219" s="2">
        <v>7.4886829919640006</v>
      </c>
      <c r="CK219" s="2">
        <v>0</v>
      </c>
      <c r="CL219" s="1">
        <v>0</v>
      </c>
      <c r="CN219" s="25" t="s">
        <v>365</v>
      </c>
      <c r="CO219" s="27">
        <v>0</v>
      </c>
      <c r="CP219" s="27">
        <v>0.17277699999999999</v>
      </c>
      <c r="CQ219" s="28">
        <f>CH34-CO219-CP219</f>
        <v>-0.21559840861617868</v>
      </c>
      <c r="CR219" s="27">
        <f>CI34-CO219-CP219</f>
        <v>65.57595623979401</v>
      </c>
      <c r="CU219" s="30">
        <v>459</v>
      </c>
      <c r="CV219" s="30"/>
      <c r="CW219" s="15" t="s">
        <v>365</v>
      </c>
      <c r="CX219" s="33" t="s">
        <v>971</v>
      </c>
      <c r="CY219" s="34" t="s">
        <v>365</v>
      </c>
      <c r="CZ219" s="34" t="s">
        <v>976</v>
      </c>
      <c r="DA219" s="32"/>
      <c r="DB219" s="32"/>
      <c r="DC219" t="s">
        <v>365</v>
      </c>
      <c r="DD219">
        <v>125824</v>
      </c>
      <c r="DE219" t="s">
        <v>1045</v>
      </c>
      <c r="DF219" s="30">
        <v>255</v>
      </c>
      <c r="DG219" s="39" t="s">
        <v>365</v>
      </c>
      <c r="DK219" s="30">
        <v>454</v>
      </c>
      <c r="DL219" s="30"/>
      <c r="DM219" s="32"/>
      <c r="DN219" s="32" t="s">
        <v>365</v>
      </c>
      <c r="DO219" s="41">
        <v>125483</v>
      </c>
    </row>
    <row r="220" spans="1:119" ht="15.75" x14ac:dyDescent="0.25">
      <c r="B220" t="s">
        <v>397</v>
      </c>
      <c r="C220" s="52">
        <v>3.504228872408</v>
      </c>
      <c r="D220" s="52">
        <v>3.2231625329010001</v>
      </c>
      <c r="E220" s="52">
        <v>-0.28106633950699988</v>
      </c>
      <c r="F220" s="53">
        <v>-8.0207757467011448E-2</v>
      </c>
      <c r="G220" s="45">
        <v>3.247334033939</v>
      </c>
      <c r="H220" s="45">
        <v>3.2407807075589998</v>
      </c>
      <c r="I220" s="45">
        <v>-6.5533263800001684E-3</v>
      </c>
      <c r="J220" s="46">
        <v>-2.0180635288852672E-3</v>
      </c>
      <c r="K220" s="47">
        <v>4</v>
      </c>
      <c r="L220" s="55">
        <f t="shared" si="91"/>
        <v>3.0930340339389999</v>
      </c>
      <c r="M220" s="55">
        <f t="shared" si="92"/>
        <v>3.0864807075589997</v>
      </c>
      <c r="N220" s="55">
        <f t="shared" si="93"/>
        <v>-6.5533263800001684E-3</v>
      </c>
      <c r="O220" s="56">
        <f t="shared" si="94"/>
        <v>-2.118737236025322E-3</v>
      </c>
      <c r="P220" s="54"/>
      <c r="Q220" s="42">
        <f t="shared" si="95"/>
        <v>56.558134097420833</v>
      </c>
      <c r="R220" s="42">
        <f t="shared" si="95"/>
        <v>52.021732994948195</v>
      </c>
      <c r="S220" s="42">
        <f t="shared" si="96"/>
        <v>49.921463474272898</v>
      </c>
      <c r="T220" s="42">
        <f t="shared" si="96"/>
        <v>49.815693010733071</v>
      </c>
      <c r="V220" s="143">
        <f t="shared" ref="V220:V283" si="99">BD220/DD220*1000000</f>
        <v>51.614182525856229</v>
      </c>
      <c r="W220" s="143">
        <f t="shared" ref="W220:W283" si="100">(BI220-CO220-CP220)/DD220*1000000</f>
        <v>49.921463474272898</v>
      </c>
      <c r="X220" s="143">
        <f t="shared" ref="X220:X283" si="101">(BY220-CO220-CP220)/DD220*1000000</f>
        <v>49.686269728315956</v>
      </c>
      <c r="AB220" t="s">
        <v>397</v>
      </c>
      <c r="AC220" s="2">
        <v>3.504228872408</v>
      </c>
      <c r="AD220" s="2">
        <v>3.5045006273210002</v>
      </c>
      <c r="AE220" s="2">
        <v>2.717549130002439E-4</v>
      </c>
      <c r="AF220" s="1">
        <v>7.7550560449980588E-5</v>
      </c>
      <c r="AG220" s="2">
        <v>3.247334033939</v>
      </c>
      <c r="AH220" s="2">
        <v>3.24724617621</v>
      </c>
      <c r="AI220" s="2">
        <v>-8.7857728999995999E-5</v>
      </c>
      <c r="AJ220" s="1">
        <v>-2.7055340806262857E-5</v>
      </c>
      <c r="AM220" t="s">
        <v>397</v>
      </c>
      <c r="AN220" s="2">
        <v>3.504228872408</v>
      </c>
      <c r="AO220" s="2">
        <v>3.4072982871240001</v>
      </c>
      <c r="AP220" s="2">
        <v>-9.6930585283999893E-2</v>
      </c>
      <c r="AQ220" s="1">
        <v>-2.7661031517439708E-2</v>
      </c>
      <c r="AR220" s="2">
        <v>3.5042402443070002</v>
      </c>
      <c r="AS220" s="2">
        <v>1.1371899000245378E-5</v>
      </c>
      <c r="AT220" s="1">
        <v>3.2451929980335312E-6</v>
      </c>
      <c r="AU220" s="2">
        <v>3.504359873251</v>
      </c>
      <c r="AV220" s="2">
        <v>1.3100084299999537E-4</v>
      </c>
      <c r="AW220" s="1">
        <v>3.73836435261078E-5</v>
      </c>
      <c r="AX220" s="2">
        <v>3.342967818315</v>
      </c>
      <c r="AY220" s="2">
        <v>-0.16126105409299996</v>
      </c>
      <c r="AZ220" s="1">
        <v>-4.6018984479796902E-2</v>
      </c>
      <c r="BA220" s="2">
        <v>3.5041664057959996</v>
      </c>
      <c r="BB220" s="2">
        <v>-6.2466612000378063E-5</v>
      </c>
      <c r="BC220" s="1">
        <v>-1.7826065098725386E-5</v>
      </c>
      <c r="BD220" s="2">
        <v>3.1979115209370002</v>
      </c>
      <c r="BE220" s="2">
        <v>-0.30631735147099981</v>
      </c>
      <c r="BF220" s="1">
        <v>-8.7413625828756961E-2</v>
      </c>
      <c r="BG220" s="1"/>
      <c r="BH220" t="s">
        <v>397</v>
      </c>
      <c r="BI220" s="2">
        <v>3.247334033939</v>
      </c>
      <c r="BJ220" s="2">
        <v>3.2439737240670001</v>
      </c>
      <c r="BK220" s="2">
        <v>-3.360309871999867E-3</v>
      </c>
      <c r="BL220" s="1">
        <v>-1.0347903347423203E-3</v>
      </c>
      <c r="BM220" s="2">
        <v>3.2473302782669999</v>
      </c>
      <c r="BN220" s="2">
        <v>-3.7556720000608834E-6</v>
      </c>
      <c r="BO220" s="1">
        <v>-1.1565400912899842E-6</v>
      </c>
      <c r="BP220" s="2">
        <v>3.2472278703209998</v>
      </c>
      <c r="BQ220" s="2">
        <v>-1.0616361800019902E-4</v>
      </c>
      <c r="BR220" s="1">
        <v>-3.2692546221191505E-5</v>
      </c>
      <c r="BS220" s="2">
        <v>3.2475175026719998</v>
      </c>
      <c r="BT220" s="2">
        <v>1.8346873299979194E-4</v>
      </c>
      <c r="BU220" s="1">
        <v>5.6498263216009624E-5</v>
      </c>
      <c r="BV220" s="2">
        <v>3.247354789694</v>
      </c>
      <c r="BW220" s="2">
        <v>2.0755755000045895E-5</v>
      </c>
      <c r="BX220" s="1">
        <v>6.3916291897046601E-6</v>
      </c>
      <c r="BY220" s="2">
        <v>3.232761899827</v>
      </c>
      <c r="BZ220" s="2">
        <v>-1.4572134111999979E-2</v>
      </c>
      <c r="CA220" s="1">
        <v>-4.4874145867661334E-3</v>
      </c>
      <c r="CC220" t="s">
        <v>397</v>
      </c>
      <c r="CE220" s="23">
        <v>3.504228872408</v>
      </c>
      <c r="CF220" s="23">
        <v>3.5282660772680003</v>
      </c>
      <c r="CG220" s="23">
        <v>2.4037204860000383E-2</v>
      </c>
      <c r="CH220" s="24">
        <v>6.8594848496533111E-3</v>
      </c>
      <c r="CI220" s="2">
        <v>3.247334033939</v>
      </c>
      <c r="CJ220" s="2">
        <v>3.259369664002</v>
      </c>
      <c r="CK220" s="2">
        <v>1.2035630063000013E-2</v>
      </c>
      <c r="CL220" s="1">
        <v>3.7063110653882607E-3</v>
      </c>
      <c r="CN220" s="25" t="s">
        <v>397</v>
      </c>
      <c r="CO220" s="27">
        <v>0</v>
      </c>
      <c r="CP220" s="27">
        <v>0.15429999999999999</v>
      </c>
      <c r="CQ220" s="27">
        <f>CH41-CO220-CP220</f>
        <v>-0.15024917706295371</v>
      </c>
      <c r="CR220" s="27">
        <f>CI41-CO220-CP220</f>
        <v>201.357427398754</v>
      </c>
      <c r="CU220" s="30">
        <v>495</v>
      </c>
      <c r="CV220" s="30"/>
      <c r="CW220" s="15" t="s">
        <v>397</v>
      </c>
      <c r="CX220" s="33" t="s">
        <v>971</v>
      </c>
      <c r="CY220" s="34" t="s">
        <v>397</v>
      </c>
      <c r="CZ220" s="34" t="s">
        <v>976</v>
      </c>
      <c r="DA220" s="32"/>
      <c r="DB220" s="32"/>
      <c r="DC220" t="s">
        <v>397</v>
      </c>
      <c r="DD220">
        <v>61958</v>
      </c>
      <c r="DE220" t="s">
        <v>1045</v>
      </c>
      <c r="DF220" s="30">
        <v>256</v>
      </c>
      <c r="DG220" s="39" t="s">
        <v>397</v>
      </c>
      <c r="DK220" s="30">
        <v>486</v>
      </c>
      <c r="DL220" s="30"/>
      <c r="DM220" s="32"/>
      <c r="DN220" s="32" t="s">
        <v>397</v>
      </c>
      <c r="DO220" s="41">
        <v>61684</v>
      </c>
    </row>
    <row r="221" spans="1:119" ht="15.75" x14ac:dyDescent="0.25">
      <c r="B221" t="s">
        <v>398</v>
      </c>
      <c r="C221" s="52">
        <v>7.1559533350429998</v>
      </c>
      <c r="D221" s="52">
        <v>6.4220078803890006</v>
      </c>
      <c r="E221" s="52">
        <v>-0.73394545465399919</v>
      </c>
      <c r="F221" s="53">
        <v>-0.10256431537358382</v>
      </c>
      <c r="G221" s="45">
        <v>6.9470867453969998</v>
      </c>
      <c r="H221" s="45">
        <v>6.9848638387650004</v>
      </c>
      <c r="I221" s="45">
        <v>3.7777093368000614E-2</v>
      </c>
      <c r="J221" s="46">
        <v>5.4378323968721073E-3</v>
      </c>
      <c r="K221" s="47">
        <v>3</v>
      </c>
      <c r="L221" s="55">
        <f t="shared" si="91"/>
        <v>6.7009447453969999</v>
      </c>
      <c r="M221" s="55">
        <f t="shared" si="92"/>
        <v>6.7387218387650005</v>
      </c>
      <c r="N221" s="55">
        <f t="shared" si="93"/>
        <v>3.7777093368000614E-2</v>
      </c>
      <c r="O221" s="56">
        <f t="shared" si="94"/>
        <v>5.6375772078930183E-3</v>
      </c>
      <c r="P221" s="54"/>
      <c r="Q221" s="42">
        <f t="shared" si="95"/>
        <v>46.344746902944813</v>
      </c>
      <c r="R221" s="42">
        <f t="shared" si="95"/>
        <v>41.591429665682263</v>
      </c>
      <c r="S221" s="42">
        <f t="shared" si="96"/>
        <v>43.397933677857864</v>
      </c>
      <c r="T221" s="42">
        <f t="shared" si="96"/>
        <v>43.642592879629809</v>
      </c>
      <c r="V221" s="143">
        <f t="shared" si="99"/>
        <v>42.835395605892217</v>
      </c>
      <c r="W221" s="143">
        <f t="shared" si="100"/>
        <v>43.397933677857864</v>
      </c>
      <c r="X221" s="143">
        <f t="shared" si="101"/>
        <v>43.593720995103844</v>
      </c>
      <c r="AB221" t="s">
        <v>398</v>
      </c>
      <c r="AC221" s="2">
        <v>7.1559533350429998</v>
      </c>
      <c r="AD221" s="2">
        <v>7.1571175964129994</v>
      </c>
      <c r="AE221" s="2">
        <v>1.1642613699995863E-3</v>
      </c>
      <c r="AF221" s="1">
        <v>1.6269828986979976E-4</v>
      </c>
      <c r="AG221" s="2">
        <v>6.9470867453969998</v>
      </c>
      <c r="AH221" s="2">
        <v>6.9472043213959997</v>
      </c>
      <c r="AI221" s="2">
        <v>1.1757599899997473E-4</v>
      </c>
      <c r="AJ221" s="1">
        <v>1.6924504228751457E-5</v>
      </c>
      <c r="AM221" t="s">
        <v>398</v>
      </c>
      <c r="AN221" s="2">
        <v>7.1559533350429998</v>
      </c>
      <c r="AO221" s="2">
        <v>6.9746406103969996</v>
      </c>
      <c r="AP221" s="2">
        <v>-0.18131272464600023</v>
      </c>
      <c r="AQ221" s="1">
        <v>-2.533732630117979E-2</v>
      </c>
      <c r="AR221" s="2">
        <v>7.1560027588330009</v>
      </c>
      <c r="AS221" s="2">
        <v>4.9423790001057455E-5</v>
      </c>
      <c r="AT221" s="1">
        <v>6.9066674539403589E-6</v>
      </c>
      <c r="AU221" s="2">
        <v>7.1571129548399997</v>
      </c>
      <c r="AV221" s="2">
        <v>1.1596197969998556E-3</v>
      </c>
      <c r="AW221" s="1">
        <v>1.6204965889326717E-4</v>
      </c>
      <c r="AX221" s="2">
        <v>6.8899056097370002</v>
      </c>
      <c r="AY221" s="2">
        <v>-0.26604772530599963</v>
      </c>
      <c r="AZ221" s="1">
        <v>-3.7178515964204642E-2</v>
      </c>
      <c r="BA221" s="2">
        <v>7.1556807314109996</v>
      </c>
      <c r="BB221" s="2">
        <v>-2.7260363200021231E-4</v>
      </c>
      <c r="BC221" s="1">
        <v>-3.8094663175800914E-5</v>
      </c>
      <c r="BD221" s="2">
        <v>6.6140849293189996</v>
      </c>
      <c r="BE221" s="2">
        <v>-0.54186840572400019</v>
      </c>
      <c r="BF221" s="1">
        <v>-7.5722741660492421E-2</v>
      </c>
      <c r="BG221" s="1"/>
      <c r="BH221" t="s">
        <v>398</v>
      </c>
      <c r="BI221" s="2">
        <v>6.9470867453969998</v>
      </c>
      <c r="BJ221" s="2">
        <v>6.9473364148050001</v>
      </c>
      <c r="BK221" s="2">
        <v>2.4966940800030812E-4</v>
      </c>
      <c r="BL221" s="1">
        <v>3.5938720380270776E-5</v>
      </c>
      <c r="BM221" s="2">
        <v>6.9470917630099995</v>
      </c>
      <c r="BN221" s="2">
        <v>5.0176129997581143E-6</v>
      </c>
      <c r="BO221" s="1">
        <v>7.2226145773732905E-7</v>
      </c>
      <c r="BP221" s="2">
        <v>6.9472216823030006</v>
      </c>
      <c r="BQ221" s="2">
        <v>1.3493690600085984E-4</v>
      </c>
      <c r="BR221" s="1">
        <v>1.9423523981511578E-5</v>
      </c>
      <c r="BS221" s="2">
        <v>6.9668722259499996</v>
      </c>
      <c r="BT221" s="2">
        <v>1.9785480552999779E-2</v>
      </c>
      <c r="BU221" s="1">
        <v>2.8480255505819387E-3</v>
      </c>
      <c r="BV221" s="2">
        <v>6.9470590286039995</v>
      </c>
      <c r="BW221" s="2">
        <v>-2.771679300028751E-5</v>
      </c>
      <c r="BX221" s="1">
        <v>-3.9897001456980654E-6</v>
      </c>
      <c r="BY221" s="2">
        <v>6.9773176776909995</v>
      </c>
      <c r="BZ221" s="2">
        <v>3.0230932293999757E-2</v>
      </c>
      <c r="CA221" s="1">
        <v>4.3515985048020551E-3</v>
      </c>
      <c r="CC221" t="s">
        <v>398</v>
      </c>
      <c r="CE221" s="23">
        <v>7.1559533350429998</v>
      </c>
      <c r="CF221" s="23">
        <v>6.9584943744740002</v>
      </c>
      <c r="CG221" s="23">
        <v>-0.19745896056899959</v>
      </c>
      <c r="CH221" s="24">
        <v>-2.7593662412810166E-2</v>
      </c>
      <c r="CI221" s="2">
        <v>6.9470867453969998</v>
      </c>
      <c r="CJ221" s="2">
        <v>6.9022387390120006</v>
      </c>
      <c r="CK221" s="2">
        <v>-4.4848006384999195E-2</v>
      </c>
      <c r="CL221" s="1">
        <v>-6.4556565980286029E-3</v>
      </c>
      <c r="CN221" s="25" t="s">
        <v>398</v>
      </c>
      <c r="CO221" s="27">
        <v>0</v>
      </c>
      <c r="CP221" s="27">
        <v>0.246142</v>
      </c>
      <c r="CQ221" s="28">
        <f>CH47-CO221-CP221</f>
        <v>-0.24516224103314085</v>
      </c>
      <c r="CR221" s="27">
        <f>CI47-CO221-CP221</f>
        <v>248.102659016248</v>
      </c>
      <c r="CU221" s="30">
        <v>496</v>
      </c>
      <c r="CV221" s="30"/>
      <c r="CW221" s="15" t="s">
        <v>398</v>
      </c>
      <c r="CX221" s="33" t="s">
        <v>971</v>
      </c>
      <c r="CY221" s="34" t="s">
        <v>398</v>
      </c>
      <c r="CZ221" s="34" t="s">
        <v>976</v>
      </c>
      <c r="DA221" s="32"/>
      <c r="DB221" s="32"/>
      <c r="DC221" t="s">
        <v>398</v>
      </c>
      <c r="DD221">
        <v>154407</v>
      </c>
      <c r="DE221" t="s">
        <v>1045</v>
      </c>
      <c r="DF221" s="30">
        <v>257</v>
      </c>
      <c r="DG221" s="39" t="s">
        <v>398</v>
      </c>
      <c r="DK221" s="30">
        <v>487</v>
      </c>
      <c r="DL221" s="30"/>
      <c r="DM221" s="32"/>
      <c r="DN221" s="32" t="s">
        <v>398</v>
      </c>
      <c r="DO221" s="41">
        <v>153140</v>
      </c>
    </row>
    <row r="222" spans="1:119" ht="15.75" x14ac:dyDescent="0.25">
      <c r="A222" t="s">
        <v>563</v>
      </c>
      <c r="B222" t="s">
        <v>403</v>
      </c>
      <c r="C222" s="52">
        <v>5.5327943169239999</v>
      </c>
      <c r="D222" s="52">
        <v>4.9045027559590002</v>
      </c>
      <c r="E222" s="52">
        <v>-0.62829156096499972</v>
      </c>
      <c r="F222" s="53">
        <v>-0.11355772959843252</v>
      </c>
      <c r="G222" s="45">
        <v>5.2460907824970002</v>
      </c>
      <c r="H222" s="45">
        <v>5.2234150500640002</v>
      </c>
      <c r="I222" s="45">
        <v>-2.2675732433000029E-2</v>
      </c>
      <c r="J222" s="46">
        <v>-4.322405648917684E-3</v>
      </c>
      <c r="K222" s="47">
        <v>4</v>
      </c>
      <c r="L222" s="55">
        <f t="shared" si="91"/>
        <v>5.0363247824970001</v>
      </c>
      <c r="M222" s="55">
        <f t="shared" si="92"/>
        <v>5.0136490500640001</v>
      </c>
      <c r="N222" s="55">
        <f t="shared" si="93"/>
        <v>-2.2675732433000029E-2</v>
      </c>
      <c r="O222" s="56">
        <f t="shared" si="94"/>
        <v>-4.5024364814211688E-3</v>
      </c>
      <c r="P222" s="54"/>
      <c r="Q222" s="42">
        <f t="shared" si="95"/>
        <v>52.638134496470364</v>
      </c>
      <c r="R222" s="42">
        <f t="shared" si="95"/>
        <v>46.660667452754254</v>
      </c>
      <c r="S222" s="42">
        <f t="shared" si="96"/>
        <v>47.914801469860144</v>
      </c>
      <c r="T222" s="42">
        <f t="shared" si="96"/>
        <v>47.699068119722199</v>
      </c>
      <c r="V222" s="143">
        <f t="shared" si="99"/>
        <v>47.050291565283992</v>
      </c>
      <c r="W222" s="143">
        <f t="shared" si="100"/>
        <v>47.914801469860144</v>
      </c>
      <c r="X222" s="143">
        <f t="shared" si="101"/>
        <v>47.645048790029492</v>
      </c>
      <c r="AB222" t="s">
        <v>403</v>
      </c>
      <c r="AC222" s="2">
        <v>5.5327943169239999</v>
      </c>
      <c r="AD222" s="2">
        <v>5.533638343861</v>
      </c>
      <c r="AE222" s="2">
        <v>8.4402693700003084E-4</v>
      </c>
      <c r="AF222" s="1">
        <v>1.5254984889249854E-4</v>
      </c>
      <c r="AG222" s="2">
        <v>5.2460907824970002</v>
      </c>
      <c r="AH222" s="2">
        <v>5.2461130306360007</v>
      </c>
      <c r="AI222" s="2">
        <v>2.2248139000424771E-5</v>
      </c>
      <c r="AJ222" s="1">
        <v>4.2408985896037517E-6</v>
      </c>
      <c r="AM222" t="s">
        <v>403</v>
      </c>
      <c r="AN222" s="2">
        <v>5.5327943169239999</v>
      </c>
      <c r="AO222" s="2">
        <v>5.3626067825379993</v>
      </c>
      <c r="AP222" s="2">
        <v>-0.17018753438600065</v>
      </c>
      <c r="AQ222" s="1">
        <v>-3.0759779713014478E-2</v>
      </c>
      <c r="AR222" s="2">
        <v>5.5328299142039992</v>
      </c>
      <c r="AS222" s="2">
        <v>3.5597279999244336E-5</v>
      </c>
      <c r="AT222" s="1">
        <v>6.4338701133995741E-6</v>
      </c>
      <c r="AU222" s="2">
        <v>5.533437496795</v>
      </c>
      <c r="AV222" s="2">
        <v>6.4317987100004359E-4</v>
      </c>
      <c r="AW222" s="1">
        <v>1.1624865016808079E-4</v>
      </c>
      <c r="AX222" s="2">
        <v>5.2014535839120004</v>
      </c>
      <c r="AY222" s="2">
        <v>-0.33134073301199951</v>
      </c>
      <c r="AZ222" s="1">
        <v>-5.9886689081948552E-2</v>
      </c>
      <c r="BA222" s="2">
        <v>5.532598338154</v>
      </c>
      <c r="BB222" s="2">
        <v>-1.9597876999988273E-4</v>
      </c>
      <c r="BC222" s="1">
        <v>-3.5421300481099148E-5</v>
      </c>
      <c r="BD222" s="2">
        <v>4.9454561464270004</v>
      </c>
      <c r="BE222" s="2">
        <v>-0.58733817049699955</v>
      </c>
      <c r="BF222" s="1">
        <v>-0.10615579341173391</v>
      </c>
      <c r="BG222" s="1"/>
      <c r="BH222" t="s">
        <v>403</v>
      </c>
      <c r="BI222" s="2">
        <v>5.2460907824970002</v>
      </c>
      <c r="BJ222" s="2">
        <v>5.2379012654129999</v>
      </c>
      <c r="BK222" s="2">
        <v>-8.1895170840002862E-3</v>
      </c>
      <c r="BL222" s="1">
        <v>-1.5610704090984664E-3</v>
      </c>
      <c r="BM222" s="2">
        <v>5.2460916930090002</v>
      </c>
      <c r="BN222" s="2">
        <v>9.1051200001857069E-7</v>
      </c>
      <c r="BO222" s="1">
        <v>1.7356009222264948E-7</v>
      </c>
      <c r="BP222" s="2">
        <v>5.2460832565500004</v>
      </c>
      <c r="BQ222" s="2">
        <v>-7.5259469998201212E-6</v>
      </c>
      <c r="BR222" s="1">
        <v>-1.4345819223963124E-6</v>
      </c>
      <c r="BS222" s="2">
        <v>5.2286540523829999</v>
      </c>
      <c r="BT222" s="2">
        <v>-1.7436730114000376E-2</v>
      </c>
      <c r="BU222" s="1">
        <v>-3.3237568385541651E-3</v>
      </c>
      <c r="BV222" s="2">
        <v>5.2460858135070003</v>
      </c>
      <c r="BW222" s="2">
        <v>-4.9689899999094678E-6</v>
      </c>
      <c r="BX222" s="1">
        <v>-9.4717956778177605E-7</v>
      </c>
      <c r="BY222" s="2">
        <v>5.2177370783199999</v>
      </c>
      <c r="BZ222" s="2">
        <v>-2.8353704177000338E-2</v>
      </c>
      <c r="CA222" s="1">
        <v>-5.4047299889661317E-3</v>
      </c>
      <c r="CC222" t="s">
        <v>403</v>
      </c>
      <c r="CE222" s="23">
        <v>5.5327943169239999</v>
      </c>
      <c r="CF222" s="23">
        <v>5.4888003550839999</v>
      </c>
      <c r="CG222" s="23">
        <v>-4.399396184000004E-2</v>
      </c>
      <c r="CH222" s="24">
        <v>-7.9514905705836587E-3</v>
      </c>
      <c r="CI222" s="2">
        <v>5.2460907824970002</v>
      </c>
      <c r="CJ222" s="2">
        <v>5.2416671742350003</v>
      </c>
      <c r="CK222" s="2">
        <v>-4.4236082619999451E-3</v>
      </c>
      <c r="CL222" s="1">
        <v>-8.432199223007774E-4</v>
      </c>
      <c r="CN222" s="25" t="s">
        <v>403</v>
      </c>
      <c r="CO222" s="27">
        <v>0</v>
      </c>
      <c r="CP222" s="27">
        <v>0.20976600000000001</v>
      </c>
      <c r="CQ222" s="28">
        <f>CH54-CO222-CP222</f>
        <v>-0.22835821955616442</v>
      </c>
      <c r="CR222" s="27">
        <f>CI54-CO222-CP222</f>
        <v>116.577802510257</v>
      </c>
      <c r="CU222" s="30">
        <v>501</v>
      </c>
      <c r="CV222" s="30"/>
      <c r="CW222" s="15" t="s">
        <v>403</v>
      </c>
      <c r="CX222" s="33" t="s">
        <v>971</v>
      </c>
      <c r="CY222" s="34" t="s">
        <v>403</v>
      </c>
      <c r="CZ222" s="34" t="s">
        <v>976</v>
      </c>
      <c r="DA222" s="32"/>
      <c r="DB222" s="32"/>
      <c r="DC222" t="s">
        <v>403</v>
      </c>
      <c r="DD222">
        <v>105110</v>
      </c>
      <c r="DE222" t="s">
        <v>1045</v>
      </c>
      <c r="DF222" s="30">
        <v>258</v>
      </c>
      <c r="DG222" s="39" t="s">
        <v>403</v>
      </c>
      <c r="DK222" s="30">
        <v>492</v>
      </c>
      <c r="DL222" s="30"/>
      <c r="DM222" s="32"/>
      <c r="DN222" s="32" t="s">
        <v>403</v>
      </c>
      <c r="DO222" s="41">
        <v>104302</v>
      </c>
    </row>
    <row r="223" spans="1:119" ht="15.75" x14ac:dyDescent="0.25">
      <c r="A223" t="s">
        <v>564</v>
      </c>
      <c r="B223" t="s">
        <v>265</v>
      </c>
      <c r="C223" s="52">
        <v>4.9581838702049996</v>
      </c>
      <c r="D223" s="52">
        <v>4.31335150481</v>
      </c>
      <c r="E223" s="52">
        <v>-0.64483236539499966</v>
      </c>
      <c r="F223" s="53">
        <v>-0.13005414528290549</v>
      </c>
      <c r="G223" s="45">
        <v>4.8026557430290007</v>
      </c>
      <c r="H223" s="45">
        <v>4.8461269439999999</v>
      </c>
      <c r="I223" s="45">
        <v>4.3471200970999213E-2</v>
      </c>
      <c r="J223" s="46">
        <v>9.0514921945211574E-3</v>
      </c>
      <c r="K223" s="47">
        <v>1</v>
      </c>
      <c r="L223" s="55">
        <f t="shared" si="91"/>
        <v>4.6977597430290006</v>
      </c>
      <c r="M223" s="55">
        <f t="shared" si="92"/>
        <v>4.7412309439999998</v>
      </c>
      <c r="N223" s="55">
        <f t="shared" si="93"/>
        <v>4.3471200970999213E-2</v>
      </c>
      <c r="O223" s="56">
        <f t="shared" si="94"/>
        <v>9.2536024294358754E-3</v>
      </c>
      <c r="P223" s="54"/>
      <c r="Q223" s="42">
        <f t="shared" si="95"/>
        <v>54.134554757124135</v>
      </c>
      <c r="R223" s="42">
        <f t="shared" si="95"/>
        <v>47.094131507915712</v>
      </c>
      <c r="S223" s="42">
        <f t="shared" si="96"/>
        <v>51.29118618876516</v>
      </c>
      <c r="T223" s="42">
        <f t="shared" si="96"/>
        <v>51.765814433890156</v>
      </c>
      <c r="V223" s="143">
        <f t="shared" si="99"/>
        <v>48.879592389802376</v>
      </c>
      <c r="W223" s="143">
        <f t="shared" si="100"/>
        <v>51.29118618876516</v>
      </c>
      <c r="X223" s="143">
        <f t="shared" si="101"/>
        <v>51.709115841958727</v>
      </c>
      <c r="AB223" t="s">
        <v>265</v>
      </c>
      <c r="AC223" s="2">
        <v>4.9581838702049996</v>
      </c>
      <c r="AD223" s="2">
        <v>4.9610111874219998</v>
      </c>
      <c r="AE223" s="2">
        <v>2.8273172170001359E-3</v>
      </c>
      <c r="AF223" s="1">
        <v>5.702324260280485E-4</v>
      </c>
      <c r="AG223" s="2">
        <v>4.8026557430290007</v>
      </c>
      <c r="AH223" s="2">
        <v>4.8032605420509995</v>
      </c>
      <c r="AI223" s="2">
        <v>6.0479902199883639E-4</v>
      </c>
      <c r="AJ223" s="1">
        <v>1.259301216575215E-4</v>
      </c>
      <c r="AM223" t="s">
        <v>265</v>
      </c>
      <c r="AN223" s="2">
        <v>4.9581838702049996</v>
      </c>
      <c r="AO223" s="2">
        <v>4.8081888867110001</v>
      </c>
      <c r="AP223" s="2">
        <v>-0.14999498349399953</v>
      </c>
      <c r="AQ223" s="1">
        <v>-3.025200101903399E-2</v>
      </c>
      <c r="AR223" s="2">
        <v>4.958303148673</v>
      </c>
      <c r="AS223" s="2">
        <v>1.1927846800041664E-4</v>
      </c>
      <c r="AT223" s="1">
        <v>2.4056886780095347E-5</v>
      </c>
      <c r="AU223" s="2">
        <v>4.9603680294669994</v>
      </c>
      <c r="AV223" s="2">
        <v>2.1841592619997741E-3</v>
      </c>
      <c r="AW223" s="1">
        <v>4.4051598713894984E-4</v>
      </c>
      <c r="AX223" s="2">
        <v>4.7087625885610001</v>
      </c>
      <c r="AY223" s="2">
        <v>-0.24942128164399957</v>
      </c>
      <c r="AZ223" s="1">
        <v>-5.0304968144250582E-2</v>
      </c>
      <c r="BA223" s="2">
        <v>4.9575271346480001</v>
      </c>
      <c r="BB223" s="2">
        <v>-6.5673555699952146E-4</v>
      </c>
      <c r="BC223" s="1">
        <v>-1.3245486133461369E-4</v>
      </c>
      <c r="BD223" s="2">
        <v>4.4768818669819996</v>
      </c>
      <c r="BE223" s="2">
        <v>-0.48130200322299999</v>
      </c>
      <c r="BF223" s="1">
        <v>-9.7072237702854738E-2</v>
      </c>
      <c r="BG223" s="1"/>
      <c r="BH223" t="s">
        <v>265</v>
      </c>
      <c r="BI223" s="2">
        <v>4.8026557430290007</v>
      </c>
      <c r="BJ223" s="2">
        <v>4.796530243856</v>
      </c>
      <c r="BK223" s="2">
        <v>-6.1254991730006481E-3</v>
      </c>
      <c r="BL223" s="1">
        <v>-1.2754399858644332E-3</v>
      </c>
      <c r="BM223" s="2">
        <v>4.8026812721840004</v>
      </c>
      <c r="BN223" s="2">
        <v>2.5529154999759385E-5</v>
      </c>
      <c r="BO223" s="1">
        <v>5.3156329259732301E-6</v>
      </c>
      <c r="BP223" s="2">
        <v>4.8031112098569997</v>
      </c>
      <c r="BQ223" s="2">
        <v>4.5546682799901816E-4</v>
      </c>
      <c r="BR223" s="1">
        <v>9.4836451407145521E-5</v>
      </c>
      <c r="BS223" s="2">
        <v>4.799131613318</v>
      </c>
      <c r="BT223" s="2">
        <v>-3.5241297110006897E-3</v>
      </c>
      <c r="BU223" s="1">
        <v>-7.3378769988165888E-4</v>
      </c>
      <c r="BV223" s="2">
        <v>4.8025151596520006</v>
      </c>
      <c r="BW223" s="2">
        <v>-1.4058337700006973E-4</v>
      </c>
      <c r="BX223" s="1">
        <v>-2.927200793105458E-5</v>
      </c>
      <c r="BY223" s="2">
        <v>4.8409339199649999</v>
      </c>
      <c r="BZ223" s="2">
        <v>3.827817693599922E-2</v>
      </c>
      <c r="CA223" s="1">
        <v>7.9702104385806858E-3</v>
      </c>
      <c r="CC223" t="s">
        <v>265</v>
      </c>
      <c r="CE223" s="23">
        <v>4.9581838702049996</v>
      </c>
      <c r="CF223" s="23">
        <v>4.7959310659280003</v>
      </c>
      <c r="CG223" s="23">
        <v>-0.16225280427699929</v>
      </c>
      <c r="CH223" s="24">
        <v>-3.2724241077870884E-2</v>
      </c>
      <c r="CI223" s="2">
        <v>4.8026557430290007</v>
      </c>
      <c r="CJ223" s="2">
        <v>4.7642048494160001</v>
      </c>
      <c r="CK223" s="2">
        <v>-3.8450893613000581E-2</v>
      </c>
      <c r="CL223" s="1">
        <v>-8.0061731821631406E-3</v>
      </c>
      <c r="CN223" s="25" t="s">
        <v>265</v>
      </c>
      <c r="CO223" s="27">
        <v>0</v>
      </c>
      <c r="CP223" s="27">
        <v>0.104896</v>
      </c>
      <c r="CQ223" s="28">
        <f>CH59-CO223-CP223</f>
        <v>-0.13111131944385446</v>
      </c>
      <c r="CR223" s="27">
        <f>CI59-CO223-CP223</f>
        <v>115.206758000433</v>
      </c>
      <c r="CU223" s="30">
        <v>348</v>
      </c>
      <c r="CV223" s="30"/>
      <c r="CW223" s="15" t="s">
        <v>265</v>
      </c>
      <c r="CX223" s="33" t="s">
        <v>961</v>
      </c>
      <c r="CY223" s="34" t="s">
        <v>265</v>
      </c>
      <c r="CZ223" s="34" t="s">
        <v>962</v>
      </c>
      <c r="DA223" s="32"/>
      <c r="DB223" s="32"/>
      <c r="DC223" t="s">
        <v>265</v>
      </c>
      <c r="DD223">
        <v>91590</v>
      </c>
      <c r="DE223" t="s">
        <v>1045</v>
      </c>
      <c r="DF223" s="30">
        <v>259</v>
      </c>
      <c r="DG223" s="39" t="s">
        <v>265</v>
      </c>
      <c r="DK223" s="30">
        <v>354</v>
      </c>
      <c r="DL223" s="30"/>
      <c r="DM223" s="32"/>
      <c r="DN223" s="32" t="s">
        <v>265</v>
      </c>
      <c r="DO223" s="41">
        <v>91075</v>
      </c>
    </row>
    <row r="224" spans="1:119" ht="15.75" x14ac:dyDescent="0.25">
      <c r="A224" t="s">
        <v>565</v>
      </c>
      <c r="B224" t="s">
        <v>272</v>
      </c>
      <c r="C224" s="52">
        <v>3.4672575323780004</v>
      </c>
      <c r="D224" s="52">
        <v>2.8599814268120003</v>
      </c>
      <c r="E224" s="52">
        <v>-0.60727610556600009</v>
      </c>
      <c r="F224" s="53">
        <v>-0.17514594745129963</v>
      </c>
      <c r="G224" s="45">
        <v>4.1598995803810004</v>
      </c>
      <c r="H224" s="45">
        <v>4.2767364271290003</v>
      </c>
      <c r="I224" s="45">
        <v>0.11683684674799988</v>
      </c>
      <c r="J224" s="46">
        <v>2.8086458456600273E-2</v>
      </c>
      <c r="K224" s="47">
        <v>4</v>
      </c>
      <c r="L224" s="55">
        <f t="shared" si="91"/>
        <v>4.0098405803810007</v>
      </c>
      <c r="M224" s="55">
        <f t="shared" si="92"/>
        <v>4.1266774271290005</v>
      </c>
      <c r="N224" s="55">
        <f t="shared" si="93"/>
        <v>0.11683684674799988</v>
      </c>
      <c r="O224" s="56">
        <f t="shared" si="94"/>
        <v>2.9137529137604385E-2</v>
      </c>
      <c r="P224" s="54"/>
      <c r="Q224" s="42">
        <f t="shared" si="95"/>
        <v>38.523371543242526</v>
      </c>
      <c r="R224" s="42">
        <f t="shared" si="95"/>
        <v>31.776159135282882</v>
      </c>
      <c r="S224" s="42">
        <f t="shared" si="96"/>
        <v>44.551804146271287</v>
      </c>
      <c r="T224" s="42">
        <f t="shared" si="96"/>
        <v>45.849933637716113</v>
      </c>
      <c r="V224" s="143">
        <f t="shared" si="99"/>
        <v>34.485126554130929</v>
      </c>
      <c r="W224" s="143">
        <f t="shared" si="100"/>
        <v>44.551804146271287</v>
      </c>
      <c r="X224" s="143">
        <f t="shared" si="101"/>
        <v>45.798008458057417</v>
      </c>
      <c r="AB224" t="s">
        <v>272</v>
      </c>
      <c r="AC224" s="2">
        <v>3.4672575323780004</v>
      </c>
      <c r="AD224" s="2">
        <v>3.4684234452860001</v>
      </c>
      <c r="AE224" s="2">
        <v>1.1659129079997221E-3</v>
      </c>
      <c r="AF224" s="1">
        <v>3.3626371768239751E-4</v>
      </c>
      <c r="AG224" s="2">
        <v>4.1598995803810004</v>
      </c>
      <c r="AH224" s="2">
        <v>4.1598995803810004</v>
      </c>
      <c r="AI224" s="2">
        <v>0</v>
      </c>
      <c r="AJ224" s="1">
        <v>0</v>
      </c>
      <c r="AM224" t="s">
        <v>272</v>
      </c>
      <c r="AN224" s="2">
        <v>3.4672575323780004</v>
      </c>
      <c r="AO224" s="2">
        <v>3.336329744935</v>
      </c>
      <c r="AP224" s="2">
        <v>-0.13092778744300038</v>
      </c>
      <c r="AQ224" s="1">
        <v>-3.7761194898379598E-2</v>
      </c>
      <c r="AR224" s="2">
        <v>3.4673071451630002</v>
      </c>
      <c r="AS224" s="2">
        <v>4.9612784999819581E-5</v>
      </c>
      <c r="AT224" s="1">
        <v>1.4308941443352467E-5</v>
      </c>
      <c r="AU224" s="2">
        <v>3.4685198553249998</v>
      </c>
      <c r="AV224" s="2">
        <v>1.2623229469994612E-3</v>
      </c>
      <c r="AW224" s="1">
        <v>3.6406956657001005E-4</v>
      </c>
      <c r="AX224" s="2">
        <v>3.304646256232</v>
      </c>
      <c r="AY224" s="2">
        <v>-0.16261127614600035</v>
      </c>
      <c r="AZ224" s="1">
        <v>-4.6899105309455992E-2</v>
      </c>
      <c r="BA224" s="2">
        <v>3.4669837006269999</v>
      </c>
      <c r="BB224" s="2">
        <v>-2.7383175100048618E-4</v>
      </c>
      <c r="BC224" s="1">
        <v>-7.897646726364745E-5</v>
      </c>
      <c r="BD224" s="2">
        <v>3.103799330378</v>
      </c>
      <c r="BE224" s="2">
        <v>-0.36345820200000034</v>
      </c>
      <c r="BF224" s="1">
        <v>-0.10482584538527902</v>
      </c>
      <c r="BG224" s="1"/>
      <c r="BH224" t="s">
        <v>272</v>
      </c>
      <c r="BI224" s="2">
        <v>4.1598995803810004</v>
      </c>
      <c r="BJ224" s="2">
        <v>4.1972873713399999</v>
      </c>
      <c r="BK224" s="2">
        <v>3.7387790958999467E-2</v>
      </c>
      <c r="BL224" s="1">
        <v>8.9876667060254292E-3</v>
      </c>
      <c r="BM224" s="2">
        <v>4.1598995803810004</v>
      </c>
      <c r="BN224" s="2">
        <v>0</v>
      </c>
      <c r="BO224" s="1">
        <v>0</v>
      </c>
      <c r="BP224" s="2">
        <v>4.1598995803810004</v>
      </c>
      <c r="BQ224" s="2">
        <v>0</v>
      </c>
      <c r="BR224" s="1">
        <v>0</v>
      </c>
      <c r="BS224" s="2">
        <v>4.2300016884299998</v>
      </c>
      <c r="BT224" s="2">
        <v>7.0102108048999412E-2</v>
      </c>
      <c r="BU224" s="1">
        <v>1.6851875074008118E-2</v>
      </c>
      <c r="BV224" s="2">
        <v>4.1598995803810004</v>
      </c>
      <c r="BW224" s="2">
        <v>0</v>
      </c>
      <c r="BX224" s="1">
        <v>0</v>
      </c>
      <c r="BY224" s="2">
        <v>4.2720629532589998</v>
      </c>
      <c r="BZ224" s="2">
        <v>0.11216337287799938</v>
      </c>
      <c r="CA224" s="1">
        <v>2.6963000118316909E-2</v>
      </c>
      <c r="CC224" t="s">
        <v>272</v>
      </c>
      <c r="CE224" s="23">
        <v>3.4672575323780004</v>
      </c>
      <c r="CF224" s="23">
        <v>3.2187782515639998</v>
      </c>
      <c r="CG224" s="23">
        <v>-0.24847928081400061</v>
      </c>
      <c r="CH224" s="24">
        <v>-7.1664500976246326E-2</v>
      </c>
      <c r="CI224" s="2">
        <v>4.1598995803810004</v>
      </c>
      <c r="CJ224" s="2">
        <v>4.1598995803810004</v>
      </c>
      <c r="CK224" s="2">
        <v>0</v>
      </c>
      <c r="CL224" s="1">
        <v>0</v>
      </c>
      <c r="CN224" s="25" t="s">
        <v>272</v>
      </c>
      <c r="CO224" s="27">
        <v>0</v>
      </c>
      <c r="CP224" s="27">
        <v>0.150059</v>
      </c>
      <c r="CQ224" s="28">
        <f>CH65-CO224-CP224</f>
        <v>-0.15983922292511599</v>
      </c>
      <c r="CR224" s="27">
        <f>CI65-CO224-CP224</f>
        <v>125.356797270729</v>
      </c>
      <c r="CU224" s="30">
        <v>355</v>
      </c>
      <c r="CV224" s="30"/>
      <c r="CW224" s="15" t="s">
        <v>272</v>
      </c>
      <c r="CX224" s="33" t="s">
        <v>961</v>
      </c>
      <c r="CY224" s="34" t="s">
        <v>272</v>
      </c>
      <c r="CZ224" s="34" t="s">
        <v>962</v>
      </c>
      <c r="DA224" s="32"/>
      <c r="DB224" s="32"/>
      <c r="DC224" t="s">
        <v>272</v>
      </c>
      <c r="DD224">
        <v>90004</v>
      </c>
      <c r="DE224" t="s">
        <v>1045</v>
      </c>
      <c r="DF224" s="30">
        <v>260</v>
      </c>
      <c r="DG224" s="39" t="s">
        <v>272</v>
      </c>
      <c r="DK224" s="30">
        <v>361</v>
      </c>
      <c r="DL224" s="30"/>
      <c r="DM224" s="32"/>
      <c r="DN224" s="32" t="s">
        <v>272</v>
      </c>
      <c r="DO224" s="41">
        <v>89222</v>
      </c>
    </row>
    <row r="225" spans="1:119" ht="15.75" x14ac:dyDescent="0.25">
      <c r="A225" t="s">
        <v>566</v>
      </c>
      <c r="B225" t="s">
        <v>273</v>
      </c>
      <c r="C225" s="52">
        <v>5.3628585496139998</v>
      </c>
      <c r="D225" s="52">
        <v>4.7313276791810006</v>
      </c>
      <c r="E225" s="52">
        <v>-0.63153087043299916</v>
      </c>
      <c r="F225" s="53">
        <v>-0.11776012076217349</v>
      </c>
      <c r="G225" s="45">
        <v>5.4187381248479998</v>
      </c>
      <c r="H225" s="45">
        <v>5.5198813185799995</v>
      </c>
      <c r="I225" s="45">
        <v>0.10114319373199976</v>
      </c>
      <c r="J225" s="46">
        <v>1.8665451513185445E-2</v>
      </c>
      <c r="K225" s="47">
        <v>4</v>
      </c>
      <c r="L225" s="55">
        <f t="shared" si="91"/>
        <v>5.2140501248479998</v>
      </c>
      <c r="M225" s="55">
        <f t="shared" si="92"/>
        <v>5.3151933185799995</v>
      </c>
      <c r="N225" s="55">
        <f t="shared" si="93"/>
        <v>0.10114319373199976</v>
      </c>
      <c r="O225" s="56">
        <f t="shared" si="94"/>
        <v>1.9398201265843851E-2</v>
      </c>
      <c r="P225" s="54"/>
      <c r="Q225" s="42">
        <f t="shared" si="95"/>
        <v>62.472141904081823</v>
      </c>
      <c r="R225" s="42">
        <f t="shared" si="95"/>
        <v>55.115414929185505</v>
      </c>
      <c r="S225" s="42">
        <f t="shared" si="96"/>
        <v>60.738666940589908</v>
      </c>
      <c r="T225" s="42">
        <f t="shared" si="96"/>
        <v>61.916887826522526</v>
      </c>
      <c r="V225" s="143">
        <f t="shared" si="99"/>
        <v>56.431644799974379</v>
      </c>
      <c r="W225" s="143">
        <f t="shared" si="100"/>
        <v>60.738666940589908</v>
      </c>
      <c r="X225" s="143">
        <f t="shared" si="101"/>
        <v>61.846766775756024</v>
      </c>
      <c r="AB225" t="s">
        <v>273</v>
      </c>
      <c r="AC225" s="2">
        <v>5.3628585496139998</v>
      </c>
      <c r="AD225" s="2">
        <v>5.3663602486619997</v>
      </c>
      <c r="AE225" s="2">
        <v>3.5016990479999066E-3</v>
      </c>
      <c r="AF225" s="1">
        <v>6.5295383340885371E-4</v>
      </c>
      <c r="AG225" s="2">
        <v>5.4187381248479998</v>
      </c>
      <c r="AH225" s="2">
        <v>5.4195528626579996</v>
      </c>
      <c r="AI225" s="2">
        <v>8.1473780999985479E-4</v>
      </c>
      <c r="AJ225" s="1">
        <v>1.5035563469358631E-4</v>
      </c>
      <c r="AM225" t="s">
        <v>273</v>
      </c>
      <c r="AN225" s="2">
        <v>5.3628585496139998</v>
      </c>
      <c r="AO225" s="2">
        <v>5.2220513705519993</v>
      </c>
      <c r="AP225" s="2">
        <v>-0.14080717906200046</v>
      </c>
      <c r="AQ225" s="1">
        <v>-2.6255993470522411E-2</v>
      </c>
      <c r="AR225" s="2">
        <v>5.3630060629019995</v>
      </c>
      <c r="AS225" s="2">
        <v>1.475132879997787E-4</v>
      </c>
      <c r="AT225" s="1">
        <v>2.7506466306182212E-5</v>
      </c>
      <c r="AU225" s="2">
        <v>5.3653801449769993</v>
      </c>
      <c r="AV225" s="2">
        <v>2.5215953629995624E-3</v>
      </c>
      <c r="AW225" s="1">
        <v>4.7019613507819601E-4</v>
      </c>
      <c r="AX225" s="2">
        <v>5.0631365918140006</v>
      </c>
      <c r="AY225" s="2">
        <v>-0.29972195779999922</v>
      </c>
      <c r="AZ225" s="1">
        <v>-5.5888469745593451E-2</v>
      </c>
      <c r="BA225" s="2">
        <v>5.3620466952459998</v>
      </c>
      <c r="BB225" s="2">
        <v>-8.1185436800002009E-4</v>
      </c>
      <c r="BC225" s="1">
        <v>-1.5138463199974845E-4</v>
      </c>
      <c r="BD225" s="2">
        <v>4.8443181162090001</v>
      </c>
      <c r="BE225" s="2">
        <v>-0.51854043340499967</v>
      </c>
      <c r="BF225" s="1">
        <v>-9.6691051723212504E-2</v>
      </c>
      <c r="BG225" s="1"/>
      <c r="BH225" t="s">
        <v>273</v>
      </c>
      <c r="BI225" s="2">
        <v>5.4187381248479998</v>
      </c>
      <c r="BJ225" s="2">
        <v>5.4198401634069997</v>
      </c>
      <c r="BK225" s="2">
        <v>1.1020385589999293E-3</v>
      </c>
      <c r="BL225" s="1">
        <v>2.0337549695314763E-4</v>
      </c>
      <c r="BM225" s="2">
        <v>5.418772472753</v>
      </c>
      <c r="BN225" s="2">
        <v>3.4347905000231549E-5</v>
      </c>
      <c r="BO225" s="1">
        <v>6.3387276168093173E-6</v>
      </c>
      <c r="BP225" s="2">
        <v>5.4193151973260001</v>
      </c>
      <c r="BQ225" s="2">
        <v>5.770724780003178E-4</v>
      </c>
      <c r="BR225" s="1">
        <v>1.0649573105482103E-4</v>
      </c>
      <c r="BS225" s="2">
        <v>5.4596866037600007</v>
      </c>
      <c r="BT225" s="2">
        <v>4.094847891200093E-2</v>
      </c>
      <c r="BU225" s="1">
        <v>7.5568292780617751E-3</v>
      </c>
      <c r="BV225" s="2">
        <v>5.4185490461689998</v>
      </c>
      <c r="BW225" s="2">
        <v>-1.8907867899997655E-4</v>
      </c>
      <c r="BX225" s="1">
        <v>-3.4893488971711536E-5</v>
      </c>
      <c r="BY225" s="2">
        <v>5.5138618470980001</v>
      </c>
      <c r="BZ225" s="2">
        <v>9.512372225000032E-2</v>
      </c>
      <c r="CA225" s="1">
        <v>1.7554589289673159E-2</v>
      </c>
      <c r="CC225" t="s">
        <v>273</v>
      </c>
      <c r="CE225" s="23">
        <v>5.3628585496139998</v>
      </c>
      <c r="CF225" s="23">
        <v>5.2540562336859997</v>
      </c>
      <c r="CG225" s="23">
        <v>-0.10880231592800005</v>
      </c>
      <c r="CH225" s="24">
        <v>-2.0288119651380936E-2</v>
      </c>
      <c r="CI225" s="2">
        <v>5.4187381248479998</v>
      </c>
      <c r="CJ225" s="2">
        <v>5.3925900186110001</v>
      </c>
      <c r="CK225" s="2">
        <v>-2.6148106236999702E-2</v>
      </c>
      <c r="CL225" s="1">
        <v>-4.8254973085146424E-3</v>
      </c>
      <c r="CN225" s="25" t="s">
        <v>273</v>
      </c>
      <c r="CO225" s="27">
        <v>0</v>
      </c>
      <c r="CP225" s="27">
        <v>0.20468800000000001</v>
      </c>
      <c r="CQ225" s="28">
        <f>CH72-CO225-CP225</f>
        <v>-0.2069266747117561</v>
      </c>
      <c r="CR225" s="27">
        <f>CI72-CO225-CP225</f>
        <v>176.737123960026</v>
      </c>
      <c r="CU225" s="30">
        <v>356</v>
      </c>
      <c r="CV225" s="30"/>
      <c r="CW225" s="15" t="s">
        <v>273</v>
      </c>
      <c r="CX225" s="33" t="s">
        <v>961</v>
      </c>
      <c r="CY225" s="34" t="s">
        <v>273</v>
      </c>
      <c r="CZ225" s="34" t="s">
        <v>962</v>
      </c>
      <c r="DA225" s="32"/>
      <c r="DB225" s="32"/>
      <c r="DC225" t="s">
        <v>273</v>
      </c>
      <c r="DD225">
        <v>85844</v>
      </c>
      <c r="DE225" t="s">
        <v>1045</v>
      </c>
      <c r="DF225" s="30">
        <v>261</v>
      </c>
      <c r="DG225" s="39" t="s">
        <v>273</v>
      </c>
      <c r="DK225" s="30">
        <v>362</v>
      </c>
      <c r="DL225" s="30"/>
      <c r="DM225" s="32"/>
      <c r="DN225" s="32" t="s">
        <v>273</v>
      </c>
      <c r="DO225" s="41">
        <v>84986</v>
      </c>
    </row>
    <row r="226" spans="1:119" ht="15.75" x14ac:dyDescent="0.25">
      <c r="A226" t="s">
        <v>567</v>
      </c>
      <c r="B226" t="s">
        <v>379</v>
      </c>
      <c r="C226" s="52">
        <v>4.3086489165200001</v>
      </c>
      <c r="D226" s="52">
        <v>2.9515171647780001</v>
      </c>
      <c r="E226" s="52">
        <v>-1.3571317517420001</v>
      </c>
      <c r="F226" s="53">
        <v>-0.31497849512373943</v>
      </c>
      <c r="G226" s="45">
        <v>4.7204179054750002</v>
      </c>
      <c r="H226" s="45">
        <v>4.8488446218350001</v>
      </c>
      <c r="I226" s="45">
        <v>0.12842671635999992</v>
      </c>
      <c r="J226" s="46">
        <v>2.7206641219423296E-2</v>
      </c>
      <c r="K226" s="47">
        <v>4</v>
      </c>
      <c r="L226" s="55">
        <f t="shared" si="91"/>
        <v>4.4076049054749999</v>
      </c>
      <c r="M226" s="55">
        <f t="shared" si="92"/>
        <v>4.5360316218349999</v>
      </c>
      <c r="N226" s="55">
        <f t="shared" si="93"/>
        <v>0.12842671635999992</v>
      </c>
      <c r="O226" s="56">
        <f t="shared" si="94"/>
        <v>2.9137529137530441E-2</v>
      </c>
      <c r="P226" s="54"/>
      <c r="Q226" s="42">
        <f t="shared" si="95"/>
        <v>32.3229476108027</v>
      </c>
      <c r="R226" s="42">
        <f t="shared" si="95"/>
        <v>22.141914214388596</v>
      </c>
      <c r="S226" s="42">
        <f t="shared" si="96"/>
        <v>33.065303116841712</v>
      </c>
      <c r="T226" s="42">
        <f t="shared" si="96"/>
        <v>34.028744349849958</v>
      </c>
      <c r="V226" s="143">
        <f t="shared" si="99"/>
        <v>27.396888795236308</v>
      </c>
      <c r="W226" s="143">
        <f t="shared" si="100"/>
        <v>33.065303116841712</v>
      </c>
      <c r="X226" s="143">
        <f t="shared" si="101"/>
        <v>33.990206700525128</v>
      </c>
      <c r="AB226" t="s">
        <v>379</v>
      </c>
      <c r="AC226" s="2">
        <v>4.3086489165200001</v>
      </c>
      <c r="AD226" s="2">
        <v>4.3135845819430001</v>
      </c>
      <c r="AE226" s="2">
        <v>4.9356654229999464E-3</v>
      </c>
      <c r="AF226" s="1">
        <v>1.1455250865476348E-3</v>
      </c>
      <c r="AG226" s="2">
        <v>4.7204179054750002</v>
      </c>
      <c r="AH226" s="2">
        <v>4.7204179054750002</v>
      </c>
      <c r="AI226" s="2">
        <v>0</v>
      </c>
      <c r="AJ226" s="1">
        <v>0</v>
      </c>
      <c r="AM226" t="s">
        <v>379</v>
      </c>
      <c r="AN226" s="2">
        <v>4.3086489165200001</v>
      </c>
      <c r="AO226" s="2">
        <v>4.0883130777550001</v>
      </c>
      <c r="AP226" s="2">
        <v>-0.22033583876500007</v>
      </c>
      <c r="AQ226" s="1">
        <v>-5.1138034923244667E-2</v>
      </c>
      <c r="AR226" s="2">
        <v>4.3088581306640004</v>
      </c>
      <c r="AS226" s="2">
        <v>2.0921414400021376E-4</v>
      </c>
      <c r="AT226" s="1">
        <v>4.8556786141951749E-5</v>
      </c>
      <c r="AU226" s="2">
        <v>4.3133025113499999</v>
      </c>
      <c r="AV226" s="2">
        <v>4.6535948299997187E-3</v>
      </c>
      <c r="AW226" s="1">
        <v>1.080058951231126E-3</v>
      </c>
      <c r="AX226" s="2">
        <v>3.9991658588780004</v>
      </c>
      <c r="AY226" s="2">
        <v>-0.30948305764199979</v>
      </c>
      <c r="AZ226" s="1">
        <v>-7.1828330327726578E-2</v>
      </c>
      <c r="BA226" s="2">
        <v>4.3074954495800002</v>
      </c>
      <c r="BB226" s="2">
        <v>-1.1534669399999586E-3</v>
      </c>
      <c r="BC226" s="1">
        <v>-2.6770966081209242E-4</v>
      </c>
      <c r="BD226" s="2">
        <v>3.6520052764050002</v>
      </c>
      <c r="BE226" s="2">
        <v>-0.65664364011499998</v>
      </c>
      <c r="BF226" s="1">
        <v>-0.15240128700143812</v>
      </c>
      <c r="BG226" s="1"/>
      <c r="BH226" t="s">
        <v>379</v>
      </c>
      <c r="BI226" s="2">
        <v>4.7204179054750002</v>
      </c>
      <c r="BJ226" s="2">
        <v>4.7615144547100003</v>
      </c>
      <c r="BK226" s="2">
        <v>4.1096549235000168E-2</v>
      </c>
      <c r="BL226" s="1">
        <v>8.7061251901731258E-3</v>
      </c>
      <c r="BM226" s="2">
        <v>4.7204179054750002</v>
      </c>
      <c r="BN226" s="2">
        <v>0</v>
      </c>
      <c r="BO226" s="1">
        <v>0</v>
      </c>
      <c r="BP226" s="2">
        <v>4.7204179054750002</v>
      </c>
      <c r="BQ226" s="2">
        <v>0</v>
      </c>
      <c r="BR226" s="1">
        <v>0</v>
      </c>
      <c r="BS226" s="2">
        <v>4.7974739352909994</v>
      </c>
      <c r="BT226" s="2">
        <v>7.7056029815999239E-2</v>
      </c>
      <c r="BU226" s="1">
        <v>1.6323984731653828E-2</v>
      </c>
      <c r="BV226" s="2">
        <v>4.7204179054750002</v>
      </c>
      <c r="BW226" s="2">
        <v>0</v>
      </c>
      <c r="BX226" s="1">
        <v>0</v>
      </c>
      <c r="BY226" s="2">
        <v>4.8437075531799998</v>
      </c>
      <c r="BZ226" s="2">
        <v>0.12328964770499962</v>
      </c>
      <c r="CA226" s="1">
        <v>2.611837557051919E-2</v>
      </c>
      <c r="CC226" t="s">
        <v>379</v>
      </c>
      <c r="CE226" s="23">
        <v>4.3086489165200001</v>
      </c>
      <c r="CF226" s="23">
        <v>3.6033015521630003</v>
      </c>
      <c r="CG226" s="23">
        <v>-0.70534736435699985</v>
      </c>
      <c r="CH226" s="24">
        <v>-0.16370499848632206</v>
      </c>
      <c r="CI226" s="2">
        <v>4.7204179054750002</v>
      </c>
      <c r="CJ226" s="2">
        <v>4.7204179054750002</v>
      </c>
      <c r="CK226" s="2">
        <v>0</v>
      </c>
      <c r="CL226" s="1">
        <v>0</v>
      </c>
      <c r="CN226" s="25" t="s">
        <v>379</v>
      </c>
      <c r="CO226" s="27">
        <v>0</v>
      </c>
      <c r="CP226" s="27">
        <v>0.31281300000000001</v>
      </c>
      <c r="CQ226" s="28">
        <f>CH121-CO226-CP226</f>
        <v>-0.40356861108291164</v>
      </c>
      <c r="CR226" s="27">
        <f>CI121-CO226-CP226</f>
        <v>63.937667934828006</v>
      </c>
      <c r="CU226" s="30">
        <v>475</v>
      </c>
      <c r="CV226" s="30"/>
      <c r="CW226" s="15" t="s">
        <v>379</v>
      </c>
      <c r="CX226" s="33" t="s">
        <v>961</v>
      </c>
      <c r="CY226" s="34" t="s">
        <v>379</v>
      </c>
      <c r="CZ226" s="34" t="s">
        <v>962</v>
      </c>
      <c r="DA226" s="32"/>
      <c r="DB226" s="32"/>
      <c r="DC226" t="s">
        <v>379</v>
      </c>
      <c r="DD226">
        <v>133300</v>
      </c>
      <c r="DE226" t="s">
        <v>1045</v>
      </c>
      <c r="DF226" s="30">
        <v>262</v>
      </c>
      <c r="DG226" s="39" t="s">
        <v>379</v>
      </c>
      <c r="DK226" s="30">
        <v>468</v>
      </c>
      <c r="DL226" s="30"/>
      <c r="DM226" s="32"/>
      <c r="DN226" s="32" t="s">
        <v>379</v>
      </c>
      <c r="DO226" s="41">
        <v>132295</v>
      </c>
    </row>
    <row r="227" spans="1:119" ht="15.75" x14ac:dyDescent="0.25">
      <c r="B227" t="s">
        <v>380</v>
      </c>
      <c r="C227" s="52">
        <v>3.2387086466509998</v>
      </c>
      <c r="D227" s="52">
        <v>2.6443150643790001</v>
      </c>
      <c r="E227" s="52">
        <v>-0.59439358227199968</v>
      </c>
      <c r="F227" s="53">
        <v>-0.18352795731923427</v>
      </c>
      <c r="G227" s="45">
        <v>2.9532084603519997</v>
      </c>
      <c r="H227" s="45">
        <v>2.8937697774209998</v>
      </c>
      <c r="I227" s="45">
        <v>-5.9438682930999853E-2</v>
      </c>
      <c r="J227" s="46">
        <v>-2.0126815878048522E-2</v>
      </c>
      <c r="K227" s="47">
        <v>4</v>
      </c>
      <c r="L227" s="55">
        <f t="shared" si="91"/>
        <v>2.8234534603519998</v>
      </c>
      <c r="M227" s="55">
        <f t="shared" si="92"/>
        <v>2.764014777421</v>
      </c>
      <c r="N227" s="55">
        <f t="shared" si="93"/>
        <v>-5.9438682930999853E-2</v>
      </c>
      <c r="O227" s="56">
        <f t="shared" si="94"/>
        <v>-2.1051766485851563E-2</v>
      </c>
      <c r="P227" s="54"/>
      <c r="Q227" s="42">
        <f t="shared" si="95"/>
        <v>43.079391415948386</v>
      </c>
      <c r="R227" s="42">
        <f t="shared" si="95"/>
        <v>35.173118706823622</v>
      </c>
      <c r="S227" s="42">
        <f t="shared" si="96"/>
        <v>37.555911949348229</v>
      </c>
      <c r="T227" s="42">
        <f t="shared" si="96"/>
        <v>36.765293660827346</v>
      </c>
      <c r="V227" s="143">
        <f t="shared" si="99"/>
        <v>37.92768166020219</v>
      </c>
      <c r="W227" s="143">
        <f t="shared" si="100"/>
        <v>37.555911949348229</v>
      </c>
      <c r="X227" s="143">
        <f t="shared" si="101"/>
        <v>37.020422076682628</v>
      </c>
      <c r="AB227" t="s">
        <v>380</v>
      </c>
      <c r="AC227" s="2">
        <v>3.2387086466509998</v>
      </c>
      <c r="AD227" s="2">
        <v>3.2404183589630002</v>
      </c>
      <c r="AE227" s="2">
        <v>1.7097123120004554E-3</v>
      </c>
      <c r="AF227" s="1">
        <v>5.2789938785274511E-4</v>
      </c>
      <c r="AG227" s="2">
        <v>2.9532084603519997</v>
      </c>
      <c r="AH227" s="2">
        <v>2.9534767378939999</v>
      </c>
      <c r="AI227" s="2">
        <v>2.6827754200020593E-4</v>
      </c>
      <c r="AJ227" s="1">
        <v>9.0842737856788251E-5</v>
      </c>
      <c r="AM227" t="s">
        <v>380</v>
      </c>
      <c r="AN227" s="2">
        <v>3.2387086466509998</v>
      </c>
      <c r="AO227" s="2">
        <v>3.1159017135</v>
      </c>
      <c r="AP227" s="2">
        <v>-0.12280693315099978</v>
      </c>
      <c r="AQ227" s="1">
        <v>-3.7918487443441014E-2</v>
      </c>
      <c r="AR227" s="2">
        <v>3.2387810363579996</v>
      </c>
      <c r="AS227" s="2">
        <v>7.2389706999853587E-5</v>
      </c>
      <c r="AT227" s="1">
        <v>2.2351410669406298E-5</v>
      </c>
      <c r="AU227" s="2">
        <v>3.240250962203</v>
      </c>
      <c r="AV227" s="2">
        <v>1.5423155520002396E-3</v>
      </c>
      <c r="AW227" s="1">
        <v>4.7621312080513246E-4</v>
      </c>
      <c r="AX227" s="2">
        <v>3.040600847486</v>
      </c>
      <c r="AY227" s="2">
        <v>-0.19810779916499976</v>
      </c>
      <c r="AZ227" s="1">
        <v>-6.1168762237953686E-2</v>
      </c>
      <c r="BA227" s="2">
        <v>3.238309666438</v>
      </c>
      <c r="BB227" s="2">
        <v>-3.9898021299977771E-4</v>
      </c>
      <c r="BC227" s="1">
        <v>-1.2319114083088174E-4</v>
      </c>
      <c r="BD227" s="2">
        <v>2.8514031072140003</v>
      </c>
      <c r="BE227" s="2">
        <v>-0.38730553943699952</v>
      </c>
      <c r="BF227" s="1">
        <v>-0.1195864097987</v>
      </c>
      <c r="BG227" s="1"/>
      <c r="BH227" t="s">
        <v>380</v>
      </c>
      <c r="BI227" s="2">
        <v>2.9532084603519997</v>
      </c>
      <c r="BJ227" s="2">
        <v>2.9415042373169999</v>
      </c>
      <c r="BK227" s="2">
        <v>-1.1704223034999739E-2</v>
      </c>
      <c r="BL227" s="1">
        <v>-3.9632227768996321E-3</v>
      </c>
      <c r="BM227" s="2">
        <v>2.953219833486</v>
      </c>
      <c r="BN227" s="2">
        <v>1.1373134000347562E-5</v>
      </c>
      <c r="BO227" s="1">
        <v>3.8511111399809456E-6</v>
      </c>
      <c r="BP227" s="2">
        <v>2.953452012993</v>
      </c>
      <c r="BQ227" s="2">
        <v>2.4355264100028862E-4</v>
      </c>
      <c r="BR227" s="1">
        <v>8.2470521221268282E-5</v>
      </c>
      <c r="BS227" s="2">
        <v>2.9405379075480003</v>
      </c>
      <c r="BT227" s="2">
        <v>-1.2670552803999424E-2</v>
      </c>
      <c r="BU227" s="1">
        <v>-4.2904363082073762E-3</v>
      </c>
      <c r="BV227" s="2">
        <v>2.9531457541439998</v>
      </c>
      <c r="BW227" s="2">
        <v>-6.270620799986304E-5</v>
      </c>
      <c r="BX227" s="1">
        <v>-2.1233248123767377E-5</v>
      </c>
      <c r="BY227" s="2">
        <v>2.9129503317249998</v>
      </c>
      <c r="BZ227" s="2">
        <v>-4.0258128626999845E-2</v>
      </c>
      <c r="CA227" s="1">
        <v>-1.3631996917075534E-2</v>
      </c>
      <c r="CC227" t="s">
        <v>380</v>
      </c>
      <c r="CE227" s="23">
        <v>3.2387086466509998</v>
      </c>
      <c r="CF227" s="23">
        <v>3.02936597814</v>
      </c>
      <c r="CG227" s="23">
        <v>-0.20934266851099981</v>
      </c>
      <c r="CH227" s="24">
        <v>-6.463769710420586E-2</v>
      </c>
      <c r="CI227" s="2">
        <v>2.9532084603519997</v>
      </c>
      <c r="CJ227" s="2">
        <v>2.9047151078229998</v>
      </c>
      <c r="CK227" s="2">
        <v>-4.8493352528999889E-2</v>
      </c>
      <c r="CL227" s="1">
        <v>-1.6420565354610915E-2</v>
      </c>
      <c r="CN227" s="25" t="s">
        <v>380</v>
      </c>
      <c r="CO227" s="27">
        <v>0</v>
      </c>
      <c r="CP227" s="27">
        <v>0.12975500000000001</v>
      </c>
      <c r="CQ227" s="28">
        <f>CH77-CO227-CP227</f>
        <v>-0.12663599950475637</v>
      </c>
      <c r="CR227" s="27">
        <f>CI77-CO227-CP227</f>
        <v>196.49081999739002</v>
      </c>
      <c r="CU227" s="30">
        <v>476</v>
      </c>
      <c r="CV227" s="30"/>
      <c r="CW227" s="15" t="s">
        <v>380</v>
      </c>
      <c r="CX227" s="33" t="s">
        <v>961</v>
      </c>
      <c r="CY227" s="34" t="s">
        <v>1054</v>
      </c>
      <c r="CZ227" s="34" t="s">
        <v>962</v>
      </c>
      <c r="DA227" s="32"/>
      <c r="DB227" s="32"/>
      <c r="DC227" t="s">
        <v>380</v>
      </c>
      <c r="DD227">
        <v>75180</v>
      </c>
      <c r="DE227" t="s">
        <v>1045</v>
      </c>
      <c r="DF227" s="30">
        <v>263</v>
      </c>
      <c r="DG227" s="39" t="s">
        <v>380</v>
      </c>
      <c r="DK227" s="30">
        <v>469</v>
      </c>
      <c r="DL227" s="30"/>
      <c r="DM227" s="32"/>
      <c r="DN227" s="32" t="s">
        <v>380</v>
      </c>
      <c r="DO227" s="41">
        <v>74300</v>
      </c>
    </row>
    <row r="228" spans="1:119" ht="15.75" x14ac:dyDescent="0.25">
      <c r="A228" t="s">
        <v>568</v>
      </c>
      <c r="B228" t="s">
        <v>384</v>
      </c>
      <c r="C228" s="52">
        <v>3.9607792591119999</v>
      </c>
      <c r="D228" s="52">
        <v>3.4709128551850004</v>
      </c>
      <c r="E228" s="52">
        <v>-0.48986640392699954</v>
      </c>
      <c r="F228" s="53">
        <v>-0.12367929942069703</v>
      </c>
      <c r="G228" s="45">
        <v>3.969551000909</v>
      </c>
      <c r="H228" s="45">
        <v>4.0442677510029998</v>
      </c>
      <c r="I228" s="45">
        <v>7.4716750093999806E-2</v>
      </c>
      <c r="J228" s="46">
        <v>1.882246885778522E-2</v>
      </c>
      <c r="K228" s="47">
        <v>3</v>
      </c>
      <c r="L228" s="55">
        <f t="shared" si="91"/>
        <v>3.8543820009090002</v>
      </c>
      <c r="M228" s="55">
        <f t="shared" si="92"/>
        <v>3.929098751003</v>
      </c>
      <c r="N228" s="55">
        <f t="shared" si="93"/>
        <v>7.4716750093999806E-2</v>
      </c>
      <c r="O228" s="56">
        <f t="shared" si="94"/>
        <v>1.9384884548645915E-2</v>
      </c>
      <c r="P228" s="54"/>
      <c r="Q228" s="42">
        <f t="shared" si="95"/>
        <v>46.296746529736303</v>
      </c>
      <c r="R228" s="42">
        <f t="shared" si="95"/>
        <v>40.570797353480927</v>
      </c>
      <c r="S228" s="42">
        <f t="shared" si="96"/>
        <v>45.05309052867262</v>
      </c>
      <c r="T228" s="42">
        <f t="shared" si="96"/>
        <v>45.926439487130637</v>
      </c>
      <c r="V228" s="143">
        <f t="shared" si="99"/>
        <v>41.887760066637831</v>
      </c>
      <c r="W228" s="143">
        <f t="shared" si="100"/>
        <v>45.05309052867262</v>
      </c>
      <c r="X228" s="143">
        <f t="shared" si="101"/>
        <v>45.875010103609505</v>
      </c>
      <c r="AB228" t="s">
        <v>384</v>
      </c>
      <c r="AC228" s="2">
        <v>3.9607792591119999</v>
      </c>
      <c r="AD228" s="2">
        <v>3.9615119945420001</v>
      </c>
      <c r="AE228" s="2">
        <v>7.3273543000018648E-4</v>
      </c>
      <c r="AF228" s="1">
        <v>1.849977951471258E-4</v>
      </c>
      <c r="AG228" s="2">
        <v>3.969551000909</v>
      </c>
      <c r="AH228" s="2">
        <v>3.969693034229</v>
      </c>
      <c r="AI228" s="2">
        <v>1.4203331999995683E-4</v>
      </c>
      <c r="AJ228" s="1">
        <v>3.5780701637901153E-5</v>
      </c>
      <c r="AM228" t="s">
        <v>384</v>
      </c>
      <c r="AN228" s="2">
        <v>3.9607792591119999</v>
      </c>
      <c r="AO228" s="2">
        <v>3.8198282319729997</v>
      </c>
      <c r="AP228" s="2">
        <v>-0.14095102713900021</v>
      </c>
      <c r="AQ228" s="1">
        <v>-3.5586690880269146E-2</v>
      </c>
      <c r="AR228" s="2">
        <v>3.9608103449070002</v>
      </c>
      <c r="AS228" s="2">
        <v>3.1085795000329597E-5</v>
      </c>
      <c r="AT228" s="1">
        <v>7.8484038030685364E-6</v>
      </c>
      <c r="AU228" s="2">
        <v>3.9614925922630002</v>
      </c>
      <c r="AV228" s="2">
        <v>7.1333315100030603E-4</v>
      </c>
      <c r="AW228" s="1">
        <v>1.8009919370266399E-4</v>
      </c>
      <c r="AX228" s="2">
        <v>3.7971035687489998</v>
      </c>
      <c r="AY228" s="2">
        <v>-0.16367569036300011</v>
      </c>
      <c r="AZ228" s="1">
        <v>-4.1324113174561493E-2</v>
      </c>
      <c r="BA228" s="2">
        <v>3.9606078314669997</v>
      </c>
      <c r="BB228" s="2">
        <v>-1.7142764500022167E-4</v>
      </c>
      <c r="BC228" s="1">
        <v>-4.3281292338077798E-5</v>
      </c>
      <c r="BD228" s="2">
        <v>3.5835816492209998</v>
      </c>
      <c r="BE228" s="2">
        <v>-0.37719760989100015</v>
      </c>
      <c r="BF228" s="1">
        <v>-9.5233181456208502E-2</v>
      </c>
      <c r="BG228" s="1"/>
      <c r="BH228" t="s">
        <v>384</v>
      </c>
      <c r="BI228" s="2">
        <v>3.969551000909</v>
      </c>
      <c r="BJ228" s="2">
        <v>3.9694696784760004</v>
      </c>
      <c r="BK228" s="2">
        <v>-8.1322432999630934E-5</v>
      </c>
      <c r="BL228" s="1">
        <v>-2.0486557039072844E-5</v>
      </c>
      <c r="BM228" s="2">
        <v>3.9695570369979998</v>
      </c>
      <c r="BN228" s="2">
        <v>6.0360889997390643E-6</v>
      </c>
      <c r="BO228" s="1">
        <v>1.5205974172788915E-6</v>
      </c>
      <c r="BP228" s="2">
        <v>3.969692551259</v>
      </c>
      <c r="BQ228" s="2">
        <v>1.4155034999996374E-4</v>
      </c>
      <c r="BR228" s="1">
        <v>3.5659032965579653E-5</v>
      </c>
      <c r="BS228" s="2">
        <v>4.0002688848109997</v>
      </c>
      <c r="BT228" s="2">
        <v>3.0717883901999699E-2</v>
      </c>
      <c r="BU228" s="1">
        <v>7.7383774373891434E-3</v>
      </c>
      <c r="BV228" s="2">
        <v>3.9695176974469999</v>
      </c>
      <c r="BW228" s="2">
        <v>-3.330346200014489E-5</v>
      </c>
      <c r="BX228" s="1">
        <v>-8.3897302220121677E-6</v>
      </c>
      <c r="BY228" s="2">
        <v>4.039867864384</v>
      </c>
      <c r="BZ228" s="2">
        <v>7.0316863474999991E-2</v>
      </c>
      <c r="CA228" s="1">
        <v>1.7714059715796045E-2</v>
      </c>
      <c r="CC228" t="s">
        <v>384</v>
      </c>
      <c r="CE228" s="23">
        <v>3.9607792591119999</v>
      </c>
      <c r="CF228" s="23">
        <v>3.8447820734890001</v>
      </c>
      <c r="CG228" s="23">
        <v>-0.11599718562299977</v>
      </c>
      <c r="CH228" s="24">
        <v>-2.9286455526684952E-2</v>
      </c>
      <c r="CI228" s="2">
        <v>3.969551000909</v>
      </c>
      <c r="CJ228" s="2">
        <v>3.9409373276880002</v>
      </c>
      <c r="CK228" s="2">
        <v>-2.8613673220999836E-2</v>
      </c>
      <c r="CL228" s="1">
        <v>-7.2082896061664153E-3</v>
      </c>
      <c r="CN228" s="25" t="s">
        <v>384</v>
      </c>
      <c r="CO228" s="27">
        <v>0</v>
      </c>
      <c r="CP228" s="27">
        <v>0.11516899999999999</v>
      </c>
      <c r="CQ228" s="28">
        <f>CH125-CO228-CP228</f>
        <v>-0.13720227722628917</v>
      </c>
      <c r="CR228" s="27">
        <f>CI125-CO228-CP228</f>
        <v>114.327048729216</v>
      </c>
      <c r="CU228" s="30">
        <v>480</v>
      </c>
      <c r="CV228" s="30"/>
      <c r="CW228" s="15" t="s">
        <v>384</v>
      </c>
      <c r="CX228" s="33" t="s">
        <v>961</v>
      </c>
      <c r="CY228" s="34" t="s">
        <v>384</v>
      </c>
      <c r="CZ228" s="34" t="s">
        <v>962</v>
      </c>
      <c r="DA228" s="32"/>
      <c r="DB228" s="32"/>
      <c r="DC228" t="s">
        <v>384</v>
      </c>
      <c r="DD228">
        <v>85552</v>
      </c>
      <c r="DE228" t="s">
        <v>1045</v>
      </c>
      <c r="DF228" s="30">
        <v>264</v>
      </c>
      <c r="DG228" s="39" t="s">
        <v>384</v>
      </c>
      <c r="DK228" s="30">
        <v>473</v>
      </c>
      <c r="DL228" s="30"/>
      <c r="DM228" s="32"/>
      <c r="DN228" s="32" t="s">
        <v>384</v>
      </c>
      <c r="DO228" s="41">
        <v>84811</v>
      </c>
    </row>
    <row r="229" spans="1:119" ht="15.75" x14ac:dyDescent="0.25">
      <c r="A229" t="s">
        <v>569</v>
      </c>
      <c r="B229" t="s">
        <v>385</v>
      </c>
      <c r="C229" s="52">
        <v>4.2648190606389997</v>
      </c>
      <c r="D229" s="52">
        <v>3.4750073414260001</v>
      </c>
      <c r="E229" s="52">
        <v>-0.78981171921299964</v>
      </c>
      <c r="F229" s="53">
        <v>-0.18519231601226754</v>
      </c>
      <c r="G229" s="45">
        <v>3.9774419825309999</v>
      </c>
      <c r="H229" s="45">
        <v>3.9325426714639997</v>
      </c>
      <c r="I229" s="45">
        <v>-4.489931106700018E-2</v>
      </c>
      <c r="J229" s="46">
        <v>-1.1288489251181739E-2</v>
      </c>
      <c r="K229" s="47">
        <v>4</v>
      </c>
      <c r="L229" s="55">
        <f t="shared" si="91"/>
        <v>3.808096982531</v>
      </c>
      <c r="M229" s="55">
        <f t="shared" si="92"/>
        <v>3.7631976714639999</v>
      </c>
      <c r="N229" s="55">
        <f t="shared" si="93"/>
        <v>-4.489931106700018E-2</v>
      </c>
      <c r="O229" s="56">
        <f t="shared" si="94"/>
        <v>-1.1790485188000244E-2</v>
      </c>
      <c r="P229" s="54"/>
      <c r="Q229" s="42">
        <f t="shared" si="95"/>
        <v>45.447289144819422</v>
      </c>
      <c r="R229" s="42">
        <f t="shared" si="95"/>
        <v>37.030800411611132</v>
      </c>
      <c r="S229" s="42">
        <f t="shared" si="96"/>
        <v>40.580311191600686</v>
      </c>
      <c r="T229" s="42">
        <f t="shared" si="96"/>
        <v>40.101849633571675</v>
      </c>
      <c r="V229" s="143">
        <f t="shared" si="99"/>
        <v>40.016576298781985</v>
      </c>
      <c r="W229" s="143">
        <f t="shared" si="100"/>
        <v>40.580311191600686</v>
      </c>
      <c r="X229" s="143">
        <f t="shared" si="101"/>
        <v>40.056434175328476</v>
      </c>
      <c r="AB229" t="s">
        <v>385</v>
      </c>
      <c r="AC229" s="2">
        <v>4.2648190606389997</v>
      </c>
      <c r="AD229" s="2">
        <v>4.2677056593340001</v>
      </c>
      <c r="AE229" s="2">
        <v>2.8865986950004086E-3</v>
      </c>
      <c r="AF229" s="1">
        <v>6.768396628221569E-4</v>
      </c>
      <c r="AG229" s="2">
        <v>3.9774419825309999</v>
      </c>
      <c r="AH229" s="2">
        <v>3.9779873162650001</v>
      </c>
      <c r="AI229" s="2">
        <v>5.4533373400023066E-4</v>
      </c>
      <c r="AJ229" s="1">
        <v>1.3710664703478937E-4</v>
      </c>
      <c r="AM229" t="s">
        <v>385</v>
      </c>
      <c r="AN229" s="2">
        <v>4.2648190606389997</v>
      </c>
      <c r="AO229" s="2">
        <v>4.111039211125</v>
      </c>
      <c r="AP229" s="2">
        <v>-0.1537798495139997</v>
      </c>
      <c r="AQ229" s="1">
        <v>-3.6057766420448986E-2</v>
      </c>
      <c r="AR229" s="2">
        <v>4.2649411110789996</v>
      </c>
      <c r="AS229" s="2">
        <v>1.2205043999991005E-4</v>
      </c>
      <c r="AT229" s="1">
        <v>2.8617964388300023E-5</v>
      </c>
      <c r="AU229" s="2">
        <v>4.2672793954809993</v>
      </c>
      <c r="AV229" s="2">
        <v>2.4603348419995896E-3</v>
      </c>
      <c r="AW229" s="1">
        <v>5.7689079114905202E-4</v>
      </c>
      <c r="AX229" s="2">
        <v>3.9938787213349998</v>
      </c>
      <c r="AY229" s="2">
        <v>-0.27094033930399997</v>
      </c>
      <c r="AZ229" s="1">
        <v>-6.3529152222323082E-2</v>
      </c>
      <c r="BA229" s="2">
        <v>4.2641466369299996</v>
      </c>
      <c r="BB229" s="2">
        <v>-6.7242370900011394E-4</v>
      </c>
      <c r="BC229" s="1">
        <v>-1.5766758200976629E-4</v>
      </c>
      <c r="BD229" s="2">
        <v>3.7551955364539999</v>
      </c>
      <c r="BE229" s="2">
        <v>-0.50962352418499979</v>
      </c>
      <c r="BF229" s="1">
        <v>-0.11949475861436491</v>
      </c>
      <c r="BG229" s="1"/>
      <c r="BH229" t="s">
        <v>385</v>
      </c>
      <c r="BI229" s="2">
        <v>3.9774419825309999</v>
      </c>
      <c r="BJ229" s="2">
        <v>3.96482592477</v>
      </c>
      <c r="BK229" s="2">
        <v>-1.2616057760999944E-2</v>
      </c>
      <c r="BL229" s="1">
        <v>-3.17190239767416E-3</v>
      </c>
      <c r="BM229" s="2">
        <v>3.9774650572270001</v>
      </c>
      <c r="BN229" s="2">
        <v>2.3074696000158212E-5</v>
      </c>
      <c r="BO229" s="1">
        <v>5.8013909697495808E-6</v>
      </c>
      <c r="BP229" s="2">
        <v>3.9778999142329998</v>
      </c>
      <c r="BQ229" s="2">
        <v>4.5793170199992517E-4</v>
      </c>
      <c r="BR229" s="1">
        <v>1.1513221412434671E-4</v>
      </c>
      <c r="BS229" s="2">
        <v>3.959224303973</v>
      </c>
      <c r="BT229" s="2">
        <v>-1.8217678557999939E-2</v>
      </c>
      <c r="BU229" s="1">
        <v>-4.5802499792611251E-3</v>
      </c>
      <c r="BV229" s="2">
        <v>3.9773148278020001</v>
      </c>
      <c r="BW229" s="2">
        <v>-1.2715472899982316E-4</v>
      </c>
      <c r="BX229" s="1">
        <v>-3.1968971403804037E-5</v>
      </c>
      <c r="BY229" s="2">
        <v>3.9282808394469999</v>
      </c>
      <c r="BZ229" s="2">
        <v>-4.9161143083999992E-2</v>
      </c>
      <c r="CA229" s="1">
        <v>-1.2359989988519419E-2</v>
      </c>
      <c r="CC229" t="s">
        <v>385</v>
      </c>
      <c r="CE229" s="23">
        <v>4.2648190606389997</v>
      </c>
      <c r="CF229" s="23">
        <v>3.9834937516269999</v>
      </c>
      <c r="CG229" s="23">
        <v>-0.28132530901199981</v>
      </c>
      <c r="CH229" s="24">
        <v>-6.5964183945906654E-2</v>
      </c>
      <c r="CI229" s="2">
        <v>3.9774419825309999</v>
      </c>
      <c r="CJ229" s="2">
        <v>3.9108461367330003</v>
      </c>
      <c r="CK229" s="2">
        <v>-6.6595845797999598E-2</v>
      </c>
      <c r="CL229" s="1">
        <v>-1.6743385847107214E-2</v>
      </c>
      <c r="CN229" s="25" t="s">
        <v>385</v>
      </c>
      <c r="CO229" s="27">
        <v>0</v>
      </c>
      <c r="CP229" s="27">
        <v>0.169345</v>
      </c>
      <c r="CQ229" s="28">
        <f>CH84-CO229-CP229</f>
        <v>-0.18232712148150759</v>
      </c>
      <c r="CR229" s="27">
        <f>CI84-CO229-CP229</f>
        <v>274.63021173433498</v>
      </c>
      <c r="CU229" s="30">
        <v>481</v>
      </c>
      <c r="CV229" s="30"/>
      <c r="CW229" s="15" t="s">
        <v>385</v>
      </c>
      <c r="CX229" s="33" t="s">
        <v>961</v>
      </c>
      <c r="CY229" s="34" t="s">
        <v>385</v>
      </c>
      <c r="CZ229" s="34" t="s">
        <v>962</v>
      </c>
      <c r="DA229" s="32"/>
      <c r="DB229" s="32"/>
      <c r="DC229" t="s">
        <v>385</v>
      </c>
      <c r="DD229">
        <v>93841</v>
      </c>
      <c r="DE229" t="s">
        <v>1045</v>
      </c>
      <c r="DF229" s="30">
        <v>265</v>
      </c>
      <c r="DG229" s="39" t="s">
        <v>385</v>
      </c>
      <c r="DK229" s="30">
        <v>474</v>
      </c>
      <c r="DL229" s="30"/>
      <c r="DM229" s="32"/>
      <c r="DN229" s="32" t="s">
        <v>385</v>
      </c>
      <c r="DO229" s="41">
        <v>93272</v>
      </c>
    </row>
    <row r="230" spans="1:119" ht="15.75" x14ac:dyDescent="0.25">
      <c r="A230" t="s">
        <v>570</v>
      </c>
      <c r="B230" t="s">
        <v>389</v>
      </c>
      <c r="C230" s="52">
        <v>4.1322681018490002</v>
      </c>
      <c r="D230" s="52">
        <v>3.3315470083780001</v>
      </c>
      <c r="E230" s="52">
        <v>-0.80072109347100007</v>
      </c>
      <c r="F230" s="53">
        <v>-0.1937727837922022</v>
      </c>
      <c r="G230" s="45">
        <v>4.4602331192349993</v>
      </c>
      <c r="H230" s="45">
        <v>4.5841144455530003</v>
      </c>
      <c r="I230" s="45">
        <v>0.12388132631800097</v>
      </c>
      <c r="J230" s="46">
        <v>2.7774630385070227E-2</v>
      </c>
      <c r="K230" s="47">
        <v>4</v>
      </c>
      <c r="L230" s="55">
        <f t="shared" si="91"/>
        <v>4.2516071192349996</v>
      </c>
      <c r="M230" s="55">
        <f t="shared" si="92"/>
        <v>4.3754884455530005</v>
      </c>
      <c r="N230" s="55">
        <f t="shared" si="93"/>
        <v>0.12388132631800097</v>
      </c>
      <c r="O230" s="56">
        <f t="shared" si="94"/>
        <v>2.9137529137520872E-2</v>
      </c>
      <c r="P230" s="54"/>
      <c r="Q230" s="42">
        <f t="shared" si="95"/>
        <v>44.031029652409721</v>
      </c>
      <c r="R230" s="42">
        <f t="shared" si="95"/>
        <v>35.49901446342529</v>
      </c>
      <c r="S230" s="42">
        <f t="shared" si="96"/>
        <v>45.302636354516288</v>
      </c>
      <c r="T230" s="42">
        <f t="shared" si="96"/>
        <v>46.622643241302526</v>
      </c>
      <c r="V230" s="143">
        <f t="shared" si="99"/>
        <v>38.982482087726027</v>
      </c>
      <c r="W230" s="143">
        <f t="shared" si="100"/>
        <v>45.302636354516288</v>
      </c>
      <c r="X230" s="143">
        <f t="shared" si="101"/>
        <v>46.569842965838738</v>
      </c>
      <c r="AB230" t="s">
        <v>389</v>
      </c>
      <c r="AC230" s="2">
        <v>4.1322681018490002</v>
      </c>
      <c r="AD230" s="2">
        <v>4.1355539612880001</v>
      </c>
      <c r="AE230" s="2">
        <v>3.2858594389999496E-3</v>
      </c>
      <c r="AF230" s="1">
        <v>7.9517092260535528E-4</v>
      </c>
      <c r="AG230" s="2">
        <v>4.4602331192349993</v>
      </c>
      <c r="AH230" s="2">
        <v>4.4602331192349993</v>
      </c>
      <c r="AI230" s="2">
        <v>0</v>
      </c>
      <c r="AJ230" s="1">
        <v>0</v>
      </c>
      <c r="AM230" t="s">
        <v>389</v>
      </c>
      <c r="AN230" s="2">
        <v>4.1322681018490002</v>
      </c>
      <c r="AO230" s="2">
        <v>3.9791698629910002</v>
      </c>
      <c r="AP230" s="2">
        <v>-0.153098238858</v>
      </c>
      <c r="AQ230" s="1">
        <v>-3.7049444780578387E-2</v>
      </c>
      <c r="AR230" s="2">
        <v>4.1324070509290003</v>
      </c>
      <c r="AS230" s="2">
        <v>1.3894908000011696E-4</v>
      </c>
      <c r="AT230" s="1">
        <v>3.3625378744894026E-5</v>
      </c>
      <c r="AU230" s="2">
        <v>4.1350833574140005</v>
      </c>
      <c r="AV230" s="2">
        <v>2.8152555650002853E-3</v>
      </c>
      <c r="AW230" s="1">
        <v>6.8128579647109243E-4</v>
      </c>
      <c r="AX230" s="2">
        <v>3.8977205630239999</v>
      </c>
      <c r="AY230" s="2">
        <v>-0.23454753882500023</v>
      </c>
      <c r="AZ230" s="1">
        <v>-5.6760000330097406E-2</v>
      </c>
      <c r="BA230" s="2">
        <v>4.1315025499379994</v>
      </c>
      <c r="BB230" s="2">
        <v>-7.6555191100080577E-4</v>
      </c>
      <c r="BC230" s="1">
        <v>-1.852619172164208E-4</v>
      </c>
      <c r="BD230" s="2">
        <v>3.6584669614509999</v>
      </c>
      <c r="BE230" s="2">
        <v>-0.47380114039800025</v>
      </c>
      <c r="BF230" s="1">
        <v>-0.11465885773142261</v>
      </c>
      <c r="BG230" s="1"/>
      <c r="BH230" t="s">
        <v>389</v>
      </c>
      <c r="BI230" s="2">
        <v>4.4602331192349993</v>
      </c>
      <c r="BJ230" s="2">
        <v>4.4998751436569995</v>
      </c>
      <c r="BK230" s="2">
        <v>3.9642024422000155E-2</v>
      </c>
      <c r="BL230" s="1">
        <v>8.8878817232762464E-3</v>
      </c>
      <c r="BM230" s="2">
        <v>4.4602331192349993</v>
      </c>
      <c r="BN230" s="2">
        <v>0</v>
      </c>
      <c r="BO230" s="1">
        <v>0</v>
      </c>
      <c r="BP230" s="2">
        <v>4.4602331192349993</v>
      </c>
      <c r="BQ230" s="2">
        <v>0</v>
      </c>
      <c r="BR230" s="1">
        <v>0</v>
      </c>
      <c r="BS230" s="2">
        <v>4.5345619150259999</v>
      </c>
      <c r="BT230" s="2">
        <v>7.4328795791000601E-2</v>
      </c>
      <c r="BU230" s="1">
        <v>1.6664778231086981E-2</v>
      </c>
      <c r="BV230" s="2">
        <v>4.4602331192349993</v>
      </c>
      <c r="BW230" s="2">
        <v>0</v>
      </c>
      <c r="BX230" s="1">
        <v>0</v>
      </c>
      <c r="BY230" s="2">
        <v>4.5791591925009998</v>
      </c>
      <c r="BZ230" s="2">
        <v>0.11892607326600046</v>
      </c>
      <c r="CA230" s="1">
        <v>2.6663645169828741E-2</v>
      </c>
      <c r="CC230" t="s">
        <v>389</v>
      </c>
      <c r="CE230" s="23">
        <v>4.1322681018490002</v>
      </c>
      <c r="CF230" s="23">
        <v>3.804691252674</v>
      </c>
      <c r="CG230" s="23">
        <v>-0.32757684917500018</v>
      </c>
      <c r="CH230" s="24">
        <v>-7.9272893505729844E-2</v>
      </c>
      <c r="CI230" s="2">
        <v>4.4602331192349993</v>
      </c>
      <c r="CJ230" s="2">
        <v>4.4602331192349993</v>
      </c>
      <c r="CK230" s="2">
        <v>0</v>
      </c>
      <c r="CL230" s="1">
        <v>0</v>
      </c>
      <c r="CN230" s="25" t="s">
        <v>389</v>
      </c>
      <c r="CO230" s="27">
        <v>0</v>
      </c>
      <c r="CP230" s="27">
        <v>0.20862600000000001</v>
      </c>
      <c r="CQ230" s="28">
        <f>CH90-CO230-CP230</f>
        <v>-0.22517776119182159</v>
      </c>
      <c r="CR230" s="27">
        <f>CI90-CO230-CP230</f>
        <v>130.98596951265</v>
      </c>
      <c r="CU230" s="30">
        <v>485</v>
      </c>
      <c r="CV230" s="30"/>
      <c r="CW230" s="15" t="s">
        <v>389</v>
      </c>
      <c r="CX230" s="33" t="s">
        <v>961</v>
      </c>
      <c r="CY230" s="34" t="s">
        <v>389</v>
      </c>
      <c r="CZ230" s="34" t="s">
        <v>962</v>
      </c>
      <c r="DA230" s="32"/>
      <c r="DB230" s="32"/>
      <c r="DC230" t="s">
        <v>389</v>
      </c>
      <c r="DD230">
        <v>93849</v>
      </c>
      <c r="DE230" t="s">
        <v>1045</v>
      </c>
      <c r="DF230" s="30">
        <v>266</v>
      </c>
      <c r="DG230" s="39" t="s">
        <v>389</v>
      </c>
      <c r="DK230" s="30">
        <v>478</v>
      </c>
      <c r="DL230" s="30"/>
      <c r="DM230" s="32"/>
      <c r="DN230" s="32" t="s">
        <v>389</v>
      </c>
      <c r="DO230" s="41">
        <v>93225</v>
      </c>
    </row>
    <row r="231" spans="1:119" ht="15.75" x14ac:dyDescent="0.25">
      <c r="A231" t="s">
        <v>571</v>
      </c>
      <c r="B231" t="s">
        <v>278</v>
      </c>
      <c r="C231" s="52">
        <v>5.7613906859609996</v>
      </c>
      <c r="D231" s="52">
        <v>5.3694713161850007</v>
      </c>
      <c r="E231" s="52">
        <v>-0.39191936977599884</v>
      </c>
      <c r="F231" s="53">
        <v>-6.8025133364242027E-2</v>
      </c>
      <c r="G231" s="45">
        <v>5.4194427203749997</v>
      </c>
      <c r="H231" s="45">
        <v>5.430557870785</v>
      </c>
      <c r="I231" s="45">
        <v>1.1115150410000219E-2</v>
      </c>
      <c r="J231" s="46">
        <v>2.0509766379136307E-3</v>
      </c>
      <c r="K231" s="47">
        <v>2</v>
      </c>
      <c r="L231" s="55">
        <f t="shared" si="91"/>
        <v>5.2784687203749998</v>
      </c>
      <c r="M231" s="55">
        <f t="shared" si="92"/>
        <v>5.289583870785</v>
      </c>
      <c r="N231" s="55">
        <f t="shared" si="93"/>
        <v>1.1115150410000219E-2</v>
      </c>
      <c r="O231" s="56">
        <f t="shared" si="94"/>
        <v>2.1057528231806137E-3</v>
      </c>
      <c r="P231" s="54"/>
      <c r="Q231" s="42">
        <f t="shared" si="95"/>
        <v>58.764516084545392</v>
      </c>
      <c r="R231" s="42">
        <f t="shared" si="95"/>
        <v>54.767052040809048</v>
      </c>
      <c r="S231" s="42">
        <f t="shared" si="96"/>
        <v>53.838851924430344</v>
      </c>
      <c r="T231" s="42">
        <f t="shared" si="96"/>
        <v>53.952223238867013</v>
      </c>
      <c r="V231" s="143">
        <f t="shared" si="99"/>
        <v>54.373671836009052</v>
      </c>
      <c r="W231" s="143">
        <f t="shared" si="100"/>
        <v>53.838851924430344</v>
      </c>
      <c r="X231" s="143">
        <f t="shared" si="101"/>
        <v>53.815238728340923</v>
      </c>
      <c r="AB231" t="s">
        <v>278</v>
      </c>
      <c r="AC231" s="2">
        <v>5.7613906859609996</v>
      </c>
      <c r="AD231" s="2">
        <v>5.7622649402809998</v>
      </c>
      <c r="AE231" s="2">
        <v>8.7425432000021175E-4</v>
      </c>
      <c r="AF231" s="1">
        <v>1.5174362712991164E-4</v>
      </c>
      <c r="AG231" s="2">
        <v>5.4194427203749997</v>
      </c>
      <c r="AH231" s="2">
        <v>5.4194776087949998</v>
      </c>
      <c r="AI231" s="2">
        <v>3.488842000010095E-5</v>
      </c>
      <c r="AJ231" s="1">
        <v>6.4376397722470692E-6</v>
      </c>
      <c r="AM231" t="s">
        <v>278</v>
      </c>
      <c r="AN231" s="2">
        <v>5.7613906859609996</v>
      </c>
      <c r="AO231" s="2">
        <v>5.6017076622970006</v>
      </c>
      <c r="AP231" s="2">
        <v>-0.159683023663999</v>
      </c>
      <c r="AQ231" s="1">
        <v>-2.7716055440070175E-2</v>
      </c>
      <c r="AR231" s="2">
        <v>5.7614273615690008</v>
      </c>
      <c r="AS231" s="2">
        <v>3.6675608001246474E-5</v>
      </c>
      <c r="AT231" s="1">
        <v>6.3657561169415793E-6</v>
      </c>
      <c r="AU231" s="2">
        <v>5.7618898376949996</v>
      </c>
      <c r="AV231" s="2">
        <v>4.9915173400005841E-4</v>
      </c>
      <c r="AW231" s="1">
        <v>8.6637369553215765E-5</v>
      </c>
      <c r="AX231" s="2">
        <v>5.5712957473899998</v>
      </c>
      <c r="AY231" s="2">
        <v>-0.19009493857099979</v>
      </c>
      <c r="AZ231" s="1">
        <v>-3.2994627327428319E-2</v>
      </c>
      <c r="BA231" s="2">
        <v>5.7611890794900003</v>
      </c>
      <c r="BB231" s="2">
        <v>-2.0160647099931595E-4</v>
      </c>
      <c r="BC231" s="1">
        <v>-3.4992674857231627E-5</v>
      </c>
      <c r="BD231" s="2">
        <v>5.3309035341459996</v>
      </c>
      <c r="BE231" s="2">
        <v>-0.43048715181499997</v>
      </c>
      <c r="BF231" s="1">
        <v>-7.4719312624291295E-2</v>
      </c>
      <c r="BG231" s="1"/>
      <c r="BH231" t="s">
        <v>278</v>
      </c>
      <c r="BI231" s="2">
        <v>5.4194427203749997</v>
      </c>
      <c r="BJ231" s="2">
        <v>5.414778091234</v>
      </c>
      <c r="BK231" s="2">
        <v>-4.6646291409997431E-3</v>
      </c>
      <c r="BL231" s="1">
        <v>-8.6072118143486404E-4</v>
      </c>
      <c r="BM231" s="2">
        <v>5.4194441164300002</v>
      </c>
      <c r="BN231" s="2">
        <v>1.3960550004910033E-6</v>
      </c>
      <c r="BO231" s="1">
        <v>2.5760120966725578E-7</v>
      </c>
      <c r="BP231" s="2">
        <v>5.4194039366439997</v>
      </c>
      <c r="BQ231" s="2">
        <v>-3.8783731000080479E-5</v>
      </c>
      <c r="BR231" s="1">
        <v>-7.15640574154769E-6</v>
      </c>
      <c r="BS231" s="2">
        <v>5.4394363575769997</v>
      </c>
      <c r="BT231" s="2">
        <v>1.9993637201999981E-2</v>
      </c>
      <c r="BU231" s="1">
        <v>3.6892422770392372E-3</v>
      </c>
      <c r="BV231" s="2">
        <v>5.4194351531349998</v>
      </c>
      <c r="BW231" s="2">
        <v>-7.5672399999504592E-6</v>
      </c>
      <c r="BX231" s="1">
        <v>-1.3963133093926014E-6</v>
      </c>
      <c r="BY231" s="2">
        <v>5.4171276354040003</v>
      </c>
      <c r="BZ231" s="2">
        <v>-2.3150849709994148E-3</v>
      </c>
      <c r="CA231" s="1">
        <v>-4.2718137093609174E-4</v>
      </c>
      <c r="CC231" t="s">
        <v>278</v>
      </c>
      <c r="CE231" s="23">
        <v>5.7613906859609996</v>
      </c>
      <c r="CF231" s="23">
        <v>5.7997010105170004</v>
      </c>
      <c r="CG231" s="23">
        <v>3.8310324556000808E-2</v>
      </c>
      <c r="CH231" s="24">
        <v>6.6494925694508163E-3</v>
      </c>
      <c r="CI231" s="2">
        <v>5.4194427203749997</v>
      </c>
      <c r="CJ231" s="2">
        <v>5.4361946422100003</v>
      </c>
      <c r="CK231" s="2">
        <v>1.6751921835000516E-2</v>
      </c>
      <c r="CL231" s="1">
        <v>3.0910783081108686E-3</v>
      </c>
      <c r="CN231" s="25" t="s">
        <v>278</v>
      </c>
      <c r="CO231" s="27">
        <v>0</v>
      </c>
      <c r="CP231" s="27">
        <v>0.14097399999999999</v>
      </c>
      <c r="CQ231" s="28">
        <f>CH130-CO231-CP231</f>
        <v>-0.17534947296324874</v>
      </c>
      <c r="CR231" s="27">
        <f>CI130-CO231-CP231</f>
        <v>177.11212665153198</v>
      </c>
      <c r="CU231" s="30">
        <v>362</v>
      </c>
      <c r="CV231" s="30"/>
      <c r="CW231" s="15" t="s">
        <v>278</v>
      </c>
      <c r="CX231" s="33" t="s">
        <v>961</v>
      </c>
      <c r="CY231" s="34" t="s">
        <v>278</v>
      </c>
      <c r="CZ231" s="34" t="s">
        <v>976</v>
      </c>
      <c r="DA231" s="32"/>
      <c r="DB231" s="32"/>
      <c r="DC231" t="s">
        <v>278</v>
      </c>
      <c r="DD231">
        <v>98042</v>
      </c>
      <c r="DE231" t="s">
        <v>1045</v>
      </c>
      <c r="DF231" s="30">
        <v>267</v>
      </c>
      <c r="DG231" s="39" t="s">
        <v>278</v>
      </c>
      <c r="DK231" s="30">
        <v>367</v>
      </c>
      <c r="DL231" s="30"/>
      <c r="DM231" s="32"/>
      <c r="DN231" s="32" t="s">
        <v>278</v>
      </c>
      <c r="DO231" s="41">
        <v>96709</v>
      </c>
    </row>
    <row r="232" spans="1:119" ht="15.75" x14ac:dyDescent="0.25">
      <c r="A232" t="s">
        <v>572</v>
      </c>
      <c r="B232" t="s">
        <v>280</v>
      </c>
      <c r="C232" s="52">
        <v>5.9685095690079999</v>
      </c>
      <c r="D232" s="52">
        <v>5.6784050427070003</v>
      </c>
      <c r="E232" s="52">
        <v>-0.29010452630099959</v>
      </c>
      <c r="F232" s="53">
        <v>-4.860585761768605E-2</v>
      </c>
      <c r="G232" s="45">
        <v>5.8863453797199998</v>
      </c>
      <c r="H232" s="45">
        <v>5.971831080007</v>
      </c>
      <c r="I232" s="45">
        <v>8.5485700287000199E-2</v>
      </c>
      <c r="J232" s="46">
        <v>1.4522712272630281E-2</v>
      </c>
      <c r="K232" s="47">
        <v>2</v>
      </c>
      <c r="L232" s="55">
        <f t="shared" si="91"/>
        <v>5.7399333797200001</v>
      </c>
      <c r="M232" s="55">
        <f t="shared" si="92"/>
        <v>5.8254190800070003</v>
      </c>
      <c r="N232" s="55">
        <f t="shared" si="93"/>
        <v>8.5485700287000199E-2</v>
      </c>
      <c r="O232" s="56">
        <f t="shared" si="94"/>
        <v>1.4893151998772898E-2</v>
      </c>
      <c r="P232" s="54"/>
      <c r="Q232" s="42">
        <f t="shared" si="95"/>
        <v>58.672409895287338</v>
      </c>
      <c r="R232" s="42">
        <f t="shared" si="95"/>
        <v>55.82058709383049</v>
      </c>
      <c r="S232" s="42">
        <f t="shared" si="96"/>
        <v>56.42543086054696</v>
      </c>
      <c r="T232" s="42">
        <f t="shared" si="96"/>
        <v>57.265783378949337</v>
      </c>
      <c r="V232" s="143">
        <f t="shared" si="99"/>
        <v>54.824368955301495</v>
      </c>
      <c r="W232" s="143">
        <f t="shared" si="100"/>
        <v>56.42543086054696</v>
      </c>
      <c r="X232" s="143">
        <f t="shared" si="101"/>
        <v>57.202366121611</v>
      </c>
      <c r="AB232" t="s">
        <v>280</v>
      </c>
      <c r="AC232" s="2">
        <v>5.9685095690079999</v>
      </c>
      <c r="AD232" s="2">
        <v>5.9685189630650006</v>
      </c>
      <c r="AE232" s="2">
        <v>9.394057000733369E-6</v>
      </c>
      <c r="AF232" s="1">
        <v>1.5739368249508754E-6</v>
      </c>
      <c r="AG232" s="2">
        <v>5.8863453797199998</v>
      </c>
      <c r="AH232" s="2">
        <v>5.8862613028600004</v>
      </c>
      <c r="AI232" s="2">
        <v>-8.4076859999449027E-5</v>
      </c>
      <c r="AJ232" s="1">
        <v>-1.428337186756248E-5</v>
      </c>
      <c r="AM232" t="s">
        <v>280</v>
      </c>
      <c r="AN232" s="2">
        <v>5.9685095690079999</v>
      </c>
      <c r="AO232" s="2">
        <v>5.8399064091669999</v>
      </c>
      <c r="AP232" s="2">
        <v>-0.12860315984100001</v>
      </c>
      <c r="AQ232" s="1">
        <v>-2.1546947081861608E-2</v>
      </c>
      <c r="AR232" s="2">
        <v>5.9685097298729994</v>
      </c>
      <c r="AS232" s="2">
        <v>1.6086499954326428E-7</v>
      </c>
      <c r="AT232" s="1">
        <v>2.6952289794184068E-8</v>
      </c>
      <c r="AU232" s="2">
        <v>5.9683166807469998</v>
      </c>
      <c r="AV232" s="2">
        <v>-1.9288826100005707E-4</v>
      </c>
      <c r="AW232" s="1">
        <v>-3.2317659671963331E-5</v>
      </c>
      <c r="AX232" s="2">
        <v>5.7683835043120002</v>
      </c>
      <c r="AY232" s="2">
        <v>-0.20012606469599969</v>
      </c>
      <c r="AZ232" s="1">
        <v>-3.3530324846117621E-2</v>
      </c>
      <c r="BA232" s="2">
        <v>5.9685090533609992</v>
      </c>
      <c r="BB232" s="2">
        <v>-5.1564700065398483E-7</v>
      </c>
      <c r="BC232" s="1">
        <v>-8.639460064394071E-8</v>
      </c>
      <c r="BD232" s="2">
        <v>5.577063756347</v>
      </c>
      <c r="BE232" s="2">
        <v>-0.39144581266099987</v>
      </c>
      <c r="BF232" s="1">
        <v>-6.5585186407946125E-2</v>
      </c>
      <c r="BG232" s="1"/>
      <c r="BH232" t="s">
        <v>280</v>
      </c>
      <c r="BI232" s="2">
        <v>5.8863453797199998</v>
      </c>
      <c r="BJ232" s="2">
        <v>5.89310024124</v>
      </c>
      <c r="BK232" s="2">
        <v>6.7548615200001549E-3</v>
      </c>
      <c r="BL232" s="1">
        <v>1.1475476011435586E-3</v>
      </c>
      <c r="BM232" s="2">
        <v>5.8863417579790003</v>
      </c>
      <c r="BN232" s="2">
        <v>-3.621740999548706E-6</v>
      </c>
      <c r="BO232" s="1">
        <v>-6.152783715387397E-7</v>
      </c>
      <c r="BP232" s="2">
        <v>5.886220265855</v>
      </c>
      <c r="BQ232" s="2">
        <v>-1.2511386499980404E-4</v>
      </c>
      <c r="BR232" s="1">
        <v>-2.125493101897385E-5</v>
      </c>
      <c r="BS232" s="2">
        <v>5.9092149813879997</v>
      </c>
      <c r="BT232" s="2">
        <v>2.2869601667999895E-2</v>
      </c>
      <c r="BU232" s="1">
        <v>3.8851953449404544E-3</v>
      </c>
      <c r="BV232" s="2">
        <v>5.8863654383139998</v>
      </c>
      <c r="BW232" s="2">
        <v>2.0058594000005314E-5</v>
      </c>
      <c r="BX232" s="1">
        <v>3.4076481596055202E-6</v>
      </c>
      <c r="BY232" s="2">
        <v>5.9653798960870006</v>
      </c>
      <c r="BZ232" s="2">
        <v>7.9034516367000762E-2</v>
      </c>
      <c r="CA232" s="1">
        <v>1.3426754848482957E-2</v>
      </c>
      <c r="CC232" t="s">
        <v>280</v>
      </c>
      <c r="CE232" s="23">
        <v>5.9685095690079999</v>
      </c>
      <c r="CF232" s="23">
        <v>6.068461177074</v>
      </c>
      <c r="CG232" s="23">
        <v>9.9951608066000119E-2</v>
      </c>
      <c r="CH232" s="24">
        <v>1.6746493728519336E-2</v>
      </c>
      <c r="CI232" s="2">
        <v>5.8863453797199998</v>
      </c>
      <c r="CJ232" s="2">
        <v>5.9155147715069996</v>
      </c>
      <c r="CK232" s="2">
        <v>2.9169391786999732E-2</v>
      </c>
      <c r="CL232" s="1">
        <v>4.9554332791099751E-3</v>
      </c>
      <c r="CN232" s="25" t="s">
        <v>280</v>
      </c>
      <c r="CO232" s="27">
        <v>0</v>
      </c>
      <c r="CP232" s="27">
        <v>0.14641199999999999</v>
      </c>
      <c r="CQ232" s="28">
        <f>CH135-CO232-CP232</f>
        <v>-0.16298444506618767</v>
      </c>
      <c r="CR232" s="27">
        <f>CI135-CO232-CP232</f>
        <v>303.30010975562402</v>
      </c>
      <c r="CU232" s="30">
        <v>364</v>
      </c>
      <c r="CV232" s="30"/>
      <c r="CW232" s="15" t="s">
        <v>280</v>
      </c>
      <c r="CX232" s="33" t="s">
        <v>961</v>
      </c>
      <c r="CY232" s="34" t="s">
        <v>280</v>
      </c>
      <c r="CZ232" s="34" t="s">
        <v>976</v>
      </c>
      <c r="DA232" s="32"/>
      <c r="DB232" s="32"/>
      <c r="DC232" t="s">
        <v>280</v>
      </c>
      <c r="DD232">
        <v>101726</v>
      </c>
      <c r="DE232" t="s">
        <v>1045</v>
      </c>
      <c r="DF232" s="30">
        <v>268</v>
      </c>
      <c r="DG232" s="39" t="s">
        <v>280</v>
      </c>
      <c r="DK232" s="30">
        <v>369</v>
      </c>
      <c r="DL232" s="30"/>
      <c r="DM232" s="32"/>
      <c r="DN232" s="32" t="s">
        <v>280</v>
      </c>
      <c r="DO232" s="41">
        <v>100893</v>
      </c>
    </row>
    <row r="233" spans="1:119" ht="15.75" x14ac:dyDescent="0.25">
      <c r="B233" t="s">
        <v>189</v>
      </c>
      <c r="C233" s="52">
        <v>8.4828583162260003</v>
      </c>
      <c r="D233" s="52">
        <v>8.06801268239</v>
      </c>
      <c r="E233" s="52">
        <v>-0.41484563383600026</v>
      </c>
      <c r="F233" s="53">
        <v>-4.8903991835214794E-2</v>
      </c>
      <c r="G233" s="45">
        <v>8.5988107669230001</v>
      </c>
      <c r="H233" s="45">
        <v>8.8178123977869998</v>
      </c>
      <c r="I233" s="45">
        <v>0.21900163086399971</v>
      </c>
      <c r="J233" s="46">
        <v>2.5468827818194595E-2</v>
      </c>
      <c r="K233" s="47">
        <v>1</v>
      </c>
      <c r="L233" s="55">
        <f t="shared" si="91"/>
        <v>8.4291637669230006</v>
      </c>
      <c r="M233" s="55">
        <f t="shared" si="92"/>
        <v>8.6481653977870003</v>
      </c>
      <c r="N233" s="55">
        <f t="shared" si="93"/>
        <v>0.21900163086399971</v>
      </c>
      <c r="O233" s="56">
        <f t="shared" si="94"/>
        <v>2.5981418432441315E-2</v>
      </c>
      <c r="P233" s="54"/>
      <c r="Q233" s="42">
        <f t="shared" si="95"/>
        <v>69.106788726892063</v>
      </c>
      <c r="R233" s="42">
        <f t="shared" si="95"/>
        <v>65.727190895234216</v>
      </c>
      <c r="S233" s="42">
        <f t="shared" si="96"/>
        <v>68.66935859000408</v>
      </c>
      <c r="T233" s="42">
        <f t="shared" si="96"/>
        <v>70.453485929018328</v>
      </c>
      <c r="V233" s="143">
        <f t="shared" si="99"/>
        <v>63.820046727763746</v>
      </c>
      <c r="W233" s="143">
        <f t="shared" si="100"/>
        <v>68.66935859000408</v>
      </c>
      <c r="X233" s="143">
        <f t="shared" si="101"/>
        <v>70.376318912659869</v>
      </c>
      <c r="AB233" t="s">
        <v>189</v>
      </c>
      <c r="AC233" s="2">
        <v>8.4828583162260003</v>
      </c>
      <c r="AD233" s="2">
        <v>8.4838323646300005</v>
      </c>
      <c r="AE233" s="2">
        <v>9.7404840400017179E-4</v>
      </c>
      <c r="AF233" s="1">
        <v>1.1482549486144467E-4</v>
      </c>
      <c r="AG233" s="2">
        <v>8.5988107669230001</v>
      </c>
      <c r="AH233" s="2">
        <v>8.5990327475370005</v>
      </c>
      <c r="AI233" s="2">
        <v>2.2198061400047209E-4</v>
      </c>
      <c r="AJ233" s="1">
        <v>2.5815269113068953E-5</v>
      </c>
      <c r="AM233" t="s">
        <v>189</v>
      </c>
      <c r="AN233" s="2">
        <v>8.4828583162260003</v>
      </c>
      <c r="AO233" s="2">
        <v>8.2847837833640003</v>
      </c>
      <c r="AP233" s="2">
        <v>-0.19807453286199994</v>
      </c>
      <c r="AQ233" s="1">
        <v>-2.3349975383076153E-2</v>
      </c>
      <c r="AR233" s="2">
        <v>8.4828987240839986</v>
      </c>
      <c r="AS233" s="2">
        <v>4.0407857998303598E-5</v>
      </c>
      <c r="AT233" s="1">
        <v>4.7634719916294606E-6</v>
      </c>
      <c r="AU233" s="2">
        <v>8.4830283566139997</v>
      </c>
      <c r="AV233" s="2">
        <v>1.7004038799939281E-4</v>
      </c>
      <c r="AW233" s="1">
        <v>2.0045176007966535E-5</v>
      </c>
      <c r="AX233" s="2">
        <v>8.1293347432369991</v>
      </c>
      <c r="AY233" s="2">
        <v>-0.35352357298900117</v>
      </c>
      <c r="AZ233" s="1">
        <v>-4.1675053361763893E-2</v>
      </c>
      <c r="BA233" s="2">
        <v>8.4826369113899993</v>
      </c>
      <c r="BB233" s="2">
        <v>-2.2140483600097127E-4</v>
      </c>
      <c r="BC233" s="1">
        <v>-2.610026334843627E-5</v>
      </c>
      <c r="BD233" s="2">
        <v>7.8339107358330002</v>
      </c>
      <c r="BE233" s="2">
        <v>-0.64894758039300005</v>
      </c>
      <c r="BF233" s="1">
        <v>-7.650105143825095E-2</v>
      </c>
      <c r="BG233" s="1"/>
      <c r="BH233" t="s">
        <v>189</v>
      </c>
      <c r="BI233" s="2">
        <v>8.5988107669230001</v>
      </c>
      <c r="BJ233" s="2">
        <v>8.6567841264149994</v>
      </c>
      <c r="BK233" s="2">
        <v>5.7973359491999332E-2</v>
      </c>
      <c r="BL233" s="1">
        <v>6.7420206192936758E-3</v>
      </c>
      <c r="BM233" s="2">
        <v>8.5988199685689999</v>
      </c>
      <c r="BN233" s="2">
        <v>9.2016459998234268E-6</v>
      </c>
      <c r="BO233" s="1">
        <v>1.0701068146794613E-6</v>
      </c>
      <c r="BP233" s="2">
        <v>8.5988349486049991</v>
      </c>
      <c r="BQ233" s="2">
        <v>2.4181681999024818E-5</v>
      </c>
      <c r="BR233" s="1">
        <v>2.8122123691853255E-6</v>
      </c>
      <c r="BS233" s="2">
        <v>8.7230898852149998</v>
      </c>
      <c r="BT233" s="2">
        <v>0.12427911829199978</v>
      </c>
      <c r="BU233" s="1">
        <v>1.4453058877637313E-2</v>
      </c>
      <c r="BV233" s="2">
        <v>8.5987603603660006</v>
      </c>
      <c r="BW233" s="2">
        <v>-5.0406556999504915E-5</v>
      </c>
      <c r="BX233" s="1">
        <v>-5.8620381778144889E-6</v>
      </c>
      <c r="BY233" s="2">
        <v>8.8083401465289999</v>
      </c>
      <c r="BZ233" s="2">
        <v>0.20952937960599982</v>
      </c>
      <c r="CA233" s="1">
        <v>2.4367250924045843E-2</v>
      </c>
      <c r="CC233" t="s">
        <v>189</v>
      </c>
      <c r="CE233" s="23">
        <v>8.4828583162260003</v>
      </c>
      <c r="CF233" s="23">
        <v>8.7193915978330008</v>
      </c>
      <c r="CG233" s="23">
        <v>0.23653328160700049</v>
      </c>
      <c r="CH233" s="24">
        <v>2.7883677033077394E-2</v>
      </c>
      <c r="CI233" s="2">
        <v>8.5988107669230001</v>
      </c>
      <c r="CJ233" s="2">
        <v>8.6609723979710012</v>
      </c>
      <c r="CK233" s="2">
        <v>6.2161631048001098E-2</v>
      </c>
      <c r="CL233" s="1">
        <v>7.2290962940035749E-3</v>
      </c>
      <c r="CN233" s="25" t="s">
        <v>189</v>
      </c>
      <c r="CO233" s="27">
        <v>0</v>
      </c>
      <c r="CP233" s="27">
        <v>0.16964699999999999</v>
      </c>
      <c r="CQ233" s="28">
        <f>CH94-CO233-CP233</f>
        <v>-0.16365935519551225</v>
      </c>
      <c r="CR233" s="27">
        <f>CI94-CO233-CP233</f>
        <v>316.76061809384402</v>
      </c>
      <c r="CU233" s="30">
        <v>263</v>
      </c>
      <c r="CV233" s="30"/>
      <c r="CW233" s="15" t="s">
        <v>189</v>
      </c>
      <c r="CX233" s="33" t="s">
        <v>973</v>
      </c>
      <c r="CY233" s="34" t="s">
        <v>189</v>
      </c>
      <c r="CZ233" s="34" t="s">
        <v>989</v>
      </c>
      <c r="DA233" s="32"/>
      <c r="DB233" s="32"/>
      <c r="DC233" t="s">
        <v>189</v>
      </c>
      <c r="DD233">
        <v>122750</v>
      </c>
      <c r="DE233" t="s">
        <v>1045</v>
      </c>
      <c r="DF233" s="30">
        <v>269</v>
      </c>
      <c r="DG233" s="39" t="s">
        <v>189</v>
      </c>
      <c r="DK233" s="30">
        <v>278</v>
      </c>
      <c r="DL233" s="30"/>
      <c r="DM233" s="32"/>
      <c r="DN233" s="32" t="s">
        <v>189</v>
      </c>
      <c r="DO233" s="41">
        <v>121974</v>
      </c>
    </row>
    <row r="234" spans="1:119" ht="15.75" x14ac:dyDescent="0.25">
      <c r="A234" t="s">
        <v>573</v>
      </c>
      <c r="B234" t="s">
        <v>196</v>
      </c>
      <c r="C234" s="52">
        <v>5.7296893927000001</v>
      </c>
      <c r="D234" s="52">
        <v>5.6517879061049996</v>
      </c>
      <c r="E234" s="52">
        <v>-7.7901486595000513E-2</v>
      </c>
      <c r="F234" s="53">
        <v>-1.3596109885860849E-2</v>
      </c>
      <c r="G234" s="45">
        <v>6.3138479168980002</v>
      </c>
      <c r="H234" s="45">
        <v>6.4885397219909997</v>
      </c>
      <c r="I234" s="45">
        <v>0.17469180509299953</v>
      </c>
      <c r="J234" s="46">
        <v>2.7668041326346326E-2</v>
      </c>
      <c r="K234" s="47">
        <v>1</v>
      </c>
      <c r="L234" s="55">
        <f t="shared" si="91"/>
        <v>6.2050529168980004</v>
      </c>
      <c r="M234" s="55">
        <f t="shared" si="92"/>
        <v>6.379744721991</v>
      </c>
      <c r="N234" s="55">
        <f t="shared" si="93"/>
        <v>0.17469180509299953</v>
      </c>
      <c r="O234" s="56">
        <f t="shared" si="94"/>
        <v>2.8153153153177395E-2</v>
      </c>
      <c r="P234" s="54"/>
      <c r="Q234" s="42">
        <f t="shared" si="95"/>
        <v>81.031967538785736</v>
      </c>
      <c r="R234" s="42">
        <f t="shared" si="95"/>
        <v>79.930248003860882</v>
      </c>
      <c r="S234" s="42">
        <f t="shared" si="96"/>
        <v>87.754782515634517</v>
      </c>
      <c r="T234" s="42">
        <f t="shared" si="96"/>
        <v>90.225356347720947</v>
      </c>
      <c r="V234" s="143">
        <f t="shared" si="99"/>
        <v>76.768131609328364</v>
      </c>
      <c r="W234" s="143">
        <f t="shared" si="100"/>
        <v>87.754782515634517</v>
      </c>
      <c r="X234" s="143">
        <f t="shared" si="101"/>
        <v>90.126533394433537</v>
      </c>
      <c r="AB234" t="s">
        <v>196</v>
      </c>
      <c r="AC234" s="2">
        <v>5.7296893927000001</v>
      </c>
      <c r="AD234" s="2">
        <v>5.7306520640590008</v>
      </c>
      <c r="AE234" s="2">
        <v>9.6267135900074408E-4</v>
      </c>
      <c r="AF234" s="1">
        <v>1.680145803762505E-4</v>
      </c>
      <c r="AG234" s="2">
        <v>6.3138479168980002</v>
      </c>
      <c r="AH234" s="2">
        <v>6.3138479168980002</v>
      </c>
      <c r="AI234" s="2">
        <v>0</v>
      </c>
      <c r="AJ234" s="1">
        <v>0</v>
      </c>
      <c r="AM234" t="s">
        <v>196</v>
      </c>
      <c r="AN234" s="2">
        <v>5.7296893927000001</v>
      </c>
      <c r="AO234" s="2">
        <v>5.6324526137020001</v>
      </c>
      <c r="AP234" s="2">
        <v>-9.7236778997999984E-2</v>
      </c>
      <c r="AQ234" s="1">
        <v>-1.6970689392323084E-2</v>
      </c>
      <c r="AR234" s="2">
        <v>5.7297293409670003</v>
      </c>
      <c r="AS234" s="2">
        <v>3.9948267000156079E-5</v>
      </c>
      <c r="AT234" s="1">
        <v>6.9721522864839394E-6</v>
      </c>
      <c r="AU234" s="2">
        <v>5.7298679687059995</v>
      </c>
      <c r="AV234" s="2">
        <v>1.7857600599935353E-4</v>
      </c>
      <c r="AW234" s="1">
        <v>3.1166786497514345E-5</v>
      </c>
      <c r="AX234" s="2">
        <v>5.5735403205220004</v>
      </c>
      <c r="AY234" s="2">
        <v>-0.15614907217799967</v>
      </c>
      <c r="AZ234" s="1">
        <v>-2.7252624265626656E-2</v>
      </c>
      <c r="BA234" s="2">
        <v>5.7294704862890002</v>
      </c>
      <c r="BB234" s="2">
        <v>-2.1890641099986397E-4</v>
      </c>
      <c r="BC234" s="1">
        <v>-3.8205633149811765E-5</v>
      </c>
      <c r="BD234" s="2">
        <v>5.4281978179639996</v>
      </c>
      <c r="BE234" s="2">
        <v>-0.30149157473600052</v>
      </c>
      <c r="BF234" s="1">
        <v>-5.2619183008440311E-2</v>
      </c>
      <c r="BG234" s="1"/>
      <c r="BH234" t="s">
        <v>196</v>
      </c>
      <c r="BI234" s="2">
        <v>6.3138479168980002</v>
      </c>
      <c r="BJ234" s="2">
        <v>6.3697492945279999</v>
      </c>
      <c r="BK234" s="2">
        <v>5.5901377629999693E-2</v>
      </c>
      <c r="BL234" s="1">
        <v>8.8537732244688104E-3</v>
      </c>
      <c r="BM234" s="2">
        <v>6.3138479168980002</v>
      </c>
      <c r="BN234" s="2">
        <v>0</v>
      </c>
      <c r="BO234" s="1">
        <v>0</v>
      </c>
      <c r="BP234" s="2">
        <v>6.3138479168980002</v>
      </c>
      <c r="BQ234" s="2">
        <v>0</v>
      </c>
      <c r="BR234" s="1">
        <v>0</v>
      </c>
      <c r="BS234" s="2">
        <v>6.4186629999539999</v>
      </c>
      <c r="BT234" s="2">
        <v>0.10481508305599974</v>
      </c>
      <c r="BU234" s="1">
        <v>1.6600824795839474E-2</v>
      </c>
      <c r="BV234" s="2">
        <v>6.3138479168980002</v>
      </c>
      <c r="BW234" s="2">
        <v>0</v>
      </c>
      <c r="BX234" s="1">
        <v>0</v>
      </c>
      <c r="BY234" s="2">
        <v>6.4815520497870001</v>
      </c>
      <c r="BZ234" s="2">
        <v>0.16770413288899988</v>
      </c>
      <c r="CA234" s="1">
        <v>2.6561319673248179E-2</v>
      </c>
      <c r="CC234" t="s">
        <v>196</v>
      </c>
      <c r="CE234" s="23">
        <v>5.7296893927000001</v>
      </c>
      <c r="CF234" s="23">
        <v>5.9581769305119998</v>
      </c>
      <c r="CG234" s="23">
        <v>0.22848753781199971</v>
      </c>
      <c r="CH234" s="24">
        <v>3.9877822714632284E-2</v>
      </c>
      <c r="CI234" s="2">
        <v>6.3138479168980002</v>
      </c>
      <c r="CJ234" s="2">
        <v>6.3138479168980002</v>
      </c>
      <c r="CK234" s="2">
        <v>0</v>
      </c>
      <c r="CL234" s="1">
        <v>0</v>
      </c>
      <c r="CN234" s="25" t="s">
        <v>196</v>
      </c>
      <c r="CO234" s="27">
        <v>0</v>
      </c>
      <c r="CP234" s="27">
        <v>0.108795</v>
      </c>
      <c r="CQ234" s="28">
        <f>CH99-CO234-CP234</f>
        <v>-0.10796406504006748</v>
      </c>
      <c r="CR234" s="27">
        <f>CI99-CO234-CP234</f>
        <v>104.309379553773</v>
      </c>
      <c r="CU234" s="30">
        <v>271</v>
      </c>
      <c r="CV234" s="30"/>
      <c r="CW234" s="15" t="s">
        <v>196</v>
      </c>
      <c r="CX234" s="33" t="s">
        <v>973</v>
      </c>
      <c r="CY234" s="34" t="s">
        <v>196</v>
      </c>
      <c r="CZ234" s="34" t="s">
        <v>989</v>
      </c>
      <c r="DA234" s="32"/>
      <c r="DB234" s="32"/>
      <c r="DC234" t="s">
        <v>196</v>
      </c>
      <c r="DD234">
        <v>70709</v>
      </c>
      <c r="DE234" t="s">
        <v>1045</v>
      </c>
      <c r="DF234" s="30">
        <v>270</v>
      </c>
      <c r="DG234" s="39" t="s">
        <v>196</v>
      </c>
      <c r="DK234" s="30">
        <v>285</v>
      </c>
      <c r="DL234" s="30"/>
      <c r="DM234" s="32"/>
      <c r="DN234" s="32" t="s">
        <v>196</v>
      </c>
      <c r="DO234" s="41">
        <v>70719</v>
      </c>
    </row>
    <row r="235" spans="1:119" ht="15.75" x14ac:dyDescent="0.25">
      <c r="A235" t="s">
        <v>574</v>
      </c>
      <c r="B235" t="s">
        <v>212</v>
      </c>
      <c r="C235" s="52">
        <v>8.429483706708</v>
      </c>
      <c r="D235" s="52">
        <v>8.1368512032950004</v>
      </c>
      <c r="E235" s="52">
        <v>-0.29263250341299951</v>
      </c>
      <c r="F235" s="53">
        <v>-3.4715353109957249E-2</v>
      </c>
      <c r="G235" s="45">
        <v>8.3762270580660001</v>
      </c>
      <c r="H235" s="45">
        <v>8.5501812048189993</v>
      </c>
      <c r="I235" s="45">
        <v>0.17395414675299925</v>
      </c>
      <c r="J235" s="46">
        <v>2.076760163580902E-2</v>
      </c>
      <c r="K235" s="47">
        <v>1</v>
      </c>
      <c r="L235" s="55">
        <f t="shared" si="91"/>
        <v>8.2578070580659997</v>
      </c>
      <c r="M235" s="55">
        <f t="shared" si="92"/>
        <v>8.4317612048189989</v>
      </c>
      <c r="N235" s="55">
        <f t="shared" si="93"/>
        <v>0.17395414675299925</v>
      </c>
      <c r="O235" s="56">
        <f t="shared" si="94"/>
        <v>2.1065416705647731E-2</v>
      </c>
      <c r="P235" s="54"/>
      <c r="Q235" s="42">
        <f t="shared" si="95"/>
        <v>68.942680887133179</v>
      </c>
      <c r="R235" s="42">
        <f t="shared" si="95"/>
        <v>66.549311375789244</v>
      </c>
      <c r="S235" s="42">
        <f t="shared" si="96"/>
        <v>67.538579661612204</v>
      </c>
      <c r="T235" s="42">
        <f t="shared" si="96"/>
        <v>68.961307985891636</v>
      </c>
      <c r="V235" s="143">
        <f t="shared" si="99"/>
        <v>63.667398463301915</v>
      </c>
      <c r="W235" s="143">
        <f t="shared" si="100"/>
        <v>67.538579661612204</v>
      </c>
      <c r="X235" s="143">
        <f t="shared" si="101"/>
        <v>68.885775337496298</v>
      </c>
      <c r="AB235" t="s">
        <v>212</v>
      </c>
      <c r="AC235" s="2">
        <v>8.429483706708</v>
      </c>
      <c r="AD235" s="2">
        <v>8.4287148768689999</v>
      </c>
      <c r="AE235" s="2">
        <v>-7.6882983900006252E-4</v>
      </c>
      <c r="AF235" s="1">
        <v>-9.1207227601406292E-5</v>
      </c>
      <c r="AG235" s="2">
        <v>8.3762270580660001</v>
      </c>
      <c r="AH235" s="2">
        <v>8.3759709206459991</v>
      </c>
      <c r="AI235" s="2">
        <v>-2.5613742000096806E-4</v>
      </c>
      <c r="AJ235" s="1">
        <v>-3.0579092260198118E-5</v>
      </c>
      <c r="AM235" t="s">
        <v>212</v>
      </c>
      <c r="AN235" s="2">
        <v>8.429483706708</v>
      </c>
      <c r="AO235" s="2">
        <v>8.2341223045629999</v>
      </c>
      <c r="AP235" s="2">
        <v>-0.19536140214500008</v>
      </c>
      <c r="AQ235" s="1">
        <v>-2.3175962958388037E-2</v>
      </c>
      <c r="AR235" s="2">
        <v>8.4294505501669992</v>
      </c>
      <c r="AS235" s="2">
        <v>-3.3156541000778361E-5</v>
      </c>
      <c r="AT235" s="1">
        <v>-3.9334011612589166E-6</v>
      </c>
      <c r="AU235" s="2">
        <v>8.4282766608220001</v>
      </c>
      <c r="AV235" s="2">
        <v>-1.2070458859998467E-3</v>
      </c>
      <c r="AW235" s="1">
        <v>-1.4319333520264188E-4</v>
      </c>
      <c r="AX235" s="2">
        <v>8.0706849059590002</v>
      </c>
      <c r="AY235" s="2">
        <v>-0.35879880074899972</v>
      </c>
      <c r="AZ235" s="1">
        <v>-4.2564742187410055E-2</v>
      </c>
      <c r="BA235" s="2">
        <v>8.4296673969619995</v>
      </c>
      <c r="BB235" s="2">
        <v>1.8369025399955774E-4</v>
      </c>
      <c r="BC235" s="1">
        <v>2.1791400326615619E-5</v>
      </c>
      <c r="BD235" s="2">
        <v>7.7844854753109995</v>
      </c>
      <c r="BE235" s="2">
        <v>-0.64499823139700041</v>
      </c>
      <c r="BF235" s="1">
        <v>-7.651693197813822E-2</v>
      </c>
      <c r="BG235" s="1"/>
      <c r="BH235" t="s">
        <v>212</v>
      </c>
      <c r="BI235" s="2">
        <v>8.3762270580660001</v>
      </c>
      <c r="BJ235" s="2">
        <v>8.3931823652989994</v>
      </c>
      <c r="BK235" s="2">
        <v>1.6955307232999317E-2</v>
      </c>
      <c r="BL235" s="1">
        <v>2.0242177194411148E-3</v>
      </c>
      <c r="BM235" s="2">
        <v>8.3762160515959998</v>
      </c>
      <c r="BN235" s="2">
        <v>-1.1006470000296531E-5</v>
      </c>
      <c r="BO235" s="1">
        <v>-1.3140128513705587E-6</v>
      </c>
      <c r="BP235" s="2">
        <v>8.3758688567790003</v>
      </c>
      <c r="BQ235" s="2">
        <v>-3.5820128699981524E-4</v>
      </c>
      <c r="BR235" s="1">
        <v>-4.2764037378246629E-5</v>
      </c>
      <c r="BS235" s="2">
        <v>8.457828946278001</v>
      </c>
      <c r="BT235" s="2">
        <v>8.1601888212000873E-2</v>
      </c>
      <c r="BU235" s="1">
        <v>9.7420816850256279E-3</v>
      </c>
      <c r="BV235" s="2">
        <v>8.3762879744600003</v>
      </c>
      <c r="BW235" s="2">
        <v>6.0916394000187779E-5</v>
      </c>
      <c r="BX235" s="1">
        <v>7.2725337527147762E-6</v>
      </c>
      <c r="BY235" s="2">
        <v>8.5409459789649986</v>
      </c>
      <c r="BZ235" s="2">
        <v>0.16471892089899853</v>
      </c>
      <c r="CA235" s="1">
        <v>1.9665049640742515E-2</v>
      </c>
      <c r="CC235" t="s">
        <v>212</v>
      </c>
      <c r="CE235" s="23">
        <v>8.429483706708</v>
      </c>
      <c r="CF235" s="23">
        <v>8.7814396530199996</v>
      </c>
      <c r="CG235" s="23">
        <v>0.35195594631199967</v>
      </c>
      <c r="CH235" s="24">
        <v>4.1752965965391305E-2</v>
      </c>
      <c r="CI235" s="2">
        <v>8.3762270580660001</v>
      </c>
      <c r="CJ235" s="2">
        <v>8.4700156772930004</v>
      </c>
      <c r="CK235" s="2">
        <v>9.3788619227000325E-2</v>
      </c>
      <c r="CL235" s="1">
        <v>1.1197000579955067E-2</v>
      </c>
      <c r="CN235" s="25" t="s">
        <v>212</v>
      </c>
      <c r="CO235" s="27">
        <v>0</v>
      </c>
      <c r="CP235" s="27">
        <v>0.11842</v>
      </c>
      <c r="CQ235" s="28">
        <f>CH104-CO235-CP235</f>
        <v>-0.11547798862883664</v>
      </c>
      <c r="CR235" s="27">
        <f>CI104-CO235-CP235</f>
        <v>160.42435400030701</v>
      </c>
      <c r="CU235" s="30">
        <v>289</v>
      </c>
      <c r="CV235" s="30"/>
      <c r="CW235" s="15" t="s">
        <v>212</v>
      </c>
      <c r="CX235" s="33" t="s">
        <v>973</v>
      </c>
      <c r="CY235" s="34" t="s">
        <v>212</v>
      </c>
      <c r="CZ235" s="34" t="s">
        <v>989</v>
      </c>
      <c r="DA235" s="32"/>
      <c r="DB235" s="32"/>
      <c r="DC235" t="s">
        <v>212</v>
      </c>
      <c r="DD235">
        <v>122268</v>
      </c>
      <c r="DE235" t="s">
        <v>1045</v>
      </c>
      <c r="DF235" s="30">
        <v>271</v>
      </c>
      <c r="DG235" s="39" t="s">
        <v>212</v>
      </c>
      <c r="DK235" s="30">
        <v>301</v>
      </c>
      <c r="DL235" s="30"/>
      <c r="DM235" s="32"/>
      <c r="DN235" s="32" t="s">
        <v>212</v>
      </c>
      <c r="DO235" s="41">
        <v>121559</v>
      </c>
    </row>
    <row r="236" spans="1:119" ht="15.75" x14ac:dyDescent="0.25">
      <c r="A236" t="s">
        <v>575</v>
      </c>
      <c r="B236" t="s">
        <v>225</v>
      </c>
      <c r="C236" s="52">
        <v>3.7368686678769998</v>
      </c>
      <c r="D236" s="52">
        <v>3.4461031613749999</v>
      </c>
      <c r="E236" s="52">
        <v>-0.29076550650199984</v>
      </c>
      <c r="F236" s="53">
        <v>-7.7809934558709104E-2</v>
      </c>
      <c r="G236" s="45">
        <v>3.845076083945</v>
      </c>
      <c r="H236" s="45">
        <v>3.9370547271480003</v>
      </c>
      <c r="I236" s="45">
        <v>9.197864320300031E-2</v>
      </c>
      <c r="J236" s="46">
        <v>2.3921150373865E-2</v>
      </c>
      <c r="K236" s="47">
        <v>4</v>
      </c>
      <c r="L236" s="55">
        <f t="shared" si="91"/>
        <v>3.6912290839450002</v>
      </c>
      <c r="M236" s="55">
        <f t="shared" si="92"/>
        <v>3.7832077271480005</v>
      </c>
      <c r="N236" s="55">
        <f t="shared" si="93"/>
        <v>9.197864320300031E-2</v>
      </c>
      <c r="O236" s="56">
        <f t="shared" si="94"/>
        <v>2.4918161704745281E-2</v>
      </c>
      <c r="P236" s="54"/>
      <c r="Q236" s="42">
        <f t="shared" si="95"/>
        <v>58.991391214551818</v>
      </c>
      <c r="R236" s="42">
        <f t="shared" si="95"/>
        <v>54.401274924620338</v>
      </c>
      <c r="S236" s="42">
        <f t="shared" si="96"/>
        <v>58.270910301281852</v>
      </c>
      <c r="T236" s="42">
        <f t="shared" si="96"/>
        <v>59.722914266851895</v>
      </c>
      <c r="V236" s="143">
        <f t="shared" si="99"/>
        <v>54.451353766567742</v>
      </c>
      <c r="W236" s="143">
        <f t="shared" si="100"/>
        <v>58.270910301281852</v>
      </c>
      <c r="X236" s="143">
        <f t="shared" si="101"/>
        <v>59.655277897357372</v>
      </c>
      <c r="AB236" t="s">
        <v>225</v>
      </c>
      <c r="AC236" s="2">
        <v>3.7368686678769998</v>
      </c>
      <c r="AD236" s="2">
        <v>3.7378633604629998</v>
      </c>
      <c r="AE236" s="2">
        <v>9.9469258600004551E-4</v>
      </c>
      <c r="AF236" s="1">
        <v>2.6618344780234221E-4</v>
      </c>
      <c r="AG236" s="2">
        <v>3.845076083945</v>
      </c>
      <c r="AH236" s="2">
        <v>3.845306244678</v>
      </c>
      <c r="AI236" s="2">
        <v>2.3016073299997331E-4</v>
      </c>
      <c r="AJ236" s="1">
        <v>5.9858564037523876E-5</v>
      </c>
      <c r="AM236" t="s">
        <v>225</v>
      </c>
      <c r="AN236" s="2">
        <v>3.7368686678769998</v>
      </c>
      <c r="AO236" s="2">
        <v>3.6418405341280002</v>
      </c>
      <c r="AP236" s="2">
        <v>-9.5028133748999544E-2</v>
      </c>
      <c r="AQ236" s="1">
        <v>-2.5429883197631131E-2</v>
      </c>
      <c r="AR236" s="2">
        <v>3.7369105043370001</v>
      </c>
      <c r="AS236" s="2">
        <v>4.183646000033292E-5</v>
      </c>
      <c r="AT236" s="1">
        <v>1.1195592812765658E-5</v>
      </c>
      <c r="AU236" s="2">
        <v>3.7375287106549999</v>
      </c>
      <c r="AV236" s="2">
        <v>6.6004277800013611E-4</v>
      </c>
      <c r="AW236" s="1">
        <v>1.7662991040440324E-4</v>
      </c>
      <c r="AX236" s="2">
        <v>3.5935515736019998</v>
      </c>
      <c r="AY236" s="2">
        <v>-0.14331709427499995</v>
      </c>
      <c r="AZ236" s="1">
        <v>-3.8352189229176645E-2</v>
      </c>
      <c r="BA236" s="2">
        <v>3.7366385208109998</v>
      </c>
      <c r="BB236" s="2">
        <v>-2.3014706599999712E-4</v>
      </c>
      <c r="BC236" s="1">
        <v>-6.15882136769738E-5</v>
      </c>
      <c r="BD236" s="2">
        <v>3.4492754556970002</v>
      </c>
      <c r="BE236" s="2">
        <v>-0.28759321217999956</v>
      </c>
      <c r="BF236" s="1">
        <v>-7.6961016760427867E-2</v>
      </c>
      <c r="BG236" s="1"/>
      <c r="BH236" t="s">
        <v>225</v>
      </c>
      <c r="BI236" s="2">
        <v>3.845076083945</v>
      </c>
      <c r="BJ236" s="2">
        <v>3.8642183382899997</v>
      </c>
      <c r="BK236" s="2">
        <v>1.9142254344999721E-2</v>
      </c>
      <c r="BL236" s="1">
        <v>4.9783811625802752E-3</v>
      </c>
      <c r="BM236" s="2">
        <v>3.8450857703630001</v>
      </c>
      <c r="BN236" s="2">
        <v>9.6864180001432487E-6</v>
      </c>
      <c r="BO236" s="1">
        <v>2.5191745985439916E-6</v>
      </c>
      <c r="BP236" s="2">
        <v>3.8452248793410004</v>
      </c>
      <c r="BQ236" s="2">
        <v>1.4879539600043401E-4</v>
      </c>
      <c r="BR236" s="1">
        <v>3.8697646744033164E-5</v>
      </c>
      <c r="BS236" s="2">
        <v>3.894209792526</v>
      </c>
      <c r="BT236" s="2">
        <v>4.9133708580999969E-2</v>
      </c>
      <c r="BU236" s="1">
        <v>1.2778344955554013E-2</v>
      </c>
      <c r="BV236" s="2">
        <v>3.8450227884419999</v>
      </c>
      <c r="BW236" s="2">
        <v>-5.3295503000150291E-5</v>
      </c>
      <c r="BX236" s="1">
        <v>-1.3860714804236012E-5</v>
      </c>
      <c r="BY236" s="2">
        <v>3.932770233686</v>
      </c>
      <c r="BZ236" s="2">
        <v>8.7694149740999983E-2</v>
      </c>
      <c r="CA236" s="1">
        <v>2.2806869832085842E-2</v>
      </c>
      <c r="CC236" t="s">
        <v>225</v>
      </c>
      <c r="CE236" s="23">
        <v>3.7368686678769998</v>
      </c>
      <c r="CF236" s="23">
        <v>3.7342005729789998</v>
      </c>
      <c r="CG236" s="23">
        <v>-2.6680948980000174E-3</v>
      </c>
      <c r="CH236" s="24">
        <v>-7.1399215095129984E-4</v>
      </c>
      <c r="CI236" s="2">
        <v>3.845076083945</v>
      </c>
      <c r="CJ236" s="2">
        <v>3.8450266938959996</v>
      </c>
      <c r="CK236" s="2">
        <v>-4.939004900039734E-5</v>
      </c>
      <c r="CL236" s="1">
        <v>-1.2845012145955709E-5</v>
      </c>
      <c r="CN236" s="25" t="s">
        <v>225</v>
      </c>
      <c r="CO236" s="27">
        <v>0</v>
      </c>
      <c r="CP236" s="27">
        <v>0.15384700000000001</v>
      </c>
      <c r="CQ236" s="28">
        <f>CH140-CO236-CP236</f>
        <v>-0.14783151384786089</v>
      </c>
      <c r="CR236" s="27">
        <f>CI140-CO236-CP236</f>
        <v>189.19747908685497</v>
      </c>
      <c r="CU236" s="30">
        <v>303</v>
      </c>
      <c r="CV236" s="30"/>
      <c r="CW236" s="15" t="s">
        <v>225</v>
      </c>
      <c r="CX236" s="33" t="s">
        <v>973</v>
      </c>
      <c r="CY236" s="34" t="s">
        <v>1046</v>
      </c>
      <c r="CZ236" s="34" t="s">
        <v>989</v>
      </c>
      <c r="DA236" s="32"/>
      <c r="DB236" s="32"/>
      <c r="DC236" t="s">
        <v>225</v>
      </c>
      <c r="DD236">
        <v>63346</v>
      </c>
      <c r="DE236" t="s">
        <v>1045</v>
      </c>
      <c r="DF236" s="30">
        <v>272</v>
      </c>
      <c r="DG236" s="39" t="s">
        <v>225</v>
      </c>
      <c r="DK236" s="30">
        <v>314</v>
      </c>
      <c r="DL236" s="30"/>
      <c r="DM236" s="32"/>
      <c r="DN236" s="32" t="s">
        <v>225</v>
      </c>
      <c r="DO236" s="41">
        <v>63411</v>
      </c>
    </row>
    <row r="237" spans="1:119" ht="15.75" x14ac:dyDescent="0.25">
      <c r="A237" t="s">
        <v>576</v>
      </c>
      <c r="B237" t="s">
        <v>312</v>
      </c>
      <c r="C237" s="52">
        <v>6.919926238096</v>
      </c>
      <c r="D237" s="52">
        <v>6.7200558928610006</v>
      </c>
      <c r="E237" s="52">
        <v>-0.19987034523499947</v>
      </c>
      <c r="F237" s="53">
        <v>-2.8883305740263682E-2</v>
      </c>
      <c r="G237" s="45">
        <v>7.4230135113199998</v>
      </c>
      <c r="H237" s="45">
        <v>7.627578869183</v>
      </c>
      <c r="I237" s="45">
        <v>0.20456535786300023</v>
      </c>
      <c r="J237" s="46">
        <v>2.7558262901049648E-2</v>
      </c>
      <c r="K237" s="47">
        <v>1</v>
      </c>
      <c r="L237" s="55">
        <f t="shared" si="91"/>
        <v>7.26616151132</v>
      </c>
      <c r="M237" s="55">
        <f t="shared" si="92"/>
        <v>7.4707268691830002</v>
      </c>
      <c r="N237" s="55">
        <f t="shared" si="93"/>
        <v>0.20456535786300023</v>
      </c>
      <c r="O237" s="56">
        <f t="shared" si="94"/>
        <v>2.8153153153051516E-2</v>
      </c>
      <c r="P237" s="54"/>
      <c r="Q237" s="42">
        <f t="shared" si="95"/>
        <v>77.616804869003417</v>
      </c>
      <c r="R237" s="42">
        <f t="shared" si="95"/>
        <v>75.374974963389604</v>
      </c>
      <c r="S237" s="42">
        <f t="shared" si="96"/>
        <v>81.500325403174244</v>
      </c>
      <c r="T237" s="42">
        <f t="shared" si="96"/>
        <v>83.794816546273353</v>
      </c>
      <c r="V237" s="143">
        <f t="shared" si="99"/>
        <v>72.240488668936123</v>
      </c>
      <c r="W237" s="143">
        <f t="shared" si="100"/>
        <v>81.500325403174244</v>
      </c>
      <c r="X237" s="143">
        <f t="shared" si="101"/>
        <v>83.703036900555205</v>
      </c>
      <c r="AB237" t="s">
        <v>312</v>
      </c>
      <c r="AC237" s="2">
        <v>6.919926238096</v>
      </c>
      <c r="AD237" s="2">
        <v>6.9205797733859997</v>
      </c>
      <c r="AE237" s="2">
        <v>6.5353528999967381E-4</v>
      </c>
      <c r="AF237" s="1">
        <v>9.4442522580918779E-5</v>
      </c>
      <c r="AG237" s="2">
        <v>7.4230135113199998</v>
      </c>
      <c r="AH237" s="2">
        <v>7.4230135113199998</v>
      </c>
      <c r="AI237" s="2">
        <v>0</v>
      </c>
      <c r="AJ237" s="1">
        <v>0</v>
      </c>
      <c r="AM237" t="s">
        <v>312</v>
      </c>
      <c r="AN237" s="2">
        <v>6.919926238096</v>
      </c>
      <c r="AO237" s="2">
        <v>6.7802224439450001</v>
      </c>
      <c r="AP237" s="2">
        <v>-0.13970379415099998</v>
      </c>
      <c r="AQ237" s="1">
        <v>-2.0188624754682229E-2</v>
      </c>
      <c r="AR237" s="2">
        <v>6.9199530578260005</v>
      </c>
      <c r="AS237" s="2">
        <v>2.6819730000404718E-5</v>
      </c>
      <c r="AT237" s="1">
        <v>3.875724838330661E-6</v>
      </c>
      <c r="AU237" s="2">
        <v>6.919792260386</v>
      </c>
      <c r="AV237" s="2">
        <v>-1.3397771000001057E-4</v>
      </c>
      <c r="AW237" s="1">
        <v>-1.9361147126457549E-5</v>
      </c>
      <c r="AX237" s="2">
        <v>6.6476973053200004</v>
      </c>
      <c r="AY237" s="2">
        <v>-0.27222893277599969</v>
      </c>
      <c r="AZ237" s="1">
        <v>-3.9339860485406386E-2</v>
      </c>
      <c r="BA237" s="2">
        <v>6.9197797524619995</v>
      </c>
      <c r="BB237" s="2">
        <v>-1.4648563400054826E-4</v>
      </c>
      <c r="BC237" s="1">
        <v>-2.1168669861552371E-5</v>
      </c>
      <c r="BD237" s="2">
        <v>6.4406007672790002</v>
      </c>
      <c r="BE237" s="2">
        <v>-0.47932547081699983</v>
      </c>
      <c r="BF237" s="1">
        <v>-6.9267424871986061E-2</v>
      </c>
      <c r="BG237" s="1"/>
      <c r="BH237" t="s">
        <v>312</v>
      </c>
      <c r="BI237" s="2">
        <v>7.4230135113199998</v>
      </c>
      <c r="BJ237" s="2">
        <v>7.4884744258359994</v>
      </c>
      <c r="BK237" s="2">
        <v>6.5460914515999669E-2</v>
      </c>
      <c r="BL237" s="1">
        <v>8.8186441283142781E-3</v>
      </c>
      <c r="BM237" s="2">
        <v>7.4230135113199998</v>
      </c>
      <c r="BN237" s="2">
        <v>0</v>
      </c>
      <c r="BO237" s="1">
        <v>0</v>
      </c>
      <c r="BP237" s="2">
        <v>7.4230135113199998</v>
      </c>
      <c r="BQ237" s="2">
        <v>0</v>
      </c>
      <c r="BR237" s="1">
        <v>0</v>
      </c>
      <c r="BS237" s="2">
        <v>7.5457527260379997</v>
      </c>
      <c r="BT237" s="2">
        <v>0.12273921471799998</v>
      </c>
      <c r="BU237" s="1">
        <v>1.6534957740656709E-2</v>
      </c>
      <c r="BV237" s="2">
        <v>7.4230135113199998</v>
      </c>
      <c r="BW237" s="2">
        <v>0</v>
      </c>
      <c r="BX237" s="1">
        <v>0</v>
      </c>
      <c r="BY237" s="2">
        <v>7.6193962548689997</v>
      </c>
      <c r="BZ237" s="2">
        <v>0.19638274354899998</v>
      </c>
      <c r="CA237" s="1">
        <v>2.6455932385077683E-2</v>
      </c>
      <c r="CC237" t="s">
        <v>312</v>
      </c>
      <c r="CE237" s="23">
        <v>6.919926238096</v>
      </c>
      <c r="CF237" s="23">
        <v>7.2031782719989996</v>
      </c>
      <c r="CG237" s="23">
        <v>0.28325203390299958</v>
      </c>
      <c r="CH237" s="24">
        <v>4.0932811153914214E-2</v>
      </c>
      <c r="CI237" s="2">
        <v>7.4230135113199998</v>
      </c>
      <c r="CJ237" s="2">
        <v>7.4230135113199998</v>
      </c>
      <c r="CK237" s="2">
        <v>0</v>
      </c>
      <c r="CL237" s="1">
        <v>0</v>
      </c>
      <c r="CN237" s="25" t="s">
        <v>312</v>
      </c>
      <c r="CO237" s="27">
        <v>0</v>
      </c>
      <c r="CP237" s="27">
        <v>0.15685199999999999</v>
      </c>
      <c r="CQ237" s="28">
        <f>CH144-CO237-CP237</f>
        <v>-0.15682517666974921</v>
      </c>
      <c r="CR237" s="27">
        <f>CI144-CO237-CP237</f>
        <v>167.43457027020301</v>
      </c>
      <c r="CU237" s="30">
        <v>399</v>
      </c>
      <c r="CV237" s="30"/>
      <c r="CW237" s="15" t="s">
        <v>312</v>
      </c>
      <c r="CX237" s="33" t="s">
        <v>973</v>
      </c>
      <c r="CY237" s="34" t="s">
        <v>312</v>
      </c>
      <c r="CZ237" s="34" t="s">
        <v>989</v>
      </c>
      <c r="DA237" s="32"/>
      <c r="DB237" s="32"/>
      <c r="DC237" t="s">
        <v>312</v>
      </c>
      <c r="DD237">
        <v>89155</v>
      </c>
      <c r="DE237" t="s">
        <v>1045</v>
      </c>
      <c r="DF237" s="30">
        <v>273</v>
      </c>
      <c r="DG237" s="39" t="s">
        <v>312</v>
      </c>
      <c r="DK237" s="30">
        <v>401</v>
      </c>
      <c r="DL237" s="30"/>
      <c r="DM237" s="32"/>
      <c r="DN237" s="32" t="s">
        <v>312</v>
      </c>
      <c r="DO237" s="41">
        <v>88987</v>
      </c>
    </row>
    <row r="238" spans="1:119" ht="15.75" x14ac:dyDescent="0.25">
      <c r="A238" t="s">
        <v>577</v>
      </c>
      <c r="B238" t="s">
        <v>323</v>
      </c>
      <c r="C238" s="52">
        <v>12.442804772485999</v>
      </c>
      <c r="D238" s="52">
        <v>12.237662456264001</v>
      </c>
      <c r="E238" s="52">
        <v>-0.2051423162219983</v>
      </c>
      <c r="F238" s="53">
        <v>-1.6486822703802018E-2</v>
      </c>
      <c r="G238" s="45">
        <v>11.463382934952</v>
      </c>
      <c r="H238" s="45">
        <v>11.633626155045999</v>
      </c>
      <c r="I238" s="45">
        <v>0.17024322009399917</v>
      </c>
      <c r="J238" s="46">
        <v>1.4851045372908676E-2</v>
      </c>
      <c r="K238" s="47">
        <v>1</v>
      </c>
      <c r="L238" s="55">
        <f t="shared" si="91"/>
        <v>11.233187934951999</v>
      </c>
      <c r="M238" s="55">
        <f t="shared" si="92"/>
        <v>11.403431155045999</v>
      </c>
      <c r="N238" s="55">
        <f t="shared" si="93"/>
        <v>0.17024322009399917</v>
      </c>
      <c r="O238" s="56">
        <f t="shared" si="94"/>
        <v>1.5155378960970498E-2</v>
      </c>
      <c r="P238" s="54"/>
      <c r="Q238" s="42">
        <f t="shared" ref="Q238:R270" si="102">C238/$DD238*1000000</f>
        <v>84.063917228448275</v>
      </c>
      <c r="R238" s="42">
        <f t="shared" si="102"/>
        <v>82.677970329315755</v>
      </c>
      <c r="S238" s="42">
        <f t="shared" ref="S238:T270" si="103">L238/$DD238*1000000</f>
        <v>75.891713969787048</v>
      </c>
      <c r="T238" s="42">
        <f t="shared" si="103"/>
        <v>77.041881654996743</v>
      </c>
      <c r="V238" s="143">
        <f t="shared" si="99"/>
        <v>78.486271514768674</v>
      </c>
      <c r="W238" s="143">
        <f t="shared" si="100"/>
        <v>75.891713969787048</v>
      </c>
      <c r="X238" s="143">
        <f t="shared" si="101"/>
        <v>75.979678593104794</v>
      </c>
      <c r="AB238" t="s">
        <v>323</v>
      </c>
      <c r="AC238" s="2">
        <v>12.442804772485999</v>
      </c>
      <c r="AD238" s="2">
        <v>12.443554873122999</v>
      </c>
      <c r="AE238" s="2">
        <v>7.5010063699920693E-4</v>
      </c>
      <c r="AF238" s="1">
        <v>6.0283887010576411E-5</v>
      </c>
      <c r="AG238" s="2">
        <v>11.463382934952</v>
      </c>
      <c r="AH238" s="2">
        <v>11.463112214183001</v>
      </c>
      <c r="AI238" s="2">
        <v>-2.7072076899870012E-4</v>
      </c>
      <c r="AJ238" s="1">
        <v>-2.3616132387348685E-5</v>
      </c>
      <c r="AM238" t="s">
        <v>323</v>
      </c>
      <c r="AN238" s="2">
        <v>12.442804772485999</v>
      </c>
      <c r="AO238" s="2">
        <v>12.205995887708001</v>
      </c>
      <c r="AP238" s="2">
        <v>-0.23680888477799833</v>
      </c>
      <c r="AQ238" s="1">
        <v>-1.903179300069379E-2</v>
      </c>
      <c r="AR238" s="2">
        <v>12.442834843629999</v>
      </c>
      <c r="AS238" s="2">
        <v>3.007114399977695E-5</v>
      </c>
      <c r="AT238" s="1">
        <v>2.4167496436391417E-6</v>
      </c>
      <c r="AU238" s="2">
        <v>12.442046237936999</v>
      </c>
      <c r="AV238" s="2">
        <v>-7.5853454899998951E-4</v>
      </c>
      <c r="AW238" s="1">
        <v>-6.0961701390452562E-5</v>
      </c>
      <c r="AX238" s="2">
        <v>11.965896779898001</v>
      </c>
      <c r="AY238" s="2">
        <v>-0.47690799258799821</v>
      </c>
      <c r="AZ238" s="1">
        <v>-3.8328013764433178E-2</v>
      </c>
      <c r="BA238" s="2">
        <v>12.442641677561999</v>
      </c>
      <c r="BB238" s="2">
        <v>-1.6309492399990688E-4</v>
      </c>
      <c r="BC238" s="1">
        <v>-1.3107569151976776E-5</v>
      </c>
      <c r="BD238" s="2">
        <v>11.61722396453</v>
      </c>
      <c r="BE238" s="2">
        <v>-0.82558080795599942</v>
      </c>
      <c r="BF238" s="1">
        <v>-6.6350057165692658E-2</v>
      </c>
      <c r="BG238" s="1"/>
      <c r="BH238" t="s">
        <v>323</v>
      </c>
      <c r="BI238" s="2">
        <v>11.463382934952</v>
      </c>
      <c r="BJ238" s="2">
        <v>11.477922047368999</v>
      </c>
      <c r="BK238" s="2">
        <v>1.4539112416999345E-2</v>
      </c>
      <c r="BL238" s="1">
        <v>1.268309058460344E-3</v>
      </c>
      <c r="BM238" s="2">
        <v>11.463371044779999</v>
      </c>
      <c r="BN238" s="2">
        <v>-1.1890172000761368E-5</v>
      </c>
      <c r="BO238" s="1">
        <v>-1.0372306384800322E-6</v>
      </c>
      <c r="BP238" s="2">
        <v>11.462786069003998</v>
      </c>
      <c r="BQ238" s="2">
        <v>-5.9686594800112402E-4</v>
      </c>
      <c r="BR238" s="1">
        <v>-5.2067173485173575E-5</v>
      </c>
      <c r="BS238" s="2">
        <v>11.486359601899</v>
      </c>
      <c r="BT238" s="2">
        <v>2.2976666947000624E-2</v>
      </c>
      <c r="BU238" s="1">
        <v>2.0043530847202594E-3</v>
      </c>
      <c r="BV238" s="2">
        <v>11.463449139471001</v>
      </c>
      <c r="BW238" s="2">
        <v>6.620451900118951E-5</v>
      </c>
      <c r="BX238" s="1">
        <v>5.7753037979156304E-6</v>
      </c>
      <c r="BY238" s="2">
        <v>11.476403106636999</v>
      </c>
      <c r="BZ238" s="2">
        <v>1.3020171684999582E-2</v>
      </c>
      <c r="CA238" s="1">
        <v>1.1358053516035754E-3</v>
      </c>
      <c r="CC238" t="s">
        <v>323</v>
      </c>
      <c r="CE238" s="23">
        <v>12.442804772485999</v>
      </c>
      <c r="CF238" s="23">
        <v>13.071552128254</v>
      </c>
      <c r="CG238" s="23">
        <v>0.62874735576800056</v>
      </c>
      <c r="CH238" s="24">
        <v>5.0530999020278008E-2</v>
      </c>
      <c r="CI238" s="2">
        <v>11.463382934952</v>
      </c>
      <c r="CJ238" s="2">
        <v>11.643656553084</v>
      </c>
      <c r="CK238" s="2">
        <v>0.18027361813200038</v>
      </c>
      <c r="CL238" s="1">
        <v>1.572603996175892E-2</v>
      </c>
      <c r="CN238" s="25" t="s">
        <v>323</v>
      </c>
      <c r="CO238" s="27">
        <v>0</v>
      </c>
      <c r="CP238" s="27">
        <v>0.23019500000000001</v>
      </c>
      <c r="CQ238" s="28">
        <f>CH148-CO238-CP238</f>
        <v>-0.24413079905159352</v>
      </c>
      <c r="CR238" s="27">
        <f>CI148-CO238-CP238</f>
        <v>104.26658295233401</v>
      </c>
      <c r="CU238" s="30">
        <v>411</v>
      </c>
      <c r="CV238" s="30"/>
      <c r="CW238" s="15" t="s">
        <v>323</v>
      </c>
      <c r="CX238" s="33" t="s">
        <v>973</v>
      </c>
      <c r="CY238" s="34" t="s">
        <v>323</v>
      </c>
      <c r="CZ238" s="34" t="s">
        <v>989</v>
      </c>
      <c r="DA238" s="32"/>
      <c r="DB238" s="32"/>
      <c r="DC238" t="s">
        <v>323</v>
      </c>
      <c r="DD238">
        <v>148016</v>
      </c>
      <c r="DE238" t="s">
        <v>1045</v>
      </c>
      <c r="DF238" s="30">
        <v>274</v>
      </c>
      <c r="DG238" s="39" t="s">
        <v>323</v>
      </c>
      <c r="DK238" s="30">
        <v>412</v>
      </c>
      <c r="DL238" s="30"/>
      <c r="DM238" s="32"/>
      <c r="DN238" s="32" t="s">
        <v>323</v>
      </c>
      <c r="DO238" s="41">
        <v>145567</v>
      </c>
    </row>
    <row r="239" spans="1:119" ht="15.75" x14ac:dyDescent="0.25">
      <c r="B239" t="s">
        <v>351</v>
      </c>
      <c r="C239" s="52">
        <v>10.886069529047999</v>
      </c>
      <c r="D239" s="52">
        <v>10.432122526295</v>
      </c>
      <c r="E239" s="52">
        <v>-0.45394700275299904</v>
      </c>
      <c r="F239" s="53">
        <v>-4.1699807404472579E-2</v>
      </c>
      <c r="G239" s="45">
        <v>12.028212393717</v>
      </c>
      <c r="H239" s="45">
        <v>12.361906596271</v>
      </c>
      <c r="I239" s="45">
        <v>0.33369420255399973</v>
      </c>
      <c r="J239" s="46">
        <v>2.7742626387966565E-2</v>
      </c>
      <c r="K239" s="47">
        <v>2</v>
      </c>
      <c r="L239" s="55">
        <f t="shared" si="91"/>
        <v>11.719340393717001</v>
      </c>
      <c r="M239" s="55">
        <f t="shared" si="92"/>
        <v>12.053034596271001</v>
      </c>
      <c r="N239" s="55">
        <f t="shared" si="93"/>
        <v>0.33369420255399973</v>
      </c>
      <c r="O239" s="56">
        <f t="shared" si="94"/>
        <v>2.8473804100177909E-2</v>
      </c>
      <c r="P239" s="54"/>
      <c r="Q239" s="42">
        <f t="shared" si="102"/>
        <v>72.043556286054624</v>
      </c>
      <c r="R239" s="42">
        <f t="shared" si="102"/>
        <v>69.039353864192876</v>
      </c>
      <c r="S239" s="42">
        <f t="shared" si="103"/>
        <v>77.558108281163982</v>
      </c>
      <c r="T239" s="42">
        <f t="shared" si="103"/>
        <v>79.76648266274222</v>
      </c>
      <c r="V239" s="143">
        <f t="shared" si="99"/>
        <v>66.366651186255822</v>
      </c>
      <c r="W239" s="143">
        <f t="shared" si="100"/>
        <v>77.558108281163982</v>
      </c>
      <c r="X239" s="143">
        <f t="shared" si="101"/>
        <v>79.678147687480148</v>
      </c>
      <c r="AB239" t="s">
        <v>351</v>
      </c>
      <c r="AC239" s="2">
        <v>10.886069529047999</v>
      </c>
      <c r="AD239" s="2">
        <v>10.886505053083001</v>
      </c>
      <c r="AE239" s="2">
        <v>4.3552403500157766E-4</v>
      </c>
      <c r="AF239" s="1">
        <v>4.0007464019905519E-5</v>
      </c>
      <c r="AG239" s="2">
        <v>12.028212393717</v>
      </c>
      <c r="AH239" s="2">
        <v>12.028212393717</v>
      </c>
      <c r="AI239" s="2">
        <v>0</v>
      </c>
      <c r="AJ239" s="1">
        <v>0</v>
      </c>
      <c r="AM239" t="s">
        <v>351</v>
      </c>
      <c r="AN239" s="2">
        <v>10.886069529047999</v>
      </c>
      <c r="AO239" s="2">
        <v>10.639023316756999</v>
      </c>
      <c r="AP239" s="2">
        <v>-0.24704621229099999</v>
      </c>
      <c r="AQ239" s="1">
        <v>-2.2693793350464158E-2</v>
      </c>
      <c r="AR239" s="2">
        <v>10.886086891822</v>
      </c>
      <c r="AS239" s="2">
        <v>1.7362774000773129E-5</v>
      </c>
      <c r="AT239" s="1">
        <v>1.594953436081124E-6</v>
      </c>
      <c r="AU239" s="2">
        <v>10.885546519756</v>
      </c>
      <c r="AV239" s="2">
        <v>-5.2300929199944335E-4</v>
      </c>
      <c r="AW239" s="1">
        <v>-4.8043905158226672E-5</v>
      </c>
      <c r="AX239" s="2">
        <v>10.393525186903</v>
      </c>
      <c r="AY239" s="2">
        <v>-0.49254434214499909</v>
      </c>
      <c r="AZ239" s="1">
        <v>-4.524537904435677E-2</v>
      </c>
      <c r="BA239" s="2">
        <v>10.885975520388</v>
      </c>
      <c r="BB239" s="2">
        <v>-9.4008659999644806E-5</v>
      </c>
      <c r="BC239" s="1">
        <v>-8.635684325623262E-6</v>
      </c>
      <c r="BD239" s="2">
        <v>10.028266460848</v>
      </c>
      <c r="BE239" s="2">
        <v>-0.85780306819999907</v>
      </c>
      <c r="BF239" s="1">
        <v>-7.8798235296134014E-2</v>
      </c>
      <c r="BG239" s="1"/>
      <c r="BH239" t="s">
        <v>351</v>
      </c>
      <c r="BI239" s="2">
        <v>12.028212393717</v>
      </c>
      <c r="BJ239" s="2">
        <v>12.134994538534</v>
      </c>
      <c r="BK239" s="2">
        <v>0.1067821448170001</v>
      </c>
      <c r="BL239" s="1">
        <v>8.8776404441260372E-3</v>
      </c>
      <c r="BM239" s="2">
        <v>12.028212393717</v>
      </c>
      <c r="BN239" s="2">
        <v>0</v>
      </c>
      <c r="BO239" s="1">
        <v>0</v>
      </c>
      <c r="BP239" s="2">
        <v>12.028212393717</v>
      </c>
      <c r="BQ239" s="2">
        <v>0</v>
      </c>
      <c r="BR239" s="1">
        <v>0</v>
      </c>
      <c r="BS239" s="2">
        <v>12.228428915248999</v>
      </c>
      <c r="BT239" s="2">
        <v>0.20021652153199909</v>
      </c>
      <c r="BU239" s="1">
        <v>1.6645575832746621E-2</v>
      </c>
      <c r="BV239" s="2">
        <v>12.028212393717</v>
      </c>
      <c r="BW239" s="2">
        <v>0</v>
      </c>
      <c r="BX239" s="1">
        <v>0</v>
      </c>
      <c r="BY239" s="2">
        <v>12.348558828168999</v>
      </c>
      <c r="BZ239" s="2">
        <v>0.32034643445199862</v>
      </c>
      <c r="CA239" s="1">
        <v>2.6632921332461111E-2</v>
      </c>
      <c r="CC239" t="s">
        <v>351</v>
      </c>
      <c r="CE239" s="23">
        <v>10.886069529047999</v>
      </c>
      <c r="CF239" s="23">
        <v>11.292600080781</v>
      </c>
      <c r="CG239" s="23">
        <v>0.40653055173300068</v>
      </c>
      <c r="CH239" s="24">
        <v>3.7344107590735948E-2</v>
      </c>
      <c r="CI239" s="2">
        <v>12.028212393717</v>
      </c>
      <c r="CJ239" s="2">
        <v>12.028212393717</v>
      </c>
      <c r="CK239" s="2">
        <v>0</v>
      </c>
      <c r="CL239" s="1">
        <v>0</v>
      </c>
      <c r="CN239" s="25" t="s">
        <v>351</v>
      </c>
      <c r="CO239" s="27">
        <v>0</v>
      </c>
      <c r="CP239" s="27">
        <v>0.30887199999999998</v>
      </c>
      <c r="CQ239" s="28">
        <f>CH109-CO239-CP239</f>
        <v>-0.35952856765870134</v>
      </c>
      <c r="CR239" s="27">
        <f>CI109-CO239-CP239</f>
        <v>117.928878773425</v>
      </c>
      <c r="CU239" s="30">
        <v>443</v>
      </c>
      <c r="CV239" s="30"/>
      <c r="CW239" s="15" t="s">
        <v>351</v>
      </c>
      <c r="CX239" s="33" t="s">
        <v>973</v>
      </c>
      <c r="CY239" s="34" t="s">
        <v>351</v>
      </c>
      <c r="CZ239" s="34" t="s">
        <v>989</v>
      </c>
      <c r="DA239" s="32"/>
      <c r="DB239" s="32"/>
      <c r="DC239" t="s">
        <v>351</v>
      </c>
      <c r="DD239">
        <v>151104</v>
      </c>
      <c r="DE239" t="s">
        <v>1045</v>
      </c>
      <c r="DF239" s="30">
        <v>275</v>
      </c>
      <c r="DG239" s="39" t="s">
        <v>351</v>
      </c>
      <c r="DK239" s="30">
        <v>440</v>
      </c>
      <c r="DL239" s="30"/>
      <c r="DM239" s="32"/>
      <c r="DN239" s="32" t="s">
        <v>351</v>
      </c>
      <c r="DO239" s="41">
        <v>150366</v>
      </c>
    </row>
    <row r="240" spans="1:119" ht="15.75" x14ac:dyDescent="0.25">
      <c r="A240" t="s">
        <v>578</v>
      </c>
      <c r="B240" t="s">
        <v>373</v>
      </c>
      <c r="C240" s="52">
        <v>8.7959018230120005</v>
      </c>
      <c r="D240" s="52">
        <v>8.4192686912549988</v>
      </c>
      <c r="E240" s="52">
        <v>-0.37663313175700175</v>
      </c>
      <c r="F240" s="53">
        <v>-4.2819160483538732E-2</v>
      </c>
      <c r="G240" s="45">
        <v>7.5217544997450005</v>
      </c>
      <c r="H240" s="45">
        <v>7.5630038975889997</v>
      </c>
      <c r="I240" s="45">
        <v>4.1249397843999169E-2</v>
      </c>
      <c r="J240" s="46">
        <v>5.4840127852348267E-3</v>
      </c>
      <c r="K240" s="47">
        <v>4</v>
      </c>
      <c r="L240" s="55">
        <f t="shared" si="91"/>
        <v>7.1981214997450005</v>
      </c>
      <c r="M240" s="55">
        <f t="shared" si="92"/>
        <v>7.2393708975889997</v>
      </c>
      <c r="N240" s="55">
        <f t="shared" si="93"/>
        <v>4.1249397843999169E-2</v>
      </c>
      <c r="O240" s="56">
        <f t="shared" si="94"/>
        <v>5.7305781578513874E-3</v>
      </c>
      <c r="P240" s="54"/>
      <c r="Q240" s="42">
        <f t="shared" si="102"/>
        <v>66.075480006700772</v>
      </c>
      <c r="R240" s="42">
        <f t="shared" si="102"/>
        <v>63.246183424266995</v>
      </c>
      <c r="S240" s="42">
        <f t="shared" si="103"/>
        <v>54.072833327661719</v>
      </c>
      <c r="T240" s="42">
        <f t="shared" si="103"/>
        <v>54.382701925262353</v>
      </c>
      <c r="V240" s="143">
        <f t="shared" si="99"/>
        <v>60.563327375385924</v>
      </c>
      <c r="W240" s="143">
        <f t="shared" si="100"/>
        <v>54.072833327661719</v>
      </c>
      <c r="X240" s="143">
        <f t="shared" si="101"/>
        <v>53.729430151526074</v>
      </c>
      <c r="AB240" t="s">
        <v>373</v>
      </c>
      <c r="AC240" s="2">
        <v>8.7959018230120005</v>
      </c>
      <c r="AD240" s="2">
        <v>8.7946880173549999</v>
      </c>
      <c r="AE240" s="2">
        <v>-1.2138056570005773E-3</v>
      </c>
      <c r="AF240" s="1">
        <v>-1.3799672636465729E-4</v>
      </c>
      <c r="AG240" s="2">
        <v>7.5217544997450005</v>
      </c>
      <c r="AH240" s="2">
        <v>7.5208485411539998</v>
      </c>
      <c r="AI240" s="2">
        <v>-9.0595859100073284E-4</v>
      </c>
      <c r="AJ240" s="1">
        <v>-1.204451157015888E-4</v>
      </c>
      <c r="AM240" t="s">
        <v>373</v>
      </c>
      <c r="AN240" s="2">
        <v>8.7959018230120005</v>
      </c>
      <c r="AO240" s="2">
        <v>8.5828163857240014</v>
      </c>
      <c r="AP240" s="2">
        <v>-0.21308543728799911</v>
      </c>
      <c r="AQ240" s="1">
        <v>-2.422553611620824E-2</v>
      </c>
      <c r="AR240" s="2">
        <v>8.7958499470460012</v>
      </c>
      <c r="AS240" s="2">
        <v>-5.1875965999315099E-5</v>
      </c>
      <c r="AT240" s="1">
        <v>-5.8977427264588425E-6</v>
      </c>
      <c r="AU240" s="2">
        <v>8.794396208897</v>
      </c>
      <c r="AV240" s="2">
        <v>-1.5056141150004976E-3</v>
      </c>
      <c r="AW240" s="1">
        <v>-1.7117222830540039E-4</v>
      </c>
      <c r="AX240" s="2">
        <v>8.3735047415739992</v>
      </c>
      <c r="AY240" s="2">
        <v>-0.42239708143800136</v>
      </c>
      <c r="AZ240" s="1">
        <v>-4.8022032298373131E-2</v>
      </c>
      <c r="BA240" s="2">
        <v>8.7961884970490001</v>
      </c>
      <c r="BB240" s="2">
        <v>2.8667403699955685E-4</v>
      </c>
      <c r="BC240" s="1">
        <v>3.2591773165266002E-5</v>
      </c>
      <c r="BD240" s="2">
        <v>8.0621295768839989</v>
      </c>
      <c r="BE240" s="2">
        <v>-0.73377224612800163</v>
      </c>
      <c r="BF240" s="1">
        <v>-8.342205960147181E-2</v>
      </c>
      <c r="BG240" s="1"/>
      <c r="BH240" t="s">
        <v>373</v>
      </c>
      <c r="BI240" s="2">
        <v>7.5217544997450005</v>
      </c>
      <c r="BJ240" s="2">
        <v>7.5157090579180004</v>
      </c>
      <c r="BK240" s="2">
        <v>-6.0454418270001753E-3</v>
      </c>
      <c r="BL240" s="1">
        <v>-8.0372761796534639E-4</v>
      </c>
      <c r="BM240" s="2">
        <v>7.5217159857919995</v>
      </c>
      <c r="BN240" s="2">
        <v>-3.8513953001029222E-5</v>
      </c>
      <c r="BO240" s="1">
        <v>-5.1203416705949268E-6</v>
      </c>
      <c r="BP240" s="2">
        <v>7.5208408057089997</v>
      </c>
      <c r="BQ240" s="2">
        <v>-9.1369403600083388E-4</v>
      </c>
      <c r="BR240" s="1">
        <v>-1.2147352536323933E-4</v>
      </c>
      <c r="BS240" s="2">
        <v>7.5113448547889998</v>
      </c>
      <c r="BT240" s="2">
        <v>-1.0409644956000719E-2</v>
      </c>
      <c r="BU240" s="1">
        <v>-1.3839384090977207E-3</v>
      </c>
      <c r="BV240" s="2">
        <v>7.5219670162729999</v>
      </c>
      <c r="BW240" s="2">
        <v>2.1251652799936238E-4</v>
      </c>
      <c r="BX240" s="1">
        <v>2.8253584719704298E-5</v>
      </c>
      <c r="BY240" s="2">
        <v>7.4760410123409997</v>
      </c>
      <c r="BZ240" s="2">
        <v>-4.571348740400083E-2</v>
      </c>
      <c r="CA240" s="1">
        <v>-6.0775032481518226E-3</v>
      </c>
      <c r="CC240" t="s">
        <v>373</v>
      </c>
      <c r="CE240" s="23">
        <v>8.7959018230120005</v>
      </c>
      <c r="CF240" s="23">
        <v>9.1507073801339995</v>
      </c>
      <c r="CG240" s="23">
        <v>0.35480555712199902</v>
      </c>
      <c r="CH240" s="24">
        <v>4.0337598606859183E-2</v>
      </c>
      <c r="CI240" s="2">
        <v>7.5217544997450005</v>
      </c>
      <c r="CJ240" s="2">
        <v>7.636382773427</v>
      </c>
      <c r="CK240" s="2">
        <v>0.11462827368199946</v>
      </c>
      <c r="CL240" s="1">
        <v>1.5239565939819698E-2</v>
      </c>
      <c r="CN240" s="25" t="s">
        <v>373</v>
      </c>
      <c r="CO240" s="27">
        <v>0</v>
      </c>
      <c r="CP240" s="27">
        <v>0.323633</v>
      </c>
      <c r="CQ240" s="28">
        <f>CH113-CO240-CP240</f>
        <v>-0.33896699793592761</v>
      </c>
      <c r="CR240" s="27">
        <f>CI113-CO240-CP240</f>
        <v>104.78357056183</v>
      </c>
      <c r="CU240" s="30">
        <v>468</v>
      </c>
      <c r="CV240" s="30"/>
      <c r="CW240" s="15" t="s">
        <v>373</v>
      </c>
      <c r="CX240" s="33" t="s">
        <v>973</v>
      </c>
      <c r="CY240" s="34" t="s">
        <v>373</v>
      </c>
      <c r="CZ240" s="34" t="s">
        <v>989</v>
      </c>
      <c r="DA240" s="32"/>
      <c r="DB240" s="32"/>
      <c r="DC240" t="s">
        <v>373</v>
      </c>
      <c r="DD240">
        <v>133119</v>
      </c>
      <c r="DE240" t="s">
        <v>1045</v>
      </c>
      <c r="DF240" s="30">
        <v>276</v>
      </c>
      <c r="DG240" s="39" t="s">
        <v>373</v>
      </c>
      <c r="DK240" s="30">
        <v>462</v>
      </c>
      <c r="DL240" s="30"/>
      <c r="DM240" s="32"/>
      <c r="DN240" s="32" t="s">
        <v>373</v>
      </c>
      <c r="DO240" s="41">
        <v>131157</v>
      </c>
    </row>
    <row r="241" spans="1:119" ht="15.75" x14ac:dyDescent="0.25">
      <c r="A241" t="s">
        <v>579</v>
      </c>
      <c r="B241" t="s">
        <v>271</v>
      </c>
      <c r="C241" s="52">
        <v>5.2267962261579992</v>
      </c>
      <c r="D241" s="52">
        <v>4.8316744246600001</v>
      </c>
      <c r="E241" s="52">
        <v>-0.39512180149799914</v>
      </c>
      <c r="F241" s="53">
        <v>-7.5595409578160799E-2</v>
      </c>
      <c r="G241" s="45">
        <v>4.9339388802280002</v>
      </c>
      <c r="H241" s="45">
        <v>4.934808515287</v>
      </c>
      <c r="I241" s="45">
        <v>8.6963505899984028E-4</v>
      </c>
      <c r="J241" s="46">
        <v>1.762557421383489E-4</v>
      </c>
      <c r="K241" s="47">
        <v>2</v>
      </c>
      <c r="L241" s="55">
        <f t="shared" si="91"/>
        <v>4.7982168802279999</v>
      </c>
      <c r="M241" s="55">
        <f t="shared" si="92"/>
        <v>4.7990865152869997</v>
      </c>
      <c r="N241" s="55">
        <f t="shared" si="93"/>
        <v>8.6963505899984028E-4</v>
      </c>
      <c r="O241" s="56">
        <f t="shared" si="94"/>
        <v>1.8124129873815068E-4</v>
      </c>
      <c r="P241" s="54"/>
      <c r="Q241" s="42">
        <f t="shared" si="102"/>
        <v>64.268892571446131</v>
      </c>
      <c r="R241" s="42">
        <f t="shared" si="102"/>
        <v>59.410459314372844</v>
      </c>
      <c r="S241" s="42">
        <f t="shared" si="103"/>
        <v>58.999064028280891</v>
      </c>
      <c r="T241" s="42">
        <f t="shared" si="103"/>
        <v>59.009757095269705</v>
      </c>
      <c r="V241" s="143">
        <f t="shared" si="99"/>
        <v>58.713721397887539</v>
      </c>
      <c r="W241" s="143">
        <f t="shared" si="100"/>
        <v>58.999064028280891</v>
      </c>
      <c r="X241" s="143">
        <f t="shared" si="101"/>
        <v>58.816599169132019</v>
      </c>
      <c r="AB241" t="s">
        <v>271</v>
      </c>
      <c r="AC241" s="2">
        <v>5.2267962261579992</v>
      </c>
      <c r="AD241" s="2">
        <v>5.228066229125</v>
      </c>
      <c r="AE241" s="2">
        <v>1.2700029670007495E-3</v>
      </c>
      <c r="AF241" s="1">
        <v>2.4297923853332923E-4</v>
      </c>
      <c r="AG241" s="2">
        <v>4.9339388802280002</v>
      </c>
      <c r="AH241" s="2">
        <v>4.9340927494660001</v>
      </c>
      <c r="AI241" s="2">
        <v>1.5386923799987073E-4</v>
      </c>
      <c r="AJ241" s="1">
        <v>3.1185882463294794E-5</v>
      </c>
      <c r="AM241" t="s">
        <v>271</v>
      </c>
      <c r="AN241" s="2">
        <v>5.2267962261579992</v>
      </c>
      <c r="AO241" s="2">
        <v>5.0988684502849999</v>
      </c>
      <c r="AP241" s="2">
        <v>-0.12792777587299931</v>
      </c>
      <c r="AQ241" s="1">
        <v>-2.4475370827118259E-2</v>
      </c>
      <c r="AR241" s="2">
        <v>5.2268494981759996</v>
      </c>
      <c r="AS241" s="2">
        <v>5.3272018000427579E-5</v>
      </c>
      <c r="AT241" s="1">
        <v>1.0192097739303992E-5</v>
      </c>
      <c r="AU241" s="2">
        <v>5.227516621006</v>
      </c>
      <c r="AV241" s="2">
        <v>7.2039484800079379E-4</v>
      </c>
      <c r="AW241" s="1">
        <v>1.3782723045438602E-4</v>
      </c>
      <c r="AX241" s="2">
        <v>4.9680306647309997</v>
      </c>
      <c r="AY241" s="2">
        <v>-0.25876556142699947</v>
      </c>
      <c r="AZ241" s="1">
        <v>-4.9507489909781176E-2</v>
      </c>
      <c r="BA241" s="2">
        <v>5.2265033976760007</v>
      </c>
      <c r="BB241" s="2">
        <v>-2.9282848199851941E-4</v>
      </c>
      <c r="BC241" s="1">
        <v>-5.602446878128353E-5</v>
      </c>
      <c r="BD241" s="2">
        <v>4.775010820126</v>
      </c>
      <c r="BE241" s="2">
        <v>-0.45178540603199924</v>
      </c>
      <c r="BF241" s="1">
        <v>-8.6436391717548924E-2</v>
      </c>
      <c r="BG241" s="1"/>
      <c r="BH241" t="s">
        <v>271</v>
      </c>
      <c r="BI241" s="2">
        <v>4.9339388802280002</v>
      </c>
      <c r="BJ241" s="2">
        <v>4.9340126401950002</v>
      </c>
      <c r="BK241" s="2">
        <v>7.3759966999986659E-5</v>
      </c>
      <c r="BL241" s="1">
        <v>1.4949509669762705E-5</v>
      </c>
      <c r="BM241" s="2">
        <v>4.9339452794729999</v>
      </c>
      <c r="BN241" s="2">
        <v>6.3992449996774781E-6</v>
      </c>
      <c r="BO241" s="1">
        <v>1.296985056973743E-6</v>
      </c>
      <c r="BP241" s="2">
        <v>4.933973471322</v>
      </c>
      <c r="BQ241" s="2">
        <v>3.4591093999836175E-5</v>
      </c>
      <c r="BR241" s="1">
        <v>7.0108476897544585E-6</v>
      </c>
      <c r="BS241" s="2">
        <v>4.9302961672090007</v>
      </c>
      <c r="BT241" s="2">
        <v>-3.6427130189995438E-3</v>
      </c>
      <c r="BU241" s="1">
        <v>-7.3829715110520621E-4</v>
      </c>
      <c r="BV241" s="2">
        <v>4.9339037915880004</v>
      </c>
      <c r="BW241" s="2">
        <v>-3.5088639999791837E-5</v>
      </c>
      <c r="BX241" s="1">
        <v>-7.1116892307693873E-6</v>
      </c>
      <c r="BY241" s="2">
        <v>4.9190995606280001</v>
      </c>
      <c r="BZ241" s="2">
        <v>-1.4839319600000067E-2</v>
      </c>
      <c r="CA241" s="1">
        <v>-3.0076010182181934E-3</v>
      </c>
      <c r="CC241" t="s">
        <v>271</v>
      </c>
      <c r="CE241" s="23">
        <v>5.2267962261579992</v>
      </c>
      <c r="CF241" s="23">
        <v>5.2848120247540002</v>
      </c>
      <c r="CG241" s="23">
        <v>5.8015798596001034E-2</v>
      </c>
      <c r="CH241" s="24">
        <v>1.1099686325182422E-2</v>
      </c>
      <c r="CI241" s="2">
        <v>4.9339388802280002</v>
      </c>
      <c r="CJ241" s="2">
        <v>4.9550404908729995</v>
      </c>
      <c r="CK241" s="2">
        <v>2.1101610644999269E-2</v>
      </c>
      <c r="CL241" s="1">
        <v>4.2768285455583414E-3</v>
      </c>
      <c r="CN241" s="25" t="s">
        <v>271</v>
      </c>
      <c r="CO241" s="27">
        <v>0</v>
      </c>
      <c r="CP241" s="27">
        <v>0.13572200000000001</v>
      </c>
      <c r="CQ241" s="28">
        <f>CH151-CO241-CP241</f>
        <v>-0.18363833615398334</v>
      </c>
      <c r="CR241" s="27">
        <f>CI151-CO241-CP241</f>
        <v>190.132231862786</v>
      </c>
      <c r="CU241" s="30">
        <v>354</v>
      </c>
      <c r="CV241" s="30"/>
      <c r="CW241" s="15" t="s">
        <v>271</v>
      </c>
      <c r="CX241" s="33" t="s">
        <v>973</v>
      </c>
      <c r="CY241" s="34" t="s">
        <v>271</v>
      </c>
      <c r="CZ241" s="34" t="s">
        <v>962</v>
      </c>
      <c r="DA241" s="32"/>
      <c r="DB241" s="32"/>
      <c r="DC241" t="s">
        <v>271</v>
      </c>
      <c r="DD241">
        <v>81327</v>
      </c>
      <c r="DE241" t="s">
        <v>1045</v>
      </c>
      <c r="DF241" s="30">
        <v>277</v>
      </c>
      <c r="DG241" s="39" t="s">
        <v>271</v>
      </c>
      <c r="DK241" s="30">
        <v>360</v>
      </c>
      <c r="DL241" s="30"/>
      <c r="DM241" s="32"/>
      <c r="DN241" s="32" t="s">
        <v>271</v>
      </c>
      <c r="DO241" s="41">
        <v>81074</v>
      </c>
    </row>
    <row r="242" spans="1:119" ht="15.75" x14ac:dyDescent="0.25">
      <c r="A242" t="s">
        <v>580</v>
      </c>
      <c r="B242" t="s">
        <v>274</v>
      </c>
      <c r="C242" s="52">
        <v>6.750839806588</v>
      </c>
      <c r="D242" s="52">
        <v>6.5522013842329994</v>
      </c>
      <c r="E242" s="52">
        <v>-0.19863842235500062</v>
      </c>
      <c r="F242" s="53">
        <v>-2.9424253581184615E-2</v>
      </c>
      <c r="G242" s="45">
        <v>5.5488811931370003</v>
      </c>
      <c r="H242" s="45">
        <v>5.595388952565</v>
      </c>
      <c r="I242" s="45">
        <v>4.6507759427999673E-2</v>
      </c>
      <c r="J242" s="46">
        <v>8.3814660666228849E-3</v>
      </c>
      <c r="K242" s="47">
        <v>4</v>
      </c>
      <c r="L242" s="55">
        <f t="shared" si="91"/>
        <v>5.342761193137</v>
      </c>
      <c r="M242" s="55">
        <f t="shared" si="92"/>
        <v>5.3892689525649997</v>
      </c>
      <c r="N242" s="55">
        <f t="shared" si="93"/>
        <v>4.6507759427999673E-2</v>
      </c>
      <c r="O242" s="56">
        <f t="shared" si="94"/>
        <v>8.704817181000123E-3</v>
      </c>
      <c r="P242" s="54"/>
      <c r="Q242" s="42">
        <f t="shared" si="102"/>
        <v>56.231694125876686</v>
      </c>
      <c r="R242" s="42">
        <f t="shared" si="102"/>
        <v>54.577118498617288</v>
      </c>
      <c r="S242" s="42">
        <f t="shared" si="103"/>
        <v>44.502983600188252</v>
      </c>
      <c r="T242" s="42">
        <f t="shared" si="103"/>
        <v>44.890373936436937</v>
      </c>
      <c r="V242" s="143">
        <f t="shared" si="99"/>
        <v>53.486151220292534</v>
      </c>
      <c r="W242" s="143">
        <f t="shared" si="100"/>
        <v>44.502983600188252</v>
      </c>
      <c r="X242" s="143">
        <f t="shared" si="101"/>
        <v>44.642620488122006</v>
      </c>
      <c r="AB242" t="s">
        <v>274</v>
      </c>
      <c r="AC242" s="2">
        <v>6.750839806588</v>
      </c>
      <c r="AD242" s="2">
        <v>6.7500957061699998</v>
      </c>
      <c r="AE242" s="2">
        <v>-7.4410041800021531E-4</v>
      </c>
      <c r="AF242" s="1">
        <v>-1.1022338543332988E-4</v>
      </c>
      <c r="AG242" s="2">
        <v>5.5488811931370003</v>
      </c>
      <c r="AH242" s="2">
        <v>5.548163783613</v>
      </c>
      <c r="AI242" s="2">
        <v>-7.174095240003453E-4</v>
      </c>
      <c r="AJ242" s="1">
        <v>-1.2928904026412674E-4</v>
      </c>
      <c r="AM242" t="s">
        <v>274</v>
      </c>
      <c r="AN242" s="2">
        <v>6.750839806588</v>
      </c>
      <c r="AO242" s="2">
        <v>6.6328907366629997</v>
      </c>
      <c r="AP242" s="2">
        <v>-0.11794906992500032</v>
      </c>
      <c r="AQ242" s="1">
        <v>-1.7471762522034126E-2</v>
      </c>
      <c r="AR242" s="2">
        <v>6.7508082144769999</v>
      </c>
      <c r="AS242" s="2">
        <v>-3.1592111000122713E-5</v>
      </c>
      <c r="AT242" s="1">
        <v>-4.6797305083869191E-6</v>
      </c>
      <c r="AU242" s="2">
        <v>6.7500948761539998</v>
      </c>
      <c r="AV242" s="2">
        <v>-7.4493043400014614E-4</v>
      </c>
      <c r="AW242" s="1">
        <v>-1.1034633546972697E-4</v>
      </c>
      <c r="AX242" s="2">
        <v>6.5950943009909997</v>
      </c>
      <c r="AY242" s="2">
        <v>-0.15574550559700029</v>
      </c>
      <c r="AZ242" s="1">
        <v>-2.307053789737561E-2</v>
      </c>
      <c r="BA242" s="2">
        <v>6.7510140641619998</v>
      </c>
      <c r="BB242" s="2">
        <v>1.7425757399980313E-4</v>
      </c>
      <c r="BC242" s="1">
        <v>2.5812725378218706E-5</v>
      </c>
      <c r="BD242" s="2">
        <v>6.4212263986010001</v>
      </c>
      <c r="BE242" s="2">
        <v>-0.3296134079869999</v>
      </c>
      <c r="BF242" s="1">
        <v>-4.8825541329737557E-2</v>
      </c>
      <c r="BG242" s="1"/>
      <c r="BH242" t="s">
        <v>274</v>
      </c>
      <c r="BI242" s="2">
        <v>5.5488811931370003</v>
      </c>
      <c r="BJ242" s="2">
        <v>5.5539507986179997</v>
      </c>
      <c r="BK242" s="2">
        <v>5.0696054809993285E-3</v>
      </c>
      <c r="BL242" s="1">
        <v>9.1362660409264977E-4</v>
      </c>
      <c r="BM242" s="2">
        <v>5.5488507690289994</v>
      </c>
      <c r="BN242" s="2">
        <v>-3.0424108000914885E-5</v>
      </c>
      <c r="BO242" s="1">
        <v>-5.4829265471648965E-6</v>
      </c>
      <c r="BP242" s="2">
        <v>5.5482207431969996</v>
      </c>
      <c r="BQ242" s="2">
        <v>-6.6044994000069579E-4</v>
      </c>
      <c r="BR242" s="1">
        <v>-1.1902398285577953E-4</v>
      </c>
      <c r="BS242" s="2">
        <v>5.581546035243</v>
      </c>
      <c r="BT242" s="2">
        <v>3.2664842105999625E-2</v>
      </c>
      <c r="BU242" s="1">
        <v>5.8867438261969544E-3</v>
      </c>
      <c r="BV242" s="2">
        <v>5.5490489546089998</v>
      </c>
      <c r="BW242" s="2">
        <v>1.6776147199948355E-4</v>
      </c>
      <c r="BX242" s="1">
        <v>3.0233386904548483E-5</v>
      </c>
      <c r="BY242" s="2">
        <v>5.565645160081</v>
      </c>
      <c r="BZ242" s="2">
        <v>1.676396694399962E-2</v>
      </c>
      <c r="CA242" s="1">
        <v>3.0211436072435155E-3</v>
      </c>
      <c r="CC242" t="s">
        <v>274</v>
      </c>
      <c r="CE242" s="23">
        <v>6.750839806588</v>
      </c>
      <c r="CF242" s="23">
        <v>6.8789463525340002</v>
      </c>
      <c r="CG242" s="23">
        <v>0.12810654594600024</v>
      </c>
      <c r="CH242" s="24">
        <v>1.8976386585411759E-2</v>
      </c>
      <c r="CI242" s="2">
        <v>5.5488811931370003</v>
      </c>
      <c r="CJ242" s="2">
        <v>5.6019839246630001</v>
      </c>
      <c r="CK242" s="2">
        <v>5.3102731525999758E-2</v>
      </c>
      <c r="CL242" s="1">
        <v>9.5699889180684908E-3</v>
      </c>
      <c r="CN242" s="25" t="s">
        <v>274</v>
      </c>
      <c r="CO242" s="27">
        <v>0</v>
      </c>
      <c r="CP242" s="27">
        <v>0.20612</v>
      </c>
      <c r="CQ242" s="28">
        <f>CH117-CO242-CP242</f>
        <v>-0.34646922595589413</v>
      </c>
      <c r="CR242" s="27">
        <f>CI117-CO242-CP242</f>
        <v>148.40860256573799</v>
      </c>
      <c r="CU242" s="30">
        <v>357</v>
      </c>
      <c r="CV242" s="30"/>
      <c r="CW242" s="15" t="s">
        <v>274</v>
      </c>
      <c r="CX242" s="33" t="s">
        <v>973</v>
      </c>
      <c r="CY242" s="34" t="s">
        <v>274</v>
      </c>
      <c r="CZ242" s="34" t="s">
        <v>962</v>
      </c>
      <c r="DA242" s="32"/>
      <c r="DB242" s="32"/>
      <c r="DC242" t="s">
        <v>274</v>
      </c>
      <c r="DD242">
        <v>120054</v>
      </c>
      <c r="DE242" t="s">
        <v>1045</v>
      </c>
      <c r="DF242" s="30">
        <v>278</v>
      </c>
      <c r="DG242" s="39" t="s">
        <v>274</v>
      </c>
      <c r="DK242" s="30">
        <v>363</v>
      </c>
      <c r="DL242" s="30"/>
      <c r="DM242" s="32"/>
      <c r="DN242" s="32" t="s">
        <v>274</v>
      </c>
      <c r="DO242" s="41">
        <v>118185</v>
      </c>
    </row>
    <row r="243" spans="1:119" ht="15.75" x14ac:dyDescent="0.25">
      <c r="B243" t="s">
        <v>383</v>
      </c>
      <c r="C243" s="52">
        <v>5.3244823734290003</v>
      </c>
      <c r="D243" s="52">
        <v>4.3122841217210004</v>
      </c>
      <c r="E243" s="52">
        <v>-1.0121982517079999</v>
      </c>
      <c r="F243" s="53">
        <v>-0.19010265800845122</v>
      </c>
      <c r="G243" s="45">
        <v>4.8916824157180008</v>
      </c>
      <c r="H243" s="45">
        <v>4.7806360222639999</v>
      </c>
      <c r="I243" s="45">
        <v>-0.11104639345400091</v>
      </c>
      <c r="J243" s="46">
        <v>-2.2701063563976595E-2</v>
      </c>
      <c r="K243" s="47">
        <v>4</v>
      </c>
      <c r="L243" s="55">
        <f t="shared" si="91"/>
        <v>4.6058124157180007</v>
      </c>
      <c r="M243" s="55">
        <f t="shared" si="92"/>
        <v>4.4947660222639998</v>
      </c>
      <c r="N243" s="55">
        <f t="shared" si="93"/>
        <v>-0.11104639345400091</v>
      </c>
      <c r="O243" s="56">
        <f t="shared" si="94"/>
        <v>-2.4110055606050965E-2</v>
      </c>
      <c r="P243" s="54"/>
      <c r="Q243" s="42">
        <f t="shared" si="102"/>
        <v>38.130065693418793</v>
      </c>
      <c r="R243" s="42">
        <f t="shared" si="102"/>
        <v>30.881438855063021</v>
      </c>
      <c r="S243" s="42">
        <f t="shared" si="103"/>
        <v>32.983474761658556</v>
      </c>
      <c r="T243" s="42">
        <f t="shared" si="103"/>
        <v>32.18824135107419</v>
      </c>
      <c r="V243" s="143">
        <f t="shared" si="99"/>
        <v>33.743871175744772</v>
      </c>
      <c r="W243" s="143">
        <f t="shared" si="100"/>
        <v>32.983474761658556</v>
      </c>
      <c r="X243" s="143">
        <f t="shared" si="101"/>
        <v>32.544200993533366</v>
      </c>
      <c r="AB243" t="s">
        <v>383</v>
      </c>
      <c r="AC243" s="2">
        <v>5.3244823734290003</v>
      </c>
      <c r="AD243" s="2">
        <v>5.3264920896049999</v>
      </c>
      <c r="AE243" s="2">
        <v>2.009716175999543E-3</v>
      </c>
      <c r="AF243" s="1">
        <v>3.7744817900585388E-4</v>
      </c>
      <c r="AG243" s="2">
        <v>4.8916824157180008</v>
      </c>
      <c r="AH243" s="2">
        <v>4.8919106084099999</v>
      </c>
      <c r="AI243" s="2">
        <v>2.2819269199914061E-4</v>
      </c>
      <c r="AJ243" s="1">
        <v>4.6649122450367927E-5</v>
      </c>
      <c r="AM243" t="s">
        <v>383</v>
      </c>
      <c r="AN243" s="2">
        <v>5.3244823734290003</v>
      </c>
      <c r="AO243" s="2">
        <v>5.1127063777419997</v>
      </c>
      <c r="AP243" s="2">
        <v>-0.21177599568700067</v>
      </c>
      <c r="AQ243" s="1">
        <v>-3.977400634169357E-2</v>
      </c>
      <c r="AR243" s="2">
        <v>5.324567842604</v>
      </c>
      <c r="AS243" s="2">
        <v>8.5469174999630582E-5</v>
      </c>
      <c r="AT243" s="1">
        <v>1.6052109671007869E-5</v>
      </c>
      <c r="AU243" s="2">
        <v>5.3266159843720002</v>
      </c>
      <c r="AV243" s="2">
        <v>2.1336109429999084E-3</v>
      </c>
      <c r="AW243" s="1">
        <v>4.0071706381212966E-4</v>
      </c>
      <c r="AX243" s="2">
        <v>5.0369721985360005</v>
      </c>
      <c r="AY243" s="2">
        <v>-0.28751017489299979</v>
      </c>
      <c r="AZ243" s="1">
        <v>-5.3997770060762063E-2</v>
      </c>
      <c r="BA243" s="2">
        <v>5.3240107141969997</v>
      </c>
      <c r="BB243" s="2">
        <v>-4.7165923200065407E-4</v>
      </c>
      <c r="BC243" s="1">
        <v>-8.8583114549199365E-5</v>
      </c>
      <c r="BD243" s="2">
        <v>4.7119941709809998</v>
      </c>
      <c r="BE243" s="2">
        <v>-0.61248820244800051</v>
      </c>
      <c r="BF243" s="1">
        <v>-0.11503244061892803</v>
      </c>
      <c r="BG243" s="1"/>
      <c r="BH243" t="s">
        <v>383</v>
      </c>
      <c r="BI243" s="2">
        <v>4.8916824157180008</v>
      </c>
      <c r="BJ243" s="2">
        <v>4.869651499742</v>
      </c>
      <c r="BK243" s="2">
        <v>-2.203091597600082E-2</v>
      </c>
      <c r="BL243" s="1">
        <v>-4.5037502649826304E-3</v>
      </c>
      <c r="BM243" s="2">
        <v>4.8916921850159998</v>
      </c>
      <c r="BN243" s="2">
        <v>9.7692979990071649E-6</v>
      </c>
      <c r="BO243" s="1">
        <v>1.9971243365301809E-6</v>
      </c>
      <c r="BP243" s="2">
        <v>4.8919706790479998</v>
      </c>
      <c r="BQ243" s="2">
        <v>2.8826332999898341E-4</v>
      </c>
      <c r="BR243" s="1">
        <v>5.8929281482528981E-5</v>
      </c>
      <c r="BS243" s="2">
        <v>4.8801262190850005</v>
      </c>
      <c r="BT243" s="2">
        <v>-1.1556196633000226E-2</v>
      </c>
      <c r="BU243" s="1">
        <v>-2.3624176001017043E-3</v>
      </c>
      <c r="BV243" s="2">
        <v>4.8916284027540007</v>
      </c>
      <c r="BW243" s="2">
        <v>-5.4012964000094144E-5</v>
      </c>
      <c r="BX243" s="1">
        <v>-1.1041796954466866E-5</v>
      </c>
      <c r="BY243" s="2">
        <v>4.8303422267369998</v>
      </c>
      <c r="BZ243" s="2">
        <v>-6.134018898100102E-2</v>
      </c>
      <c r="CA243" s="1">
        <v>-1.2539691616917349E-2</v>
      </c>
      <c r="CC243" t="s">
        <v>383</v>
      </c>
      <c r="CE243" s="23">
        <v>5.3244823734290003</v>
      </c>
      <c r="CF243" s="23">
        <v>4.917404928341</v>
      </c>
      <c r="CG243" s="23">
        <v>-0.40707744508800037</v>
      </c>
      <c r="CH243" s="24">
        <v>-7.6453900405315814E-2</v>
      </c>
      <c r="CI243" s="2">
        <v>4.8916824157180008</v>
      </c>
      <c r="CJ243" s="2">
        <v>4.7961328502979992</v>
      </c>
      <c r="CK243" s="2">
        <v>-9.5549565420001592E-2</v>
      </c>
      <c r="CL243" s="1">
        <v>-1.9533068032581348E-2</v>
      </c>
      <c r="CN243" s="25" t="s">
        <v>383</v>
      </c>
      <c r="CO243" s="27">
        <v>0</v>
      </c>
      <c r="CP243" s="27">
        <v>0.28587000000000001</v>
      </c>
      <c r="CQ243" s="28">
        <f t="shared" ref="CQ243:CQ269" si="104">CH274-CO243-CP243</f>
        <v>-0.29804117907074473</v>
      </c>
      <c r="CR243" s="27">
        <f t="shared" ref="CR243:CR269" si="105">CI274-CO243-CP243</f>
        <v>47.695054539903992</v>
      </c>
      <c r="CU243" s="30">
        <v>479</v>
      </c>
      <c r="CV243" s="30"/>
      <c r="CW243" s="15" t="s">
        <v>383</v>
      </c>
      <c r="CX243" s="33" t="s">
        <v>973</v>
      </c>
      <c r="CY243" s="34" t="s">
        <v>1055</v>
      </c>
      <c r="CZ243" s="34" t="s">
        <v>962</v>
      </c>
      <c r="DA243" s="32"/>
      <c r="DB243" s="32"/>
      <c r="DC243" t="s">
        <v>383</v>
      </c>
      <c r="DD243">
        <v>139640</v>
      </c>
      <c r="DE243" t="s">
        <v>1045</v>
      </c>
      <c r="DF243" s="30">
        <v>279</v>
      </c>
      <c r="DG243" s="39" t="s">
        <v>383</v>
      </c>
      <c r="DK243" s="30">
        <v>472</v>
      </c>
      <c r="DL243" s="30"/>
      <c r="DM243" s="32"/>
      <c r="DN243" s="32" t="s">
        <v>383</v>
      </c>
      <c r="DO243" s="41">
        <v>138026</v>
      </c>
    </row>
    <row r="244" spans="1:119" ht="15.75" x14ac:dyDescent="0.25">
      <c r="B244" t="s">
        <v>386</v>
      </c>
      <c r="C244" s="52">
        <v>3.2518286448659999</v>
      </c>
      <c r="D244" s="52">
        <v>2.6363330202089998</v>
      </c>
      <c r="E244" s="52">
        <v>-0.61549562465700003</v>
      </c>
      <c r="F244" s="53">
        <v>-0.18927677066525231</v>
      </c>
      <c r="G244" s="45">
        <v>3.3187004235950002</v>
      </c>
      <c r="H244" s="45">
        <v>3.3731072703599998</v>
      </c>
      <c r="I244" s="45">
        <v>5.4406846764999628E-2</v>
      </c>
      <c r="J244" s="46">
        <v>1.6394021701441528E-2</v>
      </c>
      <c r="K244" s="47">
        <v>4</v>
      </c>
      <c r="L244" s="55">
        <f t="shared" si="91"/>
        <v>3.1429074235950001</v>
      </c>
      <c r="M244" s="55">
        <f t="shared" si="92"/>
        <v>3.1973142703599997</v>
      </c>
      <c r="N244" s="55">
        <f t="shared" si="93"/>
        <v>5.4406846764999628E-2</v>
      </c>
      <c r="O244" s="56">
        <f t="shared" si="94"/>
        <v>1.7310992476757908E-2</v>
      </c>
      <c r="P244" s="54"/>
      <c r="Q244" s="42">
        <f t="shared" si="102"/>
        <v>38.275269775609409</v>
      </c>
      <c r="R244" s="42">
        <f t="shared" si="102"/>
        <v>31.030650316140726</v>
      </c>
      <c r="S244" s="42">
        <f t="shared" si="103"/>
        <v>36.993225245059385</v>
      </c>
      <c r="T244" s="42">
        <f t="shared" si="103"/>
        <v>37.633614688967619</v>
      </c>
      <c r="V244" s="143">
        <f t="shared" si="99"/>
        <v>34.498073995091751</v>
      </c>
      <c r="W244" s="143">
        <f t="shared" si="100"/>
        <v>36.993225245059385</v>
      </c>
      <c r="X244" s="143">
        <f t="shared" si="101"/>
        <v>37.590994513789006</v>
      </c>
      <c r="AB244" t="s">
        <v>386</v>
      </c>
      <c r="AC244" s="2">
        <v>3.2518286448659999</v>
      </c>
      <c r="AD244" s="2">
        <v>3.2538040801700001</v>
      </c>
      <c r="AE244" s="2">
        <v>1.9754353040002393E-3</v>
      </c>
      <c r="AF244" s="1">
        <v>6.0748444021460494E-4</v>
      </c>
      <c r="AG244" s="2">
        <v>3.3187004235950002</v>
      </c>
      <c r="AH244" s="2">
        <v>3.3191506056420002</v>
      </c>
      <c r="AI244" s="2">
        <v>4.5018204699998066E-4</v>
      </c>
      <c r="AJ244" s="1">
        <v>1.3565010080431378E-4</v>
      </c>
      <c r="AM244" t="s">
        <v>386</v>
      </c>
      <c r="AN244" s="2">
        <v>3.2518286448659999</v>
      </c>
      <c r="AO244" s="2">
        <v>3.1368799426310003</v>
      </c>
      <c r="AP244" s="2">
        <v>-0.11494870223499953</v>
      </c>
      <c r="AQ244" s="1">
        <v>-3.5348942022661929E-2</v>
      </c>
      <c r="AR244" s="2">
        <v>3.2519124157069998</v>
      </c>
      <c r="AS244" s="2">
        <v>8.3770840999974894E-5</v>
      </c>
      <c r="AT244" s="1">
        <v>2.5761148617788526E-5</v>
      </c>
      <c r="AU244" s="2">
        <v>3.2537214713710001</v>
      </c>
      <c r="AV244" s="2">
        <v>1.8928265050002224E-3</v>
      </c>
      <c r="AW244" s="1">
        <v>5.820806419147038E-4</v>
      </c>
      <c r="AX244" s="2">
        <v>3.1102900207969997</v>
      </c>
      <c r="AY244" s="2">
        <v>-0.1415386240690002</v>
      </c>
      <c r="AZ244" s="1">
        <v>-4.3525855611261051E-2</v>
      </c>
      <c r="BA244" s="2">
        <v>3.2513667327119999</v>
      </c>
      <c r="BB244" s="2">
        <v>-4.6191215399993268E-4</v>
      </c>
      <c r="BC244" s="1">
        <v>-1.4204689251667718E-4</v>
      </c>
      <c r="BD244" s="2">
        <v>2.9309218685489999</v>
      </c>
      <c r="BE244" s="2">
        <v>-0.32090677631699993</v>
      </c>
      <c r="BF244" s="1">
        <v>-9.8685020449539626E-2</v>
      </c>
      <c r="BG244" s="1"/>
      <c r="BH244" t="s">
        <v>386</v>
      </c>
      <c r="BI244" s="2">
        <v>3.3187004235950002</v>
      </c>
      <c r="BJ244" s="2">
        <v>3.3118304487919996</v>
      </c>
      <c r="BK244" s="2">
        <v>-6.8699748030005559E-3</v>
      </c>
      <c r="BL244" s="1">
        <v>-2.0700798282836928E-3</v>
      </c>
      <c r="BM244" s="2">
        <v>3.3187195381870001</v>
      </c>
      <c r="BN244" s="2">
        <v>1.9114591999880304E-5</v>
      </c>
      <c r="BO244" s="1">
        <v>5.7596617832634375E-6</v>
      </c>
      <c r="BP244" s="2">
        <v>3.3191345394859999</v>
      </c>
      <c r="BQ244" s="2">
        <v>4.3411589099973114E-4</v>
      </c>
      <c r="BR244" s="1">
        <v>1.3080900219655041E-4</v>
      </c>
      <c r="BS244" s="2">
        <v>3.3368975957239999</v>
      </c>
      <c r="BT244" s="2">
        <v>1.8197172128999739E-2</v>
      </c>
      <c r="BU244" s="1">
        <v>5.4832222877434517E-3</v>
      </c>
      <c r="BV244" s="2">
        <v>3.3185949876469998</v>
      </c>
      <c r="BW244" s="2">
        <v>-1.0543594800038747E-4</v>
      </c>
      <c r="BX244" s="1">
        <v>-3.1770251768062089E-5</v>
      </c>
      <c r="BY244" s="2">
        <v>3.3694863028970001</v>
      </c>
      <c r="BZ244" s="2">
        <v>5.0785879301999959E-2</v>
      </c>
      <c r="CA244" s="1">
        <v>1.5302941760252611E-2</v>
      </c>
      <c r="CC244" t="s">
        <v>386</v>
      </c>
      <c r="CE244" s="23">
        <v>3.2518286448659999</v>
      </c>
      <c r="CF244" s="23">
        <v>2.9543164036670002</v>
      </c>
      <c r="CG244" s="23">
        <v>-0.29751224119899966</v>
      </c>
      <c r="CH244" s="24">
        <v>-9.1490749879675606E-2</v>
      </c>
      <c r="CI244" s="2">
        <v>3.3187004235950002</v>
      </c>
      <c r="CJ244" s="2">
        <v>3.2825830837700001</v>
      </c>
      <c r="CK244" s="2">
        <v>-3.6117339825000094E-2</v>
      </c>
      <c r="CL244" s="1">
        <v>-1.0882976832803664E-2</v>
      </c>
      <c r="CN244" s="25" t="s">
        <v>386</v>
      </c>
      <c r="CO244" s="27">
        <v>0</v>
      </c>
      <c r="CP244" s="27">
        <v>0.175793</v>
      </c>
      <c r="CQ244" s="28">
        <f t="shared" si="104"/>
        <v>-0.21068405006392243</v>
      </c>
      <c r="CR244" s="27">
        <f t="shared" si="105"/>
        <v>67.501180504872991</v>
      </c>
      <c r="CU244" s="30">
        <v>482</v>
      </c>
      <c r="CV244" s="30"/>
      <c r="CW244" s="15" t="s">
        <v>386</v>
      </c>
      <c r="CX244" s="33" t="s">
        <v>973</v>
      </c>
      <c r="CY244" s="34" t="s">
        <v>386</v>
      </c>
      <c r="CZ244" s="34" t="s">
        <v>962</v>
      </c>
      <c r="DA244" s="32"/>
      <c r="DB244" s="32"/>
      <c r="DC244" t="s">
        <v>386</v>
      </c>
      <c r="DD244">
        <v>84959</v>
      </c>
      <c r="DE244" t="s">
        <v>1045</v>
      </c>
      <c r="DF244" s="30">
        <v>280</v>
      </c>
      <c r="DG244" s="39" t="s">
        <v>386</v>
      </c>
      <c r="DK244" s="30">
        <v>475</v>
      </c>
      <c r="DL244" s="30"/>
      <c r="DM244" s="32"/>
      <c r="DN244" s="32" t="s">
        <v>386</v>
      </c>
      <c r="DO244" s="41">
        <v>84444</v>
      </c>
    </row>
    <row r="245" spans="1:119" ht="15.75" x14ac:dyDescent="0.25">
      <c r="A245" t="s">
        <v>581</v>
      </c>
      <c r="B245" t="s">
        <v>204</v>
      </c>
      <c r="C245" s="52">
        <v>6.2791227757609995</v>
      </c>
      <c r="D245" s="52">
        <v>6.0542932243060008</v>
      </c>
      <c r="E245" s="52">
        <v>-0.22482955145499872</v>
      </c>
      <c r="F245" s="53">
        <v>-3.5805885548678487E-2</v>
      </c>
      <c r="G245" s="45">
        <v>6.7972477714029997</v>
      </c>
      <c r="H245" s="45">
        <v>6.9854178100119997</v>
      </c>
      <c r="I245" s="45">
        <v>0.18817003860899995</v>
      </c>
      <c r="J245" s="46">
        <v>2.7683269013770308E-2</v>
      </c>
      <c r="K245" s="47">
        <v>1</v>
      </c>
      <c r="L245" s="55">
        <f t="shared" si="91"/>
        <v>6.6837997714029997</v>
      </c>
      <c r="M245" s="55">
        <f t="shared" si="92"/>
        <v>6.8719698100119997</v>
      </c>
      <c r="N245" s="55">
        <f t="shared" si="93"/>
        <v>0.18817003860899995</v>
      </c>
      <c r="O245" s="56">
        <f t="shared" si="94"/>
        <v>2.8153153153105466E-2</v>
      </c>
      <c r="P245" s="54"/>
      <c r="Q245" s="42">
        <f t="shared" si="102"/>
        <v>61.514795745882928</v>
      </c>
      <c r="R245" s="42">
        <f t="shared" si="102"/>
        <v>59.312204009855506</v>
      </c>
      <c r="S245" s="42">
        <f t="shared" si="103"/>
        <v>65.47930219351457</v>
      </c>
      <c r="T245" s="42">
        <f t="shared" si="103"/>
        <v>67.322751016527064</v>
      </c>
      <c r="V245" s="143">
        <f t="shared" si="99"/>
        <v>56.724452015615967</v>
      </c>
      <c r="W245" s="143">
        <f t="shared" si="100"/>
        <v>65.47930219351457</v>
      </c>
      <c r="X245" s="143">
        <f t="shared" si="101"/>
        <v>67.249013063610093</v>
      </c>
      <c r="AB245" t="s">
        <v>204</v>
      </c>
      <c r="AC245" s="2">
        <v>6.2791227757609995</v>
      </c>
      <c r="AD245" s="2">
        <v>6.2774002907190001</v>
      </c>
      <c r="AE245" s="2">
        <v>-1.7224850419994553E-3</v>
      </c>
      <c r="AF245" s="1">
        <v>-2.7431937605180821E-4</v>
      </c>
      <c r="AG245" s="2">
        <v>6.7972477714029997</v>
      </c>
      <c r="AH245" s="2">
        <v>6.7972477714029997</v>
      </c>
      <c r="AI245" s="2">
        <v>0</v>
      </c>
      <c r="AJ245" s="1">
        <v>0</v>
      </c>
      <c r="AM245" t="s">
        <v>204</v>
      </c>
      <c r="AN245" s="2">
        <v>6.2791227757609995</v>
      </c>
      <c r="AO245" s="2">
        <v>6.1250911954709997</v>
      </c>
      <c r="AP245" s="2">
        <v>-0.15403158028999986</v>
      </c>
      <c r="AQ245" s="1">
        <v>-2.4530748289331224E-2</v>
      </c>
      <c r="AR245" s="2">
        <v>6.2790497297210006</v>
      </c>
      <c r="AS245" s="2">
        <v>-7.3046039998914125E-5</v>
      </c>
      <c r="AT245" s="1">
        <v>-1.1633160014148838E-5</v>
      </c>
      <c r="AU245" s="2">
        <v>6.2774707348629999</v>
      </c>
      <c r="AV245" s="2">
        <v>-1.6520408979996404E-3</v>
      </c>
      <c r="AW245" s="1">
        <v>-2.6310058856898543E-4</v>
      </c>
      <c r="AX245" s="2">
        <v>6.0135623490830001</v>
      </c>
      <c r="AY245" s="2">
        <v>-0.26556042667799939</v>
      </c>
      <c r="AZ245" s="1">
        <v>-4.2292599804407353E-2</v>
      </c>
      <c r="BA245" s="2">
        <v>6.2795255543210002</v>
      </c>
      <c r="BB245" s="2">
        <v>4.02778560000705E-4</v>
      </c>
      <c r="BC245" s="1">
        <v>6.414567358923638E-5</v>
      </c>
      <c r="BD245" s="2">
        <v>5.7901484394939997</v>
      </c>
      <c r="BE245" s="2">
        <v>-0.48897433626699982</v>
      </c>
      <c r="BF245" s="1">
        <v>-7.7873033181412588E-2</v>
      </c>
      <c r="BG245" s="1"/>
      <c r="BH245" t="s">
        <v>204</v>
      </c>
      <c r="BI245" s="2">
        <v>6.7972477714029997</v>
      </c>
      <c r="BJ245" s="2">
        <v>6.8574621837579999</v>
      </c>
      <c r="BK245" s="2">
        <v>6.0214412355000135E-2</v>
      </c>
      <c r="BL245" s="1">
        <v>8.8586460844241755E-3</v>
      </c>
      <c r="BM245" s="2">
        <v>6.7972477714029997</v>
      </c>
      <c r="BN245" s="2">
        <v>0</v>
      </c>
      <c r="BO245" s="1">
        <v>0</v>
      </c>
      <c r="BP245" s="2">
        <v>6.7972477714029997</v>
      </c>
      <c r="BQ245" s="2">
        <v>0</v>
      </c>
      <c r="BR245" s="1">
        <v>0</v>
      </c>
      <c r="BS245" s="2">
        <v>6.9101497945689996</v>
      </c>
      <c r="BT245" s="2">
        <v>0.11290202316599984</v>
      </c>
      <c r="BU245" s="1">
        <v>1.6609961408350436E-2</v>
      </c>
      <c r="BV245" s="2">
        <v>6.7972477714029997</v>
      </c>
      <c r="BW245" s="2">
        <v>0</v>
      </c>
      <c r="BX245" s="1">
        <v>0</v>
      </c>
      <c r="BY245" s="2">
        <v>6.9778910084680001</v>
      </c>
      <c r="BZ245" s="2">
        <v>0.18064323706500041</v>
      </c>
      <c r="CA245" s="1">
        <v>2.6575938253272525E-2</v>
      </c>
      <c r="CC245" t="s">
        <v>204</v>
      </c>
      <c r="CE245" s="23">
        <v>6.2791227757609995</v>
      </c>
      <c r="CF245" s="23">
        <v>6.5393365378409998</v>
      </c>
      <c r="CG245" s="23">
        <v>0.26021376208000024</v>
      </c>
      <c r="CH245" s="24">
        <v>4.1441101149429838E-2</v>
      </c>
      <c r="CI245" s="2">
        <v>6.7972477714029997</v>
      </c>
      <c r="CJ245" s="2">
        <v>6.7972477714029997</v>
      </c>
      <c r="CK245" s="2">
        <v>0</v>
      </c>
      <c r="CL245" s="1">
        <v>0</v>
      </c>
      <c r="CN245" s="25" t="s">
        <v>204</v>
      </c>
      <c r="CO245" s="27">
        <v>0</v>
      </c>
      <c r="CP245" s="27">
        <v>0.11344799999999999</v>
      </c>
      <c r="CQ245" s="28">
        <f t="shared" si="104"/>
        <v>-9.8167849694710874E-2</v>
      </c>
      <c r="CR245" s="27">
        <f t="shared" si="105"/>
        <v>223.138750748571</v>
      </c>
      <c r="CU245" s="30">
        <v>280</v>
      </c>
      <c r="CV245" s="30"/>
      <c r="CW245" s="15" t="s">
        <v>204</v>
      </c>
      <c r="CX245" s="33" t="s">
        <v>973</v>
      </c>
      <c r="CY245" s="34" t="s">
        <v>204</v>
      </c>
      <c r="CZ245" s="34" t="s">
        <v>976</v>
      </c>
      <c r="DA245" s="32"/>
      <c r="DB245" s="32"/>
      <c r="DC245" t="s">
        <v>204</v>
      </c>
      <c r="DD245">
        <v>102075</v>
      </c>
      <c r="DE245" t="s">
        <v>1045</v>
      </c>
      <c r="DF245" s="30">
        <v>281</v>
      </c>
      <c r="DG245" s="39" t="s">
        <v>204</v>
      </c>
      <c r="DK245" s="30">
        <v>293</v>
      </c>
      <c r="DL245" s="30"/>
      <c r="DM245" s="32"/>
      <c r="DN245" s="32" t="s">
        <v>204</v>
      </c>
      <c r="DO245" s="41">
        <v>101698</v>
      </c>
    </row>
    <row r="246" spans="1:119" ht="15.75" x14ac:dyDescent="0.25">
      <c r="A246" t="s">
        <v>582</v>
      </c>
      <c r="B246" t="s">
        <v>227</v>
      </c>
      <c r="C246" s="52">
        <v>7.3715868210400002</v>
      </c>
      <c r="D246" s="52">
        <v>6.8603933241980002</v>
      </c>
      <c r="E246" s="52">
        <v>-0.51119349684199999</v>
      </c>
      <c r="F246" s="53">
        <v>-6.9346466270050616E-2</v>
      </c>
      <c r="G246" s="45">
        <v>7.0118671511150001</v>
      </c>
      <c r="H246" s="45">
        <v>7.0257152620759999</v>
      </c>
      <c r="I246" s="45">
        <v>1.3848110960999804E-2</v>
      </c>
      <c r="J246" s="46">
        <v>1.9749534129148085E-3</v>
      </c>
      <c r="K246" s="47">
        <v>2</v>
      </c>
      <c r="L246" s="55">
        <f t="shared" si="91"/>
        <v>6.8058491511149999</v>
      </c>
      <c r="M246" s="55">
        <f t="shared" si="92"/>
        <v>6.8196972620759997</v>
      </c>
      <c r="N246" s="55">
        <f t="shared" si="93"/>
        <v>1.3848110960999804E-2</v>
      </c>
      <c r="O246" s="56">
        <f t="shared" si="94"/>
        <v>2.0347366880341558E-3</v>
      </c>
      <c r="P246" s="54"/>
      <c r="Q246" s="42">
        <f t="shared" si="102"/>
        <v>73.144608815550555</v>
      </c>
      <c r="R246" s="42">
        <f t="shared" si="102"/>
        <v>68.07228866748693</v>
      </c>
      <c r="S246" s="42">
        <f t="shared" si="103"/>
        <v>67.53107382458002</v>
      </c>
      <c r="T246" s="42">
        <f t="shared" si="103"/>
        <v>67.668481778073243</v>
      </c>
      <c r="V246" s="143">
        <f t="shared" si="99"/>
        <v>68.033802957978182</v>
      </c>
      <c r="W246" s="143">
        <f t="shared" si="100"/>
        <v>67.53107382458002</v>
      </c>
      <c r="X246" s="143">
        <f t="shared" si="101"/>
        <v>67.605004872912559</v>
      </c>
      <c r="AB246" t="s">
        <v>227</v>
      </c>
      <c r="AC246" s="2">
        <v>7.3715868210400002</v>
      </c>
      <c r="AD246" s="2">
        <v>7.3758772170439997</v>
      </c>
      <c r="AE246" s="2">
        <v>4.2903960039994971E-3</v>
      </c>
      <c r="AF246" s="1">
        <v>5.820179709141916E-4</v>
      </c>
      <c r="AG246" s="2">
        <v>7.0118671511150001</v>
      </c>
      <c r="AH246" s="2">
        <v>7.0127204448600002</v>
      </c>
      <c r="AI246" s="2">
        <v>8.5329374500009436E-4</v>
      </c>
      <c r="AJ246" s="1">
        <v>1.2169279973657328E-4</v>
      </c>
      <c r="AM246" t="s">
        <v>227</v>
      </c>
      <c r="AN246" s="2">
        <v>7.3715868210400002</v>
      </c>
      <c r="AO246" s="2">
        <v>7.2307186820019993</v>
      </c>
      <c r="AP246" s="2">
        <v>-0.14086813903800088</v>
      </c>
      <c r="AQ246" s="1">
        <v>-1.9109608617229431E-2</v>
      </c>
      <c r="AR246" s="2">
        <v>7.3717672169690003</v>
      </c>
      <c r="AS246" s="2">
        <v>1.8039592900009893E-4</v>
      </c>
      <c r="AT246" s="1">
        <v>2.4471790589946313E-5</v>
      </c>
      <c r="AU246" s="2">
        <v>7.3743854951649999</v>
      </c>
      <c r="AV246" s="2">
        <v>2.7986741249996783E-3</v>
      </c>
      <c r="AW246" s="1">
        <v>3.7965694401261019E-4</v>
      </c>
      <c r="AX246" s="2">
        <v>7.0763311096689998</v>
      </c>
      <c r="AY246" s="2">
        <v>-0.29525571137100037</v>
      </c>
      <c r="AZ246" s="1">
        <v>-4.0053209510913013E-2</v>
      </c>
      <c r="BA246" s="2">
        <v>7.3705945322920003</v>
      </c>
      <c r="BB246" s="2">
        <v>-9.9228874799983657E-4</v>
      </c>
      <c r="BC246" s="1">
        <v>-1.3460992484923921E-4</v>
      </c>
      <c r="BD246" s="2">
        <v>6.8565146959079994</v>
      </c>
      <c r="BE246" s="2">
        <v>-0.51507212513200074</v>
      </c>
      <c r="BF246" s="1">
        <v>-6.9872625478937675E-2</v>
      </c>
      <c r="BG246" s="1"/>
      <c r="BH246" t="s">
        <v>227</v>
      </c>
      <c r="BI246" s="2">
        <v>7.0118671511150001</v>
      </c>
      <c r="BJ246" s="2">
        <v>7.0221714197610003</v>
      </c>
      <c r="BK246" s="2">
        <v>1.0304268646000203E-2</v>
      </c>
      <c r="BL246" s="1">
        <v>1.4695470441652132E-3</v>
      </c>
      <c r="BM246" s="2">
        <v>7.0119030078050004</v>
      </c>
      <c r="BN246" s="2">
        <v>3.5856690000279912E-5</v>
      </c>
      <c r="BO246" s="1">
        <v>5.1137149674289134E-6</v>
      </c>
      <c r="BP246" s="2">
        <v>7.0123724641199994</v>
      </c>
      <c r="BQ246" s="2">
        <v>5.0531300499923049E-4</v>
      </c>
      <c r="BR246" s="1">
        <v>7.2065399145344267E-5</v>
      </c>
      <c r="BS246" s="2">
        <v>7.0248244007079998</v>
      </c>
      <c r="BT246" s="2">
        <v>1.2957249592999709E-2</v>
      </c>
      <c r="BU246" s="1">
        <v>1.8479028928748739E-3</v>
      </c>
      <c r="BV246" s="2">
        <v>7.0116699506069997</v>
      </c>
      <c r="BW246" s="2">
        <v>-1.9720050800042799E-4</v>
      </c>
      <c r="BX246" s="1">
        <v>-2.8123822621064622E-5</v>
      </c>
      <c r="BY246" s="2">
        <v>7.0193179960970005</v>
      </c>
      <c r="BZ246" s="2">
        <v>7.4508449820003264E-3</v>
      </c>
      <c r="CA246" s="1">
        <v>1.0626049840113587E-3</v>
      </c>
      <c r="CC246" t="s">
        <v>227</v>
      </c>
      <c r="CE246" s="23">
        <v>7.3715868210400002</v>
      </c>
      <c r="CF246" s="23">
        <v>7.3843190669160004</v>
      </c>
      <c r="CG246" s="23">
        <v>1.2732245876000192E-2</v>
      </c>
      <c r="CH246" s="24">
        <v>1.7272055779984556E-3</v>
      </c>
      <c r="CI246" s="2">
        <v>7.0118671511150001</v>
      </c>
      <c r="CJ246" s="2">
        <v>7.0231461432220001</v>
      </c>
      <c r="CK246" s="2">
        <v>1.1278992107000008E-2</v>
      </c>
      <c r="CL246" s="1">
        <v>1.6085575872906357E-3</v>
      </c>
      <c r="CN246" s="25" t="s">
        <v>227</v>
      </c>
      <c r="CO246" s="27">
        <v>0</v>
      </c>
      <c r="CP246" s="27">
        <v>0.20601800000000001</v>
      </c>
      <c r="CQ246" s="28">
        <f t="shared" si="104"/>
        <v>-0.20245919428529152</v>
      </c>
      <c r="CR246" s="27">
        <f t="shared" si="105"/>
        <v>97.130995114919003</v>
      </c>
      <c r="CU246" s="30">
        <v>306</v>
      </c>
      <c r="CV246" s="30"/>
      <c r="CW246" s="15" t="s">
        <v>227</v>
      </c>
      <c r="CX246" s="33" t="s">
        <v>973</v>
      </c>
      <c r="CY246" s="34" t="s">
        <v>227</v>
      </c>
      <c r="CZ246" s="34" t="s">
        <v>976</v>
      </c>
      <c r="DA246" s="32"/>
      <c r="DB246" s="32"/>
      <c r="DC246" t="s">
        <v>227</v>
      </c>
      <c r="DD246">
        <v>100781</v>
      </c>
      <c r="DE246" t="s">
        <v>1045</v>
      </c>
      <c r="DF246" s="30">
        <v>282</v>
      </c>
      <c r="DG246" s="39" t="s">
        <v>227</v>
      </c>
      <c r="DK246" s="30">
        <v>316</v>
      </c>
      <c r="DL246" s="30"/>
      <c r="DM246" s="32"/>
      <c r="DN246" s="32" t="s">
        <v>227</v>
      </c>
      <c r="DO246" s="41">
        <v>99655</v>
      </c>
    </row>
    <row r="247" spans="1:119" ht="15.75" x14ac:dyDescent="0.25">
      <c r="B247" t="s">
        <v>228</v>
      </c>
      <c r="C247" s="52">
        <v>6.9244711929690004</v>
      </c>
      <c r="D247" s="52">
        <v>6.5214392246640003</v>
      </c>
      <c r="E247" s="52">
        <v>-0.4030319683050001</v>
      </c>
      <c r="F247" s="53">
        <v>-5.8204006785995799E-2</v>
      </c>
      <c r="G247" s="45">
        <v>7.0124739105209999</v>
      </c>
      <c r="H247" s="45">
        <v>7.1779708867170005</v>
      </c>
      <c r="I247" s="45">
        <v>0.16549697619600057</v>
      </c>
      <c r="J247" s="46">
        <v>2.360036961388207E-2</v>
      </c>
      <c r="K247" s="47">
        <v>2</v>
      </c>
      <c r="L247" s="55">
        <f t="shared" si="91"/>
        <v>6.8387649105210002</v>
      </c>
      <c r="M247" s="55">
        <f t="shared" si="92"/>
        <v>7.0042618867170008</v>
      </c>
      <c r="N247" s="55">
        <f t="shared" si="93"/>
        <v>0.16549697619600057</v>
      </c>
      <c r="O247" s="56">
        <f t="shared" si="94"/>
        <v>2.419983408720398E-2</v>
      </c>
      <c r="P247" s="54"/>
      <c r="Q247" s="42">
        <f t="shared" si="102"/>
        <v>79.066331646863375</v>
      </c>
      <c r="R247" s="42">
        <f t="shared" si="102"/>
        <v>74.464354343145544</v>
      </c>
      <c r="S247" s="42">
        <f t="shared" si="103"/>
        <v>78.087703652983635</v>
      </c>
      <c r="T247" s="42">
        <f t="shared" si="103"/>
        <v>79.977413125636588</v>
      </c>
      <c r="V247" s="143">
        <f t="shared" si="99"/>
        <v>73.34913626652812</v>
      </c>
      <c r="W247" s="143">
        <f t="shared" si="100"/>
        <v>78.087703652983635</v>
      </c>
      <c r="X247" s="143">
        <f t="shared" si="101"/>
        <v>79.888844561819184</v>
      </c>
      <c r="AB247" t="s">
        <v>228</v>
      </c>
      <c r="AC247" s="2">
        <v>6.9244711929690004</v>
      </c>
      <c r="AD247" s="2">
        <v>6.9278888177790003</v>
      </c>
      <c r="AE247" s="2">
        <v>3.417624809999964E-3</v>
      </c>
      <c r="AF247" s="1">
        <v>4.9355751721086901E-4</v>
      </c>
      <c r="AG247" s="2">
        <v>7.0124739105209999</v>
      </c>
      <c r="AH247" s="2">
        <v>7.0132915919650003</v>
      </c>
      <c r="AI247" s="2">
        <v>8.1768144400040654E-4</v>
      </c>
      <c r="AJ247" s="1">
        <v>1.1660384829006172E-4</v>
      </c>
      <c r="AM247" t="s">
        <v>228</v>
      </c>
      <c r="AN247" s="2">
        <v>6.9244711929690004</v>
      </c>
      <c r="AO247" s="2">
        <v>6.7868165417680002</v>
      </c>
      <c r="AP247" s="2">
        <v>-0.13765465120100018</v>
      </c>
      <c r="AQ247" s="1">
        <v>-1.9879446006039067E-2</v>
      </c>
      <c r="AR247" s="2">
        <v>6.9246146673299993</v>
      </c>
      <c r="AS247" s="2">
        <v>1.4347436099892974E-4</v>
      </c>
      <c r="AT247" s="1">
        <v>2.0719901491483042E-5</v>
      </c>
      <c r="AU247" s="2">
        <v>6.9265095933069993</v>
      </c>
      <c r="AV247" s="2">
        <v>2.0384003379989579E-3</v>
      </c>
      <c r="AW247" s="1">
        <v>2.9437631859436687E-4</v>
      </c>
      <c r="AX247" s="2">
        <v>6.6357687145760007</v>
      </c>
      <c r="AY247" s="2">
        <v>-0.28870247839299967</v>
      </c>
      <c r="AZ247" s="1">
        <v>-4.1693072344086528E-2</v>
      </c>
      <c r="BA247" s="2">
        <v>6.9236823498320001</v>
      </c>
      <c r="BB247" s="2">
        <v>-7.8884313700022801E-4</v>
      </c>
      <c r="BC247" s="1">
        <v>-1.1392106559721224E-4</v>
      </c>
      <c r="BD247" s="2">
        <v>6.4237706559499994</v>
      </c>
      <c r="BE247" s="2">
        <v>-0.50070053701900097</v>
      </c>
      <c r="BF247" s="1">
        <v>-7.2308848295506586E-2</v>
      </c>
      <c r="BG247" s="1"/>
      <c r="BH247" t="s">
        <v>228</v>
      </c>
      <c r="BI247" s="2">
        <v>7.0124739105209999</v>
      </c>
      <c r="BJ247" s="2">
        <v>7.0461077061249995</v>
      </c>
      <c r="BK247" s="2">
        <v>3.3633795603999594E-2</v>
      </c>
      <c r="BL247" s="1">
        <v>4.796281031939088E-3</v>
      </c>
      <c r="BM247" s="2">
        <v>7.0125082636030003</v>
      </c>
      <c r="BN247" s="2">
        <v>3.4353082000393442E-5</v>
      </c>
      <c r="BO247" s="1">
        <v>4.8988534486884298E-6</v>
      </c>
      <c r="BP247" s="2">
        <v>7.0129520737210003</v>
      </c>
      <c r="BQ247" s="2">
        <v>4.7816320000038104E-4</v>
      </c>
      <c r="BR247" s="1">
        <v>6.8187519283740956E-5</v>
      </c>
      <c r="BS247" s="2">
        <v>7.1004043098979999</v>
      </c>
      <c r="BT247" s="2">
        <v>8.7930399376999979E-2</v>
      </c>
      <c r="BU247" s="1">
        <v>1.2539141036243383E-2</v>
      </c>
      <c r="BV247" s="2">
        <v>7.0122849906419997</v>
      </c>
      <c r="BW247" s="2">
        <v>-1.8891987900016005E-4</v>
      </c>
      <c r="BX247" s="1">
        <v>-2.6940546433508803E-5</v>
      </c>
      <c r="BY247" s="2">
        <v>7.1702142290350004</v>
      </c>
      <c r="BZ247" s="2">
        <v>0.1577403185140005</v>
      </c>
      <c r="CA247" s="1">
        <v>2.2494246756103939E-2</v>
      </c>
      <c r="CC247" t="s">
        <v>228</v>
      </c>
      <c r="CE247" s="23">
        <v>6.9244711929690004</v>
      </c>
      <c r="CF247" s="23">
        <v>7.0304895099999998</v>
      </c>
      <c r="CG247" s="23">
        <v>0.1060183170309994</v>
      </c>
      <c r="CH247" s="24">
        <v>1.5310673418448002E-2</v>
      </c>
      <c r="CI247" s="2">
        <v>7.0124739105209999</v>
      </c>
      <c r="CJ247" s="2">
        <v>7.0412045940289998</v>
      </c>
      <c r="CK247" s="2">
        <v>2.8730683507999899E-2</v>
      </c>
      <c r="CL247" s="1">
        <v>4.0970824098032644E-3</v>
      </c>
      <c r="CN247" s="25" t="s">
        <v>228</v>
      </c>
      <c r="CO247" s="27">
        <v>0</v>
      </c>
      <c r="CP247" s="27">
        <v>0.173709</v>
      </c>
      <c r="CQ247" s="28">
        <f t="shared" si="104"/>
        <v>-0.19383015126813308</v>
      </c>
      <c r="CR247" s="27">
        <f t="shared" si="105"/>
        <v>56.441420099901997</v>
      </c>
      <c r="CU247" s="30">
        <v>307</v>
      </c>
      <c r="CV247" s="30"/>
      <c r="CW247" s="15" t="s">
        <v>228</v>
      </c>
      <c r="CX247" s="33" t="s">
        <v>973</v>
      </c>
      <c r="CY247" s="34" t="s">
        <v>228</v>
      </c>
      <c r="CZ247" s="34" t="s">
        <v>976</v>
      </c>
      <c r="DA247" s="32"/>
      <c r="DB247" s="32"/>
      <c r="DC247" t="s">
        <v>228</v>
      </c>
      <c r="DD247">
        <v>87578</v>
      </c>
      <c r="DE247" t="s">
        <v>1045</v>
      </c>
      <c r="DF247" s="30">
        <v>283</v>
      </c>
      <c r="DG247" s="39" t="s">
        <v>228</v>
      </c>
      <c r="DK247" s="30">
        <v>317</v>
      </c>
      <c r="DL247" s="30"/>
      <c r="DM247" s="32"/>
      <c r="DN247" s="32" t="s">
        <v>228</v>
      </c>
      <c r="DO247" s="41">
        <v>87208</v>
      </c>
    </row>
    <row r="248" spans="1:119" ht="15.75" x14ac:dyDescent="0.25">
      <c r="A248" t="s">
        <v>583</v>
      </c>
      <c r="B248" t="s">
        <v>233</v>
      </c>
      <c r="C248" s="52">
        <v>11.403243221286001</v>
      </c>
      <c r="D248" s="52">
        <v>10.651731692329001</v>
      </c>
      <c r="E248" s="52">
        <v>-0.7515115289569998</v>
      </c>
      <c r="F248" s="53">
        <v>-6.5903314905550889E-2</v>
      </c>
      <c r="G248" s="45">
        <v>10.800086486830001</v>
      </c>
      <c r="H248" s="45">
        <v>10.830993329474</v>
      </c>
      <c r="I248" s="45">
        <v>3.09068426439989E-2</v>
      </c>
      <c r="J248" s="46">
        <v>2.8617217724772642E-3</v>
      </c>
      <c r="K248" s="47">
        <v>4</v>
      </c>
      <c r="L248" s="55">
        <f t="shared" si="91"/>
        <v>10.39458248683</v>
      </c>
      <c r="M248" s="55">
        <f t="shared" si="92"/>
        <v>10.425489329473999</v>
      </c>
      <c r="N248" s="55">
        <f t="shared" si="93"/>
        <v>3.09068426439989E-2</v>
      </c>
      <c r="O248" s="56">
        <f t="shared" si="94"/>
        <v>2.9733606600513352E-3</v>
      </c>
      <c r="P248" s="54"/>
      <c r="Q248" s="42">
        <f t="shared" si="102"/>
        <v>63.179362963521527</v>
      </c>
      <c r="R248" s="42">
        <f t="shared" si="102"/>
        <v>59.015633510604474</v>
      </c>
      <c r="S248" s="42">
        <f t="shared" si="103"/>
        <v>57.590905240345727</v>
      </c>
      <c r="T248" s="42">
        <f t="shared" si="103"/>
        <v>57.762143772364112</v>
      </c>
      <c r="V248" s="143">
        <f t="shared" si="99"/>
        <v>58.280691400421077</v>
      </c>
      <c r="W248" s="143">
        <f t="shared" si="100"/>
        <v>57.590905240345727</v>
      </c>
      <c r="X248" s="143">
        <f t="shared" si="101"/>
        <v>57.53939814214084</v>
      </c>
      <c r="AB248" t="s">
        <v>233</v>
      </c>
      <c r="AC248" s="2">
        <v>11.403243221286001</v>
      </c>
      <c r="AD248" s="2">
        <v>11.405562853751</v>
      </c>
      <c r="AE248" s="2">
        <v>2.3196324649994438E-3</v>
      </c>
      <c r="AF248" s="1">
        <v>2.0341866081304607E-4</v>
      </c>
      <c r="AG248" s="2">
        <v>10.800086486830001</v>
      </c>
      <c r="AH248" s="2">
        <v>10.800282135196001</v>
      </c>
      <c r="AI248" s="2">
        <v>1.9564836600061142E-4</v>
      </c>
      <c r="AJ248" s="1">
        <v>1.8115444375301237E-5</v>
      </c>
      <c r="AM248" t="s">
        <v>233</v>
      </c>
      <c r="AN248" s="2">
        <v>11.403243221286001</v>
      </c>
      <c r="AO248" s="2">
        <v>11.114265412950999</v>
      </c>
      <c r="AP248" s="2">
        <v>-0.28897780833500164</v>
      </c>
      <c r="AQ248" s="1">
        <v>-2.5341721011052167E-2</v>
      </c>
      <c r="AR248" s="2">
        <v>11.403340453372</v>
      </c>
      <c r="AS248" s="2">
        <v>9.7232085998655293E-5</v>
      </c>
      <c r="AT248" s="1">
        <v>8.5267045621859452E-6</v>
      </c>
      <c r="AU248" s="2">
        <v>11.404501133570001</v>
      </c>
      <c r="AV248" s="2">
        <v>1.2579122840001844E-3</v>
      </c>
      <c r="AW248" s="1">
        <v>1.1031179986164702E-4</v>
      </c>
      <c r="AX248" s="2">
        <v>10.954604373933</v>
      </c>
      <c r="AY248" s="2">
        <v>-0.44863884735300097</v>
      </c>
      <c r="AZ248" s="1">
        <v>-3.9343092017501115E-2</v>
      </c>
      <c r="BA248" s="2">
        <v>11.402708858365999</v>
      </c>
      <c r="BB248" s="2">
        <v>-5.3436292000164087E-4</v>
      </c>
      <c r="BC248" s="1">
        <v>-4.6860608831368772E-5</v>
      </c>
      <c r="BD248" s="2">
        <v>10.519081990862</v>
      </c>
      <c r="BE248" s="2">
        <v>-0.88416123042400052</v>
      </c>
      <c r="BF248" s="1">
        <v>-7.7535944228004389E-2</v>
      </c>
      <c r="BG248" s="1"/>
      <c r="BH248" t="s">
        <v>233</v>
      </c>
      <c r="BI248" s="2">
        <v>10.800086486830001</v>
      </c>
      <c r="BJ248" s="2">
        <v>10.798736208474999</v>
      </c>
      <c r="BK248" s="2">
        <v>-1.3502783550016773E-3</v>
      </c>
      <c r="BL248" s="1">
        <v>-1.2502477240791112E-4</v>
      </c>
      <c r="BM248" s="2">
        <v>10.800094539513999</v>
      </c>
      <c r="BN248" s="2">
        <v>8.0526839987271615E-6</v>
      </c>
      <c r="BO248" s="1">
        <v>7.4561291787310066E-7</v>
      </c>
      <c r="BP248" s="2">
        <v>10.800059053129001</v>
      </c>
      <c r="BQ248" s="2">
        <v>-2.7433700999779376E-5</v>
      </c>
      <c r="BR248" s="1">
        <v>-2.5401371584600718E-6</v>
      </c>
      <c r="BS248" s="2">
        <v>10.823715639723</v>
      </c>
      <c r="BT248" s="2">
        <v>2.3629152892999272E-2</v>
      </c>
      <c r="BU248" s="1">
        <v>2.1878670066034639E-3</v>
      </c>
      <c r="BV248" s="2">
        <v>10.800042466258001</v>
      </c>
      <c r="BW248" s="2">
        <v>-4.4020572000036395E-5</v>
      </c>
      <c r="BX248" s="1">
        <v>-4.0759462485524174E-6</v>
      </c>
      <c r="BY248" s="2">
        <v>10.790789970675</v>
      </c>
      <c r="BZ248" s="2">
        <v>-9.2965161550004893E-3</v>
      </c>
      <c r="CA248" s="1">
        <v>-8.6078163969677312E-4</v>
      </c>
      <c r="CC248" t="s">
        <v>233</v>
      </c>
      <c r="CE248" s="23">
        <v>11.403243221286001</v>
      </c>
      <c r="CF248" s="23">
        <v>11.538265210075</v>
      </c>
      <c r="CG248" s="23">
        <v>0.13502198878899918</v>
      </c>
      <c r="CH248" s="24">
        <v>1.1840665516715346E-2</v>
      </c>
      <c r="CI248" s="2">
        <v>10.800086486830001</v>
      </c>
      <c r="CJ248" s="2">
        <v>10.849354988697</v>
      </c>
      <c r="CK248" s="2">
        <v>4.9268501866999159E-2</v>
      </c>
      <c r="CL248" s="1">
        <v>4.5618617894476006E-3</v>
      </c>
      <c r="CN248" s="25" t="s">
        <v>233</v>
      </c>
      <c r="CO248" s="27">
        <v>0</v>
      </c>
      <c r="CP248" s="27">
        <v>0.40550399999999998</v>
      </c>
      <c r="CQ248" s="28">
        <f t="shared" si="104"/>
        <v>-0.39017428751718664</v>
      </c>
      <c r="CR248" s="27">
        <f t="shared" si="105"/>
        <v>59.187193592646004</v>
      </c>
      <c r="CU248" s="30">
        <v>313</v>
      </c>
      <c r="CV248" s="30"/>
      <c r="CW248" s="15" t="s">
        <v>233</v>
      </c>
      <c r="CX248" s="33" t="s">
        <v>973</v>
      </c>
      <c r="CY248" s="34" t="s">
        <v>233</v>
      </c>
      <c r="CZ248" s="34" t="s">
        <v>976</v>
      </c>
      <c r="DA248" s="32"/>
      <c r="DB248" s="32"/>
      <c r="DC248" t="s">
        <v>233</v>
      </c>
      <c r="DD248">
        <v>180490</v>
      </c>
      <c r="DE248" t="s">
        <v>1045</v>
      </c>
      <c r="DF248" s="30">
        <v>284</v>
      </c>
      <c r="DG248" s="39" t="s">
        <v>233</v>
      </c>
      <c r="DK248" s="30">
        <v>322</v>
      </c>
      <c r="DL248" s="30"/>
      <c r="DM248" s="32"/>
      <c r="DN248" s="32" t="s">
        <v>233</v>
      </c>
      <c r="DO248" s="41">
        <v>178540</v>
      </c>
    </row>
    <row r="249" spans="1:119" ht="15.75" x14ac:dyDescent="0.25">
      <c r="A249" t="s">
        <v>584</v>
      </c>
      <c r="B249" t="s">
        <v>237</v>
      </c>
      <c r="C249" s="52">
        <v>7.7894550510759997</v>
      </c>
      <c r="D249" s="52">
        <v>7.4339573391620002</v>
      </c>
      <c r="E249" s="52">
        <v>-0.35549771191399948</v>
      </c>
      <c r="F249" s="53">
        <v>-4.5638328943806233E-2</v>
      </c>
      <c r="G249" s="45">
        <v>6.9038849220289995</v>
      </c>
      <c r="H249" s="45">
        <v>6.9452749372770004</v>
      </c>
      <c r="I249" s="45">
        <v>4.13900152480009E-2</v>
      </c>
      <c r="J249" s="46">
        <v>5.9951774566712633E-3</v>
      </c>
      <c r="K249" s="47">
        <v>4</v>
      </c>
      <c r="L249" s="55">
        <f t="shared" si="91"/>
        <v>6.6373449220289995</v>
      </c>
      <c r="M249" s="55">
        <f t="shared" si="92"/>
        <v>6.6787349372770004</v>
      </c>
      <c r="N249" s="55">
        <f t="shared" si="93"/>
        <v>4.13900152480009E-2</v>
      </c>
      <c r="O249" s="56">
        <f t="shared" si="94"/>
        <v>6.2359295372204646E-3</v>
      </c>
      <c r="P249" s="54"/>
      <c r="Q249" s="42">
        <f t="shared" si="102"/>
        <v>45.008840904145842</v>
      </c>
      <c r="R249" s="42">
        <f t="shared" si="102"/>
        <v>42.954712617582985</v>
      </c>
      <c r="S249" s="42">
        <f t="shared" si="103"/>
        <v>38.351746003114428</v>
      </c>
      <c r="T249" s="42">
        <f t="shared" si="103"/>
        <v>38.59090478881923</v>
      </c>
      <c r="V249" s="143">
        <f t="shared" si="99"/>
        <v>43.272320058775605</v>
      </c>
      <c r="W249" s="143">
        <f t="shared" si="100"/>
        <v>38.351746003114428</v>
      </c>
      <c r="X249" s="143">
        <f t="shared" si="101"/>
        <v>38.66303914142663</v>
      </c>
      <c r="AB249" t="s">
        <v>237</v>
      </c>
      <c r="AC249" s="2">
        <v>7.7894550510759997</v>
      </c>
      <c r="AD249" s="2">
        <v>7.7879886963449998</v>
      </c>
      <c r="AE249" s="2">
        <v>-1.4663547309998748E-3</v>
      </c>
      <c r="AF249" s="1">
        <v>-1.8824869280134292E-4</v>
      </c>
      <c r="AG249" s="2">
        <v>6.9038849220289995</v>
      </c>
      <c r="AH249" s="2">
        <v>6.9030846317780004</v>
      </c>
      <c r="AI249" s="2">
        <v>-8.0029025099914719E-4</v>
      </c>
      <c r="AJ249" s="1">
        <v>-1.1591882831731036E-4</v>
      </c>
      <c r="AM249" t="s">
        <v>237</v>
      </c>
      <c r="AN249" s="2">
        <v>7.7894550510759997</v>
      </c>
      <c r="AO249" s="2">
        <v>7.6759634462320001</v>
      </c>
      <c r="AP249" s="2">
        <v>-0.11349160484399956</v>
      </c>
      <c r="AQ249" s="1">
        <v>-1.4569903041974978E-2</v>
      </c>
      <c r="AR249" s="2">
        <v>7.7893935362780002</v>
      </c>
      <c r="AS249" s="2">
        <v>-6.1514797999429049E-5</v>
      </c>
      <c r="AT249" s="1">
        <v>-7.8971889042394147E-6</v>
      </c>
      <c r="AU249" s="2">
        <v>7.788617732953</v>
      </c>
      <c r="AV249" s="2">
        <v>-8.3731812299969732E-4</v>
      </c>
      <c r="AW249" s="1">
        <v>-1.0749379995254405E-4</v>
      </c>
      <c r="AX249" s="2">
        <v>7.6570347466879998</v>
      </c>
      <c r="AY249" s="2">
        <v>-0.1324203043879999</v>
      </c>
      <c r="AZ249" s="1">
        <v>-1.6999944607127292E-2</v>
      </c>
      <c r="BA249" s="2">
        <v>7.78979319924</v>
      </c>
      <c r="BB249" s="2">
        <v>3.3814816400035141E-4</v>
      </c>
      <c r="BC249" s="1">
        <v>4.3411016789119433E-5</v>
      </c>
      <c r="BD249" s="2">
        <v>7.4889240709720006</v>
      </c>
      <c r="BE249" s="2">
        <v>-0.30053098010399903</v>
      </c>
      <c r="BF249" s="1">
        <v>-3.8581772169349007E-2</v>
      </c>
      <c r="BG249" s="1"/>
      <c r="BH249" t="s">
        <v>237</v>
      </c>
      <c r="BI249" s="2">
        <v>6.9038849220289995</v>
      </c>
      <c r="BJ249" s="2">
        <v>6.919662571241</v>
      </c>
      <c r="BK249" s="2">
        <v>1.5777649212000533E-2</v>
      </c>
      <c r="BL249" s="1">
        <v>2.2853291139973988E-3</v>
      </c>
      <c r="BM249" s="2">
        <v>6.9038511475890001</v>
      </c>
      <c r="BN249" s="2">
        <v>-3.3774439999412209E-5</v>
      </c>
      <c r="BO249" s="1">
        <v>-4.8920919715281343E-6</v>
      </c>
      <c r="BP249" s="2">
        <v>6.9032878623040004</v>
      </c>
      <c r="BQ249" s="2">
        <v>-5.9705972499912718E-4</v>
      </c>
      <c r="BR249" s="1">
        <v>-8.6481702945832972E-5</v>
      </c>
      <c r="BS249" s="2">
        <v>6.9589150555140007</v>
      </c>
      <c r="BT249" s="2">
        <v>5.5030133485001187E-2</v>
      </c>
      <c r="BU249" s="1">
        <v>7.9708937947981107E-3</v>
      </c>
      <c r="BV249" s="2">
        <v>6.9040708999960003</v>
      </c>
      <c r="BW249" s="2">
        <v>1.8597796700081659E-4</v>
      </c>
      <c r="BX249" s="1">
        <v>2.6938161499099709E-5</v>
      </c>
      <c r="BY249" s="2">
        <v>6.9577588690110002</v>
      </c>
      <c r="BZ249" s="2">
        <v>5.3873946982000653E-2</v>
      </c>
      <c r="CA249" s="1">
        <v>7.8034248239131293E-3</v>
      </c>
      <c r="CC249" t="s">
        <v>237</v>
      </c>
      <c r="CE249" s="23">
        <v>7.7894550510759997</v>
      </c>
      <c r="CF249" s="23">
        <v>7.7252545844940004</v>
      </c>
      <c r="CG249" s="23">
        <v>-6.4200466581999294E-2</v>
      </c>
      <c r="CH249" s="24">
        <v>-8.2419715064831062E-3</v>
      </c>
      <c r="CI249" s="2">
        <v>6.9038849220289995</v>
      </c>
      <c r="CJ249" s="2">
        <v>6.9034564098100004</v>
      </c>
      <c r="CK249" s="2">
        <v>-4.2851221899908865E-4</v>
      </c>
      <c r="CL249" s="1">
        <v>-6.206827370945693E-5</v>
      </c>
      <c r="CN249" s="25" t="s">
        <v>237</v>
      </c>
      <c r="CO249" s="27">
        <v>0</v>
      </c>
      <c r="CP249" s="27">
        <v>0.26654</v>
      </c>
      <c r="CQ249" s="28">
        <f t="shared" si="104"/>
        <v>-0.27429575138454509</v>
      </c>
      <c r="CR249" s="27">
        <f t="shared" si="105"/>
        <v>54.337082890591006</v>
      </c>
      <c r="CU249" s="30">
        <v>317</v>
      </c>
      <c r="CV249" s="30"/>
      <c r="CW249" s="15" t="s">
        <v>237</v>
      </c>
      <c r="CX249" s="33" t="s">
        <v>973</v>
      </c>
      <c r="CY249" s="34" t="s">
        <v>237</v>
      </c>
      <c r="CZ249" s="34" t="s">
        <v>976</v>
      </c>
      <c r="DA249" s="32"/>
      <c r="DB249" s="32"/>
      <c r="DC249" t="s">
        <v>237</v>
      </c>
      <c r="DD249">
        <v>173065</v>
      </c>
      <c r="DE249" t="s">
        <v>1045</v>
      </c>
      <c r="DF249" s="30">
        <v>285</v>
      </c>
      <c r="DG249" s="39" t="s">
        <v>237</v>
      </c>
      <c r="DK249" s="30">
        <v>326</v>
      </c>
      <c r="DL249" s="30"/>
      <c r="DM249" s="32"/>
      <c r="DN249" s="32" t="s">
        <v>237</v>
      </c>
      <c r="DO249" s="41">
        <v>171142</v>
      </c>
    </row>
    <row r="250" spans="1:119" ht="15.75" x14ac:dyDescent="0.25">
      <c r="A250" t="s">
        <v>585</v>
      </c>
      <c r="B250" t="s">
        <v>240</v>
      </c>
      <c r="C250" s="52">
        <v>6.0193633500539994</v>
      </c>
      <c r="D250" s="52">
        <v>5.6277991107660004</v>
      </c>
      <c r="E250" s="52">
        <v>-0.39156423928799899</v>
      </c>
      <c r="F250" s="53">
        <v>-6.5050773066305481E-2</v>
      </c>
      <c r="G250" s="45">
        <v>5.8003533057479997</v>
      </c>
      <c r="H250" s="45">
        <v>5.8260320225440001</v>
      </c>
      <c r="I250" s="45">
        <v>2.5678716796000423E-2</v>
      </c>
      <c r="J250" s="46">
        <v>4.4270952892737549E-3</v>
      </c>
      <c r="K250" s="47">
        <v>3</v>
      </c>
      <c r="L250" s="55">
        <f t="shared" si="91"/>
        <v>5.6201403057479995</v>
      </c>
      <c r="M250" s="55">
        <f t="shared" si="92"/>
        <v>5.6458190225439999</v>
      </c>
      <c r="N250" s="55">
        <f t="shared" si="93"/>
        <v>2.5678716796000423E-2</v>
      </c>
      <c r="O250" s="56">
        <f t="shared" si="94"/>
        <v>4.5690526212908795E-3</v>
      </c>
      <c r="P250" s="54"/>
      <c r="Q250" s="42">
        <f t="shared" si="102"/>
        <v>73.773940460510829</v>
      </c>
      <c r="R250" s="42">
        <f t="shared" si="102"/>
        <v>68.974888601407002</v>
      </c>
      <c r="S250" s="42">
        <f t="shared" si="103"/>
        <v>68.881021494117064</v>
      </c>
      <c r="T250" s="42">
        <f t="shared" si="103"/>
        <v>69.195742505931946</v>
      </c>
      <c r="V250" s="143">
        <f t="shared" si="99"/>
        <v>68.209668580963822</v>
      </c>
      <c r="W250" s="143">
        <f t="shared" si="100"/>
        <v>68.881021494117064</v>
      </c>
      <c r="X250" s="143">
        <f t="shared" si="101"/>
        <v>69.118255672222773</v>
      </c>
      <c r="AB250" t="s">
        <v>240</v>
      </c>
      <c r="AC250" s="2">
        <v>6.0193633500539994</v>
      </c>
      <c r="AD250" s="2">
        <v>6.0220966350790004</v>
      </c>
      <c r="AE250" s="2">
        <v>2.733285025001031E-3</v>
      </c>
      <c r="AF250" s="1">
        <v>4.5408207912494777E-4</v>
      </c>
      <c r="AG250" s="2">
        <v>5.8003533057479997</v>
      </c>
      <c r="AH250" s="2">
        <v>5.8008822425869999</v>
      </c>
      <c r="AI250" s="2">
        <v>5.2893683900023802E-4</v>
      </c>
      <c r="AJ250" s="1">
        <v>9.1190451877487414E-5</v>
      </c>
      <c r="AM250" t="s">
        <v>240</v>
      </c>
      <c r="AN250" s="2">
        <v>6.0193633500539994</v>
      </c>
      <c r="AO250" s="2">
        <v>5.8902261210780003</v>
      </c>
      <c r="AP250" s="2">
        <v>-0.12913722897599911</v>
      </c>
      <c r="AQ250" s="1">
        <v>-2.1453635786057114E-2</v>
      </c>
      <c r="AR250" s="2">
        <v>6.019478133882</v>
      </c>
      <c r="AS250" s="2">
        <v>1.1478382800067521E-4</v>
      </c>
      <c r="AT250" s="1">
        <v>1.9069097731015937E-5</v>
      </c>
      <c r="AU250" s="2">
        <v>6.0210263514679996</v>
      </c>
      <c r="AV250" s="2">
        <v>1.6630014140002203E-3</v>
      </c>
      <c r="AW250" s="1">
        <v>2.7627529977656217E-4</v>
      </c>
      <c r="AX250" s="2">
        <v>5.7635192193120002</v>
      </c>
      <c r="AY250" s="2">
        <v>-0.25584413074199919</v>
      </c>
      <c r="AZ250" s="1">
        <v>-4.2503520034175048E-2</v>
      </c>
      <c r="BA250" s="2">
        <v>6.0187321908069995</v>
      </c>
      <c r="BB250" s="2">
        <v>-6.3115924699985726E-4</v>
      </c>
      <c r="BC250" s="1">
        <v>-1.0485481774317464E-4</v>
      </c>
      <c r="BD250" s="2">
        <v>5.5653632788580003</v>
      </c>
      <c r="BE250" s="2">
        <v>-0.45400007119599906</v>
      </c>
      <c r="BF250" s="1">
        <v>-7.5423270667308404E-2</v>
      </c>
      <c r="BG250" s="1"/>
      <c r="BH250" t="s">
        <v>240</v>
      </c>
      <c r="BI250" s="2">
        <v>5.8003533057479997</v>
      </c>
      <c r="BJ250" s="2">
        <v>5.8062407640469997</v>
      </c>
      <c r="BK250" s="2">
        <v>5.887458299000059E-3</v>
      </c>
      <c r="BL250" s="1">
        <v>1.0150171875161018E-3</v>
      </c>
      <c r="BM250" s="2">
        <v>5.8003754921440001</v>
      </c>
      <c r="BN250" s="2">
        <v>2.218639600037875E-5</v>
      </c>
      <c r="BO250" s="1">
        <v>3.8250076902026996E-6</v>
      </c>
      <c r="BP250" s="2">
        <v>5.8006322906919996</v>
      </c>
      <c r="BQ250" s="2">
        <v>2.7898494399991591E-4</v>
      </c>
      <c r="BR250" s="1">
        <v>4.8097922539209647E-5</v>
      </c>
      <c r="BS250" s="2">
        <v>5.8086852983339998</v>
      </c>
      <c r="BT250" s="2">
        <v>8.3319925860001476E-3</v>
      </c>
      <c r="BU250" s="1">
        <v>1.4364629440319367E-3</v>
      </c>
      <c r="BV250" s="2">
        <v>5.8002313512770005</v>
      </c>
      <c r="BW250" s="2">
        <v>-1.2195447099916379E-4</v>
      </c>
      <c r="BX250" s="1">
        <v>-2.1025352176101079E-5</v>
      </c>
      <c r="BY250" s="2">
        <v>5.8197097168080001</v>
      </c>
      <c r="BZ250" s="2">
        <v>1.9356411060000411E-2</v>
      </c>
      <c r="CA250" s="1">
        <v>3.3371089724515074E-3</v>
      </c>
      <c r="CC250" t="s">
        <v>240</v>
      </c>
      <c r="CE250" s="23">
        <v>6.0193633500539994</v>
      </c>
      <c r="CF250" s="23">
        <v>6.0877008216350008</v>
      </c>
      <c r="CG250" s="23">
        <v>6.8337471581001452E-2</v>
      </c>
      <c r="CH250" s="24">
        <v>1.1352940104602326E-2</v>
      </c>
      <c r="CI250" s="2">
        <v>5.8003533057479997</v>
      </c>
      <c r="CJ250" s="2">
        <v>5.8237207023149997</v>
      </c>
      <c r="CK250" s="2">
        <v>2.3367396567000043E-2</v>
      </c>
      <c r="CL250" s="1">
        <v>4.0286160747904027E-3</v>
      </c>
      <c r="CN250" s="25" t="s">
        <v>240</v>
      </c>
      <c r="CO250" s="27">
        <v>0</v>
      </c>
      <c r="CP250" s="27">
        <v>0.18021300000000001</v>
      </c>
      <c r="CQ250" s="28">
        <f t="shared" si="104"/>
        <v>-0.18053471329750737</v>
      </c>
      <c r="CR250" s="27">
        <f t="shared" si="105"/>
        <v>121.71016729909401</v>
      </c>
      <c r="CU250" s="30">
        <v>320</v>
      </c>
      <c r="CV250" s="30"/>
      <c r="CW250" s="15" t="s">
        <v>240</v>
      </c>
      <c r="CX250" s="33" t="s">
        <v>973</v>
      </c>
      <c r="CY250" s="34" t="s">
        <v>240</v>
      </c>
      <c r="CZ250" s="34" t="s">
        <v>976</v>
      </c>
      <c r="DA250" s="32"/>
      <c r="DB250" s="32"/>
      <c r="DC250" t="s">
        <v>240</v>
      </c>
      <c r="DD250">
        <v>81592</v>
      </c>
      <c r="DE250" t="s">
        <v>1045</v>
      </c>
      <c r="DF250" s="30">
        <v>286</v>
      </c>
      <c r="DG250" s="39" t="s">
        <v>240</v>
      </c>
      <c r="DK250" s="30">
        <v>329</v>
      </c>
      <c r="DL250" s="30"/>
      <c r="DM250" s="32"/>
      <c r="DN250" s="32" t="s">
        <v>240</v>
      </c>
      <c r="DO250" s="41">
        <v>81123</v>
      </c>
    </row>
    <row r="251" spans="1:119" ht="15.75" x14ac:dyDescent="0.25">
      <c r="A251" t="s">
        <v>586</v>
      </c>
      <c r="B251" t="s">
        <v>246</v>
      </c>
      <c r="C251" s="52">
        <v>6.3189216166920001</v>
      </c>
      <c r="D251" s="52">
        <v>5.7361571351079998</v>
      </c>
      <c r="E251" s="52">
        <v>-0.58276448158400029</v>
      </c>
      <c r="F251" s="53">
        <v>-9.2225306299824242E-2</v>
      </c>
      <c r="G251" s="45">
        <v>5.7164455927020006</v>
      </c>
      <c r="H251" s="45">
        <v>5.6826290127069994</v>
      </c>
      <c r="I251" s="45">
        <v>-3.3816579995001206E-2</v>
      </c>
      <c r="J251" s="46">
        <v>-5.9156655034334153E-3</v>
      </c>
      <c r="K251" s="47">
        <v>3</v>
      </c>
      <c r="L251" s="55">
        <f t="shared" si="91"/>
        <v>5.5184585927020002</v>
      </c>
      <c r="M251" s="55">
        <f t="shared" si="92"/>
        <v>5.484642012706999</v>
      </c>
      <c r="N251" s="55">
        <f t="shared" si="93"/>
        <v>-3.3816579995001206E-2</v>
      </c>
      <c r="O251" s="56">
        <f t="shared" si="94"/>
        <v>-6.1279031865388352E-3</v>
      </c>
      <c r="P251" s="54"/>
      <c r="Q251" s="42">
        <f t="shared" si="102"/>
        <v>54.430762218363178</v>
      </c>
      <c r="R251" s="42">
        <f t="shared" si="102"/>
        <v>49.410868500641733</v>
      </c>
      <c r="S251" s="42">
        <f t="shared" si="103"/>
        <v>47.535628021999983</v>
      </c>
      <c r="T251" s="42">
        <f t="shared" si="103"/>
        <v>47.24433429556985</v>
      </c>
      <c r="V251" s="143">
        <f t="shared" si="99"/>
        <v>49.071150680629849</v>
      </c>
      <c r="W251" s="143">
        <f t="shared" si="100"/>
        <v>47.535628021999983</v>
      </c>
      <c r="X251" s="143">
        <f t="shared" si="101"/>
        <v>47.134026948884916</v>
      </c>
      <c r="AB251" t="s">
        <v>246</v>
      </c>
      <c r="AC251" s="2">
        <v>6.3189216166920001</v>
      </c>
      <c r="AD251" s="2">
        <v>6.3190573067399995</v>
      </c>
      <c r="AE251" s="2">
        <v>1.3569004799940387E-4</v>
      </c>
      <c r="AF251" s="1">
        <v>2.1473608351299436E-5</v>
      </c>
      <c r="AG251" s="2">
        <v>5.7164455927020006</v>
      </c>
      <c r="AH251" s="2">
        <v>5.7161767275999997</v>
      </c>
      <c r="AI251" s="2">
        <v>-2.6886510200085922E-4</v>
      </c>
      <c r="AJ251" s="1">
        <v>-4.7033615144367073E-5</v>
      </c>
      <c r="AM251" t="s">
        <v>246</v>
      </c>
      <c r="AN251" s="2">
        <v>6.3189216166920001</v>
      </c>
      <c r="AO251" s="2">
        <v>6.1299175172960005</v>
      </c>
      <c r="AP251" s="2">
        <v>-0.1890040993959996</v>
      </c>
      <c r="AQ251" s="1">
        <v>-2.9910815620299555E-2</v>
      </c>
      <c r="AR251" s="2">
        <v>6.3189272395930001</v>
      </c>
      <c r="AS251" s="2">
        <v>5.6229009999242408E-6</v>
      </c>
      <c r="AT251" s="1">
        <v>8.8985136088266106E-7</v>
      </c>
      <c r="AU251" s="2">
        <v>6.3189401010260005</v>
      </c>
      <c r="AV251" s="2">
        <v>1.8484334000312685E-5</v>
      </c>
      <c r="AW251" s="1">
        <v>2.9252355261829255E-6</v>
      </c>
      <c r="AX251" s="2">
        <v>5.9785301575889997</v>
      </c>
      <c r="AY251" s="2">
        <v>-0.34039145910300039</v>
      </c>
      <c r="AZ251" s="1">
        <v>-5.3868599699642694E-2</v>
      </c>
      <c r="BA251" s="2">
        <v>6.318890817192</v>
      </c>
      <c r="BB251" s="2">
        <v>-3.079950000017817E-5</v>
      </c>
      <c r="BC251" s="1">
        <v>-4.8741702886167345E-6</v>
      </c>
      <c r="BD251" s="2">
        <v>5.696718953665</v>
      </c>
      <c r="BE251" s="2">
        <v>-0.62220266302700011</v>
      </c>
      <c r="BF251" s="1">
        <v>-9.8466589834473622E-2</v>
      </c>
      <c r="BG251" s="1"/>
      <c r="BH251" t="s">
        <v>246</v>
      </c>
      <c r="BI251" s="2">
        <v>5.7164455927020006</v>
      </c>
      <c r="BJ251" s="2">
        <v>5.705883834103</v>
      </c>
      <c r="BK251" s="2">
        <v>-1.0561758599000548E-2</v>
      </c>
      <c r="BL251" s="1">
        <v>-1.8476093977845955E-3</v>
      </c>
      <c r="BM251" s="2">
        <v>5.7164341694039997</v>
      </c>
      <c r="BN251" s="2">
        <v>-1.1423298000856619E-5</v>
      </c>
      <c r="BO251" s="1">
        <v>-1.9983218270178886E-6</v>
      </c>
      <c r="BP251" s="2">
        <v>5.7161800856080003</v>
      </c>
      <c r="BQ251" s="2">
        <v>-2.655070940003057E-4</v>
      </c>
      <c r="BR251" s="1">
        <v>-4.6446185780071084E-5</v>
      </c>
      <c r="BS251" s="2">
        <v>5.7027417764670005</v>
      </c>
      <c r="BT251" s="2">
        <v>-1.3703816235000055E-2</v>
      </c>
      <c r="BU251" s="1">
        <v>-2.3972617271990253E-3</v>
      </c>
      <c r="BV251" s="2">
        <v>5.716508615045</v>
      </c>
      <c r="BW251" s="2">
        <v>6.3022342999374814E-5</v>
      </c>
      <c r="BX251" s="1">
        <v>1.1024742906646987E-5</v>
      </c>
      <c r="BY251" s="2">
        <v>5.6698233225229995</v>
      </c>
      <c r="BZ251" s="2">
        <v>-4.6622270179001113E-2</v>
      </c>
      <c r="CA251" s="1">
        <v>-8.1558145569551547E-3</v>
      </c>
      <c r="CC251" t="s">
        <v>246</v>
      </c>
      <c r="CE251" s="23">
        <v>6.3189216166920001</v>
      </c>
      <c r="CF251" s="23">
        <v>6.3544847452849993</v>
      </c>
      <c r="CG251" s="23">
        <v>3.5563128592999149E-2</v>
      </c>
      <c r="CH251" s="24">
        <v>5.628037622599392E-3</v>
      </c>
      <c r="CI251" s="2">
        <v>5.7164455927020006</v>
      </c>
      <c r="CJ251" s="2">
        <v>5.7369598415259997</v>
      </c>
      <c r="CK251" s="2">
        <v>2.0514248823999104E-2</v>
      </c>
      <c r="CL251" s="1">
        <v>3.5886371157260685E-3</v>
      </c>
      <c r="CN251" s="25" t="s">
        <v>246</v>
      </c>
      <c r="CO251" s="27">
        <v>0</v>
      </c>
      <c r="CP251" s="27">
        <v>0.197987</v>
      </c>
      <c r="CQ251" s="28">
        <f t="shared" si="104"/>
        <v>-0.20823774711890919</v>
      </c>
      <c r="CR251" s="27">
        <f t="shared" si="105"/>
        <v>90.159600160635989</v>
      </c>
      <c r="CU251" s="30">
        <v>327</v>
      </c>
      <c r="CV251" s="30"/>
      <c r="CW251" s="15" t="s">
        <v>246</v>
      </c>
      <c r="CX251" s="33" t="s">
        <v>973</v>
      </c>
      <c r="CY251" s="34" t="s">
        <v>246</v>
      </c>
      <c r="CZ251" s="34" t="s">
        <v>976</v>
      </c>
      <c r="DA251" s="32"/>
      <c r="DB251" s="32"/>
      <c r="DC251" t="s">
        <v>246</v>
      </c>
      <c r="DD251">
        <v>116091</v>
      </c>
      <c r="DE251" t="s">
        <v>1045</v>
      </c>
      <c r="DF251" s="30">
        <v>287</v>
      </c>
      <c r="DG251" s="39" t="s">
        <v>246</v>
      </c>
      <c r="DK251" s="30">
        <v>335</v>
      </c>
      <c r="DL251" s="30"/>
      <c r="DM251" s="32"/>
      <c r="DN251" s="32" t="s">
        <v>246</v>
      </c>
      <c r="DO251" s="41">
        <v>115330</v>
      </c>
    </row>
    <row r="252" spans="1:119" ht="15.75" x14ac:dyDescent="0.25">
      <c r="A252" t="s">
        <v>587</v>
      </c>
      <c r="B252" t="s">
        <v>249</v>
      </c>
      <c r="C252" s="52">
        <v>7.6090423576880006</v>
      </c>
      <c r="D252" s="52">
        <v>7.2135081233570002</v>
      </c>
      <c r="E252" s="52">
        <v>-0.39553423433100043</v>
      </c>
      <c r="F252" s="53">
        <v>-5.1982130698925835E-2</v>
      </c>
      <c r="G252" s="45">
        <v>7.0181962883090003</v>
      </c>
      <c r="H252" s="45">
        <v>7.0574910051030004</v>
      </c>
      <c r="I252" s="45">
        <v>3.9294716794000095E-2</v>
      </c>
      <c r="J252" s="46">
        <v>5.5989766002210182E-3</v>
      </c>
      <c r="K252" s="47">
        <v>2</v>
      </c>
      <c r="L252" s="55">
        <f t="shared" si="91"/>
        <v>6.841648288309</v>
      </c>
      <c r="M252" s="55">
        <f t="shared" si="92"/>
        <v>6.8809430051030001</v>
      </c>
      <c r="N252" s="55">
        <f t="shared" si="93"/>
        <v>3.9294716794000095E-2</v>
      </c>
      <c r="O252" s="56">
        <f t="shared" si="94"/>
        <v>5.7434575906433038E-3</v>
      </c>
      <c r="P252" s="54"/>
      <c r="Q252" s="42">
        <f t="shared" si="102"/>
        <v>63.050350157339132</v>
      </c>
      <c r="R252" s="42">
        <f t="shared" si="102"/>
        <v>59.772858614847287</v>
      </c>
      <c r="S252" s="42">
        <f t="shared" si="103"/>
        <v>56.691538823594236</v>
      </c>
      <c r="T252" s="42">
        <f t="shared" si="103"/>
        <v>57.017144272575862</v>
      </c>
      <c r="V252" s="143">
        <f t="shared" si="99"/>
        <v>57.690738471213606</v>
      </c>
      <c r="W252" s="143">
        <f t="shared" si="100"/>
        <v>56.691538823594236</v>
      </c>
      <c r="X252" s="143">
        <f t="shared" si="101"/>
        <v>56.473266223380456</v>
      </c>
      <c r="AB252" t="s">
        <v>249</v>
      </c>
      <c r="AC252" s="2">
        <v>7.6090423576880006</v>
      </c>
      <c r="AD252" s="2">
        <v>7.6082495438329998</v>
      </c>
      <c r="AE252" s="2">
        <v>-7.9281385500085122E-4</v>
      </c>
      <c r="AF252" s="1">
        <v>-1.0419364457865193E-4</v>
      </c>
      <c r="AG252" s="2">
        <v>7.0181962883090003</v>
      </c>
      <c r="AH252" s="2">
        <v>7.0177089735740008</v>
      </c>
      <c r="AI252" s="2">
        <v>-4.8731473499952216E-4</v>
      </c>
      <c r="AJ252" s="1">
        <v>-6.94358942070767E-5</v>
      </c>
      <c r="AM252" t="s">
        <v>249</v>
      </c>
      <c r="AN252" s="2">
        <v>7.6090423576880006</v>
      </c>
      <c r="AO252" s="2">
        <v>7.4139866489650004</v>
      </c>
      <c r="AP252" s="2">
        <v>-0.19505570872300027</v>
      </c>
      <c r="AQ252" s="1">
        <v>-2.563472504866798E-2</v>
      </c>
      <c r="AR252" s="2">
        <v>7.6090084344119999</v>
      </c>
      <c r="AS252" s="2">
        <v>-3.3923276000713543E-5</v>
      </c>
      <c r="AT252" s="1">
        <v>-4.4582845522522617E-6</v>
      </c>
      <c r="AU252" s="2">
        <v>7.6080251343569998</v>
      </c>
      <c r="AV252" s="2">
        <v>-1.0172233310008494E-3</v>
      </c>
      <c r="AW252" s="1">
        <v>-1.3368611754054313E-4</v>
      </c>
      <c r="AX252" s="2">
        <v>7.2488696049650008</v>
      </c>
      <c r="AY252" s="2">
        <v>-0.36017275272299987</v>
      </c>
      <c r="AZ252" s="1">
        <v>-4.7334833451030754E-2</v>
      </c>
      <c r="BA252" s="2">
        <v>7.6092298842930006</v>
      </c>
      <c r="BB252" s="2">
        <v>1.8752660499998797E-4</v>
      </c>
      <c r="BC252" s="1">
        <v>2.4645230790510111E-5</v>
      </c>
      <c r="BD252" s="2">
        <v>6.9622337001830008</v>
      </c>
      <c r="BE252" s="2">
        <v>-0.64680865750499983</v>
      </c>
      <c r="BF252" s="1">
        <v>-8.5005264407744988E-2</v>
      </c>
      <c r="BG252" s="1"/>
      <c r="BH252" t="s">
        <v>249</v>
      </c>
      <c r="BI252" s="2">
        <v>7.0181962883090003</v>
      </c>
      <c r="BJ252" s="2">
        <v>7.0148318144739994</v>
      </c>
      <c r="BK252" s="2">
        <v>-3.3644738350009362E-3</v>
      </c>
      <c r="BL252" s="1">
        <v>-4.7939295180522652E-4</v>
      </c>
      <c r="BM252" s="2">
        <v>7.0181755475080001</v>
      </c>
      <c r="BN252" s="2">
        <v>-2.0740801000229681E-5</v>
      </c>
      <c r="BO252" s="1">
        <v>-2.9552893860748762E-6</v>
      </c>
      <c r="BP252" s="2">
        <v>7.0176842915810003</v>
      </c>
      <c r="BQ252" s="2">
        <v>-5.1199672800006368E-4</v>
      </c>
      <c r="BR252" s="1">
        <v>-7.2952751243642803E-5</v>
      </c>
      <c r="BS252" s="2">
        <v>7.0155179930739999</v>
      </c>
      <c r="BT252" s="2">
        <v>-2.6782952350004052E-3</v>
      </c>
      <c r="BU252" s="1">
        <v>-3.8162159121453231E-4</v>
      </c>
      <c r="BV252" s="2">
        <v>7.0183107719229998</v>
      </c>
      <c r="BW252" s="2">
        <v>1.1448361399946094E-4</v>
      </c>
      <c r="BX252" s="1">
        <v>1.6312398413559504E-5</v>
      </c>
      <c r="BY252" s="2">
        <v>6.9918547143700005</v>
      </c>
      <c r="BZ252" s="2">
        <v>-2.6341573938999829E-2</v>
      </c>
      <c r="CA252" s="1">
        <v>-3.7533253355822999E-3</v>
      </c>
      <c r="CC252" t="s">
        <v>249</v>
      </c>
      <c r="CE252" s="23">
        <v>7.6090423576880006</v>
      </c>
      <c r="CF252" s="23">
        <v>7.8577645481489995</v>
      </c>
      <c r="CG252" s="23">
        <v>0.24872219046099886</v>
      </c>
      <c r="CH252" s="24">
        <v>3.2687712693529131E-2</v>
      </c>
      <c r="CI252" s="2">
        <v>7.0181962883090003</v>
      </c>
      <c r="CJ252" s="2">
        <v>7.0935812731250003</v>
      </c>
      <c r="CK252" s="2">
        <v>7.5384984815999978E-2</v>
      </c>
      <c r="CL252" s="1">
        <v>1.074136170023874E-2</v>
      </c>
      <c r="CN252" s="25" t="s">
        <v>249</v>
      </c>
      <c r="CO252" s="27">
        <v>0</v>
      </c>
      <c r="CP252" s="27">
        <v>0.17654800000000001</v>
      </c>
      <c r="CQ252" s="28">
        <f t="shared" si="104"/>
        <v>-0.20182060385743905</v>
      </c>
      <c r="CR252" s="27">
        <f t="shared" si="105"/>
        <v>98.035457941268007</v>
      </c>
      <c r="CU252" s="30">
        <v>330</v>
      </c>
      <c r="CV252" s="30"/>
      <c r="CW252" s="15" t="s">
        <v>249</v>
      </c>
      <c r="CX252" s="33" t="s">
        <v>973</v>
      </c>
      <c r="CY252" s="34" t="s">
        <v>249</v>
      </c>
      <c r="CZ252" s="34" t="s">
        <v>976</v>
      </c>
      <c r="DA252" s="32"/>
      <c r="DB252" s="32"/>
      <c r="DC252" t="s">
        <v>249</v>
      </c>
      <c r="DD252">
        <v>120682</v>
      </c>
      <c r="DE252" t="s">
        <v>1045</v>
      </c>
      <c r="DF252" s="30">
        <v>288</v>
      </c>
      <c r="DG252" s="39" t="s">
        <v>249</v>
      </c>
      <c r="DK252" s="30">
        <v>338</v>
      </c>
      <c r="DL252" s="30"/>
      <c r="DM252" s="32"/>
      <c r="DN252" s="32" t="s">
        <v>249</v>
      </c>
      <c r="DO252" s="41">
        <v>119639</v>
      </c>
    </row>
    <row r="253" spans="1:119" ht="15.75" x14ac:dyDescent="0.25">
      <c r="B253" t="s">
        <v>261</v>
      </c>
      <c r="C253" s="52">
        <v>5.0452516850020004</v>
      </c>
      <c r="D253" s="52">
        <v>4.6660494519459998</v>
      </c>
      <c r="E253" s="52">
        <v>-0.37920223305600054</v>
      </c>
      <c r="F253" s="53">
        <v>-7.5160221279595124E-2</v>
      </c>
      <c r="G253" s="45">
        <v>4.8945874452510001</v>
      </c>
      <c r="H253" s="45">
        <v>4.9302448980559994</v>
      </c>
      <c r="I253" s="45">
        <v>3.5657452804999323E-2</v>
      </c>
      <c r="J253" s="46">
        <v>7.2850783041165518E-3</v>
      </c>
      <c r="K253" s="47">
        <v>3</v>
      </c>
      <c r="L253" s="55">
        <f t="shared" si="91"/>
        <v>4.7488414452510002</v>
      </c>
      <c r="M253" s="55">
        <f t="shared" si="92"/>
        <v>4.7844988980559995</v>
      </c>
      <c r="N253" s="55">
        <f t="shared" si="93"/>
        <v>3.5657452804999323E-2</v>
      </c>
      <c r="O253" s="56">
        <f t="shared" si="94"/>
        <v>7.5086635795469578E-3</v>
      </c>
      <c r="P253" s="54"/>
      <c r="Q253" s="42">
        <f t="shared" si="102"/>
        <v>54.337074291090026</v>
      </c>
      <c r="R253" s="42">
        <f t="shared" si="102"/>
        <v>50.253087763685897</v>
      </c>
      <c r="S253" s="42">
        <f t="shared" si="103"/>
        <v>51.144752832505844</v>
      </c>
      <c r="T253" s="42">
        <f t="shared" si="103"/>
        <v>51.528781575384208</v>
      </c>
      <c r="V253" s="143">
        <f t="shared" si="99"/>
        <v>48.953158088442763</v>
      </c>
      <c r="W253" s="143">
        <f t="shared" si="100"/>
        <v>51.144752832505844</v>
      </c>
      <c r="X253" s="143">
        <f t="shared" si="101"/>
        <v>51.471078572497866</v>
      </c>
      <c r="AB253" t="s">
        <v>261</v>
      </c>
      <c r="AC253" s="2">
        <v>5.0452516850020004</v>
      </c>
      <c r="AD253" s="2">
        <v>5.044072099209</v>
      </c>
      <c r="AE253" s="2">
        <v>-1.1795857930003706E-3</v>
      </c>
      <c r="AF253" s="1">
        <v>-2.3380117913778624E-4</v>
      </c>
      <c r="AG253" s="2">
        <v>4.8945874452510001</v>
      </c>
      <c r="AH253" s="2">
        <v>4.8941819827849997</v>
      </c>
      <c r="AI253" s="2">
        <v>-4.054624660003725E-4</v>
      </c>
      <c r="AJ253" s="1">
        <v>-8.2838946190199266E-5</v>
      </c>
      <c r="AM253" t="s">
        <v>261</v>
      </c>
      <c r="AN253" s="2">
        <v>5.0452516850020004</v>
      </c>
      <c r="AO253" s="2">
        <v>4.8957150961889999</v>
      </c>
      <c r="AP253" s="2">
        <v>-0.14953658881300047</v>
      </c>
      <c r="AQ253" s="1">
        <v>-2.9639074153134382E-2</v>
      </c>
      <c r="AR253" s="2">
        <v>5.0452018087839994</v>
      </c>
      <c r="AS253" s="2">
        <v>-4.9876218001010386E-5</v>
      </c>
      <c r="AT253" s="1">
        <v>-9.8857740138667848E-6</v>
      </c>
      <c r="AU253" s="2">
        <v>5.0442452159469999</v>
      </c>
      <c r="AV253" s="2">
        <v>-1.0064690550004585E-3</v>
      </c>
      <c r="AW253" s="1">
        <v>-1.9948837398783991E-4</v>
      </c>
      <c r="AX253" s="2">
        <v>4.764438425921</v>
      </c>
      <c r="AY253" s="2">
        <v>-0.28081325908100041</v>
      </c>
      <c r="AZ253" s="1">
        <v>-5.5658919834618535E-2</v>
      </c>
      <c r="BA253" s="2">
        <v>5.0455264746220001</v>
      </c>
      <c r="BB253" s="2">
        <v>2.7478961999971574E-4</v>
      </c>
      <c r="BC253" s="1">
        <v>5.4464997418579084E-5</v>
      </c>
      <c r="BD253" s="2">
        <v>4.5453496816699994</v>
      </c>
      <c r="BE253" s="2">
        <v>-0.49990200333200097</v>
      </c>
      <c r="BF253" s="1">
        <v>-9.9083660150802319E-2</v>
      </c>
      <c r="BG253" s="1"/>
      <c r="BH253" t="s">
        <v>261</v>
      </c>
      <c r="BI253" s="2">
        <v>4.8945874452510001</v>
      </c>
      <c r="BJ253" s="2">
        <v>4.8895741722060002</v>
      </c>
      <c r="BK253" s="2">
        <v>-5.0132730449998775E-3</v>
      </c>
      <c r="BL253" s="1">
        <v>-1.0242483357538199E-3</v>
      </c>
      <c r="BM253" s="2">
        <v>4.8945702772310007</v>
      </c>
      <c r="BN253" s="2">
        <v>-1.7168019999402873E-5</v>
      </c>
      <c r="BO253" s="1">
        <v>-3.5075520033992318E-6</v>
      </c>
      <c r="BP253" s="2">
        <v>4.8942370509000002</v>
      </c>
      <c r="BQ253" s="2">
        <v>-3.5039435099992744E-4</v>
      </c>
      <c r="BR253" s="1">
        <v>-7.1588127685796987E-5</v>
      </c>
      <c r="BS253" s="2">
        <v>4.8851660058009996</v>
      </c>
      <c r="BT253" s="2">
        <v>-9.4214394500005127E-3</v>
      </c>
      <c r="BU253" s="1">
        <v>-1.9248689609461804E-3</v>
      </c>
      <c r="BV253" s="2">
        <v>4.8946820691750004</v>
      </c>
      <c r="BW253" s="2">
        <v>9.4623924000281079E-5</v>
      </c>
      <c r="BX253" s="1">
        <v>1.9332359480489098E-5</v>
      </c>
      <c r="BY253" s="2">
        <v>4.9248871165349994</v>
      </c>
      <c r="BZ253" s="2">
        <v>3.0299671283999352E-2</v>
      </c>
      <c r="CA253" s="1">
        <v>6.1904443679717631E-3</v>
      </c>
      <c r="CC253" t="s">
        <v>261</v>
      </c>
      <c r="CE253" s="23">
        <v>5.0452516850020004</v>
      </c>
      <c r="CF253" s="23">
        <v>5.1607520720290001</v>
      </c>
      <c r="CG253" s="23">
        <v>0.11550038702699972</v>
      </c>
      <c r="CH253" s="24">
        <v>2.2892889044633245E-2</v>
      </c>
      <c r="CI253" s="2">
        <v>4.8945874452510001</v>
      </c>
      <c r="CJ253" s="2">
        <v>4.9287494242390002</v>
      </c>
      <c r="CK253" s="2">
        <v>3.4161978988000108E-2</v>
      </c>
      <c r="CL253" s="1">
        <v>6.9795420697092566E-3</v>
      </c>
      <c r="CN253" s="25" t="s">
        <v>261</v>
      </c>
      <c r="CO253" s="27">
        <v>0</v>
      </c>
      <c r="CP253" s="27">
        <v>0.14574599999999999</v>
      </c>
      <c r="CQ253" s="28">
        <f t="shared" si="104"/>
        <v>-0.14780250700036449</v>
      </c>
      <c r="CR253" s="27">
        <f t="shared" si="105"/>
        <v>206.33083417669098</v>
      </c>
      <c r="CU253" s="30">
        <v>343</v>
      </c>
      <c r="CV253" s="30"/>
      <c r="CW253" s="15" t="s">
        <v>261</v>
      </c>
      <c r="CX253" s="33" t="s">
        <v>973</v>
      </c>
      <c r="CY253" s="34" t="s">
        <v>261</v>
      </c>
      <c r="CZ253" s="34" t="s">
        <v>976</v>
      </c>
      <c r="DA253" s="32"/>
      <c r="DB253" s="32"/>
      <c r="DC253" t="s">
        <v>261</v>
      </c>
      <c r="DD253">
        <v>92851</v>
      </c>
      <c r="DE253" t="s">
        <v>1045</v>
      </c>
      <c r="DF253" s="30">
        <v>289</v>
      </c>
      <c r="DG253" s="39" t="s">
        <v>261</v>
      </c>
      <c r="DK253" s="30">
        <v>350</v>
      </c>
      <c r="DL253" s="30"/>
      <c r="DM253" s="32"/>
      <c r="DN253" s="32" t="s">
        <v>261</v>
      </c>
      <c r="DO253" s="41">
        <v>92385</v>
      </c>
    </row>
    <row r="254" spans="1:119" ht="15.75" x14ac:dyDescent="0.25">
      <c r="A254" t="s">
        <v>588</v>
      </c>
      <c r="B254" t="s">
        <v>277</v>
      </c>
      <c r="C254" s="52">
        <v>8.8196725417219994</v>
      </c>
      <c r="D254" s="52">
        <v>8.8784224386999995</v>
      </c>
      <c r="E254" s="52">
        <v>5.8749896978000038E-2</v>
      </c>
      <c r="F254" s="53">
        <v>6.6612333621322182E-3</v>
      </c>
      <c r="G254" s="45">
        <v>9.3988928291970009</v>
      </c>
      <c r="H254" s="45">
        <v>9.6598797833310002</v>
      </c>
      <c r="I254" s="45">
        <v>0.2609869541339993</v>
      </c>
      <c r="J254" s="46">
        <v>2.7767840199567087E-2</v>
      </c>
      <c r="K254" s="47">
        <v>2</v>
      </c>
      <c r="L254" s="55">
        <f t="shared" si="91"/>
        <v>9.1658618291970004</v>
      </c>
      <c r="M254" s="55">
        <f t="shared" si="92"/>
        <v>9.4268487833309997</v>
      </c>
      <c r="N254" s="55">
        <f t="shared" si="93"/>
        <v>0.2609869541339993</v>
      </c>
      <c r="O254" s="56">
        <f t="shared" si="94"/>
        <v>2.8473804100193789E-2</v>
      </c>
      <c r="P254" s="54"/>
      <c r="Q254" s="42">
        <f t="shared" si="102"/>
        <v>57.223410185898636</v>
      </c>
      <c r="R254" s="42">
        <f t="shared" si="102"/>
        <v>57.604588674923924</v>
      </c>
      <c r="S254" s="42">
        <f t="shared" si="103"/>
        <v>59.469540244064959</v>
      </c>
      <c r="T254" s="42">
        <f t="shared" si="103"/>
        <v>61.162864282903051</v>
      </c>
      <c r="V254" s="143">
        <f t="shared" si="99"/>
        <v>55.914019269537448</v>
      </c>
      <c r="W254" s="143">
        <f t="shared" si="100"/>
        <v>59.469540244064959</v>
      </c>
      <c r="X254" s="143">
        <f t="shared" si="101"/>
        <v>61.095131321351872</v>
      </c>
      <c r="AB254" t="s">
        <v>277</v>
      </c>
      <c r="AC254" s="2">
        <v>8.8196725417219994</v>
      </c>
      <c r="AD254" s="2">
        <v>8.8176835477270004</v>
      </c>
      <c r="AE254" s="2">
        <v>-1.9889939949990776E-3</v>
      </c>
      <c r="AF254" s="1">
        <v>-2.2551789599784119E-4</v>
      </c>
      <c r="AG254" s="2">
        <v>9.3988928291970009</v>
      </c>
      <c r="AH254" s="2">
        <v>9.3988928291970009</v>
      </c>
      <c r="AI254" s="2">
        <v>0</v>
      </c>
      <c r="AJ254" s="1">
        <v>0</v>
      </c>
      <c r="AM254" t="s">
        <v>277</v>
      </c>
      <c r="AN254" s="2">
        <v>8.8196725417219994</v>
      </c>
      <c r="AO254" s="2">
        <v>8.7349874941450008</v>
      </c>
      <c r="AP254" s="2">
        <v>-8.4685047576998684E-2</v>
      </c>
      <c r="AQ254" s="1">
        <v>-9.6018358024508154E-3</v>
      </c>
      <c r="AR254" s="2">
        <v>8.8195882955350005</v>
      </c>
      <c r="AS254" s="2">
        <v>-8.4246186998981898E-5</v>
      </c>
      <c r="AT254" s="1">
        <v>-9.552076519899142E-6</v>
      </c>
      <c r="AU254" s="2">
        <v>8.8178514238639991</v>
      </c>
      <c r="AV254" s="2">
        <v>-1.8211178580003207E-3</v>
      </c>
      <c r="AW254" s="1">
        <v>-2.0648361369261857E-4</v>
      </c>
      <c r="AX254" s="2">
        <v>8.7387782100230016</v>
      </c>
      <c r="AY254" s="2">
        <v>-8.0894331698997846E-2</v>
      </c>
      <c r="AZ254" s="1">
        <v>-9.1720334645444337E-3</v>
      </c>
      <c r="BA254" s="2">
        <v>8.8201369191490002</v>
      </c>
      <c r="BB254" s="2">
        <v>4.6437742700078388E-4</v>
      </c>
      <c r="BC254" s="1">
        <v>5.2652456744172543E-5</v>
      </c>
      <c r="BD254" s="2">
        <v>8.6178600479559986</v>
      </c>
      <c r="BE254" s="2">
        <v>-0.20181249376600086</v>
      </c>
      <c r="BF254" s="1">
        <v>-2.2882084659188257E-2</v>
      </c>
      <c r="BG254" s="1"/>
      <c r="BH254" t="s">
        <v>277</v>
      </c>
      <c r="BI254" s="2">
        <v>9.3988928291970009</v>
      </c>
      <c r="BJ254" s="2">
        <v>9.4824086545199986</v>
      </c>
      <c r="BK254" s="2">
        <v>8.3515825322997728E-2</v>
      </c>
      <c r="BL254" s="1">
        <v>8.8857088638740166E-3</v>
      </c>
      <c r="BM254" s="2">
        <v>9.3988928291970009</v>
      </c>
      <c r="BN254" s="2">
        <v>0</v>
      </c>
      <c r="BO254" s="1">
        <v>0</v>
      </c>
      <c r="BP254" s="2">
        <v>9.3988928291970009</v>
      </c>
      <c r="BQ254" s="2">
        <v>0</v>
      </c>
      <c r="BR254" s="1">
        <v>0</v>
      </c>
      <c r="BS254" s="2">
        <v>9.5554850016779991</v>
      </c>
      <c r="BT254" s="2">
        <v>0.15659217248099822</v>
      </c>
      <c r="BU254" s="1">
        <v>1.6660704119803943E-2</v>
      </c>
      <c r="BV254" s="2">
        <v>9.3988928291970009</v>
      </c>
      <c r="BW254" s="2">
        <v>0</v>
      </c>
      <c r="BX254" s="1">
        <v>0</v>
      </c>
      <c r="BY254" s="2">
        <v>9.6494403051660012</v>
      </c>
      <c r="BZ254" s="2">
        <v>0.25054747596900029</v>
      </c>
      <c r="CA254" s="1">
        <v>2.6657126591622806E-2</v>
      </c>
      <c r="CC254" t="s">
        <v>277</v>
      </c>
      <c r="CE254" s="23">
        <v>8.8196725417219994</v>
      </c>
      <c r="CF254" s="23">
        <v>9.0767007306859995</v>
      </c>
      <c r="CG254" s="23">
        <v>0.25702818896400004</v>
      </c>
      <c r="CH254" s="24">
        <v>2.9142599994286918E-2</v>
      </c>
      <c r="CI254" s="2">
        <v>9.3988928291970009</v>
      </c>
      <c r="CJ254" s="2">
        <v>9.3988928291970009</v>
      </c>
      <c r="CK254" s="2">
        <v>0</v>
      </c>
      <c r="CL254" s="1">
        <v>0</v>
      </c>
      <c r="CN254" s="25" t="s">
        <v>277</v>
      </c>
      <c r="CO254" s="27">
        <v>0</v>
      </c>
      <c r="CP254" s="27">
        <v>0.23303099999999999</v>
      </c>
      <c r="CQ254" s="28">
        <f t="shared" si="104"/>
        <v>-0.24405904783958657</v>
      </c>
      <c r="CR254" s="27">
        <f t="shared" si="105"/>
        <v>59.963824501808006</v>
      </c>
      <c r="CU254" s="30">
        <v>361</v>
      </c>
      <c r="CV254" s="30"/>
      <c r="CW254" s="15" t="s">
        <v>277</v>
      </c>
      <c r="CX254" s="33" t="s">
        <v>973</v>
      </c>
      <c r="CY254" s="34" t="s">
        <v>277</v>
      </c>
      <c r="CZ254" s="34" t="s">
        <v>976</v>
      </c>
      <c r="DA254" s="32"/>
      <c r="DB254" s="32"/>
      <c r="DC254" t="s">
        <v>277</v>
      </c>
      <c r="DD254">
        <v>154127</v>
      </c>
      <c r="DE254" t="s">
        <v>1045</v>
      </c>
      <c r="DF254" s="30">
        <v>290</v>
      </c>
      <c r="DG254" s="39" t="s">
        <v>277</v>
      </c>
      <c r="DK254" s="30">
        <v>366</v>
      </c>
      <c r="DL254" s="30"/>
      <c r="DM254" s="32"/>
      <c r="DN254" s="32" t="s">
        <v>277</v>
      </c>
      <c r="DO254" s="41">
        <v>152903</v>
      </c>
    </row>
    <row r="255" spans="1:119" ht="15.75" x14ac:dyDescent="0.25">
      <c r="A255" t="s">
        <v>589</v>
      </c>
      <c r="B255" t="s">
        <v>285</v>
      </c>
      <c r="C255" s="52">
        <v>8.9465832742460005</v>
      </c>
      <c r="D255" s="52">
        <v>8.3824581373119997</v>
      </c>
      <c r="E255" s="52">
        <v>-0.56412513693400079</v>
      </c>
      <c r="F255" s="53">
        <v>-6.3054813177441091E-2</v>
      </c>
      <c r="G255" s="45">
        <v>9.4585021015360002</v>
      </c>
      <c r="H255" s="45">
        <v>9.7207958971380002</v>
      </c>
      <c r="I255" s="45">
        <v>0.26229379560199995</v>
      </c>
      <c r="J255" s="46">
        <v>2.7731007805073607E-2</v>
      </c>
      <c r="K255" s="47">
        <v>2</v>
      </c>
      <c r="L255" s="55">
        <f t="shared" si="91"/>
        <v>9.2117581015360006</v>
      </c>
      <c r="M255" s="55">
        <f t="shared" si="92"/>
        <v>9.4740518971380006</v>
      </c>
      <c r="N255" s="55">
        <f t="shared" si="93"/>
        <v>0.26229379560199995</v>
      </c>
      <c r="O255" s="56">
        <f t="shared" si="94"/>
        <v>2.8473804100247069E-2</v>
      </c>
      <c r="P255" s="54"/>
      <c r="Q255" s="42">
        <f t="shared" si="102"/>
        <v>67.178140927081998</v>
      </c>
      <c r="R255" s="42">
        <f t="shared" si="102"/>
        <v>62.94223580131704</v>
      </c>
      <c r="S255" s="42">
        <f t="shared" si="103"/>
        <v>69.169286750234662</v>
      </c>
      <c r="T255" s="42">
        <f t="shared" si="103"/>
        <v>71.138799470914648</v>
      </c>
      <c r="V255" s="143">
        <f t="shared" si="99"/>
        <v>62.441352986604294</v>
      </c>
      <c r="W255" s="143">
        <f t="shared" si="100"/>
        <v>69.169286750234662</v>
      </c>
      <c r="X255" s="143">
        <f t="shared" si="101"/>
        <v>71.060018962080534</v>
      </c>
      <c r="AB255" t="s">
        <v>285</v>
      </c>
      <c r="AC255" s="2">
        <v>8.9465832742460005</v>
      </c>
      <c r="AD255" s="2">
        <v>8.9497939607330004</v>
      </c>
      <c r="AE255" s="2">
        <v>3.2106864869998475E-3</v>
      </c>
      <c r="AF255" s="1">
        <v>3.5887292260971409E-4</v>
      </c>
      <c r="AG255" s="2">
        <v>9.4585021015360002</v>
      </c>
      <c r="AH255" s="2">
        <v>9.4585021015360002</v>
      </c>
      <c r="AI255" s="2">
        <v>0</v>
      </c>
      <c r="AJ255" s="1">
        <v>0</v>
      </c>
      <c r="AM255" t="s">
        <v>285</v>
      </c>
      <c r="AN255" s="2">
        <v>8.9465832742460005</v>
      </c>
      <c r="AO255" s="2">
        <v>8.7642020063390014</v>
      </c>
      <c r="AP255" s="2">
        <v>-0.18238126790699916</v>
      </c>
      <c r="AQ255" s="1">
        <v>-2.038557763520844E-2</v>
      </c>
      <c r="AR255" s="2">
        <v>8.9467181246550016</v>
      </c>
      <c r="AS255" s="2">
        <v>1.3485040900107492E-4</v>
      </c>
      <c r="AT255" s="1">
        <v>1.5072838967392256E-5</v>
      </c>
      <c r="AU255" s="2">
        <v>8.9485522031949998</v>
      </c>
      <c r="AV255" s="2">
        <v>1.968928948999249E-3</v>
      </c>
      <c r="AW255" s="1">
        <v>2.2007607693845405E-4</v>
      </c>
      <c r="AX255" s="2">
        <v>8.5946074120580001</v>
      </c>
      <c r="AY255" s="2">
        <v>-0.35197586218800048</v>
      </c>
      <c r="AZ255" s="1">
        <v>-3.9341931036534647E-2</v>
      </c>
      <c r="BA255" s="2">
        <v>8.9458417466209994</v>
      </c>
      <c r="BB255" s="2">
        <v>-7.4152762500112601E-4</v>
      </c>
      <c r="BC255" s="1">
        <v>-8.2883890114309638E-5</v>
      </c>
      <c r="BD255" s="2">
        <v>8.3157520666969997</v>
      </c>
      <c r="BE255" s="2">
        <v>-0.63083120754900079</v>
      </c>
      <c r="BF255" s="1">
        <v>-7.0510851820374518E-2</v>
      </c>
      <c r="BG255" s="1"/>
      <c r="BH255" t="s">
        <v>285</v>
      </c>
      <c r="BI255" s="2">
        <v>9.4585021015360002</v>
      </c>
      <c r="BJ255" s="2">
        <v>9.542436116128</v>
      </c>
      <c r="BK255" s="2">
        <v>8.3934014591999784E-2</v>
      </c>
      <c r="BL255" s="1">
        <v>8.8739224975558691E-3</v>
      </c>
      <c r="BM255" s="2">
        <v>9.4585021015360002</v>
      </c>
      <c r="BN255" s="2">
        <v>0</v>
      </c>
      <c r="BO255" s="1">
        <v>0</v>
      </c>
      <c r="BP255" s="2">
        <v>9.4585021015360002</v>
      </c>
      <c r="BQ255" s="2">
        <v>0</v>
      </c>
      <c r="BR255" s="1">
        <v>0</v>
      </c>
      <c r="BS255" s="2">
        <v>9.6158783788969995</v>
      </c>
      <c r="BT255" s="2">
        <v>0.15737627736099924</v>
      </c>
      <c r="BU255" s="1">
        <v>1.6638604683022942E-2</v>
      </c>
      <c r="BV255" s="2">
        <v>9.4585021015360002</v>
      </c>
      <c r="BW255" s="2">
        <v>0</v>
      </c>
      <c r="BX255" s="1">
        <v>0</v>
      </c>
      <c r="BY255" s="2">
        <v>9.7103041453129997</v>
      </c>
      <c r="BZ255" s="2">
        <v>0.25180204377699944</v>
      </c>
      <c r="CA255" s="1">
        <v>2.6621767492773344E-2</v>
      </c>
      <c r="CC255" t="s">
        <v>285</v>
      </c>
      <c r="CE255" s="23">
        <v>8.9465832742460005</v>
      </c>
      <c r="CF255" s="23">
        <v>9.0190925186489999</v>
      </c>
      <c r="CG255" s="23">
        <v>7.2509244402999329E-2</v>
      </c>
      <c r="CH255" s="24">
        <v>8.104685574405527E-3</v>
      </c>
      <c r="CI255" s="2">
        <v>9.4585021015360002</v>
      </c>
      <c r="CJ255" s="2">
        <v>9.4585021015360002</v>
      </c>
      <c r="CK255" s="2">
        <v>0</v>
      </c>
      <c r="CL255" s="1">
        <v>0</v>
      </c>
      <c r="CN255" s="25" t="s">
        <v>285</v>
      </c>
      <c r="CO255" s="27">
        <v>0</v>
      </c>
      <c r="CP255" s="27">
        <v>0.24674399999999999</v>
      </c>
      <c r="CQ255" s="28">
        <f t="shared" si="104"/>
        <v>-0.26629368298960598</v>
      </c>
      <c r="CR255" s="27">
        <f t="shared" si="105"/>
        <v>7.4356994310480005</v>
      </c>
      <c r="CU255" s="30">
        <v>369</v>
      </c>
      <c r="CV255" s="30"/>
      <c r="CW255" s="15" t="s">
        <v>285</v>
      </c>
      <c r="CX255" s="33" t="s">
        <v>973</v>
      </c>
      <c r="CY255" s="34" t="s">
        <v>285</v>
      </c>
      <c r="CZ255" s="34" t="s">
        <v>976</v>
      </c>
      <c r="DA255" s="32"/>
      <c r="DB255" s="32"/>
      <c r="DC255" t="s">
        <v>285</v>
      </c>
      <c r="DD255">
        <v>133177</v>
      </c>
      <c r="DE255" t="s">
        <v>1045</v>
      </c>
      <c r="DF255" s="30">
        <v>291</v>
      </c>
      <c r="DG255" s="39" t="s">
        <v>285</v>
      </c>
      <c r="DK255" s="30">
        <v>374</v>
      </c>
      <c r="DL255" s="30"/>
      <c r="DM255" s="32"/>
      <c r="DN255" s="32" t="s">
        <v>285</v>
      </c>
      <c r="DO255" s="41">
        <v>132336</v>
      </c>
    </row>
    <row r="256" spans="1:119" ht="15.75" x14ac:dyDescent="0.25">
      <c r="B256" t="s">
        <v>289</v>
      </c>
      <c r="C256" s="52">
        <v>7.6959761405669997</v>
      </c>
      <c r="D256" s="52">
        <v>7.5932186107159998</v>
      </c>
      <c r="E256" s="52">
        <v>-0.10275752985099995</v>
      </c>
      <c r="F256" s="53">
        <v>-1.3352111281809315E-2</v>
      </c>
      <c r="G256" s="45">
        <v>8.2275986208410004</v>
      </c>
      <c r="H256" s="45">
        <v>8.454579325256999</v>
      </c>
      <c r="I256" s="45">
        <v>0.2269807044159986</v>
      </c>
      <c r="J256" s="46">
        <v>2.7587722113842899E-2</v>
      </c>
      <c r="K256" s="47">
        <v>1</v>
      </c>
      <c r="L256" s="55">
        <f t="shared" si="91"/>
        <v>8.0623546208410009</v>
      </c>
      <c r="M256" s="55">
        <f t="shared" si="92"/>
        <v>8.2893353252569995</v>
      </c>
      <c r="N256" s="55">
        <f t="shared" si="93"/>
        <v>0.2269807044159986</v>
      </c>
      <c r="O256" s="56">
        <f t="shared" si="94"/>
        <v>2.8153153153206472E-2</v>
      </c>
      <c r="P256" s="54"/>
      <c r="Q256" s="42">
        <f t="shared" si="102"/>
        <v>90.58885457674063</v>
      </c>
      <c r="R256" s="42">
        <f t="shared" si="102"/>
        <v>89.379302109540347</v>
      </c>
      <c r="S256" s="42">
        <f t="shared" si="103"/>
        <v>94.901472789606274</v>
      </c>
      <c r="T256" s="42">
        <f t="shared" si="103"/>
        <v>97.573248487516906</v>
      </c>
      <c r="V256" s="143">
        <f t="shared" si="99"/>
        <v>86.292565215243357</v>
      </c>
      <c r="W256" s="143">
        <f t="shared" si="100"/>
        <v>94.901472789606274</v>
      </c>
      <c r="X256" s="143">
        <f t="shared" si="101"/>
        <v>97.466377459596259</v>
      </c>
      <c r="AB256" t="s">
        <v>289</v>
      </c>
      <c r="AC256" s="2">
        <v>7.6959761405669997</v>
      </c>
      <c r="AD256" s="2">
        <v>7.6988352012299996</v>
      </c>
      <c r="AE256" s="2">
        <v>2.8590606629999016E-3</v>
      </c>
      <c r="AF256" s="1">
        <v>3.7150071813882481E-4</v>
      </c>
      <c r="AG256" s="2">
        <v>8.2275986208410004</v>
      </c>
      <c r="AH256" s="2">
        <v>8.2275986208410004</v>
      </c>
      <c r="AI256" s="2">
        <v>0</v>
      </c>
      <c r="AJ256" s="1">
        <v>0</v>
      </c>
      <c r="AM256" t="s">
        <v>289</v>
      </c>
      <c r="AN256" s="2">
        <v>7.6959761405669997</v>
      </c>
      <c r="AO256" s="2">
        <v>7.59792465642</v>
      </c>
      <c r="AP256" s="2">
        <v>-9.8051484146999712E-2</v>
      </c>
      <c r="AQ256" s="1">
        <v>-1.2740616960875322E-2</v>
      </c>
      <c r="AR256" s="2">
        <v>7.6960957338340004</v>
      </c>
      <c r="AS256" s="2">
        <v>1.1959326700061723E-4</v>
      </c>
      <c r="AT256" s="1">
        <v>1.5539713847372481E-5</v>
      </c>
      <c r="AU256" s="2">
        <v>7.6973140203239998</v>
      </c>
      <c r="AV256" s="2">
        <v>1.33787975700006E-3</v>
      </c>
      <c r="AW256" s="1">
        <v>1.7384146371606239E-4</v>
      </c>
      <c r="AX256" s="2">
        <v>7.4813405696520006</v>
      </c>
      <c r="AY256" s="2">
        <v>-0.21463557091499919</v>
      </c>
      <c r="AZ256" s="1">
        <v>-2.788932384855158E-2</v>
      </c>
      <c r="BA256" s="2">
        <v>7.6953192817869995</v>
      </c>
      <c r="BB256" s="2">
        <v>-6.5685878000021347E-4</v>
      </c>
      <c r="BC256" s="1">
        <v>-8.5350937685186158E-5</v>
      </c>
      <c r="BD256" s="2">
        <v>7.3309848778609998</v>
      </c>
      <c r="BE256" s="2">
        <v>-0.36499126270599991</v>
      </c>
      <c r="BF256" s="1">
        <v>-4.7426246656620902E-2</v>
      </c>
      <c r="BG256" s="1"/>
      <c r="BH256" t="s">
        <v>289</v>
      </c>
      <c r="BI256" s="2">
        <v>8.2275986208410004</v>
      </c>
      <c r="BJ256" s="2">
        <v>8.3002324462540003</v>
      </c>
      <c r="BK256" s="2">
        <v>7.2633825412999897E-2</v>
      </c>
      <c r="BL256" s="1">
        <v>8.8280710764151848E-3</v>
      </c>
      <c r="BM256" s="2">
        <v>8.2275986208410004</v>
      </c>
      <c r="BN256" s="2">
        <v>0</v>
      </c>
      <c r="BO256" s="1">
        <v>0</v>
      </c>
      <c r="BP256" s="2">
        <v>8.2275986208410004</v>
      </c>
      <c r="BQ256" s="2">
        <v>0</v>
      </c>
      <c r="BR256" s="1">
        <v>0</v>
      </c>
      <c r="BS256" s="2">
        <v>8.3637870434909996</v>
      </c>
      <c r="BT256" s="2">
        <v>0.1361884226499992</v>
      </c>
      <c r="BU256" s="1">
        <v>1.655263326835436E-2</v>
      </c>
      <c r="BV256" s="2">
        <v>8.2275986208410004</v>
      </c>
      <c r="BW256" s="2">
        <v>0</v>
      </c>
      <c r="BX256" s="1">
        <v>0</v>
      </c>
      <c r="BY256" s="2">
        <v>8.44550009708</v>
      </c>
      <c r="BZ256" s="2">
        <v>0.21790147623899969</v>
      </c>
      <c r="CA256" s="1">
        <v>2.6484213229245553E-2</v>
      </c>
      <c r="CC256" t="s">
        <v>289</v>
      </c>
      <c r="CE256" s="23">
        <v>7.6959761405669997</v>
      </c>
      <c r="CF256" s="23">
        <v>7.9691198228270004</v>
      </c>
      <c r="CG256" s="23">
        <v>0.27314368226000063</v>
      </c>
      <c r="CH256" s="24">
        <v>3.5491752738188297E-2</v>
      </c>
      <c r="CI256" s="2">
        <v>8.2275986208410004</v>
      </c>
      <c r="CJ256" s="2">
        <v>8.2275986208410004</v>
      </c>
      <c r="CK256" s="2">
        <v>0</v>
      </c>
      <c r="CL256" s="1">
        <v>0</v>
      </c>
      <c r="CN256" s="25" t="s">
        <v>289</v>
      </c>
      <c r="CO256" s="27">
        <v>0</v>
      </c>
      <c r="CP256" s="27">
        <v>0.165244</v>
      </c>
      <c r="CQ256" s="28">
        <f t="shared" si="104"/>
        <v>-0.16489092972373895</v>
      </c>
      <c r="CR256" s="27">
        <f t="shared" si="105"/>
        <v>41.315767629343</v>
      </c>
      <c r="CU256" s="30">
        <v>374</v>
      </c>
      <c r="CV256" s="30"/>
      <c r="CW256" s="15" t="s">
        <v>289</v>
      </c>
      <c r="CX256" s="33" t="s">
        <v>973</v>
      </c>
      <c r="CY256" s="34" t="s">
        <v>289</v>
      </c>
      <c r="CZ256" s="34" t="s">
        <v>976</v>
      </c>
      <c r="DA256" s="32"/>
      <c r="DB256" s="32"/>
      <c r="DC256" t="s">
        <v>289</v>
      </c>
      <c r="DD256">
        <v>84955</v>
      </c>
      <c r="DE256" t="s">
        <v>1045</v>
      </c>
      <c r="DF256" s="30">
        <v>292</v>
      </c>
      <c r="DG256" s="39" t="s">
        <v>289</v>
      </c>
      <c r="DK256" s="30">
        <v>378</v>
      </c>
      <c r="DL256" s="30"/>
      <c r="DM256" s="32"/>
      <c r="DN256" s="32" t="s">
        <v>289</v>
      </c>
      <c r="DO256" s="41">
        <v>85153</v>
      </c>
    </row>
    <row r="257" spans="1:119" ht="15.75" x14ac:dyDescent="0.25">
      <c r="B257" t="s">
        <v>292</v>
      </c>
      <c r="C257" s="52">
        <v>6.3829235499300001</v>
      </c>
      <c r="D257" s="52">
        <v>6.3492074763420003</v>
      </c>
      <c r="E257" s="52">
        <v>-3.3716073587999773E-2</v>
      </c>
      <c r="F257" s="53">
        <v>-5.2822305208981438E-3</v>
      </c>
      <c r="G257" s="45">
        <v>7.1179702222300003</v>
      </c>
      <c r="H257" s="45">
        <v>7.3145484660989997</v>
      </c>
      <c r="I257" s="45">
        <v>0.19657824386899936</v>
      </c>
      <c r="J257" s="46">
        <v>2.7617177050708853E-2</v>
      </c>
      <c r="K257" s="47">
        <v>1</v>
      </c>
      <c r="L257" s="55">
        <f t="shared" si="91"/>
        <v>6.9824592222300002</v>
      </c>
      <c r="M257" s="55">
        <f t="shared" si="92"/>
        <v>7.1790374660989995</v>
      </c>
      <c r="N257" s="55">
        <f t="shared" si="93"/>
        <v>0.19657824386899936</v>
      </c>
      <c r="O257" s="56">
        <f t="shared" si="94"/>
        <v>2.815315315314048E-2</v>
      </c>
      <c r="P257" s="54"/>
      <c r="Q257" s="42">
        <f t="shared" si="102"/>
        <v>78.62873623309271</v>
      </c>
      <c r="R257" s="42">
        <f t="shared" si="102"/>
        <v>78.213401122742624</v>
      </c>
      <c r="S257" s="42">
        <f t="shared" si="103"/>
        <v>86.014181455936338</v>
      </c>
      <c r="T257" s="42">
        <f t="shared" si="103"/>
        <v>88.435751879807327</v>
      </c>
      <c r="V257" s="143">
        <f t="shared" si="99"/>
        <v>74.270831865369928</v>
      </c>
      <c r="W257" s="143">
        <f t="shared" si="100"/>
        <v>86.014181455936338</v>
      </c>
      <c r="X257" s="143">
        <f t="shared" si="101"/>
        <v>88.338889062861867</v>
      </c>
      <c r="AB257" t="s">
        <v>292</v>
      </c>
      <c r="AC257" s="2">
        <v>6.3829235499300001</v>
      </c>
      <c r="AD257" s="2">
        <v>6.3827391258099997</v>
      </c>
      <c r="AE257" s="2">
        <v>-1.8442412000041486E-4</v>
      </c>
      <c r="AF257" s="1">
        <v>-2.8893361883119749E-5</v>
      </c>
      <c r="AG257" s="2">
        <v>7.1179702222300003</v>
      </c>
      <c r="AH257" s="2">
        <v>7.1179702222300003</v>
      </c>
      <c r="AI257" s="2">
        <v>0</v>
      </c>
      <c r="AJ257" s="1">
        <v>0</v>
      </c>
      <c r="AM257" t="s">
        <v>292</v>
      </c>
      <c r="AN257" s="2">
        <v>6.3829235499300001</v>
      </c>
      <c r="AO257" s="2">
        <v>6.2657361321299998</v>
      </c>
      <c r="AP257" s="2">
        <v>-0.1171874178000003</v>
      </c>
      <c r="AQ257" s="1">
        <v>-1.8359520818839428E-2</v>
      </c>
      <c r="AR257" s="2">
        <v>6.3829150374750006</v>
      </c>
      <c r="AS257" s="2">
        <v>-8.5124549995541088E-6</v>
      </c>
      <c r="AT257" s="1">
        <v>-1.333629477615702E-6</v>
      </c>
      <c r="AU257" s="2">
        <v>6.382158834568</v>
      </c>
      <c r="AV257" s="2">
        <v>-7.6471536200006796E-4</v>
      </c>
      <c r="AW257" s="1">
        <v>-1.1980644230157737E-4</v>
      </c>
      <c r="AX257" s="2">
        <v>6.200739107305</v>
      </c>
      <c r="AY257" s="2">
        <v>-0.18218444262500011</v>
      </c>
      <c r="AZ257" s="1">
        <v>-2.854247606130236E-2</v>
      </c>
      <c r="BA257" s="2">
        <v>6.3829715691529998</v>
      </c>
      <c r="BB257" s="2">
        <v>4.801922299968453E-5</v>
      </c>
      <c r="BC257" s="1">
        <v>7.5230766315869697E-6</v>
      </c>
      <c r="BD257" s="2">
        <v>6.0291575891670002</v>
      </c>
      <c r="BE257" s="2">
        <v>-0.35376596076299993</v>
      </c>
      <c r="BF257" s="1">
        <v>-5.542381292767945E-2</v>
      </c>
      <c r="BG257" s="1"/>
      <c r="BH257" t="s">
        <v>292</v>
      </c>
      <c r="BI257" s="2">
        <v>7.1179702222300003</v>
      </c>
      <c r="BJ257" s="2">
        <v>7.1808752602680004</v>
      </c>
      <c r="BK257" s="2">
        <v>6.2905038038000072E-2</v>
      </c>
      <c r="BL257" s="1">
        <v>8.8374966562156324E-3</v>
      </c>
      <c r="BM257" s="2">
        <v>7.1179702222300003</v>
      </c>
      <c r="BN257" s="2">
        <v>0</v>
      </c>
      <c r="BO257" s="1">
        <v>0</v>
      </c>
      <c r="BP257" s="2">
        <v>7.1179702222300003</v>
      </c>
      <c r="BQ257" s="2">
        <v>0</v>
      </c>
      <c r="BR257" s="1">
        <v>0</v>
      </c>
      <c r="BS257" s="2">
        <v>7.2359171685520005</v>
      </c>
      <c r="BT257" s="2">
        <v>0.1179469463220002</v>
      </c>
      <c r="BU257" s="1">
        <v>1.6570306230509688E-2</v>
      </c>
      <c r="BV257" s="2">
        <v>7.1179702222300003</v>
      </c>
      <c r="BW257" s="2">
        <v>0</v>
      </c>
      <c r="BX257" s="1">
        <v>0</v>
      </c>
      <c r="BY257" s="2">
        <v>7.3066853363450006</v>
      </c>
      <c r="BZ257" s="2">
        <v>0.1887151141150003</v>
      </c>
      <c r="CA257" s="1">
        <v>2.6512489968787401E-2</v>
      </c>
      <c r="CC257" t="s">
        <v>292</v>
      </c>
      <c r="CE257" s="23">
        <v>6.3829235499300001</v>
      </c>
      <c r="CF257" s="23">
        <v>6.7059280413330002</v>
      </c>
      <c r="CG257" s="23">
        <v>0.32300449140300014</v>
      </c>
      <c r="CH257" s="24">
        <v>5.0604474403667651E-2</v>
      </c>
      <c r="CI257" s="2">
        <v>7.1179702222300003</v>
      </c>
      <c r="CJ257" s="2">
        <v>7.1179702222300003</v>
      </c>
      <c r="CK257" s="2">
        <v>0</v>
      </c>
      <c r="CL257" s="1">
        <v>0</v>
      </c>
      <c r="CN257" s="25" t="s">
        <v>292</v>
      </c>
      <c r="CO257" s="27">
        <v>0</v>
      </c>
      <c r="CP257" s="27">
        <v>0.13551099999999999</v>
      </c>
      <c r="CQ257" s="28">
        <f t="shared" si="104"/>
        <v>-0.1354549475194069</v>
      </c>
      <c r="CR257" s="27">
        <f t="shared" si="105"/>
        <v>51.021121077083997</v>
      </c>
      <c r="CU257" s="30">
        <v>377</v>
      </c>
      <c r="CV257" s="30"/>
      <c r="CW257" s="15" t="s">
        <v>292</v>
      </c>
      <c r="CX257" s="33" t="s">
        <v>973</v>
      </c>
      <c r="CY257" s="34" t="s">
        <v>292</v>
      </c>
      <c r="CZ257" s="34" t="s">
        <v>976</v>
      </c>
      <c r="DA257" s="32"/>
      <c r="DB257" s="32"/>
      <c r="DC257" t="s">
        <v>292</v>
      </c>
      <c r="DD257">
        <v>81178</v>
      </c>
      <c r="DE257" t="s">
        <v>1045</v>
      </c>
      <c r="DF257" s="30">
        <v>293</v>
      </c>
      <c r="DG257" s="39" t="s">
        <v>292</v>
      </c>
      <c r="DK257" s="30">
        <v>381</v>
      </c>
      <c r="DL257" s="30"/>
      <c r="DM257" s="32"/>
      <c r="DN257" s="32" t="s">
        <v>292</v>
      </c>
      <c r="DO257" s="41">
        <v>81179</v>
      </c>
    </row>
    <row r="258" spans="1:119" ht="15.75" x14ac:dyDescent="0.25">
      <c r="A258" t="s">
        <v>590</v>
      </c>
      <c r="B258" t="s">
        <v>294</v>
      </c>
      <c r="C258" s="52">
        <v>7.3141289389440001</v>
      </c>
      <c r="D258" s="52">
        <v>7.3800482040790003</v>
      </c>
      <c r="E258" s="52">
        <v>6.5919265135000238E-2</v>
      </c>
      <c r="F258" s="53">
        <v>9.0125927072482719E-3</v>
      </c>
      <c r="G258" s="45">
        <v>7.9907669858280004</v>
      </c>
      <c r="H258" s="45">
        <v>8.2112955045730001</v>
      </c>
      <c r="I258" s="45">
        <v>0.22052851874499968</v>
      </c>
      <c r="J258" s="46">
        <v>2.7597916337207345E-2</v>
      </c>
      <c r="K258" s="47">
        <v>1</v>
      </c>
      <c r="L258" s="55">
        <f t="shared" si="91"/>
        <v>7.8331729858279999</v>
      </c>
      <c r="M258" s="55">
        <f t="shared" si="92"/>
        <v>8.0537015045730005</v>
      </c>
      <c r="N258" s="55">
        <f t="shared" si="93"/>
        <v>0.22052851874500057</v>
      </c>
      <c r="O258" s="56">
        <f t="shared" si="94"/>
        <v>2.81531531531331E-2</v>
      </c>
      <c r="P258" s="54"/>
      <c r="Q258" s="42">
        <f t="shared" si="102"/>
        <v>81.403772275392328</v>
      </c>
      <c r="R258" s="42">
        <f t="shared" si="102"/>
        <v>82.13743131974401</v>
      </c>
      <c r="S258" s="42">
        <f t="shared" si="103"/>
        <v>87.180556325297715</v>
      </c>
      <c r="T258" s="42">
        <f t="shared" si="103"/>
        <v>89.634963879499168</v>
      </c>
      <c r="V258" s="143">
        <f t="shared" si="99"/>
        <v>78.602534960133553</v>
      </c>
      <c r="W258" s="143">
        <f t="shared" si="100"/>
        <v>87.180556325297715</v>
      </c>
      <c r="X258" s="143">
        <f t="shared" si="101"/>
        <v>89.536787577328894</v>
      </c>
      <c r="AB258" t="s">
        <v>294</v>
      </c>
      <c r="AC258" s="2">
        <v>7.3141289389440001</v>
      </c>
      <c r="AD258" s="2">
        <v>7.3149294189219995</v>
      </c>
      <c r="AE258" s="2">
        <v>8.0047997799947979E-4</v>
      </c>
      <c r="AF258" s="1">
        <v>1.0944296780677913E-4</v>
      </c>
      <c r="AG258" s="2">
        <v>7.9907669858280004</v>
      </c>
      <c r="AH258" s="2">
        <v>7.9907669858280004</v>
      </c>
      <c r="AI258" s="2">
        <v>0</v>
      </c>
      <c r="AJ258" s="1">
        <v>0</v>
      </c>
      <c r="AM258" t="s">
        <v>294</v>
      </c>
      <c r="AN258" s="2">
        <v>7.3141289389440001</v>
      </c>
      <c r="AO258" s="2">
        <v>7.2365600504450001</v>
      </c>
      <c r="AP258" s="2">
        <v>-7.756888849900001E-2</v>
      </c>
      <c r="AQ258" s="1">
        <v>-1.0605348790884079E-2</v>
      </c>
      <c r="AR258" s="2">
        <v>7.3141618425789998</v>
      </c>
      <c r="AS258" s="2">
        <v>3.2903634999748022E-5</v>
      </c>
      <c r="AT258" s="1">
        <v>4.4986402720565911E-6</v>
      </c>
      <c r="AU258" s="2">
        <v>7.3140103997870005</v>
      </c>
      <c r="AV258" s="2">
        <v>-1.1853915699955309E-4</v>
      </c>
      <c r="AW258" s="1">
        <v>-1.6206872751229834E-5</v>
      </c>
      <c r="AX258" s="2">
        <v>7.1774515825560004</v>
      </c>
      <c r="AY258" s="2">
        <v>-0.13667735638799972</v>
      </c>
      <c r="AZ258" s="1">
        <v>-1.8686757853045577E-2</v>
      </c>
      <c r="BA258" s="2">
        <v>7.3139491372680006</v>
      </c>
      <c r="BB258" s="2">
        <v>-1.7980167599951358E-4</v>
      </c>
      <c r="BC258" s="1">
        <v>-2.4582787301186545E-5</v>
      </c>
      <c r="BD258" s="2">
        <v>7.0624377661680002</v>
      </c>
      <c r="BE258" s="2">
        <v>-0.25169117277599984</v>
      </c>
      <c r="BF258" s="1">
        <v>-3.4411640111493377E-2</v>
      </c>
      <c r="BG258" s="1"/>
      <c r="BH258" t="s">
        <v>294</v>
      </c>
      <c r="BI258" s="2">
        <v>7.9907669858280004</v>
      </c>
      <c r="BJ258" s="2">
        <v>8.0613361118269999</v>
      </c>
      <c r="BK258" s="2">
        <v>7.056912599899956E-2</v>
      </c>
      <c r="BL258" s="1">
        <v>8.8313332279813962E-3</v>
      </c>
      <c r="BM258" s="2">
        <v>7.9907669858280004</v>
      </c>
      <c r="BN258" s="2">
        <v>0</v>
      </c>
      <c r="BO258" s="1">
        <v>0</v>
      </c>
      <c r="BP258" s="2">
        <v>7.9907669858280004</v>
      </c>
      <c r="BQ258" s="2">
        <v>0</v>
      </c>
      <c r="BR258" s="1">
        <v>0</v>
      </c>
      <c r="BS258" s="2">
        <v>8.1230840970750009</v>
      </c>
      <c r="BT258" s="2">
        <v>0.13231711124700052</v>
      </c>
      <c r="BU258" s="1">
        <v>1.6558749802324496E-2</v>
      </c>
      <c r="BV258" s="2">
        <v>7.9907669858280004</v>
      </c>
      <c r="BW258" s="2">
        <v>0</v>
      </c>
      <c r="BX258" s="1">
        <v>0</v>
      </c>
      <c r="BY258" s="2">
        <v>8.2024743638230007</v>
      </c>
      <c r="BZ258" s="2">
        <v>0.21170737799500028</v>
      </c>
      <c r="CA258" s="1">
        <v>2.6493999683694099E-2</v>
      </c>
      <c r="CC258" t="s">
        <v>294</v>
      </c>
      <c r="CE258" s="23">
        <v>7.3141289389440001</v>
      </c>
      <c r="CF258" s="23">
        <v>7.6381924205799994</v>
      </c>
      <c r="CG258" s="23">
        <v>0.3240634816359993</v>
      </c>
      <c r="CH258" s="24">
        <v>4.4306503801228719E-2</v>
      </c>
      <c r="CI258" s="2">
        <v>7.9907669858280004</v>
      </c>
      <c r="CJ258" s="2">
        <v>7.9907669858280004</v>
      </c>
      <c r="CK258" s="2">
        <v>0</v>
      </c>
      <c r="CL258" s="1">
        <v>0</v>
      </c>
      <c r="CN258" s="25" t="s">
        <v>294</v>
      </c>
      <c r="CO258" s="27">
        <v>0</v>
      </c>
      <c r="CP258" s="27">
        <v>0.15759400000000001</v>
      </c>
      <c r="CQ258" s="28">
        <f t="shared" si="104"/>
        <v>-0.16840608297457169</v>
      </c>
      <c r="CR258" s="27">
        <f t="shared" si="105"/>
        <v>90.945891631401992</v>
      </c>
      <c r="CU258" s="30">
        <v>379</v>
      </c>
      <c r="CV258" s="30"/>
      <c r="CW258" s="15" t="s">
        <v>294</v>
      </c>
      <c r="CX258" s="33" t="s">
        <v>973</v>
      </c>
      <c r="CY258" s="34" t="s">
        <v>294</v>
      </c>
      <c r="CZ258" s="34" t="s">
        <v>976</v>
      </c>
      <c r="DA258" s="32"/>
      <c r="DB258" s="32"/>
      <c r="DC258" t="s">
        <v>294</v>
      </c>
      <c r="DD258">
        <v>89850</v>
      </c>
      <c r="DE258" t="s">
        <v>1045</v>
      </c>
      <c r="DF258" s="30">
        <v>294</v>
      </c>
      <c r="DG258" s="39" t="s">
        <v>294</v>
      </c>
      <c r="DK258" s="30">
        <v>383</v>
      </c>
      <c r="DL258" s="30"/>
      <c r="DM258" s="32"/>
      <c r="DN258" s="32" t="s">
        <v>294</v>
      </c>
      <c r="DO258" s="41">
        <v>89632</v>
      </c>
    </row>
    <row r="259" spans="1:119" ht="15.75" x14ac:dyDescent="0.25">
      <c r="A259" t="s">
        <v>591</v>
      </c>
      <c r="B259" t="s">
        <v>297</v>
      </c>
      <c r="C259" s="52">
        <v>3.9265746035600002</v>
      </c>
      <c r="D259" s="52">
        <v>3.9460762657670001</v>
      </c>
      <c r="E259" s="52">
        <v>1.9501662206999892E-2</v>
      </c>
      <c r="F259" s="53">
        <v>4.9665838996969143E-3</v>
      </c>
      <c r="G259" s="45">
        <v>4.1881978454639999</v>
      </c>
      <c r="H259" s="45">
        <v>4.3048638548379996</v>
      </c>
      <c r="I259" s="45">
        <v>0.11666600937399974</v>
      </c>
      <c r="J259" s="46">
        <v>2.7855897376088401E-2</v>
      </c>
      <c r="K259" s="47">
        <v>3</v>
      </c>
      <c r="L259" s="55">
        <f t="shared" si="91"/>
        <v>4.0506438454640001</v>
      </c>
      <c r="M259" s="55">
        <f t="shared" si="92"/>
        <v>4.1673098548379999</v>
      </c>
      <c r="N259" s="55">
        <f t="shared" si="93"/>
        <v>0.11666600937399974</v>
      </c>
      <c r="O259" s="56">
        <f t="shared" si="94"/>
        <v>2.8801843317981385E-2</v>
      </c>
      <c r="P259" s="54"/>
      <c r="Q259" s="42">
        <f t="shared" si="102"/>
        <v>58.207693728838692</v>
      </c>
      <c r="R259" s="42">
        <f t="shared" si="102"/>
        <v>58.496787123350828</v>
      </c>
      <c r="S259" s="42">
        <f t="shared" si="103"/>
        <v>60.046900967476063</v>
      </c>
      <c r="T259" s="42">
        <f t="shared" si="103"/>
        <v>61.776362400871655</v>
      </c>
      <c r="V259" s="143">
        <f t="shared" si="99"/>
        <v>56.205194108289604</v>
      </c>
      <c r="W259" s="143">
        <f t="shared" si="100"/>
        <v>60.046900967476063</v>
      </c>
      <c r="X259" s="143">
        <f t="shared" si="101"/>
        <v>61.707183943535249</v>
      </c>
      <c r="AB259" t="s">
        <v>297</v>
      </c>
      <c r="AC259" s="2">
        <v>3.9265746035600002</v>
      </c>
      <c r="AD259" s="2">
        <v>3.9252619091569998</v>
      </c>
      <c r="AE259" s="2">
        <v>-1.312694403000414E-3</v>
      </c>
      <c r="AF259" s="1">
        <v>-3.3431031765199855E-4</v>
      </c>
      <c r="AG259" s="2">
        <v>4.1881978454639999</v>
      </c>
      <c r="AH259" s="2">
        <v>4.1881978454639999</v>
      </c>
      <c r="AI259" s="2">
        <v>0</v>
      </c>
      <c r="AJ259" s="1">
        <v>0</v>
      </c>
      <c r="AM259" t="s">
        <v>297</v>
      </c>
      <c r="AN259" s="2">
        <v>3.9265746035600002</v>
      </c>
      <c r="AO259" s="2">
        <v>3.8543290566690001</v>
      </c>
      <c r="AP259" s="2">
        <v>-7.2245546891000156E-2</v>
      </c>
      <c r="AQ259" s="1">
        <v>-1.8399127531029021E-2</v>
      </c>
      <c r="AR259" s="2">
        <v>3.9265190436089998</v>
      </c>
      <c r="AS259" s="2">
        <v>-5.5559951000372365E-5</v>
      </c>
      <c r="AT259" s="1">
        <v>-1.4149725042789036E-5</v>
      </c>
      <c r="AU259" s="2">
        <v>3.9254073595850003</v>
      </c>
      <c r="AV259" s="2">
        <v>-1.1672439749998986E-3</v>
      </c>
      <c r="AW259" s="1">
        <v>-2.9726774424243091E-4</v>
      </c>
      <c r="AX259" s="2">
        <v>3.8956484852410003</v>
      </c>
      <c r="AY259" s="2">
        <v>-3.092611831899994E-2</v>
      </c>
      <c r="AZ259" s="1">
        <v>-7.8761061335651181E-3</v>
      </c>
      <c r="BA259" s="2">
        <v>3.9268807943900002</v>
      </c>
      <c r="BB259" s="2">
        <v>3.0619082999994163E-4</v>
      </c>
      <c r="BC259" s="1">
        <v>7.7979119439711126E-5</v>
      </c>
      <c r="BD259" s="2">
        <v>3.7914899841570002</v>
      </c>
      <c r="BE259" s="2">
        <v>-0.13508461940299998</v>
      </c>
      <c r="BF259" s="1">
        <v>-3.4402662127067829E-2</v>
      </c>
      <c r="BG259" s="1"/>
      <c r="BH259" t="s">
        <v>297</v>
      </c>
      <c r="BI259" s="2">
        <v>4.1881978454639999</v>
      </c>
      <c r="BJ259" s="2">
        <v>4.2255309684640006</v>
      </c>
      <c r="BK259" s="2">
        <v>3.733312300000069E-2</v>
      </c>
      <c r="BL259" s="1">
        <v>8.9138871604248788E-3</v>
      </c>
      <c r="BM259" s="2">
        <v>4.1881978454639999</v>
      </c>
      <c r="BN259" s="2">
        <v>0</v>
      </c>
      <c r="BO259" s="1">
        <v>0</v>
      </c>
      <c r="BP259" s="2">
        <v>4.1881978454639999</v>
      </c>
      <c r="BQ259" s="2">
        <v>0</v>
      </c>
      <c r="BR259" s="1">
        <v>0</v>
      </c>
      <c r="BS259" s="2">
        <v>4.2581974510889999</v>
      </c>
      <c r="BT259" s="2">
        <v>6.9999605625000072E-2</v>
      </c>
      <c r="BU259" s="1">
        <v>1.6713538425796357E-2</v>
      </c>
      <c r="BV259" s="2">
        <v>4.1881978454639999</v>
      </c>
      <c r="BW259" s="2">
        <v>0</v>
      </c>
      <c r="BX259" s="1">
        <v>0</v>
      </c>
      <c r="BY259" s="2">
        <v>4.3001972144630001</v>
      </c>
      <c r="BZ259" s="2">
        <v>0.1119993689990002</v>
      </c>
      <c r="CA259" s="1">
        <v>2.6741661481035427E-2</v>
      </c>
      <c r="CC259" t="s">
        <v>297</v>
      </c>
      <c r="CE259" s="23">
        <v>3.9265746035600002</v>
      </c>
      <c r="CF259" s="23">
        <v>4.0788075394990004</v>
      </c>
      <c r="CG259" s="23">
        <v>0.15223293593900022</v>
      </c>
      <c r="CH259" s="24">
        <v>3.8769907950043619E-2</v>
      </c>
      <c r="CI259" s="2">
        <v>4.1881978454639999</v>
      </c>
      <c r="CJ259" s="2">
        <v>4.195509236385</v>
      </c>
      <c r="CK259" s="2">
        <v>7.3113909210000827E-3</v>
      </c>
      <c r="CL259" s="1">
        <v>1.7457128795667178E-3</v>
      </c>
      <c r="CN259" s="25" t="s">
        <v>297</v>
      </c>
      <c r="CO259" s="27">
        <v>0</v>
      </c>
      <c r="CP259" s="27">
        <v>0.13755400000000001</v>
      </c>
      <c r="CQ259" s="28">
        <f t="shared" si="104"/>
        <v>-0.12763566112524824</v>
      </c>
      <c r="CR259" s="27">
        <f t="shared" si="105"/>
        <v>63.750806642320001</v>
      </c>
      <c r="CU259" s="30">
        <v>382</v>
      </c>
      <c r="CV259" s="30"/>
      <c r="CW259" s="15" t="s">
        <v>297</v>
      </c>
      <c r="CX259" s="33" t="s">
        <v>973</v>
      </c>
      <c r="CY259" s="34" t="s">
        <v>297</v>
      </c>
      <c r="CZ259" s="34" t="s">
        <v>976</v>
      </c>
      <c r="DA259" s="32"/>
      <c r="DB259" s="32"/>
      <c r="DC259" t="s">
        <v>297</v>
      </c>
      <c r="DD259">
        <v>67458</v>
      </c>
      <c r="DE259" t="s">
        <v>1045</v>
      </c>
      <c r="DF259" s="30">
        <v>295</v>
      </c>
      <c r="DG259" s="39" t="s">
        <v>297</v>
      </c>
      <c r="DK259" s="30">
        <v>386</v>
      </c>
      <c r="DL259" s="30"/>
      <c r="DM259" s="32"/>
      <c r="DN259" s="32" t="s">
        <v>297</v>
      </c>
      <c r="DO259" s="41">
        <v>67265</v>
      </c>
    </row>
    <row r="260" spans="1:119" ht="15.75" x14ac:dyDescent="0.25">
      <c r="A260" t="s">
        <v>592</v>
      </c>
      <c r="B260" t="s">
        <v>303</v>
      </c>
      <c r="C260" s="52">
        <v>8.3090341141389992</v>
      </c>
      <c r="D260" s="52">
        <v>8.3826382703229996</v>
      </c>
      <c r="E260" s="52">
        <v>7.3604156184000402E-2</v>
      </c>
      <c r="F260" s="53">
        <v>8.8583287988615311E-3</v>
      </c>
      <c r="G260" s="45">
        <v>8.7639814142959995</v>
      </c>
      <c r="H260" s="45">
        <v>9.0058901252839991</v>
      </c>
      <c r="I260" s="45">
        <v>0.2419087109879996</v>
      </c>
      <c r="J260" s="46">
        <v>2.7602604290487515E-2</v>
      </c>
      <c r="K260" s="47">
        <v>1</v>
      </c>
      <c r="L260" s="55">
        <f t="shared" si="91"/>
        <v>8.5925974142959998</v>
      </c>
      <c r="M260" s="55">
        <f t="shared" si="92"/>
        <v>8.8345061252839994</v>
      </c>
      <c r="N260" s="55">
        <f t="shared" si="93"/>
        <v>0.2419087109879996</v>
      </c>
      <c r="O260" s="56">
        <f t="shared" si="94"/>
        <v>2.8153153153145767E-2</v>
      </c>
      <c r="P260" s="54"/>
      <c r="Q260" s="42">
        <f t="shared" si="102"/>
        <v>49.081079520231306</v>
      </c>
      <c r="R260" s="42">
        <f t="shared" si="102"/>
        <v>49.515855860424587</v>
      </c>
      <c r="S260" s="42">
        <f t="shared" si="103"/>
        <v>50.756074795595779</v>
      </c>
      <c r="T260" s="42">
        <f t="shared" si="103"/>
        <v>52.185018342768707</v>
      </c>
      <c r="V260" s="143">
        <f t="shared" si="99"/>
        <v>47.140445950730097</v>
      </c>
      <c r="W260" s="143">
        <f t="shared" si="100"/>
        <v>50.756074795595779</v>
      </c>
      <c r="X260" s="143">
        <f t="shared" si="101"/>
        <v>52.127860600878954</v>
      </c>
      <c r="AB260" t="s">
        <v>303</v>
      </c>
      <c r="AC260" s="2">
        <v>8.3090341141389992</v>
      </c>
      <c r="AD260" s="2">
        <v>8.3024710226750003</v>
      </c>
      <c r="AE260" s="2">
        <v>-6.5630914639989157E-3</v>
      </c>
      <c r="AF260" s="1">
        <v>-7.8987417476489665E-4</v>
      </c>
      <c r="AG260" s="2">
        <v>8.7639814142959995</v>
      </c>
      <c r="AH260" s="2">
        <v>8.7639814142959995</v>
      </c>
      <c r="AI260" s="2">
        <v>0</v>
      </c>
      <c r="AJ260" s="1">
        <v>0</v>
      </c>
      <c r="AM260" t="s">
        <v>303</v>
      </c>
      <c r="AN260" s="2">
        <v>8.3090341141389992</v>
      </c>
      <c r="AO260" s="2">
        <v>8.1533832641420005</v>
      </c>
      <c r="AP260" s="2">
        <v>-0.15565084999699863</v>
      </c>
      <c r="AQ260" s="1">
        <v>-1.8732724870167118E-2</v>
      </c>
      <c r="AR260" s="2">
        <v>8.3087572078649998</v>
      </c>
      <c r="AS260" s="2">
        <v>-2.7690627399934442E-4</v>
      </c>
      <c r="AT260" s="1">
        <v>-3.3325928163918496E-5</v>
      </c>
      <c r="AU260" s="2">
        <v>8.3039440524329997</v>
      </c>
      <c r="AV260" s="2">
        <v>-5.0900617059994602E-3</v>
      </c>
      <c r="AW260" s="1">
        <v>-6.1259367046501817E-4</v>
      </c>
      <c r="AX260" s="2">
        <v>8.1956524473059993</v>
      </c>
      <c r="AY260" s="2">
        <v>-0.11338166683299988</v>
      </c>
      <c r="AZ260" s="1">
        <v>-1.3645589279753336E-2</v>
      </c>
      <c r="BA260" s="2">
        <v>8.3105587698400001</v>
      </c>
      <c r="BB260" s="2">
        <v>1.5246557010009099E-3</v>
      </c>
      <c r="BC260" s="1">
        <v>1.8349373465761706E-4</v>
      </c>
      <c r="BD260" s="2">
        <v>7.9805003758910003</v>
      </c>
      <c r="BE260" s="2">
        <v>-0.32853373824799892</v>
      </c>
      <c r="BF260" s="1">
        <v>-3.9539341605175526E-2</v>
      </c>
      <c r="BG260" s="1"/>
      <c r="BH260" t="s">
        <v>303</v>
      </c>
      <c r="BI260" s="2">
        <v>8.7639814142959995</v>
      </c>
      <c r="BJ260" s="2">
        <v>8.841392201811999</v>
      </c>
      <c r="BK260" s="2">
        <v>7.7410787515999502E-2</v>
      </c>
      <c r="BL260" s="1">
        <v>8.8328333729377068E-3</v>
      </c>
      <c r="BM260" s="2">
        <v>8.7639814142959995</v>
      </c>
      <c r="BN260" s="2">
        <v>0</v>
      </c>
      <c r="BO260" s="1">
        <v>0</v>
      </c>
      <c r="BP260" s="2">
        <v>8.7639814142959995</v>
      </c>
      <c r="BQ260" s="2">
        <v>0</v>
      </c>
      <c r="BR260" s="1">
        <v>0</v>
      </c>
      <c r="BS260" s="2">
        <v>8.9091266408889993</v>
      </c>
      <c r="BT260" s="2">
        <v>0.14514522659299978</v>
      </c>
      <c r="BU260" s="1">
        <v>1.6561562574315333E-2</v>
      </c>
      <c r="BV260" s="2">
        <v>8.7639814142959995</v>
      </c>
      <c r="BW260" s="2">
        <v>0</v>
      </c>
      <c r="BX260" s="1">
        <v>0</v>
      </c>
      <c r="BY260" s="2">
        <v>8.9962137768439998</v>
      </c>
      <c r="BZ260" s="2">
        <v>0.23223236254800028</v>
      </c>
      <c r="CA260" s="1">
        <v>2.6498500118813322E-2</v>
      </c>
      <c r="CC260" t="s">
        <v>303</v>
      </c>
      <c r="CE260" s="23">
        <v>8.3090341141389992</v>
      </c>
      <c r="CF260" s="23">
        <v>8.6956877729780011</v>
      </c>
      <c r="CG260" s="23">
        <v>0.38665365883900193</v>
      </c>
      <c r="CH260" s="24">
        <v>4.6534128218471978E-2</v>
      </c>
      <c r="CI260" s="2">
        <v>8.7639814142959995</v>
      </c>
      <c r="CJ260" s="2">
        <v>8.7907440226240006</v>
      </c>
      <c r="CK260" s="2">
        <v>2.6762608328001036E-2</v>
      </c>
      <c r="CL260" s="1">
        <v>3.0537043682389922E-3</v>
      </c>
      <c r="CN260" s="25" t="s">
        <v>303</v>
      </c>
      <c r="CO260" s="27">
        <v>0</v>
      </c>
      <c r="CP260" s="27">
        <v>0.17138400000000001</v>
      </c>
      <c r="CQ260" s="28">
        <f t="shared" si="104"/>
        <v>-0.22333691338799597</v>
      </c>
      <c r="CR260" s="27">
        <f t="shared" si="105"/>
        <v>30.417697590271001</v>
      </c>
      <c r="CU260" s="30">
        <v>389</v>
      </c>
      <c r="CV260" s="30"/>
      <c r="CW260" s="15" t="s">
        <v>303</v>
      </c>
      <c r="CX260" s="33" t="s">
        <v>973</v>
      </c>
      <c r="CY260" s="34" t="s">
        <v>303</v>
      </c>
      <c r="CZ260" s="34" t="s">
        <v>976</v>
      </c>
      <c r="DA260" s="32"/>
      <c r="DB260" s="32"/>
      <c r="DC260" t="s">
        <v>303</v>
      </c>
      <c r="DD260">
        <v>169292</v>
      </c>
      <c r="DE260" t="s">
        <v>1045</v>
      </c>
      <c r="DF260" s="30">
        <v>296</v>
      </c>
      <c r="DG260" s="39" t="s">
        <v>303</v>
      </c>
      <c r="DK260" s="30">
        <v>392</v>
      </c>
      <c r="DL260" s="30"/>
      <c r="DM260" s="32"/>
      <c r="DN260" s="32" t="s">
        <v>303</v>
      </c>
      <c r="DO260" s="41">
        <v>168040</v>
      </c>
    </row>
    <row r="261" spans="1:119" ht="15.75" x14ac:dyDescent="0.25">
      <c r="A261" t="s">
        <v>593</v>
      </c>
      <c r="B261" t="s">
        <v>334</v>
      </c>
      <c r="C261" s="52">
        <v>3.656546156448</v>
      </c>
      <c r="D261" s="52">
        <v>3.576602885187</v>
      </c>
      <c r="E261" s="52">
        <v>-7.9943271260999982E-2</v>
      </c>
      <c r="F261" s="53">
        <v>-2.1863055419121948E-2</v>
      </c>
      <c r="G261" s="45">
        <v>4.2507132502929998</v>
      </c>
      <c r="H261" s="45">
        <v>4.3680785726549995</v>
      </c>
      <c r="I261" s="45">
        <v>0.1173653223619997</v>
      </c>
      <c r="J261" s="46">
        <v>2.7610736234421309E-2</v>
      </c>
      <c r="K261" s="47">
        <v>1</v>
      </c>
      <c r="L261" s="55">
        <f t="shared" si="91"/>
        <v>4.1688162502930002</v>
      </c>
      <c r="M261" s="55">
        <f t="shared" si="92"/>
        <v>4.2861815726549999</v>
      </c>
      <c r="N261" s="55">
        <f t="shared" si="93"/>
        <v>0.1173653223619997</v>
      </c>
      <c r="O261" s="56">
        <f t="shared" si="94"/>
        <v>2.8153153153188469E-2</v>
      </c>
      <c r="P261" s="54"/>
      <c r="Q261" s="42">
        <f t="shared" si="102"/>
        <v>65.239547467313727</v>
      </c>
      <c r="R261" s="42">
        <f t="shared" si="102"/>
        <v>63.813211625517411</v>
      </c>
      <c r="S261" s="42">
        <f t="shared" si="103"/>
        <v>74.37939356075151</v>
      </c>
      <c r="T261" s="42">
        <f t="shared" si="103"/>
        <v>76.473408019108618</v>
      </c>
      <c r="V261" s="143">
        <f t="shared" si="99"/>
        <v>62.119583530955616</v>
      </c>
      <c r="W261" s="143">
        <f t="shared" si="100"/>
        <v>74.37939356075151</v>
      </c>
      <c r="X261" s="143">
        <f t="shared" si="101"/>
        <v>76.38964744076506</v>
      </c>
      <c r="AB261" t="s">
        <v>334</v>
      </c>
      <c r="AC261" s="2">
        <v>3.656546156448</v>
      </c>
      <c r="AD261" s="2">
        <v>3.656720778091</v>
      </c>
      <c r="AE261" s="2">
        <v>1.7462164300008354E-4</v>
      </c>
      <c r="AF261" s="1">
        <v>4.7755897376586789E-5</v>
      </c>
      <c r="AG261" s="2">
        <v>4.2507132502929998</v>
      </c>
      <c r="AH261" s="2">
        <v>4.2507132502929998</v>
      </c>
      <c r="AI261" s="2">
        <v>0</v>
      </c>
      <c r="AJ261" s="1">
        <v>0</v>
      </c>
      <c r="AM261" t="s">
        <v>334</v>
      </c>
      <c r="AN261" s="2">
        <v>3.656546156448</v>
      </c>
      <c r="AO261" s="2">
        <v>3.5983967730619999</v>
      </c>
      <c r="AP261" s="2">
        <v>-5.8149383386000064E-2</v>
      </c>
      <c r="AQ261" s="1">
        <v>-1.5902816728693196E-2</v>
      </c>
      <c r="AR261" s="2">
        <v>3.656553275581</v>
      </c>
      <c r="AS261" s="2">
        <v>7.1191329999997777E-6</v>
      </c>
      <c r="AT261" s="1">
        <v>1.9469555956365568E-6</v>
      </c>
      <c r="AU261" s="2">
        <v>3.6564704266639998</v>
      </c>
      <c r="AV261" s="2">
        <v>-7.5729784000166944E-5</v>
      </c>
      <c r="AW261" s="1">
        <v>-2.0710741984378916E-5</v>
      </c>
      <c r="AX261" s="2">
        <v>3.5682461641750001</v>
      </c>
      <c r="AY261" s="2">
        <v>-8.8299992272999894E-2</v>
      </c>
      <c r="AZ261" s="1">
        <v>-2.4148469209746077E-2</v>
      </c>
      <c r="BA261" s="2">
        <v>3.6565073486330002</v>
      </c>
      <c r="BB261" s="2">
        <v>-3.8807814999763934E-5</v>
      </c>
      <c r="BC261" s="1">
        <v>-1.0613243574494401E-5</v>
      </c>
      <c r="BD261" s="2">
        <v>3.4816784177430002</v>
      </c>
      <c r="BE261" s="2">
        <v>-0.17486773870499972</v>
      </c>
      <c r="BF261" s="1">
        <v>-4.782320015204395E-2</v>
      </c>
      <c r="BG261" s="1"/>
      <c r="BH261" t="s">
        <v>334</v>
      </c>
      <c r="BI261" s="2">
        <v>4.2507132502929998</v>
      </c>
      <c r="BJ261" s="2">
        <v>4.288270153449</v>
      </c>
      <c r="BK261" s="2">
        <v>3.7556903156000132E-2</v>
      </c>
      <c r="BL261" s="1">
        <v>8.8354355950525133E-3</v>
      </c>
      <c r="BM261" s="2">
        <v>4.2507132502929998</v>
      </c>
      <c r="BN261" s="2">
        <v>0</v>
      </c>
      <c r="BO261" s="1">
        <v>0</v>
      </c>
      <c r="BP261" s="2">
        <v>4.2507132502929998</v>
      </c>
      <c r="BQ261" s="2">
        <v>0</v>
      </c>
      <c r="BR261" s="1">
        <v>0</v>
      </c>
      <c r="BS261" s="2">
        <v>4.3211324437099998</v>
      </c>
      <c r="BT261" s="2">
        <v>7.0419193416999981E-2</v>
      </c>
      <c r="BU261" s="1">
        <v>1.6566441740605772E-2</v>
      </c>
      <c r="BV261" s="2">
        <v>4.2507132502929998</v>
      </c>
      <c r="BW261" s="2">
        <v>0</v>
      </c>
      <c r="BX261" s="1">
        <v>0</v>
      </c>
      <c r="BY261" s="2">
        <v>4.3633839597600002</v>
      </c>
      <c r="BZ261" s="2">
        <v>0.11267070946700031</v>
      </c>
      <c r="CA261" s="1">
        <v>2.6506306784922263E-2</v>
      </c>
      <c r="CC261" t="s">
        <v>334</v>
      </c>
      <c r="CE261" s="23">
        <v>3.656546156448</v>
      </c>
      <c r="CF261" s="23">
        <v>3.7522790268150001</v>
      </c>
      <c r="CG261" s="23">
        <v>9.5732870367000178E-2</v>
      </c>
      <c r="CH261" s="24">
        <v>2.618122847928054E-2</v>
      </c>
      <c r="CI261" s="2">
        <v>4.2507132502929998</v>
      </c>
      <c r="CJ261" s="2">
        <v>4.2507132502929998</v>
      </c>
      <c r="CK261" s="2">
        <v>0</v>
      </c>
      <c r="CL261" s="1">
        <v>0</v>
      </c>
      <c r="CN261" s="25" t="s">
        <v>334</v>
      </c>
      <c r="CO261" s="27">
        <v>0</v>
      </c>
      <c r="CP261" s="27">
        <v>8.1896999999999998E-2</v>
      </c>
      <c r="CQ261" s="28">
        <f t="shared" si="104"/>
        <v>-6.4095132497592827E-2</v>
      </c>
      <c r="CR261" s="27">
        <f t="shared" si="105"/>
        <v>77.236251484770008</v>
      </c>
      <c r="CU261" s="30">
        <v>424</v>
      </c>
      <c r="CV261" s="30"/>
      <c r="CW261" s="15" t="s">
        <v>334</v>
      </c>
      <c r="CX261" s="33" t="s">
        <v>973</v>
      </c>
      <c r="CY261" s="34" t="s">
        <v>334</v>
      </c>
      <c r="CZ261" s="34" t="s">
        <v>976</v>
      </c>
      <c r="DA261" s="32"/>
      <c r="DB261" s="32"/>
      <c r="DC261" t="s">
        <v>334</v>
      </c>
      <c r="DD261">
        <v>56048</v>
      </c>
      <c r="DE261" t="s">
        <v>1045</v>
      </c>
      <c r="DF261" s="30">
        <v>297</v>
      </c>
      <c r="DG261" s="39" t="s">
        <v>334</v>
      </c>
      <c r="DK261" s="30">
        <v>423</v>
      </c>
      <c r="DL261" s="30"/>
      <c r="DM261" s="32"/>
      <c r="DN261" s="32" t="s">
        <v>334</v>
      </c>
      <c r="DO261" s="41">
        <v>55632</v>
      </c>
    </row>
    <row r="262" spans="1:119" ht="15.75" x14ac:dyDescent="0.25">
      <c r="B262" t="s">
        <v>338</v>
      </c>
      <c r="C262" s="52">
        <v>14.574652208825</v>
      </c>
      <c r="D262" s="52">
        <v>14.001663731536999</v>
      </c>
      <c r="E262" s="52">
        <v>-0.57298847728800162</v>
      </c>
      <c r="F262" s="53">
        <v>-3.9314041191394963E-2</v>
      </c>
      <c r="G262" s="45">
        <v>13.294344447223001</v>
      </c>
      <c r="H262" s="45">
        <v>13.408171625592999</v>
      </c>
      <c r="I262" s="45">
        <v>0.11382717836999845</v>
      </c>
      <c r="J262" s="46">
        <v>8.5620753111880846E-3</v>
      </c>
      <c r="K262" s="47">
        <v>2</v>
      </c>
      <c r="L262" s="55">
        <f t="shared" si="91"/>
        <v>12.943710447223001</v>
      </c>
      <c r="M262" s="55">
        <f t="shared" si="92"/>
        <v>13.057537625593</v>
      </c>
      <c r="N262" s="55">
        <f t="shared" si="93"/>
        <v>0.11382717836999845</v>
      </c>
      <c r="O262" s="56">
        <f t="shared" si="94"/>
        <v>8.7940145782865083E-3</v>
      </c>
      <c r="P262" s="54"/>
      <c r="Q262" s="42">
        <f t="shared" si="102"/>
        <v>66.055357336625235</v>
      </c>
      <c r="R262" s="42">
        <f t="shared" si="102"/>
        <v>63.458454297380833</v>
      </c>
      <c r="S262" s="42">
        <f t="shared" si="103"/>
        <v>58.663589813513241</v>
      </c>
      <c r="T262" s="42">
        <f t="shared" si="103"/>
        <v>59.179478277547894</v>
      </c>
      <c r="V262" s="143">
        <f t="shared" si="99"/>
        <v>60.70349455446128</v>
      </c>
      <c r="W262" s="143">
        <f t="shared" si="100"/>
        <v>58.663589813513241</v>
      </c>
      <c r="X262" s="143">
        <f t="shared" si="101"/>
        <v>58.477295910593128</v>
      </c>
      <c r="AB262" t="s">
        <v>338</v>
      </c>
      <c r="AC262" s="2">
        <v>14.574652208825</v>
      </c>
      <c r="AD262" s="2">
        <v>14.572401613611</v>
      </c>
      <c r="AE262" s="2">
        <v>-2.250595214000839E-3</v>
      </c>
      <c r="AF262" s="1">
        <v>-1.5441845072900579E-4</v>
      </c>
      <c r="AG262" s="2">
        <v>13.294344447223001</v>
      </c>
      <c r="AH262" s="2">
        <v>13.293168066093999</v>
      </c>
      <c r="AI262" s="2">
        <v>-1.1763811290013138E-3</v>
      </c>
      <c r="AJ262" s="1">
        <v>-8.8487336376111652E-5</v>
      </c>
      <c r="AM262" t="s">
        <v>338</v>
      </c>
      <c r="AN262" s="2">
        <v>14.574652208825</v>
      </c>
      <c r="AO262" s="2">
        <v>14.219410643549001</v>
      </c>
      <c r="AP262" s="2">
        <v>-0.3552415652759997</v>
      </c>
      <c r="AQ262" s="1">
        <v>-2.4373930862027691E-2</v>
      </c>
      <c r="AR262" s="2">
        <v>14.574556148894001</v>
      </c>
      <c r="AS262" s="2">
        <v>-9.6059930999814469E-5</v>
      </c>
      <c r="AT262" s="1">
        <v>-6.5908901031374091E-6</v>
      </c>
      <c r="AU262" s="2">
        <v>14.571968202329</v>
      </c>
      <c r="AV262" s="2">
        <v>-2.684006496000535E-3</v>
      </c>
      <c r="AW262" s="1">
        <v>-1.8415578344815393E-4</v>
      </c>
      <c r="AX262" s="2">
        <v>13.912506950888</v>
      </c>
      <c r="AY262" s="2">
        <v>-0.66214525793700041</v>
      </c>
      <c r="AZ262" s="1">
        <v>-4.5431290465790274E-2</v>
      </c>
      <c r="BA262" s="2">
        <v>14.575182853324</v>
      </c>
      <c r="BB262" s="2">
        <v>5.306444989994219E-4</v>
      </c>
      <c r="BC262" s="1">
        <v>3.640872464031182E-5</v>
      </c>
      <c r="BD262" s="2">
        <v>13.39380114898</v>
      </c>
      <c r="BE262" s="2">
        <v>-1.1808510598450006</v>
      </c>
      <c r="BF262" s="1">
        <v>-8.1020873975297419E-2</v>
      </c>
      <c r="BG262" s="1"/>
      <c r="BH262" t="s">
        <v>338</v>
      </c>
      <c r="BI262" s="2">
        <v>13.294344447223001</v>
      </c>
      <c r="BJ262" s="2">
        <v>13.291049603379999</v>
      </c>
      <c r="BK262" s="2">
        <v>-3.2948438430011606E-3</v>
      </c>
      <c r="BL262" s="1">
        <v>-2.4783800781462428E-4</v>
      </c>
      <c r="BM262" s="2">
        <v>13.294294399912999</v>
      </c>
      <c r="BN262" s="2">
        <v>-5.0047310001133383E-5</v>
      </c>
      <c r="BO262" s="1">
        <v>-3.7645564397564224E-6</v>
      </c>
      <c r="BP262" s="2">
        <v>13.293126419976</v>
      </c>
      <c r="BQ262" s="2">
        <v>-1.2180272470008191E-3</v>
      </c>
      <c r="BR262" s="1">
        <v>-9.1619955525918973E-5</v>
      </c>
      <c r="BS262" s="2">
        <v>13.294490038209</v>
      </c>
      <c r="BT262" s="2">
        <v>1.4559098599953302E-4</v>
      </c>
      <c r="BU262" s="1">
        <v>1.0951347513035508E-5</v>
      </c>
      <c r="BV262" s="2">
        <v>13.294620661883</v>
      </c>
      <c r="BW262" s="2">
        <v>2.7621465999949635E-4</v>
      </c>
      <c r="BX262" s="1">
        <v>2.0776854480943862E-5</v>
      </c>
      <c r="BY262" s="2">
        <v>13.253240001601</v>
      </c>
      <c r="BZ262" s="2">
        <v>-4.1104445622000441E-2</v>
      </c>
      <c r="CA262" s="1">
        <v>-3.0918745775829941E-3</v>
      </c>
      <c r="CC262" t="s">
        <v>338</v>
      </c>
      <c r="CE262" s="23">
        <v>14.574652208825</v>
      </c>
      <c r="CF262" s="23">
        <v>15.178470512205999</v>
      </c>
      <c r="CG262" s="23">
        <v>0.60381830338099896</v>
      </c>
      <c r="CH262" s="24">
        <v>4.1429345601494694E-2</v>
      </c>
      <c r="CI262" s="2">
        <v>13.294344447223001</v>
      </c>
      <c r="CJ262" s="2">
        <v>13.474084664346</v>
      </c>
      <c r="CK262" s="2">
        <v>0.17974021712299937</v>
      </c>
      <c r="CL262" s="1">
        <v>1.3520051164353918E-2</v>
      </c>
      <c r="CN262" s="25" t="s">
        <v>338</v>
      </c>
      <c r="CO262" s="27">
        <v>0</v>
      </c>
      <c r="CP262" s="27">
        <v>0.350634</v>
      </c>
      <c r="CQ262" s="28">
        <f t="shared" si="104"/>
        <v>-0.34533538779131556</v>
      </c>
      <c r="CR262" s="27">
        <f t="shared" si="105"/>
        <v>82.142752422192004</v>
      </c>
      <c r="CU262" s="30">
        <v>428</v>
      </c>
      <c r="CV262" s="30"/>
      <c r="CW262" s="15" t="s">
        <v>338</v>
      </c>
      <c r="CX262" s="33" t="s">
        <v>973</v>
      </c>
      <c r="CY262" s="34" t="s">
        <v>338</v>
      </c>
      <c r="CZ262" s="34" t="s">
        <v>976</v>
      </c>
      <c r="DA262" s="32"/>
      <c r="DB262" s="32"/>
      <c r="DC262" t="s">
        <v>338</v>
      </c>
      <c r="DD262">
        <v>220643</v>
      </c>
      <c r="DE262" t="s">
        <v>1045</v>
      </c>
      <c r="DF262" s="30">
        <v>298</v>
      </c>
      <c r="DG262" s="39" t="s">
        <v>338</v>
      </c>
      <c r="DK262" s="30">
        <v>427</v>
      </c>
      <c r="DL262" s="30"/>
      <c r="DM262" s="32"/>
      <c r="DN262" s="32" t="s">
        <v>338</v>
      </c>
      <c r="DO262" s="41">
        <v>217697</v>
      </c>
    </row>
    <row r="263" spans="1:119" ht="15.75" x14ac:dyDescent="0.25">
      <c r="B263" t="s">
        <v>342</v>
      </c>
      <c r="C263" s="52">
        <v>7.2087282511019994</v>
      </c>
      <c r="D263" s="52">
        <v>7.1903587378989995</v>
      </c>
      <c r="E263" s="52">
        <v>-1.8369513202999954E-2</v>
      </c>
      <c r="F263" s="53">
        <v>-2.5482321656655326E-3</v>
      </c>
      <c r="G263" s="45">
        <v>7.8513628368680006</v>
      </c>
      <c r="H263" s="45">
        <v>8.0682428716899999</v>
      </c>
      <c r="I263" s="45">
        <v>0.21688003482199925</v>
      </c>
      <c r="J263" s="46">
        <v>2.7623234249675208E-2</v>
      </c>
      <c r="K263" s="47">
        <v>1</v>
      </c>
      <c r="L263" s="55">
        <f t="shared" si="91"/>
        <v>7.7035788368680009</v>
      </c>
      <c r="M263" s="55">
        <f t="shared" si="92"/>
        <v>7.9204588716900002</v>
      </c>
      <c r="N263" s="55">
        <f t="shared" si="93"/>
        <v>0.21688003482199925</v>
      </c>
      <c r="O263" s="56">
        <f t="shared" si="94"/>
        <v>2.815315315318755E-2</v>
      </c>
      <c r="P263" s="54"/>
      <c r="Q263" s="42">
        <f t="shared" si="102"/>
        <v>60.616770945082109</v>
      </c>
      <c r="R263" s="42">
        <f t="shared" si="102"/>
        <v>60.462305339581071</v>
      </c>
      <c r="S263" s="42">
        <f t="shared" si="103"/>
        <v>64.777871705792833</v>
      </c>
      <c r="T263" s="42">
        <f t="shared" si="103"/>
        <v>66.601573048863557</v>
      </c>
      <c r="V263" s="143">
        <f t="shared" si="99"/>
        <v>56.891187610277235</v>
      </c>
      <c r="W263" s="143">
        <f t="shared" si="100"/>
        <v>64.777871705792833</v>
      </c>
      <c r="X263" s="143">
        <f t="shared" si="101"/>
        <v>66.528624995139708</v>
      </c>
      <c r="AB263" t="s">
        <v>342</v>
      </c>
      <c r="AC263" s="2">
        <v>7.2087282511019994</v>
      </c>
      <c r="AD263" s="2">
        <v>7.2048312171759994</v>
      </c>
      <c r="AE263" s="2">
        <v>-3.8970339260000486E-3</v>
      </c>
      <c r="AF263" s="1">
        <v>-5.4059936652547675E-4</v>
      </c>
      <c r="AG263" s="2">
        <v>7.8513628368680006</v>
      </c>
      <c r="AH263" s="2">
        <v>7.8513628368680006</v>
      </c>
      <c r="AI263" s="2">
        <v>0</v>
      </c>
      <c r="AJ263" s="1">
        <v>0</v>
      </c>
      <c r="AM263" t="s">
        <v>342</v>
      </c>
      <c r="AN263" s="2">
        <v>7.2087282511019994</v>
      </c>
      <c r="AO263" s="2">
        <v>7.0464992213239999</v>
      </c>
      <c r="AP263" s="2">
        <v>-0.16222902977799958</v>
      </c>
      <c r="AQ263" s="1">
        <v>-2.2504528417089324E-2</v>
      </c>
      <c r="AR263" s="2">
        <v>7.2085633892179999</v>
      </c>
      <c r="AS263" s="2">
        <v>-1.6486188399955637E-4</v>
      </c>
      <c r="AT263" s="1">
        <v>-2.2869759860118726E-5</v>
      </c>
      <c r="AU263" s="2">
        <v>7.2053314907769996</v>
      </c>
      <c r="AV263" s="2">
        <v>-3.3967603249998035E-3</v>
      </c>
      <c r="AW263" s="1">
        <v>-4.7120105054321342E-4</v>
      </c>
      <c r="AX263" s="2">
        <v>6.9953397485969999</v>
      </c>
      <c r="AY263" s="2">
        <v>-0.21338850250499952</v>
      </c>
      <c r="AZ263" s="1">
        <v>-2.960140749824753E-2</v>
      </c>
      <c r="BA263" s="2">
        <v>7.2096366785869996</v>
      </c>
      <c r="BB263" s="2">
        <v>9.084274850001961E-4</v>
      </c>
      <c r="BC263" s="1">
        <v>1.260177181545614E-4</v>
      </c>
      <c r="BD263" s="2">
        <v>6.7656707041769995</v>
      </c>
      <c r="BE263" s="2">
        <v>-0.44305754692499999</v>
      </c>
      <c r="BF263" s="1">
        <v>-6.1461263553286218E-2</v>
      </c>
      <c r="BG263" s="1"/>
      <c r="BH263" t="s">
        <v>342</v>
      </c>
      <c r="BI263" s="2">
        <v>7.8513628368680006</v>
      </c>
      <c r="BJ263" s="2">
        <v>7.920764448011</v>
      </c>
      <c r="BK263" s="2">
        <v>6.9401611142999364E-2</v>
      </c>
      <c r="BL263" s="1">
        <v>8.8394349598909204E-3</v>
      </c>
      <c r="BM263" s="2">
        <v>7.8513628368680006</v>
      </c>
      <c r="BN263" s="2">
        <v>0</v>
      </c>
      <c r="BO263" s="1">
        <v>0</v>
      </c>
      <c r="BP263" s="2">
        <v>7.8513628368680006</v>
      </c>
      <c r="BQ263" s="2">
        <v>0</v>
      </c>
      <c r="BR263" s="1">
        <v>0</v>
      </c>
      <c r="BS263" s="2">
        <v>7.9814908577619992</v>
      </c>
      <c r="BT263" s="2">
        <v>0.13012802089399855</v>
      </c>
      <c r="BU263" s="1">
        <v>1.657394054990689E-2</v>
      </c>
      <c r="BV263" s="2">
        <v>7.8513628368680006</v>
      </c>
      <c r="BW263" s="2">
        <v>0</v>
      </c>
      <c r="BX263" s="1">
        <v>0</v>
      </c>
      <c r="BY263" s="2">
        <v>8.0595676702969996</v>
      </c>
      <c r="BZ263" s="2">
        <v>0.20820483342899898</v>
      </c>
      <c r="CA263" s="1">
        <v>2.6518304879672876E-2</v>
      </c>
      <c r="CC263" t="s">
        <v>342</v>
      </c>
      <c r="CE263" s="23">
        <v>7.2087282511019994</v>
      </c>
      <c r="CF263" s="23">
        <v>7.6262880556089998</v>
      </c>
      <c r="CG263" s="23">
        <v>0.41755980450700036</v>
      </c>
      <c r="CH263" s="24">
        <v>5.7924198272166515E-2</v>
      </c>
      <c r="CI263" s="2">
        <v>7.8513628368680006</v>
      </c>
      <c r="CJ263" s="2">
        <v>7.8513628368680006</v>
      </c>
      <c r="CK263" s="2">
        <v>0</v>
      </c>
      <c r="CL263" s="1">
        <v>0</v>
      </c>
      <c r="CN263" s="25" t="s">
        <v>342</v>
      </c>
      <c r="CO263" s="27">
        <v>0</v>
      </c>
      <c r="CP263" s="27">
        <v>0.147784</v>
      </c>
      <c r="CQ263" s="28">
        <f t="shared" si="104"/>
        <v>-0.16811584350926514</v>
      </c>
      <c r="CR263" s="27">
        <f t="shared" si="105"/>
        <v>56.696253577743001</v>
      </c>
      <c r="CU263" s="30">
        <v>433</v>
      </c>
      <c r="CV263" s="30"/>
      <c r="CW263" s="15" t="s">
        <v>342</v>
      </c>
      <c r="CX263" s="33" t="s">
        <v>973</v>
      </c>
      <c r="CY263" s="34" t="s">
        <v>342</v>
      </c>
      <c r="CZ263" s="34" t="s">
        <v>976</v>
      </c>
      <c r="DA263" s="32"/>
      <c r="DB263" s="32"/>
      <c r="DC263" t="s">
        <v>342</v>
      </c>
      <c r="DD263">
        <v>118923</v>
      </c>
      <c r="DE263" t="s">
        <v>1045</v>
      </c>
      <c r="DF263" s="30">
        <v>299</v>
      </c>
      <c r="DG263" s="39" t="s">
        <v>342</v>
      </c>
      <c r="DK263" s="30">
        <v>431</v>
      </c>
      <c r="DL263" s="30"/>
      <c r="DM263" s="32"/>
      <c r="DN263" s="32" t="s">
        <v>342</v>
      </c>
      <c r="DO263" s="41">
        <v>118081</v>
      </c>
    </row>
    <row r="264" spans="1:119" ht="15.75" x14ac:dyDescent="0.25">
      <c r="A264" t="s">
        <v>594</v>
      </c>
      <c r="B264" t="s">
        <v>346</v>
      </c>
      <c r="C264" s="52">
        <v>6.7012231063109997</v>
      </c>
      <c r="D264" s="52">
        <v>6.5403569356090001</v>
      </c>
      <c r="E264" s="52">
        <v>-0.1608661707019996</v>
      </c>
      <c r="F264" s="53">
        <v>-2.4005493944904019E-2</v>
      </c>
      <c r="G264" s="45">
        <v>7.4282759167090004</v>
      </c>
      <c r="H264" s="45">
        <v>7.6332944954449999</v>
      </c>
      <c r="I264" s="45">
        <v>0.20501857873599949</v>
      </c>
      <c r="J264" s="46">
        <v>2.7599752760238107E-2</v>
      </c>
      <c r="K264" s="47">
        <v>1</v>
      </c>
      <c r="L264" s="55">
        <f t="shared" si="91"/>
        <v>7.2822599167090001</v>
      </c>
      <c r="M264" s="55">
        <f t="shared" si="92"/>
        <v>7.4872784954449996</v>
      </c>
      <c r="N264" s="55">
        <f t="shared" si="93"/>
        <v>0.20501857873599949</v>
      </c>
      <c r="O264" s="56">
        <f t="shared" si="94"/>
        <v>2.8153153153128805E-2</v>
      </c>
      <c r="P264" s="54"/>
      <c r="Q264" s="42">
        <f t="shared" si="102"/>
        <v>66.205843884595623</v>
      </c>
      <c r="R264" s="42">
        <f t="shared" si="102"/>
        <v>64.616539900106702</v>
      </c>
      <c r="S264" s="42">
        <f t="shared" si="103"/>
        <v>71.946293314519167</v>
      </c>
      <c r="T264" s="42">
        <f t="shared" si="103"/>
        <v>73.971808329002741</v>
      </c>
      <c r="V264" s="143">
        <f t="shared" si="99"/>
        <v>61.824833717797226</v>
      </c>
      <c r="W264" s="143">
        <f t="shared" si="100"/>
        <v>71.946293314519167</v>
      </c>
      <c r="X264" s="143">
        <f t="shared" si="101"/>
        <v>73.890787728417848</v>
      </c>
      <c r="AB264" t="s">
        <v>346</v>
      </c>
      <c r="AC264" s="2">
        <v>6.7012231063109997</v>
      </c>
      <c r="AD264" s="2">
        <v>6.7001592164899995</v>
      </c>
      <c r="AE264" s="2">
        <v>-1.0638898210002523E-3</v>
      </c>
      <c r="AF264" s="1">
        <v>-1.5876054328027291E-4</v>
      </c>
      <c r="AG264" s="2">
        <v>7.4282759167090004</v>
      </c>
      <c r="AH264" s="2">
        <v>7.4282759167090004</v>
      </c>
      <c r="AI264" s="2">
        <v>0</v>
      </c>
      <c r="AJ264" s="1">
        <v>0</v>
      </c>
      <c r="AM264" t="s">
        <v>346</v>
      </c>
      <c r="AN264" s="2">
        <v>6.7012231063109997</v>
      </c>
      <c r="AO264" s="2">
        <v>6.5586766691760001</v>
      </c>
      <c r="AP264" s="2">
        <v>-0.14254643713499959</v>
      </c>
      <c r="AQ264" s="1">
        <v>-2.1271704414788678E-2</v>
      </c>
      <c r="AR264" s="2">
        <v>6.7011777070030005</v>
      </c>
      <c r="AS264" s="2">
        <v>-4.5399307999183236E-5</v>
      </c>
      <c r="AT264" s="1">
        <v>-6.7747793617597368E-6</v>
      </c>
      <c r="AU264" s="2">
        <v>6.6999625395260001</v>
      </c>
      <c r="AV264" s="2">
        <v>-1.2605667849996394E-3</v>
      </c>
      <c r="AW264" s="1">
        <v>-1.8810995619776897E-4</v>
      </c>
      <c r="AX264" s="2">
        <v>6.4655378580700003</v>
      </c>
      <c r="AY264" s="2">
        <v>-0.23568524824099946</v>
      </c>
      <c r="AZ264" s="1">
        <v>-3.5170482239136103E-2</v>
      </c>
      <c r="BA264" s="2">
        <v>6.7014738815569999</v>
      </c>
      <c r="BB264" s="2">
        <v>2.5077524600014556E-4</v>
      </c>
      <c r="BC264" s="1">
        <v>3.7422309632397313E-5</v>
      </c>
      <c r="BD264" s="2">
        <v>6.2577860192479999</v>
      </c>
      <c r="BE264" s="2">
        <v>-0.44343708706299978</v>
      </c>
      <c r="BF264" s="1">
        <v>-6.6172559848870688E-2</v>
      </c>
      <c r="BG264" s="1"/>
      <c r="BH264" t="s">
        <v>346</v>
      </c>
      <c r="BI264" s="2">
        <v>7.4282759167090004</v>
      </c>
      <c r="BJ264" s="2">
        <v>7.4938818619039997</v>
      </c>
      <c r="BK264" s="2">
        <v>6.5605945194999293E-2</v>
      </c>
      <c r="BL264" s="1">
        <v>8.8319208832061177E-3</v>
      </c>
      <c r="BM264" s="2">
        <v>7.4282759167090004</v>
      </c>
      <c r="BN264" s="2">
        <v>0</v>
      </c>
      <c r="BO264" s="1">
        <v>0</v>
      </c>
      <c r="BP264" s="2">
        <v>7.4282759167090004</v>
      </c>
      <c r="BQ264" s="2">
        <v>0</v>
      </c>
      <c r="BR264" s="1">
        <v>0</v>
      </c>
      <c r="BS264" s="2">
        <v>7.5512870639500003</v>
      </c>
      <c r="BT264" s="2">
        <v>0.12301114724099982</v>
      </c>
      <c r="BU264" s="1">
        <v>1.6559851656062108E-2</v>
      </c>
      <c r="BV264" s="2">
        <v>7.4282759167090004</v>
      </c>
      <c r="BW264" s="2">
        <v>0</v>
      </c>
      <c r="BX264" s="1">
        <v>0</v>
      </c>
      <c r="BY264" s="2">
        <v>7.6250937522949993</v>
      </c>
      <c r="BZ264" s="2">
        <v>0.19681783558599886</v>
      </c>
      <c r="CA264" s="1">
        <v>2.6495762649753108E-2</v>
      </c>
      <c r="CC264" t="s">
        <v>346</v>
      </c>
      <c r="CE264" s="23">
        <v>6.7012231063109997</v>
      </c>
      <c r="CF264" s="23">
        <v>6.9825383702020005</v>
      </c>
      <c r="CG264" s="23">
        <v>0.28131526389100081</v>
      </c>
      <c r="CH264" s="24">
        <v>4.197968929374505E-2</v>
      </c>
      <c r="CI264" s="2">
        <v>7.4282759167090004</v>
      </c>
      <c r="CJ264" s="2">
        <v>7.4282759167090004</v>
      </c>
      <c r="CK264" s="2">
        <v>0</v>
      </c>
      <c r="CL264" s="1">
        <v>0</v>
      </c>
      <c r="CN264" s="25" t="s">
        <v>346</v>
      </c>
      <c r="CO264" s="27">
        <v>0</v>
      </c>
      <c r="CP264" s="27">
        <v>0.14601600000000001</v>
      </c>
      <c r="CQ264" s="28">
        <f t="shared" si="104"/>
        <v>-0.17080402404732045</v>
      </c>
      <c r="CR264" s="27">
        <f t="shared" si="105"/>
        <v>24.189623063321999</v>
      </c>
      <c r="CU264" s="30">
        <v>437</v>
      </c>
      <c r="CV264" s="30"/>
      <c r="CW264" s="15" t="s">
        <v>346</v>
      </c>
      <c r="CX264" s="33" t="s">
        <v>973</v>
      </c>
      <c r="CY264" s="34" t="s">
        <v>346</v>
      </c>
      <c r="CZ264" s="34" t="s">
        <v>976</v>
      </c>
      <c r="DA264" s="32"/>
      <c r="DB264" s="32"/>
      <c r="DC264" t="s">
        <v>346</v>
      </c>
      <c r="DD264">
        <v>101218</v>
      </c>
      <c r="DE264" t="s">
        <v>1045</v>
      </c>
      <c r="DF264" s="30">
        <v>300</v>
      </c>
      <c r="DG264" s="39" t="s">
        <v>346</v>
      </c>
      <c r="DK264" s="30">
        <v>435</v>
      </c>
      <c r="DL264" s="30"/>
      <c r="DM264" s="32"/>
      <c r="DN264" s="32" t="s">
        <v>346</v>
      </c>
      <c r="DO264" s="41">
        <v>100807</v>
      </c>
    </row>
    <row r="265" spans="1:119" ht="15.75" x14ac:dyDescent="0.25">
      <c r="A265" t="s">
        <v>595</v>
      </c>
      <c r="B265" t="s">
        <v>369</v>
      </c>
      <c r="C265" s="52">
        <v>4.4324478226730006</v>
      </c>
      <c r="D265" s="52">
        <v>4.2623972499360008</v>
      </c>
      <c r="E265" s="52">
        <v>-0.17005057273699986</v>
      </c>
      <c r="F265" s="53">
        <v>-3.8364935029161912E-2</v>
      </c>
      <c r="G265" s="45">
        <v>4.692086240349</v>
      </c>
      <c r="H265" s="45">
        <v>4.8217303349530001</v>
      </c>
      <c r="I265" s="45">
        <v>0.12964409460400006</v>
      </c>
      <c r="J265" s="46">
        <v>2.763037334845684E-2</v>
      </c>
      <c r="K265" s="47">
        <v>1</v>
      </c>
      <c r="L265" s="55">
        <f t="shared" si="91"/>
        <v>4.6049582403490001</v>
      </c>
      <c r="M265" s="55">
        <f t="shared" si="92"/>
        <v>4.7346023349530002</v>
      </c>
      <c r="N265" s="55">
        <f t="shared" si="93"/>
        <v>0.12964409460400006</v>
      </c>
      <c r="O265" s="56">
        <f t="shared" si="94"/>
        <v>2.8153153153061949E-2</v>
      </c>
      <c r="P265" s="54"/>
      <c r="Q265" s="42">
        <f t="shared" si="102"/>
        <v>58.252698418622693</v>
      </c>
      <c r="R265" s="42">
        <f t="shared" si="102"/>
        <v>56.017837428518874</v>
      </c>
      <c r="S265" s="42">
        <f t="shared" si="103"/>
        <v>60.519887506229466</v>
      </c>
      <c r="T265" s="42">
        <f t="shared" si="103"/>
        <v>62.223713167998426</v>
      </c>
      <c r="V265" s="143">
        <f t="shared" si="99"/>
        <v>52.981744340977791</v>
      </c>
      <c r="W265" s="143">
        <f t="shared" si="100"/>
        <v>60.519887506229466</v>
      </c>
      <c r="X265" s="143">
        <f t="shared" si="101"/>
        <v>62.155560141529776</v>
      </c>
      <c r="AB265" t="s">
        <v>369</v>
      </c>
      <c r="AC265" s="2">
        <v>4.4324478226730006</v>
      </c>
      <c r="AD265" s="2">
        <v>4.4301882197000007</v>
      </c>
      <c r="AE265" s="2">
        <v>-2.2596029729999856E-3</v>
      </c>
      <c r="AF265" s="1">
        <v>-5.0978670554035436E-4</v>
      </c>
      <c r="AG265" s="2">
        <v>4.692086240349</v>
      </c>
      <c r="AH265" s="2">
        <v>4.692086240349</v>
      </c>
      <c r="AI265" s="2">
        <v>0</v>
      </c>
      <c r="AJ265" s="1">
        <v>0</v>
      </c>
      <c r="AM265" t="s">
        <v>369</v>
      </c>
      <c r="AN265" s="2">
        <v>4.4324478226730006</v>
      </c>
      <c r="AO265" s="2">
        <v>4.3092908252149993</v>
      </c>
      <c r="AP265" s="2">
        <v>-0.12315699745800135</v>
      </c>
      <c r="AQ265" s="1">
        <v>-2.7785323682328462E-2</v>
      </c>
      <c r="AR265" s="2">
        <v>4.4323522701179998</v>
      </c>
      <c r="AS265" s="2">
        <v>-9.5552555000821826E-5</v>
      </c>
      <c r="AT265" s="1">
        <v>-2.1557513776484475E-5</v>
      </c>
      <c r="AU265" s="2">
        <v>4.4305111979660001</v>
      </c>
      <c r="AV265" s="2">
        <v>-1.9366247070005116E-3</v>
      </c>
      <c r="AW265" s="1">
        <v>-4.3691991073064104E-4</v>
      </c>
      <c r="AX265" s="2">
        <v>4.2076495434999996</v>
      </c>
      <c r="AY265" s="2">
        <v>-0.22479827917300099</v>
      </c>
      <c r="AZ265" s="1">
        <v>-5.0716508838097439E-2</v>
      </c>
      <c r="BA265" s="2">
        <v>4.4329742788960003</v>
      </c>
      <c r="BB265" s="2">
        <v>5.2645622299962724E-4</v>
      </c>
      <c r="BC265" s="1">
        <v>1.1877324766389382E-4</v>
      </c>
      <c r="BD265" s="2">
        <v>4.0313809269050003</v>
      </c>
      <c r="BE265" s="2">
        <v>-0.40106689576800036</v>
      </c>
      <c r="BF265" s="1">
        <v>-9.0484290354519228E-2</v>
      </c>
      <c r="BG265" s="1"/>
      <c r="BH265" t="s">
        <v>369</v>
      </c>
      <c r="BI265" s="2">
        <v>4.692086240349</v>
      </c>
      <c r="BJ265" s="2">
        <v>4.7335723506220004</v>
      </c>
      <c r="BK265" s="2">
        <v>4.1486110273000421E-2</v>
      </c>
      <c r="BL265" s="1">
        <v>8.8417194714465984E-3</v>
      </c>
      <c r="BM265" s="2">
        <v>4.692086240349</v>
      </c>
      <c r="BN265" s="2">
        <v>0</v>
      </c>
      <c r="BO265" s="1">
        <v>0</v>
      </c>
      <c r="BP265" s="2">
        <v>4.692086240349</v>
      </c>
      <c r="BQ265" s="2">
        <v>0</v>
      </c>
      <c r="BR265" s="1">
        <v>0</v>
      </c>
      <c r="BS265" s="2">
        <v>4.7698726971119996</v>
      </c>
      <c r="BT265" s="2">
        <v>7.7786456762999556E-2</v>
      </c>
      <c r="BU265" s="1">
        <v>1.6578224009201874E-2</v>
      </c>
      <c r="BV265" s="2">
        <v>4.692086240349</v>
      </c>
      <c r="BW265" s="2">
        <v>0</v>
      </c>
      <c r="BX265" s="1">
        <v>0</v>
      </c>
      <c r="BY265" s="2">
        <v>4.8165445711690005</v>
      </c>
      <c r="BZ265" s="2">
        <v>0.12445833082000046</v>
      </c>
      <c r="CA265" s="1">
        <v>2.6525158414552753E-2</v>
      </c>
      <c r="CC265" t="s">
        <v>369</v>
      </c>
      <c r="CE265" s="23">
        <v>4.4324478226730006</v>
      </c>
      <c r="CF265" s="23">
        <v>4.6580381328269995</v>
      </c>
      <c r="CG265" s="23">
        <v>0.22559031015399889</v>
      </c>
      <c r="CH265" s="24">
        <v>5.0895198134099186E-2</v>
      </c>
      <c r="CI265" s="2">
        <v>4.692086240349</v>
      </c>
      <c r="CJ265" s="2">
        <v>4.705865961272</v>
      </c>
      <c r="CK265" s="2">
        <v>1.377972092299995E-2</v>
      </c>
      <c r="CL265" s="1">
        <v>2.9368004374052182E-3</v>
      </c>
      <c r="CN265" s="25" t="s">
        <v>369</v>
      </c>
      <c r="CO265" s="27">
        <v>0</v>
      </c>
      <c r="CP265" s="27">
        <v>8.7127999999999997E-2</v>
      </c>
      <c r="CQ265" s="28">
        <f t="shared" si="104"/>
        <v>-9.2412217765766427E-2</v>
      </c>
      <c r="CR265" s="27">
        <f t="shared" si="105"/>
        <v>104.28460655417298</v>
      </c>
      <c r="CU265" s="30">
        <v>463</v>
      </c>
      <c r="CV265" s="30"/>
      <c r="CW265" s="15" t="s">
        <v>369</v>
      </c>
      <c r="CX265" s="33" t="s">
        <v>973</v>
      </c>
      <c r="CY265" s="34" t="s">
        <v>369</v>
      </c>
      <c r="CZ265" s="34" t="s">
        <v>976</v>
      </c>
      <c r="DA265" s="32"/>
      <c r="DB265" s="32"/>
      <c r="DC265" t="s">
        <v>369</v>
      </c>
      <c r="DD265">
        <v>76090</v>
      </c>
      <c r="DE265" t="s">
        <v>1045</v>
      </c>
      <c r="DF265" s="30">
        <v>301</v>
      </c>
      <c r="DG265" s="39" t="s">
        <v>369</v>
      </c>
      <c r="DK265" s="30">
        <v>458</v>
      </c>
      <c r="DL265" s="30"/>
      <c r="DM265" s="32"/>
      <c r="DN265" s="32" t="s">
        <v>369</v>
      </c>
      <c r="DO265" s="41">
        <v>75863</v>
      </c>
    </row>
    <row r="266" spans="1:119" ht="15.75" x14ac:dyDescent="0.25">
      <c r="A266" t="s">
        <v>596</v>
      </c>
      <c r="B266" t="s">
        <v>392</v>
      </c>
      <c r="C266" s="52">
        <v>7.4835136560279993</v>
      </c>
      <c r="D266" s="52">
        <v>7.2539091000610005</v>
      </c>
      <c r="E266" s="52">
        <v>-0.2296045559669988</v>
      </c>
      <c r="F266" s="53">
        <v>-3.0681383975567605E-2</v>
      </c>
      <c r="G266" s="45">
        <v>7.118437659234</v>
      </c>
      <c r="H266" s="45">
        <v>7.2028530826599999</v>
      </c>
      <c r="I266" s="45">
        <v>8.4415423425999947E-2</v>
      </c>
      <c r="J266" s="46">
        <v>1.1858700949146714E-2</v>
      </c>
      <c r="K266" s="47">
        <v>2</v>
      </c>
      <c r="L266" s="55">
        <f t="shared" si="91"/>
        <v>6.9177266592339999</v>
      </c>
      <c r="M266" s="55">
        <f t="shared" si="92"/>
        <v>7.0021420826599998</v>
      </c>
      <c r="N266" s="55">
        <f t="shared" si="93"/>
        <v>8.4415423425999947E-2</v>
      </c>
      <c r="O266" s="56">
        <f t="shared" si="94"/>
        <v>1.2202769433411998E-2</v>
      </c>
      <c r="P266" s="54"/>
      <c r="Q266" s="42">
        <f t="shared" si="102"/>
        <v>60.445972747691926</v>
      </c>
      <c r="R266" s="42">
        <f t="shared" si="102"/>
        <v>58.591406648043296</v>
      </c>
      <c r="S266" s="42">
        <f t="shared" si="103"/>
        <v>55.87598771644118</v>
      </c>
      <c r="T266" s="42">
        <f t="shared" si="103"/>
        <v>56.557829511409068</v>
      </c>
      <c r="V266" s="143">
        <f t="shared" si="99"/>
        <v>55.961366890553691</v>
      </c>
      <c r="W266" s="143">
        <f t="shared" si="100"/>
        <v>55.87598771644118</v>
      </c>
      <c r="X266" s="143">
        <f t="shared" si="101"/>
        <v>55.874856955987241</v>
      </c>
      <c r="AB266" t="s">
        <v>392</v>
      </c>
      <c r="AC266" s="2">
        <v>7.4835136560279993</v>
      </c>
      <c r="AD266" s="2">
        <v>7.4810839683330004</v>
      </c>
      <c r="AE266" s="2">
        <v>-2.429687694998961E-3</v>
      </c>
      <c r="AF266" s="1">
        <v>-3.2467204667179807E-4</v>
      </c>
      <c r="AG266" s="2">
        <v>7.118437659234</v>
      </c>
      <c r="AH266" s="2">
        <v>7.1176194145189999</v>
      </c>
      <c r="AI266" s="2">
        <v>-8.1824471500002716E-4</v>
      </c>
      <c r="AJ266" s="1">
        <v>-1.1494723339167049E-4</v>
      </c>
      <c r="AM266" t="s">
        <v>392</v>
      </c>
      <c r="AN266" s="2">
        <v>7.4835136560279993</v>
      </c>
      <c r="AO266" s="2">
        <v>7.3064550557489998</v>
      </c>
      <c r="AP266" s="2">
        <v>-0.17705860027899956</v>
      </c>
      <c r="AQ266" s="1">
        <v>-2.3659821898818635E-2</v>
      </c>
      <c r="AR266" s="2">
        <v>7.4834107292659997</v>
      </c>
      <c r="AS266" s="2">
        <v>-1.0292676199963324E-4</v>
      </c>
      <c r="AT266" s="1">
        <v>-1.375380158713619E-5</v>
      </c>
      <c r="AU266" s="2">
        <v>7.4812767348459994</v>
      </c>
      <c r="AV266" s="2">
        <v>-2.236921181999918E-3</v>
      </c>
      <c r="AW266" s="1">
        <v>-2.9891322242701717E-4</v>
      </c>
      <c r="AX266" s="2">
        <v>7.1839749570199993</v>
      </c>
      <c r="AY266" s="2">
        <v>-0.29953869900800001</v>
      </c>
      <c r="AZ266" s="1">
        <v>-4.00264785735669E-2</v>
      </c>
      <c r="BA266" s="2">
        <v>7.4840810261949997</v>
      </c>
      <c r="BB266" s="2">
        <v>5.6737016700036946E-4</v>
      </c>
      <c r="BC266" s="1">
        <v>7.5816012782090741E-5</v>
      </c>
      <c r="BD266" s="2">
        <v>6.9282970278849998</v>
      </c>
      <c r="BE266" s="2">
        <v>-0.55521662814299955</v>
      </c>
      <c r="BF266" s="1">
        <v>-7.4191970999581247E-2</v>
      </c>
      <c r="BG266" s="1"/>
      <c r="BH266" t="s">
        <v>392</v>
      </c>
      <c r="BI266" s="2">
        <v>7.118437659234</v>
      </c>
      <c r="BJ266" s="2">
        <v>7.1204887436380009</v>
      </c>
      <c r="BK266" s="2">
        <v>2.0510844040009246E-3</v>
      </c>
      <c r="BL266" s="1">
        <v>2.8813687808872904E-4</v>
      </c>
      <c r="BM266" s="2">
        <v>7.1184029658430008</v>
      </c>
      <c r="BN266" s="2">
        <v>-3.469339099915203E-5</v>
      </c>
      <c r="BO266" s="1">
        <v>-4.8737367186390889E-6</v>
      </c>
      <c r="BP266" s="2">
        <v>7.11769027336</v>
      </c>
      <c r="BQ266" s="2">
        <v>-7.4738587399991729E-4</v>
      </c>
      <c r="BR266" s="1">
        <v>-1.0499296471753352E-4</v>
      </c>
      <c r="BS266" s="2">
        <v>7.1317356614570002</v>
      </c>
      <c r="BT266" s="2">
        <v>1.329800222300026E-2</v>
      </c>
      <c r="BU266" s="1">
        <v>1.8681068599020688E-3</v>
      </c>
      <c r="BV266" s="2">
        <v>7.1186289510390006</v>
      </c>
      <c r="BW266" s="2">
        <v>1.9129180500065956E-4</v>
      </c>
      <c r="BX266" s="1">
        <v>2.6872723223545667E-5</v>
      </c>
      <c r="BY266" s="2">
        <v>7.1182976654359997</v>
      </c>
      <c r="BZ266" s="2">
        <v>-1.3999379800022638E-4</v>
      </c>
      <c r="CA266" s="1">
        <v>-1.9666365669245857E-5</v>
      </c>
      <c r="CC266" t="s">
        <v>392</v>
      </c>
      <c r="CE266" s="23">
        <v>7.4835136560279993</v>
      </c>
      <c r="CF266" s="23">
        <v>7.8036686798830006</v>
      </c>
      <c r="CG266" s="23">
        <v>0.32015502385500128</v>
      </c>
      <c r="CH266" s="24">
        <v>4.2781377648334368E-2</v>
      </c>
      <c r="CI266" s="2">
        <v>7.118437659234</v>
      </c>
      <c r="CJ266" s="2">
        <v>7.209525347075</v>
      </c>
      <c r="CK266" s="2">
        <v>9.1087687841000076E-2</v>
      </c>
      <c r="CL266" s="1">
        <v>1.2796022414109591E-2</v>
      </c>
      <c r="CN266" s="25" t="s">
        <v>392</v>
      </c>
      <c r="CO266" s="27">
        <v>0</v>
      </c>
      <c r="CP266" s="27">
        <v>0.200711</v>
      </c>
      <c r="CQ266" s="28">
        <f t="shared" si="104"/>
        <v>-0.17966220275195771</v>
      </c>
      <c r="CR266" s="27">
        <f t="shared" si="105"/>
        <v>175.58083073063997</v>
      </c>
      <c r="CU266" s="30">
        <v>489</v>
      </c>
      <c r="CV266" s="30"/>
      <c r="CW266" s="15" t="s">
        <v>392</v>
      </c>
      <c r="CX266" s="33" t="s">
        <v>973</v>
      </c>
      <c r="CY266" s="34" t="s">
        <v>1056</v>
      </c>
      <c r="CZ266" s="34" t="s">
        <v>976</v>
      </c>
      <c r="DA266" s="32"/>
      <c r="DB266" s="32"/>
      <c r="DC266" t="s">
        <v>392</v>
      </c>
      <c r="DD266">
        <v>123805</v>
      </c>
      <c r="DE266" t="s">
        <v>1045</v>
      </c>
      <c r="DF266" s="30">
        <v>302</v>
      </c>
      <c r="DG266" s="39" t="s">
        <v>392</v>
      </c>
      <c r="DK266" s="30">
        <v>481</v>
      </c>
      <c r="DL266" s="30"/>
      <c r="DM266" s="32"/>
      <c r="DN266" s="32" t="s">
        <v>392</v>
      </c>
      <c r="DO266" s="41">
        <v>123216</v>
      </c>
    </row>
    <row r="267" spans="1:119" ht="15.75" x14ac:dyDescent="0.25">
      <c r="A267" t="s">
        <v>597</v>
      </c>
      <c r="B267" t="s">
        <v>400</v>
      </c>
      <c r="C267" s="52">
        <v>7.8878436096379998</v>
      </c>
      <c r="D267" s="52">
        <v>7.4601453334339993</v>
      </c>
      <c r="E267" s="52">
        <v>-0.42769827620400047</v>
      </c>
      <c r="F267" s="53">
        <v>-5.4222458934328317E-2</v>
      </c>
      <c r="G267" s="45">
        <v>7.1182438818599998</v>
      </c>
      <c r="H267" s="45">
        <v>7.1491665163559999</v>
      </c>
      <c r="I267" s="45">
        <v>3.0922634496000079E-2</v>
      </c>
      <c r="J267" s="46">
        <v>4.3441381061419858E-3</v>
      </c>
      <c r="K267" s="47">
        <v>2</v>
      </c>
      <c r="L267" s="55">
        <f t="shared" si="91"/>
        <v>6.9468398818599999</v>
      </c>
      <c r="M267" s="55">
        <f t="shared" si="92"/>
        <v>6.977762516356</v>
      </c>
      <c r="N267" s="55">
        <f t="shared" si="93"/>
        <v>3.0922634496000079E-2</v>
      </c>
      <c r="O267" s="56">
        <f t="shared" si="94"/>
        <v>4.4513239144531166E-3</v>
      </c>
      <c r="P267" s="54"/>
      <c r="Q267" s="42">
        <f t="shared" si="102"/>
        <v>72.445293990062453</v>
      </c>
      <c r="R267" s="42">
        <f t="shared" si="102"/>
        <v>68.517132011700951</v>
      </c>
      <c r="S267" s="42">
        <f t="shared" si="103"/>
        <v>63.802717504224837</v>
      </c>
      <c r="T267" s="42">
        <f t="shared" si="103"/>
        <v>64.086724066458487</v>
      </c>
      <c r="V267" s="143">
        <f t="shared" si="99"/>
        <v>66.952882037646944</v>
      </c>
      <c r="W267" s="143">
        <f t="shared" si="100"/>
        <v>63.802717504224837</v>
      </c>
      <c r="X267" s="143">
        <f t="shared" si="101"/>
        <v>63.674858647308966</v>
      </c>
      <c r="AB267" t="s">
        <v>400</v>
      </c>
      <c r="AC267" s="2">
        <v>7.8878436096379998</v>
      </c>
      <c r="AD267" s="2">
        <v>7.8899630309009998</v>
      </c>
      <c r="AE267" s="2">
        <v>2.1194212630000209E-3</v>
      </c>
      <c r="AF267" s="1">
        <v>2.6869463542739894E-4</v>
      </c>
      <c r="AG267" s="2">
        <v>7.1182438818599998</v>
      </c>
      <c r="AH267" s="2">
        <v>7.1184153085080002</v>
      </c>
      <c r="AI267" s="2">
        <v>1.7142664800040563E-4</v>
      </c>
      <c r="AJ267" s="1">
        <v>2.408271630552953E-5</v>
      </c>
      <c r="AM267" t="s">
        <v>400</v>
      </c>
      <c r="AN267" s="2">
        <v>7.8878436096379998</v>
      </c>
      <c r="AO267" s="2">
        <v>7.7194752509060001</v>
      </c>
      <c r="AP267" s="2">
        <v>-0.16836835873199973</v>
      </c>
      <c r="AQ267" s="1">
        <v>-2.1345296264022498E-2</v>
      </c>
      <c r="AR267" s="2">
        <v>7.887932327603</v>
      </c>
      <c r="AS267" s="2">
        <v>8.8717965000206789E-5</v>
      </c>
      <c r="AT267" s="1">
        <v>1.124742951188891E-5</v>
      </c>
      <c r="AU267" s="2">
        <v>7.8888893555899999</v>
      </c>
      <c r="AV267" s="2">
        <v>1.0457459520001322E-3</v>
      </c>
      <c r="AW267" s="1">
        <v>1.3257691249384763E-4</v>
      </c>
      <c r="AX267" s="2">
        <v>7.5439693618890002</v>
      </c>
      <c r="AY267" s="2">
        <v>-0.34387424774899955</v>
      </c>
      <c r="AZ267" s="1">
        <v>-4.3595469784520884E-2</v>
      </c>
      <c r="BA267" s="2">
        <v>7.8873562309339995</v>
      </c>
      <c r="BB267" s="2">
        <v>-4.8737870400028527E-4</v>
      </c>
      <c r="BC267" s="1">
        <v>-6.1788586097823606E-5</v>
      </c>
      <c r="BD267" s="2">
        <v>7.2898297962590002</v>
      </c>
      <c r="BE267" s="2">
        <v>-0.59801381337899961</v>
      </c>
      <c r="BF267" s="1">
        <v>-7.5814613343537687E-2</v>
      </c>
      <c r="BG267" s="1"/>
      <c r="BH267" t="s">
        <v>400</v>
      </c>
      <c r="BI267" s="2">
        <v>7.1182438818599998</v>
      </c>
      <c r="BJ267" s="2">
        <v>7.1218960082400002</v>
      </c>
      <c r="BK267" s="2">
        <v>3.6521263800004533E-3</v>
      </c>
      <c r="BL267" s="1">
        <v>5.1306564380400961E-4</v>
      </c>
      <c r="BM267" s="2">
        <v>7.1182508983370001</v>
      </c>
      <c r="BN267" s="2">
        <v>7.0164770002989485E-6</v>
      </c>
      <c r="BO267" s="1">
        <v>9.8570337245392887E-7</v>
      </c>
      <c r="BP267" s="2">
        <v>7.1181864984379999</v>
      </c>
      <c r="BQ267" s="2">
        <v>-5.7383421999901429E-5</v>
      </c>
      <c r="BR267" s="1">
        <v>-8.0614577067436927E-6</v>
      </c>
      <c r="BS267" s="2">
        <v>7.1213573139199999</v>
      </c>
      <c r="BT267" s="2">
        <v>3.1134320600001431E-3</v>
      </c>
      <c r="BU267" s="1">
        <v>4.3738766354077237E-4</v>
      </c>
      <c r="BV267" s="2">
        <v>7.1182055891349991</v>
      </c>
      <c r="BW267" s="2">
        <v>-3.8292725000665939E-5</v>
      </c>
      <c r="BX267" s="1">
        <v>-5.3795185492661201E-6</v>
      </c>
      <c r="BY267" s="2">
        <v>7.1043226095190004</v>
      </c>
      <c r="BZ267" s="2">
        <v>-1.392127234099938E-2</v>
      </c>
      <c r="CA267" s="1">
        <v>-1.9557172488113383E-3</v>
      </c>
      <c r="CC267" t="s">
        <v>400</v>
      </c>
      <c r="CE267" s="23">
        <v>7.8878436096379998</v>
      </c>
      <c r="CF267" s="23">
        <v>8.0632245684279997</v>
      </c>
      <c r="CG267" s="23">
        <v>0.17538095878999993</v>
      </c>
      <c r="CH267" s="24">
        <v>2.2234335195959694E-2</v>
      </c>
      <c r="CI267" s="2">
        <v>7.1182438818599998</v>
      </c>
      <c r="CJ267" s="2">
        <v>7.1770361339280004</v>
      </c>
      <c r="CK267" s="2">
        <v>5.879225206800065E-2</v>
      </c>
      <c r="CL267" s="1">
        <v>8.2593759140264546E-3</v>
      </c>
      <c r="CN267" s="25" t="s">
        <v>400</v>
      </c>
      <c r="CO267" s="27">
        <v>0</v>
      </c>
      <c r="CP267" s="27">
        <v>0.171404</v>
      </c>
      <c r="CQ267" s="28">
        <f t="shared" si="104"/>
        <v>-0.16833389532062865</v>
      </c>
      <c r="CR267" s="27">
        <f t="shared" si="105"/>
        <v>38.898251667640999</v>
      </c>
      <c r="CU267" s="30">
        <v>498</v>
      </c>
      <c r="CV267" s="30"/>
      <c r="CW267" s="15" t="s">
        <v>400</v>
      </c>
      <c r="CX267" s="33" t="s">
        <v>973</v>
      </c>
      <c r="CY267" s="34" t="s">
        <v>400</v>
      </c>
      <c r="CZ267" s="34" t="s">
        <v>976</v>
      </c>
      <c r="DA267" s="32"/>
      <c r="DB267" s="32"/>
      <c r="DC267" t="s">
        <v>400</v>
      </c>
      <c r="DD267">
        <v>108880</v>
      </c>
      <c r="DE267" t="s">
        <v>1045</v>
      </c>
      <c r="DF267" s="30">
        <v>303</v>
      </c>
      <c r="DG267" s="39" t="s">
        <v>400</v>
      </c>
      <c r="DK267" s="30">
        <v>489</v>
      </c>
      <c r="DL267" s="30"/>
      <c r="DM267" s="32"/>
      <c r="DN267" s="32" t="s">
        <v>400</v>
      </c>
      <c r="DO267" s="41">
        <v>107630</v>
      </c>
    </row>
    <row r="268" spans="1:119" ht="15.75" x14ac:dyDescent="0.25">
      <c r="A268" t="s">
        <v>598</v>
      </c>
      <c r="B268" t="s">
        <v>407</v>
      </c>
      <c r="C268" s="52">
        <v>4.1226872394700003</v>
      </c>
      <c r="D268" s="52">
        <v>3.8386140159959998</v>
      </c>
      <c r="E268" s="52">
        <v>-0.28407322347400044</v>
      </c>
      <c r="F268" s="53">
        <v>-6.8904868832717958E-2</v>
      </c>
      <c r="G268" s="45">
        <v>4.2121484221329997</v>
      </c>
      <c r="H268" s="45">
        <v>4.3106491228520003</v>
      </c>
      <c r="I268" s="45">
        <v>9.8500700719000633E-2</v>
      </c>
      <c r="J268" s="46">
        <v>2.3384907379194544E-2</v>
      </c>
      <c r="K268" s="47">
        <v>3</v>
      </c>
      <c r="L268" s="55">
        <f t="shared" si="91"/>
        <v>4.0679754221329993</v>
      </c>
      <c r="M268" s="55">
        <f t="shared" si="92"/>
        <v>4.166476122852</v>
      </c>
      <c r="N268" s="55">
        <f t="shared" si="93"/>
        <v>9.8500700719000633E-2</v>
      </c>
      <c r="O268" s="56">
        <f t="shared" si="94"/>
        <v>2.421369120941071E-2</v>
      </c>
      <c r="P268" s="54"/>
      <c r="Q268" s="42">
        <f t="shared" si="102"/>
        <v>51.930861584496398</v>
      </c>
      <c r="R268" s="42">
        <f t="shared" si="102"/>
        <v>48.352572378646641</v>
      </c>
      <c r="S268" s="42">
        <f t="shared" si="103"/>
        <v>51.241691718307543</v>
      </c>
      <c r="T268" s="42">
        <f t="shared" si="103"/>
        <v>52.48244221862246</v>
      </c>
      <c r="V268" s="143">
        <f t="shared" si="99"/>
        <v>47.197731551267189</v>
      </c>
      <c r="W268" s="143">
        <f t="shared" si="100"/>
        <v>51.241691718307543</v>
      </c>
      <c r="X268" s="143">
        <f t="shared" si="101"/>
        <v>52.423671286680602</v>
      </c>
      <c r="AB268" t="s">
        <v>407</v>
      </c>
      <c r="AC268" s="2">
        <v>4.1226872394700003</v>
      </c>
      <c r="AD268" s="2">
        <v>4.1214593418080003</v>
      </c>
      <c r="AE268" s="2">
        <v>-1.2278976619999327E-3</v>
      </c>
      <c r="AF268" s="1">
        <v>-2.9783914972841531E-4</v>
      </c>
      <c r="AG268" s="2">
        <v>4.2121484221329997</v>
      </c>
      <c r="AH268" s="2">
        <v>4.2118223171800002</v>
      </c>
      <c r="AI268" s="2">
        <v>-3.2610495299945086E-4</v>
      </c>
      <c r="AJ268" s="1">
        <v>-7.7420100223893299E-5</v>
      </c>
      <c r="AM268" t="s">
        <v>407</v>
      </c>
      <c r="AN268" s="2">
        <v>4.1226872394700003</v>
      </c>
      <c r="AO268" s="2">
        <v>4.0105965029529997</v>
      </c>
      <c r="AP268" s="2">
        <v>-0.11209073651700052</v>
      </c>
      <c r="AQ268" s="1">
        <v>-2.7188755781389459E-2</v>
      </c>
      <c r="AR268" s="2">
        <v>4.1226353991520002</v>
      </c>
      <c r="AS268" s="2">
        <v>-5.184031800009592E-5</v>
      </c>
      <c r="AT268" s="1">
        <v>-1.2574399897179769E-5</v>
      </c>
      <c r="AU268" s="2">
        <v>4.1217064167010005</v>
      </c>
      <c r="AV268" s="2">
        <v>-9.8082276899980059E-4</v>
      </c>
      <c r="AW268" s="1">
        <v>-2.3790860475894165E-4</v>
      </c>
      <c r="AX268" s="2">
        <v>3.9104757976429996</v>
      </c>
      <c r="AY268" s="2">
        <v>-0.21221144182700069</v>
      </c>
      <c r="AZ268" s="1">
        <v>-5.1474057938550276E-2</v>
      </c>
      <c r="BA268" s="2">
        <v>4.1229727268070002</v>
      </c>
      <c r="BB268" s="2">
        <v>2.8548733699995665E-4</v>
      </c>
      <c r="BC268" s="1">
        <v>6.9247876546817073E-5</v>
      </c>
      <c r="BD268" s="2">
        <v>3.7469335123919998</v>
      </c>
      <c r="BE268" s="2">
        <v>-0.37575372707800048</v>
      </c>
      <c r="BF268" s="1">
        <v>-9.1142913651219931E-2</v>
      </c>
      <c r="BG268" s="1"/>
      <c r="BH268" t="s">
        <v>407</v>
      </c>
      <c r="BI268" s="2">
        <v>4.2121484221329997</v>
      </c>
      <c r="BJ268" s="2">
        <v>4.2313321081950006</v>
      </c>
      <c r="BK268" s="2">
        <v>1.9183686062000938E-2</v>
      </c>
      <c r="BL268" s="1">
        <v>4.5543708671800477E-3</v>
      </c>
      <c r="BM268" s="2">
        <v>4.2121346370540005</v>
      </c>
      <c r="BN268" s="2">
        <v>-1.3785078999184464E-5</v>
      </c>
      <c r="BO268" s="1">
        <v>-3.2726954555423299E-6</v>
      </c>
      <c r="BP268" s="2">
        <v>4.2118859655370002</v>
      </c>
      <c r="BQ268" s="2">
        <v>-2.6245659599943849E-4</v>
      </c>
      <c r="BR268" s="1">
        <v>-6.2309436823342637E-5</v>
      </c>
      <c r="BS268" s="2">
        <v>4.2639920554069999</v>
      </c>
      <c r="BT268" s="2">
        <v>5.1843633274000211E-2</v>
      </c>
      <c r="BU268" s="1">
        <v>1.2308121195726288E-2</v>
      </c>
      <c r="BV268" s="2">
        <v>4.2122243647569997</v>
      </c>
      <c r="BW268" s="2">
        <v>7.5942624000013836E-5</v>
      </c>
      <c r="BX268" s="1">
        <v>1.8029427358487306E-5</v>
      </c>
      <c r="BY268" s="2">
        <v>4.3059834161069999</v>
      </c>
      <c r="BZ268" s="2">
        <v>9.3834993974000191E-2</v>
      </c>
      <c r="CA268" s="1">
        <v>2.2277228760728917E-2</v>
      </c>
      <c r="CC268" t="s">
        <v>407</v>
      </c>
      <c r="CE268" s="23">
        <v>4.1226872394700003</v>
      </c>
      <c r="CF268" s="23">
        <v>4.2093445930610001</v>
      </c>
      <c r="CG268" s="23">
        <v>8.6657353590999797E-2</v>
      </c>
      <c r="CH268" s="24">
        <v>2.1019628353408686E-2</v>
      </c>
      <c r="CI268" s="2">
        <v>4.2121484221329997</v>
      </c>
      <c r="CJ268" s="2">
        <v>4.235416089309</v>
      </c>
      <c r="CK268" s="2">
        <v>2.3267667176000373E-2</v>
      </c>
      <c r="CL268" s="1">
        <v>5.5239428538982503E-3</v>
      </c>
      <c r="CN268" s="25" t="s">
        <v>407</v>
      </c>
      <c r="CO268" s="27">
        <v>0</v>
      </c>
      <c r="CP268" s="27">
        <v>0.144173</v>
      </c>
      <c r="CQ268" s="28">
        <f t="shared" si="104"/>
        <v>-0.12330775969275092</v>
      </c>
      <c r="CR268" s="27">
        <f t="shared" si="105"/>
        <v>105.469904937245</v>
      </c>
      <c r="CU268" s="30">
        <v>506</v>
      </c>
      <c r="CV268" s="30"/>
      <c r="CW268" s="15" t="s">
        <v>407</v>
      </c>
      <c r="CX268" s="33" t="s">
        <v>973</v>
      </c>
      <c r="CY268" s="34" t="s">
        <v>407</v>
      </c>
      <c r="CZ268" s="34" t="s">
        <v>976</v>
      </c>
      <c r="DA268" s="32"/>
      <c r="DB268" s="32"/>
      <c r="DC268" t="s">
        <v>407</v>
      </c>
      <c r="DD268">
        <v>79388</v>
      </c>
      <c r="DE268" t="s">
        <v>1045</v>
      </c>
      <c r="DF268" s="30">
        <v>304</v>
      </c>
      <c r="DG268" s="39" t="s">
        <v>407</v>
      </c>
      <c r="DK268" s="30">
        <v>496</v>
      </c>
      <c r="DL268" s="30"/>
      <c r="DM268" s="32"/>
      <c r="DN268" s="32" t="s">
        <v>407</v>
      </c>
      <c r="DO268" s="41">
        <v>79202</v>
      </c>
    </row>
    <row r="269" spans="1:119" ht="15.75" x14ac:dyDescent="0.25">
      <c r="B269" t="s">
        <v>408</v>
      </c>
      <c r="C269" s="52">
        <v>5.4061502178519998</v>
      </c>
      <c r="D269" s="52">
        <v>4.9946290518800005</v>
      </c>
      <c r="E269" s="52">
        <v>-0.41152116597199928</v>
      </c>
      <c r="F269" s="53">
        <v>-7.6120926979255682E-2</v>
      </c>
      <c r="G269" s="45">
        <v>5.1318571043069996</v>
      </c>
      <c r="H269" s="45">
        <v>5.1350359867590001</v>
      </c>
      <c r="I269" s="45">
        <v>3.1788824520004866E-3</v>
      </c>
      <c r="J269" s="46">
        <v>6.1944095234696905E-4</v>
      </c>
      <c r="K269" s="47">
        <v>2</v>
      </c>
      <c r="L269" s="55">
        <f t="shared" si="91"/>
        <v>4.998161104307</v>
      </c>
      <c r="M269" s="55">
        <f t="shared" si="92"/>
        <v>5.0013399867590005</v>
      </c>
      <c r="N269" s="55">
        <f t="shared" si="93"/>
        <v>3.1788824520004866E-3</v>
      </c>
      <c r="O269" s="56">
        <f t="shared" si="94"/>
        <v>6.3601040175779641E-4</v>
      </c>
      <c r="P269" s="54"/>
      <c r="Q269" s="42">
        <f t="shared" si="102"/>
        <v>56.863747663370923</v>
      </c>
      <c r="R269" s="42">
        <f t="shared" si="102"/>
        <v>52.535226479720635</v>
      </c>
      <c r="S269" s="42">
        <f t="shared" si="103"/>
        <v>52.57237782214532</v>
      </c>
      <c r="T269" s="42">
        <f t="shared" si="103"/>
        <v>52.605814401285343</v>
      </c>
      <c r="V269" s="143">
        <f t="shared" si="99"/>
        <v>51.438480207190338</v>
      </c>
      <c r="W269" s="143">
        <f t="shared" si="100"/>
        <v>52.57237782214532</v>
      </c>
      <c r="X269" s="143">
        <f t="shared" si="101"/>
        <v>52.547557685448929</v>
      </c>
      <c r="AB269" t="s">
        <v>408</v>
      </c>
      <c r="AC269" s="2">
        <v>5.4061502178519998</v>
      </c>
      <c r="AD269" s="2">
        <v>5.4056947648389997</v>
      </c>
      <c r="AE269" s="2">
        <v>-4.5545301300009555E-4</v>
      </c>
      <c r="AF269" s="1">
        <v>-8.424719895797837E-5</v>
      </c>
      <c r="AG269" s="2">
        <v>5.1318571043069996</v>
      </c>
      <c r="AH269" s="2">
        <v>5.1315895764650001</v>
      </c>
      <c r="AI269" s="2">
        <v>-2.6752784199945978E-4</v>
      </c>
      <c r="AJ269" s="1">
        <v>-5.2130805001357583E-5</v>
      </c>
      <c r="AM269" t="s">
        <v>408</v>
      </c>
      <c r="AN269" s="2">
        <v>5.4061502178519998</v>
      </c>
      <c r="AO269" s="2">
        <v>5.2549589018310003</v>
      </c>
      <c r="AP269" s="2">
        <v>-0.15119131602099944</v>
      </c>
      <c r="AQ269" s="1">
        <v>-2.796653994588252E-2</v>
      </c>
      <c r="AR269" s="2">
        <v>5.4061308282990002</v>
      </c>
      <c r="AS269" s="2">
        <v>-1.9389552999626858E-5</v>
      </c>
      <c r="AT269" s="1">
        <v>-3.5865731099367819E-6</v>
      </c>
      <c r="AU269" s="2">
        <v>5.4056496439380002</v>
      </c>
      <c r="AV269" s="2">
        <v>-5.0057391399960238E-4</v>
      </c>
      <c r="AW269" s="1">
        <v>-9.2593415615168216E-5</v>
      </c>
      <c r="AX269" s="2">
        <v>5.113705555129</v>
      </c>
      <c r="AY269" s="2">
        <v>-0.29244466272299974</v>
      </c>
      <c r="AZ269" s="1">
        <v>-5.4094808863671455E-2</v>
      </c>
      <c r="BA269" s="2">
        <v>5.4062572498219996</v>
      </c>
      <c r="BB269" s="2">
        <v>1.0703196999983788E-4</v>
      </c>
      <c r="BC269" s="1">
        <v>1.9798186451867481E-5</v>
      </c>
      <c r="BD269" s="2">
        <v>4.8903591902579997</v>
      </c>
      <c r="BE269" s="2">
        <v>-0.51579102759400008</v>
      </c>
      <c r="BF269" s="1">
        <v>-9.5408193780996506E-2</v>
      </c>
      <c r="BG269" s="1"/>
      <c r="BH269" t="s">
        <v>408</v>
      </c>
      <c r="BI269" s="2">
        <v>5.1318571043069996</v>
      </c>
      <c r="BJ269" s="2">
        <v>5.1275434678349994</v>
      </c>
      <c r="BK269" s="2">
        <v>-4.3136364720002263E-3</v>
      </c>
      <c r="BL269" s="1">
        <v>-8.4056051918903439E-4</v>
      </c>
      <c r="BM269" s="2">
        <v>5.1318457401790001</v>
      </c>
      <c r="BN269" s="2">
        <v>-1.1364127999513585E-5</v>
      </c>
      <c r="BO269" s="1">
        <v>-2.2144279874776803E-6</v>
      </c>
      <c r="BP269" s="2">
        <v>5.131594908426</v>
      </c>
      <c r="BQ269" s="2">
        <v>-2.6219588099962721E-4</v>
      </c>
      <c r="BR269" s="1">
        <v>-5.1091812509661422E-5</v>
      </c>
      <c r="BS269" s="2">
        <v>5.122186533671</v>
      </c>
      <c r="BT269" s="2">
        <v>-9.6705706359996313E-3</v>
      </c>
      <c r="BU269" s="1">
        <v>-1.8844193124324211E-3</v>
      </c>
      <c r="BV269" s="2">
        <v>5.1319197965320003</v>
      </c>
      <c r="BW269" s="2">
        <v>6.2692225000660073E-5</v>
      </c>
      <c r="BX269" s="1">
        <v>1.2216284227408543E-5</v>
      </c>
      <c r="BY269" s="2">
        <v>5.1294974042710004</v>
      </c>
      <c r="BZ269" s="2">
        <v>-2.3597000359991682E-3</v>
      </c>
      <c r="CA269" s="1">
        <v>-4.5981405717995328E-4</v>
      </c>
      <c r="CC269" t="s">
        <v>408</v>
      </c>
      <c r="CE269" s="23">
        <v>5.4061502178519998</v>
      </c>
      <c r="CF269" s="23">
        <v>5.5069619727159997</v>
      </c>
      <c r="CG269" s="23">
        <v>0.10081175486399996</v>
      </c>
      <c r="CH269" s="24">
        <v>1.8647605190677631E-2</v>
      </c>
      <c r="CI269" s="2">
        <v>5.1318571043069996</v>
      </c>
      <c r="CJ269" s="2">
        <v>5.1637784867679999</v>
      </c>
      <c r="CK269" s="2">
        <v>3.1921382461000292E-2</v>
      </c>
      <c r="CL269" s="1">
        <v>6.2202399272204443E-3</v>
      </c>
      <c r="CN269" s="25" t="s">
        <v>408</v>
      </c>
      <c r="CO269" s="27">
        <v>0</v>
      </c>
      <c r="CP269" s="27">
        <v>0.13369600000000001</v>
      </c>
      <c r="CQ269" s="28">
        <f t="shared" si="104"/>
        <v>-0.12535405141752839</v>
      </c>
      <c r="CR269" s="27">
        <f t="shared" si="105"/>
        <v>62.703481152303006</v>
      </c>
      <c r="CU269" s="30">
        <v>507</v>
      </c>
      <c r="CV269" s="30"/>
      <c r="CW269" s="15" t="s">
        <v>408</v>
      </c>
      <c r="CX269" s="33" t="s">
        <v>973</v>
      </c>
      <c r="CY269" s="34" t="s">
        <v>408</v>
      </c>
      <c r="CZ269" s="34" t="s">
        <v>976</v>
      </c>
      <c r="DA269" s="32"/>
      <c r="DB269" s="32"/>
      <c r="DC269" t="s">
        <v>408</v>
      </c>
      <c r="DD269">
        <v>95072</v>
      </c>
      <c r="DE269" t="s">
        <v>1045</v>
      </c>
      <c r="DF269" s="30">
        <v>305</v>
      </c>
      <c r="DG269" s="39" t="s">
        <v>408</v>
      </c>
      <c r="DK269" s="30">
        <v>497</v>
      </c>
      <c r="DL269" s="30"/>
      <c r="DM269" s="32"/>
      <c r="DN269" s="32" t="s">
        <v>408</v>
      </c>
      <c r="DO269" s="41">
        <v>94814</v>
      </c>
    </row>
    <row r="270" spans="1:119" ht="15.75" x14ac:dyDescent="0.25">
      <c r="B270" s="71" t="s">
        <v>962</v>
      </c>
      <c r="C270" s="63">
        <f>SUM(C206:C269)</f>
        <v>399.29696189290905</v>
      </c>
      <c r="D270" s="63">
        <f>SUM(D206:D269)</f>
        <v>376.31450072787391</v>
      </c>
      <c r="E270" s="63">
        <f>SUM(E206:E269)</f>
        <v>-22.982461165034998</v>
      </c>
      <c r="F270" s="64">
        <f>E270/C270</f>
        <v>-5.7557315377718465E-2</v>
      </c>
      <c r="G270" s="94">
        <f>SUM(G206:G269)</f>
        <v>398.57724342861803</v>
      </c>
      <c r="H270" s="94">
        <f>SUM(H206:H269)</f>
        <v>404.997511661418</v>
      </c>
      <c r="I270" s="94">
        <f>SUM(I206:I269)</f>
        <v>6.4202682327999865</v>
      </c>
      <c r="J270" s="66">
        <f>I270/G270</f>
        <v>1.6107964864155132E-2</v>
      </c>
      <c r="K270" s="67"/>
      <c r="L270" s="63">
        <f>SUM(L206:L269)</f>
        <v>387.15065242861795</v>
      </c>
      <c r="M270" s="63">
        <f>SUM(M206:M269)</f>
        <v>393.57092066141797</v>
      </c>
      <c r="N270" s="63">
        <f>SUM(N206:N269)</f>
        <v>6.4202682327999874</v>
      </c>
      <c r="O270" s="68">
        <f>N270/L270</f>
        <v>1.6583384769017644E-2</v>
      </c>
      <c r="P270" s="69"/>
      <c r="Q270" s="70">
        <f t="shared" si="102"/>
        <v>58.554793052458201</v>
      </c>
      <c r="R270" s="70">
        <f t="shared" si="102"/>
        <v>55.1845363618608</v>
      </c>
      <c r="S270" s="70">
        <f t="shared" si="103"/>
        <v>56.773600844881543</v>
      </c>
      <c r="T270" s="70">
        <f t="shared" si="103"/>
        <v>57.71509931241485</v>
      </c>
      <c r="V270" s="143">
        <f t="shared" si="99"/>
        <v>0</v>
      </c>
      <c r="W270" s="143">
        <f t="shared" si="100"/>
        <v>0</v>
      </c>
      <c r="X270" s="143">
        <f t="shared" si="101"/>
        <v>0</v>
      </c>
      <c r="AC270" s="2"/>
      <c r="AD270" s="2"/>
      <c r="AE270" s="2"/>
      <c r="AF270" s="1"/>
      <c r="AG270" s="2"/>
      <c r="AH270" s="2"/>
      <c r="AI270" s="2"/>
      <c r="AJ270" s="1"/>
      <c r="AN270" s="2"/>
      <c r="AO270" s="2"/>
      <c r="AP270" s="2"/>
      <c r="AQ270" s="1"/>
      <c r="AR270" s="2"/>
      <c r="AS270" s="2"/>
      <c r="AT270" s="1"/>
      <c r="AU270" s="2"/>
      <c r="AV270" s="2"/>
      <c r="AW270" s="1"/>
      <c r="AX270" s="2"/>
      <c r="AY270" s="2"/>
      <c r="AZ270" s="1"/>
      <c r="BA270" s="2"/>
      <c r="BB270" s="2"/>
      <c r="BC270" s="1"/>
      <c r="BD270" s="2"/>
      <c r="BE270" s="2"/>
      <c r="BF270" s="1"/>
      <c r="BG270" s="1"/>
      <c r="BI270" s="2"/>
      <c r="BJ270" s="2"/>
      <c r="BK270" s="2"/>
      <c r="BL270" s="1"/>
      <c r="BM270" s="2"/>
      <c r="BN270" s="2"/>
      <c r="BO270" s="1"/>
      <c r="BP270" s="2"/>
      <c r="BQ270" s="2"/>
      <c r="BR270" s="1"/>
      <c r="BS270" s="2"/>
      <c r="BT270" s="2"/>
      <c r="BU270" s="1"/>
      <c r="BV270" s="2"/>
      <c r="BW270" s="2"/>
      <c r="BX270" s="1"/>
      <c r="BY270" s="2"/>
      <c r="BZ270" s="2"/>
      <c r="CA270" s="1"/>
      <c r="CE270" s="23"/>
      <c r="CF270" s="23"/>
      <c r="CG270" s="23"/>
      <c r="CH270" s="24"/>
      <c r="CI270" s="2"/>
      <c r="CJ270" s="2"/>
      <c r="CK270" s="2"/>
      <c r="CL270" s="1"/>
      <c r="CN270" s="25"/>
      <c r="CO270" s="27"/>
      <c r="CP270" s="27"/>
      <c r="CQ270" s="28"/>
      <c r="CR270" s="27"/>
      <c r="CU270" s="30"/>
      <c r="CV270" s="30"/>
      <c r="CW270" s="15"/>
      <c r="CX270" s="33"/>
      <c r="CY270" s="34"/>
      <c r="CZ270" s="34"/>
      <c r="DA270" s="32"/>
      <c r="DB270" s="32"/>
      <c r="DD270">
        <f>SUM(DD206:DD269)</f>
        <v>6819202</v>
      </c>
      <c r="DF270" s="30"/>
      <c r="DG270" s="39"/>
      <c r="DK270" s="30"/>
      <c r="DL270" s="30"/>
      <c r="DM270" s="32"/>
      <c r="DN270" s="32"/>
      <c r="DO270" s="41"/>
    </row>
    <row r="271" spans="1:119" ht="15.75" x14ac:dyDescent="0.25">
      <c r="A271" t="s">
        <v>599</v>
      </c>
      <c r="C271" s="52"/>
      <c r="D271" s="52"/>
      <c r="E271" s="52"/>
      <c r="F271" s="53"/>
      <c r="G271" s="45"/>
      <c r="H271" s="45"/>
      <c r="I271" s="45"/>
      <c r="J271" s="46"/>
      <c r="K271" s="47"/>
      <c r="L271" s="55"/>
      <c r="M271" s="55"/>
      <c r="N271" s="55"/>
      <c r="O271" s="56"/>
      <c r="P271" s="54"/>
      <c r="Q271" s="42"/>
      <c r="R271" s="42"/>
      <c r="S271" s="42"/>
      <c r="T271" s="42"/>
      <c r="V271" s="143" t="e">
        <f t="shared" si="99"/>
        <v>#DIV/0!</v>
      </c>
      <c r="W271" s="143" t="e">
        <f t="shared" si="100"/>
        <v>#DIV/0!</v>
      </c>
      <c r="X271" s="143" t="e">
        <f t="shared" si="101"/>
        <v>#DIV/0!</v>
      </c>
      <c r="AC271" s="2"/>
      <c r="AD271" s="2"/>
      <c r="AE271" s="2"/>
      <c r="AF271" s="1"/>
      <c r="AG271" s="2"/>
      <c r="AH271" s="2"/>
      <c r="AI271" s="2"/>
      <c r="AJ271" s="1"/>
      <c r="AN271" s="2"/>
      <c r="AO271" s="2"/>
      <c r="AP271" s="2"/>
      <c r="AQ271" s="1"/>
      <c r="AR271" s="2"/>
      <c r="AS271" s="2"/>
      <c r="AT271" s="1"/>
      <c r="AU271" s="2"/>
      <c r="AV271" s="2"/>
      <c r="AW271" s="1"/>
      <c r="AX271" s="2"/>
      <c r="AY271" s="2"/>
      <c r="AZ271" s="1"/>
      <c r="BA271" s="2"/>
      <c r="BB271" s="2"/>
      <c r="BC271" s="1"/>
      <c r="BD271" s="2"/>
      <c r="BE271" s="2"/>
      <c r="BF271" s="1"/>
      <c r="BG271" s="1"/>
      <c r="BI271" s="2"/>
      <c r="BJ271" s="2"/>
      <c r="BK271" s="2"/>
      <c r="BL271" s="1"/>
      <c r="BM271" s="2"/>
      <c r="BN271" s="2"/>
      <c r="BO271" s="1"/>
      <c r="BP271" s="2"/>
      <c r="BQ271" s="2"/>
      <c r="BR271" s="1"/>
      <c r="BS271" s="2"/>
      <c r="BT271" s="2"/>
      <c r="BU271" s="1"/>
      <c r="BV271" s="2"/>
      <c r="BW271" s="2"/>
      <c r="BX271" s="1"/>
      <c r="BY271" s="2"/>
      <c r="BZ271" s="2"/>
      <c r="CA271" s="1"/>
      <c r="CE271" s="23"/>
      <c r="CF271" s="23"/>
      <c r="CG271" s="23"/>
      <c r="CH271" s="24"/>
      <c r="CI271" s="2"/>
      <c r="CJ271" s="2"/>
      <c r="CK271" s="2"/>
      <c r="CL271" s="1"/>
      <c r="CN271" s="25"/>
      <c r="CO271" s="27"/>
      <c r="CP271" s="27"/>
      <c r="CQ271" s="28"/>
      <c r="CR271" s="27"/>
      <c r="CU271" s="30"/>
      <c r="CV271" s="30"/>
      <c r="CW271" s="15"/>
      <c r="CX271" s="33"/>
      <c r="CY271" s="34"/>
      <c r="CZ271" s="34"/>
      <c r="DA271" s="32"/>
      <c r="DB271" s="32"/>
      <c r="DF271" s="30"/>
      <c r="DG271" s="39"/>
      <c r="DK271" s="30"/>
      <c r="DL271" s="30"/>
      <c r="DM271" s="32"/>
      <c r="DN271" s="32"/>
      <c r="DO271" s="41"/>
    </row>
    <row r="272" spans="1:119" ht="15.75" x14ac:dyDescent="0.25">
      <c r="B272" s="71" t="s">
        <v>1097</v>
      </c>
      <c r="C272" s="63">
        <f>SUM(C13:C151)</f>
        <v>4718.7045689319766</v>
      </c>
      <c r="D272" s="63">
        <f>SUM(D13:D151)</f>
        <v>4811.7660341237834</v>
      </c>
      <c r="E272" s="63">
        <f>SUM(E13:E151)</f>
        <v>93.061465191807002</v>
      </c>
      <c r="F272" s="64">
        <f>E272/C272</f>
        <v>1.9721824884847659E-2</v>
      </c>
      <c r="G272" s="65">
        <f>SUM(G13:G151)</f>
        <v>4790.4247231234049</v>
      </c>
      <c r="H272" s="65">
        <f>SUM(H13:H151)</f>
        <v>4811.9991246494419</v>
      </c>
      <c r="I272" s="65">
        <f>SUM(I13:I151)</f>
        <v>21.574401526036922</v>
      </c>
      <c r="J272" s="66">
        <f>I272/G272</f>
        <v>4.5036510900374185E-3</v>
      </c>
      <c r="K272" s="67"/>
      <c r="L272" s="63">
        <f>SUM(L13:L151)</f>
        <v>4561.0082191234069</v>
      </c>
      <c r="M272" s="63">
        <f>SUM(M13:M151)</f>
        <v>4582.5826206494421</v>
      </c>
      <c r="N272" s="63">
        <f>SUM(N13:N151)</f>
        <v>21.574401526036937</v>
      </c>
      <c r="O272" s="68">
        <f>N272/L272</f>
        <v>4.7301825582290622E-3</v>
      </c>
      <c r="P272" s="54"/>
      <c r="Q272" s="42"/>
      <c r="R272" s="42"/>
      <c r="S272" s="42"/>
      <c r="T272" s="42"/>
      <c r="V272" s="143" t="e">
        <f t="shared" si="99"/>
        <v>#DIV/0!</v>
      </c>
      <c r="W272" s="143" t="e">
        <f t="shared" si="100"/>
        <v>#DIV/0!</v>
      </c>
      <c r="X272" s="143" t="e">
        <f t="shared" si="101"/>
        <v>#DIV/0!</v>
      </c>
      <c r="AC272" s="2"/>
      <c r="AD272" s="2"/>
      <c r="AE272" s="2"/>
      <c r="AF272" s="1"/>
      <c r="AG272" s="2"/>
      <c r="AH272" s="2"/>
      <c r="AI272" s="2"/>
      <c r="AJ272" s="1"/>
      <c r="AN272" s="2"/>
      <c r="AO272" s="2"/>
      <c r="AP272" s="2"/>
      <c r="AQ272" s="1"/>
      <c r="AR272" s="2"/>
      <c r="AS272" s="2"/>
      <c r="AT272" s="1"/>
      <c r="AU272" s="2"/>
      <c r="AV272" s="2"/>
      <c r="AW272" s="1"/>
      <c r="AX272" s="2"/>
      <c r="AY272" s="2"/>
      <c r="AZ272" s="1"/>
      <c r="BA272" s="2"/>
      <c r="BB272" s="2"/>
      <c r="BC272" s="1"/>
      <c r="BD272" s="2"/>
      <c r="BE272" s="2"/>
      <c r="BF272" s="1"/>
      <c r="BG272" s="1"/>
      <c r="BI272" s="2"/>
      <c r="BJ272" s="2"/>
      <c r="BK272" s="2"/>
      <c r="BL272" s="1"/>
      <c r="BM272" s="2"/>
      <c r="BN272" s="2"/>
      <c r="BO272" s="1"/>
      <c r="BP272" s="2"/>
      <c r="BQ272" s="2"/>
      <c r="BR272" s="1"/>
      <c r="BS272" s="2"/>
      <c r="BT272" s="2"/>
      <c r="BU272" s="1"/>
      <c r="BV272" s="2"/>
      <c r="BW272" s="2"/>
      <c r="BX272" s="1"/>
      <c r="BY272" s="2"/>
      <c r="BZ272" s="2"/>
      <c r="CA272" s="1"/>
      <c r="CE272" s="23"/>
      <c r="CF272" s="23"/>
      <c r="CG272" s="23"/>
      <c r="CH272" s="24"/>
      <c r="CI272" s="2"/>
      <c r="CJ272" s="2"/>
      <c r="CK272" s="2"/>
      <c r="CL272" s="1"/>
      <c r="CN272" s="25"/>
      <c r="CO272" s="27"/>
      <c r="CP272" s="27"/>
      <c r="CQ272" s="28"/>
      <c r="CR272" s="27"/>
      <c r="CU272" s="30"/>
      <c r="CV272" s="30"/>
      <c r="CW272" s="34"/>
      <c r="CX272" s="34"/>
      <c r="CY272" s="34"/>
      <c r="CZ272" s="34"/>
      <c r="DA272" s="32"/>
      <c r="DB272" s="32"/>
      <c r="DF272" s="30"/>
      <c r="DG272" s="39"/>
      <c r="DK272" s="30"/>
      <c r="DL272" s="30"/>
      <c r="DM272" s="32"/>
      <c r="DN272" s="32"/>
      <c r="DO272" s="41"/>
    </row>
    <row r="273" spans="1:119" ht="15.75" x14ac:dyDescent="0.25">
      <c r="C273" s="52"/>
      <c r="D273" s="52"/>
      <c r="E273" s="52"/>
      <c r="F273" s="53"/>
      <c r="G273" s="45"/>
      <c r="H273" s="45"/>
      <c r="I273" s="45"/>
      <c r="J273" s="46"/>
      <c r="K273" s="47"/>
      <c r="L273" s="55"/>
      <c r="M273" s="55"/>
      <c r="N273" s="55"/>
      <c r="O273" s="56"/>
      <c r="P273" s="54"/>
      <c r="Q273" s="42"/>
      <c r="R273" s="42"/>
      <c r="S273" s="42"/>
      <c r="T273" s="42"/>
      <c r="V273" s="143" t="e">
        <f t="shared" si="99"/>
        <v>#DIV/0!</v>
      </c>
      <c r="W273" s="143" t="e">
        <f t="shared" si="100"/>
        <v>#DIV/0!</v>
      </c>
      <c r="X273" s="143" t="e">
        <f t="shared" si="101"/>
        <v>#DIV/0!</v>
      </c>
      <c r="AC273" s="2"/>
      <c r="AD273" s="2"/>
      <c r="AE273" s="2"/>
      <c r="AF273" s="1"/>
      <c r="AG273" s="2"/>
      <c r="AH273" s="2"/>
      <c r="AI273" s="2"/>
      <c r="AJ273" s="1"/>
      <c r="AN273" s="2"/>
      <c r="AO273" s="2"/>
      <c r="AP273" s="2"/>
      <c r="AQ273" s="1"/>
      <c r="AR273" s="2"/>
      <c r="AS273" s="2"/>
      <c r="AT273" s="1"/>
      <c r="AU273" s="2"/>
      <c r="AV273" s="2"/>
      <c r="AW273" s="1"/>
      <c r="AX273" s="2"/>
      <c r="AY273" s="2"/>
      <c r="AZ273" s="1"/>
      <c r="BA273" s="2"/>
      <c r="BB273" s="2"/>
      <c r="BC273" s="1"/>
      <c r="BD273" s="2"/>
      <c r="BE273" s="2"/>
      <c r="BF273" s="1"/>
      <c r="BG273" s="1"/>
      <c r="BI273" s="2"/>
      <c r="BJ273" s="2"/>
      <c r="BK273" s="2"/>
      <c r="BL273" s="1"/>
      <c r="BM273" s="2"/>
      <c r="BN273" s="2"/>
      <c r="BO273" s="1"/>
      <c r="BP273" s="2"/>
      <c r="BQ273" s="2"/>
      <c r="BR273" s="1"/>
      <c r="BS273" s="2"/>
      <c r="BT273" s="2"/>
      <c r="BU273" s="1"/>
      <c r="BV273" s="2"/>
      <c r="BW273" s="2"/>
      <c r="BX273" s="1"/>
      <c r="BY273" s="2"/>
      <c r="BZ273" s="2"/>
      <c r="CA273" s="1"/>
      <c r="CE273" s="23"/>
      <c r="CF273" s="23"/>
      <c r="CG273" s="23"/>
      <c r="CH273" s="24"/>
      <c r="CI273" s="2"/>
      <c r="CJ273" s="2"/>
      <c r="CK273" s="2"/>
      <c r="CL273" s="1"/>
      <c r="CN273" s="25"/>
      <c r="CO273" s="27"/>
      <c r="CP273" s="27"/>
      <c r="CQ273" s="28"/>
      <c r="CR273" s="27"/>
      <c r="CU273" s="30"/>
      <c r="CV273" s="30"/>
      <c r="CW273" s="34"/>
      <c r="CX273" s="34"/>
      <c r="CY273" s="34"/>
      <c r="CZ273" s="34"/>
      <c r="DA273" s="32"/>
      <c r="DB273" s="32"/>
      <c r="DF273" s="30"/>
      <c r="DG273" s="39"/>
      <c r="DK273" s="30"/>
      <c r="DL273" s="30"/>
      <c r="DM273" s="32"/>
      <c r="DN273" s="32"/>
      <c r="DO273" s="41"/>
    </row>
    <row r="274" spans="1:119" ht="15.75" x14ac:dyDescent="0.25">
      <c r="A274" t="s">
        <v>600</v>
      </c>
      <c r="B274" t="s">
        <v>927</v>
      </c>
      <c r="C274" s="52">
        <v>44.973494309825</v>
      </c>
      <c r="D274" s="52">
        <v>44.822380026360001</v>
      </c>
      <c r="E274" s="52">
        <v>-0.15111428346499878</v>
      </c>
      <c r="F274" s="53">
        <v>-3.3600743234217861E-3</v>
      </c>
      <c r="G274" s="45">
        <v>47.980924539903995</v>
      </c>
      <c r="H274" s="45">
        <v>47.828270721557999</v>
      </c>
      <c r="I274" s="45">
        <v>-0.15265381834599623</v>
      </c>
      <c r="J274" s="46">
        <v>-3.1815522483115053E-3</v>
      </c>
      <c r="K274" s="47">
        <v>4</v>
      </c>
      <c r="L274" s="55">
        <f t="shared" ref="L274:L328" si="106">G274-CO274-CP274</f>
        <v>44.779523539903998</v>
      </c>
      <c r="M274" s="55">
        <f t="shared" ref="M274:M328" si="107">H274-CO274-CP274</f>
        <v>44.626869721558002</v>
      </c>
      <c r="N274" s="55">
        <f t="shared" ref="N274:N328" si="108">M274-L274</f>
        <v>-0.15265381834599623</v>
      </c>
      <c r="O274" s="56">
        <f t="shared" ref="O274:O329" si="109">N274/L274</f>
        <v>-3.4090094373148729E-3</v>
      </c>
      <c r="P274" s="54"/>
      <c r="Q274" s="42">
        <f t="shared" ref="Q274:R305" si="110">C274/$DD274*1000000</f>
        <v>172.02816157925034</v>
      </c>
      <c r="R274" s="42">
        <f t="shared" si="110"/>
        <v>171.45013417062248</v>
      </c>
      <c r="S274" s="42">
        <f t="shared" ref="S274:T305" si="111">L274/$DD274*1000000</f>
        <v>171.28620377806763</v>
      </c>
      <c r="T274" s="42">
        <f t="shared" si="111"/>
        <v>170.70228749290635</v>
      </c>
      <c r="V274" s="143">
        <f t="shared" si="99"/>
        <v>177.37691405658856</v>
      </c>
      <c r="W274" s="143">
        <f t="shared" si="100"/>
        <v>171.28620377806763</v>
      </c>
      <c r="X274" s="143">
        <f t="shared" si="101"/>
        <v>172.36820947498578</v>
      </c>
      <c r="AB274" t="s">
        <v>927</v>
      </c>
      <c r="AC274" s="2">
        <v>44.973494309825</v>
      </c>
      <c r="AD274" s="2">
        <v>44.700756428009001</v>
      </c>
      <c r="AE274" s="2">
        <v>-0.27273788181599912</v>
      </c>
      <c r="AF274" s="1">
        <v>-6.0644138509027582E-3</v>
      </c>
      <c r="AG274" s="2">
        <v>47.980924539903995</v>
      </c>
      <c r="AH274" s="2">
        <v>47.904514566210004</v>
      </c>
      <c r="AI274" s="2">
        <v>-7.6409973693991162E-2</v>
      </c>
      <c r="AJ274" s="1">
        <v>-1.592507322997575E-3</v>
      </c>
      <c r="AM274" t="s">
        <v>927</v>
      </c>
      <c r="AN274" s="2">
        <v>44.973494309825</v>
      </c>
      <c r="AO274" s="2">
        <v>45.709875469743999</v>
      </c>
      <c r="AP274" s="2">
        <v>0.73638115991899866</v>
      </c>
      <c r="AQ274" s="1">
        <v>1.6373670118804341E-2</v>
      </c>
      <c r="AR274" s="2">
        <v>45.102103723631004</v>
      </c>
      <c r="AS274" s="2">
        <v>0.12860941380600366</v>
      </c>
      <c r="AT274" s="1">
        <v>2.8596713637594174E-3</v>
      </c>
      <c r="AU274" s="2">
        <v>44.896591886761001</v>
      </c>
      <c r="AV274" s="2">
        <v>-7.6902423063998526E-2</v>
      </c>
      <c r="AW274" s="1">
        <v>-1.7099499214851595E-3</v>
      </c>
      <c r="AX274" s="2">
        <v>45.327078753718006</v>
      </c>
      <c r="AY274" s="2">
        <v>0.35358444389300558</v>
      </c>
      <c r="AZ274" s="1">
        <v>7.8620629621781648E-3</v>
      </c>
      <c r="BA274" s="2">
        <v>45.164170627575004</v>
      </c>
      <c r="BB274" s="2">
        <v>0.19067631775000393</v>
      </c>
      <c r="BC274" s="1">
        <v>4.2397487826145719E-3</v>
      </c>
      <c r="BD274" s="2">
        <v>46.371824018728006</v>
      </c>
      <c r="BE274" s="2">
        <v>1.398329708903006</v>
      </c>
      <c r="BF274" s="1">
        <v>3.1092307377092645E-2</v>
      </c>
      <c r="BG274" s="1"/>
      <c r="BH274" t="s">
        <v>927</v>
      </c>
      <c r="BI274" s="2">
        <v>47.980924539903995</v>
      </c>
      <c r="BJ274" s="2">
        <v>48.151824390689001</v>
      </c>
      <c r="BK274" s="2">
        <v>0.17089985078500547</v>
      </c>
      <c r="BL274" s="1">
        <v>3.5618290481850608E-3</v>
      </c>
      <c r="BM274" s="2">
        <v>48.016471477118998</v>
      </c>
      <c r="BN274" s="2">
        <v>3.5546937215002572E-2</v>
      </c>
      <c r="BO274" s="1">
        <v>7.4085561201388424E-4</v>
      </c>
      <c r="BP274" s="2">
        <v>47.959191770184006</v>
      </c>
      <c r="BQ274" s="2">
        <v>-2.1732769719989165E-2</v>
      </c>
      <c r="BR274" s="1">
        <v>-4.5294603904338709E-4</v>
      </c>
      <c r="BS274" s="2">
        <v>48.041091355471004</v>
      </c>
      <c r="BT274" s="2">
        <v>6.0166815567008314E-2</v>
      </c>
      <c r="BU274" s="1">
        <v>1.253973660240118E-3</v>
      </c>
      <c r="BV274" s="2">
        <v>48.033296338701</v>
      </c>
      <c r="BW274" s="2">
        <v>5.2371798797004487E-2</v>
      </c>
      <c r="BX274" s="1">
        <v>1.0915129147511271E-3</v>
      </c>
      <c r="BY274" s="2">
        <v>48.263794371255003</v>
      </c>
      <c r="BZ274" s="2">
        <v>0.28286983135100741</v>
      </c>
      <c r="CA274" s="1">
        <v>5.8954643759678875E-3</v>
      </c>
      <c r="CC274" t="s">
        <v>927</v>
      </c>
      <c r="CE274" s="23">
        <v>44.973494309825</v>
      </c>
      <c r="CF274" s="23">
        <v>44.426113857143001</v>
      </c>
      <c r="CG274" s="23">
        <v>-0.54738045268199897</v>
      </c>
      <c r="CH274" s="24">
        <v>-1.2171179070744723E-2</v>
      </c>
      <c r="CI274" s="2">
        <v>47.980924539903995</v>
      </c>
      <c r="CJ274" s="2">
        <v>47.854622698390003</v>
      </c>
      <c r="CK274" s="2">
        <v>-0.12630184151399249</v>
      </c>
      <c r="CL274" s="1">
        <v>-2.6323344688565105E-3</v>
      </c>
      <c r="CN274" s="25" t="s">
        <v>927</v>
      </c>
      <c r="CO274" s="27">
        <v>0</v>
      </c>
      <c r="CP274" s="27">
        <v>3.2014010000000002</v>
      </c>
      <c r="CQ274" s="28">
        <f>CH328-CO274-CP274</f>
        <v>-3.1908027383300861</v>
      </c>
      <c r="CR274" s="27">
        <f>CI328-CO274-CP274</f>
        <v>43.355365556684006</v>
      </c>
      <c r="CU274" s="30">
        <v>161</v>
      </c>
      <c r="CV274" s="30"/>
      <c r="CW274" s="15" t="s">
        <v>927</v>
      </c>
      <c r="CX274" s="36" t="s">
        <v>603</v>
      </c>
      <c r="CY274" s="34" t="s">
        <v>988</v>
      </c>
      <c r="CZ274" s="34" t="s">
        <v>989</v>
      </c>
      <c r="DA274" s="32"/>
      <c r="DB274" s="32"/>
      <c r="DC274" t="s">
        <v>927</v>
      </c>
      <c r="DD274">
        <v>261431</v>
      </c>
      <c r="DE274" t="s">
        <v>963</v>
      </c>
      <c r="DF274" s="30">
        <v>341</v>
      </c>
      <c r="DG274" s="39" t="s">
        <v>927</v>
      </c>
      <c r="DK274" s="30">
        <v>196</v>
      </c>
      <c r="DL274" s="30"/>
      <c r="DM274" s="32"/>
      <c r="DN274" s="32" t="s">
        <v>927</v>
      </c>
      <c r="DO274" s="41">
        <v>258933</v>
      </c>
    </row>
    <row r="275" spans="1:119" ht="15.75" x14ac:dyDescent="0.25">
      <c r="A275" t="s">
        <v>601</v>
      </c>
      <c r="B275" t="s">
        <v>920</v>
      </c>
      <c r="C275" s="52">
        <v>65.676482465469007</v>
      </c>
      <c r="D275" s="52">
        <v>64.294135489528003</v>
      </c>
      <c r="E275" s="52">
        <v>-1.3823469759410045</v>
      </c>
      <c r="F275" s="53">
        <v>-2.1047822965668216E-2</v>
      </c>
      <c r="G275" s="45">
        <v>67.67697350487299</v>
      </c>
      <c r="H275" s="45">
        <v>67.115173558972998</v>
      </c>
      <c r="I275" s="45">
        <v>-0.56179994589999183</v>
      </c>
      <c r="J275" s="46">
        <v>-8.3011978344383289E-3</v>
      </c>
      <c r="K275" s="47">
        <v>4</v>
      </c>
      <c r="L275" s="55">
        <f t="shared" si="106"/>
        <v>63.209989504872993</v>
      </c>
      <c r="M275" s="55">
        <f t="shared" si="107"/>
        <v>62.648189558973002</v>
      </c>
      <c r="N275" s="55">
        <f t="shared" si="108"/>
        <v>-0.56179994589999183</v>
      </c>
      <c r="O275" s="56">
        <f t="shared" si="109"/>
        <v>-8.8878348232707977E-3</v>
      </c>
      <c r="P275" s="54"/>
      <c r="Q275" s="42">
        <f t="shared" si="110"/>
        <v>178.06177313657921</v>
      </c>
      <c r="R275" s="42">
        <f t="shared" si="110"/>
        <v>174.3139604586475</v>
      </c>
      <c r="S275" s="42">
        <f t="shared" si="111"/>
        <v>171.37462891834963</v>
      </c>
      <c r="T275" s="42">
        <f t="shared" si="111"/>
        <v>169.85147952362402</v>
      </c>
      <c r="V275" s="143">
        <f t="shared" si="99"/>
        <v>182.36066295805236</v>
      </c>
      <c r="W275" s="143">
        <f t="shared" si="100"/>
        <v>171.37462891834963</v>
      </c>
      <c r="X275" s="143">
        <f t="shared" si="101"/>
        <v>172.14578150272069</v>
      </c>
      <c r="AB275" t="s">
        <v>920</v>
      </c>
      <c r="AC275" s="2">
        <v>65.676482465469007</v>
      </c>
      <c r="AD275" s="2">
        <v>65.544899529052998</v>
      </c>
      <c r="AE275" s="2">
        <v>-0.13158293641600949</v>
      </c>
      <c r="AF275" s="1">
        <v>-2.0035015804202422E-3</v>
      </c>
      <c r="AG275" s="2">
        <v>67.67697350487299</v>
      </c>
      <c r="AH275" s="2">
        <v>67.634587811114002</v>
      </c>
      <c r="AI275" s="2">
        <v>-4.2385693758987486E-2</v>
      </c>
      <c r="AJ275" s="1">
        <v>-6.2629416718724224E-4</v>
      </c>
      <c r="AM275" t="s">
        <v>920</v>
      </c>
      <c r="AN275" s="2">
        <v>65.676482465469007</v>
      </c>
      <c r="AO275" s="2">
        <v>66.470769906743001</v>
      </c>
      <c r="AP275" s="2">
        <v>0.79428744127399398</v>
      </c>
      <c r="AQ275" s="1">
        <v>1.2093940044545013E-2</v>
      </c>
      <c r="AR275" s="2">
        <v>65.754739879667994</v>
      </c>
      <c r="AS275" s="2">
        <v>7.8257414198986908E-2</v>
      </c>
      <c r="AT275" s="1">
        <v>1.1915591587922303E-3</v>
      </c>
      <c r="AU275" s="2">
        <v>65.572228012709004</v>
      </c>
      <c r="AV275" s="2">
        <v>-0.10425445276000289</v>
      </c>
      <c r="AW275" s="1">
        <v>-1.5873939779709912E-3</v>
      </c>
      <c r="AX275" s="2">
        <v>66.043424019737003</v>
      </c>
      <c r="AY275" s="2">
        <v>0.36694155426799568</v>
      </c>
      <c r="AZ275" s="1">
        <v>5.587107294622912E-3</v>
      </c>
      <c r="BA275" s="2">
        <v>65.874785596210998</v>
      </c>
      <c r="BB275" s="2">
        <v>0.19830313074199069</v>
      </c>
      <c r="BC275" s="1">
        <v>3.0193932941864439E-3</v>
      </c>
      <c r="BD275" s="2">
        <v>67.262089286110992</v>
      </c>
      <c r="BE275" s="2">
        <v>1.5856068206419849</v>
      </c>
      <c r="BF275" s="1">
        <v>2.4142687932101965E-2</v>
      </c>
      <c r="BG275" s="1"/>
      <c r="BH275" t="s">
        <v>920</v>
      </c>
      <c r="BI275" s="2">
        <v>67.67697350487299</v>
      </c>
      <c r="BJ275" s="2">
        <v>67.845867021137991</v>
      </c>
      <c r="BK275" s="2">
        <v>0.16889351626500115</v>
      </c>
      <c r="BL275" s="1">
        <v>2.4955831728030835E-3</v>
      </c>
      <c r="BM275" s="2">
        <v>67.692053950200005</v>
      </c>
      <c r="BN275" s="2">
        <v>1.5080445327015468E-2</v>
      </c>
      <c r="BO275" s="1">
        <v>2.2282978310088911E-4</v>
      </c>
      <c r="BP275" s="2">
        <v>67.647510394400996</v>
      </c>
      <c r="BQ275" s="2">
        <v>-2.9463110471994014E-2</v>
      </c>
      <c r="BR275" s="1">
        <v>-4.3534911427256067E-4</v>
      </c>
      <c r="BS275" s="2">
        <v>67.708045775083008</v>
      </c>
      <c r="BT275" s="2">
        <v>3.1072270210017905E-2</v>
      </c>
      <c r="BU275" s="1">
        <v>4.5912617838592601E-4</v>
      </c>
      <c r="BV275" s="2">
        <v>67.721076360337008</v>
      </c>
      <c r="BW275" s="2">
        <v>4.4102855464018376E-2</v>
      </c>
      <c r="BX275" s="1">
        <v>6.5166707640735156E-4</v>
      </c>
      <c r="BY275" s="2">
        <v>67.961406195245004</v>
      </c>
      <c r="BZ275" s="2">
        <v>0.28443269037201446</v>
      </c>
      <c r="CA275" s="1">
        <v>4.2027986129068596E-3</v>
      </c>
      <c r="CC275" t="s">
        <v>920</v>
      </c>
      <c r="CE275" s="23">
        <v>65.676482465469007</v>
      </c>
      <c r="CF275" s="23">
        <v>63.384961027744005</v>
      </c>
      <c r="CG275" s="23">
        <v>-2.2915214377250024</v>
      </c>
      <c r="CH275" s="24">
        <v>-3.4891050063922423E-2</v>
      </c>
      <c r="CI275" s="2">
        <v>67.67697350487299</v>
      </c>
      <c r="CJ275" s="2">
        <v>66.978963046177</v>
      </c>
      <c r="CK275" s="2">
        <v>-0.69801045869598966</v>
      </c>
      <c r="CL275" s="1">
        <v>-1.0313854514279222E-2</v>
      </c>
      <c r="CN275" s="25" t="s">
        <v>920</v>
      </c>
      <c r="CO275" s="27">
        <v>0</v>
      </c>
      <c r="CP275" s="27">
        <v>4.4669840000000001</v>
      </c>
      <c r="CQ275" s="28">
        <f t="shared" ref="CQ275:CQ310" si="112">CH331-CO275-CP275</f>
        <v>-4.4576585358355754</v>
      </c>
      <c r="CR275" s="27">
        <f t="shared" ref="CR275:CR310" si="113">CI331-CO275-CP275</f>
        <v>72.586000369181008</v>
      </c>
      <c r="CU275" s="30">
        <v>162</v>
      </c>
      <c r="CV275" s="30"/>
      <c r="CW275" s="15" t="s">
        <v>920</v>
      </c>
      <c r="CX275" s="36" t="s">
        <v>603</v>
      </c>
      <c r="CY275" s="34" t="s">
        <v>990</v>
      </c>
      <c r="CZ275" s="34" t="s">
        <v>989</v>
      </c>
      <c r="DA275" s="32"/>
      <c r="DB275" s="32"/>
      <c r="DC275" t="s">
        <v>991</v>
      </c>
      <c r="DD275">
        <v>368841</v>
      </c>
      <c r="DE275" t="s">
        <v>963</v>
      </c>
      <c r="DF275" s="30">
        <v>342</v>
      </c>
      <c r="DG275" s="39" t="s">
        <v>920</v>
      </c>
      <c r="DK275" s="30">
        <v>197</v>
      </c>
      <c r="DL275" s="30"/>
      <c r="DM275" s="32"/>
      <c r="DN275" s="32" t="s">
        <v>991</v>
      </c>
      <c r="DO275" s="41">
        <v>367066</v>
      </c>
    </row>
    <row r="276" spans="1:119" ht="15.75" x14ac:dyDescent="0.25">
      <c r="A276" t="s">
        <v>602</v>
      </c>
      <c r="B276" t="s">
        <v>157</v>
      </c>
      <c r="C276" s="52">
        <v>227.95841586062602</v>
      </c>
      <c r="D276" s="52">
        <v>231.71862245722099</v>
      </c>
      <c r="E276" s="52">
        <v>3.7602065965949691</v>
      </c>
      <c r="F276" s="53">
        <v>1.6495142688190828E-2</v>
      </c>
      <c r="G276" s="45">
        <v>223.252198748571</v>
      </c>
      <c r="H276" s="45">
        <v>223.63926542594999</v>
      </c>
      <c r="I276" s="45">
        <v>0.38706667737898215</v>
      </c>
      <c r="J276" s="46">
        <v>1.7337642341202684E-3</v>
      </c>
      <c r="K276" s="47">
        <v>2</v>
      </c>
      <c r="L276" s="55">
        <f t="shared" si="106"/>
        <v>218.28043974857101</v>
      </c>
      <c r="M276" s="55">
        <f t="shared" si="107"/>
        <v>218.66750642594999</v>
      </c>
      <c r="N276" s="55">
        <f t="shared" si="108"/>
        <v>0.38706667737898215</v>
      </c>
      <c r="O276" s="56">
        <f t="shared" si="109"/>
        <v>1.7732540663049315E-3</v>
      </c>
      <c r="P276" s="54"/>
      <c r="Q276" s="42">
        <f t="shared" si="110"/>
        <v>442.31133505496143</v>
      </c>
      <c r="R276" s="42">
        <f t="shared" si="110"/>
        <v>449.60732363929719</v>
      </c>
      <c r="S276" s="42">
        <f t="shared" si="111"/>
        <v>423.53300428532543</v>
      </c>
      <c r="T276" s="42">
        <f t="shared" si="111"/>
        <v>424.28403590738867</v>
      </c>
      <c r="V276" s="143">
        <f t="shared" si="99"/>
        <v>445.06046008055608</v>
      </c>
      <c r="W276" s="143">
        <f t="shared" si="100"/>
        <v>423.53300428532543</v>
      </c>
      <c r="X276" s="143">
        <f t="shared" si="101"/>
        <v>423.25017614839544</v>
      </c>
      <c r="AB276" t="s">
        <v>157</v>
      </c>
      <c r="AC276" s="2">
        <v>227.95841586062602</v>
      </c>
      <c r="AD276" s="2">
        <v>227.33666756583898</v>
      </c>
      <c r="AE276" s="2">
        <v>-0.62174829478703941</v>
      </c>
      <c r="AF276" s="1">
        <v>-2.7274636579646037E-3</v>
      </c>
      <c r="AG276" s="2">
        <v>223.252198748571</v>
      </c>
      <c r="AH276" s="2">
        <v>223.05625331533901</v>
      </c>
      <c r="AI276" s="2">
        <v>-0.19594543323199787</v>
      </c>
      <c r="AJ276" s="1">
        <v>-8.7768646548773161E-4</v>
      </c>
      <c r="AM276" t="s">
        <v>157</v>
      </c>
      <c r="AN276" s="2">
        <v>227.95841586062602</v>
      </c>
      <c r="AO276" s="2">
        <v>228.54785682589201</v>
      </c>
      <c r="AP276" s="2">
        <v>0.5894409652659931</v>
      </c>
      <c r="AQ276" s="1">
        <v>2.5857389955998723E-3</v>
      </c>
      <c r="AR276" s="2">
        <v>228.16670665635499</v>
      </c>
      <c r="AS276" s="2">
        <v>0.20829079572897058</v>
      </c>
      <c r="AT276" s="1">
        <v>9.1372277238634505E-4</v>
      </c>
      <c r="AU276" s="2">
        <v>227.96576004335202</v>
      </c>
      <c r="AV276" s="2">
        <v>7.344182726001236E-3</v>
      </c>
      <c r="AW276" s="1">
        <v>3.2217203731102762E-5</v>
      </c>
      <c r="AX276" s="2">
        <v>228.45846419403298</v>
      </c>
      <c r="AY276" s="2">
        <v>0.50004833340696564</v>
      </c>
      <c r="AZ276" s="1">
        <v>2.1935945269627405E-3</v>
      </c>
      <c r="BA276" s="2">
        <v>228.064727279077</v>
      </c>
      <c r="BB276" s="2">
        <v>0.10631141845098568</v>
      </c>
      <c r="BC276" s="1">
        <v>4.6636320948985967E-4</v>
      </c>
      <c r="BD276" s="2">
        <v>229.37525991631699</v>
      </c>
      <c r="BE276" s="2">
        <v>1.4168440556909729</v>
      </c>
      <c r="BF276" s="1">
        <v>6.2153619130132605E-3</v>
      </c>
      <c r="BG276" s="1"/>
      <c r="BH276" t="s">
        <v>157</v>
      </c>
      <c r="BI276" s="2">
        <v>223.252198748571</v>
      </c>
      <c r="BJ276" s="2">
        <v>223.23170483259699</v>
      </c>
      <c r="BK276" s="2">
        <v>-2.0493915974014953E-2</v>
      </c>
      <c r="BL276" s="1">
        <v>-9.179715178122576E-5</v>
      </c>
      <c r="BM276" s="2">
        <v>223.28365502268599</v>
      </c>
      <c r="BN276" s="2">
        <v>3.1456274114987082E-2</v>
      </c>
      <c r="BO276" s="1">
        <v>1.4090017608477608E-4</v>
      </c>
      <c r="BP276" s="2">
        <v>223.25427156353899</v>
      </c>
      <c r="BQ276" s="2">
        <v>2.072814967988279E-3</v>
      </c>
      <c r="BR276" s="1">
        <v>9.2846340578383511E-6</v>
      </c>
      <c r="BS276" s="2">
        <v>223.14186198934001</v>
      </c>
      <c r="BT276" s="2">
        <v>-0.1103367592309894</v>
      </c>
      <c r="BU276" s="1">
        <v>-4.9422473708871204E-4</v>
      </c>
      <c r="BV276" s="2">
        <v>223.23760626011099</v>
      </c>
      <c r="BW276" s="2">
        <v>-1.45924884600106E-2</v>
      </c>
      <c r="BX276" s="1">
        <v>-6.5363246327731871E-5</v>
      </c>
      <c r="BY276" s="2">
        <v>223.10643478336002</v>
      </c>
      <c r="BZ276" s="2">
        <v>-0.145763965210989</v>
      </c>
      <c r="CA276" s="1">
        <v>-6.5291166684163285E-4</v>
      </c>
      <c r="CC276" t="s">
        <v>157</v>
      </c>
      <c r="CE276" s="23">
        <v>227.95841586062602</v>
      </c>
      <c r="CF276" s="23">
        <v>231.44165471833199</v>
      </c>
      <c r="CG276" s="23">
        <v>3.4832388577059703</v>
      </c>
      <c r="CH276" s="24">
        <v>1.5280150305289127E-2</v>
      </c>
      <c r="CI276" s="2">
        <v>223.252198748571</v>
      </c>
      <c r="CJ276" s="2">
        <v>224.06023497962701</v>
      </c>
      <c r="CK276" s="2">
        <v>0.80803623105600764</v>
      </c>
      <c r="CL276" s="1">
        <v>3.6193875607291402E-3</v>
      </c>
      <c r="CN276" s="25" t="s">
        <v>157</v>
      </c>
      <c r="CO276" s="27">
        <v>0</v>
      </c>
      <c r="CP276" s="27">
        <v>4.9717589999999996</v>
      </c>
      <c r="CQ276" s="28">
        <f t="shared" si="112"/>
        <v>-4.9569428650954732</v>
      </c>
      <c r="CR276" s="27">
        <f t="shared" si="113"/>
        <v>126.01293490767399</v>
      </c>
      <c r="CU276" s="30">
        <v>168</v>
      </c>
      <c r="CV276" s="30"/>
      <c r="CW276" s="15" t="s">
        <v>157</v>
      </c>
      <c r="CX276" s="36" t="s">
        <v>603</v>
      </c>
      <c r="CY276" s="34" t="s">
        <v>998</v>
      </c>
      <c r="CZ276" s="34" t="s">
        <v>989</v>
      </c>
      <c r="DA276" s="32"/>
      <c r="DB276" s="32"/>
      <c r="DC276" t="s">
        <v>157</v>
      </c>
      <c r="DD276">
        <v>515380</v>
      </c>
      <c r="DE276" t="s">
        <v>963</v>
      </c>
      <c r="DF276" s="30">
        <v>343</v>
      </c>
      <c r="DG276" s="39" t="s">
        <v>157</v>
      </c>
      <c r="DK276" s="30">
        <v>202</v>
      </c>
      <c r="DL276" s="30"/>
      <c r="DM276" s="32"/>
      <c r="DN276" s="32" t="s">
        <v>157</v>
      </c>
      <c r="DO276" s="41">
        <v>512819</v>
      </c>
    </row>
    <row r="277" spans="1:119" ht="15.75" x14ac:dyDescent="0.25">
      <c r="A277" t="s">
        <v>603</v>
      </c>
      <c r="B277" t="s">
        <v>112</v>
      </c>
      <c r="C277" s="52">
        <v>98.023187419091997</v>
      </c>
      <c r="D277" s="52">
        <v>102.332823603017</v>
      </c>
      <c r="E277" s="52">
        <v>4.3096361839250079</v>
      </c>
      <c r="F277" s="53">
        <v>4.396547691822577E-2</v>
      </c>
      <c r="G277" s="45">
        <v>97.337013114919003</v>
      </c>
      <c r="H277" s="45">
        <v>98.234943705437999</v>
      </c>
      <c r="I277" s="45">
        <v>0.89793059051899604</v>
      </c>
      <c r="J277" s="46">
        <v>9.224965527336166E-3</v>
      </c>
      <c r="K277" s="47">
        <v>3</v>
      </c>
      <c r="L277" s="55">
        <f t="shared" si="106"/>
        <v>93.730515114919001</v>
      </c>
      <c r="M277" s="55">
        <f t="shared" si="107"/>
        <v>94.628445705437997</v>
      </c>
      <c r="N277" s="55">
        <f t="shared" si="108"/>
        <v>0.89793059051899604</v>
      </c>
      <c r="O277" s="56">
        <f t="shared" si="109"/>
        <v>9.5799173771538709E-3</v>
      </c>
      <c r="P277" s="54"/>
      <c r="Q277" s="42">
        <f t="shared" si="110"/>
        <v>281.69768177155123</v>
      </c>
      <c r="R277" s="42">
        <f t="shared" si="110"/>
        <v>294.08265469739604</v>
      </c>
      <c r="S277" s="42">
        <f t="shared" si="111"/>
        <v>269.36145940897427</v>
      </c>
      <c r="T277" s="42">
        <f t="shared" si="111"/>
        <v>271.94191993470179</v>
      </c>
      <c r="V277" s="143">
        <f t="shared" si="99"/>
        <v>295.4342873744601</v>
      </c>
      <c r="W277" s="143">
        <f t="shared" si="100"/>
        <v>269.36145940897427</v>
      </c>
      <c r="X277" s="143">
        <f t="shared" si="101"/>
        <v>272.52900491676075</v>
      </c>
      <c r="AB277" t="s">
        <v>112</v>
      </c>
      <c r="AC277" s="2">
        <v>98.023187419091997</v>
      </c>
      <c r="AD277" s="2">
        <v>98.160838071077009</v>
      </c>
      <c r="AE277" s="2">
        <v>0.13765065198501247</v>
      </c>
      <c r="AF277" s="1">
        <v>1.4042662313815172E-3</v>
      </c>
      <c r="AG277" s="2">
        <v>97.337013114919003</v>
      </c>
      <c r="AH277" s="2">
        <v>97.366286382629013</v>
      </c>
      <c r="AI277" s="2">
        <v>2.9273267710010487E-2</v>
      </c>
      <c r="AJ277" s="1">
        <v>3.0074138062413717E-4</v>
      </c>
      <c r="AM277" t="s">
        <v>112</v>
      </c>
      <c r="AN277" s="2">
        <v>98.023187419091997</v>
      </c>
      <c r="AO277" s="2">
        <v>99.955010720970009</v>
      </c>
      <c r="AP277" s="2">
        <v>1.931823301878012</v>
      </c>
      <c r="AQ277" s="1">
        <v>1.9707819677589368E-2</v>
      </c>
      <c r="AR277" s="2">
        <v>98.337869433373996</v>
      </c>
      <c r="AS277" s="2">
        <v>0.31468201428199905</v>
      </c>
      <c r="AT277" s="1">
        <v>3.2102813892043299E-3</v>
      </c>
      <c r="AU277" s="2">
        <v>97.960023954199997</v>
      </c>
      <c r="AV277" s="2">
        <v>-6.3163464891999865E-2</v>
      </c>
      <c r="AW277" s="1">
        <v>-6.4437268931021832E-4</v>
      </c>
      <c r="AX277" s="2">
        <v>99.332393643864009</v>
      </c>
      <c r="AY277" s="2">
        <v>1.3092062247720122</v>
      </c>
      <c r="AZ277" s="1">
        <v>1.3356087056979519E-2</v>
      </c>
      <c r="BA277" s="2">
        <v>98.555914829862004</v>
      </c>
      <c r="BB277" s="2">
        <v>0.53272741077000774</v>
      </c>
      <c r="BC277" s="1">
        <v>5.4347081011798266E-3</v>
      </c>
      <c r="BD277" s="2">
        <v>102.803155280553</v>
      </c>
      <c r="BE277" s="2">
        <v>4.7799678614610031</v>
      </c>
      <c r="BF277" s="1">
        <v>4.8763644473470855E-2</v>
      </c>
      <c r="BG277" s="1"/>
      <c r="BH277" t="s">
        <v>112</v>
      </c>
      <c r="BI277" s="2">
        <v>97.337013114919003</v>
      </c>
      <c r="BJ277" s="2">
        <v>97.799370352696002</v>
      </c>
      <c r="BK277" s="2">
        <v>0.46235723777699889</v>
      </c>
      <c r="BL277" s="1">
        <v>4.7500660127214513E-3</v>
      </c>
      <c r="BM277" s="2">
        <v>97.413341554216998</v>
      </c>
      <c r="BN277" s="2">
        <v>7.6328439297995487E-2</v>
      </c>
      <c r="BO277" s="1">
        <v>7.8416664797264569E-4</v>
      </c>
      <c r="BP277" s="2">
        <v>97.319161864696994</v>
      </c>
      <c r="BQ277" s="2">
        <v>-1.785125022200873E-2</v>
      </c>
      <c r="BR277" s="1">
        <v>-1.8339632222876006E-4</v>
      </c>
      <c r="BS277" s="2">
        <v>97.590615490462</v>
      </c>
      <c r="BT277" s="2">
        <v>0.25360237554299658</v>
      </c>
      <c r="BU277" s="1">
        <v>2.6054053584281039E-3</v>
      </c>
      <c r="BV277" s="2">
        <v>97.466170111932001</v>
      </c>
      <c r="BW277" s="2">
        <v>0.12915699701299843</v>
      </c>
      <c r="BX277" s="1">
        <v>1.3269052838154362E-3</v>
      </c>
      <c r="BY277" s="2">
        <v>98.439233427900007</v>
      </c>
      <c r="BZ277" s="2">
        <v>1.1022203129810038</v>
      </c>
      <c r="CA277" s="1">
        <v>1.1323753192217737E-2</v>
      </c>
      <c r="CC277" t="s">
        <v>112</v>
      </c>
      <c r="CE277" s="23">
        <v>98.023187419091997</v>
      </c>
      <c r="CF277" s="23">
        <v>98.372032898653003</v>
      </c>
      <c r="CG277" s="23">
        <v>0.34884547956100675</v>
      </c>
      <c r="CH277" s="24">
        <v>3.5588057147084981E-3</v>
      </c>
      <c r="CI277" s="2">
        <v>97.337013114919003</v>
      </c>
      <c r="CJ277" s="2">
        <v>97.35959044586501</v>
      </c>
      <c r="CK277" s="2">
        <v>2.2577330946006668E-2</v>
      </c>
      <c r="CL277" s="1">
        <v>2.3195011048213687E-4</v>
      </c>
      <c r="CN277" s="25" t="s">
        <v>112</v>
      </c>
      <c r="CO277" s="27">
        <v>0</v>
      </c>
      <c r="CP277" s="27">
        <v>3.6064980000000002</v>
      </c>
      <c r="CQ277" s="28">
        <f t="shared" si="112"/>
        <v>-3.5957585081618437</v>
      </c>
      <c r="CR277" s="27">
        <f t="shared" si="113"/>
        <v>116.14902402954701</v>
      </c>
      <c r="CU277" s="30">
        <v>170</v>
      </c>
      <c r="CV277" s="30"/>
      <c r="CW277" s="15" t="s">
        <v>112</v>
      </c>
      <c r="CX277" s="33" t="s">
        <v>603</v>
      </c>
      <c r="CY277" s="34" t="s">
        <v>999</v>
      </c>
      <c r="CZ277" s="34" t="s">
        <v>989</v>
      </c>
      <c r="DA277" s="32"/>
      <c r="DB277" s="32"/>
      <c r="DC277" t="s">
        <v>112</v>
      </c>
      <c r="DD277">
        <v>347973</v>
      </c>
      <c r="DE277" t="s">
        <v>963</v>
      </c>
      <c r="DF277" s="30">
        <v>344</v>
      </c>
      <c r="DG277" s="39" t="s">
        <v>112</v>
      </c>
      <c r="DK277" s="30">
        <v>203</v>
      </c>
      <c r="DL277" s="30"/>
      <c r="DM277" s="32"/>
      <c r="DN277" s="32" t="s">
        <v>112</v>
      </c>
      <c r="DO277" s="41">
        <v>344909</v>
      </c>
    </row>
    <row r="278" spans="1:119" ht="15.75" x14ac:dyDescent="0.25">
      <c r="A278" t="s">
        <v>604</v>
      </c>
      <c r="B278" t="s">
        <v>115</v>
      </c>
      <c r="C278" s="52">
        <v>55.625049922894</v>
      </c>
      <c r="D278" s="52">
        <v>60.093456408675998</v>
      </c>
      <c r="E278" s="52">
        <v>4.4684064857819976</v>
      </c>
      <c r="F278" s="53">
        <v>8.0330831019046034E-2</v>
      </c>
      <c r="G278" s="45">
        <v>56.615129099901999</v>
      </c>
      <c r="H278" s="45">
        <v>57.689682719377004</v>
      </c>
      <c r="I278" s="45">
        <v>1.0745536194750045</v>
      </c>
      <c r="J278" s="46">
        <v>1.8979972960564431E-2</v>
      </c>
      <c r="K278" s="47">
        <v>3</v>
      </c>
      <c r="L278" s="55">
        <f t="shared" si="106"/>
        <v>54.462061099902002</v>
      </c>
      <c r="M278" s="55">
        <f t="shared" si="107"/>
        <v>55.536614719377006</v>
      </c>
      <c r="N278" s="55">
        <f t="shared" si="108"/>
        <v>1.0745536194750045</v>
      </c>
      <c r="O278" s="56">
        <f t="shared" si="109"/>
        <v>1.9730314971075122E-2</v>
      </c>
      <c r="P278" s="54"/>
      <c r="Q278" s="42">
        <f t="shared" si="110"/>
        <v>305.82033956552385</v>
      </c>
      <c r="R278" s="42">
        <f t="shared" si="110"/>
        <v>330.38714158534918</v>
      </c>
      <c r="S278" s="42">
        <f t="shared" si="111"/>
        <v>299.42635632863079</v>
      </c>
      <c r="T278" s="42">
        <f t="shared" si="111"/>
        <v>305.33413264963605</v>
      </c>
      <c r="V278" s="143">
        <f t="shared" si="99"/>
        <v>338.75347691735573</v>
      </c>
      <c r="W278" s="143">
        <f t="shared" si="100"/>
        <v>299.42635632863079</v>
      </c>
      <c r="X278" s="143">
        <f t="shared" si="101"/>
        <v>307.91205168660935</v>
      </c>
      <c r="AB278" t="s">
        <v>115</v>
      </c>
      <c r="AC278" s="2">
        <v>55.625049922894</v>
      </c>
      <c r="AD278" s="2">
        <v>56.631690632647</v>
      </c>
      <c r="AE278" s="2">
        <v>1.0066407097530004</v>
      </c>
      <c r="AF278" s="1">
        <v>1.8096895394222198E-2</v>
      </c>
      <c r="AG278" s="2">
        <v>56.615129099901999</v>
      </c>
      <c r="AH278" s="2">
        <v>56.895474481706003</v>
      </c>
      <c r="AI278" s="2">
        <v>0.28034538180400403</v>
      </c>
      <c r="AJ278" s="1">
        <v>4.9517750159910759E-3</v>
      </c>
      <c r="AM278" t="s">
        <v>115</v>
      </c>
      <c r="AN278" s="2">
        <v>55.625049922894</v>
      </c>
      <c r="AO278" s="2">
        <v>58.238295629272002</v>
      </c>
      <c r="AP278" s="2">
        <v>2.6132457063780024</v>
      </c>
      <c r="AQ278" s="1">
        <v>4.6979655928406638E-2</v>
      </c>
      <c r="AR278" s="2">
        <v>56.051078086479002</v>
      </c>
      <c r="AS278" s="2">
        <v>0.42602816358500206</v>
      </c>
      <c r="AT278" s="1">
        <v>7.6589264041210074E-3</v>
      </c>
      <c r="AU278" s="2">
        <v>55.602086478151996</v>
      </c>
      <c r="AV278" s="2">
        <v>-2.2963444742003958E-2</v>
      </c>
      <c r="AW278" s="1">
        <v>-4.1282560238301426E-4</v>
      </c>
      <c r="AX278" s="2">
        <v>57.145733605370999</v>
      </c>
      <c r="AY278" s="2">
        <v>1.5206836824769994</v>
      </c>
      <c r="AZ278" s="1">
        <v>2.7338109081878247E-2</v>
      </c>
      <c r="BA278" s="2">
        <v>56.204087580821998</v>
      </c>
      <c r="BB278" s="2">
        <v>0.57903765792799788</v>
      </c>
      <c r="BC278" s="1">
        <v>1.0409656417938408E-2</v>
      </c>
      <c r="BD278" s="2">
        <v>61.615192409544001</v>
      </c>
      <c r="BE278" s="2">
        <v>5.9901424866500008</v>
      </c>
      <c r="BF278" s="1">
        <v>0.10768785816737927</v>
      </c>
      <c r="BG278" s="1"/>
      <c r="BH278" t="s">
        <v>115</v>
      </c>
      <c r="BI278" s="2">
        <v>56.615129099901999</v>
      </c>
      <c r="BJ278" s="2">
        <v>57.305143582112997</v>
      </c>
      <c r="BK278" s="2">
        <v>0.69001448221099793</v>
      </c>
      <c r="BL278" s="1">
        <v>1.2187810805719639E-2</v>
      </c>
      <c r="BM278" s="2">
        <v>56.731429511446002</v>
      </c>
      <c r="BN278" s="2">
        <v>0.11630041154400317</v>
      </c>
      <c r="BO278" s="1">
        <v>2.0542284967465436E-3</v>
      </c>
      <c r="BP278" s="2">
        <v>56.608639283423003</v>
      </c>
      <c r="BQ278" s="2">
        <v>-6.4898164789966017E-3</v>
      </c>
      <c r="BR278" s="1">
        <v>-1.1463042798232947E-4</v>
      </c>
      <c r="BS278" s="2">
        <v>56.983280642392998</v>
      </c>
      <c r="BT278" s="2">
        <v>0.36815154249099891</v>
      </c>
      <c r="BU278" s="1">
        <v>6.502706049497221E-3</v>
      </c>
      <c r="BV278" s="2">
        <v>56.771543102076997</v>
      </c>
      <c r="BW278" s="2">
        <v>0.15641400217499779</v>
      </c>
      <c r="BX278" s="1">
        <v>2.7627597898609853E-3</v>
      </c>
      <c r="BY278" s="2">
        <v>58.158575257174</v>
      </c>
      <c r="BZ278" s="2">
        <v>1.5434461572720011</v>
      </c>
      <c r="CA278" s="1">
        <v>2.7262079620951934E-2</v>
      </c>
      <c r="CC278" t="s">
        <v>115</v>
      </c>
      <c r="CE278" s="23">
        <v>55.625049922894</v>
      </c>
      <c r="CF278" s="23">
        <v>54.505809879097995</v>
      </c>
      <c r="CG278" s="23">
        <v>-1.1192400437960046</v>
      </c>
      <c r="CH278" s="24">
        <v>-2.0121151268133082E-2</v>
      </c>
      <c r="CI278" s="2">
        <v>56.615129099901999</v>
      </c>
      <c r="CJ278" s="2">
        <v>56.255795439703</v>
      </c>
      <c r="CK278" s="2">
        <v>-0.35933366019899893</v>
      </c>
      <c r="CL278" s="1">
        <v>-6.3469547082534326E-3</v>
      </c>
      <c r="CN278" s="25" t="s">
        <v>115</v>
      </c>
      <c r="CO278" s="27">
        <v>0</v>
      </c>
      <c r="CP278" s="27">
        <v>2.1530680000000002</v>
      </c>
      <c r="CQ278" s="28">
        <f t="shared" si="112"/>
        <v>-2.1426933411741902</v>
      </c>
      <c r="CR278" s="27">
        <f t="shared" si="113"/>
        <v>61.063647046414005</v>
      </c>
      <c r="CU278" s="30">
        <v>173</v>
      </c>
      <c r="CV278" s="30"/>
      <c r="CW278" s="15" t="s">
        <v>1002</v>
      </c>
      <c r="CX278" s="33" t="s">
        <v>603</v>
      </c>
      <c r="CY278" s="34" t="s">
        <v>1003</v>
      </c>
      <c r="CZ278" s="34" t="s">
        <v>989</v>
      </c>
      <c r="DA278" s="32"/>
      <c r="DB278" s="32"/>
      <c r="DC278" t="s">
        <v>1004</v>
      </c>
      <c r="DD278">
        <v>181888</v>
      </c>
      <c r="DE278" t="s">
        <v>963</v>
      </c>
      <c r="DF278" s="30">
        <v>345</v>
      </c>
      <c r="DG278" s="39" t="s">
        <v>115</v>
      </c>
      <c r="DK278" s="30">
        <v>206</v>
      </c>
      <c r="DL278" s="30"/>
      <c r="DM278" s="32"/>
      <c r="DN278" s="32" t="s">
        <v>1004</v>
      </c>
      <c r="DO278" s="41">
        <v>181159</v>
      </c>
    </row>
    <row r="279" spans="1:119" ht="15.75" x14ac:dyDescent="0.25">
      <c r="B279" t="s">
        <v>124</v>
      </c>
      <c r="C279" s="52">
        <v>60.859930702417003</v>
      </c>
      <c r="D279" s="52">
        <v>62.895913172053</v>
      </c>
      <c r="E279" s="52">
        <v>2.0359824696359965</v>
      </c>
      <c r="F279" s="53">
        <v>3.3453578506213104E-2</v>
      </c>
      <c r="G279" s="45">
        <v>59.592697592646005</v>
      </c>
      <c r="H279" s="45">
        <v>59.972935000101998</v>
      </c>
      <c r="I279" s="45">
        <v>0.38023740745599355</v>
      </c>
      <c r="J279" s="46">
        <v>6.3806040474146362E-3</v>
      </c>
      <c r="K279" s="47">
        <v>3</v>
      </c>
      <c r="L279" s="55">
        <f t="shared" si="106"/>
        <v>57.935494592646002</v>
      </c>
      <c r="M279" s="55">
        <f t="shared" si="107"/>
        <v>58.315732000101995</v>
      </c>
      <c r="N279" s="55">
        <f t="shared" si="108"/>
        <v>0.38023740745599355</v>
      </c>
      <c r="O279" s="56">
        <f t="shared" si="109"/>
        <v>6.5631166201221783E-3</v>
      </c>
      <c r="P279" s="54"/>
      <c r="Q279" s="42">
        <f t="shared" si="110"/>
        <v>368.08289859514468</v>
      </c>
      <c r="R279" s="42">
        <f t="shared" si="110"/>
        <v>380.39658874009183</v>
      </c>
      <c r="S279" s="42">
        <f t="shared" si="111"/>
        <v>350.39581108753322</v>
      </c>
      <c r="T279" s="42">
        <f t="shared" si="111"/>
        <v>352.69549965890297</v>
      </c>
      <c r="V279" s="143">
        <f t="shared" si="99"/>
        <v>378.50433992369796</v>
      </c>
      <c r="W279" s="143">
        <f t="shared" si="100"/>
        <v>350.39581108753322</v>
      </c>
      <c r="X279" s="143">
        <f t="shared" si="101"/>
        <v>352.42707166973503</v>
      </c>
      <c r="AB279" t="s">
        <v>124</v>
      </c>
      <c r="AC279" s="2">
        <v>60.859930702417003</v>
      </c>
      <c r="AD279" s="2">
        <v>60.721537456408001</v>
      </c>
      <c r="AE279" s="2">
        <v>-0.13839324600900227</v>
      </c>
      <c r="AF279" s="1">
        <v>-2.2739632531902651E-3</v>
      </c>
      <c r="AG279" s="2">
        <v>59.592697592646005</v>
      </c>
      <c r="AH279" s="2">
        <v>59.547394090937004</v>
      </c>
      <c r="AI279" s="2">
        <v>-4.5303501709000216E-2</v>
      </c>
      <c r="AJ279" s="1">
        <v>-7.6021901238098786E-4</v>
      </c>
      <c r="AM279" t="s">
        <v>124</v>
      </c>
      <c r="AN279" s="2">
        <v>60.859930702417003</v>
      </c>
      <c r="AO279" s="2">
        <v>61.643042781589998</v>
      </c>
      <c r="AP279" s="2">
        <v>0.78311207917299441</v>
      </c>
      <c r="AQ279" s="1">
        <v>1.286744940611465E-2</v>
      </c>
      <c r="AR279" s="2">
        <v>60.995448676959001</v>
      </c>
      <c r="AS279" s="2">
        <v>0.13551797454199743</v>
      </c>
      <c r="AT279" s="1">
        <v>2.2267191726627359E-3</v>
      </c>
      <c r="AU279" s="2">
        <v>60.847785839253</v>
      </c>
      <c r="AV279" s="2">
        <v>-1.2144863164003539E-2</v>
      </c>
      <c r="AW279" s="1">
        <v>-1.995543377035297E-4</v>
      </c>
      <c r="AX279" s="2">
        <v>61.295702713946</v>
      </c>
      <c r="AY279" s="2">
        <v>0.43577201152899647</v>
      </c>
      <c r="AZ279" s="1">
        <v>7.1602449509803687E-3</v>
      </c>
      <c r="BA279" s="2">
        <v>61.018169783768997</v>
      </c>
      <c r="BB279" s="2">
        <v>0.1582390813519936</v>
      </c>
      <c r="BC279" s="1">
        <v>2.600053590690488E-3</v>
      </c>
      <c r="BD279" s="2">
        <v>62.583043076003996</v>
      </c>
      <c r="BE279" s="2">
        <v>1.7231123735869929</v>
      </c>
      <c r="BF279" s="1">
        <v>2.8312756089263192E-2</v>
      </c>
      <c r="BG279" s="1"/>
      <c r="BH279" t="s">
        <v>124</v>
      </c>
      <c r="BI279" s="2">
        <v>59.592697592646005</v>
      </c>
      <c r="BJ279" s="2">
        <v>59.762474403908001</v>
      </c>
      <c r="BK279" s="2">
        <v>0.16977681126199684</v>
      </c>
      <c r="BL279" s="1">
        <v>2.8489532798553498E-3</v>
      </c>
      <c r="BM279" s="2">
        <v>59.622568263077</v>
      </c>
      <c r="BN279" s="2">
        <v>2.9870670430995006E-2</v>
      </c>
      <c r="BO279" s="1">
        <v>5.0124716009971627E-4</v>
      </c>
      <c r="BP279" s="2">
        <v>59.589264636111999</v>
      </c>
      <c r="BQ279" s="2">
        <v>-3.4329565340058821E-3</v>
      </c>
      <c r="BR279" s="1">
        <v>-5.7607000063536706E-5</v>
      </c>
      <c r="BS279" s="2">
        <v>59.643970495658998</v>
      </c>
      <c r="BT279" s="2">
        <v>5.1272903012993254E-2</v>
      </c>
      <c r="BU279" s="1">
        <v>8.6038902557283381E-4</v>
      </c>
      <c r="BV279" s="2">
        <v>59.623514230925004</v>
      </c>
      <c r="BW279" s="2">
        <v>3.0816638278999164E-2</v>
      </c>
      <c r="BX279" s="1">
        <v>5.1712104878437438E-4</v>
      </c>
      <c r="BY279" s="2">
        <v>59.928552311089</v>
      </c>
      <c r="BZ279" s="2">
        <v>0.33585471844299519</v>
      </c>
      <c r="CA279" s="1">
        <v>5.635836805690117E-3</v>
      </c>
      <c r="CC279" t="s">
        <v>124</v>
      </c>
      <c r="CE279" s="23">
        <v>60.859930702417003</v>
      </c>
      <c r="CF279" s="23">
        <v>61.792895941809</v>
      </c>
      <c r="CG279" s="23">
        <v>0.93296523939199716</v>
      </c>
      <c r="CH279" s="24">
        <v>1.5329712482813347E-2</v>
      </c>
      <c r="CI279" s="2">
        <v>59.592697592646005</v>
      </c>
      <c r="CJ279" s="2">
        <v>59.808926771532001</v>
      </c>
      <c r="CK279" s="2">
        <v>0.21622917888599602</v>
      </c>
      <c r="CL279" s="1">
        <v>3.6284509280660529E-3</v>
      </c>
      <c r="CN279" s="25" t="s">
        <v>124</v>
      </c>
      <c r="CO279" s="27">
        <v>0</v>
      </c>
      <c r="CP279" s="27">
        <v>1.657203</v>
      </c>
      <c r="CQ279" s="28">
        <f t="shared" si="112"/>
        <v>-1.6364857186799895</v>
      </c>
      <c r="CR279" s="27">
        <f t="shared" si="113"/>
        <v>328.75511389351703</v>
      </c>
      <c r="CU279" s="30">
        <v>184</v>
      </c>
      <c r="CV279" s="30"/>
      <c r="CW279" s="15" t="s">
        <v>124</v>
      </c>
      <c r="CX279" s="33" t="s">
        <v>603</v>
      </c>
      <c r="CY279" s="34" t="s">
        <v>1016</v>
      </c>
      <c r="CZ279" s="34" t="s">
        <v>989</v>
      </c>
      <c r="DA279" s="32"/>
      <c r="DB279" s="32"/>
      <c r="DC279" t="s">
        <v>124</v>
      </c>
      <c r="DD279">
        <v>165343</v>
      </c>
      <c r="DE279" t="s">
        <v>963</v>
      </c>
      <c r="DF279" s="30">
        <v>346</v>
      </c>
      <c r="DG279" s="39" t="s">
        <v>124</v>
      </c>
      <c r="DK279" s="30">
        <v>215</v>
      </c>
      <c r="DL279" s="30"/>
      <c r="DM279" s="32"/>
      <c r="DN279" s="32" t="s">
        <v>124</v>
      </c>
      <c r="DO279" s="41">
        <v>164095</v>
      </c>
    </row>
    <row r="280" spans="1:119" ht="15.75" x14ac:dyDescent="0.25">
      <c r="B280" t="s">
        <v>125</v>
      </c>
      <c r="C280" s="52">
        <v>56.301293834163999</v>
      </c>
      <c r="D280" s="52">
        <v>55.894448783687999</v>
      </c>
      <c r="E280" s="52">
        <v>-0.40684505047600084</v>
      </c>
      <c r="F280" s="53">
        <v>-7.2262113846684739E-3</v>
      </c>
      <c r="G280" s="45">
        <v>54.603622890591005</v>
      </c>
      <c r="H280" s="45">
        <v>54.316221278116004</v>
      </c>
      <c r="I280" s="45">
        <v>-0.2874016124750014</v>
      </c>
      <c r="J280" s="46">
        <v>-5.2634165511483829E-3</v>
      </c>
      <c r="K280" s="47">
        <v>4</v>
      </c>
      <c r="L280" s="55">
        <f t="shared" si="106"/>
        <v>52.348135890591003</v>
      </c>
      <c r="M280" s="55">
        <f t="shared" si="107"/>
        <v>52.060734278116001</v>
      </c>
      <c r="N280" s="55">
        <f t="shared" si="108"/>
        <v>-0.2874016124750014</v>
      </c>
      <c r="O280" s="56">
        <f t="shared" si="109"/>
        <v>-5.4901976466875235E-3</v>
      </c>
      <c r="P280" s="54"/>
      <c r="Q280" s="42">
        <f t="shared" si="110"/>
        <v>255.94172951792234</v>
      </c>
      <c r="R280" s="42">
        <f t="shared" si="110"/>
        <v>254.0922404782682</v>
      </c>
      <c r="S280" s="42">
        <f t="shared" si="111"/>
        <v>237.97095101120118</v>
      </c>
      <c r="T280" s="42">
        <f t="shared" si="111"/>
        <v>236.66444345597949</v>
      </c>
      <c r="V280" s="143">
        <f t="shared" si="99"/>
        <v>256.29394673295843</v>
      </c>
      <c r="W280" s="143">
        <f t="shared" si="100"/>
        <v>237.97095101120118</v>
      </c>
      <c r="X280" s="143">
        <f t="shared" si="101"/>
        <v>237.44501937848045</v>
      </c>
      <c r="AB280" t="s">
        <v>125</v>
      </c>
      <c r="AC280" s="2">
        <v>56.301293834163999</v>
      </c>
      <c r="AD280" s="2">
        <v>56.339016130735999</v>
      </c>
      <c r="AE280" s="2">
        <v>3.7722296571999436E-2</v>
      </c>
      <c r="AF280" s="1">
        <v>6.700076322066563E-4</v>
      </c>
      <c r="AG280" s="2">
        <v>54.603622890591005</v>
      </c>
      <c r="AH280" s="2">
        <v>54.605557716416001</v>
      </c>
      <c r="AI280" s="2">
        <v>1.9348258249962669E-3</v>
      </c>
      <c r="AJ280" s="1">
        <v>3.5434019256800364E-5</v>
      </c>
      <c r="AM280" t="s">
        <v>125</v>
      </c>
      <c r="AN280" s="2">
        <v>56.301293834163999</v>
      </c>
      <c r="AO280" s="2">
        <v>56.328287902212999</v>
      </c>
      <c r="AP280" s="2">
        <v>2.6994068048999509E-2</v>
      </c>
      <c r="AQ280" s="1">
        <v>4.7945733056349994E-4</v>
      </c>
      <c r="AR280" s="2">
        <v>56.307496878247996</v>
      </c>
      <c r="AS280" s="2">
        <v>6.2030440839961898E-3</v>
      </c>
      <c r="AT280" s="1">
        <v>1.1017587095364656E-4</v>
      </c>
      <c r="AU280" s="2">
        <v>56.257562940273999</v>
      </c>
      <c r="AV280" s="2">
        <v>-4.3730893890000289E-2</v>
      </c>
      <c r="AW280" s="1">
        <v>-7.7672982114425392E-4</v>
      </c>
      <c r="AX280" s="2">
        <v>56.363681482776002</v>
      </c>
      <c r="AY280" s="2">
        <v>6.2387648612002522E-2</v>
      </c>
      <c r="AZ280" s="1">
        <v>1.108103284371509E-3</v>
      </c>
      <c r="BA280" s="2">
        <v>56.347422735454003</v>
      </c>
      <c r="BB280" s="2">
        <v>4.612890129000391E-2</v>
      </c>
      <c r="BC280" s="1">
        <v>8.1932222420815111E-4</v>
      </c>
      <c r="BD280" s="2">
        <v>56.378773520475995</v>
      </c>
      <c r="BE280" s="2">
        <v>7.7479686311995977E-2</v>
      </c>
      <c r="BF280" s="1">
        <v>1.3761617368903303E-3</v>
      </c>
      <c r="BG280" s="1"/>
      <c r="BH280" t="s">
        <v>125</v>
      </c>
      <c r="BI280" s="2">
        <v>54.603622890591005</v>
      </c>
      <c r="BJ280" s="2">
        <v>54.563119358735001</v>
      </c>
      <c r="BK280" s="2">
        <v>-4.050353185600386E-2</v>
      </c>
      <c r="BL280" s="1">
        <v>-7.4177370862663408E-4</v>
      </c>
      <c r="BM280" s="2">
        <v>54.594338769061999</v>
      </c>
      <c r="BN280" s="2">
        <v>-9.2841215290064838E-3</v>
      </c>
      <c r="BO280" s="1">
        <v>-1.7002757395070709E-4</v>
      </c>
      <c r="BP280" s="2">
        <v>54.591263401403005</v>
      </c>
      <c r="BQ280" s="2">
        <v>-1.2359489188000339E-2</v>
      </c>
      <c r="BR280" s="1">
        <v>-2.2634925182098234E-4</v>
      </c>
      <c r="BS280" s="2">
        <v>54.547469004024997</v>
      </c>
      <c r="BT280" s="2">
        <v>-5.6153886566008282E-2</v>
      </c>
      <c r="BU280" s="1">
        <v>-1.028391223756774E-3</v>
      </c>
      <c r="BV280" s="2">
        <v>54.598417562198001</v>
      </c>
      <c r="BW280" s="2">
        <v>-5.2053283930035832E-3</v>
      </c>
      <c r="BX280" s="1">
        <v>-9.5329359435242469E-5</v>
      </c>
      <c r="BY280" s="2">
        <v>54.487930027819999</v>
      </c>
      <c r="BZ280" s="2">
        <v>-0.11569286277100588</v>
      </c>
      <c r="CA280" s="1">
        <v>-2.1187763127516112E-3</v>
      </c>
      <c r="CC280" t="s">
        <v>125</v>
      </c>
      <c r="CE280" s="23">
        <v>56.301293834163999</v>
      </c>
      <c r="CF280" s="23">
        <v>55.864634996558003</v>
      </c>
      <c r="CG280" s="23">
        <v>-0.43665883760599655</v>
      </c>
      <c r="CH280" s="24">
        <v>-7.7557513845450754E-3</v>
      </c>
      <c r="CI280" s="2">
        <v>54.603622890591005</v>
      </c>
      <c r="CJ280" s="2">
        <v>54.437062307786</v>
      </c>
      <c r="CK280" s="2">
        <v>-0.16656058280500474</v>
      </c>
      <c r="CL280" s="1">
        <v>-3.0503577233097026E-3</v>
      </c>
      <c r="CN280" s="25" t="s">
        <v>125</v>
      </c>
      <c r="CO280" s="27">
        <v>0</v>
      </c>
      <c r="CP280" s="27">
        <v>2.255487</v>
      </c>
      <c r="CQ280" s="28">
        <f t="shared" si="112"/>
        <v>-2.2379354068408333</v>
      </c>
      <c r="CR280" s="27">
        <f t="shared" si="113"/>
        <v>112.890020014915</v>
      </c>
      <c r="CU280" s="30">
        <v>185</v>
      </c>
      <c r="CV280" s="30"/>
      <c r="CW280" s="15" t="s">
        <v>125</v>
      </c>
      <c r="CX280" s="33" t="s">
        <v>603</v>
      </c>
      <c r="CY280" s="34" t="s">
        <v>1017</v>
      </c>
      <c r="CZ280" s="34" t="s">
        <v>989</v>
      </c>
      <c r="DA280" s="32"/>
      <c r="DB280" s="32"/>
      <c r="DC280" t="s">
        <v>125</v>
      </c>
      <c r="DD280">
        <v>219977</v>
      </c>
      <c r="DE280" t="s">
        <v>963</v>
      </c>
      <c r="DF280" s="30">
        <v>347</v>
      </c>
      <c r="DG280" s="39" t="s">
        <v>125</v>
      </c>
      <c r="DK280" s="30">
        <v>216</v>
      </c>
      <c r="DL280" s="30"/>
      <c r="DM280" s="32"/>
      <c r="DN280" s="32" t="s">
        <v>125</v>
      </c>
      <c r="DO280" s="41">
        <v>216654</v>
      </c>
    </row>
    <row r="281" spans="1:119" ht="15.75" x14ac:dyDescent="0.25">
      <c r="A281" t="s">
        <v>605</v>
      </c>
      <c r="B281" t="s">
        <v>170</v>
      </c>
      <c r="C281" s="52">
        <v>123.447657422669</v>
      </c>
      <c r="D281" s="52">
        <v>127.81461535173699</v>
      </c>
      <c r="E281" s="52">
        <v>4.3669579290679934</v>
      </c>
      <c r="F281" s="53">
        <v>3.5374976084933618E-2</v>
      </c>
      <c r="G281" s="45">
        <v>121.89038029909401</v>
      </c>
      <c r="H281" s="45">
        <v>122.73264748520999</v>
      </c>
      <c r="I281" s="45">
        <v>0.84226718611598983</v>
      </c>
      <c r="J281" s="46">
        <v>6.9100382167094632E-3</v>
      </c>
      <c r="K281" s="47">
        <v>3</v>
      </c>
      <c r="L281" s="55">
        <f t="shared" si="106"/>
        <v>118.14090229909401</v>
      </c>
      <c r="M281" s="55">
        <f t="shared" si="107"/>
        <v>118.98316948521</v>
      </c>
      <c r="N281" s="55">
        <f t="shared" si="108"/>
        <v>0.84226718611598983</v>
      </c>
      <c r="O281" s="56">
        <f t="shared" si="109"/>
        <v>7.1293444499318757E-3</v>
      </c>
      <c r="P281" s="54"/>
      <c r="Q281" s="42">
        <f t="shared" si="110"/>
        <v>393.18422335539179</v>
      </c>
      <c r="R281" s="42">
        <f t="shared" si="110"/>
        <v>407.09310585356195</v>
      </c>
      <c r="S281" s="42">
        <f t="shared" si="111"/>
        <v>376.28206064641421</v>
      </c>
      <c r="T281" s="42">
        <f t="shared" si="111"/>
        <v>378.96470506709261</v>
      </c>
      <c r="V281" s="143">
        <f t="shared" si="99"/>
        <v>408.2248088524758</v>
      </c>
      <c r="W281" s="143">
        <f t="shared" si="100"/>
        <v>376.28206064641421</v>
      </c>
      <c r="X281" s="143">
        <f t="shared" si="101"/>
        <v>379.54669238925823</v>
      </c>
      <c r="AB281" t="s">
        <v>170</v>
      </c>
      <c r="AC281" s="2">
        <v>123.447657422669</v>
      </c>
      <c r="AD281" s="2">
        <v>124.159429444772</v>
      </c>
      <c r="AE281" s="2">
        <v>0.7117720221030055</v>
      </c>
      <c r="AF281" s="1">
        <v>5.765779901889828E-3</v>
      </c>
      <c r="AG281" s="2">
        <v>121.89038029909401</v>
      </c>
      <c r="AH281" s="2">
        <v>122.078775041908</v>
      </c>
      <c r="AI281" s="2">
        <v>0.1883947428139976</v>
      </c>
      <c r="AJ281" s="1">
        <v>1.5456079663687611E-3</v>
      </c>
      <c r="AM281" t="s">
        <v>170</v>
      </c>
      <c r="AN281" s="2">
        <v>123.447657422669</v>
      </c>
      <c r="AO281" s="2">
        <v>125.407046308888</v>
      </c>
      <c r="AP281" s="2">
        <v>1.9593888862190028</v>
      </c>
      <c r="AQ281" s="1">
        <v>1.5872224124191404E-2</v>
      </c>
      <c r="AR281" s="2">
        <v>123.847319078445</v>
      </c>
      <c r="AS281" s="2">
        <v>0.39966165577600066</v>
      </c>
      <c r="AT281" s="1">
        <v>3.2374989053669139E-3</v>
      </c>
      <c r="AU281" s="2">
        <v>123.603784842344</v>
      </c>
      <c r="AV281" s="2">
        <v>0.15612741967500199</v>
      </c>
      <c r="AW281" s="1">
        <v>1.2647256572916703E-3</v>
      </c>
      <c r="AX281" s="2">
        <v>124.55159482125799</v>
      </c>
      <c r="AY281" s="2">
        <v>1.1039373985889966</v>
      </c>
      <c r="AZ281" s="1">
        <v>8.9425544529310591E-3</v>
      </c>
      <c r="BA281" s="2">
        <v>123.839868943231</v>
      </c>
      <c r="BB281" s="2">
        <v>0.39221152056200026</v>
      </c>
      <c r="BC281" s="1">
        <v>3.1771483457083203E-3</v>
      </c>
      <c r="BD281" s="2">
        <v>128.16993501060298</v>
      </c>
      <c r="BE281" s="2">
        <v>4.7222775879339878</v>
      </c>
      <c r="BF281" s="1">
        <v>3.8253278243794556E-2</v>
      </c>
      <c r="BG281" s="1"/>
      <c r="BH281" t="s">
        <v>170</v>
      </c>
      <c r="BI281" s="2">
        <v>121.89038029909401</v>
      </c>
      <c r="BJ281" s="2">
        <v>122.339556449874</v>
      </c>
      <c r="BK281" s="2">
        <v>0.44917615077999073</v>
      </c>
      <c r="BL281" s="1">
        <v>3.6850828562336466E-3</v>
      </c>
      <c r="BM281" s="2">
        <v>121.987725975583</v>
      </c>
      <c r="BN281" s="2">
        <v>9.7345676488998834E-2</v>
      </c>
      <c r="BO281" s="1">
        <v>7.9863297046192238E-4</v>
      </c>
      <c r="BP281" s="2">
        <v>121.934500635498</v>
      </c>
      <c r="BQ281" s="2">
        <v>4.4120336403992155E-2</v>
      </c>
      <c r="BR281" s="1">
        <v>3.6196733733810573E-4</v>
      </c>
      <c r="BS281" s="2">
        <v>122.05969661079</v>
      </c>
      <c r="BT281" s="2">
        <v>0.1693163116959937</v>
      </c>
      <c r="BU281" s="1">
        <v>1.3890867456523327E-3</v>
      </c>
      <c r="BV281" s="2">
        <v>121.97564807810099</v>
      </c>
      <c r="BW281" s="2">
        <v>8.5267779006983346E-2</v>
      </c>
      <c r="BX281" s="1">
        <v>6.995447778385275E-4</v>
      </c>
      <c r="BY281" s="2">
        <v>122.915373462763</v>
      </c>
      <c r="BZ281" s="2">
        <v>1.0249931636689951</v>
      </c>
      <c r="CA281" s="1">
        <v>8.409139106415716E-3</v>
      </c>
      <c r="CC281" t="s">
        <v>170</v>
      </c>
      <c r="CE281" s="23">
        <v>123.447657422669</v>
      </c>
      <c r="CF281" s="23">
        <v>123.40794266972999</v>
      </c>
      <c r="CG281" s="23">
        <v>-3.9714752939005393E-2</v>
      </c>
      <c r="CH281" s="24">
        <v>-3.2171329750735697E-4</v>
      </c>
      <c r="CI281" s="2">
        <v>121.89038029909401</v>
      </c>
      <c r="CJ281" s="2">
        <v>121.783626330017</v>
      </c>
      <c r="CK281" s="2">
        <v>-0.10675396907700474</v>
      </c>
      <c r="CL281" s="1">
        <v>-8.758194766071973E-4</v>
      </c>
      <c r="CN281" s="25" t="s">
        <v>170</v>
      </c>
      <c r="CO281" s="27">
        <v>0</v>
      </c>
      <c r="CP281" s="27">
        <v>3.7494779999999999</v>
      </c>
      <c r="CQ281" s="28">
        <f t="shared" si="112"/>
        <v>-3.7347426443909777</v>
      </c>
      <c r="CR281" s="27">
        <f t="shared" si="113"/>
        <v>103.555644995286</v>
      </c>
      <c r="CU281" s="30">
        <v>186</v>
      </c>
      <c r="CV281" s="30"/>
      <c r="CW281" s="15" t="s">
        <v>170</v>
      </c>
      <c r="CX281" s="36" t="s">
        <v>603</v>
      </c>
      <c r="CY281" s="34" t="s">
        <v>1018</v>
      </c>
      <c r="CZ281" s="34" t="s">
        <v>989</v>
      </c>
      <c r="DA281" s="32"/>
      <c r="DB281" s="32"/>
      <c r="DC281" t="s">
        <v>170</v>
      </c>
      <c r="DD281">
        <v>313969</v>
      </c>
      <c r="DE281" t="s">
        <v>963</v>
      </c>
      <c r="DF281" s="30">
        <v>348</v>
      </c>
      <c r="DG281" s="39" t="s">
        <v>170</v>
      </c>
      <c r="DK281" s="30">
        <v>217</v>
      </c>
      <c r="DL281" s="30"/>
      <c r="DM281" s="32"/>
      <c r="DN281" s="32" t="s">
        <v>170</v>
      </c>
      <c r="DO281" s="41">
        <v>313068</v>
      </c>
    </row>
    <row r="282" spans="1:119" ht="15.75" x14ac:dyDescent="0.25">
      <c r="A282" t="s">
        <v>606</v>
      </c>
      <c r="B282" t="s">
        <v>173</v>
      </c>
      <c r="C282" s="52">
        <v>91.260072750147003</v>
      </c>
      <c r="D282" s="52">
        <v>97.741753617516991</v>
      </c>
      <c r="E282" s="52">
        <v>6.4816808673699882</v>
      </c>
      <c r="F282" s="53">
        <v>7.1024278986886374E-2</v>
      </c>
      <c r="G282" s="45">
        <v>90.357587160635987</v>
      </c>
      <c r="H282" s="45">
        <v>91.866501220485006</v>
      </c>
      <c r="I282" s="45">
        <v>1.5089140598490189</v>
      </c>
      <c r="J282" s="46">
        <v>1.6699362026638676E-2</v>
      </c>
      <c r="K282" s="47">
        <v>3</v>
      </c>
      <c r="L282" s="55">
        <f t="shared" si="106"/>
        <v>87.132840160635993</v>
      </c>
      <c r="M282" s="55">
        <f t="shared" si="107"/>
        <v>88.641754220485012</v>
      </c>
      <c r="N282" s="55">
        <f t="shared" si="108"/>
        <v>1.5089140598490189</v>
      </c>
      <c r="O282" s="56">
        <f t="shared" si="109"/>
        <v>1.7317397861325551E-2</v>
      </c>
      <c r="P282" s="54"/>
      <c r="Q282" s="42">
        <f t="shared" si="110"/>
        <v>308.9383266366745</v>
      </c>
      <c r="R282" s="42">
        <f t="shared" si="110"/>
        <v>330.88044853745947</v>
      </c>
      <c r="S282" s="42">
        <f t="shared" si="111"/>
        <v>294.96660503466831</v>
      </c>
      <c r="T282" s="42">
        <f t="shared" si="111"/>
        <v>300.07465908985813</v>
      </c>
      <c r="V282" s="143">
        <f t="shared" si="99"/>
        <v>335.51701281534127</v>
      </c>
      <c r="W282" s="143">
        <f t="shared" si="100"/>
        <v>294.96660503466831</v>
      </c>
      <c r="X282" s="143">
        <f t="shared" si="101"/>
        <v>301.66288200575838</v>
      </c>
      <c r="AB282" t="s">
        <v>173</v>
      </c>
      <c r="AC282" s="2">
        <v>91.260072750147003</v>
      </c>
      <c r="AD282" s="2">
        <v>92.720961534299008</v>
      </c>
      <c r="AE282" s="2">
        <v>1.4608887841520044</v>
      </c>
      <c r="AF282" s="1">
        <v>1.6007973039333909E-2</v>
      </c>
      <c r="AG282" s="2">
        <v>90.357587160635987</v>
      </c>
      <c r="AH282" s="2">
        <v>90.759090986003002</v>
      </c>
      <c r="AI282" s="2">
        <v>0.40150382536701557</v>
      </c>
      <c r="AJ282" s="1">
        <v>4.4434987474071186E-3</v>
      </c>
      <c r="AM282" t="s">
        <v>173</v>
      </c>
      <c r="AN282" s="2">
        <v>91.260072750147003</v>
      </c>
      <c r="AO282" s="2">
        <v>94.757928094337004</v>
      </c>
      <c r="AP282" s="2">
        <v>3.4978553441900004</v>
      </c>
      <c r="AQ282" s="1">
        <v>3.8328430372463911E-2</v>
      </c>
      <c r="AR282" s="2">
        <v>91.798702096625007</v>
      </c>
      <c r="AS282" s="2">
        <v>0.53862934647800387</v>
      </c>
      <c r="AT282" s="1">
        <v>5.9021358437075788E-3</v>
      </c>
      <c r="AU282" s="2">
        <v>91.222819229172998</v>
      </c>
      <c r="AV282" s="2">
        <v>-3.7253520974005028E-2</v>
      </c>
      <c r="AW282" s="1">
        <v>-4.0821270300757043E-4</v>
      </c>
      <c r="AX282" s="2">
        <v>93.202488731030002</v>
      </c>
      <c r="AY282" s="2">
        <v>1.9424159808829984</v>
      </c>
      <c r="AZ282" s="1">
        <v>2.1284400969095979E-2</v>
      </c>
      <c r="BA282" s="2">
        <v>92.000119071015007</v>
      </c>
      <c r="BB282" s="2">
        <v>0.7400463208680037</v>
      </c>
      <c r="BC282" s="1">
        <v>8.1092015222704456E-3</v>
      </c>
      <c r="BD282" s="2">
        <v>99.111390068638997</v>
      </c>
      <c r="BE282" s="2">
        <v>7.8513173184919935</v>
      </c>
      <c r="BF282" s="1">
        <v>8.6032336835709419E-2</v>
      </c>
      <c r="BG282" s="1"/>
      <c r="BH282" t="s">
        <v>173</v>
      </c>
      <c r="BI282" s="2">
        <v>90.357587160635987</v>
      </c>
      <c r="BJ282" s="2">
        <v>91.265907334620991</v>
      </c>
      <c r="BK282" s="2">
        <v>0.90832017398500398</v>
      </c>
      <c r="BL282" s="1">
        <v>1.0052505855100024E-2</v>
      </c>
      <c r="BM282" s="2">
        <v>90.497216758275997</v>
      </c>
      <c r="BN282" s="2">
        <v>0.13962959764000971</v>
      </c>
      <c r="BO282" s="1">
        <v>1.5453002014294481E-3</v>
      </c>
      <c r="BP282" s="2">
        <v>90.347058136911997</v>
      </c>
      <c r="BQ282" s="2">
        <v>-1.0529023723989894E-2</v>
      </c>
      <c r="BR282" s="1">
        <v>-1.1652617178977563E-4</v>
      </c>
      <c r="BS282" s="2">
        <v>90.792982067879009</v>
      </c>
      <c r="BT282" s="2">
        <v>0.43539490724302254</v>
      </c>
      <c r="BU282" s="1">
        <v>4.8185760700867964E-3</v>
      </c>
      <c r="BV282" s="2">
        <v>90.545409233300006</v>
      </c>
      <c r="BW282" s="2">
        <v>0.1878220726640194</v>
      </c>
      <c r="BX282" s="1">
        <v>2.0786530336419111E-3</v>
      </c>
      <c r="BY282" s="2">
        <v>92.335660681619004</v>
      </c>
      <c r="BZ282" s="2">
        <v>1.9780735209830169</v>
      </c>
      <c r="CA282" s="1">
        <v>2.1891615116574944E-2</v>
      </c>
      <c r="CC282" t="s">
        <v>173</v>
      </c>
      <c r="CE282" s="23">
        <v>91.260072750147003</v>
      </c>
      <c r="CF282" s="23">
        <v>90.324588822331989</v>
      </c>
      <c r="CG282" s="23">
        <v>-0.93548392781501377</v>
      </c>
      <c r="CH282" s="24">
        <v>-1.0250747118909205E-2</v>
      </c>
      <c r="CI282" s="2">
        <v>90.357587160635987</v>
      </c>
      <c r="CJ282" s="2">
        <v>90.023123665448992</v>
      </c>
      <c r="CK282" s="2">
        <v>-0.33446349518699492</v>
      </c>
      <c r="CL282" s="1">
        <v>-3.7015540774942577E-3</v>
      </c>
      <c r="CN282" s="25" t="s">
        <v>173</v>
      </c>
      <c r="CO282" s="27">
        <v>0</v>
      </c>
      <c r="CP282" s="27">
        <v>3.2247469999999998</v>
      </c>
      <c r="CQ282" s="28">
        <f t="shared" si="112"/>
        <v>-3.2141065310982606</v>
      </c>
      <c r="CR282" s="27">
        <f t="shared" si="113"/>
        <v>124.195402038998</v>
      </c>
      <c r="CU282" s="30">
        <v>197</v>
      </c>
      <c r="CV282" s="30"/>
      <c r="CW282" s="15" t="s">
        <v>173</v>
      </c>
      <c r="CX282" s="36" t="s">
        <v>603</v>
      </c>
      <c r="CY282" s="34" t="s">
        <v>1027</v>
      </c>
      <c r="CZ282" s="34" t="s">
        <v>989</v>
      </c>
      <c r="DA282" s="32"/>
      <c r="DB282" s="32"/>
      <c r="DC282" t="s">
        <v>173</v>
      </c>
      <c r="DD282">
        <v>295399</v>
      </c>
      <c r="DE282" t="s">
        <v>963</v>
      </c>
      <c r="DF282" s="30">
        <v>349</v>
      </c>
      <c r="DG282" s="39" t="s">
        <v>173</v>
      </c>
      <c r="DK282" s="30">
        <v>226</v>
      </c>
      <c r="DL282" s="30"/>
      <c r="DM282" s="32"/>
      <c r="DN282" s="32" t="s">
        <v>173</v>
      </c>
      <c r="DO282" s="41">
        <v>294131</v>
      </c>
    </row>
    <row r="283" spans="1:119" ht="15.75" x14ac:dyDescent="0.25">
      <c r="A283" t="s">
        <v>607</v>
      </c>
      <c r="B283" t="s">
        <v>180</v>
      </c>
      <c r="C283" s="52">
        <v>94.304629709039006</v>
      </c>
      <c r="D283" s="52">
        <v>99.327882578927998</v>
      </c>
      <c r="E283" s="52">
        <v>5.0232528698889922</v>
      </c>
      <c r="F283" s="53">
        <v>5.3266238204713705E-2</v>
      </c>
      <c r="G283" s="45">
        <v>98.212005941268004</v>
      </c>
      <c r="H283" s="45">
        <v>99.338391848057995</v>
      </c>
      <c r="I283" s="45">
        <v>1.1263859067899915</v>
      </c>
      <c r="J283" s="46">
        <v>1.1468922724820266E-2</v>
      </c>
      <c r="K283" s="47">
        <v>4</v>
      </c>
      <c r="L283" s="55">
        <f t="shared" si="106"/>
        <v>92.732533941268002</v>
      </c>
      <c r="M283" s="55">
        <f t="shared" si="107"/>
        <v>93.858919848057994</v>
      </c>
      <c r="N283" s="55">
        <f t="shared" si="108"/>
        <v>1.1263859067899915</v>
      </c>
      <c r="O283" s="56">
        <f t="shared" si="109"/>
        <v>1.2146609813373441E-2</v>
      </c>
      <c r="P283" s="54"/>
      <c r="Q283" s="42">
        <f t="shared" si="110"/>
        <v>202.79169973042502</v>
      </c>
      <c r="R283" s="42">
        <f t="shared" si="110"/>
        <v>213.59365071420461</v>
      </c>
      <c r="S283" s="42">
        <f t="shared" si="111"/>
        <v>199.41108126165082</v>
      </c>
      <c r="T283" s="42">
        <f t="shared" si="111"/>
        <v>201.833249858199</v>
      </c>
      <c r="V283" s="143">
        <f t="shared" si="99"/>
        <v>220.33712273900076</v>
      </c>
      <c r="W283" s="143">
        <f t="shared" si="100"/>
        <v>199.41108126165082</v>
      </c>
      <c r="X283" s="143">
        <f t="shared" si="101"/>
        <v>203.83159949079416</v>
      </c>
      <c r="AB283" t="s">
        <v>180</v>
      </c>
      <c r="AC283" s="2">
        <v>94.304629709039006</v>
      </c>
      <c r="AD283" s="2">
        <v>95.773046805730004</v>
      </c>
      <c r="AE283" s="2">
        <v>1.4684170966909988</v>
      </c>
      <c r="AF283" s="1">
        <v>1.5570996898259944E-2</v>
      </c>
      <c r="AG283" s="2">
        <v>98.212005941268004</v>
      </c>
      <c r="AH283" s="2">
        <v>98.621226879722997</v>
      </c>
      <c r="AI283" s="2">
        <v>0.40922093845499319</v>
      </c>
      <c r="AJ283" s="1">
        <v>4.1667099101887033E-3</v>
      </c>
      <c r="AM283" t="s">
        <v>180</v>
      </c>
      <c r="AN283" s="2">
        <v>94.304629709039006</v>
      </c>
      <c r="AO283" s="2">
        <v>97.947153281118005</v>
      </c>
      <c r="AP283" s="2">
        <v>3.6425235720789999</v>
      </c>
      <c r="AQ283" s="1">
        <v>3.862507687392857E-2</v>
      </c>
      <c r="AR283" s="2">
        <v>94.867380780594999</v>
      </c>
      <c r="AS283" s="2">
        <v>0.56275107155599358</v>
      </c>
      <c r="AT283" s="1">
        <v>5.9673748074963754E-3</v>
      </c>
      <c r="AU283" s="2">
        <v>94.187513821877999</v>
      </c>
      <c r="AV283" s="2">
        <v>-0.11711588716100607</v>
      </c>
      <c r="AW283" s="1">
        <v>-1.2418890517077194E-3</v>
      </c>
      <c r="AX283" s="2">
        <v>96.405924435311007</v>
      </c>
      <c r="AY283" s="2">
        <v>2.1012947262720019</v>
      </c>
      <c r="AZ283" s="1">
        <v>2.2281989047146376E-2</v>
      </c>
      <c r="BA283" s="2">
        <v>95.175090018041999</v>
      </c>
      <c r="BB283" s="2">
        <v>0.87046030900299343</v>
      </c>
      <c r="BC283" s="1">
        <v>9.2303030263588496E-3</v>
      </c>
      <c r="BD283" s="2">
        <v>102.463812861563</v>
      </c>
      <c r="BE283" s="2">
        <v>8.159183152523994</v>
      </c>
      <c r="BF283" s="1">
        <v>8.6519433644962868E-2</v>
      </c>
      <c r="BG283" s="1"/>
      <c r="BH283" t="s">
        <v>180</v>
      </c>
      <c r="BI283" s="2">
        <v>98.212005941268004</v>
      </c>
      <c r="BJ283" s="2">
        <v>99.159713332591991</v>
      </c>
      <c r="BK283" s="2">
        <v>0.94770739132398774</v>
      </c>
      <c r="BL283" s="1">
        <v>9.6496083369962786E-3</v>
      </c>
      <c r="BM283" s="2">
        <v>98.365529963029999</v>
      </c>
      <c r="BN283" s="2">
        <v>0.15352402176199575</v>
      </c>
      <c r="BO283" s="1">
        <v>1.5631899612538718E-3</v>
      </c>
      <c r="BP283" s="2">
        <v>98.178908419915004</v>
      </c>
      <c r="BQ283" s="2">
        <v>-3.3097521352999593E-2</v>
      </c>
      <c r="BR283" s="1">
        <v>-3.3700076722587583E-4</v>
      </c>
      <c r="BS283" s="2">
        <v>98.70622410237101</v>
      </c>
      <c r="BT283" s="2">
        <v>0.49421816110300654</v>
      </c>
      <c r="BU283" s="1">
        <v>5.0321562660939345E-3</v>
      </c>
      <c r="BV283" s="2">
        <v>98.447947576891011</v>
      </c>
      <c r="BW283" s="2">
        <v>0.23594163562300707</v>
      </c>
      <c r="BX283" s="1">
        <v>2.4023705998236417E-3</v>
      </c>
      <c r="BY283" s="2">
        <v>100.26768837440299</v>
      </c>
      <c r="BZ283" s="2">
        <v>2.0556824331349901</v>
      </c>
      <c r="CA283" s="1">
        <v>2.093107063065501E-2</v>
      </c>
      <c r="CC283" t="s">
        <v>180</v>
      </c>
      <c r="CE283" s="23">
        <v>94.304629709039006</v>
      </c>
      <c r="CF283" s="23">
        <v>91.921306160479986</v>
      </c>
      <c r="CG283" s="23">
        <v>-2.3833235485590194</v>
      </c>
      <c r="CH283" s="24">
        <v>-2.5272603857439041E-2</v>
      </c>
      <c r="CI283" s="2">
        <v>98.212005941268004</v>
      </c>
      <c r="CJ283" s="2">
        <v>97.48991284489</v>
      </c>
      <c r="CK283" s="2">
        <v>-0.72209309637800345</v>
      </c>
      <c r="CL283" s="1">
        <v>-7.3523912830965295E-3</v>
      </c>
      <c r="CN283" s="25" t="s">
        <v>180</v>
      </c>
      <c r="CO283" s="27">
        <v>0</v>
      </c>
      <c r="CP283" s="27">
        <v>5.4794720000000003</v>
      </c>
      <c r="CQ283" s="28">
        <f t="shared" si="112"/>
        <v>-5.4808867448873766</v>
      </c>
      <c r="CR283" s="27">
        <f t="shared" si="113"/>
        <v>77.197541651093999</v>
      </c>
      <c r="CU283" s="30">
        <v>213</v>
      </c>
      <c r="CV283" s="30"/>
      <c r="CW283" s="15" t="s">
        <v>180</v>
      </c>
      <c r="CX283" s="36" t="s">
        <v>603</v>
      </c>
      <c r="CY283" s="34" t="s">
        <v>1041</v>
      </c>
      <c r="CZ283" s="34" t="s">
        <v>989</v>
      </c>
      <c r="DA283" s="32"/>
      <c r="DB283" s="32"/>
      <c r="DC283" t="s">
        <v>180</v>
      </c>
      <c r="DD283">
        <v>465032</v>
      </c>
      <c r="DE283" t="s">
        <v>963</v>
      </c>
      <c r="DF283" s="30">
        <v>350</v>
      </c>
      <c r="DG283" s="39" t="s">
        <v>180</v>
      </c>
      <c r="DK283" s="30">
        <v>239</v>
      </c>
      <c r="DL283" s="30"/>
      <c r="DM283" s="32"/>
      <c r="DN283" s="32" t="s">
        <v>180</v>
      </c>
      <c r="DO283" s="41">
        <v>462237</v>
      </c>
    </row>
    <row r="284" spans="1:119" ht="15.75" x14ac:dyDescent="0.25">
      <c r="A284" t="s">
        <v>608</v>
      </c>
      <c r="B284" t="s">
        <v>152</v>
      </c>
      <c r="C284" s="52">
        <v>213.55546259854799</v>
      </c>
      <c r="D284" s="52">
        <v>221.04842270787998</v>
      </c>
      <c r="E284" s="52">
        <v>7.4929601093319889</v>
      </c>
      <c r="F284" s="53">
        <v>3.5086717137353785E-2</v>
      </c>
      <c r="G284" s="45">
        <v>206.47658017669099</v>
      </c>
      <c r="H284" s="45">
        <v>207.87770478274598</v>
      </c>
      <c r="I284" s="45">
        <v>1.4011246060549922</v>
      </c>
      <c r="J284" s="46">
        <v>6.7858766590186111E-3</v>
      </c>
      <c r="K284" s="47">
        <v>3</v>
      </c>
      <c r="L284" s="55">
        <f t="shared" si="106"/>
        <v>200.45190917669098</v>
      </c>
      <c r="M284" s="55">
        <f t="shared" si="107"/>
        <v>201.85303378274597</v>
      </c>
      <c r="N284" s="55">
        <f t="shared" si="108"/>
        <v>1.4011246060549922</v>
      </c>
      <c r="O284" s="56">
        <f t="shared" si="109"/>
        <v>6.9898291905015108E-3</v>
      </c>
      <c r="P284" s="54"/>
      <c r="Q284" s="42">
        <f t="shared" si="110"/>
        <v>391.0348335256835</v>
      </c>
      <c r="R284" s="42">
        <f t="shared" si="110"/>
        <v>404.75496212045135</v>
      </c>
      <c r="S284" s="42">
        <f t="shared" si="111"/>
        <v>367.04132023146724</v>
      </c>
      <c r="T284" s="42">
        <f t="shared" si="111"/>
        <v>369.60687636574141</v>
      </c>
      <c r="V284" s="143">
        <f t="shared" ref="V284:V347" si="114">BD284/DD284*1000000</f>
        <v>409.4873122682389</v>
      </c>
      <c r="W284" s="143">
        <f t="shared" ref="W284:W347" si="115">(BI284-CO284-CP284)/DD284*1000000</f>
        <v>367.04132023146724</v>
      </c>
      <c r="X284" s="143">
        <f t="shared" ref="X284:X347" si="116">(BY284-CO284-CP284)/DD284*1000000</f>
        <v>371.26285387781638</v>
      </c>
      <c r="AB284" t="s">
        <v>152</v>
      </c>
      <c r="AC284" s="2">
        <v>213.55546259854799</v>
      </c>
      <c r="AD284" s="2">
        <v>214.32372101049398</v>
      </c>
      <c r="AE284" s="2">
        <v>0.7682584119459932</v>
      </c>
      <c r="AF284" s="1">
        <v>3.5974655136319458E-3</v>
      </c>
      <c r="AG284" s="2">
        <v>206.47658017669099</v>
      </c>
      <c r="AH284" s="2">
        <v>206.66375685963101</v>
      </c>
      <c r="AI284" s="2">
        <v>0.1871766829400201</v>
      </c>
      <c r="AJ284" s="1">
        <v>9.0652742688708261E-4</v>
      </c>
      <c r="AM284" t="s">
        <v>152</v>
      </c>
      <c r="AN284" s="2">
        <v>213.55546259854799</v>
      </c>
      <c r="AO284" s="2">
        <v>217.92793502271499</v>
      </c>
      <c r="AP284" s="2">
        <v>4.3724724241670003</v>
      </c>
      <c r="AQ284" s="1">
        <v>2.0474645653932946E-2</v>
      </c>
      <c r="AR284" s="2">
        <v>214.233846121992</v>
      </c>
      <c r="AS284" s="2">
        <v>0.67838352344401187</v>
      </c>
      <c r="AT284" s="1">
        <v>3.1766151761674689E-3</v>
      </c>
      <c r="AU284" s="2">
        <v>213.91692730162501</v>
      </c>
      <c r="AV284" s="2">
        <v>0.36146470307701861</v>
      </c>
      <c r="AW284" s="1">
        <v>1.6926034046552002E-3</v>
      </c>
      <c r="AX284" s="2">
        <v>216.20183238646601</v>
      </c>
      <c r="AY284" s="2">
        <v>2.6463697879180188</v>
      </c>
      <c r="AZ284" s="1">
        <v>1.2391955493514087E-2</v>
      </c>
      <c r="BA284" s="2">
        <v>214.52233359133601</v>
      </c>
      <c r="BB284" s="2">
        <v>0.96687099278801725</v>
      </c>
      <c r="BC284" s="1">
        <v>4.5274936123061793E-3</v>
      </c>
      <c r="BD284" s="2">
        <v>223.63289636174102</v>
      </c>
      <c r="BE284" s="2">
        <v>10.077433763193028</v>
      </c>
      <c r="BF284" s="1">
        <v>4.7188836289039728E-2</v>
      </c>
      <c r="BG284" s="1"/>
      <c r="BH284" t="s">
        <v>152</v>
      </c>
      <c r="BI284" s="2">
        <v>206.47658017669099</v>
      </c>
      <c r="BJ284" s="2">
        <v>207.52711183329299</v>
      </c>
      <c r="BK284" s="2">
        <v>1.0505316566020042</v>
      </c>
      <c r="BL284" s="1">
        <v>5.0878974056186837E-3</v>
      </c>
      <c r="BM284" s="2">
        <v>206.63039142623401</v>
      </c>
      <c r="BN284" s="2">
        <v>0.1538112495430255</v>
      </c>
      <c r="BO284" s="1">
        <v>7.4493315131141037E-4</v>
      </c>
      <c r="BP284" s="2">
        <v>206.57872693129102</v>
      </c>
      <c r="BQ284" s="2">
        <v>0.10214675460002809</v>
      </c>
      <c r="BR284" s="1">
        <v>4.9471351430083101E-4</v>
      </c>
      <c r="BS284" s="2">
        <v>206.945519965306</v>
      </c>
      <c r="BT284" s="2">
        <v>0.46893978861501751</v>
      </c>
      <c r="BU284" s="1">
        <v>2.2711524387595211E-3</v>
      </c>
      <c r="BV284" s="2">
        <v>206.686682177368</v>
      </c>
      <c r="BW284" s="2">
        <v>0.21010200067701135</v>
      </c>
      <c r="BX284" s="1">
        <v>1.0175585071063166E-3</v>
      </c>
      <c r="BY284" s="2">
        <v>208.782082125438</v>
      </c>
      <c r="BZ284" s="2">
        <v>2.3055019487470076</v>
      </c>
      <c r="CA284" s="1">
        <v>1.1165924710560826E-2</v>
      </c>
      <c r="CC284" t="s">
        <v>152</v>
      </c>
      <c r="CE284" s="23">
        <v>213.55546259854799</v>
      </c>
      <c r="CF284" s="23">
        <v>213.116284294748</v>
      </c>
      <c r="CG284" s="23">
        <v>-0.43917830379999145</v>
      </c>
      <c r="CH284" s="24">
        <v>-2.0565070003644922E-3</v>
      </c>
      <c r="CI284" s="2">
        <v>206.47658017669099</v>
      </c>
      <c r="CJ284" s="2">
        <v>206.18906225645699</v>
      </c>
      <c r="CK284" s="2">
        <v>-0.28751792023399503</v>
      </c>
      <c r="CL284" s="1">
        <v>-1.3924965242448004E-3</v>
      </c>
      <c r="CN284" s="25" t="s">
        <v>152</v>
      </c>
      <c r="CO284" s="27">
        <v>0</v>
      </c>
      <c r="CP284" s="27">
        <v>6.0246709999999997</v>
      </c>
      <c r="CQ284" s="28">
        <f t="shared" si="112"/>
        <v>-6.0123218866925949</v>
      </c>
      <c r="CR284" s="27">
        <f t="shared" si="113"/>
        <v>94.574914106258007</v>
      </c>
      <c r="CU284" s="30">
        <v>165</v>
      </c>
      <c r="CV284" s="30"/>
      <c r="CW284" s="15" t="s">
        <v>152</v>
      </c>
      <c r="CX284" s="36" t="s">
        <v>994</v>
      </c>
      <c r="CY284" s="34" t="s">
        <v>995</v>
      </c>
      <c r="CZ284" s="34" t="s">
        <v>989</v>
      </c>
      <c r="DA284" s="32"/>
      <c r="DB284" s="32"/>
      <c r="DC284" t="s">
        <v>152</v>
      </c>
      <c r="DD284">
        <v>546129</v>
      </c>
      <c r="DE284" t="s">
        <v>963</v>
      </c>
      <c r="DF284" s="30">
        <v>353</v>
      </c>
      <c r="DG284" s="39" t="s">
        <v>152</v>
      </c>
      <c r="DK284" s="30">
        <v>199</v>
      </c>
      <c r="DL284" s="30"/>
      <c r="DM284" s="32"/>
      <c r="DN284" s="32" t="s">
        <v>152</v>
      </c>
      <c r="DO284" s="41">
        <v>541824</v>
      </c>
    </row>
    <row r="285" spans="1:119" ht="15.75" x14ac:dyDescent="0.25">
      <c r="A285" t="s">
        <v>609</v>
      </c>
      <c r="B285" t="s">
        <v>116</v>
      </c>
      <c r="C285" s="52">
        <v>61.261640071405999</v>
      </c>
      <c r="D285" s="52">
        <v>61.851924930647002</v>
      </c>
      <c r="E285" s="52">
        <v>0.59028485924100238</v>
      </c>
      <c r="F285" s="53">
        <v>9.635472680015942E-3</v>
      </c>
      <c r="G285" s="45">
        <v>60.196855501808002</v>
      </c>
      <c r="H285" s="45">
        <v>60.182110640776997</v>
      </c>
      <c r="I285" s="45">
        <v>-1.474486103100503E-2</v>
      </c>
      <c r="J285" s="46">
        <v>-2.4494404081558993E-4</v>
      </c>
      <c r="K285" s="47">
        <v>3</v>
      </c>
      <c r="L285" s="55">
        <f t="shared" si="106"/>
        <v>58.409095501808004</v>
      </c>
      <c r="M285" s="55">
        <f t="shared" si="107"/>
        <v>58.394350640776999</v>
      </c>
      <c r="N285" s="55">
        <f t="shared" si="108"/>
        <v>-1.474486103100503E-2</v>
      </c>
      <c r="O285" s="56">
        <f t="shared" si="109"/>
        <v>-2.5244118068133096E-4</v>
      </c>
      <c r="P285" s="54"/>
      <c r="Q285" s="42">
        <f t="shared" si="110"/>
        <v>423.53099015801445</v>
      </c>
      <c r="R285" s="42">
        <f t="shared" si="110"/>
        <v>427.61191144282208</v>
      </c>
      <c r="S285" s="42">
        <f t="shared" si="111"/>
        <v>403.80998653121782</v>
      </c>
      <c r="T285" s="42">
        <f t="shared" si="111"/>
        <v>403.708048261447</v>
      </c>
      <c r="V285" s="143">
        <f t="shared" si="114"/>
        <v>428.46745670104048</v>
      </c>
      <c r="W285" s="143">
        <f t="shared" si="115"/>
        <v>403.80998653121782</v>
      </c>
      <c r="X285" s="143">
        <f t="shared" si="116"/>
        <v>404.17290635600267</v>
      </c>
      <c r="AB285" t="s">
        <v>116</v>
      </c>
      <c r="AC285" s="2">
        <v>61.261640071405999</v>
      </c>
      <c r="AD285" s="2">
        <v>62.179459445656001</v>
      </c>
      <c r="AE285" s="2">
        <v>0.91781937425000137</v>
      </c>
      <c r="AF285" s="1">
        <v>1.4981958909036709E-2</v>
      </c>
      <c r="AG285" s="2">
        <v>60.196855501808002</v>
      </c>
      <c r="AH285" s="2">
        <v>60.448535649604999</v>
      </c>
      <c r="AI285" s="2">
        <v>0.25168014779699632</v>
      </c>
      <c r="AJ285" s="1">
        <v>4.180951740733985E-3</v>
      </c>
      <c r="AM285" t="s">
        <v>116</v>
      </c>
      <c r="AN285" s="2">
        <v>61.261640071405999</v>
      </c>
      <c r="AO285" s="2">
        <v>61.639956579903</v>
      </c>
      <c r="AP285" s="2">
        <v>0.37831650849700083</v>
      </c>
      <c r="AQ285" s="1">
        <v>6.1754224675676104E-3</v>
      </c>
      <c r="AR285" s="2">
        <v>61.281693127835993</v>
      </c>
      <c r="AS285" s="2">
        <v>2.0053056429993887E-2</v>
      </c>
      <c r="AT285" s="1">
        <v>3.2733463235101496E-4</v>
      </c>
      <c r="AU285" s="2">
        <v>61.295692045723996</v>
      </c>
      <c r="AV285" s="2">
        <v>3.405197431799678E-2</v>
      </c>
      <c r="AW285" s="1">
        <v>5.5584496723081714E-4</v>
      </c>
      <c r="AX285" s="2">
        <v>61.502271541295002</v>
      </c>
      <c r="AY285" s="2">
        <v>0.24063146988900286</v>
      </c>
      <c r="AZ285" s="1">
        <v>3.9279305876977018E-3</v>
      </c>
      <c r="BA285" s="2">
        <v>61.323094964815994</v>
      </c>
      <c r="BB285" s="2">
        <v>6.1454893409994327E-2</v>
      </c>
      <c r="BC285" s="1">
        <v>1.0031545570501064E-3</v>
      </c>
      <c r="BD285" s="2">
        <v>61.975675274521997</v>
      </c>
      <c r="BE285" s="2">
        <v>0.71403520311599777</v>
      </c>
      <c r="BF285" s="1">
        <v>1.1655502567083168E-2</v>
      </c>
      <c r="BG285" s="1"/>
      <c r="BH285" t="s">
        <v>116</v>
      </c>
      <c r="BI285" s="2">
        <v>60.196855501808002</v>
      </c>
      <c r="BJ285" s="2">
        <v>60.252512291525996</v>
      </c>
      <c r="BK285" s="2">
        <v>5.5656789717993149E-2</v>
      </c>
      <c r="BL285" s="1">
        <v>9.2457968533458544E-4</v>
      </c>
      <c r="BM285" s="2">
        <v>60.194527130836001</v>
      </c>
      <c r="BN285" s="2">
        <v>-2.3283709720018919E-3</v>
      </c>
      <c r="BO285" s="1">
        <v>-3.8679279051909279E-5</v>
      </c>
      <c r="BP285" s="2">
        <v>60.206477846360997</v>
      </c>
      <c r="BQ285" s="2">
        <v>9.6223445529943774E-3</v>
      </c>
      <c r="BR285" s="1">
        <v>1.5984796004345065E-4</v>
      </c>
      <c r="BS285" s="2">
        <v>60.194318268875001</v>
      </c>
      <c r="BT285" s="2">
        <v>-2.5372329330011212E-3</v>
      </c>
      <c r="BU285" s="1">
        <v>-4.2148928076897902E-5</v>
      </c>
      <c r="BV285" s="2">
        <v>60.200967506448002</v>
      </c>
      <c r="BW285" s="2">
        <v>4.1120046399996113E-3</v>
      </c>
      <c r="BX285" s="1">
        <v>6.8309292997474061E-5</v>
      </c>
      <c r="BY285" s="2">
        <v>60.249350039864005</v>
      </c>
      <c r="BZ285" s="2">
        <v>5.2494538056002682E-2</v>
      </c>
      <c r="CA285" s="1">
        <v>8.7204784400118733E-4</v>
      </c>
      <c r="CC285" t="s">
        <v>116</v>
      </c>
      <c r="CE285" s="23">
        <v>61.261640071405999</v>
      </c>
      <c r="CF285" s="23">
        <v>60.586043773966999</v>
      </c>
      <c r="CG285" s="23">
        <v>-0.67559629743900018</v>
      </c>
      <c r="CH285" s="24">
        <v>-1.102804783958659E-2</v>
      </c>
      <c r="CI285" s="2">
        <v>60.196855501808002</v>
      </c>
      <c r="CJ285" s="2">
        <v>59.958935765892001</v>
      </c>
      <c r="CK285" s="2">
        <v>-0.23791973591600168</v>
      </c>
      <c r="CL285" s="1">
        <v>-3.9523615300612472E-3</v>
      </c>
      <c r="CN285" s="25" t="s">
        <v>116</v>
      </c>
      <c r="CO285" s="27">
        <v>0</v>
      </c>
      <c r="CP285" s="27">
        <v>1.78776</v>
      </c>
      <c r="CQ285" s="28">
        <f t="shared" si="112"/>
        <v>-1.7944598153591906</v>
      </c>
      <c r="CR285" s="27">
        <f t="shared" si="113"/>
        <v>64.010962555826993</v>
      </c>
      <c r="CU285" s="30">
        <v>174</v>
      </c>
      <c r="CV285" s="30"/>
      <c r="CW285" s="15" t="s">
        <v>1005</v>
      </c>
      <c r="CX285" s="33" t="s">
        <v>994</v>
      </c>
      <c r="CY285" s="34" t="s">
        <v>1006</v>
      </c>
      <c r="CZ285" s="34" t="s">
        <v>989</v>
      </c>
      <c r="DA285" s="32"/>
      <c r="DB285" s="32"/>
      <c r="DC285" t="s">
        <v>116</v>
      </c>
      <c r="DD285">
        <v>144645</v>
      </c>
      <c r="DE285" t="s">
        <v>963</v>
      </c>
      <c r="DF285" s="30">
        <v>354</v>
      </c>
      <c r="DG285" s="39" t="s">
        <v>116</v>
      </c>
      <c r="DK285" s="30">
        <v>207</v>
      </c>
      <c r="DL285" s="30"/>
      <c r="DM285" s="32"/>
      <c r="DN285" s="32" t="s">
        <v>116</v>
      </c>
      <c r="DO285" s="41">
        <v>143481</v>
      </c>
    </row>
    <row r="286" spans="1:119" ht="15.75" x14ac:dyDescent="0.25">
      <c r="A286" t="s">
        <v>610</v>
      </c>
      <c r="B286" t="s">
        <v>133</v>
      </c>
      <c r="C286" s="52">
        <v>7.2811050424030004</v>
      </c>
      <c r="D286" s="52">
        <v>8.2798872843249995</v>
      </c>
      <c r="E286" s="52">
        <v>0.99878224192199916</v>
      </c>
      <c r="F286" s="53">
        <v>0.13717454096670589</v>
      </c>
      <c r="G286" s="45">
        <v>7.6824434310480001</v>
      </c>
      <c r="H286" s="45">
        <v>7.9362399216890003</v>
      </c>
      <c r="I286" s="45">
        <v>0.25379649064100018</v>
      </c>
      <c r="J286" s="46">
        <v>3.303590751027223E-2</v>
      </c>
      <c r="K286" s="47">
        <v>4</v>
      </c>
      <c r="L286" s="55">
        <f t="shared" si="106"/>
        <v>7.1615414310480006</v>
      </c>
      <c r="M286" s="55">
        <f t="shared" si="107"/>
        <v>7.4153379216889999</v>
      </c>
      <c r="N286" s="55">
        <f t="shared" si="108"/>
        <v>0.25379649064099929</v>
      </c>
      <c r="O286" s="56">
        <f t="shared" si="109"/>
        <v>3.5438807843894499E-2</v>
      </c>
      <c r="P286" s="54"/>
      <c r="Q286" s="42">
        <f t="shared" si="110"/>
        <v>186.79079123660853</v>
      </c>
      <c r="R286" s="42">
        <f t="shared" si="110"/>
        <v>212.41373228129811</v>
      </c>
      <c r="S286" s="42">
        <f t="shared" si="111"/>
        <v>183.7234846343766</v>
      </c>
      <c r="T286" s="42">
        <f t="shared" si="111"/>
        <v>190.23442590274499</v>
      </c>
      <c r="V286" s="143">
        <f t="shared" si="114"/>
        <v>221.2629933667009</v>
      </c>
      <c r="W286" s="143">
        <f t="shared" si="115"/>
        <v>183.7234846343766</v>
      </c>
      <c r="X286" s="143">
        <f t="shared" si="116"/>
        <v>192.9204160474859</v>
      </c>
      <c r="AB286" t="s">
        <v>133</v>
      </c>
      <c r="AC286" s="2">
        <v>7.2811050424030004</v>
      </c>
      <c r="AD286" s="2">
        <v>7.4504127097730004</v>
      </c>
      <c r="AE286" s="2">
        <v>0.16930766737000003</v>
      </c>
      <c r="AF286" s="1">
        <v>2.3253018104257842E-2</v>
      </c>
      <c r="AG286" s="2">
        <v>7.6824434310480001</v>
      </c>
      <c r="AH286" s="2">
        <v>7.7297616320320008</v>
      </c>
      <c r="AI286" s="2">
        <v>4.7318200984000747E-2</v>
      </c>
      <c r="AJ286" s="1">
        <v>6.159264485146471E-3</v>
      </c>
      <c r="AM286" t="s">
        <v>133</v>
      </c>
      <c r="AN286" s="2">
        <v>7.2811050424030004</v>
      </c>
      <c r="AO286" s="2">
        <v>7.8862687694830003</v>
      </c>
      <c r="AP286" s="2">
        <v>0.60516372707999988</v>
      </c>
      <c r="AQ286" s="1">
        <v>8.3114269545035466E-2</v>
      </c>
      <c r="AR286" s="2">
        <v>7.3585525668459999</v>
      </c>
      <c r="AS286" s="2">
        <v>7.7447524442999516E-2</v>
      </c>
      <c r="AT286" s="1">
        <v>1.0636781641243749E-2</v>
      </c>
      <c r="AU286" s="2">
        <v>7.2701631388779999</v>
      </c>
      <c r="AV286" s="2">
        <v>-1.0941903525000463E-2</v>
      </c>
      <c r="AW286" s="1">
        <v>-1.5027806165792219E-3</v>
      </c>
      <c r="AX286" s="2">
        <v>7.635159430122</v>
      </c>
      <c r="AY286" s="2">
        <v>0.35405438771899966</v>
      </c>
      <c r="AZ286" s="1">
        <v>4.8626463381188943E-2</v>
      </c>
      <c r="BA286" s="2">
        <v>7.4238134342890003</v>
      </c>
      <c r="BB286" s="2">
        <v>0.14270839188599993</v>
      </c>
      <c r="BC286" s="1">
        <v>1.9599825995492235E-2</v>
      </c>
      <c r="BD286" s="2">
        <v>8.6248314814340006</v>
      </c>
      <c r="BE286" s="2">
        <v>1.3437264390310002</v>
      </c>
      <c r="BF286" s="1">
        <v>0.18454979446190314</v>
      </c>
      <c r="BG286" s="1"/>
      <c r="BH286" t="s">
        <v>133</v>
      </c>
      <c r="BI286" s="2">
        <v>7.6824434310480001</v>
      </c>
      <c r="BJ286" s="2">
        <v>7.8467266155869995</v>
      </c>
      <c r="BK286" s="2">
        <v>0.16428318453899937</v>
      </c>
      <c r="BL286" s="1">
        <v>2.1384236150058925E-2</v>
      </c>
      <c r="BM286" s="2">
        <v>7.703841816323</v>
      </c>
      <c r="BN286" s="2">
        <v>2.1398385274999931E-2</v>
      </c>
      <c r="BO286" s="1">
        <v>2.785361905630182E-3</v>
      </c>
      <c r="BP286" s="2">
        <v>7.6793512032120006</v>
      </c>
      <c r="BQ286" s="2">
        <v>-3.0922278359994948E-3</v>
      </c>
      <c r="BR286" s="1">
        <v>-4.025057735540877E-4</v>
      </c>
      <c r="BS286" s="2">
        <v>7.7736933090629998</v>
      </c>
      <c r="BT286" s="2">
        <v>9.124987801499973E-2</v>
      </c>
      <c r="BU286" s="1">
        <v>1.1877715577601316E-2</v>
      </c>
      <c r="BV286" s="2">
        <v>7.721757393591</v>
      </c>
      <c r="BW286" s="2">
        <v>3.9313962542999903E-2</v>
      </c>
      <c r="BX286" s="1">
        <v>5.1173774198083341E-3</v>
      </c>
      <c r="BY286" s="2">
        <v>8.0409398175309992</v>
      </c>
      <c r="BZ286" s="2">
        <v>0.35849638648299909</v>
      </c>
      <c r="CA286" s="1">
        <v>4.6664370483245433E-2</v>
      </c>
      <c r="CC286" t="s">
        <v>133</v>
      </c>
      <c r="CE286" s="23">
        <v>7.2811050424030004</v>
      </c>
      <c r="CF286" s="23">
        <v>7.1387617470100002</v>
      </c>
      <c r="CG286" s="23">
        <v>-0.14234329539300017</v>
      </c>
      <c r="CH286" s="24">
        <v>-1.9549682989605965E-2</v>
      </c>
      <c r="CI286" s="2">
        <v>7.6824434310480001</v>
      </c>
      <c r="CJ286" s="2">
        <v>7.636505031934</v>
      </c>
      <c r="CK286" s="2">
        <v>-4.5938399114000106E-2</v>
      </c>
      <c r="CL286" s="1">
        <v>-5.9796599254273225E-3</v>
      </c>
      <c r="CN286" s="25" t="s">
        <v>133</v>
      </c>
      <c r="CO286" s="27">
        <v>0</v>
      </c>
      <c r="CP286" s="27">
        <v>0.52090199999999998</v>
      </c>
      <c r="CQ286" s="28">
        <f t="shared" si="112"/>
        <v>-0.50828254046095289</v>
      </c>
      <c r="CR286" s="27">
        <f t="shared" si="113"/>
        <v>126.93088450772699</v>
      </c>
      <c r="CU286" s="30">
        <v>196</v>
      </c>
      <c r="CV286" s="30"/>
      <c r="CW286" s="37" t="s">
        <v>133</v>
      </c>
      <c r="CX286" s="33" t="s">
        <v>994</v>
      </c>
      <c r="CY286" s="34" t="s">
        <v>1026</v>
      </c>
      <c r="CZ286" s="34" t="s">
        <v>989</v>
      </c>
      <c r="DA286" s="32"/>
      <c r="DB286" s="32"/>
      <c r="DC286" t="s">
        <v>133</v>
      </c>
      <c r="DD286">
        <v>38980</v>
      </c>
      <c r="DE286" t="s">
        <v>963</v>
      </c>
      <c r="DF286" s="30">
        <v>355</v>
      </c>
      <c r="DG286" s="39" t="s">
        <v>133</v>
      </c>
      <c r="DK286" s="30">
        <v>225</v>
      </c>
      <c r="DL286" s="30"/>
      <c r="DM286" s="32"/>
      <c r="DN286" s="32" t="s">
        <v>133</v>
      </c>
      <c r="DO286" s="41">
        <v>38759</v>
      </c>
    </row>
    <row r="287" spans="1:119" ht="15.75" x14ac:dyDescent="0.25">
      <c r="A287" t="s">
        <v>611</v>
      </c>
      <c r="B287" t="s">
        <v>103</v>
      </c>
      <c r="C287" s="52">
        <v>41.815305956491002</v>
      </c>
      <c r="D287" s="52">
        <v>42.619128358781005</v>
      </c>
      <c r="E287" s="52">
        <v>0.80382240229000246</v>
      </c>
      <c r="F287" s="53">
        <v>1.922316204325715E-2</v>
      </c>
      <c r="G287" s="45">
        <v>41.481011629343001</v>
      </c>
      <c r="H287" s="45">
        <v>41.576153204080001</v>
      </c>
      <c r="I287" s="45">
        <v>9.5141574736999246E-2</v>
      </c>
      <c r="J287" s="46">
        <v>2.2936175131683051E-3</v>
      </c>
      <c r="K287" s="47">
        <v>4</v>
      </c>
      <c r="L287" s="55">
        <f t="shared" si="106"/>
        <v>39.545344629342999</v>
      </c>
      <c r="M287" s="55">
        <f t="shared" si="107"/>
        <v>39.640486204079998</v>
      </c>
      <c r="N287" s="55">
        <f t="shared" si="108"/>
        <v>9.5141574736999246E-2</v>
      </c>
      <c r="O287" s="56">
        <f t="shared" si="109"/>
        <v>2.4058855885252129E-3</v>
      </c>
      <c r="P287" s="54"/>
      <c r="Q287" s="42">
        <f t="shared" si="110"/>
        <v>228.04907235721336</v>
      </c>
      <c r="R287" s="42">
        <f t="shared" si="110"/>
        <v>232.43289662895054</v>
      </c>
      <c r="S287" s="42">
        <f t="shared" si="111"/>
        <v>215.66933333338605</v>
      </c>
      <c r="T287" s="42">
        <f t="shared" si="111"/>
        <v>216.18820907433968</v>
      </c>
      <c r="V287" s="143">
        <f t="shared" si="114"/>
        <v>228.90198199917106</v>
      </c>
      <c r="W287" s="143">
        <f t="shared" si="115"/>
        <v>215.66933333338605</v>
      </c>
      <c r="X287" s="143">
        <f t="shared" si="116"/>
        <v>215.35310274870881</v>
      </c>
      <c r="AB287" t="s">
        <v>103</v>
      </c>
      <c r="AC287" s="2">
        <v>41.815305956491002</v>
      </c>
      <c r="AD287" s="2">
        <v>42.583156252936</v>
      </c>
      <c r="AE287" s="2">
        <v>0.76785029644499758</v>
      </c>
      <c r="AF287" s="1">
        <v>1.8362900351463384E-2</v>
      </c>
      <c r="AG287" s="2">
        <v>41.481011629343001</v>
      </c>
      <c r="AH287" s="2">
        <v>41.691823318991993</v>
      </c>
      <c r="AI287" s="2">
        <v>0.21081168964899177</v>
      </c>
      <c r="AJ287" s="1">
        <v>5.0821250825008081E-3</v>
      </c>
      <c r="AM287" t="s">
        <v>103</v>
      </c>
      <c r="AN287" s="2">
        <v>41.815305956491002</v>
      </c>
      <c r="AO287" s="2">
        <v>41.931303542515998</v>
      </c>
      <c r="AP287" s="2">
        <v>0.11599758602499577</v>
      </c>
      <c r="AQ287" s="1">
        <v>2.7740460908187957E-3</v>
      </c>
      <c r="AR287" s="2">
        <v>41.780914814653997</v>
      </c>
      <c r="AS287" s="2">
        <v>-3.4391141837005534E-2</v>
      </c>
      <c r="AT287" s="1">
        <v>-8.2245343063589349E-4</v>
      </c>
      <c r="AU287" s="2">
        <v>41.771609455122004</v>
      </c>
      <c r="AV287" s="2">
        <v>-4.3696501368998497E-2</v>
      </c>
      <c r="AW287" s="1">
        <v>-1.0449882015562647E-3</v>
      </c>
      <c r="AX287" s="2">
        <v>41.869038657906003</v>
      </c>
      <c r="AY287" s="2">
        <v>5.3732701415000861E-2</v>
      </c>
      <c r="AZ287" s="1">
        <v>1.2850007954242869E-3</v>
      </c>
      <c r="BA287" s="2">
        <v>41.864391259164996</v>
      </c>
      <c r="BB287" s="2">
        <v>4.9085302673994136E-2</v>
      </c>
      <c r="BC287" s="1">
        <v>1.1738597040296104E-3</v>
      </c>
      <c r="BD287" s="2">
        <v>41.971696321350002</v>
      </c>
      <c r="BE287" s="2">
        <v>0.15639036485899993</v>
      </c>
      <c r="BF287" s="1">
        <v>3.7400267983624166E-3</v>
      </c>
      <c r="BG287" s="1"/>
      <c r="BH287" t="s">
        <v>103</v>
      </c>
      <c r="BI287" s="2">
        <v>41.481011629343001</v>
      </c>
      <c r="BJ287" s="2">
        <v>41.478410949813004</v>
      </c>
      <c r="BK287" s="2">
        <v>-2.6006795299977625E-3</v>
      </c>
      <c r="BL287" s="1">
        <v>-6.2695663096077526E-5</v>
      </c>
      <c r="BM287" s="2">
        <v>41.465030906877004</v>
      </c>
      <c r="BN287" s="2">
        <v>-1.5980722465997133E-2</v>
      </c>
      <c r="BO287" s="1">
        <v>-3.8525392313944017E-4</v>
      </c>
      <c r="BP287" s="2">
        <v>41.468662322118995</v>
      </c>
      <c r="BQ287" s="2">
        <v>-1.2349307224006623E-2</v>
      </c>
      <c r="BR287" s="1">
        <v>-2.9770988553400952E-4</v>
      </c>
      <c r="BS287" s="2">
        <v>41.446065293353001</v>
      </c>
      <c r="BT287" s="2">
        <v>-3.4946335989999966E-2</v>
      </c>
      <c r="BU287" s="1">
        <v>-8.4246585648069131E-4</v>
      </c>
      <c r="BV287" s="2">
        <v>41.484334528399998</v>
      </c>
      <c r="BW287" s="2">
        <v>3.3228990569966754E-3</v>
      </c>
      <c r="BX287" s="1">
        <v>8.0106509616706401E-5</v>
      </c>
      <c r="BY287" s="2">
        <v>41.423027273106001</v>
      </c>
      <c r="BZ287" s="2">
        <v>-5.7984356237000156E-2</v>
      </c>
      <c r="CA287" s="1">
        <v>-1.3978529924757899E-3</v>
      </c>
      <c r="CC287" t="s">
        <v>103</v>
      </c>
      <c r="CE287" s="23">
        <v>41.815305956491002</v>
      </c>
      <c r="CF287" s="23">
        <v>41.830069698117001</v>
      </c>
      <c r="CG287" s="23">
        <v>1.476374162599825E-2</v>
      </c>
      <c r="CH287" s="24">
        <v>3.5307027626104142E-4</v>
      </c>
      <c r="CI287" s="2">
        <v>41.481011629343001</v>
      </c>
      <c r="CJ287" s="2">
        <v>41.452671123664999</v>
      </c>
      <c r="CK287" s="2">
        <v>-2.8340505678002614E-2</v>
      </c>
      <c r="CL287" s="1">
        <v>-6.8321635767327809E-4</v>
      </c>
      <c r="CN287" s="25" t="s">
        <v>103</v>
      </c>
      <c r="CO287" s="27">
        <v>0</v>
      </c>
      <c r="CP287" s="27">
        <v>1.935667</v>
      </c>
      <c r="CQ287" s="28">
        <f t="shared" si="112"/>
        <v>-1.9211120018452459</v>
      </c>
      <c r="CR287" s="27">
        <f t="shared" si="113"/>
        <v>108.523959418525</v>
      </c>
      <c r="CU287" s="30">
        <v>152</v>
      </c>
      <c r="CV287" s="30"/>
      <c r="CW287" s="15" t="s">
        <v>977</v>
      </c>
      <c r="CX287" s="36" t="s">
        <v>975</v>
      </c>
      <c r="CY287" s="34" t="s">
        <v>978</v>
      </c>
      <c r="CZ287" s="34" t="s">
        <v>976</v>
      </c>
      <c r="DA287" s="32"/>
      <c r="DB287" s="32"/>
      <c r="DC287" t="s">
        <v>103</v>
      </c>
      <c r="DD287">
        <v>183361</v>
      </c>
      <c r="DE287" t="s">
        <v>963</v>
      </c>
      <c r="DF287" s="30">
        <v>358</v>
      </c>
      <c r="DG287" s="39" t="s">
        <v>103</v>
      </c>
      <c r="DK287" s="30">
        <v>188</v>
      </c>
      <c r="DL287" s="30"/>
      <c r="DM287" s="32"/>
      <c r="DN287" s="32" t="s">
        <v>103</v>
      </c>
      <c r="DO287" s="41">
        <v>182121</v>
      </c>
    </row>
    <row r="288" spans="1:119" ht="15.75" x14ac:dyDescent="0.25">
      <c r="A288" t="s">
        <v>612</v>
      </c>
      <c r="B288" t="s">
        <v>182</v>
      </c>
      <c r="C288" s="52">
        <v>47.004545545911995</v>
      </c>
      <c r="D288" s="52">
        <v>47.509758167480001</v>
      </c>
      <c r="E288" s="52">
        <v>0.50521262156800617</v>
      </c>
      <c r="F288" s="53">
        <v>1.0748165218926253E-2</v>
      </c>
      <c r="G288" s="45">
        <v>51.156632077083998</v>
      </c>
      <c r="H288" s="45">
        <v>50.993308596695996</v>
      </c>
      <c r="I288" s="45">
        <v>-0.16332348038800149</v>
      </c>
      <c r="J288" s="46">
        <v>-3.1926159670148317E-3</v>
      </c>
      <c r="K288" s="47">
        <v>3</v>
      </c>
      <c r="L288" s="55">
        <f t="shared" si="106"/>
        <v>49.323691077084</v>
      </c>
      <c r="M288" s="55">
        <f t="shared" si="107"/>
        <v>49.160367596695998</v>
      </c>
      <c r="N288" s="55">
        <f t="shared" si="108"/>
        <v>-0.16332348038800149</v>
      </c>
      <c r="O288" s="56">
        <f t="shared" si="109"/>
        <v>-3.3112582781519018E-3</v>
      </c>
      <c r="P288" s="54"/>
      <c r="Q288" s="42">
        <f t="shared" si="110"/>
        <v>291.86849519650781</v>
      </c>
      <c r="R288" s="42">
        <f t="shared" si="110"/>
        <v>295.00554600507928</v>
      </c>
      <c r="S288" s="42">
        <f t="shared" si="111"/>
        <v>306.26892197361019</v>
      </c>
      <c r="T288" s="42">
        <f t="shared" si="111"/>
        <v>305.25478647038437</v>
      </c>
      <c r="V288" s="143">
        <f t="shared" si="114"/>
        <v>296.96685821375746</v>
      </c>
      <c r="W288" s="143">
        <f t="shared" si="115"/>
        <v>306.26892197361019</v>
      </c>
      <c r="X288" s="143">
        <f t="shared" si="116"/>
        <v>305.25478647038437</v>
      </c>
      <c r="AB288" t="s">
        <v>182</v>
      </c>
      <c r="AC288" s="2">
        <v>47.004545545911995</v>
      </c>
      <c r="AD288" s="2">
        <v>47.004452491953998</v>
      </c>
      <c r="AE288" s="2">
        <v>-9.3053957996858117E-5</v>
      </c>
      <c r="AF288" s="1">
        <v>-1.9796799844808001E-6</v>
      </c>
      <c r="AG288" s="2">
        <v>51.156632077083998</v>
      </c>
      <c r="AH288" s="2">
        <v>51.156632077083998</v>
      </c>
      <c r="AI288" s="2">
        <v>0</v>
      </c>
      <c r="AJ288" s="1">
        <v>0</v>
      </c>
      <c r="AM288" t="s">
        <v>182</v>
      </c>
      <c r="AN288" s="2">
        <v>47.004545545911995</v>
      </c>
      <c r="AO288" s="2">
        <v>47.434969083063002</v>
      </c>
      <c r="AP288" s="2">
        <v>0.43042353715100745</v>
      </c>
      <c r="AQ288" s="1">
        <v>9.1570619852198859E-3</v>
      </c>
      <c r="AR288" s="2">
        <v>47.058167690186004</v>
      </c>
      <c r="AS288" s="2">
        <v>5.3622144274008576E-2</v>
      </c>
      <c r="AT288" s="1">
        <v>1.140786356962707E-3</v>
      </c>
      <c r="AU288" s="2">
        <v>46.978796226547999</v>
      </c>
      <c r="AV288" s="2">
        <v>-2.5749319363995937E-2</v>
      </c>
      <c r="AW288" s="1">
        <v>-5.4780487854829113E-4</v>
      </c>
      <c r="AX288" s="2">
        <v>47.193695864887999</v>
      </c>
      <c r="AY288" s="2">
        <v>0.18915031897600443</v>
      </c>
      <c r="AZ288" s="1">
        <v>4.0240856874416671E-3</v>
      </c>
      <c r="BA288" s="2">
        <v>47.087559146897</v>
      </c>
      <c r="BB288" s="2">
        <v>8.3013600985005098E-2</v>
      </c>
      <c r="BC288" s="1">
        <v>1.7660760256456693E-3</v>
      </c>
      <c r="BD288" s="2">
        <v>47.825621614751</v>
      </c>
      <c r="BE288" s="2">
        <v>0.8210760688390053</v>
      </c>
      <c r="BF288" s="1">
        <v>1.7468014195287006E-2</v>
      </c>
      <c r="BG288" s="1"/>
      <c r="BH288" t="s">
        <v>182</v>
      </c>
      <c r="BI288" s="2">
        <v>51.156632077083998</v>
      </c>
      <c r="BJ288" s="2">
        <v>51.102190916955003</v>
      </c>
      <c r="BK288" s="2">
        <v>-5.4441160128995136E-2</v>
      </c>
      <c r="BL288" s="1">
        <v>-1.0642053223316565E-3</v>
      </c>
      <c r="BM288" s="2">
        <v>51.156632077083998</v>
      </c>
      <c r="BN288" s="2">
        <v>0</v>
      </c>
      <c r="BO288" s="1">
        <v>0</v>
      </c>
      <c r="BP288" s="2">
        <v>51.156632077083998</v>
      </c>
      <c r="BQ288" s="2">
        <v>0</v>
      </c>
      <c r="BR288" s="1">
        <v>0</v>
      </c>
      <c r="BS288" s="2">
        <v>51.102190916955003</v>
      </c>
      <c r="BT288" s="2">
        <v>-5.4441160128995136E-2</v>
      </c>
      <c r="BU288" s="1">
        <v>-1.0642053223316565E-3</v>
      </c>
      <c r="BV288" s="2">
        <v>51.156632077083998</v>
      </c>
      <c r="BW288" s="2">
        <v>0</v>
      </c>
      <c r="BX288" s="1">
        <v>0</v>
      </c>
      <c r="BY288" s="2">
        <v>50.993308596695996</v>
      </c>
      <c r="BZ288" s="2">
        <v>-0.16332348038800149</v>
      </c>
      <c r="CA288" s="1">
        <v>-3.1926159670148317E-3</v>
      </c>
      <c r="CC288" t="s">
        <v>182</v>
      </c>
      <c r="CE288" s="23">
        <v>47.004545545911995</v>
      </c>
      <c r="CF288" s="23">
        <v>47.007180267288994</v>
      </c>
      <c r="CG288" s="23">
        <v>2.6347213769994937E-3</v>
      </c>
      <c r="CH288" s="24">
        <v>5.6052480593095246E-5</v>
      </c>
      <c r="CI288" s="2">
        <v>51.156632077083998</v>
      </c>
      <c r="CJ288" s="2">
        <v>51.102190916955003</v>
      </c>
      <c r="CK288" s="2">
        <v>-5.4441160128995136E-2</v>
      </c>
      <c r="CL288" s="1">
        <v>-1.0642053223316565E-3</v>
      </c>
      <c r="CN288" s="25" t="s">
        <v>182</v>
      </c>
      <c r="CO288" s="27">
        <v>0</v>
      </c>
      <c r="CP288" s="27">
        <v>1.8329409999999999</v>
      </c>
      <c r="CQ288" s="28">
        <f t="shared" si="112"/>
        <v>-1.8210197913121915</v>
      </c>
      <c r="CR288" s="27">
        <f t="shared" si="113"/>
        <v>315.99178044331501</v>
      </c>
      <c r="CU288" s="30">
        <v>153</v>
      </c>
      <c r="CV288" s="30"/>
      <c r="CW288" s="15" t="s">
        <v>182</v>
      </c>
      <c r="CX288" s="36" t="s">
        <v>975</v>
      </c>
      <c r="CY288" s="34" t="s">
        <v>979</v>
      </c>
      <c r="CZ288" s="34" t="s">
        <v>976</v>
      </c>
      <c r="DA288" s="32"/>
      <c r="DB288" s="32"/>
      <c r="DC288" t="s">
        <v>182</v>
      </c>
      <c r="DD288">
        <v>161047</v>
      </c>
      <c r="DE288" t="s">
        <v>963</v>
      </c>
      <c r="DF288" s="30">
        <v>359</v>
      </c>
      <c r="DG288" s="39" t="s">
        <v>182</v>
      </c>
      <c r="DK288" s="30">
        <v>189</v>
      </c>
      <c r="DL288" s="30"/>
      <c r="DM288" s="32"/>
      <c r="DN288" s="32" t="s">
        <v>182</v>
      </c>
      <c r="DO288" s="41">
        <v>160040</v>
      </c>
    </row>
    <row r="289" spans="1:119" ht="15.75" x14ac:dyDescent="0.25">
      <c r="B289" t="s">
        <v>922</v>
      </c>
      <c r="C289" s="52">
        <v>88.638884823390001</v>
      </c>
      <c r="D289" s="52">
        <v>87.930120432977006</v>
      </c>
      <c r="E289" s="52">
        <v>-0.70876439041299477</v>
      </c>
      <c r="F289" s="53">
        <v>-7.9960887574926521E-3</v>
      </c>
      <c r="G289" s="45">
        <v>91.103485631401995</v>
      </c>
      <c r="H289" s="45">
        <v>90.683161832674003</v>
      </c>
      <c r="I289" s="45">
        <v>-0.42032379872799197</v>
      </c>
      <c r="J289" s="46">
        <v>-4.6136961260581305E-3</v>
      </c>
      <c r="K289" s="47">
        <v>3</v>
      </c>
      <c r="L289" s="55">
        <f t="shared" si="106"/>
        <v>87.291727631401997</v>
      </c>
      <c r="M289" s="55">
        <f t="shared" si="107"/>
        <v>86.871403832674005</v>
      </c>
      <c r="N289" s="55">
        <f t="shared" si="108"/>
        <v>-0.42032379872799197</v>
      </c>
      <c r="O289" s="56">
        <f t="shared" si="109"/>
        <v>-4.8151618731026953E-3</v>
      </c>
      <c r="P289" s="54"/>
      <c r="Q289" s="42">
        <f t="shared" si="110"/>
        <v>270.1441401188905</v>
      </c>
      <c r="R289" s="42">
        <f t="shared" si="110"/>
        <v>267.98404359718336</v>
      </c>
      <c r="S289" s="42">
        <f t="shared" si="111"/>
        <v>266.03841809903781</v>
      </c>
      <c r="T289" s="42">
        <f t="shared" si="111"/>
        <v>264.75740005142677</v>
      </c>
      <c r="V289" s="143">
        <f t="shared" si="114"/>
        <v>273.76471170384957</v>
      </c>
      <c r="W289" s="143">
        <f t="shared" si="115"/>
        <v>266.03841809903781</v>
      </c>
      <c r="X289" s="143">
        <f t="shared" si="116"/>
        <v>266.40579947360544</v>
      </c>
      <c r="AB289" t="s">
        <v>922</v>
      </c>
      <c r="AC289" s="2">
        <v>88.638884823390001</v>
      </c>
      <c r="AD289" s="2">
        <v>88.264900121724992</v>
      </c>
      <c r="AE289" s="2">
        <v>-0.37398470166500886</v>
      </c>
      <c r="AF289" s="1">
        <v>-4.2191945714362359E-3</v>
      </c>
      <c r="AG289" s="2">
        <v>91.103485631401995</v>
      </c>
      <c r="AH289" s="2">
        <v>90.995431926283004</v>
      </c>
      <c r="AI289" s="2">
        <v>-0.10805370511899071</v>
      </c>
      <c r="AJ289" s="1">
        <v>-1.1860545660806882E-3</v>
      </c>
      <c r="AM289" t="s">
        <v>922</v>
      </c>
      <c r="AN289" s="2">
        <v>88.638884823390001</v>
      </c>
      <c r="AO289" s="2">
        <v>89.257545623292998</v>
      </c>
      <c r="AP289" s="2">
        <v>0.61866079990299738</v>
      </c>
      <c r="AQ289" s="1">
        <v>6.9795643428463509E-3</v>
      </c>
      <c r="AR289" s="2">
        <v>88.704740828026999</v>
      </c>
      <c r="AS289" s="2">
        <v>6.5856004636998478E-2</v>
      </c>
      <c r="AT289" s="1">
        <v>7.4296968839594898E-4</v>
      </c>
      <c r="AU289" s="2">
        <v>88.582569171000003</v>
      </c>
      <c r="AV289" s="2">
        <v>-5.6315652389997695E-2</v>
      </c>
      <c r="AW289" s="1">
        <v>-6.3533800658937373E-4</v>
      </c>
      <c r="AX289" s="2">
        <v>88.993941912038991</v>
      </c>
      <c r="AY289" s="2">
        <v>0.35505708864899077</v>
      </c>
      <c r="AZ289" s="1">
        <v>4.005658344601583E-3</v>
      </c>
      <c r="BA289" s="2">
        <v>88.783369331876997</v>
      </c>
      <c r="BB289" s="2">
        <v>0.14448450848699679</v>
      </c>
      <c r="BC289" s="1">
        <v>1.6300352692261112E-3</v>
      </c>
      <c r="BD289" s="2">
        <v>89.826855910132011</v>
      </c>
      <c r="BE289" s="2">
        <v>1.1879710867420101</v>
      </c>
      <c r="BF289" s="1">
        <v>1.3402369503057293E-2</v>
      </c>
      <c r="BG289" s="1"/>
      <c r="BH289" t="s">
        <v>922</v>
      </c>
      <c r="BI289" s="2">
        <v>91.103485631401995</v>
      </c>
      <c r="BJ289" s="2">
        <v>91.206160535023002</v>
      </c>
      <c r="BK289" s="2">
        <v>0.10267490362100773</v>
      </c>
      <c r="BL289" s="1">
        <v>1.1270139985249613E-3</v>
      </c>
      <c r="BM289" s="2">
        <v>91.118207873997008</v>
      </c>
      <c r="BN289" s="2">
        <v>1.4722242595013313E-2</v>
      </c>
      <c r="BO289" s="1">
        <v>1.6159911438052354E-4</v>
      </c>
      <c r="BP289" s="2">
        <v>91.087570390677001</v>
      </c>
      <c r="BQ289" s="2">
        <v>-1.5915240724993396E-2</v>
      </c>
      <c r="BR289" s="1">
        <v>-1.7469409226980942E-4</v>
      </c>
      <c r="BS289" s="2">
        <v>91.121425775395011</v>
      </c>
      <c r="BT289" s="2">
        <v>1.7940143993016022E-2</v>
      </c>
      <c r="BU289" s="1">
        <v>1.969205005569219E-4</v>
      </c>
      <c r="BV289" s="2">
        <v>91.137678124332993</v>
      </c>
      <c r="BW289" s="2">
        <v>3.4192492930998242E-2</v>
      </c>
      <c r="BX289" s="1">
        <v>3.7531487071020041E-4</v>
      </c>
      <c r="BY289" s="2">
        <v>91.224029705880994</v>
      </c>
      <c r="BZ289" s="2">
        <v>0.12054407447899962</v>
      </c>
      <c r="CA289" s="1">
        <v>1.3231554604476066E-3</v>
      </c>
      <c r="CC289" t="s">
        <v>922</v>
      </c>
      <c r="CE289" s="23">
        <v>88.638884823390001</v>
      </c>
      <c r="CF289" s="23">
        <v>87.680513845906006</v>
      </c>
      <c r="CG289" s="23">
        <v>-0.95837097748399458</v>
      </c>
      <c r="CH289" s="24">
        <v>-1.0812082974571674E-2</v>
      </c>
      <c r="CI289" s="2">
        <v>91.103485631401995</v>
      </c>
      <c r="CJ289" s="2">
        <v>90.763455169042999</v>
      </c>
      <c r="CK289" s="2">
        <v>-0.34003046235899603</v>
      </c>
      <c r="CL289" s="1">
        <v>-3.7323540367569939E-3</v>
      </c>
      <c r="CN289" s="25" t="s">
        <v>922</v>
      </c>
      <c r="CO289" s="27">
        <v>0</v>
      </c>
      <c r="CP289" s="27">
        <v>3.8117580000000002</v>
      </c>
      <c r="CQ289" s="28">
        <f t="shared" si="112"/>
        <v>-3.8101848886881138</v>
      </c>
      <c r="CR289" s="27">
        <f t="shared" si="113"/>
        <v>114.22699195047299</v>
      </c>
      <c r="CU289" s="30">
        <v>164</v>
      </c>
      <c r="CV289" s="30"/>
      <c r="CW289" t="s">
        <v>992</v>
      </c>
      <c r="CX289" s="36" t="s">
        <v>975</v>
      </c>
      <c r="CY289" s="34" t="s">
        <v>993</v>
      </c>
      <c r="CZ289" s="34" t="s">
        <v>976</v>
      </c>
      <c r="DA289" s="32"/>
      <c r="DB289" s="32"/>
      <c r="DC289" t="s">
        <v>922</v>
      </c>
      <c r="DD289">
        <v>328117</v>
      </c>
      <c r="DE289" t="s">
        <v>963</v>
      </c>
      <c r="DF289" s="30">
        <v>360</v>
      </c>
      <c r="DG289" s="39" t="s">
        <v>922</v>
      </c>
      <c r="DK289" s="30">
        <v>198</v>
      </c>
      <c r="DL289" s="30"/>
      <c r="DM289" s="32"/>
      <c r="DN289" s="32" t="s">
        <v>922</v>
      </c>
      <c r="DO289" s="41">
        <v>327655</v>
      </c>
    </row>
    <row r="290" spans="1:119" ht="15.75" x14ac:dyDescent="0.25">
      <c r="B290" t="s">
        <v>132</v>
      </c>
      <c r="C290" s="52">
        <v>63.854220519144</v>
      </c>
      <c r="D290" s="52">
        <v>63.675067868014999</v>
      </c>
      <c r="E290" s="52">
        <v>-0.17915265112900158</v>
      </c>
      <c r="F290" s="53">
        <v>-2.8056508978179478E-3</v>
      </c>
      <c r="G290" s="45">
        <v>63.888360642320002</v>
      </c>
      <c r="H290" s="45">
        <v>63.673626605789998</v>
      </c>
      <c r="I290" s="45">
        <v>-0.21473403653000389</v>
      </c>
      <c r="J290" s="46">
        <v>-3.3610822749420006E-3</v>
      </c>
      <c r="K290" s="47">
        <v>2</v>
      </c>
      <c r="L290" s="55">
        <f t="shared" si="106"/>
        <v>62.476667642320002</v>
      </c>
      <c r="M290" s="55">
        <f t="shared" si="107"/>
        <v>62.261933605789999</v>
      </c>
      <c r="N290" s="55">
        <f t="shared" si="108"/>
        <v>-0.21473403653000389</v>
      </c>
      <c r="O290" s="56">
        <f t="shared" si="109"/>
        <v>-3.4370276878299584E-3</v>
      </c>
      <c r="P290" s="54"/>
      <c r="Q290" s="42">
        <f t="shared" si="110"/>
        <v>464.12429509481029</v>
      </c>
      <c r="R290" s="42">
        <f t="shared" si="110"/>
        <v>462.82212434957842</v>
      </c>
      <c r="S290" s="42">
        <f t="shared" si="111"/>
        <v>454.11155431254548</v>
      </c>
      <c r="T290" s="42">
        <f t="shared" si="111"/>
        <v>452.5507603270097</v>
      </c>
      <c r="V290" s="143">
        <f t="shared" si="114"/>
        <v>460.5926139307021</v>
      </c>
      <c r="W290" s="143">
        <f t="shared" si="115"/>
        <v>454.11155431254548</v>
      </c>
      <c r="X290" s="143">
        <f t="shared" si="116"/>
        <v>452.02358517015557</v>
      </c>
      <c r="AB290" t="s">
        <v>132</v>
      </c>
      <c r="AC290" s="2">
        <v>63.854220519144</v>
      </c>
      <c r="AD290" s="2">
        <v>63.394927334480002</v>
      </c>
      <c r="AE290" s="2">
        <v>-0.45929318466399849</v>
      </c>
      <c r="AF290" s="1">
        <v>-7.1928398926473271E-3</v>
      </c>
      <c r="AG290" s="2">
        <v>63.888360642320002</v>
      </c>
      <c r="AH290" s="2">
        <v>63.756266171893003</v>
      </c>
      <c r="AI290" s="2">
        <v>-0.13209447042699907</v>
      </c>
      <c r="AJ290" s="1">
        <v>-2.0675827192770222E-3</v>
      </c>
      <c r="AM290" t="s">
        <v>132</v>
      </c>
      <c r="AN290" s="2">
        <v>63.854220519144</v>
      </c>
      <c r="AO290" s="2">
        <v>63.641688908063003</v>
      </c>
      <c r="AP290" s="2">
        <v>-0.21253161108099761</v>
      </c>
      <c r="AQ290" s="1">
        <v>-3.328387839567769E-3</v>
      </c>
      <c r="AR290" s="2">
        <v>63.839406702932997</v>
      </c>
      <c r="AS290" s="2">
        <v>-1.4813816211002973E-2</v>
      </c>
      <c r="AT290" s="1">
        <v>-2.3199431596791122E-4</v>
      </c>
      <c r="AU290" s="2">
        <v>63.860723007372002</v>
      </c>
      <c r="AV290" s="2">
        <v>6.5024882280013685E-3</v>
      </c>
      <c r="AW290" s="1">
        <v>1.0183333497982128E-4</v>
      </c>
      <c r="AX290" s="2">
        <v>63.741566088650998</v>
      </c>
      <c r="AY290" s="2">
        <v>-0.11265443049300217</v>
      </c>
      <c r="AZ290" s="1">
        <v>-1.7642440793592881E-3</v>
      </c>
      <c r="BA290" s="2">
        <v>63.781542454479997</v>
      </c>
      <c r="BB290" s="2">
        <v>-7.2678064664003728E-2</v>
      </c>
      <c r="BC290" s="1">
        <v>-1.1381873284666323E-3</v>
      </c>
      <c r="BD290" s="2">
        <v>63.368331824585994</v>
      </c>
      <c r="BE290" s="2">
        <v>-0.48588869455800676</v>
      </c>
      <c r="BF290" s="1">
        <v>-7.6093434483682013E-3</v>
      </c>
      <c r="BG290" s="1"/>
      <c r="BH290" t="s">
        <v>132</v>
      </c>
      <c r="BI290" s="2">
        <v>63.888360642320002</v>
      </c>
      <c r="BJ290" s="2">
        <v>63.777423878446001</v>
      </c>
      <c r="BK290" s="2">
        <v>-0.11093676387400109</v>
      </c>
      <c r="BL290" s="1">
        <v>-1.7364158785523128E-3</v>
      </c>
      <c r="BM290" s="2">
        <v>63.880362109532001</v>
      </c>
      <c r="BN290" s="2">
        <v>-7.9985327880010004E-3</v>
      </c>
      <c r="BO290" s="1">
        <v>-1.2519546138898307E-4</v>
      </c>
      <c r="BP290" s="2">
        <v>63.890197874645999</v>
      </c>
      <c r="BQ290" s="2">
        <v>1.8372323259967516E-3</v>
      </c>
      <c r="BR290" s="1">
        <v>2.8756917653319137E-5</v>
      </c>
      <c r="BS290" s="2">
        <v>63.796986931132004</v>
      </c>
      <c r="BT290" s="2">
        <v>-9.1373711187998197E-2</v>
      </c>
      <c r="BU290" s="1">
        <v>-1.4302090438594185E-3</v>
      </c>
      <c r="BV290" s="2">
        <v>63.861756515159001</v>
      </c>
      <c r="BW290" s="2">
        <v>-2.660412716100069E-2</v>
      </c>
      <c r="BX290" s="1">
        <v>-4.1641586814137113E-4</v>
      </c>
      <c r="BY290" s="2">
        <v>63.601097847710001</v>
      </c>
      <c r="BZ290" s="2">
        <v>-0.28726279461000104</v>
      </c>
      <c r="CA290" s="1">
        <v>-4.4963243965242174E-3</v>
      </c>
      <c r="CC290" t="s">
        <v>132</v>
      </c>
      <c r="CE290" s="23">
        <v>63.854220519144</v>
      </c>
      <c r="CF290" s="23">
        <v>64.487548316835998</v>
      </c>
      <c r="CG290" s="23">
        <v>0.63332779769199732</v>
      </c>
      <c r="CH290" s="24">
        <v>9.9183388747517576E-3</v>
      </c>
      <c r="CI290" s="2">
        <v>63.888360642320002</v>
      </c>
      <c r="CJ290" s="2">
        <v>64.017560131720998</v>
      </c>
      <c r="CK290" s="2">
        <v>0.12919948940099601</v>
      </c>
      <c r="CL290" s="1">
        <v>2.0222695981247881E-3</v>
      </c>
      <c r="CN290" s="25" t="s">
        <v>132</v>
      </c>
      <c r="CO290" s="27">
        <v>0</v>
      </c>
      <c r="CP290" s="27">
        <v>1.4116930000000001</v>
      </c>
      <c r="CQ290" s="28">
        <f t="shared" si="112"/>
        <v>-1.4009402524331542</v>
      </c>
      <c r="CR290" s="27">
        <f t="shared" si="113"/>
        <v>83.196337724448</v>
      </c>
      <c r="CU290" s="30">
        <v>195</v>
      </c>
      <c r="CV290" s="30"/>
      <c r="CW290" s="15" t="s">
        <v>132</v>
      </c>
      <c r="CX290" s="36" t="s">
        <v>975</v>
      </c>
      <c r="CY290" s="34" t="s">
        <v>1025</v>
      </c>
      <c r="CZ290" s="34" t="s">
        <v>976</v>
      </c>
      <c r="DA290" s="32"/>
      <c r="DB290" s="32"/>
      <c r="DC290" t="s">
        <v>132</v>
      </c>
      <c r="DD290">
        <v>137580</v>
      </c>
      <c r="DE290" t="s">
        <v>963</v>
      </c>
      <c r="DF290" s="30">
        <v>361</v>
      </c>
      <c r="DG290" s="39" t="s">
        <v>132</v>
      </c>
      <c r="DK290" s="30">
        <v>224</v>
      </c>
      <c r="DL290" s="30"/>
      <c r="DM290" s="32"/>
      <c r="DN290" s="32" t="s">
        <v>132</v>
      </c>
      <c r="DO290" s="41">
        <v>137607</v>
      </c>
    </row>
    <row r="291" spans="1:119" ht="15.75" x14ac:dyDescent="0.25">
      <c r="A291" t="s">
        <v>613</v>
      </c>
      <c r="B291" t="s">
        <v>145</v>
      </c>
      <c r="C291" s="52">
        <v>23.148858228879998</v>
      </c>
      <c r="D291" s="52">
        <v>23.218347123734002</v>
      </c>
      <c r="E291" s="52">
        <v>6.9488894854004002E-2</v>
      </c>
      <c r="F291" s="53">
        <v>3.0018281751499607E-3</v>
      </c>
      <c r="G291" s="45">
        <v>30.589081590271</v>
      </c>
      <c r="H291" s="45">
        <v>30.493302275794001</v>
      </c>
      <c r="I291" s="45">
        <v>-9.5779314476999389E-2</v>
      </c>
      <c r="J291" s="46">
        <v>-3.1311601884596117E-3</v>
      </c>
      <c r="K291" s="47">
        <v>4</v>
      </c>
      <c r="L291" s="55">
        <f t="shared" si="106"/>
        <v>28.606088590271</v>
      </c>
      <c r="M291" s="55">
        <f t="shared" si="107"/>
        <v>28.510309275794</v>
      </c>
      <c r="N291" s="55">
        <f t="shared" si="108"/>
        <v>-9.5779314476999389E-2</v>
      </c>
      <c r="O291" s="56">
        <f t="shared" si="109"/>
        <v>-3.3482142857368543E-3</v>
      </c>
      <c r="P291" s="54"/>
      <c r="Q291" s="42">
        <f t="shared" si="110"/>
        <v>147.78948522594072</v>
      </c>
      <c r="R291" s="42">
        <f t="shared" si="110"/>
        <v>148.23312386668286</v>
      </c>
      <c r="S291" s="42">
        <f t="shared" si="111"/>
        <v>182.63013515757115</v>
      </c>
      <c r="T291" s="42">
        <f t="shared" si="111"/>
        <v>182.01865033003051</v>
      </c>
      <c r="V291" s="143">
        <f t="shared" si="114"/>
        <v>159.93814225199512</v>
      </c>
      <c r="W291" s="143">
        <f t="shared" si="115"/>
        <v>182.63013515757115</v>
      </c>
      <c r="X291" s="143">
        <f t="shared" si="116"/>
        <v>182.01865033003051</v>
      </c>
      <c r="AB291" t="s">
        <v>145</v>
      </c>
      <c r="AC291" s="2">
        <v>23.148858228879998</v>
      </c>
      <c r="AD291" s="2">
        <v>23.139021070041</v>
      </c>
      <c r="AE291" s="2">
        <v>-9.8371588389980502E-3</v>
      </c>
      <c r="AF291" s="1">
        <v>-4.2495222622796277E-4</v>
      </c>
      <c r="AG291" s="2">
        <v>30.589081590271</v>
      </c>
      <c r="AH291" s="2">
        <v>30.589081590271</v>
      </c>
      <c r="AI291" s="2">
        <v>0</v>
      </c>
      <c r="AJ291" s="1">
        <v>0</v>
      </c>
      <c r="AM291" t="s">
        <v>145</v>
      </c>
      <c r="AN291" s="2">
        <v>23.148858228879998</v>
      </c>
      <c r="AO291" s="2">
        <v>24.082179419601001</v>
      </c>
      <c r="AP291" s="2">
        <v>0.93332119072100284</v>
      </c>
      <c r="AQ291" s="1">
        <v>4.0318238657516686E-2</v>
      </c>
      <c r="AR291" s="2">
        <v>23.259985368604998</v>
      </c>
      <c r="AS291" s="2">
        <v>0.11112713972499932</v>
      </c>
      <c r="AT291" s="1">
        <v>4.800545177055842E-3</v>
      </c>
      <c r="AU291" s="2">
        <v>23.09892145804</v>
      </c>
      <c r="AV291" s="2">
        <v>-4.9936770839998701E-2</v>
      </c>
      <c r="AW291" s="1">
        <v>-2.1572023270546754E-3</v>
      </c>
      <c r="AX291" s="2">
        <v>23.591515823676001</v>
      </c>
      <c r="AY291" s="2">
        <v>0.4426575947960032</v>
      </c>
      <c r="AZ291" s="1">
        <v>1.9122221511718166E-2</v>
      </c>
      <c r="BA291" s="2">
        <v>23.353478718348999</v>
      </c>
      <c r="BB291" s="2">
        <v>0.20462048946900069</v>
      </c>
      <c r="BC291" s="1">
        <v>8.8393339941803574E-3</v>
      </c>
      <c r="BD291" s="2">
        <v>25.051750973499001</v>
      </c>
      <c r="BE291" s="2">
        <v>1.9028927446190025</v>
      </c>
      <c r="BF291" s="1">
        <v>8.2202444967458307E-2</v>
      </c>
      <c r="BG291" s="1"/>
      <c r="BH291" t="s">
        <v>145</v>
      </c>
      <c r="BI291" s="2">
        <v>30.589081590271</v>
      </c>
      <c r="BJ291" s="2">
        <v>30.557155152111999</v>
      </c>
      <c r="BK291" s="2">
        <v>-3.192643815900098E-2</v>
      </c>
      <c r="BL291" s="1">
        <v>-1.0437200628199094E-3</v>
      </c>
      <c r="BM291" s="2">
        <v>30.589081590271</v>
      </c>
      <c r="BN291" s="2">
        <v>0</v>
      </c>
      <c r="BO291" s="1">
        <v>0</v>
      </c>
      <c r="BP291" s="2">
        <v>30.589081590271</v>
      </c>
      <c r="BQ291" s="2">
        <v>0</v>
      </c>
      <c r="BR291" s="1">
        <v>0</v>
      </c>
      <c r="BS291" s="2">
        <v>30.557155152111999</v>
      </c>
      <c r="BT291" s="2">
        <v>-3.192643815900098E-2</v>
      </c>
      <c r="BU291" s="1">
        <v>-1.0437200628199094E-3</v>
      </c>
      <c r="BV291" s="2">
        <v>30.589081590271</v>
      </c>
      <c r="BW291" s="2">
        <v>0</v>
      </c>
      <c r="BX291" s="1">
        <v>0</v>
      </c>
      <c r="BY291" s="2">
        <v>30.493302275794001</v>
      </c>
      <c r="BZ291" s="2">
        <v>-9.5779314476999389E-2</v>
      </c>
      <c r="CA291" s="1">
        <v>-3.1311601884596117E-3</v>
      </c>
      <c r="CC291" t="s">
        <v>145</v>
      </c>
      <c r="CE291" s="23">
        <v>23.148858228879998</v>
      </c>
      <c r="CF291" s="23">
        <v>21.946207602283998</v>
      </c>
      <c r="CG291" s="23">
        <v>-1.2026506265960002</v>
      </c>
      <c r="CH291" s="24">
        <v>-5.1952913387995965E-2</v>
      </c>
      <c r="CI291" s="2">
        <v>30.589081590271</v>
      </c>
      <c r="CJ291" s="2">
        <v>30.557155152111999</v>
      </c>
      <c r="CK291" s="2">
        <v>-3.192643815900098E-2</v>
      </c>
      <c r="CL291" s="1">
        <v>-1.0437200628199094E-3</v>
      </c>
      <c r="CN291" s="25" t="s">
        <v>145</v>
      </c>
      <c r="CO291" s="27">
        <v>0</v>
      </c>
      <c r="CP291" s="27">
        <v>1.982993</v>
      </c>
      <c r="CQ291" s="28">
        <f t="shared" si="112"/>
        <v>-1.9812374851035335</v>
      </c>
      <c r="CR291" s="27">
        <f t="shared" si="113"/>
        <v>146.04006847333301</v>
      </c>
      <c r="CU291" s="30">
        <v>212</v>
      </c>
      <c r="CV291" s="30"/>
      <c r="CW291" s="15" t="s">
        <v>145</v>
      </c>
      <c r="CX291" s="36" t="s">
        <v>975</v>
      </c>
      <c r="CY291" s="34" t="s">
        <v>1040</v>
      </c>
      <c r="CZ291" s="34" t="s">
        <v>976</v>
      </c>
      <c r="DA291" s="32"/>
      <c r="DB291" s="32"/>
      <c r="DC291" t="s">
        <v>145</v>
      </c>
      <c r="DD291">
        <v>156634</v>
      </c>
      <c r="DE291" t="s">
        <v>963</v>
      </c>
      <c r="DF291" s="30">
        <v>362</v>
      </c>
      <c r="DG291" s="39" t="s">
        <v>145</v>
      </c>
      <c r="DK291" s="30">
        <v>238</v>
      </c>
      <c r="DL291" s="30"/>
      <c r="DM291" s="32"/>
      <c r="DN291" s="32" t="s">
        <v>145</v>
      </c>
      <c r="DO291" s="41">
        <v>155299</v>
      </c>
    </row>
    <row r="292" spans="1:119" ht="15.75" x14ac:dyDescent="0.25">
      <c r="A292" t="s">
        <v>614</v>
      </c>
      <c r="B292" t="s">
        <v>104</v>
      </c>
      <c r="C292" s="52">
        <v>75.883100262898992</v>
      </c>
      <c r="D292" s="52">
        <v>75.584890161806001</v>
      </c>
      <c r="E292" s="52">
        <v>-0.29821010109299095</v>
      </c>
      <c r="F292" s="53">
        <v>-3.9298618540865391E-3</v>
      </c>
      <c r="G292" s="45">
        <v>77.318148484770006</v>
      </c>
      <c r="H292" s="45">
        <v>77.071731071752993</v>
      </c>
      <c r="I292" s="45">
        <v>-0.24641741301701359</v>
      </c>
      <c r="J292" s="46">
        <v>-3.1870578621725851E-3</v>
      </c>
      <c r="K292" s="47">
        <v>1</v>
      </c>
      <c r="L292" s="55">
        <f t="shared" si="106"/>
        <v>76.060841484770009</v>
      </c>
      <c r="M292" s="55">
        <f t="shared" si="107"/>
        <v>75.814424071752995</v>
      </c>
      <c r="N292" s="55">
        <f t="shared" si="108"/>
        <v>-0.24641741301701359</v>
      </c>
      <c r="O292" s="56">
        <f t="shared" si="109"/>
        <v>-3.2397408207264552E-3</v>
      </c>
      <c r="P292" s="54"/>
      <c r="Q292" s="42">
        <f t="shared" si="110"/>
        <v>540.116305770346</v>
      </c>
      <c r="R292" s="42">
        <f t="shared" si="110"/>
        <v>537.99372330352901</v>
      </c>
      <c r="S292" s="42">
        <f t="shared" si="111"/>
        <v>541.38142187403025</v>
      </c>
      <c r="T292" s="42">
        <f t="shared" si="111"/>
        <v>539.62748638200208</v>
      </c>
      <c r="V292" s="143">
        <f t="shared" si="114"/>
        <v>535.99686947006273</v>
      </c>
      <c r="W292" s="143">
        <f t="shared" si="115"/>
        <v>541.38142187403025</v>
      </c>
      <c r="X292" s="143">
        <f t="shared" si="116"/>
        <v>539.62748638200208</v>
      </c>
      <c r="AB292" t="s">
        <v>104</v>
      </c>
      <c r="AC292" s="2">
        <v>75.883100262898992</v>
      </c>
      <c r="AD292" s="2">
        <v>74.74837590866899</v>
      </c>
      <c r="AE292" s="2">
        <v>-1.1347243542300021</v>
      </c>
      <c r="AF292" s="1">
        <v>-1.4953584530662556E-2</v>
      </c>
      <c r="AG292" s="2">
        <v>77.318148484770006</v>
      </c>
      <c r="AH292" s="2">
        <v>77.318148484770006</v>
      </c>
      <c r="AI292" s="2">
        <v>0</v>
      </c>
      <c r="AJ292" s="1">
        <v>0</v>
      </c>
      <c r="AM292" t="s">
        <v>104</v>
      </c>
      <c r="AN292" s="2">
        <v>75.883100262898992</v>
      </c>
      <c r="AO292" s="2">
        <v>75.707347985535989</v>
      </c>
      <c r="AP292" s="2">
        <v>-0.17575227736300292</v>
      </c>
      <c r="AQ292" s="1">
        <v>-2.3160924732134633E-3</v>
      </c>
      <c r="AR292" s="2">
        <v>75.826512605096994</v>
      </c>
      <c r="AS292" s="2">
        <v>-5.6587657801998148E-2</v>
      </c>
      <c r="AT292" s="1">
        <v>-7.4572147956460295E-4</v>
      </c>
      <c r="AU292" s="2">
        <v>75.902885427453</v>
      </c>
      <c r="AV292" s="2">
        <v>1.9785164554008361E-2</v>
      </c>
      <c r="AW292" s="1">
        <v>2.6073215887940975E-4</v>
      </c>
      <c r="AX292" s="2">
        <v>75.729114365583996</v>
      </c>
      <c r="AY292" s="2">
        <v>-0.15398589731499612</v>
      </c>
      <c r="AZ292" s="1">
        <v>-2.0292515300707002E-3</v>
      </c>
      <c r="BA292" s="2">
        <v>75.783032416357997</v>
      </c>
      <c r="BB292" s="2">
        <v>-0.10006784654099476</v>
      </c>
      <c r="BC292" s="1">
        <v>-1.3187105718441535E-3</v>
      </c>
      <c r="BD292" s="2">
        <v>75.304344179326989</v>
      </c>
      <c r="BE292" s="2">
        <v>-0.57875608357200292</v>
      </c>
      <c r="BF292" s="1">
        <v>-7.6269430422174012E-3</v>
      </c>
      <c r="BG292" s="1"/>
      <c r="BH292" t="s">
        <v>104</v>
      </c>
      <c r="BI292" s="2">
        <v>77.318148484770006</v>
      </c>
      <c r="BJ292" s="2">
        <v>77.23600934709799</v>
      </c>
      <c r="BK292" s="2">
        <v>-8.213913767201575E-2</v>
      </c>
      <c r="BL292" s="1">
        <v>-1.0623526207200289E-3</v>
      </c>
      <c r="BM292" s="2">
        <v>77.318148484770006</v>
      </c>
      <c r="BN292" s="2">
        <v>0</v>
      </c>
      <c r="BO292" s="1">
        <v>0</v>
      </c>
      <c r="BP292" s="2">
        <v>77.318148484770006</v>
      </c>
      <c r="BQ292" s="2">
        <v>0</v>
      </c>
      <c r="BR292" s="1">
        <v>0</v>
      </c>
      <c r="BS292" s="2">
        <v>77.23600934709799</v>
      </c>
      <c r="BT292" s="2">
        <v>-8.213913767201575E-2</v>
      </c>
      <c r="BU292" s="1">
        <v>-1.0623526207200289E-3</v>
      </c>
      <c r="BV292" s="2">
        <v>77.318148484770006</v>
      </c>
      <c r="BW292" s="2">
        <v>0</v>
      </c>
      <c r="BX292" s="1">
        <v>0</v>
      </c>
      <c r="BY292" s="2">
        <v>77.071731071752993</v>
      </c>
      <c r="BZ292" s="2">
        <v>-0.24641741301701359</v>
      </c>
      <c r="CA292" s="1">
        <v>-3.1870578621725851E-3</v>
      </c>
      <c r="CC292" t="s">
        <v>104</v>
      </c>
      <c r="CE292" s="23">
        <v>75.883100262898992</v>
      </c>
      <c r="CF292" s="23">
        <v>77.233961159450999</v>
      </c>
      <c r="CG292" s="23">
        <v>1.3508608965520068</v>
      </c>
      <c r="CH292" s="24">
        <v>1.7801867502407174E-2</v>
      </c>
      <c r="CI292" s="2">
        <v>77.318148484770006</v>
      </c>
      <c r="CJ292" s="2">
        <v>77.590137137265003</v>
      </c>
      <c r="CK292" s="2">
        <v>0.27198865249499704</v>
      </c>
      <c r="CL292" s="1">
        <v>3.5177853818961131E-3</v>
      </c>
      <c r="CN292" s="25" t="s">
        <v>104</v>
      </c>
      <c r="CO292" s="27">
        <v>0</v>
      </c>
      <c r="CP292" s="27">
        <v>1.257307</v>
      </c>
      <c r="CQ292" s="28">
        <f t="shared" si="112"/>
        <v>-1.2435216092281898</v>
      </c>
      <c r="CR292" s="27">
        <f t="shared" si="113"/>
        <v>101.981944539403</v>
      </c>
      <c r="CU292" s="30">
        <v>154</v>
      </c>
      <c r="CV292" s="30"/>
      <c r="CW292" s="15" t="s">
        <v>104</v>
      </c>
      <c r="CX292" s="33" t="s">
        <v>973</v>
      </c>
      <c r="CY292" s="34" t="s">
        <v>980</v>
      </c>
      <c r="CZ292" s="34" t="s">
        <v>962</v>
      </c>
      <c r="DA292" s="32"/>
      <c r="DB292" s="32"/>
      <c r="DC292" t="s">
        <v>104</v>
      </c>
      <c r="DD292">
        <v>140494</v>
      </c>
      <c r="DE292" t="s">
        <v>963</v>
      </c>
      <c r="DF292" s="30">
        <v>365</v>
      </c>
      <c r="DG292" s="39" t="s">
        <v>104</v>
      </c>
      <c r="DK292" s="30">
        <v>190</v>
      </c>
      <c r="DL292" s="30"/>
      <c r="DM292" s="32"/>
      <c r="DN292" s="32" t="s">
        <v>104</v>
      </c>
      <c r="DO292" s="41">
        <v>140219</v>
      </c>
    </row>
    <row r="293" spans="1:119" ht="15.75" x14ac:dyDescent="0.25">
      <c r="A293" t="s">
        <v>615</v>
      </c>
      <c r="B293" t="s">
        <v>105</v>
      </c>
      <c r="C293" s="52">
        <v>86.498189970726997</v>
      </c>
      <c r="D293" s="52">
        <v>85.9858259457</v>
      </c>
      <c r="E293" s="52">
        <v>-0.51236402502699718</v>
      </c>
      <c r="F293" s="53">
        <v>-5.9234074747736695E-3</v>
      </c>
      <c r="G293" s="45">
        <v>82.493386422192003</v>
      </c>
      <c r="H293" s="45">
        <v>82.092483874818001</v>
      </c>
      <c r="I293" s="45">
        <v>-0.40090254737400244</v>
      </c>
      <c r="J293" s="46">
        <v>-4.8598144016324856E-3</v>
      </c>
      <c r="K293" s="47">
        <v>2</v>
      </c>
      <c r="L293" s="55">
        <f t="shared" si="106"/>
        <v>80.997155422192009</v>
      </c>
      <c r="M293" s="55">
        <f t="shared" si="107"/>
        <v>80.596252874818006</v>
      </c>
      <c r="N293" s="55">
        <f t="shared" si="108"/>
        <v>-0.40090254737400244</v>
      </c>
      <c r="O293" s="56">
        <f t="shared" si="109"/>
        <v>-4.9495879859524196E-3</v>
      </c>
      <c r="P293" s="54"/>
      <c r="Q293" s="42">
        <f t="shared" si="110"/>
        <v>617.08607975007135</v>
      </c>
      <c r="R293" s="42">
        <f t="shared" si="110"/>
        <v>613.43082745270101</v>
      </c>
      <c r="S293" s="42">
        <f t="shared" si="111"/>
        <v>577.84119098102337</v>
      </c>
      <c r="T293" s="42">
        <f t="shared" si="111"/>
        <v>574.98111516435529</v>
      </c>
      <c r="V293" s="143">
        <f t="shared" si="114"/>
        <v>608.27721390659337</v>
      </c>
      <c r="W293" s="143">
        <f t="shared" si="115"/>
        <v>577.84119098102337</v>
      </c>
      <c r="X293" s="143">
        <f t="shared" si="116"/>
        <v>573.9012023605427</v>
      </c>
      <c r="AB293" t="s">
        <v>105</v>
      </c>
      <c r="AC293" s="2">
        <v>86.498189970726997</v>
      </c>
      <c r="AD293" s="2">
        <v>86.395687667232011</v>
      </c>
      <c r="AE293" s="2">
        <v>-0.10250230349498679</v>
      </c>
      <c r="AF293" s="1">
        <v>-1.1850225250918656E-3</v>
      </c>
      <c r="AG293" s="2">
        <v>82.493386422192003</v>
      </c>
      <c r="AH293" s="2">
        <v>82.452520814926999</v>
      </c>
      <c r="AI293" s="2">
        <v>-4.0865607265004655E-2</v>
      </c>
      <c r="AJ293" s="1">
        <v>-4.9538040608321026E-4</v>
      </c>
      <c r="AM293" t="s">
        <v>105</v>
      </c>
      <c r="AN293" s="2">
        <v>86.498189970726997</v>
      </c>
      <c r="AO293" s="2">
        <v>85.959095932941011</v>
      </c>
      <c r="AP293" s="2">
        <v>-0.5390940377859863</v>
      </c>
      <c r="AQ293" s="1">
        <v>-6.2324314297030753E-3</v>
      </c>
      <c r="AR293" s="2">
        <v>86.376281312125997</v>
      </c>
      <c r="AS293" s="2">
        <v>-0.12190865860100075</v>
      </c>
      <c r="AT293" s="1">
        <v>-1.4093781458578206E-3</v>
      </c>
      <c r="AU293" s="2">
        <v>86.524664077497007</v>
      </c>
      <c r="AV293" s="2">
        <v>2.6474106770010053E-2</v>
      </c>
      <c r="AW293" s="1">
        <v>3.0606544228231256E-4</v>
      </c>
      <c r="AX293" s="2">
        <v>86.234667879333003</v>
      </c>
      <c r="AY293" s="2">
        <v>-0.26352209139399463</v>
      </c>
      <c r="AZ293" s="1">
        <v>-3.0465619163034122E-3</v>
      </c>
      <c r="BA293" s="2">
        <v>86.336581381011001</v>
      </c>
      <c r="BB293" s="2">
        <v>-0.16160858971599623</v>
      </c>
      <c r="BC293" s="1">
        <v>-1.8683464910732622E-3</v>
      </c>
      <c r="BD293" s="2">
        <v>85.263433627715003</v>
      </c>
      <c r="BE293" s="2">
        <v>-1.2347563430119948</v>
      </c>
      <c r="BF293" s="1">
        <v>-1.4274938509463205E-2</v>
      </c>
      <c r="BG293" s="1"/>
      <c r="BH293" t="s">
        <v>105</v>
      </c>
      <c r="BI293" s="2">
        <v>82.493386422192003</v>
      </c>
      <c r="BJ293" s="2">
        <v>82.269670406959989</v>
      </c>
      <c r="BK293" s="2">
        <v>-0.22371601523201434</v>
      </c>
      <c r="BL293" s="1">
        <v>-2.7119266760011595E-3</v>
      </c>
      <c r="BM293" s="2">
        <v>82.443837298938007</v>
      </c>
      <c r="BN293" s="2">
        <v>-4.9549123253996186E-2</v>
      </c>
      <c r="BO293" s="1">
        <v>-6.0064358372208487E-4</v>
      </c>
      <c r="BP293" s="2">
        <v>82.500866524453002</v>
      </c>
      <c r="BQ293" s="2">
        <v>7.4801022609989332E-3</v>
      </c>
      <c r="BR293" s="1">
        <v>9.0675175131211123E-5</v>
      </c>
      <c r="BS293" s="2">
        <v>82.313109209865999</v>
      </c>
      <c r="BT293" s="2">
        <v>-0.18027721232600413</v>
      </c>
      <c r="BU293" s="1">
        <v>-2.1853535191701957E-3</v>
      </c>
      <c r="BV293" s="2">
        <v>82.423072952833991</v>
      </c>
      <c r="BW293" s="2">
        <v>-7.0313469358012526E-2</v>
      </c>
      <c r="BX293" s="1">
        <v>-8.5235280557105497E-4</v>
      </c>
      <c r="BY293" s="2">
        <v>81.941110337281998</v>
      </c>
      <c r="BZ293" s="2">
        <v>-0.55227608491000524</v>
      </c>
      <c r="CA293" s="1">
        <v>-6.6947922598730213E-3</v>
      </c>
      <c r="CC293" t="s">
        <v>105</v>
      </c>
      <c r="CE293" s="23">
        <v>86.498189970726997</v>
      </c>
      <c r="CF293" s="23">
        <v>86.956510336134997</v>
      </c>
      <c r="CG293" s="23">
        <v>0.45832036540799947</v>
      </c>
      <c r="CH293" s="24">
        <v>5.2986122086844337E-3</v>
      </c>
      <c r="CI293" s="2">
        <v>82.493386422192003</v>
      </c>
      <c r="CJ293" s="2">
        <v>82.557178217206001</v>
      </c>
      <c r="CK293" s="2">
        <v>6.3791795013997898E-2</v>
      </c>
      <c r="CL293" s="1">
        <v>7.7329586989578248E-4</v>
      </c>
      <c r="CN293" s="25" t="s">
        <v>105</v>
      </c>
      <c r="CO293" s="27">
        <v>0</v>
      </c>
      <c r="CP293" s="27">
        <v>1.4962310000000001</v>
      </c>
      <c r="CQ293" s="28">
        <f t="shared" si="112"/>
        <v>-1.4798257283830989</v>
      </c>
      <c r="CR293" s="27">
        <f t="shared" si="113"/>
        <v>134.29218600879</v>
      </c>
      <c r="CU293" s="30">
        <v>155</v>
      </c>
      <c r="CV293" s="30"/>
      <c r="CW293" s="15" t="s">
        <v>105</v>
      </c>
      <c r="CX293" s="33" t="s">
        <v>971</v>
      </c>
      <c r="CY293" s="34" t="s">
        <v>981</v>
      </c>
      <c r="CZ293" s="34" t="s">
        <v>962</v>
      </c>
      <c r="DA293" s="32"/>
      <c r="DB293" s="32"/>
      <c r="DC293" t="s">
        <v>105</v>
      </c>
      <c r="DD293">
        <v>140172</v>
      </c>
      <c r="DE293" t="s">
        <v>963</v>
      </c>
      <c r="DF293" s="30">
        <v>366</v>
      </c>
      <c r="DG293" s="39" t="s">
        <v>105</v>
      </c>
      <c r="DK293" s="30">
        <v>191</v>
      </c>
      <c r="DL293" s="30"/>
      <c r="DM293" s="32"/>
      <c r="DN293" s="32" t="s">
        <v>105</v>
      </c>
      <c r="DO293" s="41">
        <v>140218</v>
      </c>
    </row>
    <row r="294" spans="1:119" ht="15.75" x14ac:dyDescent="0.25">
      <c r="A294" t="s">
        <v>616</v>
      </c>
      <c r="B294" t="s">
        <v>106</v>
      </c>
      <c r="C294" s="52">
        <v>50.031941749425997</v>
      </c>
      <c r="D294" s="52">
        <v>48.424717986265001</v>
      </c>
      <c r="E294" s="52">
        <v>-1.6072237631609951</v>
      </c>
      <c r="F294" s="53">
        <v>-3.2123953357845327E-2</v>
      </c>
      <c r="G294" s="45">
        <v>56.844037577743002</v>
      </c>
      <c r="H294" s="45">
        <v>56.662482360598993</v>
      </c>
      <c r="I294" s="45">
        <v>-0.18155521714400891</v>
      </c>
      <c r="J294" s="46">
        <v>-3.1939183928605371E-3</v>
      </c>
      <c r="K294" s="47">
        <v>3</v>
      </c>
      <c r="L294" s="55">
        <f t="shared" si="106"/>
        <v>54.829675577743004</v>
      </c>
      <c r="M294" s="55">
        <f t="shared" si="107"/>
        <v>54.648120360598995</v>
      </c>
      <c r="N294" s="55">
        <f t="shared" si="108"/>
        <v>-0.18155521714400891</v>
      </c>
      <c r="O294" s="56">
        <f t="shared" si="109"/>
        <v>-3.3112582781304576E-3</v>
      </c>
      <c r="P294" s="54"/>
      <c r="Q294" s="42">
        <f t="shared" si="110"/>
        <v>300.61491629870454</v>
      </c>
      <c r="R294" s="42">
        <f t="shared" si="110"/>
        <v>290.95797674885239</v>
      </c>
      <c r="S294" s="42">
        <f t="shared" si="111"/>
        <v>329.44190767246084</v>
      </c>
      <c r="T294" s="42">
        <f t="shared" si="111"/>
        <v>328.35104042851731</v>
      </c>
      <c r="V294" s="143">
        <f t="shared" si="114"/>
        <v>291.59901281696426</v>
      </c>
      <c r="W294" s="143">
        <f t="shared" si="115"/>
        <v>329.44190767246084</v>
      </c>
      <c r="X294" s="143">
        <f t="shared" si="116"/>
        <v>328.35104042851731</v>
      </c>
      <c r="AB294" t="s">
        <v>106</v>
      </c>
      <c r="AC294" s="2">
        <v>50.031941749425997</v>
      </c>
      <c r="AD294" s="2">
        <v>50.409042773143</v>
      </c>
      <c r="AE294" s="2">
        <v>0.37710102371700316</v>
      </c>
      <c r="AF294" s="1">
        <v>7.5372054437869091E-3</v>
      </c>
      <c r="AG294" s="2">
        <v>56.844037577743002</v>
      </c>
      <c r="AH294" s="2">
        <v>56.844037577743002</v>
      </c>
      <c r="AI294" s="2">
        <v>0</v>
      </c>
      <c r="AJ294" s="1">
        <v>0</v>
      </c>
      <c r="AM294" t="s">
        <v>106</v>
      </c>
      <c r="AN294" s="2">
        <v>50.031941749425997</v>
      </c>
      <c r="AO294" s="2">
        <v>49.327259422023999</v>
      </c>
      <c r="AP294" s="2">
        <v>-0.7046823274019971</v>
      </c>
      <c r="AQ294" s="1">
        <v>-1.4084648781597243E-2</v>
      </c>
      <c r="AR294" s="2">
        <v>49.898468469465001</v>
      </c>
      <c r="AS294" s="2">
        <v>-0.13347327996099523</v>
      </c>
      <c r="AT294" s="1">
        <v>-2.6677613399349333E-3</v>
      </c>
      <c r="AU294" s="2">
        <v>50.010190661951995</v>
      </c>
      <c r="AV294" s="2">
        <v>-2.1751087474001451E-2</v>
      </c>
      <c r="AW294" s="1">
        <v>-4.3474401978913792E-4</v>
      </c>
      <c r="AX294" s="2">
        <v>49.660831869989003</v>
      </c>
      <c r="AY294" s="2">
        <v>-0.37110987943699314</v>
      </c>
      <c r="AZ294" s="1">
        <v>-7.4174590563687408E-3</v>
      </c>
      <c r="BA294" s="2">
        <v>49.888602908724998</v>
      </c>
      <c r="BB294" s="2">
        <v>-0.14333884070099856</v>
      </c>
      <c r="BC294" s="1">
        <v>-2.8649465859006571E-3</v>
      </c>
      <c r="BD294" s="2">
        <v>48.531406901152998</v>
      </c>
      <c r="BE294" s="2">
        <v>-1.5005348482729985</v>
      </c>
      <c r="BF294" s="1">
        <v>-2.9991537322059138E-2</v>
      </c>
      <c r="BG294" s="1"/>
      <c r="BH294" t="s">
        <v>106</v>
      </c>
      <c r="BI294" s="2">
        <v>56.844037577743002</v>
      </c>
      <c r="BJ294" s="2">
        <v>56.783519172028001</v>
      </c>
      <c r="BK294" s="2">
        <v>-6.0518405715001222E-2</v>
      </c>
      <c r="BL294" s="1">
        <v>-1.064639464292679E-3</v>
      </c>
      <c r="BM294" s="2">
        <v>56.844037577743002</v>
      </c>
      <c r="BN294" s="2">
        <v>0</v>
      </c>
      <c r="BO294" s="1">
        <v>0</v>
      </c>
      <c r="BP294" s="2">
        <v>56.844037577743002</v>
      </c>
      <c r="BQ294" s="2">
        <v>0</v>
      </c>
      <c r="BR294" s="1">
        <v>0</v>
      </c>
      <c r="BS294" s="2">
        <v>56.783519172028001</v>
      </c>
      <c r="BT294" s="2">
        <v>-6.0518405715001222E-2</v>
      </c>
      <c r="BU294" s="1">
        <v>-1.064639464292679E-3</v>
      </c>
      <c r="BV294" s="2">
        <v>56.844037577743002</v>
      </c>
      <c r="BW294" s="2">
        <v>0</v>
      </c>
      <c r="BX294" s="1">
        <v>0</v>
      </c>
      <c r="BY294" s="2">
        <v>56.662482360598993</v>
      </c>
      <c r="BZ294" s="2">
        <v>-0.18155521714400891</v>
      </c>
      <c r="CA294" s="1">
        <v>-3.1939183928605371E-3</v>
      </c>
      <c r="CC294" t="s">
        <v>106</v>
      </c>
      <c r="CE294" s="23">
        <v>50.031941749425997</v>
      </c>
      <c r="CF294" s="23">
        <v>49.014700139311998</v>
      </c>
      <c r="CG294" s="23">
        <v>-1.0172416101139987</v>
      </c>
      <c r="CH294" s="24">
        <v>-2.0331843509265143E-2</v>
      </c>
      <c r="CI294" s="2">
        <v>56.844037577743002</v>
      </c>
      <c r="CJ294" s="2">
        <v>56.783519172028001</v>
      </c>
      <c r="CK294" s="2">
        <v>-6.0518405715001222E-2</v>
      </c>
      <c r="CL294" s="1">
        <v>-1.064639464292679E-3</v>
      </c>
      <c r="CN294" s="25" t="s">
        <v>106</v>
      </c>
      <c r="CO294" s="27">
        <v>0</v>
      </c>
      <c r="CP294" s="27">
        <v>2.0143620000000002</v>
      </c>
      <c r="CQ294" s="28">
        <f t="shared" si="112"/>
        <v>-1.9974122255165552</v>
      </c>
      <c r="CR294" s="27">
        <f t="shared" si="113"/>
        <v>113.29495229343199</v>
      </c>
      <c r="CU294" s="30">
        <v>156</v>
      </c>
      <c r="CV294" s="30"/>
      <c r="CW294" s="15" t="s">
        <v>106</v>
      </c>
      <c r="CX294" s="33" t="s">
        <v>971</v>
      </c>
      <c r="CY294" s="34" t="s">
        <v>982</v>
      </c>
      <c r="CZ294" s="34" t="s">
        <v>962</v>
      </c>
      <c r="DA294" s="32"/>
      <c r="DB294" s="32"/>
      <c r="DC294" t="s">
        <v>106</v>
      </c>
      <c r="DD294">
        <v>166432</v>
      </c>
      <c r="DE294" t="s">
        <v>963</v>
      </c>
      <c r="DF294" s="30">
        <v>367</v>
      </c>
      <c r="DG294" s="39" t="s">
        <v>106</v>
      </c>
      <c r="DK294" s="30">
        <v>192</v>
      </c>
      <c r="DL294" s="30"/>
      <c r="DM294" s="32"/>
      <c r="DN294" s="32" t="s">
        <v>106</v>
      </c>
      <c r="DO294" s="41">
        <v>166063</v>
      </c>
    </row>
    <row r="295" spans="1:119" ht="15.75" x14ac:dyDescent="0.25">
      <c r="A295" t="s">
        <v>617</v>
      </c>
      <c r="B295" t="s">
        <v>107</v>
      </c>
      <c r="C295" s="52">
        <v>20.511408677205999</v>
      </c>
      <c r="D295" s="52">
        <v>19.066736369996001</v>
      </c>
      <c r="E295" s="52">
        <v>-1.4446723072099985</v>
      </c>
      <c r="F295" s="53">
        <v>-7.0432622641634537E-2</v>
      </c>
      <c r="G295" s="45">
        <v>24.335639063321999</v>
      </c>
      <c r="H295" s="45">
        <v>24.258215572038999</v>
      </c>
      <c r="I295" s="45">
        <v>-7.7423491282999635E-2</v>
      </c>
      <c r="J295" s="46">
        <v>-3.181485848041286E-3</v>
      </c>
      <c r="K295" s="47">
        <v>4</v>
      </c>
      <c r="L295" s="55">
        <f t="shared" si="106"/>
        <v>23.123816063322</v>
      </c>
      <c r="M295" s="55">
        <f t="shared" si="107"/>
        <v>23.046392572039</v>
      </c>
      <c r="N295" s="55">
        <f t="shared" si="108"/>
        <v>-7.7423491282999635E-2</v>
      </c>
      <c r="O295" s="56">
        <f t="shared" si="109"/>
        <v>-3.3482142856950605E-3</v>
      </c>
      <c r="P295" s="54"/>
      <c r="Q295" s="42">
        <f t="shared" si="110"/>
        <v>175.09717761373705</v>
      </c>
      <c r="R295" s="42">
        <f t="shared" si="110"/>
        <v>162.76462417725344</v>
      </c>
      <c r="S295" s="42">
        <f t="shared" si="111"/>
        <v>197.39818907934747</v>
      </c>
      <c r="T295" s="42">
        <f t="shared" si="111"/>
        <v>196.73725764270165</v>
      </c>
      <c r="V295" s="143">
        <f t="shared" si="114"/>
        <v>171.26165404738651</v>
      </c>
      <c r="W295" s="143">
        <f t="shared" si="115"/>
        <v>197.39818907934747</v>
      </c>
      <c r="X295" s="143">
        <f t="shared" si="116"/>
        <v>196.73725764270165</v>
      </c>
      <c r="AB295" t="s">
        <v>107</v>
      </c>
      <c r="AC295" s="2">
        <v>20.511408677205999</v>
      </c>
      <c r="AD295" s="2">
        <v>20.007270094926</v>
      </c>
      <c r="AE295" s="2">
        <v>-0.50413858227999953</v>
      </c>
      <c r="AF295" s="1">
        <v>-2.457844754662027E-2</v>
      </c>
      <c r="AG295" s="2">
        <v>24.335639063321999</v>
      </c>
      <c r="AH295" s="2">
        <v>24.335639063321999</v>
      </c>
      <c r="AI295" s="2">
        <v>0</v>
      </c>
      <c r="AJ295" s="1">
        <v>0</v>
      </c>
      <c r="AM295" t="s">
        <v>107</v>
      </c>
      <c r="AN295" s="2">
        <v>20.511408677205999</v>
      </c>
      <c r="AO295" s="2">
        <v>20.390160367091998</v>
      </c>
      <c r="AP295" s="2">
        <v>-0.12124831011400161</v>
      </c>
      <c r="AQ295" s="1">
        <v>-5.9112619724038225E-3</v>
      </c>
      <c r="AR295" s="2">
        <v>20.497328896658001</v>
      </c>
      <c r="AS295" s="2">
        <v>-1.4079780547998411E-2</v>
      </c>
      <c r="AT295" s="1">
        <v>-6.8643654707368031E-4</v>
      </c>
      <c r="AU295" s="2">
        <v>20.477275344605999</v>
      </c>
      <c r="AV295" s="2">
        <v>-3.4133332599999733E-2</v>
      </c>
      <c r="AW295" s="1">
        <v>-1.6641145002357425E-3</v>
      </c>
      <c r="AX295" s="2">
        <v>20.320722325026001</v>
      </c>
      <c r="AY295" s="2">
        <v>-0.19068635217999841</v>
      </c>
      <c r="AZ295" s="1">
        <v>-9.2965995257022552E-3</v>
      </c>
      <c r="BA295" s="2">
        <v>20.468963667823001</v>
      </c>
      <c r="BB295" s="2">
        <v>-4.2445009382998222E-2</v>
      </c>
      <c r="BC295" s="1">
        <v>-2.0693366336251048E-3</v>
      </c>
      <c r="BD295" s="2">
        <v>20.062103940072998</v>
      </c>
      <c r="BE295" s="2">
        <v>-0.44930473713300145</v>
      </c>
      <c r="BF295" s="1">
        <v>-2.1905113598185318E-2</v>
      </c>
      <c r="BG295" s="1"/>
      <c r="BH295" t="s">
        <v>107</v>
      </c>
      <c r="BI295" s="2">
        <v>24.335639063321999</v>
      </c>
      <c r="BJ295" s="2">
        <v>24.309831232893998</v>
      </c>
      <c r="BK295" s="2">
        <v>-2.58078304280005E-2</v>
      </c>
      <c r="BL295" s="1">
        <v>-1.0604952826941516E-3</v>
      </c>
      <c r="BM295" s="2">
        <v>24.335639063321999</v>
      </c>
      <c r="BN295" s="2">
        <v>0</v>
      </c>
      <c r="BO295" s="1">
        <v>0</v>
      </c>
      <c r="BP295" s="2">
        <v>24.335639063321999</v>
      </c>
      <c r="BQ295" s="2">
        <v>0</v>
      </c>
      <c r="BR295" s="1">
        <v>0</v>
      </c>
      <c r="BS295" s="2">
        <v>24.309831232893998</v>
      </c>
      <c r="BT295" s="2">
        <v>-2.58078304280005E-2</v>
      </c>
      <c r="BU295" s="1">
        <v>-1.0604952826941516E-3</v>
      </c>
      <c r="BV295" s="2">
        <v>24.335639063321999</v>
      </c>
      <c r="BW295" s="2">
        <v>0</v>
      </c>
      <c r="BX295" s="1">
        <v>0</v>
      </c>
      <c r="BY295" s="2">
        <v>24.258215572038999</v>
      </c>
      <c r="BZ295" s="2">
        <v>-7.7423491282999635E-2</v>
      </c>
      <c r="CA295" s="1">
        <v>-3.181485848041286E-3</v>
      </c>
      <c r="CC295" t="s">
        <v>107</v>
      </c>
      <c r="CE295" s="23">
        <v>20.511408677205999</v>
      </c>
      <c r="CF295" s="23">
        <v>20.002971385671</v>
      </c>
      <c r="CG295" s="23">
        <v>-0.5084372915349995</v>
      </c>
      <c r="CH295" s="24">
        <v>-2.4788024047320441E-2</v>
      </c>
      <c r="CI295" s="2">
        <v>24.335639063321999</v>
      </c>
      <c r="CJ295" s="2">
        <v>24.309831232893998</v>
      </c>
      <c r="CK295" s="2">
        <v>-2.58078304280005E-2</v>
      </c>
      <c r="CL295" s="1">
        <v>-1.0604952826941516E-3</v>
      </c>
      <c r="CN295" s="25" t="s">
        <v>107</v>
      </c>
      <c r="CO295" s="27">
        <v>0</v>
      </c>
      <c r="CP295" s="27">
        <v>1.2118230000000001</v>
      </c>
      <c r="CQ295" s="28">
        <f t="shared" si="112"/>
        <v>-1.1896011297705646</v>
      </c>
      <c r="CR295" s="27">
        <f t="shared" si="113"/>
        <v>264.51997702158803</v>
      </c>
      <c r="CU295" s="30">
        <v>158</v>
      </c>
      <c r="CV295" s="30"/>
      <c r="CW295" s="15" t="s">
        <v>107</v>
      </c>
      <c r="CX295" s="33" t="s">
        <v>971</v>
      </c>
      <c r="CY295" s="34" t="s">
        <v>983</v>
      </c>
      <c r="CZ295" s="34" t="s">
        <v>962</v>
      </c>
      <c r="DA295" s="32"/>
      <c r="DB295" s="32"/>
      <c r="DC295" t="s">
        <v>107</v>
      </c>
      <c r="DD295">
        <v>117143</v>
      </c>
      <c r="DE295" t="s">
        <v>963</v>
      </c>
      <c r="DF295" s="30">
        <v>368</v>
      </c>
      <c r="DG295" s="39" t="s">
        <v>107</v>
      </c>
      <c r="DK295" s="30">
        <v>193</v>
      </c>
      <c r="DL295" s="30"/>
      <c r="DM295" s="32"/>
      <c r="DN295" s="32" t="s">
        <v>107</v>
      </c>
      <c r="DO295" s="41">
        <v>116288</v>
      </c>
    </row>
    <row r="296" spans="1:119" ht="15.75" x14ac:dyDescent="0.25">
      <c r="A296" t="s">
        <v>618</v>
      </c>
      <c r="B296" t="s">
        <v>108</v>
      </c>
      <c r="C296" s="52">
        <v>90.318948381146996</v>
      </c>
      <c r="D296" s="52">
        <v>88.63497330142701</v>
      </c>
      <c r="E296" s="52">
        <v>-1.6839750797199855</v>
      </c>
      <c r="F296" s="53">
        <v>-1.8644759598103283E-2</v>
      </c>
      <c r="G296" s="45">
        <v>104.37173455417299</v>
      </c>
      <c r="H296" s="45">
        <v>104.03605063512001</v>
      </c>
      <c r="I296" s="45">
        <v>-0.33568391905298256</v>
      </c>
      <c r="J296" s="46">
        <v>-3.2162339783550265E-3</v>
      </c>
      <c r="K296" s="47">
        <v>3</v>
      </c>
      <c r="L296" s="55">
        <f t="shared" si="106"/>
        <v>101.37654355417298</v>
      </c>
      <c r="M296" s="55">
        <f t="shared" si="107"/>
        <v>101.04085963512</v>
      </c>
      <c r="N296" s="55">
        <f t="shared" si="108"/>
        <v>-0.33568391905298256</v>
      </c>
      <c r="O296" s="56">
        <f t="shared" si="109"/>
        <v>-3.3112582781400692E-3</v>
      </c>
      <c r="P296" s="54"/>
      <c r="Q296" s="42">
        <f t="shared" si="110"/>
        <v>347.13357180908582</v>
      </c>
      <c r="R296" s="42">
        <f t="shared" si="110"/>
        <v>340.6613498142745</v>
      </c>
      <c r="S296" s="42">
        <f t="shared" si="111"/>
        <v>389.63254435948647</v>
      </c>
      <c r="T296" s="42">
        <f t="shared" si="111"/>
        <v>388.34237037154332</v>
      </c>
      <c r="V296" s="143">
        <f t="shared" si="114"/>
        <v>337.62290395244924</v>
      </c>
      <c r="W296" s="143">
        <f t="shared" si="115"/>
        <v>389.63254435948647</v>
      </c>
      <c r="X296" s="143">
        <f t="shared" si="116"/>
        <v>388.34237037154332</v>
      </c>
      <c r="AB296" t="s">
        <v>108</v>
      </c>
      <c r="AC296" s="2">
        <v>90.318948381146996</v>
      </c>
      <c r="AD296" s="2">
        <v>90.690566453167008</v>
      </c>
      <c r="AE296" s="2">
        <v>0.37161807202001285</v>
      </c>
      <c r="AF296" s="1">
        <v>4.1145084025090766E-3</v>
      </c>
      <c r="AG296" s="2">
        <v>104.37173455417299</v>
      </c>
      <c r="AH296" s="2">
        <v>104.37173455417299</v>
      </c>
      <c r="AI296" s="2">
        <v>0</v>
      </c>
      <c r="AJ296" s="1">
        <v>0</v>
      </c>
      <c r="AM296" t="s">
        <v>108</v>
      </c>
      <c r="AN296" s="2">
        <v>90.318948381146996</v>
      </c>
      <c r="AO296" s="2">
        <v>89.102032205786998</v>
      </c>
      <c r="AP296" s="2">
        <v>-1.216916175359998</v>
      </c>
      <c r="AQ296" s="1">
        <v>-1.3473542342683152E-2</v>
      </c>
      <c r="AR296" s="2">
        <v>90.183585383227012</v>
      </c>
      <c r="AS296" s="2">
        <v>-0.13536299791998374</v>
      </c>
      <c r="AT296" s="1">
        <v>-1.498722032820293E-3</v>
      </c>
      <c r="AU296" s="2">
        <v>90.295691556888997</v>
      </c>
      <c r="AV296" s="2">
        <v>-2.3256824257998687E-2</v>
      </c>
      <c r="AW296" s="1">
        <v>-2.5749662363045486E-4</v>
      </c>
      <c r="AX296" s="2">
        <v>89.691746510323</v>
      </c>
      <c r="AY296" s="2">
        <v>-0.62720187082399548</v>
      </c>
      <c r="AZ296" s="1">
        <v>-6.9442999732148829E-3</v>
      </c>
      <c r="BA296" s="2">
        <v>90.089805383973001</v>
      </c>
      <c r="BB296" s="2">
        <v>-0.22914299717399444</v>
      </c>
      <c r="BC296" s="1">
        <v>-2.5370423513680473E-3</v>
      </c>
      <c r="BD296" s="2">
        <v>87.844415264868005</v>
      </c>
      <c r="BE296" s="2">
        <v>-2.474533116278991</v>
      </c>
      <c r="BF296" s="1">
        <v>-2.7397718425998859E-2</v>
      </c>
      <c r="BG296" s="1"/>
      <c r="BH296" t="s">
        <v>108</v>
      </c>
      <c r="BI296" s="2">
        <v>104.37173455417299</v>
      </c>
      <c r="BJ296" s="2">
        <v>104.25983991448901</v>
      </c>
      <c r="BK296" s="2">
        <v>-0.11189463968398172</v>
      </c>
      <c r="BL296" s="1">
        <v>-1.0720779927816957E-3</v>
      </c>
      <c r="BM296" s="2">
        <v>104.37173455417299</v>
      </c>
      <c r="BN296" s="2">
        <v>0</v>
      </c>
      <c r="BO296" s="1">
        <v>0</v>
      </c>
      <c r="BP296" s="2">
        <v>104.37173455417299</v>
      </c>
      <c r="BQ296" s="2">
        <v>0</v>
      </c>
      <c r="BR296" s="1">
        <v>0</v>
      </c>
      <c r="BS296" s="2">
        <v>104.25983991448901</v>
      </c>
      <c r="BT296" s="2">
        <v>-0.11189463968398172</v>
      </c>
      <c r="BU296" s="1">
        <v>-1.0720779927816957E-3</v>
      </c>
      <c r="BV296" s="2">
        <v>104.37173455417299</v>
      </c>
      <c r="BW296" s="2">
        <v>0</v>
      </c>
      <c r="BX296" s="1">
        <v>0</v>
      </c>
      <c r="BY296" s="2">
        <v>104.03605063512001</v>
      </c>
      <c r="BZ296" s="2">
        <v>-0.33568391905298256</v>
      </c>
      <c r="CA296" s="1">
        <v>-3.2162339783550265E-3</v>
      </c>
      <c r="CC296" t="s">
        <v>108</v>
      </c>
      <c r="CE296" s="23">
        <v>90.318948381146996</v>
      </c>
      <c r="CF296" s="23">
        <v>89.841683389525997</v>
      </c>
      <c r="CG296" s="23">
        <v>-0.47726499162099856</v>
      </c>
      <c r="CH296" s="24">
        <v>-5.2842177657664354E-3</v>
      </c>
      <c r="CI296" s="2">
        <v>104.37173455417299</v>
      </c>
      <c r="CJ296" s="2">
        <v>104.25983991448901</v>
      </c>
      <c r="CK296" s="2">
        <v>-0.11189463968398172</v>
      </c>
      <c r="CL296" s="1">
        <v>-1.0720779927816957E-3</v>
      </c>
      <c r="CN296" s="25" t="s">
        <v>108</v>
      </c>
      <c r="CO296" s="27">
        <v>0</v>
      </c>
      <c r="CP296" s="27">
        <v>2.9951910000000002</v>
      </c>
      <c r="CQ296" s="28">
        <f t="shared" si="112"/>
        <v>-2.98399865649505</v>
      </c>
      <c r="CR296" s="27">
        <f t="shared" si="113"/>
        <v>96.556358719624996</v>
      </c>
      <c r="CU296" s="30">
        <v>159</v>
      </c>
      <c r="CV296" s="30"/>
      <c r="CW296" s="15" t="s">
        <v>984</v>
      </c>
      <c r="CX296" s="33" t="s">
        <v>971</v>
      </c>
      <c r="CY296" s="34" t="s">
        <v>985</v>
      </c>
      <c r="CZ296" s="34" t="s">
        <v>962</v>
      </c>
      <c r="DA296" s="32"/>
      <c r="DB296" s="32"/>
      <c r="DC296" t="s">
        <v>108</v>
      </c>
      <c r="DD296">
        <v>260185</v>
      </c>
      <c r="DE296" t="s">
        <v>963</v>
      </c>
      <c r="DF296" s="30">
        <v>369</v>
      </c>
      <c r="DG296" s="39" t="s">
        <v>108</v>
      </c>
      <c r="DK296" s="30">
        <v>194</v>
      </c>
      <c r="DL296" s="30"/>
      <c r="DM296" s="32"/>
      <c r="DN296" s="32" t="s">
        <v>108</v>
      </c>
      <c r="DO296" s="41">
        <v>258798</v>
      </c>
    </row>
    <row r="297" spans="1:119" ht="15.75" x14ac:dyDescent="0.25">
      <c r="A297" t="s">
        <v>619</v>
      </c>
      <c r="B297" t="s">
        <v>109</v>
      </c>
      <c r="C297" s="52">
        <v>182.113392958476</v>
      </c>
      <c r="D297" s="52">
        <v>179.293941361257</v>
      </c>
      <c r="E297" s="52">
        <v>-2.8194515972190004</v>
      </c>
      <c r="F297" s="53">
        <v>-1.5481846510112899E-2</v>
      </c>
      <c r="G297" s="45">
        <v>175.78154173063999</v>
      </c>
      <c r="H297" s="45">
        <v>174.4653309034</v>
      </c>
      <c r="I297" s="45">
        <v>-1.3162108272399848</v>
      </c>
      <c r="J297" s="46">
        <v>-7.4877647236527784E-3</v>
      </c>
      <c r="K297" s="47">
        <v>3</v>
      </c>
      <c r="L297" s="55">
        <f t="shared" si="106"/>
        <v>171.28313873063999</v>
      </c>
      <c r="M297" s="55">
        <f t="shared" si="107"/>
        <v>169.96692790340001</v>
      </c>
      <c r="N297" s="55">
        <f t="shared" si="108"/>
        <v>-1.3162108272399848</v>
      </c>
      <c r="O297" s="56">
        <f t="shared" si="109"/>
        <v>-7.6844156231271488E-3</v>
      </c>
      <c r="P297" s="54"/>
      <c r="Q297" s="42">
        <f t="shared" si="110"/>
        <v>397.30826095730066</v>
      </c>
      <c r="R297" s="42">
        <f t="shared" si="110"/>
        <v>391.15719544395989</v>
      </c>
      <c r="S297" s="42">
        <f t="shared" si="111"/>
        <v>373.68040249458943</v>
      </c>
      <c r="T297" s="42">
        <f t="shared" si="111"/>
        <v>370.80888697160361</v>
      </c>
      <c r="V297" s="143">
        <f t="shared" si="114"/>
        <v>388.19358669349958</v>
      </c>
      <c r="W297" s="143">
        <f t="shared" si="115"/>
        <v>373.68040249458943</v>
      </c>
      <c r="X297" s="143">
        <f t="shared" si="116"/>
        <v>370.17126034398126</v>
      </c>
      <c r="AB297" t="s">
        <v>109</v>
      </c>
      <c r="AC297" s="2">
        <v>182.113392958476</v>
      </c>
      <c r="AD297" s="2">
        <v>178.182699881448</v>
      </c>
      <c r="AE297" s="2">
        <v>-3.9306930770279962</v>
      </c>
      <c r="AF297" s="1">
        <v>-2.1583767196760979E-2</v>
      </c>
      <c r="AG297" s="2">
        <v>175.78154173063999</v>
      </c>
      <c r="AH297" s="2">
        <v>174.653161830866</v>
      </c>
      <c r="AI297" s="2">
        <v>-1.1283798997739893</v>
      </c>
      <c r="AJ297" s="1">
        <v>-6.4192172207880038E-3</v>
      </c>
      <c r="AM297" t="s">
        <v>109</v>
      </c>
      <c r="AN297" s="2">
        <v>182.113392958476</v>
      </c>
      <c r="AO297" s="2">
        <v>180.12455881773701</v>
      </c>
      <c r="AP297" s="2">
        <v>-1.9888341407389873</v>
      </c>
      <c r="AQ297" s="1">
        <v>-1.0920856003119249E-2</v>
      </c>
      <c r="AR297" s="2">
        <v>181.85194651334598</v>
      </c>
      <c r="AS297" s="2">
        <v>-0.26144644513001936</v>
      </c>
      <c r="AT297" s="1">
        <v>-1.4356244803457824E-3</v>
      </c>
      <c r="AU297" s="2">
        <v>182.08647520192599</v>
      </c>
      <c r="AV297" s="2">
        <v>-2.6917756550005834E-2</v>
      </c>
      <c r="AW297" s="1">
        <v>-1.4780767143327784E-4</v>
      </c>
      <c r="AX297" s="2">
        <v>181.01514373076702</v>
      </c>
      <c r="AY297" s="2">
        <v>-1.0982492277089762</v>
      </c>
      <c r="AZ297" s="1">
        <v>-6.0305791346130701E-3</v>
      </c>
      <c r="BA297" s="2">
        <v>181.69208449283298</v>
      </c>
      <c r="BB297" s="2">
        <v>-0.4213084656430226</v>
      </c>
      <c r="BC297" s="1">
        <v>-2.313440317588756E-3</v>
      </c>
      <c r="BD297" s="2">
        <v>177.93551794552602</v>
      </c>
      <c r="BE297" s="2">
        <v>-4.1778750129499826</v>
      </c>
      <c r="BF297" s="1">
        <v>-2.2941064053990733E-2</v>
      </c>
      <c r="BG297" s="1"/>
      <c r="BH297" t="s">
        <v>109</v>
      </c>
      <c r="BI297" s="2">
        <v>175.78154173063999</v>
      </c>
      <c r="BJ297" s="2">
        <v>175.069506778028</v>
      </c>
      <c r="BK297" s="2">
        <v>-0.71203495261198668</v>
      </c>
      <c r="BL297" s="1">
        <v>-4.0506810078106961E-3</v>
      </c>
      <c r="BM297" s="2">
        <v>175.677975901878</v>
      </c>
      <c r="BN297" s="2">
        <v>-0.10356582876198672</v>
      </c>
      <c r="BO297" s="1">
        <v>-5.8917351470660385E-4</v>
      </c>
      <c r="BP297" s="2">
        <v>175.77393176405297</v>
      </c>
      <c r="BQ297" s="2">
        <v>-7.6099665870117406E-3</v>
      </c>
      <c r="BR297" s="1">
        <v>-4.3292182512956467E-5</v>
      </c>
      <c r="BS297" s="2">
        <v>175.25548971706101</v>
      </c>
      <c r="BT297" s="2">
        <v>-0.52605201357897613</v>
      </c>
      <c r="BU297" s="1">
        <v>-2.9926464883615338E-3</v>
      </c>
      <c r="BV297" s="2">
        <v>175.614302319133</v>
      </c>
      <c r="BW297" s="2">
        <v>-0.16723941150698352</v>
      </c>
      <c r="BX297" s="1">
        <v>-9.5140485093283536E-4</v>
      </c>
      <c r="BY297" s="2">
        <v>174.17306326134999</v>
      </c>
      <c r="BZ297" s="2">
        <v>-1.6084784692899916</v>
      </c>
      <c r="CA297" s="1">
        <v>-9.1504401056781842E-3</v>
      </c>
      <c r="CC297" t="s">
        <v>109</v>
      </c>
      <c r="CE297" s="23">
        <v>182.113392958476</v>
      </c>
      <c r="CF297" s="23">
        <v>185.94666084301201</v>
      </c>
      <c r="CG297" s="23">
        <v>3.8332678845360135</v>
      </c>
      <c r="CH297" s="24">
        <v>2.1048797248042289E-2</v>
      </c>
      <c r="CI297" s="2">
        <v>175.78154173063999</v>
      </c>
      <c r="CJ297" s="2">
        <v>176.72328943952502</v>
      </c>
      <c r="CK297" s="2">
        <v>0.9417477088850319</v>
      </c>
      <c r="CL297" s="1">
        <v>5.3574891857992987E-3</v>
      </c>
      <c r="CN297" s="25" t="s">
        <v>109</v>
      </c>
      <c r="CO297" s="27">
        <v>0</v>
      </c>
      <c r="CP297" s="27">
        <v>4.4984029999999997</v>
      </c>
      <c r="CQ297" s="28">
        <f t="shared" si="112"/>
        <v>-4.4764550786440127</v>
      </c>
      <c r="CR297" s="27">
        <f t="shared" si="113"/>
        <v>156.242158167512</v>
      </c>
      <c r="CU297" s="30">
        <v>160</v>
      </c>
      <c r="CV297" s="30"/>
      <c r="CW297" s="15" t="s">
        <v>986</v>
      </c>
      <c r="CX297" s="33" t="s">
        <v>971</v>
      </c>
      <c r="CY297" s="34" t="s">
        <v>987</v>
      </c>
      <c r="CZ297" s="34" t="s">
        <v>962</v>
      </c>
      <c r="DA297" s="32"/>
      <c r="DB297" s="32"/>
      <c r="DC297" t="s">
        <v>109</v>
      </c>
      <c r="DD297">
        <v>458368</v>
      </c>
      <c r="DE297" t="s">
        <v>963</v>
      </c>
      <c r="DF297" s="30">
        <v>370</v>
      </c>
      <c r="DG297" s="39" t="s">
        <v>109</v>
      </c>
      <c r="DK297" s="30">
        <v>195</v>
      </c>
      <c r="DL297" s="30"/>
      <c r="DM297" s="32"/>
      <c r="DN297" s="32" t="s">
        <v>109</v>
      </c>
      <c r="DO297" s="41">
        <v>450642</v>
      </c>
    </row>
    <row r="298" spans="1:119" ht="15.75" x14ac:dyDescent="0.25">
      <c r="A298" t="s">
        <v>620</v>
      </c>
      <c r="B298" t="s">
        <v>110</v>
      </c>
      <c r="C298" s="52">
        <v>39.391967426581004</v>
      </c>
      <c r="D298" s="52">
        <v>40.053527476889002</v>
      </c>
      <c r="E298" s="52">
        <v>0.66156005030799747</v>
      </c>
      <c r="F298" s="53">
        <v>1.6794288113205241E-2</v>
      </c>
      <c r="G298" s="45">
        <v>39.069655667641001</v>
      </c>
      <c r="H298" s="45">
        <v>39.143251902517001</v>
      </c>
      <c r="I298" s="45">
        <v>7.3596234875999755E-2</v>
      </c>
      <c r="J298" s="46">
        <v>1.8837185436716044E-3</v>
      </c>
      <c r="K298" s="47">
        <v>2</v>
      </c>
      <c r="L298" s="55">
        <f t="shared" si="106"/>
        <v>38.068466667641005</v>
      </c>
      <c r="M298" s="55">
        <f t="shared" si="107"/>
        <v>38.142062902516997</v>
      </c>
      <c r="N298" s="55">
        <f t="shared" si="108"/>
        <v>7.359623487599265E-2</v>
      </c>
      <c r="O298" s="56">
        <f t="shared" si="109"/>
        <v>1.9332597637443326E-3</v>
      </c>
      <c r="P298" s="54"/>
      <c r="Q298" s="42">
        <f t="shared" si="110"/>
        <v>385.64375919351716</v>
      </c>
      <c r="R298" s="42">
        <f t="shared" si="110"/>
        <v>392.1203715944726</v>
      </c>
      <c r="S298" s="42">
        <f t="shared" si="111"/>
        <v>372.68680778142073</v>
      </c>
      <c r="T298" s="42">
        <f t="shared" si="111"/>
        <v>373.40730819138292</v>
      </c>
      <c r="V298" s="143">
        <f t="shared" si="114"/>
        <v>382.51065625046499</v>
      </c>
      <c r="W298" s="143">
        <f t="shared" si="115"/>
        <v>372.68680778142073</v>
      </c>
      <c r="X298" s="143">
        <f t="shared" si="116"/>
        <v>370.89405680497521</v>
      </c>
      <c r="AB298" t="s">
        <v>110</v>
      </c>
      <c r="AC298" s="2">
        <v>39.391967426581004</v>
      </c>
      <c r="AD298" s="2">
        <v>40.104676803750003</v>
      </c>
      <c r="AE298" s="2">
        <v>0.71270937716899851</v>
      </c>
      <c r="AF298" s="1">
        <v>1.8092759101137834E-2</v>
      </c>
      <c r="AG298" s="2">
        <v>39.069655667641001</v>
      </c>
      <c r="AH298" s="2">
        <v>39.267046034008999</v>
      </c>
      <c r="AI298" s="2">
        <v>0.19739036636799767</v>
      </c>
      <c r="AJ298" s="1">
        <v>5.0522678788665135E-3</v>
      </c>
      <c r="AM298" t="s">
        <v>110</v>
      </c>
      <c r="AN298" s="2">
        <v>39.391967426581004</v>
      </c>
      <c r="AO298" s="2">
        <v>39.227864069236006</v>
      </c>
      <c r="AP298" s="2">
        <v>-0.16410335734499881</v>
      </c>
      <c r="AQ298" s="1">
        <v>-4.1659091450777543E-3</v>
      </c>
      <c r="AR298" s="2">
        <v>39.370167684626999</v>
      </c>
      <c r="AS298" s="2">
        <v>-2.1799741954005469E-2</v>
      </c>
      <c r="AT298" s="1">
        <v>-5.5340576716905461E-4</v>
      </c>
      <c r="AU298" s="2">
        <v>39.387539863347001</v>
      </c>
      <c r="AV298" s="2">
        <v>-4.4275632340031734E-3</v>
      </c>
      <c r="AW298" s="1">
        <v>-1.1239761614484713E-4</v>
      </c>
      <c r="AX298" s="2">
        <v>39.318302611109004</v>
      </c>
      <c r="AY298" s="2">
        <v>-7.36648154720001E-2</v>
      </c>
      <c r="AZ298" s="1">
        <v>-1.8700466182425908E-3</v>
      </c>
      <c r="BA298" s="2">
        <v>39.353388879523997</v>
      </c>
      <c r="BB298" s="2">
        <v>-3.8578547057007029E-2</v>
      </c>
      <c r="BC298" s="1">
        <v>-9.7935060311242299E-4</v>
      </c>
      <c r="BD298" s="2">
        <v>39.07193349336</v>
      </c>
      <c r="BE298" s="2">
        <v>-0.32003393322100493</v>
      </c>
      <c r="BF298" s="1">
        <v>-8.1243449903203278E-3</v>
      </c>
      <c r="BG298" s="1"/>
      <c r="BH298" t="s">
        <v>110</v>
      </c>
      <c r="BI298" s="2">
        <v>39.069655667641001</v>
      </c>
      <c r="BJ298" s="2">
        <v>38.991575737074001</v>
      </c>
      <c r="BK298" s="2">
        <v>-7.8079930567000133E-2</v>
      </c>
      <c r="BL298" s="1">
        <v>-1.9984801307493722E-3</v>
      </c>
      <c r="BM298" s="2">
        <v>39.059847621680994</v>
      </c>
      <c r="BN298" s="2">
        <v>-9.8080459600069503E-3</v>
      </c>
      <c r="BO298" s="1">
        <v>-2.5103998979265007E-4</v>
      </c>
      <c r="BP298" s="2">
        <v>39.068404069252999</v>
      </c>
      <c r="BQ298" s="2">
        <v>-1.2515983880021508E-3</v>
      </c>
      <c r="BR298" s="1">
        <v>-3.2035050389214794E-5</v>
      </c>
      <c r="BS298" s="2">
        <v>39.008770466747002</v>
      </c>
      <c r="BT298" s="2">
        <v>-6.088520089399907E-2</v>
      </c>
      <c r="BU298" s="1">
        <v>-1.5583756716961942E-3</v>
      </c>
      <c r="BV298" s="2">
        <v>39.052823514064002</v>
      </c>
      <c r="BW298" s="2">
        <v>-1.6832153576999076E-2</v>
      </c>
      <c r="BX298" s="1">
        <v>-4.3082421099861691E-4</v>
      </c>
      <c r="BY298" s="2">
        <v>38.886533326401</v>
      </c>
      <c r="BZ298" s="2">
        <v>-0.18312234124000071</v>
      </c>
      <c r="CA298" s="1">
        <v>-4.6870733337859875E-3</v>
      </c>
      <c r="CC298" t="s">
        <v>110</v>
      </c>
      <c r="CE298" s="23">
        <v>39.391967426581004</v>
      </c>
      <c r="CF298" s="23">
        <v>39.512904890106995</v>
      </c>
      <c r="CG298" s="23">
        <v>0.12093746352599055</v>
      </c>
      <c r="CH298" s="24">
        <v>3.0701046793713605E-3</v>
      </c>
      <c r="CI298" s="2">
        <v>39.069655667641001</v>
      </c>
      <c r="CJ298" s="2">
        <v>39.073451025131</v>
      </c>
      <c r="CK298" s="2">
        <v>3.7953574899987075E-3</v>
      </c>
      <c r="CL298" s="1">
        <v>9.7143356529301824E-5</v>
      </c>
      <c r="CN298" s="25" t="s">
        <v>110</v>
      </c>
      <c r="CO298" s="27">
        <v>0</v>
      </c>
      <c r="CP298" s="27">
        <v>1.0011890000000001</v>
      </c>
      <c r="CQ298" s="28">
        <f t="shared" si="112"/>
        <v>-0.99038709589482654</v>
      </c>
      <c r="CR298" s="27">
        <f t="shared" si="113"/>
        <v>83.652924754520001</v>
      </c>
      <c r="CU298" s="30">
        <v>166</v>
      </c>
      <c r="CV298" s="30"/>
      <c r="CW298" s="15" t="s">
        <v>110</v>
      </c>
      <c r="CX298" s="33" t="s">
        <v>973</v>
      </c>
      <c r="CY298" s="34" t="s">
        <v>996</v>
      </c>
      <c r="CZ298" s="34" t="s">
        <v>962</v>
      </c>
      <c r="DA298" s="32"/>
      <c r="DB298" s="32"/>
      <c r="DC298" t="s">
        <v>110</v>
      </c>
      <c r="DD298">
        <v>102146</v>
      </c>
      <c r="DE298" t="s">
        <v>963</v>
      </c>
      <c r="DF298" s="30">
        <v>371</v>
      </c>
      <c r="DG298" s="39" t="s">
        <v>110</v>
      </c>
      <c r="DK298" s="30">
        <v>200</v>
      </c>
      <c r="DL298" s="30"/>
      <c r="DM298" s="32"/>
      <c r="DN298" s="32" t="s">
        <v>110</v>
      </c>
      <c r="DO298" s="41">
        <v>101586</v>
      </c>
    </row>
    <row r="299" spans="1:119" ht="15.75" x14ac:dyDescent="0.25">
      <c r="B299" t="s">
        <v>111</v>
      </c>
      <c r="C299" s="52">
        <v>104.892079070023</v>
      </c>
      <c r="D299" s="52">
        <v>105.39291501190101</v>
      </c>
      <c r="E299" s="52">
        <v>0.50083594187800884</v>
      </c>
      <c r="F299" s="53">
        <v>4.7747737133102767E-3</v>
      </c>
      <c r="G299" s="45">
        <v>105.614077937245</v>
      </c>
      <c r="H299" s="45">
        <v>105.487929287334</v>
      </c>
      <c r="I299" s="45">
        <v>-0.12614864991100205</v>
      </c>
      <c r="J299" s="46">
        <v>-1.1944302537580124E-3</v>
      </c>
      <c r="K299" s="47">
        <v>2</v>
      </c>
      <c r="L299" s="55">
        <f t="shared" si="106"/>
        <v>103.577242937245</v>
      </c>
      <c r="M299" s="55">
        <f t="shared" si="107"/>
        <v>103.451094287334</v>
      </c>
      <c r="N299" s="55">
        <f t="shared" si="108"/>
        <v>-0.12614864991100205</v>
      </c>
      <c r="O299" s="56">
        <f t="shared" si="109"/>
        <v>-1.2179185922860732E-3</v>
      </c>
      <c r="P299" s="54"/>
      <c r="Q299" s="42">
        <f t="shared" si="110"/>
        <v>417.15382991255814</v>
      </c>
      <c r="R299" s="42">
        <f t="shared" si="110"/>
        <v>419.14564505403132</v>
      </c>
      <c r="S299" s="42">
        <f t="shared" si="111"/>
        <v>411.92475128852203</v>
      </c>
      <c r="T299" s="42">
        <f t="shared" si="111"/>
        <v>411.42306047530496</v>
      </c>
      <c r="V299" s="143">
        <f t="shared" si="114"/>
        <v>409.21066637690649</v>
      </c>
      <c r="W299" s="143">
        <f t="shared" si="115"/>
        <v>411.92475128852203</v>
      </c>
      <c r="X299" s="143">
        <f t="shared" si="116"/>
        <v>408.71513758378507</v>
      </c>
      <c r="AB299" t="s">
        <v>111</v>
      </c>
      <c r="AC299" s="2">
        <v>104.892079070023</v>
      </c>
      <c r="AD299" s="2">
        <v>104.559214805027</v>
      </c>
      <c r="AE299" s="2">
        <v>-0.33286426499600452</v>
      </c>
      <c r="AF299" s="1">
        <v>-3.1733975334190269E-3</v>
      </c>
      <c r="AG299" s="2">
        <v>105.614077937245</v>
      </c>
      <c r="AH299" s="2">
        <v>105.517651109607</v>
      </c>
      <c r="AI299" s="2">
        <v>-9.6426827637998258E-2</v>
      </c>
      <c r="AJ299" s="1">
        <v>-9.1301112049943067E-4</v>
      </c>
      <c r="AM299" t="s">
        <v>111</v>
      </c>
      <c r="AN299" s="2">
        <v>104.892079070023</v>
      </c>
      <c r="AO299" s="2">
        <v>103.97871726837701</v>
      </c>
      <c r="AP299" s="2">
        <v>-0.91336180164599057</v>
      </c>
      <c r="AQ299" s="1">
        <v>-8.7076336911603783E-3</v>
      </c>
      <c r="AR299" s="2">
        <v>104.732791340608</v>
      </c>
      <c r="AS299" s="2">
        <v>-0.15928772941499858</v>
      </c>
      <c r="AT299" s="1">
        <v>-1.5185868258809378E-3</v>
      </c>
      <c r="AU299" s="2">
        <v>104.885160061843</v>
      </c>
      <c r="AV299" s="2">
        <v>-6.9190081800059033E-3</v>
      </c>
      <c r="AW299" s="1">
        <v>-6.5963114101179831E-5</v>
      </c>
      <c r="AX299" s="2">
        <v>104.39150700473</v>
      </c>
      <c r="AY299" s="2">
        <v>-0.50057206529299947</v>
      </c>
      <c r="AZ299" s="1">
        <v>-4.7722580172982519E-3</v>
      </c>
      <c r="BA299" s="2">
        <v>104.67953123736501</v>
      </c>
      <c r="BB299" s="2">
        <v>-0.21254783265798949</v>
      </c>
      <c r="BC299" s="1">
        <v>-2.0263477904380036E-3</v>
      </c>
      <c r="BD299" s="2">
        <v>102.894794428474</v>
      </c>
      <c r="BE299" s="2">
        <v>-1.9972846415490011</v>
      </c>
      <c r="BF299" s="1">
        <v>-1.9041329519416523E-2</v>
      </c>
      <c r="BG299" s="1"/>
      <c r="BH299" t="s">
        <v>111</v>
      </c>
      <c r="BI299" s="2">
        <v>105.614077937245</v>
      </c>
      <c r="BJ299" s="2">
        <v>105.27386886062401</v>
      </c>
      <c r="BK299" s="2">
        <v>-0.34020907662099376</v>
      </c>
      <c r="BL299" s="1">
        <v>-3.2212474252073017E-3</v>
      </c>
      <c r="BM299" s="2">
        <v>105.565714832222</v>
      </c>
      <c r="BN299" s="2">
        <v>-4.836310502300023E-2</v>
      </c>
      <c r="BO299" s="1">
        <v>-4.5792290163946875E-4</v>
      </c>
      <c r="BP299" s="2">
        <v>105.61212225592699</v>
      </c>
      <c r="BQ299" s="2">
        <v>-1.9556813180088284E-3</v>
      </c>
      <c r="BR299" s="1">
        <v>-1.8517240847104473E-5</v>
      </c>
      <c r="BS299" s="2">
        <v>105.383401696115</v>
      </c>
      <c r="BT299" s="2">
        <v>-0.23067624112999852</v>
      </c>
      <c r="BU299" s="1">
        <v>-2.1841429252174543E-3</v>
      </c>
      <c r="BV299" s="2">
        <v>105.54869259168001</v>
      </c>
      <c r="BW299" s="2">
        <v>-6.5385345564990871E-2</v>
      </c>
      <c r="BX299" s="1">
        <v>-6.1909687460266706E-4</v>
      </c>
      <c r="BY299" s="2">
        <v>104.80703020003</v>
      </c>
      <c r="BZ299" s="2">
        <v>-0.80704773721500089</v>
      </c>
      <c r="CA299" s="1">
        <v>-7.6414787969321845E-3</v>
      </c>
      <c r="CC299" t="s">
        <v>111</v>
      </c>
      <c r="CE299" s="23">
        <v>104.892079070023</v>
      </c>
      <c r="CF299" s="23">
        <v>107.080677506146</v>
      </c>
      <c r="CG299" s="23">
        <v>2.1885984361230015</v>
      </c>
      <c r="CH299" s="24">
        <v>2.0865240307249081E-2</v>
      </c>
      <c r="CI299" s="2">
        <v>105.614077937245</v>
      </c>
      <c r="CJ299" s="2">
        <v>106.14985507472799</v>
      </c>
      <c r="CK299" s="2">
        <v>0.53577713748299516</v>
      </c>
      <c r="CL299" s="1">
        <v>5.0729708382375831E-3</v>
      </c>
      <c r="CN299" s="25" t="s">
        <v>111</v>
      </c>
      <c r="CO299" s="27">
        <v>0</v>
      </c>
      <c r="CP299" s="27">
        <v>2.036835</v>
      </c>
      <c r="CQ299" s="28">
        <f t="shared" si="112"/>
        <v>-2.0213881667053943</v>
      </c>
      <c r="CR299" s="27">
        <f t="shared" si="113"/>
        <v>82.602661674071001</v>
      </c>
      <c r="CU299" s="30">
        <v>167</v>
      </c>
      <c r="CV299" s="30"/>
      <c r="CW299" s="15" t="s">
        <v>111</v>
      </c>
      <c r="CX299" s="33" t="s">
        <v>973</v>
      </c>
      <c r="CY299" s="34" t="s">
        <v>997</v>
      </c>
      <c r="CZ299" s="34" t="s">
        <v>962</v>
      </c>
      <c r="DA299" s="32"/>
      <c r="DB299" s="32"/>
      <c r="DC299" t="s">
        <v>111</v>
      </c>
      <c r="DD299">
        <v>251447</v>
      </c>
      <c r="DE299" t="s">
        <v>963</v>
      </c>
      <c r="DF299" s="30">
        <v>372</v>
      </c>
      <c r="DG299" s="39" t="s">
        <v>111</v>
      </c>
      <c r="DK299" s="30">
        <v>201</v>
      </c>
      <c r="DL299" s="30"/>
      <c r="DM299" s="32"/>
      <c r="DN299" s="32" t="s">
        <v>111</v>
      </c>
      <c r="DO299" s="41">
        <v>249344</v>
      </c>
    </row>
    <row r="300" spans="1:119" ht="15.75" x14ac:dyDescent="0.25">
      <c r="B300" t="s">
        <v>113</v>
      </c>
      <c r="C300" s="52">
        <v>59.101712778829999</v>
      </c>
      <c r="D300" s="52">
        <v>58.484492177766001</v>
      </c>
      <c r="E300" s="52">
        <v>-0.61722060106399823</v>
      </c>
      <c r="F300" s="53">
        <v>-1.0443362333233161E-2</v>
      </c>
      <c r="G300" s="45">
        <v>62.837177152303006</v>
      </c>
      <c r="H300" s="45">
        <v>62.637121623732</v>
      </c>
      <c r="I300" s="45">
        <v>-0.20005552857100639</v>
      </c>
      <c r="J300" s="46">
        <v>-3.183712853397557E-3</v>
      </c>
      <c r="K300" s="47">
        <v>1</v>
      </c>
      <c r="L300" s="55">
        <f t="shared" si="106"/>
        <v>61.750473152303009</v>
      </c>
      <c r="M300" s="55">
        <f t="shared" si="107"/>
        <v>61.550417623732002</v>
      </c>
      <c r="N300" s="55">
        <f t="shared" si="108"/>
        <v>-0.20005552857100639</v>
      </c>
      <c r="O300" s="56">
        <f t="shared" si="109"/>
        <v>-3.2397408207315939E-3</v>
      </c>
      <c r="P300" s="54"/>
      <c r="Q300" s="42">
        <f t="shared" si="110"/>
        <v>494.6205322567767</v>
      </c>
      <c r="R300" s="42">
        <f t="shared" si="110"/>
        <v>489.45503082096263</v>
      </c>
      <c r="S300" s="42">
        <f t="shared" si="111"/>
        <v>516.78793154435141</v>
      </c>
      <c r="T300" s="42">
        <f t="shared" si="111"/>
        <v>515.11367258686573</v>
      </c>
      <c r="V300" s="143">
        <f t="shared" si="114"/>
        <v>489.79822518950709</v>
      </c>
      <c r="W300" s="143">
        <f t="shared" si="115"/>
        <v>516.78793154435141</v>
      </c>
      <c r="X300" s="143">
        <f t="shared" si="116"/>
        <v>515.11367258686573</v>
      </c>
      <c r="AB300" t="s">
        <v>113</v>
      </c>
      <c r="AC300" s="2">
        <v>59.101712778829999</v>
      </c>
      <c r="AD300" s="2">
        <v>58.470356634767001</v>
      </c>
      <c r="AE300" s="2">
        <v>-0.63135614406299823</v>
      </c>
      <c r="AF300" s="1">
        <v>-1.0682535486334459E-2</v>
      </c>
      <c r="AG300" s="2">
        <v>62.837177152303006</v>
      </c>
      <c r="AH300" s="2">
        <v>62.837177152303006</v>
      </c>
      <c r="AI300" s="2">
        <v>0</v>
      </c>
      <c r="AJ300" s="1">
        <v>0</v>
      </c>
      <c r="AM300" t="s">
        <v>113</v>
      </c>
      <c r="AN300" s="2">
        <v>59.101712778829999</v>
      </c>
      <c r="AO300" s="2">
        <v>58.873190281343994</v>
      </c>
      <c r="AP300" s="2">
        <v>-0.22852249748600428</v>
      </c>
      <c r="AQ300" s="1">
        <v>-3.866596867356104E-3</v>
      </c>
      <c r="AR300" s="2">
        <v>59.056774896650005</v>
      </c>
      <c r="AS300" s="2">
        <v>-4.4937882179993949E-2</v>
      </c>
      <c r="AT300" s="1">
        <v>-7.6034822117863432E-4</v>
      </c>
      <c r="AU300" s="2">
        <v>59.112171628519</v>
      </c>
      <c r="AV300" s="2">
        <v>1.0458849689001681E-2</v>
      </c>
      <c r="AW300" s="1">
        <v>1.7696356327507313E-4</v>
      </c>
      <c r="AX300" s="2">
        <v>58.986447096124003</v>
      </c>
      <c r="AY300" s="2">
        <v>-0.11526568270599569</v>
      </c>
      <c r="AZ300" s="1">
        <v>-1.9502934396730953E-3</v>
      </c>
      <c r="BA300" s="2">
        <v>59.023386917461004</v>
      </c>
      <c r="BB300" s="2">
        <v>-7.832586136899522E-2</v>
      </c>
      <c r="BC300" s="1">
        <v>-1.3252722753079203E-3</v>
      </c>
      <c r="BD300" s="2">
        <v>58.525500129669005</v>
      </c>
      <c r="BE300" s="2">
        <v>-0.57621264916099335</v>
      </c>
      <c r="BF300" s="1">
        <v>-9.7495084671622313E-3</v>
      </c>
      <c r="BG300" s="1"/>
      <c r="BH300" t="s">
        <v>113</v>
      </c>
      <c r="BI300" s="2">
        <v>62.837177152303006</v>
      </c>
      <c r="BJ300" s="2">
        <v>62.770491976113</v>
      </c>
      <c r="BK300" s="2">
        <v>-6.6685176190006246E-2</v>
      </c>
      <c r="BL300" s="1">
        <v>-1.0612376177939465E-3</v>
      </c>
      <c r="BM300" s="2">
        <v>62.837177152303006</v>
      </c>
      <c r="BN300" s="2">
        <v>0</v>
      </c>
      <c r="BO300" s="1">
        <v>0</v>
      </c>
      <c r="BP300" s="2">
        <v>62.837177152303006</v>
      </c>
      <c r="BQ300" s="2">
        <v>0</v>
      </c>
      <c r="BR300" s="1">
        <v>0</v>
      </c>
      <c r="BS300" s="2">
        <v>62.770491976113</v>
      </c>
      <c r="BT300" s="2">
        <v>-6.6685176190006246E-2</v>
      </c>
      <c r="BU300" s="1">
        <v>-1.0612376177939465E-3</v>
      </c>
      <c r="BV300" s="2">
        <v>62.837177152303006</v>
      </c>
      <c r="BW300" s="2">
        <v>0</v>
      </c>
      <c r="BX300" s="1">
        <v>0</v>
      </c>
      <c r="BY300" s="2">
        <v>62.637121623732</v>
      </c>
      <c r="BZ300" s="2">
        <v>-0.20005552857100639</v>
      </c>
      <c r="CA300" s="1">
        <v>-3.183712853397557E-3</v>
      </c>
      <c r="CC300" t="s">
        <v>113</v>
      </c>
      <c r="CE300" s="23">
        <v>59.101712778829999</v>
      </c>
      <c r="CF300" s="23">
        <v>59.594736227967005</v>
      </c>
      <c r="CG300" s="23">
        <v>0.4930234491370058</v>
      </c>
      <c r="CH300" s="24">
        <v>8.3419485824716214E-3</v>
      </c>
      <c r="CI300" s="2">
        <v>62.837177152303006</v>
      </c>
      <c r="CJ300" s="2">
        <v>62.770491976113</v>
      </c>
      <c r="CK300" s="2">
        <v>-6.6685176190006246E-2</v>
      </c>
      <c r="CL300" s="1">
        <v>-1.0612376177939465E-3</v>
      </c>
      <c r="CN300" s="25" t="s">
        <v>113</v>
      </c>
      <c r="CO300" s="27">
        <v>0</v>
      </c>
      <c r="CP300" s="27">
        <v>1.0867039999999999</v>
      </c>
      <c r="CQ300" s="28">
        <f t="shared" si="112"/>
        <v>-1.0683589860929465</v>
      </c>
      <c r="CR300" s="27">
        <f t="shared" si="113"/>
        <v>147.09877135675001</v>
      </c>
      <c r="CU300" s="30">
        <v>171</v>
      </c>
      <c r="CV300" s="30"/>
      <c r="CW300" s="15" t="s">
        <v>113</v>
      </c>
      <c r="CX300" s="33" t="s">
        <v>973</v>
      </c>
      <c r="CY300" s="34" t="s">
        <v>1000</v>
      </c>
      <c r="CZ300" s="34" t="s">
        <v>962</v>
      </c>
      <c r="DA300" s="32"/>
      <c r="DB300" s="32"/>
      <c r="DC300" t="s">
        <v>113</v>
      </c>
      <c r="DD300">
        <v>119489</v>
      </c>
      <c r="DE300" t="s">
        <v>963</v>
      </c>
      <c r="DF300" s="30">
        <v>373</v>
      </c>
      <c r="DG300" s="39" t="s">
        <v>113</v>
      </c>
      <c r="DK300" s="30">
        <v>204</v>
      </c>
      <c r="DL300" s="30"/>
      <c r="DM300" s="32"/>
      <c r="DN300" s="32" t="s">
        <v>113</v>
      </c>
      <c r="DO300" s="41">
        <v>119232</v>
      </c>
    </row>
    <row r="301" spans="1:119" ht="15.75" x14ac:dyDescent="0.25">
      <c r="A301" t="s">
        <v>621</v>
      </c>
      <c r="B301" t="s">
        <v>114</v>
      </c>
      <c r="C301" s="52">
        <v>47.698418991242001</v>
      </c>
      <c r="D301" s="52">
        <v>47.355174795743004</v>
      </c>
      <c r="E301" s="52">
        <v>-0.34324419549899687</v>
      </c>
      <c r="F301" s="53">
        <v>-7.1961335985165588E-3</v>
      </c>
      <c r="G301" s="45">
        <v>48.478188932066999</v>
      </c>
      <c r="H301" s="45">
        <v>48.268784089181999</v>
      </c>
      <c r="I301" s="45">
        <v>-0.20940484288500016</v>
      </c>
      <c r="J301" s="46">
        <v>-4.3195681913456253E-3</v>
      </c>
      <c r="K301" s="47">
        <v>2</v>
      </c>
      <c r="L301" s="55">
        <f t="shared" si="106"/>
        <v>47.486463932066997</v>
      </c>
      <c r="M301" s="55">
        <f t="shared" si="107"/>
        <v>47.277059089181996</v>
      </c>
      <c r="N301" s="55">
        <f t="shared" si="108"/>
        <v>-0.20940484288500016</v>
      </c>
      <c r="O301" s="56">
        <f t="shared" si="109"/>
        <v>-4.4097796623595673E-3</v>
      </c>
      <c r="P301" s="54"/>
      <c r="Q301" s="42">
        <f t="shared" si="110"/>
        <v>518.58508546872076</v>
      </c>
      <c r="R301" s="42">
        <f t="shared" si="110"/>
        <v>514.85327791148973</v>
      </c>
      <c r="S301" s="42">
        <f t="shared" si="111"/>
        <v>516.28067507520268</v>
      </c>
      <c r="T301" s="42">
        <f t="shared" si="111"/>
        <v>514.00399105418683</v>
      </c>
      <c r="V301" s="143">
        <f t="shared" si="114"/>
        <v>512.50267247721206</v>
      </c>
      <c r="W301" s="143">
        <f t="shared" si="115"/>
        <v>516.28067507520268</v>
      </c>
      <c r="X301" s="143">
        <f t="shared" si="116"/>
        <v>513.68500721480132</v>
      </c>
      <c r="AB301" t="s">
        <v>114</v>
      </c>
      <c r="AC301" s="2">
        <v>47.698418991242001</v>
      </c>
      <c r="AD301" s="2">
        <v>47.122343507247002</v>
      </c>
      <c r="AE301" s="2">
        <v>-0.57607548399499819</v>
      </c>
      <c r="AF301" s="1">
        <v>-1.2077454477071295E-2</v>
      </c>
      <c r="AG301" s="2">
        <v>48.478188932066999</v>
      </c>
      <c r="AH301" s="2">
        <v>48.394694493692</v>
      </c>
      <c r="AI301" s="2">
        <v>-8.3494438374998481E-2</v>
      </c>
      <c r="AJ301" s="1">
        <v>-1.7223093563169228E-3</v>
      </c>
      <c r="AM301" t="s">
        <v>114</v>
      </c>
      <c r="AN301" s="2">
        <v>47.698418991242001</v>
      </c>
      <c r="AO301" s="2">
        <v>47.422467645758005</v>
      </c>
      <c r="AP301" s="2">
        <v>-0.27595134548399614</v>
      </c>
      <c r="AQ301" s="1">
        <v>-5.7853352651932571E-3</v>
      </c>
      <c r="AR301" s="2">
        <v>47.664808197433999</v>
      </c>
      <c r="AS301" s="2">
        <v>-3.3610793808001915E-2</v>
      </c>
      <c r="AT301" s="1">
        <v>-7.0465215658769024E-4</v>
      </c>
      <c r="AU301" s="2">
        <v>47.707532496455002</v>
      </c>
      <c r="AV301" s="2">
        <v>9.1135052130013605E-3</v>
      </c>
      <c r="AW301" s="1">
        <v>1.9106514232001504E-4</v>
      </c>
      <c r="AX301" s="2">
        <v>47.581661643303995</v>
      </c>
      <c r="AY301" s="2">
        <v>-0.1167573479380053</v>
      </c>
      <c r="AZ301" s="1">
        <v>-2.4478242760927432E-3</v>
      </c>
      <c r="BA301" s="2">
        <v>47.629185278260003</v>
      </c>
      <c r="BB301" s="2">
        <v>-6.9233712981997542E-2</v>
      </c>
      <c r="BC301" s="1">
        <v>-1.4514886330867628E-3</v>
      </c>
      <c r="BD301" s="2">
        <v>47.138970809109004</v>
      </c>
      <c r="BE301" s="2">
        <v>-0.55944818213299641</v>
      </c>
      <c r="BF301" s="1">
        <v>-1.1728862171211959E-2</v>
      </c>
      <c r="BG301" s="1"/>
      <c r="BH301" t="s">
        <v>114</v>
      </c>
      <c r="BI301" s="2">
        <v>48.478188932066999</v>
      </c>
      <c r="BJ301" s="2">
        <v>48.362984261904998</v>
      </c>
      <c r="BK301" s="2">
        <v>-0.11520467016200087</v>
      </c>
      <c r="BL301" s="1">
        <v>-2.3764227315388863E-3</v>
      </c>
      <c r="BM301" s="2">
        <v>48.468166612946007</v>
      </c>
      <c r="BN301" s="2">
        <v>-1.0022319120992051E-2</v>
      </c>
      <c r="BO301" s="1">
        <v>-2.0673872811206775E-4</v>
      </c>
      <c r="BP301" s="2">
        <v>48.480764361249996</v>
      </c>
      <c r="BQ301" s="2">
        <v>2.5754291829969134E-3</v>
      </c>
      <c r="BR301" s="1">
        <v>5.3125523864059557E-5</v>
      </c>
      <c r="BS301" s="2">
        <v>48.406712104440999</v>
      </c>
      <c r="BT301" s="2">
        <v>-7.1476827626000272E-2</v>
      </c>
      <c r="BU301" s="1">
        <v>-1.4744120851164946E-3</v>
      </c>
      <c r="BV301" s="2">
        <v>48.457880750108004</v>
      </c>
      <c r="BW301" s="2">
        <v>-2.0308181958995419E-2</v>
      </c>
      <c r="BX301" s="1">
        <v>-4.189137920860346E-4</v>
      </c>
      <c r="BY301" s="2">
        <v>48.239444593602997</v>
      </c>
      <c r="BZ301" s="2">
        <v>-0.23874433846400223</v>
      </c>
      <c r="CA301" s="1">
        <v>-4.9247784152695387E-3</v>
      </c>
      <c r="CC301" t="s">
        <v>114</v>
      </c>
      <c r="CE301" s="23">
        <v>47.698418991242001</v>
      </c>
      <c r="CF301" s="23">
        <v>48.290753737453997</v>
      </c>
      <c r="CG301" s="23">
        <v>0.59233474621199633</v>
      </c>
      <c r="CH301" s="24">
        <v>1.2418330811357837E-2</v>
      </c>
      <c r="CI301" s="2">
        <v>48.478188932066999</v>
      </c>
      <c r="CJ301" s="2">
        <v>48.608001557834001</v>
      </c>
      <c r="CK301" s="2">
        <v>0.12981262576700203</v>
      </c>
      <c r="CL301" s="1">
        <v>2.6777532046197072E-3</v>
      </c>
      <c r="CN301" s="25" t="s">
        <v>114</v>
      </c>
      <c r="CO301" s="27">
        <v>0</v>
      </c>
      <c r="CP301" s="27">
        <v>0.99172499999999997</v>
      </c>
      <c r="CQ301" s="28">
        <f t="shared" si="112"/>
        <v>-0.97671295979236183</v>
      </c>
      <c r="CR301" s="27">
        <f t="shared" si="113"/>
        <v>645.52797749589809</v>
      </c>
      <c r="CU301" s="30">
        <v>172</v>
      </c>
      <c r="CV301" s="30"/>
      <c r="CW301" s="15" t="s">
        <v>114</v>
      </c>
      <c r="CX301" s="33" t="s">
        <v>973</v>
      </c>
      <c r="CY301" s="34" t="s">
        <v>1001</v>
      </c>
      <c r="CZ301" s="34" t="s">
        <v>962</v>
      </c>
      <c r="DA301" s="32"/>
      <c r="DB301" s="32"/>
      <c r="DC301" t="s">
        <v>114</v>
      </c>
      <c r="DD301">
        <v>91978</v>
      </c>
      <c r="DE301" t="s">
        <v>963</v>
      </c>
      <c r="DF301" s="30">
        <v>374</v>
      </c>
      <c r="DG301" s="39" t="s">
        <v>114</v>
      </c>
      <c r="DK301" s="30">
        <v>205</v>
      </c>
      <c r="DL301" s="30"/>
      <c r="DM301" s="32"/>
      <c r="DN301" s="32" t="s">
        <v>114</v>
      </c>
      <c r="DO301" s="41">
        <v>91659</v>
      </c>
    </row>
    <row r="302" spans="1:119" ht="15.75" x14ac:dyDescent="0.25">
      <c r="A302" t="s">
        <v>622</v>
      </c>
      <c r="B302" t="s">
        <v>117</v>
      </c>
      <c r="C302" s="52">
        <v>148.10270219953799</v>
      </c>
      <c r="D302" s="52">
        <v>148.173529020393</v>
      </c>
      <c r="E302" s="52">
        <v>7.0826820855018013E-2</v>
      </c>
      <c r="F302" s="53">
        <v>4.7822774198672902E-4</v>
      </c>
      <c r="G302" s="45">
        <v>146.945656821163</v>
      </c>
      <c r="H302" s="45">
        <v>146.58519206114499</v>
      </c>
      <c r="I302" s="45">
        <v>-0.36046476001800443</v>
      </c>
      <c r="J302" s="46">
        <v>-2.4530480710750111E-3</v>
      </c>
      <c r="K302" s="47">
        <v>1</v>
      </c>
      <c r="L302" s="55">
        <f t="shared" si="106"/>
        <v>145.017150821163</v>
      </c>
      <c r="M302" s="55">
        <f t="shared" si="107"/>
        <v>144.656686061145</v>
      </c>
      <c r="N302" s="55">
        <f t="shared" si="108"/>
        <v>-0.36046476001800443</v>
      </c>
      <c r="O302" s="56">
        <f t="shared" si="109"/>
        <v>-2.4856698533715794E-3</v>
      </c>
      <c r="P302" s="54"/>
      <c r="Q302" s="42">
        <f t="shared" si="110"/>
        <v>545.84981921878921</v>
      </c>
      <c r="R302" s="42">
        <f t="shared" si="110"/>
        <v>546.11085974529806</v>
      </c>
      <c r="S302" s="42">
        <f t="shared" si="111"/>
        <v>534.4776589741565</v>
      </c>
      <c r="T302" s="42">
        <f t="shared" si="111"/>
        <v>533.14912396994384</v>
      </c>
      <c r="V302" s="143">
        <f t="shared" si="114"/>
        <v>536.80888481366628</v>
      </c>
      <c r="W302" s="143">
        <f t="shared" si="115"/>
        <v>534.4776589741565</v>
      </c>
      <c r="X302" s="143">
        <f t="shared" si="116"/>
        <v>530.66777644360445</v>
      </c>
      <c r="AB302" t="s">
        <v>117</v>
      </c>
      <c r="AC302" s="2">
        <v>148.10270219953799</v>
      </c>
      <c r="AD302" s="2">
        <v>146.463765172704</v>
      </c>
      <c r="AE302" s="2">
        <v>-1.638937026833986</v>
      </c>
      <c r="AF302" s="1">
        <v>-1.1066219606350293E-2</v>
      </c>
      <c r="AG302" s="2">
        <v>146.945656821163</v>
      </c>
      <c r="AH302" s="2">
        <v>146.47830426815301</v>
      </c>
      <c r="AI302" s="2">
        <v>-0.46735255300998801</v>
      </c>
      <c r="AJ302" s="1">
        <v>-3.1804448196707798E-3</v>
      </c>
      <c r="AM302" t="s">
        <v>117</v>
      </c>
      <c r="AN302" s="2">
        <v>148.10270219953799</v>
      </c>
      <c r="AO302" s="2">
        <v>146.91967939001398</v>
      </c>
      <c r="AP302" s="2">
        <v>-1.1830228095240045</v>
      </c>
      <c r="AQ302" s="1">
        <v>-7.9878543197012316E-3</v>
      </c>
      <c r="AR302" s="2">
        <v>147.92146967120001</v>
      </c>
      <c r="AS302" s="2">
        <v>-0.1812325283379721</v>
      </c>
      <c r="AT302" s="1">
        <v>-1.2236949471306638E-3</v>
      </c>
      <c r="AU302" s="2">
        <v>148.13544978363799</v>
      </c>
      <c r="AV302" s="2">
        <v>3.2747584100007998E-2</v>
      </c>
      <c r="AW302" s="1">
        <v>2.2111402164619085E-4</v>
      </c>
      <c r="AX302" s="2">
        <v>147.55723218267499</v>
      </c>
      <c r="AY302" s="2">
        <v>-0.54547001686299268</v>
      </c>
      <c r="AZ302" s="1">
        <v>-3.6830524275518204E-3</v>
      </c>
      <c r="BA302" s="2">
        <v>147.823122513117</v>
      </c>
      <c r="BB302" s="2">
        <v>-0.27957968642098763</v>
      </c>
      <c r="BC302" s="1">
        <v>-1.8877419673566211E-3</v>
      </c>
      <c r="BD302" s="2">
        <v>145.649670672068</v>
      </c>
      <c r="BE302" s="2">
        <v>-2.4530315274699888</v>
      </c>
      <c r="BF302" s="1">
        <v>-1.6563043692241566E-2</v>
      </c>
      <c r="BG302" s="1"/>
      <c r="BH302" t="s">
        <v>117</v>
      </c>
      <c r="BI302" s="2">
        <v>146.945656821163</v>
      </c>
      <c r="BJ302" s="2">
        <v>146.495557374068</v>
      </c>
      <c r="BK302" s="2">
        <v>-0.45009944709499905</v>
      </c>
      <c r="BL302" s="1">
        <v>-3.0630333473740073E-3</v>
      </c>
      <c r="BM302" s="2">
        <v>146.88619776028099</v>
      </c>
      <c r="BN302" s="2">
        <v>-5.9459060882005588E-2</v>
      </c>
      <c r="BO302" s="1">
        <v>-4.0463299268769093E-4</v>
      </c>
      <c r="BP302" s="2">
        <v>146.95491047944799</v>
      </c>
      <c r="BQ302" s="2">
        <v>9.2536582849902516E-3</v>
      </c>
      <c r="BR302" s="1">
        <v>6.2973336437239608E-5</v>
      </c>
      <c r="BS302" s="2">
        <v>146.65709154710501</v>
      </c>
      <c r="BT302" s="2">
        <v>-0.28856527405798715</v>
      </c>
      <c r="BU302" s="1">
        <v>-1.9637550391106776E-3</v>
      </c>
      <c r="BV302" s="2">
        <v>146.85344529547598</v>
      </c>
      <c r="BW302" s="2">
        <v>-9.2211525687019957E-2</v>
      </c>
      <c r="BX302" s="1">
        <v>-6.2752127338641921E-4</v>
      </c>
      <c r="BY302" s="2">
        <v>145.91194044356098</v>
      </c>
      <c r="BZ302" s="2">
        <v>-1.0337163776020191</v>
      </c>
      <c r="CA302" s="1">
        <v>-7.0346847941214147E-3</v>
      </c>
      <c r="CC302" t="s">
        <v>117</v>
      </c>
      <c r="CE302" s="23">
        <v>148.10270219953799</v>
      </c>
      <c r="CF302" s="23">
        <v>151.41362993431898</v>
      </c>
      <c r="CG302" s="23">
        <v>3.3109277347809893</v>
      </c>
      <c r="CH302" s="24">
        <v>2.2355620023193055E-2</v>
      </c>
      <c r="CI302" s="2">
        <v>146.945656821163</v>
      </c>
      <c r="CJ302" s="2">
        <v>147.76614722149398</v>
      </c>
      <c r="CK302" s="2">
        <v>0.82049040033098208</v>
      </c>
      <c r="CL302" s="1">
        <v>5.5836315144008782E-3</v>
      </c>
      <c r="CN302" s="25" t="s">
        <v>117</v>
      </c>
      <c r="CO302" s="27">
        <v>0</v>
      </c>
      <c r="CP302" s="27">
        <v>1.9285060000000001</v>
      </c>
      <c r="CQ302" s="28">
        <f t="shared" si="112"/>
        <v>-1.9078694664538594</v>
      </c>
      <c r="CR302" s="27">
        <f t="shared" si="113"/>
        <v>147.14531663521902</v>
      </c>
      <c r="CU302" s="30">
        <v>176</v>
      </c>
      <c r="CV302" s="30"/>
      <c r="CW302" s="15" t="s">
        <v>1007</v>
      </c>
      <c r="CX302" s="33" t="s">
        <v>971</v>
      </c>
      <c r="CY302" s="34" t="s">
        <v>1008</v>
      </c>
      <c r="CZ302" s="34" t="s">
        <v>962</v>
      </c>
      <c r="DA302" s="32"/>
      <c r="DB302" s="32"/>
      <c r="DC302" t="s">
        <v>117</v>
      </c>
      <c r="DD302">
        <v>271325</v>
      </c>
      <c r="DE302" t="s">
        <v>963</v>
      </c>
      <c r="DF302" s="30">
        <v>375</v>
      </c>
      <c r="DG302" s="39" t="s">
        <v>117</v>
      </c>
      <c r="DK302" s="30">
        <v>208</v>
      </c>
      <c r="DL302" s="30"/>
      <c r="DM302" s="32"/>
      <c r="DN302" s="32" t="s">
        <v>117</v>
      </c>
      <c r="DO302" s="41">
        <v>268777</v>
      </c>
    </row>
    <row r="303" spans="1:119" ht="15.75" x14ac:dyDescent="0.25">
      <c r="A303" t="s">
        <v>623</v>
      </c>
      <c r="B303" t="s">
        <v>118</v>
      </c>
      <c r="C303" s="52">
        <v>183.28737488583698</v>
      </c>
      <c r="D303" s="52">
        <v>184.20451971479301</v>
      </c>
      <c r="E303" s="52">
        <v>0.917144828956026</v>
      </c>
      <c r="F303" s="53">
        <v>5.0038625384169642E-3</v>
      </c>
      <c r="G303" s="45">
        <v>179.712613328358</v>
      </c>
      <c r="H303" s="45">
        <v>179.47191645562299</v>
      </c>
      <c r="I303" s="45">
        <v>-0.24069687273501472</v>
      </c>
      <c r="J303" s="46">
        <v>-1.3393432340513052E-3</v>
      </c>
      <c r="K303" s="47">
        <v>1</v>
      </c>
      <c r="L303" s="55">
        <f t="shared" si="106"/>
        <v>177.370362328358</v>
      </c>
      <c r="M303" s="55">
        <f t="shared" si="107"/>
        <v>177.12966545562298</v>
      </c>
      <c r="N303" s="55">
        <f t="shared" si="108"/>
        <v>-0.24069687273501472</v>
      </c>
      <c r="O303" s="56">
        <f t="shared" si="109"/>
        <v>-1.3570298305498362E-3</v>
      </c>
      <c r="P303" s="54"/>
      <c r="Q303" s="42">
        <f t="shared" si="110"/>
        <v>574.16539760743854</v>
      </c>
      <c r="R303" s="42">
        <f t="shared" si="110"/>
        <v>577.03844233138182</v>
      </c>
      <c r="S303" s="42">
        <f t="shared" si="111"/>
        <v>555.62978450353978</v>
      </c>
      <c r="T303" s="42">
        <f t="shared" si="111"/>
        <v>554.87577831122655</v>
      </c>
      <c r="V303" s="143">
        <f t="shared" si="114"/>
        <v>565.62146400287565</v>
      </c>
      <c r="W303" s="143">
        <f t="shared" si="115"/>
        <v>555.62978450353978</v>
      </c>
      <c r="X303" s="143">
        <f t="shared" si="116"/>
        <v>551.88921202785502</v>
      </c>
      <c r="AB303" t="s">
        <v>118</v>
      </c>
      <c r="AC303" s="2">
        <v>183.28737488583698</v>
      </c>
      <c r="AD303" s="2">
        <v>181.45970709159201</v>
      </c>
      <c r="AE303" s="2">
        <v>-1.8276677942449737</v>
      </c>
      <c r="AF303" s="1">
        <v>-9.9715967637343337E-3</v>
      </c>
      <c r="AG303" s="2">
        <v>179.712613328358</v>
      </c>
      <c r="AH303" s="2">
        <v>179.186014808246</v>
      </c>
      <c r="AI303" s="2">
        <v>-0.52659852011200314</v>
      </c>
      <c r="AJ303" s="1">
        <v>-2.930225710700896E-3</v>
      </c>
      <c r="AM303" t="s">
        <v>118</v>
      </c>
      <c r="AN303" s="2">
        <v>183.28737488583698</v>
      </c>
      <c r="AO303" s="2">
        <v>182.134095981483</v>
      </c>
      <c r="AP303" s="2">
        <v>-1.1532789043539822</v>
      </c>
      <c r="AQ303" s="1">
        <v>-6.2921895470013549E-3</v>
      </c>
      <c r="AR303" s="2">
        <v>183.10609137848499</v>
      </c>
      <c r="AS303" s="2">
        <v>-0.18128350735199206</v>
      </c>
      <c r="AT303" s="1">
        <v>-9.890670727588681E-4</v>
      </c>
      <c r="AU303" s="2">
        <v>183.339987373436</v>
      </c>
      <c r="AV303" s="2">
        <v>5.2612487599020596E-2</v>
      </c>
      <c r="AW303" s="1">
        <v>2.8704916327047071E-4</v>
      </c>
      <c r="AX303" s="2">
        <v>182.583469702348</v>
      </c>
      <c r="AY303" s="2">
        <v>-0.70390518348898468</v>
      </c>
      <c r="AZ303" s="1">
        <v>-3.8404455512957261E-3</v>
      </c>
      <c r="BA303" s="2">
        <v>182.92784124715303</v>
      </c>
      <c r="BB303" s="2">
        <v>-0.35953363868395627</v>
      </c>
      <c r="BC303" s="1">
        <v>-1.9615843093824473E-3</v>
      </c>
      <c r="BD303" s="2">
        <v>180.559946224854</v>
      </c>
      <c r="BE303" s="2">
        <v>-2.7274286609829801</v>
      </c>
      <c r="BF303" s="1">
        <v>-1.4880613913979596E-2</v>
      </c>
      <c r="BG303" s="1"/>
      <c r="BH303" t="s">
        <v>118</v>
      </c>
      <c r="BI303" s="2">
        <v>179.712613328358</v>
      </c>
      <c r="BJ303" s="2">
        <v>179.24136683669002</v>
      </c>
      <c r="BK303" s="2">
        <v>-0.47124649166798349</v>
      </c>
      <c r="BL303" s="1">
        <v>-2.6222226862115442E-3</v>
      </c>
      <c r="BM303" s="2">
        <v>179.64524348848502</v>
      </c>
      <c r="BN303" s="2">
        <v>-6.7369839872981174E-2</v>
      </c>
      <c r="BO303" s="1">
        <v>-3.7487541149873455E-4</v>
      </c>
      <c r="BP303" s="2">
        <v>179.72748005386902</v>
      </c>
      <c r="BQ303" s="2">
        <v>1.4866725511012646E-2</v>
      </c>
      <c r="BR303" s="1">
        <v>8.2724997626344859E-5</v>
      </c>
      <c r="BS303" s="2">
        <v>179.33258765062001</v>
      </c>
      <c r="BT303" s="2">
        <v>-0.38002567773799001</v>
      </c>
      <c r="BU303" s="1">
        <v>-2.1146299678121887E-3</v>
      </c>
      <c r="BV303" s="2">
        <v>179.58511217827902</v>
      </c>
      <c r="BW303" s="2">
        <v>-0.12750115007898444</v>
      </c>
      <c r="BX303" s="1">
        <v>-7.0947246115676637E-4</v>
      </c>
      <c r="BY303" s="2">
        <v>178.51853282037999</v>
      </c>
      <c r="BZ303" s="2">
        <v>-1.1940805079780148</v>
      </c>
      <c r="CA303" s="1">
        <v>-6.6443889822929486E-3</v>
      </c>
      <c r="CC303" t="s">
        <v>118</v>
      </c>
      <c r="CE303" s="23">
        <v>183.28737488583698</v>
      </c>
      <c r="CF303" s="23">
        <v>188.03162208883802</v>
      </c>
      <c r="CG303" s="23">
        <v>4.7442472030010379</v>
      </c>
      <c r="CH303" s="24">
        <v>2.5884200730989008E-2</v>
      </c>
      <c r="CI303" s="2">
        <v>179.712613328358</v>
      </c>
      <c r="CJ303" s="2">
        <v>180.911329646887</v>
      </c>
      <c r="CK303" s="2">
        <v>1.1987163185289944</v>
      </c>
      <c r="CL303" s="1">
        <v>6.6701846705594665E-3</v>
      </c>
      <c r="CN303" s="25" t="s">
        <v>118</v>
      </c>
      <c r="CO303" s="27">
        <v>0</v>
      </c>
      <c r="CP303" s="27">
        <v>2.3422510000000001</v>
      </c>
      <c r="CQ303" s="28">
        <f t="shared" si="112"/>
        <v>-2.3303198880792362</v>
      </c>
      <c r="CR303" s="27">
        <f t="shared" si="113"/>
        <v>119.390147273145</v>
      </c>
      <c r="CU303" s="30">
        <v>177</v>
      </c>
      <c r="CV303" s="30"/>
      <c r="CW303" s="15" t="s">
        <v>118</v>
      </c>
      <c r="CX303" s="33" t="s">
        <v>971</v>
      </c>
      <c r="CY303" s="34" t="s">
        <v>1009</v>
      </c>
      <c r="CZ303" s="34" t="s">
        <v>962</v>
      </c>
      <c r="DA303" s="32"/>
      <c r="DB303" s="32"/>
      <c r="DC303" t="s">
        <v>118</v>
      </c>
      <c r="DD303">
        <v>319224</v>
      </c>
      <c r="DE303" t="s">
        <v>963</v>
      </c>
      <c r="DF303" s="30">
        <v>376</v>
      </c>
      <c r="DG303" s="39" t="s">
        <v>118</v>
      </c>
      <c r="DK303" s="30">
        <v>209</v>
      </c>
      <c r="DL303" s="30"/>
      <c r="DM303" s="32"/>
      <c r="DN303" s="32" t="s">
        <v>118</v>
      </c>
      <c r="DO303" s="41">
        <v>315434</v>
      </c>
    </row>
    <row r="304" spans="1:119" ht="15.75" x14ac:dyDescent="0.25">
      <c r="A304" t="s">
        <v>624</v>
      </c>
      <c r="B304" t="s">
        <v>119</v>
      </c>
      <c r="C304" s="52">
        <v>86.376649326459997</v>
      </c>
      <c r="D304" s="52">
        <v>86.049419667095009</v>
      </c>
      <c r="E304" s="52">
        <v>-0.32722965936498838</v>
      </c>
      <c r="F304" s="53">
        <v>-3.7884041800258536E-3</v>
      </c>
      <c r="G304" s="45">
        <v>86.176320155572995</v>
      </c>
      <c r="H304" s="45">
        <v>85.865721223556989</v>
      </c>
      <c r="I304" s="45">
        <v>-0.3105989320160063</v>
      </c>
      <c r="J304" s="46">
        <v>-3.6042259805859206E-3</v>
      </c>
      <c r="K304" s="47">
        <v>1</v>
      </c>
      <c r="L304" s="55">
        <f t="shared" si="106"/>
        <v>84.602671155572992</v>
      </c>
      <c r="M304" s="55">
        <f t="shared" si="107"/>
        <v>84.292072223556985</v>
      </c>
      <c r="N304" s="55">
        <f t="shared" si="108"/>
        <v>-0.3105989320160063</v>
      </c>
      <c r="O304" s="56">
        <f t="shared" si="109"/>
        <v>-3.6712662587787145E-3</v>
      </c>
      <c r="P304" s="54"/>
      <c r="Q304" s="42">
        <f t="shared" si="110"/>
        <v>435.62307069420979</v>
      </c>
      <c r="R304" s="42">
        <f t="shared" si="110"/>
        <v>433.97275443227613</v>
      </c>
      <c r="S304" s="42">
        <f t="shared" si="111"/>
        <v>426.67637243522137</v>
      </c>
      <c r="T304" s="42">
        <f t="shared" si="111"/>
        <v>425.10992986568181</v>
      </c>
      <c r="V304" s="143">
        <f t="shared" si="114"/>
        <v>427.01055610973202</v>
      </c>
      <c r="W304" s="143">
        <f t="shared" si="115"/>
        <v>426.67637243522137</v>
      </c>
      <c r="X304" s="143">
        <f t="shared" si="116"/>
        <v>423.24482209521233</v>
      </c>
      <c r="AB304" t="s">
        <v>119</v>
      </c>
      <c r="AC304" s="2">
        <v>86.376649326459997</v>
      </c>
      <c r="AD304" s="2">
        <v>85.195158667402993</v>
      </c>
      <c r="AE304" s="2">
        <v>-1.1814906590570047</v>
      </c>
      <c r="AF304" s="1">
        <v>-1.3678357151729378E-2</v>
      </c>
      <c r="AG304" s="2">
        <v>86.176320155572995</v>
      </c>
      <c r="AH304" s="2">
        <v>85.840398422014999</v>
      </c>
      <c r="AI304" s="2">
        <v>-0.33592173355799559</v>
      </c>
      <c r="AJ304" s="1">
        <v>-3.8980747025582022E-3</v>
      </c>
      <c r="AM304" t="s">
        <v>119</v>
      </c>
      <c r="AN304" s="2">
        <v>86.376649326459997</v>
      </c>
      <c r="AO304" s="2">
        <v>85.585111801695007</v>
      </c>
      <c r="AP304" s="2">
        <v>-0.79153752476499051</v>
      </c>
      <c r="AQ304" s="1">
        <v>-9.1637905723036261E-3</v>
      </c>
      <c r="AR304" s="2">
        <v>86.283672153891999</v>
      </c>
      <c r="AS304" s="2">
        <v>-9.2977172567998423E-2</v>
      </c>
      <c r="AT304" s="1">
        <v>-1.0764155971898354E-3</v>
      </c>
      <c r="AU304" s="2">
        <v>86.376078318366012</v>
      </c>
      <c r="AV304" s="2">
        <v>-5.7100809398491492E-4</v>
      </c>
      <c r="AW304" s="1">
        <v>-6.6106765941660164E-6</v>
      </c>
      <c r="AX304" s="2">
        <v>85.921944114167005</v>
      </c>
      <c r="AY304" s="2">
        <v>-0.45470521229299266</v>
      </c>
      <c r="AZ304" s="1">
        <v>-5.2642145283320401E-3</v>
      </c>
      <c r="BA304" s="2">
        <v>86.189223481094999</v>
      </c>
      <c r="BB304" s="2">
        <v>-0.18742584536499862</v>
      </c>
      <c r="BC304" s="1">
        <v>-2.1698670511821295E-3</v>
      </c>
      <c r="BD304" s="2">
        <v>84.668934097105989</v>
      </c>
      <c r="BE304" s="2">
        <v>-1.7077152293540081</v>
      </c>
      <c r="BF304" s="1">
        <v>-1.9770565803029813E-2</v>
      </c>
      <c r="BG304" s="1"/>
      <c r="BH304" t="s">
        <v>119</v>
      </c>
      <c r="BI304" s="2">
        <v>86.176320155572995</v>
      </c>
      <c r="BJ304" s="2">
        <v>85.885263243392998</v>
      </c>
      <c r="BK304" s="2">
        <v>-0.29105691217999663</v>
      </c>
      <c r="BL304" s="1">
        <v>-3.3774581190581746E-3</v>
      </c>
      <c r="BM304" s="2">
        <v>86.145283367358005</v>
      </c>
      <c r="BN304" s="2">
        <v>-3.1036788214990452E-2</v>
      </c>
      <c r="BO304" s="1">
        <v>-3.6015448511795515E-4</v>
      </c>
      <c r="BP304" s="2">
        <v>86.176158300457999</v>
      </c>
      <c r="BQ304" s="2">
        <v>-1.6185511499600125E-4</v>
      </c>
      <c r="BR304" s="1">
        <v>-1.8781855004229271E-6</v>
      </c>
      <c r="BS304" s="2">
        <v>85.970411715783001</v>
      </c>
      <c r="BT304" s="2">
        <v>-0.20590843978999374</v>
      </c>
      <c r="BU304" s="1">
        <v>-2.3893853835748602E-3</v>
      </c>
      <c r="BV304" s="2">
        <v>86.115850773398989</v>
      </c>
      <c r="BW304" s="2">
        <v>-6.0469382174005659E-2</v>
      </c>
      <c r="BX304" s="1">
        <v>-7.0169371429229131E-4</v>
      </c>
      <c r="BY304" s="2">
        <v>85.495902059504999</v>
      </c>
      <c r="BZ304" s="2">
        <v>-0.68041809606799575</v>
      </c>
      <c r="CA304" s="1">
        <v>-7.8956503925863373E-3</v>
      </c>
      <c r="CC304" t="s">
        <v>119</v>
      </c>
      <c r="CE304" s="23">
        <v>86.376649326459997</v>
      </c>
      <c r="CF304" s="23">
        <v>88.383527870682997</v>
      </c>
      <c r="CG304" s="23">
        <v>2.0068785442229995</v>
      </c>
      <c r="CH304" s="24">
        <v>2.3234040216563792E-2</v>
      </c>
      <c r="CI304" s="2">
        <v>86.176320155572995</v>
      </c>
      <c r="CJ304" s="2">
        <v>86.676242814646997</v>
      </c>
      <c r="CK304" s="2">
        <v>0.49992265907400224</v>
      </c>
      <c r="CL304" s="1">
        <v>5.8011604367823825E-3</v>
      </c>
      <c r="CN304" s="25" t="s">
        <v>119</v>
      </c>
      <c r="CO304" s="27">
        <v>0</v>
      </c>
      <c r="CP304" s="27">
        <v>1.5736490000000001</v>
      </c>
      <c r="CQ304" s="28">
        <f t="shared" si="112"/>
        <v>-1.5598402387763881</v>
      </c>
      <c r="CR304" s="27">
        <f t="shared" si="113"/>
        <v>174.53109695813902</v>
      </c>
      <c r="CU304" s="30">
        <v>178</v>
      </c>
      <c r="CV304" s="30"/>
      <c r="CW304" s="15" t="s">
        <v>119</v>
      </c>
      <c r="CX304" s="33" t="s">
        <v>973</v>
      </c>
      <c r="CY304" s="34" t="s">
        <v>1010</v>
      </c>
      <c r="CZ304" s="34" t="s">
        <v>962</v>
      </c>
      <c r="DA304" s="32"/>
      <c r="DB304" s="32"/>
      <c r="DC304" t="s">
        <v>119</v>
      </c>
      <c r="DD304">
        <v>198283</v>
      </c>
      <c r="DE304" t="s">
        <v>963</v>
      </c>
      <c r="DF304" s="30">
        <v>377</v>
      </c>
      <c r="DG304" s="39" t="s">
        <v>119</v>
      </c>
      <c r="DK304" s="30">
        <v>210</v>
      </c>
      <c r="DL304" s="30"/>
      <c r="DM304" s="32"/>
      <c r="DN304" s="32" t="s">
        <v>119</v>
      </c>
      <c r="DO304" s="41">
        <v>196289</v>
      </c>
    </row>
    <row r="305" spans="1:119" ht="15.75" x14ac:dyDescent="0.25">
      <c r="A305" t="s">
        <v>625</v>
      </c>
      <c r="B305" t="s">
        <v>120</v>
      </c>
      <c r="C305" s="52">
        <v>80.579783664565994</v>
      </c>
      <c r="D305" s="52">
        <v>78.686853634387006</v>
      </c>
      <c r="E305" s="52">
        <v>-1.892930030178988</v>
      </c>
      <c r="F305" s="53">
        <v>-2.3491376423381755E-2</v>
      </c>
      <c r="G305" s="45">
        <v>80.743178595486995</v>
      </c>
      <c r="H305" s="45">
        <v>80.009430631724996</v>
      </c>
      <c r="I305" s="45">
        <v>-0.73374796376199924</v>
      </c>
      <c r="J305" s="46">
        <v>-9.0874297559919298E-3</v>
      </c>
      <c r="K305" s="47">
        <v>3</v>
      </c>
      <c r="L305" s="55">
        <f t="shared" si="106"/>
        <v>78.280105595487001</v>
      </c>
      <c r="M305" s="55">
        <f t="shared" si="107"/>
        <v>77.546357631725002</v>
      </c>
      <c r="N305" s="55">
        <f t="shared" si="108"/>
        <v>-0.73374796376199924</v>
      </c>
      <c r="O305" s="56">
        <f t="shared" si="109"/>
        <v>-9.3733645117144715E-3</v>
      </c>
      <c r="P305" s="54"/>
      <c r="Q305" s="42">
        <f t="shared" si="110"/>
        <v>312.85222629070716</v>
      </c>
      <c r="R305" s="42">
        <f t="shared" si="110"/>
        <v>305.50289687801916</v>
      </c>
      <c r="S305" s="42">
        <f t="shared" si="111"/>
        <v>303.92369147782887</v>
      </c>
      <c r="T305" s="42">
        <f t="shared" si="111"/>
        <v>301.07490393386138</v>
      </c>
      <c r="V305" s="143">
        <f t="shared" si="114"/>
        <v>307.0721254945625</v>
      </c>
      <c r="W305" s="143">
        <f t="shared" si="115"/>
        <v>303.92369147782887</v>
      </c>
      <c r="X305" s="143">
        <f t="shared" si="116"/>
        <v>301.55587442129172</v>
      </c>
      <c r="AB305" t="s">
        <v>120</v>
      </c>
      <c r="AC305" s="2">
        <v>80.579783664565994</v>
      </c>
      <c r="AD305" s="2">
        <v>79.510786055691</v>
      </c>
      <c r="AE305" s="2">
        <v>-1.0689976088749944</v>
      </c>
      <c r="AF305" s="1">
        <v>-1.3266325128458659E-2</v>
      </c>
      <c r="AG305" s="2">
        <v>80.743178595486995</v>
      </c>
      <c r="AH305" s="2">
        <v>80.437718182436996</v>
      </c>
      <c r="AI305" s="2">
        <v>-0.3054604130499996</v>
      </c>
      <c r="AJ305" s="1">
        <v>-3.7831110734482874E-3</v>
      </c>
      <c r="AM305" t="s">
        <v>120</v>
      </c>
      <c r="AN305" s="2">
        <v>80.579783664565994</v>
      </c>
      <c r="AO305" s="2">
        <v>79.903610459396006</v>
      </c>
      <c r="AP305" s="2">
        <v>-0.67617320516998802</v>
      </c>
      <c r="AQ305" s="1">
        <v>-8.3913504655799571E-3</v>
      </c>
      <c r="AR305" s="2">
        <v>80.502728318945003</v>
      </c>
      <c r="AS305" s="2">
        <v>-7.7055345620991034E-2</v>
      </c>
      <c r="AT305" s="1">
        <v>-9.5626151022883935E-4</v>
      </c>
      <c r="AU305" s="2">
        <v>80.546572500772996</v>
      </c>
      <c r="AV305" s="2">
        <v>-3.3211163792998377E-2</v>
      </c>
      <c r="AW305" s="1">
        <v>-4.1215255592207047E-4</v>
      </c>
      <c r="AX305" s="2">
        <v>80.168954546747003</v>
      </c>
      <c r="AY305" s="2">
        <v>-0.41082911781899156</v>
      </c>
      <c r="AZ305" s="1">
        <v>-5.0984142564737215E-3</v>
      </c>
      <c r="BA305" s="2">
        <v>80.432759565439</v>
      </c>
      <c r="BB305" s="2">
        <v>-0.14702409912699466</v>
      </c>
      <c r="BC305" s="1">
        <v>-1.8245779827235596E-3</v>
      </c>
      <c r="BD305" s="2">
        <v>79.091032003007001</v>
      </c>
      <c r="BE305" s="2">
        <v>-1.4887516615589931</v>
      </c>
      <c r="BF305" s="1">
        <v>-1.8475498367634041E-2</v>
      </c>
      <c r="BG305" s="1"/>
      <c r="BH305" t="s">
        <v>120</v>
      </c>
      <c r="BI305" s="2">
        <v>80.743178595486995</v>
      </c>
      <c r="BJ305" s="2">
        <v>80.48733431103399</v>
      </c>
      <c r="BK305" s="2">
        <v>-0.25584428445300489</v>
      </c>
      <c r="BL305" s="1">
        <v>-3.1686179427583851E-3</v>
      </c>
      <c r="BM305" s="2">
        <v>80.715143393226001</v>
      </c>
      <c r="BN305" s="2">
        <v>-2.8035202260994652E-2</v>
      </c>
      <c r="BO305" s="1">
        <v>-3.4721449847110222E-4</v>
      </c>
      <c r="BP305" s="2">
        <v>80.733792448992006</v>
      </c>
      <c r="BQ305" s="2">
        <v>-9.386146494989589E-3</v>
      </c>
      <c r="BR305" s="1">
        <v>-1.1624692832583398E-4</v>
      </c>
      <c r="BS305" s="2">
        <v>80.548866589668009</v>
      </c>
      <c r="BT305" s="2">
        <v>-0.19431200581898622</v>
      </c>
      <c r="BU305" s="1">
        <v>-2.406543923573588E-3</v>
      </c>
      <c r="BV305" s="2">
        <v>80.691588521854001</v>
      </c>
      <c r="BW305" s="2">
        <v>-5.1590073632993949E-2</v>
      </c>
      <c r="BX305" s="1">
        <v>-6.3894033564684913E-4</v>
      </c>
      <c r="BY305" s="2">
        <v>80.133311795319997</v>
      </c>
      <c r="BZ305" s="2">
        <v>-0.60986680016699779</v>
      </c>
      <c r="CA305" s="1">
        <v>-7.553168091416769E-3</v>
      </c>
      <c r="CC305" t="s">
        <v>120</v>
      </c>
      <c r="CE305" s="23">
        <v>80.579783664565994</v>
      </c>
      <c r="CF305" s="23">
        <v>80.781057000532996</v>
      </c>
      <c r="CG305" s="23">
        <v>0.20127333596700225</v>
      </c>
      <c r="CH305" s="24">
        <v>2.4978143004808018E-3</v>
      </c>
      <c r="CI305" s="2">
        <v>80.743178595486995</v>
      </c>
      <c r="CJ305" s="2">
        <v>80.737094108365</v>
      </c>
      <c r="CK305" s="2">
        <v>-6.0844871219956076E-3</v>
      </c>
      <c r="CL305" s="1">
        <v>-7.535605146879479E-5</v>
      </c>
      <c r="CN305" s="25" t="s">
        <v>120</v>
      </c>
      <c r="CO305" s="27">
        <v>0</v>
      </c>
      <c r="CP305" s="27">
        <v>2.4630730000000001</v>
      </c>
      <c r="CQ305" s="28">
        <f t="shared" si="112"/>
        <v>-2.4854450927553398</v>
      </c>
      <c r="CR305" s="27">
        <f t="shared" si="113"/>
        <v>48.339011339450998</v>
      </c>
      <c r="CU305" s="30">
        <v>179</v>
      </c>
      <c r="CV305" s="30"/>
      <c r="CW305" s="15" t="s">
        <v>120</v>
      </c>
      <c r="CX305" s="33" t="s">
        <v>973</v>
      </c>
      <c r="CY305" s="34" t="s">
        <v>1011</v>
      </c>
      <c r="CZ305" s="34" t="s">
        <v>962</v>
      </c>
      <c r="DA305" s="32"/>
      <c r="DB305" s="32"/>
      <c r="DC305" t="s">
        <v>1012</v>
      </c>
      <c r="DD305">
        <v>257565</v>
      </c>
      <c r="DE305" t="s">
        <v>963</v>
      </c>
      <c r="DF305" s="30">
        <v>378</v>
      </c>
      <c r="DG305" s="39" t="s">
        <v>120</v>
      </c>
      <c r="DK305" s="30">
        <v>211</v>
      </c>
      <c r="DL305" s="30"/>
      <c r="DM305" s="32"/>
      <c r="DN305" s="32" t="s">
        <v>1012</v>
      </c>
      <c r="DO305" s="41">
        <v>256425</v>
      </c>
    </row>
    <row r="306" spans="1:119" ht="15.75" x14ac:dyDescent="0.25">
      <c r="A306" t="s">
        <v>626</v>
      </c>
      <c r="B306" t="s">
        <v>121</v>
      </c>
      <c r="C306" s="52">
        <v>82.455991926571002</v>
      </c>
      <c r="D306" s="52">
        <v>82.397105440055995</v>
      </c>
      <c r="E306" s="52">
        <v>-5.8886486515007164E-2</v>
      </c>
      <c r="F306" s="53">
        <v>-7.1415654750047711E-4</v>
      </c>
      <c r="G306" s="45">
        <v>81.662719974753003</v>
      </c>
      <c r="H306" s="45">
        <v>81.431889700679008</v>
      </c>
      <c r="I306" s="45">
        <v>-0.2308302740739947</v>
      </c>
      <c r="J306" s="46">
        <v>-2.8266297540096462E-3</v>
      </c>
      <c r="K306" s="47">
        <v>1</v>
      </c>
      <c r="L306" s="55">
        <f t="shared" si="106"/>
        <v>80.409924974752997</v>
      </c>
      <c r="M306" s="55">
        <f t="shared" si="107"/>
        <v>80.179094700679002</v>
      </c>
      <c r="N306" s="55">
        <f t="shared" si="108"/>
        <v>-0.2308302740739947</v>
      </c>
      <c r="O306" s="56">
        <f t="shared" si="109"/>
        <v>-2.8706689397667079E-3</v>
      </c>
      <c r="P306" s="54"/>
      <c r="Q306" s="42">
        <f t="shared" ref="Q306:R329" si="117">C306/$DD306*1000000</f>
        <v>582.40270044689532</v>
      </c>
      <c r="R306" s="42">
        <f t="shared" si="117"/>
        <v>581.98677374508929</v>
      </c>
      <c r="S306" s="42">
        <f t="shared" ref="S306:T329" si="118">L306/$DD306*1000000</f>
        <v>567.95093181017671</v>
      </c>
      <c r="T306" s="42">
        <f t="shared" si="118"/>
        <v>566.32053271091763</v>
      </c>
      <c r="V306" s="143">
        <f t="shared" si="114"/>
        <v>574.57652066528237</v>
      </c>
      <c r="W306" s="143">
        <f t="shared" si="115"/>
        <v>567.95093181017671</v>
      </c>
      <c r="X306" s="143">
        <f t="shared" si="116"/>
        <v>564.39416836655141</v>
      </c>
      <c r="AB306" t="s">
        <v>121</v>
      </c>
      <c r="AC306" s="2">
        <v>82.455991926571002</v>
      </c>
      <c r="AD306" s="2">
        <v>81.754977402071006</v>
      </c>
      <c r="AE306" s="2">
        <v>-0.70101452449999613</v>
      </c>
      <c r="AF306" s="1">
        <v>-8.5016808132544943E-3</v>
      </c>
      <c r="AG306" s="2">
        <v>81.662719974753003</v>
      </c>
      <c r="AH306" s="2">
        <v>81.461229338375006</v>
      </c>
      <c r="AI306" s="2">
        <v>-0.20149063637799713</v>
      </c>
      <c r="AJ306" s="1">
        <v>-2.4673515214811647E-3</v>
      </c>
      <c r="AM306" t="s">
        <v>121</v>
      </c>
      <c r="AN306" s="2">
        <v>82.455991926571002</v>
      </c>
      <c r="AO306" s="2">
        <v>81.947094357984</v>
      </c>
      <c r="AP306" s="2">
        <v>-0.50889756858700252</v>
      </c>
      <c r="AQ306" s="1">
        <v>-6.1717475794868587E-3</v>
      </c>
      <c r="AR306" s="2">
        <v>82.371862034122003</v>
      </c>
      <c r="AS306" s="2">
        <v>-8.4129892448999044E-2</v>
      </c>
      <c r="AT306" s="1">
        <v>-1.0203005322392906E-3</v>
      </c>
      <c r="AU306" s="2">
        <v>82.478844592414006</v>
      </c>
      <c r="AV306" s="2">
        <v>2.2852665843004161E-2</v>
      </c>
      <c r="AW306" s="1">
        <v>2.7714985059369604E-4</v>
      </c>
      <c r="AX306" s="2">
        <v>82.217278935306993</v>
      </c>
      <c r="AY306" s="2">
        <v>-0.23871299126400913</v>
      </c>
      <c r="AZ306" s="1">
        <v>-2.8950351052302987E-3</v>
      </c>
      <c r="BA306" s="2">
        <v>82.315398643400002</v>
      </c>
      <c r="BB306" s="2">
        <v>-0.14059328317100039</v>
      </c>
      <c r="BC306" s="1">
        <v>-1.705070545948947E-3</v>
      </c>
      <c r="BD306" s="2">
        <v>81.347969219270013</v>
      </c>
      <c r="BE306" s="2">
        <v>-1.1080227073009894</v>
      </c>
      <c r="BF306" s="1">
        <v>-1.343774638340061E-2</v>
      </c>
      <c r="BG306" s="1"/>
      <c r="BH306" t="s">
        <v>121</v>
      </c>
      <c r="BI306" s="2">
        <v>81.662719974753003</v>
      </c>
      <c r="BJ306" s="2">
        <v>81.453991643762009</v>
      </c>
      <c r="BK306" s="2">
        <v>-0.20872833099099353</v>
      </c>
      <c r="BL306" s="1">
        <v>-2.5559806366420856E-3</v>
      </c>
      <c r="BM306" s="2">
        <v>81.633406929036013</v>
      </c>
      <c r="BN306" s="2">
        <v>-2.931304571698945E-2</v>
      </c>
      <c r="BO306" s="1">
        <v>-3.5895260072223807E-4</v>
      </c>
      <c r="BP306" s="2">
        <v>81.669177603029993</v>
      </c>
      <c r="BQ306" s="2">
        <v>6.4576282769905902E-3</v>
      </c>
      <c r="BR306" s="1">
        <v>7.9076820842938393E-5</v>
      </c>
      <c r="BS306" s="2">
        <v>81.517707912282006</v>
      </c>
      <c r="BT306" s="2">
        <v>-0.14501206247099674</v>
      </c>
      <c r="BU306" s="1">
        <v>-1.7757437238905211E-3</v>
      </c>
      <c r="BV306" s="2">
        <v>81.614086692949002</v>
      </c>
      <c r="BW306" s="2">
        <v>-4.8633281804001172E-2</v>
      </c>
      <c r="BX306" s="1">
        <v>-5.9553835359680315E-4</v>
      </c>
      <c r="BY306" s="2">
        <v>81.159156963168002</v>
      </c>
      <c r="BZ306" s="2">
        <v>-0.50356301158500116</v>
      </c>
      <c r="CA306" s="1">
        <v>-6.1663756943276396E-3</v>
      </c>
      <c r="CC306" t="s">
        <v>121</v>
      </c>
      <c r="CE306" s="23">
        <v>82.455991926571002</v>
      </c>
      <c r="CF306" s="23">
        <v>83.867846692279997</v>
      </c>
      <c r="CG306" s="23">
        <v>1.4118547657089948</v>
      </c>
      <c r="CH306" s="24">
        <v>1.7122524788329326E-2</v>
      </c>
      <c r="CI306" s="2">
        <v>81.662719974753003</v>
      </c>
      <c r="CJ306" s="2">
        <v>81.997926484120001</v>
      </c>
      <c r="CK306" s="2">
        <v>0.33520650936699781</v>
      </c>
      <c r="CL306" s="1">
        <v>4.1047678729122768E-3</v>
      </c>
      <c r="CN306" s="25" t="s">
        <v>121</v>
      </c>
      <c r="CO306" s="27">
        <v>0</v>
      </c>
      <c r="CP306" s="27">
        <v>1.2527950000000001</v>
      </c>
      <c r="CQ306" s="28">
        <f t="shared" si="112"/>
        <v>-1.2405566530568322</v>
      </c>
      <c r="CR306" s="27">
        <f t="shared" si="113"/>
        <v>127.91219745693799</v>
      </c>
      <c r="CU306" s="30">
        <v>180</v>
      </c>
      <c r="CV306" s="30"/>
      <c r="CW306" s="15" t="s">
        <v>121</v>
      </c>
      <c r="CX306" s="33" t="s">
        <v>971</v>
      </c>
      <c r="CY306" s="34" t="s">
        <v>1013</v>
      </c>
      <c r="CZ306" s="34" t="s">
        <v>962</v>
      </c>
      <c r="DA306" s="32"/>
      <c r="DB306" s="32"/>
      <c r="DC306" t="s">
        <v>121</v>
      </c>
      <c r="DD306">
        <v>141579</v>
      </c>
      <c r="DE306" t="s">
        <v>963</v>
      </c>
      <c r="DF306" s="30">
        <v>379</v>
      </c>
      <c r="DG306" s="39" t="s">
        <v>121</v>
      </c>
      <c r="DK306" s="30">
        <v>212</v>
      </c>
      <c r="DL306" s="30"/>
      <c r="DM306" s="32"/>
      <c r="DN306" s="32" t="s">
        <v>121</v>
      </c>
      <c r="DO306" s="41">
        <v>141237</v>
      </c>
    </row>
    <row r="307" spans="1:119" ht="15.75" x14ac:dyDescent="0.25">
      <c r="B307" t="s">
        <v>122</v>
      </c>
      <c r="C307" s="52">
        <v>86.869478184774991</v>
      </c>
      <c r="D307" s="52">
        <v>85.776508807586993</v>
      </c>
      <c r="E307" s="52">
        <v>-1.0929693771879982</v>
      </c>
      <c r="F307" s="53">
        <v>-1.2581742172586867E-2</v>
      </c>
      <c r="G307" s="45">
        <v>83.918083922365</v>
      </c>
      <c r="H307" s="45">
        <v>83.358051351132005</v>
      </c>
      <c r="I307" s="45">
        <v>-0.56003257123299477</v>
      </c>
      <c r="J307" s="46">
        <v>-6.6735624201226616E-3</v>
      </c>
      <c r="K307" s="47">
        <v>3</v>
      </c>
      <c r="L307" s="55">
        <f t="shared" si="106"/>
        <v>81.605412922365005</v>
      </c>
      <c r="M307" s="55">
        <f t="shared" si="107"/>
        <v>81.04538035113201</v>
      </c>
      <c r="N307" s="55">
        <f t="shared" si="108"/>
        <v>-0.56003257123299477</v>
      </c>
      <c r="O307" s="56">
        <f t="shared" si="109"/>
        <v>-6.8626890199768925E-3</v>
      </c>
      <c r="P307" s="54"/>
      <c r="Q307" s="42">
        <f t="shared" si="117"/>
        <v>352.90846824850797</v>
      </c>
      <c r="R307" s="42">
        <f t="shared" si="117"/>
        <v>348.46826489048271</v>
      </c>
      <c r="S307" s="42">
        <f t="shared" si="118"/>
        <v>331.52312960786583</v>
      </c>
      <c r="T307" s="42">
        <f t="shared" si="118"/>
        <v>329.24798946643756</v>
      </c>
      <c r="V307" s="143">
        <f t="shared" si="114"/>
        <v>352.84633396168647</v>
      </c>
      <c r="W307" s="143">
        <f t="shared" si="115"/>
        <v>331.52312960786583</v>
      </c>
      <c r="X307" s="143">
        <f t="shared" si="116"/>
        <v>330.65461812740449</v>
      </c>
      <c r="AB307" t="s">
        <v>122</v>
      </c>
      <c r="AC307" s="2">
        <v>86.869478184774991</v>
      </c>
      <c r="AD307" s="2">
        <v>86.013426495974997</v>
      </c>
      <c r="AE307" s="2">
        <v>-0.85605168879999383</v>
      </c>
      <c r="AF307" s="1">
        <v>-9.8544587430252125E-3</v>
      </c>
      <c r="AG307" s="2">
        <v>83.918083922365</v>
      </c>
      <c r="AH307" s="2">
        <v>83.665968810620001</v>
      </c>
      <c r="AI307" s="2">
        <v>-0.2521151117449989</v>
      </c>
      <c r="AJ307" s="1">
        <v>-3.0043001455828965E-3</v>
      </c>
      <c r="AM307" t="s">
        <v>122</v>
      </c>
      <c r="AN307" s="2">
        <v>86.869478184774991</v>
      </c>
      <c r="AO307" s="2">
        <v>87.185926147065999</v>
      </c>
      <c r="AP307" s="2">
        <v>0.31644796229100791</v>
      </c>
      <c r="AQ307" s="1">
        <v>3.6427980103427115E-3</v>
      </c>
      <c r="AR307" s="2">
        <v>86.895072778501003</v>
      </c>
      <c r="AS307" s="2">
        <v>2.5594593726012249E-2</v>
      </c>
      <c r="AT307" s="1">
        <v>2.9463275549522104E-4</v>
      </c>
      <c r="AU307" s="2">
        <v>86.853608450289997</v>
      </c>
      <c r="AV307" s="2">
        <v>-1.5869734484994069E-2</v>
      </c>
      <c r="AW307" s="1">
        <v>-1.826848142363476E-4</v>
      </c>
      <c r="AX307" s="2">
        <v>86.710846125266002</v>
      </c>
      <c r="AY307" s="2">
        <v>-0.15863205950898873</v>
      </c>
      <c r="AZ307" s="1">
        <v>-1.8260966086566302E-3</v>
      </c>
      <c r="BA307" s="2">
        <v>86.786089281368007</v>
      </c>
      <c r="BB307" s="2">
        <v>-8.3388903406984127E-2</v>
      </c>
      <c r="BC307" s="1">
        <v>-9.5993328323686327E-4</v>
      </c>
      <c r="BD307" s="2">
        <v>86.854183643671007</v>
      </c>
      <c r="BE307" s="2">
        <v>-1.5294541103983761E-2</v>
      </c>
      <c r="BF307" s="1">
        <v>-1.760634623757223E-4</v>
      </c>
      <c r="BG307" s="1"/>
      <c r="BH307" t="s">
        <v>122</v>
      </c>
      <c r="BI307" s="2">
        <v>83.918083922365</v>
      </c>
      <c r="BJ307" s="2">
        <v>83.934205042679991</v>
      </c>
      <c r="BK307" s="2">
        <v>1.6121120314991799E-2</v>
      </c>
      <c r="BL307" s="1">
        <v>1.9210543855965425E-4</v>
      </c>
      <c r="BM307" s="2">
        <v>83.910585180464992</v>
      </c>
      <c r="BN307" s="2">
        <v>-7.498741900008099E-3</v>
      </c>
      <c r="BO307" s="1">
        <v>-8.9357877938983901E-5</v>
      </c>
      <c r="BP307" s="2">
        <v>83.913597669750004</v>
      </c>
      <c r="BQ307" s="2">
        <v>-4.4862526149955784E-3</v>
      </c>
      <c r="BR307" s="1">
        <v>-5.3459902863677604E-5</v>
      </c>
      <c r="BS307" s="2">
        <v>83.767527822784004</v>
      </c>
      <c r="BT307" s="2">
        <v>-0.15055609958099581</v>
      </c>
      <c r="BU307" s="1">
        <v>-1.7940840942016684E-3</v>
      </c>
      <c r="BV307" s="2">
        <v>83.870703050882994</v>
      </c>
      <c r="BW307" s="2">
        <v>-4.7380871482005205E-2</v>
      </c>
      <c r="BX307" s="1">
        <v>-5.646085952801138E-4</v>
      </c>
      <c r="BY307" s="2">
        <v>83.704297215914991</v>
      </c>
      <c r="BZ307" s="2">
        <v>-0.21378670645000852</v>
      </c>
      <c r="CA307" s="1">
        <v>-2.5475642013917843E-3</v>
      </c>
      <c r="CC307" t="s">
        <v>122</v>
      </c>
      <c r="CE307" s="23">
        <v>86.869478184774991</v>
      </c>
      <c r="CF307" s="23">
        <v>87.086457554222008</v>
      </c>
      <c r="CG307" s="23">
        <v>0.21697936944701723</v>
      </c>
      <c r="CH307" s="24">
        <v>2.4977630116010722E-3</v>
      </c>
      <c r="CI307" s="2">
        <v>83.918083922365</v>
      </c>
      <c r="CJ307" s="2">
        <v>83.912712426452998</v>
      </c>
      <c r="CK307" s="2">
        <v>-5.3714959120014782E-3</v>
      </c>
      <c r="CL307" s="1">
        <v>-6.4008800736809027E-5</v>
      </c>
      <c r="CN307" s="25" t="s">
        <v>122</v>
      </c>
      <c r="CO307" s="27">
        <v>0</v>
      </c>
      <c r="CP307" s="27">
        <v>2.3126709999999999</v>
      </c>
      <c r="CQ307" s="28">
        <f t="shared" si="112"/>
        <v>-2.2985891215952052</v>
      </c>
      <c r="CR307" s="27">
        <f t="shared" si="113"/>
        <v>134.49473584955703</v>
      </c>
      <c r="CU307" s="30">
        <v>182</v>
      </c>
      <c r="CV307" s="30"/>
      <c r="CW307" s="15" t="s">
        <v>122</v>
      </c>
      <c r="CX307" s="33" t="s">
        <v>973</v>
      </c>
      <c r="CY307" s="34" t="s">
        <v>1014</v>
      </c>
      <c r="CZ307" s="34" t="s">
        <v>962</v>
      </c>
      <c r="DA307" s="32"/>
      <c r="DB307" s="32"/>
      <c r="DC307" t="s">
        <v>122</v>
      </c>
      <c r="DD307">
        <v>246153</v>
      </c>
      <c r="DE307" t="s">
        <v>963</v>
      </c>
      <c r="DF307" s="30">
        <v>380</v>
      </c>
      <c r="DG307" s="39" t="s">
        <v>122</v>
      </c>
      <c r="DK307" s="30">
        <v>213</v>
      </c>
      <c r="DL307" s="30"/>
      <c r="DM307" s="32"/>
      <c r="DN307" s="32" t="s">
        <v>122</v>
      </c>
      <c r="DO307" s="41">
        <v>242829</v>
      </c>
    </row>
    <row r="308" spans="1:119" ht="15.75" x14ac:dyDescent="0.25">
      <c r="B308" t="s">
        <v>123</v>
      </c>
      <c r="C308" s="52">
        <v>68.227367258089004</v>
      </c>
      <c r="D308" s="52">
        <v>68.388710598792002</v>
      </c>
      <c r="E308" s="52">
        <v>0.16134334070299872</v>
      </c>
      <c r="F308" s="53">
        <v>2.3647891921825537E-3</v>
      </c>
      <c r="G308" s="45">
        <v>69.217102186416</v>
      </c>
      <c r="H308" s="45">
        <v>69.093753692335994</v>
      </c>
      <c r="I308" s="45">
        <v>-0.12334849408000537</v>
      </c>
      <c r="J308" s="46">
        <v>-1.7820522700849612E-3</v>
      </c>
      <c r="K308" s="47">
        <v>2</v>
      </c>
      <c r="L308" s="55">
        <f t="shared" si="106"/>
        <v>67.731795186415994</v>
      </c>
      <c r="M308" s="55">
        <f t="shared" si="107"/>
        <v>67.608446692335988</v>
      </c>
      <c r="N308" s="55">
        <f t="shared" si="108"/>
        <v>-0.12334849408000537</v>
      </c>
      <c r="O308" s="56">
        <f t="shared" si="109"/>
        <v>-1.8211313274735649E-3</v>
      </c>
      <c r="P308" s="54"/>
      <c r="Q308" s="42">
        <f t="shared" si="117"/>
        <v>432.07036539053752</v>
      </c>
      <c r="R308" s="42">
        <f t="shared" si="117"/>
        <v>433.09212072087547</v>
      </c>
      <c r="S308" s="42">
        <f t="shared" si="118"/>
        <v>428.93200589213967</v>
      </c>
      <c r="T308" s="42">
        <f t="shared" si="118"/>
        <v>428.15086437885344</v>
      </c>
      <c r="V308" s="143">
        <f t="shared" si="114"/>
        <v>427.38624491695799</v>
      </c>
      <c r="W308" s="143">
        <f t="shared" si="115"/>
        <v>428.93200589213967</v>
      </c>
      <c r="X308" s="143">
        <f t="shared" si="116"/>
        <v>426.60041624388884</v>
      </c>
      <c r="AB308" t="s">
        <v>123</v>
      </c>
      <c r="AC308" s="2">
        <v>68.227367258089004</v>
      </c>
      <c r="AD308" s="2">
        <v>67.828045253854</v>
      </c>
      <c r="AE308" s="2">
        <v>-0.39932200423500319</v>
      </c>
      <c r="AF308" s="1">
        <v>-5.8528127389769645E-3</v>
      </c>
      <c r="AG308" s="2">
        <v>69.217102186416</v>
      </c>
      <c r="AH308" s="2">
        <v>69.103794840747</v>
      </c>
      <c r="AI308" s="2">
        <v>-0.11330734566899991</v>
      </c>
      <c r="AJ308" s="1">
        <v>-1.6369848215234402E-3</v>
      </c>
      <c r="AM308" t="s">
        <v>123</v>
      </c>
      <c r="AN308" s="2">
        <v>68.227367258089004</v>
      </c>
      <c r="AO308" s="2">
        <v>67.898620504131998</v>
      </c>
      <c r="AP308" s="2">
        <v>-0.32874675395700592</v>
      </c>
      <c r="AQ308" s="1">
        <v>-4.8184001108152073E-3</v>
      </c>
      <c r="AR308" s="2">
        <v>68.170992636438996</v>
      </c>
      <c r="AS308" s="2">
        <v>-5.6374621650007839E-2</v>
      </c>
      <c r="AT308" s="1">
        <v>-8.2627578808303049E-4</v>
      </c>
      <c r="AU308" s="2">
        <v>68.226882512402995</v>
      </c>
      <c r="AV308" s="2">
        <v>-4.8474568600909151E-4</v>
      </c>
      <c r="AW308" s="1">
        <v>-7.104856972941753E-6</v>
      </c>
      <c r="AX308" s="2">
        <v>68.056761376699995</v>
      </c>
      <c r="AY308" s="2">
        <v>-0.17060588138900812</v>
      </c>
      <c r="AZ308" s="1">
        <v>-2.5005490940848397E-3</v>
      </c>
      <c r="BA308" s="2">
        <v>68.143139034875006</v>
      </c>
      <c r="BB308" s="2">
        <v>-8.4228223213997921E-2</v>
      </c>
      <c r="BC308" s="1">
        <v>-1.2345225471676376E-3</v>
      </c>
      <c r="BD308" s="2">
        <v>67.487707162347007</v>
      </c>
      <c r="BE308" s="2">
        <v>-0.73966009574199632</v>
      </c>
      <c r="BF308" s="1">
        <v>-1.0841105636452689E-2</v>
      </c>
      <c r="BG308" s="1"/>
      <c r="BH308" t="s">
        <v>123</v>
      </c>
      <c r="BI308" s="2">
        <v>69.217102186416</v>
      </c>
      <c r="BJ308" s="2">
        <v>69.070722627536995</v>
      </c>
      <c r="BK308" s="2">
        <v>-0.14637955887900489</v>
      </c>
      <c r="BL308" s="1">
        <v>-2.1147888925597377E-3</v>
      </c>
      <c r="BM308" s="2">
        <v>69.199901360970998</v>
      </c>
      <c r="BN308" s="2">
        <v>-1.720082544500201E-2</v>
      </c>
      <c r="BO308" s="1">
        <v>-2.4850542570644784E-4</v>
      </c>
      <c r="BP308" s="2">
        <v>69.216965060508002</v>
      </c>
      <c r="BQ308" s="2">
        <v>-1.371259079974152E-4</v>
      </c>
      <c r="BR308" s="1">
        <v>-1.9810986543196609E-6</v>
      </c>
      <c r="BS308" s="2">
        <v>69.112501026284988</v>
      </c>
      <c r="BT308" s="2">
        <v>-0.10460116013101128</v>
      </c>
      <c r="BU308" s="1">
        <v>-1.5112039774404118E-3</v>
      </c>
      <c r="BV308" s="2">
        <v>69.191307904772998</v>
      </c>
      <c r="BW308" s="2">
        <v>-2.5794281643001682E-2</v>
      </c>
      <c r="BX308" s="1">
        <v>-3.7265763558740636E-4</v>
      </c>
      <c r="BY308" s="2">
        <v>68.848925528240002</v>
      </c>
      <c r="BZ308" s="2">
        <v>-0.36817665817599732</v>
      </c>
      <c r="CA308" s="1">
        <v>-5.3191573548459353E-3</v>
      </c>
      <c r="CC308" t="s">
        <v>123</v>
      </c>
      <c r="CE308" s="23">
        <v>68.227367258089004</v>
      </c>
      <c r="CF308" s="23">
        <v>69.320053143786993</v>
      </c>
      <c r="CG308" s="23">
        <v>1.0926858856979891</v>
      </c>
      <c r="CH308" s="24">
        <v>1.6015360545345397E-2</v>
      </c>
      <c r="CI308" s="2">
        <v>69.217102186416</v>
      </c>
      <c r="CJ308" s="2">
        <v>69.47210035828499</v>
      </c>
      <c r="CK308" s="2">
        <v>0.25499817186899065</v>
      </c>
      <c r="CL308" s="1">
        <v>3.6840342027354414E-3</v>
      </c>
      <c r="CN308" s="25" t="s">
        <v>123</v>
      </c>
      <c r="CO308" s="27">
        <v>0</v>
      </c>
      <c r="CP308" s="27">
        <v>1.4853069999999999</v>
      </c>
      <c r="CQ308" s="28">
        <f t="shared" si="112"/>
        <v>-1.4669720087886955</v>
      </c>
      <c r="CR308" s="27">
        <f t="shared" si="113"/>
        <v>254.88280964575998</v>
      </c>
      <c r="CU308" s="30">
        <v>183</v>
      </c>
      <c r="CV308" s="30"/>
      <c r="CW308" s="15" t="s">
        <v>123</v>
      </c>
      <c r="CX308" s="33" t="s">
        <v>973</v>
      </c>
      <c r="CY308" s="34" t="s">
        <v>1015</v>
      </c>
      <c r="CZ308" s="34" t="s">
        <v>962</v>
      </c>
      <c r="DA308" s="32"/>
      <c r="DB308" s="32"/>
      <c r="DC308" t="s">
        <v>123</v>
      </c>
      <c r="DD308">
        <v>157908</v>
      </c>
      <c r="DE308" t="s">
        <v>963</v>
      </c>
      <c r="DF308" s="30">
        <v>381</v>
      </c>
      <c r="DG308" s="39" t="s">
        <v>123</v>
      </c>
      <c r="DK308" s="30">
        <v>214</v>
      </c>
      <c r="DL308" s="30"/>
      <c r="DM308" s="32"/>
      <c r="DN308" s="32" t="s">
        <v>123</v>
      </c>
      <c r="DO308" s="41">
        <v>157663</v>
      </c>
    </row>
    <row r="309" spans="1:119" ht="15.75" x14ac:dyDescent="0.25">
      <c r="A309" t="s">
        <v>627</v>
      </c>
      <c r="B309" t="s">
        <v>126</v>
      </c>
      <c r="C309" s="52">
        <v>170.75339766721601</v>
      </c>
      <c r="D309" s="52">
        <v>172.66940316464499</v>
      </c>
      <c r="E309" s="52">
        <v>1.9160054974289835</v>
      </c>
      <c r="F309" s="53">
        <v>1.1220892372303577E-2</v>
      </c>
      <c r="G309" s="45">
        <v>173.06231280960898</v>
      </c>
      <c r="H309" s="45">
        <v>173.181278439886</v>
      </c>
      <c r="I309" s="45">
        <v>0.11896563027701745</v>
      </c>
      <c r="J309" s="46">
        <v>6.8741500298736386E-4</v>
      </c>
      <c r="K309" s="47">
        <v>1</v>
      </c>
      <c r="L309" s="55">
        <f t="shared" si="106"/>
        <v>170.55163080960898</v>
      </c>
      <c r="M309" s="55">
        <f t="shared" si="107"/>
        <v>170.670596439886</v>
      </c>
      <c r="N309" s="55">
        <f t="shared" si="108"/>
        <v>0.11896563027701745</v>
      </c>
      <c r="O309" s="56">
        <f t="shared" si="109"/>
        <v>6.9753440475642085E-4</v>
      </c>
      <c r="P309" s="54"/>
      <c r="Q309" s="42">
        <f t="shared" si="117"/>
        <v>543.40086645562019</v>
      </c>
      <c r="R309" s="42">
        <f t="shared" si="117"/>
        <v>549.49830909313528</v>
      </c>
      <c r="S309" s="42">
        <f t="shared" si="118"/>
        <v>542.75876921630572</v>
      </c>
      <c r="T309" s="42">
        <f t="shared" si="118"/>
        <v>543.13736213131745</v>
      </c>
      <c r="V309" s="143">
        <f t="shared" si="114"/>
        <v>534.37964548950606</v>
      </c>
      <c r="W309" s="143">
        <f t="shared" si="115"/>
        <v>542.75876921630572</v>
      </c>
      <c r="X309" s="143">
        <f t="shared" si="116"/>
        <v>540.74825264904484</v>
      </c>
      <c r="AB309" t="s">
        <v>126</v>
      </c>
      <c r="AC309" s="2">
        <v>170.75339766721601</v>
      </c>
      <c r="AD309" s="2">
        <v>169.83507813301</v>
      </c>
      <c r="AE309" s="2">
        <v>-0.91831953420600598</v>
      </c>
      <c r="AF309" s="1">
        <v>-5.3780454547424786E-3</v>
      </c>
      <c r="AG309" s="2">
        <v>173.06231280960898</v>
      </c>
      <c r="AH309" s="2">
        <v>172.982831760539</v>
      </c>
      <c r="AI309" s="2">
        <v>-7.9481049069983101E-2</v>
      </c>
      <c r="AJ309" s="1">
        <v>-4.5926260766792465E-4</v>
      </c>
      <c r="AM309" t="s">
        <v>126</v>
      </c>
      <c r="AN309" s="2">
        <v>170.75339766721601</v>
      </c>
      <c r="AO309" s="2">
        <v>169.44799791676598</v>
      </c>
      <c r="AP309" s="2">
        <v>-1.3053997504500217</v>
      </c>
      <c r="AQ309" s="1">
        <v>-7.6449415840856988E-3</v>
      </c>
      <c r="AR309" s="2">
        <v>170.57420171928001</v>
      </c>
      <c r="AS309" s="2">
        <v>-0.17919594793599458</v>
      </c>
      <c r="AT309" s="1">
        <v>-1.049442941599513E-3</v>
      </c>
      <c r="AU309" s="2">
        <v>170.78894676471299</v>
      </c>
      <c r="AV309" s="2">
        <v>3.554909749698254E-2</v>
      </c>
      <c r="AW309" s="1">
        <v>2.0818969333930758E-4</v>
      </c>
      <c r="AX309" s="2">
        <v>170.05625033427501</v>
      </c>
      <c r="AY309" s="2">
        <v>-0.69714733294100029</v>
      </c>
      <c r="AZ309" s="1">
        <v>-4.0827728318453826E-3</v>
      </c>
      <c r="BA309" s="2">
        <v>170.40674848093701</v>
      </c>
      <c r="BB309" s="2">
        <v>-0.3466491862789951</v>
      </c>
      <c r="BC309" s="1">
        <v>-2.0301158923618327E-3</v>
      </c>
      <c r="BD309" s="2">
        <v>167.91865038181299</v>
      </c>
      <c r="BE309" s="2">
        <v>-2.8347472854030116</v>
      </c>
      <c r="BF309" s="1">
        <v>-1.6601410713523227E-2</v>
      </c>
      <c r="BG309" s="1"/>
      <c r="BH309" t="s">
        <v>126</v>
      </c>
      <c r="BI309" s="2">
        <v>173.06231280960898</v>
      </c>
      <c r="BJ309" s="2">
        <v>172.79873656641399</v>
      </c>
      <c r="BK309" s="2">
        <v>-0.26357624319498996</v>
      </c>
      <c r="BL309" s="1">
        <v>-1.5230135256828448E-3</v>
      </c>
      <c r="BM309" s="2">
        <v>173.011467609921</v>
      </c>
      <c r="BN309" s="2">
        <v>-5.0845199687984177E-2</v>
      </c>
      <c r="BO309" s="1">
        <v>-2.9379706570731258E-4</v>
      </c>
      <c r="BP309" s="2">
        <v>173.072358971477</v>
      </c>
      <c r="BQ309" s="2">
        <v>1.0046161868018544E-2</v>
      </c>
      <c r="BR309" s="1">
        <v>5.8049391025246646E-5</v>
      </c>
      <c r="BS309" s="2">
        <v>172.79873656641399</v>
      </c>
      <c r="BT309" s="2">
        <v>-0.26357624319498996</v>
      </c>
      <c r="BU309" s="1">
        <v>-1.5230135256828448E-3</v>
      </c>
      <c r="BV309" s="2">
        <v>172.982831760539</v>
      </c>
      <c r="BW309" s="2">
        <v>-7.9481049069983101E-2</v>
      </c>
      <c r="BX309" s="1">
        <v>-4.5926260766792465E-4</v>
      </c>
      <c r="BY309" s="2">
        <v>172.43054617816202</v>
      </c>
      <c r="BZ309" s="2">
        <v>-0.63176663144696477</v>
      </c>
      <c r="CA309" s="1">
        <v>-3.6505153617240171E-3</v>
      </c>
      <c r="CC309" t="s">
        <v>126</v>
      </c>
      <c r="CE309" s="23">
        <v>170.75339766721601</v>
      </c>
      <c r="CF309" s="23">
        <v>175.51634681962699</v>
      </c>
      <c r="CG309" s="23">
        <v>4.7629491524109824</v>
      </c>
      <c r="CH309" s="24">
        <v>2.7893729890479658E-2</v>
      </c>
      <c r="CI309" s="2">
        <v>173.06231280960898</v>
      </c>
      <c r="CJ309" s="2">
        <v>174.273718111064</v>
      </c>
      <c r="CK309" s="2">
        <v>1.2114053014550166</v>
      </c>
      <c r="CL309" s="1">
        <v>6.9998215197072961E-3</v>
      </c>
      <c r="CN309" s="25" t="s">
        <v>126</v>
      </c>
      <c r="CO309" s="27">
        <v>0</v>
      </c>
      <c r="CP309" s="27">
        <v>2.5106820000000001</v>
      </c>
      <c r="CQ309" s="28">
        <f t="shared" si="112"/>
        <v>-2.4941574686278547</v>
      </c>
      <c r="CR309" s="27">
        <f t="shared" si="113"/>
        <v>147.58260276347102</v>
      </c>
      <c r="CU309" s="30">
        <v>188</v>
      </c>
      <c r="CV309" s="30"/>
      <c r="CW309" s="15" t="s">
        <v>126</v>
      </c>
      <c r="CX309" s="33" t="s">
        <v>971</v>
      </c>
      <c r="CY309" s="34" t="s">
        <v>1019</v>
      </c>
      <c r="CZ309" s="34" t="s">
        <v>962</v>
      </c>
      <c r="DA309" s="32"/>
      <c r="DB309" s="32"/>
      <c r="DC309" t="s">
        <v>126</v>
      </c>
      <c r="DD309">
        <v>314231</v>
      </c>
      <c r="DE309" t="s">
        <v>963</v>
      </c>
      <c r="DF309" s="30">
        <v>382</v>
      </c>
      <c r="DG309" s="39" t="s">
        <v>126</v>
      </c>
      <c r="DK309" s="30">
        <v>218</v>
      </c>
      <c r="DL309" s="30"/>
      <c r="DM309" s="32"/>
      <c r="DN309" s="32" t="s">
        <v>126</v>
      </c>
      <c r="DO309" s="41">
        <v>310450</v>
      </c>
    </row>
    <row r="310" spans="1:119" ht="15.75" x14ac:dyDescent="0.25">
      <c r="A310" t="s">
        <v>628</v>
      </c>
      <c r="B310" t="s">
        <v>127</v>
      </c>
      <c r="C310" s="52">
        <v>74.998659878227002</v>
      </c>
      <c r="D310" s="52">
        <v>74.863773035159014</v>
      </c>
      <c r="E310" s="52">
        <v>-0.13488684306798859</v>
      </c>
      <c r="F310" s="53">
        <v>-1.798523377444346E-3</v>
      </c>
      <c r="G310" s="45">
        <v>74.082996835959008</v>
      </c>
      <c r="H310" s="45">
        <v>73.843091671167997</v>
      </c>
      <c r="I310" s="45">
        <v>-0.23990516479101132</v>
      </c>
      <c r="J310" s="46">
        <v>-3.2383296442803217E-3</v>
      </c>
      <c r="K310" s="47">
        <v>2</v>
      </c>
      <c r="L310" s="55">
        <f t="shared" si="106"/>
        <v>72.549791835959013</v>
      </c>
      <c r="M310" s="55">
        <f t="shared" si="107"/>
        <v>72.309886671168002</v>
      </c>
      <c r="N310" s="55">
        <f t="shared" si="108"/>
        <v>-0.23990516479101132</v>
      </c>
      <c r="O310" s="56">
        <f t="shared" si="109"/>
        <v>-3.3067657221326897E-3</v>
      </c>
      <c r="P310" s="54"/>
      <c r="Q310" s="42">
        <f t="shared" si="117"/>
        <v>424.47906928882639</v>
      </c>
      <c r="R310" s="42">
        <f t="shared" si="117"/>
        <v>423.7156337594746</v>
      </c>
      <c r="S310" s="42">
        <f t="shared" si="118"/>
        <v>410.61891193293684</v>
      </c>
      <c r="T310" s="42">
        <f t="shared" si="118"/>
        <v>409.26109139009759</v>
      </c>
      <c r="V310" s="143">
        <f t="shared" si="114"/>
        <v>422.83399485065991</v>
      </c>
      <c r="W310" s="143">
        <f t="shared" si="115"/>
        <v>410.61891193293684</v>
      </c>
      <c r="X310" s="143">
        <f t="shared" si="116"/>
        <v>409.15062176322698</v>
      </c>
      <c r="AB310" t="s">
        <v>127</v>
      </c>
      <c r="AC310" s="2">
        <v>74.998659878227002</v>
      </c>
      <c r="AD310" s="2">
        <v>74.373218991854003</v>
      </c>
      <c r="AE310" s="2">
        <v>-0.62544088637299922</v>
      </c>
      <c r="AF310" s="1">
        <v>-8.3393608284269109E-3</v>
      </c>
      <c r="AG310" s="2">
        <v>74.082996835959008</v>
      </c>
      <c r="AH310" s="2">
        <v>73.901861528308999</v>
      </c>
      <c r="AI310" s="2">
        <v>-0.18113530765000974</v>
      </c>
      <c r="AJ310" s="1">
        <v>-2.4450321313417601E-3</v>
      </c>
      <c r="AM310" t="s">
        <v>127</v>
      </c>
      <c r="AN310" s="2">
        <v>74.998659878227002</v>
      </c>
      <c r="AO310" s="2">
        <v>74.907483489502994</v>
      </c>
      <c r="AP310" s="2">
        <v>-9.1176388724008461E-2</v>
      </c>
      <c r="AQ310" s="1">
        <v>-1.2157069055906964E-3</v>
      </c>
      <c r="AR310" s="2">
        <v>74.991039868847992</v>
      </c>
      <c r="AS310" s="2">
        <v>-7.6200093790106393E-3</v>
      </c>
      <c r="AT310" s="1">
        <v>-1.0160194050644388E-4</v>
      </c>
      <c r="AU310" s="2">
        <v>74.995883485756991</v>
      </c>
      <c r="AV310" s="2">
        <v>-2.7763924700110465E-3</v>
      </c>
      <c r="AW310" s="1">
        <v>-3.7019227737122088E-5</v>
      </c>
      <c r="AX310" s="2">
        <v>74.925665887525014</v>
      </c>
      <c r="AY310" s="2">
        <v>-7.2993990701988309E-2</v>
      </c>
      <c r="AZ310" s="1">
        <v>-9.732706000414726E-4</v>
      </c>
      <c r="BA310" s="2">
        <v>74.945243087202996</v>
      </c>
      <c r="BB310" s="2">
        <v>-5.3416791024005761E-2</v>
      </c>
      <c r="BC310" s="1">
        <v>-7.1223660677053365E-4</v>
      </c>
      <c r="BD310" s="2">
        <v>74.708001546193998</v>
      </c>
      <c r="BE310" s="2">
        <v>-0.29065833203300429</v>
      </c>
      <c r="BF310" s="1">
        <v>-3.8755136759101722E-3</v>
      </c>
      <c r="BG310" s="1"/>
      <c r="BH310" t="s">
        <v>127</v>
      </c>
      <c r="BI310" s="2">
        <v>74.082996835959008</v>
      </c>
      <c r="BJ310" s="2">
        <v>73.996627709558993</v>
      </c>
      <c r="BK310" s="2">
        <v>-8.6369126400015261E-2</v>
      </c>
      <c r="BL310" s="1">
        <v>-1.1658427721446159E-3</v>
      </c>
      <c r="BM310" s="2">
        <v>74.074029170491997</v>
      </c>
      <c r="BN310" s="2">
        <v>-8.9676654670114431E-3</v>
      </c>
      <c r="BO310" s="1">
        <v>-1.2104890258244311E-4</v>
      </c>
      <c r="BP310" s="2">
        <v>74.082211551108998</v>
      </c>
      <c r="BQ310" s="2">
        <v>-7.8528485001072568E-4</v>
      </c>
      <c r="BR310" s="1">
        <v>-1.0600068619653325E-5</v>
      </c>
      <c r="BS310" s="2">
        <v>73.986192062728009</v>
      </c>
      <c r="BT310" s="2">
        <v>-9.6804773230999785E-2</v>
      </c>
      <c r="BU310" s="1">
        <v>-1.3067070362360381E-3</v>
      </c>
      <c r="BV310" s="2">
        <v>74.056870310459004</v>
      </c>
      <c r="BW310" s="2">
        <v>-2.612652550000405E-2</v>
      </c>
      <c r="BX310" s="1">
        <v>-3.5266561310762933E-4</v>
      </c>
      <c r="BY310" s="2">
        <v>73.823573455613996</v>
      </c>
      <c r="BZ310" s="2">
        <v>-0.25942338034501233</v>
      </c>
      <c r="CA310" s="1">
        <v>-3.501793818080147E-3</v>
      </c>
      <c r="CC310" t="s">
        <v>127</v>
      </c>
      <c r="CE310" s="23">
        <v>74.998659878227002</v>
      </c>
      <c r="CF310" s="23">
        <v>75.755069385125992</v>
      </c>
      <c r="CG310" s="23">
        <v>0.75640950689899</v>
      </c>
      <c r="CH310" s="24">
        <v>1.0085640305135434E-2</v>
      </c>
      <c r="CI310" s="2">
        <v>74.082996835959008</v>
      </c>
      <c r="CJ310" s="2">
        <v>74.238630026265994</v>
      </c>
      <c r="CK310" s="2">
        <v>0.15563319030698608</v>
      </c>
      <c r="CL310" s="1">
        <v>2.1007950130797568E-3</v>
      </c>
      <c r="CN310" s="25" t="s">
        <v>127</v>
      </c>
      <c r="CO310" s="27">
        <v>0</v>
      </c>
      <c r="CP310" s="27">
        <v>1.5332049999999999</v>
      </c>
      <c r="CQ310" s="28">
        <f t="shared" si="112"/>
        <v>-1.5081641595365949</v>
      </c>
      <c r="CR310" s="27">
        <f t="shared" si="113"/>
        <v>293.245068896362</v>
      </c>
      <c r="CU310" s="30">
        <v>189</v>
      </c>
      <c r="CV310" s="30"/>
      <c r="CW310" s="15" t="s">
        <v>127</v>
      </c>
      <c r="CX310" s="33" t="s">
        <v>973</v>
      </c>
      <c r="CY310" s="34" t="s">
        <v>1020</v>
      </c>
      <c r="CZ310" s="34" t="s">
        <v>962</v>
      </c>
      <c r="DA310" s="32"/>
      <c r="DB310" s="32"/>
      <c r="DC310" t="s">
        <v>127</v>
      </c>
      <c r="DD310">
        <v>176684</v>
      </c>
      <c r="DE310" t="s">
        <v>963</v>
      </c>
      <c r="DF310" s="30">
        <v>383</v>
      </c>
      <c r="DG310" s="39" t="s">
        <v>127</v>
      </c>
      <c r="DK310" s="30">
        <v>219</v>
      </c>
      <c r="DL310" s="30"/>
      <c r="DM310" s="32"/>
      <c r="DN310" s="32" t="s">
        <v>127</v>
      </c>
      <c r="DO310" s="41">
        <v>174873</v>
      </c>
    </row>
    <row r="311" spans="1:119" ht="15.75" x14ac:dyDescent="0.25">
      <c r="A311" t="s">
        <v>629</v>
      </c>
      <c r="B311" t="s">
        <v>128</v>
      </c>
      <c r="C311" s="52">
        <v>112.40655860620899</v>
      </c>
      <c r="D311" s="52">
        <v>113.27315763478499</v>
      </c>
      <c r="E311" s="52">
        <v>0.86659902857600457</v>
      </c>
      <c r="F311" s="53">
        <v>7.7095059160376816E-3</v>
      </c>
      <c r="G311" s="45">
        <v>107.58893987149601</v>
      </c>
      <c r="H311" s="45">
        <v>107.485700327581</v>
      </c>
      <c r="I311" s="45">
        <v>-0.10323954391500934</v>
      </c>
      <c r="J311" s="46">
        <v>-9.5957394912821355E-4</v>
      </c>
      <c r="K311" s="47">
        <v>2</v>
      </c>
      <c r="L311" s="55">
        <f t="shared" si="106"/>
        <v>105.190892871496</v>
      </c>
      <c r="M311" s="55">
        <f t="shared" si="107"/>
        <v>105.08765332758099</v>
      </c>
      <c r="N311" s="55">
        <f t="shared" si="108"/>
        <v>-0.10323954391500934</v>
      </c>
      <c r="O311" s="56">
        <f t="shared" si="109"/>
        <v>-9.8144944963181845E-4</v>
      </c>
      <c r="P311" s="54"/>
      <c r="Q311" s="42">
        <f t="shared" si="117"/>
        <v>423.64174439087714</v>
      </c>
      <c r="R311" s="42">
        <f t="shared" si="117"/>
        <v>426.90781292553908</v>
      </c>
      <c r="S311" s="42">
        <f t="shared" si="118"/>
        <v>396.4470926134457</v>
      </c>
      <c r="T311" s="42">
        <f t="shared" si="118"/>
        <v>396.05799983259209</v>
      </c>
      <c r="V311" s="143">
        <f t="shared" si="114"/>
        <v>415.37497879413871</v>
      </c>
      <c r="W311" s="143">
        <f t="shared" si="115"/>
        <v>396.4470926134457</v>
      </c>
      <c r="X311" s="143">
        <f t="shared" si="116"/>
        <v>393.12091971203841</v>
      </c>
      <c r="AB311" t="s">
        <v>128</v>
      </c>
      <c r="AC311" s="2">
        <v>112.40655860620899</v>
      </c>
      <c r="AD311" s="2">
        <v>112.517389453954</v>
      </c>
      <c r="AE311" s="2">
        <v>0.11083084774500662</v>
      </c>
      <c r="AF311" s="1">
        <v>9.8598203805240134E-4</v>
      </c>
      <c r="AG311" s="2">
        <v>107.58893987149601</v>
      </c>
      <c r="AH311" s="2">
        <v>107.60426813813099</v>
      </c>
      <c r="AI311" s="2">
        <v>1.5328266634980992E-2</v>
      </c>
      <c r="AJ311" s="1">
        <v>1.4247065407735257E-4</v>
      </c>
      <c r="AM311" t="s">
        <v>128</v>
      </c>
      <c r="AN311" s="2">
        <v>112.40655860620899</v>
      </c>
      <c r="AO311" s="2">
        <v>111.37683352089999</v>
      </c>
      <c r="AP311" s="2">
        <v>-1.0297250853089963</v>
      </c>
      <c r="AQ311" s="1">
        <v>-9.1607206739279853E-3</v>
      </c>
      <c r="AR311" s="2">
        <v>112.239452745135</v>
      </c>
      <c r="AS311" s="2">
        <v>-0.16710586107399195</v>
      </c>
      <c r="AT311" s="1">
        <v>-1.4866202038922801E-3</v>
      </c>
      <c r="AU311" s="2">
        <v>112.39841442999</v>
      </c>
      <c r="AV311" s="2">
        <v>-8.144176218991106E-3</v>
      </c>
      <c r="AW311" s="1">
        <v>-7.2452856132019746E-5</v>
      </c>
      <c r="AX311" s="2">
        <v>111.85423310809999</v>
      </c>
      <c r="AY311" s="2">
        <v>-0.55232549810899911</v>
      </c>
      <c r="AZ311" s="1">
        <v>-4.9136412052605116E-3</v>
      </c>
      <c r="BA311" s="2">
        <v>112.18464845083601</v>
      </c>
      <c r="BB311" s="2">
        <v>-0.22191015537298142</v>
      </c>
      <c r="BC311" s="1">
        <v>-1.9741744443079481E-3</v>
      </c>
      <c r="BD311" s="2">
        <v>110.213104623364</v>
      </c>
      <c r="BE311" s="2">
        <v>-2.1934539828449857</v>
      </c>
      <c r="BF311" s="1">
        <v>-1.9513576521181977E-2</v>
      </c>
      <c r="BG311" s="1"/>
      <c r="BH311" t="s">
        <v>128</v>
      </c>
      <c r="BI311" s="2">
        <v>107.58893987149601</v>
      </c>
      <c r="BJ311" s="2">
        <v>107.20558252063601</v>
      </c>
      <c r="BK311" s="2">
        <v>-0.38335735085999545</v>
      </c>
      <c r="BL311" s="1">
        <v>-3.563166913977186E-3</v>
      </c>
      <c r="BM311" s="2">
        <v>107.521926561166</v>
      </c>
      <c r="BN311" s="2">
        <v>-6.7013310330011677E-2</v>
      </c>
      <c r="BO311" s="1">
        <v>-6.228643056623871E-4</v>
      </c>
      <c r="BP311" s="2">
        <v>107.586636334491</v>
      </c>
      <c r="BQ311" s="2">
        <v>-2.3035370050052961E-3</v>
      </c>
      <c r="BR311" s="1">
        <v>-2.1410537251846106E-5</v>
      </c>
      <c r="BS311" s="2">
        <v>107.296114479688</v>
      </c>
      <c r="BT311" s="2">
        <v>-0.29282539180800882</v>
      </c>
      <c r="BU311" s="1">
        <v>-2.7217053366057776E-3</v>
      </c>
      <c r="BV311" s="2">
        <v>107.493936761469</v>
      </c>
      <c r="BW311" s="2">
        <v>-9.500311002700812E-2</v>
      </c>
      <c r="BX311" s="1">
        <v>-8.8301929678347624E-4</v>
      </c>
      <c r="BY311" s="2">
        <v>106.706393110874</v>
      </c>
      <c r="BZ311" s="2">
        <v>-0.88254676062200588</v>
      </c>
      <c r="CA311" s="1">
        <v>-8.2029506162633239E-3</v>
      </c>
      <c r="CC311" t="s">
        <v>128</v>
      </c>
      <c r="CE311" s="23">
        <v>112.40655860620899</v>
      </c>
      <c r="CF311" s="23">
        <v>114.612562157615</v>
      </c>
      <c r="CG311" s="23">
        <v>2.2060035514060132</v>
      </c>
      <c r="CH311" s="24">
        <v>1.962522097250792E-2</v>
      </c>
      <c r="CI311" s="2">
        <v>107.58893987149601</v>
      </c>
      <c r="CJ311" s="2">
        <v>108.126186601466</v>
      </c>
      <c r="CK311" s="2">
        <v>0.53724672996999345</v>
      </c>
      <c r="CL311" s="1">
        <v>4.9935126288229974E-3</v>
      </c>
      <c r="CN311" s="25" t="s">
        <v>128</v>
      </c>
      <c r="CO311" s="27">
        <v>0</v>
      </c>
      <c r="CP311" s="27">
        <v>2.398047</v>
      </c>
      <c r="CQ311" s="28">
        <f t="shared" ref="CQ311:CQ328" si="119">CH369-CO311-CP311</f>
        <v>-2.4108546095538661</v>
      </c>
      <c r="CR311" s="27">
        <f t="shared" ref="CR311:CR328" si="120">CI369-CO311-CP311</f>
        <v>170.69915931247201</v>
      </c>
      <c r="CU311" s="30">
        <v>190</v>
      </c>
      <c r="CV311" s="30"/>
      <c r="CW311" s="15" t="s">
        <v>128</v>
      </c>
      <c r="CX311" s="33" t="s">
        <v>973</v>
      </c>
      <c r="CY311" s="34" t="s">
        <v>1021</v>
      </c>
      <c r="CZ311" s="34" t="s">
        <v>962</v>
      </c>
      <c r="DA311" s="32"/>
      <c r="DB311" s="32"/>
      <c r="DC311" t="s">
        <v>128</v>
      </c>
      <c r="DD311">
        <v>265334</v>
      </c>
      <c r="DE311" t="s">
        <v>963</v>
      </c>
      <c r="DF311" s="30">
        <v>384</v>
      </c>
      <c r="DG311" s="39" t="s">
        <v>128</v>
      </c>
      <c r="DK311" s="30">
        <v>220</v>
      </c>
      <c r="DL311" s="30"/>
      <c r="DM311" s="32"/>
      <c r="DN311" s="32" t="s">
        <v>128</v>
      </c>
      <c r="DO311" s="41">
        <v>263073</v>
      </c>
    </row>
    <row r="312" spans="1:119" ht="15.75" x14ac:dyDescent="0.25">
      <c r="A312" t="s">
        <v>630</v>
      </c>
      <c r="B312" t="s">
        <v>129</v>
      </c>
      <c r="C312" s="52">
        <v>30.526215478101001</v>
      </c>
      <c r="D312" s="52">
        <v>29.367105073434001</v>
      </c>
      <c r="E312" s="52">
        <v>-1.1591104046670004</v>
      </c>
      <c r="F312" s="53">
        <v>-3.7970982858930774E-2</v>
      </c>
      <c r="G312" s="45">
        <v>29.953896720028002</v>
      </c>
      <c r="H312" s="45">
        <v>29.539751271784997</v>
      </c>
      <c r="I312" s="45">
        <v>-0.41414544824300492</v>
      </c>
      <c r="J312" s="46">
        <v>-1.3826095887086899E-2</v>
      </c>
      <c r="K312" s="47">
        <v>4</v>
      </c>
      <c r="L312" s="55">
        <f t="shared" si="106"/>
        <v>28.175028720028003</v>
      </c>
      <c r="M312" s="55">
        <f t="shared" si="107"/>
        <v>27.760883271784998</v>
      </c>
      <c r="N312" s="55">
        <f t="shared" si="108"/>
        <v>-0.41414544824300492</v>
      </c>
      <c r="O312" s="56">
        <f t="shared" si="109"/>
        <v>-1.4699024883286555E-2</v>
      </c>
      <c r="P312" s="54"/>
      <c r="Q312" s="42">
        <f t="shared" si="117"/>
        <v>213.25529172093138</v>
      </c>
      <c r="R312" s="42">
        <f t="shared" si="117"/>
        <v>205.15777869441959</v>
      </c>
      <c r="S312" s="42">
        <f t="shared" si="118"/>
        <v>196.82996646752923</v>
      </c>
      <c r="T312" s="42">
        <f t="shared" si="118"/>
        <v>193.93675789264657</v>
      </c>
      <c r="V312" s="143">
        <f t="shared" si="114"/>
        <v>205.77483113917449</v>
      </c>
      <c r="W312" s="143">
        <f t="shared" si="115"/>
        <v>196.82996646752923</v>
      </c>
      <c r="X312" s="143">
        <f t="shared" si="116"/>
        <v>194.21527327280918</v>
      </c>
      <c r="AB312" t="s">
        <v>129</v>
      </c>
      <c r="AC312" s="2">
        <v>30.526215478101001</v>
      </c>
      <c r="AD312" s="2">
        <v>31.229957835649</v>
      </c>
      <c r="AE312" s="2">
        <v>0.70374235754799841</v>
      </c>
      <c r="AF312" s="1">
        <v>2.3053704710066385E-2</v>
      </c>
      <c r="AG312" s="2">
        <v>29.953896720028002</v>
      </c>
      <c r="AH312" s="2">
        <v>30.146514175095</v>
      </c>
      <c r="AI312" s="2">
        <v>0.19261745506699768</v>
      </c>
      <c r="AJ312" s="1">
        <v>6.4304640183328243E-3</v>
      </c>
      <c r="AM312" t="s">
        <v>129</v>
      </c>
      <c r="AN312" s="2">
        <v>30.526215478101001</v>
      </c>
      <c r="AO312" s="2">
        <v>30.047206360164001</v>
      </c>
      <c r="AP312" s="2">
        <v>-0.47900911793700018</v>
      </c>
      <c r="AQ312" s="1">
        <v>-1.5691729565384002E-2</v>
      </c>
      <c r="AR312" s="2">
        <v>30.424446593311</v>
      </c>
      <c r="AS312" s="2">
        <v>-0.10176888479000112</v>
      </c>
      <c r="AT312" s="1">
        <v>-3.3338192499823122E-3</v>
      </c>
      <c r="AU312" s="2">
        <v>30.493163043688</v>
      </c>
      <c r="AV312" s="2">
        <v>-3.3052434413001208E-2</v>
      </c>
      <c r="AW312" s="1">
        <v>-1.0827557198078641E-3</v>
      </c>
      <c r="AX312" s="2">
        <v>30.241432943583998</v>
      </c>
      <c r="AY312" s="2">
        <v>-0.28478253451700297</v>
      </c>
      <c r="AZ312" s="1">
        <v>-9.3291136833290461E-3</v>
      </c>
      <c r="BA312" s="2">
        <v>30.430934960514001</v>
      </c>
      <c r="BB312" s="2">
        <v>-9.5280517586999736E-2</v>
      </c>
      <c r="BC312" s="1">
        <v>-3.1212685914293044E-3</v>
      </c>
      <c r="BD312" s="2">
        <v>29.455432428585997</v>
      </c>
      <c r="BE312" s="2">
        <v>-1.0707830495150041</v>
      </c>
      <c r="BF312" s="1">
        <v>-3.5077491026791911E-2</v>
      </c>
      <c r="BG312" s="1"/>
      <c r="BH312" t="s">
        <v>129</v>
      </c>
      <c r="BI312" s="2">
        <v>29.953896720028002</v>
      </c>
      <c r="BJ312" s="2">
        <v>29.792935723955001</v>
      </c>
      <c r="BK312" s="2">
        <v>-0.16096099607300118</v>
      </c>
      <c r="BL312" s="1">
        <v>-5.3736245930693293E-3</v>
      </c>
      <c r="BM312" s="2">
        <v>29.918783232616999</v>
      </c>
      <c r="BN312" s="2">
        <v>-3.5113487411003064E-2</v>
      </c>
      <c r="BO312" s="1">
        <v>-1.172251067672448E-3</v>
      </c>
      <c r="BP312" s="2">
        <v>29.944555416488001</v>
      </c>
      <c r="BQ312" s="2">
        <v>-9.3413035400011779E-3</v>
      </c>
      <c r="BR312" s="1">
        <v>-3.1185603754036199E-4</v>
      </c>
      <c r="BS312" s="2">
        <v>29.833815234559001</v>
      </c>
      <c r="BT312" s="2">
        <v>-0.12008148546900088</v>
      </c>
      <c r="BU312" s="1">
        <v>-4.0088769281464163E-3</v>
      </c>
      <c r="BV312" s="2">
        <v>29.916523878506002</v>
      </c>
      <c r="BW312" s="2">
        <v>-3.7372841522000044E-2</v>
      </c>
      <c r="BX312" s="1">
        <v>-1.2476787868808913E-3</v>
      </c>
      <c r="BY312" s="2">
        <v>29.579619077362999</v>
      </c>
      <c r="BZ312" s="2">
        <v>-0.37427764266500319</v>
      </c>
      <c r="CA312" s="1">
        <v>-1.2495123628264059E-2</v>
      </c>
      <c r="CC312" t="s">
        <v>129</v>
      </c>
      <c r="CE312" s="23">
        <v>30.526215478101001</v>
      </c>
      <c r="CF312" s="23">
        <v>29.386586929303999</v>
      </c>
      <c r="CG312" s="23">
        <v>-1.1396285487970026</v>
      </c>
      <c r="CH312" s="24">
        <v>-3.7332782034987376E-2</v>
      </c>
      <c r="CI312" s="2">
        <v>29.953896720028002</v>
      </c>
      <c r="CJ312" s="2">
        <v>29.608965042849999</v>
      </c>
      <c r="CK312" s="2">
        <v>-0.34493167717800333</v>
      </c>
      <c r="CL312" s="1">
        <v>-1.1515419192434234E-2</v>
      </c>
      <c r="CN312" s="25" t="s">
        <v>129</v>
      </c>
      <c r="CO312" s="27">
        <v>0</v>
      </c>
      <c r="CP312" s="27">
        <v>1.7788679999999999</v>
      </c>
      <c r="CQ312" s="28">
        <f t="shared" si="119"/>
        <v>-1.7811598154231902</v>
      </c>
      <c r="CR312" s="27">
        <f t="shared" si="120"/>
        <v>153.17066322256102</v>
      </c>
      <c r="CU312" s="30">
        <v>191</v>
      </c>
      <c r="CV312" s="30"/>
      <c r="CW312" s="15" t="s">
        <v>129</v>
      </c>
      <c r="CX312" s="33" t="s">
        <v>971</v>
      </c>
      <c r="CY312" s="34" t="s">
        <v>1022</v>
      </c>
      <c r="CZ312" s="34" t="s">
        <v>962</v>
      </c>
      <c r="DA312" s="32"/>
      <c r="DB312" s="32"/>
      <c r="DC312" t="s">
        <v>129</v>
      </c>
      <c r="DD312">
        <v>143144</v>
      </c>
      <c r="DE312" t="s">
        <v>963</v>
      </c>
      <c r="DF312" s="30">
        <v>385</v>
      </c>
      <c r="DG312" s="39" t="s">
        <v>129</v>
      </c>
      <c r="DK312" s="30">
        <v>221</v>
      </c>
      <c r="DL312" s="30"/>
      <c r="DM312" s="32"/>
      <c r="DN312" s="32" t="s">
        <v>129</v>
      </c>
      <c r="DO312" s="41">
        <v>142522</v>
      </c>
    </row>
    <row r="313" spans="1:119" ht="15.75" x14ac:dyDescent="0.25">
      <c r="A313" t="s">
        <v>631</v>
      </c>
      <c r="B313" t="s">
        <v>130</v>
      </c>
      <c r="C313" s="52">
        <v>87.552560915664998</v>
      </c>
      <c r="D313" s="52">
        <v>86.386118989498996</v>
      </c>
      <c r="E313" s="52">
        <v>-1.1664419261660015</v>
      </c>
      <c r="F313" s="53">
        <v>-1.3322761938278157E-2</v>
      </c>
      <c r="G313" s="45">
        <v>86.148221439926999</v>
      </c>
      <c r="H313" s="45">
        <v>85.589998037266</v>
      </c>
      <c r="I313" s="45">
        <v>-0.55822340266099957</v>
      </c>
      <c r="J313" s="46">
        <v>-6.4798018267882718E-3</v>
      </c>
      <c r="K313" s="47">
        <v>2</v>
      </c>
      <c r="L313" s="55">
        <f t="shared" si="106"/>
        <v>84.426986439926992</v>
      </c>
      <c r="M313" s="55">
        <f t="shared" si="107"/>
        <v>83.868763037266007</v>
      </c>
      <c r="N313" s="55">
        <f t="shared" si="108"/>
        <v>-0.55822340266098536</v>
      </c>
      <c r="O313" s="56">
        <f t="shared" si="109"/>
        <v>-6.6119072372455524E-3</v>
      </c>
      <c r="P313" s="54"/>
      <c r="Q313" s="42">
        <f t="shared" si="117"/>
        <v>416.87328430195407</v>
      </c>
      <c r="R313" s="42">
        <f t="shared" si="117"/>
        <v>411.31938077677103</v>
      </c>
      <c r="S313" s="42">
        <f t="shared" si="118"/>
        <v>401.99115540241968</v>
      </c>
      <c r="T313" s="42">
        <f t="shared" si="118"/>
        <v>399.33322717270573</v>
      </c>
      <c r="V313" s="143">
        <f t="shared" si="114"/>
        <v>406.7920076934559</v>
      </c>
      <c r="W313" s="143">
        <f t="shared" si="115"/>
        <v>401.99115540241968</v>
      </c>
      <c r="X313" s="143">
        <f t="shared" si="116"/>
        <v>398.17906318642332</v>
      </c>
      <c r="AB313" t="s">
        <v>130</v>
      </c>
      <c r="AC313" s="2">
        <v>87.552560915664998</v>
      </c>
      <c r="AD313" s="2">
        <v>85.868831426003993</v>
      </c>
      <c r="AE313" s="2">
        <v>-1.6837294896610047</v>
      </c>
      <c r="AF313" s="1">
        <v>-1.9231070708289812E-2</v>
      </c>
      <c r="AG313" s="2">
        <v>86.148221439926999</v>
      </c>
      <c r="AH313" s="2">
        <v>85.668193180122998</v>
      </c>
      <c r="AI313" s="2">
        <v>-0.48002825980400132</v>
      </c>
      <c r="AJ313" s="1">
        <v>-5.5721203732422417E-3</v>
      </c>
      <c r="AM313" t="s">
        <v>130</v>
      </c>
      <c r="AN313" s="2">
        <v>87.552560915664998</v>
      </c>
      <c r="AO313" s="2">
        <v>86.539525719657007</v>
      </c>
      <c r="AP313" s="2">
        <v>-1.0130351960079906</v>
      </c>
      <c r="AQ313" s="1">
        <v>-1.1570594685217681E-2</v>
      </c>
      <c r="AR313" s="2">
        <v>87.429651811279996</v>
      </c>
      <c r="AS313" s="2">
        <v>-0.12290910438500191</v>
      </c>
      <c r="AT313" s="1">
        <v>-1.4038322020459698E-3</v>
      </c>
      <c r="AU313" s="2">
        <v>87.544961685585008</v>
      </c>
      <c r="AV313" s="2">
        <v>-7.5992300799896384E-3</v>
      </c>
      <c r="AW313" s="1">
        <v>-8.6796205622238692E-5</v>
      </c>
      <c r="AX313" s="2">
        <v>86.984405803016003</v>
      </c>
      <c r="AY313" s="2">
        <v>-0.56815511264899499</v>
      </c>
      <c r="AZ313" s="1">
        <v>-6.4893031877876241E-3</v>
      </c>
      <c r="BA313" s="2">
        <v>87.348225588559998</v>
      </c>
      <c r="BB313" s="2">
        <v>-0.20433532710499946</v>
      </c>
      <c r="BC313" s="1">
        <v>-2.3338589410517125E-3</v>
      </c>
      <c r="BD313" s="2">
        <v>85.435271039794998</v>
      </c>
      <c r="BE313" s="2">
        <v>-2.1172898758700001</v>
      </c>
      <c r="BF313" s="1">
        <v>-2.4183071902482436E-2</v>
      </c>
      <c r="BG313" s="1"/>
      <c r="BH313" t="s">
        <v>130</v>
      </c>
      <c r="BI313" s="2">
        <v>86.148221439926999</v>
      </c>
      <c r="BJ313" s="2">
        <v>85.792194953657003</v>
      </c>
      <c r="BK313" s="2">
        <v>-0.35602648626999667</v>
      </c>
      <c r="BL313" s="1">
        <v>-4.1327200993727022E-3</v>
      </c>
      <c r="BM313" s="2">
        <v>86.105016353913996</v>
      </c>
      <c r="BN313" s="2">
        <v>-4.3205086013003324E-2</v>
      </c>
      <c r="BO313" s="1">
        <v>-5.015203481958261E-4</v>
      </c>
      <c r="BP313" s="2">
        <v>86.146073029440998</v>
      </c>
      <c r="BQ313" s="2">
        <v>-2.1484104860007847E-3</v>
      </c>
      <c r="BR313" s="1">
        <v>-2.493853558542607E-5</v>
      </c>
      <c r="BS313" s="2">
        <v>85.899679336575005</v>
      </c>
      <c r="BT313" s="2">
        <v>-0.24854210335199411</v>
      </c>
      <c r="BU313" s="1">
        <v>-2.8850520556052087E-3</v>
      </c>
      <c r="BV313" s="2">
        <v>86.076843907675993</v>
      </c>
      <c r="BW313" s="2">
        <v>-7.137753225100596E-2</v>
      </c>
      <c r="BX313" s="1">
        <v>-8.2854330661694554E-4</v>
      </c>
      <c r="BY313" s="2">
        <v>85.347598208538997</v>
      </c>
      <c r="BZ313" s="2">
        <v>-0.80062323138800195</v>
      </c>
      <c r="CA313" s="1">
        <v>-9.2935549684713299E-3</v>
      </c>
      <c r="CC313" t="s">
        <v>130</v>
      </c>
      <c r="CE313" s="23">
        <v>87.552560915664998</v>
      </c>
      <c r="CF313" s="23">
        <v>89.459749240107996</v>
      </c>
      <c r="CG313" s="23">
        <v>1.9071883244429984</v>
      </c>
      <c r="CH313" s="24">
        <v>2.1783352816830765E-2</v>
      </c>
      <c r="CI313" s="2">
        <v>86.148221439926999</v>
      </c>
      <c r="CJ313" s="2">
        <v>86.618949106622992</v>
      </c>
      <c r="CK313" s="2">
        <v>0.47072766669599275</v>
      </c>
      <c r="CL313" s="1">
        <v>5.464160011988654E-3</v>
      </c>
      <c r="CN313" s="25" t="s">
        <v>130</v>
      </c>
      <c r="CO313" s="27">
        <v>0</v>
      </c>
      <c r="CP313" s="27">
        <v>1.7212350000000001</v>
      </c>
      <c r="CQ313" s="28">
        <f t="shared" si="119"/>
        <v>-1.7260086162211399</v>
      </c>
      <c r="CR313" s="27">
        <f t="shared" si="120"/>
        <v>207.83329058317199</v>
      </c>
      <c r="CU313" s="30">
        <v>192</v>
      </c>
      <c r="CV313" s="30"/>
      <c r="CW313" s="15" t="s">
        <v>130</v>
      </c>
      <c r="CX313" s="33" t="s">
        <v>971</v>
      </c>
      <c r="CY313" s="34" t="s">
        <v>1023</v>
      </c>
      <c r="CZ313" s="34" t="s">
        <v>962</v>
      </c>
      <c r="DA313" s="32"/>
      <c r="DB313" s="32"/>
      <c r="DC313" t="s">
        <v>130</v>
      </c>
      <c r="DD313">
        <v>210022</v>
      </c>
      <c r="DE313" t="s">
        <v>963</v>
      </c>
      <c r="DF313" s="30">
        <v>386</v>
      </c>
      <c r="DG313" s="39" t="s">
        <v>130</v>
      </c>
      <c r="DK313" s="30">
        <v>222</v>
      </c>
      <c r="DL313" s="30"/>
      <c r="DM313" s="32"/>
      <c r="DN313" s="32" t="s">
        <v>130</v>
      </c>
      <c r="DO313" s="41">
        <v>207615</v>
      </c>
    </row>
    <row r="314" spans="1:119" ht="15.75" x14ac:dyDescent="0.25">
      <c r="B314" t="s">
        <v>131</v>
      </c>
      <c r="C314" s="52">
        <v>49.719158752281999</v>
      </c>
      <c r="D314" s="52">
        <v>48.337856957250999</v>
      </c>
      <c r="E314" s="52">
        <v>-1.3813017950309998</v>
      </c>
      <c r="F314" s="53">
        <v>-2.7782082997685496E-2</v>
      </c>
      <c r="G314" s="45">
        <v>51.986792731337999</v>
      </c>
      <c r="H314" s="45">
        <v>51.820348639512005</v>
      </c>
      <c r="I314" s="45">
        <v>-0.16644409182599418</v>
      </c>
      <c r="J314" s="46">
        <v>-3.2016610966204215E-3</v>
      </c>
      <c r="K314" s="47">
        <v>3</v>
      </c>
      <c r="L314" s="55">
        <f t="shared" si="106"/>
        <v>50.266115731337997</v>
      </c>
      <c r="M314" s="55">
        <f t="shared" si="107"/>
        <v>50.099671639512003</v>
      </c>
      <c r="N314" s="55">
        <f t="shared" si="108"/>
        <v>-0.16644409182599418</v>
      </c>
      <c r="O314" s="56">
        <f t="shared" si="109"/>
        <v>-3.3112582781530896E-3</v>
      </c>
      <c r="P314" s="54"/>
      <c r="Q314" s="42">
        <f t="shared" si="117"/>
        <v>318.35338817924645</v>
      </c>
      <c r="R314" s="42">
        <f t="shared" si="117"/>
        <v>309.50886792625624</v>
      </c>
      <c r="S314" s="42">
        <f t="shared" si="118"/>
        <v>321.85557147921577</v>
      </c>
      <c r="T314" s="42">
        <f t="shared" si="118"/>
        <v>320.78982455378548</v>
      </c>
      <c r="V314" s="143">
        <f t="shared" si="114"/>
        <v>309.26873715470367</v>
      </c>
      <c r="W314" s="143">
        <f t="shared" si="115"/>
        <v>321.85557147921577</v>
      </c>
      <c r="X314" s="143">
        <f t="shared" si="116"/>
        <v>320.78982455378548</v>
      </c>
      <c r="AB314" t="s">
        <v>131</v>
      </c>
      <c r="AC314" s="2">
        <v>49.719158752281999</v>
      </c>
      <c r="AD314" s="2">
        <v>49.237433141970001</v>
      </c>
      <c r="AE314" s="2">
        <v>-0.48172561031199734</v>
      </c>
      <c r="AF314" s="1">
        <v>-9.6889332482900711E-3</v>
      </c>
      <c r="AG314" s="2">
        <v>51.986792731337999</v>
      </c>
      <c r="AH314" s="2">
        <v>51.986792731337999</v>
      </c>
      <c r="AI314" s="2">
        <v>0</v>
      </c>
      <c r="AJ314" s="1">
        <v>0</v>
      </c>
      <c r="AM314" t="s">
        <v>131</v>
      </c>
      <c r="AN314" s="2">
        <v>49.719158752281999</v>
      </c>
      <c r="AO314" s="2">
        <v>49.056186588456001</v>
      </c>
      <c r="AP314" s="2">
        <v>-0.662972163825998</v>
      </c>
      <c r="AQ314" s="1">
        <v>-1.333433992978751E-2</v>
      </c>
      <c r="AR314" s="2">
        <v>49.643724335186</v>
      </c>
      <c r="AS314" s="2">
        <v>-7.5434417095998185E-2</v>
      </c>
      <c r="AT314" s="1">
        <v>-1.5172102462923493E-3</v>
      </c>
      <c r="AU314" s="2">
        <v>49.699111055147</v>
      </c>
      <c r="AV314" s="2">
        <v>-2.0047697134998543E-2</v>
      </c>
      <c r="AW314" s="1">
        <v>-4.0321875184741332E-4</v>
      </c>
      <c r="AX314" s="2">
        <v>49.330898828606998</v>
      </c>
      <c r="AY314" s="2">
        <v>-0.38825992367500106</v>
      </c>
      <c r="AZ314" s="1">
        <v>-7.8090605999479182E-3</v>
      </c>
      <c r="BA314" s="2">
        <v>49.574040594191999</v>
      </c>
      <c r="BB314" s="2">
        <v>-0.14511815808999984</v>
      </c>
      <c r="BC314" s="1">
        <v>-2.9187573106984484E-3</v>
      </c>
      <c r="BD314" s="2">
        <v>48.300354293872999</v>
      </c>
      <c r="BE314" s="2">
        <v>-1.4188044584089994</v>
      </c>
      <c r="BF314" s="1">
        <v>-2.8536372980041209E-2</v>
      </c>
      <c r="BG314" s="1"/>
      <c r="BH314" t="s">
        <v>131</v>
      </c>
      <c r="BI314" s="2">
        <v>51.986792731337999</v>
      </c>
      <c r="BJ314" s="2">
        <v>51.931311367395999</v>
      </c>
      <c r="BK314" s="2">
        <v>-5.5481363942000428E-2</v>
      </c>
      <c r="BL314" s="1">
        <v>-1.067220365540186E-3</v>
      </c>
      <c r="BM314" s="2">
        <v>51.986792731337999</v>
      </c>
      <c r="BN314" s="2">
        <v>0</v>
      </c>
      <c r="BO314" s="1">
        <v>0</v>
      </c>
      <c r="BP314" s="2">
        <v>51.986792731337999</v>
      </c>
      <c r="BQ314" s="2">
        <v>0</v>
      </c>
      <c r="BR314" s="1">
        <v>0</v>
      </c>
      <c r="BS314" s="2">
        <v>51.931311367395999</v>
      </c>
      <c r="BT314" s="2">
        <v>-5.5481363942000428E-2</v>
      </c>
      <c r="BU314" s="1">
        <v>-1.067220365540186E-3</v>
      </c>
      <c r="BV314" s="2">
        <v>51.986792731337999</v>
      </c>
      <c r="BW314" s="2">
        <v>0</v>
      </c>
      <c r="BX314" s="1">
        <v>0</v>
      </c>
      <c r="BY314" s="2">
        <v>51.820348639512005</v>
      </c>
      <c r="BZ314" s="2">
        <v>-0.16644409182599418</v>
      </c>
      <c r="CA314" s="1">
        <v>-3.2016610966204215E-3</v>
      </c>
      <c r="CC314" t="s">
        <v>131</v>
      </c>
      <c r="CE314" s="23">
        <v>49.719158752281999</v>
      </c>
      <c r="CF314" s="23">
        <v>49.75740100758</v>
      </c>
      <c r="CG314" s="23">
        <v>3.8242255298001737E-2</v>
      </c>
      <c r="CH314" s="24">
        <v>7.691653732223798E-4</v>
      </c>
      <c r="CI314" s="2">
        <v>51.986792731337999</v>
      </c>
      <c r="CJ314" s="2">
        <v>51.931311367395999</v>
      </c>
      <c r="CK314" s="2">
        <v>-5.5481363942000428E-2</v>
      </c>
      <c r="CL314" s="1">
        <v>-1.067220365540186E-3</v>
      </c>
      <c r="CN314" s="25" t="s">
        <v>131</v>
      </c>
      <c r="CO314" s="27">
        <v>0</v>
      </c>
      <c r="CP314" s="27">
        <v>1.720677</v>
      </c>
      <c r="CQ314" s="28">
        <f t="shared" si="119"/>
        <v>-1.7571341088408199</v>
      </c>
      <c r="CR314" s="27">
        <f t="shared" si="120"/>
        <v>114.81987744075701</v>
      </c>
      <c r="CU314" s="30">
        <v>194</v>
      </c>
      <c r="CV314" s="30"/>
      <c r="CW314" s="15" t="s">
        <v>131</v>
      </c>
      <c r="CX314" s="33" t="s">
        <v>971</v>
      </c>
      <c r="CY314" s="34" t="s">
        <v>1024</v>
      </c>
      <c r="CZ314" s="34" t="s">
        <v>962</v>
      </c>
      <c r="DA314" s="32"/>
      <c r="DB314" s="32"/>
      <c r="DC314" t="s">
        <v>131</v>
      </c>
      <c r="DD314">
        <v>156176</v>
      </c>
      <c r="DE314" t="s">
        <v>963</v>
      </c>
      <c r="DF314" s="30">
        <v>387</v>
      </c>
      <c r="DG314" s="39" t="s">
        <v>131</v>
      </c>
      <c r="DK314" s="30">
        <v>223</v>
      </c>
      <c r="DL314" s="30"/>
      <c r="DM314" s="32"/>
      <c r="DN314" s="32" t="s">
        <v>131</v>
      </c>
      <c r="DO314" s="41">
        <v>154635</v>
      </c>
    </row>
    <row r="315" spans="1:119" ht="15.75" x14ac:dyDescent="0.25">
      <c r="B315" t="s">
        <v>134</v>
      </c>
      <c r="C315" s="52">
        <v>52.275564130028002</v>
      </c>
      <c r="D315" s="52">
        <v>50.370613371707996</v>
      </c>
      <c r="E315" s="52">
        <v>-1.9049507583200054</v>
      </c>
      <c r="F315" s="53">
        <v>-3.6440558605579321E-2</v>
      </c>
      <c r="G315" s="45">
        <v>53.319604644915998</v>
      </c>
      <c r="H315" s="45">
        <v>53.089034460192003</v>
      </c>
      <c r="I315" s="45">
        <v>-0.23057018472399449</v>
      </c>
      <c r="J315" s="46">
        <v>-4.3243040952663792E-3</v>
      </c>
      <c r="K315" s="47">
        <v>2</v>
      </c>
      <c r="L315" s="55">
        <f t="shared" si="106"/>
        <v>52.123103644916</v>
      </c>
      <c r="M315" s="55">
        <f t="shared" si="107"/>
        <v>51.892533460192006</v>
      </c>
      <c r="N315" s="55">
        <f t="shared" si="108"/>
        <v>-0.23057018472399449</v>
      </c>
      <c r="O315" s="56">
        <f t="shared" si="109"/>
        <v>-4.4235697531507974E-3</v>
      </c>
      <c r="P315" s="54"/>
      <c r="Q315" s="42">
        <f t="shared" si="117"/>
        <v>398.75484664048764</v>
      </c>
      <c r="R315" s="42">
        <f t="shared" si="117"/>
        <v>384.22399728222609</v>
      </c>
      <c r="S315" s="42">
        <f t="shared" si="118"/>
        <v>397.59188726603963</v>
      </c>
      <c r="T315" s="42">
        <f t="shared" si="118"/>
        <v>395.83311181943145</v>
      </c>
      <c r="V315" s="143">
        <f t="shared" si="114"/>
        <v>389.8869976957215</v>
      </c>
      <c r="W315" s="143">
        <f t="shared" si="115"/>
        <v>397.59188726603963</v>
      </c>
      <c r="X315" s="143">
        <f t="shared" si="116"/>
        <v>395.83311181943145</v>
      </c>
      <c r="AB315" t="s">
        <v>134</v>
      </c>
      <c r="AC315" s="2">
        <v>52.275564130028002</v>
      </c>
      <c r="AD315" s="2">
        <v>50.738505049608996</v>
      </c>
      <c r="AE315" s="2">
        <v>-1.5370590804190059</v>
      </c>
      <c r="AF315" s="1">
        <v>-2.9403012784248311E-2</v>
      </c>
      <c r="AG315" s="2">
        <v>53.319604644915998</v>
      </c>
      <c r="AH315" s="2">
        <v>53.259546618331001</v>
      </c>
      <c r="AI315" s="2">
        <v>-6.0058026584997037E-2</v>
      </c>
      <c r="AJ315" s="1">
        <v>-1.1263779426902323E-3</v>
      </c>
      <c r="AM315" t="s">
        <v>134</v>
      </c>
      <c r="AN315" s="2">
        <v>52.275564130028002</v>
      </c>
      <c r="AO315" s="2">
        <v>51.749358956557998</v>
      </c>
      <c r="AP315" s="2">
        <v>-0.52620517347000373</v>
      </c>
      <c r="AQ315" s="1">
        <v>-1.0065987469042774E-2</v>
      </c>
      <c r="AR315" s="2">
        <v>52.217145077970997</v>
      </c>
      <c r="AS315" s="2">
        <v>-5.8419052057004706E-2</v>
      </c>
      <c r="AT315" s="1">
        <v>-1.1175212172114615E-3</v>
      </c>
      <c r="AU315" s="2">
        <v>52.270899378553004</v>
      </c>
      <c r="AV315" s="2">
        <v>-4.6647514749977859E-3</v>
      </c>
      <c r="AW315" s="1">
        <v>-8.9233881118812655E-5</v>
      </c>
      <c r="AX315" s="2">
        <v>51.963694990195997</v>
      </c>
      <c r="AY315" s="2">
        <v>-0.31186913983200526</v>
      </c>
      <c r="AZ315" s="1">
        <v>-5.9658684707117708E-3</v>
      </c>
      <c r="BA315" s="2">
        <v>52.144200866407999</v>
      </c>
      <c r="BB315" s="2">
        <v>-0.13136326362000261</v>
      </c>
      <c r="BC315" s="1">
        <v>-2.5128999716436391E-3</v>
      </c>
      <c r="BD315" s="2">
        <v>51.113015736915997</v>
      </c>
      <c r="BE315" s="2">
        <v>-1.1625483931120044</v>
      </c>
      <c r="BF315" s="1">
        <v>-2.2238849306730219E-2</v>
      </c>
      <c r="BG315" s="1"/>
      <c r="BH315" t="s">
        <v>134</v>
      </c>
      <c r="BI315" s="2">
        <v>53.319604644915998</v>
      </c>
      <c r="BJ315" s="2">
        <v>53.202709232285002</v>
      </c>
      <c r="BK315" s="2">
        <v>-0.11689541263099557</v>
      </c>
      <c r="BL315" s="1">
        <v>-2.1923533268760178E-3</v>
      </c>
      <c r="BM315" s="2">
        <v>53.302787032043</v>
      </c>
      <c r="BN315" s="2">
        <v>-1.6817612872998211E-2</v>
      </c>
      <c r="BO315" s="1">
        <v>-3.1541143234267705E-4</v>
      </c>
      <c r="BP315" s="2">
        <v>53.318286338688999</v>
      </c>
      <c r="BQ315" s="2">
        <v>-1.3183062269988E-3</v>
      </c>
      <c r="BR315" s="1">
        <v>-2.472460618900144E-5</v>
      </c>
      <c r="BS315" s="2">
        <v>53.202709232285002</v>
      </c>
      <c r="BT315" s="2">
        <v>-0.11689541263099557</v>
      </c>
      <c r="BU315" s="1">
        <v>-2.1923533268760178E-3</v>
      </c>
      <c r="BV315" s="2">
        <v>53.282214781493003</v>
      </c>
      <c r="BW315" s="2">
        <v>-3.7389863422994551E-2</v>
      </c>
      <c r="BX315" s="1">
        <v>-7.0124044752382952E-4</v>
      </c>
      <c r="BY315" s="2">
        <v>53.089034460192003</v>
      </c>
      <c r="BZ315" s="2">
        <v>-0.23057018472399449</v>
      </c>
      <c r="CA315" s="1">
        <v>-4.3243040952663792E-3</v>
      </c>
      <c r="CC315" t="s">
        <v>134</v>
      </c>
      <c r="CE315" s="23">
        <v>52.275564130028002</v>
      </c>
      <c r="CF315" s="23">
        <v>52.712469613572004</v>
      </c>
      <c r="CG315" s="23">
        <v>0.43690548354400249</v>
      </c>
      <c r="CH315" s="24">
        <v>8.3577382820252781E-3</v>
      </c>
      <c r="CI315" s="2">
        <v>53.319604644915998</v>
      </c>
      <c r="CJ315" s="2">
        <v>53.401956415236</v>
      </c>
      <c r="CK315" s="2">
        <v>8.2351770320002515E-2</v>
      </c>
      <c r="CL315" s="1">
        <v>1.544493266002765E-3</v>
      </c>
      <c r="CN315" s="25" t="s">
        <v>134</v>
      </c>
      <c r="CO315" s="27">
        <v>0</v>
      </c>
      <c r="CP315" s="27">
        <v>1.196501</v>
      </c>
      <c r="CQ315" s="28">
        <f t="shared" si="119"/>
        <v>-1.2261221736790235</v>
      </c>
      <c r="CR315" s="27">
        <f t="shared" si="120"/>
        <v>153.05519371439399</v>
      </c>
      <c r="CU315" s="30">
        <v>198</v>
      </c>
      <c r="CV315" s="30"/>
      <c r="CW315" s="15" t="s">
        <v>134</v>
      </c>
      <c r="CX315" s="33" t="s">
        <v>973</v>
      </c>
      <c r="CY315" s="34" t="s">
        <v>1028</v>
      </c>
      <c r="CZ315" s="34" t="s">
        <v>962</v>
      </c>
      <c r="DA315" s="32"/>
      <c r="DB315" s="32"/>
      <c r="DC315" t="s">
        <v>134</v>
      </c>
      <c r="DD315">
        <v>131097</v>
      </c>
      <c r="DE315" t="s">
        <v>963</v>
      </c>
      <c r="DF315" s="30">
        <v>388</v>
      </c>
      <c r="DG315" s="39" t="s">
        <v>134</v>
      </c>
      <c r="DK315" s="30">
        <v>227</v>
      </c>
      <c r="DL315" s="30"/>
      <c r="DM315" s="32"/>
      <c r="DN315" s="32" t="s">
        <v>134</v>
      </c>
      <c r="DO315" s="41">
        <v>129682</v>
      </c>
    </row>
    <row r="316" spans="1:119" ht="15.75" x14ac:dyDescent="0.25">
      <c r="A316" t="s">
        <v>632</v>
      </c>
      <c r="B316" t="s">
        <v>135</v>
      </c>
      <c r="C316" s="52">
        <v>59.003689140940004</v>
      </c>
      <c r="D316" s="52">
        <v>59.134269481145004</v>
      </c>
      <c r="E316" s="52">
        <v>0.13058034020500031</v>
      </c>
      <c r="F316" s="53">
        <v>2.2130877256350484E-3</v>
      </c>
      <c r="G316" s="45">
        <v>58.934675263975997</v>
      </c>
      <c r="H316" s="45">
        <v>58.797951499206</v>
      </c>
      <c r="I316" s="45">
        <v>-0.13672376476999659</v>
      </c>
      <c r="J316" s="46">
        <v>-2.3199205587812822E-3</v>
      </c>
      <c r="K316" s="47">
        <v>4</v>
      </c>
      <c r="L316" s="55">
        <f t="shared" si="106"/>
        <v>56.109036263975995</v>
      </c>
      <c r="M316" s="55">
        <f t="shared" si="107"/>
        <v>55.972312499205998</v>
      </c>
      <c r="N316" s="55">
        <f t="shared" si="108"/>
        <v>-0.13672376476999659</v>
      </c>
      <c r="O316" s="56">
        <f t="shared" si="109"/>
        <v>-2.4367512592223606E-3</v>
      </c>
      <c r="P316" s="54"/>
      <c r="Q316" s="42">
        <f t="shared" si="117"/>
        <v>217.18563109071906</v>
      </c>
      <c r="R316" s="42">
        <f t="shared" si="117"/>
        <v>217.66628194507021</v>
      </c>
      <c r="S316" s="42">
        <f t="shared" si="118"/>
        <v>206.53075474272839</v>
      </c>
      <c r="T316" s="42">
        <f t="shared" si="118"/>
        <v>206.0274906660409</v>
      </c>
      <c r="V316" s="143">
        <f t="shared" si="114"/>
        <v>216.5706849138011</v>
      </c>
      <c r="W316" s="143">
        <f t="shared" si="115"/>
        <v>206.53075474272839</v>
      </c>
      <c r="X316" s="143">
        <f t="shared" si="116"/>
        <v>205.83058494799647</v>
      </c>
      <c r="AB316" t="s">
        <v>135</v>
      </c>
      <c r="AC316" s="2">
        <v>59.003689140940004</v>
      </c>
      <c r="AD316" s="2">
        <v>58.677030147243002</v>
      </c>
      <c r="AE316" s="2">
        <v>-0.32665899369700213</v>
      </c>
      <c r="AF316" s="1">
        <v>-5.5362469440974017E-3</v>
      </c>
      <c r="AG316" s="2">
        <v>58.934675263975997</v>
      </c>
      <c r="AH316" s="2">
        <v>58.836528977827001</v>
      </c>
      <c r="AI316" s="2">
        <v>-9.8146286148995898E-2</v>
      </c>
      <c r="AJ316" s="1">
        <v>-1.6653402383127768E-3</v>
      </c>
      <c r="AM316" t="s">
        <v>135</v>
      </c>
      <c r="AN316" s="2">
        <v>59.003689140940004</v>
      </c>
      <c r="AO316" s="2">
        <v>58.925538100624998</v>
      </c>
      <c r="AP316" s="2">
        <v>-7.8151040315006526E-2</v>
      </c>
      <c r="AQ316" s="1">
        <v>-1.3245110848633538E-3</v>
      </c>
      <c r="AR316" s="2">
        <v>59.007935531675002</v>
      </c>
      <c r="AS316" s="2">
        <v>4.2463907349983288E-3</v>
      </c>
      <c r="AT316" s="1">
        <v>7.1968224306367127E-5</v>
      </c>
      <c r="AU316" s="2">
        <v>58.934242583901003</v>
      </c>
      <c r="AV316" s="2">
        <v>-6.9446557039000822E-2</v>
      </c>
      <c r="AW316" s="1">
        <v>-1.1769866943932322E-3</v>
      </c>
      <c r="AX316" s="2">
        <v>58.926345351179002</v>
      </c>
      <c r="AY316" s="2">
        <v>-7.7343789761002313E-2</v>
      </c>
      <c r="AZ316" s="1">
        <v>-1.3108297275489667E-3</v>
      </c>
      <c r="BA316" s="2">
        <v>59.031225485527003</v>
      </c>
      <c r="BB316" s="2">
        <v>2.7536344586998496E-2</v>
      </c>
      <c r="BC316" s="1">
        <v>4.6668852385184617E-4</v>
      </c>
      <c r="BD316" s="2">
        <v>58.836624253271999</v>
      </c>
      <c r="BE316" s="2">
        <v>-0.16706488766800476</v>
      </c>
      <c r="BF316" s="1">
        <v>-2.8314312223587041E-3</v>
      </c>
      <c r="BG316" s="1"/>
      <c r="BH316" t="s">
        <v>135</v>
      </c>
      <c r="BI316" s="2">
        <v>58.934675263975997</v>
      </c>
      <c r="BJ316" s="2">
        <v>58.863215646824003</v>
      </c>
      <c r="BK316" s="2">
        <v>-7.1459617151994337E-2</v>
      </c>
      <c r="BL316" s="1">
        <v>-1.2125224552764144E-3</v>
      </c>
      <c r="BM316" s="2">
        <v>58.927794098739994</v>
      </c>
      <c r="BN316" s="2">
        <v>-6.8811652360025732E-3</v>
      </c>
      <c r="BO316" s="1">
        <v>-1.167591949082768E-4</v>
      </c>
      <c r="BP316" s="2">
        <v>58.915048788645997</v>
      </c>
      <c r="BQ316" s="2">
        <v>-1.9626475329999948E-2</v>
      </c>
      <c r="BR316" s="1">
        <v>-3.3302084455527137E-4</v>
      </c>
      <c r="BS316" s="2">
        <v>58.845162785333002</v>
      </c>
      <c r="BT316" s="2">
        <v>-8.9512478642994608E-2</v>
      </c>
      <c r="BU316" s="1">
        <v>-1.5188423155308261E-3</v>
      </c>
      <c r="BV316" s="2">
        <v>58.929120498848995</v>
      </c>
      <c r="BW316" s="2">
        <v>-5.554765127001815E-3</v>
      </c>
      <c r="BX316" s="1">
        <v>-9.4252918203439773E-5</v>
      </c>
      <c r="BY316" s="2">
        <v>58.744457335161997</v>
      </c>
      <c r="BZ316" s="2">
        <v>-0.19021792881400046</v>
      </c>
      <c r="CA316" s="1">
        <v>-3.2276062939515637E-3</v>
      </c>
      <c r="CC316" t="s">
        <v>135</v>
      </c>
      <c r="CE316" s="23">
        <v>59.003689140940004</v>
      </c>
      <c r="CF316" s="23">
        <v>59.593204229432004</v>
      </c>
      <c r="CG316" s="23">
        <v>0.58951508849199996</v>
      </c>
      <c r="CH316" s="24">
        <v>9.9911564357246605E-3</v>
      </c>
      <c r="CI316" s="2">
        <v>58.934675263975997</v>
      </c>
      <c r="CJ316" s="2">
        <v>59.054983877594005</v>
      </c>
      <c r="CK316" s="2">
        <v>0.1203086136180076</v>
      </c>
      <c r="CL316" s="1">
        <v>2.0413892683573778E-3</v>
      </c>
      <c r="CN316" s="25" t="s">
        <v>135</v>
      </c>
      <c r="CO316" s="27">
        <v>0</v>
      </c>
      <c r="CP316" s="27">
        <v>2.8256389999999998</v>
      </c>
      <c r="CQ316" s="28">
        <f t="shared" si="119"/>
        <v>-2.8841027311581464</v>
      </c>
      <c r="CR316" s="27">
        <f t="shared" si="120"/>
        <v>98.054665020352004</v>
      </c>
      <c r="CU316" s="30">
        <v>200</v>
      </c>
      <c r="CV316" s="30"/>
      <c r="CW316" s="15" t="s">
        <v>135</v>
      </c>
      <c r="CX316" s="33" t="s">
        <v>971</v>
      </c>
      <c r="CY316" s="34" t="s">
        <v>1029</v>
      </c>
      <c r="CZ316" s="34" t="s">
        <v>962</v>
      </c>
      <c r="DA316" s="32"/>
      <c r="DB316" s="32"/>
      <c r="DC316" t="s">
        <v>135</v>
      </c>
      <c r="DD316">
        <v>271674</v>
      </c>
      <c r="DE316" t="s">
        <v>963</v>
      </c>
      <c r="DF316" s="30">
        <v>389</v>
      </c>
      <c r="DG316" s="39" t="s">
        <v>135</v>
      </c>
      <c r="DK316" s="30">
        <v>228</v>
      </c>
      <c r="DL316" s="30"/>
      <c r="DM316" s="32"/>
      <c r="DN316" s="32" t="s">
        <v>135</v>
      </c>
      <c r="DO316" s="41">
        <v>268880</v>
      </c>
    </row>
    <row r="317" spans="1:119" ht="15.75" x14ac:dyDescent="0.25">
      <c r="A317" t="s">
        <v>633</v>
      </c>
      <c r="B317" t="s">
        <v>136</v>
      </c>
      <c r="C317" s="52">
        <v>102.069869352046</v>
      </c>
      <c r="D317" s="52">
        <v>101.594421602095</v>
      </c>
      <c r="E317" s="52">
        <v>-0.4754477499510017</v>
      </c>
      <c r="F317" s="53">
        <v>-4.6580617078204514E-3</v>
      </c>
      <c r="G317" s="45">
        <v>99.48319287548</v>
      </c>
      <c r="H317" s="45">
        <v>99.063801326057003</v>
      </c>
      <c r="I317" s="45">
        <v>-0.41939154942299695</v>
      </c>
      <c r="J317" s="46">
        <v>-4.2157025453328206E-3</v>
      </c>
      <c r="K317" s="47">
        <v>2</v>
      </c>
      <c r="L317" s="55">
        <f t="shared" si="106"/>
        <v>97.418544875479995</v>
      </c>
      <c r="M317" s="55">
        <f t="shared" si="107"/>
        <v>96.999153326056998</v>
      </c>
      <c r="N317" s="55">
        <f t="shared" si="108"/>
        <v>-0.41939154942299695</v>
      </c>
      <c r="O317" s="56">
        <f t="shared" si="109"/>
        <v>-4.3050483864141226E-3</v>
      </c>
      <c r="P317" s="54"/>
      <c r="Q317" s="42">
        <f t="shared" si="117"/>
        <v>415.41971140786234</v>
      </c>
      <c r="R317" s="42">
        <f t="shared" si="117"/>
        <v>413.48466075747956</v>
      </c>
      <c r="S317" s="42">
        <f t="shared" si="118"/>
        <v>396.48903300114364</v>
      </c>
      <c r="T317" s="42">
        <f t="shared" si="118"/>
        <v>394.78212852939117</v>
      </c>
      <c r="V317" s="143">
        <f t="shared" si="114"/>
        <v>405.92858253576884</v>
      </c>
      <c r="W317" s="143">
        <f t="shared" si="115"/>
        <v>396.48903300114364</v>
      </c>
      <c r="X317" s="143">
        <f t="shared" si="116"/>
        <v>392.84357862009819</v>
      </c>
      <c r="AB317" t="s">
        <v>136</v>
      </c>
      <c r="AC317" s="2">
        <v>102.069869352046</v>
      </c>
      <c r="AD317" s="2">
        <v>100.399756280906</v>
      </c>
      <c r="AE317" s="2">
        <v>-1.6701130711399941</v>
      </c>
      <c r="AF317" s="1">
        <v>-1.6362449386308698E-2</v>
      </c>
      <c r="AG317" s="2">
        <v>99.48319287548</v>
      </c>
      <c r="AH317" s="2">
        <v>99.003646428745995</v>
      </c>
      <c r="AI317" s="2">
        <v>-0.47954644673400537</v>
      </c>
      <c r="AJ317" s="1">
        <v>-4.8203765166065652E-3</v>
      </c>
      <c r="AM317" t="s">
        <v>136</v>
      </c>
      <c r="AN317" s="2">
        <v>102.069869352046</v>
      </c>
      <c r="AO317" s="2">
        <v>100.92582909339701</v>
      </c>
      <c r="AP317" s="2">
        <v>-1.1440402586489853</v>
      </c>
      <c r="AQ317" s="1">
        <v>-1.1208403282099948E-2</v>
      </c>
      <c r="AR317" s="2">
        <v>101.91478779312999</v>
      </c>
      <c r="AS317" s="2">
        <v>-0.1550815589160095</v>
      </c>
      <c r="AT317" s="1">
        <v>-1.5193666838263752E-3</v>
      </c>
      <c r="AU317" s="2">
        <v>102.060679114685</v>
      </c>
      <c r="AV317" s="2">
        <v>-9.190237360996889E-3</v>
      </c>
      <c r="AW317" s="1">
        <v>-9.0038690353361073E-5</v>
      </c>
      <c r="AX317" s="2">
        <v>101.47977010714101</v>
      </c>
      <c r="AY317" s="2">
        <v>-0.59009924490499088</v>
      </c>
      <c r="AZ317" s="1">
        <v>-5.7813265427988153E-3</v>
      </c>
      <c r="BA317" s="2">
        <v>101.843319006272</v>
      </c>
      <c r="BB317" s="2">
        <v>-0.22655034577400102</v>
      </c>
      <c r="BC317" s="1">
        <v>-2.2195614358299343E-3</v>
      </c>
      <c r="BD317" s="2">
        <v>99.73787051478601</v>
      </c>
      <c r="BE317" s="2">
        <v>-2.331998837259988</v>
      </c>
      <c r="BF317" s="1">
        <v>-2.2847083591503028E-2</v>
      </c>
      <c r="BG317" s="1"/>
      <c r="BH317" t="s">
        <v>136</v>
      </c>
      <c r="BI317" s="2">
        <v>99.48319287548</v>
      </c>
      <c r="BJ317" s="2">
        <v>99.077758620339011</v>
      </c>
      <c r="BK317" s="2">
        <v>-0.40543425514098885</v>
      </c>
      <c r="BL317" s="1">
        <v>-4.0754045323862717E-3</v>
      </c>
      <c r="BM317" s="2">
        <v>99.426705113772996</v>
      </c>
      <c r="BN317" s="2">
        <v>-5.648776170700387E-2</v>
      </c>
      <c r="BO317" s="1">
        <v>-5.6781211051104715E-4</v>
      </c>
      <c r="BP317" s="2">
        <v>99.480594425114006</v>
      </c>
      <c r="BQ317" s="2">
        <v>-2.5984503659941538E-3</v>
      </c>
      <c r="BR317" s="1">
        <v>-2.6119491050579297E-5</v>
      </c>
      <c r="BS317" s="2">
        <v>99.206282961523996</v>
      </c>
      <c r="BT317" s="2">
        <v>-0.27690991395600406</v>
      </c>
      <c r="BU317" s="1">
        <v>-2.7834843851725138E-3</v>
      </c>
      <c r="BV317" s="2">
        <v>99.398628316452999</v>
      </c>
      <c r="BW317" s="2">
        <v>-8.4564559027000996E-2</v>
      </c>
      <c r="BX317" s="1">
        <v>-8.5003865057736749E-4</v>
      </c>
      <c r="BY317" s="2">
        <v>98.587493797693995</v>
      </c>
      <c r="BZ317" s="2">
        <v>-0.89569907778600566</v>
      </c>
      <c r="CA317" s="1">
        <v>-9.0035216190449789E-3</v>
      </c>
      <c r="CC317" t="s">
        <v>136</v>
      </c>
      <c r="CE317" s="23">
        <v>102.069869352046</v>
      </c>
      <c r="CF317" s="23">
        <v>104.743621327063</v>
      </c>
      <c r="CG317" s="23">
        <v>2.673751975016998</v>
      </c>
      <c r="CH317" s="24">
        <v>2.6195311035375618E-2</v>
      </c>
      <c r="CI317" s="2">
        <v>99.48319287548</v>
      </c>
      <c r="CJ317" s="2">
        <v>100.15943557652301</v>
      </c>
      <c r="CK317" s="2">
        <v>0.67624270104300876</v>
      </c>
      <c r="CL317" s="1">
        <v>6.7975572706983839E-3</v>
      </c>
      <c r="CN317" s="25" t="s">
        <v>136</v>
      </c>
      <c r="CO317" s="27">
        <v>0</v>
      </c>
      <c r="CP317" s="27">
        <v>2.064648</v>
      </c>
      <c r="CQ317" s="28">
        <f t="shared" si="119"/>
        <v>-2.0743457118372715</v>
      </c>
      <c r="CR317" s="27">
        <f t="shared" si="120"/>
        <v>204.141169217949</v>
      </c>
      <c r="CU317" s="30">
        <v>201</v>
      </c>
      <c r="CV317" s="30"/>
      <c r="CW317" s="15" t="s">
        <v>136</v>
      </c>
      <c r="CX317" s="33" t="s">
        <v>971</v>
      </c>
      <c r="CY317" s="34" t="s">
        <v>1030</v>
      </c>
      <c r="CZ317" s="34" t="s">
        <v>962</v>
      </c>
      <c r="DA317" s="32"/>
      <c r="DB317" s="32"/>
      <c r="DC317" t="s">
        <v>136</v>
      </c>
      <c r="DD317">
        <v>245703</v>
      </c>
      <c r="DE317" t="s">
        <v>963</v>
      </c>
      <c r="DF317" s="30">
        <v>390</v>
      </c>
      <c r="DG317" s="39" t="s">
        <v>136</v>
      </c>
      <c r="DK317" s="30">
        <v>229</v>
      </c>
      <c r="DL317" s="30"/>
      <c r="DM317" s="32"/>
      <c r="DN317" s="32"/>
      <c r="DO317" s="41"/>
    </row>
    <row r="318" spans="1:119" ht="15.75" x14ac:dyDescent="0.25">
      <c r="A318" t="s">
        <v>634</v>
      </c>
      <c r="B318" t="s">
        <v>137</v>
      </c>
      <c r="C318" s="52">
        <v>61.617900843244996</v>
      </c>
      <c r="D318" s="52">
        <v>59.578344090772006</v>
      </c>
      <c r="E318" s="52">
        <v>-2.0395567524729898</v>
      </c>
      <c r="F318" s="53">
        <v>-3.3100068722912053E-2</v>
      </c>
      <c r="G318" s="45">
        <v>60.454220466403001</v>
      </c>
      <c r="H318" s="45">
        <v>59.720297830791999</v>
      </c>
      <c r="I318" s="45">
        <v>-0.73392263561100179</v>
      </c>
      <c r="J318" s="46">
        <v>-1.2140138934036442E-2</v>
      </c>
      <c r="K318" s="47">
        <v>3</v>
      </c>
      <c r="L318" s="55">
        <f t="shared" si="106"/>
        <v>58.738281466403002</v>
      </c>
      <c r="M318" s="55">
        <f t="shared" si="107"/>
        <v>58.004358830792</v>
      </c>
      <c r="N318" s="55">
        <f t="shared" si="108"/>
        <v>-0.73392263561100179</v>
      </c>
      <c r="O318" s="56">
        <f t="shared" si="109"/>
        <v>-1.2494792446911974E-2</v>
      </c>
      <c r="P318" s="54"/>
      <c r="Q318" s="42">
        <f t="shared" si="117"/>
        <v>368.73100535728389</v>
      </c>
      <c r="R318" s="42">
        <f t="shared" si="117"/>
        <v>356.52598373968931</v>
      </c>
      <c r="S318" s="42">
        <f t="shared" si="118"/>
        <v>351.49891965916055</v>
      </c>
      <c r="T318" s="42">
        <f t="shared" si="118"/>
        <v>347.10701361270554</v>
      </c>
      <c r="V318" s="143">
        <f t="shared" si="114"/>
        <v>359.69433082197139</v>
      </c>
      <c r="W318" s="143">
        <f t="shared" si="115"/>
        <v>351.49891965916055</v>
      </c>
      <c r="X318" s="143">
        <f t="shared" si="116"/>
        <v>348.0826291108026</v>
      </c>
      <c r="AB318" t="s">
        <v>137</v>
      </c>
      <c r="AC318" s="2">
        <v>61.617900843244996</v>
      </c>
      <c r="AD318" s="2">
        <v>61.141014212599998</v>
      </c>
      <c r="AE318" s="2">
        <v>-0.47688663064499792</v>
      </c>
      <c r="AF318" s="1">
        <v>-7.7394170219818141E-3</v>
      </c>
      <c r="AG318" s="2">
        <v>60.454220466403001</v>
      </c>
      <c r="AH318" s="2">
        <v>60.313888861396997</v>
      </c>
      <c r="AI318" s="2">
        <v>-0.14033160500600417</v>
      </c>
      <c r="AJ318" s="1">
        <v>-2.3212871479170332E-3</v>
      </c>
      <c r="AM318" t="s">
        <v>137</v>
      </c>
      <c r="AN318" s="2">
        <v>61.617900843244996</v>
      </c>
      <c r="AO318" s="2">
        <v>60.892991751137998</v>
      </c>
      <c r="AP318" s="2">
        <v>-0.72490909210699783</v>
      </c>
      <c r="AQ318" s="1">
        <v>-1.1764585975610489E-2</v>
      </c>
      <c r="AR318" s="2">
        <v>61.487806247005999</v>
      </c>
      <c r="AS318" s="2">
        <v>-0.13009459623899744</v>
      </c>
      <c r="AT318" s="1">
        <v>-2.1113117204358536E-3</v>
      </c>
      <c r="AU318" s="2">
        <v>61.608562270937</v>
      </c>
      <c r="AV318" s="2">
        <v>-9.3385723079961735E-3</v>
      </c>
      <c r="AW318" s="1">
        <v>-1.5155615787291034E-4</v>
      </c>
      <c r="AX318" s="2">
        <v>61.265599018480003</v>
      </c>
      <c r="AY318" s="2">
        <v>-0.35230182476499294</v>
      </c>
      <c r="AZ318" s="1">
        <v>-5.7175239653366877E-3</v>
      </c>
      <c r="BA318" s="2">
        <v>61.469536150487997</v>
      </c>
      <c r="BB318" s="2">
        <v>-0.14836469275699926</v>
      </c>
      <c r="BC318" s="1">
        <v>-2.4078180322052319E-3</v>
      </c>
      <c r="BD318" s="2">
        <v>60.107800234998003</v>
      </c>
      <c r="BE318" s="2">
        <v>-1.5101006082469937</v>
      </c>
      <c r="BF318" s="1">
        <v>-2.4507498431156665E-2</v>
      </c>
      <c r="BG318" s="1"/>
      <c r="BH318" t="s">
        <v>137</v>
      </c>
      <c r="BI318" s="2">
        <v>60.454220466403001</v>
      </c>
      <c r="BJ318" s="2">
        <v>60.199273402648998</v>
      </c>
      <c r="BK318" s="2">
        <v>-0.25494706375400256</v>
      </c>
      <c r="BL318" s="1">
        <v>-4.2171921461742704E-3</v>
      </c>
      <c r="BM318" s="2">
        <v>60.409685054321997</v>
      </c>
      <c r="BN318" s="2">
        <v>-4.4535412081003756E-2</v>
      </c>
      <c r="BO318" s="1">
        <v>-7.3667994951244129E-4</v>
      </c>
      <c r="BP318" s="2">
        <v>60.451580583325999</v>
      </c>
      <c r="BQ318" s="2">
        <v>-2.6398830770020254E-3</v>
      </c>
      <c r="BR318" s="1">
        <v>-4.366747361284927E-5</v>
      </c>
      <c r="BS318" s="2">
        <v>60.287131363787999</v>
      </c>
      <c r="BT318" s="2">
        <v>-0.16708910261500165</v>
      </c>
      <c r="BU318" s="1">
        <v>-2.7638947508695478E-3</v>
      </c>
      <c r="BV318" s="2">
        <v>60.399602079769004</v>
      </c>
      <c r="BW318" s="2">
        <v>-5.4618386633997318E-2</v>
      </c>
      <c r="BX318" s="1">
        <v>-9.0346689135378225E-4</v>
      </c>
      <c r="BY318" s="2">
        <v>59.883330985448005</v>
      </c>
      <c r="BZ318" s="2">
        <v>-0.57088948095499603</v>
      </c>
      <c r="CA318" s="1">
        <v>-9.4433354123268157E-3</v>
      </c>
      <c r="CC318" t="s">
        <v>137</v>
      </c>
      <c r="CE318" s="23">
        <v>61.617900843244996</v>
      </c>
      <c r="CF318" s="23">
        <v>61.023054659985</v>
      </c>
      <c r="CG318" s="23">
        <v>-0.59484618325999605</v>
      </c>
      <c r="CH318" s="24">
        <v>-9.6537885114469525E-3</v>
      </c>
      <c r="CI318" s="2">
        <v>60.454220466403001</v>
      </c>
      <c r="CJ318" s="2">
        <v>60.238810849818002</v>
      </c>
      <c r="CK318" s="2">
        <v>-0.21540961658499924</v>
      </c>
      <c r="CL318" s="1">
        <v>-3.563185744901162E-3</v>
      </c>
      <c r="CN318" s="25" t="s">
        <v>137</v>
      </c>
      <c r="CO318" s="27">
        <v>0</v>
      </c>
      <c r="CP318" s="27">
        <v>1.7159390000000001</v>
      </c>
      <c r="CQ318" s="28">
        <f t="shared" si="119"/>
        <v>-1.7118566269293234</v>
      </c>
      <c r="CR318" s="27">
        <f t="shared" si="120"/>
        <v>172.59276561379502</v>
      </c>
      <c r="CU318" s="30">
        <v>202</v>
      </c>
      <c r="CV318" s="30"/>
      <c r="CW318" s="15" t="s">
        <v>137</v>
      </c>
      <c r="CX318" s="33" t="s">
        <v>971</v>
      </c>
      <c r="CY318" s="34" t="s">
        <v>1031</v>
      </c>
      <c r="CZ318" s="34" t="s">
        <v>962</v>
      </c>
      <c r="DA318" s="32"/>
      <c r="DB318" s="32"/>
      <c r="DC318" t="s">
        <v>137</v>
      </c>
      <c r="DD318">
        <v>167108</v>
      </c>
      <c r="DE318" t="s">
        <v>963</v>
      </c>
      <c r="DF318" s="30">
        <v>391</v>
      </c>
      <c r="DG318" s="39" t="s">
        <v>137</v>
      </c>
      <c r="DK318" s="30">
        <v>230</v>
      </c>
      <c r="DL318" s="30"/>
      <c r="DM318" s="32"/>
      <c r="DN318" s="32" t="s">
        <v>137</v>
      </c>
      <c r="DO318" s="41">
        <v>165994</v>
      </c>
    </row>
    <row r="319" spans="1:119" ht="15.75" x14ac:dyDescent="0.25">
      <c r="A319" t="s">
        <v>635</v>
      </c>
      <c r="B319" t="s">
        <v>138</v>
      </c>
      <c r="C319" s="52">
        <v>70.646536334983011</v>
      </c>
      <c r="D319" s="52">
        <v>70.689483789513005</v>
      </c>
      <c r="E319" s="52">
        <v>4.2947454529993934E-2</v>
      </c>
      <c r="F319" s="53">
        <v>6.0792017214192926E-4</v>
      </c>
      <c r="G319" s="45">
        <v>72.031544177100002</v>
      </c>
      <c r="H319" s="45">
        <v>71.870910703180002</v>
      </c>
      <c r="I319" s="45">
        <v>-0.16063347392000082</v>
      </c>
      <c r="J319" s="46">
        <v>-2.2300434588082706E-3</v>
      </c>
      <c r="K319" s="47">
        <v>2</v>
      </c>
      <c r="L319" s="55">
        <f t="shared" si="106"/>
        <v>70.231033177100002</v>
      </c>
      <c r="M319" s="55">
        <f t="shared" si="107"/>
        <v>70.070399703180001</v>
      </c>
      <c r="N319" s="55">
        <f t="shared" si="108"/>
        <v>-0.16063347392000082</v>
      </c>
      <c r="O319" s="56">
        <f t="shared" si="109"/>
        <v>-2.2872150195332461E-3</v>
      </c>
      <c r="P319" s="54"/>
      <c r="Q319" s="42">
        <f t="shared" si="117"/>
        <v>364.60470234092861</v>
      </c>
      <c r="R319" s="42">
        <f t="shared" si="117"/>
        <v>364.82635289433944</v>
      </c>
      <c r="S319" s="42">
        <f t="shared" si="118"/>
        <v>362.46030272757304</v>
      </c>
      <c r="T319" s="42">
        <f t="shared" si="118"/>
        <v>361.63127807918994</v>
      </c>
      <c r="V319" s="143">
        <f t="shared" si="114"/>
        <v>359.49193813587283</v>
      </c>
      <c r="W319" s="143">
        <f t="shared" si="115"/>
        <v>362.46030272757304</v>
      </c>
      <c r="X319" s="143">
        <f t="shared" si="116"/>
        <v>360.43123921968186</v>
      </c>
      <c r="AB319" t="s">
        <v>138</v>
      </c>
      <c r="AC319" s="2">
        <v>70.646536334983011</v>
      </c>
      <c r="AD319" s="2">
        <v>70.195535442926996</v>
      </c>
      <c r="AE319" s="2">
        <v>-0.45100089205601535</v>
      </c>
      <c r="AF319" s="1">
        <v>-6.3839066351040205E-3</v>
      </c>
      <c r="AG319" s="2">
        <v>72.031544177100002</v>
      </c>
      <c r="AH319" s="2">
        <v>71.903889110668004</v>
      </c>
      <c r="AI319" s="2">
        <v>-0.12765506643199842</v>
      </c>
      <c r="AJ319" s="1">
        <v>-1.7722106042616539E-3</v>
      </c>
      <c r="AM319" t="s">
        <v>138</v>
      </c>
      <c r="AN319" s="2">
        <v>70.646536334983011</v>
      </c>
      <c r="AO319" s="2">
        <v>70.131672339158001</v>
      </c>
      <c r="AP319" s="2">
        <v>-0.51486399582501008</v>
      </c>
      <c r="AQ319" s="1">
        <v>-7.2878873124606084E-3</v>
      </c>
      <c r="AR319" s="2">
        <v>70.588404059664001</v>
      </c>
      <c r="AS319" s="2">
        <v>-5.8132275319010773E-2</v>
      </c>
      <c r="AT319" s="1">
        <v>-8.2286094032078707E-4</v>
      </c>
      <c r="AU319" s="2">
        <v>70.630609934639011</v>
      </c>
      <c r="AV319" s="2">
        <v>-1.5926400344000058E-2</v>
      </c>
      <c r="AW319" s="1">
        <v>-2.2543780870561329E-4</v>
      </c>
      <c r="AX319" s="2">
        <v>70.433652083243004</v>
      </c>
      <c r="AY319" s="2">
        <v>-0.21288425174000736</v>
      </c>
      <c r="AZ319" s="1">
        <v>-3.0133713948915929E-3</v>
      </c>
      <c r="BA319" s="2">
        <v>70.558970310975994</v>
      </c>
      <c r="BB319" s="2">
        <v>-8.7566024007017518E-2</v>
      </c>
      <c r="BC319" s="1">
        <v>-1.239494935630075E-3</v>
      </c>
      <c r="BD319" s="2">
        <v>69.655876917082992</v>
      </c>
      <c r="BE319" s="2">
        <v>-0.99065941790001943</v>
      </c>
      <c r="BF319" s="1">
        <v>-1.4022759915682675E-2</v>
      </c>
      <c r="BG319" s="1"/>
      <c r="BH319" t="s">
        <v>138</v>
      </c>
      <c r="BI319" s="2">
        <v>72.031544177100002</v>
      </c>
      <c r="BJ319" s="2">
        <v>71.830979193226</v>
      </c>
      <c r="BK319" s="2">
        <v>-0.20056498387400268</v>
      </c>
      <c r="BL319" s="1">
        <v>-2.7844048904586104E-3</v>
      </c>
      <c r="BM319" s="2">
        <v>72.014073451716001</v>
      </c>
      <c r="BN319" s="2">
        <v>-1.7470725384001184E-2</v>
      </c>
      <c r="BO319" s="1">
        <v>-2.4254270241724752E-4</v>
      </c>
      <c r="BP319" s="2">
        <v>72.02704324318799</v>
      </c>
      <c r="BQ319" s="2">
        <v>-4.5009339120127834E-3</v>
      </c>
      <c r="BR319" s="1">
        <v>-6.2485595212933163E-5</v>
      </c>
      <c r="BS319" s="2">
        <v>71.913902087051</v>
      </c>
      <c r="BT319" s="2">
        <v>-0.11764209004900295</v>
      </c>
      <c r="BU319" s="1">
        <v>-1.6332023892166299E-3</v>
      </c>
      <c r="BV319" s="2">
        <v>72.005183988013997</v>
      </c>
      <c r="BW319" s="2">
        <v>-2.6360189086005903E-2</v>
      </c>
      <c r="BX319" s="1">
        <v>-3.6595340815123376E-4</v>
      </c>
      <c r="BY319" s="2">
        <v>71.638388773683999</v>
      </c>
      <c r="BZ319" s="2">
        <v>-0.39315540341600297</v>
      </c>
      <c r="CA319" s="1">
        <v>-5.4581004462346851E-3</v>
      </c>
      <c r="CC319" t="s">
        <v>138</v>
      </c>
      <c r="CE319" s="23">
        <v>70.646536334983011</v>
      </c>
      <c r="CF319" s="23">
        <v>71.762964501750005</v>
      </c>
      <c r="CG319" s="23">
        <v>1.116428166766994</v>
      </c>
      <c r="CH319" s="24">
        <v>1.580301349061549E-2</v>
      </c>
      <c r="CI319" s="2">
        <v>72.031544177100002</v>
      </c>
      <c r="CJ319" s="2">
        <v>72.291311242695997</v>
      </c>
      <c r="CK319" s="2">
        <v>0.2597670655959945</v>
      </c>
      <c r="CL319" s="1">
        <v>3.6062959438620317E-3</v>
      </c>
      <c r="CN319" s="25" t="s">
        <v>138</v>
      </c>
      <c r="CO319" s="27">
        <v>0</v>
      </c>
      <c r="CP319" s="27">
        <v>1.800511</v>
      </c>
      <c r="CQ319" s="28">
        <f t="shared" si="119"/>
        <v>-1.7992368810520607</v>
      </c>
      <c r="CR319" s="27">
        <f t="shared" si="120"/>
        <v>215.27786178748102</v>
      </c>
      <c r="CU319" s="30">
        <v>203</v>
      </c>
      <c r="CV319" s="30"/>
      <c r="CW319" s="15" t="s">
        <v>138</v>
      </c>
      <c r="CX319" s="33" t="s">
        <v>971</v>
      </c>
      <c r="CY319" s="34" t="s">
        <v>1032</v>
      </c>
      <c r="CZ319" s="34" t="s">
        <v>962</v>
      </c>
      <c r="DA319" s="32"/>
      <c r="DB319" s="32"/>
      <c r="DC319" t="s">
        <v>138</v>
      </c>
      <c r="DD319">
        <v>193762</v>
      </c>
      <c r="DE319" t="s">
        <v>963</v>
      </c>
      <c r="DF319" s="30">
        <v>392</v>
      </c>
      <c r="DG319" s="39" t="s">
        <v>138</v>
      </c>
      <c r="DK319" s="30">
        <v>231</v>
      </c>
      <c r="DL319" s="30"/>
      <c r="DM319" s="32"/>
      <c r="DN319" s="32" t="s">
        <v>138</v>
      </c>
      <c r="DO319" s="41">
        <v>192757</v>
      </c>
    </row>
    <row r="320" spans="1:119" ht="15.75" x14ac:dyDescent="0.25">
      <c r="A320" t="s">
        <v>636</v>
      </c>
      <c r="B320" t="s">
        <v>139</v>
      </c>
      <c r="C320" s="52">
        <v>126.18878072022399</v>
      </c>
      <c r="D320" s="52">
        <v>125.86374256048501</v>
      </c>
      <c r="E320" s="52">
        <v>-0.32503815973898043</v>
      </c>
      <c r="F320" s="53">
        <v>-2.5758087041004851E-3</v>
      </c>
      <c r="G320" s="45">
        <v>123.712050531676</v>
      </c>
      <c r="H320" s="45">
        <v>123.280747381906</v>
      </c>
      <c r="I320" s="45">
        <v>-0.43130314977000239</v>
      </c>
      <c r="J320" s="46">
        <v>-3.4863471094076551E-3</v>
      </c>
      <c r="K320" s="47">
        <v>1</v>
      </c>
      <c r="L320" s="55">
        <f t="shared" si="106"/>
        <v>121.673532531676</v>
      </c>
      <c r="M320" s="55">
        <f t="shared" si="107"/>
        <v>121.242229381906</v>
      </c>
      <c r="N320" s="55">
        <f t="shared" si="108"/>
        <v>-0.43130314977000239</v>
      </c>
      <c r="O320" s="56">
        <f t="shared" si="109"/>
        <v>-3.5447573584478503E-3</v>
      </c>
      <c r="P320" s="54"/>
      <c r="Q320" s="42">
        <f t="shared" si="117"/>
        <v>521.02356259950284</v>
      </c>
      <c r="R320" s="42">
        <f t="shared" si="117"/>
        <v>519.68150557191757</v>
      </c>
      <c r="S320" s="42">
        <f t="shared" si="118"/>
        <v>502.38045753270518</v>
      </c>
      <c r="T320" s="42">
        <f t="shared" si="118"/>
        <v>500.59964070912577</v>
      </c>
      <c r="V320" s="143">
        <f t="shared" si="114"/>
        <v>513.66571567072265</v>
      </c>
      <c r="W320" s="143">
        <f t="shared" si="115"/>
        <v>502.38045753270518</v>
      </c>
      <c r="X320" s="143">
        <f t="shared" si="116"/>
        <v>499.09578514276166</v>
      </c>
      <c r="AB320" t="s">
        <v>139</v>
      </c>
      <c r="AC320" s="2">
        <v>126.18878072022399</v>
      </c>
      <c r="AD320" s="2">
        <v>125.391920253804</v>
      </c>
      <c r="AE320" s="2">
        <v>-0.79686046641998587</v>
      </c>
      <c r="AF320" s="1">
        <v>-6.3148281635807485E-3</v>
      </c>
      <c r="AG320" s="2">
        <v>123.712050531676</v>
      </c>
      <c r="AH320" s="2">
        <v>123.478211428902</v>
      </c>
      <c r="AI320" s="2">
        <v>-0.23383910277399877</v>
      </c>
      <c r="AJ320" s="1">
        <v>-1.8901885610094643E-3</v>
      </c>
      <c r="AM320" t="s">
        <v>139</v>
      </c>
      <c r="AN320" s="2">
        <v>126.18878072022399</v>
      </c>
      <c r="AO320" s="2">
        <v>125.44758680334499</v>
      </c>
      <c r="AP320" s="2">
        <v>-0.74119391687899849</v>
      </c>
      <c r="AQ320" s="1">
        <v>-5.8736910892444264E-3</v>
      </c>
      <c r="AR320" s="2">
        <v>126.01578975532</v>
      </c>
      <c r="AS320" s="2">
        <v>-0.17299096490398824</v>
      </c>
      <c r="AT320" s="1">
        <v>-1.3708902163618686E-3</v>
      </c>
      <c r="AU320" s="2">
        <v>126.212287423258</v>
      </c>
      <c r="AV320" s="2">
        <v>2.3506703034016141E-2</v>
      </c>
      <c r="AW320" s="1">
        <v>1.8628203632566501E-4</v>
      </c>
      <c r="AX320" s="2">
        <v>125.77035762171801</v>
      </c>
      <c r="AY320" s="2">
        <v>-0.41842309850598269</v>
      </c>
      <c r="AZ320" s="1">
        <v>-3.3158502373810714E-3</v>
      </c>
      <c r="BA320" s="2">
        <v>125.962017522506</v>
      </c>
      <c r="BB320" s="2">
        <v>-0.22676319771798603</v>
      </c>
      <c r="BC320" s="1">
        <v>-1.7970155224872793E-3</v>
      </c>
      <c r="BD320" s="2">
        <v>124.40675434115499</v>
      </c>
      <c r="BE320" s="2">
        <v>-1.782026379068995</v>
      </c>
      <c r="BF320" s="1">
        <v>-1.4121908214803709E-2</v>
      </c>
      <c r="BG320" s="1"/>
      <c r="BH320" t="s">
        <v>139</v>
      </c>
      <c r="BI320" s="2">
        <v>123.712050531676</v>
      </c>
      <c r="BJ320" s="2">
        <v>123.40211909180499</v>
      </c>
      <c r="BK320" s="2">
        <v>-0.3099314398710078</v>
      </c>
      <c r="BL320" s="1">
        <v>-2.5052647542338734E-3</v>
      </c>
      <c r="BM320" s="2">
        <v>123.650916872539</v>
      </c>
      <c r="BN320" s="2">
        <v>-6.1133659136999086E-2</v>
      </c>
      <c r="BO320" s="1">
        <v>-4.9416090731877447E-4</v>
      </c>
      <c r="BP320" s="2">
        <v>123.71869231303201</v>
      </c>
      <c r="BQ320" s="2">
        <v>6.6417813560093464E-3</v>
      </c>
      <c r="BR320" s="1">
        <v>5.368742436541171E-5</v>
      </c>
      <c r="BS320" s="2">
        <v>123.46559053107499</v>
      </c>
      <c r="BT320" s="2">
        <v>-0.24646000060100448</v>
      </c>
      <c r="BU320" s="1">
        <v>-1.992206899342432E-3</v>
      </c>
      <c r="BV320" s="2">
        <v>123.628049215743</v>
      </c>
      <c r="BW320" s="2">
        <v>-8.4001315932994203E-2</v>
      </c>
      <c r="BX320" s="1">
        <v>-6.7900673840569793E-4</v>
      </c>
      <c r="BY320" s="2">
        <v>122.91652258686601</v>
      </c>
      <c r="BZ320" s="2">
        <v>-0.79552794480999012</v>
      </c>
      <c r="CA320" s="1">
        <v>-6.4304806313617621E-3</v>
      </c>
      <c r="CC320" t="s">
        <v>139</v>
      </c>
      <c r="CE320" s="23">
        <v>126.18878072022399</v>
      </c>
      <c r="CF320" s="23">
        <v>127.974561834566</v>
      </c>
      <c r="CG320" s="23">
        <v>1.785781114342015</v>
      </c>
      <c r="CH320" s="24">
        <v>1.415166312052187E-2</v>
      </c>
      <c r="CI320" s="2">
        <v>123.712050531676</v>
      </c>
      <c r="CJ320" s="2">
        <v>124.119838878103</v>
      </c>
      <c r="CK320" s="2">
        <v>0.40778834642699735</v>
      </c>
      <c r="CL320" s="1">
        <v>3.2962702071014875E-3</v>
      </c>
      <c r="CN320" s="25" t="s">
        <v>139</v>
      </c>
      <c r="CO320" s="27">
        <v>0</v>
      </c>
      <c r="CP320" s="27">
        <v>2.0385179999999998</v>
      </c>
      <c r="CQ320" s="28">
        <f t="shared" si="119"/>
        <v>-2.0458180327411482</v>
      </c>
      <c r="CR320" s="27">
        <f t="shared" si="120"/>
        <v>211.76514531658501</v>
      </c>
      <c r="CU320" s="30">
        <v>204</v>
      </c>
      <c r="CV320" s="30"/>
      <c r="CW320" s="15" t="s">
        <v>139</v>
      </c>
      <c r="CX320" s="33" t="s">
        <v>971</v>
      </c>
      <c r="CY320" s="34" t="s">
        <v>1033</v>
      </c>
      <c r="CZ320" s="34" t="s">
        <v>962</v>
      </c>
      <c r="DA320" s="32"/>
      <c r="DB320" s="32"/>
      <c r="DC320" t="s">
        <v>139</v>
      </c>
      <c r="DD320">
        <v>242194</v>
      </c>
      <c r="DE320" t="s">
        <v>963</v>
      </c>
      <c r="DF320" s="30">
        <v>393</v>
      </c>
      <c r="DG320" s="39" t="s">
        <v>139</v>
      </c>
      <c r="DK320" s="30">
        <v>232</v>
      </c>
      <c r="DL320" s="30"/>
      <c r="DM320" s="32"/>
      <c r="DN320" s="32" t="s">
        <v>139</v>
      </c>
      <c r="DO320" s="41">
        <v>241416</v>
      </c>
    </row>
    <row r="321" spans="1:119" ht="15.75" x14ac:dyDescent="0.25">
      <c r="A321" t="s">
        <v>637</v>
      </c>
      <c r="B321" t="s">
        <v>140</v>
      </c>
      <c r="C321" s="52">
        <v>51.916495889570001</v>
      </c>
      <c r="D321" s="52">
        <v>50.884575124347002</v>
      </c>
      <c r="E321" s="52">
        <v>-1.0319207652229991</v>
      </c>
      <c r="F321" s="53">
        <v>-1.9876548822130954E-2</v>
      </c>
      <c r="G321" s="45">
        <v>51.554454192400001</v>
      </c>
      <c r="H321" s="45">
        <v>51.123587704584999</v>
      </c>
      <c r="I321" s="45">
        <v>-0.43086648781500259</v>
      </c>
      <c r="J321" s="46">
        <v>-8.3575026554838314E-3</v>
      </c>
      <c r="K321" s="47">
        <v>3</v>
      </c>
      <c r="L321" s="55">
        <f t="shared" si="106"/>
        <v>49.496009192400003</v>
      </c>
      <c r="M321" s="55">
        <f t="shared" si="107"/>
        <v>49.065142704585</v>
      </c>
      <c r="N321" s="55">
        <f t="shared" si="108"/>
        <v>-0.43086648781500259</v>
      </c>
      <c r="O321" s="56">
        <f t="shared" si="109"/>
        <v>-8.7050753150652218E-3</v>
      </c>
      <c r="P321" s="54"/>
      <c r="Q321" s="42">
        <f t="shared" si="117"/>
        <v>250.78615505915033</v>
      </c>
      <c r="R321" s="42">
        <f t="shared" si="117"/>
        <v>245.80139180420261</v>
      </c>
      <c r="S321" s="42">
        <f t="shared" si="118"/>
        <v>239.09382987899428</v>
      </c>
      <c r="T321" s="42">
        <f t="shared" si="118"/>
        <v>237.01250008253024</v>
      </c>
      <c r="V321" s="143">
        <f t="shared" si="114"/>
        <v>246.3038128647683</v>
      </c>
      <c r="W321" s="143">
        <f t="shared" si="115"/>
        <v>239.09382987899428</v>
      </c>
      <c r="X321" s="143">
        <f t="shared" si="116"/>
        <v>237.2359976101007</v>
      </c>
      <c r="AB321" t="s">
        <v>140</v>
      </c>
      <c r="AC321" s="2">
        <v>51.916495889570001</v>
      </c>
      <c r="AD321" s="2">
        <v>51.625487521669001</v>
      </c>
      <c r="AE321" s="2">
        <v>-0.29100836790100004</v>
      </c>
      <c r="AF321" s="1">
        <v>-5.6053160544578175E-3</v>
      </c>
      <c r="AG321" s="2">
        <v>51.554454192400001</v>
      </c>
      <c r="AH321" s="2">
        <v>51.467366234998003</v>
      </c>
      <c r="AI321" s="2">
        <v>-8.708795740199804E-2</v>
      </c>
      <c r="AJ321" s="1">
        <v>-1.6892421569819718E-3</v>
      </c>
      <c r="AM321" t="s">
        <v>140</v>
      </c>
      <c r="AN321" s="2">
        <v>51.916495889570001</v>
      </c>
      <c r="AO321" s="2">
        <v>51.501124349931004</v>
      </c>
      <c r="AP321" s="2">
        <v>-0.41537153963899698</v>
      </c>
      <c r="AQ321" s="1">
        <v>-8.0007622340791482E-3</v>
      </c>
      <c r="AR321" s="2">
        <v>51.858774558019</v>
      </c>
      <c r="AS321" s="2">
        <v>-5.7721331551000787E-2</v>
      </c>
      <c r="AT321" s="1">
        <v>-1.1118110065397725E-3</v>
      </c>
      <c r="AU321" s="2">
        <v>51.872771924962002</v>
      </c>
      <c r="AV321" s="2">
        <v>-4.3723964607998766E-2</v>
      </c>
      <c r="AW321" s="1">
        <v>-8.4219791530234784E-4</v>
      </c>
      <c r="AX321" s="2">
        <v>51.628013387759999</v>
      </c>
      <c r="AY321" s="2">
        <v>-0.28848250181000168</v>
      </c>
      <c r="AZ321" s="1">
        <v>-5.5566635780585818E-3</v>
      </c>
      <c r="BA321" s="2">
        <v>51.830013308096994</v>
      </c>
      <c r="BB321" s="2">
        <v>-8.6482581473006803E-2</v>
      </c>
      <c r="BC321" s="1">
        <v>-1.6658015914048066E-3</v>
      </c>
      <c r="BD321" s="2">
        <v>50.988583820200006</v>
      </c>
      <c r="BE321" s="2">
        <v>-0.92791206936999515</v>
      </c>
      <c r="BF321" s="1">
        <v>-1.7873164462866076E-2</v>
      </c>
      <c r="BG321" s="1"/>
      <c r="BH321" t="s">
        <v>140</v>
      </c>
      <c r="BI321" s="2">
        <v>51.554454192400001</v>
      </c>
      <c r="BJ321" s="2">
        <v>51.394612325471996</v>
      </c>
      <c r="BK321" s="2">
        <v>-0.15984186692800506</v>
      </c>
      <c r="BL321" s="1">
        <v>-3.1004472733137472E-3</v>
      </c>
      <c r="BM321" s="2">
        <v>51.531507212534002</v>
      </c>
      <c r="BN321" s="2">
        <v>-2.294697986599914E-2</v>
      </c>
      <c r="BO321" s="1">
        <v>-4.4510179043621631E-4</v>
      </c>
      <c r="BP321" s="2">
        <v>51.542097082662998</v>
      </c>
      <c r="BQ321" s="2">
        <v>-1.2357109737003213E-2</v>
      </c>
      <c r="BR321" s="1">
        <v>-2.3969043859695948E-4</v>
      </c>
      <c r="BS321" s="2">
        <v>51.416024094549996</v>
      </c>
      <c r="BT321" s="2">
        <v>-0.13843009785000504</v>
      </c>
      <c r="BU321" s="1">
        <v>-2.6851239144805449E-3</v>
      </c>
      <c r="BV321" s="2">
        <v>51.519221654932998</v>
      </c>
      <c r="BW321" s="2">
        <v>-3.5232537467003056E-2</v>
      </c>
      <c r="BX321" s="1">
        <v>-6.8340433467719511E-4</v>
      </c>
      <c r="BY321" s="2">
        <v>51.169855045254998</v>
      </c>
      <c r="BZ321" s="2">
        <v>-0.38459914714500343</v>
      </c>
      <c r="CA321" s="1">
        <v>-7.4600566172165943E-3</v>
      </c>
      <c r="CC321" t="s">
        <v>140</v>
      </c>
      <c r="CE321" s="23">
        <v>51.916495889570001</v>
      </c>
      <c r="CF321" s="23">
        <v>51.780298019231999</v>
      </c>
      <c r="CG321" s="23">
        <v>-0.13619787033800179</v>
      </c>
      <c r="CH321" s="24">
        <v>-2.6234026007399295E-3</v>
      </c>
      <c r="CI321" s="2">
        <v>51.554454192400001</v>
      </c>
      <c r="CJ321" s="2">
        <v>51.475927329180003</v>
      </c>
      <c r="CK321" s="2">
        <v>-7.8526863219998688E-2</v>
      </c>
      <c r="CL321" s="1">
        <v>-1.523182903400321E-3</v>
      </c>
      <c r="CN321" s="25" t="s">
        <v>140</v>
      </c>
      <c r="CO321" s="27">
        <v>0</v>
      </c>
      <c r="CP321" s="27">
        <v>2.0584449999999999</v>
      </c>
      <c r="CQ321" s="28">
        <f t="shared" si="119"/>
        <v>-2.1010400221240513</v>
      </c>
      <c r="CR321" s="27">
        <f t="shared" si="120"/>
        <v>139.93013608069199</v>
      </c>
      <c r="CU321" s="30">
        <v>206</v>
      </c>
      <c r="CV321" s="30"/>
      <c r="CW321" s="15" t="s">
        <v>140</v>
      </c>
      <c r="CX321" s="33" t="s">
        <v>973</v>
      </c>
      <c r="CY321" s="34" t="s">
        <v>1034</v>
      </c>
      <c r="CZ321" s="34" t="s">
        <v>962</v>
      </c>
      <c r="DA321" s="32"/>
      <c r="DB321" s="32"/>
      <c r="DC321" t="s">
        <v>140</v>
      </c>
      <c r="DD321">
        <v>207015</v>
      </c>
      <c r="DE321" t="s">
        <v>963</v>
      </c>
      <c r="DF321" s="30">
        <v>394</v>
      </c>
      <c r="DG321" s="39" t="s">
        <v>140</v>
      </c>
      <c r="DK321" s="30">
        <v>233</v>
      </c>
      <c r="DL321" s="30"/>
      <c r="DM321" s="32"/>
      <c r="DN321" s="32" t="s">
        <v>140</v>
      </c>
      <c r="DO321" s="41">
        <v>204240</v>
      </c>
    </row>
    <row r="322" spans="1:119" ht="15.75" x14ac:dyDescent="0.25">
      <c r="A322" t="s">
        <v>638</v>
      </c>
      <c r="B322" t="s">
        <v>141</v>
      </c>
      <c r="C322" s="52">
        <v>67.141790702592004</v>
      </c>
      <c r="D322" s="52">
        <v>67.552296326442004</v>
      </c>
      <c r="E322" s="52">
        <v>0.41050562384999978</v>
      </c>
      <c r="F322" s="53">
        <v>6.1140106564681216E-3</v>
      </c>
      <c r="G322" s="45">
        <v>66.645131943441001</v>
      </c>
      <c r="H322" s="45">
        <v>66.578379279990997</v>
      </c>
      <c r="I322" s="45">
        <v>-6.6752663450003524E-2</v>
      </c>
      <c r="J322" s="46">
        <v>-1.0016134937905709E-3</v>
      </c>
      <c r="K322" s="47">
        <v>2</v>
      </c>
      <c r="L322" s="55">
        <f t="shared" si="106"/>
        <v>65.245635943441002</v>
      </c>
      <c r="M322" s="55">
        <f t="shared" si="107"/>
        <v>65.178883279990998</v>
      </c>
      <c r="N322" s="55">
        <f t="shared" si="108"/>
        <v>-6.6752663450003524E-2</v>
      </c>
      <c r="O322" s="56">
        <f t="shared" si="109"/>
        <v>-1.0230977518231091E-3</v>
      </c>
      <c r="P322" s="54"/>
      <c r="Q322" s="42">
        <f t="shared" si="117"/>
        <v>409.13173460521119</v>
      </c>
      <c r="R322" s="42">
        <f t="shared" si="117"/>
        <v>411.63317039048678</v>
      </c>
      <c r="S322" s="42">
        <f t="shared" si="118"/>
        <v>397.57742427816441</v>
      </c>
      <c r="T322" s="42">
        <f t="shared" si="118"/>
        <v>397.1706637092098</v>
      </c>
      <c r="V322" s="143">
        <f t="shared" si="114"/>
        <v>409.41758532640699</v>
      </c>
      <c r="W322" s="143">
        <f t="shared" si="115"/>
        <v>397.57742427816441</v>
      </c>
      <c r="X322" s="143">
        <f t="shared" si="116"/>
        <v>396.68690560953758</v>
      </c>
      <c r="AB322" t="s">
        <v>141</v>
      </c>
      <c r="AC322" s="2">
        <v>67.141790702592004</v>
      </c>
      <c r="AD322" s="2">
        <v>66.800824142983998</v>
      </c>
      <c r="AE322" s="2">
        <v>-0.34096655960800604</v>
      </c>
      <c r="AF322" s="1">
        <v>-5.0783060153747591E-3</v>
      </c>
      <c r="AG322" s="2">
        <v>66.645131943441001</v>
      </c>
      <c r="AH322" s="2">
        <v>66.545153755881003</v>
      </c>
      <c r="AI322" s="2">
        <v>-9.9978187559997878E-2</v>
      </c>
      <c r="AJ322" s="1">
        <v>-1.5001573955145783E-3</v>
      </c>
      <c r="AM322" t="s">
        <v>141</v>
      </c>
      <c r="AN322" s="2">
        <v>67.141790702592004</v>
      </c>
      <c r="AO322" s="2">
        <v>67.298200961606994</v>
      </c>
      <c r="AP322" s="2">
        <v>0.15641025901499006</v>
      </c>
      <c r="AQ322" s="1">
        <v>2.3295514965905109E-3</v>
      </c>
      <c r="AR322" s="2">
        <v>67.125433210593002</v>
      </c>
      <c r="AS322" s="2">
        <v>-1.6357491999002605E-2</v>
      </c>
      <c r="AT322" s="1">
        <v>-2.4362609081218808E-4</v>
      </c>
      <c r="AU322" s="2">
        <v>67.138785162789006</v>
      </c>
      <c r="AV322" s="2">
        <v>-3.0055398029986691E-3</v>
      </c>
      <c r="AW322" s="1">
        <v>-4.4764069762629078E-5</v>
      </c>
      <c r="AX322" s="2">
        <v>67.107751421383</v>
      </c>
      <c r="AY322" s="2">
        <v>-3.4039281209004457E-2</v>
      </c>
      <c r="AZ322" s="1">
        <v>-5.0697607038488436E-4</v>
      </c>
      <c r="BA322" s="2">
        <v>67.106562071002003</v>
      </c>
      <c r="BB322" s="2">
        <v>-3.5228631590001669E-2</v>
      </c>
      <c r="BC322" s="1">
        <v>-5.2469008081790214E-4</v>
      </c>
      <c r="BD322" s="2">
        <v>67.188701092746001</v>
      </c>
      <c r="BE322" s="2">
        <v>4.6910390153996673E-2</v>
      </c>
      <c r="BF322" s="1">
        <v>6.9867648245767891E-4</v>
      </c>
      <c r="BG322" s="1"/>
      <c r="BH322" t="s">
        <v>141</v>
      </c>
      <c r="BI322" s="2">
        <v>66.645131943441001</v>
      </c>
      <c r="BJ322" s="2">
        <v>66.634989227309006</v>
      </c>
      <c r="BK322" s="2">
        <v>-1.0142716131994689E-2</v>
      </c>
      <c r="BL322" s="1">
        <v>-1.5218990249133872E-4</v>
      </c>
      <c r="BM322" s="2">
        <v>66.635253959787008</v>
      </c>
      <c r="BN322" s="2">
        <v>-9.877983653993283E-3</v>
      </c>
      <c r="BO322" s="1">
        <v>-1.4821763219519655E-4</v>
      </c>
      <c r="BP322" s="2">
        <v>66.644282053186004</v>
      </c>
      <c r="BQ322" s="2">
        <v>-8.4989025499737636E-4</v>
      </c>
      <c r="BR322" s="1">
        <v>-1.2752473139653224E-5</v>
      </c>
      <c r="BS322" s="2">
        <v>66.569234644467002</v>
      </c>
      <c r="BT322" s="2">
        <v>-7.5897298973998772E-2</v>
      </c>
      <c r="BU322" s="1">
        <v>-1.138827349586609E-3</v>
      </c>
      <c r="BV322" s="2">
        <v>66.626614970220999</v>
      </c>
      <c r="BW322" s="2">
        <v>-1.8516973220002342E-2</v>
      </c>
      <c r="BX322" s="1">
        <v>-2.7784434781698595E-4</v>
      </c>
      <c r="BY322" s="2">
        <v>66.498990705769998</v>
      </c>
      <c r="BZ322" s="2">
        <v>-0.14614123767100295</v>
      </c>
      <c r="CA322" s="1">
        <v>-2.1928268938686633E-3</v>
      </c>
      <c r="CC322" t="s">
        <v>141</v>
      </c>
      <c r="CE322" s="23">
        <v>67.141790702592004</v>
      </c>
      <c r="CF322" s="23">
        <v>68.020803199498005</v>
      </c>
      <c r="CG322" s="23">
        <v>0.87901249690600025</v>
      </c>
      <c r="CH322" s="24">
        <v>1.3091883426220058E-2</v>
      </c>
      <c r="CI322" s="2">
        <v>66.645131943441001</v>
      </c>
      <c r="CJ322" s="2">
        <v>66.841281531088995</v>
      </c>
      <c r="CK322" s="2">
        <v>0.19614958764799439</v>
      </c>
      <c r="CL322" s="1">
        <v>2.9431945279132844E-3</v>
      </c>
      <c r="CN322" s="25" t="s">
        <v>141</v>
      </c>
      <c r="CO322" s="27">
        <v>0</v>
      </c>
      <c r="CP322" s="27">
        <v>1.3994960000000001</v>
      </c>
      <c r="CQ322" s="28">
        <f t="shared" si="119"/>
        <v>-1.4310999716083612</v>
      </c>
      <c r="CR322" s="27">
        <f t="shared" si="120"/>
        <v>172.19399292386498</v>
      </c>
      <c r="CU322" s="30">
        <v>207</v>
      </c>
      <c r="CV322" s="30"/>
      <c r="CW322" s="15" t="s">
        <v>1035</v>
      </c>
      <c r="CX322" s="33" t="s">
        <v>973</v>
      </c>
      <c r="CY322" s="34" t="s">
        <v>1036</v>
      </c>
      <c r="CZ322" s="34" t="s">
        <v>962</v>
      </c>
      <c r="DA322" s="32"/>
      <c r="DB322" s="32"/>
      <c r="DC322" t="s">
        <v>141</v>
      </c>
      <c r="DD322">
        <v>164108</v>
      </c>
      <c r="DE322" t="s">
        <v>963</v>
      </c>
      <c r="DF322" s="30">
        <v>395</v>
      </c>
      <c r="DG322" s="39" t="s">
        <v>141</v>
      </c>
      <c r="DK322" s="30">
        <v>234</v>
      </c>
      <c r="DL322" s="30"/>
      <c r="DM322" s="32"/>
      <c r="DN322" s="32" t="s">
        <v>141</v>
      </c>
      <c r="DO322" s="41">
        <v>163518</v>
      </c>
    </row>
    <row r="323" spans="1:119" ht="15.75" x14ac:dyDescent="0.25">
      <c r="A323" t="s">
        <v>639</v>
      </c>
      <c r="B323" t="s">
        <v>142</v>
      </c>
      <c r="C323" s="52">
        <v>61.138835123911001</v>
      </c>
      <c r="D323" s="52">
        <v>60.354660826375998</v>
      </c>
      <c r="E323" s="52">
        <v>-0.78417429753500301</v>
      </c>
      <c r="F323" s="53">
        <v>-1.28261242783855E-2</v>
      </c>
      <c r="G323" s="45">
        <v>58.557721514481997</v>
      </c>
      <c r="H323" s="45">
        <v>58.157856566715004</v>
      </c>
      <c r="I323" s="45">
        <v>-0.39986494776699288</v>
      </c>
      <c r="J323" s="46">
        <v>-6.8285605625570947E-3</v>
      </c>
      <c r="K323" s="47">
        <v>2</v>
      </c>
      <c r="L323" s="55">
        <f t="shared" si="106"/>
        <v>57.123810514481995</v>
      </c>
      <c r="M323" s="55">
        <f t="shared" si="107"/>
        <v>56.723945566715003</v>
      </c>
      <c r="N323" s="55">
        <f t="shared" si="108"/>
        <v>-0.39986494776699288</v>
      </c>
      <c r="O323" s="56">
        <f t="shared" si="109"/>
        <v>-6.9999697878281308E-3</v>
      </c>
      <c r="P323" s="54"/>
      <c r="Q323" s="42">
        <f t="shared" si="117"/>
        <v>371.58784885744586</v>
      </c>
      <c r="R323" s="42">
        <f t="shared" si="117"/>
        <v>366.82181692766238</v>
      </c>
      <c r="S323" s="42">
        <f t="shared" si="118"/>
        <v>347.18544808053042</v>
      </c>
      <c r="T323" s="42">
        <f t="shared" si="118"/>
        <v>344.75516043319317</v>
      </c>
      <c r="V323" s="143">
        <f t="shared" si="114"/>
        <v>367.66781275401439</v>
      </c>
      <c r="W323" s="143">
        <f t="shared" si="115"/>
        <v>347.18544808053042</v>
      </c>
      <c r="X323" s="143">
        <f t="shared" si="116"/>
        <v>345.20002217308274</v>
      </c>
      <c r="AB323" t="s">
        <v>142</v>
      </c>
      <c r="AC323" s="2">
        <v>61.138835123911001</v>
      </c>
      <c r="AD323" s="2">
        <v>60.080020588838003</v>
      </c>
      <c r="AE323" s="2">
        <v>-1.0588145350729974</v>
      </c>
      <c r="AF323" s="1">
        <v>-1.731819935605711E-2</v>
      </c>
      <c r="AG323" s="2">
        <v>58.557721514481997</v>
      </c>
      <c r="AH323" s="2">
        <v>58.251362407388001</v>
      </c>
      <c r="AI323" s="2">
        <v>-0.30635910709399639</v>
      </c>
      <c r="AJ323" s="1">
        <v>-5.2317456890502521E-3</v>
      </c>
      <c r="AM323" t="s">
        <v>142</v>
      </c>
      <c r="AN323" s="2">
        <v>61.138835123911001</v>
      </c>
      <c r="AO323" s="2">
        <v>60.878129933076004</v>
      </c>
      <c r="AP323" s="2">
        <v>-0.26070519083499732</v>
      </c>
      <c r="AQ323" s="1">
        <v>-4.2641504422945278E-3</v>
      </c>
      <c r="AR323" s="2">
        <v>61.121332752245998</v>
      </c>
      <c r="AS323" s="2">
        <v>-1.7502371665003125E-2</v>
      </c>
      <c r="AT323" s="1">
        <v>-2.8627257339023228E-4</v>
      </c>
      <c r="AU323" s="2">
        <v>61.129374737558003</v>
      </c>
      <c r="AV323" s="2">
        <v>-9.4603863529982846E-3</v>
      </c>
      <c r="AW323" s="1">
        <v>-1.5473612367368101E-4</v>
      </c>
      <c r="AX323" s="2">
        <v>60.961837134983</v>
      </c>
      <c r="AY323" s="2">
        <v>-0.17699798892800089</v>
      </c>
      <c r="AZ323" s="1">
        <v>-2.8950173579407653E-3</v>
      </c>
      <c r="BA323" s="2">
        <v>61.066468720399996</v>
      </c>
      <c r="BB323" s="2">
        <v>-7.2366403511004762E-2</v>
      </c>
      <c r="BC323" s="1">
        <v>-1.1836405349290461E-3</v>
      </c>
      <c r="BD323" s="2">
        <v>60.493855903669001</v>
      </c>
      <c r="BE323" s="2">
        <v>-0.64497922024199994</v>
      </c>
      <c r="BF323" s="1">
        <v>-1.0549419512733778E-2</v>
      </c>
      <c r="BG323" s="1"/>
      <c r="BH323" t="s">
        <v>142</v>
      </c>
      <c r="BI323" s="2">
        <v>58.557721514481997</v>
      </c>
      <c r="BJ323" s="2">
        <v>58.433344119933999</v>
      </c>
      <c r="BK323" s="2">
        <v>-0.12437739454799868</v>
      </c>
      <c r="BL323" s="1">
        <v>-2.1240135601457567E-3</v>
      </c>
      <c r="BM323" s="2">
        <v>58.54161310125</v>
      </c>
      <c r="BN323" s="2">
        <v>-1.6108413231997076E-2</v>
      </c>
      <c r="BO323" s="1">
        <v>-2.7508606577209943E-4</v>
      </c>
      <c r="BP323" s="2">
        <v>58.555046894565002</v>
      </c>
      <c r="BQ323" s="2">
        <v>-2.6746199169949136E-3</v>
      </c>
      <c r="BR323" s="1">
        <v>-4.5674931466270411E-5</v>
      </c>
      <c r="BS323" s="2">
        <v>58.431961408940005</v>
      </c>
      <c r="BT323" s="2">
        <v>-0.12576010554199257</v>
      </c>
      <c r="BU323" s="1">
        <v>-2.1476263469522232E-3</v>
      </c>
      <c r="BV323" s="2">
        <v>58.519135146746002</v>
      </c>
      <c r="BW323" s="2">
        <v>-3.8586367735994997E-2</v>
      </c>
      <c r="BX323" s="1">
        <v>-6.589458527079498E-4</v>
      </c>
      <c r="BY323" s="2">
        <v>58.231051448225998</v>
      </c>
      <c r="BZ323" s="2">
        <v>-0.32667006625599981</v>
      </c>
      <c r="CA323" s="1">
        <v>-5.5785993342519404E-3</v>
      </c>
      <c r="CC323" t="s">
        <v>142</v>
      </c>
      <c r="CE323" s="23">
        <v>61.138835123911001</v>
      </c>
      <c r="CF323" s="23">
        <v>61.943995800911004</v>
      </c>
      <c r="CG323" s="23">
        <v>0.80516067700000349</v>
      </c>
      <c r="CH323" s="24">
        <v>1.3169382036281395E-2</v>
      </c>
      <c r="CI323" s="2">
        <v>58.557721514481997</v>
      </c>
      <c r="CJ323" s="2">
        <v>58.738620218160001</v>
      </c>
      <c r="CK323" s="2">
        <v>0.18089870367800387</v>
      </c>
      <c r="CL323" s="1">
        <v>3.0892374054080217E-3</v>
      </c>
      <c r="CN323" s="25" t="s">
        <v>142</v>
      </c>
      <c r="CO323" s="27">
        <v>0</v>
      </c>
      <c r="CP323" s="27">
        <v>1.4339109999999999</v>
      </c>
      <c r="CQ323" s="28">
        <f t="shared" si="119"/>
        <v>-1.4230210138469215</v>
      </c>
      <c r="CR323" s="27">
        <f t="shared" si="120"/>
        <v>98.933778364393007</v>
      </c>
      <c r="CU323" s="30">
        <v>208</v>
      </c>
      <c r="CV323" s="30"/>
      <c r="CW323" s="15" t="s">
        <v>142</v>
      </c>
      <c r="CX323" s="33" t="s">
        <v>973</v>
      </c>
      <c r="CY323" s="34" t="s">
        <v>1037</v>
      </c>
      <c r="CZ323" s="34" t="s">
        <v>962</v>
      </c>
      <c r="DA323" s="32"/>
      <c r="DB323" s="32"/>
      <c r="DC323" t="s">
        <v>142</v>
      </c>
      <c r="DD323">
        <v>164534</v>
      </c>
      <c r="DE323" t="s">
        <v>963</v>
      </c>
      <c r="DF323" s="30">
        <v>396</v>
      </c>
      <c r="DG323" s="39" t="s">
        <v>142</v>
      </c>
      <c r="DK323" s="30">
        <v>235</v>
      </c>
      <c r="DL323" s="30"/>
      <c r="DM323" s="32"/>
      <c r="DN323" s="32" t="s">
        <v>142</v>
      </c>
      <c r="DO323" s="41">
        <v>162174</v>
      </c>
    </row>
    <row r="324" spans="1:119" ht="15.75" x14ac:dyDescent="0.25">
      <c r="A324" t="s">
        <v>640</v>
      </c>
      <c r="B324" t="s">
        <v>143</v>
      </c>
      <c r="C324" s="52">
        <v>62.101390154504998</v>
      </c>
      <c r="D324" s="52">
        <v>61.590495615432999</v>
      </c>
      <c r="E324" s="52">
        <v>-0.51089453907199811</v>
      </c>
      <c r="F324" s="53">
        <v>-8.2267810398594828E-3</v>
      </c>
      <c r="G324" s="45">
        <v>59.459054810556005</v>
      </c>
      <c r="H324" s="45">
        <v>59.128367923865994</v>
      </c>
      <c r="I324" s="45">
        <v>-0.33068688669001034</v>
      </c>
      <c r="J324" s="46">
        <v>-5.5615900344130964E-3</v>
      </c>
      <c r="K324" s="47">
        <v>3</v>
      </c>
      <c r="L324" s="55">
        <f t="shared" si="106"/>
        <v>57.919777810556006</v>
      </c>
      <c r="M324" s="55">
        <f t="shared" si="107"/>
        <v>57.589090923865996</v>
      </c>
      <c r="N324" s="55">
        <f t="shared" si="108"/>
        <v>-0.33068688669001034</v>
      </c>
      <c r="O324" s="56">
        <f t="shared" si="109"/>
        <v>-5.7093949457406572E-3</v>
      </c>
      <c r="P324" s="54"/>
      <c r="Q324" s="42">
        <f t="shared" si="117"/>
        <v>453.97412299064291</v>
      </c>
      <c r="R324" s="42">
        <f t="shared" si="117"/>
        <v>450.23937728303662</v>
      </c>
      <c r="S324" s="42">
        <f t="shared" si="118"/>
        <v>423.40566402687233</v>
      </c>
      <c r="T324" s="42">
        <f t="shared" si="118"/>
        <v>420.98827386867936</v>
      </c>
      <c r="V324" s="143">
        <f t="shared" si="114"/>
        <v>446.8925186301546</v>
      </c>
      <c r="W324" s="143">
        <f t="shared" si="115"/>
        <v>423.40566402687233</v>
      </c>
      <c r="X324" s="143">
        <f t="shared" si="116"/>
        <v>420.32732477473593</v>
      </c>
      <c r="AB324" t="s">
        <v>143</v>
      </c>
      <c r="AC324" s="2">
        <v>62.101390154504998</v>
      </c>
      <c r="AD324" s="2">
        <v>62.499323741852997</v>
      </c>
      <c r="AE324" s="2">
        <v>0.39793358734799966</v>
      </c>
      <c r="AF324" s="1">
        <v>6.4078048230154236E-3</v>
      </c>
      <c r="AG324" s="2">
        <v>59.459054810556005</v>
      </c>
      <c r="AH324" s="2">
        <v>59.561718518795999</v>
      </c>
      <c r="AI324" s="2">
        <v>0.10266370823999438</v>
      </c>
      <c r="AJ324" s="1">
        <v>1.7266286618092704E-3</v>
      </c>
      <c r="AM324" t="s">
        <v>143</v>
      </c>
      <c r="AN324" s="2">
        <v>62.101390154504998</v>
      </c>
      <c r="AO324" s="2">
        <v>61.708117436601</v>
      </c>
      <c r="AP324" s="2">
        <v>-0.3932727179039972</v>
      </c>
      <c r="AQ324" s="1">
        <v>-6.332752244765461E-3</v>
      </c>
      <c r="AR324" s="2">
        <v>61.977603612254001</v>
      </c>
      <c r="AS324" s="2">
        <v>-0.12378654225099694</v>
      </c>
      <c r="AT324" s="1">
        <v>-1.9932974437934887E-3</v>
      </c>
      <c r="AU324" s="2">
        <v>62.107103377531999</v>
      </c>
      <c r="AV324" s="2">
        <v>5.7132230270013906E-3</v>
      </c>
      <c r="AW324" s="1">
        <v>9.1998311354821397E-5</v>
      </c>
      <c r="AX324" s="2">
        <v>61.886673010614999</v>
      </c>
      <c r="AY324" s="2">
        <v>-0.21471714388999885</v>
      </c>
      <c r="AZ324" s="1">
        <v>-3.4575255619204962E-3</v>
      </c>
      <c r="BA324" s="2">
        <v>61.989430122521</v>
      </c>
      <c r="BB324" s="2">
        <v>-0.11196003198399751</v>
      </c>
      <c r="BC324" s="1">
        <v>-1.8028587074370933E-3</v>
      </c>
      <c r="BD324" s="2">
        <v>61.132662086011997</v>
      </c>
      <c r="BE324" s="2">
        <v>-0.96872806849300019</v>
      </c>
      <c r="BF324" s="1">
        <v>-1.5599136606811146E-2</v>
      </c>
      <c r="BG324" s="1"/>
      <c r="BH324" t="s">
        <v>143</v>
      </c>
      <c r="BI324" s="2">
        <v>59.459054810556005</v>
      </c>
      <c r="BJ324" s="2">
        <v>59.296020263186001</v>
      </c>
      <c r="BK324" s="2">
        <v>-0.16303454737000322</v>
      </c>
      <c r="BL324" s="1">
        <v>-2.7419633206321849E-3</v>
      </c>
      <c r="BM324" s="2">
        <v>59.412658400923995</v>
      </c>
      <c r="BN324" s="2">
        <v>-4.639640963200975E-2</v>
      </c>
      <c r="BO324" s="1">
        <v>-7.803085632597848E-4</v>
      </c>
      <c r="BP324" s="2">
        <v>59.460668224949004</v>
      </c>
      <c r="BQ324" s="2">
        <v>1.6134143929988909E-3</v>
      </c>
      <c r="BR324" s="1">
        <v>2.7134881274844198E-5</v>
      </c>
      <c r="BS324" s="2">
        <v>59.320423910397999</v>
      </c>
      <c r="BT324" s="2">
        <v>-0.13863090015800594</v>
      </c>
      <c r="BU324" s="1">
        <v>-2.3315355516447638E-3</v>
      </c>
      <c r="BV324" s="2">
        <v>59.408646889879002</v>
      </c>
      <c r="BW324" s="2">
        <v>-5.0407920677002949E-2</v>
      </c>
      <c r="BX324" s="1">
        <v>-8.4777534452252731E-4</v>
      </c>
      <c r="BY324" s="2">
        <v>59.037953392559999</v>
      </c>
      <c r="BZ324" s="2">
        <v>-0.42110141799600598</v>
      </c>
      <c r="CA324" s="1">
        <v>-7.0822084094287717E-3</v>
      </c>
      <c r="CC324" t="s">
        <v>143</v>
      </c>
      <c r="CE324" s="23">
        <v>62.101390154504998</v>
      </c>
      <c r="CF324" s="23">
        <v>61.906446802657996</v>
      </c>
      <c r="CG324" s="23">
        <v>-0.19494335184700162</v>
      </c>
      <c r="CH324" s="24">
        <v>-3.1391141383790735E-3</v>
      </c>
      <c r="CI324" s="2">
        <v>59.459054810556005</v>
      </c>
      <c r="CJ324" s="2">
        <v>59.356636788700996</v>
      </c>
      <c r="CK324" s="2">
        <v>-0.10241802185500859</v>
      </c>
      <c r="CL324" s="1">
        <v>-1.7224966353959919E-3</v>
      </c>
      <c r="CN324" s="25" t="s">
        <v>143</v>
      </c>
      <c r="CO324" s="27">
        <v>0</v>
      </c>
      <c r="CP324" s="27">
        <v>1.539277</v>
      </c>
      <c r="CQ324" s="28">
        <f t="shared" si="119"/>
        <v>-1.5668461338210748</v>
      </c>
      <c r="CR324" s="27">
        <f t="shared" si="120"/>
        <v>92.982561504875008</v>
      </c>
      <c r="CU324" s="30">
        <v>209</v>
      </c>
      <c r="CV324" s="30"/>
      <c r="CW324" s="15" t="s">
        <v>143</v>
      </c>
      <c r="CX324" s="33" t="s">
        <v>973</v>
      </c>
      <c r="CY324" s="34" t="s">
        <v>1038</v>
      </c>
      <c r="CZ324" s="34" t="s">
        <v>962</v>
      </c>
      <c r="DA324" s="32"/>
      <c r="DB324" s="32"/>
      <c r="DC324" t="s">
        <v>143</v>
      </c>
      <c r="DD324">
        <v>136795</v>
      </c>
      <c r="DE324" t="s">
        <v>963</v>
      </c>
      <c r="DF324" s="30">
        <v>397</v>
      </c>
      <c r="DG324" s="39" t="s">
        <v>143</v>
      </c>
      <c r="DK324" s="30">
        <v>236</v>
      </c>
      <c r="DL324" s="30"/>
      <c r="DM324" s="32"/>
      <c r="DN324" s="32" t="s">
        <v>143</v>
      </c>
      <c r="DO324" s="41">
        <v>136034</v>
      </c>
    </row>
    <row r="325" spans="1:119" ht="15.75" x14ac:dyDescent="0.25">
      <c r="A325" t="s">
        <v>641</v>
      </c>
      <c r="B325" t="s">
        <v>144</v>
      </c>
      <c r="C325" s="52">
        <v>52.879150282357998</v>
      </c>
      <c r="D325" s="52">
        <v>52.536811041230997</v>
      </c>
      <c r="E325" s="52">
        <v>-0.34233924112700009</v>
      </c>
      <c r="F325" s="53">
        <v>-6.4739928553884931E-3</v>
      </c>
      <c r="G325" s="45">
        <v>53.913219985527</v>
      </c>
      <c r="H325" s="45">
        <v>53.682890021665003</v>
      </c>
      <c r="I325" s="45">
        <v>-0.23032996386199756</v>
      </c>
      <c r="J325" s="46">
        <v>-4.27223534271983E-3</v>
      </c>
      <c r="K325" s="47">
        <v>3</v>
      </c>
      <c r="L325" s="55">
        <f t="shared" si="106"/>
        <v>51.919638985527001</v>
      </c>
      <c r="M325" s="55">
        <f t="shared" si="107"/>
        <v>51.689309021665004</v>
      </c>
      <c r="N325" s="55">
        <f t="shared" si="108"/>
        <v>-0.23032996386199756</v>
      </c>
      <c r="O325" s="56">
        <f t="shared" si="109"/>
        <v>-4.4362782246271746E-3</v>
      </c>
      <c r="P325" s="54"/>
      <c r="Q325" s="42">
        <f t="shared" si="117"/>
        <v>264.13293913734833</v>
      </c>
      <c r="R325" s="42">
        <f t="shared" si="117"/>
        <v>262.42294437650037</v>
      </c>
      <c r="S325" s="42">
        <f t="shared" si="118"/>
        <v>259.34015147691548</v>
      </c>
      <c r="T325" s="42">
        <f t="shared" si="118"/>
        <v>258.18964641014691</v>
      </c>
      <c r="V325" s="143">
        <f t="shared" si="114"/>
        <v>259.36747156027752</v>
      </c>
      <c r="W325" s="143">
        <f t="shared" si="115"/>
        <v>259.34015147691548</v>
      </c>
      <c r="X325" s="143">
        <f t="shared" si="116"/>
        <v>257.37435472536828</v>
      </c>
      <c r="AB325" t="s">
        <v>144</v>
      </c>
      <c r="AC325" s="2">
        <v>52.879150282357998</v>
      </c>
      <c r="AD325" s="2">
        <v>53.298348905024994</v>
      </c>
      <c r="AE325" s="2">
        <v>0.41919862266699681</v>
      </c>
      <c r="AF325" s="1">
        <v>7.9274840920969467E-3</v>
      </c>
      <c r="AG325" s="2">
        <v>53.913219985527</v>
      </c>
      <c r="AH325" s="2">
        <v>54.028923357372001</v>
      </c>
      <c r="AI325" s="2">
        <v>0.1157033718450009</v>
      </c>
      <c r="AJ325" s="1">
        <v>2.1461039031996504E-3</v>
      </c>
      <c r="AM325" t="s">
        <v>144</v>
      </c>
      <c r="AN325" s="2">
        <v>52.879150282357998</v>
      </c>
      <c r="AO325" s="2">
        <v>52.447502529181001</v>
      </c>
      <c r="AP325" s="2">
        <v>-0.43164775317699622</v>
      </c>
      <c r="AQ325" s="1">
        <v>-8.162910161606857E-3</v>
      </c>
      <c r="AR325" s="2">
        <v>52.847237461083004</v>
      </c>
      <c r="AS325" s="2">
        <v>-3.1912821274993064E-2</v>
      </c>
      <c r="AT325" s="1">
        <v>-6.0350480491060566E-4</v>
      </c>
      <c r="AU325" s="2">
        <v>52.840441094166003</v>
      </c>
      <c r="AV325" s="2">
        <v>-3.8709188191994315E-2</v>
      </c>
      <c r="AW325" s="1">
        <v>-7.3203120672891769E-4</v>
      </c>
      <c r="AX325" s="2">
        <v>52.629109255284</v>
      </c>
      <c r="AY325" s="2">
        <v>-0.25004102707399767</v>
      </c>
      <c r="AZ325" s="1">
        <v>-4.7285371595204798E-3</v>
      </c>
      <c r="BA325" s="2">
        <v>52.797012968318995</v>
      </c>
      <c r="BB325" s="2">
        <v>-8.2137314039002263E-2</v>
      </c>
      <c r="BC325" s="1">
        <v>-1.5533024566471831E-3</v>
      </c>
      <c r="BD325" s="2">
        <v>51.925108438896004</v>
      </c>
      <c r="BE325" s="2">
        <v>-0.95404184346199372</v>
      </c>
      <c r="BF325" s="1">
        <v>-1.8041928404063056E-2</v>
      </c>
      <c r="BG325" s="1"/>
      <c r="BH325" t="s">
        <v>144</v>
      </c>
      <c r="BI325" s="2">
        <v>53.913219985527</v>
      </c>
      <c r="BJ325" s="2">
        <v>53.749138674324996</v>
      </c>
      <c r="BK325" s="2">
        <v>-0.16408131120200409</v>
      </c>
      <c r="BL325" s="1">
        <v>-3.0434337115470326E-3</v>
      </c>
      <c r="BM325" s="2">
        <v>53.90158930866</v>
      </c>
      <c r="BN325" s="2">
        <v>-1.1630676867000034E-2</v>
      </c>
      <c r="BO325" s="1">
        <v>-2.1572959044409309E-4</v>
      </c>
      <c r="BP325" s="2">
        <v>53.902280459105995</v>
      </c>
      <c r="BQ325" s="2">
        <v>-1.0939526421005041E-2</v>
      </c>
      <c r="BR325" s="1">
        <v>-2.0290990640035517E-4</v>
      </c>
      <c r="BS325" s="2">
        <v>53.795013679989999</v>
      </c>
      <c r="BT325" s="2">
        <v>-0.11820630553700084</v>
      </c>
      <c r="BU325" s="1">
        <v>-2.1925291342036945E-3</v>
      </c>
      <c r="BV325" s="2">
        <v>53.885886708464</v>
      </c>
      <c r="BW325" s="2">
        <v>-2.7333277063000594E-2</v>
      </c>
      <c r="BX325" s="1">
        <v>-5.0698654375194447E-4</v>
      </c>
      <c r="BY325" s="2">
        <v>53.519669441664</v>
      </c>
      <c r="BZ325" s="2">
        <v>-0.39355054386300026</v>
      </c>
      <c r="CA325" s="1">
        <v>-7.2997039310330357E-3</v>
      </c>
      <c r="CC325" t="s">
        <v>144</v>
      </c>
      <c r="CE325" s="23">
        <v>52.879150282357998</v>
      </c>
      <c r="CF325" s="23">
        <v>52.832953943127997</v>
      </c>
      <c r="CG325" s="23">
        <v>-4.619633923000066E-2</v>
      </c>
      <c r="CH325" s="24">
        <v>-8.7362105826827333E-4</v>
      </c>
      <c r="CI325" s="2">
        <v>53.913219985527</v>
      </c>
      <c r="CJ325" s="2">
        <v>53.858697308578996</v>
      </c>
      <c r="CK325" s="2">
        <v>-5.4522676948003834E-2</v>
      </c>
      <c r="CL325" s="1">
        <v>-1.0113044066490638E-3</v>
      </c>
      <c r="CN325" s="25" t="s">
        <v>144</v>
      </c>
      <c r="CO325" s="27">
        <v>0</v>
      </c>
      <c r="CP325" s="27">
        <v>1.993581</v>
      </c>
      <c r="CQ325" s="28">
        <f t="shared" si="119"/>
        <v>-2.0050811910093924</v>
      </c>
      <c r="CR325" s="27">
        <f t="shared" si="120"/>
        <v>60.904521041429994</v>
      </c>
      <c r="CU325" s="30">
        <v>210</v>
      </c>
      <c r="CV325" s="30"/>
      <c r="CW325" s="15" t="s">
        <v>144</v>
      </c>
      <c r="CX325" s="33" t="s">
        <v>973</v>
      </c>
      <c r="CY325" s="34" t="s">
        <v>1039</v>
      </c>
      <c r="CZ325" s="34" t="s">
        <v>962</v>
      </c>
      <c r="DA325" s="32"/>
      <c r="DB325" s="32"/>
      <c r="DC325" t="s">
        <v>144</v>
      </c>
      <c r="DD325">
        <v>200199</v>
      </c>
      <c r="DE325" t="s">
        <v>963</v>
      </c>
      <c r="DF325" s="30">
        <v>398</v>
      </c>
      <c r="DG325" s="39" t="s">
        <v>144</v>
      </c>
      <c r="DK325" s="30">
        <v>237</v>
      </c>
      <c r="DL325" s="30"/>
      <c r="DM325" s="32"/>
      <c r="DN325" s="32" t="s">
        <v>144</v>
      </c>
      <c r="DO325" s="41">
        <v>199166</v>
      </c>
    </row>
    <row r="326" spans="1:119" ht="15.75" x14ac:dyDescent="0.25">
      <c r="A326" t="s">
        <v>642</v>
      </c>
      <c r="B326" t="s">
        <v>146</v>
      </c>
      <c r="C326" s="52">
        <v>12.58382639313</v>
      </c>
      <c r="D326" s="52">
        <v>10.161232503984001</v>
      </c>
      <c r="E326" s="52">
        <v>-2.4225938891459986</v>
      </c>
      <c r="F326" s="53">
        <v>-0.19251647419965892</v>
      </c>
      <c r="G326" s="45">
        <v>19.490314616439001</v>
      </c>
      <c r="H326" s="45">
        <v>19.430507347633998</v>
      </c>
      <c r="I326" s="45">
        <v>-5.9807268805002423E-2</v>
      </c>
      <c r="J326" s="46">
        <v>-3.0685635394801839E-3</v>
      </c>
      <c r="K326" s="47">
        <v>4</v>
      </c>
      <c r="L326" s="55">
        <f t="shared" si="106"/>
        <v>17.862437616438999</v>
      </c>
      <c r="M326" s="55">
        <f t="shared" si="107"/>
        <v>17.802630347633997</v>
      </c>
      <c r="N326" s="55">
        <f t="shared" si="108"/>
        <v>-5.9807268805002423E-2</v>
      </c>
      <c r="O326" s="56">
        <f t="shared" si="109"/>
        <v>-3.3482142857121098E-3</v>
      </c>
      <c r="P326" s="54"/>
      <c r="Q326" s="42">
        <f t="shared" si="117"/>
        <v>85.601931873486436</v>
      </c>
      <c r="R326" s="42">
        <f t="shared" si="117"/>
        <v>69.122149764523428</v>
      </c>
      <c r="S326" s="42">
        <f t="shared" si="118"/>
        <v>121.50987467306331</v>
      </c>
      <c r="T326" s="42">
        <f t="shared" si="118"/>
        <v>121.10303357482788</v>
      </c>
      <c r="V326" s="143">
        <f t="shared" si="114"/>
        <v>84.877433471497369</v>
      </c>
      <c r="W326" s="143">
        <f t="shared" si="115"/>
        <v>121.50987467306331</v>
      </c>
      <c r="X326" s="143">
        <f t="shared" si="116"/>
        <v>121.10303357482788</v>
      </c>
      <c r="AB326" t="s">
        <v>146</v>
      </c>
      <c r="AC326" s="2">
        <v>12.58382639313</v>
      </c>
      <c r="AD326" s="2">
        <v>12.451890444181</v>
      </c>
      <c r="AE326" s="2">
        <v>-0.13193594894899974</v>
      </c>
      <c r="AF326" s="1">
        <v>-1.048456525282554E-2</v>
      </c>
      <c r="AG326" s="2">
        <v>19.490314616439001</v>
      </c>
      <c r="AH326" s="2">
        <v>19.490314616439001</v>
      </c>
      <c r="AI326" s="2">
        <v>0</v>
      </c>
      <c r="AJ326" s="1">
        <v>0</v>
      </c>
      <c r="AM326" t="s">
        <v>146</v>
      </c>
      <c r="AN326" s="2">
        <v>12.58382639313</v>
      </c>
      <c r="AO326" s="2">
        <v>12.626238630925</v>
      </c>
      <c r="AP326" s="2">
        <v>4.2412237795000252E-2</v>
      </c>
      <c r="AQ326" s="1">
        <v>3.3703769004755774E-3</v>
      </c>
      <c r="AR326" s="2">
        <v>12.564126682915001</v>
      </c>
      <c r="AS326" s="2">
        <v>-1.9699710214998944E-2</v>
      </c>
      <c r="AT326" s="1">
        <v>-1.5654785436132353E-3</v>
      </c>
      <c r="AU326" s="2">
        <v>12.528577910298999</v>
      </c>
      <c r="AV326" s="2">
        <v>-5.52484828310007E-2</v>
      </c>
      <c r="AW326" s="1">
        <v>-4.3904358741918906E-3</v>
      </c>
      <c r="AX326" s="2">
        <v>12.533767960803001</v>
      </c>
      <c r="AY326" s="2">
        <v>-5.0058432326999025E-2</v>
      </c>
      <c r="AZ326" s="1">
        <v>-3.9779976902993407E-3</v>
      </c>
      <c r="BA326" s="2">
        <v>12.596859311772</v>
      </c>
      <c r="BB326" s="2">
        <v>1.3032918642000624E-2</v>
      </c>
      <c r="BC326" s="1">
        <v>1.0356880518564528E-3</v>
      </c>
      <c r="BD326" s="2">
        <v>12.477322230043999</v>
      </c>
      <c r="BE326" s="2">
        <v>-0.10650416308600086</v>
      </c>
      <c r="BF326" s="1">
        <v>-8.4635753671987741E-3</v>
      </c>
      <c r="BG326" s="1"/>
      <c r="BH326" t="s">
        <v>146</v>
      </c>
      <c r="BI326" s="2">
        <v>19.490314616439001</v>
      </c>
      <c r="BJ326" s="2">
        <v>19.470378860169998</v>
      </c>
      <c r="BK326" s="2">
        <v>-1.9935756269003235E-2</v>
      </c>
      <c r="BL326" s="1">
        <v>-1.022854513194391E-3</v>
      </c>
      <c r="BM326" s="2">
        <v>19.490314616439001</v>
      </c>
      <c r="BN326" s="2">
        <v>0</v>
      </c>
      <c r="BO326" s="1">
        <v>0</v>
      </c>
      <c r="BP326" s="2">
        <v>19.490314616439001</v>
      </c>
      <c r="BQ326" s="2">
        <v>0</v>
      </c>
      <c r="BR326" s="1">
        <v>0</v>
      </c>
      <c r="BS326" s="2">
        <v>19.470378860169998</v>
      </c>
      <c r="BT326" s="2">
        <v>-1.9935756269003235E-2</v>
      </c>
      <c r="BU326" s="1">
        <v>-1.022854513194391E-3</v>
      </c>
      <c r="BV326" s="2">
        <v>19.490314616439001</v>
      </c>
      <c r="BW326" s="2">
        <v>0</v>
      </c>
      <c r="BX326" s="1">
        <v>0</v>
      </c>
      <c r="BY326" s="2">
        <v>19.430507347633998</v>
      </c>
      <c r="BZ326" s="2">
        <v>-5.9807268805002423E-2</v>
      </c>
      <c r="CA326" s="1">
        <v>-3.0685635394801839E-3</v>
      </c>
      <c r="CC326" t="s">
        <v>146</v>
      </c>
      <c r="CE326" s="23">
        <v>12.58382639313</v>
      </c>
      <c r="CF326" s="23">
        <v>10.543831106697001</v>
      </c>
      <c r="CG326" s="23">
        <v>-2.0399952864329993</v>
      </c>
      <c r="CH326" s="24">
        <v>-0.1621124785658766</v>
      </c>
      <c r="CI326" s="2">
        <v>19.490314616439001</v>
      </c>
      <c r="CJ326" s="2">
        <v>19.470378860169998</v>
      </c>
      <c r="CK326" s="2">
        <v>-1.9935756269003235E-2</v>
      </c>
      <c r="CL326" s="1">
        <v>-1.022854513194391E-3</v>
      </c>
      <c r="CN326" s="25" t="s">
        <v>146</v>
      </c>
      <c r="CO326" s="27">
        <v>0</v>
      </c>
      <c r="CP326" s="27">
        <v>1.627877</v>
      </c>
      <c r="CQ326" s="28">
        <f t="shared" si="119"/>
        <v>-1.6402752689438622</v>
      </c>
      <c r="CR326" s="27">
        <f t="shared" si="120"/>
        <v>153.79216093412501</v>
      </c>
      <c r="CU326" s="30">
        <v>214</v>
      </c>
      <c r="CV326" s="30"/>
      <c r="CW326" s="15" t="s">
        <v>146</v>
      </c>
      <c r="CX326" s="33" t="s">
        <v>973</v>
      </c>
      <c r="CY326" s="34" t="s">
        <v>1042</v>
      </c>
      <c r="CZ326" s="34" t="s">
        <v>962</v>
      </c>
      <c r="DA326" s="32"/>
      <c r="DB326" s="32"/>
      <c r="DC326" t="s">
        <v>146</v>
      </c>
      <c r="DD326">
        <v>147004</v>
      </c>
      <c r="DE326" t="s">
        <v>963</v>
      </c>
      <c r="DF326" s="30">
        <v>399</v>
      </c>
      <c r="DG326" s="39" t="s">
        <v>146</v>
      </c>
      <c r="DK326" s="30">
        <v>240</v>
      </c>
      <c r="DL326" s="30"/>
      <c r="DM326" s="32"/>
      <c r="DN326" s="32" t="s">
        <v>146</v>
      </c>
      <c r="DO326" s="41">
        <v>145629</v>
      </c>
    </row>
    <row r="327" spans="1:119" ht="15.75" x14ac:dyDescent="0.25">
      <c r="A327" t="s">
        <v>643</v>
      </c>
      <c r="B327" t="s">
        <v>147</v>
      </c>
      <c r="C327" s="52">
        <v>9.9612583718169994</v>
      </c>
      <c r="D327" s="52">
        <v>8.6338677484639987</v>
      </c>
      <c r="E327" s="52">
        <v>-1.3273906233530006</v>
      </c>
      <c r="F327" s="53">
        <v>-0.13325531512248848</v>
      </c>
      <c r="G327" s="45">
        <v>20.202348525316001</v>
      </c>
      <c r="H327" s="45">
        <v>20.141277238958999</v>
      </c>
      <c r="I327" s="45">
        <v>-6.1071286357002208E-2</v>
      </c>
      <c r="J327" s="46">
        <v>-3.0229795451985424E-3</v>
      </c>
      <c r="K327" s="47">
        <v>4</v>
      </c>
      <c r="L327" s="55">
        <f t="shared" si="106"/>
        <v>18.239957525316001</v>
      </c>
      <c r="M327" s="55">
        <f t="shared" si="107"/>
        <v>18.178886238958999</v>
      </c>
      <c r="N327" s="55">
        <f t="shared" si="108"/>
        <v>-6.1071286357002208E-2</v>
      </c>
      <c r="O327" s="56">
        <f t="shared" si="109"/>
        <v>-3.3482142857097562E-3</v>
      </c>
      <c r="P327" s="54"/>
      <c r="Q327" s="42">
        <f t="shared" si="117"/>
        <v>59.140776283845796</v>
      </c>
      <c r="R327" s="42">
        <f t="shared" si="117"/>
        <v>51.259953503553334</v>
      </c>
      <c r="S327" s="42">
        <f t="shared" si="118"/>
        <v>108.29206583814337</v>
      </c>
      <c r="T327" s="42">
        <f t="shared" si="118"/>
        <v>107.92948079627507</v>
      </c>
      <c r="V327" s="143">
        <f t="shared" si="114"/>
        <v>57.459598578598026</v>
      </c>
      <c r="W327" s="143">
        <f t="shared" si="115"/>
        <v>108.29206583814337</v>
      </c>
      <c r="X327" s="143">
        <f t="shared" si="116"/>
        <v>107.92948079627507</v>
      </c>
      <c r="AB327" t="s">
        <v>147</v>
      </c>
      <c r="AC327" s="2">
        <v>9.9612583718169994</v>
      </c>
      <c r="AD327" s="2">
        <v>9.9916110244730003</v>
      </c>
      <c r="AE327" s="2">
        <v>3.0352652656000956E-2</v>
      </c>
      <c r="AF327" s="1">
        <v>3.0470701113301645E-3</v>
      </c>
      <c r="AG327" s="2">
        <v>20.202348525316001</v>
      </c>
      <c r="AH327" s="2">
        <v>20.202348525316001</v>
      </c>
      <c r="AI327" s="2">
        <v>0</v>
      </c>
      <c r="AJ327" s="1">
        <v>0</v>
      </c>
      <c r="AM327" t="s">
        <v>147</v>
      </c>
      <c r="AN327" s="2">
        <v>9.9612583718169994</v>
      </c>
      <c r="AO327" s="2">
        <v>9.9622542831519993</v>
      </c>
      <c r="AP327" s="2">
        <v>9.9591133499998818E-4</v>
      </c>
      <c r="AQ327" s="1">
        <v>9.9978466356989725E-5</v>
      </c>
      <c r="AR327" s="2">
        <v>9.9625342905760004</v>
      </c>
      <c r="AS327" s="2">
        <v>1.2759187590010157E-3</v>
      </c>
      <c r="AT327" s="1">
        <v>1.2808811009369287E-4</v>
      </c>
      <c r="AU327" s="2">
        <v>9.8878055625160002</v>
      </c>
      <c r="AV327" s="2">
        <v>-7.3452809300999178E-2</v>
      </c>
      <c r="AW327" s="1">
        <v>-7.3738484194744262E-3</v>
      </c>
      <c r="AX327" s="2">
        <v>9.7746196209700003</v>
      </c>
      <c r="AY327" s="2">
        <v>-0.1866387508469991</v>
      </c>
      <c r="AZ327" s="1">
        <v>-1.873646319375159E-2</v>
      </c>
      <c r="BA327" s="2">
        <v>9.9542405079350011</v>
      </c>
      <c r="BB327" s="2">
        <v>-7.0178638819982098E-3</v>
      </c>
      <c r="BC327" s="1">
        <v>-7.0451579710587356E-4</v>
      </c>
      <c r="BD327" s="2">
        <v>9.678092567389001</v>
      </c>
      <c r="BE327" s="2">
        <v>-0.28316580442799832</v>
      </c>
      <c r="BF327" s="1">
        <v>-2.8426710146295203E-2</v>
      </c>
      <c r="BG327" s="1"/>
      <c r="BH327" t="s">
        <v>147</v>
      </c>
      <c r="BI327" s="2">
        <v>20.202348525316001</v>
      </c>
      <c r="BJ327" s="2">
        <v>20.181991429864002</v>
      </c>
      <c r="BK327" s="2">
        <v>-2.035709545199893E-2</v>
      </c>
      <c r="BL327" s="1">
        <v>-1.0076598483829251E-3</v>
      </c>
      <c r="BM327" s="2">
        <v>20.202348525316001</v>
      </c>
      <c r="BN327" s="2">
        <v>0</v>
      </c>
      <c r="BO327" s="1">
        <v>0</v>
      </c>
      <c r="BP327" s="2">
        <v>20.202348525316001</v>
      </c>
      <c r="BQ327" s="2">
        <v>0</v>
      </c>
      <c r="BR327" s="1">
        <v>0</v>
      </c>
      <c r="BS327" s="2">
        <v>20.181991429864002</v>
      </c>
      <c r="BT327" s="2">
        <v>-2.035709545199893E-2</v>
      </c>
      <c r="BU327" s="1">
        <v>-1.0076598483829251E-3</v>
      </c>
      <c r="BV327" s="2">
        <v>20.202348525316001</v>
      </c>
      <c r="BW327" s="2">
        <v>0</v>
      </c>
      <c r="BX327" s="1">
        <v>0</v>
      </c>
      <c r="BY327" s="2">
        <v>20.141277238958999</v>
      </c>
      <c r="BZ327" s="2">
        <v>-6.1071286357002208E-2</v>
      </c>
      <c r="CA327" s="1">
        <v>-3.0229795451985424E-3</v>
      </c>
      <c r="CC327" t="s">
        <v>147</v>
      </c>
      <c r="CE327" s="23">
        <v>9.9612583718169994</v>
      </c>
      <c r="CF327" s="23">
        <v>9.0032298759489997</v>
      </c>
      <c r="CG327" s="23">
        <v>-0.95802849586799965</v>
      </c>
      <c r="CH327" s="24">
        <v>-9.6175448935097635E-2</v>
      </c>
      <c r="CI327" s="2">
        <v>20.202348525316001</v>
      </c>
      <c r="CJ327" s="2">
        <v>20.181991429864002</v>
      </c>
      <c r="CK327" s="2">
        <v>-2.035709545199893E-2</v>
      </c>
      <c r="CL327" s="1">
        <v>-1.0076598483829251E-3</v>
      </c>
      <c r="CN327" s="25" t="s">
        <v>147</v>
      </c>
      <c r="CO327" s="27">
        <v>0</v>
      </c>
      <c r="CP327" s="27">
        <v>1.962391</v>
      </c>
      <c r="CQ327" s="28">
        <f t="shared" si="119"/>
        <v>-2.0294640241987656</v>
      </c>
      <c r="CR327" s="27">
        <f t="shared" si="120"/>
        <v>60.977942093326007</v>
      </c>
      <c r="CU327" s="30">
        <v>215</v>
      </c>
      <c r="CV327" s="30"/>
      <c r="CW327" s="15" t="s">
        <v>147</v>
      </c>
      <c r="CX327" s="33" t="s">
        <v>971</v>
      </c>
      <c r="CY327" s="34" t="s">
        <v>1043</v>
      </c>
      <c r="CZ327" s="34" t="s">
        <v>962</v>
      </c>
      <c r="DA327" s="32"/>
      <c r="DB327" s="32"/>
      <c r="DC327" t="s">
        <v>147</v>
      </c>
      <c r="DD327">
        <v>168433</v>
      </c>
      <c r="DE327" t="s">
        <v>963</v>
      </c>
      <c r="DF327" s="30">
        <v>400</v>
      </c>
      <c r="DG327" s="39" t="s">
        <v>147</v>
      </c>
      <c r="DK327" s="30">
        <v>241</v>
      </c>
      <c r="DL327" s="30"/>
      <c r="DM327" s="32"/>
      <c r="DN327" s="32" t="s">
        <v>147</v>
      </c>
      <c r="DO327" s="41">
        <v>166310</v>
      </c>
    </row>
    <row r="328" spans="1:119" ht="15.75" x14ac:dyDescent="0.25">
      <c r="B328" t="s">
        <v>148</v>
      </c>
      <c r="C328" s="52">
        <v>43.949730730490998</v>
      </c>
      <c r="D328" s="52">
        <v>44.382283282353001</v>
      </c>
      <c r="E328" s="52">
        <v>0.43255255186200259</v>
      </c>
      <c r="F328" s="53">
        <v>9.841984118503613E-3</v>
      </c>
      <c r="G328" s="45">
        <v>46.556766556684003</v>
      </c>
      <c r="H328" s="45">
        <v>46.408659061462998</v>
      </c>
      <c r="I328" s="45">
        <v>-0.14810749522100508</v>
      </c>
      <c r="J328" s="46">
        <v>-3.1812238300673347E-3</v>
      </c>
      <c r="K328" s="47">
        <v>3</v>
      </c>
      <c r="L328" s="55">
        <f t="shared" si="106"/>
        <v>44.728463556684005</v>
      </c>
      <c r="M328" s="55">
        <f t="shared" si="107"/>
        <v>44.580356061463</v>
      </c>
      <c r="N328" s="55">
        <f t="shared" si="108"/>
        <v>-0.14810749522100508</v>
      </c>
      <c r="O328" s="56">
        <f t="shared" si="109"/>
        <v>-3.3112582781501024E-3</v>
      </c>
      <c r="P328" s="54"/>
      <c r="Q328" s="42">
        <f t="shared" si="117"/>
        <v>214.29380484999828</v>
      </c>
      <c r="R328" s="42">
        <f t="shared" si="117"/>
        <v>216.40288107402569</v>
      </c>
      <c r="S328" s="42">
        <f t="shared" si="118"/>
        <v>218.09081606059752</v>
      </c>
      <c r="T328" s="42">
        <f t="shared" si="118"/>
        <v>217.36866104052834</v>
      </c>
      <c r="V328" s="143">
        <f t="shared" si="114"/>
        <v>210.20051215617457</v>
      </c>
      <c r="W328" s="143">
        <f t="shared" si="115"/>
        <v>218.09081606059752</v>
      </c>
      <c r="X328" s="143">
        <f t="shared" si="116"/>
        <v>217.36866104052834</v>
      </c>
      <c r="AB328" t="s">
        <v>148</v>
      </c>
      <c r="AC328" s="2">
        <v>43.949730730490998</v>
      </c>
      <c r="AD328" s="2">
        <v>44.355269669077998</v>
      </c>
      <c r="AE328" s="2">
        <v>0.40553893858700008</v>
      </c>
      <c r="AF328" s="1">
        <v>9.2273361371392748E-3</v>
      </c>
      <c r="AG328" s="2">
        <v>46.556766556684003</v>
      </c>
      <c r="AH328" s="2">
        <v>46.556766556684003</v>
      </c>
      <c r="AI328" s="2">
        <v>0</v>
      </c>
      <c r="AJ328" s="1">
        <v>0</v>
      </c>
      <c r="AM328" t="s">
        <v>148</v>
      </c>
      <c r="AN328" s="2">
        <v>43.949730730490998</v>
      </c>
      <c r="AO328" s="2">
        <v>43.443453536769006</v>
      </c>
      <c r="AP328" s="2">
        <v>-0.50627719372199209</v>
      </c>
      <c r="AQ328" s="1">
        <v>-1.1519460649863601E-2</v>
      </c>
      <c r="AR328" s="2">
        <v>43.921453663053001</v>
      </c>
      <c r="AS328" s="2">
        <v>-2.8277067437997516E-2</v>
      </c>
      <c r="AT328" s="1">
        <v>-6.4339569248782083E-4</v>
      </c>
      <c r="AU328" s="2">
        <v>43.895155318639006</v>
      </c>
      <c r="AV328" s="2">
        <v>-5.4575411851992328E-2</v>
      </c>
      <c r="AW328" s="1">
        <v>-1.2417689697955202E-3</v>
      </c>
      <c r="AX328" s="2">
        <v>43.764517111431999</v>
      </c>
      <c r="AY328" s="2">
        <v>-0.1852136190589988</v>
      </c>
      <c r="AZ328" s="1">
        <v>-4.214215103950641E-3</v>
      </c>
      <c r="BA328" s="2">
        <v>43.918296951353994</v>
      </c>
      <c r="BB328" s="2">
        <v>-3.1433779137003626E-2</v>
      </c>
      <c r="BC328" s="1">
        <v>-7.1522119964197682E-4</v>
      </c>
      <c r="BD328" s="2">
        <v>43.110233238622001</v>
      </c>
      <c r="BE328" s="2">
        <v>-0.8394974918689968</v>
      </c>
      <c r="BF328" s="1">
        <v>-1.9101311382701571E-2</v>
      </c>
      <c r="BG328" s="1"/>
      <c r="BH328" t="s">
        <v>148</v>
      </c>
      <c r="BI328" s="2">
        <v>46.556766556684003</v>
      </c>
      <c r="BJ328" s="2">
        <v>46.507397391611001</v>
      </c>
      <c r="BK328" s="2">
        <v>-4.9369165073002819E-2</v>
      </c>
      <c r="BL328" s="1">
        <v>-1.060407943341483E-3</v>
      </c>
      <c r="BM328" s="2">
        <v>46.556766556684003</v>
      </c>
      <c r="BN328" s="2">
        <v>0</v>
      </c>
      <c r="BO328" s="1">
        <v>0</v>
      </c>
      <c r="BP328" s="2">
        <v>46.556766556684003</v>
      </c>
      <c r="BQ328" s="2">
        <v>0</v>
      </c>
      <c r="BR328" s="1">
        <v>0</v>
      </c>
      <c r="BS328" s="2">
        <v>46.507397391611001</v>
      </c>
      <c r="BT328" s="2">
        <v>-4.9369165073002819E-2</v>
      </c>
      <c r="BU328" s="1">
        <v>-1.060407943341483E-3</v>
      </c>
      <c r="BV328" s="2">
        <v>46.556766556684003</v>
      </c>
      <c r="BW328" s="2">
        <v>0</v>
      </c>
      <c r="BX328" s="1">
        <v>0</v>
      </c>
      <c r="BY328" s="2">
        <v>46.408659061462998</v>
      </c>
      <c r="BZ328" s="2">
        <v>-0.14810749522100508</v>
      </c>
      <c r="CA328" s="1">
        <v>-3.1812238300673347E-3</v>
      </c>
      <c r="CC328" t="s">
        <v>148</v>
      </c>
      <c r="CE328" s="23">
        <v>43.949730730490998</v>
      </c>
      <c r="CF328" s="23">
        <v>44.415521477094998</v>
      </c>
      <c r="CG328" s="23">
        <v>0.46579074660400011</v>
      </c>
      <c r="CH328" s="24">
        <v>1.0598261669913907E-2</v>
      </c>
      <c r="CI328" s="2">
        <v>46.556766556684003</v>
      </c>
      <c r="CJ328" s="2">
        <v>46.507397391611001</v>
      </c>
      <c r="CK328" s="2">
        <v>-4.9369165073002819E-2</v>
      </c>
      <c r="CL328" s="1">
        <v>-1.060407943341483E-3</v>
      </c>
      <c r="CN328" s="25" t="s">
        <v>148</v>
      </c>
      <c r="CO328" s="27">
        <v>0</v>
      </c>
      <c r="CP328" s="27">
        <v>1.828303</v>
      </c>
      <c r="CQ328" s="28">
        <f t="shared" si="119"/>
        <v>-1.8448665662495212</v>
      </c>
      <c r="CR328" s="27">
        <f t="shared" si="120"/>
        <v>114.17816156256799</v>
      </c>
      <c r="CU328" s="30">
        <v>216</v>
      </c>
      <c r="CV328" s="30"/>
      <c r="CW328" s="15" t="s">
        <v>148</v>
      </c>
      <c r="CX328" s="33" t="s">
        <v>973</v>
      </c>
      <c r="CY328" s="34" t="s">
        <v>1044</v>
      </c>
      <c r="CZ328" s="34" t="s">
        <v>962</v>
      </c>
      <c r="DA328" s="32"/>
      <c r="DB328" s="32"/>
      <c r="DC328" t="s">
        <v>148</v>
      </c>
      <c r="DD328">
        <v>205091</v>
      </c>
      <c r="DE328" t="s">
        <v>963</v>
      </c>
      <c r="DF328" s="30">
        <v>401</v>
      </c>
      <c r="DG328" s="39" t="s">
        <v>148</v>
      </c>
      <c r="DK328" s="30">
        <v>242</v>
      </c>
      <c r="DL328" s="30"/>
      <c r="DM328" s="32"/>
      <c r="DN328" s="32" t="s">
        <v>148</v>
      </c>
      <c r="DO328" s="41">
        <v>202798</v>
      </c>
    </row>
    <row r="329" spans="1:119" ht="15.75" x14ac:dyDescent="0.25">
      <c r="B329" s="71" t="s">
        <v>1096</v>
      </c>
      <c r="C329" s="63">
        <f>SUM(C274:C328)</f>
        <v>4316.7621143624483</v>
      </c>
      <c r="D329" s="63">
        <f>SUM(D274:D328)</f>
        <v>4333.2470420535374</v>
      </c>
      <c r="E329" s="63">
        <f>SUM(E274:E328)</f>
        <v>16.484927691089073</v>
      </c>
      <c r="F329" s="64">
        <f>E329/C329</f>
        <v>3.8188177282786791E-3</v>
      </c>
      <c r="G329" s="65">
        <f>SUM(G274:G328)</f>
        <v>4342.7497065913349</v>
      </c>
      <c r="H329" s="65">
        <f>SUM(H274:H328)</f>
        <v>4338.0234139936147</v>
      </c>
      <c r="I329" s="65">
        <f>SUM(I274:I328)</f>
        <v>-4.7262925977220549</v>
      </c>
      <c r="J329" s="66">
        <f>I329/G329</f>
        <v>-1.0883179821642925E-3</v>
      </c>
      <c r="K329" s="67"/>
      <c r="L329" s="63">
        <f>SUM(L274:L328)</f>
        <v>4219.579451591334</v>
      </c>
      <c r="M329" s="63">
        <f>SUM(M274:M328)</f>
        <v>4214.8531589936147</v>
      </c>
      <c r="N329" s="63">
        <f>SUM(N274:N328)</f>
        <v>-4.7262925977220487</v>
      </c>
      <c r="O329" s="68">
        <f t="shared" si="109"/>
        <v>-1.1200861725543805E-3</v>
      </c>
      <c r="P329" s="54"/>
      <c r="Q329" s="70">
        <f t="shared" si="117"/>
        <v>354.35796184613253</v>
      </c>
      <c r="R329" s="70">
        <f t="shared" si="117"/>
        <v>355.71119031298724</v>
      </c>
      <c r="S329" s="70">
        <f t="shared" si="118"/>
        <v>346.38035052681198</v>
      </c>
      <c r="T329" s="70">
        <f t="shared" si="118"/>
        <v>345.99237468574262</v>
      </c>
      <c r="V329" s="143">
        <f t="shared" si="114"/>
        <v>0</v>
      </c>
      <c r="W329" s="143">
        <f t="shared" si="115"/>
        <v>0</v>
      </c>
      <c r="X329" s="143">
        <f t="shared" si="116"/>
        <v>0</v>
      </c>
      <c r="AC329" s="2"/>
      <c r="AD329" s="2"/>
      <c r="AE329" s="2"/>
      <c r="AF329" s="1"/>
      <c r="AG329" s="2"/>
      <c r="AH329" s="2"/>
      <c r="AI329" s="2"/>
      <c r="AJ329" s="1"/>
      <c r="AN329" s="2"/>
      <c r="AO329" s="2"/>
      <c r="AP329" s="2"/>
      <c r="AQ329" s="1"/>
      <c r="AR329" s="2"/>
      <c r="AS329" s="2"/>
      <c r="AT329" s="1"/>
      <c r="AU329" s="2"/>
      <c r="AV329" s="2"/>
      <c r="AW329" s="1"/>
      <c r="AX329" s="2"/>
      <c r="AY329" s="2"/>
      <c r="AZ329" s="1"/>
      <c r="BA329" s="2"/>
      <c r="BB329" s="2"/>
      <c r="BC329" s="1"/>
      <c r="BD329" s="2"/>
      <c r="BE329" s="2"/>
      <c r="BF329" s="1"/>
      <c r="BG329" s="1"/>
      <c r="BI329" s="2"/>
      <c r="BJ329" s="2"/>
      <c r="BK329" s="2"/>
      <c r="BL329" s="1"/>
      <c r="BM329" s="2"/>
      <c r="BN329" s="2"/>
      <c r="BO329" s="1"/>
      <c r="BP329" s="2"/>
      <c r="BQ329" s="2"/>
      <c r="BR329" s="1"/>
      <c r="BS329" s="2"/>
      <c r="BT329" s="2"/>
      <c r="BU329" s="1"/>
      <c r="BV329" s="2"/>
      <c r="BW329" s="2"/>
      <c r="BX329" s="1"/>
      <c r="BY329" s="2"/>
      <c r="BZ329" s="2"/>
      <c r="CA329" s="1"/>
      <c r="CE329" s="23"/>
      <c r="CF329" s="23"/>
      <c r="CG329" s="23"/>
      <c r="CH329" s="24"/>
      <c r="CI329" s="2"/>
      <c r="CJ329" s="2"/>
      <c r="CK329" s="2"/>
      <c r="CL329" s="1"/>
      <c r="CN329" s="25"/>
      <c r="CO329" s="27"/>
      <c r="CP329" s="27"/>
      <c r="CQ329" s="28"/>
      <c r="CR329" s="27"/>
      <c r="CU329" s="30"/>
      <c r="CV329" s="30"/>
      <c r="CW329" s="15"/>
      <c r="CX329" s="33"/>
      <c r="CY329" s="34"/>
      <c r="CZ329" s="34"/>
      <c r="DA329" s="32"/>
      <c r="DB329" s="32"/>
      <c r="DD329">
        <f>SUM(DD274:DD328)</f>
        <v>12181925</v>
      </c>
      <c r="DF329" s="30"/>
      <c r="DG329" s="39"/>
      <c r="DK329" s="30"/>
      <c r="DL329" s="30"/>
      <c r="DM329" s="32"/>
      <c r="DN329" s="32"/>
      <c r="DO329">
        <f>SUM(DO274:DO328)</f>
        <v>11846326</v>
      </c>
    </row>
    <row r="330" spans="1:119" ht="15.75" x14ac:dyDescent="0.25">
      <c r="C330" s="52"/>
      <c r="D330" s="52"/>
      <c r="E330" s="52"/>
      <c r="F330" s="53"/>
      <c r="G330" s="45"/>
      <c r="H330" s="45"/>
      <c r="I330" s="45"/>
      <c r="J330" s="46"/>
      <c r="K330" s="47"/>
      <c r="L330" s="55"/>
      <c r="M330" s="55"/>
      <c r="N330" s="55"/>
      <c r="O330" s="56"/>
      <c r="P330" s="54"/>
      <c r="Q330" s="42"/>
      <c r="R330" s="42"/>
      <c r="S330" s="42"/>
      <c r="T330" s="42"/>
      <c r="V330" s="143" t="e">
        <f t="shared" si="114"/>
        <v>#DIV/0!</v>
      </c>
      <c r="W330" s="143" t="e">
        <f t="shared" si="115"/>
        <v>#DIV/0!</v>
      </c>
      <c r="X330" s="143" t="e">
        <f t="shared" si="116"/>
        <v>#DIV/0!</v>
      </c>
      <c r="AC330" s="2"/>
      <c r="AD330" s="2"/>
      <c r="AE330" s="2"/>
      <c r="AF330" s="1"/>
      <c r="AG330" s="2"/>
      <c r="AH330" s="2"/>
      <c r="AI330" s="2"/>
      <c r="AJ330" s="1"/>
      <c r="AN330" s="2"/>
      <c r="AO330" s="2"/>
      <c r="AP330" s="2"/>
      <c r="AQ330" s="1"/>
      <c r="AR330" s="2"/>
      <c r="AS330" s="2"/>
      <c r="AT330" s="1"/>
      <c r="AU330" s="2"/>
      <c r="AV330" s="2"/>
      <c r="AW330" s="1"/>
      <c r="AX330" s="2"/>
      <c r="AY330" s="2"/>
      <c r="AZ330" s="1"/>
      <c r="BA330" s="2"/>
      <c r="BB330" s="2"/>
      <c r="BC330" s="1"/>
      <c r="BD330" s="2"/>
      <c r="BE330" s="2"/>
      <c r="BF330" s="1"/>
      <c r="BG330" s="1"/>
      <c r="BI330" s="2"/>
      <c r="BJ330" s="2"/>
      <c r="BK330" s="2"/>
      <c r="BL330" s="1"/>
      <c r="BM330" s="2"/>
      <c r="BN330" s="2"/>
      <c r="BO330" s="1"/>
      <c r="BP330" s="2"/>
      <c r="BQ330" s="2"/>
      <c r="BR330" s="1"/>
      <c r="BS330" s="2"/>
      <c r="BT330" s="2"/>
      <c r="BU330" s="1"/>
      <c r="BV330" s="2"/>
      <c r="BW330" s="2"/>
      <c r="BX330" s="1"/>
      <c r="BY330" s="2"/>
      <c r="BZ330" s="2"/>
      <c r="CA330" s="1"/>
      <c r="CE330" s="23"/>
      <c r="CF330" s="23"/>
      <c r="CG330" s="23"/>
      <c r="CH330" s="24"/>
      <c r="CI330" s="2"/>
      <c r="CJ330" s="2"/>
      <c r="CK330" s="2"/>
      <c r="CL330" s="1"/>
      <c r="CN330" s="25"/>
      <c r="CO330" s="27"/>
      <c r="CP330" s="27"/>
      <c r="CQ330" s="28"/>
      <c r="CR330" s="27"/>
      <c r="CU330" s="30"/>
      <c r="CV330" s="30"/>
      <c r="CW330" s="15"/>
      <c r="CX330" s="33"/>
      <c r="CY330" s="34"/>
      <c r="CZ330" s="34"/>
      <c r="DA330" s="32"/>
      <c r="DB330" s="32"/>
      <c r="DF330" s="30"/>
      <c r="DG330" s="39"/>
      <c r="DK330" s="30"/>
      <c r="DL330" s="30"/>
      <c r="DM330" s="32"/>
      <c r="DN330" s="32"/>
      <c r="DO330" s="41"/>
    </row>
    <row r="331" spans="1:119" ht="15.75" x14ac:dyDescent="0.25">
      <c r="B331" t="s">
        <v>96</v>
      </c>
      <c r="C331" s="52">
        <v>75.290617934330001</v>
      </c>
      <c r="D331" s="52">
        <v>75.321550807495996</v>
      </c>
      <c r="E331" s="52">
        <v>3.0932873165994579E-2</v>
      </c>
      <c r="F331" s="53">
        <v>4.1084631810267325E-4</v>
      </c>
      <c r="G331" s="45">
        <v>77.052984369181004</v>
      </c>
      <c r="H331" s="45">
        <v>76.879653252756995</v>
      </c>
      <c r="I331" s="45">
        <v>-0.17333111642400922</v>
      </c>
      <c r="J331" s="46">
        <v>-2.2495055557294769E-3</v>
      </c>
      <c r="K331" s="47">
        <v>2</v>
      </c>
      <c r="L331" s="55">
        <f t="shared" ref="L331:L366" si="121">G331-CO331-CP331</f>
        <v>75.038929369181005</v>
      </c>
      <c r="M331" s="55">
        <f t="shared" ref="M331:M366" si="122">H331-CO331-CP331</f>
        <v>74.865598252756996</v>
      </c>
      <c r="N331" s="55">
        <f t="shared" ref="N331:N366" si="123">M331-L331</f>
        <v>-0.17333111642400922</v>
      </c>
      <c r="O331" s="56">
        <f t="shared" ref="O331:O367" si="124">N331/L331</f>
        <v>-2.3098825886926563E-3</v>
      </c>
      <c r="P331" s="54"/>
      <c r="Q331" s="42">
        <f t="shared" ref="Q331:R367" si="125">C331/$DD331*1000000</f>
        <v>365.24730243300542</v>
      </c>
      <c r="R331" s="42">
        <f t="shared" si="125"/>
        <v>365.39736294240691</v>
      </c>
      <c r="S331" s="42">
        <f t="shared" ref="S331:T367" si="126">L331/$DD331*1000000</f>
        <v>364.02631936770388</v>
      </c>
      <c r="T331" s="42">
        <f t="shared" si="126"/>
        <v>363.18546131077051</v>
      </c>
      <c r="V331" s="143">
        <f t="shared" si="114"/>
        <v>363.55736428978929</v>
      </c>
      <c r="W331" s="143">
        <f t="shared" si="115"/>
        <v>364.02631936770388</v>
      </c>
      <c r="X331" s="143">
        <f t="shared" si="116"/>
        <v>362.69131329245738</v>
      </c>
      <c r="AB331" t="s">
        <v>96</v>
      </c>
      <c r="AC331" s="2">
        <v>75.290617934330001</v>
      </c>
      <c r="AD331" s="2">
        <v>74.995283222482996</v>
      </c>
      <c r="AE331" s="2">
        <v>-0.29533471184700488</v>
      </c>
      <c r="AF331" s="1">
        <v>-3.9225964661971802E-3</v>
      </c>
      <c r="AG331" s="2">
        <v>77.052984369181004</v>
      </c>
      <c r="AH331" s="2">
        <v>76.969435083996004</v>
      </c>
      <c r="AI331" s="2">
        <v>-8.3549285185000599E-2</v>
      </c>
      <c r="AJ331" s="1">
        <v>-1.0843095289430208E-3</v>
      </c>
      <c r="AM331" t="s">
        <v>96</v>
      </c>
      <c r="AN331" s="2">
        <v>75.290617934330001</v>
      </c>
      <c r="AO331" s="2">
        <v>75.193111276717005</v>
      </c>
      <c r="AP331" s="2">
        <v>-9.750665761299615E-2</v>
      </c>
      <c r="AQ331" s="1">
        <v>-1.295070492023899E-3</v>
      </c>
      <c r="AR331" s="2">
        <v>75.252193799392003</v>
      </c>
      <c r="AS331" s="2">
        <v>-3.8424134937997678E-2</v>
      </c>
      <c r="AT331" s="1">
        <v>-5.1034426323226599E-4</v>
      </c>
      <c r="AU331" s="2">
        <v>75.276067668574001</v>
      </c>
      <c r="AV331" s="2">
        <v>-1.4550265756000158E-2</v>
      </c>
      <c r="AW331" s="1">
        <v>-1.9325469965847795E-4</v>
      </c>
      <c r="AX331" s="2">
        <v>75.223925675047994</v>
      </c>
      <c r="AY331" s="2">
        <v>-6.6692259282007171E-2</v>
      </c>
      <c r="AZ331" s="1">
        <v>-8.8579774096392077E-4</v>
      </c>
      <c r="BA331" s="2">
        <v>75.251630031543996</v>
      </c>
      <c r="BB331" s="2">
        <v>-3.8987902786004724E-2</v>
      </c>
      <c r="BC331" s="1">
        <v>-5.1783215300491708E-4</v>
      </c>
      <c r="BD331" s="2">
        <v>74.94226084524</v>
      </c>
      <c r="BE331" s="2">
        <v>-0.34835708909000118</v>
      </c>
      <c r="BF331" s="1">
        <v>-4.6268326472475663E-3</v>
      </c>
      <c r="BG331" s="1"/>
      <c r="BH331" t="s">
        <v>96</v>
      </c>
      <c r="BI331" s="2">
        <v>77.052984369181004</v>
      </c>
      <c r="BJ331" s="2">
        <v>76.966289790987005</v>
      </c>
      <c r="BK331" s="2">
        <v>-8.669457819399895E-2</v>
      </c>
      <c r="BL331" s="1">
        <v>-1.1251294015897236E-3</v>
      </c>
      <c r="BM331" s="2">
        <v>77.041500613110003</v>
      </c>
      <c r="BN331" s="2">
        <v>-1.1483756071001494E-2</v>
      </c>
      <c r="BO331" s="1">
        <v>-1.4903713548562655E-4</v>
      </c>
      <c r="BP331" s="2">
        <v>77.04887237756499</v>
      </c>
      <c r="BQ331" s="2">
        <v>-4.1119916160141656E-3</v>
      </c>
      <c r="BR331" s="1">
        <v>-5.3365767071558685E-5</v>
      </c>
      <c r="BS331" s="2">
        <v>76.973292334122007</v>
      </c>
      <c r="BT331" s="2">
        <v>-7.9692035058997135E-2</v>
      </c>
      <c r="BU331" s="1">
        <v>-1.0342498179846189E-3</v>
      </c>
      <c r="BV331" s="2">
        <v>77.040942578052992</v>
      </c>
      <c r="BW331" s="2">
        <v>-1.2041791128012846E-2</v>
      </c>
      <c r="BX331" s="1">
        <v>-1.562793605802142E-4</v>
      </c>
      <c r="BY331" s="2">
        <v>76.777791556853998</v>
      </c>
      <c r="BZ331" s="2">
        <v>-0.27519281232700621</v>
      </c>
      <c r="CA331" s="1">
        <v>-3.5714750645930268E-3</v>
      </c>
      <c r="CC331" t="s">
        <v>96</v>
      </c>
      <c r="CE331" s="23">
        <v>75.290617934330001</v>
      </c>
      <c r="CF331" s="23">
        <v>75.992737893794001</v>
      </c>
      <c r="CG331" s="23">
        <v>0.70211995946399952</v>
      </c>
      <c r="CH331" s="24">
        <v>9.3254641644248785E-3</v>
      </c>
      <c r="CI331" s="2">
        <v>77.052984369181004</v>
      </c>
      <c r="CJ331" s="2">
        <v>77.192161105863008</v>
      </c>
      <c r="CK331" s="2">
        <v>0.13917673668200337</v>
      </c>
      <c r="CL331" s="1">
        <v>1.8062471923886972E-3</v>
      </c>
      <c r="CN331" s="25" t="s">
        <v>96</v>
      </c>
      <c r="CO331" s="27">
        <v>0</v>
      </c>
      <c r="CP331" s="27">
        <v>2.0140549999999999</v>
      </c>
      <c r="CQ331" s="28">
        <f t="shared" ref="CQ331:CQ345" si="127">CH387-CO331-CP331</f>
        <v>-2.0255313553381797</v>
      </c>
      <c r="CR331" s="27">
        <f t="shared" ref="CR331:CR345" si="128">CI387-CO331-CP331</f>
        <v>133.48117200858198</v>
      </c>
      <c r="CU331" s="30">
        <v>143</v>
      </c>
      <c r="CV331" s="30"/>
      <c r="CW331" s="15" t="s">
        <v>96</v>
      </c>
      <c r="CX331" s="36" t="s">
        <v>975</v>
      </c>
      <c r="CY331" s="34" t="s">
        <v>96</v>
      </c>
      <c r="CZ331" s="34" t="s">
        <v>976</v>
      </c>
      <c r="DA331" s="32"/>
      <c r="DB331" s="32"/>
      <c r="DC331" t="s">
        <v>96</v>
      </c>
      <c r="DD331">
        <v>206136</v>
      </c>
      <c r="DE331" t="s">
        <v>963</v>
      </c>
      <c r="DF331" s="30">
        <v>404</v>
      </c>
      <c r="DG331" s="39" t="s">
        <v>96</v>
      </c>
      <c r="DK331" s="30">
        <v>181</v>
      </c>
      <c r="DL331" s="30"/>
      <c r="DM331" s="32"/>
      <c r="DN331" s="32" t="s">
        <v>96</v>
      </c>
      <c r="DO331" s="41">
        <v>204556</v>
      </c>
    </row>
    <row r="332" spans="1:119" ht="15.75" x14ac:dyDescent="0.25">
      <c r="A332" t="s">
        <v>644</v>
      </c>
      <c r="B332" t="s">
        <v>99</v>
      </c>
      <c r="C332" s="52">
        <v>130.24548862243799</v>
      </c>
      <c r="D332" s="52">
        <v>130.17863448848601</v>
      </c>
      <c r="E332" s="52">
        <v>-6.6854133951977701E-2</v>
      </c>
      <c r="F332" s="53">
        <v>-5.1329327916898335E-4</v>
      </c>
      <c r="G332" s="45">
        <v>130.984693907674</v>
      </c>
      <c r="H332" s="45">
        <v>130.63570147115999</v>
      </c>
      <c r="I332" s="45">
        <v>-0.3489924365140098</v>
      </c>
      <c r="J332" s="46">
        <v>-2.664375707592224E-3</v>
      </c>
      <c r="K332" s="47">
        <v>2</v>
      </c>
      <c r="L332" s="55">
        <f t="shared" si="121"/>
        <v>128.18352690767401</v>
      </c>
      <c r="M332" s="55">
        <f t="shared" si="122"/>
        <v>127.83453447115998</v>
      </c>
      <c r="N332" s="55">
        <f t="shared" si="123"/>
        <v>-0.34899243651402401</v>
      </c>
      <c r="O332" s="56">
        <f t="shared" si="124"/>
        <v>-2.7225997359660008E-3</v>
      </c>
      <c r="P332" s="54"/>
      <c r="Q332" s="42">
        <f t="shared" si="125"/>
        <v>395.85767662987462</v>
      </c>
      <c r="R332" s="42">
        <f t="shared" si="125"/>
        <v>395.6544855449531</v>
      </c>
      <c r="S332" s="42">
        <f t="shared" si="126"/>
        <v>389.59071581350128</v>
      </c>
      <c r="T332" s="42">
        <f t="shared" si="126"/>
        <v>388.53001623349263</v>
      </c>
      <c r="V332" s="143">
        <f t="shared" si="114"/>
        <v>392.57247828229504</v>
      </c>
      <c r="W332" s="143">
        <f t="shared" si="115"/>
        <v>389.59071581350128</v>
      </c>
      <c r="X332" s="143">
        <f t="shared" si="116"/>
        <v>387.73455936290696</v>
      </c>
      <c r="AB332" t="s">
        <v>99</v>
      </c>
      <c r="AC332" s="2">
        <v>130.24548862243799</v>
      </c>
      <c r="AD332" s="2">
        <v>129.21806047246702</v>
      </c>
      <c r="AE332" s="2">
        <v>-1.027428149970973</v>
      </c>
      <c r="AF332" s="1">
        <v>-7.8883972169610586E-3</v>
      </c>
      <c r="AG332" s="2">
        <v>130.984693907674</v>
      </c>
      <c r="AH332" s="2">
        <v>130.691436833457</v>
      </c>
      <c r="AI332" s="2">
        <v>-0.29325707421699576</v>
      </c>
      <c r="AJ332" s="1">
        <v>-2.2388652098824708E-3</v>
      </c>
      <c r="AM332" t="s">
        <v>99</v>
      </c>
      <c r="AN332" s="2">
        <v>130.24548862243799</v>
      </c>
      <c r="AO332" s="2">
        <v>129.82325004064799</v>
      </c>
      <c r="AP332" s="2">
        <v>-0.42223858178999762</v>
      </c>
      <c r="AQ332" s="1">
        <v>-3.2418672328375499E-3</v>
      </c>
      <c r="AR332" s="2">
        <v>130.181622622237</v>
      </c>
      <c r="AS332" s="2">
        <v>-6.3866000200988537E-2</v>
      </c>
      <c r="AT332" s="1">
        <v>-4.9035095861267358E-4</v>
      </c>
      <c r="AU332" s="2">
        <v>130.23444911814099</v>
      </c>
      <c r="AV332" s="2">
        <v>-1.1039504297002622E-2</v>
      </c>
      <c r="AW332" s="1">
        <v>-8.4759206739240534E-5</v>
      </c>
      <c r="AX332" s="2">
        <v>130.02348150685501</v>
      </c>
      <c r="AY332" s="2">
        <v>-0.22200711558298281</v>
      </c>
      <c r="AZ332" s="1">
        <v>-1.7045282560730216E-3</v>
      </c>
      <c r="BA332" s="2">
        <v>130.12482798075999</v>
      </c>
      <c r="BB332" s="2">
        <v>-0.1206606416780005</v>
      </c>
      <c r="BC332" s="1">
        <v>-9.2640937474446799E-4</v>
      </c>
      <c r="BD332" s="2">
        <v>129.164589376919</v>
      </c>
      <c r="BE332" s="2">
        <v>-1.0808992455189923</v>
      </c>
      <c r="BF332" s="1">
        <v>-8.2989380818582984E-3</v>
      </c>
      <c r="BG332" s="1"/>
      <c r="BH332" t="s">
        <v>99</v>
      </c>
      <c r="BI332" s="2">
        <v>130.984693907674</v>
      </c>
      <c r="BJ332" s="2">
        <v>130.76215547171699</v>
      </c>
      <c r="BK332" s="2">
        <v>-0.22253843595700573</v>
      </c>
      <c r="BL332" s="1">
        <v>-1.6989651944666481E-3</v>
      </c>
      <c r="BM332" s="2">
        <v>130.961022596124</v>
      </c>
      <c r="BN332" s="2">
        <v>-2.3671311550003793E-2</v>
      </c>
      <c r="BO332" s="1">
        <v>-1.8071814991367448E-4</v>
      </c>
      <c r="BP332" s="2">
        <v>130.981573563909</v>
      </c>
      <c r="BQ332" s="2">
        <v>-3.1203437650049182E-3</v>
      </c>
      <c r="BR332" s="1">
        <v>-2.3822201449005382E-5</v>
      </c>
      <c r="BS332" s="2">
        <v>130.80577802639101</v>
      </c>
      <c r="BT332" s="2">
        <v>-0.17891588128298963</v>
      </c>
      <c r="BU332" s="1">
        <v>-1.3659296818993253E-3</v>
      </c>
      <c r="BV332" s="2">
        <v>130.94155544586201</v>
      </c>
      <c r="BW332" s="2">
        <v>-4.3138461811992102E-2</v>
      </c>
      <c r="BX332" s="1">
        <v>-3.293397153899426E-4</v>
      </c>
      <c r="BY332" s="2">
        <v>130.37397945614302</v>
      </c>
      <c r="BZ332" s="2">
        <v>-0.61071445153098125</v>
      </c>
      <c r="CA332" s="1">
        <v>-4.6624871449594714E-3</v>
      </c>
      <c r="CC332" t="s">
        <v>99</v>
      </c>
      <c r="CE332" s="23">
        <v>130.24548862243799</v>
      </c>
      <c r="CF332" s="23">
        <v>132.17522335257399</v>
      </c>
      <c r="CG332" s="23">
        <v>1.9297347301360048</v>
      </c>
      <c r="CH332" s="24">
        <v>1.481613490452644E-2</v>
      </c>
      <c r="CI332" s="2">
        <v>130.984693907674</v>
      </c>
      <c r="CJ332" s="2">
        <v>131.42788174535701</v>
      </c>
      <c r="CK332" s="2">
        <v>0.44318783768301273</v>
      </c>
      <c r="CL332" s="1">
        <v>3.3835085952515836E-3</v>
      </c>
      <c r="CN332" s="25" t="s">
        <v>99</v>
      </c>
      <c r="CO332" s="27">
        <v>0</v>
      </c>
      <c r="CP332" s="27">
        <v>2.801167</v>
      </c>
      <c r="CQ332" s="28">
        <f t="shared" si="127"/>
        <v>-2.8087728626215238</v>
      </c>
      <c r="CR332" s="27">
        <f t="shared" si="128"/>
        <v>122.52317297240799</v>
      </c>
      <c r="CU332" s="30">
        <v>146</v>
      </c>
      <c r="CV332" s="30"/>
      <c r="CW332" s="15" t="s">
        <v>99</v>
      </c>
      <c r="CX332" s="36" t="s">
        <v>975</v>
      </c>
      <c r="CY332" s="34" t="s">
        <v>99</v>
      </c>
      <c r="CZ332" s="34" t="s">
        <v>976</v>
      </c>
      <c r="DA332" s="32"/>
      <c r="DB332" s="32"/>
      <c r="DC332" t="s">
        <v>99</v>
      </c>
      <c r="DD332">
        <v>329021</v>
      </c>
      <c r="DE332" t="s">
        <v>963</v>
      </c>
      <c r="DF332" s="30">
        <v>405</v>
      </c>
      <c r="DG332" s="39" t="s">
        <v>99</v>
      </c>
      <c r="DK332" s="30">
        <v>184</v>
      </c>
      <c r="DL332" s="30"/>
      <c r="DM332" s="32"/>
      <c r="DN332" s="32" t="s">
        <v>99</v>
      </c>
      <c r="DO332" s="41">
        <v>327298</v>
      </c>
    </row>
    <row r="333" spans="1:119" ht="15.75" x14ac:dyDescent="0.25">
      <c r="A333" t="s">
        <v>645</v>
      </c>
      <c r="B333" t="s">
        <v>49</v>
      </c>
      <c r="C333" s="52">
        <v>118.688285525043</v>
      </c>
      <c r="D333" s="52">
        <v>117.85545146421701</v>
      </c>
      <c r="E333" s="52">
        <v>-0.83283406082598788</v>
      </c>
      <c r="F333" s="53">
        <v>-7.0169861932183816E-3</v>
      </c>
      <c r="G333" s="45">
        <v>119.75552202954701</v>
      </c>
      <c r="H333" s="45">
        <v>119.23094365806099</v>
      </c>
      <c r="I333" s="45">
        <v>-0.52457837148601527</v>
      </c>
      <c r="J333" s="46">
        <v>-4.3804107117213957E-3</v>
      </c>
      <c r="K333" s="47">
        <v>2</v>
      </c>
      <c r="L333" s="55">
        <f t="shared" si="121"/>
        <v>117.229762029547</v>
      </c>
      <c r="M333" s="55">
        <f t="shared" si="122"/>
        <v>116.70518365806099</v>
      </c>
      <c r="N333" s="55">
        <f t="shared" si="123"/>
        <v>-0.52457837148601527</v>
      </c>
      <c r="O333" s="56">
        <f t="shared" si="124"/>
        <v>-4.4747883336468657E-3</v>
      </c>
      <c r="P333" s="54"/>
      <c r="Q333" s="42">
        <f t="shared" si="125"/>
        <v>445.80941184551386</v>
      </c>
      <c r="R333" s="42">
        <f t="shared" si="125"/>
        <v>442.68117335778703</v>
      </c>
      <c r="S333" s="42">
        <f t="shared" si="126"/>
        <v>440.33099837940364</v>
      </c>
      <c r="T333" s="42">
        <f t="shared" si="126"/>
        <v>438.36061036491236</v>
      </c>
      <c r="V333" s="143">
        <f t="shared" si="114"/>
        <v>438.88486503294882</v>
      </c>
      <c r="W333" s="143">
        <f t="shared" si="115"/>
        <v>440.33099837940364</v>
      </c>
      <c r="X333" s="143">
        <f t="shared" si="116"/>
        <v>437.33878608698831</v>
      </c>
      <c r="AB333" t="s">
        <v>49</v>
      </c>
      <c r="AC333" s="2">
        <v>118.688285525043</v>
      </c>
      <c r="AD333" s="2">
        <v>117.94677954933</v>
      </c>
      <c r="AE333" s="2">
        <v>-0.7415059757129967</v>
      </c>
      <c r="AF333" s="1">
        <v>-6.2475076831111555E-3</v>
      </c>
      <c r="AG333" s="2">
        <v>119.75552202954701</v>
      </c>
      <c r="AH333" s="2">
        <v>119.543940162703</v>
      </c>
      <c r="AI333" s="2">
        <v>-0.21158186684401414</v>
      </c>
      <c r="AJ333" s="1">
        <v>-1.7667817171037091E-3</v>
      </c>
      <c r="AM333" t="s">
        <v>49</v>
      </c>
      <c r="AN333" s="2">
        <v>118.688285525043</v>
      </c>
      <c r="AO333" s="2">
        <v>117.915973377542</v>
      </c>
      <c r="AP333" s="2">
        <v>-0.77231214750099753</v>
      </c>
      <c r="AQ333" s="1">
        <v>-6.5070629682155209E-3</v>
      </c>
      <c r="AR333" s="2">
        <v>118.553454867231</v>
      </c>
      <c r="AS333" s="2">
        <v>-0.1348306578120031</v>
      </c>
      <c r="AT333" s="1">
        <v>-1.1360064492932126E-3</v>
      </c>
      <c r="AU333" s="2">
        <v>118.694872131662</v>
      </c>
      <c r="AV333" s="2">
        <v>6.5866066189954608E-3</v>
      </c>
      <c r="AW333" s="1">
        <v>5.5495001801215667E-5</v>
      </c>
      <c r="AX333" s="2">
        <v>118.222472519543</v>
      </c>
      <c r="AY333" s="2">
        <v>-0.46581300549999582</v>
      </c>
      <c r="AZ333" s="1">
        <v>-3.924675492946692E-3</v>
      </c>
      <c r="BA333" s="2">
        <v>118.462684726837</v>
      </c>
      <c r="BB333" s="2">
        <v>-0.22560079820600265</v>
      </c>
      <c r="BC333" s="1">
        <v>-1.9007840344816619E-3</v>
      </c>
      <c r="BD333" s="2">
        <v>116.844756502587</v>
      </c>
      <c r="BE333" s="2">
        <v>-1.8435290224559964</v>
      </c>
      <c r="BF333" s="1">
        <v>-1.5532527193402042E-2</v>
      </c>
      <c r="BG333" s="1"/>
      <c r="BH333" t="s">
        <v>49</v>
      </c>
      <c r="BI333" s="2">
        <v>119.75552202954701</v>
      </c>
      <c r="BJ333" s="2">
        <v>119.44405031214801</v>
      </c>
      <c r="BK333" s="2">
        <v>-0.31147171739900159</v>
      </c>
      <c r="BL333" s="1">
        <v>-2.6008964941270341E-3</v>
      </c>
      <c r="BM333" s="2">
        <v>119.71362087537999</v>
      </c>
      <c r="BN333" s="2">
        <v>-4.1901154167021559E-2</v>
      </c>
      <c r="BO333" s="1">
        <v>-3.4988911957382126E-4</v>
      </c>
      <c r="BP333" s="2">
        <v>119.757383011578</v>
      </c>
      <c r="BQ333" s="2">
        <v>1.860982030990499E-3</v>
      </c>
      <c r="BR333" s="1">
        <v>1.5539843169247287E-5</v>
      </c>
      <c r="BS333" s="2">
        <v>119.522550508515</v>
      </c>
      <c r="BT333" s="2">
        <v>-0.23297152103201313</v>
      </c>
      <c r="BU333" s="1">
        <v>-1.9453927224711409E-3</v>
      </c>
      <c r="BV333" s="2">
        <v>119.685833223562</v>
      </c>
      <c r="BW333" s="2">
        <v>-6.9688805985009594E-2</v>
      </c>
      <c r="BX333" s="1">
        <v>-5.8192561648902862E-4</v>
      </c>
      <c r="BY333" s="2">
        <v>118.958902358725</v>
      </c>
      <c r="BZ333" s="2">
        <v>-0.79661967082201102</v>
      </c>
      <c r="CA333" s="1">
        <v>-6.6520495867026727E-3</v>
      </c>
      <c r="CC333" t="s">
        <v>49</v>
      </c>
      <c r="CE333" s="23">
        <v>118.688285525043</v>
      </c>
      <c r="CF333" s="23">
        <v>119.96293739872401</v>
      </c>
      <c r="CG333" s="23">
        <v>1.2746518736810089</v>
      </c>
      <c r="CH333" s="24">
        <v>1.073949183815668E-2</v>
      </c>
      <c r="CI333" s="2">
        <v>119.75552202954701</v>
      </c>
      <c r="CJ333" s="2">
        <v>120.022708108616</v>
      </c>
      <c r="CK333" s="2">
        <v>0.26718607906899194</v>
      </c>
      <c r="CL333" s="1">
        <v>2.2310961076439525E-3</v>
      </c>
      <c r="CN333" s="25" t="s">
        <v>49</v>
      </c>
      <c r="CO333" s="27">
        <v>0</v>
      </c>
      <c r="CP333" s="27">
        <v>2.52576</v>
      </c>
      <c r="CQ333" s="28">
        <f t="shared" si="127"/>
        <v>-2.5370624122815384</v>
      </c>
      <c r="CR333" s="27">
        <f t="shared" si="128"/>
        <v>141.25763696236302</v>
      </c>
      <c r="CU333" s="30">
        <v>91</v>
      </c>
      <c r="CV333" s="30"/>
      <c r="CW333" s="15" t="s">
        <v>49</v>
      </c>
      <c r="CX333" s="33" t="s">
        <v>961</v>
      </c>
      <c r="CY333" s="34" t="s">
        <v>49</v>
      </c>
      <c r="CZ333" s="34" t="s">
        <v>962</v>
      </c>
      <c r="DA333" s="32"/>
      <c r="DB333" s="32"/>
      <c r="DC333" t="s">
        <v>49</v>
      </c>
      <c r="DD333">
        <v>266231</v>
      </c>
      <c r="DE333" t="s">
        <v>963</v>
      </c>
      <c r="DF333" s="30">
        <v>408</v>
      </c>
      <c r="DG333" s="39" t="s">
        <v>49</v>
      </c>
      <c r="DK333" s="30">
        <v>134</v>
      </c>
      <c r="DL333" s="30"/>
      <c r="DM333" s="32"/>
      <c r="DN333" s="32" t="s">
        <v>49</v>
      </c>
      <c r="DO333" s="41">
        <v>265517</v>
      </c>
    </row>
    <row r="334" spans="1:119" ht="15.75" x14ac:dyDescent="0.25">
      <c r="A334" t="s">
        <v>646</v>
      </c>
      <c r="B334" t="s">
        <v>50</v>
      </c>
      <c r="C334" s="52">
        <v>62.027170187039999</v>
      </c>
      <c r="D334" s="52">
        <v>61.643907445037001</v>
      </c>
      <c r="E334" s="52">
        <v>-0.38326274200299792</v>
      </c>
      <c r="F334" s="53">
        <v>-6.1789493353845946E-3</v>
      </c>
      <c r="G334" s="45">
        <v>63.216715046414002</v>
      </c>
      <c r="H334" s="45">
        <v>62.955805460594</v>
      </c>
      <c r="I334" s="45">
        <v>-0.26090958582000212</v>
      </c>
      <c r="J334" s="46">
        <v>-4.1272246687990843E-3</v>
      </c>
      <c r="K334" s="47">
        <v>3</v>
      </c>
      <c r="L334" s="55">
        <f t="shared" si="121"/>
        <v>61.329836046414002</v>
      </c>
      <c r="M334" s="55">
        <f t="shared" si="122"/>
        <v>61.068926460594</v>
      </c>
      <c r="N334" s="55">
        <f t="shared" si="123"/>
        <v>-0.26090958582000212</v>
      </c>
      <c r="O334" s="56">
        <f t="shared" si="124"/>
        <v>-4.2542032172162916E-3</v>
      </c>
      <c r="P334" s="54"/>
      <c r="Q334" s="42">
        <f t="shared" si="125"/>
        <v>338.46540536418206</v>
      </c>
      <c r="R334" s="42">
        <f t="shared" si="125"/>
        <v>336.37404477265636</v>
      </c>
      <c r="S334" s="42">
        <f t="shared" si="126"/>
        <v>334.66024253199828</v>
      </c>
      <c r="T334" s="42">
        <f t="shared" si="126"/>
        <v>333.23652985154428</v>
      </c>
      <c r="V334" s="143">
        <f t="shared" si="114"/>
        <v>332.00899471782168</v>
      </c>
      <c r="W334" s="143">
        <f t="shared" si="115"/>
        <v>334.66024253199828</v>
      </c>
      <c r="X334" s="143">
        <f t="shared" si="116"/>
        <v>332.05810992542831</v>
      </c>
      <c r="AB334" t="s">
        <v>50</v>
      </c>
      <c r="AC334" s="2">
        <v>62.027170187039999</v>
      </c>
      <c r="AD334" s="2">
        <v>61.877478862836</v>
      </c>
      <c r="AE334" s="2">
        <v>-0.14969132420399944</v>
      </c>
      <c r="AF334" s="1">
        <v>-2.4133186110637055E-3</v>
      </c>
      <c r="AG334" s="2">
        <v>63.216715046414002</v>
      </c>
      <c r="AH334" s="2">
        <v>63.173118774869003</v>
      </c>
      <c r="AI334" s="2">
        <v>-4.3596271544998899E-2</v>
      </c>
      <c r="AJ334" s="1">
        <v>-6.896320302785476E-4</v>
      </c>
      <c r="AM334" t="s">
        <v>50</v>
      </c>
      <c r="AN334" s="2">
        <v>62.027170187039999</v>
      </c>
      <c r="AO334" s="2">
        <v>61.527895322180001</v>
      </c>
      <c r="AP334" s="2">
        <v>-0.4992748648599985</v>
      </c>
      <c r="AQ334" s="1">
        <v>-8.0492929687822085E-3</v>
      </c>
      <c r="AR334" s="2">
        <v>61.928706626778997</v>
      </c>
      <c r="AS334" s="2">
        <v>-9.8463560261002669E-2</v>
      </c>
      <c r="AT334" s="1">
        <v>-1.5874262837413098E-3</v>
      </c>
      <c r="AU334" s="2">
        <v>62.006667437799003</v>
      </c>
      <c r="AV334" s="2">
        <v>-2.050274924099682E-2</v>
      </c>
      <c r="AW334" s="1">
        <v>-3.3054464969418641E-4</v>
      </c>
      <c r="AX334" s="2">
        <v>61.714464615750003</v>
      </c>
      <c r="AY334" s="2">
        <v>-0.31270557128999599</v>
      </c>
      <c r="AZ334" s="1">
        <v>-5.041428947137958E-3</v>
      </c>
      <c r="BA334" s="2">
        <v>61.907637690483</v>
      </c>
      <c r="BB334" s="2">
        <v>-0.11953249655699949</v>
      </c>
      <c r="BC334" s="1">
        <v>-1.9270989825354743E-3</v>
      </c>
      <c r="BD334" s="2">
        <v>60.843968371987998</v>
      </c>
      <c r="BE334" s="2">
        <v>-1.1832018150520014</v>
      </c>
      <c r="BF334" s="1">
        <v>-1.9075540790980988E-2</v>
      </c>
      <c r="BG334" s="1"/>
      <c r="BH334" t="s">
        <v>50</v>
      </c>
      <c r="BI334" s="2">
        <v>63.216715046414002</v>
      </c>
      <c r="BJ334" s="2">
        <v>63.026553104042996</v>
      </c>
      <c r="BK334" s="2">
        <v>-0.19016194237100592</v>
      </c>
      <c r="BL334" s="1">
        <v>-3.0080959162681604E-3</v>
      </c>
      <c r="BM334" s="2">
        <v>63.187141355173999</v>
      </c>
      <c r="BN334" s="2">
        <v>-2.9573691240003086E-2</v>
      </c>
      <c r="BO334" s="1">
        <v>-4.6781442563552925E-4</v>
      </c>
      <c r="BP334" s="2">
        <v>63.210920753393005</v>
      </c>
      <c r="BQ334" s="2">
        <v>-5.794293020997543E-3</v>
      </c>
      <c r="BR334" s="1">
        <v>-9.1657610123261653E-5</v>
      </c>
      <c r="BS334" s="2">
        <v>63.075723435261004</v>
      </c>
      <c r="BT334" s="2">
        <v>-0.14099161115299808</v>
      </c>
      <c r="BU334" s="1">
        <v>-2.2302900593534698E-3</v>
      </c>
      <c r="BV334" s="2">
        <v>63.180136347401003</v>
      </c>
      <c r="BW334" s="2">
        <v>-3.6578699012999039E-2</v>
      </c>
      <c r="BX334" s="1">
        <v>-5.7862384950155656E-4</v>
      </c>
      <c r="BY334" s="2">
        <v>62.739848224933993</v>
      </c>
      <c r="BZ334" s="2">
        <v>-0.4768668214800087</v>
      </c>
      <c r="CA334" s="1">
        <v>-7.5433660406095272E-3</v>
      </c>
      <c r="CC334" t="s">
        <v>50</v>
      </c>
      <c r="CE334" s="23">
        <v>62.027170187039999</v>
      </c>
      <c r="CF334" s="23">
        <v>62.670680915661002</v>
      </c>
      <c r="CG334" s="23">
        <v>0.64351072862100267</v>
      </c>
      <c r="CH334" s="24">
        <v>1.037465882581015E-2</v>
      </c>
      <c r="CI334" s="2">
        <v>63.216715046414002</v>
      </c>
      <c r="CJ334" s="2">
        <v>63.349408783377996</v>
      </c>
      <c r="CK334" s="2">
        <v>0.13269373696399356</v>
      </c>
      <c r="CL334" s="1">
        <v>2.0990292973396231E-3</v>
      </c>
      <c r="CN334" s="25" t="s">
        <v>50</v>
      </c>
      <c r="CO334" s="27">
        <v>0</v>
      </c>
      <c r="CP334" s="27">
        <v>1.886879</v>
      </c>
      <c r="CQ334" s="28">
        <f t="shared" si="127"/>
        <v>-1.9001831278800705</v>
      </c>
      <c r="CR334" s="27">
        <f t="shared" si="128"/>
        <v>65.308646217070006</v>
      </c>
      <c r="CU334" s="30">
        <v>92</v>
      </c>
      <c r="CV334" s="30"/>
      <c r="CW334" s="15" t="s">
        <v>50</v>
      </c>
      <c r="CX334" s="33" t="s">
        <v>961</v>
      </c>
      <c r="CY334" s="34" t="s">
        <v>50</v>
      </c>
      <c r="CZ334" s="34" t="s">
        <v>962</v>
      </c>
      <c r="DA334" s="32"/>
      <c r="DB334" s="32"/>
      <c r="DC334" t="s">
        <v>50</v>
      </c>
      <c r="DD334">
        <v>183260</v>
      </c>
      <c r="DE334" t="s">
        <v>963</v>
      </c>
      <c r="DF334" s="30">
        <v>409</v>
      </c>
      <c r="DG334" s="39" t="s">
        <v>50</v>
      </c>
      <c r="DK334" s="30">
        <v>135</v>
      </c>
      <c r="DL334" s="30"/>
      <c r="DM334" s="32"/>
      <c r="DN334" s="32" t="s">
        <v>50</v>
      </c>
      <c r="DO334" s="41">
        <v>182758</v>
      </c>
    </row>
    <row r="335" spans="1:119" ht="15.75" x14ac:dyDescent="0.25">
      <c r="A335" t="s">
        <v>647</v>
      </c>
      <c r="B335" t="s">
        <v>51</v>
      </c>
      <c r="C335" s="52">
        <v>324.69277413517102</v>
      </c>
      <c r="D335" s="52">
        <v>324.51942524776501</v>
      </c>
      <c r="E335" s="52">
        <v>-0.17334888740600718</v>
      </c>
      <c r="F335" s="53">
        <v>-5.3388587986821442E-4</v>
      </c>
      <c r="G335" s="45">
        <v>330.41231689351702</v>
      </c>
      <c r="H335" s="45">
        <v>329.35321278803099</v>
      </c>
      <c r="I335" s="45">
        <v>-1.0591041054860284</v>
      </c>
      <c r="J335" s="46">
        <v>-3.2054014070769313E-3</v>
      </c>
      <c r="K335" s="47">
        <v>1</v>
      </c>
      <c r="L335" s="55">
        <f t="shared" si="121"/>
        <v>326.91013389351701</v>
      </c>
      <c r="M335" s="55">
        <f t="shared" si="122"/>
        <v>325.85102978803098</v>
      </c>
      <c r="N335" s="55">
        <f t="shared" si="123"/>
        <v>-1.0591041054860284</v>
      </c>
      <c r="O335" s="56">
        <f t="shared" si="124"/>
        <v>-3.2397408207327266E-3</v>
      </c>
      <c r="P335" s="54"/>
      <c r="Q335" s="42">
        <f t="shared" si="125"/>
        <v>646.35286064818081</v>
      </c>
      <c r="R335" s="42">
        <f t="shared" si="125"/>
        <v>646.00778198246826</v>
      </c>
      <c r="S335" s="42">
        <f t="shared" si="126"/>
        <v>650.76686963470797</v>
      </c>
      <c r="T335" s="42">
        <f t="shared" si="126"/>
        <v>648.658553642372</v>
      </c>
      <c r="V335" s="143">
        <f t="shared" si="114"/>
        <v>637.77234286239957</v>
      </c>
      <c r="W335" s="143">
        <f t="shared" si="115"/>
        <v>650.76686963470797</v>
      </c>
      <c r="X335" s="143">
        <f t="shared" si="116"/>
        <v>648.658553642372</v>
      </c>
      <c r="AB335" t="s">
        <v>51</v>
      </c>
      <c r="AC335" s="2">
        <v>324.69277413517102</v>
      </c>
      <c r="AD335" s="2">
        <v>320.98300808872096</v>
      </c>
      <c r="AE335" s="2">
        <v>-3.7097660464500564</v>
      </c>
      <c r="AF335" s="1">
        <v>-1.1425465369012691E-2</v>
      </c>
      <c r="AG335" s="2">
        <v>330.41231689351702</v>
      </c>
      <c r="AH335" s="2">
        <v>330.41231689351702</v>
      </c>
      <c r="AI335" s="2">
        <v>0</v>
      </c>
      <c r="AJ335" s="1">
        <v>0</v>
      </c>
      <c r="AM335" t="s">
        <v>51</v>
      </c>
      <c r="AN335" s="2">
        <v>324.69277413517102</v>
      </c>
      <c r="AO335" s="2">
        <v>322.88770843015999</v>
      </c>
      <c r="AP335" s="2">
        <v>-1.8050657050110317</v>
      </c>
      <c r="AQ335" s="1">
        <v>-5.5593035903520752E-3</v>
      </c>
      <c r="AR335" s="2">
        <v>324.398012518634</v>
      </c>
      <c r="AS335" s="2">
        <v>-0.29476161653701638</v>
      </c>
      <c r="AT335" s="1">
        <v>-9.0781698891243521E-4</v>
      </c>
      <c r="AU335" s="2">
        <v>324.820786352504</v>
      </c>
      <c r="AV335" s="2">
        <v>0.12801221733298007</v>
      </c>
      <c r="AW335" s="1">
        <v>3.9425644033485029E-4</v>
      </c>
      <c r="AX335" s="2">
        <v>323.65513341353295</v>
      </c>
      <c r="AY335" s="2">
        <v>-1.0376407216380699</v>
      </c>
      <c r="AZ335" s="1">
        <v>-3.1957616685553201E-3</v>
      </c>
      <c r="BA335" s="2">
        <v>324.07063295824599</v>
      </c>
      <c r="BB335" s="2">
        <v>-0.62214117692502668</v>
      </c>
      <c r="BC335" s="1">
        <v>-1.9160918458444862E-3</v>
      </c>
      <c r="BD335" s="2">
        <v>320.38238534755499</v>
      </c>
      <c r="BE335" s="2">
        <v>-4.3103887876160343</v>
      </c>
      <c r="BF335" s="1">
        <v>-1.3275283994529551E-2</v>
      </c>
      <c r="BG335" s="1"/>
      <c r="BH335" t="s">
        <v>51</v>
      </c>
      <c r="BI335" s="2">
        <v>330.41231689351702</v>
      </c>
      <c r="BJ335" s="2">
        <v>330.059282191688</v>
      </c>
      <c r="BK335" s="2">
        <v>-0.35303470182901719</v>
      </c>
      <c r="BL335" s="1">
        <v>-1.0684671356933427E-3</v>
      </c>
      <c r="BM335" s="2">
        <v>330.41231689351702</v>
      </c>
      <c r="BN335" s="2">
        <v>0</v>
      </c>
      <c r="BO335" s="1">
        <v>0</v>
      </c>
      <c r="BP335" s="2">
        <v>330.41231689351702</v>
      </c>
      <c r="BQ335" s="2">
        <v>0</v>
      </c>
      <c r="BR335" s="1">
        <v>0</v>
      </c>
      <c r="BS335" s="2">
        <v>330.059282191688</v>
      </c>
      <c r="BT335" s="2">
        <v>-0.35303470182901719</v>
      </c>
      <c r="BU335" s="1">
        <v>-1.0684671356933427E-3</v>
      </c>
      <c r="BV335" s="2">
        <v>330.41231689351702</v>
      </c>
      <c r="BW335" s="2">
        <v>0</v>
      </c>
      <c r="BX335" s="1">
        <v>0</v>
      </c>
      <c r="BY335" s="2">
        <v>329.35321278803099</v>
      </c>
      <c r="BZ335" s="2">
        <v>-1.0591041054860284</v>
      </c>
      <c r="CA335" s="1">
        <v>-3.2054014070769313E-3</v>
      </c>
      <c r="CC335" t="s">
        <v>51</v>
      </c>
      <c r="CE335" s="23">
        <v>324.69277413517102</v>
      </c>
      <c r="CF335" s="23">
        <v>331.41952567950398</v>
      </c>
      <c r="CG335" s="23">
        <v>6.7267515443329557</v>
      </c>
      <c r="CH335" s="24">
        <v>2.0717281320010467E-2</v>
      </c>
      <c r="CI335" s="2">
        <v>330.41231689351702</v>
      </c>
      <c r="CJ335" s="2">
        <v>331.43104738467997</v>
      </c>
      <c r="CK335" s="2">
        <v>1.0187304911629553</v>
      </c>
      <c r="CL335" s="1">
        <v>3.0832097929668423E-3</v>
      </c>
      <c r="CN335" s="25" t="s">
        <v>51</v>
      </c>
      <c r="CO335" s="27">
        <v>0</v>
      </c>
      <c r="CP335" s="27">
        <v>3.502183</v>
      </c>
      <c r="CQ335" s="28">
        <f t="shared" si="127"/>
        <v>-3.5198254318324942</v>
      </c>
      <c r="CR335" s="27">
        <f t="shared" si="128"/>
        <v>50.540919291199998</v>
      </c>
      <c r="CU335" s="30">
        <v>93</v>
      </c>
      <c r="CV335" s="30"/>
      <c r="CW335" s="15" t="s">
        <v>51</v>
      </c>
      <c r="CX335" s="33" t="s">
        <v>961</v>
      </c>
      <c r="CY335" s="34" t="s">
        <v>51</v>
      </c>
      <c r="CZ335" s="34" t="s">
        <v>962</v>
      </c>
      <c r="DA335" s="32"/>
      <c r="DB335" s="32"/>
      <c r="DC335" t="s">
        <v>51</v>
      </c>
      <c r="DD335">
        <v>502346</v>
      </c>
      <c r="DE335" t="s">
        <v>963</v>
      </c>
      <c r="DF335" s="30">
        <v>410</v>
      </c>
      <c r="DG335" s="39" t="s">
        <v>51</v>
      </c>
      <c r="DK335" s="30">
        <v>136</v>
      </c>
      <c r="DL335" s="30"/>
      <c r="DM335" s="32"/>
      <c r="DN335" s="32" t="s">
        <v>51</v>
      </c>
      <c r="DO335" s="41">
        <v>495934</v>
      </c>
    </row>
    <row r="336" spans="1:119" ht="15.75" x14ac:dyDescent="0.25">
      <c r="A336" t="s">
        <v>648</v>
      </c>
      <c r="B336" t="s">
        <v>52</v>
      </c>
      <c r="C336" s="52">
        <v>113.695252444408</v>
      </c>
      <c r="D336" s="52">
        <v>113.85161582805399</v>
      </c>
      <c r="E336" s="52">
        <v>0.15636338364599567</v>
      </c>
      <c r="F336" s="53">
        <v>1.3752850737760623E-3</v>
      </c>
      <c r="G336" s="45">
        <v>115.145507014915</v>
      </c>
      <c r="H336" s="45">
        <v>114.913702040703</v>
      </c>
      <c r="I336" s="45">
        <v>-0.23180497421199675</v>
      </c>
      <c r="J336" s="46">
        <v>-2.0131482349716925E-3</v>
      </c>
      <c r="K336" s="47">
        <v>1</v>
      </c>
      <c r="L336" s="55">
        <f t="shared" si="121"/>
        <v>113.02559101491499</v>
      </c>
      <c r="M336" s="55">
        <f t="shared" si="122"/>
        <v>112.793786040703</v>
      </c>
      <c r="N336" s="55">
        <f t="shared" si="123"/>
        <v>-0.23180497421199675</v>
      </c>
      <c r="O336" s="56">
        <f t="shared" si="124"/>
        <v>-2.0509069860241429E-3</v>
      </c>
      <c r="P336" s="54"/>
      <c r="Q336" s="42">
        <f t="shared" si="125"/>
        <v>515.40500849709417</v>
      </c>
      <c r="R336" s="42">
        <f t="shared" si="125"/>
        <v>516.11383731222963</v>
      </c>
      <c r="S336" s="42">
        <f t="shared" si="126"/>
        <v>512.36928935018636</v>
      </c>
      <c r="T336" s="42">
        <f t="shared" si="126"/>
        <v>511.31846759523376</v>
      </c>
      <c r="V336" s="143">
        <f t="shared" si="114"/>
        <v>508.97928970955235</v>
      </c>
      <c r="W336" s="143">
        <f t="shared" si="115"/>
        <v>512.36928935018636</v>
      </c>
      <c r="X336" s="143">
        <f t="shared" si="116"/>
        <v>509.51737361808568</v>
      </c>
      <c r="AB336" t="s">
        <v>52</v>
      </c>
      <c r="AC336" s="2">
        <v>113.695252444408</v>
      </c>
      <c r="AD336" s="2">
        <v>112.90264295009101</v>
      </c>
      <c r="AE336" s="2">
        <v>-0.79260949431699146</v>
      </c>
      <c r="AF336" s="1">
        <v>-6.9713508460218492E-3</v>
      </c>
      <c r="AG336" s="2">
        <v>115.145507014915</v>
      </c>
      <c r="AH336" s="2">
        <v>114.921292958428</v>
      </c>
      <c r="AI336" s="2">
        <v>-0.22421405648699988</v>
      </c>
      <c r="AJ336" s="1">
        <v>-1.9472236676847238E-3</v>
      </c>
      <c r="AM336" t="s">
        <v>52</v>
      </c>
      <c r="AN336" s="2">
        <v>113.695252444408</v>
      </c>
      <c r="AO336" s="2">
        <v>113.102040593775</v>
      </c>
      <c r="AP336" s="2">
        <v>-0.59321185063299708</v>
      </c>
      <c r="AQ336" s="1">
        <v>-5.2175604335198758E-3</v>
      </c>
      <c r="AR336" s="2">
        <v>113.567359201484</v>
      </c>
      <c r="AS336" s="2">
        <v>-0.12789324292400295</v>
      </c>
      <c r="AT336" s="1">
        <v>-1.1248776019608835E-3</v>
      </c>
      <c r="AU336" s="2">
        <v>113.716569419816</v>
      </c>
      <c r="AV336" s="2">
        <v>2.1316975407998484E-2</v>
      </c>
      <c r="AW336" s="1">
        <v>1.8749222108831282E-4</v>
      </c>
      <c r="AX336" s="2">
        <v>113.357956852849</v>
      </c>
      <c r="AY336" s="2">
        <v>-0.33729559155899835</v>
      </c>
      <c r="AZ336" s="1">
        <v>-2.9666638167140809E-3</v>
      </c>
      <c r="BA336" s="2">
        <v>113.51496606161099</v>
      </c>
      <c r="BB336" s="2">
        <v>-0.18028638279700715</v>
      </c>
      <c r="BC336" s="1">
        <v>-1.5856984255799009E-3</v>
      </c>
      <c r="BD336" s="2">
        <v>112.27777743418901</v>
      </c>
      <c r="BE336" s="2">
        <v>-1.4174750102189932</v>
      </c>
      <c r="BF336" s="1">
        <v>-1.246731925690632E-2</v>
      </c>
      <c r="BG336" s="1"/>
      <c r="BH336" t="s">
        <v>52</v>
      </c>
      <c r="BI336" s="2">
        <v>115.145507014915</v>
      </c>
      <c r="BJ336" s="2">
        <v>114.889888167489</v>
      </c>
      <c r="BK336" s="2">
        <v>-0.25561884742599261</v>
      </c>
      <c r="BL336" s="1">
        <v>-2.2199637141975662E-3</v>
      </c>
      <c r="BM336" s="2">
        <v>115.107752509191</v>
      </c>
      <c r="BN336" s="2">
        <v>-3.7754505723995635E-2</v>
      </c>
      <c r="BO336" s="1">
        <v>-3.2788518373630702E-4</v>
      </c>
      <c r="BP336" s="2">
        <v>115.151531033526</v>
      </c>
      <c r="BQ336" s="2">
        <v>6.0240186110007699E-3</v>
      </c>
      <c r="BR336" s="1">
        <v>5.2316575497995489E-5</v>
      </c>
      <c r="BS336" s="2">
        <v>114.958603439805</v>
      </c>
      <c r="BT336" s="2">
        <v>-0.18690357510999434</v>
      </c>
      <c r="BU336" s="1">
        <v>-1.6231946860573933E-3</v>
      </c>
      <c r="BV336" s="2">
        <v>115.09208526344</v>
      </c>
      <c r="BW336" s="2">
        <v>-5.3421751474999724E-2</v>
      </c>
      <c r="BX336" s="1">
        <v>-4.6394994350999654E-4</v>
      </c>
      <c r="BY336" s="2">
        <v>114.516391515908</v>
      </c>
      <c r="BZ336" s="2">
        <v>-0.62911549900699981</v>
      </c>
      <c r="CA336" s="1">
        <v>-5.4636565100669486E-3</v>
      </c>
      <c r="CC336" t="s">
        <v>52</v>
      </c>
      <c r="CE336" s="23">
        <v>113.695252444408</v>
      </c>
      <c r="CF336" s="23">
        <v>115.690785259441</v>
      </c>
      <c r="CG336" s="23">
        <v>1.9955328150330018</v>
      </c>
      <c r="CH336" s="24">
        <v>1.7551593159166694E-2</v>
      </c>
      <c r="CI336" s="2">
        <v>115.145507014915</v>
      </c>
      <c r="CJ336" s="2">
        <v>115.620604818448</v>
      </c>
      <c r="CK336" s="2">
        <v>0.47509780353300357</v>
      </c>
      <c r="CL336" s="1">
        <v>4.1260646277015683E-3</v>
      </c>
      <c r="CN336" s="25" t="s">
        <v>52</v>
      </c>
      <c r="CO336" s="27">
        <v>0</v>
      </c>
      <c r="CP336" s="27">
        <v>2.1199159999999999</v>
      </c>
      <c r="CQ336" s="28">
        <f t="shared" si="127"/>
        <v>-2.1345493987733306</v>
      </c>
      <c r="CR336" s="27">
        <f t="shared" si="128"/>
        <v>78.415671761276997</v>
      </c>
      <c r="CU336" s="30">
        <v>94</v>
      </c>
      <c r="CV336" s="30"/>
      <c r="CW336" s="15" t="s">
        <v>52</v>
      </c>
      <c r="CX336" s="33" t="s">
        <v>961</v>
      </c>
      <c r="CY336" s="34" t="s">
        <v>52</v>
      </c>
      <c r="CZ336" s="34" t="s">
        <v>962</v>
      </c>
      <c r="DA336" s="32"/>
      <c r="DB336" s="32"/>
      <c r="DC336" t="s">
        <v>52</v>
      </c>
      <c r="DD336">
        <v>220594</v>
      </c>
      <c r="DE336" t="s">
        <v>963</v>
      </c>
      <c r="DF336" s="30">
        <v>411</v>
      </c>
      <c r="DG336" s="39" t="s">
        <v>52</v>
      </c>
      <c r="DK336" s="30">
        <v>137</v>
      </c>
      <c r="DL336" s="30"/>
      <c r="DM336" s="32"/>
      <c r="DN336" s="32" t="s">
        <v>52</v>
      </c>
      <c r="DO336" s="41">
        <v>219937</v>
      </c>
    </row>
    <row r="337" spans="1:119" ht="15.75" x14ac:dyDescent="0.25">
      <c r="A337" t="s">
        <v>649</v>
      </c>
      <c r="B337" t="s">
        <v>53</v>
      </c>
      <c r="C337" s="52">
        <v>103.13881477481601</v>
      </c>
      <c r="D337" s="52">
        <v>103.01037427340201</v>
      </c>
      <c r="E337" s="52">
        <v>-0.12844050141400487</v>
      </c>
      <c r="F337" s="53">
        <v>-1.2453168256240899E-3</v>
      </c>
      <c r="G337" s="45">
        <v>107.305122995286</v>
      </c>
      <c r="H337" s="45">
        <v>106.96014477477799</v>
      </c>
      <c r="I337" s="45">
        <v>-0.34497822050801119</v>
      </c>
      <c r="J337" s="46">
        <v>-3.2149277767769425E-3</v>
      </c>
      <c r="K337" s="47">
        <v>2</v>
      </c>
      <c r="L337" s="55">
        <f t="shared" si="121"/>
        <v>105.333349995286</v>
      </c>
      <c r="M337" s="55">
        <f t="shared" si="122"/>
        <v>104.98837177477799</v>
      </c>
      <c r="N337" s="55">
        <f t="shared" si="123"/>
        <v>-0.34497822050801119</v>
      </c>
      <c r="O337" s="56">
        <f t="shared" si="124"/>
        <v>-3.2751091703002899E-3</v>
      </c>
      <c r="P337" s="54"/>
      <c r="Q337" s="42">
        <f t="shared" si="125"/>
        <v>504.05543390520876</v>
      </c>
      <c r="R337" s="42">
        <f t="shared" si="125"/>
        <v>503.42772519231937</v>
      </c>
      <c r="S337" s="42">
        <f t="shared" si="126"/>
        <v>514.78046894841123</v>
      </c>
      <c r="T337" s="42">
        <f t="shared" si="126"/>
        <v>513.09450671386685</v>
      </c>
      <c r="V337" s="143">
        <f t="shared" si="114"/>
        <v>498.23473146291138</v>
      </c>
      <c r="W337" s="143">
        <f t="shared" si="115"/>
        <v>514.78046894841123</v>
      </c>
      <c r="X337" s="143">
        <f t="shared" si="116"/>
        <v>513.09450671386685</v>
      </c>
      <c r="AB337" t="s">
        <v>53</v>
      </c>
      <c r="AC337" s="2">
        <v>103.13881477481601</v>
      </c>
      <c r="AD337" s="2">
        <v>102.400389574543</v>
      </c>
      <c r="AE337" s="2">
        <v>-0.73842520027301362</v>
      </c>
      <c r="AF337" s="1">
        <v>-7.1595276897957827E-3</v>
      </c>
      <c r="AG337" s="2">
        <v>107.305122995286</v>
      </c>
      <c r="AH337" s="2">
        <v>107.305122995286</v>
      </c>
      <c r="AI337" s="2">
        <v>0</v>
      </c>
      <c r="AJ337" s="1">
        <v>0</v>
      </c>
      <c r="AM337" t="s">
        <v>53</v>
      </c>
      <c r="AN337" s="2">
        <v>103.13881477481601</v>
      </c>
      <c r="AO337" s="2">
        <v>102.646046494572</v>
      </c>
      <c r="AP337" s="2">
        <v>-0.49276828024400743</v>
      </c>
      <c r="AQ337" s="1">
        <v>-4.7777190509690586E-3</v>
      </c>
      <c r="AR337" s="2">
        <v>103.042469346535</v>
      </c>
      <c r="AS337" s="2">
        <v>-9.6345428281011891E-2</v>
      </c>
      <c r="AT337" s="1">
        <v>-9.3413356059368928E-4</v>
      </c>
      <c r="AU337" s="2">
        <v>103.15708762668399</v>
      </c>
      <c r="AV337" s="2">
        <v>1.8272851867976669E-2</v>
      </c>
      <c r="AW337" s="1">
        <v>1.7716755721763883E-4</v>
      </c>
      <c r="AX337" s="2">
        <v>102.865613763863</v>
      </c>
      <c r="AY337" s="2">
        <v>-0.27320101095301652</v>
      </c>
      <c r="AZ337" s="1">
        <v>-2.6488670783109051E-3</v>
      </c>
      <c r="BA337" s="2">
        <v>102.98084702874701</v>
      </c>
      <c r="BB337" s="2">
        <v>-0.15796774606900499</v>
      </c>
      <c r="BC337" s="1">
        <v>-1.5316032709305175E-3</v>
      </c>
      <c r="BD337" s="2">
        <v>101.947794282478</v>
      </c>
      <c r="BE337" s="2">
        <v>-1.1910204923380121</v>
      </c>
      <c r="BF337" s="1">
        <v>-1.1547742670287407E-2</v>
      </c>
      <c r="BG337" s="1"/>
      <c r="BH337" t="s">
        <v>53</v>
      </c>
      <c r="BI337" s="2">
        <v>107.305122995286</v>
      </c>
      <c r="BJ337" s="2">
        <v>107.190130255117</v>
      </c>
      <c r="BK337" s="2">
        <v>-0.11499274016900074</v>
      </c>
      <c r="BL337" s="1">
        <v>-1.0716425922558466E-3</v>
      </c>
      <c r="BM337" s="2">
        <v>107.305122995286</v>
      </c>
      <c r="BN337" s="2">
        <v>0</v>
      </c>
      <c r="BO337" s="1">
        <v>0</v>
      </c>
      <c r="BP337" s="2">
        <v>107.305122995286</v>
      </c>
      <c r="BQ337" s="2">
        <v>0</v>
      </c>
      <c r="BR337" s="1">
        <v>0</v>
      </c>
      <c r="BS337" s="2">
        <v>107.190130255117</v>
      </c>
      <c r="BT337" s="2">
        <v>-0.11499274016900074</v>
      </c>
      <c r="BU337" s="1">
        <v>-1.0716425922558466E-3</v>
      </c>
      <c r="BV337" s="2">
        <v>107.305122995286</v>
      </c>
      <c r="BW337" s="2">
        <v>0</v>
      </c>
      <c r="BX337" s="1">
        <v>0</v>
      </c>
      <c r="BY337" s="2">
        <v>106.96014477477799</v>
      </c>
      <c r="BZ337" s="2">
        <v>-0.34497822050801119</v>
      </c>
      <c r="CA337" s="1">
        <v>-3.2149277767769425E-3</v>
      </c>
      <c r="CC337" t="s">
        <v>53</v>
      </c>
      <c r="CE337" s="23">
        <v>103.13881477481601</v>
      </c>
      <c r="CF337" s="23">
        <v>104.65860188761599</v>
      </c>
      <c r="CG337" s="23">
        <v>1.5197871127999747</v>
      </c>
      <c r="CH337" s="24">
        <v>1.4735355609022081E-2</v>
      </c>
      <c r="CI337" s="2">
        <v>107.305122995286</v>
      </c>
      <c r="CJ337" s="2">
        <v>107.190130255117</v>
      </c>
      <c r="CK337" s="2">
        <v>-0.11499274016900074</v>
      </c>
      <c r="CL337" s="1">
        <v>-1.0716425922558466E-3</v>
      </c>
      <c r="CN337" s="25" t="s">
        <v>53</v>
      </c>
      <c r="CO337" s="27">
        <v>0</v>
      </c>
      <c r="CP337" s="27">
        <v>1.971773</v>
      </c>
      <c r="CQ337" s="28">
        <f t="shared" si="127"/>
        <v>-1.9791777822990606</v>
      </c>
      <c r="CR337" s="27">
        <f t="shared" si="128"/>
        <v>82.038092812781002</v>
      </c>
      <c r="CU337" s="30">
        <v>95</v>
      </c>
      <c r="CV337" s="30"/>
      <c r="CW337" s="15" t="s">
        <v>53</v>
      </c>
      <c r="CX337" s="33" t="s">
        <v>961</v>
      </c>
      <c r="CY337" s="34" t="s">
        <v>53</v>
      </c>
      <c r="CZ337" s="34" t="s">
        <v>962</v>
      </c>
      <c r="DA337" s="32"/>
      <c r="DB337" s="32"/>
      <c r="DC337" t="s">
        <v>53</v>
      </c>
      <c r="DD337">
        <v>204618</v>
      </c>
      <c r="DE337" t="s">
        <v>963</v>
      </c>
      <c r="DF337" s="30">
        <v>412</v>
      </c>
      <c r="DG337" s="39" t="s">
        <v>53</v>
      </c>
      <c r="DK337" s="30">
        <v>138</v>
      </c>
      <c r="DL337" s="30"/>
      <c r="DM337" s="32"/>
      <c r="DN337" s="32" t="s">
        <v>53</v>
      </c>
      <c r="DO337" s="41">
        <v>204457</v>
      </c>
    </row>
    <row r="338" spans="1:119" ht="15.75" x14ac:dyDescent="0.25">
      <c r="B338" t="s">
        <v>54</v>
      </c>
      <c r="C338" s="52">
        <v>124.65787979186</v>
      </c>
      <c r="D338" s="52">
        <v>123.37660674771901</v>
      </c>
      <c r="E338" s="52">
        <v>-1.2812730441409883</v>
      </c>
      <c r="F338" s="53">
        <v>-1.0278315709206004E-2</v>
      </c>
      <c r="G338" s="45">
        <v>127.42014903899799</v>
      </c>
      <c r="H338" s="45">
        <v>127.014867340168</v>
      </c>
      <c r="I338" s="45">
        <v>-0.40528169882999521</v>
      </c>
      <c r="J338" s="46">
        <v>-3.1806719885875772E-3</v>
      </c>
      <c r="K338" s="47">
        <v>1</v>
      </c>
      <c r="L338" s="55">
        <f t="shared" si="121"/>
        <v>125.09695103899799</v>
      </c>
      <c r="M338" s="55">
        <f t="shared" si="122"/>
        <v>124.69166934016799</v>
      </c>
      <c r="N338" s="55">
        <f t="shared" si="123"/>
        <v>-0.40528169882999521</v>
      </c>
      <c r="O338" s="56">
        <f t="shared" si="124"/>
        <v>-3.2397408207307295E-3</v>
      </c>
      <c r="P338" s="54"/>
      <c r="Q338" s="42">
        <f t="shared" si="125"/>
        <v>541.70344335552443</v>
      </c>
      <c r="R338" s="42">
        <f t="shared" si="125"/>
        <v>536.13564434395244</v>
      </c>
      <c r="S338" s="42">
        <f t="shared" si="126"/>
        <v>543.61143671182231</v>
      </c>
      <c r="T338" s="42">
        <f t="shared" si="126"/>
        <v>541.85027654969099</v>
      </c>
      <c r="V338" s="143">
        <f t="shared" si="114"/>
        <v>533.90951960063796</v>
      </c>
      <c r="W338" s="143">
        <f t="shared" si="115"/>
        <v>543.61143671182231</v>
      </c>
      <c r="X338" s="143">
        <f t="shared" si="116"/>
        <v>541.85027654969099</v>
      </c>
      <c r="AB338" t="s">
        <v>54</v>
      </c>
      <c r="AC338" s="2">
        <v>124.65787979186</v>
      </c>
      <c r="AD338" s="2">
        <v>123.302075793553</v>
      </c>
      <c r="AE338" s="2">
        <v>-1.355803998306996</v>
      </c>
      <c r="AF338" s="1">
        <v>-1.087619972817417E-2</v>
      </c>
      <c r="AG338" s="2">
        <v>127.42014903899799</v>
      </c>
      <c r="AH338" s="2">
        <v>127.42014903899799</v>
      </c>
      <c r="AI338" s="2">
        <v>0</v>
      </c>
      <c r="AJ338" s="1">
        <v>0</v>
      </c>
      <c r="AM338" t="s">
        <v>54</v>
      </c>
      <c r="AN338" s="2">
        <v>124.65787979186</v>
      </c>
      <c r="AO338" s="2">
        <v>123.853402217696</v>
      </c>
      <c r="AP338" s="2">
        <v>-0.80447757416399668</v>
      </c>
      <c r="AQ338" s="1">
        <v>-6.4534835303409997E-3</v>
      </c>
      <c r="AR338" s="2">
        <v>124.501863421569</v>
      </c>
      <c r="AS338" s="2">
        <v>-0.15601637029099891</v>
      </c>
      <c r="AT338" s="1">
        <v>-1.2515564242829885E-3</v>
      </c>
      <c r="AU338" s="2">
        <v>124.688576612331</v>
      </c>
      <c r="AV338" s="2">
        <v>3.0696820471007413E-2</v>
      </c>
      <c r="AW338" s="1">
        <v>2.4624853657275082E-4</v>
      </c>
      <c r="AX338" s="2">
        <v>124.262854270513</v>
      </c>
      <c r="AY338" s="2">
        <v>-0.39502552134699442</v>
      </c>
      <c r="AZ338" s="1">
        <v>-3.1688772663754955E-3</v>
      </c>
      <c r="BA338" s="2">
        <v>124.433769452967</v>
      </c>
      <c r="BB338" s="2">
        <v>-0.22411033889299858</v>
      </c>
      <c r="BC338" s="1">
        <v>-1.7978032296650107E-3</v>
      </c>
      <c r="BD338" s="2">
        <v>122.864326469538</v>
      </c>
      <c r="BE338" s="2">
        <v>-1.7935533223219977</v>
      </c>
      <c r="BF338" s="1">
        <v>-1.4387805450539312E-2</v>
      </c>
      <c r="BG338" s="1"/>
      <c r="BH338" t="s">
        <v>54</v>
      </c>
      <c r="BI338" s="2">
        <v>127.42014903899799</v>
      </c>
      <c r="BJ338" s="2">
        <v>127.28505513938799</v>
      </c>
      <c r="BK338" s="2">
        <v>-0.1350938996099984</v>
      </c>
      <c r="BL338" s="1">
        <v>-1.060223996195859E-3</v>
      </c>
      <c r="BM338" s="2">
        <v>127.42014903899799</v>
      </c>
      <c r="BN338" s="2">
        <v>0</v>
      </c>
      <c r="BO338" s="1">
        <v>0</v>
      </c>
      <c r="BP338" s="2">
        <v>127.42014903899799</v>
      </c>
      <c r="BQ338" s="2">
        <v>0</v>
      </c>
      <c r="BR338" s="1">
        <v>0</v>
      </c>
      <c r="BS338" s="2">
        <v>127.28505513938799</v>
      </c>
      <c r="BT338" s="2">
        <v>-0.1350938996099984</v>
      </c>
      <c r="BU338" s="1">
        <v>-1.060223996195859E-3</v>
      </c>
      <c r="BV338" s="2">
        <v>127.42014903899799</v>
      </c>
      <c r="BW338" s="2">
        <v>0</v>
      </c>
      <c r="BX338" s="1">
        <v>0</v>
      </c>
      <c r="BY338" s="2">
        <v>127.014867340168</v>
      </c>
      <c r="BZ338" s="2">
        <v>-0.40528169882999521</v>
      </c>
      <c r="CA338" s="1">
        <v>-3.1806719885875772E-3</v>
      </c>
      <c r="CC338" t="s">
        <v>54</v>
      </c>
      <c r="CE338" s="23">
        <v>124.65787979186</v>
      </c>
      <c r="CF338" s="23">
        <v>125.984298085142</v>
      </c>
      <c r="CG338" s="23">
        <v>1.3264182932820034</v>
      </c>
      <c r="CH338" s="24">
        <v>1.0640468901738989E-2</v>
      </c>
      <c r="CI338" s="2">
        <v>127.42014903899799</v>
      </c>
      <c r="CJ338" s="2">
        <v>127.573501433597</v>
      </c>
      <c r="CK338" s="2">
        <v>0.15335239459901118</v>
      </c>
      <c r="CL338" s="1">
        <v>1.2035176206871051E-3</v>
      </c>
      <c r="CN338" s="25" t="s">
        <v>54</v>
      </c>
      <c r="CO338" s="27">
        <v>0</v>
      </c>
      <c r="CP338" s="27">
        <v>2.3231980000000001</v>
      </c>
      <c r="CQ338" s="28">
        <f t="shared" si="127"/>
        <v>-2.3283418144288968</v>
      </c>
      <c r="CR338" s="27">
        <f t="shared" si="128"/>
        <v>34.997371897776006</v>
      </c>
      <c r="CU338" s="30">
        <v>96</v>
      </c>
      <c r="CV338" s="30"/>
      <c r="CW338" s="15" t="s">
        <v>54</v>
      </c>
      <c r="CX338" s="33" t="s">
        <v>961</v>
      </c>
      <c r="CY338" s="34" t="s">
        <v>54</v>
      </c>
      <c r="CZ338" s="34" t="s">
        <v>962</v>
      </c>
      <c r="DA338" s="32"/>
      <c r="DB338" s="32"/>
      <c r="DC338" t="s">
        <v>54</v>
      </c>
      <c r="DD338">
        <v>230122</v>
      </c>
      <c r="DE338" t="s">
        <v>963</v>
      </c>
      <c r="DF338" s="30">
        <v>413</v>
      </c>
      <c r="DG338" s="39" t="s">
        <v>54</v>
      </c>
      <c r="DK338" s="30">
        <v>139</v>
      </c>
      <c r="DL338" s="30"/>
      <c r="DM338" s="32"/>
      <c r="DN338" s="32" t="s">
        <v>54</v>
      </c>
      <c r="DO338" s="41">
        <v>228364</v>
      </c>
    </row>
    <row r="339" spans="1:119" ht="15.75" x14ac:dyDescent="0.25">
      <c r="B339" t="s">
        <v>55</v>
      </c>
      <c r="C339" s="52">
        <v>82.156301179883997</v>
      </c>
      <c r="D339" s="52">
        <v>80.580517121325997</v>
      </c>
      <c r="E339" s="52">
        <v>-1.5757840585579999</v>
      </c>
      <c r="F339" s="53">
        <v>-1.9180318927793105E-2</v>
      </c>
      <c r="G339" s="45">
        <v>82.677013651094001</v>
      </c>
      <c r="H339" s="45">
        <v>82.020331345357008</v>
      </c>
      <c r="I339" s="45">
        <v>-0.65668230573699304</v>
      </c>
      <c r="J339" s="46">
        <v>-7.9427434148536605E-3</v>
      </c>
      <c r="K339" s="47">
        <v>3</v>
      </c>
      <c r="L339" s="55">
        <f t="shared" si="121"/>
        <v>79.281820651093994</v>
      </c>
      <c r="M339" s="55">
        <f t="shared" si="122"/>
        <v>78.625138345357001</v>
      </c>
      <c r="N339" s="55">
        <f t="shared" si="123"/>
        <v>-0.65668230573699304</v>
      </c>
      <c r="O339" s="56">
        <f t="shared" si="124"/>
        <v>-8.2828862952951318E-3</v>
      </c>
      <c r="P339" s="54"/>
      <c r="Q339" s="42">
        <f t="shared" si="125"/>
        <v>288.9114383974258</v>
      </c>
      <c r="R339" s="42">
        <f t="shared" si="125"/>
        <v>283.37002486707576</v>
      </c>
      <c r="S339" s="42">
        <f t="shared" si="126"/>
        <v>278.80301953859998</v>
      </c>
      <c r="T339" s="42">
        <f t="shared" si="126"/>
        <v>276.49372582897684</v>
      </c>
      <c r="V339" s="143">
        <f t="shared" si="114"/>
        <v>281.56217874775729</v>
      </c>
      <c r="W339" s="143">
        <f t="shared" si="115"/>
        <v>278.80301953859998</v>
      </c>
      <c r="X339" s="143">
        <f t="shared" si="116"/>
        <v>276.05255899515407</v>
      </c>
      <c r="AB339" t="s">
        <v>55</v>
      </c>
      <c r="AC339" s="2">
        <v>82.156301179883997</v>
      </c>
      <c r="AD339" s="2">
        <v>82.148849951190996</v>
      </c>
      <c r="AE339" s="2">
        <v>-7.4512286930001892E-3</v>
      </c>
      <c r="AF339" s="1">
        <v>-9.0695766313596236E-5</v>
      </c>
      <c r="AG339" s="2">
        <v>82.677013651094001</v>
      </c>
      <c r="AH339" s="2">
        <v>82.668618126711991</v>
      </c>
      <c r="AI339" s="2">
        <v>-8.3955243820099668E-3</v>
      </c>
      <c r="AJ339" s="1">
        <v>-1.0154605266029556E-4</v>
      </c>
      <c r="AM339" t="s">
        <v>55</v>
      </c>
      <c r="AN339" s="2">
        <v>82.156301179883997</v>
      </c>
      <c r="AO339" s="2">
        <v>81.246103842766004</v>
      </c>
      <c r="AP339" s="2">
        <v>-0.91019733711799233</v>
      </c>
      <c r="AQ339" s="1">
        <v>-1.1078849997458923E-2</v>
      </c>
      <c r="AR339" s="2">
        <v>81.969886859123008</v>
      </c>
      <c r="AS339" s="2">
        <v>-0.18641432076098852</v>
      </c>
      <c r="AT339" s="1">
        <v>-2.2690203682956475E-3</v>
      </c>
      <c r="AU339" s="2">
        <v>82.112086766689998</v>
      </c>
      <c r="AV339" s="2">
        <v>-4.4214413193998325E-2</v>
      </c>
      <c r="AW339" s="1">
        <v>-5.3817434036117781E-4</v>
      </c>
      <c r="AX339" s="2">
        <v>81.595460852382999</v>
      </c>
      <c r="AY339" s="2">
        <v>-0.56084032750099766</v>
      </c>
      <c r="AZ339" s="1">
        <v>-6.8265041079809425E-3</v>
      </c>
      <c r="BA339" s="2">
        <v>81.95252349335</v>
      </c>
      <c r="BB339" s="2">
        <v>-0.20377768653399642</v>
      </c>
      <c r="BC339" s="1">
        <v>-2.4803658831696706E-3</v>
      </c>
      <c r="BD339" s="2">
        <v>80.066428959606</v>
      </c>
      <c r="BE339" s="2">
        <v>-2.0898722202779965</v>
      </c>
      <c r="BF339" s="1">
        <v>-2.543775937164151E-2</v>
      </c>
      <c r="BG339" s="1"/>
      <c r="BH339" t="s">
        <v>55</v>
      </c>
      <c r="BI339" s="2">
        <v>82.677013651094001</v>
      </c>
      <c r="BJ339" s="2">
        <v>82.353661832026006</v>
      </c>
      <c r="BK339" s="2">
        <v>-0.32335181906799448</v>
      </c>
      <c r="BL339" s="1">
        <v>-3.9110244164426928E-3</v>
      </c>
      <c r="BM339" s="2">
        <v>82.616689217206002</v>
      </c>
      <c r="BN339" s="2">
        <v>-6.0324433887998907E-2</v>
      </c>
      <c r="BO339" s="1">
        <v>-7.2963972964208148E-4</v>
      </c>
      <c r="BP339" s="2">
        <v>82.664517815229999</v>
      </c>
      <c r="BQ339" s="2">
        <v>-1.2495835864001492E-2</v>
      </c>
      <c r="BR339" s="1">
        <v>-1.5114038729961002E-4</v>
      </c>
      <c r="BS339" s="2">
        <v>82.435858227679006</v>
      </c>
      <c r="BT339" s="2">
        <v>-0.24115542341499463</v>
      </c>
      <c r="BU339" s="1">
        <v>-2.916837616229062E-3</v>
      </c>
      <c r="BV339" s="2">
        <v>82.606940905274996</v>
      </c>
      <c r="BW339" s="2">
        <v>-7.0072745819004467E-2</v>
      </c>
      <c r="BX339" s="1">
        <v>-8.4754809982275222E-4</v>
      </c>
      <c r="BY339" s="2">
        <v>81.894878938657001</v>
      </c>
      <c r="BZ339" s="2">
        <v>-0.78213471243699928</v>
      </c>
      <c r="CA339" s="1">
        <v>-9.4601229277304685E-3</v>
      </c>
      <c r="CC339" t="s">
        <v>55</v>
      </c>
      <c r="CE339" s="23">
        <v>82.156301179883997</v>
      </c>
      <c r="CF339" s="23">
        <v>82.040070972824012</v>
      </c>
      <c r="CG339" s="23">
        <v>-0.11623020705998499</v>
      </c>
      <c r="CH339" s="24">
        <v>-1.414744887376259E-3</v>
      </c>
      <c r="CI339" s="2">
        <v>82.677013651094001</v>
      </c>
      <c r="CJ339" s="2">
        <v>82.580352804176997</v>
      </c>
      <c r="CK339" s="2">
        <v>-9.6660846917004051E-2</v>
      </c>
      <c r="CL339" s="1">
        <v>-1.1691381031845604E-3</v>
      </c>
      <c r="CN339" s="25" t="s">
        <v>55</v>
      </c>
      <c r="CO339" s="27">
        <v>0</v>
      </c>
      <c r="CP339" s="27">
        <v>3.3951929999999999</v>
      </c>
      <c r="CQ339" s="28">
        <f t="shared" si="127"/>
        <v>-3.3995812840247663</v>
      </c>
      <c r="CR339" s="27">
        <f t="shared" si="128"/>
        <v>58.626120732655004</v>
      </c>
      <c r="CU339" s="30">
        <v>97</v>
      </c>
      <c r="CV339" s="30"/>
      <c r="CW339" s="15" t="s">
        <v>55</v>
      </c>
      <c r="CX339" s="33" t="s">
        <v>961</v>
      </c>
      <c r="CY339" s="34" t="s">
        <v>55</v>
      </c>
      <c r="CZ339" s="34" t="s">
        <v>962</v>
      </c>
      <c r="DA339" s="32"/>
      <c r="DB339" s="32"/>
      <c r="DC339" t="s">
        <v>55</v>
      </c>
      <c r="DD339">
        <v>284365</v>
      </c>
      <c r="DE339" t="s">
        <v>963</v>
      </c>
      <c r="DF339" s="30">
        <v>414</v>
      </c>
      <c r="DG339" s="39" t="s">
        <v>55</v>
      </c>
      <c r="DK339" s="30">
        <v>140</v>
      </c>
      <c r="DL339" s="30"/>
      <c r="DM339" s="32"/>
      <c r="DN339" s="32" t="s">
        <v>55</v>
      </c>
      <c r="DO339" s="41">
        <v>283674</v>
      </c>
    </row>
    <row r="340" spans="1:119" ht="15.75" x14ac:dyDescent="0.25">
      <c r="A340" t="s">
        <v>650</v>
      </c>
      <c r="B340" t="s">
        <v>56</v>
      </c>
      <c r="C340" s="52">
        <v>102.21763984594</v>
      </c>
      <c r="D340" s="52">
        <v>101.46519233266801</v>
      </c>
      <c r="E340" s="52">
        <v>-0.75244751327198856</v>
      </c>
      <c r="F340" s="53">
        <v>-7.3612295725675094E-3</v>
      </c>
      <c r="G340" s="45">
        <v>100.599585106258</v>
      </c>
      <c r="H340" s="45">
        <v>100.11521224201199</v>
      </c>
      <c r="I340" s="45">
        <v>-0.48437286424601211</v>
      </c>
      <c r="J340" s="46">
        <v>-4.8148594622372922E-3</v>
      </c>
      <c r="K340" s="47">
        <v>2</v>
      </c>
      <c r="L340" s="55">
        <f t="shared" si="121"/>
        <v>98.665445106258005</v>
      </c>
      <c r="M340" s="55">
        <f t="shared" si="122"/>
        <v>98.181072242011993</v>
      </c>
      <c r="N340" s="55">
        <f t="shared" si="123"/>
        <v>-0.48437286424601211</v>
      </c>
      <c r="O340" s="56">
        <f t="shared" si="124"/>
        <v>-4.9092452147189479E-3</v>
      </c>
      <c r="P340" s="54"/>
      <c r="Q340" s="42">
        <f t="shared" si="125"/>
        <v>470.55462392481633</v>
      </c>
      <c r="R340" s="42">
        <f t="shared" si="125"/>
        <v>467.09076331167256</v>
      </c>
      <c r="S340" s="42">
        <f t="shared" si="126"/>
        <v>454.20224421464087</v>
      </c>
      <c r="T340" s="42">
        <f t="shared" si="126"/>
        <v>451.97245402071553</v>
      </c>
      <c r="V340" s="143">
        <f t="shared" si="114"/>
        <v>463.32020940648533</v>
      </c>
      <c r="W340" s="143">
        <f t="shared" si="115"/>
        <v>454.20224421464087</v>
      </c>
      <c r="X340" s="143">
        <f t="shared" si="116"/>
        <v>451.05965316206937</v>
      </c>
      <c r="AB340" t="s">
        <v>56</v>
      </c>
      <c r="AC340" s="2">
        <v>102.21763984594</v>
      </c>
      <c r="AD340" s="2">
        <v>101.31810251296399</v>
      </c>
      <c r="AE340" s="2">
        <v>-0.89953733297600991</v>
      </c>
      <c r="AF340" s="1">
        <v>-8.8002162281556415E-3</v>
      </c>
      <c r="AG340" s="2">
        <v>100.599585106258</v>
      </c>
      <c r="AH340" s="2">
        <v>100.339002090677</v>
      </c>
      <c r="AI340" s="2">
        <v>-0.26058301558100538</v>
      </c>
      <c r="AJ340" s="1">
        <v>-2.5902991081500522E-3</v>
      </c>
      <c r="AM340" t="s">
        <v>56</v>
      </c>
      <c r="AN340" s="2">
        <v>102.21763984594</v>
      </c>
      <c r="AO340" s="2">
        <v>101.525819916733</v>
      </c>
      <c r="AP340" s="2">
        <v>-0.69181992920699997</v>
      </c>
      <c r="AQ340" s="1">
        <v>-6.7681070532414423E-3</v>
      </c>
      <c r="AR340" s="2">
        <v>102.076633079777</v>
      </c>
      <c r="AS340" s="2">
        <v>-0.14100676616300234</v>
      </c>
      <c r="AT340" s="1">
        <v>-1.3794758553956478E-3</v>
      </c>
      <c r="AU340" s="2">
        <v>102.227460769499</v>
      </c>
      <c r="AV340" s="2">
        <v>9.8209235590047683E-3</v>
      </c>
      <c r="AW340" s="1">
        <v>9.6078559178304555E-5</v>
      </c>
      <c r="AX340" s="2">
        <v>101.849185038313</v>
      </c>
      <c r="AY340" s="2">
        <v>-0.36845480762700333</v>
      </c>
      <c r="AZ340" s="1">
        <v>-3.6046107910760773E-3</v>
      </c>
      <c r="BA340" s="2">
        <v>102.034972164705</v>
      </c>
      <c r="BB340" s="2">
        <v>-0.18266768123500299</v>
      </c>
      <c r="BC340" s="1">
        <v>-1.7870465558617414E-3</v>
      </c>
      <c r="BD340" s="2">
        <v>100.646122448952</v>
      </c>
      <c r="BE340" s="2">
        <v>-1.5715173969879999</v>
      </c>
      <c r="BF340" s="1">
        <v>-1.5374228942837593E-2</v>
      </c>
      <c r="BG340" s="1"/>
      <c r="BH340" t="s">
        <v>56</v>
      </c>
      <c r="BI340" s="2">
        <v>100.599585106258</v>
      </c>
      <c r="BJ340" s="2">
        <v>100.322071974672</v>
      </c>
      <c r="BK340" s="2">
        <v>-0.2775131315860051</v>
      </c>
      <c r="BL340" s="1">
        <v>-2.7585912137995669E-3</v>
      </c>
      <c r="BM340" s="2">
        <v>100.550112031026</v>
      </c>
      <c r="BN340" s="2">
        <v>-4.9473075232000951E-2</v>
      </c>
      <c r="BO340" s="1">
        <v>-4.9178210009261135E-4</v>
      </c>
      <c r="BP340" s="2">
        <v>100.602359534702</v>
      </c>
      <c r="BQ340" s="2">
        <v>2.7744284439989997E-3</v>
      </c>
      <c r="BR340" s="1">
        <v>2.757892531135708E-5</v>
      </c>
      <c r="BS340" s="2">
        <v>100.39169517576299</v>
      </c>
      <c r="BT340" s="2">
        <v>-0.20788993049501414</v>
      </c>
      <c r="BU340" s="1">
        <v>-2.0665088258110709E-3</v>
      </c>
      <c r="BV340" s="2">
        <v>100.532307498273</v>
      </c>
      <c r="BW340" s="2">
        <v>-6.7277607985005261E-2</v>
      </c>
      <c r="BX340" s="1">
        <v>-6.6876625697753615E-4</v>
      </c>
      <c r="BY340" s="2">
        <v>99.916926337090004</v>
      </c>
      <c r="BZ340" s="2">
        <v>-0.68265876916800039</v>
      </c>
      <c r="CA340" s="1">
        <v>-6.785900443296502E-3</v>
      </c>
      <c r="CC340" t="s">
        <v>56</v>
      </c>
      <c r="CE340" s="23">
        <v>102.21763984594</v>
      </c>
      <c r="CF340" s="23">
        <v>103.479937062413</v>
      </c>
      <c r="CG340" s="23">
        <v>1.2622972164730015</v>
      </c>
      <c r="CH340" s="24">
        <v>1.2349113307404729E-2</v>
      </c>
      <c r="CI340" s="2">
        <v>100.599585106258</v>
      </c>
      <c r="CJ340" s="2">
        <v>100.87706284442601</v>
      </c>
      <c r="CK340" s="2">
        <v>0.27747773816800247</v>
      </c>
      <c r="CL340" s="1">
        <v>2.7582393891079915E-3</v>
      </c>
      <c r="CN340" s="25" t="s">
        <v>56</v>
      </c>
      <c r="CO340" s="27">
        <v>0</v>
      </c>
      <c r="CP340" s="27">
        <v>1.93414</v>
      </c>
      <c r="CQ340" s="28">
        <f t="shared" si="127"/>
        <v>-1.9293346793163662</v>
      </c>
      <c r="CR340" s="27">
        <f t="shared" si="128"/>
        <v>202.603570668527</v>
      </c>
      <c r="CU340" s="30">
        <v>98</v>
      </c>
      <c r="CV340" s="30"/>
      <c r="CW340" s="15" t="s">
        <v>56</v>
      </c>
      <c r="CX340" s="33" t="s">
        <v>961</v>
      </c>
      <c r="CY340" s="34" t="s">
        <v>56</v>
      </c>
      <c r="CZ340" s="34" t="s">
        <v>962</v>
      </c>
      <c r="DA340" s="32"/>
      <c r="DB340" s="32"/>
      <c r="DC340" t="s">
        <v>56</v>
      </c>
      <c r="DD340">
        <v>217228</v>
      </c>
      <c r="DE340" t="s">
        <v>963</v>
      </c>
      <c r="DF340" s="30">
        <v>415</v>
      </c>
      <c r="DG340" s="39" t="s">
        <v>56</v>
      </c>
      <c r="DK340" s="30">
        <v>141</v>
      </c>
      <c r="DL340" s="30"/>
      <c r="DM340" s="32"/>
      <c r="DN340" s="32" t="s">
        <v>56</v>
      </c>
      <c r="DO340" s="41">
        <v>216395</v>
      </c>
    </row>
    <row r="341" spans="1:119" ht="15.75" x14ac:dyDescent="0.25">
      <c r="A341" t="s">
        <v>651</v>
      </c>
      <c r="B341" t="s">
        <v>57</v>
      </c>
      <c r="C341" s="52">
        <v>63.975643602925999</v>
      </c>
      <c r="D341" s="52">
        <v>62.301891743170003</v>
      </c>
      <c r="E341" s="52">
        <v>-1.6737518597559955</v>
      </c>
      <c r="F341" s="53">
        <v>-2.6162329372477693E-2</v>
      </c>
      <c r="G341" s="45">
        <v>65.798722555826998</v>
      </c>
      <c r="H341" s="45">
        <v>65.439879371800004</v>
      </c>
      <c r="I341" s="45">
        <v>-0.35884318402699478</v>
      </c>
      <c r="J341" s="46">
        <v>-5.4536497075993217E-3</v>
      </c>
      <c r="K341" s="47">
        <v>3</v>
      </c>
      <c r="L341" s="55">
        <f t="shared" si="121"/>
        <v>63.598043555826997</v>
      </c>
      <c r="M341" s="55">
        <f t="shared" si="122"/>
        <v>63.239200371800003</v>
      </c>
      <c r="N341" s="55">
        <f t="shared" si="123"/>
        <v>-0.35884318402699478</v>
      </c>
      <c r="O341" s="56">
        <f t="shared" si="124"/>
        <v>-5.6423619967491401E-3</v>
      </c>
      <c r="P341" s="54"/>
      <c r="Q341" s="42">
        <f t="shared" si="125"/>
        <v>293.19054835098189</v>
      </c>
      <c r="R341" s="42">
        <f t="shared" si="125"/>
        <v>285.52000065612611</v>
      </c>
      <c r="S341" s="42">
        <f t="shared" si="126"/>
        <v>291.46006533226551</v>
      </c>
      <c r="T341" s="42">
        <f t="shared" si="126"/>
        <v>289.81554213606472</v>
      </c>
      <c r="V341" s="143">
        <f t="shared" si="114"/>
        <v>285.61879172673866</v>
      </c>
      <c r="W341" s="143">
        <f t="shared" si="115"/>
        <v>291.46006533226551</v>
      </c>
      <c r="X341" s="143">
        <f t="shared" si="116"/>
        <v>289.81554213606472</v>
      </c>
      <c r="AB341" t="s">
        <v>57</v>
      </c>
      <c r="AC341" s="2">
        <v>63.975643602925999</v>
      </c>
      <c r="AD341" s="2">
        <v>63.803624957152003</v>
      </c>
      <c r="AE341" s="2">
        <v>-0.17201864577399562</v>
      </c>
      <c r="AF341" s="1">
        <v>-2.6888146189142544E-3</v>
      </c>
      <c r="AG341" s="2">
        <v>65.798722555826998</v>
      </c>
      <c r="AH341" s="2">
        <v>65.749552596277994</v>
      </c>
      <c r="AI341" s="2">
        <v>-4.9169959549004716E-2</v>
      </c>
      <c r="AJ341" s="1">
        <v>-7.4727833062847705E-4</v>
      </c>
      <c r="AM341" t="s">
        <v>57</v>
      </c>
      <c r="AN341" s="2">
        <v>63.975643602925999</v>
      </c>
      <c r="AO341" s="2">
        <v>63.199816908774004</v>
      </c>
      <c r="AP341" s="2">
        <v>-0.7758266941519949</v>
      </c>
      <c r="AQ341" s="1">
        <v>-1.2126907217491619E-2</v>
      </c>
      <c r="AR341" s="2">
        <v>63.851687176001001</v>
      </c>
      <c r="AS341" s="2">
        <v>-0.1239564269249982</v>
      </c>
      <c r="AT341" s="1">
        <v>-1.9375565440865516E-3</v>
      </c>
      <c r="AU341" s="2">
        <v>63.943819734632001</v>
      </c>
      <c r="AV341" s="2">
        <v>-3.1823868293997748E-2</v>
      </c>
      <c r="AW341" s="1">
        <v>-4.9743725114384388E-4</v>
      </c>
      <c r="AX341" s="2">
        <v>63.548417227689995</v>
      </c>
      <c r="AY341" s="2">
        <v>-0.42722637523600326</v>
      </c>
      <c r="AZ341" s="1">
        <v>-6.6779535331859263E-3</v>
      </c>
      <c r="BA341" s="2">
        <v>63.814018712676003</v>
      </c>
      <c r="BB341" s="2">
        <v>-0.16162489024999616</v>
      </c>
      <c r="BC341" s="1">
        <v>-2.5263503600392707E-3</v>
      </c>
      <c r="BD341" s="2">
        <v>62.323448448733004</v>
      </c>
      <c r="BE341" s="2">
        <v>-1.6521951541929951</v>
      </c>
      <c r="BF341" s="1">
        <v>-2.5825377614761974E-2</v>
      </c>
      <c r="BG341" s="1"/>
      <c r="BH341" t="s">
        <v>57</v>
      </c>
      <c r="BI341" s="2">
        <v>65.798722555826998</v>
      </c>
      <c r="BJ341" s="2">
        <v>65.579944045934994</v>
      </c>
      <c r="BK341" s="2">
        <v>-0.21877850989200454</v>
      </c>
      <c r="BL341" s="1">
        <v>-3.3249659171784326E-3</v>
      </c>
      <c r="BM341" s="2">
        <v>65.762887233978006</v>
      </c>
      <c r="BN341" s="2">
        <v>-3.5835321848992407E-2</v>
      </c>
      <c r="BO341" s="1">
        <v>-5.4462032782760924E-4</v>
      </c>
      <c r="BP341" s="2">
        <v>65.789728988942997</v>
      </c>
      <c r="BQ341" s="2">
        <v>-8.993566884001325E-3</v>
      </c>
      <c r="BR341" s="1">
        <v>-1.3668300135113906E-4</v>
      </c>
      <c r="BS341" s="2">
        <v>65.626751569763996</v>
      </c>
      <c r="BT341" s="2">
        <v>-0.17197098606300187</v>
      </c>
      <c r="BU341" s="1">
        <v>-2.6135915620108417E-3</v>
      </c>
      <c r="BV341" s="2">
        <v>65.751849802230993</v>
      </c>
      <c r="BW341" s="2">
        <v>-4.6872753596005623E-2</v>
      </c>
      <c r="BX341" s="1">
        <v>-7.1236570825879456E-4</v>
      </c>
      <c r="BY341" s="2">
        <v>65.439879371800004</v>
      </c>
      <c r="BZ341" s="2">
        <v>-0.35884318402699478</v>
      </c>
      <c r="CA341" s="1">
        <v>-5.4536497075993217E-3</v>
      </c>
      <c r="CC341" t="s">
        <v>57</v>
      </c>
      <c r="CE341" s="23">
        <v>63.975643602925999</v>
      </c>
      <c r="CF341" s="23">
        <v>63.547018603301005</v>
      </c>
      <c r="CG341" s="23">
        <v>-0.42862499962499356</v>
      </c>
      <c r="CH341" s="24">
        <v>-6.699815359190695E-3</v>
      </c>
      <c r="CI341" s="2">
        <v>65.798722555826998</v>
      </c>
      <c r="CJ341" s="2">
        <v>65.627269900952996</v>
      </c>
      <c r="CK341" s="2">
        <v>-0.17145265487400252</v>
      </c>
      <c r="CL341" s="1">
        <v>-2.6057140353831845E-3</v>
      </c>
      <c r="CN341" s="25" t="s">
        <v>57</v>
      </c>
      <c r="CO341" s="27">
        <v>0</v>
      </c>
      <c r="CP341" s="27">
        <v>2.2006790000000001</v>
      </c>
      <c r="CQ341" s="28">
        <f t="shared" si="127"/>
        <v>-2.1963762161696558</v>
      </c>
      <c r="CR341" s="27">
        <f t="shared" si="128"/>
        <v>93.947598229995009</v>
      </c>
      <c r="CU341" s="30">
        <v>99</v>
      </c>
      <c r="CV341" s="30"/>
      <c r="CW341" s="15" t="s">
        <v>57</v>
      </c>
      <c r="CX341" s="33" t="s">
        <v>961</v>
      </c>
      <c r="CY341" s="34" t="s">
        <v>57</v>
      </c>
      <c r="CZ341" s="34" t="s">
        <v>962</v>
      </c>
      <c r="DA341" s="32"/>
      <c r="DB341" s="32"/>
      <c r="DC341" t="s">
        <v>57</v>
      </c>
      <c r="DD341">
        <v>218205</v>
      </c>
      <c r="DE341" t="s">
        <v>963</v>
      </c>
      <c r="DF341" s="30">
        <v>416</v>
      </c>
      <c r="DG341" s="39" t="s">
        <v>57</v>
      </c>
      <c r="DK341" s="30">
        <v>142</v>
      </c>
      <c r="DL341" s="30"/>
      <c r="DM341" s="32"/>
      <c r="DN341" s="32" t="s">
        <v>57</v>
      </c>
      <c r="DO341" s="41">
        <v>216878</v>
      </c>
    </row>
    <row r="342" spans="1:119" ht="15.75" x14ac:dyDescent="0.25">
      <c r="A342" t="s">
        <v>652</v>
      </c>
      <c r="B342" t="s">
        <v>58</v>
      </c>
      <c r="C342" s="52">
        <v>128.672839205965</v>
      </c>
      <c r="D342" s="52">
        <v>128.10170411513201</v>
      </c>
      <c r="E342" s="52">
        <v>-0.57113509083299618</v>
      </c>
      <c r="F342" s="53">
        <v>-4.4386608266161545E-3</v>
      </c>
      <c r="G342" s="45">
        <v>127.45178650772699</v>
      </c>
      <c r="H342" s="45">
        <v>126.94894040809899</v>
      </c>
      <c r="I342" s="45">
        <v>-0.50284609962800175</v>
      </c>
      <c r="J342" s="46">
        <v>-3.9453829044406204E-3</v>
      </c>
      <c r="K342" s="47">
        <v>2</v>
      </c>
      <c r="L342" s="55">
        <f t="shared" si="121"/>
        <v>124.62193350772699</v>
      </c>
      <c r="M342" s="55">
        <f t="shared" si="122"/>
        <v>124.11908740809899</v>
      </c>
      <c r="N342" s="55">
        <f t="shared" si="123"/>
        <v>-0.50284609962800175</v>
      </c>
      <c r="O342" s="56">
        <f t="shared" si="124"/>
        <v>-4.034972700827367E-3</v>
      </c>
      <c r="P342" s="54"/>
      <c r="Q342" s="42">
        <f t="shared" si="125"/>
        <v>416.44660527922701</v>
      </c>
      <c r="R342" s="42">
        <f t="shared" si="125"/>
        <v>414.59814004599684</v>
      </c>
      <c r="S342" s="42">
        <f t="shared" si="126"/>
        <v>403.33594465537027</v>
      </c>
      <c r="T342" s="42">
        <f t="shared" si="126"/>
        <v>401.70849512942345</v>
      </c>
      <c r="V342" s="143">
        <f t="shared" si="114"/>
        <v>410.49359599791893</v>
      </c>
      <c r="W342" s="143">
        <f t="shared" si="115"/>
        <v>403.33594465537027</v>
      </c>
      <c r="X342" s="143">
        <f t="shared" si="116"/>
        <v>400.68119773483545</v>
      </c>
      <c r="AB342" t="s">
        <v>58</v>
      </c>
      <c r="AC342" s="2">
        <v>128.672839205965</v>
      </c>
      <c r="AD342" s="2">
        <v>127.877835373164</v>
      </c>
      <c r="AE342" s="2">
        <v>-0.79500383280100095</v>
      </c>
      <c r="AF342" s="1">
        <v>-6.1784898639599319E-3</v>
      </c>
      <c r="AG342" s="2">
        <v>127.45178650772699</v>
      </c>
      <c r="AH342" s="2">
        <v>127.219487116655</v>
      </c>
      <c r="AI342" s="2">
        <v>-0.23229939107199016</v>
      </c>
      <c r="AJ342" s="1">
        <v>-1.8226452326575006E-3</v>
      </c>
      <c r="AM342" t="s">
        <v>58</v>
      </c>
      <c r="AN342" s="2">
        <v>128.672839205965</v>
      </c>
      <c r="AO342" s="2">
        <v>127.909007703179</v>
      </c>
      <c r="AP342" s="2">
        <v>-0.76383150278600453</v>
      </c>
      <c r="AQ342" s="1">
        <v>-5.9362294910066376E-3</v>
      </c>
      <c r="AR342" s="2">
        <v>128.49386287835699</v>
      </c>
      <c r="AS342" s="2">
        <v>-0.1789763276080123</v>
      </c>
      <c r="AT342" s="1">
        <v>-1.3909409997670691E-3</v>
      </c>
      <c r="AU342" s="2">
        <v>128.66611667984299</v>
      </c>
      <c r="AV342" s="2">
        <v>-6.7225261220187349E-3</v>
      </c>
      <c r="AW342" s="1">
        <v>-5.2245105987426543E-5</v>
      </c>
      <c r="AX342" s="2">
        <v>128.240636851007</v>
      </c>
      <c r="AY342" s="2">
        <v>-0.43220235495800807</v>
      </c>
      <c r="AZ342" s="1">
        <v>-3.3589245222621317E-3</v>
      </c>
      <c r="BA342" s="2">
        <v>128.46971563005701</v>
      </c>
      <c r="BB342" s="2">
        <v>-0.20312357590799479</v>
      </c>
      <c r="BC342" s="1">
        <v>-1.5786049111954188E-3</v>
      </c>
      <c r="BD342" s="2">
        <v>126.83349030424499</v>
      </c>
      <c r="BE342" s="2">
        <v>-1.8393489017200153</v>
      </c>
      <c r="BF342" s="1">
        <v>-1.429477202081313E-2</v>
      </c>
      <c r="BG342" s="1"/>
      <c r="BH342" t="s">
        <v>58</v>
      </c>
      <c r="BI342" s="2">
        <v>127.45178650772699</v>
      </c>
      <c r="BJ342" s="2">
        <v>127.13287875621</v>
      </c>
      <c r="BK342" s="2">
        <v>-0.31890775151698847</v>
      </c>
      <c r="BL342" s="1">
        <v>-2.5021834550561918E-3</v>
      </c>
      <c r="BM342" s="2">
        <v>127.390268325691</v>
      </c>
      <c r="BN342" s="2">
        <v>-6.151818203599646E-2</v>
      </c>
      <c r="BO342" s="1">
        <v>-4.8267806769634267E-4</v>
      </c>
      <c r="BP342" s="2">
        <v>127.449885600513</v>
      </c>
      <c r="BQ342" s="2">
        <v>-1.9009072139937189E-3</v>
      </c>
      <c r="BR342" s="1">
        <v>-1.4914716114069322E-5</v>
      </c>
      <c r="BS342" s="2">
        <v>127.20182646854401</v>
      </c>
      <c r="BT342" s="2">
        <v>-0.24996003918298015</v>
      </c>
      <c r="BU342" s="1">
        <v>-1.9612125183339495E-3</v>
      </c>
      <c r="BV342" s="2">
        <v>127.37651304622599</v>
      </c>
      <c r="BW342" s="2">
        <v>-7.5273461500998451E-2</v>
      </c>
      <c r="BX342" s="1">
        <v>-5.9060342395777132E-4</v>
      </c>
      <c r="BY342" s="2">
        <v>126.631528113714</v>
      </c>
      <c r="BZ342" s="2">
        <v>-0.8202583940129955</v>
      </c>
      <c r="CA342" s="1">
        <v>-6.4358328469822264E-3</v>
      </c>
      <c r="CC342" t="s">
        <v>58</v>
      </c>
      <c r="CE342" s="23">
        <v>128.672839205965</v>
      </c>
      <c r="CF342" s="23">
        <v>130.29662089409899</v>
      </c>
      <c r="CG342" s="23">
        <v>1.6237816881339882</v>
      </c>
      <c r="CH342" s="24">
        <v>1.2619459539047095E-2</v>
      </c>
      <c r="CI342" s="2">
        <v>127.45178650772699</v>
      </c>
      <c r="CJ342" s="2">
        <v>127.810718123163</v>
      </c>
      <c r="CK342" s="2">
        <v>0.35893161543600627</v>
      </c>
      <c r="CL342" s="1">
        <v>2.816214862662952E-3</v>
      </c>
      <c r="CN342" s="25" t="s">
        <v>58</v>
      </c>
      <c r="CO342" s="27">
        <v>0</v>
      </c>
      <c r="CP342" s="27">
        <v>2.829853</v>
      </c>
      <c r="CQ342" s="28">
        <f t="shared" si="127"/>
        <v>-3.0169119494155208</v>
      </c>
      <c r="CR342" s="27">
        <f t="shared" si="128"/>
        <v>27.281474614911001</v>
      </c>
      <c r="CU342" s="30">
        <v>100</v>
      </c>
      <c r="CV342" s="30"/>
      <c r="CW342" s="15" t="s">
        <v>58</v>
      </c>
      <c r="CX342" s="33" t="s">
        <v>961</v>
      </c>
      <c r="CY342" s="34" t="s">
        <v>58</v>
      </c>
      <c r="CZ342" s="34" t="s">
        <v>962</v>
      </c>
      <c r="DA342" s="32"/>
      <c r="DB342" s="32"/>
      <c r="DC342" t="s">
        <v>58</v>
      </c>
      <c r="DD342">
        <v>308978</v>
      </c>
      <c r="DE342" t="s">
        <v>963</v>
      </c>
      <c r="DF342" s="30">
        <v>417</v>
      </c>
      <c r="DG342" s="39" t="s">
        <v>58</v>
      </c>
      <c r="DK342" s="30">
        <v>143</v>
      </c>
      <c r="DL342" s="30"/>
      <c r="DM342" s="32"/>
      <c r="DN342" s="32" t="s">
        <v>58</v>
      </c>
      <c r="DO342" s="41">
        <v>308042</v>
      </c>
    </row>
    <row r="343" spans="1:119" ht="15.75" x14ac:dyDescent="0.25">
      <c r="A343" t="s">
        <v>653</v>
      </c>
      <c r="B343" t="s">
        <v>62</v>
      </c>
      <c r="C343" s="52">
        <v>103.04178325217799</v>
      </c>
      <c r="D343" s="52">
        <v>103.401844736863</v>
      </c>
      <c r="E343" s="52">
        <v>0.36006148468500498</v>
      </c>
      <c r="F343" s="53">
        <v>3.4943250526227126E-3</v>
      </c>
      <c r="G343" s="45">
        <v>110.45962641852499</v>
      </c>
      <c r="H343" s="45">
        <v>110.106018205506</v>
      </c>
      <c r="I343" s="45">
        <v>-0.35360821301898682</v>
      </c>
      <c r="J343" s="46">
        <v>-3.2012439701650467E-3</v>
      </c>
      <c r="K343" s="47">
        <v>1</v>
      </c>
      <c r="L343" s="55">
        <f t="shared" si="121"/>
        <v>109.147068418525</v>
      </c>
      <c r="M343" s="55">
        <f t="shared" si="122"/>
        <v>108.79346020550601</v>
      </c>
      <c r="N343" s="55">
        <f t="shared" si="123"/>
        <v>-0.35360821301898682</v>
      </c>
      <c r="O343" s="56">
        <f t="shared" si="124"/>
        <v>-3.2397408207344085E-3</v>
      </c>
      <c r="P343" s="54"/>
      <c r="Q343" s="42">
        <f t="shared" si="125"/>
        <v>686.3092417838003</v>
      </c>
      <c r="R343" s="42">
        <f t="shared" si="125"/>
        <v>688.70742936121189</v>
      </c>
      <c r="S343" s="42">
        <f t="shared" si="126"/>
        <v>726.97346071656932</v>
      </c>
      <c r="T343" s="42">
        <f t="shared" si="126"/>
        <v>724.6182551202952</v>
      </c>
      <c r="V343" s="143">
        <f t="shared" si="114"/>
        <v>680.09354646124598</v>
      </c>
      <c r="W343" s="143">
        <f t="shared" si="115"/>
        <v>726.97346071656932</v>
      </c>
      <c r="X343" s="143">
        <f t="shared" si="116"/>
        <v>724.6182551202952</v>
      </c>
      <c r="AB343" t="s">
        <v>62</v>
      </c>
      <c r="AC343" s="2">
        <v>103.04178325217799</v>
      </c>
      <c r="AD343" s="2">
        <v>102.625719431562</v>
      </c>
      <c r="AE343" s="2">
        <v>-0.41606382061598879</v>
      </c>
      <c r="AF343" s="1">
        <v>-4.0378165777443928E-3</v>
      </c>
      <c r="AG343" s="2">
        <v>110.45962641852499</v>
      </c>
      <c r="AH343" s="2">
        <v>110.45962641852499</v>
      </c>
      <c r="AI343" s="2">
        <v>0</v>
      </c>
      <c r="AJ343" s="1">
        <v>0</v>
      </c>
      <c r="AM343" t="s">
        <v>62</v>
      </c>
      <c r="AN343" s="2">
        <v>103.04178325217799</v>
      </c>
      <c r="AO343" s="2">
        <v>102.66116112108</v>
      </c>
      <c r="AP343" s="2">
        <v>-0.38062213109799359</v>
      </c>
      <c r="AQ343" s="1">
        <v>-3.6938620342631579E-3</v>
      </c>
      <c r="AR343" s="2">
        <v>102.947284017326</v>
      </c>
      <c r="AS343" s="2">
        <v>-9.4499234851994629E-2</v>
      </c>
      <c r="AT343" s="1">
        <v>-9.1709626783848582E-4</v>
      </c>
      <c r="AU343" s="2">
        <v>103.089331781149</v>
      </c>
      <c r="AV343" s="2">
        <v>4.7548528971006476E-2</v>
      </c>
      <c r="AW343" s="1">
        <v>4.6144901097683056E-4</v>
      </c>
      <c r="AX343" s="2">
        <v>102.877074876878</v>
      </c>
      <c r="AY343" s="2">
        <v>-0.16470837529999471</v>
      </c>
      <c r="AZ343" s="1">
        <v>-1.5984620034854965E-3</v>
      </c>
      <c r="BA343" s="2">
        <v>102.89728806903601</v>
      </c>
      <c r="BB343" s="2">
        <v>-0.14449518314198428</v>
      </c>
      <c r="BC343" s="1">
        <v>-1.4022969962423481E-3</v>
      </c>
      <c r="BD343" s="2">
        <v>102.108564972145</v>
      </c>
      <c r="BE343" s="2">
        <v>-0.9332182800329889</v>
      </c>
      <c r="BF343" s="1">
        <v>-9.0566976868896865E-3</v>
      </c>
      <c r="BG343" s="1"/>
      <c r="BH343" t="s">
        <v>62</v>
      </c>
      <c r="BI343" s="2">
        <v>110.45962641852499</v>
      </c>
      <c r="BJ343" s="2">
        <v>110.341757014186</v>
      </c>
      <c r="BK343" s="2">
        <v>-0.11786940433898963</v>
      </c>
      <c r="BL343" s="1">
        <v>-1.0670813233822594E-3</v>
      </c>
      <c r="BM343" s="2">
        <v>110.45962641852499</v>
      </c>
      <c r="BN343" s="2">
        <v>0</v>
      </c>
      <c r="BO343" s="1">
        <v>0</v>
      </c>
      <c r="BP343" s="2">
        <v>110.45962641852499</v>
      </c>
      <c r="BQ343" s="2">
        <v>0</v>
      </c>
      <c r="BR343" s="1">
        <v>0</v>
      </c>
      <c r="BS343" s="2">
        <v>110.341757014186</v>
      </c>
      <c r="BT343" s="2">
        <v>-0.11786940433898963</v>
      </c>
      <c r="BU343" s="1">
        <v>-1.0670813233822594E-3</v>
      </c>
      <c r="BV343" s="2">
        <v>110.45962641852499</v>
      </c>
      <c r="BW343" s="2">
        <v>0</v>
      </c>
      <c r="BX343" s="1">
        <v>0</v>
      </c>
      <c r="BY343" s="2">
        <v>110.106018205506</v>
      </c>
      <c r="BZ343" s="2">
        <v>-0.35360821301898682</v>
      </c>
      <c r="CA343" s="1">
        <v>-3.2012439701650467E-3</v>
      </c>
      <c r="CC343" t="s">
        <v>62</v>
      </c>
      <c r="CE343" s="23">
        <v>103.04178325217799</v>
      </c>
      <c r="CF343" s="23">
        <v>104.54155621727601</v>
      </c>
      <c r="CG343" s="23">
        <v>1.4997729650980176</v>
      </c>
      <c r="CH343" s="24">
        <v>1.4554998154754051E-2</v>
      </c>
      <c r="CI343" s="2">
        <v>110.45962641852499</v>
      </c>
      <c r="CJ343" s="2">
        <v>110.341757014186</v>
      </c>
      <c r="CK343" s="2">
        <v>-0.11786940433898963</v>
      </c>
      <c r="CL343" s="1">
        <v>-1.0670813233822594E-3</v>
      </c>
      <c r="CN343" s="25" t="s">
        <v>62</v>
      </c>
      <c r="CO343" s="27">
        <v>0</v>
      </c>
      <c r="CP343" s="27">
        <v>1.3125579999999999</v>
      </c>
      <c r="CQ343" s="28">
        <f t="shared" si="127"/>
        <v>-1.3293107136894335</v>
      </c>
      <c r="CR343" s="27">
        <f t="shared" si="128"/>
        <v>50.399650546085994</v>
      </c>
      <c r="CU343" s="30">
        <v>105</v>
      </c>
      <c r="CV343" s="30"/>
      <c r="CW343" s="15" t="s">
        <v>62</v>
      </c>
      <c r="CX343" s="33" t="s">
        <v>961</v>
      </c>
      <c r="CY343" s="34" t="s">
        <v>62</v>
      </c>
      <c r="CZ343" s="34" t="s">
        <v>962</v>
      </c>
      <c r="DA343" s="32"/>
      <c r="DB343" s="32"/>
      <c r="DC343" t="s">
        <v>62</v>
      </c>
      <c r="DD343">
        <v>150139</v>
      </c>
      <c r="DE343" t="s">
        <v>963</v>
      </c>
      <c r="DF343" s="30">
        <v>418</v>
      </c>
      <c r="DG343" s="39" t="s">
        <v>62</v>
      </c>
      <c r="DK343" s="30">
        <v>147</v>
      </c>
      <c r="DL343" s="30"/>
      <c r="DM343" s="32"/>
      <c r="DN343" s="32" t="s">
        <v>62</v>
      </c>
      <c r="DO343" s="41">
        <v>149994</v>
      </c>
    </row>
    <row r="344" spans="1:119" ht="15.75" x14ac:dyDescent="0.25">
      <c r="A344" t="s">
        <v>654</v>
      </c>
      <c r="B344" t="s">
        <v>63</v>
      </c>
      <c r="C344" s="52">
        <v>298.87845987905399</v>
      </c>
      <c r="D344" s="52">
        <v>297.39020494902906</v>
      </c>
      <c r="E344" s="52">
        <v>-1.4882549300249366</v>
      </c>
      <c r="F344" s="53">
        <v>-4.9794653339259812E-3</v>
      </c>
      <c r="G344" s="45">
        <v>317.82472144331501</v>
      </c>
      <c r="H344" s="45">
        <v>316.80823156175001</v>
      </c>
      <c r="I344" s="45">
        <v>-1.0164898815650076</v>
      </c>
      <c r="J344" s="46">
        <v>-3.1982719183985871E-3</v>
      </c>
      <c r="K344" s="47">
        <v>1</v>
      </c>
      <c r="L344" s="55">
        <f t="shared" si="121"/>
        <v>313.75654344331502</v>
      </c>
      <c r="M344" s="55">
        <f t="shared" si="122"/>
        <v>312.74005356175002</v>
      </c>
      <c r="N344" s="55">
        <f t="shared" si="123"/>
        <v>-1.0164898815650076</v>
      </c>
      <c r="O344" s="56">
        <f t="shared" si="124"/>
        <v>-3.2397408207317669E-3</v>
      </c>
      <c r="P344" s="54"/>
      <c r="Q344" s="42">
        <f t="shared" si="125"/>
        <v>670.49488708907973</v>
      </c>
      <c r="R344" s="42">
        <f t="shared" si="125"/>
        <v>667.15618104224507</v>
      </c>
      <c r="S344" s="42">
        <f t="shared" si="126"/>
        <v>703.87192926052933</v>
      </c>
      <c r="T344" s="42">
        <f t="shared" si="126"/>
        <v>701.59156663873682</v>
      </c>
      <c r="V344" s="143">
        <f t="shared" si="114"/>
        <v>661.33345951399633</v>
      </c>
      <c r="W344" s="143">
        <f t="shared" si="115"/>
        <v>703.87192926052933</v>
      </c>
      <c r="X344" s="143">
        <f t="shared" si="116"/>
        <v>701.59156663873682</v>
      </c>
      <c r="AB344" t="s">
        <v>63</v>
      </c>
      <c r="AC344" s="2">
        <v>298.87845987905399</v>
      </c>
      <c r="AD344" s="2">
        <v>296.75498515544098</v>
      </c>
      <c r="AE344" s="2">
        <v>-2.1234747236130147</v>
      </c>
      <c r="AF344" s="1">
        <v>-7.1048101775963149E-3</v>
      </c>
      <c r="AG344" s="2">
        <v>317.82472144331501</v>
      </c>
      <c r="AH344" s="2">
        <v>317.82472144331501</v>
      </c>
      <c r="AI344" s="2">
        <v>0</v>
      </c>
      <c r="AJ344" s="1">
        <v>0</v>
      </c>
      <c r="AM344" t="s">
        <v>63</v>
      </c>
      <c r="AN344" s="2">
        <v>298.87845987905399</v>
      </c>
      <c r="AO344" s="2">
        <v>297.11388028522498</v>
      </c>
      <c r="AP344" s="2">
        <v>-1.7645795938290121</v>
      </c>
      <c r="AQ344" s="1">
        <v>-5.9040039036037514E-3</v>
      </c>
      <c r="AR344" s="2">
        <v>298.51597892106298</v>
      </c>
      <c r="AS344" s="2">
        <v>-0.36248095799101065</v>
      </c>
      <c r="AT344" s="1">
        <v>-1.2128038873650997E-3</v>
      </c>
      <c r="AU344" s="2">
        <v>299.006363325846</v>
      </c>
      <c r="AV344" s="2">
        <v>0.12790344679200416</v>
      </c>
      <c r="AW344" s="1">
        <v>4.2794467973289999E-4</v>
      </c>
      <c r="AX344" s="2">
        <v>297.99560527261104</v>
      </c>
      <c r="AY344" s="2">
        <v>-0.88285460644294744</v>
      </c>
      <c r="AZ344" s="1">
        <v>-2.9538917150476779E-3</v>
      </c>
      <c r="BA344" s="2">
        <v>298.31083439503595</v>
      </c>
      <c r="BB344" s="2">
        <v>-0.5676254840180377</v>
      </c>
      <c r="BC344" s="1">
        <v>-1.8991849872611647E-3</v>
      </c>
      <c r="BD344" s="2">
        <v>294.79468024604</v>
      </c>
      <c r="BE344" s="2">
        <v>-4.0837796330139895</v>
      </c>
      <c r="BF344" s="1">
        <v>-1.3663679994425014E-2</v>
      </c>
      <c r="BG344" s="1"/>
      <c r="BH344" t="s">
        <v>63</v>
      </c>
      <c r="BI344" s="2">
        <v>317.82472144331501</v>
      </c>
      <c r="BJ344" s="2">
        <v>317.48589148279297</v>
      </c>
      <c r="BK344" s="2">
        <v>-0.33882996052204817</v>
      </c>
      <c r="BL344" s="1">
        <v>-1.0660906394673879E-3</v>
      </c>
      <c r="BM344" s="2">
        <v>317.82472144331501</v>
      </c>
      <c r="BN344" s="2">
        <v>0</v>
      </c>
      <c r="BO344" s="1">
        <v>0</v>
      </c>
      <c r="BP344" s="2">
        <v>317.82472144331501</v>
      </c>
      <c r="BQ344" s="2">
        <v>0</v>
      </c>
      <c r="BR344" s="1">
        <v>0</v>
      </c>
      <c r="BS344" s="2">
        <v>317.48589148279297</v>
      </c>
      <c r="BT344" s="2">
        <v>-0.33882996052204817</v>
      </c>
      <c r="BU344" s="1">
        <v>-1.0660906394673879E-3</v>
      </c>
      <c r="BV344" s="2">
        <v>317.82472144331501</v>
      </c>
      <c r="BW344" s="2">
        <v>0</v>
      </c>
      <c r="BX344" s="1">
        <v>0</v>
      </c>
      <c r="BY344" s="2">
        <v>316.80823156175001</v>
      </c>
      <c r="BZ344" s="2">
        <v>-1.0164898815650076</v>
      </c>
      <c r="CA344" s="1">
        <v>-3.1982719183985871E-3</v>
      </c>
      <c r="CC344" t="s">
        <v>63</v>
      </c>
      <c r="CE344" s="23">
        <v>298.87845987905399</v>
      </c>
      <c r="CF344" s="23">
        <v>302.441452371563</v>
      </c>
      <c r="CG344" s="23">
        <v>3.5629924925090108</v>
      </c>
      <c r="CH344" s="24">
        <v>1.1921208687808528E-2</v>
      </c>
      <c r="CI344" s="2">
        <v>317.82472144331501</v>
      </c>
      <c r="CJ344" s="2">
        <v>317.48589148279297</v>
      </c>
      <c r="CK344" s="2">
        <v>-0.33882996052204817</v>
      </c>
      <c r="CL344" s="1">
        <v>-1.0660906394673879E-3</v>
      </c>
      <c r="CN344" s="25" t="s">
        <v>63</v>
      </c>
      <c r="CO344" s="27">
        <v>0</v>
      </c>
      <c r="CP344" s="27">
        <v>4.0681779999999996</v>
      </c>
      <c r="CQ344" s="28">
        <f t="shared" si="127"/>
        <v>-4.0678966408418695</v>
      </c>
      <c r="CR344" s="27">
        <f t="shared" si="128"/>
        <v>114.16761287188099</v>
      </c>
      <c r="CU344" s="30">
        <v>106</v>
      </c>
      <c r="CV344" s="30"/>
      <c r="CW344" s="15" t="s">
        <v>63</v>
      </c>
      <c r="CX344" s="33" t="s">
        <v>961</v>
      </c>
      <c r="CY344" s="34" t="s">
        <v>63</v>
      </c>
      <c r="CZ344" s="34" t="s">
        <v>962</v>
      </c>
      <c r="DA344" s="32"/>
      <c r="DB344" s="32"/>
      <c r="DC344" t="s">
        <v>63</v>
      </c>
      <c r="DD344">
        <v>445758</v>
      </c>
      <c r="DE344" t="s">
        <v>963</v>
      </c>
      <c r="DF344" s="30">
        <v>419</v>
      </c>
      <c r="DG344" s="39" t="s">
        <v>63</v>
      </c>
      <c r="DK344" s="30">
        <v>148</v>
      </c>
      <c r="DL344" s="30"/>
      <c r="DM344" s="32"/>
      <c r="DN344" s="32" t="s">
        <v>63</v>
      </c>
      <c r="DO344" s="41">
        <v>444843</v>
      </c>
    </row>
    <row r="345" spans="1:119" ht="15.75" x14ac:dyDescent="0.25">
      <c r="A345" t="s">
        <v>655</v>
      </c>
      <c r="B345" t="s">
        <v>64</v>
      </c>
      <c r="C345" s="52">
        <v>113.652813767891</v>
      </c>
      <c r="D345" s="52">
        <v>112.90241243728501</v>
      </c>
      <c r="E345" s="52">
        <v>-0.75040133060599601</v>
      </c>
      <c r="F345" s="53">
        <v>-6.6025759128015369E-3</v>
      </c>
      <c r="G345" s="45">
        <v>118.03874995047299</v>
      </c>
      <c r="H345" s="45">
        <v>117.661813329456</v>
      </c>
      <c r="I345" s="45">
        <v>-0.37693662101699488</v>
      </c>
      <c r="J345" s="46">
        <v>-3.1933294886226002E-3</v>
      </c>
      <c r="K345" s="47">
        <v>2</v>
      </c>
      <c r="L345" s="55">
        <f t="shared" si="121"/>
        <v>115.09131495047299</v>
      </c>
      <c r="M345" s="55">
        <f t="shared" si="122"/>
        <v>114.714378329456</v>
      </c>
      <c r="N345" s="55">
        <f t="shared" si="123"/>
        <v>-0.37693662101699488</v>
      </c>
      <c r="O345" s="56">
        <f t="shared" si="124"/>
        <v>-3.275109170307084E-3</v>
      </c>
      <c r="P345" s="54"/>
      <c r="Q345" s="42">
        <f t="shared" si="125"/>
        <v>420.42716327962432</v>
      </c>
      <c r="R345" s="42">
        <f t="shared" si="125"/>
        <v>417.65126101826678</v>
      </c>
      <c r="S345" s="42">
        <f t="shared" si="126"/>
        <v>425.74850070645175</v>
      </c>
      <c r="T345" s="42">
        <f t="shared" si="126"/>
        <v>424.3541278875436</v>
      </c>
      <c r="V345" s="143">
        <f t="shared" si="114"/>
        <v>413.15304182060981</v>
      </c>
      <c r="W345" s="143">
        <f t="shared" si="115"/>
        <v>425.74850070645175</v>
      </c>
      <c r="X345" s="143">
        <f t="shared" si="116"/>
        <v>424.3541278875436</v>
      </c>
      <c r="AB345" t="s">
        <v>64</v>
      </c>
      <c r="AC345" s="2">
        <v>113.652813767891</v>
      </c>
      <c r="AD345" s="2">
        <v>114.07513530470101</v>
      </c>
      <c r="AE345" s="2">
        <v>0.42232153681000284</v>
      </c>
      <c r="AF345" s="1">
        <v>3.715891607158048E-3</v>
      </c>
      <c r="AG345" s="2">
        <v>118.03874995047299</v>
      </c>
      <c r="AH345" s="2">
        <v>118.03874995047299</v>
      </c>
      <c r="AI345" s="2">
        <v>0</v>
      </c>
      <c r="AJ345" s="1">
        <v>0</v>
      </c>
      <c r="AM345" t="s">
        <v>64</v>
      </c>
      <c r="AN345" s="2">
        <v>113.652813767891</v>
      </c>
      <c r="AO345" s="2">
        <v>112.76268796192301</v>
      </c>
      <c r="AP345" s="2">
        <v>-0.89012580596799751</v>
      </c>
      <c r="AQ345" s="1">
        <v>-7.8319733269945173E-3</v>
      </c>
      <c r="AR345" s="2">
        <v>113.45535252569499</v>
      </c>
      <c r="AS345" s="2">
        <v>-0.19746124219601313</v>
      </c>
      <c r="AT345" s="1">
        <v>-1.7374074222155293E-3</v>
      </c>
      <c r="AU345" s="2">
        <v>113.653595816276</v>
      </c>
      <c r="AV345" s="2">
        <v>7.8204838499118523E-4</v>
      </c>
      <c r="AW345" s="1">
        <v>6.8810296821012642E-6</v>
      </c>
      <c r="AX345" s="2">
        <v>113.220685806129</v>
      </c>
      <c r="AY345" s="2">
        <v>-0.43212796176200641</v>
      </c>
      <c r="AZ345" s="1">
        <v>-3.8021756561568776E-3</v>
      </c>
      <c r="BA345" s="2">
        <v>113.44238006627799</v>
      </c>
      <c r="BB345" s="2">
        <v>-0.21043370161301311</v>
      </c>
      <c r="BC345" s="1">
        <v>-1.8515485418845344E-3</v>
      </c>
      <c r="BD345" s="2">
        <v>111.68642233624</v>
      </c>
      <c r="BE345" s="2">
        <v>-1.9663914316510045</v>
      </c>
      <c r="BF345" s="1">
        <v>-1.7301739978623793E-2</v>
      </c>
      <c r="BG345" s="1"/>
      <c r="BH345" t="s">
        <v>64</v>
      </c>
      <c r="BI345" s="2">
        <v>118.03874995047299</v>
      </c>
      <c r="BJ345" s="2">
        <v>117.913104410134</v>
      </c>
      <c r="BK345" s="2">
        <v>-0.12564554033899356</v>
      </c>
      <c r="BL345" s="1">
        <v>-1.0644431628741599E-3</v>
      </c>
      <c r="BM345" s="2">
        <v>118.03874995047299</v>
      </c>
      <c r="BN345" s="2">
        <v>0</v>
      </c>
      <c r="BO345" s="1">
        <v>0</v>
      </c>
      <c r="BP345" s="2">
        <v>118.03874995047299</v>
      </c>
      <c r="BQ345" s="2">
        <v>0</v>
      </c>
      <c r="BR345" s="1">
        <v>0</v>
      </c>
      <c r="BS345" s="2">
        <v>117.913104410134</v>
      </c>
      <c r="BT345" s="2">
        <v>-0.12564554033899356</v>
      </c>
      <c r="BU345" s="1">
        <v>-1.0644431628741599E-3</v>
      </c>
      <c r="BV345" s="2">
        <v>118.03874995047299</v>
      </c>
      <c r="BW345" s="2">
        <v>0</v>
      </c>
      <c r="BX345" s="1">
        <v>0</v>
      </c>
      <c r="BY345" s="2">
        <v>117.661813329456</v>
      </c>
      <c r="BZ345" s="2">
        <v>-0.37693662101699488</v>
      </c>
      <c r="CA345" s="1">
        <v>-3.1933294886226002E-3</v>
      </c>
      <c r="CC345" t="s">
        <v>64</v>
      </c>
      <c r="CE345" s="23">
        <v>113.652813767891</v>
      </c>
      <c r="CF345" s="23">
        <v>113.83160229485699</v>
      </c>
      <c r="CG345" s="23">
        <v>0.17878852696598813</v>
      </c>
      <c r="CH345" s="24">
        <v>1.5731113118864035E-3</v>
      </c>
      <c r="CI345" s="2">
        <v>118.03874995047299</v>
      </c>
      <c r="CJ345" s="2">
        <v>117.913104410134</v>
      </c>
      <c r="CK345" s="2">
        <v>-0.12564554033899356</v>
      </c>
      <c r="CL345" s="1">
        <v>-1.0644431628741599E-3</v>
      </c>
      <c r="CN345" s="25" t="s">
        <v>64</v>
      </c>
      <c r="CO345" s="27">
        <v>0</v>
      </c>
      <c r="CP345" s="27">
        <v>2.947435</v>
      </c>
      <c r="CQ345" s="28">
        <f t="shared" si="127"/>
        <v>-2.9492548797776315</v>
      </c>
      <c r="CR345" s="27">
        <f t="shared" si="128"/>
        <v>90.462527449127009</v>
      </c>
      <c r="CU345" s="30">
        <v>107</v>
      </c>
      <c r="CV345" s="30"/>
      <c r="CW345" s="15" t="s">
        <v>64</v>
      </c>
      <c r="CX345" s="33" t="s">
        <v>961</v>
      </c>
      <c r="CY345" s="34" t="s">
        <v>64</v>
      </c>
      <c r="CZ345" s="34" t="s">
        <v>962</v>
      </c>
      <c r="DA345" s="32"/>
      <c r="DB345" s="32"/>
      <c r="DC345" t="s">
        <v>64</v>
      </c>
      <c r="DD345">
        <v>270327</v>
      </c>
      <c r="DE345" t="s">
        <v>963</v>
      </c>
      <c r="DF345" s="30">
        <v>420</v>
      </c>
      <c r="DG345" s="39" t="s">
        <v>64</v>
      </c>
      <c r="DK345" s="30">
        <v>149</v>
      </c>
      <c r="DL345" s="30"/>
      <c r="DM345" s="32"/>
      <c r="DN345" s="32" t="s">
        <v>64</v>
      </c>
      <c r="DO345" s="41">
        <v>271155</v>
      </c>
    </row>
    <row r="346" spans="1:119" ht="15.75" x14ac:dyDescent="0.25">
      <c r="A346" t="s">
        <v>656</v>
      </c>
      <c r="B346" t="s">
        <v>65</v>
      </c>
      <c r="C346" s="52">
        <v>83.075653190474995</v>
      </c>
      <c r="D346" s="52">
        <v>83.425879456935007</v>
      </c>
      <c r="E346" s="52">
        <v>0.35022626646001243</v>
      </c>
      <c r="F346" s="53">
        <v>4.2157509813015529E-3</v>
      </c>
      <c r="G346" s="45">
        <v>84.608030724448</v>
      </c>
      <c r="H346" s="45">
        <v>84.505058180193004</v>
      </c>
      <c r="I346" s="45">
        <v>-0.10297254425499602</v>
      </c>
      <c r="J346" s="46">
        <v>-1.2170540239892559E-3</v>
      </c>
      <c r="K346" s="47">
        <v>2</v>
      </c>
      <c r="L346" s="55">
        <f t="shared" si="121"/>
        <v>82.995204724448001</v>
      </c>
      <c r="M346" s="55">
        <f t="shared" si="122"/>
        <v>82.892232180193005</v>
      </c>
      <c r="N346" s="55">
        <f t="shared" si="123"/>
        <v>-0.10297254425499602</v>
      </c>
      <c r="O346" s="56">
        <f t="shared" si="124"/>
        <v>-1.2407047442906454E-3</v>
      </c>
      <c r="P346" s="54"/>
      <c r="Q346" s="42">
        <f t="shared" si="125"/>
        <v>468.02393869666992</v>
      </c>
      <c r="R346" s="42">
        <f t="shared" si="125"/>
        <v>469.997011075503</v>
      </c>
      <c r="S346" s="42">
        <f t="shared" si="126"/>
        <v>467.57071556226094</v>
      </c>
      <c r="T346" s="42">
        <f t="shared" si="126"/>
        <v>466.99059835717145</v>
      </c>
      <c r="V346" s="143">
        <f t="shared" si="114"/>
        <v>462.66698068427013</v>
      </c>
      <c r="W346" s="143">
        <f t="shared" si="115"/>
        <v>467.57071556226094</v>
      </c>
      <c r="X346" s="143">
        <f t="shared" si="116"/>
        <v>465.86141913651596</v>
      </c>
      <c r="AB346" t="s">
        <v>65</v>
      </c>
      <c r="AC346" s="2">
        <v>83.075653190474995</v>
      </c>
      <c r="AD346" s="2">
        <v>83.227387595991004</v>
      </c>
      <c r="AE346" s="2">
        <v>0.15173440551600947</v>
      </c>
      <c r="AF346" s="1">
        <v>1.8264605776630418E-3</v>
      </c>
      <c r="AG346" s="2">
        <v>84.608030724448</v>
      </c>
      <c r="AH346" s="2">
        <v>84.650496084007997</v>
      </c>
      <c r="AI346" s="2">
        <v>4.2465359559997751E-2</v>
      </c>
      <c r="AJ346" s="1">
        <v>5.0190696079783744E-4</v>
      </c>
      <c r="AM346" t="s">
        <v>65</v>
      </c>
      <c r="AN346" s="2">
        <v>83.075653190474995</v>
      </c>
      <c r="AO346" s="2">
        <v>82.662120684207011</v>
      </c>
      <c r="AP346" s="2">
        <v>-0.41353250626798399</v>
      </c>
      <c r="AQ346" s="1">
        <v>-4.9777821827032883E-3</v>
      </c>
      <c r="AR346" s="2">
        <v>82.984161324642997</v>
      </c>
      <c r="AS346" s="2">
        <v>-9.1491865831997643E-2</v>
      </c>
      <c r="AT346" s="1">
        <v>-1.1013078118353888E-3</v>
      </c>
      <c r="AU346" s="2">
        <v>83.085706245023999</v>
      </c>
      <c r="AV346" s="2">
        <v>1.0053054549004514E-2</v>
      </c>
      <c r="AW346" s="1">
        <v>1.210108396735079E-4</v>
      </c>
      <c r="AX346" s="2">
        <v>82.881455994192009</v>
      </c>
      <c r="AY346" s="2">
        <v>-0.19419719628298537</v>
      </c>
      <c r="AZ346" s="1">
        <v>-2.3375945758468135E-3</v>
      </c>
      <c r="BA346" s="2">
        <v>82.962014446115006</v>
      </c>
      <c r="BB346" s="2">
        <v>-0.11363874435998866</v>
      </c>
      <c r="BC346" s="1">
        <v>-1.3678946838905849E-3</v>
      </c>
      <c r="BD346" s="2">
        <v>82.124777072400008</v>
      </c>
      <c r="BE346" s="2">
        <v>-0.95087611807498718</v>
      </c>
      <c r="BF346" s="1">
        <v>-1.1445906009247117E-2</v>
      </c>
      <c r="BG346" s="1"/>
      <c r="BH346" t="s">
        <v>65</v>
      </c>
      <c r="BI346" s="2">
        <v>84.608030724448</v>
      </c>
      <c r="BJ346" s="2">
        <v>84.485768524758996</v>
      </c>
      <c r="BK346" s="2">
        <v>-0.12226219968900409</v>
      </c>
      <c r="BL346" s="1">
        <v>-1.4450424935097289E-3</v>
      </c>
      <c r="BM346" s="2">
        <v>84.582133686963999</v>
      </c>
      <c r="BN346" s="2">
        <v>-2.5897037484000407E-2</v>
      </c>
      <c r="BO346" s="1">
        <v>-3.0608249905191687E-4</v>
      </c>
      <c r="BP346" s="2">
        <v>84.610871707534997</v>
      </c>
      <c r="BQ346" s="2">
        <v>2.8409830869975394E-3</v>
      </c>
      <c r="BR346" s="1">
        <v>3.3578172930771458E-5</v>
      </c>
      <c r="BS346" s="2">
        <v>84.488124358537007</v>
      </c>
      <c r="BT346" s="2">
        <v>-0.11990636591099246</v>
      </c>
      <c r="BU346" s="1">
        <v>-1.4171984016683277E-3</v>
      </c>
      <c r="BV346" s="2">
        <v>84.576340046644006</v>
      </c>
      <c r="BW346" s="2">
        <v>-3.1690677803993594E-2</v>
      </c>
      <c r="BX346" s="1">
        <v>-3.7455874498726967E-4</v>
      </c>
      <c r="BY346" s="2">
        <v>84.304625480988989</v>
      </c>
      <c r="BZ346" s="2">
        <v>-0.30340524345901088</v>
      </c>
      <c r="CA346" s="1">
        <v>-3.5860099905544794E-3</v>
      </c>
      <c r="CC346" t="s">
        <v>65</v>
      </c>
      <c r="CE346" s="23">
        <v>83.075653190474995</v>
      </c>
      <c r="CF346" s="23">
        <v>83.968944718182996</v>
      </c>
      <c r="CG346" s="23">
        <v>0.89329152770800135</v>
      </c>
      <c r="CH346" s="24">
        <v>1.0752747566845749E-2</v>
      </c>
      <c r="CI346" s="2">
        <v>84.608030724448</v>
      </c>
      <c r="CJ346" s="2">
        <v>84.794967576744</v>
      </c>
      <c r="CK346" s="2">
        <v>0.18693685229600021</v>
      </c>
      <c r="CL346" s="1">
        <v>2.2094457310419787E-3</v>
      </c>
      <c r="CN346" s="25" t="s">
        <v>65</v>
      </c>
      <c r="CO346" s="27">
        <v>0</v>
      </c>
      <c r="CP346" s="27">
        <v>1.6128260000000001</v>
      </c>
      <c r="CQ346" s="28">
        <f t="shared" ref="CQ346:CQ366" si="129">CH405-CO346-CP346</f>
        <v>-1.6221163401735823</v>
      </c>
      <c r="CR346" s="27">
        <f t="shared" ref="CR346:CR366" si="130">CI405-CO346-CP346</f>
        <v>2163.6247143012702</v>
      </c>
      <c r="CU346" s="30">
        <v>108</v>
      </c>
      <c r="CV346" s="30"/>
      <c r="CW346" s="15" t="s">
        <v>970</v>
      </c>
      <c r="CX346" s="33" t="s">
        <v>961</v>
      </c>
      <c r="CY346" s="34" t="s">
        <v>65</v>
      </c>
      <c r="CZ346" s="34" t="s">
        <v>962</v>
      </c>
      <c r="DA346" s="32"/>
      <c r="DB346" s="32"/>
      <c r="DC346" t="s">
        <v>65</v>
      </c>
      <c r="DD346">
        <v>177503</v>
      </c>
      <c r="DE346" t="s">
        <v>963</v>
      </c>
      <c r="DF346" s="30">
        <v>421</v>
      </c>
      <c r="DG346" s="39" t="s">
        <v>65</v>
      </c>
      <c r="DK346" s="30">
        <v>150</v>
      </c>
      <c r="DL346" s="30"/>
      <c r="DM346" s="32"/>
      <c r="DN346" s="32" t="s">
        <v>65</v>
      </c>
      <c r="DO346" s="41">
        <v>177271</v>
      </c>
    </row>
    <row r="347" spans="1:119" ht="15.75" x14ac:dyDescent="0.25">
      <c r="A347" t="s">
        <v>657</v>
      </c>
      <c r="B347" t="s">
        <v>66</v>
      </c>
      <c r="C347" s="52">
        <v>142.73728420440401</v>
      </c>
      <c r="D347" s="52">
        <v>141.889067072069</v>
      </c>
      <c r="E347" s="52">
        <v>-0.84821713233500873</v>
      </c>
      <c r="F347" s="53">
        <v>-5.9425057514779162E-3</v>
      </c>
      <c r="G347" s="45">
        <v>148.023061473333</v>
      </c>
      <c r="H347" s="45">
        <v>147.54903130475302</v>
      </c>
      <c r="I347" s="45">
        <v>-0.47403016857998637</v>
      </c>
      <c r="J347" s="46">
        <v>-3.2024075428637513E-3</v>
      </c>
      <c r="K347" s="47">
        <v>2</v>
      </c>
      <c r="L347" s="55">
        <f t="shared" si="121"/>
        <v>144.73721147333299</v>
      </c>
      <c r="M347" s="55">
        <f t="shared" si="122"/>
        <v>144.263181304753</v>
      </c>
      <c r="N347" s="55">
        <f t="shared" si="123"/>
        <v>-0.47403016857998637</v>
      </c>
      <c r="O347" s="56">
        <f t="shared" si="124"/>
        <v>-3.2751091703001598E-3</v>
      </c>
      <c r="P347" s="54"/>
      <c r="Q347" s="42">
        <f t="shared" si="125"/>
        <v>466.13724500398092</v>
      </c>
      <c r="R347" s="42">
        <f t="shared" si="125"/>
        <v>463.36722174456668</v>
      </c>
      <c r="S347" s="42">
        <f t="shared" si="126"/>
        <v>472.66840883088895</v>
      </c>
      <c r="T347" s="42">
        <f t="shared" si="126"/>
        <v>471.12036819061569</v>
      </c>
      <c r="V347" s="143">
        <f t="shared" si="114"/>
        <v>459.21536783082371</v>
      </c>
      <c r="W347" s="143">
        <f t="shared" si="115"/>
        <v>472.66840883088895</v>
      </c>
      <c r="X347" s="143">
        <f t="shared" si="116"/>
        <v>471.12036819061569</v>
      </c>
      <c r="AB347" t="s">
        <v>66</v>
      </c>
      <c r="AC347" s="2">
        <v>142.73728420440401</v>
      </c>
      <c r="AD347" s="2">
        <v>143.222563902627</v>
      </c>
      <c r="AE347" s="2">
        <v>0.4852796982229961</v>
      </c>
      <c r="AF347" s="1">
        <v>3.3998103643898764E-3</v>
      </c>
      <c r="AG347" s="2">
        <v>148.023061473333</v>
      </c>
      <c r="AH347" s="2">
        <v>148.023061473333</v>
      </c>
      <c r="AI347" s="2">
        <v>0</v>
      </c>
      <c r="AJ347" s="1">
        <v>0</v>
      </c>
      <c r="AM347" t="s">
        <v>66</v>
      </c>
      <c r="AN347" s="2">
        <v>142.73728420440401</v>
      </c>
      <c r="AO347" s="2">
        <v>141.882366685054</v>
      </c>
      <c r="AP347" s="2">
        <v>-0.85491751935001048</v>
      </c>
      <c r="AQ347" s="1">
        <v>-5.9894478454959486E-3</v>
      </c>
      <c r="AR347" s="2">
        <v>142.49731864169101</v>
      </c>
      <c r="AS347" s="2">
        <v>-0.23996556271299596</v>
      </c>
      <c r="AT347" s="1">
        <v>-1.681169457934748E-3</v>
      </c>
      <c r="AU347" s="2">
        <v>142.75631406426601</v>
      </c>
      <c r="AV347" s="2">
        <v>1.9029859862001786E-2</v>
      </c>
      <c r="AW347" s="1">
        <v>1.3332087665862035E-4</v>
      </c>
      <c r="AX347" s="2">
        <v>142.24781604750498</v>
      </c>
      <c r="AY347" s="2">
        <v>-0.48946815689902223</v>
      </c>
      <c r="AZ347" s="1">
        <v>-3.4291541949060022E-3</v>
      </c>
      <c r="BA347" s="2">
        <v>142.47306950346601</v>
      </c>
      <c r="BB347" s="2">
        <v>-0.26421470093799826</v>
      </c>
      <c r="BC347" s="1">
        <v>-1.8510559620823037E-3</v>
      </c>
      <c r="BD347" s="2">
        <v>140.61771542958002</v>
      </c>
      <c r="BE347" s="2">
        <v>-2.1195687748239891</v>
      </c>
      <c r="BF347" s="1">
        <v>-1.4849440261093269E-2</v>
      </c>
      <c r="BG347" s="1"/>
      <c r="BH347" t="s">
        <v>66</v>
      </c>
      <c r="BI347" s="2">
        <v>148.023061473333</v>
      </c>
      <c r="BJ347" s="2">
        <v>147.86505141713999</v>
      </c>
      <c r="BK347" s="2">
        <v>-0.15801005619300668</v>
      </c>
      <c r="BL347" s="1">
        <v>-1.0674691809524077E-3</v>
      </c>
      <c r="BM347" s="2">
        <v>148.023061473333</v>
      </c>
      <c r="BN347" s="2">
        <v>0</v>
      </c>
      <c r="BO347" s="1">
        <v>0</v>
      </c>
      <c r="BP347" s="2">
        <v>148.023061473333</v>
      </c>
      <c r="BQ347" s="2">
        <v>0</v>
      </c>
      <c r="BR347" s="1">
        <v>0</v>
      </c>
      <c r="BS347" s="2">
        <v>147.86505141713999</v>
      </c>
      <c r="BT347" s="2">
        <v>-0.15801005619300668</v>
      </c>
      <c r="BU347" s="1">
        <v>-1.0674691809524077E-3</v>
      </c>
      <c r="BV347" s="2">
        <v>148.023061473333</v>
      </c>
      <c r="BW347" s="2">
        <v>0</v>
      </c>
      <c r="BX347" s="1">
        <v>0</v>
      </c>
      <c r="BY347" s="2">
        <v>147.54903130475302</v>
      </c>
      <c r="BZ347" s="2">
        <v>-0.47403016857998637</v>
      </c>
      <c r="CA347" s="1">
        <v>-3.2024075428637513E-3</v>
      </c>
      <c r="CC347" t="s">
        <v>66</v>
      </c>
      <c r="CE347" s="23">
        <v>142.73728420440401</v>
      </c>
      <c r="CF347" s="23">
        <v>142.98786163310601</v>
      </c>
      <c r="CG347" s="23">
        <v>0.25057742870200173</v>
      </c>
      <c r="CH347" s="24">
        <v>1.7555148964664862E-3</v>
      </c>
      <c r="CI347" s="2">
        <v>148.023061473333</v>
      </c>
      <c r="CJ347" s="2">
        <v>147.86505141713999</v>
      </c>
      <c r="CK347" s="2">
        <v>-0.15801005619300668</v>
      </c>
      <c r="CL347" s="1">
        <v>-1.0674691809524077E-3</v>
      </c>
      <c r="CN347" s="25" t="s">
        <v>66</v>
      </c>
      <c r="CO347" s="27">
        <v>0</v>
      </c>
      <c r="CP347" s="27">
        <v>3.2858499999999999</v>
      </c>
      <c r="CQ347" s="28">
        <f t="shared" si="129"/>
        <v>-3.2579005683675586</v>
      </c>
      <c r="CR347" s="27">
        <f t="shared" si="130"/>
        <v>63.801938231502007</v>
      </c>
      <c r="CU347" s="30">
        <v>109</v>
      </c>
      <c r="CV347" s="30"/>
      <c r="CW347" s="15" t="s">
        <v>66</v>
      </c>
      <c r="CX347" s="33" t="s">
        <v>971</v>
      </c>
      <c r="CY347" s="34" t="s">
        <v>66</v>
      </c>
      <c r="CZ347" s="34" t="s">
        <v>962</v>
      </c>
      <c r="DA347" s="32"/>
      <c r="DB347" s="32"/>
      <c r="DC347" t="s">
        <v>66</v>
      </c>
      <c r="DD347">
        <v>306213</v>
      </c>
      <c r="DE347" t="s">
        <v>963</v>
      </c>
      <c r="DF347" s="30">
        <v>422</v>
      </c>
      <c r="DG347" s="39" t="s">
        <v>66</v>
      </c>
      <c r="DK347" s="30">
        <v>151</v>
      </c>
      <c r="DL347" s="30"/>
      <c r="DM347" s="32"/>
      <c r="DN347" s="32" t="s">
        <v>66</v>
      </c>
      <c r="DO347" s="41">
        <v>306691</v>
      </c>
    </row>
    <row r="348" spans="1:119" ht="15.75" x14ac:dyDescent="0.25">
      <c r="A348" t="s">
        <v>658</v>
      </c>
      <c r="B348" t="s">
        <v>70</v>
      </c>
      <c r="C348" s="52">
        <v>104.424432452556</v>
      </c>
      <c r="D348" s="52">
        <v>105.375298766049</v>
      </c>
      <c r="E348" s="52">
        <v>0.95086631349299466</v>
      </c>
      <c r="F348" s="53">
        <v>9.1057838779732836E-3</v>
      </c>
      <c r="G348" s="45">
        <v>103.239251539403</v>
      </c>
      <c r="H348" s="45">
        <v>103.217526597559</v>
      </c>
      <c r="I348" s="45">
        <v>-2.172494184399909E-2</v>
      </c>
      <c r="J348" s="46">
        <v>-2.1043296536983708E-4</v>
      </c>
      <c r="K348" s="47">
        <v>2</v>
      </c>
      <c r="L348" s="55">
        <f t="shared" si="121"/>
        <v>101.154990539403</v>
      </c>
      <c r="M348" s="55">
        <f t="shared" si="122"/>
        <v>101.133265597559</v>
      </c>
      <c r="N348" s="55">
        <f t="shared" si="123"/>
        <v>-2.172494184399909E-2</v>
      </c>
      <c r="O348" s="56">
        <f t="shared" si="124"/>
        <v>-2.1476885844338598E-4</v>
      </c>
      <c r="P348" s="54"/>
      <c r="Q348" s="42">
        <f t="shared" si="125"/>
        <v>451.89927450160337</v>
      </c>
      <c r="R348" s="42">
        <f t="shared" si="125"/>
        <v>456.0141716298279</v>
      </c>
      <c r="S348" s="42">
        <f t="shared" si="126"/>
        <v>437.75068500124638</v>
      </c>
      <c r="T348" s="42">
        <f t="shared" si="126"/>
        <v>437.65666978634584</v>
      </c>
      <c r="V348" s="143">
        <f t="shared" ref="V348:V401" si="131">BD348/DD348*1000000</f>
        <v>449.78944518134062</v>
      </c>
      <c r="W348" s="143">
        <f t="shared" ref="W348:W401" si="132">(BI348-CO348-CP348)/DD348*1000000</f>
        <v>437.75068500124638</v>
      </c>
      <c r="X348" s="143">
        <f t="shared" ref="X348:X401" si="133">(BY348-CO348-CP348)/DD348*1000000</f>
        <v>436.08750390936871</v>
      </c>
      <c r="AB348" t="s">
        <v>70</v>
      </c>
      <c r="AC348" s="2">
        <v>104.424432452556</v>
      </c>
      <c r="AD348" s="2">
        <v>104.433948067827</v>
      </c>
      <c r="AE348" s="2">
        <v>9.5156152709989783E-3</v>
      </c>
      <c r="AF348" s="1">
        <v>9.1124414540843062E-5</v>
      </c>
      <c r="AG348" s="2">
        <v>103.239251539403</v>
      </c>
      <c r="AH348" s="2">
        <v>103.234758339698</v>
      </c>
      <c r="AI348" s="2">
        <v>-4.4931997049957317E-3</v>
      </c>
      <c r="AJ348" s="1">
        <v>-4.3522203406141764E-5</v>
      </c>
      <c r="AM348" t="s">
        <v>70</v>
      </c>
      <c r="AN348" s="2">
        <v>104.424432452556</v>
      </c>
      <c r="AO348" s="2">
        <v>104.271674367079</v>
      </c>
      <c r="AP348" s="2">
        <v>-0.15275808547700365</v>
      </c>
      <c r="AQ348" s="1">
        <v>-1.4628577037888854E-3</v>
      </c>
      <c r="AR348" s="2">
        <v>104.35492060315099</v>
      </c>
      <c r="AS348" s="2">
        <v>-6.9511849405017756E-2</v>
      </c>
      <c r="AT348" s="1">
        <v>-6.6566652815278299E-4</v>
      </c>
      <c r="AU348" s="2">
        <v>104.433134134764</v>
      </c>
      <c r="AV348" s="2">
        <v>8.7016822079988287E-3</v>
      </c>
      <c r="AW348" s="1">
        <v>8.3329944952799563E-5</v>
      </c>
      <c r="AX348" s="2">
        <v>104.37149301231899</v>
      </c>
      <c r="AY348" s="2">
        <v>-5.2939440237011581E-2</v>
      </c>
      <c r="AZ348" s="1">
        <v>-5.0696411743548608E-4</v>
      </c>
      <c r="BA348" s="2">
        <v>104.35655832632101</v>
      </c>
      <c r="BB348" s="2">
        <v>-6.7874126234997334E-2</v>
      </c>
      <c r="BC348" s="1">
        <v>-6.4998319493701946E-4</v>
      </c>
      <c r="BD348" s="2">
        <v>103.93689520305901</v>
      </c>
      <c r="BE348" s="2">
        <v>-0.48753724949699517</v>
      </c>
      <c r="BF348" s="1">
        <v>-4.6688043980368478E-3</v>
      </c>
      <c r="BG348" s="1"/>
      <c r="BH348" t="s">
        <v>70</v>
      </c>
      <c r="BI348" s="2">
        <v>103.239251539403</v>
      </c>
      <c r="BJ348" s="2">
        <v>103.111843825706</v>
      </c>
      <c r="BK348" s="2">
        <v>-0.12740771369699644</v>
      </c>
      <c r="BL348" s="1">
        <v>-1.2341014855998752E-3</v>
      </c>
      <c r="BM348" s="2">
        <v>103.210628537286</v>
      </c>
      <c r="BN348" s="2">
        <v>-2.8623002117001306E-2</v>
      </c>
      <c r="BO348" s="1">
        <v>-2.772492214947612E-4</v>
      </c>
      <c r="BP348" s="2">
        <v>103.241709746617</v>
      </c>
      <c r="BQ348" s="2">
        <v>2.4582072140049149E-3</v>
      </c>
      <c r="BR348" s="1">
        <v>2.3810781048395133E-5</v>
      </c>
      <c r="BS348" s="2">
        <v>103.118935498589</v>
      </c>
      <c r="BT348" s="2">
        <v>-0.1203160408140036</v>
      </c>
      <c r="BU348" s="1">
        <v>-1.1654098515823021E-3</v>
      </c>
      <c r="BV348" s="2">
        <v>103.205331797233</v>
      </c>
      <c r="BW348" s="2">
        <v>-3.3919742169999267E-2</v>
      </c>
      <c r="BX348" s="1">
        <v>-3.2855470825505963E-4</v>
      </c>
      <c r="BY348" s="2">
        <v>102.854925315873</v>
      </c>
      <c r="BZ348" s="2">
        <v>-0.38432622352999601</v>
      </c>
      <c r="CA348" s="1">
        <v>-3.7226754146247507E-3</v>
      </c>
      <c r="CC348" t="s">
        <v>70</v>
      </c>
      <c r="CE348" s="23">
        <v>104.424432452556</v>
      </c>
      <c r="CF348" s="23">
        <v>105.863964060039</v>
      </c>
      <c r="CG348" s="23">
        <v>1.4395316074829907</v>
      </c>
      <c r="CH348" s="24">
        <v>1.3785390771810272E-2</v>
      </c>
      <c r="CI348" s="2">
        <v>103.239251539403</v>
      </c>
      <c r="CJ348" s="2">
        <v>103.564882991698</v>
      </c>
      <c r="CK348" s="2">
        <v>0.32563145229499924</v>
      </c>
      <c r="CL348" s="1">
        <v>3.1541438691147089E-3</v>
      </c>
      <c r="CN348" s="25" t="s">
        <v>70</v>
      </c>
      <c r="CO348" s="27">
        <v>0</v>
      </c>
      <c r="CP348" s="27">
        <v>2.0842610000000001</v>
      </c>
      <c r="CQ348" s="28">
        <f t="shared" si="129"/>
        <v>-2.0744173909155239</v>
      </c>
      <c r="CR348" s="27">
        <f t="shared" si="130"/>
        <v>437.91488538278099</v>
      </c>
      <c r="CU348" s="30">
        <v>114</v>
      </c>
      <c r="CV348" s="30"/>
      <c r="CW348" s="15" t="s">
        <v>70</v>
      </c>
      <c r="CX348" s="33" t="s">
        <v>973</v>
      </c>
      <c r="CY348" s="34" t="s">
        <v>70</v>
      </c>
      <c r="CZ348" s="34" t="s">
        <v>962</v>
      </c>
      <c r="DA348" s="32"/>
      <c r="DB348" s="32"/>
      <c r="DC348" t="s">
        <v>70</v>
      </c>
      <c r="DD348">
        <v>231079</v>
      </c>
      <c r="DE348" t="s">
        <v>963</v>
      </c>
      <c r="DF348" s="30">
        <v>423</v>
      </c>
      <c r="DG348" s="39" t="s">
        <v>70</v>
      </c>
      <c r="DK348" s="30">
        <v>155</v>
      </c>
      <c r="DL348" s="30"/>
      <c r="DM348" s="32"/>
      <c r="DN348" s="32" t="s">
        <v>70</v>
      </c>
      <c r="DO348" s="41">
        <v>229552</v>
      </c>
    </row>
    <row r="349" spans="1:119" ht="15.75" x14ac:dyDescent="0.25">
      <c r="A349" t="s">
        <v>659</v>
      </c>
      <c r="B349" t="s">
        <v>71</v>
      </c>
      <c r="C349" s="52">
        <v>130.17161587735902</v>
      </c>
      <c r="D349" s="52">
        <v>132.442020271682</v>
      </c>
      <c r="E349" s="52">
        <v>2.2704043943229806</v>
      </c>
      <c r="F349" s="53">
        <v>1.7441624113063468E-2</v>
      </c>
      <c r="G349" s="45">
        <v>135.78841700878999</v>
      </c>
      <c r="H349" s="45">
        <v>135.35612023230399</v>
      </c>
      <c r="I349" s="45">
        <v>-0.43229677648599818</v>
      </c>
      <c r="J349" s="46">
        <v>-3.183605686028539E-3</v>
      </c>
      <c r="K349" s="47">
        <v>1</v>
      </c>
      <c r="L349" s="55">
        <f t="shared" si="121"/>
        <v>133.43560500878999</v>
      </c>
      <c r="M349" s="55">
        <f t="shared" si="122"/>
        <v>133.00330823230399</v>
      </c>
      <c r="N349" s="55">
        <f t="shared" si="123"/>
        <v>-0.43229677648599818</v>
      </c>
      <c r="O349" s="56">
        <f t="shared" si="124"/>
        <v>-3.2397408207316247E-3</v>
      </c>
      <c r="P349" s="54"/>
      <c r="Q349" s="42">
        <f t="shared" si="125"/>
        <v>446.15685345370201</v>
      </c>
      <c r="R349" s="42">
        <f t="shared" si="125"/>
        <v>453.93855358710863</v>
      </c>
      <c r="S349" s="42">
        <f t="shared" si="126"/>
        <v>457.3440167286692</v>
      </c>
      <c r="T349" s="42">
        <f t="shared" si="126"/>
        <v>455.86234064855597</v>
      </c>
      <c r="V349" s="143">
        <f t="shared" si="131"/>
        <v>445.20928040981687</v>
      </c>
      <c r="W349" s="143">
        <f t="shared" si="132"/>
        <v>457.3440167286692</v>
      </c>
      <c r="X349" s="143">
        <f t="shared" si="133"/>
        <v>455.86234064855597</v>
      </c>
      <c r="AB349" t="s">
        <v>71</v>
      </c>
      <c r="AC349" s="2">
        <v>130.17161587735902</v>
      </c>
      <c r="AD349" s="2">
        <v>130.54127328683501</v>
      </c>
      <c r="AE349" s="2">
        <v>0.36965740947599102</v>
      </c>
      <c r="AF349" s="1">
        <v>2.8397696916066801E-3</v>
      </c>
      <c r="AG349" s="2">
        <v>135.78841700878999</v>
      </c>
      <c r="AH349" s="2">
        <v>135.78841700878999</v>
      </c>
      <c r="AI349" s="2">
        <v>0</v>
      </c>
      <c r="AJ349" s="1">
        <v>0</v>
      </c>
      <c r="AM349" t="s">
        <v>71</v>
      </c>
      <c r="AN349" s="2">
        <v>130.17161587735902</v>
      </c>
      <c r="AO349" s="2">
        <v>130.033271180448</v>
      </c>
      <c r="AP349" s="2">
        <v>-0.13834469691101958</v>
      </c>
      <c r="AQ349" s="1">
        <v>-1.0627869676394033E-3</v>
      </c>
      <c r="AR349" s="2">
        <v>130.15759066282502</v>
      </c>
      <c r="AS349" s="2">
        <v>-1.4025214534001407E-2</v>
      </c>
      <c r="AT349" s="1">
        <v>-1.0774403036692146E-4</v>
      </c>
      <c r="AU349" s="2">
        <v>130.17841762408401</v>
      </c>
      <c r="AV349" s="2">
        <v>6.8017467249887886E-3</v>
      </c>
      <c r="AW349" s="1">
        <v>5.2252149434766516E-5</v>
      </c>
      <c r="AX349" s="2">
        <v>130.19255563497501</v>
      </c>
      <c r="AY349" s="2">
        <v>2.0939757615991539E-2</v>
      </c>
      <c r="AZ349" s="1">
        <v>1.6086270017359158E-4</v>
      </c>
      <c r="BA349" s="2">
        <v>130.12783879726001</v>
      </c>
      <c r="BB349" s="2">
        <v>-4.3777080099005161E-2</v>
      </c>
      <c r="BC349" s="1">
        <v>-3.3630280921034019E-4</v>
      </c>
      <c r="BD349" s="2">
        <v>129.89515007092899</v>
      </c>
      <c r="BE349" s="2">
        <v>-0.27646580643002494</v>
      </c>
      <c r="BF349" s="1">
        <v>-2.1238562997519888E-3</v>
      </c>
      <c r="BG349" s="1"/>
      <c r="BH349" t="s">
        <v>71</v>
      </c>
      <c r="BI349" s="2">
        <v>135.78841700878999</v>
      </c>
      <c r="BJ349" s="2">
        <v>135.644318083294</v>
      </c>
      <c r="BK349" s="2">
        <v>-0.1440989254959959</v>
      </c>
      <c r="BL349" s="1">
        <v>-1.0612018953477301E-3</v>
      </c>
      <c r="BM349" s="2">
        <v>135.78841700878999</v>
      </c>
      <c r="BN349" s="2">
        <v>0</v>
      </c>
      <c r="BO349" s="1">
        <v>0</v>
      </c>
      <c r="BP349" s="2">
        <v>135.78841700878999</v>
      </c>
      <c r="BQ349" s="2">
        <v>0</v>
      </c>
      <c r="BR349" s="1">
        <v>0</v>
      </c>
      <c r="BS349" s="2">
        <v>135.644318083294</v>
      </c>
      <c r="BT349" s="2">
        <v>-0.1440989254959959</v>
      </c>
      <c r="BU349" s="1">
        <v>-1.0612018953477301E-3</v>
      </c>
      <c r="BV349" s="2">
        <v>135.78841700878999</v>
      </c>
      <c r="BW349" s="2">
        <v>0</v>
      </c>
      <c r="BX349" s="1">
        <v>0</v>
      </c>
      <c r="BY349" s="2">
        <v>135.35612023230399</v>
      </c>
      <c r="BZ349" s="2">
        <v>-0.43229677648599818</v>
      </c>
      <c r="CA349" s="1">
        <v>-3.183605686028539E-3</v>
      </c>
      <c r="CC349" t="s">
        <v>71</v>
      </c>
      <c r="CE349" s="23">
        <v>130.17161587735902</v>
      </c>
      <c r="CF349" s="23">
        <v>132.30711659263801</v>
      </c>
      <c r="CG349" s="23">
        <v>2.1355007152789938</v>
      </c>
      <c r="CH349" s="24">
        <v>1.6405271616901126E-2</v>
      </c>
      <c r="CI349" s="2">
        <v>135.78841700878999</v>
      </c>
      <c r="CJ349" s="2">
        <v>135.644318083294</v>
      </c>
      <c r="CK349" s="2">
        <v>-0.1440989254959959</v>
      </c>
      <c r="CL349" s="1">
        <v>-1.0612018953477301E-3</v>
      </c>
      <c r="CN349" s="25" t="s">
        <v>71</v>
      </c>
      <c r="CO349" s="27">
        <v>0</v>
      </c>
      <c r="CP349" s="27">
        <v>2.3528120000000001</v>
      </c>
      <c r="CQ349" s="28">
        <f t="shared" si="129"/>
        <v>-2.3528120000000001</v>
      </c>
      <c r="CR349" s="27">
        <f t="shared" si="130"/>
        <v>-2.3528120000000001</v>
      </c>
      <c r="CU349" s="30">
        <v>115</v>
      </c>
      <c r="CV349" s="30"/>
      <c r="CW349" s="15" t="s">
        <v>71</v>
      </c>
      <c r="CX349" s="33" t="s">
        <v>973</v>
      </c>
      <c r="CY349" s="34" t="s">
        <v>71</v>
      </c>
      <c r="CZ349" s="34" t="s">
        <v>962</v>
      </c>
      <c r="DA349" s="32"/>
      <c r="DB349" s="32"/>
      <c r="DC349" t="s">
        <v>71</v>
      </c>
      <c r="DD349">
        <v>291762</v>
      </c>
      <c r="DE349" t="s">
        <v>963</v>
      </c>
      <c r="DF349" s="30">
        <v>424</v>
      </c>
      <c r="DG349" s="39" t="s">
        <v>71</v>
      </c>
      <c r="DK349" s="30">
        <v>156</v>
      </c>
      <c r="DL349" s="30"/>
      <c r="DM349" s="32"/>
      <c r="DN349" s="32" t="s">
        <v>71</v>
      </c>
      <c r="DO349" s="41">
        <v>291044</v>
      </c>
    </row>
    <row r="350" spans="1:119" ht="15.75" x14ac:dyDescent="0.25">
      <c r="A350" t="s">
        <v>660</v>
      </c>
      <c r="B350" t="s">
        <v>72</v>
      </c>
      <c r="C350" s="52">
        <v>114.989594453403</v>
      </c>
      <c r="D350" s="52">
        <v>116.547653762951</v>
      </c>
      <c r="E350" s="52">
        <v>1.5580593095479998</v>
      </c>
      <c r="F350" s="53">
        <v>1.3549567827890453E-2</v>
      </c>
      <c r="G350" s="45">
        <v>115.309314293432</v>
      </c>
      <c r="H350" s="45">
        <v>115.44096810467801</v>
      </c>
      <c r="I350" s="45">
        <v>0.13165381124601083</v>
      </c>
      <c r="J350" s="46">
        <v>1.1417448109264303E-3</v>
      </c>
      <c r="K350" s="47">
        <v>2</v>
      </c>
      <c r="L350" s="55">
        <f t="shared" si="121"/>
        <v>112.99342629343199</v>
      </c>
      <c r="M350" s="55">
        <f t="shared" si="122"/>
        <v>113.12508010467801</v>
      </c>
      <c r="N350" s="55">
        <f t="shared" si="123"/>
        <v>0.13165381124601083</v>
      </c>
      <c r="O350" s="56">
        <f t="shared" si="124"/>
        <v>1.1651457572772401E-3</v>
      </c>
      <c r="P350" s="54"/>
      <c r="Q350" s="42">
        <f t="shared" si="125"/>
        <v>447.91484350154252</v>
      </c>
      <c r="R350" s="42">
        <f t="shared" si="125"/>
        <v>453.9838960546856</v>
      </c>
      <c r="S350" s="42">
        <f t="shared" si="126"/>
        <v>440.1392412548671</v>
      </c>
      <c r="T350" s="42">
        <f t="shared" si="126"/>
        <v>440.65206762442642</v>
      </c>
      <c r="V350" s="143">
        <f t="shared" si="131"/>
        <v>444.83246635903816</v>
      </c>
      <c r="W350" s="143">
        <f t="shared" si="132"/>
        <v>440.1392412548671</v>
      </c>
      <c r="X350" s="143">
        <f t="shared" si="133"/>
        <v>438.21634651661719</v>
      </c>
      <c r="AB350" t="s">
        <v>72</v>
      </c>
      <c r="AC350" s="2">
        <v>114.989594453403</v>
      </c>
      <c r="AD350" s="2">
        <v>115.297382854833</v>
      </c>
      <c r="AE350" s="2">
        <v>0.30778840143000252</v>
      </c>
      <c r="AF350" s="1">
        <v>2.6766630745421664E-3</v>
      </c>
      <c r="AG350" s="2">
        <v>115.309314293432</v>
      </c>
      <c r="AH350" s="2">
        <v>115.391435609258</v>
      </c>
      <c r="AI350" s="2">
        <v>8.2121315826000796E-2</v>
      </c>
      <c r="AJ350" s="1">
        <v>7.12182847753509E-4</v>
      </c>
      <c r="AM350" t="s">
        <v>72</v>
      </c>
      <c r="AN350" s="2">
        <v>114.989594453403</v>
      </c>
      <c r="AO350" s="2">
        <v>114.67176378092701</v>
      </c>
      <c r="AP350" s="2">
        <v>-0.31783067247599206</v>
      </c>
      <c r="AQ350" s="1">
        <v>-2.7639950726566476E-3</v>
      </c>
      <c r="AR350" s="2">
        <v>114.929063980332</v>
      </c>
      <c r="AS350" s="2">
        <v>-6.0530473070997459E-2</v>
      </c>
      <c r="AT350" s="1">
        <v>-5.2639956996740345E-4</v>
      </c>
      <c r="AU350" s="2">
        <v>114.995920814576</v>
      </c>
      <c r="AV350" s="2">
        <v>6.3263611729951208E-3</v>
      </c>
      <c r="AW350" s="1">
        <v>5.5016814374093121E-5</v>
      </c>
      <c r="AX350" s="2">
        <v>114.854968038032</v>
      </c>
      <c r="AY350" s="2">
        <v>-0.13462641537100239</v>
      </c>
      <c r="AZ350" s="1">
        <v>-1.1707704163228159E-3</v>
      </c>
      <c r="BA350" s="2">
        <v>114.89423642619001</v>
      </c>
      <c r="BB350" s="2">
        <v>-9.5358027212995466E-2</v>
      </c>
      <c r="BC350" s="1">
        <v>-8.2927527196069212E-4</v>
      </c>
      <c r="BD350" s="2">
        <v>114.198280428625</v>
      </c>
      <c r="BE350" s="2">
        <v>-0.7913140247780035</v>
      </c>
      <c r="BF350" s="1">
        <v>-6.8816141890009541E-3</v>
      </c>
      <c r="BG350" s="1"/>
      <c r="BH350" t="s">
        <v>72</v>
      </c>
      <c r="BI350" s="2">
        <v>115.309314293432</v>
      </c>
      <c r="BJ350" s="2">
        <v>115.12816320611</v>
      </c>
      <c r="BK350" s="2">
        <v>-0.18115108732199303</v>
      </c>
      <c r="BL350" s="1">
        <v>-1.5710013404555592E-3</v>
      </c>
      <c r="BM350" s="2">
        <v>115.286762420355</v>
      </c>
      <c r="BN350" s="2">
        <v>-2.2551873076992024E-2</v>
      </c>
      <c r="BO350" s="1">
        <v>-1.9557720219897775E-4</v>
      </c>
      <c r="BP350" s="2">
        <v>115.31110158202701</v>
      </c>
      <c r="BQ350" s="2">
        <v>1.787288595011205E-3</v>
      </c>
      <c r="BR350" s="1">
        <v>1.5499949903986278E-5</v>
      </c>
      <c r="BS350" s="2">
        <v>115.16709156713</v>
      </c>
      <c r="BT350" s="2">
        <v>-0.14222272630199484</v>
      </c>
      <c r="BU350" s="1">
        <v>-1.2334018910222227E-3</v>
      </c>
      <c r="BV350" s="2">
        <v>115.27354439711199</v>
      </c>
      <c r="BW350" s="2">
        <v>-3.5769896320005046E-2</v>
      </c>
      <c r="BX350" s="1">
        <v>-3.1020821292007715E-4</v>
      </c>
      <c r="BY350" s="2">
        <v>114.815664910439</v>
      </c>
      <c r="BZ350" s="2">
        <v>-0.49364938299299865</v>
      </c>
      <c r="CA350" s="1">
        <v>-4.2810885314675477E-3</v>
      </c>
      <c r="CC350" t="s">
        <v>72</v>
      </c>
      <c r="CE350" s="23">
        <v>114.989594453403</v>
      </c>
      <c r="CF350" s="23">
        <v>116.938642147331</v>
      </c>
      <c r="CG350" s="23">
        <v>1.9490476939279944</v>
      </c>
      <c r="CH350" s="24">
        <v>1.6949774483445135E-2</v>
      </c>
      <c r="CI350" s="2">
        <v>115.309314293432</v>
      </c>
      <c r="CJ350" s="2">
        <v>115.76987961502901</v>
      </c>
      <c r="CK350" s="2">
        <v>0.46056532159701646</v>
      </c>
      <c r="CL350" s="1">
        <v>3.9941727554202461E-3</v>
      </c>
      <c r="CN350" s="25" t="s">
        <v>72</v>
      </c>
      <c r="CO350" s="27">
        <v>0</v>
      </c>
      <c r="CP350" s="27">
        <v>2.3158880000000002</v>
      </c>
      <c r="CQ350" s="28">
        <f t="shared" si="129"/>
        <v>-2.2969888624589405</v>
      </c>
      <c r="CR350" s="27">
        <f t="shared" si="130"/>
        <v>38.846185929714999</v>
      </c>
      <c r="CU350" s="30">
        <v>116</v>
      </c>
      <c r="CV350" s="30"/>
      <c r="CW350" s="15" t="s">
        <v>72</v>
      </c>
      <c r="CX350" s="33" t="s">
        <v>971</v>
      </c>
      <c r="CY350" s="34" t="s">
        <v>72</v>
      </c>
      <c r="CZ350" s="34" t="s">
        <v>962</v>
      </c>
      <c r="DA350" s="32"/>
      <c r="DB350" s="32"/>
      <c r="DC350" t="s">
        <v>72</v>
      </c>
      <c r="DD350">
        <v>256722</v>
      </c>
      <c r="DE350" t="s">
        <v>963</v>
      </c>
      <c r="DF350" s="30">
        <v>425</v>
      </c>
      <c r="DG350" s="39" t="s">
        <v>72</v>
      </c>
      <c r="DK350" s="30">
        <v>157</v>
      </c>
      <c r="DL350" s="30"/>
      <c r="DM350" s="32"/>
      <c r="DN350" s="32" t="s">
        <v>72</v>
      </c>
      <c r="DO350" s="41">
        <v>255673</v>
      </c>
    </row>
    <row r="351" spans="1:119" ht="15.75" x14ac:dyDescent="0.25">
      <c r="B351" t="s">
        <v>73</v>
      </c>
      <c r="C351" s="52">
        <v>266.02271116287403</v>
      </c>
      <c r="D351" s="52">
        <v>268.65265754500996</v>
      </c>
      <c r="E351" s="52">
        <v>2.6299463821359268</v>
      </c>
      <c r="F351" s="53">
        <v>9.8861723897164782E-3</v>
      </c>
      <c r="G351" s="45">
        <v>265.73180002158801</v>
      </c>
      <c r="H351" s="45">
        <v>265.76435968680698</v>
      </c>
      <c r="I351" s="45">
        <v>3.2559665218968803E-2</v>
      </c>
      <c r="J351" s="46">
        <v>1.2252829814242655E-4</v>
      </c>
      <c r="K351" s="47">
        <v>2</v>
      </c>
      <c r="L351" s="55">
        <f t="shared" si="121"/>
        <v>260.81273002158804</v>
      </c>
      <c r="M351" s="55">
        <f t="shared" si="122"/>
        <v>260.84528968680701</v>
      </c>
      <c r="N351" s="55">
        <f t="shared" si="123"/>
        <v>3.2559665218968803E-2</v>
      </c>
      <c r="O351" s="56">
        <f t="shared" si="124"/>
        <v>1.248392485147246E-4</v>
      </c>
      <c r="P351" s="54"/>
      <c r="Q351" s="42">
        <f t="shared" si="125"/>
        <v>472.90320206863981</v>
      </c>
      <c r="R351" s="42">
        <f t="shared" si="125"/>
        <v>477.57840464793935</v>
      </c>
      <c r="S351" s="42">
        <f t="shared" si="126"/>
        <v>463.64152379440077</v>
      </c>
      <c r="T351" s="42">
        <f t="shared" si="126"/>
        <v>463.69940445381144</v>
      </c>
      <c r="V351" s="143">
        <f t="shared" si="131"/>
        <v>465.64195423785009</v>
      </c>
      <c r="W351" s="143">
        <f t="shared" si="132"/>
        <v>463.64152379440077</v>
      </c>
      <c r="X351" s="143">
        <f t="shared" si="133"/>
        <v>460.48933209618491</v>
      </c>
      <c r="AB351" t="s">
        <v>73</v>
      </c>
      <c r="AC351" s="2">
        <v>266.02271116287403</v>
      </c>
      <c r="AD351" s="2">
        <v>265.47715089042299</v>
      </c>
      <c r="AE351" s="2">
        <v>-0.54556027245104133</v>
      </c>
      <c r="AF351" s="1">
        <v>-2.0508033696304173E-3</v>
      </c>
      <c r="AG351" s="2">
        <v>265.73180002158801</v>
      </c>
      <c r="AH351" s="2">
        <v>265.56706046990502</v>
      </c>
      <c r="AI351" s="2">
        <v>-0.16473955168299881</v>
      </c>
      <c r="AJ351" s="1">
        <v>-6.1994669689369273E-4</v>
      </c>
      <c r="AM351" t="s">
        <v>73</v>
      </c>
      <c r="AN351" s="2">
        <v>266.02271116287403</v>
      </c>
      <c r="AO351" s="2">
        <v>264.12727527569098</v>
      </c>
      <c r="AP351" s="2">
        <v>-1.895435887183055</v>
      </c>
      <c r="AQ351" s="1">
        <v>-7.1250904815512639E-3</v>
      </c>
      <c r="AR351" s="2">
        <v>265.70062705820499</v>
      </c>
      <c r="AS351" s="2">
        <v>-0.32208410466904525</v>
      </c>
      <c r="AT351" s="1">
        <v>-1.2107391254720628E-3</v>
      </c>
      <c r="AU351" s="2">
        <v>266.03975911724598</v>
      </c>
      <c r="AV351" s="2">
        <v>1.7047954371946616E-2</v>
      </c>
      <c r="AW351" s="1">
        <v>6.4084582468257388E-5</v>
      </c>
      <c r="AX351" s="2">
        <v>265.04462543662999</v>
      </c>
      <c r="AY351" s="2">
        <v>-0.97808572624404633</v>
      </c>
      <c r="AZ351" s="1">
        <v>-3.6767000906370259E-3</v>
      </c>
      <c r="BA351" s="2">
        <v>265.57382093637602</v>
      </c>
      <c r="BB351" s="2">
        <v>-0.44889022649800836</v>
      </c>
      <c r="BC351" s="1">
        <v>-1.6874131706114844E-3</v>
      </c>
      <c r="BD351" s="2">
        <v>261.93803415937202</v>
      </c>
      <c r="BE351" s="2">
        <v>-4.0846770035020086</v>
      </c>
      <c r="BF351" s="1">
        <v>-1.5354617602559279E-2</v>
      </c>
      <c r="BG351" s="1"/>
      <c r="BH351" t="s">
        <v>73</v>
      </c>
      <c r="BI351" s="2">
        <v>265.73180002158801</v>
      </c>
      <c r="BJ351" s="2">
        <v>264.985950391144</v>
      </c>
      <c r="BK351" s="2">
        <v>-0.7458496304440132</v>
      </c>
      <c r="BL351" s="1">
        <v>-2.8067759687904138E-3</v>
      </c>
      <c r="BM351" s="2">
        <v>265.62689323087397</v>
      </c>
      <c r="BN351" s="2">
        <v>-0.10490679071403974</v>
      </c>
      <c r="BO351" s="1">
        <v>-3.9478448083939192E-4</v>
      </c>
      <c r="BP351" s="2">
        <v>265.73661636193901</v>
      </c>
      <c r="BQ351" s="2">
        <v>4.8163403509988711E-3</v>
      </c>
      <c r="BR351" s="1">
        <v>1.8124817393355226E-5</v>
      </c>
      <c r="BS351" s="2">
        <v>265.21410217712099</v>
      </c>
      <c r="BT351" s="2">
        <v>-0.51769784446702261</v>
      </c>
      <c r="BU351" s="1">
        <v>-1.9481968075516927E-3</v>
      </c>
      <c r="BV351" s="2">
        <v>265.58257535778097</v>
      </c>
      <c r="BW351" s="2">
        <v>-0.14922466380704691</v>
      </c>
      <c r="BX351" s="1">
        <v>-5.6156118234597407E-4</v>
      </c>
      <c r="BY351" s="2">
        <v>263.95859447339899</v>
      </c>
      <c r="BZ351" s="2">
        <v>-1.7732055481890256</v>
      </c>
      <c r="CA351" s="1">
        <v>-6.6729143747378773E-3</v>
      </c>
      <c r="CC351" t="s">
        <v>73</v>
      </c>
      <c r="CE351" s="23">
        <v>266.02271116287403</v>
      </c>
      <c r="CF351" s="23">
        <v>271.93423332841803</v>
      </c>
      <c r="CG351" s="23">
        <v>5.9115221655439996</v>
      </c>
      <c r="CH351" s="24">
        <v>2.2221870229435538E-2</v>
      </c>
      <c r="CI351" s="2">
        <v>265.73180002158801</v>
      </c>
      <c r="CJ351" s="2">
        <v>267.19320663175898</v>
      </c>
      <c r="CK351" s="2">
        <v>1.4614066101709682</v>
      </c>
      <c r="CL351" s="1">
        <v>5.4995548521187291E-3</v>
      </c>
      <c r="CN351" s="25" t="s">
        <v>73</v>
      </c>
      <c r="CO351" s="27">
        <v>0</v>
      </c>
      <c r="CP351" s="27">
        <v>4.9190699999999996</v>
      </c>
      <c r="CQ351" s="28">
        <f t="shared" si="129"/>
        <v>-4.9190699999999996</v>
      </c>
      <c r="CR351" s="27">
        <f t="shared" si="130"/>
        <v>-4.9190699999999996</v>
      </c>
      <c r="CU351" s="30">
        <v>117</v>
      </c>
      <c r="CV351" s="30"/>
      <c r="CW351" s="15" t="s">
        <v>73</v>
      </c>
      <c r="CX351" s="33" t="s">
        <v>971</v>
      </c>
      <c r="CY351" s="34" t="s">
        <v>73</v>
      </c>
      <c r="CZ351" s="34" t="s">
        <v>962</v>
      </c>
      <c r="DA351" s="32"/>
      <c r="DB351" s="32"/>
      <c r="DC351" t="s">
        <v>73</v>
      </c>
      <c r="DD351">
        <v>562531</v>
      </c>
      <c r="DE351" t="s">
        <v>963</v>
      </c>
      <c r="DF351" s="30">
        <v>426</v>
      </c>
      <c r="DG351" s="39" t="s">
        <v>73</v>
      </c>
      <c r="DK351" s="30">
        <v>158</v>
      </c>
      <c r="DL351" s="30"/>
      <c r="DM351" s="32"/>
      <c r="DN351" s="32" t="s">
        <v>73</v>
      </c>
      <c r="DO351" s="41">
        <v>557263</v>
      </c>
    </row>
    <row r="352" spans="1:119" ht="15.75" x14ac:dyDescent="0.25">
      <c r="B352" t="s">
        <v>77</v>
      </c>
      <c r="C352" s="52">
        <v>99.500946371905997</v>
      </c>
      <c r="D352" s="52">
        <v>99.798766424169003</v>
      </c>
      <c r="E352" s="52">
        <v>0.29782005226300612</v>
      </c>
      <c r="F352" s="53">
        <v>2.9931378858432181E-3</v>
      </c>
      <c r="G352" s="45">
        <v>99.551549719625001</v>
      </c>
      <c r="H352" s="45">
        <v>99.375077566484009</v>
      </c>
      <c r="I352" s="45">
        <v>-0.17647215314099185</v>
      </c>
      <c r="J352" s="46">
        <v>-1.7726710798375766E-3</v>
      </c>
      <c r="K352" s="47">
        <v>2</v>
      </c>
      <c r="L352" s="55">
        <f t="shared" si="121"/>
        <v>97.414105719624999</v>
      </c>
      <c r="M352" s="55">
        <f t="shared" si="122"/>
        <v>97.237633566484007</v>
      </c>
      <c r="N352" s="55">
        <f t="shared" si="123"/>
        <v>-0.17647215314099185</v>
      </c>
      <c r="O352" s="56">
        <f t="shared" si="124"/>
        <v>-1.8115667319157031E-3</v>
      </c>
      <c r="P352" s="54"/>
      <c r="Q352" s="42">
        <f t="shared" si="125"/>
        <v>519.71202676311805</v>
      </c>
      <c r="R352" s="42">
        <f t="shared" si="125"/>
        <v>521.26759652015107</v>
      </c>
      <c r="S352" s="42">
        <f t="shared" si="126"/>
        <v>508.81206827553876</v>
      </c>
      <c r="T352" s="42">
        <f t="shared" si="126"/>
        <v>507.89032125985358</v>
      </c>
      <c r="V352" s="143">
        <f t="shared" si="131"/>
        <v>513.02348230384848</v>
      </c>
      <c r="W352" s="143">
        <f t="shared" si="132"/>
        <v>508.81206827553876</v>
      </c>
      <c r="X352" s="143">
        <f t="shared" si="133"/>
        <v>505.70898087225129</v>
      </c>
      <c r="AB352" t="s">
        <v>77</v>
      </c>
      <c r="AC352" s="2">
        <v>99.500946371905997</v>
      </c>
      <c r="AD352" s="2">
        <v>99.522994923240006</v>
      </c>
      <c r="AE352" s="2">
        <v>2.2048551334009403E-2</v>
      </c>
      <c r="AF352" s="1">
        <v>2.2159137312722878E-4</v>
      </c>
      <c r="AG352" s="2">
        <v>99.551549719625001</v>
      </c>
      <c r="AH352" s="2">
        <v>99.553171165543006</v>
      </c>
      <c r="AI352" s="2">
        <v>1.6214459180048379E-3</v>
      </c>
      <c r="AJ352" s="1">
        <v>1.6287500521804492E-5</v>
      </c>
      <c r="AM352" t="s">
        <v>77</v>
      </c>
      <c r="AN352" s="2">
        <v>99.500946371905997</v>
      </c>
      <c r="AO352" s="2">
        <v>98.873104412648999</v>
      </c>
      <c r="AP352" s="2">
        <v>-0.62784195925699748</v>
      </c>
      <c r="AQ352" s="1">
        <v>-6.309909424482299E-3</v>
      </c>
      <c r="AR352" s="2">
        <v>99.376476439281006</v>
      </c>
      <c r="AS352" s="2">
        <v>-0.12446993262499007</v>
      </c>
      <c r="AT352" s="1">
        <v>-1.250942198677761E-3</v>
      </c>
      <c r="AU352" s="2">
        <v>99.522068390442996</v>
      </c>
      <c r="AV352" s="2">
        <v>2.1122018536999576E-2</v>
      </c>
      <c r="AW352" s="1">
        <v>2.1227957428717842E-4</v>
      </c>
      <c r="AX352" s="2">
        <v>99.27180813058699</v>
      </c>
      <c r="AY352" s="2">
        <v>-0.2291382413190064</v>
      </c>
      <c r="AZ352" s="1">
        <v>-2.3028749944000873E-3</v>
      </c>
      <c r="BA352" s="2">
        <v>99.357691900145994</v>
      </c>
      <c r="BB352" s="2">
        <v>-0.14325447176000239</v>
      </c>
      <c r="BC352" s="1">
        <v>-1.4397297411077707E-3</v>
      </c>
      <c r="BD352" s="2">
        <v>98.220397781000997</v>
      </c>
      <c r="BE352" s="2">
        <v>-1.2805485909049992</v>
      </c>
      <c r="BF352" s="1">
        <v>-1.2869712677090285E-2</v>
      </c>
      <c r="BG352" s="1"/>
      <c r="BH352" t="s">
        <v>77</v>
      </c>
      <c r="BI352" s="2">
        <v>99.551549719625001</v>
      </c>
      <c r="BJ352" s="2">
        <v>99.29528629179201</v>
      </c>
      <c r="BK352" s="2">
        <v>-0.25626342783299094</v>
      </c>
      <c r="BL352" s="1">
        <v>-2.5741781876296868E-3</v>
      </c>
      <c r="BM352" s="2">
        <v>99.510803519991001</v>
      </c>
      <c r="BN352" s="2">
        <v>-4.0746199634000391E-2</v>
      </c>
      <c r="BO352" s="1">
        <v>-4.0929749209085318E-4</v>
      </c>
      <c r="BP352" s="2">
        <v>99.557518253704998</v>
      </c>
      <c r="BQ352" s="2">
        <v>5.9685340799973119E-3</v>
      </c>
      <c r="BR352" s="1">
        <v>5.9954205603096813E-5</v>
      </c>
      <c r="BS352" s="2">
        <v>99.394760048354001</v>
      </c>
      <c r="BT352" s="2">
        <v>-0.15678967127099952</v>
      </c>
      <c r="BU352" s="1">
        <v>-1.5749596235576325E-3</v>
      </c>
      <c r="BV352" s="2">
        <v>99.501986534688001</v>
      </c>
      <c r="BW352" s="2">
        <v>-4.956318493699996E-2</v>
      </c>
      <c r="BX352" s="1">
        <v>-4.9786452422477328E-4</v>
      </c>
      <c r="BY352" s="2">
        <v>98.957451223915996</v>
      </c>
      <c r="BZ352" s="2">
        <v>-0.59409849570900519</v>
      </c>
      <c r="CA352" s="1">
        <v>-5.9677473367537957E-3</v>
      </c>
      <c r="CC352" t="s">
        <v>77</v>
      </c>
      <c r="CE352" s="23">
        <v>99.500946371905997</v>
      </c>
      <c r="CF352" s="23">
        <v>100.614595142768</v>
      </c>
      <c r="CG352" s="23">
        <v>1.1136487708619995</v>
      </c>
      <c r="CH352" s="24">
        <v>1.1192343504950193E-2</v>
      </c>
      <c r="CI352" s="2">
        <v>99.551549719625001</v>
      </c>
      <c r="CJ352" s="2">
        <v>99.788612513757002</v>
      </c>
      <c r="CK352" s="2">
        <v>0.23706279413200093</v>
      </c>
      <c r="CL352" s="1">
        <v>2.3813069188742902E-3</v>
      </c>
      <c r="CN352" s="25" t="s">
        <v>77</v>
      </c>
      <c r="CO352" s="27">
        <v>0</v>
      </c>
      <c r="CP352" s="27">
        <v>2.1374439999999999</v>
      </c>
      <c r="CQ352" s="28">
        <f t="shared" si="129"/>
        <v>-2.0919157602260658</v>
      </c>
      <c r="CR352" s="27">
        <f t="shared" si="130"/>
        <v>30.585409317189001</v>
      </c>
      <c r="CU352" s="30">
        <v>122</v>
      </c>
      <c r="CV352" s="30"/>
      <c r="CW352" s="15" t="s">
        <v>77</v>
      </c>
      <c r="CX352" s="33" t="s">
        <v>961</v>
      </c>
      <c r="CY352" s="34" t="s">
        <v>77</v>
      </c>
      <c r="CZ352" s="34" t="s">
        <v>962</v>
      </c>
      <c r="DA352" s="32"/>
      <c r="DB352" s="32"/>
      <c r="DC352" t="s">
        <v>77</v>
      </c>
      <c r="DD352">
        <v>191454</v>
      </c>
      <c r="DE352" t="s">
        <v>963</v>
      </c>
      <c r="DF352" s="30">
        <v>427</v>
      </c>
      <c r="DG352" s="39" t="s">
        <v>77</v>
      </c>
      <c r="DK352" s="30">
        <v>162</v>
      </c>
      <c r="DL352" s="30"/>
      <c r="DM352" s="32"/>
      <c r="DN352" s="32" t="s">
        <v>77</v>
      </c>
      <c r="DO352" s="41">
        <v>190958</v>
      </c>
    </row>
    <row r="353" spans="1:119" ht="15.75" x14ac:dyDescent="0.25">
      <c r="A353" t="s">
        <v>661</v>
      </c>
      <c r="B353" t="s">
        <v>78</v>
      </c>
      <c r="C353" s="52">
        <v>147.47882558153998</v>
      </c>
      <c r="D353" s="52">
        <v>149.075117027706</v>
      </c>
      <c r="E353" s="52">
        <v>1.5962914461660205</v>
      </c>
      <c r="F353" s="53">
        <v>1.0823868713840839E-2</v>
      </c>
      <c r="G353" s="45">
        <v>160.740561167512</v>
      </c>
      <c r="H353" s="45">
        <v>160.22838814321199</v>
      </c>
      <c r="I353" s="45">
        <v>-0.51217302430001155</v>
      </c>
      <c r="J353" s="46">
        <v>-3.1863334343237887E-3</v>
      </c>
      <c r="K353" s="47">
        <v>1</v>
      </c>
      <c r="L353" s="55">
        <f t="shared" si="121"/>
        <v>158.090740167512</v>
      </c>
      <c r="M353" s="55">
        <f t="shared" si="122"/>
        <v>157.57856714321198</v>
      </c>
      <c r="N353" s="55">
        <f t="shared" si="123"/>
        <v>-0.51217302430001155</v>
      </c>
      <c r="O353" s="56">
        <f t="shared" si="124"/>
        <v>-3.2397408207293869E-3</v>
      </c>
      <c r="P353" s="54"/>
      <c r="Q353" s="42">
        <f t="shared" si="125"/>
        <v>512.37458250776479</v>
      </c>
      <c r="R353" s="42">
        <f t="shared" si="125"/>
        <v>517.92045772113784</v>
      </c>
      <c r="S353" s="42">
        <f t="shared" si="126"/>
        <v>549.24275856053134</v>
      </c>
      <c r="T353" s="42">
        <f t="shared" si="126"/>
        <v>547.46335437513289</v>
      </c>
      <c r="V353" s="143">
        <f t="shared" si="131"/>
        <v>503.7764094893306</v>
      </c>
      <c r="W353" s="143">
        <f t="shared" si="132"/>
        <v>549.24275856053134</v>
      </c>
      <c r="X353" s="143">
        <f t="shared" si="133"/>
        <v>547.46335437513289</v>
      </c>
      <c r="AB353" t="s">
        <v>78</v>
      </c>
      <c r="AC353" s="2">
        <v>147.47882558153998</v>
      </c>
      <c r="AD353" s="2">
        <v>147.46763094242002</v>
      </c>
      <c r="AE353" s="2">
        <v>-1.1194639119963767E-2</v>
      </c>
      <c r="AF353" s="1">
        <v>-7.5906755263482426E-5</v>
      </c>
      <c r="AG353" s="2">
        <v>160.740561167512</v>
      </c>
      <c r="AH353" s="2">
        <v>160.740561167512</v>
      </c>
      <c r="AI353" s="2">
        <v>0</v>
      </c>
      <c r="AJ353" s="1">
        <v>0</v>
      </c>
      <c r="AM353" t="s">
        <v>78</v>
      </c>
      <c r="AN353" s="2">
        <v>147.47882558153998</v>
      </c>
      <c r="AO353" s="2">
        <v>146.30006597973099</v>
      </c>
      <c r="AP353" s="2">
        <v>-1.1787596018089914</v>
      </c>
      <c r="AQ353" s="1">
        <v>-7.9927379212635773E-3</v>
      </c>
      <c r="AR353" s="2">
        <v>147.29789497602002</v>
      </c>
      <c r="AS353" s="2">
        <v>-0.18093060551996132</v>
      </c>
      <c r="AT353" s="1">
        <v>-1.2268242902431176E-3</v>
      </c>
      <c r="AU353" s="2">
        <v>147.506181135128</v>
      </c>
      <c r="AV353" s="2">
        <v>2.735555358802344E-2</v>
      </c>
      <c r="AW353" s="1">
        <v>1.8548800805915527E-4</v>
      </c>
      <c r="AX353" s="2">
        <v>146.91821398195799</v>
      </c>
      <c r="AY353" s="2">
        <v>-0.56061159958198914</v>
      </c>
      <c r="AZ353" s="1">
        <v>-3.801302304730051E-3</v>
      </c>
      <c r="BA353" s="2">
        <v>147.19465924168901</v>
      </c>
      <c r="BB353" s="2">
        <v>-0.28416633985096951</v>
      </c>
      <c r="BC353" s="1">
        <v>-1.9268280631503673E-3</v>
      </c>
      <c r="BD353" s="2">
        <v>145.003979048952</v>
      </c>
      <c r="BE353" s="2">
        <v>-2.4748465325879749</v>
      </c>
      <c r="BF353" s="1">
        <v>-1.6781029566984518E-2</v>
      </c>
      <c r="BG353" s="1"/>
      <c r="BH353" t="s">
        <v>78</v>
      </c>
      <c r="BI353" s="2">
        <v>160.740561167512</v>
      </c>
      <c r="BJ353" s="2">
        <v>160.56983682607901</v>
      </c>
      <c r="BK353" s="2">
        <v>-0.17072434143298665</v>
      </c>
      <c r="BL353" s="1">
        <v>-1.0621111447724155E-3</v>
      </c>
      <c r="BM353" s="2">
        <v>160.740561167512</v>
      </c>
      <c r="BN353" s="2">
        <v>0</v>
      </c>
      <c r="BO353" s="1">
        <v>0</v>
      </c>
      <c r="BP353" s="2">
        <v>160.740561167512</v>
      </c>
      <c r="BQ353" s="2">
        <v>0</v>
      </c>
      <c r="BR353" s="1">
        <v>0</v>
      </c>
      <c r="BS353" s="2">
        <v>160.56983682607901</v>
      </c>
      <c r="BT353" s="2">
        <v>-0.17072434143298665</v>
      </c>
      <c r="BU353" s="1">
        <v>-1.0621111447724155E-3</v>
      </c>
      <c r="BV353" s="2">
        <v>160.740561167512</v>
      </c>
      <c r="BW353" s="2">
        <v>0</v>
      </c>
      <c r="BX353" s="1">
        <v>0</v>
      </c>
      <c r="BY353" s="2">
        <v>160.22838814321199</v>
      </c>
      <c r="BZ353" s="2">
        <v>-0.51217302430001155</v>
      </c>
      <c r="CA353" s="1">
        <v>-3.1863334343237887E-3</v>
      </c>
      <c r="CC353" t="s">
        <v>78</v>
      </c>
      <c r="CE353" s="23">
        <v>147.47882558153998</v>
      </c>
      <c r="CF353" s="23">
        <v>150.71567924707699</v>
      </c>
      <c r="CG353" s="23">
        <v>3.2368536655370121</v>
      </c>
      <c r="CH353" s="24">
        <v>2.1947921355987332E-2</v>
      </c>
      <c r="CI353" s="2">
        <v>160.740561167512</v>
      </c>
      <c r="CJ353" s="2">
        <v>160.56983682607901</v>
      </c>
      <c r="CK353" s="2">
        <v>-0.17072434143298665</v>
      </c>
      <c r="CL353" s="1">
        <v>-1.0621111447724155E-3</v>
      </c>
      <c r="CN353" s="25" t="s">
        <v>78</v>
      </c>
      <c r="CO353" s="27">
        <v>0</v>
      </c>
      <c r="CP353" s="27">
        <v>2.6498210000000002</v>
      </c>
      <c r="CQ353" s="28">
        <f t="shared" si="129"/>
        <v>-2.6105429931732838</v>
      </c>
      <c r="CR353" s="27">
        <f t="shared" si="130"/>
        <v>29.043782481863001</v>
      </c>
      <c r="CU353" s="30">
        <v>123</v>
      </c>
      <c r="CV353" s="30"/>
      <c r="CW353" s="15" t="s">
        <v>78</v>
      </c>
      <c r="CX353" s="33" t="s">
        <v>961</v>
      </c>
      <c r="CY353" s="34" t="s">
        <v>78</v>
      </c>
      <c r="CZ353" s="34" t="s">
        <v>962</v>
      </c>
      <c r="DA353" s="32"/>
      <c r="DB353" s="32"/>
      <c r="DC353" t="s">
        <v>78</v>
      </c>
      <c r="DD353">
        <v>287834</v>
      </c>
      <c r="DE353" t="s">
        <v>963</v>
      </c>
      <c r="DF353" s="30">
        <v>428</v>
      </c>
      <c r="DG353" s="39" t="s">
        <v>78</v>
      </c>
      <c r="DK353" s="30">
        <v>163</v>
      </c>
      <c r="DL353" s="30"/>
      <c r="DM353" s="32"/>
      <c r="DN353" s="32" t="s">
        <v>78</v>
      </c>
      <c r="DO353" s="41">
        <v>285826</v>
      </c>
    </row>
    <row r="354" spans="1:119" ht="15.75" x14ac:dyDescent="0.25">
      <c r="A354" t="s">
        <v>662</v>
      </c>
      <c r="B354" t="s">
        <v>79</v>
      </c>
      <c r="C354" s="52">
        <v>82.287739936913994</v>
      </c>
      <c r="D354" s="52">
        <v>82.507303697384003</v>
      </c>
      <c r="E354" s="52">
        <v>0.21956376047000958</v>
      </c>
      <c r="F354" s="53">
        <v>2.6682439041142512E-3</v>
      </c>
      <c r="G354" s="45">
        <v>84.654113754519997</v>
      </c>
      <c r="H354" s="45">
        <v>84.452983708124989</v>
      </c>
      <c r="I354" s="45">
        <v>-0.20113004639500787</v>
      </c>
      <c r="J354" s="46">
        <v>-2.3759039871144925E-3</v>
      </c>
      <c r="K354" s="47">
        <v>2</v>
      </c>
      <c r="L354" s="55">
        <f t="shared" si="121"/>
        <v>82.524333754520001</v>
      </c>
      <c r="M354" s="55">
        <f t="shared" si="122"/>
        <v>82.323203708124993</v>
      </c>
      <c r="N354" s="55">
        <f t="shared" si="123"/>
        <v>-0.20113004639500787</v>
      </c>
      <c r="O354" s="56">
        <f t="shared" si="124"/>
        <v>-2.4372210867317861E-3</v>
      </c>
      <c r="P354" s="54"/>
      <c r="Q354" s="42">
        <f t="shared" si="125"/>
        <v>408.99902052712571</v>
      </c>
      <c r="R354" s="42">
        <f t="shared" si="125"/>
        <v>410.09032967043584</v>
      </c>
      <c r="S354" s="42">
        <f t="shared" si="126"/>
        <v>410.17497504644797</v>
      </c>
      <c r="T354" s="42">
        <f t="shared" si="126"/>
        <v>409.17528794801507</v>
      </c>
      <c r="V354" s="143">
        <f t="shared" si="131"/>
        <v>400.82707319918688</v>
      </c>
      <c r="W354" s="143">
        <f t="shared" si="132"/>
        <v>410.17497504644797</v>
      </c>
      <c r="X354" s="143">
        <f t="shared" si="133"/>
        <v>408.83160722424236</v>
      </c>
      <c r="AB354" t="s">
        <v>79</v>
      </c>
      <c r="AC354" s="2">
        <v>82.287739936913994</v>
      </c>
      <c r="AD354" s="2">
        <v>82.665606163233988</v>
      </c>
      <c r="AE354" s="2">
        <v>0.37786622631999478</v>
      </c>
      <c r="AF354" s="1">
        <v>4.592011235327236E-3</v>
      </c>
      <c r="AG354" s="2">
        <v>84.654113754519997</v>
      </c>
      <c r="AH354" s="2">
        <v>84.69381535418799</v>
      </c>
      <c r="AI354" s="2">
        <v>3.9701599667992582E-2</v>
      </c>
      <c r="AJ354" s="1">
        <v>4.6898606467157974E-4</v>
      </c>
      <c r="AM354" t="s">
        <v>79</v>
      </c>
      <c r="AN354" s="2">
        <v>82.287739936913994</v>
      </c>
      <c r="AO354" s="2">
        <v>81.479133283213997</v>
      </c>
      <c r="AP354" s="2">
        <v>-0.80860665369999651</v>
      </c>
      <c r="AQ354" s="1">
        <v>-9.826575068411357E-3</v>
      </c>
      <c r="AR354" s="2">
        <v>82.142422664974006</v>
      </c>
      <c r="AS354" s="2">
        <v>-0.14531727193998734</v>
      </c>
      <c r="AT354" s="1">
        <v>-1.76596503988802E-3</v>
      </c>
      <c r="AU354" s="2">
        <v>82.282352169776999</v>
      </c>
      <c r="AV354" s="2">
        <v>-5.3877671369946256E-3</v>
      </c>
      <c r="AW354" s="1">
        <v>-6.5474724924091543E-5</v>
      </c>
      <c r="AX354" s="2">
        <v>81.927428436698008</v>
      </c>
      <c r="AY354" s="2">
        <v>-0.36031150021598535</v>
      </c>
      <c r="AZ354" s="1">
        <v>-4.3786778017262185E-3</v>
      </c>
      <c r="BA354" s="2">
        <v>82.130434588039989</v>
      </c>
      <c r="BB354" s="2">
        <v>-0.15730534887400438</v>
      </c>
      <c r="BC354" s="1">
        <v>-1.9116498884840286E-3</v>
      </c>
      <c r="BD354" s="2">
        <v>80.643601338164004</v>
      </c>
      <c r="BE354" s="2">
        <v>-1.6441385987499899</v>
      </c>
      <c r="BF354" s="1">
        <v>-1.9980359164201995E-2</v>
      </c>
      <c r="BG354" s="1"/>
      <c r="BH354" t="s">
        <v>79</v>
      </c>
      <c r="BI354" s="2">
        <v>84.654113754519997</v>
      </c>
      <c r="BJ354" s="2">
        <v>84.564021687101999</v>
      </c>
      <c r="BK354" s="2">
        <v>-9.0092067417998578E-2</v>
      </c>
      <c r="BL354" s="1">
        <v>-1.0642373231766096E-3</v>
      </c>
      <c r="BM354" s="2">
        <v>84.654113754519997</v>
      </c>
      <c r="BN354" s="2">
        <v>0</v>
      </c>
      <c r="BO354" s="1">
        <v>0</v>
      </c>
      <c r="BP354" s="2">
        <v>84.654113754519997</v>
      </c>
      <c r="BQ354" s="2">
        <v>0</v>
      </c>
      <c r="BR354" s="1">
        <v>0</v>
      </c>
      <c r="BS354" s="2">
        <v>84.564021687101999</v>
      </c>
      <c r="BT354" s="2">
        <v>-9.0092067417998578E-2</v>
      </c>
      <c r="BU354" s="1">
        <v>-1.0642373231766096E-3</v>
      </c>
      <c r="BV354" s="2">
        <v>84.654113754519997</v>
      </c>
      <c r="BW354" s="2">
        <v>0</v>
      </c>
      <c r="BX354" s="1">
        <v>0</v>
      </c>
      <c r="BY354" s="2">
        <v>84.383837552266996</v>
      </c>
      <c r="BZ354" s="2">
        <v>-0.27027620225300097</v>
      </c>
      <c r="CA354" s="1">
        <v>-3.1927119695180782E-3</v>
      </c>
      <c r="CC354" t="s">
        <v>79</v>
      </c>
      <c r="CE354" s="23">
        <v>82.287739936913994</v>
      </c>
      <c r="CF354" s="23">
        <v>83.176604212743996</v>
      </c>
      <c r="CG354" s="23">
        <v>0.88886427583000227</v>
      </c>
      <c r="CH354" s="24">
        <v>1.080190410517352E-2</v>
      </c>
      <c r="CI354" s="2">
        <v>84.654113754519997</v>
      </c>
      <c r="CJ354" s="2">
        <v>84.773453557343998</v>
      </c>
      <c r="CK354" s="2">
        <v>0.11933980282400114</v>
      </c>
      <c r="CL354" s="1">
        <v>1.4097342412686842E-3</v>
      </c>
      <c r="CN354" s="25" t="s">
        <v>79</v>
      </c>
      <c r="CO354" s="27">
        <v>0</v>
      </c>
      <c r="CP354" s="27">
        <v>2.1297799999999998</v>
      </c>
      <c r="CQ354" s="28">
        <f t="shared" si="129"/>
        <v>-2.1181103637584937</v>
      </c>
      <c r="CR354" s="27">
        <f t="shared" si="130"/>
        <v>232.94161491287699</v>
      </c>
      <c r="CU354" s="30">
        <v>124</v>
      </c>
      <c r="CV354" s="30"/>
      <c r="CW354" s="15" t="s">
        <v>79</v>
      </c>
      <c r="CX354" s="33" t="s">
        <v>961</v>
      </c>
      <c r="CY354" s="34" t="s">
        <v>79</v>
      </c>
      <c r="CZ354" s="34" t="s">
        <v>962</v>
      </c>
      <c r="DA354" s="32"/>
      <c r="DB354" s="32"/>
      <c r="DC354" t="s">
        <v>79</v>
      </c>
      <c r="DD354">
        <v>201193</v>
      </c>
      <c r="DE354" t="s">
        <v>963</v>
      </c>
      <c r="DF354" s="30">
        <v>429</v>
      </c>
      <c r="DG354" s="39" t="s">
        <v>79</v>
      </c>
      <c r="DK354" s="30">
        <v>164</v>
      </c>
      <c r="DL354" s="30"/>
      <c r="DM354" s="32"/>
      <c r="DN354" s="32" t="s">
        <v>79</v>
      </c>
      <c r="DO354" s="41">
        <v>199829</v>
      </c>
    </row>
    <row r="355" spans="1:119" ht="15.75" x14ac:dyDescent="0.25">
      <c r="A355" t="s">
        <v>663</v>
      </c>
      <c r="B355" t="s">
        <v>80</v>
      </c>
      <c r="C355" s="52">
        <v>83.514493014338001</v>
      </c>
      <c r="D355" s="52">
        <v>83.901954436596</v>
      </c>
      <c r="E355" s="52">
        <v>0.38746142225799929</v>
      </c>
      <c r="F355" s="53">
        <v>4.6394512889095648E-3</v>
      </c>
      <c r="G355" s="45">
        <v>84.639496674070998</v>
      </c>
      <c r="H355" s="45">
        <v>84.545332324334993</v>
      </c>
      <c r="I355" s="45">
        <v>-9.4164349736004738E-2</v>
      </c>
      <c r="J355" s="46">
        <v>-1.1125343774031639E-3</v>
      </c>
      <c r="K355" s="47">
        <v>1</v>
      </c>
      <c r="L355" s="55">
        <f t="shared" si="121"/>
        <v>83.189363674071004</v>
      </c>
      <c r="M355" s="55">
        <f t="shared" si="122"/>
        <v>83.095199324334999</v>
      </c>
      <c r="N355" s="55">
        <f t="shared" si="123"/>
        <v>-9.4164349736004738E-2</v>
      </c>
      <c r="O355" s="56">
        <f t="shared" si="124"/>
        <v>-1.1319277558719263E-3</v>
      </c>
      <c r="P355" s="54"/>
      <c r="Q355" s="42">
        <f t="shared" si="125"/>
        <v>545.63951583280846</v>
      </c>
      <c r="R355" s="42">
        <f t="shared" si="125"/>
        <v>548.17098378781895</v>
      </c>
      <c r="S355" s="42">
        <f t="shared" si="126"/>
        <v>543.5152927260973</v>
      </c>
      <c r="T355" s="42">
        <f t="shared" si="126"/>
        <v>542.90007268051988</v>
      </c>
      <c r="V355" s="143">
        <f t="shared" si="131"/>
        <v>537.43725284481695</v>
      </c>
      <c r="W355" s="143">
        <f t="shared" si="132"/>
        <v>543.5152927260973</v>
      </c>
      <c r="X355" s="143">
        <f t="shared" si="133"/>
        <v>540.92037000696473</v>
      </c>
      <c r="AB355" t="s">
        <v>80</v>
      </c>
      <c r="AC355" s="2">
        <v>83.514493014338001</v>
      </c>
      <c r="AD355" s="2">
        <v>83.460089067203</v>
      </c>
      <c r="AE355" s="2">
        <v>-5.4403947135000408E-2</v>
      </c>
      <c r="AF355" s="1">
        <v>-6.5143120878025551E-4</v>
      </c>
      <c r="AG355" s="2">
        <v>84.639496674070998</v>
      </c>
      <c r="AH355" s="2">
        <v>84.623494846696005</v>
      </c>
      <c r="AI355" s="2">
        <v>-1.6001827374992672E-2</v>
      </c>
      <c r="AJ355" s="1">
        <v>-1.890586310621903E-4</v>
      </c>
      <c r="AM355" t="s">
        <v>80</v>
      </c>
      <c r="AN355" s="2">
        <v>83.514493014338001</v>
      </c>
      <c r="AO355" s="2">
        <v>82.932646385440009</v>
      </c>
      <c r="AP355" s="2">
        <v>-0.58184662889799199</v>
      </c>
      <c r="AQ355" s="1">
        <v>-6.9670138427122934E-3</v>
      </c>
      <c r="AR355" s="2">
        <v>83.385787096183009</v>
      </c>
      <c r="AS355" s="2">
        <v>-0.1287059181549921</v>
      </c>
      <c r="AT355" s="1">
        <v>-1.5411207505372213E-3</v>
      </c>
      <c r="AU355" s="2">
        <v>83.53640507734201</v>
      </c>
      <c r="AV355" s="2">
        <v>2.1912063004009497E-2</v>
      </c>
      <c r="AW355" s="1">
        <v>2.6237437614867124E-4</v>
      </c>
      <c r="AX355" s="2">
        <v>83.258656734504996</v>
      </c>
      <c r="AY355" s="2">
        <v>-0.25583627983300516</v>
      </c>
      <c r="AZ355" s="1">
        <v>-3.0633758357256923E-3</v>
      </c>
      <c r="BA355" s="2">
        <v>83.369096190794011</v>
      </c>
      <c r="BB355" s="2">
        <v>-0.14539682354399019</v>
      </c>
      <c r="BC355" s="1">
        <v>-1.7409771441590151E-3</v>
      </c>
      <c r="BD355" s="2">
        <v>82.259071045921999</v>
      </c>
      <c r="BE355" s="2">
        <v>-1.2554219684160017</v>
      </c>
      <c r="BF355" s="1">
        <v>-1.5032384477272315E-2</v>
      </c>
      <c r="BG355" s="1"/>
      <c r="BH355" t="s">
        <v>80</v>
      </c>
      <c r="BI355" s="2">
        <v>84.639496674070998</v>
      </c>
      <c r="BJ355" s="2">
        <v>84.421721020679001</v>
      </c>
      <c r="BK355" s="2">
        <v>-0.21777565339199612</v>
      </c>
      <c r="BL355" s="1">
        <v>-2.572979069459789E-3</v>
      </c>
      <c r="BM355" s="2">
        <v>84.602474973810004</v>
      </c>
      <c r="BN355" s="2">
        <v>-3.7021700260993384E-2</v>
      </c>
      <c r="BO355" s="1">
        <v>-4.3740454180104838E-4</v>
      </c>
      <c r="BP355" s="2">
        <v>84.645688959834999</v>
      </c>
      <c r="BQ355" s="2">
        <v>6.1922857640013262E-3</v>
      </c>
      <c r="BR355" s="1">
        <v>7.316071110212911E-5</v>
      </c>
      <c r="BS355" s="2">
        <v>84.501158220503996</v>
      </c>
      <c r="BT355" s="2">
        <v>-0.13833845356700181</v>
      </c>
      <c r="BU355" s="1">
        <v>-1.6344432446203487E-3</v>
      </c>
      <c r="BV355" s="2">
        <v>84.597396830309009</v>
      </c>
      <c r="BW355" s="2">
        <v>-4.2099843761988609E-2</v>
      </c>
      <c r="BX355" s="1">
        <v>-4.9740186811490978E-4</v>
      </c>
      <c r="BY355" s="2">
        <v>84.242322992525999</v>
      </c>
      <c r="BZ355" s="2">
        <v>-0.39717368154499866</v>
      </c>
      <c r="CA355" s="1">
        <v>-4.6925335942678325E-3</v>
      </c>
      <c r="CC355" t="s">
        <v>80</v>
      </c>
      <c r="CE355" s="23">
        <v>83.514493014338001</v>
      </c>
      <c r="CF355" s="23">
        <v>84.804527465614001</v>
      </c>
      <c r="CG355" s="23">
        <v>1.290034451276</v>
      </c>
      <c r="CH355" s="24">
        <v>1.5446833294605803E-2</v>
      </c>
      <c r="CI355" s="2">
        <v>84.639496674070998</v>
      </c>
      <c r="CJ355" s="2">
        <v>84.938821389749009</v>
      </c>
      <c r="CK355" s="2">
        <v>0.29932471567801144</v>
      </c>
      <c r="CL355" s="1">
        <v>3.5364661587089577E-3</v>
      </c>
      <c r="CN355" s="25" t="s">
        <v>80</v>
      </c>
      <c r="CO355" s="27">
        <v>0</v>
      </c>
      <c r="CP355" s="27">
        <v>1.4501329999999999</v>
      </c>
      <c r="CQ355" s="28">
        <f t="shared" si="129"/>
        <v>-1.4161741490479975</v>
      </c>
      <c r="CR355" s="27">
        <f t="shared" si="130"/>
        <v>70.156582209706002</v>
      </c>
      <c r="CU355" s="30">
        <v>125</v>
      </c>
      <c r="CV355" s="30"/>
      <c r="CW355" s="15" t="s">
        <v>80</v>
      </c>
      <c r="CX355" s="33" t="s">
        <v>961</v>
      </c>
      <c r="CY355" s="34" t="s">
        <v>80</v>
      </c>
      <c r="CZ355" s="34" t="s">
        <v>962</v>
      </c>
      <c r="DA355" s="32"/>
      <c r="DB355" s="32"/>
      <c r="DC355" t="s">
        <v>80</v>
      </c>
      <c r="DD355">
        <v>153058</v>
      </c>
      <c r="DE355" t="s">
        <v>963</v>
      </c>
      <c r="DF355" s="30">
        <v>430</v>
      </c>
      <c r="DG355" s="39" t="s">
        <v>80</v>
      </c>
      <c r="DK355" s="30">
        <v>165</v>
      </c>
      <c r="DL355" s="30"/>
      <c r="DM355" s="32"/>
      <c r="DN355" s="32" t="s">
        <v>80</v>
      </c>
      <c r="DO355" s="41">
        <v>152578</v>
      </c>
    </row>
    <row r="356" spans="1:119" ht="15.75" x14ac:dyDescent="0.25">
      <c r="A356" t="s">
        <v>664</v>
      </c>
      <c r="B356" t="s">
        <v>81</v>
      </c>
      <c r="C356" s="52">
        <v>144.65977013921301</v>
      </c>
      <c r="D356" s="52">
        <v>145.91431749073899</v>
      </c>
      <c r="E356" s="52">
        <v>1.2545473515259857</v>
      </c>
      <c r="F356" s="53">
        <v>8.6723997301991762E-3</v>
      </c>
      <c r="G356" s="45">
        <v>148.18547535675</v>
      </c>
      <c r="H356" s="45">
        <v>147.87093434439399</v>
      </c>
      <c r="I356" s="45">
        <v>-0.31454101235601684</v>
      </c>
      <c r="J356" s="46">
        <v>-2.1226170216667537E-3</v>
      </c>
      <c r="K356" s="47">
        <v>1</v>
      </c>
      <c r="L356" s="55">
        <f t="shared" si="121"/>
        <v>145.80861035674999</v>
      </c>
      <c r="M356" s="55">
        <f t="shared" si="122"/>
        <v>145.49406934439398</v>
      </c>
      <c r="N356" s="55">
        <f t="shared" si="123"/>
        <v>-0.31454101235601684</v>
      </c>
      <c r="O356" s="56">
        <f t="shared" si="124"/>
        <v>-2.157218367189902E-3</v>
      </c>
      <c r="P356" s="54"/>
      <c r="Q356" s="42">
        <f t="shared" si="125"/>
        <v>513.45859293527633</v>
      </c>
      <c r="R356" s="42">
        <f t="shared" si="125"/>
        <v>517.91151109811665</v>
      </c>
      <c r="S356" s="42">
        <f t="shared" si="126"/>
        <v>517.53631185489246</v>
      </c>
      <c r="T356" s="42">
        <f t="shared" si="126"/>
        <v>516.41987301727136</v>
      </c>
      <c r="V356" s="143">
        <f t="shared" si="131"/>
        <v>505.90940767537342</v>
      </c>
      <c r="W356" s="143">
        <f t="shared" si="132"/>
        <v>517.53631185489246</v>
      </c>
      <c r="X356" s="143">
        <f t="shared" si="133"/>
        <v>515.85962833916506</v>
      </c>
      <c r="AB356" t="s">
        <v>81</v>
      </c>
      <c r="AC356" s="2">
        <v>144.65977013921301</v>
      </c>
      <c r="AD356" s="2">
        <v>144.71430941523002</v>
      </c>
      <c r="AE356" s="2">
        <v>5.4539276017010252E-2</v>
      </c>
      <c r="AF356" s="1">
        <v>3.7701757692912481E-4</v>
      </c>
      <c r="AG356" s="2">
        <v>148.18547535675</v>
      </c>
      <c r="AH356" s="2">
        <v>148.18547535675</v>
      </c>
      <c r="AI356" s="2">
        <v>0</v>
      </c>
      <c r="AJ356" s="1">
        <v>0</v>
      </c>
      <c r="AM356" t="s">
        <v>81</v>
      </c>
      <c r="AN356" s="2">
        <v>144.65977013921301</v>
      </c>
      <c r="AO356" s="2">
        <v>143.68496558748402</v>
      </c>
      <c r="AP356" s="2">
        <v>-0.97480455172899383</v>
      </c>
      <c r="AQ356" s="1">
        <v>-6.7386015530848196E-3</v>
      </c>
      <c r="AR356" s="2">
        <v>144.47285967397301</v>
      </c>
      <c r="AS356" s="2">
        <v>-0.18691046524000399</v>
      </c>
      <c r="AT356" s="1">
        <v>-1.2920694195776138E-3</v>
      </c>
      <c r="AU356" s="2">
        <v>144.68927530820997</v>
      </c>
      <c r="AV356" s="2">
        <v>2.9505168996962539E-2</v>
      </c>
      <c r="AW356" s="1">
        <v>2.0396250435465442E-4</v>
      </c>
      <c r="AX356" s="2">
        <v>144.18788296678201</v>
      </c>
      <c r="AY356" s="2">
        <v>-0.47188717243099632</v>
      </c>
      <c r="AZ356" s="1">
        <v>-3.262048404866652E-3</v>
      </c>
      <c r="BA356" s="2">
        <v>144.40736523699502</v>
      </c>
      <c r="BB356" s="2">
        <v>-0.2524049022179895</v>
      </c>
      <c r="BC356" s="1">
        <v>-1.7448175258061602E-3</v>
      </c>
      <c r="BD356" s="2">
        <v>142.532892880829</v>
      </c>
      <c r="BE356" s="2">
        <v>-2.1268772583840132</v>
      </c>
      <c r="BF356" s="1">
        <v>-1.4702617433563025E-2</v>
      </c>
      <c r="BG356" s="1"/>
      <c r="BH356" t="s">
        <v>81</v>
      </c>
      <c r="BI356" s="2">
        <v>148.18547535675</v>
      </c>
      <c r="BJ356" s="2">
        <v>148.02801465442101</v>
      </c>
      <c r="BK356" s="2">
        <v>-0.15746070232899001</v>
      </c>
      <c r="BL356" s="1">
        <v>-1.0625920114634062E-3</v>
      </c>
      <c r="BM356" s="2">
        <v>148.18547535675</v>
      </c>
      <c r="BN356" s="2">
        <v>0</v>
      </c>
      <c r="BO356" s="1">
        <v>0</v>
      </c>
      <c r="BP356" s="2">
        <v>148.18547535675</v>
      </c>
      <c r="BQ356" s="2">
        <v>0</v>
      </c>
      <c r="BR356" s="1">
        <v>0</v>
      </c>
      <c r="BS356" s="2">
        <v>148.02801465442101</v>
      </c>
      <c r="BT356" s="2">
        <v>-0.15746070232899001</v>
      </c>
      <c r="BU356" s="1">
        <v>-1.0625920114634062E-3</v>
      </c>
      <c r="BV356" s="2">
        <v>148.18547535675</v>
      </c>
      <c r="BW356" s="2">
        <v>0</v>
      </c>
      <c r="BX356" s="1">
        <v>0</v>
      </c>
      <c r="BY356" s="2">
        <v>147.71309324976301</v>
      </c>
      <c r="BZ356" s="2">
        <v>-0.47238210698699845</v>
      </c>
      <c r="CA356" s="1">
        <v>-3.1877760343904105E-3</v>
      </c>
      <c r="CC356" t="s">
        <v>81</v>
      </c>
      <c r="CE356" s="23">
        <v>144.65977013921301</v>
      </c>
      <c r="CF356" s="23">
        <v>147.313555634208</v>
      </c>
      <c r="CG356" s="23">
        <v>2.6537854949949917</v>
      </c>
      <c r="CH356" s="24">
        <v>1.834501390705327E-2</v>
      </c>
      <c r="CI356" s="2">
        <v>148.18547535675</v>
      </c>
      <c r="CJ356" s="2">
        <v>148.49700491379201</v>
      </c>
      <c r="CK356" s="2">
        <v>0.31152955704200735</v>
      </c>
      <c r="CL356" s="1">
        <v>2.1022948186521901E-3</v>
      </c>
      <c r="CN356" s="25" t="s">
        <v>81</v>
      </c>
      <c r="CO356" s="27">
        <v>0</v>
      </c>
      <c r="CP356" s="27">
        <v>2.376865</v>
      </c>
      <c r="CQ356" s="28">
        <f t="shared" si="129"/>
        <v>-2.3662817606350224</v>
      </c>
      <c r="CR356" s="27">
        <f t="shared" si="130"/>
        <v>464.03643394801401</v>
      </c>
      <c r="CU356" s="30">
        <v>126</v>
      </c>
      <c r="CV356" s="30"/>
      <c r="CW356" s="15" t="s">
        <v>81</v>
      </c>
      <c r="CX356" s="33" t="s">
        <v>961</v>
      </c>
      <c r="CY356" s="34" t="s">
        <v>81</v>
      </c>
      <c r="CZ356" s="34" t="s">
        <v>962</v>
      </c>
      <c r="DA356" s="32"/>
      <c r="DB356" s="32"/>
      <c r="DC356" t="s">
        <v>81</v>
      </c>
      <c r="DD356">
        <v>281736</v>
      </c>
      <c r="DE356" t="s">
        <v>963</v>
      </c>
      <c r="DF356" s="30">
        <v>431</v>
      </c>
      <c r="DG356" s="39" t="s">
        <v>81</v>
      </c>
      <c r="DK356" s="30">
        <v>166</v>
      </c>
      <c r="DL356" s="30"/>
      <c r="DM356" s="32"/>
      <c r="DN356" s="32" t="s">
        <v>81</v>
      </c>
      <c r="DO356" s="41">
        <v>281463</v>
      </c>
    </row>
    <row r="357" spans="1:119" ht="15.75" x14ac:dyDescent="0.25">
      <c r="A357" t="s">
        <v>665</v>
      </c>
      <c r="B357" t="s">
        <v>85</v>
      </c>
      <c r="C357" s="52">
        <v>640.48579342931407</v>
      </c>
      <c r="D357" s="52">
        <v>640.65303639917897</v>
      </c>
      <c r="E357" s="52">
        <v>0.16724296986490117</v>
      </c>
      <c r="F357" s="53">
        <v>2.6111893750124001E-4</v>
      </c>
      <c r="G357" s="45">
        <v>646.51970249589806</v>
      </c>
      <c r="H357" s="45">
        <v>645.03410238095103</v>
      </c>
      <c r="I357" s="45">
        <v>-1.485600114947033</v>
      </c>
      <c r="J357" s="46">
        <v>-2.2978419825596245E-3</v>
      </c>
      <c r="K357" s="47">
        <v>1</v>
      </c>
      <c r="L357" s="55">
        <f t="shared" si="121"/>
        <v>638.21473149589804</v>
      </c>
      <c r="M357" s="55">
        <f t="shared" si="122"/>
        <v>636.729131380951</v>
      </c>
      <c r="N357" s="55">
        <f t="shared" si="123"/>
        <v>-1.485600114947033</v>
      </c>
      <c r="O357" s="56">
        <f t="shared" si="124"/>
        <v>-2.3277433779457994E-3</v>
      </c>
      <c r="P357" s="54"/>
      <c r="Q357" s="42">
        <f t="shared" si="125"/>
        <v>609.6067720004055</v>
      </c>
      <c r="R357" s="42">
        <f t="shared" si="125"/>
        <v>609.76595187300393</v>
      </c>
      <c r="S357" s="42">
        <f t="shared" si="126"/>
        <v>607.44520222251856</v>
      </c>
      <c r="T357" s="42">
        <f t="shared" si="126"/>
        <v>606.03122567558012</v>
      </c>
      <c r="V357" s="143">
        <f t="shared" si="131"/>
        <v>601.42735553821706</v>
      </c>
      <c r="W357" s="143">
        <f t="shared" si="132"/>
        <v>607.44520222251856</v>
      </c>
      <c r="X357" s="143">
        <f t="shared" si="133"/>
        <v>604.62849903353913</v>
      </c>
      <c r="AB357" t="s">
        <v>85</v>
      </c>
      <c r="AC357" s="2">
        <v>640.48579342931407</v>
      </c>
      <c r="AD357" s="2">
        <v>637.39082331852694</v>
      </c>
      <c r="AE357" s="2">
        <v>-3.0949701107871306</v>
      </c>
      <c r="AF357" s="1">
        <v>-4.8322228885295344E-3</v>
      </c>
      <c r="AG357" s="2">
        <v>646.51970249589806</v>
      </c>
      <c r="AH357" s="2">
        <v>645.64494842184502</v>
      </c>
      <c r="AI357" s="2">
        <v>-0.87475407405304395</v>
      </c>
      <c r="AJ357" s="1">
        <v>-1.3530199786271695E-3</v>
      </c>
      <c r="AM357" t="s">
        <v>85</v>
      </c>
      <c r="AN357" s="2">
        <v>640.48579342931407</v>
      </c>
      <c r="AO357" s="2">
        <v>636.934614749508</v>
      </c>
      <c r="AP357" s="2">
        <v>-3.5511786798060712</v>
      </c>
      <c r="AQ357" s="1">
        <v>-5.5445081159290225E-3</v>
      </c>
      <c r="AR357" s="2">
        <v>639.78778634221601</v>
      </c>
      <c r="AS357" s="2">
        <v>-0.69800708709806258</v>
      </c>
      <c r="AT357" s="1">
        <v>-1.0898088517479298E-3</v>
      </c>
      <c r="AU357" s="2">
        <v>640.70158906905601</v>
      </c>
      <c r="AV357" s="2">
        <v>0.21579563974194116</v>
      </c>
      <c r="AW357" s="1">
        <v>3.3692494346598963E-4</v>
      </c>
      <c r="AX357" s="2">
        <v>638.4379432365381</v>
      </c>
      <c r="AY357" s="2">
        <v>-2.047850192775968</v>
      </c>
      <c r="AZ357" s="1">
        <v>-3.1973389789198732E-3</v>
      </c>
      <c r="BA357" s="2">
        <v>639.28121343621103</v>
      </c>
      <c r="BB357" s="2">
        <v>-1.2045799931030388</v>
      </c>
      <c r="BC357" s="1">
        <v>-1.88072866792787E-3</v>
      </c>
      <c r="BD357" s="2">
        <v>631.89205680564999</v>
      </c>
      <c r="BE357" s="2">
        <v>-8.5937366236640855</v>
      </c>
      <c r="BF357" s="1">
        <v>-1.341752886922154E-2</v>
      </c>
      <c r="BG357" s="1"/>
      <c r="BH357" t="s">
        <v>85</v>
      </c>
      <c r="BI357" s="2">
        <v>646.51970249589806</v>
      </c>
      <c r="BJ357" s="2">
        <v>645.02198036324592</v>
      </c>
      <c r="BK357" s="2">
        <v>-1.497722132652143</v>
      </c>
      <c r="BL357" s="1">
        <v>-2.3165916318871127E-3</v>
      </c>
      <c r="BM357" s="2">
        <v>646.31750761615797</v>
      </c>
      <c r="BN357" s="2">
        <v>-0.20219487974009098</v>
      </c>
      <c r="BO357" s="1">
        <v>-3.1274356985489367E-4</v>
      </c>
      <c r="BP357" s="2">
        <v>646.58068597671195</v>
      </c>
      <c r="BQ357" s="2">
        <v>6.0983480813888491E-2</v>
      </c>
      <c r="BR357" s="1">
        <v>9.4325788647215135E-5</v>
      </c>
      <c r="BS357" s="2">
        <v>645.43660194217398</v>
      </c>
      <c r="BT357" s="2">
        <v>-1.0831005537240799</v>
      </c>
      <c r="BU357" s="1">
        <v>-1.675278494286803E-3</v>
      </c>
      <c r="BV357" s="2">
        <v>646.17284843308107</v>
      </c>
      <c r="BW357" s="2">
        <v>-0.34685406281698761</v>
      </c>
      <c r="BX357" s="1">
        <v>-5.3649418800069475E-4</v>
      </c>
      <c r="BY357" s="2">
        <v>643.56032202358404</v>
      </c>
      <c r="BZ357" s="2">
        <v>-2.9593804723140238</v>
      </c>
      <c r="CA357" s="1">
        <v>-4.5774018346065792E-3</v>
      </c>
      <c r="CC357" t="s">
        <v>85</v>
      </c>
      <c r="CE357" s="23">
        <v>640.48579342931407</v>
      </c>
      <c r="CF357" s="23">
        <v>650.10079191269597</v>
      </c>
      <c r="CG357" s="23">
        <v>9.6149984833818962</v>
      </c>
      <c r="CH357" s="24">
        <v>1.5012040207638168E-2</v>
      </c>
      <c r="CI357" s="2">
        <v>646.51970249589806</v>
      </c>
      <c r="CJ357" s="2">
        <v>648.7366180493799</v>
      </c>
      <c r="CK357" s="2">
        <v>2.2169155534818401</v>
      </c>
      <c r="CL357" s="1">
        <v>3.4289992167654097E-3</v>
      </c>
      <c r="CN357" s="25" t="s">
        <v>85</v>
      </c>
      <c r="CO357" s="27">
        <v>0</v>
      </c>
      <c r="CP357" s="27">
        <v>8.3049710000000001</v>
      </c>
      <c r="CQ357" s="28">
        <f t="shared" si="129"/>
        <v>-8.3049710000000001</v>
      </c>
      <c r="CR357" s="27">
        <f t="shared" si="130"/>
        <v>-8.3049710000000001</v>
      </c>
      <c r="CU357" s="30">
        <v>131</v>
      </c>
      <c r="CV357" s="30"/>
      <c r="CW357" s="15" t="s">
        <v>85</v>
      </c>
      <c r="CX357" s="33" t="s">
        <v>961</v>
      </c>
      <c r="CY357" s="34" t="s">
        <v>85</v>
      </c>
      <c r="CZ357" s="34" t="s">
        <v>962</v>
      </c>
      <c r="DA357" s="32"/>
      <c r="DB357" s="32"/>
      <c r="DC357" t="s">
        <v>85</v>
      </c>
      <c r="DD357">
        <v>1050654</v>
      </c>
      <c r="DE357" t="s">
        <v>963</v>
      </c>
      <c r="DF357" s="30">
        <v>432</v>
      </c>
      <c r="DG357" s="39" t="s">
        <v>85</v>
      </c>
      <c r="DK357" s="30">
        <v>170</v>
      </c>
      <c r="DL357" s="30"/>
      <c r="DM357" s="32"/>
      <c r="DN357" s="32" t="s">
        <v>85</v>
      </c>
      <c r="DO357" s="41">
        <v>1042894</v>
      </c>
    </row>
    <row r="358" spans="1:119" ht="15.75" x14ac:dyDescent="0.25">
      <c r="A358" t="s">
        <v>666</v>
      </c>
      <c r="B358" t="s">
        <v>86</v>
      </c>
      <c r="C358" s="52">
        <v>150.866794734781</v>
      </c>
      <c r="D358" s="52">
        <v>151.70857436103699</v>
      </c>
      <c r="E358" s="52">
        <v>0.84177962625599889</v>
      </c>
      <c r="F358" s="53">
        <v>5.5796215975544555E-3</v>
      </c>
      <c r="G358" s="45">
        <v>149.07382263521902</v>
      </c>
      <c r="H358" s="45">
        <v>148.89702560782999</v>
      </c>
      <c r="I358" s="45">
        <v>-0.17679702738902847</v>
      </c>
      <c r="J358" s="46">
        <v>-1.1859696374838904E-3</v>
      </c>
      <c r="K358" s="47">
        <v>2</v>
      </c>
      <c r="L358" s="55">
        <f t="shared" si="121"/>
        <v>146.12746463521901</v>
      </c>
      <c r="M358" s="55">
        <f t="shared" si="122"/>
        <v>145.95066760782998</v>
      </c>
      <c r="N358" s="55">
        <f t="shared" si="123"/>
        <v>-0.17679702738902847</v>
      </c>
      <c r="O358" s="56">
        <f t="shared" si="124"/>
        <v>-1.2098822615609634E-3</v>
      </c>
      <c r="P358" s="54"/>
      <c r="Q358" s="42">
        <f t="shared" si="125"/>
        <v>471.68130816348025</v>
      </c>
      <c r="R358" s="42">
        <f t="shared" si="125"/>
        <v>474.31311137767193</v>
      </c>
      <c r="S358" s="42">
        <f t="shared" si="126"/>
        <v>456.86390964242196</v>
      </c>
      <c r="T358" s="42">
        <f t="shared" si="126"/>
        <v>456.31115810219814</v>
      </c>
      <c r="V358" s="143">
        <f t="shared" si="131"/>
        <v>463.49214930111083</v>
      </c>
      <c r="W358" s="143">
        <f t="shared" si="132"/>
        <v>456.86390964242196</v>
      </c>
      <c r="X358" s="143">
        <f t="shared" si="133"/>
        <v>453.45218072930356</v>
      </c>
      <c r="AB358" t="s">
        <v>86</v>
      </c>
      <c r="AC358" s="2">
        <v>150.866794734781</v>
      </c>
      <c r="AD358" s="2">
        <v>150.43217595739299</v>
      </c>
      <c r="AE358" s="2">
        <v>-0.43461877738801036</v>
      </c>
      <c r="AF358" s="1">
        <v>-2.8808113684131507E-3</v>
      </c>
      <c r="AG358" s="2">
        <v>149.07382263521902</v>
      </c>
      <c r="AH358" s="2">
        <v>148.94129260050801</v>
      </c>
      <c r="AI358" s="2">
        <v>-0.1325300347110101</v>
      </c>
      <c r="AJ358" s="1">
        <v>-8.8902285034515231E-4</v>
      </c>
      <c r="AM358" t="s">
        <v>86</v>
      </c>
      <c r="AN358" s="2">
        <v>150.866794734781</v>
      </c>
      <c r="AO358" s="2">
        <v>149.71211692285101</v>
      </c>
      <c r="AP358" s="2">
        <v>-1.1546778119299859</v>
      </c>
      <c r="AQ358" s="1">
        <v>-7.6536246028151697E-3</v>
      </c>
      <c r="AR358" s="2">
        <v>150.65929914688502</v>
      </c>
      <c r="AS358" s="2">
        <v>-0.207495587895977</v>
      </c>
      <c r="AT358" s="1">
        <v>-1.3753562423112894E-3</v>
      </c>
      <c r="AU358" s="2">
        <v>150.87826029456201</v>
      </c>
      <c r="AV358" s="2">
        <v>1.14655597810156E-2</v>
      </c>
      <c r="AW358" s="1">
        <v>7.5997901335225475E-5</v>
      </c>
      <c r="AX358" s="2">
        <v>150.19797193839</v>
      </c>
      <c r="AY358" s="2">
        <v>-0.66882279639099806</v>
      </c>
      <c r="AZ358" s="1">
        <v>-4.4332008084798724E-3</v>
      </c>
      <c r="BA358" s="2">
        <v>150.56049989989901</v>
      </c>
      <c r="BB358" s="2">
        <v>-0.30629483488198161</v>
      </c>
      <c r="BC358" s="1">
        <v>-2.0302335939491401E-3</v>
      </c>
      <c r="BD358" s="2">
        <v>148.247500461811</v>
      </c>
      <c r="BE358" s="2">
        <v>-2.6192942729699951</v>
      </c>
      <c r="BF358" s="1">
        <v>-1.7361635325882217E-2</v>
      </c>
      <c r="BG358" s="1"/>
      <c r="BH358" t="s">
        <v>86</v>
      </c>
      <c r="BI358" s="2">
        <v>149.07382263521902</v>
      </c>
      <c r="BJ358" s="2">
        <v>148.627040759181</v>
      </c>
      <c r="BK358" s="2">
        <v>-0.44678187603801689</v>
      </c>
      <c r="BL358" s="1">
        <v>-2.9970511800135706E-3</v>
      </c>
      <c r="BM358" s="2">
        <v>149.002382028108</v>
      </c>
      <c r="BN358" s="2">
        <v>-7.1440607111014742E-2</v>
      </c>
      <c r="BO358" s="1">
        <v>-4.792297255691137E-4</v>
      </c>
      <c r="BP358" s="2">
        <v>149.077061513556</v>
      </c>
      <c r="BQ358" s="2">
        <v>3.2388783369867724E-3</v>
      </c>
      <c r="BR358" s="1">
        <v>2.172667393733003E-5</v>
      </c>
      <c r="BS358" s="2">
        <v>148.735973167635</v>
      </c>
      <c r="BT358" s="2">
        <v>-0.33784946758402157</v>
      </c>
      <c r="BU358" s="1">
        <v>-2.2663232324211151E-3</v>
      </c>
      <c r="BV358" s="2">
        <v>148.96658124296599</v>
      </c>
      <c r="BW358" s="2">
        <v>-0.1072413922530302</v>
      </c>
      <c r="BX358" s="1">
        <v>-7.193844657451897E-4</v>
      </c>
      <c r="BY358" s="2">
        <v>147.98258455408703</v>
      </c>
      <c r="BZ358" s="2">
        <v>-1.0912380811319906</v>
      </c>
      <c r="CA358" s="1">
        <v>-7.3201187293776638E-3</v>
      </c>
      <c r="CC358" t="s">
        <v>86</v>
      </c>
      <c r="CE358" s="23">
        <v>150.866794734781</v>
      </c>
      <c r="CF358" s="23">
        <v>153.98016240532402</v>
      </c>
      <c r="CG358" s="23">
        <v>3.1133676705430275</v>
      </c>
      <c r="CH358" s="24">
        <v>2.0636533546140676E-2</v>
      </c>
      <c r="CI358" s="2">
        <v>149.07382263521902</v>
      </c>
      <c r="CJ358" s="2">
        <v>149.83588122110098</v>
      </c>
      <c r="CK358" s="2">
        <v>0.76205858588195952</v>
      </c>
      <c r="CL358" s="1">
        <v>5.1119544156770121E-3</v>
      </c>
      <c r="CN358" s="25" t="s">
        <v>86</v>
      </c>
      <c r="CO358" s="27">
        <v>0</v>
      </c>
      <c r="CP358" s="27">
        <v>2.946358</v>
      </c>
      <c r="CQ358" s="28">
        <f t="shared" si="129"/>
        <v>-2.946358</v>
      </c>
      <c r="CR358" s="27">
        <f t="shared" si="130"/>
        <v>-2.946358</v>
      </c>
      <c r="CU358" s="30">
        <v>132</v>
      </c>
      <c r="CV358" s="30"/>
      <c r="CW358" s="15" t="s">
        <v>86</v>
      </c>
      <c r="CX358" s="33" t="s">
        <v>971</v>
      </c>
      <c r="CY358" s="34" t="s">
        <v>86</v>
      </c>
      <c r="CZ358" s="34" t="s">
        <v>962</v>
      </c>
      <c r="DA358" s="32"/>
      <c r="DB358" s="32"/>
      <c r="DC358" t="s">
        <v>86</v>
      </c>
      <c r="DD358">
        <v>319849</v>
      </c>
      <c r="DE358" t="s">
        <v>963</v>
      </c>
      <c r="DF358" s="30">
        <v>433</v>
      </c>
      <c r="DG358" s="39" t="s">
        <v>86</v>
      </c>
      <c r="DK358" s="30">
        <v>171</v>
      </c>
      <c r="DL358" s="30"/>
      <c r="DM358" s="32"/>
      <c r="DN358" s="32" t="s">
        <v>86</v>
      </c>
      <c r="DO358" s="41">
        <v>317572</v>
      </c>
    </row>
    <row r="359" spans="1:119" ht="15.75" x14ac:dyDescent="0.25">
      <c r="A359" t="s">
        <v>667</v>
      </c>
      <c r="B359" t="s">
        <v>87</v>
      </c>
      <c r="C359" s="52">
        <v>124.740701496138</v>
      </c>
      <c r="D359" s="52">
        <v>124.540313553432</v>
      </c>
      <c r="E359" s="52">
        <v>-0.20038794270600135</v>
      </c>
      <c r="F359" s="53">
        <v>-1.6064359130785024E-3</v>
      </c>
      <c r="G359" s="45">
        <v>121.73239827314501</v>
      </c>
      <c r="H359" s="45">
        <v>121.32289100043801</v>
      </c>
      <c r="I359" s="45">
        <v>-0.40950727270700327</v>
      </c>
      <c r="J359" s="46">
        <v>-3.3639957687200462E-3</v>
      </c>
      <c r="K359" s="47">
        <v>2</v>
      </c>
      <c r="L359" s="55">
        <f t="shared" si="121"/>
        <v>118.96636127314501</v>
      </c>
      <c r="M359" s="55">
        <f t="shared" si="122"/>
        <v>118.55685400043801</v>
      </c>
      <c r="N359" s="55">
        <f t="shared" si="123"/>
        <v>-0.40950727270700327</v>
      </c>
      <c r="O359" s="56">
        <f t="shared" si="124"/>
        <v>-3.4422106242854703E-3</v>
      </c>
      <c r="P359" s="54"/>
      <c r="Q359" s="42">
        <f t="shared" si="125"/>
        <v>403.51529751124264</v>
      </c>
      <c r="R359" s="42">
        <f t="shared" si="125"/>
        <v>402.86707604584404</v>
      </c>
      <c r="S359" s="42">
        <f t="shared" si="126"/>
        <v>384.83627306239993</v>
      </c>
      <c r="T359" s="42">
        <f t="shared" si="126"/>
        <v>383.51158555465412</v>
      </c>
      <c r="V359" s="143">
        <f t="shared" si="131"/>
        <v>395.47614409469003</v>
      </c>
      <c r="W359" s="143">
        <f t="shared" si="132"/>
        <v>384.83627306239993</v>
      </c>
      <c r="X359" s="143">
        <f t="shared" si="133"/>
        <v>381.6254160237437</v>
      </c>
      <c r="AB359" t="s">
        <v>87</v>
      </c>
      <c r="AC359" s="2">
        <v>124.740701496138</v>
      </c>
      <c r="AD359" s="2">
        <v>124.760503416723</v>
      </c>
      <c r="AE359" s="2">
        <v>1.9801920584995969E-2</v>
      </c>
      <c r="AF359" s="1">
        <v>1.5874466270825838E-4</v>
      </c>
      <c r="AG359" s="2">
        <v>121.73239827314501</v>
      </c>
      <c r="AH359" s="2">
        <v>121.725304513284</v>
      </c>
      <c r="AI359" s="2">
        <v>-7.0937598610072428E-3</v>
      </c>
      <c r="AJ359" s="1">
        <v>-5.8273392799591087E-5</v>
      </c>
      <c r="AM359" t="s">
        <v>87</v>
      </c>
      <c r="AN359" s="2">
        <v>124.740701496138</v>
      </c>
      <c r="AO359" s="2">
        <v>123.64739145122499</v>
      </c>
      <c r="AP359" s="2">
        <v>-1.0933100449130109</v>
      </c>
      <c r="AQ359" s="1">
        <v>-8.7646616685642092E-3</v>
      </c>
      <c r="AR359" s="2">
        <v>124.50440862504999</v>
      </c>
      <c r="AS359" s="2">
        <v>-0.23629287108801122</v>
      </c>
      <c r="AT359" s="1">
        <v>-1.894272424749246E-3</v>
      </c>
      <c r="AU359" s="2">
        <v>124.73160195841301</v>
      </c>
      <c r="AV359" s="2">
        <v>-9.0995377249925014E-3</v>
      </c>
      <c r="AW359" s="1">
        <v>-7.2947623476962934E-5</v>
      </c>
      <c r="AX359" s="2">
        <v>124.121724151724</v>
      </c>
      <c r="AY359" s="2">
        <v>-0.61897734441400587</v>
      </c>
      <c r="AZ359" s="1">
        <v>-4.9621121012628708E-3</v>
      </c>
      <c r="BA359" s="2">
        <v>124.469171950484</v>
      </c>
      <c r="BB359" s="2">
        <v>-0.27152954565400478</v>
      </c>
      <c r="BC359" s="1">
        <v>-2.1767517930978719E-3</v>
      </c>
      <c r="BD359" s="2">
        <v>122.255517804712</v>
      </c>
      <c r="BE359" s="2">
        <v>-2.4851836914260019</v>
      </c>
      <c r="BF359" s="1">
        <v>-1.9922797143344138E-2</v>
      </c>
      <c r="BG359" s="1"/>
      <c r="BH359" t="s">
        <v>87</v>
      </c>
      <c r="BI359" s="2">
        <v>121.73239827314501</v>
      </c>
      <c r="BJ359" s="2">
        <v>121.32258344731299</v>
      </c>
      <c r="BK359" s="2">
        <v>-0.40981482583201512</v>
      </c>
      <c r="BL359" s="1">
        <v>-3.3665222376746936E-3</v>
      </c>
      <c r="BM359" s="2">
        <v>121.64999065761501</v>
      </c>
      <c r="BN359" s="2">
        <v>-8.2407615530001976E-2</v>
      </c>
      <c r="BO359" s="1">
        <v>-6.769571346577311E-4</v>
      </c>
      <c r="BP359" s="2">
        <v>121.72982514596301</v>
      </c>
      <c r="BQ359" s="2">
        <v>-2.5731271820035317E-3</v>
      </c>
      <c r="BR359" s="1">
        <v>-2.1137570757703382E-5</v>
      </c>
      <c r="BS359" s="2">
        <v>121.421623018741</v>
      </c>
      <c r="BT359" s="2">
        <v>-0.31077525440400677</v>
      </c>
      <c r="BU359" s="1">
        <v>-2.5529379098133309E-3</v>
      </c>
      <c r="BV359" s="2">
        <v>121.63013117606</v>
      </c>
      <c r="BW359" s="2">
        <v>-0.10226709708500437</v>
      </c>
      <c r="BX359" s="1">
        <v>-8.4009761194005141E-4</v>
      </c>
      <c r="BY359" s="2">
        <v>120.73980998250001</v>
      </c>
      <c r="BZ359" s="2">
        <v>-0.99258829064500276</v>
      </c>
      <c r="CA359" s="1">
        <v>-8.1538547233565382E-3</v>
      </c>
      <c r="CC359" t="s">
        <v>87</v>
      </c>
      <c r="CE359" s="23">
        <v>124.740701496138</v>
      </c>
      <c r="CF359" s="23">
        <v>126.228996766763</v>
      </c>
      <c r="CG359" s="23">
        <v>1.4882952706250023</v>
      </c>
      <c r="CH359" s="24">
        <v>1.1931111920763732E-2</v>
      </c>
      <c r="CI359" s="2">
        <v>121.73239827314501</v>
      </c>
      <c r="CJ359" s="2">
        <v>122.05690391608501</v>
      </c>
      <c r="CK359" s="2">
        <v>0.32450564293999662</v>
      </c>
      <c r="CL359" s="1">
        <v>2.6657294815786502E-3</v>
      </c>
      <c r="CN359" s="25" t="s">
        <v>87</v>
      </c>
      <c r="CO359" s="27">
        <v>0</v>
      </c>
      <c r="CP359" s="27">
        <v>2.7660369999999999</v>
      </c>
      <c r="CQ359" s="28">
        <f t="shared" si="129"/>
        <v>-2.7660369999999999</v>
      </c>
      <c r="CR359" s="27">
        <f t="shared" si="130"/>
        <v>-0.13644999999999996</v>
      </c>
      <c r="CU359" s="30">
        <v>133</v>
      </c>
      <c r="CV359" s="30"/>
      <c r="CW359" s="15" t="s">
        <v>87</v>
      </c>
      <c r="CX359" s="33" t="s">
        <v>961</v>
      </c>
      <c r="CY359" s="34" t="s">
        <v>87</v>
      </c>
      <c r="CZ359" s="34" t="s">
        <v>962</v>
      </c>
      <c r="DA359" s="32"/>
      <c r="DB359" s="32"/>
      <c r="DC359" t="s">
        <v>87</v>
      </c>
      <c r="DD359">
        <v>309135</v>
      </c>
      <c r="DE359" t="s">
        <v>963</v>
      </c>
      <c r="DF359" s="30">
        <v>434</v>
      </c>
      <c r="DG359" s="39" t="s">
        <v>87</v>
      </c>
      <c r="DK359" s="30">
        <v>172</v>
      </c>
      <c r="DL359" s="30"/>
      <c r="DM359" s="32"/>
      <c r="DN359" s="32" t="s">
        <v>87</v>
      </c>
      <c r="DO359" s="41">
        <v>308363</v>
      </c>
    </row>
    <row r="360" spans="1:119" ht="15.75" x14ac:dyDescent="0.25">
      <c r="A360" t="s">
        <v>668</v>
      </c>
      <c r="B360" t="s">
        <v>88</v>
      </c>
      <c r="C360" s="52">
        <v>177.77144426065499</v>
      </c>
      <c r="D360" s="52">
        <v>177.409434949478</v>
      </c>
      <c r="E360" s="52">
        <v>-0.36200931117699042</v>
      </c>
      <c r="F360" s="53">
        <v>-2.0363749233324514E-3</v>
      </c>
      <c r="G360" s="45">
        <v>176.10474595813901</v>
      </c>
      <c r="H360" s="45">
        <v>175.54515178030999</v>
      </c>
      <c r="I360" s="45">
        <v>-0.55959417782901255</v>
      </c>
      <c r="J360" s="46">
        <v>-3.1776212207366115E-3</v>
      </c>
      <c r="K360" s="47">
        <v>1</v>
      </c>
      <c r="L360" s="55">
        <f t="shared" si="121"/>
        <v>173.58361295813901</v>
      </c>
      <c r="M360" s="55">
        <f t="shared" si="122"/>
        <v>173.02401878031</v>
      </c>
      <c r="N360" s="55">
        <f t="shared" si="123"/>
        <v>-0.55959417782901255</v>
      </c>
      <c r="O360" s="56">
        <f t="shared" si="124"/>
        <v>-3.2237730756529584E-3</v>
      </c>
      <c r="P360" s="54"/>
      <c r="Q360" s="42">
        <f t="shared" si="125"/>
        <v>605.35867392437922</v>
      </c>
      <c r="R360" s="42">
        <f t="shared" si="125"/>
        <v>604.12593670117781</v>
      </c>
      <c r="S360" s="42">
        <f t="shared" si="126"/>
        <v>591.09800335125306</v>
      </c>
      <c r="T360" s="42">
        <f t="shared" si="126"/>
        <v>589.192437522977</v>
      </c>
      <c r="V360" s="143">
        <f t="shared" si="131"/>
        <v>597.39007128901494</v>
      </c>
      <c r="W360" s="143">
        <f t="shared" si="132"/>
        <v>591.09800335125306</v>
      </c>
      <c r="X360" s="143">
        <f t="shared" si="133"/>
        <v>587.44792103946372</v>
      </c>
      <c r="AB360" t="s">
        <v>88</v>
      </c>
      <c r="AC360" s="2">
        <v>177.77144426065499</v>
      </c>
      <c r="AD360" s="2">
        <v>176.69347468611801</v>
      </c>
      <c r="AE360" s="2">
        <v>-1.0779695745369793</v>
      </c>
      <c r="AF360" s="1">
        <v>-6.0637948857321586E-3</v>
      </c>
      <c r="AG360" s="2">
        <v>176.10474595813901</v>
      </c>
      <c r="AH360" s="2">
        <v>175.79262490384502</v>
      </c>
      <c r="AI360" s="2">
        <v>-0.31212105429398207</v>
      </c>
      <c r="AJ360" s="1">
        <v>-1.7723602654534638E-3</v>
      </c>
      <c r="AM360" t="s">
        <v>88</v>
      </c>
      <c r="AN360" s="2">
        <v>177.77144426065499</v>
      </c>
      <c r="AO360" s="2">
        <v>176.82220098202799</v>
      </c>
      <c r="AP360" s="2">
        <v>-0.94924327862699442</v>
      </c>
      <c r="AQ360" s="1">
        <v>-5.3396836740279797E-3</v>
      </c>
      <c r="AR360" s="2">
        <v>177.51279947915302</v>
      </c>
      <c r="AS360" s="2">
        <v>-0.25864478150197101</v>
      </c>
      <c r="AT360" s="1">
        <v>-1.4549287292886959E-3</v>
      </c>
      <c r="AU360" s="2">
        <v>177.83639258468401</v>
      </c>
      <c r="AV360" s="2">
        <v>6.4948324029018067E-2</v>
      </c>
      <c r="AW360" s="1">
        <v>3.6534733853986392E-4</v>
      </c>
      <c r="AX360" s="2">
        <v>177.253045070566</v>
      </c>
      <c r="AY360" s="2">
        <v>-0.51839919008898505</v>
      </c>
      <c r="AZ360" s="1">
        <v>-2.9160993333039991E-3</v>
      </c>
      <c r="BA360" s="2">
        <v>177.44771177759702</v>
      </c>
      <c r="BB360" s="2">
        <v>-0.32373248305796665</v>
      </c>
      <c r="BC360" s="1">
        <v>-1.8210600943495642E-3</v>
      </c>
      <c r="BD360" s="2">
        <v>175.43136050494599</v>
      </c>
      <c r="BE360" s="2">
        <v>-2.3400837557090028</v>
      </c>
      <c r="BF360" s="1">
        <v>-1.3163440087024813E-2</v>
      </c>
      <c r="BG360" s="1"/>
      <c r="BH360" t="s">
        <v>88</v>
      </c>
      <c r="BI360" s="2">
        <v>176.10474595813901</v>
      </c>
      <c r="BJ360" s="2">
        <v>175.69651505712102</v>
      </c>
      <c r="BK360" s="2">
        <v>-0.40823090101798698</v>
      </c>
      <c r="BL360" s="1">
        <v>-2.3181141359757875E-3</v>
      </c>
      <c r="BM360" s="2">
        <v>176.020490890747</v>
      </c>
      <c r="BN360" s="2">
        <v>-8.4255067392007277E-2</v>
      </c>
      <c r="BO360" s="1">
        <v>-4.7843723310009566E-4</v>
      </c>
      <c r="BP360" s="2">
        <v>176.123099280963</v>
      </c>
      <c r="BQ360" s="2">
        <v>1.8353322823998042E-2</v>
      </c>
      <c r="BR360" s="1">
        <v>1.0421821810731165E-4</v>
      </c>
      <c r="BS360" s="2">
        <v>175.792658937026</v>
      </c>
      <c r="BT360" s="2">
        <v>-0.31208702111300113</v>
      </c>
      <c r="BU360" s="1">
        <v>-1.7721670101224064E-3</v>
      </c>
      <c r="BV360" s="2">
        <v>175.99515761299099</v>
      </c>
      <c r="BW360" s="2">
        <v>-0.10958834514801197</v>
      </c>
      <c r="BX360" s="1">
        <v>-6.2229069723119027E-4</v>
      </c>
      <c r="BY360" s="2">
        <v>175.03285183621202</v>
      </c>
      <c r="BZ360" s="2">
        <v>-1.071894121926988</v>
      </c>
      <c r="CA360" s="1">
        <v>-6.0866850356309119E-3</v>
      </c>
      <c r="CC360" t="s">
        <v>88</v>
      </c>
      <c r="CE360" s="23">
        <v>177.77144426065499</v>
      </c>
      <c r="CF360" s="23">
        <v>180.22624768682701</v>
      </c>
      <c r="CG360" s="23">
        <v>2.4548034261720204</v>
      </c>
      <c r="CH360" s="24">
        <v>1.380876122361192E-2</v>
      </c>
      <c r="CI360" s="2">
        <v>176.10474595813901</v>
      </c>
      <c r="CJ360" s="2">
        <v>176.661154139274</v>
      </c>
      <c r="CK360" s="2">
        <v>0.5564081811349979</v>
      </c>
      <c r="CL360" s="1">
        <v>3.1595297338963195E-3</v>
      </c>
      <c r="CN360" s="25" t="s">
        <v>88</v>
      </c>
      <c r="CO360" s="27">
        <v>0</v>
      </c>
      <c r="CP360" s="27">
        <v>2.5211329999999998</v>
      </c>
      <c r="CQ360" s="28">
        <f t="shared" si="129"/>
        <v>-2.5254379939686529</v>
      </c>
      <c r="CR360" s="27">
        <f t="shared" si="130"/>
        <v>33.430989271389997</v>
      </c>
      <c r="CU360" s="30">
        <v>134</v>
      </c>
      <c r="CV360" s="30"/>
      <c r="CW360" s="15" t="s">
        <v>88</v>
      </c>
      <c r="CX360" s="33" t="s">
        <v>961</v>
      </c>
      <c r="CY360" s="34" t="s">
        <v>88</v>
      </c>
      <c r="CZ360" s="34" t="s">
        <v>962</v>
      </c>
      <c r="DA360" s="32"/>
      <c r="DB360" s="32"/>
      <c r="DC360" t="s">
        <v>88</v>
      </c>
      <c r="DD360">
        <v>293663</v>
      </c>
      <c r="DE360" t="s">
        <v>963</v>
      </c>
      <c r="DF360" s="30">
        <v>435</v>
      </c>
      <c r="DG360" s="39" t="s">
        <v>88</v>
      </c>
      <c r="DK360" s="30">
        <v>173</v>
      </c>
      <c r="DL360" s="30"/>
      <c r="DM360" s="32"/>
      <c r="DN360" s="32" t="s">
        <v>88</v>
      </c>
      <c r="DO360" s="41">
        <v>292285</v>
      </c>
    </row>
    <row r="361" spans="1:119" ht="15.75" x14ac:dyDescent="0.25">
      <c r="A361" t="s">
        <v>669</v>
      </c>
      <c r="B361" t="s">
        <v>89</v>
      </c>
      <c r="C361" s="52">
        <v>49.204525123214999</v>
      </c>
      <c r="D361" s="52">
        <v>48.142924242925005</v>
      </c>
      <c r="E361" s="52">
        <v>-1.0616008802899941</v>
      </c>
      <c r="F361" s="53">
        <v>-2.1575269299553189E-2</v>
      </c>
      <c r="G361" s="45">
        <v>50.802084339451</v>
      </c>
      <c r="H361" s="45">
        <v>50.385066547192999</v>
      </c>
      <c r="I361" s="45">
        <v>-0.41701779225800095</v>
      </c>
      <c r="J361" s="46">
        <v>-8.2086748541961001E-3</v>
      </c>
      <c r="K361" s="47">
        <v>4</v>
      </c>
      <c r="L361" s="55">
        <f t="shared" si="121"/>
        <v>48.460339339450996</v>
      </c>
      <c r="M361" s="55">
        <f t="shared" si="122"/>
        <v>48.043321547192996</v>
      </c>
      <c r="N361" s="55">
        <f t="shared" si="123"/>
        <v>-0.41701779225800095</v>
      </c>
      <c r="O361" s="56">
        <f t="shared" si="124"/>
        <v>-8.6053419753606974E-3</v>
      </c>
      <c r="P361" s="54"/>
      <c r="Q361" s="42">
        <f t="shared" si="125"/>
        <v>236.92927985523121</v>
      </c>
      <c r="R361" s="42">
        <f t="shared" si="125"/>
        <v>231.81746683740539</v>
      </c>
      <c r="S361" s="42">
        <f t="shared" si="126"/>
        <v>233.34588175547967</v>
      </c>
      <c r="T361" s="42">
        <f t="shared" si="126"/>
        <v>231.33786064443169</v>
      </c>
      <c r="V361" s="143">
        <f t="shared" si="131"/>
        <v>231.88771894382111</v>
      </c>
      <c r="W361" s="143">
        <f t="shared" si="132"/>
        <v>233.34588175547967</v>
      </c>
      <c r="X361" s="143">
        <f t="shared" si="133"/>
        <v>231.36204612820453</v>
      </c>
      <c r="AB361" t="s">
        <v>89</v>
      </c>
      <c r="AC361" s="2">
        <v>49.204525123214999</v>
      </c>
      <c r="AD361" s="2">
        <v>49.984385366306</v>
      </c>
      <c r="AE361" s="2">
        <v>0.77986024309100088</v>
      </c>
      <c r="AF361" s="1">
        <v>1.5849360219169314E-2</v>
      </c>
      <c r="AG361" s="2">
        <v>50.802084339451</v>
      </c>
      <c r="AH361" s="2">
        <v>51.019616015804999</v>
      </c>
      <c r="AI361" s="2">
        <v>0.21753167635399961</v>
      </c>
      <c r="AJ361" s="1">
        <v>4.2819439238061469E-3</v>
      </c>
      <c r="AM361" t="s">
        <v>89</v>
      </c>
      <c r="AN361" s="2">
        <v>49.204525123214999</v>
      </c>
      <c r="AO361" s="2">
        <v>48.744437702559004</v>
      </c>
      <c r="AP361" s="2">
        <v>-0.46008742065599506</v>
      </c>
      <c r="AQ361" s="1">
        <v>-9.3505103342400309E-3</v>
      </c>
      <c r="AR361" s="2">
        <v>49.116344585698997</v>
      </c>
      <c r="AS361" s="2">
        <v>-8.8180537516002744E-2</v>
      </c>
      <c r="AT361" s="1">
        <v>-1.7921225191216939E-3</v>
      </c>
      <c r="AU361" s="2">
        <v>49.161180688560002</v>
      </c>
      <c r="AV361" s="2">
        <v>-4.3344434654997599E-2</v>
      </c>
      <c r="AW361" s="1">
        <v>-8.809034239525142E-4</v>
      </c>
      <c r="AX361" s="2">
        <v>48.934665663067001</v>
      </c>
      <c r="AY361" s="2">
        <v>-0.26985946014799822</v>
      </c>
      <c r="AZ361" s="1">
        <v>-5.484443950474727E-3</v>
      </c>
      <c r="BA361" s="2">
        <v>49.113834930945004</v>
      </c>
      <c r="BB361" s="2">
        <v>-9.0690192269995862E-2</v>
      </c>
      <c r="BC361" s="1">
        <v>-1.8431270709938763E-3</v>
      </c>
      <c r="BD361" s="2">
        <v>48.157513919376996</v>
      </c>
      <c r="BE361" s="2">
        <v>-1.0470112038380037</v>
      </c>
      <c r="BF361" s="1">
        <v>-2.1278758431590213E-2</v>
      </c>
      <c r="BG361" s="1"/>
      <c r="BH361" t="s">
        <v>89</v>
      </c>
      <c r="BI361" s="2">
        <v>50.802084339451</v>
      </c>
      <c r="BJ361" s="2">
        <v>50.632654967877002</v>
      </c>
      <c r="BK361" s="2">
        <v>-0.1694293715739974</v>
      </c>
      <c r="BL361" s="1">
        <v>-3.3350870102474297E-3</v>
      </c>
      <c r="BM361" s="2">
        <v>50.775265409984002</v>
      </c>
      <c r="BN361" s="2">
        <v>-2.6818929466998043E-2</v>
      </c>
      <c r="BO361" s="1">
        <v>-5.279100221124483E-4</v>
      </c>
      <c r="BP361" s="2">
        <v>50.789834946033999</v>
      </c>
      <c r="BQ361" s="2">
        <v>-1.2249393417000931E-2</v>
      </c>
      <c r="BR361" s="1">
        <v>-2.4111989845047578E-4</v>
      </c>
      <c r="BS361" s="2">
        <v>50.682424432333001</v>
      </c>
      <c r="BT361" s="2">
        <v>-0.1196599071179989</v>
      </c>
      <c r="BU361" s="1">
        <v>-2.3554133393120544E-3</v>
      </c>
      <c r="BV361" s="2">
        <v>50.773347432889999</v>
      </c>
      <c r="BW361" s="2">
        <v>-2.8736906561000808E-2</v>
      </c>
      <c r="BX361" s="1">
        <v>-5.6566392766457417E-4</v>
      </c>
      <c r="BY361" s="2">
        <v>50.390089291721004</v>
      </c>
      <c r="BZ361" s="2">
        <v>-0.41199504772999518</v>
      </c>
      <c r="CA361" s="1">
        <v>-8.1098059870361502E-3</v>
      </c>
      <c r="CC361" t="s">
        <v>89</v>
      </c>
      <c r="CE361" s="23">
        <v>49.204525123214999</v>
      </c>
      <c r="CF361" s="23">
        <v>48.103716923175995</v>
      </c>
      <c r="CG361" s="23">
        <v>-1.1008082000390047</v>
      </c>
      <c r="CH361" s="24">
        <v>-2.237209275533962E-2</v>
      </c>
      <c r="CI361" s="2">
        <v>50.802084339451</v>
      </c>
      <c r="CJ361" s="2">
        <v>50.455172788330003</v>
      </c>
      <c r="CK361" s="2">
        <v>-0.34691155112099636</v>
      </c>
      <c r="CL361" s="1">
        <v>-6.8286873586326027E-3</v>
      </c>
      <c r="CN361" s="25" t="s">
        <v>89</v>
      </c>
      <c r="CO361" s="27">
        <v>0</v>
      </c>
      <c r="CP361" s="27">
        <v>2.341745</v>
      </c>
      <c r="CQ361" s="28">
        <f t="shared" si="129"/>
        <v>-2.3423285519524879</v>
      </c>
      <c r="CR361" s="27">
        <f t="shared" si="130"/>
        <v>55.116095177736995</v>
      </c>
      <c r="CU361" s="30">
        <v>135</v>
      </c>
      <c r="CV361" s="30"/>
      <c r="CW361" s="15" t="s">
        <v>89</v>
      </c>
      <c r="CX361" s="33" t="s">
        <v>961</v>
      </c>
      <c r="CY361" s="34" t="s">
        <v>89</v>
      </c>
      <c r="CZ361" s="34" t="s">
        <v>962</v>
      </c>
      <c r="DA361" s="32"/>
      <c r="DB361" s="32"/>
      <c r="DC361" t="s">
        <v>89</v>
      </c>
      <c r="DD361">
        <v>207676</v>
      </c>
      <c r="DE361" t="s">
        <v>963</v>
      </c>
      <c r="DF361" s="30">
        <v>436</v>
      </c>
      <c r="DG361" s="39" t="s">
        <v>89</v>
      </c>
      <c r="DK361" s="30">
        <v>174</v>
      </c>
      <c r="DL361" s="30"/>
      <c r="DM361" s="32"/>
      <c r="DN361" s="32" t="s">
        <v>89</v>
      </c>
      <c r="DO361" s="41">
        <v>206723</v>
      </c>
    </row>
    <row r="362" spans="1:119" ht="15.75" x14ac:dyDescent="0.25">
      <c r="A362" t="s">
        <v>670</v>
      </c>
      <c r="B362" t="s">
        <v>90</v>
      </c>
      <c r="C362" s="52">
        <v>130.27353447754999</v>
      </c>
      <c r="D362" s="52">
        <v>130.296167310296</v>
      </c>
      <c r="E362" s="52">
        <v>2.2632832746012355E-2</v>
      </c>
      <c r="F362" s="53">
        <v>1.737331595153171E-4</v>
      </c>
      <c r="G362" s="45">
        <v>129.16499245693799</v>
      </c>
      <c r="H362" s="45">
        <v>128.82263762683399</v>
      </c>
      <c r="I362" s="45">
        <v>-0.34235483010400003</v>
      </c>
      <c r="J362" s="46">
        <v>-2.6505233623432206E-3</v>
      </c>
      <c r="K362" s="47">
        <v>2</v>
      </c>
      <c r="L362" s="55">
        <f t="shared" si="121"/>
        <v>126.440443456938</v>
      </c>
      <c r="M362" s="55">
        <f t="shared" si="122"/>
        <v>126.098088626834</v>
      </c>
      <c r="N362" s="55">
        <f t="shared" si="123"/>
        <v>-0.34235483010400003</v>
      </c>
      <c r="O362" s="56">
        <f t="shared" si="124"/>
        <v>-2.7076370561812868E-3</v>
      </c>
      <c r="P362" s="54"/>
      <c r="Q362" s="42">
        <f t="shared" si="125"/>
        <v>505.71238986021177</v>
      </c>
      <c r="R362" s="42">
        <f t="shared" si="125"/>
        <v>505.80024887150819</v>
      </c>
      <c r="S362" s="42">
        <f t="shared" si="126"/>
        <v>490.83260918672846</v>
      </c>
      <c r="T362" s="42">
        <f t="shared" si="126"/>
        <v>489.50361262571226</v>
      </c>
      <c r="V362" s="143">
        <f t="shared" si="131"/>
        <v>498.73339838348397</v>
      </c>
      <c r="W362" s="143">
        <f t="shared" si="132"/>
        <v>490.83260918672846</v>
      </c>
      <c r="X362" s="143">
        <f t="shared" si="133"/>
        <v>487.67930878735194</v>
      </c>
      <c r="AB362" t="s">
        <v>90</v>
      </c>
      <c r="AC362" s="2">
        <v>130.27353447754999</v>
      </c>
      <c r="AD362" s="2">
        <v>130.105214847594</v>
      </c>
      <c r="AE362" s="2">
        <v>-0.16831962995598815</v>
      </c>
      <c r="AF362" s="1">
        <v>-1.2920477718749133E-3</v>
      </c>
      <c r="AG362" s="2">
        <v>129.16499245693799</v>
      </c>
      <c r="AH362" s="2">
        <v>129.10928680449899</v>
      </c>
      <c r="AI362" s="2">
        <v>-5.5705652439002051E-2</v>
      </c>
      <c r="AJ362" s="1">
        <v>-4.3127515729599584E-4</v>
      </c>
      <c r="AM362" t="s">
        <v>90</v>
      </c>
      <c r="AN362" s="2">
        <v>130.27353447754999</v>
      </c>
      <c r="AO362" s="2">
        <v>129.59311945155798</v>
      </c>
      <c r="AP362" s="2">
        <v>-0.68041502599200498</v>
      </c>
      <c r="AQ362" s="1">
        <v>-5.2229720236020832E-3</v>
      </c>
      <c r="AR362" s="2">
        <v>130.07116560824301</v>
      </c>
      <c r="AS362" s="2">
        <v>-0.20236886930698006</v>
      </c>
      <c r="AT362" s="1">
        <v>-1.55341505178747E-3</v>
      </c>
      <c r="AU362" s="2">
        <v>130.29989584033299</v>
      </c>
      <c r="AV362" s="2">
        <v>2.6361362783006825E-2</v>
      </c>
      <c r="AW362" s="1">
        <v>2.0235393849354471E-4</v>
      </c>
      <c r="AX362" s="2">
        <v>129.83590046360501</v>
      </c>
      <c r="AY362" s="2">
        <v>-0.43763401394497237</v>
      </c>
      <c r="AZ362" s="1">
        <v>-3.359347051571628E-3</v>
      </c>
      <c r="BA362" s="2">
        <v>130.03291649123301</v>
      </c>
      <c r="BB362" s="2">
        <v>-0.24061798631697684</v>
      </c>
      <c r="BC362" s="1">
        <v>-1.8470212486515632E-3</v>
      </c>
      <c r="BD362" s="2">
        <v>128.47571835717901</v>
      </c>
      <c r="BE362" s="2">
        <v>-1.7978161203709817</v>
      </c>
      <c r="BF362" s="1">
        <v>-1.3800317367460381E-2</v>
      </c>
      <c r="BG362" s="1"/>
      <c r="BH362" t="s">
        <v>90</v>
      </c>
      <c r="BI362" s="2">
        <v>129.16499245693799</v>
      </c>
      <c r="BJ362" s="2">
        <v>128.86845797538399</v>
      </c>
      <c r="BK362" s="2">
        <v>-0.29653448155400497</v>
      </c>
      <c r="BL362" s="1">
        <v>-2.2957805819782467E-3</v>
      </c>
      <c r="BM362" s="2">
        <v>129.097517760616</v>
      </c>
      <c r="BN362" s="2">
        <v>-6.7474696321994543E-2</v>
      </c>
      <c r="BO362" s="1">
        <v>-5.223915167609348E-4</v>
      </c>
      <c r="BP362" s="2">
        <v>129.17244115602</v>
      </c>
      <c r="BQ362" s="2">
        <v>7.4486990820048504E-3</v>
      </c>
      <c r="BR362" s="1">
        <v>5.7668095203800319E-5</v>
      </c>
      <c r="BS362" s="2">
        <v>128.91381188853398</v>
      </c>
      <c r="BT362" s="2">
        <v>-0.25118056840400982</v>
      </c>
      <c r="BU362" s="1">
        <v>-1.9446489611939575E-3</v>
      </c>
      <c r="BV362" s="2">
        <v>129.08024285085298</v>
      </c>
      <c r="BW362" s="2">
        <v>-8.4749606085011919E-2</v>
      </c>
      <c r="BX362" s="1">
        <v>-6.5613448716196371E-4</v>
      </c>
      <c r="BY362" s="2">
        <v>128.35268966085701</v>
      </c>
      <c r="BZ362" s="2">
        <v>-0.81230279608098499</v>
      </c>
      <c r="CA362" s="1">
        <v>-6.2888773546887844E-3</v>
      </c>
      <c r="CC362" t="s">
        <v>90</v>
      </c>
      <c r="CE362" s="23">
        <v>130.27353447754999</v>
      </c>
      <c r="CF362" s="23">
        <v>131.867867189999</v>
      </c>
      <c r="CG362" s="23">
        <v>1.5943327124490168</v>
      </c>
      <c r="CH362" s="24">
        <v>1.2238346943168013E-2</v>
      </c>
      <c r="CI362" s="2">
        <v>129.16499245693799</v>
      </c>
      <c r="CJ362" s="2">
        <v>129.51427118933199</v>
      </c>
      <c r="CK362" s="2">
        <v>0.34927873239399787</v>
      </c>
      <c r="CL362" s="1">
        <v>2.7041284619781407E-3</v>
      </c>
      <c r="CN362" s="25" t="s">
        <v>90</v>
      </c>
      <c r="CO362" s="27">
        <v>0</v>
      </c>
      <c r="CP362" s="27">
        <v>2.7245490000000001</v>
      </c>
      <c r="CQ362" s="28">
        <f t="shared" si="129"/>
        <v>-2.7313682135872575</v>
      </c>
      <c r="CR362" s="27">
        <f t="shared" si="130"/>
        <v>1903.4279032756399</v>
      </c>
      <c r="CU362" s="30">
        <v>136</v>
      </c>
      <c r="CV362" s="30"/>
      <c r="CW362" s="15" t="s">
        <v>90</v>
      </c>
      <c r="CX362" s="33" t="s">
        <v>961</v>
      </c>
      <c r="CY362" s="34" t="s">
        <v>90</v>
      </c>
      <c r="CZ362" s="34" t="s">
        <v>962</v>
      </c>
      <c r="DA362" s="32"/>
      <c r="DB362" s="32"/>
      <c r="DC362" t="s">
        <v>90</v>
      </c>
      <c r="DD362">
        <v>257604</v>
      </c>
      <c r="DE362" t="s">
        <v>963</v>
      </c>
      <c r="DF362" s="30">
        <v>437</v>
      </c>
      <c r="DG362" s="39" t="s">
        <v>90</v>
      </c>
      <c r="DK362" s="30">
        <v>175</v>
      </c>
      <c r="DL362" s="30"/>
      <c r="DM362" s="32"/>
      <c r="DN362" s="32" t="s">
        <v>90</v>
      </c>
      <c r="DO362" s="41">
        <v>256917</v>
      </c>
    </row>
    <row r="363" spans="1:119" ht="15.75" x14ac:dyDescent="0.25">
      <c r="B363" t="s">
        <v>91</v>
      </c>
      <c r="C363" s="52">
        <v>136.437440454946</v>
      </c>
      <c r="D363" s="52">
        <v>136.313196203959</v>
      </c>
      <c r="E363" s="52">
        <v>-0.12424425098700453</v>
      </c>
      <c r="F363" s="53">
        <v>-9.1063164606955621E-4</v>
      </c>
      <c r="G363" s="45">
        <v>136.80740684955703</v>
      </c>
      <c r="H363" s="45">
        <v>136.43238059791599</v>
      </c>
      <c r="I363" s="45">
        <v>-0.37502625164103165</v>
      </c>
      <c r="J363" s="46">
        <v>-2.7412715457243971E-3</v>
      </c>
      <c r="K363" s="47">
        <v>1</v>
      </c>
      <c r="L363" s="55">
        <f t="shared" si="121"/>
        <v>134.46945884955701</v>
      </c>
      <c r="M363" s="55">
        <f t="shared" si="122"/>
        <v>134.09443259791598</v>
      </c>
      <c r="N363" s="55">
        <f t="shared" si="123"/>
        <v>-0.37502625164103165</v>
      </c>
      <c r="O363" s="56">
        <f t="shared" si="124"/>
        <v>-2.7889325565042021E-3</v>
      </c>
      <c r="P363" s="54"/>
      <c r="Q363" s="42">
        <f t="shared" si="125"/>
        <v>566.5371426581986</v>
      </c>
      <c r="R363" s="42">
        <f t="shared" si="125"/>
        <v>566.02123600742016</v>
      </c>
      <c r="S363" s="42">
        <f t="shared" si="126"/>
        <v>558.36537784200698</v>
      </c>
      <c r="T363" s="42">
        <f t="shared" si="126"/>
        <v>556.80813446131856</v>
      </c>
      <c r="V363" s="143">
        <f t="shared" si="131"/>
        <v>558.26007458210256</v>
      </c>
      <c r="W363" s="143">
        <f t="shared" si="132"/>
        <v>558.36537784200698</v>
      </c>
      <c r="X363" s="143">
        <f t="shared" si="133"/>
        <v>554.72270454272564</v>
      </c>
      <c r="AB363" t="s">
        <v>91</v>
      </c>
      <c r="AC363" s="2">
        <v>136.437440454946</v>
      </c>
      <c r="AD363" s="2">
        <v>135.82319983711901</v>
      </c>
      <c r="AE363" s="2">
        <v>-0.61424061782699368</v>
      </c>
      <c r="AF363" s="1">
        <v>-4.5019945828566506E-3</v>
      </c>
      <c r="AG363" s="2">
        <v>136.80740684955703</v>
      </c>
      <c r="AH363" s="2">
        <v>136.63047335116801</v>
      </c>
      <c r="AI363" s="2">
        <v>-0.17693349838901895</v>
      </c>
      <c r="AJ363" s="1">
        <v>-1.2933035020800253E-3</v>
      </c>
      <c r="AM363" t="s">
        <v>91</v>
      </c>
      <c r="AN363" s="2">
        <v>136.437440454946</v>
      </c>
      <c r="AO363" s="2">
        <v>135.59468882873801</v>
      </c>
      <c r="AP363" s="2">
        <v>-0.84275162620798483</v>
      </c>
      <c r="AQ363" s="1">
        <v>-6.1768355034941894E-3</v>
      </c>
      <c r="AR363" s="2">
        <v>136.239961625685</v>
      </c>
      <c r="AS363" s="2">
        <v>-0.19747882926100147</v>
      </c>
      <c r="AT363" s="1">
        <v>-1.4473947078053871E-3</v>
      </c>
      <c r="AU363" s="2">
        <v>136.47745581924201</v>
      </c>
      <c r="AV363" s="2">
        <v>4.0015364296010603E-2</v>
      </c>
      <c r="AW363" s="1">
        <v>2.9328726896796605E-4</v>
      </c>
      <c r="AX363" s="2">
        <v>135.98325602129302</v>
      </c>
      <c r="AY363" s="2">
        <v>-0.45418443365298344</v>
      </c>
      <c r="AZ363" s="1">
        <v>-3.3288841548076609E-3</v>
      </c>
      <c r="BA363" s="2">
        <v>136.172228243375</v>
      </c>
      <c r="BB363" s="2">
        <v>-0.26521221157099717</v>
      </c>
      <c r="BC363" s="1">
        <v>-1.943837488351116E-3</v>
      </c>
      <c r="BD363" s="2">
        <v>134.444098981384</v>
      </c>
      <c r="BE363" s="2">
        <v>-1.9933414735619976</v>
      </c>
      <c r="BF363" s="1">
        <v>-1.4609930140255259E-2</v>
      </c>
      <c r="BG363" s="1"/>
      <c r="BH363" t="s">
        <v>91</v>
      </c>
      <c r="BI363" s="2">
        <v>136.80740684955703</v>
      </c>
      <c r="BJ363" s="2">
        <v>136.46293844476102</v>
      </c>
      <c r="BK363" s="2">
        <v>-0.34446840479600382</v>
      </c>
      <c r="BL363" s="1">
        <v>-2.5179075660340913E-3</v>
      </c>
      <c r="BM363" s="2">
        <v>136.746505781732</v>
      </c>
      <c r="BN363" s="2">
        <v>-6.0901067825028576E-2</v>
      </c>
      <c r="BO363" s="1">
        <v>-4.4515914179997317E-4</v>
      </c>
      <c r="BP363" s="2">
        <v>136.818714698332</v>
      </c>
      <c r="BQ363" s="2">
        <v>1.1307848774976037E-2</v>
      </c>
      <c r="BR363" s="1">
        <v>8.265523801215629E-5</v>
      </c>
      <c r="BS363" s="2">
        <v>136.56116126934998</v>
      </c>
      <c r="BT363" s="2">
        <v>-0.24624558020704512</v>
      </c>
      <c r="BU363" s="1">
        <v>-1.7999433355083906E-3</v>
      </c>
      <c r="BV363" s="2">
        <v>136.72432251919801</v>
      </c>
      <c r="BW363" s="2">
        <v>-8.3084330359014302E-2</v>
      </c>
      <c r="BX363" s="1">
        <v>-6.0730871428898308E-4</v>
      </c>
      <c r="BY363" s="2">
        <v>135.93015276691099</v>
      </c>
      <c r="BZ363" s="2">
        <v>-0.87725408264603288</v>
      </c>
      <c r="CA363" s="1">
        <v>-6.4123288559275356E-3</v>
      </c>
      <c r="CC363" t="s">
        <v>91</v>
      </c>
      <c r="CE363" s="23">
        <v>136.437440454946</v>
      </c>
      <c r="CF363" s="23">
        <v>138.35873590129398</v>
      </c>
      <c r="CG363" s="23">
        <v>1.9212954463479832</v>
      </c>
      <c r="CH363" s="24">
        <v>1.408187840479482E-2</v>
      </c>
      <c r="CI363" s="2">
        <v>136.80740684955703</v>
      </c>
      <c r="CJ363" s="2">
        <v>137.24445361767599</v>
      </c>
      <c r="CK363" s="2">
        <v>0.43704676811896093</v>
      </c>
      <c r="CL363" s="1">
        <v>3.1946133486732051E-3</v>
      </c>
      <c r="CN363" s="25" t="s">
        <v>91</v>
      </c>
      <c r="CO363" s="27">
        <v>0</v>
      </c>
      <c r="CP363" s="27">
        <v>2.3379479999999999</v>
      </c>
      <c r="CQ363" s="28">
        <f t="shared" si="129"/>
        <v>-2.3651162193200439</v>
      </c>
      <c r="CR363" s="27">
        <f t="shared" si="130"/>
        <v>256.747140025622</v>
      </c>
      <c r="CU363" s="30">
        <v>137</v>
      </c>
      <c r="CV363" s="30"/>
      <c r="CW363" s="15" t="s">
        <v>91</v>
      </c>
      <c r="CX363" s="33" t="s">
        <v>961</v>
      </c>
      <c r="CY363" s="34" t="s">
        <v>91</v>
      </c>
      <c r="CZ363" s="34" t="s">
        <v>962</v>
      </c>
      <c r="DA363" s="32"/>
      <c r="DB363" s="32"/>
      <c r="DC363" t="s">
        <v>91</v>
      </c>
      <c r="DD363">
        <v>240827</v>
      </c>
      <c r="DE363" t="s">
        <v>963</v>
      </c>
      <c r="DF363" s="30">
        <v>438</v>
      </c>
      <c r="DG363" s="39" t="s">
        <v>91</v>
      </c>
      <c r="DK363" s="30">
        <v>176</v>
      </c>
      <c r="DL363" s="30"/>
      <c r="DM363" s="32"/>
      <c r="DN363" s="32" t="s">
        <v>91</v>
      </c>
      <c r="DO363" s="41">
        <v>240057</v>
      </c>
    </row>
    <row r="364" spans="1:119" ht="15.75" x14ac:dyDescent="0.25">
      <c r="B364" t="s">
        <v>95</v>
      </c>
      <c r="C364" s="52">
        <v>238.991290845089</v>
      </c>
      <c r="D364" s="52">
        <v>239.53193142613699</v>
      </c>
      <c r="E364" s="52">
        <v>0.54064058104799528</v>
      </c>
      <c r="F364" s="53">
        <v>2.2621769150509815E-3</v>
      </c>
      <c r="G364" s="45">
        <v>256.36811664575998</v>
      </c>
      <c r="H364" s="45">
        <v>255.55075060047099</v>
      </c>
      <c r="I364" s="45">
        <v>-0.81736604528899193</v>
      </c>
      <c r="J364" s="46">
        <v>-3.1882515500880251E-3</v>
      </c>
      <c r="K364" s="47">
        <v>1</v>
      </c>
      <c r="L364" s="55">
        <f t="shared" si="121"/>
        <v>252.29365264575998</v>
      </c>
      <c r="M364" s="55">
        <f t="shared" si="122"/>
        <v>251.47628660047098</v>
      </c>
      <c r="N364" s="55">
        <f t="shared" si="123"/>
        <v>-0.81736604528899193</v>
      </c>
      <c r="O364" s="56">
        <f t="shared" si="124"/>
        <v>-3.239740820735739E-3</v>
      </c>
      <c r="P364" s="54"/>
      <c r="Q364" s="42">
        <f t="shared" si="125"/>
        <v>455.36115045773846</v>
      </c>
      <c r="R364" s="42">
        <f t="shared" si="125"/>
        <v>456.39125794031497</v>
      </c>
      <c r="S364" s="42">
        <f t="shared" si="126"/>
        <v>480.70675511111023</v>
      </c>
      <c r="T364" s="42">
        <f t="shared" si="126"/>
        <v>479.14938981377333</v>
      </c>
      <c r="V364" s="143">
        <f t="shared" si="131"/>
        <v>449.9561346713964</v>
      </c>
      <c r="W364" s="143">
        <f t="shared" si="132"/>
        <v>480.70675511111023</v>
      </c>
      <c r="X364" s="143">
        <f t="shared" si="133"/>
        <v>479.14938981377333</v>
      </c>
      <c r="AB364" t="s">
        <v>95</v>
      </c>
      <c r="AC364" s="2">
        <v>238.991290845089</v>
      </c>
      <c r="AD364" s="2">
        <v>237.37705887549998</v>
      </c>
      <c r="AE364" s="2">
        <v>-1.6142319695890137</v>
      </c>
      <c r="AF364" s="1">
        <v>-6.75435478791291E-3</v>
      </c>
      <c r="AG364" s="2">
        <v>256.36811664575998</v>
      </c>
      <c r="AH364" s="2">
        <v>256.36811664575998</v>
      </c>
      <c r="AI364" s="2">
        <v>0</v>
      </c>
      <c r="AJ364" s="1">
        <v>0</v>
      </c>
      <c r="AM364" t="s">
        <v>95</v>
      </c>
      <c r="AN364" s="2">
        <v>238.991290845089</v>
      </c>
      <c r="AO364" s="2">
        <v>237.90286920681299</v>
      </c>
      <c r="AP364" s="2">
        <v>-1.088421638276003</v>
      </c>
      <c r="AQ364" s="1">
        <v>-4.5542313882119814E-3</v>
      </c>
      <c r="AR364" s="2">
        <v>238.82833967935898</v>
      </c>
      <c r="AS364" s="2">
        <v>-0.16295116573002133</v>
      </c>
      <c r="AT364" s="1">
        <v>-6.8182888654149375E-4</v>
      </c>
      <c r="AU364" s="2">
        <v>239.00690606028701</v>
      </c>
      <c r="AV364" s="2">
        <v>1.5615215198010901E-2</v>
      </c>
      <c r="AW364" s="1">
        <v>6.5338009359230069E-5</v>
      </c>
      <c r="AX364" s="2">
        <v>238.170703005283</v>
      </c>
      <c r="AY364" s="2">
        <v>-0.82058783980599515</v>
      </c>
      <c r="AZ364" s="1">
        <v>-3.4335470422555666E-3</v>
      </c>
      <c r="BA364" s="2">
        <v>238.60495027709601</v>
      </c>
      <c r="BB364" s="2">
        <v>-0.38634056799298833</v>
      </c>
      <c r="BC364" s="1">
        <v>-1.616546639113344E-3</v>
      </c>
      <c r="BD364" s="2">
        <v>236.154527764801</v>
      </c>
      <c r="BE364" s="2">
        <v>-2.8367630802879944</v>
      </c>
      <c r="BF364" s="1">
        <v>-1.1869734124021895E-2</v>
      </c>
      <c r="BG364" s="1"/>
      <c r="BH364" t="s">
        <v>95</v>
      </c>
      <c r="BI364" s="2">
        <v>256.36811664575998</v>
      </c>
      <c r="BJ364" s="2">
        <v>256.09566129732997</v>
      </c>
      <c r="BK364" s="2">
        <v>-0.27245534843001451</v>
      </c>
      <c r="BL364" s="1">
        <v>-1.0627505166973758E-3</v>
      </c>
      <c r="BM364" s="2">
        <v>256.36811664575998</v>
      </c>
      <c r="BN364" s="2">
        <v>0</v>
      </c>
      <c r="BO364" s="1">
        <v>0</v>
      </c>
      <c r="BP364" s="2">
        <v>256.36811664575998</v>
      </c>
      <c r="BQ364" s="2">
        <v>0</v>
      </c>
      <c r="BR364" s="1">
        <v>0</v>
      </c>
      <c r="BS364" s="2">
        <v>256.09566129732997</v>
      </c>
      <c r="BT364" s="2">
        <v>-0.27245534843001451</v>
      </c>
      <c r="BU364" s="1">
        <v>-1.0627505166973758E-3</v>
      </c>
      <c r="BV364" s="2">
        <v>256.36811664575998</v>
      </c>
      <c r="BW364" s="2">
        <v>0</v>
      </c>
      <c r="BX364" s="1">
        <v>0</v>
      </c>
      <c r="BY364" s="2">
        <v>255.55075060047099</v>
      </c>
      <c r="BZ364" s="2">
        <v>-0.81736604528899193</v>
      </c>
      <c r="CA364" s="1">
        <v>-3.1882515500880251E-3</v>
      </c>
      <c r="CC364" t="s">
        <v>95</v>
      </c>
      <c r="CE364" s="23">
        <v>238.991290845089</v>
      </c>
      <c r="CF364" s="23">
        <v>243.373194062312</v>
      </c>
      <c r="CG364" s="23">
        <v>4.3819032172229981</v>
      </c>
      <c r="CH364" s="24">
        <v>1.8334991211304389E-2</v>
      </c>
      <c r="CI364" s="2">
        <v>256.36811664575998</v>
      </c>
      <c r="CJ364" s="2">
        <v>256.09566129732997</v>
      </c>
      <c r="CK364" s="2">
        <v>-0.27245534843001451</v>
      </c>
      <c r="CL364" s="1">
        <v>-1.0627505166973758E-3</v>
      </c>
      <c r="CN364" s="25" t="s">
        <v>95</v>
      </c>
      <c r="CO364" s="27">
        <v>0</v>
      </c>
      <c r="CP364" s="27">
        <v>4.0744639999999999</v>
      </c>
      <c r="CQ364" s="28">
        <f t="shared" si="129"/>
        <v>-4.0744639999999999</v>
      </c>
      <c r="CR364" s="27">
        <f t="shared" si="130"/>
        <v>-4.0744639999999999</v>
      </c>
      <c r="CU364" s="30">
        <v>142</v>
      </c>
      <c r="CV364" s="30"/>
      <c r="CW364" s="15" t="s">
        <v>95</v>
      </c>
      <c r="CX364" s="33" t="s">
        <v>961</v>
      </c>
      <c r="CY364" s="34" t="s">
        <v>95</v>
      </c>
      <c r="CZ364" s="34" t="s">
        <v>962</v>
      </c>
      <c r="DA364" s="32"/>
      <c r="DB364" s="32"/>
      <c r="DC364" t="s">
        <v>95</v>
      </c>
      <c r="DD364">
        <v>524839</v>
      </c>
      <c r="DE364" t="s">
        <v>963</v>
      </c>
      <c r="DF364" s="30">
        <v>439</v>
      </c>
      <c r="DG364" s="39" t="s">
        <v>95</v>
      </c>
      <c r="DK364" s="30">
        <v>180</v>
      </c>
      <c r="DL364" s="30"/>
      <c r="DM364" s="32"/>
      <c r="DN364" s="32" t="s">
        <v>95</v>
      </c>
      <c r="DO364" s="41">
        <v>518919</v>
      </c>
    </row>
    <row r="365" spans="1:119" ht="15.75" x14ac:dyDescent="0.25">
      <c r="A365" t="s">
        <v>671</v>
      </c>
      <c r="B365" t="s">
        <v>97</v>
      </c>
      <c r="C365" s="52">
        <v>149.56215282213699</v>
      </c>
      <c r="D365" s="52">
        <v>150.07940535991202</v>
      </c>
      <c r="E365" s="52">
        <v>0.51725253777502189</v>
      </c>
      <c r="F365" s="53">
        <v>3.4584453888555039E-3</v>
      </c>
      <c r="G365" s="45">
        <v>150.09328476347102</v>
      </c>
      <c r="H365" s="45">
        <v>149.84483172237901</v>
      </c>
      <c r="I365" s="45">
        <v>-0.24845304109200583</v>
      </c>
      <c r="J365" s="46">
        <v>-1.6553241637927904E-3</v>
      </c>
      <c r="K365" s="47">
        <v>2</v>
      </c>
      <c r="L365" s="55">
        <f t="shared" si="121"/>
        <v>146.20607876347103</v>
      </c>
      <c r="M365" s="55">
        <f t="shared" si="122"/>
        <v>145.95762572237902</v>
      </c>
      <c r="N365" s="55">
        <f t="shared" si="123"/>
        <v>-0.24845304109200583</v>
      </c>
      <c r="O365" s="56">
        <f t="shared" si="124"/>
        <v>-1.6993345501998428E-3</v>
      </c>
      <c r="P365" s="54"/>
      <c r="Q365" s="42">
        <f t="shared" si="125"/>
        <v>359.79684814736396</v>
      </c>
      <c r="R365" s="42">
        <f t="shared" si="125"/>
        <v>361.04118589776397</v>
      </c>
      <c r="S365" s="42">
        <f t="shared" si="126"/>
        <v>351.72324900699095</v>
      </c>
      <c r="T365" s="42">
        <f t="shared" si="126"/>
        <v>351.12555353784484</v>
      </c>
      <c r="V365" s="143">
        <f t="shared" si="131"/>
        <v>356.06821690536111</v>
      </c>
      <c r="W365" s="143">
        <f t="shared" si="132"/>
        <v>351.72324900699095</v>
      </c>
      <c r="X365" s="143">
        <f t="shared" si="133"/>
        <v>349.82714640245138</v>
      </c>
      <c r="AB365" t="s">
        <v>97</v>
      </c>
      <c r="AC365" s="2">
        <v>149.56215282213699</v>
      </c>
      <c r="AD365" s="2">
        <v>149.01091901954601</v>
      </c>
      <c r="AE365" s="2">
        <v>-0.55123380259098553</v>
      </c>
      <c r="AF365" s="1">
        <v>-3.6856503613352395E-3</v>
      </c>
      <c r="AG365" s="2">
        <v>150.09328476347102</v>
      </c>
      <c r="AH365" s="2">
        <v>149.931014973207</v>
      </c>
      <c r="AI365" s="2">
        <v>-0.16226979026401978</v>
      </c>
      <c r="AJ365" s="1">
        <v>-1.0811262510493889E-3</v>
      </c>
      <c r="AM365" t="s">
        <v>97</v>
      </c>
      <c r="AN365" s="2">
        <v>149.56215282213699</v>
      </c>
      <c r="AO365" s="2">
        <v>149.05231409689</v>
      </c>
      <c r="AP365" s="2">
        <v>-0.50983872524699336</v>
      </c>
      <c r="AQ365" s="1">
        <v>-3.4088752777803764E-3</v>
      </c>
      <c r="AR365" s="2">
        <v>149.459830297406</v>
      </c>
      <c r="AS365" s="2">
        <v>-0.10232252473099379</v>
      </c>
      <c r="AT365" s="1">
        <v>-6.841471776130307E-4</v>
      </c>
      <c r="AU365" s="2">
        <v>149.524073938566</v>
      </c>
      <c r="AV365" s="2">
        <v>-3.8078883570989319E-2</v>
      </c>
      <c r="AW365" s="1">
        <v>-2.5460240343206124E-4</v>
      </c>
      <c r="AX365" s="2">
        <v>149.10130584908302</v>
      </c>
      <c r="AY365" s="2">
        <v>-0.46084697305397526</v>
      </c>
      <c r="AZ365" s="1">
        <v>-3.0813074321150344E-3</v>
      </c>
      <c r="BA365" s="2">
        <v>149.37341019721401</v>
      </c>
      <c r="BB365" s="2">
        <v>-0.18874262492298044</v>
      </c>
      <c r="BC365" s="1">
        <v>-1.2619678264957702E-3</v>
      </c>
      <c r="BD365" s="2">
        <v>148.01221674430502</v>
      </c>
      <c r="BE365" s="2">
        <v>-1.5499360778319726</v>
      </c>
      <c r="BF365" s="1">
        <v>-1.0363157045988733E-2</v>
      </c>
      <c r="BG365" s="1"/>
      <c r="BH365" t="s">
        <v>97</v>
      </c>
      <c r="BI365" s="2">
        <v>150.09328476347102</v>
      </c>
      <c r="BJ365" s="2">
        <v>149.82995869144</v>
      </c>
      <c r="BK365" s="2">
        <v>-0.26332607203102043</v>
      </c>
      <c r="BL365" s="1">
        <v>-1.7544160782808551E-3</v>
      </c>
      <c r="BM365" s="2">
        <v>150.05521346078501</v>
      </c>
      <c r="BN365" s="2">
        <v>-3.8071302686006447E-2</v>
      </c>
      <c r="BO365" s="1">
        <v>-2.5365093945410182E-4</v>
      </c>
      <c r="BP365" s="2">
        <v>150.082522703233</v>
      </c>
      <c r="BQ365" s="2">
        <v>-1.0762060238022286E-2</v>
      </c>
      <c r="BR365" s="1">
        <v>-7.1702476596351399E-5</v>
      </c>
      <c r="BS365" s="2">
        <v>149.823836990627</v>
      </c>
      <c r="BT365" s="2">
        <v>-0.26944777284401766</v>
      </c>
      <c r="BU365" s="1">
        <v>-1.7952020523012405E-3</v>
      </c>
      <c r="BV365" s="2">
        <v>150.02520777604602</v>
      </c>
      <c r="BW365" s="2">
        <v>-6.8076987425001789E-2</v>
      </c>
      <c r="BX365" s="1">
        <v>-4.5356451177867776E-4</v>
      </c>
      <c r="BY365" s="2">
        <v>149.30510335230301</v>
      </c>
      <c r="BZ365" s="2">
        <v>-0.78818141116801144</v>
      </c>
      <c r="CA365" s="1">
        <v>-5.2512769802465888E-3</v>
      </c>
      <c r="CC365" t="s">
        <v>97</v>
      </c>
      <c r="CE365" s="23">
        <v>149.56215282213699</v>
      </c>
      <c r="CF365" s="23">
        <v>152.03359730853199</v>
      </c>
      <c r="CG365" s="23">
        <v>2.4714444863950007</v>
      </c>
      <c r="CH365" s="24">
        <v>1.6524531372145355E-2</v>
      </c>
      <c r="CI365" s="2">
        <v>150.09328476347102</v>
      </c>
      <c r="CJ365" s="2">
        <v>150.67469544370499</v>
      </c>
      <c r="CK365" s="2">
        <v>0.58141068023397224</v>
      </c>
      <c r="CL365" s="1">
        <v>3.8736621771600617E-3</v>
      </c>
      <c r="CN365" s="25" t="s">
        <v>97</v>
      </c>
      <c r="CO365" s="27">
        <v>0</v>
      </c>
      <c r="CP365" s="27">
        <v>3.8872059999999999</v>
      </c>
      <c r="CQ365" s="28">
        <f t="shared" si="129"/>
        <v>-3.8801353368309583</v>
      </c>
      <c r="CR365" s="27">
        <f t="shared" si="130"/>
        <v>250.71687070521102</v>
      </c>
      <c r="CU365" s="30">
        <v>144</v>
      </c>
      <c r="CV365" s="30"/>
      <c r="CW365" s="15" t="s">
        <v>97</v>
      </c>
      <c r="CX365" s="33" t="s">
        <v>961</v>
      </c>
      <c r="CY365" s="34" t="s">
        <v>97</v>
      </c>
      <c r="CZ365" s="34" t="s">
        <v>962</v>
      </c>
      <c r="DA365" s="32"/>
      <c r="DB365" s="32"/>
      <c r="DC365" t="s">
        <v>97</v>
      </c>
      <c r="DD365">
        <v>415685</v>
      </c>
      <c r="DE365" t="s">
        <v>963</v>
      </c>
      <c r="DF365" s="30">
        <v>440</v>
      </c>
      <c r="DG365" s="39" t="s">
        <v>97</v>
      </c>
      <c r="DK365" s="30">
        <v>182</v>
      </c>
      <c r="DL365" s="30"/>
      <c r="DM365" s="32"/>
      <c r="DN365" s="32" t="s">
        <v>97</v>
      </c>
      <c r="DO365" s="41">
        <v>412605</v>
      </c>
    </row>
    <row r="366" spans="1:119" ht="15.75" x14ac:dyDescent="0.25">
      <c r="A366" t="s">
        <v>672</v>
      </c>
      <c r="B366" t="s">
        <v>98</v>
      </c>
      <c r="C366" s="52">
        <v>290.705870248937</v>
      </c>
      <c r="D366" s="52">
        <v>291.74834347974399</v>
      </c>
      <c r="E366" s="52">
        <v>1.0424732308069906</v>
      </c>
      <c r="F366" s="53">
        <v>3.5860068113323642E-3</v>
      </c>
      <c r="G366" s="45">
        <v>294.77827389636201</v>
      </c>
      <c r="H366" s="45">
        <v>294.34455627360501</v>
      </c>
      <c r="I366" s="45">
        <v>-0.43371762275700121</v>
      </c>
      <c r="J366" s="46">
        <v>-1.4713351056173409E-3</v>
      </c>
      <c r="K366" s="47">
        <v>2</v>
      </c>
      <c r="L366" s="55">
        <f t="shared" si="121"/>
        <v>288.08657089636199</v>
      </c>
      <c r="M366" s="55">
        <f t="shared" si="122"/>
        <v>287.65285327360499</v>
      </c>
      <c r="N366" s="55">
        <f t="shared" si="123"/>
        <v>-0.43371762275700121</v>
      </c>
      <c r="O366" s="56">
        <f t="shared" si="124"/>
        <v>-1.5055114211242752E-3</v>
      </c>
      <c r="P366" s="54"/>
      <c r="Q366" s="42">
        <f t="shared" si="125"/>
        <v>353.44049839202654</v>
      </c>
      <c r="R366" s="42">
        <f t="shared" si="125"/>
        <v>354.70793842666103</v>
      </c>
      <c r="S366" s="42">
        <f t="shared" si="126"/>
        <v>350.25595152402121</v>
      </c>
      <c r="T366" s="42">
        <f t="shared" si="126"/>
        <v>349.72863718868501</v>
      </c>
      <c r="V366" s="143">
        <f t="shared" si="131"/>
        <v>347.15612265491802</v>
      </c>
      <c r="W366" s="143">
        <f t="shared" si="132"/>
        <v>350.25595152402121</v>
      </c>
      <c r="X366" s="143">
        <f t="shared" si="133"/>
        <v>347.85846033072096</v>
      </c>
      <c r="AB366" t="s">
        <v>98</v>
      </c>
      <c r="AC366" s="2">
        <v>290.705870248937</v>
      </c>
      <c r="AD366" s="2">
        <v>288.01617569071902</v>
      </c>
      <c r="AE366" s="2">
        <v>-2.6896945582179796</v>
      </c>
      <c r="AF366" s="1">
        <v>-9.2522884244296225E-3</v>
      </c>
      <c r="AG366" s="2">
        <v>294.77827389636201</v>
      </c>
      <c r="AH366" s="2">
        <v>294.01665046345698</v>
      </c>
      <c r="AI366" s="2">
        <v>-0.76162343290502577</v>
      </c>
      <c r="AJ366" s="1">
        <v>-2.583716305947286E-3</v>
      </c>
      <c r="AM366" t="s">
        <v>98</v>
      </c>
      <c r="AN366" s="2">
        <v>290.705870248937</v>
      </c>
      <c r="AO366" s="2">
        <v>288.29533952342405</v>
      </c>
      <c r="AP366" s="2">
        <v>-2.410530725512956</v>
      </c>
      <c r="AQ366" s="1">
        <v>-8.2919919141941391E-3</v>
      </c>
      <c r="AR366" s="2">
        <v>290.38934292781596</v>
      </c>
      <c r="AS366" s="2">
        <v>-0.31652732112104331</v>
      </c>
      <c r="AT366" s="1">
        <v>-1.0888232867468238E-3</v>
      </c>
      <c r="AU366" s="2">
        <v>290.62197366155101</v>
      </c>
      <c r="AV366" s="2">
        <v>-8.3896587385993371E-2</v>
      </c>
      <c r="AW366" s="1">
        <v>-2.8859612402787436E-4</v>
      </c>
      <c r="AX366" s="2">
        <v>289.36264463744999</v>
      </c>
      <c r="AY366" s="2">
        <v>-1.3432256114870142</v>
      </c>
      <c r="AZ366" s="1">
        <v>-4.6205658328701254E-3</v>
      </c>
      <c r="BA366" s="2">
        <v>290.21662732262098</v>
      </c>
      <c r="BB366" s="2">
        <v>-0.48924292631602384</v>
      </c>
      <c r="BC366" s="1">
        <v>-1.6829482180634183E-3</v>
      </c>
      <c r="BD366" s="2">
        <v>285.53695235203804</v>
      </c>
      <c r="BE366" s="2">
        <v>-5.1689178968989609</v>
      </c>
      <c r="BF366" s="1">
        <v>-1.7780576265875599E-2</v>
      </c>
      <c r="BG366" s="1"/>
      <c r="BH366" t="s">
        <v>98</v>
      </c>
      <c r="BI366" s="2">
        <v>294.77827389636201</v>
      </c>
      <c r="BJ366" s="2">
        <v>293.87016342756601</v>
      </c>
      <c r="BK366" s="2">
        <v>-0.90811046879599644</v>
      </c>
      <c r="BL366" s="1">
        <v>-3.0806560361204553E-3</v>
      </c>
      <c r="BM366" s="2">
        <v>294.68215132348598</v>
      </c>
      <c r="BN366" s="2">
        <v>-9.6122572876026879E-2</v>
      </c>
      <c r="BO366" s="1">
        <v>-3.2608431959887794E-4</v>
      </c>
      <c r="BP366" s="2">
        <v>294.75456390091</v>
      </c>
      <c r="BQ366" s="2">
        <v>-2.3709995452009025E-2</v>
      </c>
      <c r="BR366" s="1">
        <v>-8.0433320741761906E-5</v>
      </c>
      <c r="BS366" s="2">
        <v>294.15843832459302</v>
      </c>
      <c r="BT366" s="2">
        <v>-0.61983557176898785</v>
      </c>
      <c r="BU366" s="1">
        <v>-2.102717963491805E-3</v>
      </c>
      <c r="BV366" s="2">
        <v>294.629633155043</v>
      </c>
      <c r="BW366" s="2">
        <v>-0.14864074131901361</v>
      </c>
      <c r="BX366" s="1">
        <v>-5.0424591797179955E-4</v>
      </c>
      <c r="BY366" s="2">
        <v>292.80633019739901</v>
      </c>
      <c r="BZ366" s="2">
        <v>-1.9719436989630026</v>
      </c>
      <c r="CA366" s="1">
        <v>-6.6895828952994599E-3</v>
      </c>
      <c r="CC366" t="s">
        <v>98</v>
      </c>
      <c r="CE366" s="23">
        <v>290.705870248937</v>
      </c>
      <c r="CF366" s="23">
        <v>297.98538956761598</v>
      </c>
      <c r="CG366" s="23">
        <v>7.2795193186789788</v>
      </c>
      <c r="CH366" s="24">
        <v>2.5040840463405115E-2</v>
      </c>
      <c r="CI366" s="2">
        <v>294.77827389636201</v>
      </c>
      <c r="CJ366" s="2">
        <v>296.60519389533403</v>
      </c>
      <c r="CK366" s="2">
        <v>1.8269199989720164</v>
      </c>
      <c r="CL366" s="1">
        <v>6.1976073569598418E-3</v>
      </c>
      <c r="CN366" s="25" t="s">
        <v>98</v>
      </c>
      <c r="CO366" s="27">
        <v>0</v>
      </c>
      <c r="CP366" s="27">
        <v>6.6917030000000004</v>
      </c>
      <c r="CQ366" s="28">
        <f t="shared" si="129"/>
        <v>-6.6753637193214246</v>
      </c>
      <c r="CR366" s="27">
        <f t="shared" si="130"/>
        <v>186.106505017389</v>
      </c>
      <c r="CU366" s="30">
        <v>145</v>
      </c>
      <c r="CV366" s="30"/>
      <c r="CW366" s="15" t="s">
        <v>98</v>
      </c>
      <c r="CX366" s="33" t="s">
        <v>961</v>
      </c>
      <c r="CY366" s="34" t="s">
        <v>98</v>
      </c>
      <c r="CZ366" s="34" t="s">
        <v>962</v>
      </c>
      <c r="DA366" s="32"/>
      <c r="DB366" s="32"/>
      <c r="DC366" t="s">
        <v>98</v>
      </c>
      <c r="DD366">
        <v>822503</v>
      </c>
      <c r="DE366" t="s">
        <v>963</v>
      </c>
      <c r="DF366" s="30">
        <v>441</v>
      </c>
      <c r="DG366" s="39" t="s">
        <v>98</v>
      </c>
      <c r="DK366" s="30">
        <v>183</v>
      </c>
      <c r="DL366" s="30"/>
      <c r="DM366" s="32"/>
      <c r="DN366" s="32" t="s">
        <v>98</v>
      </c>
      <c r="DO366" s="41">
        <v>812339</v>
      </c>
    </row>
    <row r="367" spans="1:119" ht="15.75" x14ac:dyDescent="0.25">
      <c r="B367" s="71" t="s">
        <v>1094</v>
      </c>
      <c r="C367" s="63">
        <f>SUM(C331:C366)</f>
        <v>5432.9343784266885</v>
      </c>
      <c r="D367" s="63">
        <f>SUM(D331:D366)</f>
        <v>5435.8546969750378</v>
      </c>
      <c r="E367" s="63">
        <f>SUM(E331:E366)</f>
        <v>2.9203185483499752</v>
      </c>
      <c r="F367" s="64">
        <f>E367/C367</f>
        <v>5.3752141015103955E-4</v>
      </c>
      <c r="G367" s="65">
        <f>SUM(G331:G366)</f>
        <v>5536.0591169761638</v>
      </c>
      <c r="H367" s="65">
        <f>SUM(H331:H366)</f>
        <v>5521.5296315810028</v>
      </c>
      <c r="I367" s="65">
        <f>SUM(I331:I366)</f>
        <v>-14.529485395160201</v>
      </c>
      <c r="J367" s="66">
        <f>I367/G367</f>
        <v>-2.6245177459550528E-3</v>
      </c>
      <c r="K367" s="67"/>
      <c r="L367" s="63">
        <f>SUM(L331:L366)</f>
        <v>5432.3152859761622</v>
      </c>
      <c r="M367" s="63">
        <f>SUM(M331:M366)</f>
        <v>5417.785800581004</v>
      </c>
      <c r="N367" s="63">
        <f>SUM(N331:N366)</f>
        <v>-14.529485395160215</v>
      </c>
      <c r="O367" s="68">
        <f t="shared" si="124"/>
        <v>-2.6746395653192158E-3</v>
      </c>
      <c r="P367" s="69"/>
      <c r="Q367" s="70">
        <f t="shared" si="125"/>
        <v>475.70323836081946</v>
      </c>
      <c r="R367" s="70">
        <f t="shared" si="125"/>
        <v>475.95893903631656</v>
      </c>
      <c r="S367" s="70">
        <f t="shared" si="126"/>
        <v>475.64903113815734</v>
      </c>
      <c r="T367" s="70">
        <f t="shared" si="126"/>
        <v>474.37684142026967</v>
      </c>
      <c r="V367" s="143">
        <f t="shared" si="131"/>
        <v>0</v>
      </c>
      <c r="W367" s="143">
        <f t="shared" si="132"/>
        <v>0</v>
      </c>
      <c r="X367" s="143">
        <f t="shared" si="133"/>
        <v>0</v>
      </c>
      <c r="AC367" s="2"/>
      <c r="AD367" s="2"/>
      <c r="AE367" s="2"/>
      <c r="AF367" s="1"/>
      <c r="AG367" s="2"/>
      <c r="AH367" s="2"/>
      <c r="AI367" s="2"/>
      <c r="AJ367" s="1"/>
      <c r="AN367" s="2"/>
      <c r="AO367" s="2"/>
      <c r="AP367" s="2"/>
      <c r="AQ367" s="1"/>
      <c r="AR367" s="2"/>
      <c r="AS367" s="2"/>
      <c r="AT367" s="1"/>
      <c r="AU367" s="2"/>
      <c r="AV367" s="2"/>
      <c r="AW367" s="1"/>
      <c r="AX367" s="2"/>
      <c r="AY367" s="2"/>
      <c r="AZ367" s="1"/>
      <c r="BA367" s="2"/>
      <c r="BB367" s="2"/>
      <c r="BC367" s="1"/>
      <c r="BD367" s="2"/>
      <c r="BE367" s="2"/>
      <c r="BF367" s="1"/>
      <c r="BG367" s="1"/>
      <c r="BI367" s="2"/>
      <c r="BJ367" s="2"/>
      <c r="BK367" s="2"/>
      <c r="BL367" s="1"/>
      <c r="BM367" s="2"/>
      <c r="BN367" s="2"/>
      <c r="BO367" s="1"/>
      <c r="BP367" s="2"/>
      <c r="BQ367" s="2"/>
      <c r="BR367" s="1"/>
      <c r="BS367" s="2"/>
      <c r="BT367" s="2"/>
      <c r="BU367" s="1"/>
      <c r="BV367" s="2"/>
      <c r="BW367" s="2"/>
      <c r="BX367" s="1"/>
      <c r="BY367" s="2"/>
      <c r="BZ367" s="2"/>
      <c r="CA367" s="1"/>
      <c r="CE367" s="23"/>
      <c r="CF367" s="23"/>
      <c r="CG367" s="23"/>
      <c r="CH367" s="24"/>
      <c r="CI367" s="2"/>
      <c r="CJ367" s="2"/>
      <c r="CK367" s="2"/>
      <c r="CL367" s="1"/>
      <c r="CN367" s="25"/>
      <c r="CO367" s="27"/>
      <c r="CP367" s="27"/>
      <c r="CQ367" s="28"/>
      <c r="CR367" s="27"/>
      <c r="CU367" s="30"/>
      <c r="CV367" s="30"/>
      <c r="CW367" s="15"/>
      <c r="CX367" s="33"/>
      <c r="CY367" s="34"/>
      <c r="CZ367" s="34"/>
      <c r="DA367" s="32"/>
      <c r="DB367" s="32"/>
      <c r="DD367">
        <f>SUM(DD331:DD366)</f>
        <v>11420848</v>
      </c>
      <c r="DF367" s="30"/>
      <c r="DG367" s="39"/>
      <c r="DK367" s="30"/>
      <c r="DL367" s="30"/>
      <c r="DM367" s="32"/>
      <c r="DN367" s="32"/>
      <c r="DO367">
        <f>SUM(DO331:DO366)</f>
        <v>11356624</v>
      </c>
    </row>
    <row r="368" spans="1:119" ht="15.75" x14ac:dyDescent="0.25">
      <c r="C368" s="52"/>
      <c r="D368" s="52"/>
      <c r="E368" s="52"/>
      <c r="F368" s="53"/>
      <c r="G368" s="45"/>
      <c r="H368" s="45"/>
      <c r="I368" s="45"/>
      <c r="J368" s="46"/>
      <c r="K368" s="47"/>
      <c r="L368" s="55"/>
      <c r="M368" s="55"/>
      <c r="N368" s="55"/>
      <c r="O368" s="56"/>
      <c r="P368" s="54"/>
      <c r="Q368" s="42"/>
      <c r="R368" s="42"/>
      <c r="S368" s="42"/>
      <c r="T368" s="42"/>
      <c r="V368" s="143" t="e">
        <f t="shared" si="131"/>
        <v>#DIV/0!</v>
      </c>
      <c r="W368" s="143" t="e">
        <f t="shared" si="132"/>
        <v>#DIV/0!</v>
      </c>
      <c r="X368" s="143" t="e">
        <f t="shared" si="133"/>
        <v>#DIV/0!</v>
      </c>
      <c r="AC368" s="2"/>
      <c r="AD368" s="2"/>
      <c r="AE368" s="2"/>
      <c r="AF368" s="1"/>
      <c r="AG368" s="2"/>
      <c r="AH368" s="2"/>
      <c r="AI368" s="2"/>
      <c r="AJ368" s="1"/>
      <c r="AN368" s="2"/>
      <c r="AO368" s="2"/>
      <c r="AP368" s="2"/>
      <c r="AQ368" s="1"/>
      <c r="AR368" s="2"/>
      <c r="AS368" s="2"/>
      <c r="AT368" s="1"/>
      <c r="AU368" s="2"/>
      <c r="AV368" s="2"/>
      <c r="AW368" s="1"/>
      <c r="AX368" s="2"/>
      <c r="AY368" s="2"/>
      <c r="AZ368" s="1"/>
      <c r="BA368" s="2"/>
      <c r="BB368" s="2"/>
      <c r="BC368" s="1"/>
      <c r="BD368" s="2"/>
      <c r="BE368" s="2"/>
      <c r="BF368" s="1"/>
      <c r="BG368" s="1"/>
      <c r="BI368" s="2"/>
      <c r="BJ368" s="2"/>
      <c r="BK368" s="2"/>
      <c r="BL368" s="1"/>
      <c r="BM368" s="2"/>
      <c r="BN368" s="2"/>
      <c r="BO368" s="1"/>
      <c r="BP368" s="2"/>
      <c r="BQ368" s="2"/>
      <c r="BR368" s="1"/>
      <c r="BS368" s="2"/>
      <c r="BT368" s="2"/>
      <c r="BU368" s="1"/>
      <c r="BV368" s="2"/>
      <c r="BW368" s="2"/>
      <c r="BX368" s="1"/>
      <c r="BY368" s="2"/>
      <c r="BZ368" s="2"/>
      <c r="CA368" s="1"/>
      <c r="CE368" s="23"/>
      <c r="CF368" s="23"/>
      <c r="CG368" s="23"/>
      <c r="CH368" s="24"/>
      <c r="CI368" s="2"/>
      <c r="CJ368" s="2"/>
      <c r="CK368" s="2"/>
      <c r="CL368" s="1"/>
      <c r="CN368" s="25"/>
      <c r="CO368" s="27"/>
      <c r="CP368" s="27"/>
      <c r="CQ368" s="28"/>
      <c r="CR368" s="27"/>
      <c r="CU368" s="30"/>
      <c r="CV368" s="30"/>
      <c r="CW368" s="15"/>
      <c r="CX368" s="33"/>
      <c r="CY368" s="34"/>
      <c r="CZ368" s="34"/>
      <c r="DA368" s="32"/>
      <c r="DB368" s="32"/>
      <c r="DF368" s="30"/>
      <c r="DG368" s="39"/>
      <c r="DK368" s="30"/>
      <c r="DL368" s="30"/>
      <c r="DM368" s="32"/>
      <c r="DN368" s="32"/>
      <c r="DO368" s="41"/>
    </row>
    <row r="369" spans="1:119" ht="15.75" x14ac:dyDescent="0.25">
      <c r="A369" t="s">
        <v>673</v>
      </c>
      <c r="B369" t="s">
        <v>16</v>
      </c>
      <c r="C369" s="52">
        <v>142.61673634785501</v>
      </c>
      <c r="D369" s="52">
        <v>138.58449055204298</v>
      </c>
      <c r="E369" s="52">
        <v>-4.032245795812031</v>
      </c>
      <c r="F369" s="53">
        <v>-2.8273300168481081E-2</v>
      </c>
      <c r="G369" s="45">
        <v>173.097206312472</v>
      </c>
      <c r="H369" s="45">
        <v>172.544410530682</v>
      </c>
      <c r="I369" s="45">
        <v>-0.552795781789996</v>
      </c>
      <c r="J369" s="46">
        <v>-3.1935569242642708E-3</v>
      </c>
      <c r="K369" s="47">
        <v>1</v>
      </c>
      <c r="L369" s="55">
        <f t="shared" ref="L369:L401" si="134">G369-CO369-CP369</f>
        <v>170.62963131247199</v>
      </c>
      <c r="M369" s="55">
        <f t="shared" ref="M369:M401" si="135">H369-CO369-CP369</f>
        <v>170.07683553068199</v>
      </c>
      <c r="N369" s="55">
        <f t="shared" ref="N369:N401" si="136">M369-L369</f>
        <v>-0.552795781789996</v>
      </c>
      <c r="O369" s="56">
        <f t="shared" ref="O369:O402" si="137">N369/L369</f>
        <v>-3.2397408207351028E-3</v>
      </c>
      <c r="P369" s="54"/>
      <c r="Q369" s="42">
        <f t="shared" ref="Q369:R402" si="138">C369/$DD369*1000000</f>
        <v>590.59195691526463</v>
      </c>
      <c r="R369" s="42">
        <f t="shared" si="138"/>
        <v>573.8939732403087</v>
      </c>
      <c r="S369" s="42">
        <f t="shared" ref="S369:T402" si="139">L369/$DD369*1000000</f>
        <v>706.59650785143344</v>
      </c>
      <c r="T369" s="42">
        <f t="shared" si="139"/>
        <v>704.30731830115826</v>
      </c>
      <c r="V369" s="143">
        <f t="shared" si="131"/>
        <v>576.43229395254286</v>
      </c>
      <c r="W369" s="143">
        <f t="shared" si="132"/>
        <v>706.59650785143344</v>
      </c>
      <c r="X369" s="143">
        <f t="shared" si="133"/>
        <v>704.30731830115826</v>
      </c>
      <c r="AB369" t="s">
        <v>16</v>
      </c>
      <c r="AC369" s="2">
        <v>142.61673634785501</v>
      </c>
      <c r="AD369" s="2">
        <v>142.91699503746699</v>
      </c>
      <c r="AE369" s="2">
        <v>0.30025868961197943</v>
      </c>
      <c r="AF369" s="1">
        <v>2.1053538126101943E-3</v>
      </c>
      <c r="AG369" s="2">
        <v>173.097206312472</v>
      </c>
      <c r="AH369" s="2">
        <v>173.097206312472</v>
      </c>
      <c r="AI369" s="2">
        <v>0</v>
      </c>
      <c r="AJ369" s="1">
        <v>0</v>
      </c>
      <c r="AM369" t="s">
        <v>16</v>
      </c>
      <c r="AN369" s="2">
        <v>142.61673634785501</v>
      </c>
      <c r="AO369" s="2">
        <v>141.135119268452</v>
      </c>
      <c r="AP369" s="2">
        <v>-1.4816170794030086</v>
      </c>
      <c r="AQ369" s="1">
        <v>-1.0388802305707035E-2</v>
      </c>
      <c r="AR369" s="2">
        <v>142.47476646366502</v>
      </c>
      <c r="AS369" s="2">
        <v>-0.14196988418999013</v>
      </c>
      <c r="AT369" s="1">
        <v>-9.9546440218427693E-4</v>
      </c>
      <c r="AU369" s="2">
        <v>142.67511528264902</v>
      </c>
      <c r="AV369" s="2">
        <v>5.8378934794006909E-2</v>
      </c>
      <c r="AW369" s="1">
        <v>4.0934140192084786E-4</v>
      </c>
      <c r="AX369" s="2">
        <v>141.61954781745101</v>
      </c>
      <c r="AY369" s="2">
        <v>-0.9971885304040029</v>
      </c>
      <c r="AZ369" s="1">
        <v>-6.9920863142721949E-3</v>
      </c>
      <c r="BA369" s="2">
        <v>142.24962508284599</v>
      </c>
      <c r="BB369" s="2">
        <v>-0.36711126500901514</v>
      </c>
      <c r="BC369" s="1">
        <v>-2.5741106858145867E-3</v>
      </c>
      <c r="BD369" s="2">
        <v>139.19744677595401</v>
      </c>
      <c r="BE369" s="2">
        <v>-3.4192895719010039</v>
      </c>
      <c r="BF369" s="1">
        <v>-2.3975373854868268E-2</v>
      </c>
      <c r="BG369" s="1"/>
      <c r="BH369" t="s">
        <v>16</v>
      </c>
      <c r="BI369" s="2">
        <v>173.097206312472</v>
      </c>
      <c r="BJ369" s="2">
        <v>172.91294105187501</v>
      </c>
      <c r="BK369" s="2">
        <v>-0.18426526059698745</v>
      </c>
      <c r="BL369" s="1">
        <v>-1.0645189747566178E-3</v>
      </c>
      <c r="BM369" s="2">
        <v>173.097206312472</v>
      </c>
      <c r="BN369" s="2">
        <v>0</v>
      </c>
      <c r="BO369" s="1">
        <v>0</v>
      </c>
      <c r="BP369" s="2">
        <v>173.097206312472</v>
      </c>
      <c r="BQ369" s="2">
        <v>0</v>
      </c>
      <c r="BR369" s="1">
        <v>0</v>
      </c>
      <c r="BS369" s="2">
        <v>172.91294105187501</v>
      </c>
      <c r="BT369" s="2">
        <v>-0.18426526059698745</v>
      </c>
      <c r="BU369" s="1">
        <v>-1.0645189747566178E-3</v>
      </c>
      <c r="BV369" s="2">
        <v>173.097206312472</v>
      </c>
      <c r="BW369" s="2">
        <v>0</v>
      </c>
      <c r="BX369" s="1">
        <v>0</v>
      </c>
      <c r="BY369" s="2">
        <v>172.544410530682</v>
      </c>
      <c r="BZ369" s="2">
        <v>-0.552795781789996</v>
      </c>
      <c r="CA369" s="1">
        <v>-3.1935569242642708E-3</v>
      </c>
      <c r="CC369" t="s">
        <v>16</v>
      </c>
      <c r="CE369" s="23">
        <v>142.61673634785501</v>
      </c>
      <c r="CF369" s="23">
        <v>140.790156872865</v>
      </c>
      <c r="CG369" s="23">
        <v>-1.8265794749900124</v>
      </c>
      <c r="CH369" s="24">
        <v>-1.2807609553866253E-2</v>
      </c>
      <c r="CI369" s="2">
        <v>173.097206312472</v>
      </c>
      <c r="CJ369" s="2">
        <v>172.91294105187501</v>
      </c>
      <c r="CK369" s="2">
        <v>-0.18426526059698745</v>
      </c>
      <c r="CL369" s="1">
        <v>-1.0645189747566178E-3</v>
      </c>
      <c r="CN369" s="25" t="s">
        <v>16</v>
      </c>
      <c r="CO369" s="27">
        <v>0</v>
      </c>
      <c r="CP369" s="27">
        <v>2.4675750000000001</v>
      </c>
      <c r="CQ369" s="28">
        <f t="shared" ref="CQ369:CQ401" si="140">CH426-CO369-CP369</f>
        <v>-2.4675750000000001</v>
      </c>
      <c r="CR369" s="27">
        <f t="shared" ref="CR369:CR401" si="141">CI426-CO369-CP369</f>
        <v>-2.4675750000000001</v>
      </c>
      <c r="CU369" s="30">
        <v>46</v>
      </c>
      <c r="CV369" s="30"/>
      <c r="CW369" s="15" t="s">
        <v>16</v>
      </c>
      <c r="CX369" s="33" t="s">
        <v>961</v>
      </c>
      <c r="CY369" s="34" t="s">
        <v>16</v>
      </c>
      <c r="CZ369" s="34" t="s">
        <v>962</v>
      </c>
      <c r="DA369" s="32"/>
      <c r="DB369" s="32"/>
      <c r="DC369" t="s">
        <v>16</v>
      </c>
      <c r="DD369">
        <v>241481</v>
      </c>
      <c r="DE369" t="s">
        <v>963</v>
      </c>
      <c r="DF369" s="30">
        <v>445</v>
      </c>
      <c r="DG369" s="39" t="s">
        <v>16</v>
      </c>
      <c r="DK369" s="30">
        <v>98</v>
      </c>
      <c r="DL369" s="30"/>
      <c r="DM369" s="32"/>
      <c r="DN369" s="32" t="s">
        <v>16</v>
      </c>
      <c r="DO369" s="41">
        <v>238023</v>
      </c>
    </row>
    <row r="370" spans="1:119" ht="15.75" x14ac:dyDescent="0.25">
      <c r="A370" t="s">
        <v>674</v>
      </c>
      <c r="B370" t="s">
        <v>17</v>
      </c>
      <c r="C370" s="52">
        <v>149.08629952116701</v>
      </c>
      <c r="D370" s="52">
        <v>146.73131589017501</v>
      </c>
      <c r="E370" s="52">
        <v>-2.3549836309919954</v>
      </c>
      <c r="F370" s="53">
        <v>-1.5796110296893102E-2</v>
      </c>
      <c r="G370" s="45">
        <v>154.94953122256101</v>
      </c>
      <c r="H370" s="45">
        <v>154.45385990866501</v>
      </c>
      <c r="I370" s="45">
        <v>-0.49567131389599695</v>
      </c>
      <c r="J370" s="46">
        <v>-3.1989210292223593E-3</v>
      </c>
      <c r="K370" s="47">
        <v>1</v>
      </c>
      <c r="L370" s="55">
        <f t="shared" si="134"/>
        <v>152.99721222256102</v>
      </c>
      <c r="M370" s="55">
        <f t="shared" si="135"/>
        <v>152.50154090866502</v>
      </c>
      <c r="N370" s="55">
        <f t="shared" si="136"/>
        <v>-0.49567131389599695</v>
      </c>
      <c r="O370" s="56">
        <f t="shared" si="137"/>
        <v>-3.2397408207344128E-3</v>
      </c>
      <c r="P370" s="54"/>
      <c r="Q370" s="42">
        <f t="shared" si="138"/>
        <v>649.55406921879489</v>
      </c>
      <c r="R370" s="42">
        <f t="shared" si="138"/>
        <v>639.29364149761898</v>
      </c>
      <c r="S370" s="42">
        <f t="shared" si="139"/>
        <v>666.59352400242688</v>
      </c>
      <c r="T370" s="42">
        <f t="shared" si="139"/>
        <v>664.43393375187895</v>
      </c>
      <c r="V370" s="143">
        <f t="shared" si="131"/>
        <v>640.33590215937545</v>
      </c>
      <c r="W370" s="143">
        <f t="shared" si="132"/>
        <v>666.59352400242688</v>
      </c>
      <c r="X370" s="143">
        <f t="shared" si="133"/>
        <v>664.43393375187895</v>
      </c>
      <c r="AB370" t="s">
        <v>17</v>
      </c>
      <c r="AC370" s="2">
        <v>149.08629952116701</v>
      </c>
      <c r="AD370" s="2">
        <v>148.64254426991701</v>
      </c>
      <c r="AE370" s="2">
        <v>-0.44375525124999626</v>
      </c>
      <c r="AF370" s="1">
        <v>-2.9764991999616484E-3</v>
      </c>
      <c r="AG370" s="2">
        <v>154.94953122256101</v>
      </c>
      <c r="AH370" s="2">
        <v>154.94953122256101</v>
      </c>
      <c r="AI370" s="2">
        <v>0</v>
      </c>
      <c r="AJ370" s="1">
        <v>0</v>
      </c>
      <c r="AM370" t="s">
        <v>17</v>
      </c>
      <c r="AN370" s="2">
        <v>149.08629952116701</v>
      </c>
      <c r="AO370" s="2">
        <v>148.18648211638299</v>
      </c>
      <c r="AP370" s="2">
        <v>-0.89981740478401662</v>
      </c>
      <c r="AQ370" s="1">
        <v>-6.0355472479633326E-3</v>
      </c>
      <c r="AR370" s="2">
        <v>148.93130969158199</v>
      </c>
      <c r="AS370" s="2">
        <v>-0.15498982958501983</v>
      </c>
      <c r="AT370" s="1">
        <v>-1.0395980722763506E-3</v>
      </c>
      <c r="AU370" s="2">
        <v>149.15376365431999</v>
      </c>
      <c r="AV370" s="2">
        <v>6.7464133152981276E-2</v>
      </c>
      <c r="AW370" s="1">
        <v>4.5251732298448279E-4</v>
      </c>
      <c r="AX370" s="2">
        <v>148.56829115693799</v>
      </c>
      <c r="AY370" s="2">
        <v>-0.51800836422901853</v>
      </c>
      <c r="AZ370" s="1">
        <v>-3.4745537711563671E-3</v>
      </c>
      <c r="BA370" s="2">
        <v>148.82884727971501</v>
      </c>
      <c r="BB370" s="2">
        <v>-0.25745224145200041</v>
      </c>
      <c r="BC370" s="1">
        <v>-1.7268672056311102E-3</v>
      </c>
      <c r="BD370" s="2">
        <v>146.97053659952201</v>
      </c>
      <c r="BE370" s="2">
        <v>-2.1157629216450005</v>
      </c>
      <c r="BF370" s="1">
        <v>-1.4191531538715321E-2</v>
      </c>
      <c r="BG370" s="1"/>
      <c r="BH370" t="s">
        <v>17</v>
      </c>
      <c r="BI370" s="2">
        <v>154.94953122256101</v>
      </c>
      <c r="BJ370" s="2">
        <v>154.784307451263</v>
      </c>
      <c r="BK370" s="2">
        <v>-0.16522377129800248</v>
      </c>
      <c r="BL370" s="1">
        <v>-1.0663070097365066E-3</v>
      </c>
      <c r="BM370" s="2">
        <v>154.94953122256101</v>
      </c>
      <c r="BN370" s="2">
        <v>0</v>
      </c>
      <c r="BO370" s="1">
        <v>0</v>
      </c>
      <c r="BP370" s="2">
        <v>154.94953122256101</v>
      </c>
      <c r="BQ370" s="2">
        <v>0</v>
      </c>
      <c r="BR370" s="1">
        <v>0</v>
      </c>
      <c r="BS370" s="2">
        <v>154.784307451263</v>
      </c>
      <c r="BT370" s="2">
        <v>-0.16522377129800248</v>
      </c>
      <c r="BU370" s="1">
        <v>-1.0663070097365066E-3</v>
      </c>
      <c r="BV370" s="2">
        <v>154.94953122256101</v>
      </c>
      <c r="BW370" s="2">
        <v>0</v>
      </c>
      <c r="BX370" s="1">
        <v>0</v>
      </c>
      <c r="BY370" s="2">
        <v>154.45385990866501</v>
      </c>
      <c r="BZ370" s="2">
        <v>-0.49567131389599695</v>
      </c>
      <c r="CA370" s="1">
        <v>-3.1989210292223593E-3</v>
      </c>
      <c r="CC370" t="s">
        <v>17</v>
      </c>
      <c r="CE370" s="23">
        <v>149.08629952116701</v>
      </c>
      <c r="CF370" s="23">
        <v>148.74462124053801</v>
      </c>
      <c r="CG370" s="23">
        <v>-0.3416782806289973</v>
      </c>
      <c r="CH370" s="24">
        <v>-2.2918154231904215E-3</v>
      </c>
      <c r="CI370" s="2">
        <v>154.94953122256101</v>
      </c>
      <c r="CJ370" s="2">
        <v>154.784307451263</v>
      </c>
      <c r="CK370" s="2">
        <v>-0.16522377129800248</v>
      </c>
      <c r="CL370" s="1">
        <v>-1.0663070097365066E-3</v>
      </c>
      <c r="CN370" s="25" t="s">
        <v>17</v>
      </c>
      <c r="CO370" s="27">
        <v>0</v>
      </c>
      <c r="CP370" s="27">
        <v>1.9523189999999999</v>
      </c>
      <c r="CQ370" s="28">
        <f t="shared" si="140"/>
        <v>-1.9523189999999999</v>
      </c>
      <c r="CR370" s="27">
        <f t="shared" si="141"/>
        <v>-1.9523189999999999</v>
      </c>
      <c r="CU370" s="30">
        <v>47</v>
      </c>
      <c r="CV370" s="30"/>
      <c r="CW370" s="15" t="s">
        <v>17</v>
      </c>
      <c r="CX370" s="33" t="s">
        <v>961</v>
      </c>
      <c r="CY370" s="34" t="s">
        <v>17</v>
      </c>
      <c r="CZ370" s="34" t="s">
        <v>962</v>
      </c>
      <c r="DA370" s="32"/>
      <c r="DB370" s="32"/>
      <c r="DC370" t="s">
        <v>17</v>
      </c>
      <c r="DD370">
        <v>229521</v>
      </c>
      <c r="DE370" t="s">
        <v>963</v>
      </c>
      <c r="DF370" s="30">
        <v>446</v>
      </c>
      <c r="DG370" s="39" t="s">
        <v>17</v>
      </c>
      <c r="DK370" s="30">
        <v>99</v>
      </c>
      <c r="DL370" s="30"/>
      <c r="DM370" s="32"/>
      <c r="DN370" s="32" t="s">
        <v>17</v>
      </c>
      <c r="DO370" s="41">
        <v>227955</v>
      </c>
    </row>
    <row r="371" spans="1:119" ht="15.75" x14ac:dyDescent="0.25">
      <c r="A371" t="s">
        <v>675</v>
      </c>
      <c r="B371" t="s">
        <v>18</v>
      </c>
      <c r="C371" s="52">
        <v>180.15738239796801</v>
      </c>
      <c r="D371" s="52">
        <v>177.57247927601799</v>
      </c>
      <c r="E371" s="52">
        <v>-2.5849031219500205</v>
      </c>
      <c r="F371" s="53">
        <v>-1.4348027749648162E-2</v>
      </c>
      <c r="G371" s="45">
        <v>209.55452558317199</v>
      </c>
      <c r="H371" s="45">
        <v>208.881776679555</v>
      </c>
      <c r="I371" s="45">
        <v>-0.67274890361699136</v>
      </c>
      <c r="J371" s="46">
        <v>-3.2103764008187831E-3</v>
      </c>
      <c r="K371" s="47">
        <v>1</v>
      </c>
      <c r="L371" s="55">
        <f t="shared" si="134"/>
        <v>207.655161583172</v>
      </c>
      <c r="M371" s="55">
        <f t="shared" si="135"/>
        <v>206.98241267955501</v>
      </c>
      <c r="N371" s="55">
        <f t="shared" si="136"/>
        <v>-0.67274890361699136</v>
      </c>
      <c r="O371" s="56">
        <f t="shared" si="137"/>
        <v>-3.2397408207333945E-3</v>
      </c>
      <c r="P371" s="54"/>
      <c r="Q371" s="42">
        <f t="shared" si="138"/>
        <v>831.34469003150821</v>
      </c>
      <c r="R371" s="42">
        <f t="shared" si="138"/>
        <v>819.4165333494135</v>
      </c>
      <c r="S371" s="42">
        <f t="shared" si="139"/>
        <v>958.23448166258436</v>
      </c>
      <c r="T371" s="42">
        <f t="shared" si="139"/>
        <v>955.13005029650776</v>
      </c>
      <c r="V371" s="143">
        <f t="shared" si="131"/>
        <v>819.05582119785333</v>
      </c>
      <c r="W371" s="143">
        <f t="shared" si="132"/>
        <v>958.23448166258436</v>
      </c>
      <c r="X371" s="143">
        <f t="shared" si="133"/>
        <v>955.13005029650776</v>
      </c>
      <c r="AB371" t="s">
        <v>18</v>
      </c>
      <c r="AC371" s="2">
        <v>180.15738239796801</v>
      </c>
      <c r="AD371" s="2">
        <v>180.390989181691</v>
      </c>
      <c r="AE371" s="2">
        <v>0.23360678372299049</v>
      </c>
      <c r="AF371" s="1">
        <v>1.29668171580642E-3</v>
      </c>
      <c r="AG371" s="2">
        <v>209.55452558317199</v>
      </c>
      <c r="AH371" s="2">
        <v>209.55452558317199</v>
      </c>
      <c r="AI371" s="2">
        <v>0</v>
      </c>
      <c r="AJ371" s="1">
        <v>0</v>
      </c>
      <c r="AM371" t="s">
        <v>18</v>
      </c>
      <c r="AN371" s="2">
        <v>180.15738239796801</v>
      </c>
      <c r="AO371" s="2">
        <v>178.99520482561999</v>
      </c>
      <c r="AP371" s="2">
        <v>-1.1621775723480141</v>
      </c>
      <c r="AQ371" s="1">
        <v>-6.4509017442358346E-3</v>
      </c>
      <c r="AR371" s="2">
        <v>180.000263519904</v>
      </c>
      <c r="AS371" s="2">
        <v>-0.15711887806401137</v>
      </c>
      <c r="AT371" s="1">
        <v>-8.7212012060063938E-4</v>
      </c>
      <c r="AU371" s="2">
        <v>180.26419946108697</v>
      </c>
      <c r="AV371" s="2">
        <v>0.10681706311896733</v>
      </c>
      <c r="AW371" s="1">
        <v>5.9290971980825204E-4</v>
      </c>
      <c r="AX371" s="2">
        <v>179.49021377779999</v>
      </c>
      <c r="AY371" s="2">
        <v>-0.66716862016801315</v>
      </c>
      <c r="AZ371" s="1">
        <v>-3.7032544061626981E-3</v>
      </c>
      <c r="BA371" s="2">
        <v>179.84161999914102</v>
      </c>
      <c r="BB371" s="2">
        <v>-0.31576239882699042</v>
      </c>
      <c r="BC371" s="1">
        <v>-1.7527030789638732E-3</v>
      </c>
      <c r="BD371" s="2">
        <v>177.49431078850202</v>
      </c>
      <c r="BE371" s="2">
        <v>-2.6630716094659874</v>
      </c>
      <c r="BF371" s="1">
        <v>-1.4781917754462357E-2</v>
      </c>
      <c r="BG371" s="1"/>
      <c r="BH371" t="s">
        <v>18</v>
      </c>
      <c r="BI371" s="2">
        <v>209.55452558317199</v>
      </c>
      <c r="BJ371" s="2">
        <v>209.33027594863299</v>
      </c>
      <c r="BK371" s="2">
        <v>-0.22424963453900659</v>
      </c>
      <c r="BL371" s="1">
        <v>-1.0701254669396396E-3</v>
      </c>
      <c r="BM371" s="2">
        <v>209.55452558317199</v>
      </c>
      <c r="BN371" s="2">
        <v>0</v>
      </c>
      <c r="BO371" s="1">
        <v>0</v>
      </c>
      <c r="BP371" s="2">
        <v>209.55452558317199</v>
      </c>
      <c r="BQ371" s="2">
        <v>0</v>
      </c>
      <c r="BR371" s="1">
        <v>0</v>
      </c>
      <c r="BS371" s="2">
        <v>209.33027594863299</v>
      </c>
      <c r="BT371" s="2">
        <v>-0.22424963453900659</v>
      </c>
      <c r="BU371" s="1">
        <v>-1.0701254669396396E-3</v>
      </c>
      <c r="BV371" s="2">
        <v>209.55452558317199</v>
      </c>
      <c r="BW371" s="2">
        <v>0</v>
      </c>
      <c r="BX371" s="1">
        <v>0</v>
      </c>
      <c r="BY371" s="2">
        <v>208.881776679555</v>
      </c>
      <c r="BZ371" s="2">
        <v>-0.67274890361699136</v>
      </c>
      <c r="CA371" s="1">
        <v>-3.2103764008187831E-3</v>
      </c>
      <c r="CC371" t="s">
        <v>18</v>
      </c>
      <c r="CE371" s="23">
        <v>180.15738239796801</v>
      </c>
      <c r="CF371" s="23">
        <v>179.29738019499499</v>
      </c>
      <c r="CG371" s="23">
        <v>-0.86000220297302121</v>
      </c>
      <c r="CH371" s="24">
        <v>-4.7736162211397737E-3</v>
      </c>
      <c r="CI371" s="2">
        <v>209.55452558317199</v>
      </c>
      <c r="CJ371" s="2">
        <v>209.33027594863299</v>
      </c>
      <c r="CK371" s="2">
        <v>-0.22424963453900659</v>
      </c>
      <c r="CL371" s="1">
        <v>-1.0701254669396396E-3</v>
      </c>
      <c r="CN371" s="25" t="s">
        <v>18</v>
      </c>
      <c r="CO371" s="27">
        <v>0</v>
      </c>
      <c r="CP371" s="27">
        <v>1.8993640000000001</v>
      </c>
      <c r="CQ371" s="28">
        <f t="shared" si="140"/>
        <v>-1.8607983801119943</v>
      </c>
      <c r="CR371" s="27">
        <f t="shared" si="141"/>
        <v>50.499665046539</v>
      </c>
      <c r="CU371" s="30">
        <v>48</v>
      </c>
      <c r="CV371" s="30"/>
      <c r="CW371" s="15" t="s">
        <v>18</v>
      </c>
      <c r="CX371" s="33" t="s">
        <v>961</v>
      </c>
      <c r="CY371" s="34" t="s">
        <v>18</v>
      </c>
      <c r="CZ371" s="34" t="s">
        <v>962</v>
      </c>
      <c r="DA371" s="32"/>
      <c r="DB371" s="32"/>
      <c r="DC371" t="s">
        <v>18</v>
      </c>
      <c r="DD371">
        <v>216706</v>
      </c>
      <c r="DE371" t="s">
        <v>963</v>
      </c>
      <c r="DF371" s="30">
        <v>447</v>
      </c>
      <c r="DG371" s="39" t="s">
        <v>18</v>
      </c>
      <c r="DK371" s="30">
        <v>100</v>
      </c>
      <c r="DL371" s="30"/>
      <c r="DM371" s="32"/>
      <c r="DN371" s="32" t="s">
        <v>18</v>
      </c>
      <c r="DO371" s="41">
        <v>215620</v>
      </c>
    </row>
    <row r="372" spans="1:119" ht="15.75" x14ac:dyDescent="0.25">
      <c r="A372" t="s">
        <v>676</v>
      </c>
      <c r="B372" t="s">
        <v>19</v>
      </c>
      <c r="C372" s="52">
        <v>85.827716978108995</v>
      </c>
      <c r="D372" s="52">
        <v>81.266695883534993</v>
      </c>
      <c r="E372" s="52">
        <v>-4.5610210945740022</v>
      </c>
      <c r="F372" s="53">
        <v>-5.3141587067232897E-2</v>
      </c>
      <c r="G372" s="45">
        <v>116.54055444075701</v>
      </c>
      <c r="H372" s="45">
        <v>116.16823994148899</v>
      </c>
      <c r="I372" s="45">
        <v>-0.37231449926801474</v>
      </c>
      <c r="J372" s="46">
        <v>-3.1947205078493046E-3</v>
      </c>
      <c r="K372" s="47">
        <v>1</v>
      </c>
      <c r="L372" s="55">
        <f t="shared" si="134"/>
        <v>114.92107544075701</v>
      </c>
      <c r="M372" s="55">
        <f t="shared" si="135"/>
        <v>114.54876094148899</v>
      </c>
      <c r="N372" s="55">
        <f t="shared" si="136"/>
        <v>-0.37231449926801474</v>
      </c>
      <c r="O372" s="56">
        <f t="shared" si="137"/>
        <v>-3.2397408207335016E-3</v>
      </c>
      <c r="P372" s="54"/>
      <c r="Q372" s="42">
        <f t="shared" si="138"/>
        <v>508.15699809419175</v>
      </c>
      <c r="R372" s="42">
        <f t="shared" si="138"/>
        <v>481.1527287361456</v>
      </c>
      <c r="S372" s="42">
        <f t="shared" si="139"/>
        <v>680.40897241419191</v>
      </c>
      <c r="T372" s="42">
        <f t="shared" si="139"/>
        <v>678.20462369146833</v>
      </c>
      <c r="V372" s="143">
        <f t="shared" si="131"/>
        <v>494.48544213553578</v>
      </c>
      <c r="W372" s="143">
        <f t="shared" si="132"/>
        <v>680.40897241419191</v>
      </c>
      <c r="X372" s="143">
        <f t="shared" si="133"/>
        <v>678.20462369146833</v>
      </c>
      <c r="AB372" t="s">
        <v>19</v>
      </c>
      <c r="AC372" s="2">
        <v>85.827716978108995</v>
      </c>
      <c r="AD372" s="2">
        <v>85.979887624065995</v>
      </c>
      <c r="AE372" s="2">
        <v>0.15217064595699981</v>
      </c>
      <c r="AF372" s="1">
        <v>1.7729779063774011E-3</v>
      </c>
      <c r="AG372" s="2">
        <v>116.54055444075701</v>
      </c>
      <c r="AH372" s="2">
        <v>116.54055444075701</v>
      </c>
      <c r="AI372" s="2">
        <v>0</v>
      </c>
      <c r="AJ372" s="1">
        <v>0</v>
      </c>
      <c r="AM372" t="s">
        <v>19</v>
      </c>
      <c r="AN372" s="2">
        <v>85.827716978108995</v>
      </c>
      <c r="AO372" s="2">
        <v>84.755913373207008</v>
      </c>
      <c r="AP372" s="2">
        <v>-1.0718036049019872</v>
      </c>
      <c r="AQ372" s="1">
        <v>-1.2487849410876894E-2</v>
      </c>
      <c r="AR372" s="2">
        <v>85.711676993696997</v>
      </c>
      <c r="AS372" s="2">
        <v>-0.11603998441199792</v>
      </c>
      <c r="AT372" s="1">
        <v>-1.3520106149578089E-3</v>
      </c>
      <c r="AU372" s="2">
        <v>85.853977562531995</v>
      </c>
      <c r="AV372" s="2">
        <v>2.62605844229995E-2</v>
      </c>
      <c r="AW372" s="1">
        <v>3.0596857690735803E-4</v>
      </c>
      <c r="AX372" s="2">
        <v>85.203204234257001</v>
      </c>
      <c r="AY372" s="2">
        <v>-0.6245127438519944</v>
      </c>
      <c r="AZ372" s="1">
        <v>-7.2763527429173152E-3</v>
      </c>
      <c r="BA372" s="2">
        <v>85.606781919869007</v>
      </c>
      <c r="BB372" s="2">
        <v>-0.22093505823998782</v>
      </c>
      <c r="BC372" s="1">
        <v>-2.5741691148133297E-3</v>
      </c>
      <c r="BD372" s="2">
        <v>83.518591176691999</v>
      </c>
      <c r="BE372" s="2">
        <v>-2.3091258014169966</v>
      </c>
      <c r="BF372" s="1">
        <v>-2.6904196950805023E-2</v>
      </c>
      <c r="BG372" s="1"/>
      <c r="BH372" t="s">
        <v>19</v>
      </c>
      <c r="BI372" s="2">
        <v>116.54055444075701</v>
      </c>
      <c r="BJ372" s="2">
        <v>116.416449607668</v>
      </c>
      <c r="BK372" s="2">
        <v>-0.12410483308900666</v>
      </c>
      <c r="BL372" s="1">
        <v>-1.064906835946923E-3</v>
      </c>
      <c r="BM372" s="2">
        <v>116.54055444075701</v>
      </c>
      <c r="BN372" s="2">
        <v>0</v>
      </c>
      <c r="BO372" s="1">
        <v>0</v>
      </c>
      <c r="BP372" s="2">
        <v>116.54055444075701</v>
      </c>
      <c r="BQ372" s="2">
        <v>0</v>
      </c>
      <c r="BR372" s="1">
        <v>0</v>
      </c>
      <c r="BS372" s="2">
        <v>116.416449607668</v>
      </c>
      <c r="BT372" s="2">
        <v>-0.12410483308900666</v>
      </c>
      <c r="BU372" s="1">
        <v>-1.064906835946923E-3</v>
      </c>
      <c r="BV372" s="2">
        <v>116.54055444075701</v>
      </c>
      <c r="BW372" s="2">
        <v>0</v>
      </c>
      <c r="BX372" s="1">
        <v>0</v>
      </c>
      <c r="BY372" s="2">
        <v>116.16823994148899</v>
      </c>
      <c r="BZ372" s="2">
        <v>-0.37231449926801474</v>
      </c>
      <c r="CA372" s="1">
        <v>-3.1947205078493046E-3</v>
      </c>
      <c r="CC372" t="s">
        <v>19</v>
      </c>
      <c r="CE372" s="23">
        <v>85.827716978108995</v>
      </c>
      <c r="CF372" s="23">
        <v>82.698686558679</v>
      </c>
      <c r="CG372" s="23">
        <v>-3.1290304194299949</v>
      </c>
      <c r="CH372" s="24">
        <v>-3.6457108840819777E-2</v>
      </c>
      <c r="CI372" s="2">
        <v>116.54055444075701</v>
      </c>
      <c r="CJ372" s="2">
        <v>116.416449607668</v>
      </c>
      <c r="CK372" s="2">
        <v>-0.12410483308900666</v>
      </c>
      <c r="CL372" s="1">
        <v>-1.064906835946923E-3</v>
      </c>
      <c r="CN372" s="25" t="s">
        <v>19</v>
      </c>
      <c r="CO372" s="27">
        <v>0</v>
      </c>
      <c r="CP372" s="27">
        <v>1.6194789999999999</v>
      </c>
      <c r="CQ372" s="28">
        <f t="shared" si="140"/>
        <v>-1.6057538320143838</v>
      </c>
      <c r="CR372" s="27">
        <f t="shared" si="141"/>
        <v>321.11600967885101</v>
      </c>
      <c r="CU372" s="30">
        <v>49</v>
      </c>
      <c r="CV372" s="30"/>
      <c r="CW372" s="15" t="s">
        <v>19</v>
      </c>
      <c r="CX372" s="33" t="s">
        <v>961</v>
      </c>
      <c r="CY372" s="34" t="s">
        <v>964</v>
      </c>
      <c r="CZ372" s="34" t="s">
        <v>962</v>
      </c>
      <c r="DA372" s="32"/>
      <c r="DB372" s="32"/>
      <c r="DC372" t="s">
        <v>19</v>
      </c>
      <c r="DD372">
        <v>168900</v>
      </c>
      <c r="DE372" t="s">
        <v>963</v>
      </c>
      <c r="DF372" s="30">
        <v>448</v>
      </c>
      <c r="DG372" s="39" t="s">
        <v>19</v>
      </c>
      <c r="DK372" s="30">
        <v>101</v>
      </c>
      <c r="DL372" s="30"/>
      <c r="DM372" s="32"/>
      <c r="DN372" s="32" t="s">
        <v>19</v>
      </c>
      <c r="DO372" s="41">
        <v>168649</v>
      </c>
    </row>
    <row r="373" spans="1:119" ht="15.75" x14ac:dyDescent="0.25">
      <c r="A373" t="s">
        <v>677</v>
      </c>
      <c r="B373" t="s">
        <v>20</v>
      </c>
      <c r="C373" s="52">
        <v>122.389837524578</v>
      </c>
      <c r="D373" s="52">
        <v>116.84717424582601</v>
      </c>
      <c r="E373" s="52">
        <v>-5.5426632787519878</v>
      </c>
      <c r="F373" s="53">
        <v>-4.5286956751118532E-2</v>
      </c>
      <c r="G373" s="45">
        <v>154.25169471439401</v>
      </c>
      <c r="H373" s="45">
        <v>153.75881238486599</v>
      </c>
      <c r="I373" s="45">
        <v>-0.49288232952801536</v>
      </c>
      <c r="J373" s="46">
        <v>-3.1953122488580479E-3</v>
      </c>
      <c r="K373" s="47">
        <v>1</v>
      </c>
      <c r="L373" s="55">
        <f t="shared" si="134"/>
        <v>152.136345714394</v>
      </c>
      <c r="M373" s="55">
        <f t="shared" si="135"/>
        <v>151.64346338486598</v>
      </c>
      <c r="N373" s="55">
        <f t="shared" si="136"/>
        <v>-0.49288232952801536</v>
      </c>
      <c r="O373" s="56">
        <f t="shared" si="137"/>
        <v>-3.2397408207326395E-3</v>
      </c>
      <c r="P373" s="54"/>
      <c r="Q373" s="42">
        <f t="shared" si="138"/>
        <v>629.73608329557339</v>
      </c>
      <c r="R373" s="42">
        <f t="shared" si="138"/>
        <v>601.21725252674798</v>
      </c>
      <c r="S373" s="42">
        <f t="shared" si="139"/>
        <v>782.79167956117533</v>
      </c>
      <c r="T373" s="42">
        <f t="shared" si="139"/>
        <v>780.25563740277119</v>
      </c>
      <c r="V373" s="143">
        <f t="shared" si="131"/>
        <v>615.97177889798354</v>
      </c>
      <c r="W373" s="143">
        <f t="shared" si="132"/>
        <v>782.79167956117533</v>
      </c>
      <c r="X373" s="143">
        <f t="shared" si="133"/>
        <v>780.25563740277119</v>
      </c>
      <c r="AB373" t="s">
        <v>20</v>
      </c>
      <c r="AC373" s="2">
        <v>122.389837524578</v>
      </c>
      <c r="AD373" s="2">
        <v>122.334681639773</v>
      </c>
      <c r="AE373" s="2">
        <v>-5.5155884805003552E-2</v>
      </c>
      <c r="AF373" s="1">
        <v>-4.5065739052008543E-4</v>
      </c>
      <c r="AG373" s="2">
        <v>154.25169471439401</v>
      </c>
      <c r="AH373" s="2">
        <v>154.25169471439401</v>
      </c>
      <c r="AI373" s="2">
        <v>0</v>
      </c>
      <c r="AJ373" s="1">
        <v>0</v>
      </c>
      <c r="AM373" t="s">
        <v>20</v>
      </c>
      <c r="AN373" s="2">
        <v>122.389837524578</v>
      </c>
      <c r="AO373" s="2">
        <v>121.16275609055801</v>
      </c>
      <c r="AP373" s="2">
        <v>-1.2270814340199934</v>
      </c>
      <c r="AQ373" s="1">
        <v>-1.0026007541464169E-2</v>
      </c>
      <c r="AR373" s="2">
        <v>122.253764747942</v>
      </c>
      <c r="AS373" s="2">
        <v>-0.13607277663599859</v>
      </c>
      <c r="AT373" s="1">
        <v>-1.111798000456311E-3</v>
      </c>
      <c r="AU373" s="2">
        <v>122.447669717577</v>
      </c>
      <c r="AV373" s="2">
        <v>5.7832192999001109E-2</v>
      </c>
      <c r="AW373" s="1">
        <v>4.7252446909562572E-4</v>
      </c>
      <c r="AX373" s="2">
        <v>121.704142280979</v>
      </c>
      <c r="AY373" s="2">
        <v>-0.68569524359899958</v>
      </c>
      <c r="AZ373" s="1">
        <v>-5.6025504851356638E-3</v>
      </c>
      <c r="BA373" s="2">
        <v>122.10150332161001</v>
      </c>
      <c r="BB373" s="2">
        <v>-0.28833420296798806</v>
      </c>
      <c r="BC373" s="1">
        <v>-2.3558671928956974E-3</v>
      </c>
      <c r="BD373" s="2">
        <v>119.71473120060199</v>
      </c>
      <c r="BE373" s="2">
        <v>-2.67510632397601</v>
      </c>
      <c r="BF373" s="1">
        <v>-2.1857258560693836E-2</v>
      </c>
      <c r="BG373" s="1"/>
      <c r="BH373" t="s">
        <v>20</v>
      </c>
      <c r="BI373" s="2">
        <v>154.25169471439401</v>
      </c>
      <c r="BJ373" s="2">
        <v>154.08740060455099</v>
      </c>
      <c r="BK373" s="2">
        <v>-0.16429410984301285</v>
      </c>
      <c r="BL373" s="1">
        <v>-1.0651040829548937E-3</v>
      </c>
      <c r="BM373" s="2">
        <v>154.25169471439401</v>
      </c>
      <c r="BN373" s="2">
        <v>0</v>
      </c>
      <c r="BO373" s="1">
        <v>0</v>
      </c>
      <c r="BP373" s="2">
        <v>154.25169471439401</v>
      </c>
      <c r="BQ373" s="2">
        <v>0</v>
      </c>
      <c r="BR373" s="1">
        <v>0</v>
      </c>
      <c r="BS373" s="2">
        <v>154.08740060455099</v>
      </c>
      <c r="BT373" s="2">
        <v>-0.16429410984301285</v>
      </c>
      <c r="BU373" s="1">
        <v>-1.0651040829548937E-3</v>
      </c>
      <c r="BV373" s="2">
        <v>154.25169471439401</v>
      </c>
      <c r="BW373" s="2">
        <v>0</v>
      </c>
      <c r="BX373" s="1">
        <v>0</v>
      </c>
      <c r="BY373" s="2">
        <v>153.75881238486599</v>
      </c>
      <c r="BZ373" s="2">
        <v>-0.49288232952801536</v>
      </c>
      <c r="CA373" s="1">
        <v>-3.1953122488580479E-3</v>
      </c>
      <c r="CC373" t="s">
        <v>20</v>
      </c>
      <c r="CE373" s="23">
        <v>122.389837524578</v>
      </c>
      <c r="CF373" s="23">
        <v>118.764506890715</v>
      </c>
      <c r="CG373" s="23">
        <v>-3.6253306338630011</v>
      </c>
      <c r="CH373" s="24">
        <v>-2.9621173679023571E-2</v>
      </c>
      <c r="CI373" s="2">
        <v>154.25169471439401</v>
      </c>
      <c r="CJ373" s="2">
        <v>154.08740060455099</v>
      </c>
      <c r="CK373" s="2">
        <v>-0.16429410984301285</v>
      </c>
      <c r="CL373" s="1">
        <v>-1.0651040829548937E-3</v>
      </c>
      <c r="CN373" s="25" t="s">
        <v>20</v>
      </c>
      <c r="CO373" s="27">
        <v>0</v>
      </c>
      <c r="CP373" s="27">
        <v>2.1153490000000001</v>
      </c>
      <c r="CQ373" s="28">
        <f t="shared" si="140"/>
        <v>-2.1153490000000001</v>
      </c>
      <c r="CR373" s="27">
        <f t="shared" si="141"/>
        <v>-2.1153490000000001</v>
      </c>
      <c r="CU373" s="30">
        <v>50</v>
      </c>
      <c r="CV373" s="30"/>
      <c r="CW373" s="15" t="s">
        <v>20</v>
      </c>
      <c r="CX373" s="33" t="s">
        <v>961</v>
      </c>
      <c r="CY373" s="34" t="s">
        <v>20</v>
      </c>
      <c r="CZ373" s="34" t="s">
        <v>962</v>
      </c>
      <c r="DA373" s="32"/>
      <c r="DB373" s="32"/>
      <c r="DC373" t="s">
        <v>20</v>
      </c>
      <c r="DD373">
        <v>194351</v>
      </c>
      <c r="DE373" t="s">
        <v>963</v>
      </c>
      <c r="DF373" s="30">
        <v>449</v>
      </c>
      <c r="DG373" s="39" t="s">
        <v>20</v>
      </c>
      <c r="DK373" s="30">
        <v>102</v>
      </c>
      <c r="DL373" s="30"/>
      <c r="DM373" s="32"/>
      <c r="DN373" s="32" t="s">
        <v>20</v>
      </c>
      <c r="DO373" s="41">
        <v>192879</v>
      </c>
    </row>
    <row r="374" spans="1:119" ht="15.75" x14ac:dyDescent="0.25">
      <c r="A374" t="s">
        <v>678</v>
      </c>
      <c r="B374" t="s">
        <v>21</v>
      </c>
      <c r="C374" s="52">
        <v>83.119881079910002</v>
      </c>
      <c r="D374" s="52">
        <v>76.498428569348007</v>
      </c>
      <c r="E374" s="52">
        <v>-6.6214525105619941</v>
      </c>
      <c r="F374" s="53">
        <v>-7.9661477188547047E-2</v>
      </c>
      <c r="G374" s="45">
        <v>100.880304020352</v>
      </c>
      <c r="H374" s="45">
        <v>100.556287471159</v>
      </c>
      <c r="I374" s="45">
        <v>-0.32401654919300427</v>
      </c>
      <c r="J374" s="46">
        <v>-3.2118910855744036E-3</v>
      </c>
      <c r="K374" s="47">
        <v>2</v>
      </c>
      <c r="L374" s="55">
        <f t="shared" si="134"/>
        <v>98.933053020352006</v>
      </c>
      <c r="M374" s="55">
        <f t="shared" si="135"/>
        <v>98.609036471159001</v>
      </c>
      <c r="N374" s="55">
        <f t="shared" si="136"/>
        <v>-0.32401654919300427</v>
      </c>
      <c r="O374" s="56">
        <f t="shared" si="137"/>
        <v>-3.2751091703027624E-3</v>
      </c>
      <c r="P374" s="54"/>
      <c r="Q374" s="42">
        <f t="shared" si="138"/>
        <v>469.64099465443599</v>
      </c>
      <c r="R374" s="42">
        <f t="shared" si="138"/>
        <v>432.22869927196501</v>
      </c>
      <c r="S374" s="42">
        <f t="shared" si="139"/>
        <v>558.98801611625777</v>
      </c>
      <c r="T374" s="42">
        <f t="shared" si="139"/>
        <v>557.15726933858616</v>
      </c>
      <c r="V374" s="143">
        <f t="shared" si="131"/>
        <v>454.86828377818586</v>
      </c>
      <c r="W374" s="143">
        <f t="shared" si="132"/>
        <v>558.98801611625777</v>
      </c>
      <c r="X374" s="143">
        <f t="shared" si="133"/>
        <v>557.15726933858616</v>
      </c>
      <c r="AB374" t="s">
        <v>21</v>
      </c>
      <c r="AC374" s="2">
        <v>83.119881079910002</v>
      </c>
      <c r="AD374" s="2">
        <v>83.267631459795993</v>
      </c>
      <c r="AE374" s="2">
        <v>0.14775037988599138</v>
      </c>
      <c r="AF374" s="1">
        <v>1.7775576428453591E-3</v>
      </c>
      <c r="AG374" s="2">
        <v>100.880304020352</v>
      </c>
      <c r="AH374" s="2">
        <v>100.880304020352</v>
      </c>
      <c r="AI374" s="2">
        <v>0</v>
      </c>
      <c r="AJ374" s="1">
        <v>0</v>
      </c>
      <c r="AM374" t="s">
        <v>21</v>
      </c>
      <c r="AN374" s="2">
        <v>83.119881079910002</v>
      </c>
      <c r="AO374" s="2">
        <v>82.001462360889008</v>
      </c>
      <c r="AP374" s="2">
        <v>-1.118418719020994</v>
      </c>
      <c r="AQ374" s="1">
        <v>-1.3455489883891506E-2</v>
      </c>
      <c r="AR374" s="2">
        <v>82.972278916196998</v>
      </c>
      <c r="AS374" s="2">
        <v>-0.14760216371300316</v>
      </c>
      <c r="AT374" s="1">
        <v>-1.7757744813313798E-3</v>
      </c>
      <c r="AU374" s="2">
        <v>83.141631720161001</v>
      </c>
      <c r="AV374" s="2">
        <v>2.1750640250999709E-2</v>
      </c>
      <c r="AW374" s="1">
        <v>2.616779519942891E-4</v>
      </c>
      <c r="AX374" s="2">
        <v>82.349795583684994</v>
      </c>
      <c r="AY374" s="2">
        <v>-0.77008549622500766</v>
      </c>
      <c r="AZ374" s="1">
        <v>-9.264756953690308E-3</v>
      </c>
      <c r="BA374" s="2">
        <v>82.868957375882005</v>
      </c>
      <c r="BB374" s="2">
        <v>-0.25092370402799702</v>
      </c>
      <c r="BC374" s="1">
        <v>-3.0188169276465079E-3</v>
      </c>
      <c r="BD374" s="2">
        <v>80.505318072766002</v>
      </c>
      <c r="BE374" s="2">
        <v>-2.6145630071439996</v>
      </c>
      <c r="BF374" s="1">
        <v>-3.145532660989258E-2</v>
      </c>
      <c r="BG374" s="1"/>
      <c r="BH374" t="s">
        <v>21</v>
      </c>
      <c r="BI374" s="2">
        <v>100.880304020352</v>
      </c>
      <c r="BJ374" s="2">
        <v>100.772298503955</v>
      </c>
      <c r="BK374" s="2">
        <v>-0.10800551639700018</v>
      </c>
      <c r="BL374" s="1">
        <v>-1.0706303618515137E-3</v>
      </c>
      <c r="BM374" s="2">
        <v>100.880304020352</v>
      </c>
      <c r="BN374" s="2">
        <v>0</v>
      </c>
      <c r="BO374" s="1">
        <v>0</v>
      </c>
      <c r="BP374" s="2">
        <v>100.880304020352</v>
      </c>
      <c r="BQ374" s="2">
        <v>0</v>
      </c>
      <c r="BR374" s="1">
        <v>0</v>
      </c>
      <c r="BS374" s="2">
        <v>100.772298503955</v>
      </c>
      <c r="BT374" s="2">
        <v>-0.10800551639700018</v>
      </c>
      <c r="BU374" s="1">
        <v>-1.0706303618515137E-3</v>
      </c>
      <c r="BV374" s="2">
        <v>100.880304020352</v>
      </c>
      <c r="BW374" s="2">
        <v>0</v>
      </c>
      <c r="BX374" s="1">
        <v>0</v>
      </c>
      <c r="BY374" s="2">
        <v>100.556287471159</v>
      </c>
      <c r="BZ374" s="2">
        <v>-0.32401654919300427</v>
      </c>
      <c r="CA374" s="1">
        <v>-3.2118910855744036E-3</v>
      </c>
      <c r="CC374" t="s">
        <v>21</v>
      </c>
      <c r="CE374" s="23">
        <v>83.119881079910002</v>
      </c>
      <c r="CF374" s="23">
        <v>78.260382698557009</v>
      </c>
      <c r="CG374" s="23">
        <v>-4.8594983813529922</v>
      </c>
      <c r="CH374" s="24">
        <v>-5.8463731158146813E-2</v>
      </c>
      <c r="CI374" s="2">
        <v>100.880304020352</v>
      </c>
      <c r="CJ374" s="2">
        <v>100.772298503955</v>
      </c>
      <c r="CK374" s="2">
        <v>-0.10800551639700018</v>
      </c>
      <c r="CL374" s="1">
        <v>-1.0706303618515137E-3</v>
      </c>
      <c r="CN374" s="25" t="s">
        <v>21</v>
      </c>
      <c r="CO374" s="27">
        <v>0</v>
      </c>
      <c r="CP374" s="27">
        <v>1.9472510000000001</v>
      </c>
      <c r="CQ374" s="28">
        <f t="shared" si="140"/>
        <v>-1.9472510000000001</v>
      </c>
      <c r="CR374" s="27">
        <f t="shared" si="141"/>
        <v>-1.9472510000000001</v>
      </c>
      <c r="CU374" s="30">
        <v>51</v>
      </c>
      <c r="CV374" s="30"/>
      <c r="CW374" s="15" t="s">
        <v>21</v>
      </c>
      <c r="CX374" s="33" t="s">
        <v>961</v>
      </c>
      <c r="CY374" s="34" t="s">
        <v>965</v>
      </c>
      <c r="CZ374" s="34" t="s">
        <v>962</v>
      </c>
      <c r="DA374" s="32"/>
      <c r="DB374" s="32"/>
      <c r="DC374" t="s">
        <v>21</v>
      </c>
      <c r="DD374">
        <v>176986</v>
      </c>
      <c r="DE374" t="s">
        <v>963</v>
      </c>
      <c r="DF374" s="30">
        <v>450</v>
      </c>
      <c r="DG374" s="39" t="s">
        <v>21</v>
      </c>
      <c r="DK374" s="30">
        <v>103</v>
      </c>
      <c r="DL374" s="30"/>
      <c r="DM374" s="32"/>
      <c r="DN374" s="32" t="s">
        <v>21</v>
      </c>
      <c r="DO374" s="41">
        <v>175500</v>
      </c>
    </row>
    <row r="375" spans="1:119" ht="15.75" x14ac:dyDescent="0.25">
      <c r="A375" t="s">
        <v>679</v>
      </c>
      <c r="B375" t="s">
        <v>22</v>
      </c>
      <c r="C375" s="52">
        <v>176.60851817286701</v>
      </c>
      <c r="D375" s="52">
        <v>172.255613728165</v>
      </c>
      <c r="E375" s="52">
        <v>-4.3529044447020055</v>
      </c>
      <c r="F375" s="53">
        <v>-2.4647194199553382E-2</v>
      </c>
      <c r="G375" s="45">
        <v>206.205817217949</v>
      </c>
      <c r="H375" s="45">
        <v>205.545742116811</v>
      </c>
      <c r="I375" s="45">
        <v>-0.66007510113800549</v>
      </c>
      <c r="J375" s="46">
        <v>-3.2010498541868966E-3</v>
      </c>
      <c r="K375" s="47">
        <v>1</v>
      </c>
      <c r="L375" s="55">
        <f t="shared" si="134"/>
        <v>203.743181217949</v>
      </c>
      <c r="M375" s="55">
        <f t="shared" si="135"/>
        <v>203.083106116811</v>
      </c>
      <c r="N375" s="55">
        <f t="shared" si="136"/>
        <v>-0.66007510113800549</v>
      </c>
      <c r="O375" s="56">
        <f t="shared" si="137"/>
        <v>-3.2397408207340554E-3</v>
      </c>
      <c r="P375" s="54"/>
      <c r="Q375" s="42">
        <f t="shared" si="138"/>
        <v>610.72809446417591</v>
      </c>
      <c r="R375" s="42">
        <f t="shared" si="138"/>
        <v>595.67536051679417</v>
      </c>
      <c r="S375" s="42">
        <f t="shared" si="139"/>
        <v>704.56219276757486</v>
      </c>
      <c r="T375" s="42">
        <f t="shared" si="139"/>
        <v>702.27959387091983</v>
      </c>
      <c r="V375" s="143">
        <f t="shared" si="131"/>
        <v>598.2946059367066</v>
      </c>
      <c r="W375" s="143">
        <f t="shared" si="132"/>
        <v>704.56219276757486</v>
      </c>
      <c r="X375" s="143">
        <f t="shared" si="133"/>
        <v>702.27959387091983</v>
      </c>
      <c r="AB375" t="s">
        <v>22</v>
      </c>
      <c r="AC375" s="2">
        <v>176.60851817286701</v>
      </c>
      <c r="AD375" s="2">
        <v>176.378290812806</v>
      </c>
      <c r="AE375" s="2">
        <v>-0.23022736006100786</v>
      </c>
      <c r="AF375" s="1">
        <v>-1.3036028071741021E-3</v>
      </c>
      <c r="AG375" s="2">
        <v>206.205817217949</v>
      </c>
      <c r="AH375" s="2">
        <v>206.205817217949</v>
      </c>
      <c r="AI375" s="2">
        <v>0</v>
      </c>
      <c r="AJ375" s="1">
        <v>0</v>
      </c>
      <c r="AM375" t="s">
        <v>22</v>
      </c>
      <c r="AN375" s="2">
        <v>176.60851817286701</v>
      </c>
      <c r="AO375" s="2">
        <v>174.886464181945</v>
      </c>
      <c r="AP375" s="2">
        <v>-1.7220539909220065</v>
      </c>
      <c r="AQ375" s="1">
        <v>-9.7506847842777026E-3</v>
      </c>
      <c r="AR375" s="2">
        <v>176.44402262557799</v>
      </c>
      <c r="AS375" s="2">
        <v>-0.16449554728902172</v>
      </c>
      <c r="AT375" s="1">
        <v>-9.3141343911855409E-4</v>
      </c>
      <c r="AU375" s="2">
        <v>176.671028119174</v>
      </c>
      <c r="AV375" s="2">
        <v>6.2509946306988695E-2</v>
      </c>
      <c r="AW375" s="1">
        <v>3.5394638352496136E-4</v>
      </c>
      <c r="AX375" s="2">
        <v>175.67922060023</v>
      </c>
      <c r="AY375" s="2">
        <v>-0.92929757263701163</v>
      </c>
      <c r="AZ375" s="1">
        <v>-5.2619068561993226E-3</v>
      </c>
      <c r="BA375" s="2">
        <v>176.247122791218</v>
      </c>
      <c r="BB375" s="2">
        <v>-0.36139538164900387</v>
      </c>
      <c r="BC375" s="1">
        <v>-2.0463077624334335E-3</v>
      </c>
      <c r="BD375" s="2">
        <v>173.013039260959</v>
      </c>
      <c r="BE375" s="2">
        <v>-3.5954789119080033</v>
      </c>
      <c r="BF375" s="1">
        <v>-2.0358468261359262E-2</v>
      </c>
      <c r="BG375" s="1"/>
      <c r="BH375" t="s">
        <v>22</v>
      </c>
      <c r="BI375" s="2">
        <v>206.205817217949</v>
      </c>
      <c r="BJ375" s="2">
        <v>205.985792184237</v>
      </c>
      <c r="BK375" s="2">
        <v>-0.22002503371200532</v>
      </c>
      <c r="BL375" s="1">
        <v>-1.0670166180590827E-3</v>
      </c>
      <c r="BM375" s="2">
        <v>206.205817217949</v>
      </c>
      <c r="BN375" s="2">
        <v>0</v>
      </c>
      <c r="BO375" s="1">
        <v>0</v>
      </c>
      <c r="BP375" s="2">
        <v>206.205817217949</v>
      </c>
      <c r="BQ375" s="2">
        <v>0</v>
      </c>
      <c r="BR375" s="1">
        <v>0</v>
      </c>
      <c r="BS375" s="2">
        <v>205.985792184237</v>
      </c>
      <c r="BT375" s="2">
        <v>-0.22002503371200532</v>
      </c>
      <c r="BU375" s="1">
        <v>-1.0670166180590827E-3</v>
      </c>
      <c r="BV375" s="2">
        <v>206.205817217949</v>
      </c>
      <c r="BW375" s="2">
        <v>0</v>
      </c>
      <c r="BX375" s="1">
        <v>0</v>
      </c>
      <c r="BY375" s="2">
        <v>205.545742116811</v>
      </c>
      <c r="BZ375" s="2">
        <v>-0.66007510113800549</v>
      </c>
      <c r="CA375" s="1">
        <v>-3.2010498541868966E-3</v>
      </c>
      <c r="CC375" t="s">
        <v>22</v>
      </c>
      <c r="CE375" s="23">
        <v>176.60851817286701</v>
      </c>
      <c r="CF375" s="23">
        <v>174.89581965561899</v>
      </c>
      <c r="CG375" s="23">
        <v>-1.7126985172480147</v>
      </c>
      <c r="CH375" s="24">
        <v>-9.6977118372716335E-3</v>
      </c>
      <c r="CI375" s="2">
        <v>206.205817217949</v>
      </c>
      <c r="CJ375" s="2">
        <v>205.985792184237</v>
      </c>
      <c r="CK375" s="2">
        <v>-0.22002503371200532</v>
      </c>
      <c r="CL375" s="1">
        <v>-1.0670166180590827E-3</v>
      </c>
      <c r="CN375" s="25" t="s">
        <v>22</v>
      </c>
      <c r="CO375" s="27">
        <v>0</v>
      </c>
      <c r="CP375" s="27">
        <v>2.4626359999999998</v>
      </c>
      <c r="CQ375" s="28">
        <f t="shared" si="140"/>
        <v>-2.4626359999999998</v>
      </c>
      <c r="CR375" s="27">
        <f t="shared" si="141"/>
        <v>-2.4626359999999998</v>
      </c>
      <c r="CU375" s="30">
        <v>53</v>
      </c>
      <c r="CV375" s="30"/>
      <c r="CW375" s="15" t="s">
        <v>22</v>
      </c>
      <c r="CX375" s="33" t="s">
        <v>961</v>
      </c>
      <c r="CY375" s="34" t="s">
        <v>22</v>
      </c>
      <c r="CZ375" s="34" t="s">
        <v>962</v>
      </c>
      <c r="DA375" s="32"/>
      <c r="DB375" s="32"/>
      <c r="DC375" t="s">
        <v>22</v>
      </c>
      <c r="DD375">
        <v>289177</v>
      </c>
      <c r="DE375" t="s">
        <v>963</v>
      </c>
      <c r="DF375" s="30">
        <v>451</v>
      </c>
      <c r="DG375" s="39" t="s">
        <v>22</v>
      </c>
      <c r="DK375" s="30">
        <v>104</v>
      </c>
      <c r="DL375" s="30"/>
      <c r="DM375" s="32"/>
      <c r="DN375" s="32" t="s">
        <v>22</v>
      </c>
      <c r="DO375" s="41">
        <v>287047</v>
      </c>
    </row>
    <row r="376" spans="1:119" ht="15.75" x14ac:dyDescent="0.25">
      <c r="A376" t="s">
        <v>680</v>
      </c>
      <c r="B376" t="s">
        <v>23</v>
      </c>
      <c r="C376" s="52">
        <v>169.947081417036</v>
      </c>
      <c r="D376" s="52">
        <v>168.16821945820098</v>
      </c>
      <c r="E376" s="52">
        <v>-1.778861958835023</v>
      </c>
      <c r="F376" s="53">
        <v>-1.0467152151144295E-2</v>
      </c>
      <c r="G376" s="45">
        <v>174.30870461379502</v>
      </c>
      <c r="H376" s="45">
        <v>173.751458259754</v>
      </c>
      <c r="I376" s="45">
        <v>-0.55724635404101264</v>
      </c>
      <c r="J376" s="46">
        <v>-3.196893438429646E-3</v>
      </c>
      <c r="K376" s="47">
        <v>1</v>
      </c>
      <c r="L376" s="55">
        <f t="shared" si="134"/>
        <v>172.00337461379502</v>
      </c>
      <c r="M376" s="55">
        <f t="shared" si="135"/>
        <v>171.446128259754</v>
      </c>
      <c r="N376" s="55">
        <f t="shared" si="136"/>
        <v>-0.55724635404101264</v>
      </c>
      <c r="O376" s="56">
        <f t="shared" si="137"/>
        <v>-3.2397408207380622E-3</v>
      </c>
      <c r="P376" s="54"/>
      <c r="Q376" s="42">
        <f t="shared" si="138"/>
        <v>624.08270354933074</v>
      </c>
      <c r="R376" s="42">
        <f t="shared" si="138"/>
        <v>617.55033493638246</v>
      </c>
      <c r="S376" s="42">
        <f t="shared" si="139"/>
        <v>631.63386010243653</v>
      </c>
      <c r="T376" s="42">
        <f t="shared" si="139"/>
        <v>629.58753010210228</v>
      </c>
      <c r="V376" s="143">
        <f t="shared" si="131"/>
        <v>613.33633255030747</v>
      </c>
      <c r="W376" s="143">
        <f t="shared" si="132"/>
        <v>631.63386010243653</v>
      </c>
      <c r="X376" s="143">
        <f t="shared" si="133"/>
        <v>629.58753010210228</v>
      </c>
      <c r="AB376" t="s">
        <v>23</v>
      </c>
      <c r="AC376" s="2">
        <v>169.947081417036</v>
      </c>
      <c r="AD376" s="2">
        <v>169.431832534156</v>
      </c>
      <c r="AE376" s="2">
        <v>-0.5152488828800017</v>
      </c>
      <c r="AF376" s="1">
        <v>-3.0318195439651228E-3</v>
      </c>
      <c r="AG376" s="2">
        <v>174.30870461379502</v>
      </c>
      <c r="AH376" s="2">
        <v>174.30870461379502</v>
      </c>
      <c r="AI376" s="2">
        <v>0</v>
      </c>
      <c r="AJ376" s="1">
        <v>0</v>
      </c>
      <c r="AM376" t="s">
        <v>23</v>
      </c>
      <c r="AN376" s="2">
        <v>169.947081417036</v>
      </c>
      <c r="AO376" s="2">
        <v>168.54302045086399</v>
      </c>
      <c r="AP376" s="2">
        <v>-1.4040609661720111</v>
      </c>
      <c r="AQ376" s="1">
        <v>-8.2617539204840017E-3</v>
      </c>
      <c r="AR376" s="2">
        <v>169.78922063627101</v>
      </c>
      <c r="AS376" s="2">
        <v>-0.15786078076499166</v>
      </c>
      <c r="AT376" s="1">
        <v>-9.2888197578171075E-4</v>
      </c>
      <c r="AU376" s="2">
        <v>170.010691239701</v>
      </c>
      <c r="AV376" s="2">
        <v>6.3609822665000593E-2</v>
      </c>
      <c r="AW376" s="1">
        <v>3.7429193920022303E-4</v>
      </c>
      <c r="AX376" s="2">
        <v>169.226853376272</v>
      </c>
      <c r="AY376" s="2">
        <v>-0.72022804076399893</v>
      </c>
      <c r="AZ376" s="1">
        <v>-4.237954748964586E-3</v>
      </c>
      <c r="BA376" s="2">
        <v>169.63938145400701</v>
      </c>
      <c r="BB376" s="2">
        <v>-0.30769996302899472</v>
      </c>
      <c r="BC376" s="1">
        <v>-1.8105633851629649E-3</v>
      </c>
      <c r="BD376" s="2">
        <v>167.020683398437</v>
      </c>
      <c r="BE376" s="2">
        <v>-2.9263980185990022</v>
      </c>
      <c r="BF376" s="1">
        <v>-1.7219466166752607E-2</v>
      </c>
      <c r="BG376" s="1"/>
      <c r="BH376" t="s">
        <v>23</v>
      </c>
      <c r="BI376" s="2">
        <v>174.30870461379502</v>
      </c>
      <c r="BJ376" s="2">
        <v>174.12295582911398</v>
      </c>
      <c r="BK376" s="2">
        <v>-0.18574878468103861</v>
      </c>
      <c r="BL376" s="1">
        <v>-1.0656311461472374E-3</v>
      </c>
      <c r="BM376" s="2">
        <v>174.30870461379502</v>
      </c>
      <c r="BN376" s="2">
        <v>0</v>
      </c>
      <c r="BO376" s="1">
        <v>0</v>
      </c>
      <c r="BP376" s="2">
        <v>174.30870461379502</v>
      </c>
      <c r="BQ376" s="2">
        <v>0</v>
      </c>
      <c r="BR376" s="1">
        <v>0</v>
      </c>
      <c r="BS376" s="2">
        <v>174.12295582911398</v>
      </c>
      <c r="BT376" s="2">
        <v>-0.18574878468103861</v>
      </c>
      <c r="BU376" s="1">
        <v>-1.0656311461472374E-3</v>
      </c>
      <c r="BV376" s="2">
        <v>174.30870461379502</v>
      </c>
      <c r="BW376" s="2">
        <v>0</v>
      </c>
      <c r="BX376" s="1">
        <v>0</v>
      </c>
      <c r="BY376" s="2">
        <v>173.751458259754</v>
      </c>
      <c r="BZ376" s="2">
        <v>-0.55724635404101264</v>
      </c>
      <c r="CA376" s="1">
        <v>-3.196893438429646E-3</v>
      </c>
      <c r="CC376" t="s">
        <v>23</v>
      </c>
      <c r="CE376" s="23">
        <v>169.947081417036</v>
      </c>
      <c r="CF376" s="23">
        <v>170.64086880565301</v>
      </c>
      <c r="CG376" s="23">
        <v>0.69378738861701095</v>
      </c>
      <c r="CH376" s="24">
        <v>4.0823730706767147E-3</v>
      </c>
      <c r="CI376" s="2">
        <v>174.30870461379502</v>
      </c>
      <c r="CJ376" s="2">
        <v>174.12295582911398</v>
      </c>
      <c r="CK376" s="2">
        <v>-0.18574878468103861</v>
      </c>
      <c r="CL376" s="1">
        <v>-1.0656311461472374E-3</v>
      </c>
      <c r="CN376" s="25" t="s">
        <v>23</v>
      </c>
      <c r="CO376" s="27">
        <v>0</v>
      </c>
      <c r="CP376" s="27">
        <v>2.3053300000000001</v>
      </c>
      <c r="CQ376" s="28">
        <f t="shared" si="140"/>
        <v>-2.3053300000000001</v>
      </c>
      <c r="CR376" s="27">
        <f t="shared" si="141"/>
        <v>-2.3053300000000001</v>
      </c>
      <c r="CU376" s="30">
        <v>54</v>
      </c>
      <c r="CV376" s="30"/>
      <c r="CW376" s="15" t="s">
        <v>23</v>
      </c>
      <c r="CX376" s="33" t="s">
        <v>961</v>
      </c>
      <c r="CY376" s="34" t="s">
        <v>23</v>
      </c>
      <c r="CZ376" s="34" t="s">
        <v>962</v>
      </c>
      <c r="DA376" s="32"/>
      <c r="DB376" s="32"/>
      <c r="DC376" t="s">
        <v>23</v>
      </c>
      <c r="DD376">
        <v>272315</v>
      </c>
      <c r="DE376" t="s">
        <v>963</v>
      </c>
      <c r="DF376" s="30">
        <v>452</v>
      </c>
      <c r="DG376" s="39" t="s">
        <v>23</v>
      </c>
      <c r="DK376" s="30">
        <v>105</v>
      </c>
      <c r="DL376" s="30"/>
      <c r="DM376" s="32"/>
      <c r="DN376" s="32" t="s">
        <v>23</v>
      </c>
      <c r="DO376" s="41">
        <v>269644</v>
      </c>
    </row>
    <row r="377" spans="1:119" ht="15.75" x14ac:dyDescent="0.25">
      <c r="A377" t="s">
        <v>681</v>
      </c>
      <c r="B377" t="s">
        <v>24</v>
      </c>
      <c r="C377" s="52">
        <v>195.50802638552298</v>
      </c>
      <c r="D377" s="52">
        <v>191.581107692785</v>
      </c>
      <c r="E377" s="52">
        <v>-3.9269186927379849</v>
      </c>
      <c r="F377" s="53">
        <v>-2.0085715995078791E-2</v>
      </c>
      <c r="G377" s="45">
        <v>217.07837278748102</v>
      </c>
      <c r="H377" s="45">
        <v>216.38240854518898</v>
      </c>
      <c r="I377" s="45">
        <v>-0.69596424229203535</v>
      </c>
      <c r="J377" s="46">
        <v>-3.206050576827301E-3</v>
      </c>
      <c r="K377" s="47">
        <v>1</v>
      </c>
      <c r="L377" s="55">
        <f t="shared" si="134"/>
        <v>214.82096278748102</v>
      </c>
      <c r="M377" s="55">
        <f t="shared" si="135"/>
        <v>214.12499854518899</v>
      </c>
      <c r="N377" s="55">
        <f t="shared" si="136"/>
        <v>-0.69596424229203535</v>
      </c>
      <c r="O377" s="56">
        <f t="shared" si="137"/>
        <v>-3.2397408207342493E-3</v>
      </c>
      <c r="P377" s="54"/>
      <c r="Q377" s="42">
        <f t="shared" si="138"/>
        <v>649.17462374494619</v>
      </c>
      <c r="R377" s="42">
        <f t="shared" si="138"/>
        <v>636.13548662119308</v>
      </c>
      <c r="S377" s="42">
        <f t="shared" si="139"/>
        <v>713.30226317714278</v>
      </c>
      <c r="T377" s="42">
        <f t="shared" si="139"/>
        <v>710.99134871760566</v>
      </c>
      <c r="V377" s="143">
        <f t="shared" si="131"/>
        <v>636.38118679786749</v>
      </c>
      <c r="W377" s="143">
        <f t="shared" si="132"/>
        <v>713.30226317714278</v>
      </c>
      <c r="X377" s="143">
        <f t="shared" si="133"/>
        <v>710.99134871760566</v>
      </c>
      <c r="AB377" t="s">
        <v>24</v>
      </c>
      <c r="AC377" s="2">
        <v>195.50802638552298</v>
      </c>
      <c r="AD377" s="2">
        <v>194.07906694246799</v>
      </c>
      <c r="AE377" s="2">
        <v>-1.4289594430549926</v>
      </c>
      <c r="AF377" s="1">
        <v>-7.3089553890602031E-3</v>
      </c>
      <c r="AG377" s="2">
        <v>217.07837278748102</v>
      </c>
      <c r="AH377" s="2">
        <v>217.07837278748102</v>
      </c>
      <c r="AI377" s="2">
        <v>0</v>
      </c>
      <c r="AJ377" s="1">
        <v>0</v>
      </c>
      <c r="AM377" t="s">
        <v>24</v>
      </c>
      <c r="AN377" s="2">
        <v>195.50802638552298</v>
      </c>
      <c r="AO377" s="2">
        <v>193.769756941427</v>
      </c>
      <c r="AP377" s="2">
        <v>-1.7382694440959767</v>
      </c>
      <c r="AQ377" s="1">
        <v>-8.8910387784707969E-3</v>
      </c>
      <c r="AR377" s="2">
        <v>195.32607990427198</v>
      </c>
      <c r="AS377" s="2">
        <v>-0.18194648125100343</v>
      </c>
      <c r="AT377" s="1">
        <v>-9.3063433054263727E-4</v>
      </c>
      <c r="AU377" s="2">
        <v>195.59475451749199</v>
      </c>
      <c r="AV377" s="2">
        <v>8.6728131969010747E-2</v>
      </c>
      <c r="AW377" s="1">
        <v>4.4360394594742227E-4</v>
      </c>
      <c r="AX377" s="2">
        <v>194.43864860000102</v>
      </c>
      <c r="AY377" s="2">
        <v>-1.0693777855219651</v>
      </c>
      <c r="AZ377" s="1">
        <v>-5.469738533461819E-3</v>
      </c>
      <c r="BA377" s="2">
        <v>195.111884391047</v>
      </c>
      <c r="BB377" s="2">
        <v>-0.39614199447598253</v>
      </c>
      <c r="BC377" s="1">
        <v>-2.0262185742432317E-3</v>
      </c>
      <c r="BD377" s="2">
        <v>191.65510374079298</v>
      </c>
      <c r="BE377" s="2">
        <v>-3.8529226447300005</v>
      </c>
      <c r="BF377" s="1">
        <v>-1.9707235124620453E-2</v>
      </c>
      <c r="BG377" s="1"/>
      <c r="BH377" t="s">
        <v>24</v>
      </c>
      <c r="BI377" s="2">
        <v>217.07837278748102</v>
      </c>
      <c r="BJ377" s="2">
        <v>216.846384706717</v>
      </c>
      <c r="BK377" s="2">
        <v>-0.23198808076401178</v>
      </c>
      <c r="BL377" s="1">
        <v>-1.0686835256091003E-3</v>
      </c>
      <c r="BM377" s="2">
        <v>217.07837278748102</v>
      </c>
      <c r="BN377" s="2">
        <v>0</v>
      </c>
      <c r="BO377" s="1">
        <v>0</v>
      </c>
      <c r="BP377" s="2">
        <v>217.07837278748102</v>
      </c>
      <c r="BQ377" s="2">
        <v>0</v>
      </c>
      <c r="BR377" s="1">
        <v>0</v>
      </c>
      <c r="BS377" s="2">
        <v>216.846384706717</v>
      </c>
      <c r="BT377" s="2">
        <v>-0.23198808076401178</v>
      </c>
      <c r="BU377" s="1">
        <v>-1.0686835256091003E-3</v>
      </c>
      <c r="BV377" s="2">
        <v>217.07837278748102</v>
      </c>
      <c r="BW377" s="2">
        <v>0</v>
      </c>
      <c r="BX377" s="1">
        <v>0</v>
      </c>
      <c r="BY377" s="2">
        <v>216.38240854518898</v>
      </c>
      <c r="BZ377" s="2">
        <v>-0.69596424229203535</v>
      </c>
      <c r="CA377" s="1">
        <v>-3.206050576827301E-3</v>
      </c>
      <c r="CC377" t="s">
        <v>24</v>
      </c>
      <c r="CE377" s="23">
        <v>195.50802638552298</v>
      </c>
      <c r="CF377" s="23">
        <v>195.75712686641501</v>
      </c>
      <c r="CG377" s="23">
        <v>0.24910048089202519</v>
      </c>
      <c r="CH377" s="24">
        <v>1.2741189479393703E-3</v>
      </c>
      <c r="CI377" s="2">
        <v>217.07837278748102</v>
      </c>
      <c r="CJ377" s="2">
        <v>216.846384706717</v>
      </c>
      <c r="CK377" s="2">
        <v>-0.23198808076401178</v>
      </c>
      <c r="CL377" s="1">
        <v>-1.0686835256091003E-3</v>
      </c>
      <c r="CN377" s="25" t="s">
        <v>24</v>
      </c>
      <c r="CO377" s="27">
        <v>0</v>
      </c>
      <c r="CP377" s="27">
        <v>2.2574100000000001</v>
      </c>
      <c r="CQ377" s="28">
        <f t="shared" si="140"/>
        <v>-2.2574100000000001</v>
      </c>
      <c r="CR377" s="27">
        <f t="shared" si="141"/>
        <v>-2.2574100000000001</v>
      </c>
      <c r="CU377" s="30">
        <v>55</v>
      </c>
      <c r="CV377" s="30"/>
      <c r="CW377" s="15" t="s">
        <v>24</v>
      </c>
      <c r="CX377" s="33" t="s">
        <v>961</v>
      </c>
      <c r="CY377" s="34" t="s">
        <v>24</v>
      </c>
      <c r="CZ377" s="34" t="s">
        <v>962</v>
      </c>
      <c r="DA377" s="32"/>
      <c r="DB377" s="32"/>
      <c r="DC377" t="s">
        <v>24</v>
      </c>
      <c r="DD377">
        <v>301164</v>
      </c>
      <c r="DE377" t="s">
        <v>963</v>
      </c>
      <c r="DF377" s="30">
        <v>453</v>
      </c>
      <c r="DG377" s="39" t="s">
        <v>24</v>
      </c>
      <c r="DK377" s="30">
        <v>106</v>
      </c>
      <c r="DL377" s="30"/>
      <c r="DM377" s="32"/>
      <c r="DN377" s="32" t="s">
        <v>24</v>
      </c>
      <c r="DO377" s="41">
        <v>296805</v>
      </c>
    </row>
    <row r="378" spans="1:119" ht="15.75" x14ac:dyDescent="0.25">
      <c r="A378" t="s">
        <v>682</v>
      </c>
      <c r="B378" t="s">
        <v>25</v>
      </c>
      <c r="C378" s="52">
        <v>196.14004488379101</v>
      </c>
      <c r="D378" s="52">
        <v>189.24017484415401</v>
      </c>
      <c r="E378" s="52">
        <v>-6.8998700396369941</v>
      </c>
      <c r="F378" s="53">
        <v>-3.5178283168666689E-2</v>
      </c>
      <c r="G378" s="45">
        <v>213.80366331658502</v>
      </c>
      <c r="H378" s="45">
        <v>213.11737211253501</v>
      </c>
      <c r="I378" s="45">
        <v>-0.68629120405000776</v>
      </c>
      <c r="J378" s="46">
        <v>-3.2099132138526426E-3</v>
      </c>
      <c r="K378" s="47">
        <v>1</v>
      </c>
      <c r="L378" s="55">
        <f t="shared" si="134"/>
        <v>211.83521831658501</v>
      </c>
      <c r="M378" s="55">
        <f t="shared" si="135"/>
        <v>211.14892711253501</v>
      </c>
      <c r="N378" s="55">
        <f t="shared" si="136"/>
        <v>-0.68629120405000776</v>
      </c>
      <c r="O378" s="56">
        <f t="shared" si="137"/>
        <v>-3.2397408207371563E-3</v>
      </c>
      <c r="P378" s="54"/>
      <c r="Q378" s="42">
        <f t="shared" si="138"/>
        <v>815.35109841573592</v>
      </c>
      <c r="R378" s="42">
        <f t="shared" si="138"/>
        <v>786.66844659378364</v>
      </c>
      <c r="S378" s="42">
        <f t="shared" si="139"/>
        <v>880.59568886046668</v>
      </c>
      <c r="T378" s="42">
        <f t="shared" si="139"/>
        <v>877.74278706070027</v>
      </c>
      <c r="V378" s="143">
        <f t="shared" si="131"/>
        <v>802.08051196132351</v>
      </c>
      <c r="W378" s="143">
        <f t="shared" si="132"/>
        <v>880.59568886046668</v>
      </c>
      <c r="X378" s="143">
        <f t="shared" si="133"/>
        <v>877.74278706070027</v>
      </c>
      <c r="AB378" t="s">
        <v>25</v>
      </c>
      <c r="AC378" s="2">
        <v>196.14004488379101</v>
      </c>
      <c r="AD378" s="2">
        <v>193.24449584858502</v>
      </c>
      <c r="AE378" s="2">
        <v>-2.8955490352059883</v>
      </c>
      <c r="AF378" s="1">
        <v>-1.4762661224644575E-2</v>
      </c>
      <c r="AG378" s="2">
        <v>213.80366331658502</v>
      </c>
      <c r="AH378" s="2">
        <v>213.80366331658502</v>
      </c>
      <c r="AI378" s="2">
        <v>0</v>
      </c>
      <c r="AJ378" s="1">
        <v>0</v>
      </c>
      <c r="AM378" t="s">
        <v>25</v>
      </c>
      <c r="AN378" s="2">
        <v>196.14004488379101</v>
      </c>
      <c r="AO378" s="2">
        <v>194.90216901120701</v>
      </c>
      <c r="AP378" s="2">
        <v>-1.2378758725839987</v>
      </c>
      <c r="AQ378" s="1">
        <v>-6.3111837937908852E-3</v>
      </c>
      <c r="AR378" s="2">
        <v>196.00540732209799</v>
      </c>
      <c r="AS378" s="2">
        <v>-0.13463756169301178</v>
      </c>
      <c r="AT378" s="1">
        <v>-6.8643586664203016E-4</v>
      </c>
      <c r="AU378" s="2">
        <v>196.25908514187</v>
      </c>
      <c r="AV378" s="2">
        <v>0.11904025807899643</v>
      </c>
      <c r="AW378" s="1">
        <v>6.0691460608936518E-4</v>
      </c>
      <c r="AX378" s="2">
        <v>195.18278357132201</v>
      </c>
      <c r="AY378" s="2">
        <v>-0.95726131246900081</v>
      </c>
      <c r="AZ378" s="1">
        <v>-4.8804990996925623E-3</v>
      </c>
      <c r="BA378" s="2">
        <v>195.74257812678201</v>
      </c>
      <c r="BB378" s="2">
        <v>-0.39746675700899914</v>
      </c>
      <c r="BC378" s="1">
        <v>-2.0264436935582947E-3</v>
      </c>
      <c r="BD378" s="2">
        <v>192.94768587690402</v>
      </c>
      <c r="BE378" s="2">
        <v>-3.1923590068869885</v>
      </c>
      <c r="BF378" s="1">
        <v>-1.6275916571643474E-2</v>
      </c>
      <c r="BG378" s="1"/>
      <c r="BH378" t="s">
        <v>25</v>
      </c>
      <c r="BI378" s="2">
        <v>213.80366331658502</v>
      </c>
      <c r="BJ378" s="2">
        <v>213.57489958190101</v>
      </c>
      <c r="BK378" s="2">
        <v>-0.22876373468400857</v>
      </c>
      <c r="BL378" s="1">
        <v>-1.0699710712873602E-3</v>
      </c>
      <c r="BM378" s="2">
        <v>213.80366331658502</v>
      </c>
      <c r="BN378" s="2">
        <v>0</v>
      </c>
      <c r="BO378" s="1">
        <v>0</v>
      </c>
      <c r="BP378" s="2">
        <v>213.80366331658502</v>
      </c>
      <c r="BQ378" s="2">
        <v>0</v>
      </c>
      <c r="BR378" s="1">
        <v>0</v>
      </c>
      <c r="BS378" s="2">
        <v>213.57489958190101</v>
      </c>
      <c r="BT378" s="2">
        <v>-0.22876373468400857</v>
      </c>
      <c r="BU378" s="1">
        <v>-1.0699710712873602E-3</v>
      </c>
      <c r="BV378" s="2">
        <v>213.80366331658502</v>
      </c>
      <c r="BW378" s="2">
        <v>0</v>
      </c>
      <c r="BX378" s="1">
        <v>0</v>
      </c>
      <c r="BY378" s="2">
        <v>213.11737211253501</v>
      </c>
      <c r="BZ378" s="2">
        <v>-0.68629120405000776</v>
      </c>
      <c r="CA378" s="1">
        <v>-3.2099132138526426E-3</v>
      </c>
      <c r="CC378" t="s">
        <v>25</v>
      </c>
      <c r="CE378" s="23">
        <v>196.14004488379101</v>
      </c>
      <c r="CF378" s="23">
        <v>194.70821613428899</v>
      </c>
      <c r="CG378" s="23">
        <v>-1.4318287495020172</v>
      </c>
      <c r="CH378" s="24">
        <v>-7.3000327411485337E-3</v>
      </c>
      <c r="CI378" s="2">
        <v>213.80366331658502</v>
      </c>
      <c r="CJ378" s="2">
        <v>213.57489958190101</v>
      </c>
      <c r="CK378" s="2">
        <v>-0.22876373468400857</v>
      </c>
      <c r="CL378" s="1">
        <v>-1.0699710712873602E-3</v>
      </c>
      <c r="CN378" s="25" t="s">
        <v>25</v>
      </c>
      <c r="CO378" s="27">
        <v>0</v>
      </c>
      <c r="CP378" s="27">
        <v>1.968445</v>
      </c>
      <c r="CQ378" s="28">
        <f t="shared" si="140"/>
        <v>-1.968445</v>
      </c>
      <c r="CR378" s="27">
        <f t="shared" si="141"/>
        <v>-1.968445</v>
      </c>
      <c r="CU378" s="30">
        <v>56</v>
      </c>
      <c r="CV378" s="30"/>
      <c r="CW378" s="15" t="s">
        <v>25</v>
      </c>
      <c r="CX378" s="33" t="s">
        <v>961</v>
      </c>
      <c r="CY378" s="34" t="s">
        <v>25</v>
      </c>
      <c r="CZ378" s="34" t="s">
        <v>962</v>
      </c>
      <c r="DA378" s="32"/>
      <c r="DB378" s="32"/>
      <c r="DC378" t="s">
        <v>25</v>
      </c>
      <c r="DD378">
        <v>240559</v>
      </c>
      <c r="DE378" t="s">
        <v>963</v>
      </c>
      <c r="DF378" s="30">
        <v>454</v>
      </c>
      <c r="DG378" s="39" t="s">
        <v>25</v>
      </c>
      <c r="DK378" s="30">
        <v>107</v>
      </c>
      <c r="DL378" s="30"/>
      <c r="DM378" s="32"/>
      <c r="DN378" s="32" t="s">
        <v>25</v>
      </c>
      <c r="DO378" s="41">
        <v>237222</v>
      </c>
    </row>
    <row r="379" spans="1:119" ht="15.75" x14ac:dyDescent="0.25">
      <c r="B379" t="s">
        <v>26</v>
      </c>
      <c r="C379" s="52">
        <v>98.090570387466997</v>
      </c>
      <c r="D379" s="52">
        <v>92.166711310034003</v>
      </c>
      <c r="E379" s="52">
        <v>-5.9238590774329936</v>
      </c>
      <c r="F379" s="53">
        <v>-6.0391728318361204E-2</v>
      </c>
      <c r="G379" s="45">
        <v>141.988581080692</v>
      </c>
      <c r="H379" s="45">
        <v>141.532450366608</v>
      </c>
      <c r="I379" s="45">
        <v>-0.45613071408399719</v>
      </c>
      <c r="J379" s="46">
        <v>-3.212446455991968E-3</v>
      </c>
      <c r="K379" s="47">
        <v>1</v>
      </c>
      <c r="L379" s="55">
        <f t="shared" si="134"/>
        <v>140.792347080692</v>
      </c>
      <c r="M379" s="55">
        <f t="shared" si="135"/>
        <v>140.336216366608</v>
      </c>
      <c r="N379" s="55">
        <f t="shared" si="136"/>
        <v>-0.45613071408399719</v>
      </c>
      <c r="O379" s="56">
        <f t="shared" si="137"/>
        <v>-3.2397408207320818E-3</v>
      </c>
      <c r="P379" s="54"/>
      <c r="Q379" s="42">
        <f t="shared" si="138"/>
        <v>336.33089908577432</v>
      </c>
      <c r="R379" s="42">
        <f t="shared" si="138"/>
        <v>316.01929480311605</v>
      </c>
      <c r="S379" s="42">
        <f t="shared" si="139"/>
        <v>482.74585916869938</v>
      </c>
      <c r="T379" s="42">
        <f t="shared" si="139"/>
        <v>481.18188770271115</v>
      </c>
      <c r="V379" s="143">
        <f t="shared" si="131"/>
        <v>323.85444335463177</v>
      </c>
      <c r="W379" s="143">
        <f t="shared" si="132"/>
        <v>482.74585916869938</v>
      </c>
      <c r="X379" s="143">
        <f t="shared" si="133"/>
        <v>481.18188770271115</v>
      </c>
      <c r="AB379" t="s">
        <v>26</v>
      </c>
      <c r="AC379" s="2">
        <v>98.090570387466997</v>
      </c>
      <c r="AD379" s="2">
        <v>98.658606525151995</v>
      </c>
      <c r="AE379" s="2">
        <v>0.56803613768499872</v>
      </c>
      <c r="AF379" s="1">
        <v>5.7909352085649254E-3</v>
      </c>
      <c r="AG379" s="2">
        <v>141.988581080692</v>
      </c>
      <c r="AH379" s="2">
        <v>141.988581080692</v>
      </c>
      <c r="AI379" s="2">
        <v>0</v>
      </c>
      <c r="AJ379" s="1">
        <v>0</v>
      </c>
      <c r="AM379" t="s">
        <v>26</v>
      </c>
      <c r="AN379" s="2">
        <v>98.090570387466997</v>
      </c>
      <c r="AO379" s="2">
        <v>96.282512505723005</v>
      </c>
      <c r="AP379" s="2">
        <v>-1.8080578817439914</v>
      </c>
      <c r="AQ379" s="1">
        <v>-1.8432535100998928E-2</v>
      </c>
      <c r="AR379" s="2">
        <v>97.929030067807005</v>
      </c>
      <c r="AS379" s="2">
        <v>-0.16154031965999138</v>
      </c>
      <c r="AT379" s="1">
        <v>-1.646848611664627E-3</v>
      </c>
      <c r="AU379" s="2">
        <v>98.071387243221992</v>
      </c>
      <c r="AV379" s="2">
        <v>-1.9183144245005224E-2</v>
      </c>
      <c r="AW379" s="1">
        <v>-1.9556563051096549E-4</v>
      </c>
      <c r="AX379" s="2">
        <v>97.094804672297002</v>
      </c>
      <c r="AY379" s="2">
        <v>-0.99576571516999479</v>
      </c>
      <c r="AZ379" s="1">
        <v>-1.0151492760584696E-2</v>
      </c>
      <c r="BA379" s="2">
        <v>97.795341947864998</v>
      </c>
      <c r="BB379" s="2">
        <v>-0.29522843960199907</v>
      </c>
      <c r="BC379" s="1">
        <v>-3.0097535210144963E-3</v>
      </c>
      <c r="BD379" s="2">
        <v>94.451824549934997</v>
      </c>
      <c r="BE379" s="2">
        <v>-3.6387458375319994</v>
      </c>
      <c r="BF379" s="1">
        <v>-3.7095776109350886E-2</v>
      </c>
      <c r="BG379" s="1"/>
      <c r="BH379" t="s">
        <v>26</v>
      </c>
      <c r="BI379" s="2">
        <v>141.988581080692</v>
      </c>
      <c r="BJ379" s="2">
        <v>141.83653750933098</v>
      </c>
      <c r="BK379" s="2">
        <v>-0.15204357136101976</v>
      </c>
      <c r="BL379" s="1">
        <v>-1.070815485328454E-3</v>
      </c>
      <c r="BM379" s="2">
        <v>141.988581080692</v>
      </c>
      <c r="BN379" s="2">
        <v>0</v>
      </c>
      <c r="BO379" s="1">
        <v>0</v>
      </c>
      <c r="BP379" s="2">
        <v>141.988581080692</v>
      </c>
      <c r="BQ379" s="2">
        <v>0</v>
      </c>
      <c r="BR379" s="1">
        <v>0</v>
      </c>
      <c r="BS379" s="2">
        <v>141.83653750933098</v>
      </c>
      <c r="BT379" s="2">
        <v>-0.15204357136101976</v>
      </c>
      <c r="BU379" s="1">
        <v>-1.070815485328454E-3</v>
      </c>
      <c r="BV379" s="2">
        <v>141.988581080692</v>
      </c>
      <c r="BW379" s="2">
        <v>0</v>
      </c>
      <c r="BX379" s="1">
        <v>0</v>
      </c>
      <c r="BY379" s="2">
        <v>141.532450366608</v>
      </c>
      <c r="BZ379" s="2">
        <v>-0.45613071408399719</v>
      </c>
      <c r="CA379" s="1">
        <v>-3.212446455991968E-3</v>
      </c>
      <c r="CC379" t="s">
        <v>26</v>
      </c>
      <c r="CE379" s="23">
        <v>98.090570387466997</v>
      </c>
      <c r="CF379" s="23">
        <v>93.912400371652012</v>
      </c>
      <c r="CG379" s="23">
        <v>-4.1781700158149846</v>
      </c>
      <c r="CH379" s="24">
        <v>-4.2595022124051467E-2</v>
      </c>
      <c r="CI379" s="2">
        <v>141.988581080692</v>
      </c>
      <c r="CJ379" s="2">
        <v>141.83653750933098</v>
      </c>
      <c r="CK379" s="2">
        <v>-0.15204357136101976</v>
      </c>
      <c r="CL379" s="1">
        <v>-1.070815485328454E-3</v>
      </c>
      <c r="CN379" s="25" t="s">
        <v>26</v>
      </c>
      <c r="CO379" s="27">
        <v>0</v>
      </c>
      <c r="CP379" s="27">
        <v>1.196234</v>
      </c>
      <c r="CQ379" s="28">
        <f t="shared" si="140"/>
        <v>-1.196234</v>
      </c>
      <c r="CR379" s="27">
        <f t="shared" si="141"/>
        <v>-1.196234</v>
      </c>
      <c r="CU379" s="30">
        <v>57</v>
      </c>
      <c r="CV379" s="30"/>
      <c r="CW379" s="15" t="s">
        <v>26</v>
      </c>
      <c r="CX379" s="33" t="s">
        <v>961</v>
      </c>
      <c r="CY379" s="34" t="s">
        <v>26</v>
      </c>
      <c r="CZ379" s="34" t="s">
        <v>962</v>
      </c>
      <c r="DA379" s="32"/>
      <c r="DB379" s="32"/>
      <c r="DC379" t="s">
        <v>26</v>
      </c>
      <c r="DD379">
        <v>291649</v>
      </c>
      <c r="DE379" t="s">
        <v>963</v>
      </c>
      <c r="DF379" s="30">
        <v>455</v>
      </c>
      <c r="DG379" s="39" t="s">
        <v>26</v>
      </c>
      <c r="DK379" s="30">
        <v>108</v>
      </c>
      <c r="DL379" s="30"/>
      <c r="DM379" s="32"/>
      <c r="DN379" s="32" t="s">
        <v>26</v>
      </c>
      <c r="DO379" s="41">
        <v>289515</v>
      </c>
    </row>
    <row r="380" spans="1:119" ht="15.75" x14ac:dyDescent="0.25">
      <c r="B380" t="s">
        <v>27</v>
      </c>
      <c r="C380" s="52">
        <v>170.372236648399</v>
      </c>
      <c r="D380" s="52">
        <v>161.50579494140899</v>
      </c>
      <c r="E380" s="52">
        <v>-8.8664417069900026</v>
      </c>
      <c r="F380" s="53">
        <v>-5.2041587769302323E-2</v>
      </c>
      <c r="G380" s="45">
        <v>173.59348892386498</v>
      </c>
      <c r="H380" s="45">
        <v>173.03506956882001</v>
      </c>
      <c r="I380" s="45">
        <v>-0.55841935504497542</v>
      </c>
      <c r="J380" s="46">
        <v>-3.2168220047117564E-3</v>
      </c>
      <c r="K380" s="47">
        <v>1</v>
      </c>
      <c r="L380" s="55">
        <f t="shared" si="134"/>
        <v>172.36544092386498</v>
      </c>
      <c r="M380" s="55">
        <f t="shared" si="135"/>
        <v>171.80702156882001</v>
      </c>
      <c r="N380" s="55">
        <f t="shared" si="136"/>
        <v>-0.55841935504497542</v>
      </c>
      <c r="O380" s="56">
        <f t="shared" si="137"/>
        <v>-3.2397408207346691E-3</v>
      </c>
      <c r="P380" s="54"/>
      <c r="Q380" s="42">
        <f t="shared" si="138"/>
        <v>636.02107218521905</v>
      </c>
      <c r="R380" s="42">
        <f t="shared" si="138"/>
        <v>602.92152573396618</v>
      </c>
      <c r="S380" s="42">
        <f t="shared" si="139"/>
        <v>643.46195542596831</v>
      </c>
      <c r="T380" s="42">
        <f t="shared" si="139"/>
        <v>641.37730546238504</v>
      </c>
      <c r="V380" s="143">
        <f t="shared" si="131"/>
        <v>619.41490873819578</v>
      </c>
      <c r="W380" s="143">
        <f t="shared" si="132"/>
        <v>643.46195542596831</v>
      </c>
      <c r="X380" s="143">
        <f t="shared" si="133"/>
        <v>641.37730546238504</v>
      </c>
      <c r="AB380" t="s">
        <v>27</v>
      </c>
      <c r="AC380" s="2">
        <v>170.372236648399</v>
      </c>
      <c r="AD380" s="2">
        <v>170.50927328353899</v>
      </c>
      <c r="AE380" s="2">
        <v>0.13703663513999231</v>
      </c>
      <c r="AF380" s="1">
        <v>8.0433665622878388E-4</v>
      </c>
      <c r="AG380" s="2">
        <v>173.59348892386498</v>
      </c>
      <c r="AH380" s="2">
        <v>173.59348892386498</v>
      </c>
      <c r="AI380" s="2">
        <v>0</v>
      </c>
      <c r="AJ380" s="1">
        <v>0</v>
      </c>
      <c r="AM380" t="s">
        <v>27</v>
      </c>
      <c r="AN380" s="2">
        <v>170.372236648399</v>
      </c>
      <c r="AO380" s="2">
        <v>168.72969558946099</v>
      </c>
      <c r="AP380" s="2">
        <v>-1.6425410589380078</v>
      </c>
      <c r="AQ380" s="1">
        <v>-9.6408962589823628E-3</v>
      </c>
      <c r="AR380" s="2">
        <v>170.20594841919799</v>
      </c>
      <c r="AS380" s="2">
        <v>-0.16628822920100106</v>
      </c>
      <c r="AT380" s="1">
        <v>-9.7602891452422381E-4</v>
      </c>
      <c r="AU380" s="2">
        <v>170.457903576175</v>
      </c>
      <c r="AV380" s="2">
        <v>8.5666927776003376E-2</v>
      </c>
      <c r="AW380" s="1">
        <v>5.0282211152041247E-4</v>
      </c>
      <c r="AX380" s="2">
        <v>168.94974950534001</v>
      </c>
      <c r="AY380" s="2">
        <v>-1.4224871430589872</v>
      </c>
      <c r="AZ380" s="1">
        <v>-8.3492895969582512E-3</v>
      </c>
      <c r="BA380" s="2">
        <v>169.79296001478002</v>
      </c>
      <c r="BB380" s="2">
        <v>-0.5792766336189743</v>
      </c>
      <c r="BC380" s="1">
        <v>-3.4000647348102877E-3</v>
      </c>
      <c r="BD380" s="2">
        <v>165.92391043351799</v>
      </c>
      <c r="BE380" s="2">
        <v>-4.448326214881007</v>
      </c>
      <c r="BF380" s="1">
        <v>-2.6109454817225399E-2</v>
      </c>
      <c r="BG380" s="1"/>
      <c r="BH380" t="s">
        <v>27</v>
      </c>
      <c r="BI380" s="2">
        <v>173.59348892386498</v>
      </c>
      <c r="BJ380" s="2">
        <v>173.40734913885001</v>
      </c>
      <c r="BK380" s="2">
        <v>-0.18613978501497286</v>
      </c>
      <c r="BL380" s="1">
        <v>-1.0722740015704764E-3</v>
      </c>
      <c r="BM380" s="2">
        <v>173.59348892386498</v>
      </c>
      <c r="BN380" s="2">
        <v>0</v>
      </c>
      <c r="BO380" s="1">
        <v>0</v>
      </c>
      <c r="BP380" s="2">
        <v>173.59348892386498</v>
      </c>
      <c r="BQ380" s="2">
        <v>0</v>
      </c>
      <c r="BR380" s="1">
        <v>0</v>
      </c>
      <c r="BS380" s="2">
        <v>173.40734913885001</v>
      </c>
      <c r="BT380" s="2">
        <v>-0.18613978501497286</v>
      </c>
      <c r="BU380" s="1">
        <v>-1.0722740015704764E-3</v>
      </c>
      <c r="BV380" s="2">
        <v>173.59348892386498</v>
      </c>
      <c r="BW380" s="2">
        <v>0</v>
      </c>
      <c r="BX380" s="1">
        <v>0</v>
      </c>
      <c r="BY380" s="2">
        <v>173.03506956882001</v>
      </c>
      <c r="BZ380" s="2">
        <v>-0.55841935504497542</v>
      </c>
      <c r="CA380" s="1">
        <v>-3.2168220047117564E-3</v>
      </c>
      <c r="CC380" t="s">
        <v>27</v>
      </c>
      <c r="CE380" s="23">
        <v>170.372236648399</v>
      </c>
      <c r="CF380" s="23">
        <v>164.98779731850999</v>
      </c>
      <c r="CG380" s="23">
        <v>-5.3844393298890054</v>
      </c>
      <c r="CH380" s="24">
        <v>-3.1603971608361245E-2</v>
      </c>
      <c r="CI380" s="2">
        <v>173.59348892386498</v>
      </c>
      <c r="CJ380" s="2">
        <v>173.40734913885001</v>
      </c>
      <c r="CK380" s="2">
        <v>-0.18613978501497286</v>
      </c>
      <c r="CL380" s="1">
        <v>-1.0722740015704764E-3</v>
      </c>
      <c r="CN380" s="25" t="s">
        <v>27</v>
      </c>
      <c r="CO380" s="27">
        <v>0</v>
      </c>
      <c r="CP380" s="27">
        <v>1.228048</v>
      </c>
      <c r="CQ380" s="28">
        <f t="shared" si="140"/>
        <v>-1.228048</v>
      </c>
      <c r="CR380" s="27">
        <f t="shared" si="141"/>
        <v>-1.228048</v>
      </c>
      <c r="CU380" s="30">
        <v>58</v>
      </c>
      <c r="CV380" s="30"/>
      <c r="CW380" s="15" t="s">
        <v>27</v>
      </c>
      <c r="CX380" s="33" t="s">
        <v>961</v>
      </c>
      <c r="CY380" s="34" t="s">
        <v>27</v>
      </c>
      <c r="CZ380" s="34" t="s">
        <v>962</v>
      </c>
      <c r="DA380" s="32"/>
      <c r="DB380" s="32"/>
      <c r="DC380" t="s">
        <v>27</v>
      </c>
      <c r="DD380">
        <v>267872</v>
      </c>
      <c r="DE380" t="s">
        <v>963</v>
      </c>
      <c r="DF380" s="30">
        <v>456</v>
      </c>
      <c r="DG380" s="39" t="s">
        <v>27</v>
      </c>
      <c r="DK380" s="30">
        <v>109</v>
      </c>
      <c r="DL380" s="30"/>
      <c r="DM380" s="32"/>
      <c r="DN380" s="32" t="s">
        <v>27</v>
      </c>
      <c r="DO380" s="41">
        <v>262909</v>
      </c>
    </row>
    <row r="381" spans="1:119" ht="15.75" x14ac:dyDescent="0.25">
      <c r="A381" t="s">
        <v>683</v>
      </c>
      <c r="B381" t="s">
        <v>28</v>
      </c>
      <c r="C381" s="52">
        <v>102.59492218336401</v>
      </c>
      <c r="D381" s="52">
        <v>101.91819538263</v>
      </c>
      <c r="E381" s="52">
        <v>-0.67672680073400215</v>
      </c>
      <c r="F381" s="53">
        <v>-6.5961042353003992E-3</v>
      </c>
      <c r="G381" s="45">
        <v>100.367689364393</v>
      </c>
      <c r="H381" s="45">
        <v>99.905455371637998</v>
      </c>
      <c r="I381" s="45">
        <v>-0.46223399275500299</v>
      </c>
      <c r="J381" s="46">
        <v>-4.6054063382571769E-3</v>
      </c>
      <c r="K381" s="47">
        <v>1</v>
      </c>
      <c r="L381" s="55">
        <f t="shared" si="134"/>
        <v>99.027980364393002</v>
      </c>
      <c r="M381" s="55">
        <f t="shared" si="135"/>
        <v>98.565746371637999</v>
      </c>
      <c r="N381" s="55">
        <f t="shared" si="136"/>
        <v>-0.46223399275500299</v>
      </c>
      <c r="O381" s="56">
        <f t="shared" si="137"/>
        <v>-4.6677109949543735E-3</v>
      </c>
      <c r="P381" s="54"/>
      <c r="Q381" s="42">
        <f t="shared" si="138"/>
        <v>579.76334868537526</v>
      </c>
      <c r="R381" s="42">
        <f t="shared" si="138"/>
        <v>575.93916920563981</v>
      </c>
      <c r="S381" s="42">
        <f t="shared" si="139"/>
        <v>559.60657981686825</v>
      </c>
      <c r="T381" s="42">
        <f t="shared" si="139"/>
        <v>556.99449803140817</v>
      </c>
      <c r="V381" s="143">
        <f t="shared" si="131"/>
        <v>570.8543993602226</v>
      </c>
      <c r="W381" s="143">
        <f t="shared" si="132"/>
        <v>559.60657981686825</v>
      </c>
      <c r="X381" s="143">
        <f t="shared" si="133"/>
        <v>555.74993578724013</v>
      </c>
      <c r="AB381" t="s">
        <v>28</v>
      </c>
      <c r="AC381" s="2">
        <v>102.59492218336401</v>
      </c>
      <c r="AD381" s="2">
        <v>101.891722026446</v>
      </c>
      <c r="AE381" s="2">
        <v>-0.70320015691800108</v>
      </c>
      <c r="AF381" s="1">
        <v>-6.8541419200182068E-3</v>
      </c>
      <c r="AG381" s="2">
        <v>100.367689364393</v>
      </c>
      <c r="AH381" s="2">
        <v>100.16225039884699</v>
      </c>
      <c r="AI381" s="2">
        <v>-0.20543896554600849</v>
      </c>
      <c r="AJ381" s="1">
        <v>-2.0468635558615455E-3</v>
      </c>
      <c r="AM381" t="s">
        <v>28</v>
      </c>
      <c r="AN381" s="2">
        <v>102.59492218336401</v>
      </c>
      <c r="AO381" s="2">
        <v>101.865910473629</v>
      </c>
      <c r="AP381" s="2">
        <v>-0.72901170973500484</v>
      </c>
      <c r="AQ381" s="1">
        <v>-7.1057289602702743E-3</v>
      </c>
      <c r="AR381" s="2">
        <v>102.478196835831</v>
      </c>
      <c r="AS381" s="2">
        <v>-0.11672534753300567</v>
      </c>
      <c r="AT381" s="1">
        <v>-1.1377302604156851E-3</v>
      </c>
      <c r="AU381" s="2">
        <v>102.626785960221</v>
      </c>
      <c r="AV381" s="2">
        <v>3.1863776856994264E-2</v>
      </c>
      <c r="AW381" s="1">
        <v>3.1057849822280041E-4</v>
      </c>
      <c r="AX381" s="2">
        <v>102.21093636655999</v>
      </c>
      <c r="AY381" s="2">
        <v>-0.38398581680401378</v>
      </c>
      <c r="AZ381" s="1">
        <v>-3.742737053961896E-3</v>
      </c>
      <c r="BA381" s="2">
        <v>102.43273536143599</v>
      </c>
      <c r="BB381" s="2">
        <v>-0.16218682192801737</v>
      </c>
      <c r="BC381" s="1">
        <v>-1.5808464832026191E-3</v>
      </c>
      <c r="BD381" s="2">
        <v>101.018394510785</v>
      </c>
      <c r="BE381" s="2">
        <v>-1.5765276725790045</v>
      </c>
      <c r="BF381" s="1">
        <v>-1.5366527300067897E-2</v>
      </c>
      <c r="BG381" s="1"/>
      <c r="BH381" t="s">
        <v>28</v>
      </c>
      <c r="BI381" s="2">
        <v>100.367689364393</v>
      </c>
      <c r="BJ381" s="2">
        <v>100.08023528609</v>
      </c>
      <c r="BK381" s="2">
        <v>-0.28745407830299996</v>
      </c>
      <c r="BL381" s="1">
        <v>-2.8640101224147417E-3</v>
      </c>
      <c r="BM381" s="2">
        <v>100.324988544676</v>
      </c>
      <c r="BN381" s="2">
        <v>-4.270081971699824E-2</v>
      </c>
      <c r="BO381" s="1">
        <v>-4.2544388525244878E-4</v>
      </c>
      <c r="BP381" s="2">
        <v>100.376693125397</v>
      </c>
      <c r="BQ381" s="2">
        <v>9.0037610039956917E-3</v>
      </c>
      <c r="BR381" s="1">
        <v>8.970776413220803E-5</v>
      </c>
      <c r="BS381" s="2">
        <v>100.15593155057401</v>
      </c>
      <c r="BT381" s="2">
        <v>-0.21175781381899128</v>
      </c>
      <c r="BU381" s="1">
        <v>-2.1098205524109201E-3</v>
      </c>
      <c r="BV381" s="2">
        <v>100.30606495568199</v>
      </c>
      <c r="BW381" s="2">
        <v>-6.1624408711011824E-2</v>
      </c>
      <c r="BX381" s="1">
        <v>-6.1398652396270109E-4</v>
      </c>
      <c r="BY381" s="2">
        <v>99.685217636910011</v>
      </c>
      <c r="BZ381" s="2">
        <v>-0.68247172748299079</v>
      </c>
      <c r="CA381" s="1">
        <v>-6.7997154443321106E-3</v>
      </c>
      <c r="CC381" t="s">
        <v>28</v>
      </c>
      <c r="CE381" s="23">
        <v>102.59492218336401</v>
      </c>
      <c r="CF381" s="23">
        <v>103.71217946531699</v>
      </c>
      <c r="CG381" s="23">
        <v>1.1172572819529876</v>
      </c>
      <c r="CH381" s="24">
        <v>1.0889986153078377E-2</v>
      </c>
      <c r="CI381" s="2">
        <v>100.367689364393</v>
      </c>
      <c r="CJ381" s="2">
        <v>100.604785773977</v>
      </c>
      <c r="CK381" s="2">
        <v>0.23709640958399802</v>
      </c>
      <c r="CL381" s="1">
        <v>2.3622782499575171E-3</v>
      </c>
      <c r="CN381" s="25" t="s">
        <v>28</v>
      </c>
      <c r="CO381" s="27">
        <v>0</v>
      </c>
      <c r="CP381" s="27">
        <v>1.339709</v>
      </c>
      <c r="CQ381" s="28">
        <f t="shared" si="140"/>
        <v>-1.339709</v>
      </c>
      <c r="CR381" s="27">
        <f t="shared" si="141"/>
        <v>-1.339709</v>
      </c>
      <c r="CU381" s="30">
        <v>61</v>
      </c>
      <c r="CV381" s="30"/>
      <c r="CW381" s="15" t="s">
        <v>28</v>
      </c>
      <c r="CX381" s="33" t="s">
        <v>961</v>
      </c>
      <c r="CY381" s="34" t="s">
        <v>966</v>
      </c>
      <c r="CZ381" s="34" t="s">
        <v>962</v>
      </c>
      <c r="DA381" s="32"/>
      <c r="DB381" s="32"/>
      <c r="DC381" t="s">
        <v>28</v>
      </c>
      <c r="DD381">
        <v>176960</v>
      </c>
      <c r="DE381" t="s">
        <v>963</v>
      </c>
      <c r="DF381" s="30">
        <v>457</v>
      </c>
      <c r="DG381" s="39" t="s">
        <v>28</v>
      </c>
      <c r="DK381" s="30">
        <v>110</v>
      </c>
      <c r="DL381" s="30"/>
      <c r="DM381" s="32"/>
      <c r="DN381" s="32" t="s">
        <v>28</v>
      </c>
      <c r="DO381" s="41">
        <v>175528</v>
      </c>
    </row>
    <row r="382" spans="1:119" ht="15.75" x14ac:dyDescent="0.25">
      <c r="A382" t="s">
        <v>684</v>
      </c>
      <c r="B382" t="s">
        <v>29</v>
      </c>
      <c r="C382" s="52">
        <v>93.797329809586998</v>
      </c>
      <c r="D382" s="52">
        <v>91.650824963415999</v>
      </c>
      <c r="E382" s="52">
        <v>-2.1465048461709983</v>
      </c>
      <c r="F382" s="53">
        <v>-2.2884498423659867E-2</v>
      </c>
      <c r="G382" s="45">
        <v>94.521838504875006</v>
      </c>
      <c r="H382" s="45">
        <v>93.678436307270005</v>
      </c>
      <c r="I382" s="45">
        <v>-0.8434021976050019</v>
      </c>
      <c r="J382" s="46">
        <v>-8.9228289562046873E-3</v>
      </c>
      <c r="K382" s="47">
        <v>3</v>
      </c>
      <c r="L382" s="55">
        <f t="shared" si="134"/>
        <v>90.635192504875008</v>
      </c>
      <c r="M382" s="55">
        <f t="shared" si="135"/>
        <v>89.791790307270006</v>
      </c>
      <c r="N382" s="55">
        <f t="shared" si="136"/>
        <v>-0.8434021976050019</v>
      </c>
      <c r="O382" s="56">
        <f t="shared" si="137"/>
        <v>-9.3054604320461694E-3</v>
      </c>
      <c r="P382" s="54"/>
      <c r="Q382" s="42">
        <f t="shared" si="138"/>
        <v>265.07128532030453</v>
      </c>
      <c r="R382" s="42">
        <f t="shared" si="138"/>
        <v>259.00526190923449</v>
      </c>
      <c r="S382" s="42">
        <f t="shared" si="139"/>
        <v>256.13508424271669</v>
      </c>
      <c r="T382" s="42">
        <f t="shared" si="139"/>
        <v>253.75162935103731</v>
      </c>
      <c r="V382" s="143">
        <f t="shared" si="131"/>
        <v>255.9679674100696</v>
      </c>
      <c r="W382" s="143">
        <f t="shared" si="132"/>
        <v>256.13508424271669</v>
      </c>
      <c r="X382" s="143">
        <f t="shared" si="133"/>
        <v>252.95104668341733</v>
      </c>
      <c r="AB382" t="s">
        <v>29</v>
      </c>
      <c r="AC382" s="2">
        <v>93.797329809586998</v>
      </c>
      <c r="AD382" s="2">
        <v>96.353764040802005</v>
      </c>
      <c r="AE382" s="2">
        <v>2.5564342312150075</v>
      </c>
      <c r="AF382" s="1">
        <v>2.7254872141932927E-2</v>
      </c>
      <c r="AG382" s="2">
        <v>94.521838504875006</v>
      </c>
      <c r="AH382" s="2">
        <v>95.233337738302012</v>
      </c>
      <c r="AI382" s="2">
        <v>0.71149923342700561</v>
      </c>
      <c r="AJ382" s="1">
        <v>7.5273528814223147E-3</v>
      </c>
      <c r="AM382" t="s">
        <v>29</v>
      </c>
      <c r="AN382" s="2">
        <v>93.797329809586998</v>
      </c>
      <c r="AO382" s="2">
        <v>92.275413413365001</v>
      </c>
      <c r="AP382" s="2">
        <v>-1.5219163962219966</v>
      </c>
      <c r="AQ382" s="1">
        <v>-1.622558338613219E-2</v>
      </c>
      <c r="AR382" s="2">
        <v>93.59160853190599</v>
      </c>
      <c r="AS382" s="2">
        <v>-0.20572127768100756</v>
      </c>
      <c r="AT382" s="1">
        <v>-2.1932530286163953E-3</v>
      </c>
      <c r="AU382" s="2">
        <v>93.737249196918995</v>
      </c>
      <c r="AV382" s="2">
        <v>-6.0080612668002686E-2</v>
      </c>
      <c r="AW382" s="1">
        <v>-6.4053649277617136E-4</v>
      </c>
      <c r="AX382" s="2">
        <v>92.899979857446993</v>
      </c>
      <c r="AY382" s="2">
        <v>-0.89734995214000435</v>
      </c>
      <c r="AZ382" s="1">
        <v>-9.5669029594090474E-3</v>
      </c>
      <c r="BA382" s="2">
        <v>93.535126643744007</v>
      </c>
      <c r="BB382" s="2">
        <v>-0.26220316584299042</v>
      </c>
      <c r="BC382" s="1">
        <v>-2.7954224963042682E-3</v>
      </c>
      <c r="BD382" s="2">
        <v>90.576057043825003</v>
      </c>
      <c r="BE382" s="2">
        <v>-3.2212727657619951</v>
      </c>
      <c r="BF382" s="1">
        <v>-3.4342904774595721E-2</v>
      </c>
      <c r="BG382" s="1"/>
      <c r="BH382" t="s">
        <v>29</v>
      </c>
      <c r="BI382" s="2">
        <v>94.521838504875006</v>
      </c>
      <c r="BJ382" s="2">
        <v>94.016978498991989</v>
      </c>
      <c r="BK382" s="2">
        <v>-0.50486000588301749</v>
      </c>
      <c r="BL382" s="1">
        <v>-5.3411995986195199E-3</v>
      </c>
      <c r="BM382" s="2">
        <v>94.455294298778995</v>
      </c>
      <c r="BN382" s="2">
        <v>-6.6544206096011749E-2</v>
      </c>
      <c r="BO382" s="1">
        <v>-7.0400879996192309E-4</v>
      </c>
      <c r="BP382" s="2">
        <v>94.50485878307299</v>
      </c>
      <c r="BQ382" s="2">
        <v>-1.6979721802016456E-2</v>
      </c>
      <c r="BR382" s="1">
        <v>-1.7963808227387283E-4</v>
      </c>
      <c r="BS382" s="2">
        <v>94.176232556133996</v>
      </c>
      <c r="BT382" s="2">
        <v>-0.34560594874101014</v>
      </c>
      <c r="BU382" s="1">
        <v>-3.6563608390158997E-3</v>
      </c>
      <c r="BV382" s="2">
        <v>94.434130099401997</v>
      </c>
      <c r="BW382" s="2">
        <v>-8.7708405473009066E-2</v>
      </c>
      <c r="BX382" s="1">
        <v>-9.2791683763626188E-4</v>
      </c>
      <c r="BY382" s="2">
        <v>93.395144526254001</v>
      </c>
      <c r="BZ382" s="2">
        <v>-1.126693978621006</v>
      </c>
      <c r="CA382" s="1">
        <v>-1.1919932964093756E-2</v>
      </c>
      <c r="CC382" t="s">
        <v>29</v>
      </c>
      <c r="CE382" s="23">
        <v>93.797329809586998</v>
      </c>
      <c r="CF382" s="23">
        <v>91.211418672006999</v>
      </c>
      <c r="CG382" s="23">
        <v>-2.5859111375799984</v>
      </c>
      <c r="CH382" s="24">
        <v>-2.7569133821074863E-2</v>
      </c>
      <c r="CI382" s="2">
        <v>94.521838504875006</v>
      </c>
      <c r="CJ382" s="2">
        <v>93.719341600076007</v>
      </c>
      <c r="CK382" s="2">
        <v>-0.80249690479899982</v>
      </c>
      <c r="CL382" s="1">
        <v>-8.4900687237226199E-3</v>
      </c>
      <c r="CN382" s="25" t="s">
        <v>29</v>
      </c>
      <c r="CO382" s="27">
        <v>0</v>
      </c>
      <c r="CP382" s="27">
        <v>3.8866459999999998</v>
      </c>
      <c r="CQ382" s="28">
        <f t="shared" si="140"/>
        <v>-3.8866459999999998</v>
      </c>
      <c r="CR382" s="27">
        <f t="shared" si="141"/>
        <v>-3.8866459999999998</v>
      </c>
      <c r="CU382" s="30">
        <v>62</v>
      </c>
      <c r="CV382" s="30"/>
      <c r="CW382" s="15" t="s">
        <v>29</v>
      </c>
      <c r="CX382" s="33" t="s">
        <v>961</v>
      </c>
      <c r="CY382" s="34" t="s">
        <v>29</v>
      </c>
      <c r="CZ382" s="34" t="s">
        <v>962</v>
      </c>
      <c r="DA382" s="32"/>
      <c r="DB382" s="32"/>
      <c r="DC382" t="s">
        <v>29</v>
      </c>
      <c r="DD382">
        <v>353857</v>
      </c>
      <c r="DE382" t="s">
        <v>963</v>
      </c>
      <c r="DF382" s="30">
        <v>458</v>
      </c>
      <c r="DG382" s="39" t="s">
        <v>29</v>
      </c>
      <c r="DK382" s="30">
        <v>111</v>
      </c>
      <c r="DL382" s="30"/>
      <c r="DM382" s="32"/>
      <c r="DN382" s="32" t="s">
        <v>29</v>
      </c>
      <c r="DO382" s="41">
        <v>349840</v>
      </c>
    </row>
    <row r="383" spans="1:119" ht="15.75" x14ac:dyDescent="0.25">
      <c r="A383" t="s">
        <v>685</v>
      </c>
      <c r="B383" t="s">
        <v>30</v>
      </c>
      <c r="C383" s="52">
        <v>62.345631040861001</v>
      </c>
      <c r="D383" s="52">
        <v>60.167470556596001</v>
      </c>
      <c r="E383" s="52">
        <v>-2.1781604842649998</v>
      </c>
      <c r="F383" s="53">
        <v>-3.4936858411737701E-2</v>
      </c>
      <c r="G383" s="45">
        <v>62.898102041429993</v>
      </c>
      <c r="H383" s="45">
        <v>62.135130344642</v>
      </c>
      <c r="I383" s="45">
        <v>-0.76297169678799293</v>
      </c>
      <c r="J383" s="46">
        <v>-1.2130281710017822E-2</v>
      </c>
      <c r="K383" s="47">
        <v>3</v>
      </c>
      <c r="L383" s="55">
        <f t="shared" si="134"/>
        <v>60.52352004142999</v>
      </c>
      <c r="M383" s="55">
        <f t="shared" si="135"/>
        <v>59.760548344642004</v>
      </c>
      <c r="N383" s="55">
        <f t="shared" si="136"/>
        <v>-0.76297169678798582</v>
      </c>
      <c r="O383" s="56">
        <f t="shared" si="137"/>
        <v>-1.2606201626503399E-2</v>
      </c>
      <c r="P383" s="54"/>
      <c r="Q383" s="42">
        <f t="shared" si="138"/>
        <v>270.36618447274248</v>
      </c>
      <c r="R383" s="42">
        <f t="shared" si="138"/>
        <v>260.92043936649651</v>
      </c>
      <c r="S383" s="42">
        <f t="shared" si="139"/>
        <v>262.4644728310862</v>
      </c>
      <c r="T383" s="42">
        <f t="shared" si="139"/>
        <v>259.15579276678363</v>
      </c>
      <c r="V383" s="143">
        <f t="shared" si="131"/>
        <v>261.39741272315769</v>
      </c>
      <c r="W383" s="143">
        <f t="shared" si="132"/>
        <v>262.4644728310862</v>
      </c>
      <c r="X383" s="143">
        <f t="shared" si="133"/>
        <v>259.30593410036988</v>
      </c>
      <c r="AB383" t="s">
        <v>30</v>
      </c>
      <c r="AC383" s="2">
        <v>62.345631040861001</v>
      </c>
      <c r="AD383" s="2">
        <v>62.142115792645995</v>
      </c>
      <c r="AE383" s="2">
        <v>-0.20351524821500533</v>
      </c>
      <c r="AF383" s="1">
        <v>-3.2643064929701732E-3</v>
      </c>
      <c r="AG383" s="2">
        <v>62.898102041429993</v>
      </c>
      <c r="AH383" s="2">
        <v>62.836913936339997</v>
      </c>
      <c r="AI383" s="2">
        <v>-6.1188105089996725E-2</v>
      </c>
      <c r="AJ383" s="1">
        <v>-9.7281321858794852E-4</v>
      </c>
      <c r="AM383" t="s">
        <v>30</v>
      </c>
      <c r="AN383" s="2">
        <v>62.345631040861001</v>
      </c>
      <c r="AO383" s="2">
        <v>61.288402710527002</v>
      </c>
      <c r="AP383" s="2">
        <v>-1.0572283303339987</v>
      </c>
      <c r="AQ383" s="1">
        <v>-1.6957536762136495E-2</v>
      </c>
      <c r="AR383" s="2">
        <v>62.211095900628997</v>
      </c>
      <c r="AS383" s="2">
        <v>-0.13453514023200341</v>
      </c>
      <c r="AT383" s="1">
        <v>-2.157892028453923E-3</v>
      </c>
      <c r="AU383" s="2">
        <v>62.303608200969002</v>
      </c>
      <c r="AV383" s="2">
        <v>-4.2022839891998842E-2</v>
      </c>
      <c r="AW383" s="1">
        <v>-6.7403022778704882E-4</v>
      </c>
      <c r="AX383" s="2">
        <v>61.806956724172004</v>
      </c>
      <c r="AY383" s="2">
        <v>-0.53867431668899712</v>
      </c>
      <c r="AZ383" s="1">
        <v>-8.6401293514208367E-3</v>
      </c>
      <c r="BA383" s="2">
        <v>62.198104585858999</v>
      </c>
      <c r="BB383" s="2">
        <v>-0.14752645500200146</v>
      </c>
      <c r="BC383" s="1">
        <v>-2.3662677326228903E-3</v>
      </c>
      <c r="BD383" s="2">
        <v>60.277459181722001</v>
      </c>
      <c r="BE383" s="2">
        <v>-2.0681718591389995</v>
      </c>
      <c r="BF383" s="1">
        <v>-3.3172683067134737E-2</v>
      </c>
      <c r="BG383" s="1"/>
      <c r="BH383" t="s">
        <v>30</v>
      </c>
      <c r="BI383" s="2">
        <v>62.898102041429993</v>
      </c>
      <c r="BJ383" s="2">
        <v>62.549905084726994</v>
      </c>
      <c r="BK383" s="2">
        <v>-0.34819695670299922</v>
      </c>
      <c r="BL383" s="1">
        <v>-5.5358897232486819E-3</v>
      </c>
      <c r="BM383" s="2">
        <v>62.855269824628003</v>
      </c>
      <c r="BN383" s="2">
        <v>-4.2832216801990342E-2</v>
      </c>
      <c r="BO383" s="1">
        <v>-6.8097788982213539E-4</v>
      </c>
      <c r="BP383" s="2">
        <v>62.886225836018006</v>
      </c>
      <c r="BQ383" s="2">
        <v>-1.1876205411986973E-2</v>
      </c>
      <c r="BR383" s="1">
        <v>-1.8881659424578985E-4</v>
      </c>
      <c r="BS383" s="2">
        <v>62.686354491034997</v>
      </c>
      <c r="BT383" s="2">
        <v>-0.21174755039499615</v>
      </c>
      <c r="BU383" s="1">
        <v>-3.3665173275899702E-3</v>
      </c>
      <c r="BV383" s="2">
        <v>62.848557037729002</v>
      </c>
      <c r="BW383" s="2">
        <v>-4.9545003700991685E-2</v>
      </c>
      <c r="BX383" s="1">
        <v>-7.8770268248089855E-4</v>
      </c>
      <c r="BY383" s="2">
        <v>62.169752485743004</v>
      </c>
      <c r="BZ383" s="2">
        <v>-0.72834955568698945</v>
      </c>
      <c r="CA383" s="1">
        <v>-1.1579833604633046E-2</v>
      </c>
      <c r="CC383" t="s">
        <v>30</v>
      </c>
      <c r="CE383" s="23">
        <v>62.345631040861001</v>
      </c>
      <c r="CF383" s="23">
        <v>61.628644375290001</v>
      </c>
      <c r="CG383" s="23">
        <v>-0.71698666557099955</v>
      </c>
      <c r="CH383" s="24">
        <v>-1.1500191009392306E-2</v>
      </c>
      <c r="CI383" s="2">
        <v>62.898102041429993</v>
      </c>
      <c r="CJ383" s="2">
        <v>62.647206521878999</v>
      </c>
      <c r="CK383" s="2">
        <v>-0.25089551955099409</v>
      </c>
      <c r="CL383" s="1">
        <v>-3.9889203554303301E-3</v>
      </c>
      <c r="CN383" s="25" t="s">
        <v>30</v>
      </c>
      <c r="CO383" s="27">
        <v>0</v>
      </c>
      <c r="CP383" s="27">
        <v>2.3745820000000002</v>
      </c>
      <c r="CQ383" s="28">
        <f t="shared" si="140"/>
        <v>-2.3745820000000002</v>
      </c>
      <c r="CR383" s="27">
        <f t="shared" si="141"/>
        <v>-2.3745820000000002</v>
      </c>
      <c r="CU383" s="30">
        <v>63</v>
      </c>
      <c r="CV383" s="30"/>
      <c r="CW383" s="15" t="s">
        <v>30</v>
      </c>
      <c r="CX383" s="33" t="s">
        <v>961</v>
      </c>
      <c r="CY383" s="34" t="s">
        <v>30</v>
      </c>
      <c r="CZ383" s="34" t="s">
        <v>962</v>
      </c>
      <c r="DA383" s="32"/>
      <c r="DB383" s="32"/>
      <c r="DC383" t="s">
        <v>30</v>
      </c>
      <c r="DD383">
        <v>230597</v>
      </c>
      <c r="DE383" t="s">
        <v>963</v>
      </c>
      <c r="DF383" s="30">
        <v>459</v>
      </c>
      <c r="DG383" s="39" t="s">
        <v>30</v>
      </c>
      <c r="DK383" s="30">
        <v>112</v>
      </c>
      <c r="DL383" s="30"/>
      <c r="DM383" s="32"/>
      <c r="DN383" s="32" t="s">
        <v>30</v>
      </c>
      <c r="DO383" s="41">
        <v>229071</v>
      </c>
    </row>
    <row r="384" spans="1:119" ht="15.75" x14ac:dyDescent="0.25">
      <c r="A384" t="s">
        <v>686</v>
      </c>
      <c r="B384" t="s">
        <v>31</v>
      </c>
      <c r="C384" s="52">
        <v>134.76778585902301</v>
      </c>
      <c r="D384" s="52">
        <v>134.64598869814802</v>
      </c>
      <c r="E384" s="52">
        <v>-0.1217971608749906</v>
      </c>
      <c r="F384" s="53">
        <v>-9.0375574621667646E-4</v>
      </c>
      <c r="G384" s="45">
        <v>155.42003793412502</v>
      </c>
      <c r="H384" s="45">
        <v>154.924858332827</v>
      </c>
      <c r="I384" s="45">
        <v>-0.49517960129801963</v>
      </c>
      <c r="J384" s="46">
        <v>-3.1860730950786548E-3</v>
      </c>
      <c r="K384" s="47">
        <v>1</v>
      </c>
      <c r="L384" s="55">
        <f t="shared" si="134"/>
        <v>152.84543693412502</v>
      </c>
      <c r="M384" s="55">
        <f t="shared" si="135"/>
        <v>152.350257332827</v>
      </c>
      <c r="N384" s="55">
        <f t="shared" si="136"/>
        <v>-0.49517960129801963</v>
      </c>
      <c r="O384" s="56">
        <f t="shared" si="137"/>
        <v>-3.2397408207314525E-3</v>
      </c>
      <c r="P384" s="54"/>
      <c r="Q384" s="42">
        <f t="shared" si="138"/>
        <v>534.57006350141012</v>
      </c>
      <c r="R384" s="42">
        <f t="shared" si="138"/>
        <v>534.08694273476533</v>
      </c>
      <c r="S384" s="42">
        <f t="shared" si="139"/>
        <v>606.27689626990741</v>
      </c>
      <c r="T384" s="42">
        <f t="shared" si="139"/>
        <v>604.31271626039552</v>
      </c>
      <c r="V384" s="143">
        <f t="shared" si="131"/>
        <v>524.8883595979255</v>
      </c>
      <c r="W384" s="143">
        <f t="shared" si="132"/>
        <v>606.27689626990741</v>
      </c>
      <c r="X384" s="143">
        <f t="shared" si="133"/>
        <v>604.31271626039552</v>
      </c>
      <c r="AB384" t="s">
        <v>31</v>
      </c>
      <c r="AC384" s="2">
        <v>134.76778585902301</v>
      </c>
      <c r="AD384" s="2">
        <v>138.09053112420298</v>
      </c>
      <c r="AE384" s="2">
        <v>3.3227452651799751</v>
      </c>
      <c r="AF384" s="1">
        <v>2.4655337653582961E-2</v>
      </c>
      <c r="AG384" s="2">
        <v>155.42003793412502</v>
      </c>
      <c r="AH384" s="2">
        <v>155.42003793412502</v>
      </c>
      <c r="AI384" s="2">
        <v>0</v>
      </c>
      <c r="AJ384" s="1">
        <v>0</v>
      </c>
      <c r="AM384" t="s">
        <v>31</v>
      </c>
      <c r="AN384" s="2">
        <v>134.76778585902301</v>
      </c>
      <c r="AO384" s="2">
        <v>133.732767486163</v>
      </c>
      <c r="AP384" s="2">
        <v>-1.0350183728600086</v>
      </c>
      <c r="AQ384" s="1">
        <v>-7.6800131890770529E-3</v>
      </c>
      <c r="AR384" s="2">
        <v>134.60146025087101</v>
      </c>
      <c r="AS384" s="2">
        <v>-0.16632560815199326</v>
      </c>
      <c r="AT384" s="1">
        <v>-1.2341644339692725E-3</v>
      </c>
      <c r="AU384" s="2">
        <v>134.805967273059</v>
      </c>
      <c r="AV384" s="2">
        <v>3.8181414035989292E-2</v>
      </c>
      <c r="AW384" s="1">
        <v>2.8331261653233552E-4</v>
      </c>
      <c r="AX384" s="2">
        <v>134.11967986223598</v>
      </c>
      <c r="AY384" s="2">
        <v>-0.64810599678702374</v>
      </c>
      <c r="AZ384" s="1">
        <v>-4.8090572435833456E-3</v>
      </c>
      <c r="BA384" s="2">
        <v>134.48498177591199</v>
      </c>
      <c r="BB384" s="2">
        <v>-0.28280408311101723</v>
      </c>
      <c r="BC384" s="1">
        <v>-2.0984546218400521E-3</v>
      </c>
      <c r="BD384" s="2">
        <v>132.32697989643501</v>
      </c>
      <c r="BE384" s="2">
        <v>-2.4408059625880014</v>
      </c>
      <c r="BF384" s="1">
        <v>-1.8111197323826805E-2</v>
      </c>
      <c r="BG384" s="1"/>
      <c r="BH384" t="s">
        <v>31</v>
      </c>
      <c r="BI384" s="2">
        <v>155.42003793412502</v>
      </c>
      <c r="BJ384" s="2">
        <v>155.254978067026</v>
      </c>
      <c r="BK384" s="2">
        <v>-0.16505986709901777</v>
      </c>
      <c r="BL384" s="1">
        <v>-1.0620243650241456E-3</v>
      </c>
      <c r="BM384" s="2">
        <v>155.42003793412502</v>
      </c>
      <c r="BN384" s="2">
        <v>0</v>
      </c>
      <c r="BO384" s="1">
        <v>0</v>
      </c>
      <c r="BP384" s="2">
        <v>155.42003793412502</v>
      </c>
      <c r="BQ384" s="2">
        <v>0</v>
      </c>
      <c r="BR384" s="1">
        <v>0</v>
      </c>
      <c r="BS384" s="2">
        <v>155.254978067026</v>
      </c>
      <c r="BT384" s="2">
        <v>-0.16505986709901777</v>
      </c>
      <c r="BU384" s="1">
        <v>-1.0620243650241456E-3</v>
      </c>
      <c r="BV384" s="2">
        <v>155.42003793412502</v>
      </c>
      <c r="BW384" s="2">
        <v>0</v>
      </c>
      <c r="BX384" s="1">
        <v>0</v>
      </c>
      <c r="BY384" s="2">
        <v>154.924858332827</v>
      </c>
      <c r="BZ384" s="2">
        <v>-0.49517960129801963</v>
      </c>
      <c r="CA384" s="1">
        <v>-3.1860730950786548E-3</v>
      </c>
      <c r="CC384" t="s">
        <v>31</v>
      </c>
      <c r="CE384" s="23">
        <v>134.76778585902301</v>
      </c>
      <c r="CF384" s="23">
        <v>133.096898604974</v>
      </c>
      <c r="CG384" s="23">
        <v>-1.6708872540490063</v>
      </c>
      <c r="CH384" s="24">
        <v>-1.2398268943862274E-2</v>
      </c>
      <c r="CI384" s="2">
        <v>155.42003793412502</v>
      </c>
      <c r="CJ384" s="2">
        <v>155.254978067026</v>
      </c>
      <c r="CK384" s="2">
        <v>-0.16505986709901777</v>
      </c>
      <c r="CL384" s="1">
        <v>-1.0620243650241456E-3</v>
      </c>
      <c r="CN384" s="25" t="s">
        <v>31</v>
      </c>
      <c r="CO384" s="27">
        <v>0</v>
      </c>
      <c r="CP384" s="27">
        <v>2.5746009999999999</v>
      </c>
      <c r="CQ384" s="28">
        <f t="shared" si="140"/>
        <v>-2.5746009999999999</v>
      </c>
      <c r="CR384" s="27">
        <f t="shared" si="141"/>
        <v>-2.5746009999999999</v>
      </c>
      <c r="CU384" s="30">
        <v>64</v>
      </c>
      <c r="CV384" s="30"/>
      <c r="CW384" s="15" t="s">
        <v>31</v>
      </c>
      <c r="CX384" s="33" t="s">
        <v>961</v>
      </c>
      <c r="CY384" s="34" t="s">
        <v>31</v>
      </c>
      <c r="CZ384" s="34" t="s">
        <v>962</v>
      </c>
      <c r="DA384" s="32"/>
      <c r="DB384" s="32"/>
      <c r="DC384" t="s">
        <v>31</v>
      </c>
      <c r="DD384">
        <v>252105</v>
      </c>
      <c r="DE384" t="s">
        <v>963</v>
      </c>
      <c r="DF384" s="30">
        <v>460</v>
      </c>
      <c r="DG384" s="39" t="s">
        <v>31</v>
      </c>
      <c r="DK384" s="30">
        <v>113</v>
      </c>
      <c r="DL384" s="30"/>
      <c r="DM384" s="32"/>
      <c r="DN384" s="32" t="s">
        <v>31</v>
      </c>
      <c r="DO384" s="41">
        <v>252268</v>
      </c>
    </row>
    <row r="385" spans="1:119" ht="15.75" x14ac:dyDescent="0.25">
      <c r="A385" t="s">
        <v>687</v>
      </c>
      <c r="B385" t="s">
        <v>32</v>
      </c>
      <c r="C385" s="52">
        <v>53.296876168986003</v>
      </c>
      <c r="D385" s="52">
        <v>48.856881243795002</v>
      </c>
      <c r="E385" s="52">
        <v>-4.4399949251910016</v>
      </c>
      <c r="F385" s="53">
        <v>-8.3306851064090692E-2</v>
      </c>
      <c r="G385" s="45">
        <v>62.940333093326004</v>
      </c>
      <c r="H385" s="45">
        <v>62.740658821808999</v>
      </c>
      <c r="I385" s="45">
        <v>-0.19967427151700434</v>
      </c>
      <c r="J385" s="46">
        <v>-3.1724374769503275E-3</v>
      </c>
      <c r="K385" s="47">
        <v>4</v>
      </c>
      <c r="L385" s="55">
        <f t="shared" si="134"/>
        <v>59.636049093326001</v>
      </c>
      <c r="M385" s="55">
        <f t="shared" si="135"/>
        <v>59.436374821808997</v>
      </c>
      <c r="N385" s="55">
        <f t="shared" si="136"/>
        <v>-0.19967427151700434</v>
      </c>
      <c r="O385" s="56">
        <f t="shared" si="137"/>
        <v>-3.3482142857003973E-3</v>
      </c>
      <c r="P385" s="54"/>
      <c r="Q385" s="42">
        <f t="shared" si="138"/>
        <v>167.63397718089806</v>
      </c>
      <c r="R385" s="42">
        <f t="shared" si="138"/>
        <v>153.6689184106078</v>
      </c>
      <c r="S385" s="42">
        <f t="shared" si="139"/>
        <v>187.5724960159466</v>
      </c>
      <c r="T385" s="42">
        <f t="shared" si="139"/>
        <v>186.94446310518154</v>
      </c>
      <c r="V385" s="143">
        <f t="shared" si="131"/>
        <v>160.0084991216377</v>
      </c>
      <c r="W385" s="143">
        <f t="shared" si="132"/>
        <v>187.5724960159466</v>
      </c>
      <c r="X385" s="143">
        <f t="shared" si="133"/>
        <v>186.94446310518154</v>
      </c>
      <c r="AB385" t="s">
        <v>32</v>
      </c>
      <c r="AC385" s="2">
        <v>53.296876168986003</v>
      </c>
      <c r="AD385" s="2">
        <v>53.970287104385001</v>
      </c>
      <c r="AE385" s="2">
        <v>0.67341093539899788</v>
      </c>
      <c r="AF385" s="1">
        <v>1.2635092031732669E-2</v>
      </c>
      <c r="AG385" s="2">
        <v>62.940333093326004</v>
      </c>
      <c r="AH385" s="2">
        <v>62.940333093326004</v>
      </c>
      <c r="AI385" s="2">
        <v>0</v>
      </c>
      <c r="AJ385" s="1">
        <v>0</v>
      </c>
      <c r="AM385" t="s">
        <v>32</v>
      </c>
      <c r="AN385" s="2">
        <v>53.296876168986003</v>
      </c>
      <c r="AO385" s="2">
        <v>52.104513223436996</v>
      </c>
      <c r="AP385" s="2">
        <v>-1.1923629455490072</v>
      </c>
      <c r="AQ385" s="1">
        <v>-2.2372098165161423E-2</v>
      </c>
      <c r="AR385" s="2">
        <v>53.135976490431005</v>
      </c>
      <c r="AS385" s="2">
        <v>-0.16089967855499765</v>
      </c>
      <c r="AT385" s="1">
        <v>-3.0189326302134537E-3</v>
      </c>
      <c r="AU385" s="2">
        <v>53.204619710936001</v>
      </c>
      <c r="AV385" s="2">
        <v>-9.2256458050002266E-2</v>
      </c>
      <c r="AW385" s="1">
        <v>-1.7309918457038434E-3</v>
      </c>
      <c r="AX385" s="2">
        <v>52.635347859925005</v>
      </c>
      <c r="AY385" s="2">
        <v>-0.6615283090609978</v>
      </c>
      <c r="AZ385" s="1">
        <v>-1.2412140384429282E-2</v>
      </c>
      <c r="BA385" s="2">
        <v>53.139002078941999</v>
      </c>
      <c r="BB385" s="2">
        <v>-0.15787409004400388</v>
      </c>
      <c r="BC385" s="1">
        <v>-2.9621640402232884E-3</v>
      </c>
      <c r="BD385" s="2">
        <v>50.872462176737002</v>
      </c>
      <c r="BE385" s="2">
        <v>-2.4244139922490007</v>
      </c>
      <c r="BF385" s="1">
        <v>-4.5488857256136751E-2</v>
      </c>
      <c r="BG385" s="1"/>
      <c r="BH385" t="s">
        <v>32</v>
      </c>
      <c r="BI385" s="2">
        <v>62.940333093326004</v>
      </c>
      <c r="BJ385" s="2">
        <v>62.873775002819997</v>
      </c>
      <c r="BK385" s="2">
        <v>-6.6558090506006806E-2</v>
      </c>
      <c r="BL385" s="1">
        <v>-1.0574791589888237E-3</v>
      </c>
      <c r="BM385" s="2">
        <v>62.940333093326004</v>
      </c>
      <c r="BN385" s="2">
        <v>0</v>
      </c>
      <c r="BO385" s="1">
        <v>0</v>
      </c>
      <c r="BP385" s="2">
        <v>62.940333093326004</v>
      </c>
      <c r="BQ385" s="2">
        <v>0</v>
      </c>
      <c r="BR385" s="1">
        <v>0</v>
      </c>
      <c r="BS385" s="2">
        <v>62.873775002819997</v>
      </c>
      <c r="BT385" s="2">
        <v>-6.6558090506006806E-2</v>
      </c>
      <c r="BU385" s="1">
        <v>-1.0574791589888237E-3</v>
      </c>
      <c r="BV385" s="2">
        <v>62.940333093326004</v>
      </c>
      <c r="BW385" s="2">
        <v>0</v>
      </c>
      <c r="BX385" s="1">
        <v>0</v>
      </c>
      <c r="BY385" s="2">
        <v>62.740658821808999</v>
      </c>
      <c r="BZ385" s="2">
        <v>-0.19967427151700434</v>
      </c>
      <c r="CA385" s="1">
        <v>-3.1724374769503275E-3</v>
      </c>
      <c r="CC385" t="s">
        <v>32</v>
      </c>
      <c r="CE385" s="23">
        <v>53.296876168986003</v>
      </c>
      <c r="CF385" s="23">
        <v>49.722093503985</v>
      </c>
      <c r="CG385" s="23">
        <v>-3.5747826650010026</v>
      </c>
      <c r="CH385" s="24">
        <v>-6.707302419876543E-2</v>
      </c>
      <c r="CI385" s="2">
        <v>62.940333093326004</v>
      </c>
      <c r="CJ385" s="2">
        <v>62.873775002819997</v>
      </c>
      <c r="CK385" s="2">
        <v>-6.6558090506006806E-2</v>
      </c>
      <c r="CL385" s="1">
        <v>-1.0574791589888237E-3</v>
      </c>
      <c r="CN385" s="25" t="s">
        <v>32</v>
      </c>
      <c r="CO385" s="27">
        <v>0</v>
      </c>
      <c r="CP385" s="27">
        <v>3.304284</v>
      </c>
      <c r="CQ385" s="28">
        <f t="shared" si="140"/>
        <v>-3.304284</v>
      </c>
      <c r="CR385" s="27">
        <f t="shared" si="141"/>
        <v>-3.304284</v>
      </c>
      <c r="CU385" s="30">
        <v>65</v>
      </c>
      <c r="CV385" s="30"/>
      <c r="CW385" s="15" t="s">
        <v>32</v>
      </c>
      <c r="CX385" s="33" t="s">
        <v>961</v>
      </c>
      <c r="CY385" s="34" t="s">
        <v>32</v>
      </c>
      <c r="CZ385" s="34" t="s">
        <v>962</v>
      </c>
      <c r="DA385" s="32"/>
      <c r="DB385" s="32"/>
      <c r="DC385" t="s">
        <v>32</v>
      </c>
      <c r="DD385">
        <v>317936</v>
      </c>
      <c r="DE385" t="s">
        <v>963</v>
      </c>
      <c r="DF385" s="30">
        <v>461</v>
      </c>
      <c r="DG385" s="39" t="s">
        <v>32</v>
      </c>
      <c r="DK385" s="30">
        <v>114</v>
      </c>
      <c r="DL385" s="30"/>
      <c r="DM385" s="32"/>
      <c r="DN385" s="32" t="s">
        <v>32</v>
      </c>
      <c r="DO385" s="41">
        <v>315294</v>
      </c>
    </row>
    <row r="386" spans="1:119" ht="15.75" x14ac:dyDescent="0.25">
      <c r="A386" t="s">
        <v>688</v>
      </c>
      <c r="B386" t="s">
        <v>33</v>
      </c>
      <c r="C386" s="52">
        <v>115.892911679723</v>
      </c>
      <c r="D386" s="52">
        <v>113.086296830896</v>
      </c>
      <c r="E386" s="52">
        <v>-2.806614848826996</v>
      </c>
      <c r="F386" s="53">
        <v>-2.421731241495808E-2</v>
      </c>
      <c r="G386" s="45">
        <v>116.006464562568</v>
      </c>
      <c r="H386" s="45">
        <v>114.92562540777899</v>
      </c>
      <c r="I386" s="45">
        <v>-1.0808391547890039</v>
      </c>
      <c r="J386" s="46">
        <v>-9.3170596902903986E-3</v>
      </c>
      <c r="K386" s="47">
        <v>3</v>
      </c>
      <c r="L386" s="55">
        <f t="shared" si="134"/>
        <v>112.32835556256799</v>
      </c>
      <c r="M386" s="55">
        <f t="shared" si="135"/>
        <v>111.24751640777899</v>
      </c>
      <c r="N386" s="55">
        <f t="shared" si="136"/>
        <v>-1.0808391547890039</v>
      </c>
      <c r="O386" s="56">
        <f t="shared" si="137"/>
        <v>-9.6221399251853728E-3</v>
      </c>
      <c r="P386" s="54"/>
      <c r="Q386" s="42">
        <f t="shared" si="138"/>
        <v>331.84222837445486</v>
      </c>
      <c r="R386" s="42">
        <f t="shared" si="138"/>
        <v>323.80590145743486</v>
      </c>
      <c r="S386" s="42">
        <f t="shared" si="139"/>
        <v>321.63564862821949</v>
      </c>
      <c r="T386" s="42">
        <f t="shared" si="139"/>
        <v>318.540825412191</v>
      </c>
      <c r="V386" s="143">
        <f t="shared" si="131"/>
        <v>323.22655730072069</v>
      </c>
      <c r="W386" s="143">
        <f t="shared" si="132"/>
        <v>321.63564862821949</v>
      </c>
      <c r="X386" s="143">
        <f t="shared" si="133"/>
        <v>318.42831628496936</v>
      </c>
      <c r="AB386" t="s">
        <v>33</v>
      </c>
      <c r="AC386" s="2">
        <v>115.892911679723</v>
      </c>
      <c r="AD386" s="2">
        <v>117.056386424192</v>
      </c>
      <c r="AE386" s="2">
        <v>1.1634747444689992</v>
      </c>
      <c r="AF386" s="1">
        <v>1.0039222654827514E-2</v>
      </c>
      <c r="AG386" s="2">
        <v>116.006464562568</v>
      </c>
      <c r="AH386" s="2">
        <v>116.325620025433</v>
      </c>
      <c r="AI386" s="2">
        <v>0.31915546286499819</v>
      </c>
      <c r="AJ386" s="1">
        <v>2.7511868762525897E-3</v>
      </c>
      <c r="AM386" t="s">
        <v>33</v>
      </c>
      <c r="AN386" s="2">
        <v>115.892911679723</v>
      </c>
      <c r="AO386" s="2">
        <v>114.522866425899</v>
      </c>
      <c r="AP386" s="2">
        <v>-1.3700452538240029</v>
      </c>
      <c r="AQ386" s="1">
        <v>-1.1821648399085916E-2</v>
      </c>
      <c r="AR386" s="2">
        <v>115.70650675376201</v>
      </c>
      <c r="AS386" s="2">
        <v>-0.18640492596098568</v>
      </c>
      <c r="AT386" s="1">
        <v>-1.6084238738959882E-3</v>
      </c>
      <c r="AU386" s="2">
        <v>115.85440781053499</v>
      </c>
      <c r="AV386" s="2">
        <v>-3.8503869188005524E-2</v>
      </c>
      <c r="AW386" s="1">
        <v>-3.322366193923341E-4</v>
      </c>
      <c r="AX386" s="2">
        <v>115.03704258625301</v>
      </c>
      <c r="AY386" s="2">
        <v>-0.85586909346999107</v>
      </c>
      <c r="AZ386" s="1">
        <v>-7.3849994884522064E-3</v>
      </c>
      <c r="BA386" s="2">
        <v>115.62364565655001</v>
      </c>
      <c r="BB386" s="2">
        <v>-0.26926602317298887</v>
      </c>
      <c r="BC386" s="1">
        <v>-2.3234037291005481E-3</v>
      </c>
      <c r="BD386" s="2">
        <v>112.883966098261</v>
      </c>
      <c r="BE386" s="2">
        <v>-3.008945581462001</v>
      </c>
      <c r="BF386" s="1">
        <v>-2.5963154586860344E-2</v>
      </c>
      <c r="BG386" s="1"/>
      <c r="BH386" t="s">
        <v>33</v>
      </c>
      <c r="BI386" s="2">
        <v>116.006464562568</v>
      </c>
      <c r="BJ386" s="2">
        <v>115.52648877637499</v>
      </c>
      <c r="BK386" s="2">
        <v>-0.47997578619300896</v>
      </c>
      <c r="BL386" s="1">
        <v>-4.1374917165425242E-3</v>
      </c>
      <c r="BM386" s="2">
        <v>115.944218258839</v>
      </c>
      <c r="BN386" s="2">
        <v>-6.2246303728997532E-2</v>
      </c>
      <c r="BO386" s="1">
        <v>-5.3657616378288155E-4</v>
      </c>
      <c r="BP386" s="2">
        <v>115.99558234359101</v>
      </c>
      <c r="BQ386" s="2">
        <v>-1.0882218976988156E-2</v>
      </c>
      <c r="BR386" s="1">
        <v>-9.3807004790830769E-5</v>
      </c>
      <c r="BS386" s="2">
        <v>115.651845505447</v>
      </c>
      <c r="BT386" s="2">
        <v>-0.35461905712099906</v>
      </c>
      <c r="BU386" s="1">
        <v>-3.0568904798381779E-3</v>
      </c>
      <c r="BV386" s="2">
        <v>115.914941867834</v>
      </c>
      <c r="BW386" s="2">
        <v>-9.1522694733995991E-2</v>
      </c>
      <c r="BX386" s="1">
        <v>-7.8894478061292258E-4</v>
      </c>
      <c r="BY386" s="2">
        <v>114.88633260767899</v>
      </c>
      <c r="BZ386" s="2">
        <v>-1.1201319548890041</v>
      </c>
      <c r="CA386" s="1">
        <v>-9.6557718495494851E-3</v>
      </c>
      <c r="CC386" t="s">
        <v>33</v>
      </c>
      <c r="CE386" s="23">
        <v>115.892911679723</v>
      </c>
      <c r="CF386" s="23">
        <v>113.97331175926601</v>
      </c>
      <c r="CG386" s="23">
        <v>-1.9195999204569887</v>
      </c>
      <c r="CH386" s="24">
        <v>-1.6563566249521093E-2</v>
      </c>
      <c r="CI386" s="2">
        <v>116.006464562568</v>
      </c>
      <c r="CJ386" s="2">
        <v>115.37460830968</v>
      </c>
      <c r="CK386" s="2">
        <v>-0.6318562528879994</v>
      </c>
      <c r="CL386" s="1">
        <v>-5.4467331219046691E-3</v>
      </c>
      <c r="CN386" s="25" t="s">
        <v>33</v>
      </c>
      <c r="CO386" s="27">
        <v>0</v>
      </c>
      <c r="CP386" s="27">
        <v>3.6781090000000001</v>
      </c>
      <c r="CQ386" s="28">
        <f t="shared" si="140"/>
        <v>-3.6781090000000001</v>
      </c>
      <c r="CR386" s="27">
        <f t="shared" si="141"/>
        <v>-3.6781090000000001</v>
      </c>
      <c r="CU386" s="30">
        <v>67</v>
      </c>
      <c r="CV386" s="30"/>
      <c r="CW386" s="15" t="s">
        <v>33</v>
      </c>
      <c r="CX386" s="33" t="s">
        <v>961</v>
      </c>
      <c r="CY386" s="34" t="s">
        <v>33</v>
      </c>
      <c r="CZ386" s="34" t="s">
        <v>962</v>
      </c>
      <c r="DA386" s="32"/>
      <c r="DB386" s="32"/>
      <c r="DC386" t="s">
        <v>33</v>
      </c>
      <c r="DD386">
        <v>349241</v>
      </c>
      <c r="DE386" t="s">
        <v>963</v>
      </c>
      <c r="DF386" s="30">
        <v>462</v>
      </c>
      <c r="DG386" s="39" t="s">
        <v>33</v>
      </c>
      <c r="DK386" s="30">
        <v>115</v>
      </c>
      <c r="DL386" s="30"/>
      <c r="DM386" s="32"/>
      <c r="DN386" s="32" t="s">
        <v>33</v>
      </c>
      <c r="DO386" s="41">
        <v>346960</v>
      </c>
    </row>
    <row r="387" spans="1:119" ht="15.75" x14ac:dyDescent="0.25">
      <c r="A387" t="s">
        <v>689</v>
      </c>
      <c r="B387" t="s">
        <v>34</v>
      </c>
      <c r="C387" s="52">
        <v>128.995238222973</v>
      </c>
      <c r="D387" s="52">
        <v>127.10384332404099</v>
      </c>
      <c r="E387" s="52">
        <v>-1.8913948989320062</v>
      </c>
      <c r="F387" s="53">
        <v>-1.4662517198213633E-2</v>
      </c>
      <c r="G387" s="45">
        <v>135.49522700858199</v>
      </c>
      <c r="H387" s="45">
        <v>135.06177980986402</v>
      </c>
      <c r="I387" s="45">
        <v>-0.4334471987179711</v>
      </c>
      <c r="J387" s="46">
        <v>-3.1989849996008897E-3</v>
      </c>
      <c r="K387" s="47">
        <v>2</v>
      </c>
      <c r="L387" s="55">
        <f t="shared" si="134"/>
        <v>132.34587800858199</v>
      </c>
      <c r="M387" s="55">
        <f t="shared" si="135"/>
        <v>131.91243080986402</v>
      </c>
      <c r="N387" s="55">
        <f t="shared" si="136"/>
        <v>-0.4334471987179711</v>
      </c>
      <c r="O387" s="56">
        <f t="shared" si="137"/>
        <v>-3.2751091703049802E-3</v>
      </c>
      <c r="P387" s="54"/>
      <c r="Q387" s="42">
        <f t="shared" si="138"/>
        <v>404.29901122667911</v>
      </c>
      <c r="R387" s="42">
        <f t="shared" si="138"/>
        <v>398.37097002134715</v>
      </c>
      <c r="S387" s="42">
        <f t="shared" si="139"/>
        <v>414.80064191444842</v>
      </c>
      <c r="T387" s="42">
        <f t="shared" si="139"/>
        <v>413.44212452826599</v>
      </c>
      <c r="V387" s="143">
        <f t="shared" si="131"/>
        <v>394.30364230807464</v>
      </c>
      <c r="W387" s="143">
        <f t="shared" si="132"/>
        <v>414.80064191444842</v>
      </c>
      <c r="X387" s="143">
        <f t="shared" si="133"/>
        <v>413.44212452826599</v>
      </c>
      <c r="AB387" t="s">
        <v>34</v>
      </c>
      <c r="AC387" s="2">
        <v>128.995238222973</v>
      </c>
      <c r="AD387" s="2">
        <v>130.70778196229099</v>
      </c>
      <c r="AE387" s="2">
        <v>1.7125437393179936</v>
      </c>
      <c r="AF387" s="1">
        <v>1.3276022920767036E-2</v>
      </c>
      <c r="AG387" s="2">
        <v>135.49522700858199</v>
      </c>
      <c r="AH387" s="2">
        <v>135.49522700858199</v>
      </c>
      <c r="AI387" s="2">
        <v>0</v>
      </c>
      <c r="AJ387" s="1">
        <v>0</v>
      </c>
      <c r="AM387" t="s">
        <v>34</v>
      </c>
      <c r="AN387" s="2">
        <v>128.995238222973</v>
      </c>
      <c r="AO387" s="2">
        <v>127.498318582675</v>
      </c>
      <c r="AP387" s="2">
        <v>-1.4969196402980032</v>
      </c>
      <c r="AQ387" s="1">
        <v>-1.1604456574672335E-2</v>
      </c>
      <c r="AR387" s="2">
        <v>128.81320801139</v>
      </c>
      <c r="AS387" s="2">
        <v>-0.18203021158299748</v>
      </c>
      <c r="AT387" s="1">
        <v>-1.411139000870339E-3</v>
      </c>
      <c r="AU387" s="2">
        <v>128.987139744264</v>
      </c>
      <c r="AV387" s="2">
        <v>-8.0984787090017107E-3</v>
      </c>
      <c r="AW387" s="1">
        <v>-6.2781222164210376E-5</v>
      </c>
      <c r="AX387" s="2">
        <v>128.12180857111301</v>
      </c>
      <c r="AY387" s="2">
        <v>-0.87342965185999333</v>
      </c>
      <c r="AZ387" s="1">
        <v>-6.7710224337912232E-3</v>
      </c>
      <c r="BA387" s="2">
        <v>128.699875458593</v>
      </c>
      <c r="BB387" s="2">
        <v>-0.29536276438000186</v>
      </c>
      <c r="BC387" s="1">
        <v>-2.2897183527771504E-3</v>
      </c>
      <c r="BD387" s="2">
        <v>125.806125811172</v>
      </c>
      <c r="BE387" s="2">
        <v>-3.1891124118010055</v>
      </c>
      <c r="BF387" s="1">
        <v>-2.4722714231423859E-2</v>
      </c>
      <c r="BG387" s="1"/>
      <c r="BH387" t="s">
        <v>34</v>
      </c>
      <c r="BI387" s="2">
        <v>135.49522700858199</v>
      </c>
      <c r="BJ387" s="2">
        <v>135.35074460900898</v>
      </c>
      <c r="BK387" s="2">
        <v>-0.14448239957300757</v>
      </c>
      <c r="BL387" s="1">
        <v>-1.0663283332028835E-3</v>
      </c>
      <c r="BM387" s="2">
        <v>135.49522700858199</v>
      </c>
      <c r="BN387" s="2">
        <v>0</v>
      </c>
      <c r="BO387" s="1">
        <v>0</v>
      </c>
      <c r="BP387" s="2">
        <v>135.49522700858199</v>
      </c>
      <c r="BQ387" s="2">
        <v>0</v>
      </c>
      <c r="BR387" s="1">
        <v>0</v>
      </c>
      <c r="BS387" s="2">
        <v>135.35074460900898</v>
      </c>
      <c r="BT387" s="2">
        <v>-0.14448239957300757</v>
      </c>
      <c r="BU387" s="1">
        <v>-1.0663283332028835E-3</v>
      </c>
      <c r="BV387" s="2">
        <v>135.49522700858199</v>
      </c>
      <c r="BW387" s="2">
        <v>0</v>
      </c>
      <c r="BX387" s="1">
        <v>0</v>
      </c>
      <c r="BY387" s="2">
        <v>135.06177980986402</v>
      </c>
      <c r="BZ387" s="2">
        <v>-0.4334471987179711</v>
      </c>
      <c r="CA387" s="1">
        <v>-3.1989849996008897E-3</v>
      </c>
      <c r="CC387" t="s">
        <v>34</v>
      </c>
      <c r="CE387" s="23">
        <v>128.995238222973</v>
      </c>
      <c r="CF387" s="23">
        <v>127.514843032193</v>
      </c>
      <c r="CG387" s="23">
        <v>-1.4803951907800013</v>
      </c>
      <c r="CH387" s="24">
        <v>-1.1476355338179879E-2</v>
      </c>
      <c r="CI387" s="2">
        <v>135.49522700858199</v>
      </c>
      <c r="CJ387" s="2">
        <v>135.35074460900898</v>
      </c>
      <c r="CK387" s="2">
        <v>-0.14448239957300757</v>
      </c>
      <c r="CL387" s="1">
        <v>-1.0663283332028835E-3</v>
      </c>
      <c r="CN387" s="25" t="s">
        <v>34</v>
      </c>
      <c r="CO387" s="27">
        <v>0</v>
      </c>
      <c r="CP387" s="27">
        <v>3.149349</v>
      </c>
      <c r="CQ387" s="28">
        <f t="shared" si="140"/>
        <v>-3.149349</v>
      </c>
      <c r="CR387" s="27">
        <f t="shared" si="141"/>
        <v>-3.149349</v>
      </c>
      <c r="CU387" s="30">
        <v>68</v>
      </c>
      <c r="CV387" s="30"/>
      <c r="CW387" s="15" t="s">
        <v>34</v>
      </c>
      <c r="CX387" s="33" t="s">
        <v>961</v>
      </c>
      <c r="CY387" s="34" t="s">
        <v>34</v>
      </c>
      <c r="CZ387" s="34" t="s">
        <v>962</v>
      </c>
      <c r="DA387" s="32"/>
      <c r="DB387" s="32"/>
      <c r="DC387" t="s">
        <v>34</v>
      </c>
      <c r="DD387">
        <v>319059</v>
      </c>
      <c r="DE387" t="s">
        <v>963</v>
      </c>
      <c r="DF387" s="30">
        <v>463</v>
      </c>
      <c r="DG387" s="39" t="s">
        <v>34</v>
      </c>
      <c r="DK387" s="30">
        <v>116</v>
      </c>
      <c r="DL387" s="30"/>
      <c r="DM387" s="32"/>
      <c r="DN387" s="32" t="s">
        <v>34</v>
      </c>
      <c r="DO387" s="41">
        <v>317111</v>
      </c>
    </row>
    <row r="388" spans="1:119" ht="15.75" x14ac:dyDescent="0.25">
      <c r="A388" t="s">
        <v>690</v>
      </c>
      <c r="B388" t="s">
        <v>35</v>
      </c>
      <c r="C388" s="52">
        <v>130.227363416213</v>
      </c>
      <c r="D388" s="52">
        <v>128.35256509806601</v>
      </c>
      <c r="E388" s="52">
        <v>-1.8747983181469863</v>
      </c>
      <c r="F388" s="53">
        <v>-1.4396347042326577E-2</v>
      </c>
      <c r="G388" s="45">
        <v>125.324339972408</v>
      </c>
      <c r="H388" s="45">
        <v>124.422962905574</v>
      </c>
      <c r="I388" s="45">
        <v>-0.90137706683400154</v>
      </c>
      <c r="J388" s="46">
        <v>-7.1923543904755692E-3</v>
      </c>
      <c r="K388" s="47">
        <v>2</v>
      </c>
      <c r="L388" s="55">
        <f t="shared" si="134"/>
        <v>122.29250697240799</v>
      </c>
      <c r="M388" s="55">
        <f t="shared" si="135"/>
        <v>121.39112990557399</v>
      </c>
      <c r="N388" s="55">
        <f t="shared" si="136"/>
        <v>-0.90137706683400154</v>
      </c>
      <c r="O388" s="56">
        <f t="shared" si="137"/>
        <v>-7.3706647214074449E-3</v>
      </c>
      <c r="P388" s="54"/>
      <c r="Q388" s="42">
        <f t="shared" si="138"/>
        <v>438.30330615957013</v>
      </c>
      <c r="R388" s="42">
        <f t="shared" si="138"/>
        <v>431.99333965429781</v>
      </c>
      <c r="S388" s="42">
        <f t="shared" si="139"/>
        <v>411.59713840812873</v>
      </c>
      <c r="T388" s="42">
        <f t="shared" si="139"/>
        <v>408.5633939006317</v>
      </c>
      <c r="V388" s="143">
        <f t="shared" si="131"/>
        <v>429.87968797728502</v>
      </c>
      <c r="W388" s="143">
        <f t="shared" si="132"/>
        <v>411.59713840812873</v>
      </c>
      <c r="X388" s="143">
        <f t="shared" si="133"/>
        <v>408.19272278997835</v>
      </c>
      <c r="AB388" t="s">
        <v>35</v>
      </c>
      <c r="AC388" s="2">
        <v>130.227363416213</v>
      </c>
      <c r="AD388" s="2">
        <v>131.08785854127601</v>
      </c>
      <c r="AE388" s="2">
        <v>0.86049512506301085</v>
      </c>
      <c r="AF388" s="1">
        <v>6.6076368475097395E-3</v>
      </c>
      <c r="AG388" s="2">
        <v>125.324339972408</v>
      </c>
      <c r="AH388" s="2">
        <v>125.548768777644</v>
      </c>
      <c r="AI388" s="2">
        <v>0.22442880523600195</v>
      </c>
      <c r="AJ388" s="1">
        <v>1.7907838595871582E-3</v>
      </c>
      <c r="AM388" t="s">
        <v>35</v>
      </c>
      <c r="AN388" s="2">
        <v>130.227363416213</v>
      </c>
      <c r="AO388" s="2">
        <v>129.098565388048</v>
      </c>
      <c r="AP388" s="2">
        <v>-1.1287980281649936</v>
      </c>
      <c r="AQ388" s="1">
        <v>-8.6679020334405471E-3</v>
      </c>
      <c r="AR388" s="2">
        <v>130.06579877181801</v>
      </c>
      <c r="AS388" s="2">
        <v>-0.16156464439498563</v>
      </c>
      <c r="AT388" s="1">
        <v>-1.2406351488405487E-3</v>
      </c>
      <c r="AU388" s="2">
        <v>130.235009137247</v>
      </c>
      <c r="AV388" s="2">
        <v>7.6457210340095116E-3</v>
      </c>
      <c r="AW388" s="1">
        <v>5.8710556932442952E-5</v>
      </c>
      <c r="AX388" s="2">
        <v>129.564726714133</v>
      </c>
      <c r="AY388" s="2">
        <v>-0.66263670207999326</v>
      </c>
      <c r="AZ388" s="1">
        <v>-5.0883062107475374E-3</v>
      </c>
      <c r="BA388" s="2">
        <v>129.97953393309299</v>
      </c>
      <c r="BB388" s="2">
        <v>-0.2478294831200003</v>
      </c>
      <c r="BC388" s="1">
        <v>-1.9030522972958088E-3</v>
      </c>
      <c r="BD388" s="2">
        <v>127.724563252747</v>
      </c>
      <c r="BE388" s="2">
        <v>-2.5028001634659915</v>
      </c>
      <c r="BF388" s="1">
        <v>-1.9218696423016109E-2</v>
      </c>
      <c r="BG388" s="1"/>
      <c r="BH388" t="s">
        <v>35</v>
      </c>
      <c r="BI388" s="2">
        <v>125.324339972408</v>
      </c>
      <c r="BJ388" s="2">
        <v>124.898582457278</v>
      </c>
      <c r="BK388" s="2">
        <v>-0.42575751513000171</v>
      </c>
      <c r="BL388" s="1">
        <v>-3.3972452216683409E-3</v>
      </c>
      <c r="BM388" s="2">
        <v>125.25687582800799</v>
      </c>
      <c r="BN388" s="2">
        <v>-6.7464144400005921E-2</v>
      </c>
      <c r="BO388" s="1">
        <v>-5.3831637505419262E-4</v>
      </c>
      <c r="BP388" s="2">
        <v>125.32649848152801</v>
      </c>
      <c r="BQ388" s="2">
        <v>2.1585091200080342E-3</v>
      </c>
      <c r="BR388" s="1">
        <v>1.722338310725005E-5</v>
      </c>
      <c r="BS388" s="2">
        <v>124.981811888599</v>
      </c>
      <c r="BT388" s="2">
        <v>-0.34252808380900035</v>
      </c>
      <c r="BU388" s="1">
        <v>-2.7331329563308527E-3</v>
      </c>
      <c r="BV388" s="2">
        <v>125.218806036914</v>
      </c>
      <c r="BW388" s="2">
        <v>-0.10553393549399459</v>
      </c>
      <c r="BX388" s="1">
        <v>-8.420865054404391E-4</v>
      </c>
      <c r="BY388" s="2">
        <v>124.31283021719</v>
      </c>
      <c r="BZ388" s="2">
        <v>-1.0115097552180004</v>
      </c>
      <c r="CA388" s="1">
        <v>-8.07113570628578E-3</v>
      </c>
      <c r="CC388" t="s">
        <v>35</v>
      </c>
      <c r="CE388" s="23">
        <v>130.227363416213</v>
      </c>
      <c r="CF388" s="23">
        <v>129.23687198050601</v>
      </c>
      <c r="CG388" s="23">
        <v>-0.99049143570698561</v>
      </c>
      <c r="CH388" s="24">
        <v>-7.6058626215239171E-3</v>
      </c>
      <c r="CI388" s="2">
        <v>125.324339972408</v>
      </c>
      <c r="CJ388" s="2">
        <v>124.946138337495</v>
      </c>
      <c r="CK388" s="2">
        <v>-0.37820163491299752</v>
      </c>
      <c r="CL388" s="1">
        <v>-3.0177827786387239E-3</v>
      </c>
      <c r="CN388" s="25" t="s">
        <v>35</v>
      </c>
      <c r="CO388" s="27">
        <v>0</v>
      </c>
      <c r="CP388" s="27">
        <v>3.0318329999999998</v>
      </c>
      <c r="CQ388" s="28">
        <f t="shared" si="140"/>
        <v>-3.0318329999999998</v>
      </c>
      <c r="CR388" s="27">
        <f t="shared" si="141"/>
        <v>-3.0318329999999998</v>
      </c>
      <c r="CU388" s="30">
        <v>69</v>
      </c>
      <c r="CV388" s="30"/>
      <c r="CW388" s="15" t="s">
        <v>35</v>
      </c>
      <c r="CX388" s="33" t="s">
        <v>961</v>
      </c>
      <c r="CY388" s="34" t="s">
        <v>35</v>
      </c>
      <c r="CZ388" s="34" t="s">
        <v>962</v>
      </c>
      <c r="DA388" s="32"/>
      <c r="DB388" s="32"/>
      <c r="DC388" t="s">
        <v>35</v>
      </c>
      <c r="DD388">
        <v>297117</v>
      </c>
      <c r="DE388" t="s">
        <v>963</v>
      </c>
      <c r="DF388" s="30">
        <v>464</v>
      </c>
      <c r="DG388" s="39" t="s">
        <v>35</v>
      </c>
      <c r="DK388" s="30">
        <v>117</v>
      </c>
      <c r="DL388" s="30"/>
      <c r="DM388" s="32"/>
      <c r="DN388" s="32" t="s">
        <v>35</v>
      </c>
      <c r="DO388" s="41">
        <v>295024</v>
      </c>
    </row>
    <row r="389" spans="1:119" ht="15.75" x14ac:dyDescent="0.25">
      <c r="A389" t="s">
        <v>691</v>
      </c>
      <c r="B389" t="s">
        <v>36</v>
      </c>
      <c r="C389" s="52">
        <v>131.75312795856499</v>
      </c>
      <c r="D389" s="52">
        <v>131.30262684797501</v>
      </c>
      <c r="E389" s="52">
        <v>-0.45050111058998255</v>
      </c>
      <c r="F389" s="53">
        <v>-3.4192820889357598E-3</v>
      </c>
      <c r="G389" s="45">
        <v>143.78339696236301</v>
      </c>
      <c r="H389" s="45">
        <v>143.325877841535</v>
      </c>
      <c r="I389" s="45">
        <v>-0.45751912082801027</v>
      </c>
      <c r="J389" s="46">
        <v>-3.182002445997094E-3</v>
      </c>
      <c r="K389" s="47">
        <v>1</v>
      </c>
      <c r="L389" s="55">
        <f t="shared" si="134"/>
        <v>141.220901962363</v>
      </c>
      <c r="M389" s="55">
        <f t="shared" si="135"/>
        <v>140.76338284153499</v>
      </c>
      <c r="N389" s="55">
        <f t="shared" si="136"/>
        <v>-0.45751912082801027</v>
      </c>
      <c r="O389" s="56">
        <f t="shared" si="137"/>
        <v>-3.2397408207316533E-3</v>
      </c>
      <c r="P389" s="54"/>
      <c r="Q389" s="42">
        <f t="shared" si="138"/>
        <v>576.21429834100138</v>
      </c>
      <c r="R389" s="42">
        <f t="shared" si="138"/>
        <v>574.24405911129531</v>
      </c>
      <c r="S389" s="42">
        <f t="shared" si="139"/>
        <v>617.62103257933643</v>
      </c>
      <c r="T389" s="42">
        <f t="shared" si="139"/>
        <v>615.6201005083467</v>
      </c>
      <c r="V389" s="143">
        <f t="shared" si="131"/>
        <v>566.36933422567824</v>
      </c>
      <c r="W389" s="143">
        <f t="shared" si="132"/>
        <v>617.62103257933643</v>
      </c>
      <c r="X389" s="143">
        <f t="shared" si="133"/>
        <v>615.6201005083467</v>
      </c>
      <c r="AB389" t="s">
        <v>36</v>
      </c>
      <c r="AC389" s="2">
        <v>131.75312795856499</v>
      </c>
      <c r="AD389" s="2">
        <v>134.38875605235299</v>
      </c>
      <c r="AE389" s="2">
        <v>2.6356280937880001</v>
      </c>
      <c r="AF389" s="1">
        <v>2.0004292380951125E-2</v>
      </c>
      <c r="AG389" s="2">
        <v>143.78339696236301</v>
      </c>
      <c r="AH389" s="2">
        <v>143.78339696236301</v>
      </c>
      <c r="AI389" s="2">
        <v>0</v>
      </c>
      <c r="AJ389" s="1">
        <v>0</v>
      </c>
      <c r="AM389" t="s">
        <v>36</v>
      </c>
      <c r="AN389" s="2">
        <v>131.75312795856499</v>
      </c>
      <c r="AO389" s="2">
        <v>130.75554422554899</v>
      </c>
      <c r="AP389" s="2">
        <v>-0.99758373301600045</v>
      </c>
      <c r="AQ389" s="1">
        <v>-7.5716132775969485E-3</v>
      </c>
      <c r="AR389" s="2">
        <v>131.62676249372501</v>
      </c>
      <c r="AS389" s="2">
        <v>-0.1263654648399779</v>
      </c>
      <c r="AT389" s="1">
        <v>-9.5910789214597282E-4</v>
      </c>
      <c r="AU389" s="2">
        <v>131.79717713407501</v>
      </c>
      <c r="AV389" s="2">
        <v>4.4049175510025407E-2</v>
      </c>
      <c r="AW389" s="1">
        <v>3.3433115549164359E-4</v>
      </c>
      <c r="AX389" s="2">
        <v>131.164347597854</v>
      </c>
      <c r="AY389" s="2">
        <v>-0.5887803607109845</v>
      </c>
      <c r="AZ389" s="1">
        <v>-4.4688150470032859E-3</v>
      </c>
      <c r="BA389" s="2">
        <v>131.499339696389</v>
      </c>
      <c r="BB389" s="2">
        <v>-0.25378826217598771</v>
      </c>
      <c r="BC389" s="1">
        <v>-1.9262408878505072E-3</v>
      </c>
      <c r="BD389" s="2">
        <v>129.50204737870399</v>
      </c>
      <c r="BE389" s="2">
        <v>-2.2510805798609965</v>
      </c>
      <c r="BF389" s="1">
        <v>-1.7085594966435549E-2</v>
      </c>
      <c r="BG389" s="1"/>
      <c r="BH389" t="s">
        <v>36</v>
      </c>
      <c r="BI389" s="2">
        <v>143.78339696236301</v>
      </c>
      <c r="BJ389" s="2">
        <v>143.630890588754</v>
      </c>
      <c r="BK389" s="2">
        <v>-0.15250637360901464</v>
      </c>
      <c r="BL389" s="1">
        <v>-1.0606674819967912E-3</v>
      </c>
      <c r="BM389" s="2">
        <v>143.78339696236301</v>
      </c>
      <c r="BN389" s="2">
        <v>0</v>
      </c>
      <c r="BO389" s="1">
        <v>0</v>
      </c>
      <c r="BP389" s="2">
        <v>143.78339696236301</v>
      </c>
      <c r="BQ389" s="2">
        <v>0</v>
      </c>
      <c r="BR389" s="1">
        <v>0</v>
      </c>
      <c r="BS389" s="2">
        <v>143.630890588754</v>
      </c>
      <c r="BT389" s="2">
        <v>-0.15250637360901464</v>
      </c>
      <c r="BU389" s="1">
        <v>-1.0606674819967912E-3</v>
      </c>
      <c r="BV389" s="2">
        <v>143.78339696236301</v>
      </c>
      <c r="BW389" s="2">
        <v>0</v>
      </c>
      <c r="BX389" s="1">
        <v>0</v>
      </c>
      <c r="BY389" s="2">
        <v>143.325877841535</v>
      </c>
      <c r="BZ389" s="2">
        <v>-0.45751912082801027</v>
      </c>
      <c r="CA389" s="1">
        <v>-3.182002445997094E-3</v>
      </c>
      <c r="CC389" t="s">
        <v>36</v>
      </c>
      <c r="CE389" s="23">
        <v>131.75312795856499</v>
      </c>
      <c r="CF389" s="23">
        <v>130.26399978699499</v>
      </c>
      <c r="CG389" s="23">
        <v>-1.4891281715700018</v>
      </c>
      <c r="CH389" s="24">
        <v>-1.1302412281538525E-2</v>
      </c>
      <c r="CI389" s="2">
        <v>143.78339696236301</v>
      </c>
      <c r="CJ389" s="2">
        <v>143.630890588754</v>
      </c>
      <c r="CK389" s="2">
        <v>-0.15250637360901464</v>
      </c>
      <c r="CL389" s="1">
        <v>-1.0606674819967912E-3</v>
      </c>
      <c r="CN389" s="25" t="s">
        <v>36</v>
      </c>
      <c r="CO389" s="27">
        <v>0</v>
      </c>
      <c r="CP389" s="27">
        <v>2.5624950000000002</v>
      </c>
      <c r="CQ389" s="28">
        <f t="shared" si="140"/>
        <v>-2.5624950000000002</v>
      </c>
      <c r="CR389" s="27">
        <f t="shared" si="141"/>
        <v>-2.5624950000000002</v>
      </c>
      <c r="CU389" s="30">
        <v>70</v>
      </c>
      <c r="CV389" s="30"/>
      <c r="CW389" s="15" t="s">
        <v>36</v>
      </c>
      <c r="CX389" s="33" t="s">
        <v>961</v>
      </c>
      <c r="CY389" s="34" t="s">
        <v>36</v>
      </c>
      <c r="CZ389" s="34" t="s">
        <v>962</v>
      </c>
      <c r="DA389" s="32"/>
      <c r="DB389" s="32"/>
      <c r="DC389" t="s">
        <v>36</v>
      </c>
      <c r="DD389">
        <v>228653</v>
      </c>
      <c r="DE389" t="s">
        <v>963</v>
      </c>
      <c r="DF389" s="30">
        <v>465</v>
      </c>
      <c r="DG389" s="39" t="s">
        <v>36</v>
      </c>
      <c r="DK389" s="30">
        <v>118</v>
      </c>
      <c r="DL389" s="30"/>
      <c r="DM389" s="32"/>
      <c r="DN389" s="32" t="s">
        <v>36</v>
      </c>
      <c r="DO389" s="41">
        <v>227637</v>
      </c>
    </row>
    <row r="390" spans="1:119" ht="15.75" x14ac:dyDescent="0.25">
      <c r="A390" t="s">
        <v>692</v>
      </c>
      <c r="B390" t="s">
        <v>37</v>
      </c>
      <c r="C390" s="52">
        <v>68.630368900447991</v>
      </c>
      <c r="D390" s="52">
        <v>67.340562382138998</v>
      </c>
      <c r="E390" s="52">
        <v>-1.2898065183089926</v>
      </c>
      <c r="F390" s="53">
        <v>-1.8793524484473131E-2</v>
      </c>
      <c r="G390" s="45">
        <v>67.195525217069999</v>
      </c>
      <c r="H390" s="45">
        <v>66.638060499545006</v>
      </c>
      <c r="I390" s="45">
        <v>-0.5574647175249936</v>
      </c>
      <c r="J390" s="46">
        <v>-8.2961583487017408E-3</v>
      </c>
      <c r="K390" s="47">
        <v>3</v>
      </c>
      <c r="L390" s="55">
        <f t="shared" si="134"/>
        <v>64.610389217069994</v>
      </c>
      <c r="M390" s="55">
        <f t="shared" si="135"/>
        <v>64.052924499545</v>
      </c>
      <c r="N390" s="55">
        <f t="shared" si="136"/>
        <v>-0.5574647175249936</v>
      </c>
      <c r="O390" s="56">
        <f t="shared" si="137"/>
        <v>-8.6280971880867731E-3</v>
      </c>
      <c r="P390" s="54"/>
      <c r="Q390" s="42">
        <f t="shared" si="138"/>
        <v>291.20520415843714</v>
      </c>
      <c r="R390" s="42">
        <f t="shared" si="138"/>
        <v>285.73243202407957</v>
      </c>
      <c r="S390" s="42">
        <f t="shared" si="139"/>
        <v>274.14804676345165</v>
      </c>
      <c r="T390" s="42">
        <f t="shared" si="139"/>
        <v>271.78267077205243</v>
      </c>
      <c r="V390" s="143">
        <f t="shared" si="131"/>
        <v>281.88574506070603</v>
      </c>
      <c r="W390" s="143">
        <f t="shared" si="132"/>
        <v>274.14804676345165</v>
      </c>
      <c r="X390" s="143">
        <f t="shared" si="133"/>
        <v>270.83754216472545</v>
      </c>
      <c r="AB390" t="s">
        <v>37</v>
      </c>
      <c r="AC390" s="2">
        <v>68.630368900447991</v>
      </c>
      <c r="AD390" s="2">
        <v>69.693412590813992</v>
      </c>
      <c r="AE390" s="2">
        <v>1.0630436903660012</v>
      </c>
      <c r="AF390" s="1">
        <v>1.5489406619801254E-2</v>
      </c>
      <c r="AG390" s="2">
        <v>67.195525217069999</v>
      </c>
      <c r="AH390" s="2">
        <v>67.485458280488004</v>
      </c>
      <c r="AI390" s="2">
        <v>0.28993306341800462</v>
      </c>
      <c r="AJ390" s="1">
        <v>4.3147674265719043E-3</v>
      </c>
      <c r="AM390" t="s">
        <v>37</v>
      </c>
      <c r="AN390" s="2">
        <v>68.630368900447991</v>
      </c>
      <c r="AO390" s="2">
        <v>67.595445993688003</v>
      </c>
      <c r="AP390" s="2">
        <v>-1.0349229067599879</v>
      </c>
      <c r="AQ390" s="1">
        <v>-1.5079664051656181E-2</v>
      </c>
      <c r="AR390" s="2">
        <v>68.483071932573012</v>
      </c>
      <c r="AS390" s="2">
        <v>-0.14729696787497915</v>
      </c>
      <c r="AT390" s="1">
        <v>-2.1462359919504621E-3</v>
      </c>
      <c r="AU390" s="2">
        <v>68.596507183928992</v>
      </c>
      <c r="AV390" s="2">
        <v>-3.3861716518998719E-2</v>
      </c>
      <c r="AW390" s="1">
        <v>-4.9339260536566466E-4</v>
      </c>
      <c r="AX390" s="2">
        <v>68.016334804296008</v>
      </c>
      <c r="AY390" s="2">
        <v>-0.61403409615198257</v>
      </c>
      <c r="AZ390" s="1">
        <v>-8.946973562719323E-3</v>
      </c>
      <c r="BA390" s="2">
        <v>68.448008921232002</v>
      </c>
      <c r="BB390" s="2">
        <v>-0.18235997921598823</v>
      </c>
      <c r="BC390" s="1">
        <v>-2.6571324347755016E-3</v>
      </c>
      <c r="BD390" s="2">
        <v>66.433986738672004</v>
      </c>
      <c r="BE390" s="2">
        <v>-2.1963821617759862</v>
      </c>
      <c r="BF390" s="1">
        <v>-3.2003065071119691E-2</v>
      </c>
      <c r="BG390" s="1"/>
      <c r="BH390" t="s">
        <v>37</v>
      </c>
      <c r="BI390" s="2">
        <v>67.195525217069999</v>
      </c>
      <c r="BJ390" s="2">
        <v>66.846958209893998</v>
      </c>
      <c r="BK390" s="2">
        <v>-0.3485670071760012</v>
      </c>
      <c r="BL390" s="1">
        <v>-5.1873544562674699E-3</v>
      </c>
      <c r="BM390" s="2">
        <v>67.142982532542007</v>
      </c>
      <c r="BN390" s="2">
        <v>-5.2542684527992378E-2</v>
      </c>
      <c r="BO390" s="1">
        <v>-7.8193725487310734E-4</v>
      </c>
      <c r="BP390" s="2">
        <v>67.18595475080501</v>
      </c>
      <c r="BQ390" s="2">
        <v>-9.5704662649893635E-3</v>
      </c>
      <c r="BR390" s="1">
        <v>-1.4242713683794723E-4</v>
      </c>
      <c r="BS390" s="2">
        <v>66.942329312490003</v>
      </c>
      <c r="BT390" s="2">
        <v>-0.25319590457999652</v>
      </c>
      <c r="BU390" s="1">
        <v>-3.7680471097155136E-3</v>
      </c>
      <c r="BV390" s="2">
        <v>67.126192932563001</v>
      </c>
      <c r="BW390" s="2">
        <v>-6.9332284506998576E-2</v>
      </c>
      <c r="BX390" s="1">
        <v>-1.0317991307163079E-3</v>
      </c>
      <c r="BY390" s="2">
        <v>66.415315424756002</v>
      </c>
      <c r="BZ390" s="2">
        <v>-0.78020979231399679</v>
      </c>
      <c r="CA390" s="1">
        <v>-1.1611037934350373E-2</v>
      </c>
      <c r="CC390" t="s">
        <v>37</v>
      </c>
      <c r="CE390" s="23">
        <v>68.630368900447991</v>
      </c>
      <c r="CF390" s="23">
        <v>67.717301696140012</v>
      </c>
      <c r="CG390" s="23">
        <v>-0.91306720430797839</v>
      </c>
      <c r="CH390" s="24">
        <v>-1.3304127880070571E-2</v>
      </c>
      <c r="CI390" s="2">
        <v>67.195525217069999</v>
      </c>
      <c r="CJ390" s="2">
        <v>66.885271059758992</v>
      </c>
      <c r="CK390" s="2">
        <v>-0.31025415731100736</v>
      </c>
      <c r="CL390" s="1">
        <v>-4.6171847948022586E-3</v>
      </c>
      <c r="CN390" s="25" t="s">
        <v>37</v>
      </c>
      <c r="CO390" s="27">
        <v>0</v>
      </c>
      <c r="CP390" s="27">
        <v>2.5851359999999999</v>
      </c>
      <c r="CQ390" s="28">
        <f t="shared" si="140"/>
        <v>-2.5851359999999999</v>
      </c>
      <c r="CR390" s="27">
        <f t="shared" si="141"/>
        <v>-2.5851359999999999</v>
      </c>
      <c r="CU390" s="30">
        <v>71</v>
      </c>
      <c r="CV390" s="30"/>
      <c r="CW390" s="15" t="s">
        <v>37</v>
      </c>
      <c r="CX390" s="33" t="s">
        <v>961</v>
      </c>
      <c r="CY390" s="34" t="s">
        <v>37</v>
      </c>
      <c r="CZ390" s="34" t="s">
        <v>962</v>
      </c>
      <c r="DA390" s="32"/>
      <c r="DB390" s="32"/>
      <c r="DC390" t="s">
        <v>37</v>
      </c>
      <c r="DD390">
        <v>235677</v>
      </c>
      <c r="DE390" t="s">
        <v>963</v>
      </c>
      <c r="DF390" s="30">
        <v>466</v>
      </c>
      <c r="DG390" s="39" t="s">
        <v>37</v>
      </c>
      <c r="DK390" s="30">
        <v>119</v>
      </c>
      <c r="DL390" s="30"/>
      <c r="DM390" s="32"/>
      <c r="DN390" s="32" t="s">
        <v>37</v>
      </c>
      <c r="DO390" s="41">
        <v>233069</v>
      </c>
    </row>
    <row r="391" spans="1:119" ht="15.75" x14ac:dyDescent="0.25">
      <c r="A391" t="s">
        <v>693</v>
      </c>
      <c r="B391" t="s">
        <v>38</v>
      </c>
      <c r="C391" s="52">
        <v>54.496086666419998</v>
      </c>
      <c r="D391" s="52">
        <v>53.048394624894001</v>
      </c>
      <c r="E391" s="52">
        <v>-1.4476920415259968</v>
      </c>
      <c r="F391" s="53">
        <v>-2.6565064210712433E-2</v>
      </c>
      <c r="G391" s="45">
        <v>54.0431022912</v>
      </c>
      <c r="H391" s="45">
        <v>53.484049749085003</v>
      </c>
      <c r="I391" s="45">
        <v>-0.55905254211499766</v>
      </c>
      <c r="J391" s="46">
        <v>-1.0344567917338636E-2</v>
      </c>
      <c r="K391" s="47">
        <v>4</v>
      </c>
      <c r="L391" s="55">
        <f t="shared" si="134"/>
        <v>51.3629112912</v>
      </c>
      <c r="M391" s="55">
        <f t="shared" si="135"/>
        <v>50.803858749085002</v>
      </c>
      <c r="N391" s="55">
        <f t="shared" si="136"/>
        <v>-0.55905254211499766</v>
      </c>
      <c r="O391" s="56">
        <f t="shared" si="137"/>
        <v>-1.0884362433146971E-2</v>
      </c>
      <c r="P391" s="54"/>
      <c r="Q391" s="42">
        <f t="shared" si="138"/>
        <v>227.75123043150464</v>
      </c>
      <c r="R391" s="42">
        <f t="shared" si="138"/>
        <v>221.70100437102295</v>
      </c>
      <c r="S391" s="42">
        <f t="shared" si="139"/>
        <v>214.65699577146344</v>
      </c>
      <c r="T391" s="42">
        <f t="shared" si="139"/>
        <v>212.32059123067634</v>
      </c>
      <c r="V391" s="143">
        <f t="shared" si="131"/>
        <v>219.73899353767777</v>
      </c>
      <c r="W391" s="143">
        <f t="shared" si="132"/>
        <v>214.65699577146344</v>
      </c>
      <c r="X391" s="143">
        <f t="shared" si="133"/>
        <v>211.85988659171093</v>
      </c>
      <c r="AB391" t="s">
        <v>38</v>
      </c>
      <c r="AC391" s="2">
        <v>54.496086666419998</v>
      </c>
      <c r="AD391" s="2">
        <v>55.155833639931004</v>
      </c>
      <c r="AE391" s="2">
        <v>0.65974697351100531</v>
      </c>
      <c r="AF391" s="1">
        <v>1.2106318340790798E-2</v>
      </c>
      <c r="AG391" s="2">
        <v>54.0431022912</v>
      </c>
      <c r="AH391" s="2">
        <v>54.221641484236002</v>
      </c>
      <c r="AI391" s="2">
        <v>0.17853919303600208</v>
      </c>
      <c r="AJ391" s="1">
        <v>3.3036444146744355E-3</v>
      </c>
      <c r="AM391" t="s">
        <v>38</v>
      </c>
      <c r="AN391" s="2">
        <v>54.496086666419998</v>
      </c>
      <c r="AO391" s="2">
        <v>53.511393648708001</v>
      </c>
      <c r="AP391" s="2">
        <v>-0.98469301771199724</v>
      </c>
      <c r="AQ391" s="1">
        <v>-1.8069059228774977E-2</v>
      </c>
      <c r="AR391" s="2">
        <v>54.366276227782002</v>
      </c>
      <c r="AS391" s="2">
        <v>-0.12981043863799613</v>
      </c>
      <c r="AT391" s="1">
        <v>-2.3820139495995068E-3</v>
      </c>
      <c r="AU391" s="2">
        <v>54.442360067794006</v>
      </c>
      <c r="AV391" s="2">
        <v>-5.3726598625992494E-2</v>
      </c>
      <c r="AW391" s="1">
        <v>-9.8587993950579114E-4</v>
      </c>
      <c r="AX391" s="2">
        <v>53.998299465827003</v>
      </c>
      <c r="AY391" s="2">
        <v>-0.4977872005929953</v>
      </c>
      <c r="AZ391" s="1">
        <v>-9.134365989250515E-3</v>
      </c>
      <c r="BA391" s="2">
        <v>54.369003732833995</v>
      </c>
      <c r="BB391" s="2">
        <v>-0.12708293358600287</v>
      </c>
      <c r="BC391" s="1">
        <v>-2.3319643915699771E-3</v>
      </c>
      <c r="BD391" s="2">
        <v>52.578926634702</v>
      </c>
      <c r="BE391" s="2">
        <v>-1.917160031717998</v>
      </c>
      <c r="BF391" s="1">
        <v>-3.5179774346977742E-2</v>
      </c>
      <c r="BG391" s="1"/>
      <c r="BH391" t="s">
        <v>38</v>
      </c>
      <c r="BI391" s="2">
        <v>54.0431022912</v>
      </c>
      <c r="BJ391" s="2">
        <v>53.720101259490001</v>
      </c>
      <c r="BK391" s="2">
        <v>-0.32300103170999961</v>
      </c>
      <c r="BL391" s="1">
        <v>-5.9767300176362158E-3</v>
      </c>
      <c r="BM391" s="2">
        <v>53.997939488433005</v>
      </c>
      <c r="BN391" s="2">
        <v>-4.5162802766995469E-2</v>
      </c>
      <c r="BO391" s="1">
        <v>-8.3568116655563388E-4</v>
      </c>
      <c r="BP391" s="2">
        <v>54.027918229298002</v>
      </c>
      <c r="BQ391" s="2">
        <v>-1.5184061901997836E-2</v>
      </c>
      <c r="BR391" s="1">
        <v>-2.8096207024129889E-4</v>
      </c>
      <c r="BS391" s="2">
        <v>53.839196472939001</v>
      </c>
      <c r="BT391" s="2">
        <v>-0.20390581826099918</v>
      </c>
      <c r="BU391" s="1">
        <v>-3.7730220808253226E-3</v>
      </c>
      <c r="BV391" s="2">
        <v>53.993268000223999</v>
      </c>
      <c r="BW391" s="2">
        <v>-4.9834290976001228E-2</v>
      </c>
      <c r="BX391" s="1">
        <v>-9.2212121183346454E-4</v>
      </c>
      <c r="BY391" s="2">
        <v>53.373812803778002</v>
      </c>
      <c r="BZ391" s="2">
        <v>-0.66928948742199879</v>
      </c>
      <c r="CA391" s="1">
        <v>-1.2384364683871621E-2</v>
      </c>
      <c r="CC391" t="s">
        <v>38</v>
      </c>
      <c r="CE391" s="23">
        <v>54.496086666419998</v>
      </c>
      <c r="CF391" s="23">
        <v>53.534643172270002</v>
      </c>
      <c r="CG391" s="23">
        <v>-0.96144349414999652</v>
      </c>
      <c r="CH391" s="24">
        <v>-1.7642431832493935E-2</v>
      </c>
      <c r="CI391" s="2">
        <v>54.0431022912</v>
      </c>
      <c r="CJ391" s="2">
        <v>53.729577998421</v>
      </c>
      <c r="CK391" s="2">
        <v>-0.31352429277900029</v>
      </c>
      <c r="CL391" s="1">
        <v>-5.8013748191145641E-3</v>
      </c>
      <c r="CN391" s="25" t="s">
        <v>38</v>
      </c>
      <c r="CO391" s="27">
        <v>0</v>
      </c>
      <c r="CP391" s="27">
        <v>2.6801910000000002</v>
      </c>
      <c r="CQ391" s="28">
        <f t="shared" si="140"/>
        <v>-2.6801910000000002</v>
      </c>
      <c r="CR391" s="27">
        <f t="shared" si="141"/>
        <v>-2.6801910000000002</v>
      </c>
      <c r="CU391" s="30">
        <v>73</v>
      </c>
      <c r="CV391" s="30"/>
      <c r="CW391" s="15" t="s">
        <v>38</v>
      </c>
      <c r="CX391" s="33" t="s">
        <v>961</v>
      </c>
      <c r="CY391" s="34" t="s">
        <v>38</v>
      </c>
      <c r="CZ391" s="34" t="s">
        <v>962</v>
      </c>
      <c r="DA391" s="32"/>
      <c r="DB391" s="32"/>
      <c r="DC391" t="s">
        <v>38</v>
      </c>
      <c r="DD391">
        <v>239279</v>
      </c>
      <c r="DE391" t="s">
        <v>963</v>
      </c>
      <c r="DF391" s="30">
        <v>467</v>
      </c>
      <c r="DG391" s="39" t="s">
        <v>38</v>
      </c>
      <c r="DK391" s="30">
        <v>120</v>
      </c>
      <c r="DL391" s="30"/>
      <c r="DM391" s="32"/>
      <c r="DN391" s="32" t="s">
        <v>38</v>
      </c>
      <c r="DO391" s="41">
        <v>237456</v>
      </c>
    </row>
    <row r="392" spans="1:119" ht="15.75" x14ac:dyDescent="0.25">
      <c r="A392" t="s">
        <v>694</v>
      </c>
      <c r="B392" t="s">
        <v>39</v>
      </c>
      <c r="C392" s="52">
        <v>79.441559999831</v>
      </c>
      <c r="D392" s="52">
        <v>77.303662957884995</v>
      </c>
      <c r="E392" s="52">
        <v>-2.1378970419460046</v>
      </c>
      <c r="F392" s="53">
        <v>-2.6911569233415766E-2</v>
      </c>
      <c r="G392" s="45">
        <v>80.535587761277</v>
      </c>
      <c r="H392" s="45">
        <v>79.744036321519005</v>
      </c>
      <c r="I392" s="45">
        <v>-0.79155143975799547</v>
      </c>
      <c r="J392" s="46">
        <v>-9.8285920766395408E-3</v>
      </c>
      <c r="K392" s="47">
        <v>3</v>
      </c>
      <c r="L392" s="55">
        <f t="shared" si="134"/>
        <v>77.777799761276995</v>
      </c>
      <c r="M392" s="55">
        <f t="shared" si="135"/>
        <v>76.986248321519</v>
      </c>
      <c r="N392" s="55">
        <f t="shared" si="136"/>
        <v>-0.79155143975799547</v>
      </c>
      <c r="O392" s="56">
        <f t="shared" si="137"/>
        <v>-1.0177087063242985E-2</v>
      </c>
      <c r="P392" s="54"/>
      <c r="Q392" s="42">
        <f t="shared" si="138"/>
        <v>295.30970852430198</v>
      </c>
      <c r="R392" s="42">
        <f t="shared" si="138"/>
        <v>287.36246085805038</v>
      </c>
      <c r="S392" s="42">
        <f t="shared" si="139"/>
        <v>289.12497913199456</v>
      </c>
      <c r="T392" s="42">
        <f t="shared" si="139"/>
        <v>286.18252904720998</v>
      </c>
      <c r="V392" s="143">
        <f t="shared" si="131"/>
        <v>288.03187249350395</v>
      </c>
      <c r="W392" s="143">
        <f t="shared" si="132"/>
        <v>289.12497913199456</v>
      </c>
      <c r="X392" s="143">
        <f t="shared" si="133"/>
        <v>286.38101927084767</v>
      </c>
      <c r="AB392" t="s">
        <v>39</v>
      </c>
      <c r="AC392" s="2">
        <v>79.441559999831</v>
      </c>
      <c r="AD392" s="2">
        <v>79.875874445047998</v>
      </c>
      <c r="AE392" s="2">
        <v>0.43431444521699802</v>
      </c>
      <c r="AF392" s="1">
        <v>5.467093612183874E-3</v>
      </c>
      <c r="AG392" s="2">
        <v>80.535587761277</v>
      </c>
      <c r="AH392" s="2">
        <v>80.653995238980997</v>
      </c>
      <c r="AI392" s="2">
        <v>0.11840747770399673</v>
      </c>
      <c r="AJ392" s="1">
        <v>1.4702503699976625E-3</v>
      </c>
      <c r="AM392" t="s">
        <v>39</v>
      </c>
      <c r="AN392" s="2">
        <v>79.441559999831</v>
      </c>
      <c r="AO392" s="2">
        <v>78.595164686500993</v>
      </c>
      <c r="AP392" s="2">
        <v>-0.84639531333000662</v>
      </c>
      <c r="AQ392" s="1">
        <v>-1.065431385450899E-2</v>
      </c>
      <c r="AR392" s="2">
        <v>79.313412061950999</v>
      </c>
      <c r="AS392" s="2">
        <v>-0.12814793788000145</v>
      </c>
      <c r="AT392" s="1">
        <v>-1.6131095346097694E-3</v>
      </c>
      <c r="AU392" s="2">
        <v>79.403643731282997</v>
      </c>
      <c r="AV392" s="2">
        <v>-3.7916268548002563E-2</v>
      </c>
      <c r="AW392" s="1">
        <v>-4.7728504510841964E-4</v>
      </c>
      <c r="AX392" s="2">
        <v>78.880844975721999</v>
      </c>
      <c r="AY392" s="2">
        <v>-0.56071502410900109</v>
      </c>
      <c r="AZ392" s="1">
        <v>-7.058207619666506E-3</v>
      </c>
      <c r="BA392" s="2">
        <v>79.26000512004299</v>
      </c>
      <c r="BB392" s="2">
        <v>-0.18155487978800977</v>
      </c>
      <c r="BC392" s="1">
        <v>-2.2853891563609273E-3</v>
      </c>
      <c r="BD392" s="2">
        <v>77.483742051349992</v>
      </c>
      <c r="BE392" s="2">
        <v>-1.9578179484810079</v>
      </c>
      <c r="BF392" s="1">
        <v>-2.4644757082881715E-2</v>
      </c>
      <c r="BG392" s="1"/>
      <c r="BH392" t="s">
        <v>39</v>
      </c>
      <c r="BI392" s="2">
        <v>80.535587761277</v>
      </c>
      <c r="BJ392" s="2">
        <v>80.233248345993999</v>
      </c>
      <c r="BK392" s="2">
        <v>-0.30233941528300079</v>
      </c>
      <c r="BL392" s="1">
        <v>-3.7541095022388497E-3</v>
      </c>
      <c r="BM392" s="2">
        <v>80.494989411753991</v>
      </c>
      <c r="BN392" s="2">
        <v>-4.0598349523008892E-2</v>
      </c>
      <c r="BO392" s="1">
        <v>-5.0410446675263883E-4</v>
      </c>
      <c r="BP392" s="2">
        <v>80.524872121342</v>
      </c>
      <c r="BQ392" s="2">
        <v>-1.0715639935000354E-2</v>
      </c>
      <c r="BR392" s="1">
        <v>-1.3305471820437414E-4</v>
      </c>
      <c r="BS392" s="2">
        <v>80.305215380110994</v>
      </c>
      <c r="BT392" s="2">
        <v>-0.23037238116600633</v>
      </c>
      <c r="BU392" s="1">
        <v>-2.8605041270559103E-3</v>
      </c>
      <c r="BV392" s="2">
        <v>80.477262615036992</v>
      </c>
      <c r="BW392" s="2">
        <v>-5.8325146240008507E-2</v>
      </c>
      <c r="BX392" s="1">
        <v>-7.2421581391937532E-4</v>
      </c>
      <c r="BY392" s="2">
        <v>79.797432375070002</v>
      </c>
      <c r="BZ392" s="2">
        <v>-0.73815538620699783</v>
      </c>
      <c r="CA392" s="1">
        <v>-9.1655801705332138E-3</v>
      </c>
      <c r="CC392" t="s">
        <v>39</v>
      </c>
      <c r="CE392" s="23">
        <v>79.441559999831</v>
      </c>
      <c r="CF392" s="23">
        <v>78.279059973177993</v>
      </c>
      <c r="CG392" s="23">
        <v>-1.1625000266530066</v>
      </c>
      <c r="CH392" s="24">
        <v>-1.463339877333073E-2</v>
      </c>
      <c r="CI392" s="2">
        <v>80.535587761277</v>
      </c>
      <c r="CJ392" s="2">
        <v>80.145392209986994</v>
      </c>
      <c r="CK392" s="2">
        <v>-0.39019555129000594</v>
      </c>
      <c r="CL392" s="1">
        <v>-4.8450078050789264E-3</v>
      </c>
      <c r="CN392" s="25" t="s">
        <v>39</v>
      </c>
      <c r="CO392" s="27">
        <v>0</v>
      </c>
      <c r="CP392" s="27">
        <v>2.7577880000000001</v>
      </c>
      <c r="CQ392" s="28">
        <f t="shared" si="140"/>
        <v>-2.7577880000000001</v>
      </c>
      <c r="CR392" s="27">
        <f t="shared" si="141"/>
        <v>-2.7577880000000001</v>
      </c>
      <c r="CU392" s="30">
        <v>74</v>
      </c>
      <c r="CV392" s="30"/>
      <c r="CW392" s="15" t="s">
        <v>39</v>
      </c>
      <c r="CX392" s="33" t="s">
        <v>961</v>
      </c>
      <c r="CY392" s="34" t="s">
        <v>39</v>
      </c>
      <c r="CZ392" s="34" t="s">
        <v>962</v>
      </c>
      <c r="DA392" s="32"/>
      <c r="DB392" s="32"/>
      <c r="DC392" t="s">
        <v>39</v>
      </c>
      <c r="DD392">
        <v>269011</v>
      </c>
      <c r="DE392" t="s">
        <v>963</v>
      </c>
      <c r="DF392" s="30">
        <v>468</v>
      </c>
      <c r="DG392" s="39" t="s">
        <v>39</v>
      </c>
      <c r="DK392" s="30">
        <v>121</v>
      </c>
      <c r="DL392" s="30"/>
      <c r="DM392" s="32"/>
      <c r="DN392" s="32" t="s">
        <v>39</v>
      </c>
      <c r="DO392" s="41">
        <v>266300</v>
      </c>
    </row>
    <row r="393" spans="1:119" ht="15.75" x14ac:dyDescent="0.25">
      <c r="B393" t="s">
        <v>40</v>
      </c>
      <c r="C393" s="52">
        <v>81.889238808941002</v>
      </c>
      <c r="D393" s="52">
        <v>80.283530568445997</v>
      </c>
      <c r="E393" s="52">
        <v>-1.6057082404950052</v>
      </c>
      <c r="F393" s="53">
        <v>-1.9608293639672803E-2</v>
      </c>
      <c r="G393" s="45">
        <v>84.009865812781001</v>
      </c>
      <c r="H393" s="45">
        <v>83.642504386227003</v>
      </c>
      <c r="I393" s="45">
        <v>-0.36736142655399817</v>
      </c>
      <c r="J393" s="46">
        <v>-4.3728367257802351E-3</v>
      </c>
      <c r="K393" s="47">
        <v>3</v>
      </c>
      <c r="L393" s="55">
        <f t="shared" si="134"/>
        <v>81.642121812780999</v>
      </c>
      <c r="M393" s="55">
        <f t="shared" si="135"/>
        <v>81.274760386227001</v>
      </c>
      <c r="N393" s="55">
        <f t="shared" si="136"/>
        <v>-0.36736142655399817</v>
      </c>
      <c r="O393" s="56">
        <f t="shared" si="137"/>
        <v>-4.4996555503104049E-3</v>
      </c>
      <c r="P393" s="54"/>
      <c r="Q393" s="42">
        <f t="shared" si="138"/>
        <v>339.1589029892192</v>
      </c>
      <c r="R393" s="42">
        <f t="shared" si="138"/>
        <v>332.50857562889735</v>
      </c>
      <c r="S393" s="42">
        <f t="shared" si="139"/>
        <v>338.13542382948293</v>
      </c>
      <c r="T393" s="42">
        <f t="shared" si="139"/>
        <v>336.61393089289203</v>
      </c>
      <c r="V393" s="143">
        <f t="shared" si="131"/>
        <v>330.0361759196432</v>
      </c>
      <c r="W393" s="143">
        <f t="shared" si="132"/>
        <v>338.13542382948293</v>
      </c>
      <c r="X393" s="143">
        <f t="shared" si="133"/>
        <v>336.61393089289203</v>
      </c>
      <c r="AB393" t="s">
        <v>40</v>
      </c>
      <c r="AC393" s="2">
        <v>81.889238808941002</v>
      </c>
      <c r="AD393" s="2">
        <v>82.347882645840002</v>
      </c>
      <c r="AE393" s="2">
        <v>0.45864383689900023</v>
      </c>
      <c r="AF393" s="1">
        <v>5.6007827593693984E-3</v>
      </c>
      <c r="AG393" s="2">
        <v>84.009865812781001</v>
      </c>
      <c r="AH393" s="2">
        <v>84.138216151830008</v>
      </c>
      <c r="AI393" s="2">
        <v>0.12835033904900683</v>
      </c>
      <c r="AJ393" s="1">
        <v>1.5278007863390732E-3</v>
      </c>
      <c r="AM393" t="s">
        <v>40</v>
      </c>
      <c r="AN393" s="2">
        <v>81.889238808941002</v>
      </c>
      <c r="AO393" s="2">
        <v>80.836006592604988</v>
      </c>
      <c r="AP393" s="2">
        <v>-1.0532322163360135</v>
      </c>
      <c r="AQ393" s="1">
        <v>-1.2861668170995592E-2</v>
      </c>
      <c r="AR393" s="2">
        <v>81.778542892755993</v>
      </c>
      <c r="AS393" s="2">
        <v>-0.11069591618500851</v>
      </c>
      <c r="AT393" s="1">
        <v>-1.3517761038575227E-3</v>
      </c>
      <c r="AU393" s="2">
        <v>81.86650893677799</v>
      </c>
      <c r="AV393" s="2">
        <v>-2.2729872163012033E-2</v>
      </c>
      <c r="AW393" s="1">
        <v>-2.7756848755236313E-4</v>
      </c>
      <c r="AX393" s="2">
        <v>81.278013433216003</v>
      </c>
      <c r="AY393" s="2">
        <v>-0.6112253757249988</v>
      </c>
      <c r="AZ393" s="1">
        <v>-7.464050034108544E-3</v>
      </c>
      <c r="BA393" s="2">
        <v>81.698863426244003</v>
      </c>
      <c r="BB393" s="2">
        <v>-0.19037538269699894</v>
      </c>
      <c r="BC393" s="1">
        <v>-2.324791211470059E-3</v>
      </c>
      <c r="BD393" s="2">
        <v>79.686574603446005</v>
      </c>
      <c r="BE393" s="2">
        <v>-2.2026642054949974</v>
      </c>
      <c r="BF393" s="1">
        <v>-2.6898091098808717E-2</v>
      </c>
      <c r="BG393" s="1"/>
      <c r="BH393" t="s">
        <v>40</v>
      </c>
      <c r="BI393" s="2">
        <v>84.009865812781001</v>
      </c>
      <c r="BJ393" s="2">
        <v>83.822514929717997</v>
      </c>
      <c r="BK393" s="2">
        <v>-0.1873508830630044</v>
      </c>
      <c r="BL393" s="1">
        <v>-2.2301057292547352E-3</v>
      </c>
      <c r="BM393" s="2">
        <v>83.978115294835007</v>
      </c>
      <c r="BN393" s="2">
        <v>-3.1750517945994261E-2</v>
      </c>
      <c r="BO393" s="1">
        <v>-3.7793796762812868E-4</v>
      </c>
      <c r="BP393" s="2">
        <v>84.003442255903011</v>
      </c>
      <c r="BQ393" s="2">
        <v>-6.4235568779906771E-3</v>
      </c>
      <c r="BR393" s="1">
        <v>-7.6461934748304488E-5</v>
      </c>
      <c r="BS393" s="2">
        <v>83.822514929717997</v>
      </c>
      <c r="BT393" s="2">
        <v>-0.1873508830630044</v>
      </c>
      <c r="BU393" s="1">
        <v>-2.2301057292547352E-3</v>
      </c>
      <c r="BV393" s="2">
        <v>83.955559615862001</v>
      </c>
      <c r="BW393" s="2">
        <v>-5.4306196919000627E-2</v>
      </c>
      <c r="BX393" s="1">
        <v>-6.4642642139226762E-4</v>
      </c>
      <c r="BY393" s="2">
        <v>83.642504386227003</v>
      </c>
      <c r="BZ393" s="2">
        <v>-0.36736142655399817</v>
      </c>
      <c r="CA393" s="1">
        <v>-4.3728367257802351E-3</v>
      </c>
      <c r="CC393" t="s">
        <v>40</v>
      </c>
      <c r="CE393" s="23">
        <v>81.889238808941002</v>
      </c>
      <c r="CF393" s="23">
        <v>81.282866822925001</v>
      </c>
      <c r="CG393" s="23">
        <v>-0.60637198601600062</v>
      </c>
      <c r="CH393" s="24">
        <v>-7.4047822990606976E-3</v>
      </c>
      <c r="CI393" s="2">
        <v>84.009865812781001</v>
      </c>
      <c r="CJ393" s="2">
        <v>83.822514929717997</v>
      </c>
      <c r="CK393" s="2">
        <v>-0.1873508830630044</v>
      </c>
      <c r="CL393" s="1">
        <v>-2.2301057292547352E-3</v>
      </c>
      <c r="CN393" s="25" t="s">
        <v>40</v>
      </c>
      <c r="CO393" s="27">
        <v>0</v>
      </c>
      <c r="CP393" s="27">
        <v>2.3677440000000001</v>
      </c>
      <c r="CQ393" s="28">
        <f t="shared" si="140"/>
        <v>-2.3677440000000001</v>
      </c>
      <c r="CR393" s="27">
        <f t="shared" si="141"/>
        <v>-2.3677440000000001</v>
      </c>
      <c r="CU393" s="30">
        <v>75</v>
      </c>
      <c r="CV393" s="30"/>
      <c r="CW393" s="15" t="s">
        <v>40</v>
      </c>
      <c r="CX393" s="33" t="s">
        <v>961</v>
      </c>
      <c r="CY393" s="34" t="s">
        <v>40</v>
      </c>
      <c r="CZ393" s="34" t="s">
        <v>962</v>
      </c>
      <c r="DA393" s="32"/>
      <c r="DB393" s="32"/>
      <c r="DC393" t="s">
        <v>40</v>
      </c>
      <c r="DD393">
        <v>241448</v>
      </c>
      <c r="DE393" t="s">
        <v>963</v>
      </c>
      <c r="DF393" s="30">
        <v>469</v>
      </c>
      <c r="DG393" s="39" t="s">
        <v>40</v>
      </c>
      <c r="DK393" s="30">
        <v>122</v>
      </c>
      <c r="DL393" s="30"/>
      <c r="DM393" s="32"/>
      <c r="DN393" s="32" t="s">
        <v>40</v>
      </c>
      <c r="DO393" s="41">
        <v>238629</v>
      </c>
    </row>
    <row r="394" spans="1:119" ht="15.75" x14ac:dyDescent="0.25">
      <c r="B394" t="s">
        <v>41</v>
      </c>
      <c r="C394" s="52">
        <v>35.741115316134994</v>
      </c>
      <c r="D394" s="52">
        <v>34.425363124191001</v>
      </c>
      <c r="E394" s="52">
        <v>-1.315752191943993</v>
      </c>
      <c r="F394" s="53">
        <v>-3.6813406081650978E-2</v>
      </c>
      <c r="G394" s="45">
        <v>37.320569897776004</v>
      </c>
      <c r="H394" s="45">
        <v>36.988310659501998</v>
      </c>
      <c r="I394" s="45">
        <v>-0.3322592382740055</v>
      </c>
      <c r="J394" s="46">
        <v>-8.9028447096089324E-3</v>
      </c>
      <c r="K394" s="47">
        <v>4</v>
      </c>
      <c r="L394" s="55">
        <f t="shared" si="134"/>
        <v>35.194972897776005</v>
      </c>
      <c r="M394" s="55">
        <f t="shared" si="135"/>
        <v>34.862713659501999</v>
      </c>
      <c r="N394" s="55">
        <f t="shared" si="136"/>
        <v>-0.3322592382740055</v>
      </c>
      <c r="O394" s="56">
        <f t="shared" si="137"/>
        <v>-9.4405311587837937E-3</v>
      </c>
      <c r="P394" s="54"/>
      <c r="Q394" s="42">
        <f t="shared" si="138"/>
        <v>203.7111160794243</v>
      </c>
      <c r="R394" s="42">
        <f t="shared" si="138"/>
        <v>196.2118160398461</v>
      </c>
      <c r="S394" s="42">
        <f t="shared" si="139"/>
        <v>200.59830662739245</v>
      </c>
      <c r="T394" s="42">
        <f t="shared" si="139"/>
        <v>198.7045520632773</v>
      </c>
      <c r="V394" s="143">
        <f t="shared" si="131"/>
        <v>193.93100915851241</v>
      </c>
      <c r="W394" s="143">
        <f t="shared" si="132"/>
        <v>200.59830662739245</v>
      </c>
      <c r="X394" s="143">
        <f t="shared" si="133"/>
        <v>198.7045520632773</v>
      </c>
      <c r="AB394" t="s">
        <v>41</v>
      </c>
      <c r="AC394" s="2">
        <v>35.741115316134994</v>
      </c>
      <c r="AD394" s="2">
        <v>35.643442359916001</v>
      </c>
      <c r="AE394" s="2">
        <v>-9.7672956218993079E-2</v>
      </c>
      <c r="AF394" s="1">
        <v>-2.7327898235704898E-3</v>
      </c>
      <c r="AG394" s="2">
        <v>37.320569897776004</v>
      </c>
      <c r="AH394" s="2">
        <v>37.291923726593005</v>
      </c>
      <c r="AI394" s="2">
        <v>-2.8646171182998614E-2</v>
      </c>
      <c r="AJ394" s="1">
        <v>-7.6757057197847584E-4</v>
      </c>
      <c r="AM394" t="s">
        <v>41</v>
      </c>
      <c r="AN394" s="2">
        <v>35.741115316134994</v>
      </c>
      <c r="AO394" s="2">
        <v>34.857245689839999</v>
      </c>
      <c r="AP394" s="2">
        <v>-0.88386962629499521</v>
      </c>
      <c r="AQ394" s="1">
        <v>-2.4729771818172121E-2</v>
      </c>
      <c r="AR394" s="2">
        <v>35.658370328920995</v>
      </c>
      <c r="AS394" s="2">
        <v>-8.2744987213999366E-2</v>
      </c>
      <c r="AT394" s="1">
        <v>-2.3151204567095564E-3</v>
      </c>
      <c r="AU394" s="2">
        <v>35.692942749701004</v>
      </c>
      <c r="AV394" s="2">
        <v>-4.8172566433990482E-2</v>
      </c>
      <c r="AW394" s="1">
        <v>-1.3478193393770066E-3</v>
      </c>
      <c r="AX394" s="2">
        <v>35.249725077866003</v>
      </c>
      <c r="AY394" s="2">
        <v>-0.4913902382689912</v>
      </c>
      <c r="AZ394" s="1">
        <v>-1.3748598327796381E-2</v>
      </c>
      <c r="BA394" s="2">
        <v>35.626588665979</v>
      </c>
      <c r="BB394" s="2">
        <v>-0.1145266501559945</v>
      </c>
      <c r="BC394" s="1">
        <v>-3.2043390124508091E-3</v>
      </c>
      <c r="BD394" s="2">
        <v>34.025195556861</v>
      </c>
      <c r="BE394" s="2">
        <v>-1.7159197592739943</v>
      </c>
      <c r="BF394" s="1">
        <v>-4.8009686997634297E-2</v>
      </c>
      <c r="BG394" s="1"/>
      <c r="BH394" t="s">
        <v>41</v>
      </c>
      <c r="BI394" s="2">
        <v>37.320569897776004</v>
      </c>
      <c r="BJ394" s="2">
        <v>37.066390645302</v>
      </c>
      <c r="BK394" s="2">
        <v>-0.25417925247400319</v>
      </c>
      <c r="BL394" s="1">
        <v>-6.8107012612674536E-3</v>
      </c>
      <c r="BM394" s="2">
        <v>37.295828497442997</v>
      </c>
      <c r="BN394" s="2">
        <v>-2.4741400333006425E-2</v>
      </c>
      <c r="BO394" s="1">
        <v>-6.6294272570796965E-4</v>
      </c>
      <c r="BP394" s="2">
        <v>37.306956122991998</v>
      </c>
      <c r="BQ394" s="2">
        <v>-1.3613774784005273E-2</v>
      </c>
      <c r="BR394" s="1">
        <v>-3.6477939166777143E-4</v>
      </c>
      <c r="BS394" s="2">
        <v>37.151877662029001</v>
      </c>
      <c r="BT394" s="2">
        <v>-0.16869223574700243</v>
      </c>
      <c r="BU394" s="1">
        <v>-4.5200873461756835E-3</v>
      </c>
      <c r="BV394" s="2">
        <v>37.286081290417997</v>
      </c>
      <c r="BW394" s="2">
        <v>-3.4488607358007073E-2</v>
      </c>
      <c r="BX394" s="1">
        <v>-9.2411791814739428E-4</v>
      </c>
      <c r="BY394" s="2">
        <v>36.988310659501998</v>
      </c>
      <c r="BZ394" s="2">
        <v>-0.3322592382740055</v>
      </c>
      <c r="CA394" s="1">
        <v>-8.9028447096089324E-3</v>
      </c>
      <c r="CC394" t="s">
        <v>41</v>
      </c>
      <c r="CE394" s="23">
        <v>35.741115316134994</v>
      </c>
      <c r="CF394" s="23">
        <v>35.557269651467003</v>
      </c>
      <c r="CG394" s="23">
        <v>-0.18384566466799157</v>
      </c>
      <c r="CH394" s="24">
        <v>-5.1438144288965754E-3</v>
      </c>
      <c r="CI394" s="2">
        <v>37.320569897776004</v>
      </c>
      <c r="CJ394" s="2">
        <v>37.240307994939997</v>
      </c>
      <c r="CK394" s="2">
        <v>-8.0261902836006982E-2</v>
      </c>
      <c r="CL394" s="1">
        <v>-2.1506076422694157E-3</v>
      </c>
      <c r="CN394" s="25" t="s">
        <v>41</v>
      </c>
      <c r="CO394" s="27">
        <v>0</v>
      </c>
      <c r="CP394" s="27">
        <v>2.125597</v>
      </c>
      <c r="CQ394" s="28">
        <f t="shared" si="140"/>
        <v>-2.125597</v>
      </c>
      <c r="CR394" s="27">
        <f t="shared" si="141"/>
        <v>-2.125597</v>
      </c>
      <c r="CU394" s="30">
        <v>76</v>
      </c>
      <c r="CV394" s="30"/>
      <c r="CW394" s="15" t="s">
        <v>41</v>
      </c>
      <c r="CX394" s="33" t="s">
        <v>961</v>
      </c>
      <c r="CY394" s="34" t="s">
        <v>41</v>
      </c>
      <c r="CZ394" s="34" t="s">
        <v>962</v>
      </c>
      <c r="DA394" s="32"/>
      <c r="DB394" s="32"/>
      <c r="DC394" t="s">
        <v>41</v>
      </c>
      <c r="DD394">
        <v>175450</v>
      </c>
      <c r="DE394" t="s">
        <v>963</v>
      </c>
      <c r="DF394" s="30">
        <v>470</v>
      </c>
      <c r="DG394" s="39" t="s">
        <v>41</v>
      </c>
      <c r="DK394" s="30">
        <v>123</v>
      </c>
      <c r="DL394" s="30"/>
      <c r="DM394" s="32"/>
      <c r="DN394" s="32" t="s">
        <v>41</v>
      </c>
      <c r="DO394" s="41">
        <v>172871</v>
      </c>
    </row>
    <row r="395" spans="1:119" ht="15.75" x14ac:dyDescent="0.25">
      <c r="A395" t="s">
        <v>695</v>
      </c>
      <c r="B395" t="s">
        <v>42</v>
      </c>
      <c r="C395" s="52">
        <v>59.726615871439002</v>
      </c>
      <c r="D395" s="52">
        <v>58.528044953212003</v>
      </c>
      <c r="E395" s="52">
        <v>-1.1985709182269986</v>
      </c>
      <c r="F395" s="53">
        <v>-2.0067618108598546E-2</v>
      </c>
      <c r="G395" s="45">
        <v>62.021313732655003</v>
      </c>
      <c r="H395" s="45">
        <v>61.822768313010997</v>
      </c>
      <c r="I395" s="45">
        <v>-0.19854541964400596</v>
      </c>
      <c r="J395" s="46">
        <v>-3.2012449865193569E-3</v>
      </c>
      <c r="K395" s="47">
        <v>3</v>
      </c>
      <c r="L395" s="55">
        <f t="shared" si="134"/>
        <v>59.960716732655001</v>
      </c>
      <c r="M395" s="55">
        <f t="shared" si="135"/>
        <v>59.762171313010995</v>
      </c>
      <c r="N395" s="55">
        <f t="shared" si="136"/>
        <v>-0.19854541964400596</v>
      </c>
      <c r="O395" s="56">
        <f t="shared" si="137"/>
        <v>-3.3112582781365725E-3</v>
      </c>
      <c r="P395" s="54"/>
      <c r="Q395" s="42">
        <f t="shared" si="138"/>
        <v>280.00044944863555</v>
      </c>
      <c r="R395" s="42">
        <f t="shared" si="138"/>
        <v>274.38150735886438</v>
      </c>
      <c r="S395" s="42">
        <f t="shared" si="139"/>
        <v>281.09792241609586</v>
      </c>
      <c r="T395" s="42">
        <f t="shared" si="139"/>
        <v>280.1671345935286</v>
      </c>
      <c r="V395" s="143">
        <f t="shared" si="131"/>
        <v>269.79338387453407</v>
      </c>
      <c r="W395" s="143">
        <f t="shared" si="132"/>
        <v>281.09792241609586</v>
      </c>
      <c r="X395" s="143">
        <f t="shared" si="133"/>
        <v>280.1671345935286</v>
      </c>
      <c r="AB395" t="s">
        <v>42</v>
      </c>
      <c r="AC395" s="2">
        <v>59.726615871439002</v>
      </c>
      <c r="AD395" s="2">
        <v>60.140418821307001</v>
      </c>
      <c r="AE395" s="2">
        <v>0.41380294986799981</v>
      </c>
      <c r="AF395" s="1">
        <v>6.9282838786430979E-3</v>
      </c>
      <c r="AG395" s="2">
        <v>62.021313732655003</v>
      </c>
      <c r="AH395" s="2">
        <v>62.071815174855004</v>
      </c>
      <c r="AI395" s="2">
        <v>5.0501442200001634E-2</v>
      </c>
      <c r="AJ395" s="1">
        <v>8.1425947244022964E-4</v>
      </c>
      <c r="AM395" t="s">
        <v>42</v>
      </c>
      <c r="AN395" s="2">
        <v>59.726615871439002</v>
      </c>
      <c r="AO395" s="2">
        <v>58.630800047004001</v>
      </c>
      <c r="AP395" s="2">
        <v>-1.0958158244350003</v>
      </c>
      <c r="AQ395" s="1">
        <v>-1.8347194269197068E-2</v>
      </c>
      <c r="AR395" s="2">
        <v>59.620243879282</v>
      </c>
      <c r="AS395" s="2">
        <v>-0.10637199215700122</v>
      </c>
      <c r="AT395" s="1">
        <v>-1.7809814034327001E-3</v>
      </c>
      <c r="AU395" s="2">
        <v>59.691413172257995</v>
      </c>
      <c r="AV395" s="2">
        <v>-3.5202699181006381E-2</v>
      </c>
      <c r="AW395" s="1">
        <v>-5.8939718360705173E-4</v>
      </c>
      <c r="AX395" s="2">
        <v>59.114182906354003</v>
      </c>
      <c r="AY395" s="2">
        <v>-0.61243296508499867</v>
      </c>
      <c r="AZ395" s="1">
        <v>-1.0253937145932646E-2</v>
      </c>
      <c r="BA395" s="2">
        <v>59.563625970177</v>
      </c>
      <c r="BB395" s="2">
        <v>-0.16298990126200152</v>
      </c>
      <c r="BC395" s="1">
        <v>-2.728932468111634E-3</v>
      </c>
      <c r="BD395" s="2">
        <v>57.549356920892997</v>
      </c>
      <c r="BE395" s="2">
        <v>-2.1772589505460047</v>
      </c>
      <c r="BF395" s="1">
        <v>-3.6453747107194803E-2</v>
      </c>
      <c r="BG395" s="1"/>
      <c r="BH395" t="s">
        <v>42</v>
      </c>
      <c r="BI395" s="2">
        <v>62.021313732655003</v>
      </c>
      <c r="BJ395" s="2">
        <v>61.955131926106993</v>
      </c>
      <c r="BK395" s="2">
        <v>-6.6181806548009092E-2</v>
      </c>
      <c r="BL395" s="1">
        <v>-1.0670816621732335E-3</v>
      </c>
      <c r="BM395" s="2">
        <v>62.021313732655003</v>
      </c>
      <c r="BN395" s="2">
        <v>0</v>
      </c>
      <c r="BO395" s="1">
        <v>0</v>
      </c>
      <c r="BP395" s="2">
        <v>62.021313732655003</v>
      </c>
      <c r="BQ395" s="2">
        <v>0</v>
      </c>
      <c r="BR395" s="1">
        <v>0</v>
      </c>
      <c r="BS395" s="2">
        <v>61.955131926106993</v>
      </c>
      <c r="BT395" s="2">
        <v>-6.6181806548009092E-2</v>
      </c>
      <c r="BU395" s="1">
        <v>-1.0670816621732335E-3</v>
      </c>
      <c r="BV395" s="2">
        <v>62.021313732655003</v>
      </c>
      <c r="BW395" s="2">
        <v>0</v>
      </c>
      <c r="BX395" s="1">
        <v>0</v>
      </c>
      <c r="BY395" s="2">
        <v>61.822768313010997</v>
      </c>
      <c r="BZ395" s="2">
        <v>-0.19854541964400596</v>
      </c>
      <c r="CA395" s="1">
        <v>-3.2012449865193569E-3</v>
      </c>
      <c r="CC395" t="s">
        <v>42</v>
      </c>
      <c r="CE395" s="23">
        <v>59.726615871439002</v>
      </c>
      <c r="CF395" s="23">
        <v>59.464518517157003</v>
      </c>
      <c r="CG395" s="23">
        <v>-0.26209735428199821</v>
      </c>
      <c r="CH395" s="24">
        <v>-4.388284024766452E-3</v>
      </c>
      <c r="CI395" s="2">
        <v>62.021313732655003</v>
      </c>
      <c r="CJ395" s="2">
        <v>61.955131926106993</v>
      </c>
      <c r="CK395" s="2">
        <v>-6.6181806548009092E-2</v>
      </c>
      <c r="CL395" s="1">
        <v>-1.0670816621732335E-3</v>
      </c>
      <c r="CN395" s="25" t="s">
        <v>42</v>
      </c>
      <c r="CO395" s="27">
        <v>0</v>
      </c>
      <c r="CP395" s="27">
        <v>2.060597</v>
      </c>
      <c r="CQ395" s="28">
        <f t="shared" si="140"/>
        <v>-2.060597</v>
      </c>
      <c r="CR395" s="27">
        <f t="shared" si="141"/>
        <v>-2.060597</v>
      </c>
      <c r="CU395" s="30">
        <v>77</v>
      </c>
      <c r="CV395" s="30"/>
      <c r="CW395" s="15" t="s">
        <v>42</v>
      </c>
      <c r="CX395" s="33" t="s">
        <v>961</v>
      </c>
      <c r="CY395" s="34" t="s">
        <v>42</v>
      </c>
      <c r="CZ395" s="34" t="s">
        <v>962</v>
      </c>
      <c r="DA395" s="32"/>
      <c r="DB395" s="32"/>
      <c r="DC395" t="s">
        <v>42</v>
      </c>
      <c r="DD395">
        <v>213309</v>
      </c>
      <c r="DE395" t="s">
        <v>963</v>
      </c>
      <c r="DF395" s="30">
        <v>471</v>
      </c>
      <c r="DG395" s="39" t="s">
        <v>42</v>
      </c>
      <c r="DK395" s="30">
        <v>124</v>
      </c>
      <c r="DL395" s="30"/>
      <c r="DM395" s="32"/>
      <c r="DN395" s="32" t="s">
        <v>42</v>
      </c>
      <c r="DO395" s="41">
        <v>210650</v>
      </c>
    </row>
    <row r="396" spans="1:119" ht="15.75" x14ac:dyDescent="0.25">
      <c r="A396" t="s">
        <v>696</v>
      </c>
      <c r="B396" t="s">
        <v>43</v>
      </c>
      <c r="C396" s="52">
        <v>192.41838108977299</v>
      </c>
      <c r="D396" s="52">
        <v>191.89751494147501</v>
      </c>
      <c r="E396" s="52">
        <v>-0.5208661482979835</v>
      </c>
      <c r="F396" s="53">
        <v>-2.7069459027148392E-3</v>
      </c>
      <c r="G396" s="45">
        <v>204.53771066852701</v>
      </c>
      <c r="H396" s="45">
        <v>203.880854925541</v>
      </c>
      <c r="I396" s="45">
        <v>-0.65685574298601068</v>
      </c>
      <c r="J396" s="46">
        <v>-3.2114163243496378E-3</v>
      </c>
      <c r="K396" s="47">
        <v>1</v>
      </c>
      <c r="L396" s="55">
        <f t="shared" si="134"/>
        <v>202.74947266852701</v>
      </c>
      <c r="M396" s="55">
        <f t="shared" si="135"/>
        <v>202.09261692554099</v>
      </c>
      <c r="N396" s="55">
        <f t="shared" si="136"/>
        <v>-0.65685574298601068</v>
      </c>
      <c r="O396" s="56">
        <f t="shared" si="137"/>
        <v>-3.2397408207314911E-3</v>
      </c>
      <c r="P396" s="54"/>
      <c r="Q396" s="42">
        <f t="shared" si="138"/>
        <v>806.51175529389604</v>
      </c>
      <c r="R396" s="42">
        <f t="shared" si="138"/>
        <v>804.32857160241178</v>
      </c>
      <c r="S396" s="42">
        <f t="shared" si="139"/>
        <v>849.81399469583494</v>
      </c>
      <c r="T396" s="42">
        <f t="shared" si="139"/>
        <v>847.06081760719007</v>
      </c>
      <c r="V396" s="143">
        <f t="shared" si="131"/>
        <v>797.863134934605</v>
      </c>
      <c r="W396" s="143">
        <f t="shared" si="132"/>
        <v>849.81399469583494</v>
      </c>
      <c r="X396" s="143">
        <f t="shared" si="133"/>
        <v>847.06081760719007</v>
      </c>
      <c r="AB396" t="s">
        <v>43</v>
      </c>
      <c r="AC396" s="2">
        <v>192.41838108977299</v>
      </c>
      <c r="AD396" s="2">
        <v>192.65900566219602</v>
      </c>
      <c r="AE396" s="2">
        <v>0.24062457242303026</v>
      </c>
      <c r="AF396" s="1">
        <v>1.2505279956116387E-3</v>
      </c>
      <c r="AG396" s="2">
        <v>204.53771066852701</v>
      </c>
      <c r="AH396" s="2">
        <v>204.53771066852701</v>
      </c>
      <c r="AI396" s="2">
        <v>0</v>
      </c>
      <c r="AJ396" s="1">
        <v>0</v>
      </c>
      <c r="AM396" t="s">
        <v>43</v>
      </c>
      <c r="AN396" s="2">
        <v>192.41838108977299</v>
      </c>
      <c r="AO396" s="2">
        <v>191.635158215373</v>
      </c>
      <c r="AP396" s="2">
        <v>-0.78322287439999627</v>
      </c>
      <c r="AQ396" s="1">
        <v>-4.0704160900022482E-3</v>
      </c>
      <c r="AR396" s="2">
        <v>192.27893939397401</v>
      </c>
      <c r="AS396" s="2">
        <v>-0.13944169579897903</v>
      </c>
      <c r="AT396" s="1">
        <v>-7.2467970580171524E-4</v>
      </c>
      <c r="AU396" s="2">
        <v>192.53070505217499</v>
      </c>
      <c r="AV396" s="2">
        <v>0.1123239624020016</v>
      </c>
      <c r="AW396" s="1">
        <v>5.8374860949275285E-4</v>
      </c>
      <c r="AX396" s="2">
        <v>191.89059192168702</v>
      </c>
      <c r="AY396" s="2">
        <v>-0.52778916808597387</v>
      </c>
      <c r="AZ396" s="1">
        <v>-2.7429248967630244E-3</v>
      </c>
      <c r="BA396" s="2">
        <v>192.12669981020798</v>
      </c>
      <c r="BB396" s="2">
        <v>-0.29168127956501166</v>
      </c>
      <c r="BC396" s="1">
        <v>-1.5158701466723569E-3</v>
      </c>
      <c r="BD396" s="2">
        <v>190.354984595833</v>
      </c>
      <c r="BE396" s="2">
        <v>-2.0633964939399903</v>
      </c>
      <c r="BF396" s="1">
        <v>-1.0723489524513307E-2</v>
      </c>
      <c r="BG396" s="1"/>
      <c r="BH396" t="s">
        <v>43</v>
      </c>
      <c r="BI396" s="2">
        <v>204.53771066852701</v>
      </c>
      <c r="BJ396" s="2">
        <v>204.318758754198</v>
      </c>
      <c r="BK396" s="2">
        <v>-0.21895191432901129</v>
      </c>
      <c r="BL396" s="1">
        <v>-1.0704721081182134E-3</v>
      </c>
      <c r="BM396" s="2">
        <v>204.53771066852701</v>
      </c>
      <c r="BN396" s="2">
        <v>0</v>
      </c>
      <c r="BO396" s="1">
        <v>0</v>
      </c>
      <c r="BP396" s="2">
        <v>204.53771066852701</v>
      </c>
      <c r="BQ396" s="2">
        <v>0</v>
      </c>
      <c r="BR396" s="1">
        <v>0</v>
      </c>
      <c r="BS396" s="2">
        <v>204.318758754198</v>
      </c>
      <c r="BT396" s="2">
        <v>-0.21895191432901129</v>
      </c>
      <c r="BU396" s="1">
        <v>-1.0704721081182134E-3</v>
      </c>
      <c r="BV396" s="2">
        <v>204.53771066852701</v>
      </c>
      <c r="BW396" s="2">
        <v>0</v>
      </c>
      <c r="BX396" s="1">
        <v>0</v>
      </c>
      <c r="BY396" s="2">
        <v>203.880854925541</v>
      </c>
      <c r="BZ396" s="2">
        <v>-0.65685574298601068</v>
      </c>
      <c r="CA396" s="1">
        <v>-3.2114163243496378E-3</v>
      </c>
      <c r="CC396" t="s">
        <v>43</v>
      </c>
      <c r="CE396" s="23">
        <v>192.41838108977299</v>
      </c>
      <c r="CF396" s="23">
        <v>193.34301311633502</v>
      </c>
      <c r="CG396" s="23">
        <v>0.9246320265620227</v>
      </c>
      <c r="CH396" s="24">
        <v>4.8053206836338293E-3</v>
      </c>
      <c r="CI396" s="2">
        <v>204.53771066852701</v>
      </c>
      <c r="CJ396" s="2">
        <v>204.318758754198</v>
      </c>
      <c r="CK396" s="2">
        <v>-0.21895191432901129</v>
      </c>
      <c r="CL396" s="1">
        <v>-1.0704721081182134E-3</v>
      </c>
      <c r="CN396" s="25" t="s">
        <v>43</v>
      </c>
      <c r="CO396" s="27">
        <v>0</v>
      </c>
      <c r="CP396" s="27">
        <v>1.788238</v>
      </c>
      <c r="CQ396" s="28">
        <f t="shared" si="140"/>
        <v>-1.788238</v>
      </c>
      <c r="CR396" s="27">
        <f t="shared" si="141"/>
        <v>-1.788238</v>
      </c>
      <c r="CU396" s="30">
        <v>79</v>
      </c>
      <c r="CV396" s="30"/>
      <c r="CW396" s="15" t="s">
        <v>43</v>
      </c>
      <c r="CX396" s="33" t="s">
        <v>961</v>
      </c>
      <c r="CY396" s="34" t="s">
        <v>43</v>
      </c>
      <c r="CZ396" s="34" t="s">
        <v>962</v>
      </c>
      <c r="DA396" s="32"/>
      <c r="DB396" s="32"/>
      <c r="DC396" t="s">
        <v>43</v>
      </c>
      <c r="DD396">
        <v>238581</v>
      </c>
      <c r="DE396" t="s">
        <v>963</v>
      </c>
      <c r="DF396" s="30">
        <v>472</v>
      </c>
      <c r="DG396" s="39" t="s">
        <v>43</v>
      </c>
      <c r="DK396" s="30">
        <v>125</v>
      </c>
      <c r="DL396" s="30"/>
      <c r="DM396" s="32"/>
      <c r="DN396" s="32" t="s">
        <v>43</v>
      </c>
      <c r="DO396" s="41">
        <v>239175</v>
      </c>
    </row>
    <row r="397" spans="1:119" ht="15.75" x14ac:dyDescent="0.25">
      <c r="A397" t="s">
        <v>697</v>
      </c>
      <c r="B397" t="s">
        <v>44</v>
      </c>
      <c r="C397" s="52">
        <v>100.71930893826101</v>
      </c>
      <c r="D397" s="52">
        <v>99.529783618421007</v>
      </c>
      <c r="E397" s="52">
        <v>-1.1895253198400013</v>
      </c>
      <c r="F397" s="53">
        <v>-1.1810300650187715E-2</v>
      </c>
      <c r="G397" s="45">
        <v>96.148277229995003</v>
      </c>
      <c r="H397" s="45">
        <v>95.510634532000012</v>
      </c>
      <c r="I397" s="45">
        <v>-0.63764269799499118</v>
      </c>
      <c r="J397" s="46">
        <v>-6.6318681557829126E-3</v>
      </c>
      <c r="K397" s="47">
        <v>3</v>
      </c>
      <c r="L397" s="55">
        <f t="shared" si="134"/>
        <v>93.659682229994999</v>
      </c>
      <c r="M397" s="55">
        <f t="shared" si="135"/>
        <v>93.022039532000008</v>
      </c>
      <c r="N397" s="55">
        <f t="shared" si="136"/>
        <v>-0.63764269799499118</v>
      </c>
      <c r="O397" s="56">
        <f t="shared" si="137"/>
        <v>-6.808080945963137E-3</v>
      </c>
      <c r="P397" s="54"/>
      <c r="Q397" s="42">
        <f t="shared" si="138"/>
        <v>363.72447803901258</v>
      </c>
      <c r="R397" s="42">
        <f t="shared" si="138"/>
        <v>359.4287825995392</v>
      </c>
      <c r="S397" s="42">
        <f t="shared" si="139"/>
        <v>338.23026976174657</v>
      </c>
      <c r="T397" s="42">
        <f t="shared" si="139"/>
        <v>335.92757070683365</v>
      </c>
      <c r="V397" s="143">
        <f t="shared" si="131"/>
        <v>354.5448914703461</v>
      </c>
      <c r="W397" s="143">
        <f t="shared" si="132"/>
        <v>338.23026976174657</v>
      </c>
      <c r="X397" s="143">
        <f t="shared" si="133"/>
        <v>334.78219808884444</v>
      </c>
      <c r="AB397" t="s">
        <v>44</v>
      </c>
      <c r="AC397" s="2">
        <v>100.71930893826101</v>
      </c>
      <c r="AD397" s="2">
        <v>100.780608414852</v>
      </c>
      <c r="AE397" s="2">
        <v>6.1299476590988888E-2</v>
      </c>
      <c r="AF397" s="1">
        <v>6.0861692993311031E-4</v>
      </c>
      <c r="AG397" s="2">
        <v>96.148277229995003</v>
      </c>
      <c r="AH397" s="2">
        <v>96.150027833431011</v>
      </c>
      <c r="AI397" s="2">
        <v>1.7506034360081912E-3</v>
      </c>
      <c r="AJ397" s="1">
        <v>1.8207330244936124E-5</v>
      </c>
      <c r="AM397" t="s">
        <v>44</v>
      </c>
      <c r="AN397" s="2">
        <v>100.71930893826101</v>
      </c>
      <c r="AO397" s="2">
        <v>99.522196174027002</v>
      </c>
      <c r="AP397" s="2">
        <v>-1.1971127642340065</v>
      </c>
      <c r="AQ397" s="1">
        <v>-1.1885633220218116E-2</v>
      </c>
      <c r="AR397" s="2">
        <v>100.57594326490401</v>
      </c>
      <c r="AS397" s="2">
        <v>-0.14336567335699613</v>
      </c>
      <c r="AT397" s="1">
        <v>-1.4234179609480494E-3</v>
      </c>
      <c r="AU397" s="2">
        <v>100.70049615651301</v>
      </c>
      <c r="AV397" s="2">
        <v>-1.881278174799661E-2</v>
      </c>
      <c r="AW397" s="1">
        <v>-1.8678426159107666E-4</v>
      </c>
      <c r="AX397" s="2">
        <v>99.999104237575992</v>
      </c>
      <c r="AY397" s="2">
        <v>-0.72020470068501652</v>
      </c>
      <c r="AZ397" s="1">
        <v>-7.1506120154824345E-3</v>
      </c>
      <c r="BA397" s="2">
        <v>100.496864865448</v>
      </c>
      <c r="BB397" s="2">
        <v>-0.22244407281300482</v>
      </c>
      <c r="BC397" s="1">
        <v>-2.2085543989321726E-3</v>
      </c>
      <c r="BD397" s="2">
        <v>98.177380441945004</v>
      </c>
      <c r="BE397" s="2">
        <v>-2.5419284963160038</v>
      </c>
      <c r="BF397" s="1">
        <v>-2.523774758893706E-2</v>
      </c>
      <c r="BG397" s="1"/>
      <c r="BH397" t="s">
        <v>44</v>
      </c>
      <c r="BI397" s="2">
        <v>96.148277229995003</v>
      </c>
      <c r="BJ397" s="2">
        <v>95.726342138248</v>
      </c>
      <c r="BK397" s="2">
        <v>-0.42193509174700239</v>
      </c>
      <c r="BL397" s="1">
        <v>-4.3883791150796918E-3</v>
      </c>
      <c r="BM397" s="2">
        <v>96.088360599455996</v>
      </c>
      <c r="BN397" s="2">
        <v>-5.9916630539007087E-2</v>
      </c>
      <c r="BO397" s="1">
        <v>-6.2316904956790146E-4</v>
      </c>
      <c r="BP397" s="2">
        <v>96.142958775236991</v>
      </c>
      <c r="BQ397" s="2">
        <v>-5.3184547580116259E-3</v>
      </c>
      <c r="BR397" s="1">
        <v>-5.5315133159270463E-5</v>
      </c>
      <c r="BS397" s="2">
        <v>95.818540728480997</v>
      </c>
      <c r="BT397" s="2">
        <v>-0.32973650151400591</v>
      </c>
      <c r="BU397" s="1">
        <v>-3.4294582390202132E-3</v>
      </c>
      <c r="BV397" s="2">
        <v>96.053839034700999</v>
      </c>
      <c r="BW397" s="2">
        <v>-9.4438195294003435E-2</v>
      </c>
      <c r="BX397" s="1">
        <v>-9.822141177641601E-4</v>
      </c>
      <c r="BY397" s="2">
        <v>95.193468254980004</v>
      </c>
      <c r="BZ397" s="2">
        <v>-0.9548089750149984</v>
      </c>
      <c r="CA397" s="1">
        <v>-9.9305884881432938E-3</v>
      </c>
      <c r="CC397" t="s">
        <v>44</v>
      </c>
      <c r="CE397" s="23">
        <v>100.71930893826101</v>
      </c>
      <c r="CF397" s="23">
        <v>101.15268235216401</v>
      </c>
      <c r="CG397" s="23">
        <v>0.43337341390299855</v>
      </c>
      <c r="CH397" s="24">
        <v>4.30278383034427E-3</v>
      </c>
      <c r="CI397" s="2">
        <v>96.148277229995003</v>
      </c>
      <c r="CJ397" s="2">
        <v>96.193746390683998</v>
      </c>
      <c r="CK397" s="2">
        <v>4.5469160688995203E-2</v>
      </c>
      <c r="CL397" s="1">
        <v>4.7290666040982756E-4</v>
      </c>
      <c r="CN397" s="25" t="s">
        <v>44</v>
      </c>
      <c r="CO397" s="27">
        <v>0</v>
      </c>
      <c r="CP397" s="27">
        <v>2.4885950000000001</v>
      </c>
      <c r="CQ397" s="28">
        <f t="shared" si="140"/>
        <v>-2.4885950000000001</v>
      </c>
      <c r="CR397" s="27">
        <f t="shared" si="141"/>
        <v>-2.4885950000000001</v>
      </c>
      <c r="CU397" s="30">
        <v>80</v>
      </c>
      <c r="CV397" s="30"/>
      <c r="CW397" s="15" t="s">
        <v>44</v>
      </c>
      <c r="CX397" s="33" t="s">
        <v>961</v>
      </c>
      <c r="CY397" s="34" t="s">
        <v>44</v>
      </c>
      <c r="CZ397" s="34" t="s">
        <v>962</v>
      </c>
      <c r="DA397" s="32"/>
      <c r="DB397" s="32"/>
      <c r="DC397" t="s">
        <v>44</v>
      </c>
      <c r="DD397">
        <v>276911</v>
      </c>
      <c r="DE397" t="s">
        <v>963</v>
      </c>
      <c r="DF397" s="30">
        <v>473</v>
      </c>
      <c r="DG397" s="39" t="s">
        <v>44</v>
      </c>
      <c r="DK397" s="30">
        <v>126</v>
      </c>
      <c r="DL397" s="30"/>
      <c r="DM397" s="32"/>
      <c r="DN397" s="32" t="s">
        <v>44</v>
      </c>
      <c r="DO397" s="41">
        <v>273676</v>
      </c>
    </row>
    <row r="398" spans="1:119" ht="15.75" x14ac:dyDescent="0.25">
      <c r="A398" t="s">
        <v>698</v>
      </c>
      <c r="B398" t="s">
        <v>45</v>
      </c>
      <c r="C398" s="52">
        <v>16.273676295770002</v>
      </c>
      <c r="D398" s="52">
        <v>12.842476260986</v>
      </c>
      <c r="E398" s="52">
        <v>-3.4312000347840019</v>
      </c>
      <c r="F398" s="53">
        <v>-0.21084357169350049</v>
      </c>
      <c r="G398" s="45">
        <v>30.111327614911001</v>
      </c>
      <c r="H398" s="45">
        <v>30.020130576021</v>
      </c>
      <c r="I398" s="45">
        <v>-9.1197038890001636E-2</v>
      </c>
      <c r="J398" s="46">
        <v>-3.0286621718014603E-3</v>
      </c>
      <c r="K398" s="47">
        <v>4</v>
      </c>
      <c r="L398" s="55">
        <f t="shared" si="134"/>
        <v>27.237515614911</v>
      </c>
      <c r="M398" s="55">
        <f t="shared" si="135"/>
        <v>27.146318576020999</v>
      </c>
      <c r="N398" s="55">
        <f t="shared" si="136"/>
        <v>-9.1197038890001636E-2</v>
      </c>
      <c r="O398" s="56">
        <f t="shared" si="137"/>
        <v>-3.3482142857433153E-3</v>
      </c>
      <c r="P398" s="54"/>
      <c r="Q398" s="42">
        <f t="shared" si="138"/>
        <v>82.370417609064276</v>
      </c>
      <c r="R398" s="42">
        <f t="shared" si="138"/>
        <v>65.003144558483953</v>
      </c>
      <c r="S398" s="42">
        <f t="shared" si="139"/>
        <v>137.86470217653252</v>
      </c>
      <c r="T398" s="42">
        <f t="shared" si="139"/>
        <v>137.40310161120533</v>
      </c>
      <c r="V398" s="143">
        <f t="shared" si="131"/>
        <v>72.683810879888838</v>
      </c>
      <c r="W398" s="143">
        <f t="shared" si="132"/>
        <v>137.86470217653252</v>
      </c>
      <c r="X398" s="143">
        <f t="shared" si="133"/>
        <v>137.40310161120533</v>
      </c>
      <c r="AB398" t="s">
        <v>45</v>
      </c>
      <c r="AC398" s="2">
        <v>16.273676295770002</v>
      </c>
      <c r="AD398" s="2">
        <v>17.008537433471002</v>
      </c>
      <c r="AE398" s="2">
        <v>0.73486113770099948</v>
      </c>
      <c r="AF398" s="1">
        <v>4.5156430811642181E-2</v>
      </c>
      <c r="AG398" s="2">
        <v>30.111327614911001</v>
      </c>
      <c r="AH398" s="2">
        <v>30.111327614911001</v>
      </c>
      <c r="AI398" s="2">
        <v>0</v>
      </c>
      <c r="AJ398" s="1">
        <v>0</v>
      </c>
      <c r="AM398" t="s">
        <v>45</v>
      </c>
      <c r="AN398" s="2">
        <v>16.273676295770002</v>
      </c>
      <c r="AO398" s="2">
        <v>15.267361714648999</v>
      </c>
      <c r="AP398" s="2">
        <v>-1.0063145811210035</v>
      </c>
      <c r="AQ398" s="1">
        <v>-6.1836954528988242E-2</v>
      </c>
      <c r="AR398" s="2">
        <v>16.173984900097</v>
      </c>
      <c r="AS398" s="2">
        <v>-9.9691395673001892E-2</v>
      </c>
      <c r="AT398" s="1">
        <v>-6.1259296216254816E-3</v>
      </c>
      <c r="AU398" s="2">
        <v>16.198241321916999</v>
      </c>
      <c r="AV398" s="2">
        <v>-7.5434973853003129E-2</v>
      </c>
      <c r="AW398" s="1">
        <v>-4.635398448512267E-3</v>
      </c>
      <c r="AX398" s="2">
        <v>15.749607945840999</v>
      </c>
      <c r="AY398" s="2">
        <v>-0.52406834992900286</v>
      </c>
      <c r="AZ398" s="1">
        <v>-3.2203439493584084E-2</v>
      </c>
      <c r="BA398" s="2">
        <v>16.16464370588</v>
      </c>
      <c r="BB398" s="2">
        <v>-0.10903258989000264</v>
      </c>
      <c r="BC398" s="1">
        <v>-6.6999360137416121E-3</v>
      </c>
      <c r="BD398" s="2">
        <v>14.359922464106999</v>
      </c>
      <c r="BE398" s="2">
        <v>-1.9137538316630032</v>
      </c>
      <c r="BF398" s="1">
        <v>-0.11759812576341112</v>
      </c>
      <c r="BG398" s="1"/>
      <c r="BH398" t="s">
        <v>45</v>
      </c>
      <c r="BI398" s="2">
        <v>30.111327614911001</v>
      </c>
      <c r="BJ398" s="2">
        <v>30.080928601946997</v>
      </c>
      <c r="BK398" s="2">
        <v>-3.0399012964004157E-2</v>
      </c>
      <c r="BL398" s="1">
        <v>-1.0095540572894134E-3</v>
      </c>
      <c r="BM398" s="2">
        <v>30.111327614911001</v>
      </c>
      <c r="BN398" s="2">
        <v>0</v>
      </c>
      <c r="BO398" s="1">
        <v>0</v>
      </c>
      <c r="BP398" s="2">
        <v>30.111327614911001</v>
      </c>
      <c r="BQ398" s="2">
        <v>0</v>
      </c>
      <c r="BR398" s="1">
        <v>0</v>
      </c>
      <c r="BS398" s="2">
        <v>30.080928601946997</v>
      </c>
      <c r="BT398" s="2">
        <v>-3.0399012964004157E-2</v>
      </c>
      <c r="BU398" s="1">
        <v>-1.0095540572894134E-3</v>
      </c>
      <c r="BV398" s="2">
        <v>30.111327614911001</v>
      </c>
      <c r="BW398" s="2">
        <v>0</v>
      </c>
      <c r="BX398" s="1">
        <v>0</v>
      </c>
      <c r="BY398" s="2">
        <v>30.020130576021</v>
      </c>
      <c r="BZ398" s="2">
        <v>-9.1197038890001636E-2</v>
      </c>
      <c r="CA398" s="1">
        <v>-3.0286621718014603E-3</v>
      </c>
      <c r="CC398" t="s">
        <v>45</v>
      </c>
      <c r="CE398" s="23">
        <v>16.273676295770002</v>
      </c>
      <c r="CF398" s="23">
        <v>13.229539504755</v>
      </c>
      <c r="CG398" s="23">
        <v>-3.0441367910150028</v>
      </c>
      <c r="CH398" s="24">
        <v>-0.18705894941552093</v>
      </c>
      <c r="CI398" s="2">
        <v>30.111327614911001</v>
      </c>
      <c r="CJ398" s="2">
        <v>30.080928601946997</v>
      </c>
      <c r="CK398" s="2">
        <v>-3.0399012964004157E-2</v>
      </c>
      <c r="CL398" s="1">
        <v>-1.0095540572894134E-3</v>
      </c>
      <c r="CN398" s="25" t="s">
        <v>45</v>
      </c>
      <c r="CO398" s="27">
        <v>0</v>
      </c>
      <c r="CP398" s="27">
        <v>2.873812</v>
      </c>
      <c r="CQ398" s="28">
        <f t="shared" si="140"/>
        <v>-2.873812</v>
      </c>
      <c r="CR398" s="27">
        <f t="shared" si="141"/>
        <v>-2.873812</v>
      </c>
      <c r="CU398" s="30">
        <v>81</v>
      </c>
      <c r="CV398" s="30"/>
      <c r="CW398" s="15" t="s">
        <v>45</v>
      </c>
      <c r="CX398" s="33" t="s">
        <v>961</v>
      </c>
      <c r="CY398" s="34" t="s">
        <v>45</v>
      </c>
      <c r="CZ398" s="34" t="s">
        <v>962</v>
      </c>
      <c r="DA398" s="32"/>
      <c r="DB398" s="32"/>
      <c r="DC398" t="s">
        <v>45</v>
      </c>
      <c r="DD398">
        <v>197567</v>
      </c>
      <c r="DE398" t="s">
        <v>963</v>
      </c>
      <c r="DF398" s="30">
        <v>474</v>
      </c>
      <c r="DG398" s="39" t="s">
        <v>45</v>
      </c>
      <c r="DK398" s="30">
        <v>127</v>
      </c>
      <c r="DL398" s="30"/>
      <c r="DM398" s="32"/>
      <c r="DN398" s="32" t="s">
        <v>45</v>
      </c>
      <c r="DO398" s="41">
        <v>195014</v>
      </c>
    </row>
    <row r="399" spans="1:119" ht="15.75" x14ac:dyDescent="0.25">
      <c r="A399" t="s">
        <v>699</v>
      </c>
      <c r="B399" t="s">
        <v>46</v>
      </c>
      <c r="C399" s="52">
        <v>48.551017010934004</v>
      </c>
      <c r="D399" s="52">
        <v>46.459516449576</v>
      </c>
      <c r="E399" s="52">
        <v>-2.0915005613580036</v>
      </c>
      <c r="F399" s="53">
        <v>-4.3078408859838796E-2</v>
      </c>
      <c r="G399" s="45">
        <v>51.712208546085996</v>
      </c>
      <c r="H399" s="45">
        <v>51.547959597258</v>
      </c>
      <c r="I399" s="45">
        <v>-0.16424894882799634</v>
      </c>
      <c r="J399" s="46">
        <v>-3.1762122223346436E-3</v>
      </c>
      <c r="K399" s="47">
        <v>3</v>
      </c>
      <c r="L399" s="55">
        <f t="shared" si="134"/>
        <v>49.603182546085996</v>
      </c>
      <c r="M399" s="55">
        <f t="shared" si="135"/>
        <v>49.438933597258</v>
      </c>
      <c r="N399" s="55">
        <f t="shared" si="136"/>
        <v>-0.16424894882799634</v>
      </c>
      <c r="O399" s="56">
        <f t="shared" si="137"/>
        <v>-3.3112582781436193E-3</v>
      </c>
      <c r="P399" s="54"/>
      <c r="Q399" s="42">
        <f t="shared" si="138"/>
        <v>247.00982936549059</v>
      </c>
      <c r="R399" s="42">
        <f t="shared" si="138"/>
        <v>236.36903894368498</v>
      </c>
      <c r="S399" s="42">
        <f t="shared" si="139"/>
        <v>252.36286304640433</v>
      </c>
      <c r="T399" s="42">
        <f t="shared" si="139"/>
        <v>251.52722442704589</v>
      </c>
      <c r="V399" s="143">
        <f t="shared" si="131"/>
        <v>237.3808916077281</v>
      </c>
      <c r="W399" s="143">
        <f t="shared" si="132"/>
        <v>252.36286304640433</v>
      </c>
      <c r="X399" s="143">
        <f t="shared" si="133"/>
        <v>251.52722442704589</v>
      </c>
      <c r="AB399" t="s">
        <v>46</v>
      </c>
      <c r="AC399" s="2">
        <v>48.551017010934004</v>
      </c>
      <c r="AD399" s="2">
        <v>48.422932184724004</v>
      </c>
      <c r="AE399" s="2">
        <v>-0.12808482620999939</v>
      </c>
      <c r="AF399" s="1">
        <v>-2.6381491901838815E-3</v>
      </c>
      <c r="AG399" s="2">
        <v>51.712208546085996</v>
      </c>
      <c r="AH399" s="2">
        <v>51.712208546085996</v>
      </c>
      <c r="AI399" s="2">
        <v>0</v>
      </c>
      <c r="AJ399" s="1">
        <v>0</v>
      </c>
      <c r="AM399" t="s">
        <v>46</v>
      </c>
      <c r="AN399" s="2">
        <v>48.551017010934004</v>
      </c>
      <c r="AO399" s="2">
        <v>47.584838007032999</v>
      </c>
      <c r="AP399" s="2">
        <v>-0.96617900390100431</v>
      </c>
      <c r="AQ399" s="1">
        <v>-1.990028352410032E-2</v>
      </c>
      <c r="AR399" s="2">
        <v>48.450574595101997</v>
      </c>
      <c r="AS399" s="2">
        <v>-0.1004424158320063</v>
      </c>
      <c r="AT399" s="1">
        <v>-2.0688014796762348E-3</v>
      </c>
      <c r="AU399" s="2">
        <v>48.510511159881005</v>
      </c>
      <c r="AV399" s="2">
        <v>-4.050585105299831E-2</v>
      </c>
      <c r="AW399" s="1">
        <v>-8.3429459456793933E-4</v>
      </c>
      <c r="AX399" s="2">
        <v>48.033329309152997</v>
      </c>
      <c r="AY399" s="2">
        <v>-0.51768770178100709</v>
      </c>
      <c r="AZ399" s="1">
        <v>-1.0662757108968912E-2</v>
      </c>
      <c r="BA399" s="2">
        <v>48.415742804003997</v>
      </c>
      <c r="BB399" s="2">
        <v>-0.13527420693000636</v>
      </c>
      <c r="BC399" s="1">
        <v>-2.7862280804445711E-3</v>
      </c>
      <c r="BD399" s="2">
        <v>46.658401149957001</v>
      </c>
      <c r="BE399" s="2">
        <v>-1.8926158609770027</v>
      </c>
      <c r="BF399" s="1">
        <v>-3.8982002386289322E-2</v>
      </c>
      <c r="BG399" s="1"/>
      <c r="BH399" t="s">
        <v>46</v>
      </c>
      <c r="BI399" s="2">
        <v>51.712208546085996</v>
      </c>
      <c r="BJ399" s="2">
        <v>51.657458896476001</v>
      </c>
      <c r="BK399" s="2">
        <v>-5.4749649609995288E-2</v>
      </c>
      <c r="BL399" s="1">
        <v>-1.0587374074577055E-3</v>
      </c>
      <c r="BM399" s="2">
        <v>51.712208546085996</v>
      </c>
      <c r="BN399" s="2">
        <v>0</v>
      </c>
      <c r="BO399" s="1">
        <v>0</v>
      </c>
      <c r="BP399" s="2">
        <v>51.712208546085996</v>
      </c>
      <c r="BQ399" s="2">
        <v>0</v>
      </c>
      <c r="BR399" s="1">
        <v>0</v>
      </c>
      <c r="BS399" s="2">
        <v>51.657458896476001</v>
      </c>
      <c r="BT399" s="2">
        <v>-5.4749649609995288E-2</v>
      </c>
      <c r="BU399" s="1">
        <v>-1.0587374074577055E-3</v>
      </c>
      <c r="BV399" s="2">
        <v>51.712208546085996</v>
      </c>
      <c r="BW399" s="2">
        <v>0</v>
      </c>
      <c r="BX399" s="1">
        <v>0</v>
      </c>
      <c r="BY399" s="2">
        <v>51.547959597258</v>
      </c>
      <c r="BZ399" s="2">
        <v>-0.16424894882799634</v>
      </c>
      <c r="CA399" s="1">
        <v>-3.1762122223346436E-3</v>
      </c>
      <c r="CC399" t="s">
        <v>46</v>
      </c>
      <c r="CE399" s="23">
        <v>48.551017010934004</v>
      </c>
      <c r="CF399" s="23">
        <v>47.737655723619</v>
      </c>
      <c r="CG399" s="23">
        <v>-0.81336128731500423</v>
      </c>
      <c r="CH399" s="24">
        <v>-1.6752713689433735E-2</v>
      </c>
      <c r="CI399" s="2">
        <v>51.712208546085996</v>
      </c>
      <c r="CJ399" s="2">
        <v>51.657458896476001</v>
      </c>
      <c r="CK399" s="2">
        <v>-5.4749649609995288E-2</v>
      </c>
      <c r="CL399" s="1">
        <v>-1.0587374074577055E-3</v>
      </c>
      <c r="CN399" s="25" t="s">
        <v>46</v>
      </c>
      <c r="CO399" s="27">
        <v>0</v>
      </c>
      <c r="CP399" s="27">
        <v>2.1090260000000001</v>
      </c>
      <c r="CQ399" s="28">
        <f t="shared" si="140"/>
        <v>-2.1090260000000001</v>
      </c>
      <c r="CR399" s="27">
        <f t="shared" si="141"/>
        <v>-2.1090260000000001</v>
      </c>
      <c r="CU399" s="30">
        <v>82</v>
      </c>
      <c r="CV399" s="30"/>
      <c r="CW399" s="15" t="s">
        <v>46</v>
      </c>
      <c r="CX399" s="33" t="s">
        <v>961</v>
      </c>
      <c r="CY399" s="34" t="s">
        <v>46</v>
      </c>
      <c r="CZ399" s="34" t="s">
        <v>962</v>
      </c>
      <c r="DA399" s="32"/>
      <c r="DB399" s="32"/>
      <c r="DC399" t="s">
        <v>46</v>
      </c>
      <c r="DD399">
        <v>196555</v>
      </c>
      <c r="DE399" t="s">
        <v>963</v>
      </c>
      <c r="DF399" s="30">
        <v>475</v>
      </c>
      <c r="DG399" s="39" t="s">
        <v>46</v>
      </c>
      <c r="DK399" s="30">
        <v>128</v>
      </c>
      <c r="DL399" s="30"/>
      <c r="DM399" s="32"/>
      <c r="DN399" s="32" t="s">
        <v>46</v>
      </c>
      <c r="DO399" s="41">
        <v>194671</v>
      </c>
    </row>
    <row r="400" spans="1:119" ht="15.75" x14ac:dyDescent="0.25">
      <c r="A400" t="s">
        <v>700</v>
      </c>
      <c r="B400" t="s">
        <v>47</v>
      </c>
      <c r="C400" s="52">
        <v>116.296496906261</v>
      </c>
      <c r="D400" s="52">
        <v>115.09773766538601</v>
      </c>
      <c r="E400" s="52">
        <v>-1.1987592408749919</v>
      </c>
      <c r="F400" s="53">
        <v>-1.0307784608862581E-2</v>
      </c>
      <c r="G400" s="45">
        <v>118.23579087188099</v>
      </c>
      <c r="H400" s="45">
        <v>117.763116253039</v>
      </c>
      <c r="I400" s="45">
        <v>-0.47267461884199236</v>
      </c>
      <c r="J400" s="46">
        <v>-3.9977287364210837E-3</v>
      </c>
      <c r="K400" s="47">
        <v>1</v>
      </c>
      <c r="L400" s="55">
        <f t="shared" si="134"/>
        <v>116.05021587188099</v>
      </c>
      <c r="M400" s="55">
        <f t="shared" si="135"/>
        <v>115.577541253039</v>
      </c>
      <c r="N400" s="55">
        <f t="shared" si="136"/>
        <v>-0.47267461884199236</v>
      </c>
      <c r="O400" s="56">
        <f t="shared" si="137"/>
        <v>-4.0730180059623793E-3</v>
      </c>
      <c r="P400" s="54"/>
      <c r="Q400" s="42">
        <f t="shared" si="138"/>
        <v>518.82409819258635</v>
      </c>
      <c r="R400" s="42">
        <f t="shared" si="138"/>
        <v>513.47617113852982</v>
      </c>
      <c r="S400" s="42">
        <f t="shared" si="139"/>
        <v>517.72538465466153</v>
      </c>
      <c r="T400" s="42">
        <f t="shared" si="139"/>
        <v>515.6166798408193</v>
      </c>
      <c r="V400" s="143">
        <f t="shared" si="131"/>
        <v>509.32672712424943</v>
      </c>
      <c r="W400" s="143">
        <f t="shared" si="132"/>
        <v>517.72538465466153</v>
      </c>
      <c r="X400" s="143">
        <f t="shared" si="133"/>
        <v>515.6166798408193</v>
      </c>
      <c r="AB400" t="s">
        <v>47</v>
      </c>
      <c r="AC400" s="2">
        <v>116.296496906261</v>
      </c>
      <c r="AD400" s="2">
        <v>116.533921599202</v>
      </c>
      <c r="AE400" s="2">
        <v>0.23742469294100488</v>
      </c>
      <c r="AF400" s="1">
        <v>2.0415463858071098E-3</v>
      </c>
      <c r="AG400" s="2">
        <v>118.23579087188099</v>
      </c>
      <c r="AH400" s="2">
        <v>118.30197411776599</v>
      </c>
      <c r="AI400" s="2">
        <v>6.6183245885000019E-2</v>
      </c>
      <c r="AJ400" s="1">
        <v>5.5975644427934228E-4</v>
      </c>
      <c r="AM400" t="s">
        <v>47</v>
      </c>
      <c r="AN400" s="2">
        <v>116.296496906261</v>
      </c>
      <c r="AO400" s="2">
        <v>115.317431018569</v>
      </c>
      <c r="AP400" s="2">
        <v>-0.97906588769200198</v>
      </c>
      <c r="AQ400" s="1">
        <v>-8.4187048942769363E-3</v>
      </c>
      <c r="AR400" s="2">
        <v>116.167433805185</v>
      </c>
      <c r="AS400" s="2">
        <v>-0.1290631010759995</v>
      </c>
      <c r="AT400" s="1">
        <v>-1.1097763433066158E-3</v>
      </c>
      <c r="AU400" s="2">
        <v>116.32165246046699</v>
      </c>
      <c r="AV400" s="2">
        <v>2.515555420599469E-2</v>
      </c>
      <c r="AW400" s="1">
        <v>2.1630534775497957E-4</v>
      </c>
      <c r="AX400" s="2">
        <v>115.74002400067999</v>
      </c>
      <c r="AY400" s="2">
        <v>-0.55647290558100337</v>
      </c>
      <c r="AZ400" s="1">
        <v>-4.7849498513230348E-3</v>
      </c>
      <c r="BA400" s="2">
        <v>116.080630814796</v>
      </c>
      <c r="BB400" s="2">
        <v>-0.2158660914650028</v>
      </c>
      <c r="BC400" s="1">
        <v>-1.8561701960721855E-3</v>
      </c>
      <c r="BD400" s="2">
        <v>114.167623191809</v>
      </c>
      <c r="BE400" s="2">
        <v>-2.1288737144519985</v>
      </c>
      <c r="BF400" s="1">
        <v>-1.8305570426321131E-2</v>
      </c>
      <c r="BG400" s="1"/>
      <c r="BH400" t="s">
        <v>47</v>
      </c>
      <c r="BI400" s="2">
        <v>118.23579087188099</v>
      </c>
      <c r="BJ400" s="2">
        <v>118.013555128993</v>
      </c>
      <c r="BK400" s="2">
        <v>-0.22223574288798886</v>
      </c>
      <c r="BL400" s="1">
        <v>-1.8795978886697775E-3</v>
      </c>
      <c r="BM400" s="2">
        <v>118.19888884065699</v>
      </c>
      <c r="BN400" s="2">
        <v>-3.6902031224002485E-2</v>
      </c>
      <c r="BO400" s="1">
        <v>-3.1210542046434251E-4</v>
      </c>
      <c r="BP400" s="2">
        <v>118.24289979379401</v>
      </c>
      <c r="BQ400" s="2">
        <v>7.1089219130158199E-3</v>
      </c>
      <c r="BR400" s="1">
        <v>6.0124957600351061E-5</v>
      </c>
      <c r="BS400" s="2">
        <v>118.013555128993</v>
      </c>
      <c r="BT400" s="2">
        <v>-0.22223574288798886</v>
      </c>
      <c r="BU400" s="1">
        <v>-1.8795978886697775E-3</v>
      </c>
      <c r="BV400" s="2">
        <v>118.17436847354101</v>
      </c>
      <c r="BW400" s="2">
        <v>-6.1422398339985307E-2</v>
      </c>
      <c r="BX400" s="1">
        <v>-5.1949073869300667E-4</v>
      </c>
      <c r="BY400" s="2">
        <v>117.763116253039</v>
      </c>
      <c r="BZ400" s="2">
        <v>-0.47267461884199236</v>
      </c>
      <c r="CA400" s="1">
        <v>-3.9977287364210837E-3</v>
      </c>
      <c r="CC400" t="s">
        <v>47</v>
      </c>
      <c r="CE400" s="23">
        <v>116.296496906261</v>
      </c>
      <c r="CF400" s="23">
        <v>116.329217990724</v>
      </c>
      <c r="CG400" s="23">
        <v>3.2721084463005923E-2</v>
      </c>
      <c r="CH400" s="24">
        <v>2.8135915812993277E-4</v>
      </c>
      <c r="CI400" s="2">
        <v>118.23579087188099</v>
      </c>
      <c r="CJ400" s="2">
        <v>118.154962028173</v>
      </c>
      <c r="CK400" s="2">
        <v>-8.0828843707990927E-2</v>
      </c>
      <c r="CL400" s="1">
        <v>-6.8362416415496531E-4</v>
      </c>
      <c r="CN400" s="25" t="s">
        <v>47</v>
      </c>
      <c r="CO400" s="27">
        <v>0</v>
      </c>
      <c r="CP400" s="27">
        <v>2.185575</v>
      </c>
      <c r="CQ400" s="28">
        <f t="shared" si="140"/>
        <v>-2.185575</v>
      </c>
      <c r="CR400" s="27">
        <f t="shared" si="141"/>
        <v>-2.185575</v>
      </c>
      <c r="CU400" s="30">
        <v>83</v>
      </c>
      <c r="CV400" s="30"/>
      <c r="CW400" s="15" t="s">
        <v>47</v>
      </c>
      <c r="CX400" s="33" t="s">
        <v>961</v>
      </c>
      <c r="CY400" s="34" t="s">
        <v>47</v>
      </c>
      <c r="CZ400" s="34" t="s">
        <v>962</v>
      </c>
      <c r="DA400" s="32"/>
      <c r="DB400" s="32"/>
      <c r="DC400" t="s">
        <v>47</v>
      </c>
      <c r="DD400">
        <v>224154</v>
      </c>
      <c r="DE400" t="s">
        <v>963</v>
      </c>
      <c r="DF400" s="30">
        <v>476</v>
      </c>
      <c r="DG400" s="39" t="s">
        <v>47</v>
      </c>
      <c r="DK400" s="30">
        <v>129</v>
      </c>
      <c r="DL400" s="30"/>
      <c r="DM400" s="32"/>
      <c r="DN400" s="32" t="s">
        <v>47</v>
      </c>
      <c r="DO400" s="41">
        <v>223329</v>
      </c>
    </row>
    <row r="401" spans="1:119" ht="15.75" x14ac:dyDescent="0.25">
      <c r="A401" t="s">
        <v>701</v>
      </c>
      <c r="B401" t="s">
        <v>15</v>
      </c>
      <c r="C401" s="52">
        <v>105.662072098658</v>
      </c>
      <c r="D401" s="52">
        <v>104.91154776922099</v>
      </c>
      <c r="E401" s="52">
        <v>-0.75052432943701319</v>
      </c>
      <c r="F401" s="53">
        <v>-7.1030627597028313E-3</v>
      </c>
      <c r="G401" s="45">
        <v>93.409962449127008</v>
      </c>
      <c r="H401" s="45">
        <v>93.293766159401997</v>
      </c>
      <c r="I401" s="45">
        <v>-0.11619628972501062</v>
      </c>
      <c r="J401" s="46">
        <v>-1.2439389405417384E-3</v>
      </c>
      <c r="K401" s="47" t="s">
        <v>933</v>
      </c>
      <c r="L401" s="55">
        <f t="shared" si="134"/>
        <v>93.288049449127001</v>
      </c>
      <c r="M401" s="55">
        <f t="shared" si="135"/>
        <v>93.171853159401991</v>
      </c>
      <c r="N401" s="55">
        <f t="shared" si="136"/>
        <v>-0.11619628972501062</v>
      </c>
      <c r="O401" s="56">
        <f t="shared" si="137"/>
        <v>-1.2455645756467041E-3</v>
      </c>
      <c r="P401" s="54"/>
      <c r="Q401" s="42">
        <f t="shared" si="138"/>
        <v>7882.2881088144723</v>
      </c>
      <c r="R401" s="42">
        <f t="shared" si="138"/>
        <v>7826.2997216875028</v>
      </c>
      <c r="S401" s="42">
        <f t="shared" si="139"/>
        <v>6959.1980193306226</v>
      </c>
      <c r="T401" s="42">
        <f t="shared" si="139"/>
        <v>6950.5298888028337</v>
      </c>
      <c r="V401" s="143">
        <f t="shared" si="131"/>
        <v>7879.501696949199</v>
      </c>
      <c r="W401" s="143">
        <f t="shared" si="132"/>
        <v>6959.1980193306226</v>
      </c>
      <c r="X401" s="143">
        <f t="shared" si="133"/>
        <v>6950.5468141632227</v>
      </c>
      <c r="AB401" t="s">
        <v>15</v>
      </c>
      <c r="AC401" s="2">
        <v>105.662072098658</v>
      </c>
      <c r="AD401" s="2">
        <v>105.66378553501799</v>
      </c>
      <c r="AE401" s="2">
        <v>1.7134363599922153E-3</v>
      </c>
      <c r="AF401" s="1">
        <v>1.6216191164530242E-5</v>
      </c>
      <c r="AG401" s="2">
        <v>93.409962449127008</v>
      </c>
      <c r="AH401" s="2">
        <v>93.40998344178</v>
      </c>
      <c r="AI401" s="2">
        <v>2.0992652991935756E-5</v>
      </c>
      <c r="AJ401" s="1">
        <v>2.2473676727328511E-7</v>
      </c>
      <c r="AM401" t="s">
        <v>15</v>
      </c>
      <c r="AN401" s="2">
        <v>105.662072098658</v>
      </c>
      <c r="AO401" s="2">
        <v>106.032504280738</v>
      </c>
      <c r="AP401" s="2">
        <v>0.37043218207999473</v>
      </c>
      <c r="AQ401" s="1">
        <v>3.5058197773569833E-3</v>
      </c>
      <c r="AR401" s="2">
        <v>105.66343591400499</v>
      </c>
      <c r="AS401" s="2">
        <v>1.3638153469912595E-3</v>
      </c>
      <c r="AT401" s="1">
        <v>1.2907331078249611E-5</v>
      </c>
      <c r="AU401" s="2">
        <v>105.75690427863499</v>
      </c>
      <c r="AV401" s="2">
        <v>9.4832179976990005E-2</v>
      </c>
      <c r="AW401" s="1">
        <v>8.9750445068353393E-4</v>
      </c>
      <c r="AX401" s="2">
        <v>105.582453776161</v>
      </c>
      <c r="AY401" s="2">
        <v>-7.9618322496997962E-2</v>
      </c>
      <c r="AZ401" s="1">
        <v>-7.5351846614040785E-4</v>
      </c>
      <c r="BA401" s="2">
        <v>105.473992187644</v>
      </c>
      <c r="BB401" s="2">
        <v>-0.18807991101400034</v>
      </c>
      <c r="BC401" s="1">
        <v>-1.7800134644187914E-3</v>
      </c>
      <c r="BD401" s="2">
        <v>105.624720247604</v>
      </c>
      <c r="BE401" s="2">
        <v>-3.7351851053998075E-2</v>
      </c>
      <c r="BF401" s="1">
        <v>-3.5350292032056862E-4</v>
      </c>
      <c r="BG401" s="1"/>
      <c r="BH401" t="s">
        <v>15</v>
      </c>
      <c r="BI401" s="2">
        <v>93.409962449127008</v>
      </c>
      <c r="BJ401" s="2">
        <v>93.371353558593</v>
      </c>
      <c r="BK401" s="2">
        <v>-3.8608890534007401E-2</v>
      </c>
      <c r="BL401" s="1">
        <v>-4.1332733170762806E-4</v>
      </c>
      <c r="BM401" s="2">
        <v>93.409963328627001</v>
      </c>
      <c r="BN401" s="2">
        <v>8.7949999283409852E-7</v>
      </c>
      <c r="BO401" s="1">
        <v>9.4154838496278413E-9</v>
      </c>
      <c r="BP401" s="2">
        <v>93.409976586227998</v>
      </c>
      <c r="BQ401" s="2">
        <v>1.4137100990296858E-5</v>
      </c>
      <c r="BR401" s="1">
        <v>1.5134468122708232E-7</v>
      </c>
      <c r="BS401" s="2">
        <v>93.371302604115996</v>
      </c>
      <c r="BT401" s="2">
        <v>-3.8659845011011384E-2</v>
      </c>
      <c r="BU401" s="1">
        <v>-4.1387282466863565E-4</v>
      </c>
      <c r="BV401" s="2">
        <v>93.409957616254005</v>
      </c>
      <c r="BW401" s="2">
        <v>-4.8328730031244049E-6</v>
      </c>
      <c r="BX401" s="1">
        <v>-5.1738303671372175E-8</v>
      </c>
      <c r="BY401" s="2">
        <v>93.293993043858009</v>
      </c>
      <c r="BZ401" s="2">
        <v>-0.11596940526899857</v>
      </c>
      <c r="CA401" s="1">
        <v>-1.2415100298553048E-3</v>
      </c>
      <c r="CC401" t="s">
        <v>15</v>
      </c>
      <c r="CE401" s="23">
        <v>105.662072098658</v>
      </c>
      <c r="CF401" s="23">
        <v>105.469779830383</v>
      </c>
      <c r="CG401" s="23">
        <v>-0.19229226827499701</v>
      </c>
      <c r="CH401" s="24">
        <v>-1.8198797776315734E-3</v>
      </c>
      <c r="CI401" s="2">
        <v>93.409962449127008</v>
      </c>
      <c r="CJ401" s="2">
        <v>93.37111306504201</v>
      </c>
      <c r="CK401" s="2">
        <v>-3.8849384084997496E-2</v>
      </c>
      <c r="CL401" s="1">
        <v>-4.1590193450892E-4</v>
      </c>
      <c r="CN401" s="25" t="s">
        <v>15</v>
      </c>
      <c r="CO401" s="27">
        <v>0</v>
      </c>
      <c r="CP401" s="27">
        <v>0.12191299999999999</v>
      </c>
      <c r="CQ401" s="28">
        <f t="shared" si="140"/>
        <v>-0.12191299999999999</v>
      </c>
      <c r="CR401" s="27">
        <f t="shared" si="141"/>
        <v>-0.12191299999999999</v>
      </c>
      <c r="CU401" s="30">
        <v>41</v>
      </c>
      <c r="CV401" s="30"/>
      <c r="CW401" s="31" t="s">
        <v>960</v>
      </c>
      <c r="CX401" s="33" t="s">
        <v>961</v>
      </c>
      <c r="CY401" s="31" t="s">
        <v>960</v>
      </c>
      <c r="CZ401" s="34" t="s">
        <v>962</v>
      </c>
      <c r="DA401" s="30"/>
      <c r="DB401" s="30"/>
      <c r="DD401" s="35">
        <v>13405</v>
      </c>
      <c r="DF401" s="30">
        <v>479</v>
      </c>
      <c r="DG401" s="39" t="s">
        <v>15</v>
      </c>
      <c r="DK401" s="30">
        <v>95</v>
      </c>
      <c r="DL401" s="30"/>
      <c r="DM401" s="30"/>
      <c r="DN401" s="30"/>
      <c r="DO401" s="9">
        <v>12926</v>
      </c>
    </row>
    <row r="402" spans="1:119" s="72" customFormat="1" ht="15.75" x14ac:dyDescent="0.25">
      <c r="B402" s="87" t="s">
        <v>1095</v>
      </c>
      <c r="C402" s="88">
        <f>SUM(C369:C401)</f>
        <v>3683.3814559868365</v>
      </c>
      <c r="D402" s="88">
        <f>SUM(D369:D401)</f>
        <v>3591.1710346530881</v>
      </c>
      <c r="E402" s="88">
        <f>SUM(E369:E401)</f>
        <v>-92.210421333747988</v>
      </c>
      <c r="F402" s="89">
        <f>E402/C402</f>
        <v>-2.5034176458664761E-2</v>
      </c>
      <c r="G402" s="88">
        <f>SUM(G369:G401)</f>
        <v>4012.2911157714298</v>
      </c>
      <c r="H402" s="88">
        <f>SUM(H369:H401)</f>
        <v>3995.1848650012216</v>
      </c>
      <c r="I402" s="88">
        <f>SUM(I369:I401)</f>
        <v>-17.10625077021006</v>
      </c>
      <c r="J402" s="90">
        <f>I402/G402</f>
        <v>-4.2634620162453236E-3</v>
      </c>
      <c r="K402" s="91"/>
      <c r="L402" s="88">
        <f>SUM(L369:L401)</f>
        <v>3936.8258557714298</v>
      </c>
      <c r="M402" s="88">
        <f>SUM(M369:M401)</f>
        <v>3919.7196050012199</v>
      </c>
      <c r="N402" s="88">
        <f>SUM(N369:N401)</f>
        <v>-17.106250770210053</v>
      </c>
      <c r="O402" s="92">
        <f t="shared" si="137"/>
        <v>-4.345188585147119E-3</v>
      </c>
      <c r="P402" s="93"/>
      <c r="Q402" s="70">
        <f t="shared" si="138"/>
        <v>464.04495894223777</v>
      </c>
      <c r="R402" s="70">
        <f t="shared" si="138"/>
        <v>452.42797555532394</v>
      </c>
      <c r="S402" s="70">
        <f t="shared" si="139"/>
        <v>495.97474886421918</v>
      </c>
      <c r="T402" s="70">
        <f t="shared" si="139"/>
        <v>493.81964504693326</v>
      </c>
      <c r="U402" s="40"/>
      <c r="V402" s="40"/>
      <c r="W402" s="40"/>
      <c r="X402" s="40"/>
      <c r="Y402" s="40"/>
      <c r="Z402" s="40"/>
      <c r="AC402" s="73"/>
      <c r="AD402" s="73"/>
      <c r="AE402" s="73"/>
      <c r="AF402" s="74"/>
      <c r="AG402" s="73"/>
      <c r="AH402" s="73"/>
      <c r="AI402" s="73"/>
      <c r="AJ402" s="74"/>
      <c r="AN402" s="73"/>
      <c r="AO402" s="73"/>
      <c r="AP402" s="73"/>
      <c r="AQ402" s="74"/>
      <c r="AR402" s="73"/>
      <c r="AS402" s="73"/>
      <c r="AT402" s="74"/>
      <c r="AU402" s="73"/>
      <c r="AV402" s="73"/>
      <c r="AW402" s="74"/>
      <c r="AX402" s="73"/>
      <c r="AY402" s="73"/>
      <c r="AZ402" s="74"/>
      <c r="BA402" s="73"/>
      <c r="BB402" s="73"/>
      <c r="BC402" s="74"/>
      <c r="BD402" s="73"/>
      <c r="BE402" s="73"/>
      <c r="BF402" s="74"/>
      <c r="BG402" s="74"/>
      <c r="BI402" s="73"/>
      <c r="BJ402" s="73"/>
      <c r="BK402" s="73"/>
      <c r="BL402" s="74"/>
      <c r="BM402" s="73"/>
      <c r="BN402" s="73"/>
      <c r="BO402" s="74"/>
      <c r="BP402" s="73"/>
      <c r="BQ402" s="73"/>
      <c r="BR402" s="74"/>
      <c r="BS402" s="73"/>
      <c r="BT402" s="73"/>
      <c r="BU402" s="74"/>
      <c r="BV402" s="73"/>
      <c r="BW402" s="73"/>
      <c r="BX402" s="74"/>
      <c r="BY402" s="73"/>
      <c r="BZ402" s="73"/>
      <c r="CA402" s="74"/>
      <c r="CE402" s="75"/>
      <c r="CF402" s="75"/>
      <c r="CG402" s="75"/>
      <c r="CH402" s="76"/>
      <c r="CI402" s="73"/>
      <c r="CJ402" s="73"/>
      <c r="CK402" s="73"/>
      <c r="CL402" s="74"/>
      <c r="CN402" s="81"/>
      <c r="CO402" s="82"/>
      <c r="CP402" s="82"/>
      <c r="CQ402" s="83"/>
      <c r="CR402" s="82"/>
      <c r="CU402" s="84"/>
      <c r="CV402" s="84"/>
      <c r="CW402" s="85"/>
      <c r="CX402" s="33"/>
      <c r="CY402" s="85"/>
      <c r="CZ402" s="34"/>
      <c r="DA402" s="84"/>
      <c r="DB402" s="84"/>
      <c r="DD402" s="72">
        <f>SUM(DD369:DD401)</f>
        <v>7937553</v>
      </c>
      <c r="DF402" s="84"/>
      <c r="DG402" s="81"/>
      <c r="DK402" s="84"/>
      <c r="DL402" s="84"/>
      <c r="DM402" s="84"/>
      <c r="DN402" s="84"/>
      <c r="DO402" s="86">
        <f>SUM(DO369:DO401)</f>
        <v>7868267</v>
      </c>
    </row>
    <row r="403" spans="1:119" s="72" customFormat="1" ht="15.75" x14ac:dyDescent="0.25">
      <c r="C403" s="73"/>
      <c r="D403" s="73"/>
      <c r="E403" s="73"/>
      <c r="F403" s="74"/>
      <c r="G403" s="75"/>
      <c r="H403" s="75"/>
      <c r="I403" s="75"/>
      <c r="J403" s="76"/>
      <c r="K403" s="77"/>
      <c r="L403" s="78"/>
      <c r="M403" s="78"/>
      <c r="N403" s="78"/>
      <c r="O403" s="79"/>
      <c r="P403" s="40"/>
      <c r="Q403" s="80"/>
      <c r="R403" s="40"/>
      <c r="S403" s="40"/>
      <c r="T403" s="40"/>
      <c r="U403" s="40"/>
      <c r="V403" s="40"/>
      <c r="W403" s="40"/>
      <c r="X403" s="40"/>
      <c r="Y403" s="40"/>
      <c r="Z403" s="40"/>
      <c r="AC403" s="73"/>
      <c r="AD403" s="73"/>
      <c r="AE403" s="73"/>
      <c r="AF403" s="74"/>
      <c r="AG403" s="73"/>
      <c r="AH403" s="73"/>
      <c r="AI403" s="73"/>
      <c r="AJ403" s="74"/>
      <c r="AN403" s="73"/>
      <c r="AO403" s="73"/>
      <c r="AP403" s="73"/>
      <c r="AQ403" s="74"/>
      <c r="AR403" s="73"/>
      <c r="AS403" s="73"/>
      <c r="AT403" s="74"/>
      <c r="AU403" s="73"/>
      <c r="AV403" s="73"/>
      <c r="AW403" s="74"/>
      <c r="AX403" s="73"/>
      <c r="AY403" s="73"/>
      <c r="AZ403" s="74"/>
      <c r="BA403" s="73"/>
      <c r="BB403" s="73"/>
      <c r="BC403" s="74"/>
      <c r="BD403" s="73"/>
      <c r="BE403" s="73"/>
      <c r="BF403" s="74"/>
      <c r="BG403" s="74"/>
      <c r="BI403" s="73"/>
      <c r="BJ403" s="73"/>
      <c r="BK403" s="73"/>
      <c r="BL403" s="74"/>
      <c r="BM403" s="73"/>
      <c r="BN403" s="73"/>
      <c r="BO403" s="74"/>
      <c r="BP403" s="73"/>
      <c r="BQ403" s="73"/>
      <c r="BR403" s="74"/>
      <c r="BS403" s="73"/>
      <c r="BT403" s="73"/>
      <c r="BU403" s="74"/>
      <c r="BV403" s="73"/>
      <c r="BW403" s="73"/>
      <c r="BX403" s="74"/>
      <c r="BY403" s="73"/>
      <c r="BZ403" s="73"/>
      <c r="CA403" s="74"/>
      <c r="CE403" s="75"/>
      <c r="CF403" s="75"/>
      <c r="CG403" s="75"/>
      <c r="CH403" s="76"/>
      <c r="CI403" s="73"/>
      <c r="CJ403" s="73"/>
      <c r="CK403" s="73"/>
      <c r="CL403" s="74"/>
      <c r="CN403" s="81"/>
      <c r="CO403" s="82"/>
      <c r="CP403" s="82"/>
      <c r="CQ403" s="83"/>
      <c r="CR403" s="82"/>
      <c r="CU403" s="84"/>
      <c r="CV403" s="84"/>
      <c r="CW403" s="85"/>
      <c r="CX403" s="33"/>
      <c r="CY403" s="85"/>
      <c r="CZ403" s="34"/>
      <c r="DA403" s="84"/>
      <c r="DB403" s="84"/>
      <c r="DF403" s="84"/>
      <c r="DG403" s="81"/>
      <c r="DK403" s="84"/>
      <c r="DL403" s="84"/>
      <c r="DM403" s="84"/>
      <c r="DN403" s="84"/>
    </row>
    <row r="404" spans="1:119" s="72" customFormat="1" ht="15.75" x14ac:dyDescent="0.25">
      <c r="C404" s="73"/>
      <c r="D404" s="73"/>
      <c r="E404" s="73"/>
      <c r="F404" s="74"/>
      <c r="G404" s="75"/>
      <c r="H404" s="75"/>
      <c r="I404" s="75"/>
      <c r="J404" s="76"/>
      <c r="K404" s="77"/>
      <c r="L404" s="78"/>
      <c r="M404" s="78"/>
      <c r="N404" s="78"/>
      <c r="O404" s="79"/>
      <c r="P404" s="40"/>
      <c r="Q404" s="80"/>
      <c r="R404" s="40"/>
      <c r="S404" s="40"/>
      <c r="T404" s="40"/>
      <c r="U404" s="40"/>
      <c r="V404" s="40"/>
      <c r="W404" s="40"/>
      <c r="X404" s="40"/>
      <c r="Y404" s="40"/>
      <c r="Z404" s="40"/>
      <c r="AC404" s="73"/>
      <c r="AD404" s="73"/>
      <c r="AE404" s="73"/>
      <c r="AF404" s="74"/>
      <c r="AG404" s="73"/>
      <c r="AH404" s="73"/>
      <c r="AI404" s="73"/>
      <c r="AJ404" s="74"/>
      <c r="AN404" s="73"/>
      <c r="AO404" s="73"/>
      <c r="AP404" s="73"/>
      <c r="AQ404" s="74"/>
      <c r="AR404" s="73"/>
      <c r="AS404" s="73"/>
      <c r="AT404" s="74"/>
      <c r="AU404" s="73"/>
      <c r="AV404" s="73"/>
      <c r="AW404" s="74"/>
      <c r="AX404" s="73"/>
      <c r="AY404" s="73"/>
      <c r="AZ404" s="74"/>
      <c r="BA404" s="73"/>
      <c r="BB404" s="73"/>
      <c r="BC404" s="74"/>
      <c r="BD404" s="73"/>
      <c r="BE404" s="73"/>
      <c r="BF404" s="74"/>
      <c r="BG404" s="74"/>
      <c r="BI404" s="73"/>
      <c r="BJ404" s="73"/>
      <c r="BK404" s="73"/>
      <c r="BL404" s="74"/>
      <c r="BM404" s="73"/>
      <c r="BN404" s="73"/>
      <c r="BO404" s="74"/>
      <c r="BP404" s="73"/>
      <c r="BQ404" s="73"/>
      <c r="BR404" s="74"/>
      <c r="BS404" s="73"/>
      <c r="BT404" s="73"/>
      <c r="BU404" s="74"/>
      <c r="BV404" s="73"/>
      <c r="BW404" s="73"/>
      <c r="BX404" s="74"/>
      <c r="BY404" s="73"/>
      <c r="BZ404" s="73"/>
      <c r="CA404" s="74"/>
      <c r="CE404" s="75"/>
      <c r="CF404" s="75"/>
      <c r="CG404" s="75"/>
      <c r="CH404" s="76"/>
      <c r="CI404" s="73"/>
      <c r="CJ404" s="73"/>
      <c r="CK404" s="73"/>
      <c r="CL404" s="74"/>
      <c r="CN404" s="81"/>
      <c r="CO404" s="82"/>
      <c r="CP404" s="82"/>
      <c r="CQ404" s="83"/>
      <c r="CR404" s="82"/>
      <c r="CU404" s="84"/>
      <c r="CV404" s="84"/>
      <c r="CW404" s="85"/>
      <c r="CX404" s="33"/>
      <c r="CY404" s="85"/>
      <c r="CZ404" s="34"/>
      <c r="DA404" s="84"/>
      <c r="DB404" s="84"/>
      <c r="DF404" s="84"/>
      <c r="DG404" s="81"/>
      <c r="DK404" s="84"/>
      <c r="DL404" s="84"/>
      <c r="DM404" s="84"/>
      <c r="DN404" s="84"/>
    </row>
    <row r="405" spans="1:119" ht="15.75" x14ac:dyDescent="0.25">
      <c r="B405" t="s">
        <v>8</v>
      </c>
      <c r="C405" s="52">
        <v>2110.4951031292903</v>
      </c>
      <c r="D405" s="52">
        <v>2090.3642979379802</v>
      </c>
      <c r="E405" s="52">
        <v>-20.130805191310174</v>
      </c>
      <c r="F405" s="53">
        <v>-9.538427813199692E-3</v>
      </c>
      <c r="G405" s="45">
        <v>2165.2375403012702</v>
      </c>
      <c r="H405" s="45">
        <v>2159.4949930819503</v>
      </c>
      <c r="I405" s="45">
        <v>-5.7425472193199312</v>
      </c>
      <c r="J405" s="46">
        <v>-2.6521557623284675E-3</v>
      </c>
      <c r="K405" s="47" t="s">
        <v>933</v>
      </c>
      <c r="L405" s="55">
        <f>G405-CO405-CP405</f>
        <v>2141.8653133012704</v>
      </c>
      <c r="M405" s="55">
        <f>H405-CO405-CP405</f>
        <v>2136.1227660819504</v>
      </c>
      <c r="N405" s="55">
        <f>M405-L405</f>
        <v>-5.7425472193199312</v>
      </c>
      <c r="O405" s="56">
        <f>N405/L405</f>
        <v>-2.68109632461852E-3</v>
      </c>
      <c r="P405" s="54"/>
      <c r="Q405" s="42" t="e">
        <f t="shared" ref="Q405:R415" si="142">C405/$DD405*1000000</f>
        <v>#DIV/0!</v>
      </c>
      <c r="R405" s="42" t="e">
        <f t="shared" si="142"/>
        <v>#DIV/0!</v>
      </c>
      <c r="S405" s="42" t="e">
        <f t="shared" ref="S405:T415" si="143">L405/$DD405*1000000</f>
        <v>#DIV/0!</v>
      </c>
      <c r="T405" s="42" t="e">
        <f t="shared" si="143"/>
        <v>#DIV/0!</v>
      </c>
      <c r="AB405" t="s">
        <v>8</v>
      </c>
      <c r="AC405" s="2">
        <v>2110.4951031292903</v>
      </c>
      <c r="AD405" s="2">
        <v>2111.5777424265698</v>
      </c>
      <c r="AE405" s="2">
        <v>1.0826392972794565</v>
      </c>
      <c r="AF405" s="1">
        <v>5.1297882457732166E-4</v>
      </c>
      <c r="AG405" s="2">
        <v>2165.2375403012702</v>
      </c>
      <c r="AH405" s="2">
        <v>2165.3918502127699</v>
      </c>
      <c r="AI405" s="2">
        <v>0.15430991149969486</v>
      </c>
      <c r="AJ405" s="1">
        <v>7.126696661569255E-5</v>
      </c>
      <c r="AM405" t="s">
        <v>8</v>
      </c>
      <c r="AN405" s="2">
        <v>2110.4951031292903</v>
      </c>
      <c r="AO405" s="2">
        <v>2114.8049002252901</v>
      </c>
      <c r="AP405" s="2">
        <v>4.3097970959997838</v>
      </c>
      <c r="AQ405" s="1">
        <v>2.0420786997371026E-3</v>
      </c>
      <c r="AR405" s="2">
        <v>2110.5406780629</v>
      </c>
      <c r="AS405" s="2">
        <v>4.5574933609714208E-2</v>
      </c>
      <c r="AT405" s="1">
        <v>2.1594427555003077E-5</v>
      </c>
      <c r="AU405" s="2">
        <v>2108.4473091541099</v>
      </c>
      <c r="AV405" s="2">
        <v>-2.0477939751804115</v>
      </c>
      <c r="AW405" s="1">
        <v>-9.7029079676332335E-4</v>
      </c>
      <c r="AX405" s="2">
        <v>2112.2271102622099</v>
      </c>
      <c r="AY405" s="2">
        <v>1.7320071329195343</v>
      </c>
      <c r="AZ405" s="1">
        <v>8.2066389557191525E-4</v>
      </c>
      <c r="BA405" s="2">
        <v>2110.2443282135901</v>
      </c>
      <c r="BB405" s="2">
        <v>-0.25077491570027632</v>
      </c>
      <c r="BC405" s="1">
        <v>-1.1882278965179559E-4</v>
      </c>
      <c r="BD405" s="2">
        <v>2113.3844944832499</v>
      </c>
      <c r="BE405" s="2">
        <v>2.8893913539595815</v>
      </c>
      <c r="BF405" s="1">
        <v>1.3690585444502571E-3</v>
      </c>
      <c r="BG405" s="1"/>
      <c r="BH405" t="s">
        <v>8</v>
      </c>
      <c r="BI405" s="2">
        <v>2165.2375403012702</v>
      </c>
      <c r="BJ405" s="2">
        <v>2165.8485601125499</v>
      </c>
      <c r="BK405" s="2">
        <v>0.6110198112796752</v>
      </c>
      <c r="BL405" s="1">
        <v>2.8219527876588457E-4</v>
      </c>
      <c r="BM405" s="2">
        <v>2165.2440474699897</v>
      </c>
      <c r="BN405" s="2">
        <v>6.507168719508627E-3</v>
      </c>
      <c r="BO405" s="1">
        <v>3.0052909199991156E-6</v>
      </c>
      <c r="BP405" s="2">
        <v>2163.2695243634803</v>
      </c>
      <c r="BQ405" s="2">
        <v>-1.9680159377899145</v>
      </c>
      <c r="BR405" s="1">
        <v>-9.0891456533498199E-4</v>
      </c>
      <c r="BS405" s="2">
        <v>2165.48413833729</v>
      </c>
      <c r="BT405" s="2">
        <v>0.24659803601980457</v>
      </c>
      <c r="BU405" s="1">
        <v>1.1388959937646981E-4</v>
      </c>
      <c r="BV405" s="2">
        <v>2165.2017168577499</v>
      </c>
      <c r="BW405" s="2">
        <v>-3.582344352025757E-2</v>
      </c>
      <c r="BX405" s="1">
        <v>-1.6544809912760477E-5</v>
      </c>
      <c r="BY405" s="2">
        <v>2164.0298578906204</v>
      </c>
      <c r="BZ405" s="2">
        <v>-1.2076824106497952</v>
      </c>
      <c r="CA405" s="1">
        <v>-5.5775977839445676E-4</v>
      </c>
      <c r="CC405" t="s">
        <v>8</v>
      </c>
      <c r="CE405" s="23">
        <v>2110.4951031292903</v>
      </c>
      <c r="CF405" s="23">
        <v>2090.8878856865399</v>
      </c>
      <c r="CG405" s="23">
        <v>-19.607217442750425</v>
      </c>
      <c r="CH405" s="24">
        <v>-9.2903401735821393E-3</v>
      </c>
      <c r="CI405" s="2">
        <v>2165.2375403012702</v>
      </c>
      <c r="CJ405" s="2">
        <v>2161.2150152734998</v>
      </c>
      <c r="CK405" s="2">
        <v>-4.0225250277703708</v>
      </c>
      <c r="CL405" s="1">
        <v>-1.85777539549341E-3</v>
      </c>
      <c r="CN405" s="25" t="s">
        <v>8</v>
      </c>
      <c r="CO405" s="27">
        <v>0</v>
      </c>
      <c r="CP405" s="27">
        <v>23.372226999999999</v>
      </c>
      <c r="CQ405" s="28">
        <f>CH459-CO405-CP405</f>
        <v>-23.368641335439488</v>
      </c>
      <c r="CR405" s="27">
        <f>CI459-CO405-CP405</f>
        <v>151.85419313906198</v>
      </c>
      <c r="CU405" s="30">
        <v>85</v>
      </c>
      <c r="CV405" s="30"/>
      <c r="CW405" s="31" t="s">
        <v>967</v>
      </c>
      <c r="CX405" s="31" t="s">
        <v>445</v>
      </c>
      <c r="CY405" s="31" t="s">
        <v>968</v>
      </c>
      <c r="CZ405" s="30"/>
      <c r="DA405" s="30"/>
      <c r="DB405" s="30"/>
      <c r="DF405" s="30">
        <v>490</v>
      </c>
      <c r="DG405" s="39" t="s">
        <v>8</v>
      </c>
      <c r="DK405" s="30">
        <v>130</v>
      </c>
      <c r="DL405" s="30"/>
      <c r="DM405" s="30"/>
      <c r="DN405" s="30"/>
      <c r="DO405" s="30"/>
    </row>
    <row r="406" spans="1:119" ht="15.75" x14ac:dyDescent="0.25">
      <c r="B406" t="s">
        <v>59</v>
      </c>
      <c r="C406" s="52">
        <v>66.110275883330999</v>
      </c>
      <c r="D406" s="52">
        <v>67.280607065307009</v>
      </c>
      <c r="E406" s="52">
        <v>1.1703311819760103</v>
      </c>
      <c r="F406" s="53">
        <v>1.7702712117574099E-2</v>
      </c>
      <c r="G406" s="45">
        <v>67.087788231502003</v>
      </c>
      <c r="H406" s="45">
        <v>68.053513668979008</v>
      </c>
      <c r="I406" s="45">
        <v>0.96572543747700479</v>
      </c>
      <c r="J406" s="46">
        <v>1.4394951196550775E-2</v>
      </c>
      <c r="K406" s="47" t="s">
        <v>933</v>
      </c>
      <c r="L406" s="55">
        <f>G406-CO406-CP406</f>
        <v>66.029914231502005</v>
      </c>
      <c r="M406" s="55">
        <f>H406-CO406-CP406</f>
        <v>66.99563966897901</v>
      </c>
      <c r="N406" s="55">
        <f>M406-L406</f>
        <v>0.96572543747700479</v>
      </c>
      <c r="O406" s="56">
        <f>N406/L406</f>
        <v>1.4625574615940813E-2</v>
      </c>
      <c r="P406" s="54"/>
      <c r="Q406" s="42" t="e">
        <f t="shared" si="142"/>
        <v>#DIV/0!</v>
      </c>
      <c r="R406" s="42" t="e">
        <f t="shared" si="142"/>
        <v>#DIV/0!</v>
      </c>
      <c r="S406" s="42" t="e">
        <f t="shared" si="143"/>
        <v>#DIV/0!</v>
      </c>
      <c r="T406" s="42" t="e">
        <f t="shared" si="143"/>
        <v>#DIV/0!</v>
      </c>
      <c r="AB406" t="s">
        <v>59</v>
      </c>
      <c r="AC406" s="2">
        <v>66.110275883330999</v>
      </c>
      <c r="AD406" s="2">
        <v>66.097899702462001</v>
      </c>
      <c r="AE406" s="2">
        <v>-1.2376180868997722E-2</v>
      </c>
      <c r="AF406" s="1">
        <v>-1.8720510092619722E-4</v>
      </c>
      <c r="AG406" s="2">
        <v>67.087788231502003</v>
      </c>
      <c r="AH406" s="2">
        <v>67.07908114690099</v>
      </c>
      <c r="AI406" s="2">
        <v>-8.7070846010135483E-3</v>
      </c>
      <c r="AJ406" s="1">
        <v>-1.2978643104118637E-4</v>
      </c>
      <c r="AM406" t="s">
        <v>59</v>
      </c>
      <c r="AN406" s="2">
        <v>66.110275883330999</v>
      </c>
      <c r="AO406" s="2">
        <v>66.061922437671996</v>
      </c>
      <c r="AP406" s="2">
        <v>-4.8353445659003569E-2</v>
      </c>
      <c r="AQ406" s="1">
        <v>-7.3140589738781246E-4</v>
      </c>
      <c r="AR406" s="2">
        <v>66.109751788549005</v>
      </c>
      <c r="AS406" s="2">
        <v>-5.240947819942221E-4</v>
      </c>
      <c r="AT406" s="1">
        <v>-7.9275842520930544E-6</v>
      </c>
      <c r="AU406" s="2">
        <v>65.422501151535997</v>
      </c>
      <c r="AV406" s="2">
        <v>-0.68777473179500248</v>
      </c>
      <c r="AW406" s="1">
        <v>-1.0403446704847552E-2</v>
      </c>
      <c r="AX406" s="2">
        <v>66.090550361100995</v>
      </c>
      <c r="AY406" s="2">
        <v>-1.9725522230004344E-2</v>
      </c>
      <c r="AZ406" s="1">
        <v>-2.9837301336958912E-4</v>
      </c>
      <c r="BA406" s="2">
        <v>66.113164584106002</v>
      </c>
      <c r="BB406" s="2">
        <v>2.888700775002917E-3</v>
      </c>
      <c r="BC406" s="1">
        <v>4.3695185603230438E-5</v>
      </c>
      <c r="BD406" s="2">
        <v>65.333360759944</v>
      </c>
      <c r="BE406" s="2">
        <v>-0.77691512338699908</v>
      </c>
      <c r="BF406" s="1">
        <v>-1.1751805797302534E-2</v>
      </c>
      <c r="BG406" s="1"/>
      <c r="BH406" t="s">
        <v>59</v>
      </c>
      <c r="BI406" s="2">
        <v>67.087788231502003</v>
      </c>
      <c r="BJ406" s="2">
        <v>67.053945065571995</v>
      </c>
      <c r="BK406" s="2">
        <v>-3.3843165930008468E-2</v>
      </c>
      <c r="BL406" s="1">
        <v>-5.0446089850547399E-4</v>
      </c>
      <c r="BM406" s="2">
        <v>67.087418887648994</v>
      </c>
      <c r="BN406" s="2">
        <v>-3.6934385300924077E-4</v>
      </c>
      <c r="BO406" s="1">
        <v>-5.5053812734850339E-6</v>
      </c>
      <c r="BP406" s="2">
        <v>66.781338481351</v>
      </c>
      <c r="BQ406" s="2">
        <v>-0.30644975015100329</v>
      </c>
      <c r="BR406" s="1">
        <v>-4.5678916868376581E-3</v>
      </c>
      <c r="BS406" s="2">
        <v>67.073925207060995</v>
      </c>
      <c r="BT406" s="2">
        <v>-1.3863024441008065E-2</v>
      </c>
      <c r="BU406" s="1">
        <v>-2.0664005784734591E-4</v>
      </c>
      <c r="BV406" s="2">
        <v>67.089824968199991</v>
      </c>
      <c r="BW406" s="2">
        <v>2.0367366979883172E-3</v>
      </c>
      <c r="BX406" s="1">
        <v>3.0359276280805144E-5</v>
      </c>
      <c r="BY406" s="2">
        <v>66.713160613631999</v>
      </c>
      <c r="BZ406" s="2">
        <v>-0.37462761787000431</v>
      </c>
      <c r="CA406" s="1">
        <v>-5.5841402399087097E-3</v>
      </c>
      <c r="CC406" t="s">
        <v>59</v>
      </c>
      <c r="CE406" s="23">
        <v>66.110275883330999</v>
      </c>
      <c r="CF406" s="23">
        <v>67.958020519333999</v>
      </c>
      <c r="CG406" s="23">
        <v>1.8477446360030001</v>
      </c>
      <c r="CH406" s="24">
        <v>2.7949431632441412E-2</v>
      </c>
      <c r="CI406" s="2">
        <v>67.087788231502003</v>
      </c>
      <c r="CJ406" s="2">
        <v>68.531899235614006</v>
      </c>
      <c r="CK406" s="2">
        <v>1.4441110041120027</v>
      </c>
      <c r="CL406" s="1">
        <v>2.1525691071059939E-2</v>
      </c>
      <c r="CN406" s="25" t="s">
        <v>59</v>
      </c>
      <c r="CO406" s="27">
        <v>0</v>
      </c>
      <c r="CP406" s="27">
        <v>1.057874</v>
      </c>
      <c r="CQ406" s="28">
        <f>CH460-CO406-CP406</f>
        <v>-1.0522411823778703</v>
      </c>
      <c r="CR406" s="27">
        <f>CI460-CO406-CP406</f>
        <v>67.968990499362008</v>
      </c>
      <c r="CU406" s="30">
        <v>101</v>
      </c>
      <c r="CV406" s="30"/>
      <c r="CW406" s="31" t="s">
        <v>969</v>
      </c>
      <c r="CX406" s="31" t="s">
        <v>489</v>
      </c>
      <c r="CY406" s="31" t="s">
        <v>59</v>
      </c>
      <c r="CZ406" s="30"/>
      <c r="DA406" s="30"/>
      <c r="DB406" s="30"/>
      <c r="DF406" s="30">
        <v>495</v>
      </c>
      <c r="DG406" s="39" t="s">
        <v>59</v>
      </c>
      <c r="DK406" s="30">
        <v>144</v>
      </c>
      <c r="DL406" s="30"/>
      <c r="DM406" s="30"/>
      <c r="DN406" s="30"/>
      <c r="DO406" s="30"/>
    </row>
    <row r="407" spans="1:119" ht="15.75" x14ac:dyDescent="0.25">
      <c r="A407" t="s">
        <v>702</v>
      </c>
      <c r="B407" t="s">
        <v>60</v>
      </c>
      <c r="C407" s="52">
        <v>434.23969363229298</v>
      </c>
      <c r="D407" s="52">
        <v>438.60938152780096</v>
      </c>
      <c r="E407" s="52">
        <v>4.3696878955079796</v>
      </c>
      <c r="F407" s="53">
        <v>1.0062847684320999E-2</v>
      </c>
      <c r="G407" s="45">
        <v>439.99914638278102</v>
      </c>
      <c r="H407" s="45">
        <v>439.99936875105203</v>
      </c>
      <c r="I407" s="45">
        <v>2.2236827101096424E-4</v>
      </c>
      <c r="J407" s="46">
        <v>5.0538341457942976E-7</v>
      </c>
      <c r="K407" s="47" t="s">
        <v>933</v>
      </c>
      <c r="L407" s="55">
        <f>G407-CO407-CP407</f>
        <v>437.099184382781</v>
      </c>
      <c r="M407" s="55">
        <f>H407-CO407-CP407</f>
        <v>437.09940675105202</v>
      </c>
      <c r="N407" s="55">
        <f>M407-L407</f>
        <v>2.2236827101096424E-4</v>
      </c>
      <c r="O407" s="56">
        <f>N407/L407</f>
        <v>5.0873641259469754E-7</v>
      </c>
      <c r="P407" s="54"/>
      <c r="Q407" s="42" t="e">
        <f t="shared" si="142"/>
        <v>#DIV/0!</v>
      </c>
      <c r="R407" s="42" t="e">
        <f t="shared" si="142"/>
        <v>#DIV/0!</v>
      </c>
      <c r="S407" s="42" t="e">
        <f t="shared" si="143"/>
        <v>#DIV/0!</v>
      </c>
      <c r="T407" s="42" t="e">
        <f t="shared" si="143"/>
        <v>#DIV/0!</v>
      </c>
      <c r="AB407" t="s">
        <v>60</v>
      </c>
      <c r="AC407" s="2">
        <v>434.23969363229298</v>
      </c>
      <c r="AD407" s="2">
        <v>434.29131722147798</v>
      </c>
      <c r="AE407" s="2">
        <v>5.1623589184998764E-2</v>
      </c>
      <c r="AF407" s="1">
        <v>1.1888270451091642E-4</v>
      </c>
      <c r="AG407" s="2">
        <v>439.99914638278102</v>
      </c>
      <c r="AH407" s="2">
        <v>439.99914638278102</v>
      </c>
      <c r="AI407" s="2">
        <v>0</v>
      </c>
      <c r="AJ407" s="1">
        <v>0</v>
      </c>
      <c r="AM407" t="s">
        <v>60</v>
      </c>
      <c r="AN407" s="2">
        <v>434.23969363229298</v>
      </c>
      <c r="AO407" s="2">
        <v>434.44908731258499</v>
      </c>
      <c r="AP407" s="2">
        <v>0.20939368029200978</v>
      </c>
      <c r="AQ407" s="1">
        <v>4.8220759954137424E-4</v>
      </c>
      <c r="AR407" s="2">
        <v>434.24185356905105</v>
      </c>
      <c r="AS407" s="2">
        <v>2.159936758062031E-3</v>
      </c>
      <c r="AT407" s="1">
        <v>4.974065682468517E-6</v>
      </c>
      <c r="AU407" s="2">
        <v>434.26461057003803</v>
      </c>
      <c r="AV407" s="2">
        <v>2.4916937745047107E-2</v>
      </c>
      <c r="AW407" s="1">
        <v>5.7380608245699341E-5</v>
      </c>
      <c r="AX407" s="2">
        <v>434.32259559934403</v>
      </c>
      <c r="AY407" s="2">
        <v>8.2901967051043357E-2</v>
      </c>
      <c r="AZ407" s="1">
        <v>1.9091291806511677E-4</v>
      </c>
      <c r="BA407" s="2">
        <v>434.22782941735102</v>
      </c>
      <c r="BB407" s="2">
        <v>-1.1864214941965656E-2</v>
      </c>
      <c r="BC407" s="1">
        <v>-2.7321811239144984E-5</v>
      </c>
      <c r="BD407" s="2">
        <v>434.506309811265</v>
      </c>
      <c r="BE407" s="2">
        <v>0.26661617897201495</v>
      </c>
      <c r="BF407" s="1">
        <v>6.1398389617919435E-4</v>
      </c>
      <c r="BG407" s="1"/>
      <c r="BH407" t="s">
        <v>60</v>
      </c>
      <c r="BI407" s="2">
        <v>439.99914638278102</v>
      </c>
      <c r="BJ407" s="2">
        <v>439.99914638278102</v>
      </c>
      <c r="BK407" s="2">
        <v>0</v>
      </c>
      <c r="BL407" s="1">
        <v>0</v>
      </c>
      <c r="BM407" s="2">
        <v>439.99914638278102</v>
      </c>
      <c r="BN407" s="2">
        <v>0</v>
      </c>
      <c r="BO407" s="1">
        <v>0</v>
      </c>
      <c r="BP407" s="2">
        <v>439.99914638278102</v>
      </c>
      <c r="BQ407" s="2">
        <v>0</v>
      </c>
      <c r="BR407" s="1">
        <v>0</v>
      </c>
      <c r="BS407" s="2">
        <v>439.99914638278102</v>
      </c>
      <c r="BT407" s="2">
        <v>0</v>
      </c>
      <c r="BU407" s="1">
        <v>0</v>
      </c>
      <c r="BV407" s="2">
        <v>439.99914638278102</v>
      </c>
      <c r="BW407" s="2">
        <v>0</v>
      </c>
      <c r="BX407" s="1">
        <v>0</v>
      </c>
      <c r="BY407" s="2">
        <v>439.99914638278102</v>
      </c>
      <c r="BZ407" s="2">
        <v>0</v>
      </c>
      <c r="CA407" s="1">
        <v>0</v>
      </c>
      <c r="CC407" t="s">
        <v>60</v>
      </c>
      <c r="CE407" s="23">
        <v>434.23969363229298</v>
      </c>
      <c r="CF407" s="23">
        <v>438.51417942537199</v>
      </c>
      <c r="CG407" s="23">
        <v>4.274485793079009</v>
      </c>
      <c r="CH407" s="24">
        <v>9.8436090844762174E-3</v>
      </c>
      <c r="CI407" s="2">
        <v>439.99914638278102</v>
      </c>
      <c r="CJ407" s="2">
        <v>439.99935331446602</v>
      </c>
      <c r="CK407" s="2">
        <v>2.069316849997449E-4</v>
      </c>
      <c r="CL407" s="1">
        <v>4.7030019649111525E-7</v>
      </c>
      <c r="CN407" s="25" t="s">
        <v>60</v>
      </c>
      <c r="CO407" s="27">
        <v>0</v>
      </c>
      <c r="CP407" s="27">
        <v>2.8999619999999999</v>
      </c>
      <c r="CQ407" s="28">
        <f>CH461-CO407-CP407</f>
        <v>-2.8980950494671425</v>
      </c>
      <c r="CR407" s="27">
        <f>CI461-CO407-CP407</f>
        <v>76.125283256502001</v>
      </c>
      <c r="CU407" s="30">
        <v>102</v>
      </c>
      <c r="CV407" s="30"/>
      <c r="CW407" s="31"/>
      <c r="CX407" s="31"/>
      <c r="CY407" s="31"/>
      <c r="CZ407" s="30"/>
      <c r="DA407" s="30"/>
      <c r="DB407" s="30"/>
      <c r="DF407" s="30">
        <v>496</v>
      </c>
      <c r="DG407" s="39" t="s">
        <v>60</v>
      </c>
      <c r="DK407" s="30">
        <v>145</v>
      </c>
      <c r="DL407" s="30"/>
      <c r="DM407" s="30"/>
      <c r="DN407" s="30"/>
      <c r="DO407" s="30"/>
    </row>
    <row r="408" spans="1:119" ht="15.75" x14ac:dyDescent="0.25">
      <c r="A408" t="s">
        <v>703</v>
      </c>
      <c r="B408" t="s">
        <v>61</v>
      </c>
      <c r="C408" s="52"/>
      <c r="D408" s="52"/>
      <c r="E408" s="52"/>
      <c r="F408" s="53"/>
      <c r="G408" s="45"/>
      <c r="H408" s="45"/>
      <c r="I408" s="45"/>
      <c r="J408" s="46"/>
      <c r="K408" s="47"/>
      <c r="L408" s="55"/>
      <c r="M408" s="55"/>
      <c r="N408" s="55"/>
      <c r="O408" s="56"/>
      <c r="P408" s="54"/>
      <c r="Q408" s="42" t="e">
        <f t="shared" si="142"/>
        <v>#DIV/0!</v>
      </c>
      <c r="R408" s="42" t="e">
        <f t="shared" si="142"/>
        <v>#DIV/0!</v>
      </c>
      <c r="S408" s="42" t="e">
        <f t="shared" si="143"/>
        <v>#DIV/0!</v>
      </c>
      <c r="T408" s="42" t="e">
        <f t="shared" si="143"/>
        <v>#DIV/0!</v>
      </c>
      <c r="AB408" t="s">
        <v>61</v>
      </c>
      <c r="AC408" s="2"/>
      <c r="AD408" s="2"/>
      <c r="AE408" s="2"/>
      <c r="AF408" s="1"/>
      <c r="AG408" s="2"/>
      <c r="AH408" s="2"/>
      <c r="AI408" s="2"/>
      <c r="AJ408" s="1"/>
      <c r="AM408" t="s">
        <v>61</v>
      </c>
      <c r="AN408" s="2"/>
      <c r="AO408" s="2"/>
      <c r="AP408" s="2"/>
      <c r="AQ408" s="1"/>
      <c r="AR408" s="2"/>
      <c r="AS408" s="2"/>
      <c r="AT408" s="1"/>
      <c r="AU408" s="2"/>
      <c r="AV408" s="2"/>
      <c r="AW408" s="1"/>
      <c r="AX408" s="2"/>
      <c r="AY408" s="2"/>
      <c r="AZ408" s="1"/>
      <c r="BA408" s="2"/>
      <c r="BB408" s="2"/>
      <c r="BC408" s="1"/>
      <c r="BD408" s="2"/>
      <c r="BE408" s="2"/>
      <c r="BF408" s="1"/>
      <c r="BG408" s="1"/>
      <c r="BH408" t="s">
        <v>61</v>
      </c>
      <c r="BI408" s="2"/>
      <c r="BJ408" s="2"/>
      <c r="BK408" s="2"/>
      <c r="BL408" s="1"/>
      <c r="BM408" s="2"/>
      <c r="BN408" s="2"/>
      <c r="BO408" s="1"/>
      <c r="BP408" s="2"/>
      <c r="BQ408" s="2"/>
      <c r="BR408" s="1"/>
      <c r="BS408" s="2"/>
      <c r="BT408" s="2"/>
      <c r="BU408" s="1"/>
      <c r="BV408" s="2"/>
      <c r="BW408" s="2"/>
      <c r="BX408" s="1"/>
      <c r="BY408" s="2"/>
      <c r="BZ408" s="2"/>
      <c r="CA408" s="1"/>
      <c r="CC408" t="s">
        <v>61</v>
      </c>
      <c r="CE408" s="23"/>
      <c r="CF408" s="23"/>
      <c r="CG408" s="23"/>
      <c r="CH408" s="24"/>
      <c r="CI408" s="2"/>
      <c r="CJ408" s="2"/>
      <c r="CK408" s="2"/>
      <c r="CL408" s="1"/>
      <c r="CN408" s="25" t="s">
        <v>61</v>
      </c>
      <c r="CO408" s="27"/>
      <c r="CP408" s="27"/>
      <c r="CQ408" s="28"/>
      <c r="CR408" s="27"/>
      <c r="CU408" s="30">
        <v>104</v>
      </c>
      <c r="CV408" s="30"/>
      <c r="CW408" s="15"/>
      <c r="CX408" s="33"/>
      <c r="CY408" s="34"/>
      <c r="CZ408" s="34"/>
      <c r="DA408" s="32"/>
      <c r="DB408" s="32"/>
      <c r="DF408" s="30">
        <v>497</v>
      </c>
      <c r="DG408" s="39" t="s">
        <v>67</v>
      </c>
      <c r="DK408" s="30">
        <v>146</v>
      </c>
      <c r="DL408" s="30"/>
      <c r="DM408" s="30"/>
      <c r="DN408" s="30"/>
      <c r="DO408" s="30"/>
    </row>
    <row r="409" spans="1:119" ht="15.75" x14ac:dyDescent="0.25">
      <c r="A409" t="s">
        <v>704</v>
      </c>
      <c r="B409" t="s">
        <v>67</v>
      </c>
      <c r="C409" s="52">
        <v>37.949386376643005</v>
      </c>
      <c r="D409" s="52">
        <v>38.328669174710001</v>
      </c>
      <c r="E409" s="52">
        <v>0.3792827980669955</v>
      </c>
      <c r="F409" s="53">
        <v>9.9944382315608551E-3</v>
      </c>
      <c r="G409" s="45">
        <v>41.162073929715</v>
      </c>
      <c r="H409" s="45">
        <v>41.497320529546997</v>
      </c>
      <c r="I409" s="45">
        <v>0.33524659983199712</v>
      </c>
      <c r="J409" s="46">
        <v>8.1445507435907345E-3</v>
      </c>
      <c r="K409" s="47" t="s">
        <v>933</v>
      </c>
      <c r="L409" s="55">
        <f>G409-CO409-CP409</f>
        <v>40.481026929715</v>
      </c>
      <c r="M409" s="55">
        <f>H409-CO409-CP409</f>
        <v>40.816273529546997</v>
      </c>
      <c r="N409" s="55">
        <f>M409-L409</f>
        <v>0.33524659983199712</v>
      </c>
      <c r="O409" s="56">
        <f>N409/L409</f>
        <v>8.2815734989645281E-3</v>
      </c>
      <c r="P409" s="54"/>
      <c r="Q409" s="42" t="e">
        <f t="shared" si="142"/>
        <v>#DIV/0!</v>
      </c>
      <c r="R409" s="42" t="e">
        <f t="shared" si="142"/>
        <v>#DIV/0!</v>
      </c>
      <c r="S409" s="42" t="e">
        <f t="shared" si="143"/>
        <v>#DIV/0!</v>
      </c>
      <c r="T409" s="42" t="e">
        <f t="shared" si="143"/>
        <v>#DIV/0!</v>
      </c>
      <c r="AB409" t="s">
        <v>67</v>
      </c>
      <c r="AC409" s="2">
        <v>37.949386376643005</v>
      </c>
      <c r="AD409" s="2">
        <v>37.954676490348</v>
      </c>
      <c r="AE409" s="2">
        <v>5.2901137049943259E-3</v>
      </c>
      <c r="AF409" s="1">
        <v>1.3939918955449229E-4</v>
      </c>
      <c r="AG409" s="2">
        <v>41.162073929715</v>
      </c>
      <c r="AH409" s="2">
        <v>41.162073929715</v>
      </c>
      <c r="AI409" s="2">
        <v>0</v>
      </c>
      <c r="AJ409" s="1">
        <v>0</v>
      </c>
      <c r="AM409" t="s">
        <v>67</v>
      </c>
      <c r="AN409" s="2">
        <v>37.949386376643005</v>
      </c>
      <c r="AO409" s="2">
        <v>37.970927086130999</v>
      </c>
      <c r="AP409" s="2">
        <v>2.1540709487993581E-2</v>
      </c>
      <c r="AQ409" s="1">
        <v>5.6761680608494387E-4</v>
      </c>
      <c r="AR409" s="2">
        <v>37.949607433280995</v>
      </c>
      <c r="AS409" s="2">
        <v>2.2105663799010244E-4</v>
      </c>
      <c r="AT409" s="1">
        <v>5.82503853411864E-6</v>
      </c>
      <c r="AU409" s="2">
        <v>37.591954252035002</v>
      </c>
      <c r="AV409" s="2">
        <v>-0.35743212460800322</v>
      </c>
      <c r="AW409" s="1">
        <v>-9.418653599837774E-3</v>
      </c>
      <c r="AX409" s="2">
        <v>37.957888454189998</v>
      </c>
      <c r="AY409" s="2">
        <v>8.5020775469928367E-3</v>
      </c>
      <c r="AZ409" s="1">
        <v>2.2403728646916079E-4</v>
      </c>
      <c r="BA409" s="2">
        <v>37.948172591536</v>
      </c>
      <c r="BB409" s="2">
        <v>-1.2137851070050942E-3</v>
      </c>
      <c r="BC409" s="1">
        <v>-3.1984314448682408E-5</v>
      </c>
      <c r="BD409" s="2">
        <v>37.602621396583999</v>
      </c>
      <c r="BE409" s="2">
        <v>-0.34676498005900669</v>
      </c>
      <c r="BF409" s="1">
        <v>-9.1375648770024055E-3</v>
      </c>
      <c r="BG409" s="1"/>
      <c r="BH409" t="s">
        <v>67</v>
      </c>
      <c r="BI409" s="2">
        <v>41.162073929715</v>
      </c>
      <c r="BJ409" s="2">
        <v>41.162073929715</v>
      </c>
      <c r="BK409" s="2">
        <v>0</v>
      </c>
      <c r="BL409" s="1">
        <v>0</v>
      </c>
      <c r="BM409" s="2">
        <v>41.162073929715</v>
      </c>
      <c r="BN409" s="2">
        <v>0</v>
      </c>
      <c r="BO409" s="1">
        <v>0</v>
      </c>
      <c r="BP409" s="2">
        <v>41.078262279756999</v>
      </c>
      <c r="BQ409" s="2">
        <v>-8.3811649958001055E-2</v>
      </c>
      <c r="BR409" s="1">
        <v>-2.036137685897727E-3</v>
      </c>
      <c r="BS409" s="2">
        <v>41.162073929715</v>
      </c>
      <c r="BT409" s="2">
        <v>0</v>
      </c>
      <c r="BU409" s="1">
        <v>0</v>
      </c>
      <c r="BV409" s="2">
        <v>41.162073929715</v>
      </c>
      <c r="BW409" s="2">
        <v>0</v>
      </c>
      <c r="BX409" s="1">
        <v>0</v>
      </c>
      <c r="BY409" s="2">
        <v>41.036356454778002</v>
      </c>
      <c r="BZ409" s="2">
        <v>-0.12571747493699803</v>
      </c>
      <c r="CA409" s="1">
        <v>-3.0542065288465042E-3</v>
      </c>
      <c r="CC409" t="s">
        <v>67</v>
      </c>
      <c r="CE409" s="23">
        <v>37.949386376643005</v>
      </c>
      <c r="CF409" s="23">
        <v>38.666597049373998</v>
      </c>
      <c r="CG409" s="23">
        <v>0.71721067273099237</v>
      </c>
      <c r="CH409" s="24">
        <v>1.8899137541059673E-2</v>
      </c>
      <c r="CI409" s="2">
        <v>41.162073929715</v>
      </c>
      <c r="CJ409" s="2">
        <v>41.539226354526001</v>
      </c>
      <c r="CK409" s="2">
        <v>0.3771524248110012</v>
      </c>
      <c r="CL409" s="1">
        <v>9.1626195865396852E-3</v>
      </c>
      <c r="CN409" s="25" t="s">
        <v>67</v>
      </c>
      <c r="CO409" s="27">
        <v>0</v>
      </c>
      <c r="CP409" s="27">
        <v>0.68104699999999996</v>
      </c>
      <c r="CQ409" s="28">
        <f>CH463-CO409-CP409</f>
        <v>-0.66965315991519725</v>
      </c>
      <c r="CR409" s="27">
        <f>CI463-CO409-CP409</f>
        <v>91.194836514565992</v>
      </c>
      <c r="CU409" s="30">
        <v>110</v>
      </c>
      <c r="CV409" s="30"/>
      <c r="CW409" s="31" t="s">
        <v>969</v>
      </c>
      <c r="CX409" s="31" t="s">
        <v>832</v>
      </c>
      <c r="CY409" s="31" t="s">
        <v>972</v>
      </c>
      <c r="CZ409" s="30"/>
      <c r="DA409" s="30"/>
      <c r="DB409" s="30"/>
      <c r="DF409" s="30">
        <v>498</v>
      </c>
      <c r="DG409" s="39" t="s">
        <v>68</v>
      </c>
      <c r="DK409" s="30">
        <v>152</v>
      </c>
      <c r="DL409" s="30"/>
      <c r="DM409" s="30"/>
      <c r="DN409" s="30"/>
      <c r="DO409" s="30"/>
    </row>
    <row r="410" spans="1:119" ht="15.75" x14ac:dyDescent="0.25">
      <c r="A410" t="s">
        <v>705</v>
      </c>
      <c r="B410" t="s">
        <v>69</v>
      </c>
      <c r="C410" s="52"/>
      <c r="D410" s="52"/>
      <c r="E410" s="52"/>
      <c r="F410" s="53"/>
      <c r="G410" s="45"/>
      <c r="H410" s="45"/>
      <c r="I410" s="45"/>
      <c r="J410" s="46"/>
      <c r="K410" s="47"/>
      <c r="L410" s="55"/>
      <c r="M410" s="55"/>
      <c r="N410" s="55"/>
      <c r="O410" s="56"/>
      <c r="P410" s="54"/>
      <c r="Q410" s="42" t="e">
        <f t="shared" si="142"/>
        <v>#DIV/0!</v>
      </c>
      <c r="R410" s="42" t="e">
        <f t="shared" si="142"/>
        <v>#DIV/0!</v>
      </c>
      <c r="S410" s="42" t="e">
        <f t="shared" si="143"/>
        <v>#DIV/0!</v>
      </c>
      <c r="T410" s="42" t="e">
        <f t="shared" si="143"/>
        <v>#DIV/0!</v>
      </c>
      <c r="AB410" t="s">
        <v>69</v>
      </c>
      <c r="AC410" s="2"/>
      <c r="AD410" s="2"/>
      <c r="AE410" s="2"/>
      <c r="AF410" s="1"/>
      <c r="AG410" s="2"/>
      <c r="AH410" s="2"/>
      <c r="AI410" s="2"/>
      <c r="AJ410" s="1"/>
      <c r="AM410" t="s">
        <v>69</v>
      </c>
      <c r="AN410" s="2"/>
      <c r="AO410" s="2"/>
      <c r="AP410" s="2"/>
      <c r="AQ410" s="1"/>
      <c r="AR410" s="2"/>
      <c r="AS410" s="2"/>
      <c r="AT410" s="1"/>
      <c r="AU410" s="2"/>
      <c r="AV410" s="2"/>
      <c r="AW410" s="1"/>
      <c r="AX410" s="2"/>
      <c r="AY410" s="2"/>
      <c r="AZ410" s="1"/>
      <c r="BA410" s="2"/>
      <c r="BB410" s="2"/>
      <c r="BC410" s="1"/>
      <c r="BD410" s="2"/>
      <c r="BE410" s="2"/>
      <c r="BF410" s="1"/>
      <c r="BG410" s="1"/>
      <c r="BH410" t="s">
        <v>69</v>
      </c>
      <c r="BI410" s="2"/>
      <c r="BJ410" s="2"/>
      <c r="BK410" s="2"/>
      <c r="BL410" s="1"/>
      <c r="BM410" s="2"/>
      <c r="BN410" s="2"/>
      <c r="BO410" s="1"/>
      <c r="BP410" s="2"/>
      <c r="BQ410" s="2"/>
      <c r="BR410" s="1"/>
      <c r="BS410" s="2"/>
      <c r="BT410" s="2"/>
      <c r="BU410" s="1"/>
      <c r="BV410" s="2"/>
      <c r="BW410" s="2"/>
      <c r="BX410" s="1"/>
      <c r="BY410" s="2"/>
      <c r="BZ410" s="2"/>
      <c r="CA410" s="1"/>
      <c r="CC410" t="s">
        <v>69</v>
      </c>
      <c r="CE410" s="23"/>
      <c r="CF410" s="23"/>
      <c r="CG410" s="23"/>
      <c r="CH410" s="24"/>
      <c r="CI410" s="2"/>
      <c r="CJ410" s="2"/>
      <c r="CK410" s="2"/>
      <c r="CL410" s="1"/>
      <c r="CN410" s="25" t="s">
        <v>69</v>
      </c>
      <c r="CO410" s="27"/>
      <c r="CP410" s="27"/>
      <c r="CQ410" s="28"/>
      <c r="CR410" s="27"/>
      <c r="CU410" s="30">
        <v>113</v>
      </c>
      <c r="CV410" s="30"/>
      <c r="CW410" s="15"/>
      <c r="CX410" s="33"/>
      <c r="CY410" s="34"/>
      <c r="CZ410" s="34"/>
      <c r="DA410" s="32"/>
      <c r="DB410" s="32"/>
      <c r="DF410" s="30">
        <v>500</v>
      </c>
      <c r="DG410" s="39" t="s">
        <v>74</v>
      </c>
      <c r="DK410" s="30">
        <v>154</v>
      </c>
      <c r="DL410" s="30"/>
      <c r="DM410" s="30"/>
      <c r="DN410" s="30"/>
      <c r="DO410" s="30"/>
    </row>
    <row r="411" spans="1:119" ht="15.75" x14ac:dyDescent="0.25">
      <c r="A411" t="s">
        <v>706</v>
      </c>
      <c r="B411" t="s">
        <v>74</v>
      </c>
      <c r="C411" s="52">
        <v>30.538969104051002</v>
      </c>
      <c r="D411" s="52">
        <v>31.736887819766999</v>
      </c>
      <c r="E411" s="52">
        <v>1.1979187157159963</v>
      </c>
      <c r="F411" s="53">
        <v>3.9225905486020222E-2</v>
      </c>
      <c r="G411" s="45">
        <v>32.722853317188999</v>
      </c>
      <c r="H411" s="45">
        <v>32.989071704909001</v>
      </c>
      <c r="I411" s="45">
        <v>0.26621838772000217</v>
      </c>
      <c r="J411" s="46">
        <v>8.1355493403798083E-3</v>
      </c>
      <c r="K411" s="47" t="s">
        <v>933</v>
      </c>
      <c r="L411" s="55">
        <f>G411-CO411-CP411</f>
        <v>32.145870317189001</v>
      </c>
      <c r="M411" s="55">
        <f>H411-CO411-CP411</f>
        <v>32.412088704909003</v>
      </c>
      <c r="N411" s="55">
        <f>M411-L411</f>
        <v>0.26621838772000217</v>
      </c>
      <c r="O411" s="56">
        <f>N411/L411</f>
        <v>8.2815734989651283E-3</v>
      </c>
      <c r="P411" s="54"/>
      <c r="Q411" s="42" t="e">
        <f t="shared" si="142"/>
        <v>#DIV/0!</v>
      </c>
      <c r="R411" s="42" t="e">
        <f t="shared" si="142"/>
        <v>#DIV/0!</v>
      </c>
      <c r="S411" s="42" t="e">
        <f t="shared" si="143"/>
        <v>#DIV/0!</v>
      </c>
      <c r="T411" s="42" t="e">
        <f t="shared" si="143"/>
        <v>#DIV/0!</v>
      </c>
      <c r="AB411" t="s">
        <v>74</v>
      </c>
      <c r="AC411" s="2">
        <v>30.538969104051002</v>
      </c>
      <c r="AD411" s="2">
        <v>30.520021309342997</v>
      </c>
      <c r="AE411" s="2">
        <v>-1.8947794708005006E-2</v>
      </c>
      <c r="AF411" s="1">
        <v>-6.2044644151041674E-4</v>
      </c>
      <c r="AG411" s="2">
        <v>32.722853317188999</v>
      </c>
      <c r="AH411" s="2">
        <v>32.722853317188999</v>
      </c>
      <c r="AI411" s="2">
        <v>0</v>
      </c>
      <c r="AJ411" s="1">
        <v>0</v>
      </c>
      <c r="AM411" t="s">
        <v>74</v>
      </c>
      <c r="AN411" s="2">
        <v>30.538969104051002</v>
      </c>
      <c r="AO411" s="2">
        <v>30.464107819626999</v>
      </c>
      <c r="AP411" s="2">
        <v>-7.4861284424002861E-2</v>
      </c>
      <c r="AQ411" s="1">
        <v>-2.4513363292958208E-3</v>
      </c>
      <c r="AR411" s="2">
        <v>30.538169550115999</v>
      </c>
      <c r="AS411" s="2">
        <v>-7.9955393500341643E-4</v>
      </c>
      <c r="AT411" s="1">
        <v>-2.618143173986038E-5</v>
      </c>
      <c r="AU411" s="2">
        <v>30.357818195105999</v>
      </c>
      <c r="AV411" s="2">
        <v>-0.18115090894500341</v>
      </c>
      <c r="AW411" s="1">
        <v>-5.9317951541780663E-3</v>
      </c>
      <c r="AX411" s="2">
        <v>30.508702218538001</v>
      </c>
      <c r="AY411" s="2">
        <v>-3.026688551300083E-2</v>
      </c>
      <c r="AZ411" s="1">
        <v>-9.9109060983286175E-4</v>
      </c>
      <c r="BA411" s="2">
        <v>30.543371655845</v>
      </c>
      <c r="BB411" s="2">
        <v>4.4025517939978442E-3</v>
      </c>
      <c r="BC411" s="1">
        <v>1.4416176849315601E-4</v>
      </c>
      <c r="BD411" s="2">
        <v>30.244724622341</v>
      </c>
      <c r="BE411" s="2">
        <v>-0.2942444817100025</v>
      </c>
      <c r="BF411" s="1">
        <v>-9.6350495888537016E-3</v>
      </c>
      <c r="BG411" s="1"/>
      <c r="BH411" t="s">
        <v>74</v>
      </c>
      <c r="BI411" s="2">
        <v>32.722853317188999</v>
      </c>
      <c r="BJ411" s="2">
        <v>32.722853317188999</v>
      </c>
      <c r="BK411" s="2">
        <v>0</v>
      </c>
      <c r="BL411" s="1">
        <v>0</v>
      </c>
      <c r="BM411" s="2">
        <v>32.722853317188999</v>
      </c>
      <c r="BN411" s="2">
        <v>0</v>
      </c>
      <c r="BO411" s="1">
        <v>0</v>
      </c>
      <c r="BP411" s="2">
        <v>32.656298720259002</v>
      </c>
      <c r="BQ411" s="2">
        <v>-6.655459692999699E-2</v>
      </c>
      <c r="BR411" s="1">
        <v>-2.0338873350948432E-3</v>
      </c>
      <c r="BS411" s="2">
        <v>32.722853317188999</v>
      </c>
      <c r="BT411" s="2">
        <v>0</v>
      </c>
      <c r="BU411" s="1">
        <v>0</v>
      </c>
      <c r="BV411" s="2">
        <v>32.722853317188999</v>
      </c>
      <c r="BW411" s="2">
        <v>0</v>
      </c>
      <c r="BX411" s="1">
        <v>0</v>
      </c>
      <c r="BY411" s="2">
        <v>32.623021421794</v>
      </c>
      <c r="BZ411" s="2">
        <v>-9.9831895394999037E-2</v>
      </c>
      <c r="CA411" s="1">
        <v>-3.0508310026423737E-3</v>
      </c>
      <c r="CC411" t="s">
        <v>74</v>
      </c>
      <c r="CE411" s="23">
        <v>30.538969104051002</v>
      </c>
      <c r="CF411" s="23">
        <v>31.929354611868998</v>
      </c>
      <c r="CG411" s="23">
        <v>1.3903855078179959</v>
      </c>
      <c r="CH411" s="24">
        <v>4.5528239773933984E-2</v>
      </c>
      <c r="CI411" s="2">
        <v>32.722853317188999</v>
      </c>
      <c r="CJ411" s="2">
        <v>33.022349003373996</v>
      </c>
      <c r="CK411" s="2">
        <v>0.29949568618499711</v>
      </c>
      <c r="CL411" s="1">
        <v>9.1524930079271202E-3</v>
      </c>
      <c r="CN411" s="25" t="s">
        <v>74</v>
      </c>
      <c r="CO411" s="27">
        <v>0</v>
      </c>
      <c r="CP411" s="27">
        <v>0.57698300000000002</v>
      </c>
      <c r="CQ411" s="28">
        <f>CH465-CO411-CP411</f>
        <v>-0.56724590315956769</v>
      </c>
      <c r="CR411" s="27">
        <f>CI465-CO411-CP411</f>
        <v>108.99790695053301</v>
      </c>
      <c r="CU411" s="30">
        <v>118</v>
      </c>
      <c r="CV411" s="30"/>
      <c r="CW411" s="31" t="s">
        <v>969</v>
      </c>
      <c r="CX411" s="31" t="s">
        <v>834</v>
      </c>
      <c r="CY411" s="31" t="s">
        <v>974</v>
      </c>
      <c r="CZ411" s="30"/>
      <c r="DA411" s="30"/>
      <c r="DB411" s="30"/>
      <c r="DF411" s="30">
        <v>501</v>
      </c>
      <c r="DG411" s="39" t="s">
        <v>75</v>
      </c>
      <c r="DK411" s="30">
        <v>159</v>
      </c>
      <c r="DL411" s="30"/>
      <c r="DM411" s="30"/>
      <c r="DN411" s="30"/>
      <c r="DO411" s="30"/>
    </row>
    <row r="412" spans="1:119" ht="15.75" x14ac:dyDescent="0.25">
      <c r="A412" t="s">
        <v>707</v>
      </c>
      <c r="B412" t="s">
        <v>82</v>
      </c>
      <c r="C412" s="52">
        <v>28.332178909625</v>
      </c>
      <c r="D412" s="52">
        <v>29.137711715816</v>
      </c>
      <c r="E412" s="52">
        <v>0.80553280619099965</v>
      </c>
      <c r="F412" s="53">
        <v>2.8431728063009806E-2</v>
      </c>
      <c r="G412" s="45">
        <v>31.693603481863001</v>
      </c>
      <c r="H412" s="45">
        <v>31.951127485853</v>
      </c>
      <c r="I412" s="45">
        <v>0.25752400398999953</v>
      </c>
      <c r="J412" s="46">
        <v>8.1254251867374557E-3</v>
      </c>
      <c r="K412" s="47" t="s">
        <v>933</v>
      </c>
      <c r="L412" s="55">
        <f>G412-CO412-CP412</f>
        <v>31.096023481863</v>
      </c>
      <c r="M412" s="55">
        <f>H412-CO412-CP412</f>
        <v>31.353547485852999</v>
      </c>
      <c r="N412" s="55">
        <f>M412-L412</f>
        <v>0.25752400398999953</v>
      </c>
      <c r="O412" s="56">
        <f>N412/L412</f>
        <v>8.2815734989460116E-3</v>
      </c>
      <c r="P412" s="54"/>
      <c r="Q412" s="42" t="e">
        <f t="shared" si="142"/>
        <v>#DIV/0!</v>
      </c>
      <c r="R412" s="42" t="e">
        <f t="shared" si="142"/>
        <v>#DIV/0!</v>
      </c>
      <c r="S412" s="42" t="e">
        <f t="shared" si="143"/>
        <v>#DIV/0!</v>
      </c>
      <c r="T412" s="42" t="e">
        <f t="shared" si="143"/>
        <v>#DIV/0!</v>
      </c>
      <c r="AB412" t="s">
        <v>82</v>
      </c>
      <c r="AC412" s="2">
        <v>28.332178909625</v>
      </c>
      <c r="AD412" s="2">
        <v>28.323140256639</v>
      </c>
      <c r="AE412" s="2">
        <v>-9.0386529859998177E-3</v>
      </c>
      <c r="AF412" s="1">
        <v>-3.1902428030091285E-4</v>
      </c>
      <c r="AG412" s="2">
        <v>31.693603481863001</v>
      </c>
      <c r="AH412" s="2">
        <v>31.693603481863001</v>
      </c>
      <c r="AI412" s="2">
        <v>0</v>
      </c>
      <c r="AJ412" s="1">
        <v>0</v>
      </c>
      <c r="AM412" t="s">
        <v>82</v>
      </c>
      <c r="AN412" s="2">
        <v>28.332178909625</v>
      </c>
      <c r="AO412" s="2">
        <v>28.296728124731001</v>
      </c>
      <c r="AP412" s="2">
        <v>-3.5450784893999554E-2</v>
      </c>
      <c r="AQ412" s="1">
        <v>-1.2512551543275841E-3</v>
      </c>
      <c r="AR412" s="2">
        <v>28.331796614743002</v>
      </c>
      <c r="AS412" s="2">
        <v>-3.8229488199803541E-4</v>
      </c>
      <c r="AT412" s="1">
        <v>-1.349331031748364E-5</v>
      </c>
      <c r="AU412" s="2">
        <v>28.015772809815999</v>
      </c>
      <c r="AV412" s="2">
        <v>-0.31640609980900081</v>
      </c>
      <c r="AW412" s="1">
        <v>-1.1167729132951063E-2</v>
      </c>
      <c r="AX412" s="2">
        <v>28.317761761606999</v>
      </c>
      <c r="AY412" s="2">
        <v>-1.4417148018001313E-2</v>
      </c>
      <c r="AZ412" s="1">
        <v>-5.0886125151156385E-4</v>
      </c>
      <c r="BA412" s="2">
        <v>28.334285311559</v>
      </c>
      <c r="BB412" s="2">
        <v>2.106401934000246E-3</v>
      </c>
      <c r="BC412" s="1">
        <v>7.434662687678637E-5</v>
      </c>
      <c r="BD412" s="2">
        <v>27.960829136441998</v>
      </c>
      <c r="BE412" s="2">
        <v>-0.37134977318300244</v>
      </c>
      <c r="BF412" s="1">
        <v>-1.3106996619199224E-2</v>
      </c>
      <c r="BG412" s="1"/>
      <c r="BH412" t="s">
        <v>82</v>
      </c>
      <c r="BI412" s="2">
        <v>31.693603481863001</v>
      </c>
      <c r="BJ412" s="2">
        <v>31.693603481863001</v>
      </c>
      <c r="BK412" s="2">
        <v>0</v>
      </c>
      <c r="BL412" s="1">
        <v>0</v>
      </c>
      <c r="BM412" s="2">
        <v>31.693603481863001</v>
      </c>
      <c r="BN412" s="2">
        <v>0</v>
      </c>
      <c r="BO412" s="1">
        <v>0</v>
      </c>
      <c r="BP412" s="2">
        <v>31.629222480865003</v>
      </c>
      <c r="BQ412" s="2">
        <v>-6.4381000997997262E-2</v>
      </c>
      <c r="BR412" s="1">
        <v>-2.0313562967000571E-3</v>
      </c>
      <c r="BS412" s="2">
        <v>31.693603481863001</v>
      </c>
      <c r="BT412" s="2">
        <v>0</v>
      </c>
      <c r="BU412" s="1">
        <v>0</v>
      </c>
      <c r="BV412" s="2">
        <v>31.693603481863001</v>
      </c>
      <c r="BW412" s="2">
        <v>0</v>
      </c>
      <c r="BX412" s="1">
        <v>0</v>
      </c>
      <c r="BY412" s="2">
        <v>31.597031980365998</v>
      </c>
      <c r="BZ412" s="2">
        <v>-9.6571501497002998E-2</v>
      </c>
      <c r="CA412" s="1">
        <v>-3.0470344450503101E-3</v>
      </c>
      <c r="CC412" t="s">
        <v>82</v>
      </c>
      <c r="CE412" s="23">
        <v>28.332178909625</v>
      </c>
      <c r="CF412" s="23">
        <v>29.445010426252999</v>
      </c>
      <c r="CG412" s="23">
        <v>1.112831516627999</v>
      </c>
      <c r="CH412" s="24">
        <v>3.9278006826716325E-2</v>
      </c>
      <c r="CI412" s="2">
        <v>31.693603481863001</v>
      </c>
      <c r="CJ412" s="2">
        <v>31.983317986351999</v>
      </c>
      <c r="CK412" s="2">
        <v>0.28971450448899816</v>
      </c>
      <c r="CL412" s="1">
        <v>9.1411033350874832E-3</v>
      </c>
      <c r="CN412" s="25" t="s">
        <v>82</v>
      </c>
      <c r="CO412" s="27">
        <v>0</v>
      </c>
      <c r="CP412" s="27">
        <v>0.59758</v>
      </c>
      <c r="CQ412" s="28">
        <f>CH466-CO412-CP412</f>
        <v>-0.59917442671351251</v>
      </c>
      <c r="CR412" s="27">
        <f>CI466-CO412-CP412</f>
        <v>180.19774205873</v>
      </c>
      <c r="CU412" s="30">
        <v>127</v>
      </c>
      <c r="CV412" s="30"/>
      <c r="CW412" s="31" t="s">
        <v>969</v>
      </c>
      <c r="CX412" s="31" t="s">
        <v>504</v>
      </c>
      <c r="CY412" s="31" t="s">
        <v>82</v>
      </c>
      <c r="CZ412" s="30"/>
      <c r="DA412" s="30"/>
      <c r="DB412" s="30"/>
      <c r="DF412" s="30">
        <v>503</v>
      </c>
      <c r="DG412" s="39" t="s">
        <v>82</v>
      </c>
      <c r="DK412" s="30">
        <v>167</v>
      </c>
      <c r="DL412" s="30"/>
      <c r="DM412" s="30"/>
      <c r="DN412" s="30"/>
      <c r="DO412" s="30"/>
    </row>
    <row r="413" spans="1:119" ht="15.75" x14ac:dyDescent="0.25">
      <c r="A413" t="s">
        <v>708</v>
      </c>
      <c r="B413" t="s">
        <v>83</v>
      </c>
      <c r="C413" s="52">
        <v>213.57665176727798</v>
      </c>
      <c r="D413" s="52">
        <v>216.05999077617201</v>
      </c>
      <c r="E413" s="52">
        <v>2.4833390088940348</v>
      </c>
      <c r="F413" s="53">
        <v>1.1627389924625208E-2</v>
      </c>
      <c r="G413" s="45">
        <v>235.071394912877</v>
      </c>
      <c r="H413" s="45">
        <v>235.071394912877</v>
      </c>
      <c r="I413" s="45">
        <v>0</v>
      </c>
      <c r="J413" s="46">
        <v>0</v>
      </c>
      <c r="K413" s="47" t="s">
        <v>933</v>
      </c>
      <c r="L413" s="55">
        <f>G413-CO413-CP413</f>
        <v>234.15947291287699</v>
      </c>
      <c r="M413" s="55">
        <f>H413-CO413-CP413</f>
        <v>234.15947291287699</v>
      </c>
      <c r="N413" s="55">
        <f>M413-L413</f>
        <v>0</v>
      </c>
      <c r="O413" s="56">
        <f>N413/L413</f>
        <v>0</v>
      </c>
      <c r="P413" s="54"/>
      <c r="Q413" s="42" t="e">
        <f t="shared" si="142"/>
        <v>#DIV/0!</v>
      </c>
      <c r="R413" s="42" t="e">
        <f t="shared" si="142"/>
        <v>#DIV/0!</v>
      </c>
      <c r="S413" s="42" t="e">
        <f t="shared" si="143"/>
        <v>#DIV/0!</v>
      </c>
      <c r="T413" s="42" t="e">
        <f t="shared" si="143"/>
        <v>#DIV/0!</v>
      </c>
      <c r="AB413" t="s">
        <v>83</v>
      </c>
      <c r="AC413" s="2">
        <v>213.57665176727798</v>
      </c>
      <c r="AD413" s="2">
        <v>213.577779332869</v>
      </c>
      <c r="AE413" s="2">
        <v>1.1275655910196747E-3</v>
      </c>
      <c r="AF413" s="1">
        <v>5.2794422128516053E-6</v>
      </c>
      <c r="AG413" s="2">
        <v>235.071394912877</v>
      </c>
      <c r="AH413" s="2">
        <v>235.071394912877</v>
      </c>
      <c r="AI413" s="2">
        <v>0</v>
      </c>
      <c r="AJ413" s="1">
        <v>0</v>
      </c>
      <c r="AM413" t="s">
        <v>83</v>
      </c>
      <c r="AN413" s="2">
        <v>213.57665176727798</v>
      </c>
      <c r="AO413" s="2">
        <v>213.583043795724</v>
      </c>
      <c r="AP413" s="2">
        <v>6.3920284460152743E-3</v>
      </c>
      <c r="AQ413" s="1">
        <v>2.9928498237627092E-5</v>
      </c>
      <c r="AR413" s="2">
        <v>213.57669276499001</v>
      </c>
      <c r="AS413" s="2">
        <v>4.0997712034140932E-5</v>
      </c>
      <c r="AT413" s="1">
        <v>1.9195783665910142E-7</v>
      </c>
      <c r="AU413" s="2">
        <v>213.57210960911399</v>
      </c>
      <c r="AV413" s="2">
        <v>-4.5421581639857322E-3</v>
      </c>
      <c r="AW413" s="1">
        <v>-2.1267110081560117E-5</v>
      </c>
      <c r="AX413" s="2">
        <v>213.57860957021703</v>
      </c>
      <c r="AY413" s="2">
        <v>1.9578029390459051E-3</v>
      </c>
      <c r="AZ413" s="1">
        <v>9.1667460972241889E-6</v>
      </c>
      <c r="BA413" s="2">
        <v>213.57643634934499</v>
      </c>
      <c r="BB413" s="2">
        <v>-2.1541793299206802E-4</v>
      </c>
      <c r="BC413" s="1">
        <v>-1.0086211728180681E-6</v>
      </c>
      <c r="BD413" s="2">
        <v>213.58034722529001</v>
      </c>
      <c r="BE413" s="2">
        <v>3.6954580120323044E-3</v>
      </c>
      <c r="BF413" s="1">
        <v>1.7302724719455896E-5</v>
      </c>
      <c r="BG413" s="1"/>
      <c r="BH413" t="s">
        <v>83</v>
      </c>
      <c r="BI413" s="2">
        <v>235.071394912877</v>
      </c>
      <c r="BJ413" s="2">
        <v>235.071394912877</v>
      </c>
      <c r="BK413" s="2">
        <v>0</v>
      </c>
      <c r="BL413" s="1">
        <v>0</v>
      </c>
      <c r="BM413" s="2">
        <v>235.071394912877</v>
      </c>
      <c r="BN413" s="2">
        <v>0</v>
      </c>
      <c r="BO413" s="1">
        <v>0</v>
      </c>
      <c r="BP413" s="2">
        <v>235.071394912877</v>
      </c>
      <c r="BQ413" s="2">
        <v>0</v>
      </c>
      <c r="BR413" s="1">
        <v>0</v>
      </c>
      <c r="BS413" s="2">
        <v>235.071394912877</v>
      </c>
      <c r="BT413" s="2">
        <v>0</v>
      </c>
      <c r="BU413" s="1">
        <v>0</v>
      </c>
      <c r="BV413" s="2">
        <v>235.071394912877</v>
      </c>
      <c r="BW413" s="2">
        <v>0</v>
      </c>
      <c r="BX413" s="1">
        <v>0</v>
      </c>
      <c r="BY413" s="2">
        <v>235.071394912877</v>
      </c>
      <c r="BZ413" s="2">
        <v>0</v>
      </c>
      <c r="CA413" s="1">
        <v>0</v>
      </c>
      <c r="CC413" t="s">
        <v>83</v>
      </c>
      <c r="CE413" s="23">
        <v>213.57665176727798</v>
      </c>
      <c r="CF413" s="23">
        <v>216.06901360308098</v>
      </c>
      <c r="CG413" s="23">
        <v>2.4923618358029955</v>
      </c>
      <c r="CH413" s="24">
        <v>1.166963624150629E-2</v>
      </c>
      <c r="CI413" s="2">
        <v>235.071394912877</v>
      </c>
      <c r="CJ413" s="2">
        <v>235.071394912877</v>
      </c>
      <c r="CK413" s="2">
        <v>0</v>
      </c>
      <c r="CL413" s="1">
        <v>0</v>
      </c>
      <c r="CN413" s="25" t="s">
        <v>83</v>
      </c>
      <c r="CO413" s="27">
        <v>0</v>
      </c>
      <c r="CP413" s="27">
        <v>0.91192200000000001</v>
      </c>
      <c r="CQ413" s="28">
        <f>CH467-CO413-CP413</f>
        <v>-0.9377817437084417</v>
      </c>
      <c r="CR413" s="27">
        <f>CI467-CO413-CP413</f>
        <v>62.828841992817004</v>
      </c>
      <c r="CU413" s="30">
        <v>128</v>
      </c>
      <c r="CV413" s="30"/>
      <c r="CW413" s="15"/>
      <c r="CX413" s="36"/>
      <c r="CY413" s="34"/>
      <c r="CZ413" s="34"/>
      <c r="DA413" s="32"/>
      <c r="DB413" s="32"/>
      <c r="DF413" s="30">
        <v>504</v>
      </c>
      <c r="DG413" s="39" t="s">
        <v>83</v>
      </c>
      <c r="DK413" s="30">
        <v>168</v>
      </c>
      <c r="DL413" s="30"/>
      <c r="DM413" s="32"/>
      <c r="DN413" s="32"/>
      <c r="DO413" s="41"/>
    </row>
    <row r="414" spans="1:119" ht="15.75" x14ac:dyDescent="0.25">
      <c r="B414" t="s">
        <v>92</v>
      </c>
      <c r="C414" s="52">
        <v>67.060626780416001</v>
      </c>
      <c r="D414" s="52">
        <v>68.551708046184004</v>
      </c>
      <c r="E414" s="52">
        <v>1.4910812657680026</v>
      </c>
      <c r="F414" s="53">
        <v>2.2234824476818779E-2</v>
      </c>
      <c r="G414" s="45">
        <v>71.606715209705996</v>
      </c>
      <c r="H414" s="45">
        <v>72.191799998192991</v>
      </c>
      <c r="I414" s="45">
        <v>0.58508478848699497</v>
      </c>
      <c r="J414" s="46">
        <v>8.170808935635817E-3</v>
      </c>
      <c r="K414" s="47" t="s">
        <v>933</v>
      </c>
      <c r="L414" s="55">
        <f>G414-CO414-CP414</f>
        <v>70.64898820970599</v>
      </c>
      <c r="M414" s="55">
        <f>H414-CO414-CP414</f>
        <v>71.234072998192985</v>
      </c>
      <c r="N414" s="55">
        <f>M414-L414</f>
        <v>0.58508478848699497</v>
      </c>
      <c r="O414" s="56">
        <f>N414/L414</f>
        <v>8.2815734989763676E-3</v>
      </c>
      <c r="P414" s="54"/>
      <c r="Q414" s="42" t="e">
        <f t="shared" si="142"/>
        <v>#DIV/0!</v>
      </c>
      <c r="R414" s="42" t="e">
        <f t="shared" si="142"/>
        <v>#DIV/0!</v>
      </c>
      <c r="S414" s="42" t="e">
        <f t="shared" si="143"/>
        <v>#DIV/0!</v>
      </c>
      <c r="T414" s="42" t="e">
        <f t="shared" si="143"/>
        <v>#DIV/0!</v>
      </c>
      <c r="AB414" t="s">
        <v>92</v>
      </c>
      <c r="AC414" s="2">
        <v>67.060626780416001</v>
      </c>
      <c r="AD414" s="2">
        <v>67.042272137244993</v>
      </c>
      <c r="AE414" s="2">
        <v>-1.8354643171008433E-2</v>
      </c>
      <c r="AF414" s="1">
        <v>-2.7370223113346471E-4</v>
      </c>
      <c r="AG414" s="2">
        <v>71.606715209705996</v>
      </c>
      <c r="AH414" s="2">
        <v>71.606715209705996</v>
      </c>
      <c r="AI414" s="2">
        <v>0</v>
      </c>
      <c r="AJ414" s="1">
        <v>0</v>
      </c>
      <c r="AM414" t="s">
        <v>92</v>
      </c>
      <c r="AN414" s="2">
        <v>67.060626780416001</v>
      </c>
      <c r="AO414" s="2">
        <v>66.988647590631004</v>
      </c>
      <c r="AP414" s="2">
        <v>-7.1979189784997288E-2</v>
      </c>
      <c r="AQ414" s="1">
        <v>-1.0733450198830781E-3</v>
      </c>
      <c r="AR414" s="2">
        <v>67.059850426092993</v>
      </c>
      <c r="AS414" s="2">
        <v>-7.7635432300837692E-4</v>
      </c>
      <c r="AT414" s="1">
        <v>-1.1576902279044892E-5</v>
      </c>
      <c r="AU414" s="2">
        <v>66.247400148484004</v>
      </c>
      <c r="AV414" s="2">
        <v>-0.81322663193199674</v>
      </c>
      <c r="AW414" s="1">
        <v>-1.2126737714439119E-2</v>
      </c>
      <c r="AX414" s="2">
        <v>67.031350935650991</v>
      </c>
      <c r="AY414" s="2">
        <v>-2.9275844765010106E-2</v>
      </c>
      <c r="AZ414" s="1">
        <v>-4.3655787562008974E-4</v>
      </c>
      <c r="BA414" s="2">
        <v>67.064904459565</v>
      </c>
      <c r="BB414" s="2">
        <v>4.2776791489984589E-3</v>
      </c>
      <c r="BC414" s="1">
        <v>6.3788236918890356E-5</v>
      </c>
      <c r="BD414" s="2">
        <v>66.142780650937993</v>
      </c>
      <c r="BE414" s="2">
        <v>-0.91784612947800781</v>
      </c>
      <c r="BF414" s="1">
        <v>-1.3686811077436131E-2</v>
      </c>
      <c r="BG414" s="1"/>
      <c r="BH414" t="s">
        <v>92</v>
      </c>
      <c r="BI414" s="2">
        <v>71.606715209705996</v>
      </c>
      <c r="BJ414" s="2">
        <v>71.606715209705996</v>
      </c>
      <c r="BK414" s="2">
        <v>0</v>
      </c>
      <c r="BL414" s="1">
        <v>0</v>
      </c>
      <c r="BM414" s="2">
        <v>71.606715209705996</v>
      </c>
      <c r="BN414" s="2">
        <v>0</v>
      </c>
      <c r="BO414" s="1">
        <v>0</v>
      </c>
      <c r="BP414" s="2">
        <v>71.460444012585</v>
      </c>
      <c r="BQ414" s="2">
        <v>-0.14627119712099557</v>
      </c>
      <c r="BR414" s="1">
        <v>-2.0427022338984362E-3</v>
      </c>
      <c r="BS414" s="2">
        <v>71.606715209705996</v>
      </c>
      <c r="BT414" s="2">
        <v>0</v>
      </c>
      <c r="BU414" s="1">
        <v>0</v>
      </c>
      <c r="BV414" s="2">
        <v>71.606715209705996</v>
      </c>
      <c r="BW414" s="2">
        <v>0</v>
      </c>
      <c r="BX414" s="1">
        <v>0</v>
      </c>
      <c r="BY414" s="2">
        <v>71.387308414023991</v>
      </c>
      <c r="BZ414" s="2">
        <v>-0.21940679568200494</v>
      </c>
      <c r="CA414" s="1">
        <v>-3.0640533508547989E-3</v>
      </c>
      <c r="CC414" t="s">
        <v>92</v>
      </c>
      <c r="CE414" s="23">
        <v>67.060626780416001</v>
      </c>
      <c r="CF414" s="23">
        <v>69.337928610000006</v>
      </c>
      <c r="CG414" s="23">
        <v>2.2773018295840046</v>
      </c>
      <c r="CH414" s="24">
        <v>3.3958850952002358E-2</v>
      </c>
      <c r="CI414" s="2">
        <v>71.606715209705996</v>
      </c>
      <c r="CJ414" s="2">
        <v>72.264935596753006</v>
      </c>
      <c r="CK414" s="2">
        <v>0.65822038704700958</v>
      </c>
      <c r="CL414" s="1">
        <v>9.1921600525782885E-3</v>
      </c>
      <c r="CN414" s="25" t="s">
        <v>92</v>
      </c>
      <c r="CO414" s="27">
        <v>0</v>
      </c>
      <c r="CP414" s="27">
        <v>0.95772699999999999</v>
      </c>
      <c r="CQ414" s="28">
        <f>CH468-CO414-CP414</f>
        <v>-0.94542059176288995</v>
      </c>
      <c r="CR414" s="27">
        <f>CI468-CO414-CP414</f>
        <v>85.752903874482996</v>
      </c>
      <c r="CU414" s="30">
        <v>138</v>
      </c>
      <c r="CV414" s="30"/>
      <c r="CW414" s="31" t="s">
        <v>969</v>
      </c>
      <c r="CX414" s="31" t="s">
        <v>512</v>
      </c>
      <c r="CY414" s="31" t="s">
        <v>92</v>
      </c>
      <c r="CZ414" s="30"/>
      <c r="DA414" s="30"/>
      <c r="DB414" s="30"/>
      <c r="DF414" s="30">
        <v>506</v>
      </c>
      <c r="DG414" s="39" t="s">
        <v>92</v>
      </c>
      <c r="DK414" s="30">
        <v>177</v>
      </c>
      <c r="DL414" s="30"/>
      <c r="DM414" s="30"/>
      <c r="DN414" s="30"/>
      <c r="DO414" s="30"/>
    </row>
    <row r="415" spans="1:119" ht="15.75" x14ac:dyDescent="0.25">
      <c r="B415" t="s">
        <v>93</v>
      </c>
      <c r="C415" s="52">
        <v>487.48467238196304</v>
      </c>
      <c r="D415" s="52">
        <v>492.84235440243697</v>
      </c>
      <c r="E415" s="52">
        <v>5.3576820204739306</v>
      </c>
      <c r="F415" s="53">
        <v>1.099046251914969E-2</v>
      </c>
      <c r="G415" s="45">
        <v>466.41329894801402</v>
      </c>
      <c r="H415" s="45">
        <v>466.41384721048405</v>
      </c>
      <c r="I415" s="45">
        <v>5.4826247003347817E-4</v>
      </c>
      <c r="J415" s="46">
        <v>1.1754863578505873E-6</v>
      </c>
      <c r="K415" s="47" t="s">
        <v>933</v>
      </c>
      <c r="L415" s="55">
        <f>G415-CO415-CP415</f>
        <v>464.42195494801399</v>
      </c>
      <c r="M415" s="55">
        <f>H415-CO415-CP415</f>
        <v>464.42250321048402</v>
      </c>
      <c r="N415" s="55">
        <f>M415-L415</f>
        <v>5.4826247003347817E-4</v>
      </c>
      <c r="O415" s="56">
        <f>N415/L415</f>
        <v>1.1805265969711725E-6</v>
      </c>
      <c r="P415" s="54"/>
      <c r="Q415" s="42" t="e">
        <f t="shared" si="142"/>
        <v>#DIV/0!</v>
      </c>
      <c r="R415" s="42" t="e">
        <f t="shared" si="142"/>
        <v>#DIV/0!</v>
      </c>
      <c r="S415" s="42" t="e">
        <f t="shared" si="143"/>
        <v>#DIV/0!</v>
      </c>
      <c r="T415" s="42" t="e">
        <f t="shared" si="143"/>
        <v>#DIV/0!</v>
      </c>
      <c r="AB415" t="s">
        <v>93</v>
      </c>
      <c r="AC415" s="2">
        <v>487.48467238196304</v>
      </c>
      <c r="AD415" s="2">
        <v>487.584517790159</v>
      </c>
      <c r="AE415" s="2">
        <v>9.9845408195960772E-2</v>
      </c>
      <c r="AF415" s="1">
        <v>2.048175334582172E-4</v>
      </c>
      <c r="AG415" s="2">
        <v>466.41329894801402</v>
      </c>
      <c r="AH415" s="2">
        <v>466.41332874030604</v>
      </c>
      <c r="AI415" s="2">
        <v>2.979229202537681E-5</v>
      </c>
      <c r="AJ415" s="1">
        <v>6.3875305641097151E-8</v>
      </c>
      <c r="AM415" t="s">
        <v>93</v>
      </c>
      <c r="AN415" s="2">
        <v>487.48467238196304</v>
      </c>
      <c r="AO415" s="2">
        <v>487.88730562738402</v>
      </c>
      <c r="AP415" s="2">
        <v>0.40263324542098644</v>
      </c>
      <c r="AQ415" s="1">
        <v>8.2594031819221547E-4</v>
      </c>
      <c r="AR415" s="2">
        <v>487.488857931567</v>
      </c>
      <c r="AS415" s="2">
        <v>4.1855496039602258E-3</v>
      </c>
      <c r="AT415" s="1">
        <v>8.5860127324796913E-6</v>
      </c>
      <c r="AU415" s="2">
        <v>487.53945424994998</v>
      </c>
      <c r="AV415" s="2">
        <v>5.4781867986946509E-2</v>
      </c>
      <c r="AW415" s="1">
        <v>1.1237659579996559E-4</v>
      </c>
      <c r="AX415" s="2">
        <v>487.64482291373702</v>
      </c>
      <c r="AY415" s="2">
        <v>0.16015053177397931</v>
      </c>
      <c r="AZ415" s="1">
        <v>3.2852424054985506E-4</v>
      </c>
      <c r="BA415" s="2">
        <v>487.46166910712202</v>
      </c>
      <c r="BB415" s="2">
        <v>-2.3003274841016719E-2</v>
      </c>
      <c r="BC415" s="1">
        <v>-4.7187688442833266E-5</v>
      </c>
      <c r="BD415" s="2">
        <v>488.00309285844997</v>
      </c>
      <c r="BE415" s="2">
        <v>0.51842047648693779</v>
      </c>
      <c r="BF415" s="1">
        <v>1.0634600549670932E-3</v>
      </c>
      <c r="BG415" s="1"/>
      <c r="BH415" t="s">
        <v>93</v>
      </c>
      <c r="BI415" s="2">
        <v>466.41329894801402</v>
      </c>
      <c r="BJ415" s="2">
        <v>466.41341964683301</v>
      </c>
      <c r="BK415" s="2">
        <v>1.2069881898923995E-4</v>
      </c>
      <c r="BL415" s="1">
        <v>2.5878082649331344E-7</v>
      </c>
      <c r="BM415" s="2">
        <v>466.41330019403</v>
      </c>
      <c r="BN415" s="2">
        <v>1.2460159837246465E-6</v>
      </c>
      <c r="BO415" s="1">
        <v>2.6714846822228503E-9</v>
      </c>
      <c r="BP415" s="2">
        <v>466.41331737176102</v>
      </c>
      <c r="BQ415" s="2">
        <v>1.8423747008000646E-5</v>
      </c>
      <c r="BR415" s="1">
        <v>3.9500904132783188E-8</v>
      </c>
      <c r="BS415" s="2">
        <v>466.41334680536903</v>
      </c>
      <c r="BT415" s="2">
        <v>4.7857355014002678E-5</v>
      </c>
      <c r="BU415" s="1">
        <v>1.026071836329367E-7</v>
      </c>
      <c r="BV415" s="2">
        <v>466.41329210449703</v>
      </c>
      <c r="BW415" s="2">
        <v>-6.8435169850999955E-6</v>
      </c>
      <c r="BX415" s="1">
        <v>-1.4672645485314018E-8</v>
      </c>
      <c r="BY415" s="2">
        <v>466.41345580159299</v>
      </c>
      <c r="BZ415" s="2">
        <v>1.5685357897154972E-4</v>
      </c>
      <c r="CA415" s="1">
        <v>3.3629739830603004E-7</v>
      </c>
      <c r="CC415" t="s">
        <v>93</v>
      </c>
      <c r="CE415" s="23">
        <v>487.48467238196304</v>
      </c>
      <c r="CF415" s="23">
        <v>492.64383935653899</v>
      </c>
      <c r="CG415" s="23">
        <v>5.1591669745759532</v>
      </c>
      <c r="CH415" s="24">
        <v>1.0583239364977504E-2</v>
      </c>
      <c r="CI415" s="2">
        <v>466.41329894801402</v>
      </c>
      <c r="CJ415" s="2">
        <v>466.413789682855</v>
      </c>
      <c r="CK415" s="2">
        <v>4.9073484098016706E-4</v>
      </c>
      <c r="CL415" s="1">
        <v>1.052145901686358E-6</v>
      </c>
      <c r="CN415" s="25" t="s">
        <v>93</v>
      </c>
      <c r="CO415" s="27">
        <v>0</v>
      </c>
      <c r="CP415" s="27">
        <v>1.991344</v>
      </c>
      <c r="CQ415" s="28">
        <f>CH469-CO415-CP415</f>
        <v>-1.9972767168390684</v>
      </c>
      <c r="CR415" s="27">
        <f>CI469-CO415-CP415</f>
        <v>171.15670392427501</v>
      </c>
      <c r="CU415" s="30">
        <v>139</v>
      </c>
      <c r="CV415" s="30"/>
      <c r="CW415" s="31"/>
      <c r="CX415" s="31"/>
      <c r="CY415" s="31"/>
      <c r="CZ415" s="30"/>
      <c r="DA415" s="30"/>
      <c r="DB415" s="30"/>
      <c r="DF415" s="30">
        <v>507</v>
      </c>
      <c r="DG415" s="39" t="s">
        <v>93</v>
      </c>
      <c r="DK415" s="30">
        <v>178</v>
      </c>
      <c r="DL415" s="30"/>
      <c r="DM415" s="30"/>
      <c r="DN415" s="30"/>
      <c r="DO415" s="30"/>
    </row>
    <row r="416" spans="1:119" ht="15.75" x14ac:dyDescent="0.25">
      <c r="A416" t="s">
        <v>709</v>
      </c>
      <c r="B416" t="s">
        <v>396</v>
      </c>
      <c r="C416" s="52"/>
      <c r="D416" s="52"/>
      <c r="E416" s="52"/>
      <c r="F416" s="53"/>
      <c r="G416" s="45"/>
      <c r="H416" s="45"/>
      <c r="I416" s="45"/>
      <c r="J416" s="46"/>
      <c r="K416" s="47"/>
      <c r="L416" s="55"/>
      <c r="M416" s="55"/>
      <c r="N416" s="55"/>
      <c r="O416" s="56"/>
      <c r="P416" s="54"/>
      <c r="Q416" s="42"/>
      <c r="R416" s="42"/>
      <c r="S416" s="42"/>
      <c r="T416" s="42"/>
      <c r="AB416" t="s">
        <v>396</v>
      </c>
      <c r="AC416" s="2"/>
      <c r="AD416" s="2"/>
      <c r="AE416" s="2"/>
      <c r="AF416" s="1"/>
      <c r="AG416" s="2"/>
      <c r="AH416" s="2"/>
      <c r="AI416" s="2"/>
      <c r="AJ416" s="1"/>
      <c r="AM416" t="s">
        <v>396</v>
      </c>
      <c r="AN416" s="2"/>
      <c r="AO416" s="2"/>
      <c r="AP416" s="2"/>
      <c r="AQ416" s="1"/>
      <c r="AR416" s="2"/>
      <c r="AS416" s="2"/>
      <c r="AT416" s="1"/>
      <c r="AU416" s="2"/>
      <c r="AV416" s="2"/>
      <c r="AW416" s="1"/>
      <c r="AX416" s="2"/>
      <c r="AY416" s="2"/>
      <c r="AZ416" s="1"/>
      <c r="BA416" s="2"/>
      <c r="BB416" s="2"/>
      <c r="BC416" s="1"/>
      <c r="BD416" s="2"/>
      <c r="BE416" s="2"/>
      <c r="BF416" s="1"/>
      <c r="BG416" s="1"/>
      <c r="BH416" t="s">
        <v>396</v>
      </c>
      <c r="BI416" s="2"/>
      <c r="BJ416" s="2"/>
      <c r="BK416" s="2"/>
      <c r="BL416" s="1"/>
      <c r="BM416" s="2"/>
      <c r="BN416" s="2"/>
      <c r="BO416" s="1"/>
      <c r="BP416" s="2"/>
      <c r="BQ416" s="2"/>
      <c r="BR416" s="1"/>
      <c r="BS416" s="2"/>
      <c r="BT416" s="2"/>
      <c r="BU416" s="1"/>
      <c r="BV416" s="2"/>
      <c r="BW416" s="2"/>
      <c r="BX416" s="1"/>
      <c r="BY416" s="2"/>
      <c r="BZ416" s="2"/>
      <c r="CA416" s="1"/>
      <c r="CC416" t="s">
        <v>396</v>
      </c>
      <c r="CE416" s="23"/>
      <c r="CF416" s="23"/>
      <c r="CG416" s="23"/>
      <c r="CH416" s="24"/>
      <c r="CI416" s="2"/>
      <c r="CJ416" s="2"/>
      <c r="CK416" s="2"/>
      <c r="CL416" s="1"/>
      <c r="CN416" s="25" t="s">
        <v>396</v>
      </c>
      <c r="CO416" s="27"/>
      <c r="CP416" s="27"/>
      <c r="CQ416" s="28"/>
      <c r="CR416" s="27"/>
      <c r="CU416" s="30">
        <v>494</v>
      </c>
      <c r="CV416" s="30"/>
      <c r="CW416" s="34"/>
      <c r="CX416" s="34"/>
      <c r="CY416" s="34"/>
      <c r="CZ416" s="34"/>
      <c r="DA416" s="32"/>
      <c r="DB416" s="32"/>
      <c r="DF416" s="30">
        <v>509</v>
      </c>
      <c r="DG416" s="39" t="s">
        <v>100</v>
      </c>
      <c r="DK416" s="30">
        <v>485</v>
      </c>
      <c r="DL416" s="30"/>
      <c r="DM416" s="30"/>
      <c r="DN416" s="30"/>
      <c r="DO416" s="30"/>
    </row>
    <row r="417" spans="1:119" ht="15.75" x14ac:dyDescent="0.25">
      <c r="A417" t="s">
        <v>710</v>
      </c>
      <c r="B417" t="s">
        <v>94</v>
      </c>
      <c r="C417" s="52"/>
      <c r="D417" s="52"/>
      <c r="E417" s="52"/>
      <c r="F417" s="53"/>
      <c r="G417" s="45"/>
      <c r="H417" s="45"/>
      <c r="I417" s="45"/>
      <c r="J417" s="46"/>
      <c r="K417" s="47"/>
      <c r="L417" s="55"/>
      <c r="M417" s="55"/>
      <c r="N417" s="55"/>
      <c r="O417" s="56"/>
      <c r="P417" s="54"/>
      <c r="Q417" s="42" t="e">
        <f>C417/$DD417*1000000</f>
        <v>#DIV/0!</v>
      </c>
      <c r="R417" s="42" t="e">
        <f>D417/$DD417*1000000</f>
        <v>#DIV/0!</v>
      </c>
      <c r="S417" s="42" t="e">
        <f>L417/$DD417*1000000</f>
        <v>#DIV/0!</v>
      </c>
      <c r="T417" s="42" t="e">
        <f>M417/$DD417*1000000</f>
        <v>#DIV/0!</v>
      </c>
      <c r="AB417" t="s">
        <v>94</v>
      </c>
      <c r="AC417" s="2"/>
      <c r="AD417" s="2"/>
      <c r="AE417" s="2"/>
      <c r="AF417" s="1"/>
      <c r="AG417" s="2"/>
      <c r="AH417" s="2"/>
      <c r="AI417" s="2"/>
      <c r="AJ417" s="1"/>
      <c r="AM417" t="s">
        <v>94</v>
      </c>
      <c r="AN417" s="2"/>
      <c r="AO417" s="2"/>
      <c r="AP417" s="2"/>
      <c r="AQ417" s="1"/>
      <c r="AR417" s="2"/>
      <c r="AS417" s="2"/>
      <c r="AT417" s="1"/>
      <c r="AU417" s="2"/>
      <c r="AV417" s="2"/>
      <c r="AW417" s="1"/>
      <c r="AX417" s="2"/>
      <c r="AY417" s="2"/>
      <c r="AZ417" s="1"/>
      <c r="BA417" s="2"/>
      <c r="BB417" s="2"/>
      <c r="BC417" s="1"/>
      <c r="BD417" s="2"/>
      <c r="BE417" s="2"/>
      <c r="BF417" s="1"/>
      <c r="BG417" s="1"/>
      <c r="BH417" t="s">
        <v>94</v>
      </c>
      <c r="BI417" s="2"/>
      <c r="BJ417" s="2"/>
      <c r="BK417" s="2"/>
      <c r="BL417" s="1"/>
      <c r="BM417" s="2"/>
      <c r="BN417" s="2"/>
      <c r="BO417" s="1"/>
      <c r="BP417" s="2"/>
      <c r="BQ417" s="2"/>
      <c r="BR417" s="1"/>
      <c r="BS417" s="2"/>
      <c r="BT417" s="2"/>
      <c r="BU417" s="1"/>
      <c r="BV417" s="2"/>
      <c r="BW417" s="2"/>
      <c r="BX417" s="1"/>
      <c r="BY417" s="2"/>
      <c r="BZ417" s="2"/>
      <c r="CA417" s="1"/>
      <c r="CC417" t="s">
        <v>94</v>
      </c>
      <c r="CE417" s="23"/>
      <c r="CF417" s="23"/>
      <c r="CG417" s="23"/>
      <c r="CH417" s="24"/>
      <c r="CI417" s="2"/>
      <c r="CJ417" s="2"/>
      <c r="CK417" s="2"/>
      <c r="CL417" s="1"/>
      <c r="CN417" s="25" t="s">
        <v>94</v>
      </c>
      <c r="CO417" s="27"/>
      <c r="CP417" s="27"/>
      <c r="CQ417" s="28"/>
      <c r="CR417" s="27"/>
      <c r="CU417" s="30">
        <v>141</v>
      </c>
      <c r="CV417" s="30"/>
      <c r="CW417" s="34"/>
      <c r="CX417" s="34"/>
      <c r="CY417" s="34"/>
      <c r="CZ417" s="34"/>
      <c r="DA417" s="32"/>
      <c r="DB417" s="32"/>
      <c r="DF417" s="30">
        <v>510</v>
      </c>
      <c r="DG417" s="39" t="s">
        <v>101</v>
      </c>
      <c r="DK417" s="30">
        <v>179</v>
      </c>
      <c r="DL417" s="30"/>
      <c r="DM417" s="30"/>
      <c r="DN417" s="30"/>
      <c r="DO417" s="30"/>
    </row>
    <row r="418" spans="1:119" ht="15.75" x14ac:dyDescent="0.25">
      <c r="A418" t="s">
        <v>711</v>
      </c>
      <c r="B418" t="s">
        <v>4</v>
      </c>
      <c r="C418" s="52">
        <v>2.5990000000000002</v>
      </c>
      <c r="D418" s="52">
        <v>2.5990000000000002</v>
      </c>
      <c r="E418" s="52">
        <v>0</v>
      </c>
      <c r="F418" s="53">
        <v>0</v>
      </c>
      <c r="G418" s="45">
        <v>2.6295869999999999</v>
      </c>
      <c r="H418" s="45">
        <v>2.6295869999999999</v>
      </c>
      <c r="I418" s="45">
        <v>0</v>
      </c>
      <c r="J418" s="46">
        <v>0</v>
      </c>
      <c r="K418" s="47" t="s">
        <v>933</v>
      </c>
      <c r="L418" s="55">
        <f>G418-CO418-CP418</f>
        <v>2.5989999999999998</v>
      </c>
      <c r="M418" s="55">
        <f>H418-CO418-CP418</f>
        <v>2.5989999999999998</v>
      </c>
      <c r="N418" s="55">
        <f>M418-L418</f>
        <v>0</v>
      </c>
      <c r="O418" s="56">
        <f>N418/L418</f>
        <v>0</v>
      </c>
      <c r="P418" s="54"/>
      <c r="Q418" s="42" t="e">
        <f>C418/$DD418*1000000</f>
        <v>#DIV/0!</v>
      </c>
      <c r="R418" s="42" t="e">
        <f>D418/$DD418*1000000</f>
        <v>#DIV/0!</v>
      </c>
      <c r="S418" s="42" t="e">
        <f>L418/$DD418*1000000</f>
        <v>#DIV/0!</v>
      </c>
      <c r="T418" s="42" t="e">
        <f>M418/$DD418*1000000</f>
        <v>#DIV/0!</v>
      </c>
      <c r="AB418" t="s">
        <v>4</v>
      </c>
      <c r="AC418" s="2">
        <v>2.5990000000000002</v>
      </c>
      <c r="AD418" s="2">
        <v>2.5990000000000002</v>
      </c>
      <c r="AE418" s="2">
        <v>0</v>
      </c>
      <c r="AF418" s="1">
        <v>0</v>
      </c>
      <c r="AG418" s="2">
        <v>2.6295869999999999</v>
      </c>
      <c r="AH418" s="2">
        <v>2.6295869999999999</v>
      </c>
      <c r="AI418" s="2">
        <v>0</v>
      </c>
      <c r="AJ418" s="1">
        <v>0</v>
      </c>
      <c r="AM418" t="s">
        <v>4</v>
      </c>
      <c r="AN418" s="2">
        <v>2.5990000000000002</v>
      </c>
      <c r="AO418" s="2">
        <v>2.5990000000000002</v>
      </c>
      <c r="AP418" s="2">
        <v>0</v>
      </c>
      <c r="AQ418" s="1">
        <v>0</v>
      </c>
      <c r="AR418" s="2">
        <v>2.5990000000000002</v>
      </c>
      <c r="AS418" s="2">
        <v>0</v>
      </c>
      <c r="AT418" s="1">
        <v>0</v>
      </c>
      <c r="AU418" s="2">
        <v>2.5990000000000002</v>
      </c>
      <c r="AV418" s="2">
        <v>0</v>
      </c>
      <c r="AW418" s="1">
        <v>0</v>
      </c>
      <c r="AX418" s="2">
        <v>2.5990000000000002</v>
      </c>
      <c r="AY418" s="2">
        <v>0</v>
      </c>
      <c r="AZ418" s="1">
        <v>0</v>
      </c>
      <c r="BA418" s="2">
        <v>2.5990000000000002</v>
      </c>
      <c r="BB418" s="2">
        <v>0</v>
      </c>
      <c r="BC418" s="1">
        <v>0</v>
      </c>
      <c r="BD418" s="2">
        <v>2.5990000000000002</v>
      </c>
      <c r="BE418" s="2">
        <v>0</v>
      </c>
      <c r="BF418" s="1">
        <v>0</v>
      </c>
      <c r="BG418" s="1"/>
      <c r="BH418" t="s">
        <v>4</v>
      </c>
      <c r="BI418" s="2">
        <v>2.6295869999999999</v>
      </c>
      <c r="BJ418" s="2">
        <v>2.6295869999999999</v>
      </c>
      <c r="BK418" s="2">
        <v>0</v>
      </c>
      <c r="BL418" s="1">
        <v>0</v>
      </c>
      <c r="BM418" s="2">
        <v>2.6295869999999999</v>
      </c>
      <c r="BN418" s="2">
        <v>0</v>
      </c>
      <c r="BO418" s="1">
        <v>0</v>
      </c>
      <c r="BP418" s="2">
        <v>2.6295869999999999</v>
      </c>
      <c r="BQ418" s="2">
        <v>0</v>
      </c>
      <c r="BR418" s="1">
        <v>0</v>
      </c>
      <c r="BS418" s="2">
        <v>2.6295869999999999</v>
      </c>
      <c r="BT418" s="2">
        <v>0</v>
      </c>
      <c r="BU418" s="1">
        <v>0</v>
      </c>
      <c r="BV418" s="2">
        <v>2.6295869999999999</v>
      </c>
      <c r="BW418" s="2">
        <v>0</v>
      </c>
      <c r="BX418" s="1">
        <v>0</v>
      </c>
      <c r="BY418" s="2">
        <v>2.6295869999999999</v>
      </c>
      <c r="BZ418" s="2">
        <v>0</v>
      </c>
      <c r="CA418" s="1">
        <v>0</v>
      </c>
      <c r="CC418" t="s">
        <v>4</v>
      </c>
      <c r="CE418" s="23">
        <v>2.5990000000000002</v>
      </c>
      <c r="CF418" s="23">
        <v>2.5990000000000002</v>
      </c>
      <c r="CG418" s="23">
        <v>0</v>
      </c>
      <c r="CH418" s="24">
        <v>0</v>
      </c>
      <c r="CI418" s="2">
        <v>2.6295869999999999</v>
      </c>
      <c r="CJ418" s="2">
        <v>2.6295869999999999</v>
      </c>
      <c r="CK418" s="2">
        <v>0</v>
      </c>
      <c r="CL418" s="1">
        <v>0</v>
      </c>
      <c r="CN418" s="25" t="s">
        <v>4</v>
      </c>
      <c r="CO418" s="27"/>
      <c r="CP418" s="27">
        <v>3.0587E-2</v>
      </c>
      <c r="CQ418" s="28">
        <f>CH472-CO418-CP418</f>
        <v>-4.9914798530196897E-2</v>
      </c>
      <c r="CR418" s="27">
        <f>CI472-CO418-CP418</f>
        <v>117.31866769481701</v>
      </c>
      <c r="CU418" s="30">
        <v>219</v>
      </c>
      <c r="CV418" s="30"/>
      <c r="CW418" s="15" t="s">
        <v>4</v>
      </c>
      <c r="CX418" s="33" t="s">
        <v>994</v>
      </c>
      <c r="CY418" s="34" t="s">
        <v>4</v>
      </c>
      <c r="CZ418" s="34"/>
      <c r="DA418" s="32"/>
      <c r="DB418" s="32"/>
      <c r="DC418" t="s">
        <v>4</v>
      </c>
      <c r="DF418" s="30">
        <v>525</v>
      </c>
      <c r="DG418" s="39" t="s">
        <v>4</v>
      </c>
      <c r="DK418" s="30">
        <v>243</v>
      </c>
      <c r="DL418" s="30"/>
      <c r="DM418" s="32"/>
      <c r="DN418" s="32" t="s">
        <v>4</v>
      </c>
      <c r="DO418" s="41"/>
    </row>
    <row r="419" spans="1:119" ht="15.75" x14ac:dyDescent="0.25">
      <c r="A419" t="s">
        <v>712</v>
      </c>
      <c r="B419" t="s">
        <v>931</v>
      </c>
      <c r="C419" s="52">
        <v>35.102779844609998</v>
      </c>
      <c r="D419" s="52">
        <v>34.209655787037001</v>
      </c>
      <c r="E419" s="52">
        <v>-0.89312405757299729</v>
      </c>
      <c r="F419" s="53">
        <v>-2.5443114805340287E-2</v>
      </c>
      <c r="G419" s="45">
        <v>35.952122271389996</v>
      </c>
      <c r="H419" s="45">
        <v>35.836041679798001</v>
      </c>
      <c r="I419" s="45">
        <v>-0.11608059159199513</v>
      </c>
      <c r="J419" s="46">
        <v>-3.2287549178806009E-3</v>
      </c>
      <c r="K419" s="47">
        <v>1</v>
      </c>
      <c r="L419" s="55">
        <f>G419-CO419-CP419</f>
        <v>35.952122271389996</v>
      </c>
      <c r="M419" s="55">
        <f>H419-CO419-CP419</f>
        <v>35.836041679798001</v>
      </c>
      <c r="N419" s="55">
        <f>M419-L419</f>
        <v>-0.11608059159199513</v>
      </c>
      <c r="O419" s="56">
        <f>N419/L419</f>
        <v>-3.2287549178806009E-3</v>
      </c>
      <c r="P419" s="54"/>
      <c r="Q419" s="42">
        <f>C419/$DD401*1000000</f>
        <v>2618.6333341745617</v>
      </c>
      <c r="R419" s="42">
        <f>D419/$DD401*1000000</f>
        <v>2552.0071456200671</v>
      </c>
      <c r="S419" s="42">
        <f>L419/$DD401*1000000</f>
        <v>2681.9934555307718</v>
      </c>
      <c r="T419" s="42">
        <f>M419/$DD401*1000000</f>
        <v>2673.3339559715032</v>
      </c>
      <c r="AB419" t="s">
        <v>931</v>
      </c>
      <c r="AC419" s="2">
        <v>35.102779844609998</v>
      </c>
      <c r="AD419" s="2">
        <v>35.022070656328999</v>
      </c>
      <c r="AE419" s="2">
        <v>-8.070918828099849E-2</v>
      </c>
      <c r="AF419" s="1">
        <v>-2.299224979852737E-3</v>
      </c>
      <c r="AG419" s="2">
        <v>35.952122271389996</v>
      </c>
      <c r="AH419" s="2">
        <v>35.952122271389996</v>
      </c>
      <c r="AI419" s="2">
        <v>0</v>
      </c>
      <c r="AJ419" s="1">
        <v>0</v>
      </c>
      <c r="AM419" t="s">
        <v>931</v>
      </c>
      <c r="AN419" s="2">
        <v>35.102779844609998</v>
      </c>
      <c r="AO419" s="2">
        <v>35.144096764016005</v>
      </c>
      <c r="AP419" s="2">
        <v>4.1316919406007457E-2</v>
      </c>
      <c r="AQ419" s="1">
        <v>1.1770269929876119E-3</v>
      </c>
      <c r="AR419" s="2">
        <v>35.100677401817997</v>
      </c>
      <c r="AS419" s="2">
        <v>-2.1024427920011135E-3</v>
      </c>
      <c r="AT419" s="1">
        <v>-5.9893911573614069E-5</v>
      </c>
      <c r="AU419" s="2">
        <v>35.143272358129003</v>
      </c>
      <c r="AV419" s="2">
        <v>4.0492513519005513E-2</v>
      </c>
      <c r="AW419" s="1">
        <v>1.1535415057797225E-3</v>
      </c>
      <c r="AX419" s="2">
        <v>34.891220457364</v>
      </c>
      <c r="AY419" s="2">
        <v>-0.21155938724599821</v>
      </c>
      <c r="AZ419" s="1">
        <v>-6.0268556559483696E-3</v>
      </c>
      <c r="BA419" s="2">
        <v>34.933767559726</v>
      </c>
      <c r="BB419" s="2">
        <v>-0.16901228488399767</v>
      </c>
      <c r="BC419" s="1">
        <v>-4.8147834909989147E-3</v>
      </c>
      <c r="BD419" s="2">
        <v>34.633656313525996</v>
      </c>
      <c r="BE419" s="2">
        <v>-0.4691235310840014</v>
      </c>
      <c r="BF419" s="1">
        <v>-1.3364284343310632E-2</v>
      </c>
      <c r="BG419" s="1"/>
      <c r="BH419" t="s">
        <v>931</v>
      </c>
      <c r="BI419" s="2">
        <v>35.952122271389996</v>
      </c>
      <c r="BJ419" s="2">
        <v>35.913428740859004</v>
      </c>
      <c r="BK419" s="2">
        <v>-3.8693530530991893E-2</v>
      </c>
      <c r="BL419" s="1">
        <v>-1.0762516393026248E-3</v>
      </c>
      <c r="BM419" s="2">
        <v>35.952122271389996</v>
      </c>
      <c r="BN419" s="2">
        <v>0</v>
      </c>
      <c r="BO419" s="1">
        <v>0</v>
      </c>
      <c r="BP419" s="2">
        <v>35.952122271389996</v>
      </c>
      <c r="BQ419" s="2">
        <v>0</v>
      </c>
      <c r="BR419" s="1">
        <v>0</v>
      </c>
      <c r="BS419" s="2">
        <v>35.913428740859004</v>
      </c>
      <c r="BT419" s="2">
        <v>-3.8693530530991893E-2</v>
      </c>
      <c r="BU419" s="1">
        <v>-1.0762516393026248E-3</v>
      </c>
      <c r="BV419" s="2">
        <v>35.952122271389996</v>
      </c>
      <c r="BW419" s="2">
        <v>0</v>
      </c>
      <c r="BX419" s="1">
        <v>0</v>
      </c>
      <c r="BY419" s="2">
        <v>35.836041679798001</v>
      </c>
      <c r="BZ419" s="2">
        <v>-0.11608059159199513</v>
      </c>
      <c r="CA419" s="1">
        <v>-3.2287549178806009E-3</v>
      </c>
      <c r="CC419" t="s">
        <v>931</v>
      </c>
      <c r="CE419" s="23">
        <v>35.102779844609998</v>
      </c>
      <c r="CF419" s="23">
        <v>34.951662589096003</v>
      </c>
      <c r="CG419" s="23">
        <v>-0.15111725551399502</v>
      </c>
      <c r="CH419" s="24">
        <v>-4.3049939686528541E-3</v>
      </c>
      <c r="CI419" s="2">
        <v>35.952122271389996</v>
      </c>
      <c r="CJ419" s="2">
        <v>35.913428740859004</v>
      </c>
      <c r="CK419" s="2">
        <v>-3.8693530530991893E-2</v>
      </c>
      <c r="CL419" s="1">
        <v>-1.0762516393026248E-3</v>
      </c>
      <c r="CN419" s="25" t="s">
        <v>929</v>
      </c>
      <c r="CO419" s="27">
        <v>0</v>
      </c>
      <c r="CP419" s="27">
        <v>0</v>
      </c>
      <c r="CQ419" s="28">
        <f>CH473-CO419-CP419</f>
        <v>1.2282803024189827E-2</v>
      </c>
      <c r="CR419" s="27">
        <f>CI473-CO419-CP419</f>
        <v>122.797064725721</v>
      </c>
      <c r="CU419" s="30">
        <v>43</v>
      </c>
      <c r="CV419" s="30"/>
      <c r="CW419" s="31"/>
      <c r="CX419" s="32"/>
      <c r="CY419" s="32"/>
      <c r="CZ419" s="30"/>
      <c r="DA419" s="30"/>
      <c r="DB419" s="30"/>
      <c r="DF419" s="30"/>
      <c r="DG419" s="39"/>
      <c r="DK419" s="30">
        <v>96</v>
      </c>
      <c r="DL419" s="30"/>
      <c r="DM419" s="30"/>
      <c r="DN419" s="30"/>
    </row>
    <row r="420" spans="1:119" ht="15.75" x14ac:dyDescent="0.25">
      <c r="A420" t="s">
        <v>713</v>
      </c>
      <c r="B420" t="s">
        <v>929</v>
      </c>
      <c r="C420" s="52">
        <v>70.559292254048003</v>
      </c>
      <c r="D420" s="52">
        <v>70.701891982183</v>
      </c>
      <c r="E420" s="52">
        <v>0.14259972813499644</v>
      </c>
      <c r="F420" s="53">
        <v>2.0209914751067454E-3</v>
      </c>
      <c r="G420" s="45">
        <v>57.457840177736998</v>
      </c>
      <c r="H420" s="45">
        <v>57.457724479604998</v>
      </c>
      <c r="I420" s="45">
        <v>-1.1569813199940882E-4</v>
      </c>
      <c r="J420" s="46">
        <v>-2.0136178394717661E-6</v>
      </c>
      <c r="K420" s="47" t="s">
        <v>933</v>
      </c>
      <c r="L420" s="55">
        <f>G420-CO420-CP420</f>
        <v>57.335927177736998</v>
      </c>
      <c r="M420" s="55">
        <f>H420-CO420-CP420</f>
        <v>57.335811479604999</v>
      </c>
      <c r="N420" s="55">
        <f>M420-L420</f>
        <v>-1.1569813199940882E-4</v>
      </c>
      <c r="O420" s="56">
        <f>N420/L420</f>
        <v>-2.017899381669602E-6</v>
      </c>
      <c r="P420" s="54"/>
      <c r="Q420" s="42" t="e">
        <f t="shared" ref="Q420:R450" si="144">C420/$DD420*1000000</f>
        <v>#DIV/0!</v>
      </c>
      <c r="R420" s="42" t="e">
        <f t="shared" si="144"/>
        <v>#DIV/0!</v>
      </c>
      <c r="S420" s="42" t="e">
        <f t="shared" ref="S420:T450" si="145">L420/$DD420*1000000</f>
        <v>#DIV/0!</v>
      </c>
      <c r="T420" s="42" t="e">
        <f t="shared" si="145"/>
        <v>#DIV/0!</v>
      </c>
      <c r="AB420" t="s">
        <v>929</v>
      </c>
      <c r="AC420" s="2">
        <v>70.559292254048003</v>
      </c>
      <c r="AD420" s="2">
        <v>70.64171487869001</v>
      </c>
      <c r="AE420" s="2">
        <v>8.2422624642006781E-2</v>
      </c>
      <c r="AF420" s="1">
        <v>1.1681328143888542E-3</v>
      </c>
      <c r="AG420" s="2">
        <v>57.457840177736998</v>
      </c>
      <c r="AH420" s="2">
        <v>57.457861170390004</v>
      </c>
      <c r="AI420" s="2">
        <v>2.0992653006146611E-5</v>
      </c>
      <c r="AJ420" s="1">
        <v>3.6535750284398207E-7</v>
      </c>
      <c r="AM420" t="s">
        <v>929</v>
      </c>
      <c r="AN420" s="2">
        <v>70.559292254048003</v>
      </c>
      <c r="AO420" s="2">
        <v>70.888407516721998</v>
      </c>
      <c r="AP420" s="2">
        <v>0.32911526267399438</v>
      </c>
      <c r="AQ420" s="1">
        <v>4.6643787396423745E-3</v>
      </c>
      <c r="AR420" s="2">
        <v>70.562758512187003</v>
      </c>
      <c r="AS420" s="2">
        <v>3.4662581389994784E-3</v>
      </c>
      <c r="AT420" s="1">
        <v>4.9125466374000062E-5</v>
      </c>
      <c r="AU420" s="2">
        <v>70.613631920505995</v>
      </c>
      <c r="AV420" s="2">
        <v>5.4339666457991598E-2</v>
      </c>
      <c r="AW420" s="1">
        <v>7.7012771418316086E-4</v>
      </c>
      <c r="AX420" s="2">
        <v>70.691233318797003</v>
      </c>
      <c r="AY420" s="2">
        <v>0.13194106474900025</v>
      </c>
      <c r="AZ420" s="1">
        <v>1.8699318053524091E-3</v>
      </c>
      <c r="BA420" s="2">
        <v>70.540224627918008</v>
      </c>
      <c r="BB420" s="2">
        <v>-1.9067626129995574E-2</v>
      </c>
      <c r="BC420" s="1">
        <v>-2.7023550720070691E-4</v>
      </c>
      <c r="BD420" s="2">
        <v>70.991063934077999</v>
      </c>
      <c r="BE420" s="2">
        <v>0.43177168002999622</v>
      </c>
      <c r="BF420" s="1">
        <v>6.1192745312042916E-3</v>
      </c>
      <c r="BG420" s="1"/>
      <c r="BH420" t="s">
        <v>929</v>
      </c>
      <c r="BI420" s="2">
        <v>57.457840177736998</v>
      </c>
      <c r="BJ420" s="2">
        <v>57.457924817734003</v>
      </c>
      <c r="BK420" s="2">
        <v>8.4639997005808709E-5</v>
      </c>
      <c r="BL420" s="1">
        <v>1.4730800312714137E-6</v>
      </c>
      <c r="BM420" s="2">
        <v>57.457841057236998</v>
      </c>
      <c r="BN420" s="2">
        <v>8.7949999993952588E-7</v>
      </c>
      <c r="BO420" s="1">
        <v>1.5306875392791094E-8</v>
      </c>
      <c r="BP420" s="2">
        <v>57.457854314838997</v>
      </c>
      <c r="BQ420" s="2">
        <v>1.4137101999267543E-5</v>
      </c>
      <c r="BR420" s="1">
        <v>2.4604304574513402E-7</v>
      </c>
      <c r="BS420" s="2">
        <v>57.457873863256999</v>
      </c>
      <c r="BT420" s="2">
        <v>3.3685520001824898E-5</v>
      </c>
      <c r="BU420" s="1">
        <v>5.8626498833969256E-7</v>
      </c>
      <c r="BV420" s="2">
        <v>57.457835344865003</v>
      </c>
      <c r="BW420" s="2">
        <v>-4.8328719941537202E-6</v>
      </c>
      <c r="BX420" s="1">
        <v>-8.4111619566694E-8</v>
      </c>
      <c r="BY420" s="2">
        <v>57.457951364060001</v>
      </c>
      <c r="BZ420" s="2">
        <v>1.1118632300366471E-4</v>
      </c>
      <c r="CA420" s="1">
        <v>1.9350940212811151E-6</v>
      </c>
      <c r="CC420" t="s">
        <v>929</v>
      </c>
      <c r="CE420" s="23">
        <v>70.559292254048003</v>
      </c>
      <c r="CF420" s="23">
        <v>70.518117241286987</v>
      </c>
      <c r="CG420" s="23">
        <v>-4.1175012761016205E-2</v>
      </c>
      <c r="CH420" s="24">
        <v>-5.8355195248793029E-4</v>
      </c>
      <c r="CI420" s="2">
        <v>57.457840177736998</v>
      </c>
      <c r="CJ420" s="2">
        <v>57.457684324182999</v>
      </c>
      <c r="CK420" s="2">
        <v>-1.5585355399849732E-4</v>
      </c>
      <c r="CL420" s="1">
        <v>-2.7124854243805248E-6</v>
      </c>
      <c r="CN420" s="25" t="s">
        <v>931</v>
      </c>
      <c r="CO420" s="27">
        <v>0</v>
      </c>
      <c r="CP420" s="27">
        <v>0.12191299999999999</v>
      </c>
      <c r="CQ420" s="28">
        <f>CH474-CO420-CP420</f>
        <v>-0.13123178339991823</v>
      </c>
      <c r="CR420" s="27">
        <f>CI474-CO420-CP420</f>
        <v>188.212824826961</v>
      </c>
      <c r="CU420" s="30">
        <v>44</v>
      </c>
      <c r="CV420" s="30"/>
      <c r="CW420" s="31"/>
      <c r="CX420" s="32"/>
      <c r="CY420" s="32"/>
      <c r="CZ420" s="30"/>
      <c r="DA420" s="30"/>
      <c r="DB420" s="30"/>
      <c r="DF420" s="30"/>
      <c r="DG420" s="39"/>
      <c r="DK420" s="30">
        <v>97</v>
      </c>
      <c r="DL420" s="30"/>
      <c r="DM420" s="30"/>
      <c r="DN420" s="30"/>
      <c r="DO420" s="30"/>
    </row>
    <row r="421" spans="1:119" ht="15.75" x14ac:dyDescent="0.25">
      <c r="A421" t="s">
        <v>714</v>
      </c>
      <c r="B421" t="s">
        <v>846</v>
      </c>
      <c r="C421" s="52">
        <v>1854.2024553149399</v>
      </c>
      <c r="D421" s="52">
        <v>1843.46617991685</v>
      </c>
      <c r="E421" s="52">
        <v>-10.736275398089902</v>
      </c>
      <c r="F421" s="53">
        <v>-5.7902390147931953E-3</v>
      </c>
      <c r="G421" s="45">
        <v>1906.1524522756399</v>
      </c>
      <c r="H421" s="45">
        <v>1906.1524522756399</v>
      </c>
      <c r="I421" s="45">
        <v>0</v>
      </c>
      <c r="J421" s="46">
        <v>0</v>
      </c>
      <c r="K421" s="47" t="s">
        <v>933</v>
      </c>
      <c r="L421" s="55">
        <f>G421-CO421-CP421</f>
        <v>1889.8050402756398</v>
      </c>
      <c r="M421" s="55">
        <f>H421-CO421-CP421</f>
        <v>1889.8050402756398</v>
      </c>
      <c r="N421" s="55">
        <f>M421-L421</f>
        <v>0</v>
      </c>
      <c r="O421" s="56">
        <f>N421/L421</f>
        <v>0</v>
      </c>
      <c r="P421" s="54"/>
      <c r="Q421" s="42" t="e">
        <f t="shared" si="144"/>
        <v>#DIV/0!</v>
      </c>
      <c r="R421" s="42" t="e">
        <f t="shared" si="144"/>
        <v>#DIV/0!</v>
      </c>
      <c r="S421" s="42" t="e">
        <f t="shared" si="145"/>
        <v>#DIV/0!</v>
      </c>
      <c r="T421" s="42" t="e">
        <f t="shared" si="145"/>
        <v>#DIV/0!</v>
      </c>
      <c r="AB421" t="s">
        <v>846</v>
      </c>
      <c r="AC421" s="2">
        <v>1854.2024553149399</v>
      </c>
      <c r="AD421" s="2">
        <v>1855.03277614083</v>
      </c>
      <c r="AE421" s="2">
        <v>0.83032082589011225</v>
      </c>
      <c r="AF421" s="1">
        <v>4.4780483571794249E-4</v>
      </c>
      <c r="AG421" s="2">
        <v>1906.1524522756399</v>
      </c>
      <c r="AH421" s="2">
        <v>1906.1524522756399</v>
      </c>
      <c r="AI421" s="2">
        <v>0</v>
      </c>
      <c r="AJ421" s="1">
        <v>0</v>
      </c>
      <c r="AM421" t="s">
        <v>846</v>
      </c>
      <c r="AN421" s="2">
        <v>1854.2024553149399</v>
      </c>
      <c r="AO421" s="2">
        <v>1857.5086742567501</v>
      </c>
      <c r="AP421" s="2">
        <v>3.3062189418101298</v>
      </c>
      <c r="AQ421" s="1">
        <v>1.7830949000919977E-3</v>
      </c>
      <c r="AR421" s="2">
        <v>1854.2374057033201</v>
      </c>
      <c r="AS421" s="2">
        <v>3.4950388380138975E-2</v>
      </c>
      <c r="AT421" s="1">
        <v>1.8849283841662578E-5</v>
      </c>
      <c r="AU421" s="2">
        <v>1854.7757991831702</v>
      </c>
      <c r="AV421" s="2">
        <v>0.57334386823026762</v>
      </c>
      <c r="AW421" s="1">
        <v>3.0921319653461684E-4</v>
      </c>
      <c r="AX421" s="2">
        <v>1855.5308724844799</v>
      </c>
      <c r="AY421" s="2">
        <v>1.3284171695399891</v>
      </c>
      <c r="AZ421" s="1">
        <v>7.1643588095365504E-4</v>
      </c>
      <c r="BA421" s="2">
        <v>1854.01014626763</v>
      </c>
      <c r="BB421" s="2">
        <v>-0.19230904730989096</v>
      </c>
      <c r="BC421" s="1">
        <v>-1.0371523711375244E-4</v>
      </c>
      <c r="BD421" s="2">
        <v>1858.5629476486599</v>
      </c>
      <c r="BE421" s="2">
        <v>4.3604923337200034</v>
      </c>
      <c r="BF421" s="1">
        <v>2.3516808109173629E-3</v>
      </c>
      <c r="BG421" s="1"/>
      <c r="BH421" t="s">
        <v>846</v>
      </c>
      <c r="BI421" s="2">
        <v>1906.1524522756399</v>
      </c>
      <c r="BJ421" s="2">
        <v>1906.1524522756399</v>
      </c>
      <c r="BK421" s="2">
        <v>0</v>
      </c>
      <c r="BL421" s="1">
        <v>0</v>
      </c>
      <c r="BM421" s="2">
        <v>1906.1524522756399</v>
      </c>
      <c r="BN421" s="2">
        <v>0</v>
      </c>
      <c r="BO421" s="1">
        <v>0</v>
      </c>
      <c r="BP421" s="2">
        <v>1906.1524522756399</v>
      </c>
      <c r="BQ421" s="2">
        <v>0</v>
      </c>
      <c r="BR421" s="1">
        <v>0</v>
      </c>
      <c r="BS421" s="2">
        <v>1906.1524522756399</v>
      </c>
      <c r="BT421" s="2">
        <v>0</v>
      </c>
      <c r="BU421" s="1">
        <v>0</v>
      </c>
      <c r="BV421" s="2">
        <v>1906.1524522756399</v>
      </c>
      <c r="BW421" s="2">
        <v>0</v>
      </c>
      <c r="BX421" s="1">
        <v>0</v>
      </c>
      <c r="BY421" s="2">
        <v>1906.1524522756399</v>
      </c>
      <c r="BZ421" s="2">
        <v>0</v>
      </c>
      <c r="CA421" s="1">
        <v>0</v>
      </c>
      <c r="CC421" t="s">
        <v>846</v>
      </c>
      <c r="CE421" s="23">
        <v>1854.2024553149399</v>
      </c>
      <c r="CF421" s="23">
        <v>1841.55825273813</v>
      </c>
      <c r="CG421" s="23">
        <v>-12.644202576809903</v>
      </c>
      <c r="CH421" s="24">
        <v>-6.8192135872575258E-3</v>
      </c>
      <c r="CI421" s="2">
        <v>1906.1524522756399</v>
      </c>
      <c r="CJ421" s="2">
        <v>1906.1524522756399</v>
      </c>
      <c r="CK421" s="2">
        <v>0</v>
      </c>
      <c r="CL421" s="1">
        <v>0</v>
      </c>
      <c r="CN421" s="25" t="s">
        <v>846</v>
      </c>
      <c r="CO421" s="27">
        <v>0</v>
      </c>
      <c r="CP421" s="27">
        <v>16.347411999999998</v>
      </c>
      <c r="CQ421" s="28">
        <f>CH475-CO421-CP421</f>
        <v>-16.338766430640387</v>
      </c>
      <c r="CR421" s="27">
        <f>CI475-CO421-CP421</f>
        <v>178.57197729822602</v>
      </c>
      <c r="CU421" s="30">
        <v>87</v>
      </c>
      <c r="CV421" s="30"/>
      <c r="CW421" s="15"/>
      <c r="CX421" s="33"/>
      <c r="CY421" s="34"/>
      <c r="CZ421" s="34"/>
      <c r="DA421" s="32"/>
      <c r="DB421" s="32"/>
      <c r="DF421" s="30"/>
      <c r="DG421" s="39"/>
      <c r="DK421" s="30">
        <v>131</v>
      </c>
      <c r="DL421" s="30"/>
      <c r="DM421" s="30"/>
      <c r="DN421" s="30"/>
      <c r="DO421" s="30"/>
    </row>
    <row r="422" spans="1:119" ht="15.75" x14ac:dyDescent="0.25">
      <c r="A422" t="s">
        <v>715</v>
      </c>
      <c r="B422" t="s">
        <v>904</v>
      </c>
      <c r="C422" s="52">
        <v>256.29264781434597</v>
      </c>
      <c r="D422" s="52">
        <v>246.89811802113101</v>
      </c>
      <c r="E422" s="52">
        <v>-9.3945297932149572</v>
      </c>
      <c r="F422" s="53">
        <v>-3.665547909130891E-2</v>
      </c>
      <c r="G422" s="45">
        <v>259.08508802562199</v>
      </c>
      <c r="H422" s="45">
        <v>253.34254080630902</v>
      </c>
      <c r="I422" s="45">
        <v>-5.7425472193129679</v>
      </c>
      <c r="J422" s="46">
        <v>-2.2164715318332268E-2</v>
      </c>
      <c r="K422" s="47" t="s">
        <v>933</v>
      </c>
      <c r="L422" s="55">
        <f>G422-CO422-CP422</f>
        <v>252.060273025622</v>
      </c>
      <c r="M422" s="55">
        <f>H422-CO422-CP422</f>
        <v>246.31772580630903</v>
      </c>
      <c r="N422" s="55">
        <f>M422-L422</f>
        <v>-5.7425472193129679</v>
      </c>
      <c r="O422" s="56">
        <f>N422/L422</f>
        <v>-2.2782436717940221E-2</v>
      </c>
      <c r="P422" s="54"/>
      <c r="Q422" s="42" t="e">
        <f t="shared" si="144"/>
        <v>#DIV/0!</v>
      </c>
      <c r="R422" s="42" t="e">
        <f t="shared" si="144"/>
        <v>#DIV/0!</v>
      </c>
      <c r="S422" s="42" t="e">
        <f t="shared" si="145"/>
        <v>#DIV/0!</v>
      </c>
      <c r="T422" s="42" t="e">
        <f t="shared" si="145"/>
        <v>#DIV/0!</v>
      </c>
      <c r="AB422" t="s">
        <v>904</v>
      </c>
      <c r="AC422" s="2">
        <v>256.29264781434597</v>
      </c>
      <c r="AD422" s="2">
        <v>256.544966285746</v>
      </c>
      <c r="AE422" s="2">
        <v>0.25231847140003083</v>
      </c>
      <c r="AF422" s="1">
        <v>9.8449359960885814E-4</v>
      </c>
      <c r="AG422" s="2">
        <v>259.08508802562199</v>
      </c>
      <c r="AH422" s="2">
        <v>259.239397937121</v>
      </c>
      <c r="AI422" s="2">
        <v>0.15430991149901274</v>
      </c>
      <c r="AJ422" s="1">
        <v>5.9559549596213115E-4</v>
      </c>
      <c r="AM422" t="s">
        <v>904</v>
      </c>
      <c r="AN422" s="2">
        <v>256.29264781434597</v>
      </c>
      <c r="AO422" s="2">
        <v>257.29622596853801</v>
      </c>
      <c r="AP422" s="2">
        <v>1.0035781541920414</v>
      </c>
      <c r="AQ422" s="1">
        <v>3.9157508525918244E-3</v>
      </c>
      <c r="AR422" s="2">
        <v>256.30327235958003</v>
      </c>
      <c r="AS422" s="2">
        <v>1.0624545234065863E-2</v>
      </c>
      <c r="AT422" s="1">
        <v>4.145474060481869E-5</v>
      </c>
      <c r="AU422" s="2">
        <v>253.67150997093702</v>
      </c>
      <c r="AV422" s="2">
        <v>-2.6211378434089454</v>
      </c>
      <c r="AW422" s="1">
        <v>-1.0227128502365988E-2</v>
      </c>
      <c r="AX422" s="2">
        <v>256.69623777772898</v>
      </c>
      <c r="AY422" s="2">
        <v>0.40358996338301267</v>
      </c>
      <c r="AZ422" s="1">
        <v>1.5747231410062389E-3</v>
      </c>
      <c r="BA422" s="2">
        <v>256.23418194595502</v>
      </c>
      <c r="BB422" s="2">
        <v>-5.8465868390953801E-2</v>
      </c>
      <c r="BC422" s="1">
        <v>-2.2812152002622206E-4</v>
      </c>
      <c r="BD422" s="2">
        <v>254.82154683458998</v>
      </c>
      <c r="BE422" s="2">
        <v>-1.4711009797559882</v>
      </c>
      <c r="BF422" s="1">
        <v>-5.7399265733975666E-3</v>
      </c>
      <c r="BG422" s="1"/>
      <c r="BH422" t="s">
        <v>904</v>
      </c>
      <c r="BI422" s="2">
        <v>259.08508802562199</v>
      </c>
      <c r="BJ422" s="2">
        <v>259.69610783691098</v>
      </c>
      <c r="BK422" s="2">
        <v>0.61101981128899752</v>
      </c>
      <c r="BL422" s="1">
        <v>2.3583750649075227E-3</v>
      </c>
      <c r="BM422" s="2">
        <v>259.09159519434701</v>
      </c>
      <c r="BN422" s="2">
        <v>6.5071687250224386E-3</v>
      </c>
      <c r="BO422" s="1">
        <v>2.5115952348361006E-5</v>
      </c>
      <c r="BP422" s="2">
        <v>257.117072087834</v>
      </c>
      <c r="BQ422" s="2">
        <v>-1.9680159377879818</v>
      </c>
      <c r="BR422" s="1">
        <v>-7.5960216498193699E-3</v>
      </c>
      <c r="BS422" s="2">
        <v>259.33168606165003</v>
      </c>
      <c r="BT422" s="2">
        <v>0.24659803602804686</v>
      </c>
      <c r="BU422" s="1">
        <v>9.5180327786236689E-4</v>
      </c>
      <c r="BV422" s="2">
        <v>259.04926458210201</v>
      </c>
      <c r="BW422" s="2">
        <v>-3.5823443519973353E-2</v>
      </c>
      <c r="BX422" s="1">
        <v>-1.3826902888533138E-4</v>
      </c>
      <c r="BY422" s="2">
        <v>257.87740561497503</v>
      </c>
      <c r="BZ422" s="2">
        <v>-1.207682410646953</v>
      </c>
      <c r="CA422" s="1">
        <v>-4.6613350843546829E-3</v>
      </c>
      <c r="CC422" t="s">
        <v>904</v>
      </c>
      <c r="CE422" s="23">
        <v>256.29264781434597</v>
      </c>
      <c r="CF422" s="23">
        <v>249.32963294841099</v>
      </c>
      <c r="CG422" s="23">
        <v>-6.96301486593498</v>
      </c>
      <c r="CH422" s="24">
        <v>-2.716821932004413E-2</v>
      </c>
      <c r="CI422" s="2">
        <v>259.08508802562199</v>
      </c>
      <c r="CJ422" s="2">
        <v>255.06256299785798</v>
      </c>
      <c r="CK422" s="2">
        <v>-4.0225250277640043</v>
      </c>
      <c r="CL422" s="1">
        <v>-1.5525884019099549E-2</v>
      </c>
      <c r="CN422" s="25" t="s">
        <v>904</v>
      </c>
      <c r="CO422" s="27">
        <v>0</v>
      </c>
      <c r="CP422" s="27">
        <v>7.0248150000000003</v>
      </c>
      <c r="CQ422" s="28">
        <f>CH476-CO422-CP422</f>
        <v>-7.0121916822010641</v>
      </c>
      <c r="CR422" s="27">
        <f>CI476-CO422-CP422</f>
        <v>106.664708775818</v>
      </c>
      <c r="CU422" s="30">
        <v>88</v>
      </c>
      <c r="CV422" s="30"/>
      <c r="CW422" s="15"/>
      <c r="CX422" s="33"/>
      <c r="CY422" s="34"/>
      <c r="CZ422" s="34"/>
      <c r="DA422" s="32"/>
      <c r="DB422" s="32"/>
      <c r="DF422" s="30"/>
      <c r="DG422" s="39"/>
      <c r="DK422" s="30">
        <v>132</v>
      </c>
      <c r="DL422" s="30"/>
      <c r="DM422" s="30"/>
      <c r="DN422" s="30"/>
      <c r="DO422" s="30"/>
    </row>
    <row r="423" spans="1:119" ht="15.75" x14ac:dyDescent="0.25">
      <c r="B423" t="s">
        <v>48</v>
      </c>
      <c r="C423" s="52"/>
      <c r="D423" s="52"/>
      <c r="E423" s="52"/>
      <c r="F423" s="53"/>
      <c r="G423" s="45"/>
      <c r="H423" s="45"/>
      <c r="I423" s="45"/>
      <c r="J423" s="46"/>
      <c r="K423" s="47"/>
      <c r="L423" s="55"/>
      <c r="M423" s="55"/>
      <c r="N423" s="55"/>
      <c r="O423" s="56"/>
      <c r="P423" s="54"/>
      <c r="Q423" s="42" t="e">
        <f t="shared" si="144"/>
        <v>#DIV/0!</v>
      </c>
      <c r="R423" s="42" t="e">
        <f t="shared" si="144"/>
        <v>#DIV/0!</v>
      </c>
      <c r="S423" s="42" t="e">
        <f t="shared" si="145"/>
        <v>#DIV/0!</v>
      </c>
      <c r="T423" s="42" t="e">
        <f t="shared" si="145"/>
        <v>#DIV/0!</v>
      </c>
      <c r="AB423" t="s">
        <v>48</v>
      </c>
      <c r="AC423" s="2"/>
      <c r="AD423" s="2"/>
      <c r="AE423" s="2"/>
      <c r="AF423" s="1"/>
      <c r="AG423" s="2"/>
      <c r="AH423" s="2"/>
      <c r="AI423" s="2"/>
      <c r="AJ423" s="1"/>
      <c r="AM423" t="s">
        <v>48</v>
      </c>
      <c r="AN423" s="2"/>
      <c r="AO423" s="2"/>
      <c r="AP423" s="2"/>
      <c r="AQ423" s="1"/>
      <c r="AR423" s="2"/>
      <c r="AS423" s="2"/>
      <c r="AT423" s="1"/>
      <c r="AU423" s="2"/>
      <c r="AV423" s="2"/>
      <c r="AW423" s="1"/>
      <c r="AX423" s="2"/>
      <c r="AY423" s="2"/>
      <c r="AZ423" s="1"/>
      <c r="BA423" s="2"/>
      <c r="BB423" s="2"/>
      <c r="BC423" s="1"/>
      <c r="BD423" s="2"/>
      <c r="BE423" s="2"/>
      <c r="BF423" s="1"/>
      <c r="BG423" s="1"/>
      <c r="BH423" t="s">
        <v>48</v>
      </c>
      <c r="BI423" s="2"/>
      <c r="BJ423" s="2"/>
      <c r="BK423" s="2"/>
      <c r="BL423" s="1"/>
      <c r="BM423" s="2"/>
      <c r="BN423" s="2"/>
      <c r="BO423" s="1"/>
      <c r="BP423" s="2"/>
      <c r="BQ423" s="2"/>
      <c r="BR423" s="1"/>
      <c r="BS423" s="2"/>
      <c r="BT423" s="2"/>
      <c r="BU423" s="1"/>
      <c r="BV423" s="2"/>
      <c r="BW423" s="2"/>
      <c r="BX423" s="1"/>
      <c r="BY423" s="2"/>
      <c r="BZ423" s="2"/>
      <c r="CA423" s="1"/>
      <c r="CC423" t="s">
        <v>48</v>
      </c>
      <c r="CE423" s="23"/>
      <c r="CF423" s="23"/>
      <c r="CG423" s="23"/>
      <c r="CH423" s="24"/>
      <c r="CI423" s="2"/>
      <c r="CJ423" s="2"/>
      <c r="CK423" s="2"/>
      <c r="CL423" s="1"/>
      <c r="CN423" s="25" t="s">
        <v>48</v>
      </c>
      <c r="CO423" s="27"/>
      <c r="CP423" s="27"/>
      <c r="CQ423" s="28"/>
      <c r="CR423" s="27"/>
      <c r="CU423" s="30">
        <v>90</v>
      </c>
      <c r="CV423" s="30"/>
      <c r="CW423" s="30"/>
      <c r="CX423" s="30"/>
      <c r="CY423" s="30"/>
      <c r="CZ423" s="30"/>
      <c r="DA423" s="30"/>
      <c r="DB423" s="30"/>
      <c r="DF423" s="30"/>
      <c r="DG423" s="39"/>
      <c r="DK423" s="30">
        <v>133</v>
      </c>
      <c r="DL423" s="30"/>
      <c r="DM423" s="32"/>
      <c r="DN423" s="32"/>
      <c r="DO423" s="41"/>
    </row>
    <row r="424" spans="1:119" ht="15.75" x14ac:dyDescent="0.25">
      <c r="B424" t="s">
        <v>68</v>
      </c>
      <c r="C424" s="52">
        <v>243.50556581871598</v>
      </c>
      <c r="D424" s="52">
        <v>245.34541224296001</v>
      </c>
      <c r="E424" s="52">
        <v>1.8398464242440298</v>
      </c>
      <c r="F424" s="53">
        <v>7.5556647670786759E-3</v>
      </c>
      <c r="G424" s="45">
        <v>254.60407670521101</v>
      </c>
      <c r="H424" s="45">
        <v>254.60407670521101</v>
      </c>
      <c r="I424" s="45">
        <v>0</v>
      </c>
      <c r="J424" s="46">
        <v>0</v>
      </c>
      <c r="K424" s="47" t="s">
        <v>933</v>
      </c>
      <c r="L424" s="55">
        <f>G424-CO424-CP424</f>
        <v>253.06648870521101</v>
      </c>
      <c r="M424" s="55">
        <f>H424-CO424-CP424</f>
        <v>253.06648870521101</v>
      </c>
      <c r="N424" s="55">
        <f>M424-L424</f>
        <v>0</v>
      </c>
      <c r="O424" s="56">
        <f>N424/L424</f>
        <v>0</v>
      </c>
      <c r="P424" s="54"/>
      <c r="Q424" s="42" t="e">
        <f t="shared" si="144"/>
        <v>#DIV/0!</v>
      </c>
      <c r="R424" s="42" t="e">
        <f t="shared" si="144"/>
        <v>#DIV/0!</v>
      </c>
      <c r="S424" s="42" t="e">
        <f t="shared" si="145"/>
        <v>#DIV/0!</v>
      </c>
      <c r="T424" s="42" t="e">
        <f t="shared" si="145"/>
        <v>#DIV/0!</v>
      </c>
      <c r="AB424" t="s">
        <v>68</v>
      </c>
      <c r="AC424" s="2">
        <v>243.50556581871598</v>
      </c>
      <c r="AD424" s="2">
        <v>243.56216608577299</v>
      </c>
      <c r="AE424" s="2">
        <v>5.6600267057007159E-2</v>
      </c>
      <c r="AF424" s="1">
        <v>2.3243931557254298E-4</v>
      </c>
      <c r="AG424" s="2">
        <v>254.60407670521101</v>
      </c>
      <c r="AH424" s="2">
        <v>254.60407670521101</v>
      </c>
      <c r="AI424" s="2">
        <v>0</v>
      </c>
      <c r="AJ424" s="1">
        <v>0</v>
      </c>
      <c r="AM424" t="s">
        <v>68</v>
      </c>
      <c r="AN424" s="2">
        <v>243.50556581871598</v>
      </c>
      <c r="AO424" s="2">
        <v>243.732898392073</v>
      </c>
      <c r="AP424" s="2">
        <v>0.22733257335701751</v>
      </c>
      <c r="AQ424" s="1">
        <v>9.3358265792684643E-4</v>
      </c>
      <c r="AR424" s="2">
        <v>243.50794161750599</v>
      </c>
      <c r="AS424" s="2">
        <v>2.3757987900125954E-3</v>
      </c>
      <c r="AT424" s="1">
        <v>9.756650867608178E-6</v>
      </c>
      <c r="AU424" s="2">
        <v>243.53917087733399</v>
      </c>
      <c r="AV424" s="2">
        <v>3.3605058618007888E-2</v>
      </c>
      <c r="AW424" s="1">
        <v>1.3800529981736041E-4</v>
      </c>
      <c r="AX424" s="2">
        <v>243.59627806258899</v>
      </c>
      <c r="AY424" s="2">
        <v>9.0712243873014131E-2</v>
      </c>
      <c r="AZ424" s="1">
        <v>3.7252636738721286E-4</v>
      </c>
      <c r="BA424" s="2">
        <v>243.49250382310399</v>
      </c>
      <c r="BB424" s="2">
        <v>-1.3061995611991506E-2</v>
      </c>
      <c r="BC424" s="1">
        <v>-5.3641466338046036E-5</v>
      </c>
      <c r="BD424" s="2">
        <v>243.80051454133601</v>
      </c>
      <c r="BE424" s="2">
        <v>0.29494872262003469</v>
      </c>
      <c r="BF424" s="1">
        <v>1.2112607021049239E-3</v>
      </c>
      <c r="BG424" s="1"/>
      <c r="BH424" t="s">
        <v>68</v>
      </c>
      <c r="BI424" s="2">
        <v>254.60407670521101</v>
      </c>
      <c r="BJ424" s="2">
        <v>254.60407670521101</v>
      </c>
      <c r="BK424" s="2">
        <v>0</v>
      </c>
      <c r="BL424" s="1">
        <v>0</v>
      </c>
      <c r="BM424" s="2">
        <v>254.60407670521101</v>
      </c>
      <c r="BN424" s="2">
        <v>0</v>
      </c>
      <c r="BO424" s="1">
        <v>0</v>
      </c>
      <c r="BP424" s="2">
        <v>254.60407670521101</v>
      </c>
      <c r="BQ424" s="2">
        <v>0</v>
      </c>
      <c r="BR424" s="1">
        <v>0</v>
      </c>
      <c r="BS424" s="2">
        <v>254.60407670521101</v>
      </c>
      <c r="BT424" s="2">
        <v>0</v>
      </c>
      <c r="BU424" s="1">
        <v>0</v>
      </c>
      <c r="BV424" s="2">
        <v>254.60407670521101</v>
      </c>
      <c r="BW424" s="2">
        <v>0</v>
      </c>
      <c r="BX424" s="1">
        <v>0</v>
      </c>
      <c r="BY424" s="2">
        <v>254.60407670521101</v>
      </c>
      <c r="BZ424" s="2">
        <v>0</v>
      </c>
      <c r="CA424" s="1">
        <v>0</v>
      </c>
      <c r="CC424" t="s">
        <v>68</v>
      </c>
      <c r="CE424" s="23">
        <v>243.50556581871598</v>
      </c>
      <c r="CF424" s="23">
        <v>245.227311654407</v>
      </c>
      <c r="CG424" s="23">
        <v>1.7217458356910242</v>
      </c>
      <c r="CH424" s="24">
        <v>7.0706631690415755E-3</v>
      </c>
      <c r="CI424" s="2">
        <v>254.60407670521101</v>
      </c>
      <c r="CJ424" s="2">
        <v>254.60407670521101</v>
      </c>
      <c r="CK424" s="2">
        <v>0</v>
      </c>
      <c r="CL424" s="1">
        <v>0</v>
      </c>
      <c r="CN424" s="25" t="s">
        <v>68</v>
      </c>
      <c r="CO424" s="27">
        <v>0</v>
      </c>
      <c r="CP424" s="27">
        <v>1.537588</v>
      </c>
      <c r="CQ424" s="28">
        <f>CH478-CO424-CP424</f>
        <v>-1.5332702909587705</v>
      </c>
      <c r="CR424" s="27">
        <f>CI478-CO424-CP424</f>
        <v>84.591712489926991</v>
      </c>
      <c r="CU424" s="30">
        <v>111</v>
      </c>
      <c r="CV424" s="30"/>
      <c r="CW424" s="31"/>
      <c r="CX424" s="31"/>
      <c r="CY424" s="31"/>
      <c r="CZ424" s="30"/>
      <c r="DA424" s="30"/>
      <c r="DB424" s="30"/>
      <c r="DF424" s="30"/>
      <c r="DG424" s="39"/>
      <c r="DK424" s="30">
        <v>153</v>
      </c>
      <c r="DL424" s="30"/>
      <c r="DM424" s="30"/>
      <c r="DN424" s="30"/>
      <c r="DO424" s="30"/>
    </row>
    <row r="425" spans="1:119" ht="15.75" x14ac:dyDescent="0.25">
      <c r="A425" t="s">
        <v>716</v>
      </c>
      <c r="B425" t="s">
        <v>75</v>
      </c>
      <c r="C425" s="52">
        <v>189.33609279547198</v>
      </c>
      <c r="D425" s="52">
        <v>192.37151206313499</v>
      </c>
      <c r="E425" s="52">
        <v>3.0354192676630021</v>
      </c>
      <c r="F425" s="53">
        <v>1.603191036028179E-2</v>
      </c>
      <c r="G425" s="45">
        <v>192.79820801738899</v>
      </c>
      <c r="H425" s="45">
        <v>192.79833203336599</v>
      </c>
      <c r="I425" s="45">
        <v>1.2401597700772982E-4</v>
      </c>
      <c r="J425" s="46">
        <v>6.4324237389459799E-7</v>
      </c>
      <c r="K425" s="47" t="s">
        <v>933</v>
      </c>
      <c r="L425" s="55">
        <f>G425-CO425-CP425</f>
        <v>191.52926701738897</v>
      </c>
      <c r="M425" s="55">
        <f>H425-CO425-CP425</f>
        <v>191.52939103336598</v>
      </c>
      <c r="N425" s="55">
        <f>M425-L425</f>
        <v>1.2401597700772982E-4</v>
      </c>
      <c r="O425" s="56">
        <f>N425/L425</f>
        <v>6.4750405480573568E-7</v>
      </c>
      <c r="P425" s="54"/>
      <c r="Q425" s="42" t="e">
        <f t="shared" si="144"/>
        <v>#DIV/0!</v>
      </c>
      <c r="R425" s="42" t="e">
        <f t="shared" si="144"/>
        <v>#DIV/0!</v>
      </c>
      <c r="S425" s="42" t="e">
        <f t="shared" si="145"/>
        <v>#DIV/0!</v>
      </c>
      <c r="T425" s="42" t="e">
        <f t="shared" si="145"/>
        <v>#DIV/0!</v>
      </c>
      <c r="AB425" t="s">
        <v>75</v>
      </c>
      <c r="AC425" s="2">
        <v>189.33609279547198</v>
      </c>
      <c r="AD425" s="2">
        <v>189.31639244682401</v>
      </c>
      <c r="AE425" s="2">
        <v>-1.9700348647972987E-2</v>
      </c>
      <c r="AF425" s="1">
        <v>-1.0404962074111273E-4</v>
      </c>
      <c r="AG425" s="2">
        <v>192.79820801738899</v>
      </c>
      <c r="AH425" s="2">
        <v>192.79820801738899</v>
      </c>
      <c r="AI425" s="2">
        <v>0</v>
      </c>
      <c r="AJ425" s="1">
        <v>0</v>
      </c>
      <c r="AM425" t="s">
        <v>75</v>
      </c>
      <c r="AN425" s="2">
        <v>189.33609279547198</v>
      </c>
      <c r="AO425" s="2">
        <v>189.25976637834401</v>
      </c>
      <c r="AP425" s="2">
        <v>-7.6326417127972945E-2</v>
      </c>
      <c r="AQ425" s="1">
        <v>-4.0312660941209784E-4</v>
      </c>
      <c r="AR425" s="2">
        <v>189.33525635968101</v>
      </c>
      <c r="AS425" s="2">
        <v>-8.3643579097270049E-4</v>
      </c>
      <c r="AT425" s="1">
        <v>-4.417730283872764E-6</v>
      </c>
      <c r="AU425" s="2">
        <v>189.31656645764102</v>
      </c>
      <c r="AV425" s="2">
        <v>-1.9526337830967577E-2</v>
      </c>
      <c r="AW425" s="1">
        <v>-1.0313056291945703E-4</v>
      </c>
      <c r="AX425" s="2">
        <v>189.304745761123</v>
      </c>
      <c r="AY425" s="2">
        <v>-3.1347034348982561E-2</v>
      </c>
      <c r="AZ425" s="1">
        <v>-1.65562909248607E-4</v>
      </c>
      <c r="BA425" s="2">
        <v>189.340706468961</v>
      </c>
      <c r="BB425" s="2">
        <v>4.6136734890183106E-3</v>
      </c>
      <c r="BC425" s="1">
        <v>2.4367638630856164E-5</v>
      </c>
      <c r="BD425" s="2">
        <v>189.23015689778902</v>
      </c>
      <c r="BE425" s="2">
        <v>-0.10593589768296852</v>
      </c>
      <c r="BF425" s="1">
        <v>-5.5951243167040783E-4</v>
      </c>
      <c r="BG425" s="1"/>
      <c r="BH425" t="s">
        <v>75</v>
      </c>
      <c r="BI425" s="2">
        <v>192.79820801738899</v>
      </c>
      <c r="BJ425" s="2">
        <v>192.79820801738899</v>
      </c>
      <c r="BK425" s="2">
        <v>0</v>
      </c>
      <c r="BL425" s="1">
        <v>0</v>
      </c>
      <c r="BM425" s="2">
        <v>192.79820801738899</v>
      </c>
      <c r="BN425" s="2">
        <v>0</v>
      </c>
      <c r="BO425" s="1">
        <v>0</v>
      </c>
      <c r="BP425" s="2">
        <v>192.79820801738899</v>
      </c>
      <c r="BQ425" s="2">
        <v>0</v>
      </c>
      <c r="BR425" s="1">
        <v>0</v>
      </c>
      <c r="BS425" s="2">
        <v>192.79820801738899</v>
      </c>
      <c r="BT425" s="2">
        <v>0</v>
      </c>
      <c r="BU425" s="1">
        <v>0</v>
      </c>
      <c r="BV425" s="2">
        <v>192.79820801738899</v>
      </c>
      <c r="BW425" s="2">
        <v>0</v>
      </c>
      <c r="BX425" s="1">
        <v>0</v>
      </c>
      <c r="BY425" s="2">
        <v>192.79820801738899</v>
      </c>
      <c r="BZ425" s="2">
        <v>0</v>
      </c>
      <c r="CA425" s="1">
        <v>0</v>
      </c>
      <c r="CC425" t="s">
        <v>75</v>
      </c>
      <c r="CE425" s="23">
        <v>189.33609279547198</v>
      </c>
      <c r="CF425" s="23">
        <v>192.42970835824201</v>
      </c>
      <c r="CG425" s="23">
        <v>3.0936155627700259</v>
      </c>
      <c r="CH425" s="24">
        <v>1.6339280678575461E-2</v>
      </c>
      <c r="CI425" s="2">
        <v>192.79820801738899</v>
      </c>
      <c r="CJ425" s="2">
        <v>192.79833969971901</v>
      </c>
      <c r="CK425" s="2">
        <v>1.3168233002147645E-4</v>
      </c>
      <c r="CL425" s="1">
        <v>6.8300598525064951E-7</v>
      </c>
      <c r="CN425" s="25" t="s">
        <v>75</v>
      </c>
      <c r="CO425" s="27">
        <v>0</v>
      </c>
      <c r="CP425" s="27">
        <v>1.2689410000000001</v>
      </c>
      <c r="CQ425" s="28">
        <f>CH479-CO425-CP425</f>
        <v>-1.278042771247677</v>
      </c>
      <c r="CR425" s="27">
        <f>CI479-CO425-CP425</f>
        <v>73.923874645119</v>
      </c>
      <c r="CU425" s="30">
        <v>119</v>
      </c>
      <c r="CV425" s="30"/>
      <c r="CW425" s="30"/>
      <c r="CX425" s="30"/>
      <c r="CY425" s="30"/>
      <c r="CZ425" s="30"/>
      <c r="DA425" s="30"/>
      <c r="DB425" s="30"/>
      <c r="DF425" s="30"/>
      <c r="DG425" s="39"/>
      <c r="DK425" s="30">
        <v>160</v>
      </c>
      <c r="DL425" s="30"/>
      <c r="DM425" s="32"/>
      <c r="DN425" s="32" t="s">
        <v>136</v>
      </c>
      <c r="DO425" s="41">
        <v>243163</v>
      </c>
    </row>
    <row r="426" spans="1:119" ht="15.75" x14ac:dyDescent="0.25">
      <c r="A426" t="s">
        <v>717</v>
      </c>
      <c r="B426" t="s">
        <v>76</v>
      </c>
      <c r="C426" s="52"/>
      <c r="D426" s="52"/>
      <c r="E426" s="52"/>
      <c r="F426" s="53"/>
      <c r="G426" s="45"/>
      <c r="H426" s="45"/>
      <c r="I426" s="45"/>
      <c r="J426" s="46"/>
      <c r="K426" s="47"/>
      <c r="L426" s="55"/>
      <c r="M426" s="55"/>
      <c r="N426" s="55"/>
      <c r="O426" s="56"/>
      <c r="P426" s="54"/>
      <c r="Q426" s="42" t="e">
        <f t="shared" si="144"/>
        <v>#DIV/0!</v>
      </c>
      <c r="R426" s="42" t="e">
        <f t="shared" si="144"/>
        <v>#DIV/0!</v>
      </c>
      <c r="S426" s="42" t="e">
        <f t="shared" si="145"/>
        <v>#DIV/0!</v>
      </c>
      <c r="T426" s="42" t="e">
        <f t="shared" si="145"/>
        <v>#DIV/0!</v>
      </c>
      <c r="AB426" t="s">
        <v>76</v>
      </c>
      <c r="AC426" s="2"/>
      <c r="AD426" s="2"/>
      <c r="AE426" s="2"/>
      <c r="AF426" s="1"/>
      <c r="AG426" s="2"/>
      <c r="AH426" s="2"/>
      <c r="AI426" s="2"/>
      <c r="AJ426" s="1"/>
      <c r="AM426" t="s">
        <v>76</v>
      </c>
      <c r="AN426" s="2"/>
      <c r="AO426" s="2"/>
      <c r="AP426" s="2"/>
      <c r="AQ426" s="1"/>
      <c r="AR426" s="2"/>
      <c r="AS426" s="2"/>
      <c r="AT426" s="1"/>
      <c r="AU426" s="2"/>
      <c r="AV426" s="2"/>
      <c r="AW426" s="1"/>
      <c r="AX426" s="2"/>
      <c r="AY426" s="2"/>
      <c r="AZ426" s="1"/>
      <c r="BA426" s="2"/>
      <c r="BB426" s="2"/>
      <c r="BC426" s="1"/>
      <c r="BD426" s="2"/>
      <c r="BE426" s="2"/>
      <c r="BF426" s="1"/>
      <c r="BG426" s="1"/>
      <c r="BH426" t="s">
        <v>76</v>
      </c>
      <c r="BI426" s="2"/>
      <c r="BJ426" s="2"/>
      <c r="BK426" s="2"/>
      <c r="BL426" s="1"/>
      <c r="BM426" s="2"/>
      <c r="BN426" s="2"/>
      <c r="BO426" s="1"/>
      <c r="BP426" s="2"/>
      <c r="BQ426" s="2"/>
      <c r="BR426" s="1"/>
      <c r="BS426" s="2"/>
      <c r="BT426" s="2"/>
      <c r="BU426" s="1"/>
      <c r="BV426" s="2"/>
      <c r="BW426" s="2"/>
      <c r="BX426" s="1"/>
      <c r="BY426" s="2"/>
      <c r="BZ426" s="2"/>
      <c r="CA426" s="1"/>
      <c r="CC426" t="s">
        <v>76</v>
      </c>
      <c r="CE426" s="23"/>
      <c r="CF426" s="23"/>
      <c r="CG426" s="23"/>
      <c r="CH426" s="24"/>
      <c r="CI426" s="2"/>
      <c r="CJ426" s="2"/>
      <c r="CK426" s="2"/>
      <c r="CL426" s="1"/>
      <c r="CN426" s="25" t="s">
        <v>76</v>
      </c>
      <c r="CO426" s="27"/>
      <c r="CP426" s="27"/>
      <c r="CQ426" s="28"/>
      <c r="CR426" s="27"/>
      <c r="CU426" s="30">
        <v>121</v>
      </c>
      <c r="CV426" s="30"/>
      <c r="CW426" s="15"/>
      <c r="CX426" s="36"/>
      <c r="CY426" s="34"/>
      <c r="CZ426" s="34"/>
      <c r="DA426" s="32"/>
      <c r="DB426" s="32"/>
      <c r="DF426" s="30"/>
      <c r="DG426" s="39"/>
      <c r="DK426" s="30">
        <v>161</v>
      </c>
      <c r="DL426" s="30"/>
      <c r="DM426" s="30"/>
      <c r="DN426" s="30"/>
      <c r="DO426" s="30"/>
    </row>
    <row r="427" spans="1:119" ht="15.75" x14ac:dyDescent="0.25">
      <c r="A427" t="s">
        <v>718</v>
      </c>
      <c r="B427" t="s">
        <v>84</v>
      </c>
      <c r="C427" s="52"/>
      <c r="D427" s="52"/>
      <c r="E427" s="52"/>
      <c r="F427" s="53"/>
      <c r="G427" s="45"/>
      <c r="H427" s="45"/>
      <c r="I427" s="45"/>
      <c r="J427" s="46"/>
      <c r="K427" s="47"/>
      <c r="L427" s="55"/>
      <c r="M427" s="55"/>
      <c r="N427" s="55"/>
      <c r="O427" s="56"/>
      <c r="P427" s="54"/>
      <c r="Q427" s="42" t="e">
        <f t="shared" si="144"/>
        <v>#DIV/0!</v>
      </c>
      <c r="R427" s="42" t="e">
        <f t="shared" si="144"/>
        <v>#DIV/0!</v>
      </c>
      <c r="S427" s="42" t="e">
        <f t="shared" si="145"/>
        <v>#DIV/0!</v>
      </c>
      <c r="T427" s="42" t="e">
        <f t="shared" si="145"/>
        <v>#DIV/0!</v>
      </c>
      <c r="AB427" t="s">
        <v>84</v>
      </c>
      <c r="AC427" s="2"/>
      <c r="AD427" s="2"/>
      <c r="AE427" s="2"/>
      <c r="AF427" s="1"/>
      <c r="AG427" s="2"/>
      <c r="AH427" s="2"/>
      <c r="AI427" s="2"/>
      <c r="AJ427" s="1"/>
      <c r="AM427" t="s">
        <v>84</v>
      </c>
      <c r="AN427" s="2"/>
      <c r="AO427" s="2"/>
      <c r="AP427" s="2"/>
      <c r="AQ427" s="1"/>
      <c r="AR427" s="2"/>
      <c r="AS427" s="2"/>
      <c r="AT427" s="1"/>
      <c r="AU427" s="2"/>
      <c r="AV427" s="2"/>
      <c r="AW427" s="1"/>
      <c r="AX427" s="2"/>
      <c r="AY427" s="2"/>
      <c r="AZ427" s="1"/>
      <c r="BA427" s="2"/>
      <c r="BB427" s="2"/>
      <c r="BC427" s="1"/>
      <c r="BD427" s="2"/>
      <c r="BE427" s="2"/>
      <c r="BF427" s="1"/>
      <c r="BG427" s="1"/>
      <c r="BH427" t="s">
        <v>84</v>
      </c>
      <c r="BI427" s="2"/>
      <c r="BJ427" s="2"/>
      <c r="BK427" s="2"/>
      <c r="BL427" s="1"/>
      <c r="BM427" s="2"/>
      <c r="BN427" s="2"/>
      <c r="BO427" s="1"/>
      <c r="BP427" s="2"/>
      <c r="BQ427" s="2"/>
      <c r="BR427" s="1"/>
      <c r="BS427" s="2"/>
      <c r="BT427" s="2"/>
      <c r="BU427" s="1"/>
      <c r="BV427" s="2"/>
      <c r="BW427" s="2"/>
      <c r="BX427" s="1"/>
      <c r="BY427" s="2"/>
      <c r="BZ427" s="2"/>
      <c r="CA427" s="1"/>
      <c r="CC427" t="s">
        <v>84</v>
      </c>
      <c r="CE427" s="23"/>
      <c r="CF427" s="23"/>
      <c r="CG427" s="23"/>
      <c r="CH427" s="24"/>
      <c r="CI427" s="2"/>
      <c r="CJ427" s="2"/>
      <c r="CK427" s="2"/>
      <c r="CL427" s="1"/>
      <c r="CN427" s="25" t="s">
        <v>84</v>
      </c>
      <c r="CO427" s="27"/>
      <c r="CP427" s="27"/>
      <c r="CQ427" s="28"/>
      <c r="CR427" s="27"/>
      <c r="CU427" s="30">
        <v>130</v>
      </c>
      <c r="CV427" s="30"/>
      <c r="CW427" s="15"/>
      <c r="CX427" s="33"/>
      <c r="CY427" s="34"/>
      <c r="CZ427" s="34"/>
      <c r="DA427" s="32"/>
      <c r="DB427" s="32"/>
      <c r="DF427" s="30"/>
      <c r="DG427" s="39"/>
      <c r="DK427" s="30">
        <v>169</v>
      </c>
      <c r="DL427" s="30"/>
      <c r="DM427" s="30"/>
      <c r="DN427" s="30"/>
      <c r="DO427" s="30"/>
    </row>
    <row r="428" spans="1:119" ht="15.75" x14ac:dyDescent="0.25">
      <c r="A428" t="s">
        <v>719</v>
      </c>
      <c r="B428" t="s">
        <v>100</v>
      </c>
      <c r="C428" s="52">
        <v>52.008768084803997</v>
      </c>
      <c r="D428" s="52">
        <v>53.595004731751999</v>
      </c>
      <c r="E428" s="52">
        <v>1.5862366469480023</v>
      </c>
      <c r="F428" s="53">
        <v>3.0499408183664926E-2</v>
      </c>
      <c r="G428" s="45">
        <v>52.399029046538999</v>
      </c>
      <c r="H428" s="45">
        <v>53.597517345531998</v>
      </c>
      <c r="I428" s="45">
        <v>1.1984882989929986</v>
      </c>
      <c r="J428" s="46">
        <v>2.2872337919249284E-2</v>
      </c>
      <c r="K428" s="47" t="s">
        <v>933</v>
      </c>
      <c r="L428" s="55">
        <f>G428-CO428-CP428</f>
        <v>51.505116046539001</v>
      </c>
      <c r="M428" s="55">
        <f>H428-CO428-CP428</f>
        <v>52.703604345532</v>
      </c>
      <c r="N428" s="55">
        <f>M428-L428</f>
        <v>1.1984882989929986</v>
      </c>
      <c r="O428" s="56">
        <f>N428/L428</f>
        <v>2.326930586682046E-2</v>
      </c>
      <c r="P428" s="54"/>
      <c r="Q428" s="42" t="e">
        <f t="shared" si="144"/>
        <v>#DIV/0!</v>
      </c>
      <c r="R428" s="42" t="e">
        <f t="shared" si="144"/>
        <v>#DIV/0!</v>
      </c>
      <c r="S428" s="42" t="e">
        <f t="shared" si="145"/>
        <v>#DIV/0!</v>
      </c>
      <c r="T428" s="42" t="e">
        <f t="shared" si="145"/>
        <v>#DIV/0!</v>
      </c>
      <c r="AB428" t="s">
        <v>100</v>
      </c>
      <c r="AC428" s="2">
        <v>52.008768084803997</v>
      </c>
      <c r="AD428" s="2">
        <v>51.980885669225003</v>
      </c>
      <c r="AE428" s="2">
        <v>-2.7882415578993403E-2</v>
      </c>
      <c r="AF428" s="1">
        <v>-5.3610990234433434E-4</v>
      </c>
      <c r="AG428" s="2">
        <v>52.399029046538999</v>
      </c>
      <c r="AH428" s="2">
        <v>52.378137622272</v>
      </c>
      <c r="AI428" s="2">
        <v>-2.0891424266999081E-2</v>
      </c>
      <c r="AJ428" s="1">
        <v>-3.9869869055100322E-4</v>
      </c>
      <c r="AM428" t="s">
        <v>100</v>
      </c>
      <c r="AN428" s="2">
        <v>52.008768084803997</v>
      </c>
      <c r="AO428" s="2">
        <v>51.898583502203003</v>
      </c>
      <c r="AP428" s="2">
        <v>-0.11018458260099351</v>
      </c>
      <c r="AQ428" s="1">
        <v>-2.118577052648694E-3</v>
      </c>
      <c r="AR428" s="2">
        <v>52.007591589301001</v>
      </c>
      <c r="AS428" s="2">
        <v>-1.1764955029960333E-3</v>
      </c>
      <c r="AT428" s="1">
        <v>-2.2621099216918073E-5</v>
      </c>
      <c r="AU428" s="2">
        <v>51.614110425048999</v>
      </c>
      <c r="AV428" s="2">
        <v>-0.39465765975499778</v>
      </c>
      <c r="AW428" s="1">
        <v>-7.5882908649457029E-3</v>
      </c>
      <c r="AX428" s="2">
        <v>51.964227303932006</v>
      </c>
      <c r="AY428" s="2">
        <v>-4.4540780871990648E-2</v>
      </c>
      <c r="AZ428" s="1">
        <v>-8.5640907316558116E-4</v>
      </c>
      <c r="BA428" s="2">
        <v>52.015246050690003</v>
      </c>
      <c r="BB428" s="2">
        <v>6.4779658860061318E-3</v>
      </c>
      <c r="BC428" s="1">
        <v>1.2455526490155175E-4</v>
      </c>
      <c r="BD428" s="2">
        <v>51.439906379975994</v>
      </c>
      <c r="BE428" s="2">
        <v>-0.56886170482800225</v>
      </c>
      <c r="BF428" s="1">
        <v>-1.0937803869925024E-2</v>
      </c>
      <c r="BG428" s="1"/>
      <c r="BH428" t="s">
        <v>100</v>
      </c>
      <c r="BI428" s="2">
        <v>52.399029046538999</v>
      </c>
      <c r="BJ428" s="2">
        <v>52.316944441567003</v>
      </c>
      <c r="BK428" s="2">
        <v>-8.20846049719961E-2</v>
      </c>
      <c r="BL428" s="1">
        <v>-1.5665291221158202E-3</v>
      </c>
      <c r="BM428" s="2">
        <v>52.398145878995003</v>
      </c>
      <c r="BN428" s="2">
        <v>-8.831675439964215E-4</v>
      </c>
      <c r="BO428" s="1">
        <v>-1.6854654753469245E-5</v>
      </c>
      <c r="BP428" s="2">
        <v>52.094443568989</v>
      </c>
      <c r="BQ428" s="2">
        <v>-0.30458547754999898</v>
      </c>
      <c r="BR428" s="1">
        <v>-5.8128076625136842E-3</v>
      </c>
      <c r="BS428" s="2">
        <v>52.365694984557003</v>
      </c>
      <c r="BT428" s="2">
        <v>-3.3334061981996399E-2</v>
      </c>
      <c r="BU428" s="1">
        <v>-6.361580088132977E-4</v>
      </c>
      <c r="BV428" s="2">
        <v>52.403894525325995</v>
      </c>
      <c r="BW428" s="2">
        <v>4.8654787869963911E-3</v>
      </c>
      <c r="BX428" s="1">
        <v>9.2854369165410334E-5</v>
      </c>
      <c r="BY428" s="2">
        <v>51.965553978054999</v>
      </c>
      <c r="BZ428" s="2">
        <v>-0.4334750684840003</v>
      </c>
      <c r="CA428" s="1">
        <v>-8.2725782590170292E-3</v>
      </c>
      <c r="CC428" t="s">
        <v>100</v>
      </c>
      <c r="CE428" s="23">
        <v>52.008768084803997</v>
      </c>
      <c r="CF428" s="23">
        <v>54.014518465605995</v>
      </c>
      <c r="CG428" s="23">
        <v>2.0057503808019987</v>
      </c>
      <c r="CH428" s="24">
        <v>3.856561988800581E-2</v>
      </c>
      <c r="CI428" s="2">
        <v>52.399029046538999</v>
      </c>
      <c r="CJ428" s="2">
        <v>53.896003232394001</v>
      </c>
      <c r="CK428" s="2">
        <v>1.4969741858550023</v>
      </c>
      <c r="CL428" s="1">
        <v>2.8568739022347949E-2</v>
      </c>
      <c r="CN428" s="25" t="s">
        <v>100</v>
      </c>
      <c r="CO428" s="27">
        <v>0</v>
      </c>
      <c r="CP428" s="27">
        <v>0.89391299999999996</v>
      </c>
      <c r="CQ428" s="28">
        <f>CH482-CO428-CP428</f>
        <v>-0.88763473957591255</v>
      </c>
      <c r="CR428" s="27">
        <f>CI482-CO428-CP428</f>
        <v>115.551378362956</v>
      </c>
      <c r="CU428" s="30">
        <v>147</v>
      </c>
      <c r="CV428" s="30"/>
      <c r="CW428" s="31" t="s">
        <v>969</v>
      </c>
      <c r="CX428" s="31" t="s">
        <v>518</v>
      </c>
      <c r="CY428" s="31" t="s">
        <v>100</v>
      </c>
      <c r="CZ428" s="30"/>
      <c r="DA428" s="30"/>
      <c r="DB428" s="30"/>
      <c r="DF428" s="30"/>
      <c r="DG428" s="39"/>
      <c r="DK428" s="30">
        <v>185</v>
      </c>
      <c r="DL428" s="30"/>
      <c r="DM428" s="30"/>
      <c r="DN428" s="30"/>
      <c r="DO428" s="30"/>
    </row>
    <row r="429" spans="1:119" ht="15.75" x14ac:dyDescent="0.25">
      <c r="A429" t="s">
        <v>720</v>
      </c>
      <c r="B429" t="s">
        <v>101</v>
      </c>
      <c r="C429" s="52">
        <v>330.20748516584098</v>
      </c>
      <c r="D429" s="52">
        <v>334.67453074818098</v>
      </c>
      <c r="E429" s="52">
        <v>4.4670455823400061</v>
      </c>
      <c r="F429" s="53">
        <v>1.3527996132784543E-2</v>
      </c>
      <c r="G429" s="45">
        <v>322.73548867885103</v>
      </c>
      <c r="H429" s="45">
        <v>322.73604524377299</v>
      </c>
      <c r="I429" s="45">
        <v>5.5656492196476393E-4</v>
      </c>
      <c r="J429" s="46">
        <v>1.7245234611263742E-6</v>
      </c>
      <c r="K429" s="47" t="s">
        <v>933</v>
      </c>
      <c r="L429" s="55">
        <f>G429-CO429-CP429</f>
        <v>320.50966067885105</v>
      </c>
      <c r="M429" s="55">
        <f>H429-CO429-CP429</f>
        <v>320.51021724377301</v>
      </c>
      <c r="N429" s="55">
        <f>M429-L429</f>
        <v>5.5656492196476393E-4</v>
      </c>
      <c r="O429" s="56">
        <f>N429/L429</f>
        <v>1.7364996761281369E-6</v>
      </c>
      <c r="P429" s="54"/>
      <c r="Q429" s="42" t="e">
        <f t="shared" si="144"/>
        <v>#DIV/0!</v>
      </c>
      <c r="R429" s="42" t="e">
        <f t="shared" si="144"/>
        <v>#DIV/0!</v>
      </c>
      <c r="S429" s="42" t="e">
        <f t="shared" si="145"/>
        <v>#DIV/0!</v>
      </c>
      <c r="T429" s="42" t="e">
        <f t="shared" si="145"/>
        <v>#DIV/0!</v>
      </c>
      <c r="AB429" t="s">
        <v>101</v>
      </c>
      <c r="AC429" s="2">
        <v>330.20748516584098</v>
      </c>
      <c r="AD429" s="2">
        <v>330.187670814542</v>
      </c>
      <c r="AE429" s="2">
        <v>-1.9814351298975907E-2</v>
      </c>
      <c r="AF429" s="1">
        <v>-6.0005760587239544E-5</v>
      </c>
      <c r="AG429" s="2">
        <v>322.73548867885103</v>
      </c>
      <c r="AH429" s="2">
        <v>322.7354914247</v>
      </c>
      <c r="AI429" s="2">
        <v>2.7458489739728975E-6</v>
      </c>
      <c r="AJ429" s="1">
        <v>8.5080478295501253E-9</v>
      </c>
      <c r="AM429" t="s">
        <v>101</v>
      </c>
      <c r="AN429" s="2">
        <v>330.20748516584098</v>
      </c>
      <c r="AO429" s="2">
        <v>330.13179390477097</v>
      </c>
      <c r="AP429" s="2">
        <v>-7.5691261070005567E-2</v>
      </c>
      <c r="AQ429" s="1">
        <v>-2.2922333523720984E-4</v>
      </c>
      <c r="AR429" s="2">
        <v>330.206640230201</v>
      </c>
      <c r="AS429" s="2">
        <v>-8.4493563997511956E-4</v>
      </c>
      <c r="AT429" s="1">
        <v>-2.5588022014424212E-6</v>
      </c>
      <c r="AU429" s="2">
        <v>330.18483377944398</v>
      </c>
      <c r="AV429" s="2">
        <v>-2.2651386397001261E-2</v>
      </c>
      <c r="AW429" s="1">
        <v>-6.8597434687541977E-5</v>
      </c>
      <c r="AX429" s="2">
        <v>330.17604381340897</v>
      </c>
      <c r="AY429" s="2">
        <v>-3.1441352432011627E-2</v>
      </c>
      <c r="AZ429" s="1">
        <v>-9.5216958562343776E-5</v>
      </c>
      <c r="BA429" s="2">
        <v>330.21215142860399</v>
      </c>
      <c r="BB429" s="2">
        <v>4.6662627630098541E-3</v>
      </c>
      <c r="BC429" s="1">
        <v>1.4131305232727552E-5</v>
      </c>
      <c r="BD429" s="2">
        <v>330.09967609575898</v>
      </c>
      <c r="BE429" s="2">
        <v>-0.10780907008199847</v>
      </c>
      <c r="BF429" s="1">
        <v>-3.2648887419330677E-4</v>
      </c>
      <c r="BG429" s="1"/>
      <c r="BH429" t="s">
        <v>101</v>
      </c>
      <c r="BI429" s="2">
        <v>322.73548867885103</v>
      </c>
      <c r="BJ429" s="2">
        <v>322.73550020481997</v>
      </c>
      <c r="BK429" s="2">
        <v>1.152596894371527E-5</v>
      </c>
      <c r="BL429" s="1">
        <v>3.5713360780055332E-8</v>
      </c>
      <c r="BM429" s="2">
        <v>322.73548879199302</v>
      </c>
      <c r="BN429" s="2">
        <v>1.1314199355183518E-7</v>
      </c>
      <c r="BO429" s="1">
        <v>3.5057190027348059E-10</v>
      </c>
      <c r="BP429" s="2">
        <v>322.73548920288903</v>
      </c>
      <c r="BQ429" s="2">
        <v>5.2403800054889871E-7</v>
      </c>
      <c r="BR429" s="1">
        <v>1.6237383830768007E-9</v>
      </c>
      <c r="BS429" s="2">
        <v>322.735493130664</v>
      </c>
      <c r="BT429" s="2">
        <v>4.4518129698190023E-6</v>
      </c>
      <c r="BU429" s="1">
        <v>1.379399888138404E-8</v>
      </c>
      <c r="BV429" s="2">
        <v>322.73548806010302</v>
      </c>
      <c r="BW429" s="2">
        <v>-6.1874800394434715E-7</v>
      </c>
      <c r="BX429" s="1">
        <v>-1.9171985283590968E-9</v>
      </c>
      <c r="BY429" s="2">
        <v>322.73550222626602</v>
      </c>
      <c r="BZ429" s="2">
        <v>1.3547414994263818E-5</v>
      </c>
      <c r="CA429" s="1">
        <v>4.1976836974828745E-8</v>
      </c>
      <c r="CC429" t="s">
        <v>101</v>
      </c>
      <c r="CE429" s="23">
        <v>330.20748516584098</v>
      </c>
      <c r="CF429" s="23">
        <v>334.73963836984996</v>
      </c>
      <c r="CG429" s="23">
        <v>4.5321532040089778</v>
      </c>
      <c r="CH429" s="24">
        <v>1.3725167985616021E-2</v>
      </c>
      <c r="CI429" s="2">
        <v>322.73548867885103</v>
      </c>
      <c r="CJ429" s="2">
        <v>322.73604056277799</v>
      </c>
      <c r="CK429" s="2">
        <v>5.5188392695981747E-4</v>
      </c>
      <c r="CL429" s="1">
        <v>1.7100193388059298E-6</v>
      </c>
      <c r="CN429" s="25" t="s">
        <v>101</v>
      </c>
      <c r="CO429" s="27">
        <v>0</v>
      </c>
      <c r="CP429" s="27">
        <v>2.2258279999999999</v>
      </c>
      <c r="CQ429" s="28">
        <f>CH483-CO429-CP429</f>
        <v>-2.2242898197603473</v>
      </c>
      <c r="CR429" s="27">
        <f>CI483-CO429-CP429</f>
        <v>67.068843034364988</v>
      </c>
      <c r="CU429" s="30">
        <v>148</v>
      </c>
      <c r="CV429" s="30"/>
      <c r="CW429" s="31"/>
      <c r="CX429" s="31"/>
      <c r="CY429" s="31"/>
      <c r="CZ429" s="30"/>
      <c r="DA429" s="30"/>
      <c r="DB429" s="30"/>
      <c r="DF429" s="30"/>
      <c r="DG429" s="39"/>
      <c r="DK429" s="30">
        <v>186</v>
      </c>
      <c r="DL429" s="30"/>
      <c r="DM429" s="30"/>
      <c r="DN429" s="30"/>
      <c r="DO429" s="30"/>
    </row>
    <row r="430" spans="1:119" ht="15.75" x14ac:dyDescent="0.25">
      <c r="A430" t="s">
        <v>721</v>
      </c>
      <c r="B430" t="s">
        <v>102</v>
      </c>
      <c r="C430" s="52"/>
      <c r="D430" s="52"/>
      <c r="E430" s="52"/>
      <c r="F430" s="53"/>
      <c r="G430" s="45"/>
      <c r="H430" s="45"/>
      <c r="I430" s="45"/>
      <c r="J430" s="46"/>
      <c r="K430" s="47"/>
      <c r="L430" s="55"/>
      <c r="M430" s="55"/>
      <c r="N430" s="55"/>
      <c r="O430" s="56"/>
      <c r="P430" s="54"/>
      <c r="Q430" s="42" t="e">
        <f t="shared" si="144"/>
        <v>#DIV/0!</v>
      </c>
      <c r="R430" s="42" t="e">
        <f t="shared" si="144"/>
        <v>#DIV/0!</v>
      </c>
      <c r="S430" s="42" t="e">
        <f t="shared" si="145"/>
        <v>#DIV/0!</v>
      </c>
      <c r="T430" s="42" t="e">
        <f t="shared" si="145"/>
        <v>#DIV/0!</v>
      </c>
      <c r="AB430" t="s">
        <v>102</v>
      </c>
      <c r="AC430" s="2"/>
      <c r="AD430" s="2"/>
      <c r="AE430" s="2"/>
      <c r="AF430" s="1"/>
      <c r="AG430" s="2"/>
      <c r="AH430" s="2"/>
      <c r="AI430" s="2"/>
      <c r="AJ430" s="1"/>
      <c r="AM430" t="s">
        <v>102</v>
      </c>
      <c r="AN430" s="2"/>
      <c r="AO430" s="2"/>
      <c r="AP430" s="2"/>
      <c r="AQ430" s="1"/>
      <c r="AR430" s="2"/>
      <c r="AS430" s="2"/>
      <c r="AT430" s="1"/>
      <c r="AU430" s="2"/>
      <c r="AV430" s="2"/>
      <c r="AW430" s="1"/>
      <c r="AX430" s="2"/>
      <c r="AY430" s="2"/>
      <c r="AZ430" s="1"/>
      <c r="BA430" s="2"/>
      <c r="BB430" s="2"/>
      <c r="BC430" s="1"/>
      <c r="BD430" s="2"/>
      <c r="BE430" s="2"/>
      <c r="BF430" s="1"/>
      <c r="BG430" s="1"/>
      <c r="BH430" t="s">
        <v>102</v>
      </c>
      <c r="BI430" s="2"/>
      <c r="BJ430" s="2"/>
      <c r="BK430" s="2"/>
      <c r="BL430" s="1"/>
      <c r="BM430" s="2"/>
      <c r="BN430" s="2"/>
      <c r="BO430" s="1"/>
      <c r="BP430" s="2"/>
      <c r="BQ430" s="2"/>
      <c r="BR430" s="1"/>
      <c r="BS430" s="2"/>
      <c r="BT430" s="2"/>
      <c r="BU430" s="1"/>
      <c r="BV430" s="2"/>
      <c r="BW430" s="2"/>
      <c r="BX430" s="1"/>
      <c r="BY430" s="2"/>
      <c r="BZ430" s="2"/>
      <c r="CA430" s="1"/>
      <c r="CC430" t="s">
        <v>102</v>
      </c>
      <c r="CE430" s="23"/>
      <c r="CF430" s="23"/>
      <c r="CG430" s="23"/>
      <c r="CH430" s="24"/>
      <c r="CI430" s="2"/>
      <c r="CJ430" s="2"/>
      <c r="CK430" s="2"/>
      <c r="CL430" s="1"/>
      <c r="CN430" s="25" t="s">
        <v>102</v>
      </c>
      <c r="CO430" s="27"/>
      <c r="CP430" s="27"/>
      <c r="CQ430" s="28"/>
      <c r="CR430" s="27"/>
      <c r="CU430" s="30">
        <v>150</v>
      </c>
      <c r="CV430" s="30"/>
      <c r="CW430" s="15"/>
      <c r="CX430" s="33"/>
      <c r="CY430" s="34"/>
      <c r="CZ430" s="34"/>
      <c r="DA430" s="32"/>
      <c r="DB430" s="32"/>
      <c r="DF430" s="30"/>
      <c r="DG430" s="39"/>
      <c r="DK430" s="30">
        <v>187</v>
      </c>
      <c r="DL430" s="30"/>
      <c r="DM430" s="30"/>
      <c r="DN430" s="30"/>
      <c r="DO430" s="30"/>
    </row>
    <row r="431" spans="1:119" ht="15.75" x14ac:dyDescent="0.25">
      <c r="A431" t="s">
        <v>722</v>
      </c>
      <c r="B431" t="s">
        <v>149</v>
      </c>
      <c r="C431" s="52"/>
      <c r="D431" s="52"/>
      <c r="E431" s="52"/>
      <c r="F431" s="53"/>
      <c r="G431" s="45"/>
      <c r="H431" s="45"/>
      <c r="I431" s="45"/>
      <c r="J431" s="46"/>
      <c r="K431" s="47"/>
      <c r="L431" s="55"/>
      <c r="M431" s="55"/>
      <c r="N431" s="55"/>
      <c r="O431" s="56"/>
      <c r="P431" s="54"/>
      <c r="Q431" s="42" t="e">
        <f t="shared" si="144"/>
        <v>#DIV/0!</v>
      </c>
      <c r="R431" s="42" t="e">
        <f t="shared" si="144"/>
        <v>#DIV/0!</v>
      </c>
      <c r="S431" s="42" t="e">
        <f t="shared" si="145"/>
        <v>#DIV/0!</v>
      </c>
      <c r="T431" s="42" t="e">
        <f t="shared" si="145"/>
        <v>#DIV/0!</v>
      </c>
      <c r="AB431" t="s">
        <v>149</v>
      </c>
      <c r="AC431" s="2"/>
      <c r="AD431" s="2"/>
      <c r="AE431" s="2"/>
      <c r="AF431" s="1"/>
      <c r="AG431" s="2"/>
      <c r="AH431" s="2"/>
      <c r="AI431" s="2"/>
      <c r="AJ431" s="1"/>
      <c r="AM431" t="s">
        <v>149</v>
      </c>
      <c r="AN431" s="2"/>
      <c r="AO431" s="2"/>
      <c r="AP431" s="2"/>
      <c r="AQ431" s="1"/>
      <c r="AR431" s="2"/>
      <c r="AS431" s="2"/>
      <c r="AT431" s="1"/>
      <c r="AU431" s="2"/>
      <c r="AV431" s="2"/>
      <c r="AW431" s="1"/>
      <c r="AX431" s="2"/>
      <c r="AY431" s="2"/>
      <c r="AZ431" s="1"/>
      <c r="BA431" s="2"/>
      <c r="BB431" s="2"/>
      <c r="BC431" s="1"/>
      <c r="BD431" s="2"/>
      <c r="BE431" s="2"/>
      <c r="BF431" s="1"/>
      <c r="BG431" s="1"/>
      <c r="BH431" t="s">
        <v>149</v>
      </c>
      <c r="BI431" s="2"/>
      <c r="BJ431" s="2"/>
      <c r="BK431" s="2"/>
      <c r="BL431" s="1"/>
      <c r="BM431" s="2"/>
      <c r="BN431" s="2"/>
      <c r="BO431" s="1"/>
      <c r="BP431" s="2"/>
      <c r="BQ431" s="2"/>
      <c r="BR431" s="1"/>
      <c r="BS431" s="2"/>
      <c r="BT431" s="2"/>
      <c r="BU431" s="1"/>
      <c r="BV431" s="2"/>
      <c r="BW431" s="2"/>
      <c r="BX431" s="1"/>
      <c r="BY431" s="2"/>
      <c r="BZ431" s="2"/>
      <c r="CA431" s="1"/>
      <c r="CC431" t="s">
        <v>149</v>
      </c>
      <c r="CE431" s="23"/>
      <c r="CF431" s="23"/>
      <c r="CG431" s="23"/>
      <c r="CH431" s="24"/>
      <c r="CI431" s="2"/>
      <c r="CJ431" s="2"/>
      <c r="CK431" s="2"/>
      <c r="CL431" s="1"/>
      <c r="CN431" s="25" t="s">
        <v>149</v>
      </c>
      <c r="CO431" s="27"/>
      <c r="CP431" s="27"/>
      <c r="CQ431" s="28"/>
      <c r="CR431" s="27"/>
      <c r="CU431" s="30">
        <v>221</v>
      </c>
      <c r="CV431" s="30"/>
      <c r="CW431" s="15"/>
      <c r="CX431" s="36"/>
      <c r="CY431" s="34"/>
      <c r="CZ431" s="34"/>
      <c r="DA431" s="32"/>
      <c r="DB431" s="32"/>
      <c r="DF431" s="30"/>
      <c r="DG431" s="39"/>
      <c r="DK431" s="30">
        <v>244</v>
      </c>
      <c r="DL431" s="30"/>
      <c r="DM431" s="30"/>
      <c r="DN431" s="30"/>
      <c r="DO431" s="30"/>
    </row>
    <row r="432" spans="1:119" ht="15.75" x14ac:dyDescent="0.25">
      <c r="B432" t="s">
        <v>183</v>
      </c>
      <c r="C432" s="52"/>
      <c r="D432" s="52"/>
      <c r="E432" s="52"/>
      <c r="F432" s="53"/>
      <c r="G432" s="45"/>
      <c r="H432" s="45"/>
      <c r="I432" s="45"/>
      <c r="J432" s="46"/>
      <c r="K432" s="47"/>
      <c r="L432" s="55"/>
      <c r="M432" s="55"/>
      <c r="N432" s="55"/>
      <c r="O432" s="56"/>
      <c r="P432" s="54"/>
      <c r="Q432" s="42" t="e">
        <f t="shared" si="144"/>
        <v>#DIV/0!</v>
      </c>
      <c r="R432" s="42" t="e">
        <f t="shared" si="144"/>
        <v>#DIV/0!</v>
      </c>
      <c r="S432" s="42" t="e">
        <f t="shared" si="145"/>
        <v>#DIV/0!</v>
      </c>
      <c r="T432" s="42" t="e">
        <f t="shared" si="145"/>
        <v>#DIV/0!</v>
      </c>
      <c r="AB432" t="s">
        <v>183</v>
      </c>
      <c r="AC432" s="2"/>
      <c r="AD432" s="2"/>
      <c r="AE432" s="2"/>
      <c r="AF432" s="1"/>
      <c r="AG432" s="2"/>
      <c r="AH432" s="2"/>
      <c r="AI432" s="2"/>
      <c r="AJ432" s="1"/>
      <c r="AM432" t="s">
        <v>183</v>
      </c>
      <c r="AN432" s="2"/>
      <c r="AO432" s="2"/>
      <c r="AP432" s="2"/>
      <c r="AQ432" s="1"/>
      <c r="AR432" s="2"/>
      <c r="AS432" s="2"/>
      <c r="AT432" s="1"/>
      <c r="AU432" s="2"/>
      <c r="AV432" s="2"/>
      <c r="AW432" s="1"/>
      <c r="AX432" s="2"/>
      <c r="AY432" s="2"/>
      <c r="AZ432" s="1"/>
      <c r="BA432" s="2"/>
      <c r="BB432" s="2"/>
      <c r="BC432" s="1"/>
      <c r="BD432" s="2"/>
      <c r="BE432" s="2"/>
      <c r="BF432" s="1"/>
      <c r="BG432" s="1"/>
      <c r="BH432" t="s">
        <v>183</v>
      </c>
      <c r="BI432" s="2"/>
      <c r="BJ432" s="2"/>
      <c r="BK432" s="2"/>
      <c r="BL432" s="1"/>
      <c r="BM432" s="2"/>
      <c r="BN432" s="2"/>
      <c r="BO432" s="1"/>
      <c r="BP432" s="2"/>
      <c r="BQ432" s="2"/>
      <c r="BR432" s="1"/>
      <c r="BS432" s="2"/>
      <c r="BT432" s="2"/>
      <c r="BU432" s="1"/>
      <c r="BV432" s="2"/>
      <c r="BW432" s="2"/>
      <c r="BX432" s="1"/>
      <c r="BY432" s="2"/>
      <c r="BZ432" s="2"/>
      <c r="CA432" s="1"/>
      <c r="CC432" t="s">
        <v>183</v>
      </c>
      <c r="CE432" s="23"/>
      <c r="CF432" s="23"/>
      <c r="CG432" s="23"/>
      <c r="CH432" s="24"/>
      <c r="CI432" s="2"/>
      <c r="CJ432" s="2"/>
      <c r="CK432" s="2"/>
      <c r="CL432" s="1"/>
      <c r="CN432" s="25" t="s">
        <v>183</v>
      </c>
      <c r="CO432" s="27"/>
      <c r="CP432" s="27"/>
      <c r="CQ432" s="28"/>
      <c r="CR432" s="27"/>
      <c r="CU432" s="30">
        <v>256</v>
      </c>
      <c r="CV432" s="30"/>
      <c r="CW432" s="34"/>
      <c r="CX432" s="34"/>
      <c r="CY432" s="34"/>
      <c r="CZ432" s="34"/>
      <c r="DA432" s="32"/>
      <c r="DB432" s="32"/>
      <c r="DF432" s="30"/>
      <c r="DG432" s="39"/>
      <c r="DK432" s="30">
        <v>272</v>
      </c>
      <c r="DL432" s="30"/>
      <c r="DM432" s="30"/>
      <c r="DN432" s="30"/>
      <c r="DO432" s="30"/>
    </row>
    <row r="433" spans="1:119" ht="15.75" x14ac:dyDescent="0.25">
      <c r="B433" t="s">
        <v>188</v>
      </c>
      <c r="C433" s="52"/>
      <c r="D433" s="52"/>
      <c r="E433" s="52"/>
      <c r="F433" s="53"/>
      <c r="G433" s="45"/>
      <c r="H433" s="45"/>
      <c r="I433" s="45"/>
      <c r="J433" s="46"/>
      <c r="K433" s="47"/>
      <c r="L433" s="55"/>
      <c r="M433" s="55"/>
      <c r="N433" s="55"/>
      <c r="O433" s="56"/>
      <c r="P433" s="54"/>
      <c r="Q433" s="42" t="e">
        <f t="shared" si="144"/>
        <v>#DIV/0!</v>
      </c>
      <c r="R433" s="42" t="e">
        <f t="shared" si="144"/>
        <v>#DIV/0!</v>
      </c>
      <c r="S433" s="42" t="e">
        <f t="shared" si="145"/>
        <v>#DIV/0!</v>
      </c>
      <c r="T433" s="42" t="e">
        <f t="shared" si="145"/>
        <v>#DIV/0!</v>
      </c>
      <c r="AB433" t="s">
        <v>188</v>
      </c>
      <c r="AC433" s="2"/>
      <c r="AD433" s="2"/>
      <c r="AE433" s="2"/>
      <c r="AF433" s="1"/>
      <c r="AG433" s="2"/>
      <c r="AH433" s="2"/>
      <c r="AI433" s="2"/>
      <c r="AJ433" s="1"/>
      <c r="AM433" t="s">
        <v>188</v>
      </c>
      <c r="AN433" s="2"/>
      <c r="AO433" s="2"/>
      <c r="AP433" s="2"/>
      <c r="AQ433" s="1"/>
      <c r="AR433" s="2"/>
      <c r="AS433" s="2"/>
      <c r="AT433" s="1"/>
      <c r="AU433" s="2"/>
      <c r="AV433" s="2"/>
      <c r="AW433" s="1"/>
      <c r="AX433" s="2"/>
      <c r="AY433" s="2"/>
      <c r="AZ433" s="1"/>
      <c r="BA433" s="2"/>
      <c r="BB433" s="2"/>
      <c r="BC433" s="1"/>
      <c r="BD433" s="2"/>
      <c r="BE433" s="2"/>
      <c r="BF433" s="1"/>
      <c r="BG433" s="1"/>
      <c r="BH433" t="s">
        <v>188</v>
      </c>
      <c r="BI433" s="2"/>
      <c r="BJ433" s="2"/>
      <c r="BK433" s="2"/>
      <c r="BL433" s="1"/>
      <c r="BM433" s="2"/>
      <c r="BN433" s="2"/>
      <c r="BO433" s="1"/>
      <c r="BP433" s="2"/>
      <c r="BQ433" s="2"/>
      <c r="BR433" s="1"/>
      <c r="BS433" s="2"/>
      <c r="BT433" s="2"/>
      <c r="BU433" s="1"/>
      <c r="BV433" s="2"/>
      <c r="BW433" s="2"/>
      <c r="BX433" s="1"/>
      <c r="BY433" s="2"/>
      <c r="BZ433" s="2"/>
      <c r="CA433" s="1"/>
      <c r="CC433" t="s">
        <v>188</v>
      </c>
      <c r="CE433" s="23"/>
      <c r="CF433" s="23"/>
      <c r="CG433" s="23"/>
      <c r="CH433" s="24"/>
      <c r="CI433" s="2"/>
      <c r="CJ433" s="2"/>
      <c r="CK433" s="2"/>
      <c r="CL433" s="1"/>
      <c r="CN433" s="25" t="s">
        <v>188</v>
      </c>
      <c r="CO433" s="27"/>
      <c r="CP433" s="27"/>
      <c r="CQ433" s="28"/>
      <c r="CR433" s="27"/>
      <c r="CU433" s="30">
        <v>262</v>
      </c>
      <c r="CV433" s="30"/>
      <c r="CW433" s="34"/>
      <c r="CX433" s="34"/>
      <c r="CY433" s="34"/>
      <c r="CZ433" s="34"/>
      <c r="DA433" s="32"/>
      <c r="DB433" s="32"/>
      <c r="DF433" s="30"/>
      <c r="DG433" s="39"/>
      <c r="DK433" s="30">
        <v>277</v>
      </c>
      <c r="DL433" s="30"/>
      <c r="DM433" s="30"/>
      <c r="DN433" s="30"/>
      <c r="DO433" s="30"/>
    </row>
    <row r="434" spans="1:119" ht="15.75" x14ac:dyDescent="0.25">
      <c r="A434" t="s">
        <v>723</v>
      </c>
      <c r="B434" t="s">
        <v>194</v>
      </c>
      <c r="C434" s="52"/>
      <c r="D434" s="52"/>
      <c r="E434" s="52"/>
      <c r="F434" s="53"/>
      <c r="G434" s="45"/>
      <c r="H434" s="45"/>
      <c r="I434" s="45"/>
      <c r="J434" s="46"/>
      <c r="K434" s="47"/>
      <c r="L434" s="55"/>
      <c r="M434" s="55"/>
      <c r="N434" s="55"/>
      <c r="O434" s="56"/>
      <c r="P434" s="54"/>
      <c r="Q434" s="42" t="e">
        <f t="shared" si="144"/>
        <v>#DIV/0!</v>
      </c>
      <c r="R434" s="42" t="e">
        <f t="shared" si="144"/>
        <v>#DIV/0!</v>
      </c>
      <c r="S434" s="42" t="e">
        <f t="shared" si="145"/>
        <v>#DIV/0!</v>
      </c>
      <c r="T434" s="42" t="e">
        <f t="shared" si="145"/>
        <v>#DIV/0!</v>
      </c>
      <c r="AB434" t="s">
        <v>194</v>
      </c>
      <c r="AC434" s="2"/>
      <c r="AD434" s="2"/>
      <c r="AE434" s="2"/>
      <c r="AF434" s="1"/>
      <c r="AG434" s="2"/>
      <c r="AH434" s="2"/>
      <c r="AI434" s="2"/>
      <c r="AJ434" s="1"/>
      <c r="AM434" t="s">
        <v>194</v>
      </c>
      <c r="AN434" s="2"/>
      <c r="AO434" s="2"/>
      <c r="AP434" s="2"/>
      <c r="AQ434" s="1"/>
      <c r="AR434" s="2"/>
      <c r="AS434" s="2"/>
      <c r="AT434" s="1"/>
      <c r="AU434" s="2"/>
      <c r="AV434" s="2"/>
      <c r="AW434" s="1"/>
      <c r="AX434" s="2"/>
      <c r="AY434" s="2"/>
      <c r="AZ434" s="1"/>
      <c r="BA434" s="2"/>
      <c r="BB434" s="2"/>
      <c r="BC434" s="1"/>
      <c r="BD434" s="2"/>
      <c r="BE434" s="2"/>
      <c r="BF434" s="1"/>
      <c r="BG434" s="1"/>
      <c r="BH434" t="s">
        <v>194</v>
      </c>
      <c r="BI434" s="2"/>
      <c r="BJ434" s="2"/>
      <c r="BK434" s="2"/>
      <c r="BL434" s="1"/>
      <c r="BM434" s="2"/>
      <c r="BN434" s="2"/>
      <c r="BO434" s="1"/>
      <c r="BP434" s="2"/>
      <c r="BQ434" s="2"/>
      <c r="BR434" s="1"/>
      <c r="BS434" s="2"/>
      <c r="BT434" s="2"/>
      <c r="BU434" s="1"/>
      <c r="BV434" s="2"/>
      <c r="BW434" s="2"/>
      <c r="BX434" s="1"/>
      <c r="BY434" s="2"/>
      <c r="BZ434" s="2"/>
      <c r="CA434" s="1"/>
      <c r="CC434" t="s">
        <v>194</v>
      </c>
      <c r="CE434" s="23"/>
      <c r="CF434" s="23"/>
      <c r="CG434" s="23"/>
      <c r="CH434" s="24"/>
      <c r="CI434" s="2"/>
      <c r="CJ434" s="2"/>
      <c r="CK434" s="2"/>
      <c r="CL434" s="1"/>
      <c r="CN434" s="25" t="s">
        <v>194</v>
      </c>
      <c r="CO434" s="27"/>
      <c r="CP434" s="27"/>
      <c r="CQ434" s="28"/>
      <c r="CR434" s="27"/>
      <c r="CU434" s="30">
        <v>269</v>
      </c>
      <c r="CV434" s="30"/>
      <c r="CW434" s="34"/>
      <c r="CX434" s="34"/>
      <c r="CY434" s="34"/>
      <c r="CZ434" s="34"/>
      <c r="DA434" s="32"/>
      <c r="DB434" s="32"/>
      <c r="DF434" s="30"/>
      <c r="DG434" s="39"/>
      <c r="DK434" s="30">
        <v>283</v>
      </c>
      <c r="DL434" s="30"/>
      <c r="DM434" s="30"/>
      <c r="DN434" s="30"/>
      <c r="DO434" s="30"/>
    </row>
    <row r="435" spans="1:119" ht="15.75" x14ac:dyDescent="0.25">
      <c r="A435" t="s">
        <v>724</v>
      </c>
      <c r="B435" t="s">
        <v>201</v>
      </c>
      <c r="C435" s="52"/>
      <c r="D435" s="52"/>
      <c r="E435" s="52"/>
      <c r="F435" s="53"/>
      <c r="G435" s="45"/>
      <c r="H435" s="45"/>
      <c r="I435" s="45"/>
      <c r="J435" s="46"/>
      <c r="K435" s="47"/>
      <c r="L435" s="55"/>
      <c r="M435" s="55"/>
      <c r="N435" s="55"/>
      <c r="O435" s="56"/>
      <c r="P435" s="54"/>
      <c r="Q435" s="42" t="e">
        <f t="shared" si="144"/>
        <v>#DIV/0!</v>
      </c>
      <c r="R435" s="42" t="e">
        <f t="shared" si="144"/>
        <v>#DIV/0!</v>
      </c>
      <c r="S435" s="42" t="e">
        <f t="shared" si="145"/>
        <v>#DIV/0!</v>
      </c>
      <c r="T435" s="42" t="e">
        <f t="shared" si="145"/>
        <v>#DIV/0!</v>
      </c>
      <c r="AB435" t="s">
        <v>201</v>
      </c>
      <c r="AC435" s="2"/>
      <c r="AD435" s="2"/>
      <c r="AE435" s="2"/>
      <c r="AF435" s="1"/>
      <c r="AG435" s="2"/>
      <c r="AH435" s="2"/>
      <c r="AI435" s="2"/>
      <c r="AJ435" s="1"/>
      <c r="AM435" t="s">
        <v>201</v>
      </c>
      <c r="AN435" s="2"/>
      <c r="AO435" s="2"/>
      <c r="AP435" s="2"/>
      <c r="AQ435" s="1"/>
      <c r="AR435" s="2"/>
      <c r="AS435" s="2"/>
      <c r="AT435" s="1"/>
      <c r="AU435" s="2"/>
      <c r="AV435" s="2"/>
      <c r="AW435" s="1"/>
      <c r="AX435" s="2"/>
      <c r="AY435" s="2"/>
      <c r="AZ435" s="1"/>
      <c r="BA435" s="2"/>
      <c r="BB435" s="2"/>
      <c r="BC435" s="1"/>
      <c r="BD435" s="2"/>
      <c r="BE435" s="2"/>
      <c r="BF435" s="1"/>
      <c r="BG435" s="1"/>
      <c r="BH435" t="s">
        <v>201</v>
      </c>
      <c r="BI435" s="2"/>
      <c r="BJ435" s="2"/>
      <c r="BK435" s="2"/>
      <c r="BL435" s="1"/>
      <c r="BM435" s="2"/>
      <c r="BN435" s="2"/>
      <c r="BO435" s="1"/>
      <c r="BP435" s="2"/>
      <c r="BQ435" s="2"/>
      <c r="BR435" s="1"/>
      <c r="BS435" s="2"/>
      <c r="BT435" s="2"/>
      <c r="BU435" s="1"/>
      <c r="BV435" s="2"/>
      <c r="BW435" s="2"/>
      <c r="BX435" s="1"/>
      <c r="BY435" s="2"/>
      <c r="BZ435" s="2"/>
      <c r="CA435" s="1"/>
      <c r="CC435" t="s">
        <v>201</v>
      </c>
      <c r="CE435" s="23"/>
      <c r="CF435" s="23"/>
      <c r="CG435" s="23"/>
      <c r="CH435" s="24"/>
      <c r="CI435" s="2"/>
      <c r="CJ435" s="2"/>
      <c r="CK435" s="2"/>
      <c r="CL435" s="1"/>
      <c r="CN435" s="25" t="s">
        <v>201</v>
      </c>
      <c r="CO435" s="27"/>
      <c r="CP435" s="27"/>
      <c r="CQ435" s="28"/>
      <c r="CR435" s="27"/>
      <c r="CU435" s="30">
        <v>277</v>
      </c>
      <c r="CV435" s="30"/>
      <c r="CW435" s="34"/>
      <c r="CX435" s="34"/>
      <c r="CY435" s="34"/>
      <c r="CZ435" s="34"/>
      <c r="DA435" s="32"/>
      <c r="DB435" s="32"/>
      <c r="DF435" s="30"/>
      <c r="DG435" s="39"/>
      <c r="DK435" s="30">
        <v>290</v>
      </c>
      <c r="DL435" s="30"/>
      <c r="DM435" s="30"/>
      <c r="DN435" s="30"/>
      <c r="DO435" s="30"/>
    </row>
    <row r="436" spans="1:119" ht="15.75" x14ac:dyDescent="0.25">
      <c r="A436" t="s">
        <v>725</v>
      </c>
      <c r="B436" t="s">
        <v>210</v>
      </c>
      <c r="C436" s="52"/>
      <c r="D436" s="52"/>
      <c r="E436" s="52"/>
      <c r="F436" s="53"/>
      <c r="G436" s="45"/>
      <c r="H436" s="45"/>
      <c r="I436" s="45"/>
      <c r="J436" s="46"/>
      <c r="K436" s="47"/>
      <c r="L436" s="55"/>
      <c r="M436" s="55"/>
      <c r="N436" s="55"/>
      <c r="O436" s="56"/>
      <c r="P436" s="54"/>
      <c r="Q436" s="42" t="e">
        <f t="shared" si="144"/>
        <v>#DIV/0!</v>
      </c>
      <c r="R436" s="42" t="e">
        <f t="shared" si="144"/>
        <v>#DIV/0!</v>
      </c>
      <c r="S436" s="42" t="e">
        <f t="shared" si="145"/>
        <v>#DIV/0!</v>
      </c>
      <c r="T436" s="42" t="e">
        <f t="shared" si="145"/>
        <v>#DIV/0!</v>
      </c>
      <c r="AB436" t="s">
        <v>210</v>
      </c>
      <c r="AC436" s="2"/>
      <c r="AD436" s="2"/>
      <c r="AE436" s="2"/>
      <c r="AF436" s="1"/>
      <c r="AG436" s="2"/>
      <c r="AH436" s="2"/>
      <c r="AI436" s="2"/>
      <c r="AJ436" s="1"/>
      <c r="AM436" t="s">
        <v>210</v>
      </c>
      <c r="AN436" s="2"/>
      <c r="AO436" s="2"/>
      <c r="AP436" s="2"/>
      <c r="AQ436" s="1"/>
      <c r="AR436" s="2"/>
      <c r="AS436" s="2"/>
      <c r="AT436" s="1"/>
      <c r="AU436" s="2"/>
      <c r="AV436" s="2"/>
      <c r="AW436" s="1"/>
      <c r="AX436" s="2"/>
      <c r="AY436" s="2"/>
      <c r="AZ436" s="1"/>
      <c r="BA436" s="2"/>
      <c r="BB436" s="2"/>
      <c r="BC436" s="1"/>
      <c r="BD436" s="2"/>
      <c r="BE436" s="2"/>
      <c r="BF436" s="1"/>
      <c r="BG436" s="1"/>
      <c r="BH436" t="s">
        <v>210</v>
      </c>
      <c r="BI436" s="2"/>
      <c r="BJ436" s="2"/>
      <c r="BK436" s="2"/>
      <c r="BL436" s="1"/>
      <c r="BM436" s="2"/>
      <c r="BN436" s="2"/>
      <c r="BO436" s="1"/>
      <c r="BP436" s="2"/>
      <c r="BQ436" s="2"/>
      <c r="BR436" s="1"/>
      <c r="BS436" s="2"/>
      <c r="BT436" s="2"/>
      <c r="BU436" s="1"/>
      <c r="BV436" s="2"/>
      <c r="BW436" s="2"/>
      <c r="BX436" s="1"/>
      <c r="BY436" s="2"/>
      <c r="BZ436" s="2"/>
      <c r="CA436" s="1"/>
      <c r="CC436" t="s">
        <v>210</v>
      </c>
      <c r="CE436" s="23"/>
      <c r="CF436" s="23"/>
      <c r="CG436" s="23"/>
      <c r="CH436" s="24"/>
      <c r="CI436" s="2"/>
      <c r="CJ436" s="2"/>
      <c r="CK436" s="2"/>
      <c r="CL436" s="1"/>
      <c r="CN436" s="25" t="s">
        <v>210</v>
      </c>
      <c r="CO436" s="27"/>
      <c r="CP436" s="27"/>
      <c r="CQ436" s="28"/>
      <c r="CR436" s="27"/>
      <c r="CU436" s="30">
        <v>287</v>
      </c>
      <c r="CV436" s="30"/>
      <c r="CW436" s="34"/>
      <c r="CX436" s="34"/>
      <c r="CY436" s="34"/>
      <c r="CZ436" s="34"/>
      <c r="DA436" s="32"/>
      <c r="DB436" s="32"/>
      <c r="DF436" s="30"/>
      <c r="DG436" s="39"/>
      <c r="DK436" s="30">
        <v>299</v>
      </c>
      <c r="DL436" s="30"/>
      <c r="DM436" s="30"/>
      <c r="DN436" s="30"/>
      <c r="DO436" s="30"/>
    </row>
    <row r="437" spans="1:119" ht="15.75" x14ac:dyDescent="0.25">
      <c r="A437" t="s">
        <v>726</v>
      </c>
      <c r="B437" t="s">
        <v>219</v>
      </c>
      <c r="C437" s="52"/>
      <c r="D437" s="52"/>
      <c r="E437" s="52"/>
      <c r="F437" s="53"/>
      <c r="G437" s="45"/>
      <c r="H437" s="45"/>
      <c r="I437" s="45"/>
      <c r="J437" s="46"/>
      <c r="K437" s="47"/>
      <c r="L437" s="55"/>
      <c r="M437" s="55"/>
      <c r="N437" s="55"/>
      <c r="O437" s="56"/>
      <c r="P437" s="54"/>
      <c r="Q437" s="42" t="e">
        <f t="shared" si="144"/>
        <v>#DIV/0!</v>
      </c>
      <c r="R437" s="42" t="e">
        <f t="shared" si="144"/>
        <v>#DIV/0!</v>
      </c>
      <c r="S437" s="42" t="e">
        <f t="shared" si="145"/>
        <v>#DIV/0!</v>
      </c>
      <c r="T437" s="42" t="e">
        <f t="shared" si="145"/>
        <v>#DIV/0!</v>
      </c>
      <c r="AB437" t="s">
        <v>219</v>
      </c>
      <c r="AC437" s="2"/>
      <c r="AD437" s="2"/>
      <c r="AE437" s="2"/>
      <c r="AF437" s="1"/>
      <c r="AG437" s="2"/>
      <c r="AH437" s="2"/>
      <c r="AI437" s="2"/>
      <c r="AJ437" s="1"/>
      <c r="AM437" t="s">
        <v>219</v>
      </c>
      <c r="AN437" s="2"/>
      <c r="AO437" s="2"/>
      <c r="AP437" s="2"/>
      <c r="AQ437" s="1"/>
      <c r="AR437" s="2"/>
      <c r="AS437" s="2"/>
      <c r="AT437" s="1"/>
      <c r="AU437" s="2"/>
      <c r="AV437" s="2"/>
      <c r="AW437" s="1"/>
      <c r="AX437" s="2"/>
      <c r="AY437" s="2"/>
      <c r="AZ437" s="1"/>
      <c r="BA437" s="2"/>
      <c r="BB437" s="2"/>
      <c r="BC437" s="1"/>
      <c r="BD437" s="2"/>
      <c r="BE437" s="2"/>
      <c r="BF437" s="1"/>
      <c r="BG437" s="1"/>
      <c r="BH437" t="s">
        <v>219</v>
      </c>
      <c r="BI437" s="2"/>
      <c r="BJ437" s="2"/>
      <c r="BK437" s="2"/>
      <c r="BL437" s="1"/>
      <c r="BM437" s="2"/>
      <c r="BN437" s="2"/>
      <c r="BO437" s="1"/>
      <c r="BP437" s="2"/>
      <c r="BQ437" s="2"/>
      <c r="BR437" s="1"/>
      <c r="BS437" s="2"/>
      <c r="BT437" s="2"/>
      <c r="BU437" s="1"/>
      <c r="BV437" s="2"/>
      <c r="BW437" s="2"/>
      <c r="BX437" s="1"/>
      <c r="BY437" s="2"/>
      <c r="BZ437" s="2"/>
      <c r="CA437" s="1"/>
      <c r="CC437" t="s">
        <v>219</v>
      </c>
      <c r="CE437" s="23"/>
      <c r="CF437" s="23"/>
      <c r="CG437" s="23"/>
      <c r="CH437" s="24"/>
      <c r="CI437" s="2"/>
      <c r="CJ437" s="2"/>
      <c r="CK437" s="2"/>
      <c r="CL437" s="1"/>
      <c r="CN437" s="25" t="s">
        <v>219</v>
      </c>
      <c r="CO437" s="27"/>
      <c r="CP437" s="27"/>
      <c r="CQ437" s="28"/>
      <c r="CR437" s="27"/>
      <c r="CU437" s="30">
        <v>297</v>
      </c>
      <c r="CV437" s="30"/>
      <c r="CW437" s="34"/>
      <c r="CX437" s="34"/>
      <c r="CY437" s="34"/>
      <c r="CZ437" s="34"/>
      <c r="DA437" s="32"/>
      <c r="DB437" s="32"/>
      <c r="DF437" s="30"/>
      <c r="DG437" s="39"/>
      <c r="DK437" s="30">
        <v>308</v>
      </c>
      <c r="DL437" s="30"/>
      <c r="DM437" s="30"/>
      <c r="DN437" s="30"/>
      <c r="DO437" s="30"/>
    </row>
    <row r="438" spans="1:119" ht="15.75" x14ac:dyDescent="0.25">
      <c r="A438" t="s">
        <v>727</v>
      </c>
      <c r="B438" t="s">
        <v>226</v>
      </c>
      <c r="C438" s="52"/>
      <c r="D438" s="52"/>
      <c r="E438" s="52"/>
      <c r="F438" s="53"/>
      <c r="G438" s="45"/>
      <c r="H438" s="45"/>
      <c r="I438" s="45"/>
      <c r="J438" s="46"/>
      <c r="K438" s="47"/>
      <c r="L438" s="55"/>
      <c r="M438" s="55"/>
      <c r="N438" s="55"/>
      <c r="O438" s="56"/>
      <c r="P438" s="54"/>
      <c r="Q438" s="42" t="e">
        <f t="shared" si="144"/>
        <v>#DIV/0!</v>
      </c>
      <c r="R438" s="42" t="e">
        <f t="shared" si="144"/>
        <v>#DIV/0!</v>
      </c>
      <c r="S438" s="42" t="e">
        <f t="shared" si="145"/>
        <v>#DIV/0!</v>
      </c>
      <c r="T438" s="42" t="e">
        <f t="shared" si="145"/>
        <v>#DIV/0!</v>
      </c>
      <c r="AB438" t="s">
        <v>226</v>
      </c>
      <c r="AC438" s="2"/>
      <c r="AD438" s="2"/>
      <c r="AE438" s="2"/>
      <c r="AF438" s="1"/>
      <c r="AG438" s="2"/>
      <c r="AH438" s="2"/>
      <c r="AI438" s="2"/>
      <c r="AJ438" s="1"/>
      <c r="AM438" t="s">
        <v>226</v>
      </c>
      <c r="AN438" s="2"/>
      <c r="AO438" s="2"/>
      <c r="AP438" s="2"/>
      <c r="AQ438" s="1"/>
      <c r="AR438" s="2"/>
      <c r="AS438" s="2"/>
      <c r="AT438" s="1"/>
      <c r="AU438" s="2"/>
      <c r="AV438" s="2"/>
      <c r="AW438" s="1"/>
      <c r="AX438" s="2"/>
      <c r="AY438" s="2"/>
      <c r="AZ438" s="1"/>
      <c r="BA438" s="2"/>
      <c r="BB438" s="2"/>
      <c r="BC438" s="1"/>
      <c r="BD438" s="2"/>
      <c r="BE438" s="2"/>
      <c r="BF438" s="1"/>
      <c r="BG438" s="1"/>
      <c r="BH438" t="s">
        <v>226</v>
      </c>
      <c r="BI438" s="2"/>
      <c r="BJ438" s="2"/>
      <c r="BK438" s="2"/>
      <c r="BL438" s="1"/>
      <c r="BM438" s="2"/>
      <c r="BN438" s="2"/>
      <c r="BO438" s="1"/>
      <c r="BP438" s="2"/>
      <c r="BQ438" s="2"/>
      <c r="BR438" s="1"/>
      <c r="BS438" s="2"/>
      <c r="BT438" s="2"/>
      <c r="BU438" s="1"/>
      <c r="BV438" s="2"/>
      <c r="BW438" s="2"/>
      <c r="BX438" s="1"/>
      <c r="BY438" s="2"/>
      <c r="BZ438" s="2"/>
      <c r="CA438" s="1"/>
      <c r="CC438" t="s">
        <v>226</v>
      </c>
      <c r="CE438" s="23"/>
      <c r="CF438" s="23"/>
      <c r="CG438" s="23"/>
      <c r="CH438" s="24"/>
      <c r="CI438" s="2"/>
      <c r="CJ438" s="2"/>
      <c r="CK438" s="2"/>
      <c r="CL438" s="1"/>
      <c r="CN438" s="25" t="s">
        <v>226</v>
      </c>
      <c r="CO438" s="27"/>
      <c r="CP438" s="27"/>
      <c r="CQ438" s="28">
        <f>CH492-CO438-CP438</f>
        <v>1.1903126442954638E-2</v>
      </c>
      <c r="CR438" s="27">
        <f>CI492-CO438-CP438</f>
        <v>11.418763019906999</v>
      </c>
      <c r="CU438" s="30">
        <v>305</v>
      </c>
      <c r="CV438" s="30"/>
      <c r="CW438" s="34"/>
      <c r="CX438" s="34"/>
      <c r="CY438" s="34"/>
      <c r="CZ438" s="34"/>
      <c r="DA438" s="32"/>
      <c r="DB438" s="32"/>
      <c r="DF438" s="30"/>
      <c r="DG438" s="39"/>
      <c r="DK438" s="30">
        <v>315</v>
      </c>
      <c r="DL438" s="30"/>
      <c r="DM438" s="30"/>
      <c r="DN438" s="30"/>
      <c r="DO438" s="30"/>
    </row>
    <row r="439" spans="1:119" ht="15.75" x14ac:dyDescent="0.25">
      <c r="A439" t="s">
        <v>728</v>
      </c>
      <c r="B439" t="s">
        <v>232</v>
      </c>
      <c r="C439" s="52"/>
      <c r="D439" s="52"/>
      <c r="E439" s="52"/>
      <c r="F439" s="53"/>
      <c r="G439" s="45"/>
      <c r="H439" s="45"/>
      <c r="I439" s="45"/>
      <c r="J439" s="46"/>
      <c r="K439" s="47"/>
      <c r="L439" s="55"/>
      <c r="M439" s="55"/>
      <c r="N439" s="55"/>
      <c r="O439" s="56"/>
      <c r="P439" s="54"/>
      <c r="Q439" s="42" t="e">
        <f t="shared" si="144"/>
        <v>#DIV/0!</v>
      </c>
      <c r="R439" s="42" t="e">
        <f t="shared" si="144"/>
        <v>#DIV/0!</v>
      </c>
      <c r="S439" s="42" t="e">
        <f t="shared" si="145"/>
        <v>#DIV/0!</v>
      </c>
      <c r="T439" s="42" t="e">
        <f t="shared" si="145"/>
        <v>#DIV/0!</v>
      </c>
      <c r="AB439" t="s">
        <v>232</v>
      </c>
      <c r="AC439" s="2"/>
      <c r="AD439" s="2"/>
      <c r="AE439" s="2"/>
      <c r="AF439" s="1"/>
      <c r="AG439" s="2"/>
      <c r="AH439" s="2"/>
      <c r="AI439" s="2"/>
      <c r="AJ439" s="1"/>
      <c r="AM439" t="s">
        <v>232</v>
      </c>
      <c r="AN439" s="2"/>
      <c r="AO439" s="2"/>
      <c r="AP439" s="2"/>
      <c r="AQ439" s="1"/>
      <c r="AR439" s="2"/>
      <c r="AS439" s="2"/>
      <c r="AT439" s="1"/>
      <c r="AU439" s="2"/>
      <c r="AV439" s="2"/>
      <c r="AW439" s="1"/>
      <c r="AX439" s="2"/>
      <c r="AY439" s="2"/>
      <c r="AZ439" s="1"/>
      <c r="BA439" s="2"/>
      <c r="BB439" s="2"/>
      <c r="BC439" s="1"/>
      <c r="BD439" s="2"/>
      <c r="BE439" s="2"/>
      <c r="BF439" s="1"/>
      <c r="BG439" s="1"/>
      <c r="BH439" t="s">
        <v>232</v>
      </c>
      <c r="BI439" s="2"/>
      <c r="BJ439" s="2"/>
      <c r="BK439" s="2"/>
      <c r="BL439" s="1"/>
      <c r="BM439" s="2"/>
      <c r="BN439" s="2"/>
      <c r="BO439" s="1"/>
      <c r="BP439" s="2"/>
      <c r="BQ439" s="2"/>
      <c r="BR439" s="1"/>
      <c r="BS439" s="2"/>
      <c r="BT439" s="2"/>
      <c r="BU439" s="1"/>
      <c r="BV439" s="2"/>
      <c r="BW439" s="2"/>
      <c r="BX439" s="1"/>
      <c r="BY439" s="2"/>
      <c r="BZ439" s="2"/>
      <c r="CA439" s="1"/>
      <c r="CC439" t="s">
        <v>232</v>
      </c>
      <c r="CE439" s="23"/>
      <c r="CF439" s="23"/>
      <c r="CG439" s="23"/>
      <c r="CH439" s="24"/>
      <c r="CI439" s="2"/>
      <c r="CJ439" s="2"/>
      <c r="CK439" s="2"/>
      <c r="CL439" s="1"/>
      <c r="CN439" s="25" t="s">
        <v>232</v>
      </c>
      <c r="CO439" s="27"/>
      <c r="CP439" s="27"/>
      <c r="CQ439" s="28"/>
      <c r="CR439" s="27"/>
      <c r="CU439" s="30">
        <v>312</v>
      </c>
      <c r="CV439" s="30"/>
      <c r="CW439" s="34"/>
      <c r="CX439" s="34"/>
      <c r="CY439" s="34"/>
      <c r="CZ439" s="34"/>
      <c r="DA439" s="32"/>
      <c r="DB439" s="32"/>
      <c r="DF439" s="30"/>
      <c r="DG439" s="39"/>
      <c r="DK439" s="30">
        <v>321</v>
      </c>
      <c r="DL439" s="30"/>
      <c r="DM439" s="30"/>
      <c r="DN439" s="30"/>
      <c r="DO439" s="30"/>
    </row>
    <row r="440" spans="1:119" ht="15.75" x14ac:dyDescent="0.25">
      <c r="A440" t="s">
        <v>729</v>
      </c>
      <c r="B440" t="s">
        <v>245</v>
      </c>
      <c r="C440" s="52"/>
      <c r="D440" s="52"/>
      <c r="E440" s="52"/>
      <c r="F440" s="53"/>
      <c r="G440" s="45"/>
      <c r="H440" s="45"/>
      <c r="I440" s="45"/>
      <c r="J440" s="46"/>
      <c r="K440" s="47"/>
      <c r="L440" s="55"/>
      <c r="M440" s="55"/>
      <c r="N440" s="55"/>
      <c r="O440" s="56"/>
      <c r="P440" s="54"/>
      <c r="Q440" s="42" t="e">
        <f t="shared" si="144"/>
        <v>#DIV/0!</v>
      </c>
      <c r="R440" s="42" t="e">
        <f t="shared" si="144"/>
        <v>#DIV/0!</v>
      </c>
      <c r="S440" s="42" t="e">
        <f t="shared" si="145"/>
        <v>#DIV/0!</v>
      </c>
      <c r="T440" s="42" t="e">
        <f t="shared" si="145"/>
        <v>#DIV/0!</v>
      </c>
      <c r="AB440" t="s">
        <v>245</v>
      </c>
      <c r="AC440" s="2"/>
      <c r="AD440" s="2"/>
      <c r="AE440" s="2"/>
      <c r="AF440" s="1"/>
      <c r="AG440" s="2"/>
      <c r="AH440" s="2"/>
      <c r="AI440" s="2"/>
      <c r="AJ440" s="1"/>
      <c r="AM440" t="s">
        <v>245</v>
      </c>
      <c r="AN440" s="2"/>
      <c r="AO440" s="2"/>
      <c r="AP440" s="2"/>
      <c r="AQ440" s="1"/>
      <c r="AR440" s="2"/>
      <c r="AS440" s="2"/>
      <c r="AT440" s="1"/>
      <c r="AU440" s="2"/>
      <c r="AV440" s="2"/>
      <c r="AW440" s="1"/>
      <c r="AX440" s="2"/>
      <c r="AY440" s="2"/>
      <c r="AZ440" s="1"/>
      <c r="BA440" s="2"/>
      <c r="BB440" s="2"/>
      <c r="BC440" s="1"/>
      <c r="BD440" s="2"/>
      <c r="BE440" s="2"/>
      <c r="BF440" s="1"/>
      <c r="BG440" s="1"/>
      <c r="BH440" t="s">
        <v>245</v>
      </c>
      <c r="BI440" s="2"/>
      <c r="BJ440" s="2"/>
      <c r="BK440" s="2"/>
      <c r="BL440" s="1"/>
      <c r="BM440" s="2"/>
      <c r="BN440" s="2"/>
      <c r="BO440" s="1"/>
      <c r="BP440" s="2"/>
      <c r="BQ440" s="2"/>
      <c r="BR440" s="1"/>
      <c r="BS440" s="2"/>
      <c r="BT440" s="2"/>
      <c r="BU440" s="1"/>
      <c r="BV440" s="2"/>
      <c r="BW440" s="2"/>
      <c r="BX440" s="1"/>
      <c r="BY440" s="2"/>
      <c r="BZ440" s="2"/>
      <c r="CA440" s="1"/>
      <c r="CC440" t="s">
        <v>245</v>
      </c>
      <c r="CE440" s="23"/>
      <c r="CF440" s="23"/>
      <c r="CG440" s="23"/>
      <c r="CH440" s="24"/>
      <c r="CI440" s="2"/>
      <c r="CJ440" s="2"/>
      <c r="CK440" s="2"/>
      <c r="CL440" s="1"/>
      <c r="CN440" s="25" t="s">
        <v>245</v>
      </c>
      <c r="CO440" s="27"/>
      <c r="CP440" s="27"/>
      <c r="CQ440" s="28"/>
      <c r="CR440" s="27"/>
      <c r="CU440" s="30">
        <v>326</v>
      </c>
      <c r="CV440" s="30"/>
      <c r="CW440" s="34"/>
      <c r="CX440" s="34"/>
      <c r="CY440" s="34"/>
      <c r="CZ440" s="34"/>
      <c r="DA440" s="32"/>
      <c r="DB440" s="32"/>
      <c r="DF440" s="30"/>
      <c r="DG440" s="39"/>
      <c r="DK440" s="30">
        <v>334</v>
      </c>
      <c r="DL440" s="30"/>
      <c r="DM440" s="30"/>
      <c r="DN440" s="30"/>
      <c r="DO440" s="30"/>
    </row>
    <row r="441" spans="1:119" ht="15.75" x14ac:dyDescent="0.25">
      <c r="B441" t="s">
        <v>252</v>
      </c>
      <c r="C441" s="52"/>
      <c r="D441" s="52"/>
      <c r="E441" s="52"/>
      <c r="F441" s="53"/>
      <c r="G441" s="45"/>
      <c r="H441" s="45"/>
      <c r="I441" s="45"/>
      <c r="J441" s="46"/>
      <c r="K441" s="47"/>
      <c r="L441" s="55"/>
      <c r="M441" s="55"/>
      <c r="N441" s="55"/>
      <c r="O441" s="56"/>
      <c r="P441" s="54"/>
      <c r="Q441" s="42" t="e">
        <f t="shared" si="144"/>
        <v>#DIV/0!</v>
      </c>
      <c r="R441" s="42" t="e">
        <f t="shared" si="144"/>
        <v>#DIV/0!</v>
      </c>
      <c r="S441" s="42" t="e">
        <f t="shared" si="145"/>
        <v>#DIV/0!</v>
      </c>
      <c r="T441" s="42" t="e">
        <f t="shared" si="145"/>
        <v>#DIV/0!</v>
      </c>
      <c r="AB441" t="s">
        <v>252</v>
      </c>
      <c r="AC441" s="2"/>
      <c r="AD441" s="2"/>
      <c r="AE441" s="2"/>
      <c r="AF441" s="1"/>
      <c r="AG441" s="2"/>
      <c r="AH441" s="2"/>
      <c r="AI441" s="2"/>
      <c r="AJ441" s="1"/>
      <c r="AM441" t="s">
        <v>252</v>
      </c>
      <c r="AN441" s="2"/>
      <c r="AO441" s="2"/>
      <c r="AP441" s="2"/>
      <c r="AQ441" s="1"/>
      <c r="AR441" s="2"/>
      <c r="AS441" s="2"/>
      <c r="AT441" s="1"/>
      <c r="AU441" s="2"/>
      <c r="AV441" s="2"/>
      <c r="AW441" s="1"/>
      <c r="AX441" s="2"/>
      <c r="AY441" s="2"/>
      <c r="AZ441" s="1"/>
      <c r="BA441" s="2"/>
      <c r="BB441" s="2"/>
      <c r="BC441" s="1"/>
      <c r="BD441" s="2"/>
      <c r="BE441" s="2"/>
      <c r="BF441" s="1"/>
      <c r="BG441" s="1"/>
      <c r="BH441" t="s">
        <v>252</v>
      </c>
      <c r="BI441" s="2"/>
      <c r="BJ441" s="2"/>
      <c r="BK441" s="2"/>
      <c r="BL441" s="1"/>
      <c r="BM441" s="2"/>
      <c r="BN441" s="2"/>
      <c r="BO441" s="1"/>
      <c r="BP441" s="2"/>
      <c r="BQ441" s="2"/>
      <c r="BR441" s="1"/>
      <c r="BS441" s="2"/>
      <c r="BT441" s="2"/>
      <c r="BU441" s="1"/>
      <c r="BV441" s="2"/>
      <c r="BW441" s="2"/>
      <c r="BX441" s="1"/>
      <c r="BY441" s="2"/>
      <c r="BZ441" s="2"/>
      <c r="CA441" s="1"/>
      <c r="CC441" t="s">
        <v>252</v>
      </c>
      <c r="CE441" s="23"/>
      <c r="CF441" s="23"/>
      <c r="CG441" s="23"/>
      <c r="CH441" s="24"/>
      <c r="CI441" s="2"/>
      <c r="CJ441" s="2"/>
      <c r="CK441" s="2"/>
      <c r="CL441" s="1"/>
      <c r="CN441" s="25" t="s">
        <v>252</v>
      </c>
      <c r="CO441" s="27"/>
      <c r="CP441" s="27"/>
      <c r="CQ441" s="28"/>
      <c r="CR441" s="27"/>
      <c r="CU441" s="30">
        <v>334</v>
      </c>
      <c r="CV441" s="30"/>
      <c r="CW441" s="34"/>
      <c r="CX441" s="34"/>
      <c r="CY441" s="34"/>
      <c r="CZ441" s="34"/>
      <c r="DA441" s="32"/>
      <c r="DB441" s="32"/>
      <c r="DF441" s="30"/>
      <c r="DG441" s="39"/>
      <c r="DK441" s="30">
        <v>341</v>
      </c>
      <c r="DL441" s="30"/>
      <c r="DM441" s="30"/>
      <c r="DN441" s="30"/>
      <c r="DO441" s="30"/>
    </row>
    <row r="442" spans="1:119" ht="15.75" x14ac:dyDescent="0.25">
      <c r="B442" t="s">
        <v>264</v>
      </c>
      <c r="C442" s="52"/>
      <c r="D442" s="52"/>
      <c r="E442" s="52"/>
      <c r="F442" s="53"/>
      <c r="G442" s="45"/>
      <c r="H442" s="45"/>
      <c r="I442" s="45"/>
      <c r="J442" s="46"/>
      <c r="K442" s="47"/>
      <c r="L442" s="55"/>
      <c r="M442" s="55"/>
      <c r="N442" s="55"/>
      <c r="O442" s="56"/>
      <c r="P442" s="54"/>
      <c r="Q442" s="42" t="e">
        <f t="shared" si="144"/>
        <v>#DIV/0!</v>
      </c>
      <c r="R442" s="42" t="e">
        <f t="shared" si="144"/>
        <v>#DIV/0!</v>
      </c>
      <c r="S442" s="42" t="e">
        <f t="shared" si="145"/>
        <v>#DIV/0!</v>
      </c>
      <c r="T442" s="42" t="e">
        <f t="shared" si="145"/>
        <v>#DIV/0!</v>
      </c>
      <c r="AB442" t="s">
        <v>264</v>
      </c>
      <c r="AC442" s="2"/>
      <c r="AD442" s="2"/>
      <c r="AE442" s="2"/>
      <c r="AF442" s="1"/>
      <c r="AG442" s="2"/>
      <c r="AH442" s="2"/>
      <c r="AI442" s="2"/>
      <c r="AJ442" s="1"/>
      <c r="AM442" t="s">
        <v>264</v>
      </c>
      <c r="AN442" s="2"/>
      <c r="AO442" s="2"/>
      <c r="AP442" s="2"/>
      <c r="AQ442" s="1"/>
      <c r="AR442" s="2"/>
      <c r="AS442" s="2"/>
      <c r="AT442" s="1"/>
      <c r="AU442" s="2"/>
      <c r="AV442" s="2"/>
      <c r="AW442" s="1"/>
      <c r="AX442" s="2"/>
      <c r="AY442" s="2"/>
      <c r="AZ442" s="1"/>
      <c r="BA442" s="2"/>
      <c r="BB442" s="2"/>
      <c r="BC442" s="1"/>
      <c r="BD442" s="2"/>
      <c r="BE442" s="2"/>
      <c r="BF442" s="1"/>
      <c r="BG442" s="1"/>
      <c r="BH442" t="s">
        <v>264</v>
      </c>
      <c r="BI442" s="2"/>
      <c r="BJ442" s="2"/>
      <c r="BK442" s="2"/>
      <c r="BL442" s="1"/>
      <c r="BM442" s="2"/>
      <c r="BN442" s="2"/>
      <c r="BO442" s="1"/>
      <c r="BP442" s="2"/>
      <c r="BQ442" s="2"/>
      <c r="BR442" s="1"/>
      <c r="BS442" s="2"/>
      <c r="BT442" s="2"/>
      <c r="BU442" s="1"/>
      <c r="BV442" s="2"/>
      <c r="BW442" s="2"/>
      <c r="BX442" s="1"/>
      <c r="BY442" s="2"/>
      <c r="BZ442" s="2"/>
      <c r="CA442" s="1"/>
      <c r="CC442" t="s">
        <v>264</v>
      </c>
      <c r="CE442" s="23"/>
      <c r="CF442" s="23"/>
      <c r="CG442" s="23"/>
      <c r="CH442" s="24"/>
      <c r="CI442" s="2"/>
      <c r="CJ442" s="2"/>
      <c r="CK442" s="2"/>
      <c r="CL442" s="1"/>
      <c r="CN442" s="25" t="s">
        <v>264</v>
      </c>
      <c r="CO442" s="27"/>
      <c r="CP442" s="27"/>
      <c r="CQ442" s="28"/>
      <c r="CR442" s="27"/>
      <c r="CU442" s="30">
        <v>347</v>
      </c>
      <c r="CV442" s="30"/>
      <c r="CW442" s="34"/>
      <c r="CX442" s="34"/>
      <c r="CY442" s="34"/>
      <c r="CZ442" s="34"/>
      <c r="DA442" s="32"/>
      <c r="DB442" s="32"/>
      <c r="DF442" s="30"/>
      <c r="DG442" s="39"/>
      <c r="DK442" s="30">
        <v>353</v>
      </c>
      <c r="DL442" s="30"/>
      <c r="DM442" s="30"/>
      <c r="DN442" s="30"/>
      <c r="DO442" s="30"/>
    </row>
    <row r="443" spans="1:119" ht="15.75" x14ac:dyDescent="0.25">
      <c r="A443" t="s">
        <v>730</v>
      </c>
      <c r="B443" t="s">
        <v>275</v>
      </c>
      <c r="C443" s="52"/>
      <c r="D443" s="52"/>
      <c r="E443" s="52"/>
      <c r="F443" s="53"/>
      <c r="G443" s="45"/>
      <c r="H443" s="45"/>
      <c r="I443" s="45"/>
      <c r="J443" s="46"/>
      <c r="K443" s="47"/>
      <c r="L443" s="55"/>
      <c r="M443" s="55"/>
      <c r="N443" s="55"/>
      <c r="O443" s="56"/>
      <c r="P443" s="54"/>
      <c r="Q443" s="42" t="e">
        <f t="shared" si="144"/>
        <v>#DIV/0!</v>
      </c>
      <c r="R443" s="42" t="e">
        <f t="shared" si="144"/>
        <v>#DIV/0!</v>
      </c>
      <c r="S443" s="42" t="e">
        <f t="shared" si="145"/>
        <v>#DIV/0!</v>
      </c>
      <c r="T443" s="42" t="e">
        <f t="shared" si="145"/>
        <v>#DIV/0!</v>
      </c>
      <c r="AB443" t="s">
        <v>275</v>
      </c>
      <c r="AC443" s="2"/>
      <c r="AD443" s="2"/>
      <c r="AE443" s="2"/>
      <c r="AF443" s="1"/>
      <c r="AG443" s="2"/>
      <c r="AH443" s="2"/>
      <c r="AI443" s="2"/>
      <c r="AJ443" s="1"/>
      <c r="AM443" t="s">
        <v>275</v>
      </c>
      <c r="AN443" s="2"/>
      <c r="AO443" s="2"/>
      <c r="AP443" s="2"/>
      <c r="AQ443" s="1"/>
      <c r="AR443" s="2"/>
      <c r="AS443" s="2"/>
      <c r="AT443" s="1"/>
      <c r="AU443" s="2"/>
      <c r="AV443" s="2"/>
      <c r="AW443" s="1"/>
      <c r="AX443" s="2"/>
      <c r="AY443" s="2"/>
      <c r="AZ443" s="1"/>
      <c r="BA443" s="2"/>
      <c r="BB443" s="2"/>
      <c r="BC443" s="1"/>
      <c r="BD443" s="2"/>
      <c r="BE443" s="2"/>
      <c r="BF443" s="1"/>
      <c r="BG443" s="1"/>
      <c r="BH443" t="s">
        <v>275</v>
      </c>
      <c r="BI443" s="2"/>
      <c r="BJ443" s="2"/>
      <c r="BK443" s="2"/>
      <c r="BL443" s="1"/>
      <c r="BM443" s="2"/>
      <c r="BN443" s="2"/>
      <c r="BO443" s="1"/>
      <c r="BP443" s="2"/>
      <c r="BQ443" s="2"/>
      <c r="BR443" s="1"/>
      <c r="BS443" s="2"/>
      <c r="BT443" s="2"/>
      <c r="BU443" s="1"/>
      <c r="BV443" s="2"/>
      <c r="BW443" s="2"/>
      <c r="BX443" s="1"/>
      <c r="BY443" s="2"/>
      <c r="BZ443" s="2"/>
      <c r="CA443" s="1"/>
      <c r="CC443" t="s">
        <v>275</v>
      </c>
      <c r="CE443" s="23"/>
      <c r="CF443" s="23"/>
      <c r="CG443" s="23"/>
      <c r="CH443" s="24"/>
      <c r="CI443" s="2"/>
      <c r="CJ443" s="2"/>
      <c r="CK443" s="2"/>
      <c r="CL443" s="1"/>
      <c r="CN443" s="25" t="s">
        <v>275</v>
      </c>
      <c r="CO443" s="27"/>
      <c r="CP443" s="27"/>
      <c r="CQ443" s="28"/>
      <c r="CR443" s="27"/>
      <c r="CU443" s="30">
        <v>359</v>
      </c>
      <c r="CV443" s="30"/>
      <c r="CW443" s="34"/>
      <c r="CX443" s="34"/>
      <c r="CY443" s="34"/>
      <c r="CZ443" s="34"/>
      <c r="DA443" s="32"/>
      <c r="DB443" s="32"/>
      <c r="DF443" s="30"/>
      <c r="DG443" s="39"/>
      <c r="DK443" s="30">
        <v>364</v>
      </c>
      <c r="DL443" s="30"/>
      <c r="DM443" s="30"/>
      <c r="DN443" s="30"/>
      <c r="DO443" s="30"/>
    </row>
    <row r="444" spans="1:119" ht="15.75" x14ac:dyDescent="0.25">
      <c r="A444" t="s">
        <v>731</v>
      </c>
      <c r="B444" t="s">
        <v>288</v>
      </c>
      <c r="C444" s="52"/>
      <c r="D444" s="52"/>
      <c r="E444" s="52"/>
      <c r="F444" s="53"/>
      <c r="G444" s="45"/>
      <c r="H444" s="45"/>
      <c r="I444" s="45"/>
      <c r="J444" s="46"/>
      <c r="K444" s="47"/>
      <c r="L444" s="55"/>
      <c r="M444" s="55"/>
      <c r="N444" s="55"/>
      <c r="O444" s="56"/>
      <c r="P444" s="54"/>
      <c r="Q444" s="42" t="e">
        <f t="shared" si="144"/>
        <v>#DIV/0!</v>
      </c>
      <c r="R444" s="42" t="e">
        <f t="shared" si="144"/>
        <v>#DIV/0!</v>
      </c>
      <c r="S444" s="42" t="e">
        <f t="shared" si="145"/>
        <v>#DIV/0!</v>
      </c>
      <c r="T444" s="42" t="e">
        <f t="shared" si="145"/>
        <v>#DIV/0!</v>
      </c>
      <c r="AB444" t="s">
        <v>288</v>
      </c>
      <c r="AC444" s="2"/>
      <c r="AD444" s="2"/>
      <c r="AE444" s="2"/>
      <c r="AF444" s="1"/>
      <c r="AG444" s="2"/>
      <c r="AH444" s="2"/>
      <c r="AI444" s="2"/>
      <c r="AJ444" s="1"/>
      <c r="AM444" t="s">
        <v>288</v>
      </c>
      <c r="AN444" s="2"/>
      <c r="AO444" s="2"/>
      <c r="AP444" s="2"/>
      <c r="AQ444" s="1"/>
      <c r="AR444" s="2"/>
      <c r="AS444" s="2"/>
      <c r="AT444" s="1"/>
      <c r="AU444" s="2"/>
      <c r="AV444" s="2"/>
      <c r="AW444" s="1"/>
      <c r="AX444" s="2"/>
      <c r="AY444" s="2"/>
      <c r="AZ444" s="1"/>
      <c r="BA444" s="2"/>
      <c r="BB444" s="2"/>
      <c r="BC444" s="1"/>
      <c r="BD444" s="2"/>
      <c r="BE444" s="2"/>
      <c r="BF444" s="1"/>
      <c r="BG444" s="1"/>
      <c r="BH444" t="s">
        <v>288</v>
      </c>
      <c r="BI444" s="2"/>
      <c r="BJ444" s="2"/>
      <c r="BK444" s="2"/>
      <c r="BL444" s="1"/>
      <c r="BM444" s="2"/>
      <c r="BN444" s="2"/>
      <c r="BO444" s="1"/>
      <c r="BP444" s="2"/>
      <c r="BQ444" s="2"/>
      <c r="BR444" s="1"/>
      <c r="BS444" s="2"/>
      <c r="BT444" s="2"/>
      <c r="BU444" s="1"/>
      <c r="BV444" s="2"/>
      <c r="BW444" s="2"/>
      <c r="BX444" s="1"/>
      <c r="BY444" s="2"/>
      <c r="BZ444" s="2"/>
      <c r="CA444" s="1"/>
      <c r="CC444" t="s">
        <v>288</v>
      </c>
      <c r="CE444" s="23"/>
      <c r="CF444" s="23"/>
      <c r="CG444" s="23"/>
      <c r="CH444" s="24"/>
      <c r="CI444" s="2"/>
      <c r="CJ444" s="2"/>
      <c r="CK444" s="2"/>
      <c r="CL444" s="1"/>
      <c r="CN444" s="25" t="s">
        <v>288</v>
      </c>
      <c r="CO444" s="27"/>
      <c r="CP444" s="27"/>
      <c r="CQ444" s="28"/>
      <c r="CR444" s="27"/>
      <c r="CU444" s="30">
        <v>373</v>
      </c>
      <c r="CV444" s="30"/>
      <c r="CW444" s="34"/>
      <c r="CX444" s="34"/>
      <c r="CY444" s="34"/>
      <c r="CZ444" s="34"/>
      <c r="DA444" s="32"/>
      <c r="DB444" s="32"/>
      <c r="DF444" s="30"/>
      <c r="DG444" s="39"/>
      <c r="DK444" s="30">
        <v>377</v>
      </c>
      <c r="DL444" s="30"/>
      <c r="DM444" s="30"/>
      <c r="DN444" s="30"/>
      <c r="DO444" s="30"/>
    </row>
    <row r="445" spans="1:119" ht="15.75" x14ac:dyDescent="0.25">
      <c r="A445" t="s">
        <v>732</v>
      </c>
      <c r="B445" t="s">
        <v>301</v>
      </c>
      <c r="C445" s="52"/>
      <c r="D445" s="52"/>
      <c r="E445" s="52"/>
      <c r="F445" s="53"/>
      <c r="G445" s="45"/>
      <c r="H445" s="45"/>
      <c r="I445" s="45"/>
      <c r="J445" s="46"/>
      <c r="K445" s="47"/>
      <c r="L445" s="55"/>
      <c r="M445" s="55"/>
      <c r="N445" s="55"/>
      <c r="O445" s="56"/>
      <c r="P445" s="54"/>
      <c r="Q445" s="42" t="e">
        <f t="shared" si="144"/>
        <v>#DIV/0!</v>
      </c>
      <c r="R445" s="42" t="e">
        <f t="shared" si="144"/>
        <v>#DIV/0!</v>
      </c>
      <c r="S445" s="42" t="e">
        <f t="shared" si="145"/>
        <v>#DIV/0!</v>
      </c>
      <c r="T445" s="42" t="e">
        <f t="shared" si="145"/>
        <v>#DIV/0!</v>
      </c>
      <c r="AB445" t="s">
        <v>301</v>
      </c>
      <c r="AC445" s="2"/>
      <c r="AD445" s="2"/>
      <c r="AE445" s="2"/>
      <c r="AF445" s="1"/>
      <c r="AG445" s="2"/>
      <c r="AH445" s="2"/>
      <c r="AI445" s="2"/>
      <c r="AJ445" s="1"/>
      <c r="AM445" t="s">
        <v>301</v>
      </c>
      <c r="AN445" s="2"/>
      <c r="AO445" s="2"/>
      <c r="AP445" s="2"/>
      <c r="AQ445" s="1"/>
      <c r="AR445" s="2"/>
      <c r="AS445" s="2"/>
      <c r="AT445" s="1"/>
      <c r="AU445" s="2"/>
      <c r="AV445" s="2"/>
      <c r="AW445" s="1"/>
      <c r="AX445" s="2"/>
      <c r="AY445" s="2"/>
      <c r="AZ445" s="1"/>
      <c r="BA445" s="2"/>
      <c r="BB445" s="2"/>
      <c r="BC445" s="1"/>
      <c r="BD445" s="2"/>
      <c r="BE445" s="2"/>
      <c r="BF445" s="1"/>
      <c r="BG445" s="1"/>
      <c r="BH445" t="s">
        <v>301</v>
      </c>
      <c r="BI445" s="2"/>
      <c r="BJ445" s="2"/>
      <c r="BK445" s="2"/>
      <c r="BL445" s="1"/>
      <c r="BM445" s="2"/>
      <c r="BN445" s="2"/>
      <c r="BO445" s="1"/>
      <c r="BP445" s="2"/>
      <c r="BQ445" s="2"/>
      <c r="BR445" s="1"/>
      <c r="BS445" s="2"/>
      <c r="BT445" s="2"/>
      <c r="BU445" s="1"/>
      <c r="BV445" s="2"/>
      <c r="BW445" s="2"/>
      <c r="BX445" s="1"/>
      <c r="BY445" s="2"/>
      <c r="BZ445" s="2"/>
      <c r="CA445" s="1"/>
      <c r="CC445" t="s">
        <v>301</v>
      </c>
      <c r="CE445" s="23"/>
      <c r="CF445" s="23"/>
      <c r="CG445" s="23"/>
      <c r="CH445" s="24"/>
      <c r="CI445" s="2"/>
      <c r="CJ445" s="2"/>
      <c r="CK445" s="2"/>
      <c r="CL445" s="1"/>
      <c r="CN445" s="25" t="s">
        <v>301</v>
      </c>
      <c r="CO445" s="27"/>
      <c r="CP445" s="27"/>
      <c r="CQ445" s="28"/>
      <c r="CR445" s="27"/>
      <c r="CU445" s="30">
        <v>387</v>
      </c>
      <c r="CV445" s="30"/>
      <c r="CW445" s="34"/>
      <c r="CX445" s="34"/>
      <c r="CY445" s="34"/>
      <c r="CZ445" s="34"/>
      <c r="DA445" s="32"/>
      <c r="DB445" s="32"/>
      <c r="DF445" s="30"/>
      <c r="DG445" s="39"/>
      <c r="DK445" s="30">
        <v>390</v>
      </c>
      <c r="DL445" s="30"/>
      <c r="DM445" s="30"/>
      <c r="DN445" s="30"/>
      <c r="DO445" s="30"/>
    </row>
    <row r="446" spans="1:119" ht="15.75" x14ac:dyDescent="0.25">
      <c r="A446" t="s">
        <v>733</v>
      </c>
      <c r="B446" t="s">
        <v>309</v>
      </c>
      <c r="C446" s="52"/>
      <c r="D446" s="52"/>
      <c r="E446" s="52"/>
      <c r="F446" s="53"/>
      <c r="G446" s="45"/>
      <c r="H446" s="45"/>
      <c r="I446" s="45"/>
      <c r="J446" s="46"/>
      <c r="K446" s="47"/>
      <c r="L446" s="55"/>
      <c r="M446" s="55"/>
      <c r="N446" s="55"/>
      <c r="O446" s="56"/>
      <c r="P446" s="54"/>
      <c r="Q446" s="42" t="e">
        <f t="shared" si="144"/>
        <v>#DIV/0!</v>
      </c>
      <c r="R446" s="42" t="e">
        <f t="shared" si="144"/>
        <v>#DIV/0!</v>
      </c>
      <c r="S446" s="42" t="e">
        <f t="shared" si="145"/>
        <v>#DIV/0!</v>
      </c>
      <c r="T446" s="42" t="e">
        <f t="shared" si="145"/>
        <v>#DIV/0!</v>
      </c>
      <c r="AB446" t="s">
        <v>309</v>
      </c>
      <c r="AC446" s="2"/>
      <c r="AD446" s="2"/>
      <c r="AE446" s="2"/>
      <c r="AF446" s="1"/>
      <c r="AG446" s="2"/>
      <c r="AH446" s="2"/>
      <c r="AI446" s="2"/>
      <c r="AJ446" s="1"/>
      <c r="AM446" t="s">
        <v>309</v>
      </c>
      <c r="AN446" s="2"/>
      <c r="AO446" s="2"/>
      <c r="AP446" s="2"/>
      <c r="AQ446" s="1"/>
      <c r="AR446" s="2"/>
      <c r="AS446" s="2"/>
      <c r="AT446" s="1"/>
      <c r="AU446" s="2"/>
      <c r="AV446" s="2"/>
      <c r="AW446" s="1"/>
      <c r="AX446" s="2"/>
      <c r="AY446" s="2"/>
      <c r="AZ446" s="1"/>
      <c r="BA446" s="2"/>
      <c r="BB446" s="2"/>
      <c r="BC446" s="1"/>
      <c r="BD446" s="2"/>
      <c r="BE446" s="2"/>
      <c r="BF446" s="1"/>
      <c r="BG446" s="1"/>
      <c r="BH446" t="s">
        <v>309</v>
      </c>
      <c r="BI446" s="2"/>
      <c r="BJ446" s="2"/>
      <c r="BK446" s="2"/>
      <c r="BL446" s="1"/>
      <c r="BM446" s="2"/>
      <c r="BN446" s="2"/>
      <c r="BO446" s="1"/>
      <c r="BP446" s="2"/>
      <c r="BQ446" s="2"/>
      <c r="BR446" s="1"/>
      <c r="BS446" s="2"/>
      <c r="BT446" s="2"/>
      <c r="BU446" s="1"/>
      <c r="BV446" s="2"/>
      <c r="BW446" s="2"/>
      <c r="BX446" s="1"/>
      <c r="BY446" s="2"/>
      <c r="BZ446" s="2"/>
      <c r="CA446" s="1"/>
      <c r="CC446" t="s">
        <v>309</v>
      </c>
      <c r="CE446" s="23"/>
      <c r="CF446" s="23"/>
      <c r="CG446" s="23"/>
      <c r="CH446" s="24"/>
      <c r="CI446" s="2"/>
      <c r="CJ446" s="2"/>
      <c r="CK446" s="2"/>
      <c r="CL446" s="1"/>
      <c r="CN446" s="25" t="s">
        <v>309</v>
      </c>
      <c r="CO446" s="27"/>
      <c r="CP446" s="27"/>
      <c r="CQ446" s="28"/>
      <c r="CR446" s="27"/>
      <c r="CU446" s="30">
        <v>396</v>
      </c>
      <c r="CV446" s="30"/>
      <c r="CW446" s="34"/>
      <c r="CX446" s="34"/>
      <c r="CY446" s="34"/>
      <c r="CZ446" s="34"/>
      <c r="DA446" s="32"/>
      <c r="DB446" s="32"/>
      <c r="DF446" s="30"/>
      <c r="DG446" s="39"/>
      <c r="DK446" s="30">
        <v>398</v>
      </c>
      <c r="DL446" s="30"/>
      <c r="DM446" s="30"/>
      <c r="DN446" s="30"/>
      <c r="DO446" s="30"/>
    </row>
    <row r="447" spans="1:119" ht="15.75" x14ac:dyDescent="0.25">
      <c r="A447" t="s">
        <v>734</v>
      </c>
      <c r="B447" t="s">
        <v>317</v>
      </c>
      <c r="C447" s="52"/>
      <c r="D447" s="52"/>
      <c r="E447" s="52"/>
      <c r="F447" s="53"/>
      <c r="G447" s="45"/>
      <c r="H447" s="45"/>
      <c r="I447" s="45"/>
      <c r="J447" s="46"/>
      <c r="K447" s="47"/>
      <c r="L447" s="55"/>
      <c r="M447" s="55"/>
      <c r="N447" s="55"/>
      <c r="O447" s="56"/>
      <c r="P447" s="54"/>
      <c r="Q447" s="42" t="e">
        <f t="shared" si="144"/>
        <v>#DIV/0!</v>
      </c>
      <c r="R447" s="42" t="e">
        <f t="shared" si="144"/>
        <v>#DIV/0!</v>
      </c>
      <c r="S447" s="42" t="e">
        <f t="shared" si="145"/>
        <v>#DIV/0!</v>
      </c>
      <c r="T447" s="42" t="e">
        <f t="shared" si="145"/>
        <v>#DIV/0!</v>
      </c>
      <c r="AB447" t="s">
        <v>317</v>
      </c>
      <c r="AC447" s="2"/>
      <c r="AD447" s="2"/>
      <c r="AE447" s="2"/>
      <c r="AF447" s="1"/>
      <c r="AG447" s="2"/>
      <c r="AH447" s="2"/>
      <c r="AI447" s="2"/>
      <c r="AJ447" s="1"/>
      <c r="AM447" t="s">
        <v>317</v>
      </c>
      <c r="AN447" s="2"/>
      <c r="AO447" s="2"/>
      <c r="AP447" s="2"/>
      <c r="AQ447" s="1"/>
      <c r="AR447" s="2"/>
      <c r="AS447" s="2"/>
      <c r="AT447" s="1"/>
      <c r="AU447" s="2"/>
      <c r="AV447" s="2"/>
      <c r="AW447" s="1"/>
      <c r="AX447" s="2"/>
      <c r="AY447" s="2"/>
      <c r="AZ447" s="1"/>
      <c r="BA447" s="2"/>
      <c r="BB447" s="2"/>
      <c r="BC447" s="1"/>
      <c r="BD447" s="2"/>
      <c r="BE447" s="2"/>
      <c r="BF447" s="1"/>
      <c r="BG447" s="1"/>
      <c r="BH447" t="s">
        <v>317</v>
      </c>
      <c r="BI447" s="2"/>
      <c r="BJ447" s="2"/>
      <c r="BK447" s="2"/>
      <c r="BL447" s="1"/>
      <c r="BM447" s="2"/>
      <c r="BN447" s="2"/>
      <c r="BO447" s="1"/>
      <c r="BP447" s="2"/>
      <c r="BQ447" s="2"/>
      <c r="BR447" s="1"/>
      <c r="BS447" s="2"/>
      <c r="BT447" s="2"/>
      <c r="BU447" s="1"/>
      <c r="BV447" s="2"/>
      <c r="BW447" s="2"/>
      <c r="BX447" s="1"/>
      <c r="BY447" s="2"/>
      <c r="BZ447" s="2"/>
      <c r="CA447" s="1"/>
      <c r="CC447" t="s">
        <v>317</v>
      </c>
      <c r="CE447" s="23"/>
      <c r="CF447" s="23"/>
      <c r="CG447" s="23"/>
      <c r="CH447" s="24"/>
      <c r="CI447" s="2"/>
      <c r="CJ447" s="2"/>
      <c r="CK447" s="2"/>
      <c r="CL447" s="1"/>
      <c r="CN447" s="25" t="s">
        <v>317</v>
      </c>
      <c r="CO447" s="27"/>
      <c r="CP447" s="27"/>
      <c r="CQ447" s="28"/>
      <c r="CR447" s="27"/>
      <c r="CU447" s="30">
        <v>405</v>
      </c>
      <c r="CV447" s="30"/>
      <c r="CW447" s="38"/>
      <c r="CX447" s="38"/>
      <c r="CY447" s="34"/>
      <c r="CZ447" s="34"/>
      <c r="DA447" s="32"/>
      <c r="DB447" s="32"/>
      <c r="DF447" s="30"/>
      <c r="DG447" s="39"/>
      <c r="DK447" s="30">
        <v>406</v>
      </c>
      <c r="DL447" s="30"/>
      <c r="DM447" s="30"/>
      <c r="DN447" s="30"/>
      <c r="DO447" s="30"/>
    </row>
    <row r="448" spans="1:119" ht="15.75" x14ac:dyDescent="0.25">
      <c r="A448" t="s">
        <v>735</v>
      </c>
      <c r="B448" t="s">
        <v>325</v>
      </c>
      <c r="C448" s="52"/>
      <c r="D448" s="52"/>
      <c r="E448" s="52"/>
      <c r="F448" s="53"/>
      <c r="G448" s="45"/>
      <c r="H448" s="45"/>
      <c r="I448" s="45"/>
      <c r="J448" s="46"/>
      <c r="K448" s="47"/>
      <c r="L448" s="55"/>
      <c r="M448" s="55"/>
      <c r="N448" s="55"/>
      <c r="O448" s="56"/>
      <c r="P448" s="54"/>
      <c r="Q448" s="42" t="e">
        <f t="shared" si="144"/>
        <v>#DIV/0!</v>
      </c>
      <c r="R448" s="42" t="e">
        <f t="shared" si="144"/>
        <v>#DIV/0!</v>
      </c>
      <c r="S448" s="42" t="e">
        <f t="shared" si="145"/>
        <v>#DIV/0!</v>
      </c>
      <c r="T448" s="42" t="e">
        <f t="shared" si="145"/>
        <v>#DIV/0!</v>
      </c>
      <c r="AB448" t="s">
        <v>325</v>
      </c>
      <c r="AC448" s="2"/>
      <c r="AD448" s="2"/>
      <c r="AE448" s="2"/>
      <c r="AF448" s="1"/>
      <c r="AG448" s="2"/>
      <c r="AH448" s="2"/>
      <c r="AI448" s="2"/>
      <c r="AJ448" s="1"/>
      <c r="AM448" t="s">
        <v>325</v>
      </c>
      <c r="AN448" s="2"/>
      <c r="AO448" s="2"/>
      <c r="AP448" s="2"/>
      <c r="AQ448" s="1"/>
      <c r="AR448" s="2"/>
      <c r="AS448" s="2"/>
      <c r="AT448" s="1"/>
      <c r="AU448" s="2"/>
      <c r="AV448" s="2"/>
      <c r="AW448" s="1"/>
      <c r="AX448" s="2"/>
      <c r="AY448" s="2"/>
      <c r="AZ448" s="1"/>
      <c r="BA448" s="2"/>
      <c r="BB448" s="2"/>
      <c r="BC448" s="1"/>
      <c r="BD448" s="2"/>
      <c r="BE448" s="2"/>
      <c r="BF448" s="1"/>
      <c r="BG448" s="1"/>
      <c r="BH448" t="s">
        <v>325</v>
      </c>
      <c r="BI448" s="2"/>
      <c r="BJ448" s="2"/>
      <c r="BK448" s="2"/>
      <c r="BL448" s="1"/>
      <c r="BM448" s="2"/>
      <c r="BN448" s="2"/>
      <c r="BO448" s="1"/>
      <c r="BP448" s="2"/>
      <c r="BQ448" s="2"/>
      <c r="BR448" s="1"/>
      <c r="BS448" s="2"/>
      <c r="BT448" s="2"/>
      <c r="BU448" s="1"/>
      <c r="BV448" s="2"/>
      <c r="BW448" s="2"/>
      <c r="BX448" s="1"/>
      <c r="BY448" s="2"/>
      <c r="BZ448" s="2"/>
      <c r="CA448" s="1"/>
      <c r="CC448" t="s">
        <v>325</v>
      </c>
      <c r="CE448" s="23"/>
      <c r="CF448" s="23"/>
      <c r="CG448" s="23"/>
      <c r="CH448" s="24"/>
      <c r="CI448" s="2"/>
      <c r="CJ448" s="2"/>
      <c r="CK448" s="2"/>
      <c r="CL448" s="1"/>
      <c r="CN448" s="25" t="s">
        <v>325</v>
      </c>
      <c r="CO448" s="27"/>
      <c r="CP448" s="27"/>
      <c r="CQ448" s="28"/>
      <c r="CR448" s="27"/>
      <c r="CU448" s="30">
        <v>414</v>
      </c>
      <c r="CV448" s="30"/>
      <c r="CW448" s="34"/>
      <c r="CX448" s="34"/>
      <c r="CY448" s="34"/>
      <c r="CZ448" s="34"/>
      <c r="DA448" s="32"/>
      <c r="DB448" s="32"/>
      <c r="DF448" s="30"/>
      <c r="DG448" s="39"/>
      <c r="DK448" s="30">
        <v>414</v>
      </c>
      <c r="DL448" s="30"/>
      <c r="DM448" s="30"/>
      <c r="DN448" s="30"/>
      <c r="DO448" s="30"/>
    </row>
    <row r="449" spans="1:119" ht="15.75" x14ac:dyDescent="0.25">
      <c r="A449" t="s">
        <v>736</v>
      </c>
      <c r="B449" t="s">
        <v>333</v>
      </c>
      <c r="C449" s="52"/>
      <c r="D449" s="52"/>
      <c r="E449" s="52"/>
      <c r="F449" s="53"/>
      <c r="G449" s="45"/>
      <c r="H449" s="45"/>
      <c r="I449" s="45"/>
      <c r="J449" s="46"/>
      <c r="K449" s="47"/>
      <c r="L449" s="55"/>
      <c r="M449" s="55"/>
      <c r="N449" s="55"/>
      <c r="O449" s="56"/>
      <c r="P449" s="54"/>
      <c r="Q449" s="42" t="e">
        <f t="shared" si="144"/>
        <v>#DIV/0!</v>
      </c>
      <c r="R449" s="42" t="e">
        <f t="shared" si="144"/>
        <v>#DIV/0!</v>
      </c>
      <c r="S449" s="42" t="e">
        <f t="shared" si="145"/>
        <v>#DIV/0!</v>
      </c>
      <c r="T449" s="42" t="e">
        <f t="shared" si="145"/>
        <v>#DIV/0!</v>
      </c>
      <c r="AB449" t="s">
        <v>333</v>
      </c>
      <c r="AC449" s="2"/>
      <c r="AD449" s="2"/>
      <c r="AE449" s="2"/>
      <c r="AF449" s="1"/>
      <c r="AG449" s="2"/>
      <c r="AH449" s="2"/>
      <c r="AI449" s="2"/>
      <c r="AJ449" s="1"/>
      <c r="AM449" t="s">
        <v>333</v>
      </c>
      <c r="AN449" s="2"/>
      <c r="AO449" s="2"/>
      <c r="AP449" s="2"/>
      <c r="AQ449" s="1"/>
      <c r="AR449" s="2"/>
      <c r="AS449" s="2"/>
      <c r="AT449" s="1"/>
      <c r="AU449" s="2"/>
      <c r="AV449" s="2"/>
      <c r="AW449" s="1"/>
      <c r="AX449" s="2"/>
      <c r="AY449" s="2"/>
      <c r="AZ449" s="1"/>
      <c r="BA449" s="2"/>
      <c r="BB449" s="2"/>
      <c r="BC449" s="1"/>
      <c r="BD449" s="2"/>
      <c r="BE449" s="2"/>
      <c r="BF449" s="1"/>
      <c r="BG449" s="1"/>
      <c r="BH449" t="s">
        <v>333</v>
      </c>
      <c r="BI449" s="2"/>
      <c r="BJ449" s="2"/>
      <c r="BK449" s="2"/>
      <c r="BL449" s="1"/>
      <c r="BM449" s="2"/>
      <c r="BN449" s="2"/>
      <c r="BO449" s="1"/>
      <c r="BP449" s="2"/>
      <c r="BQ449" s="2"/>
      <c r="BR449" s="1"/>
      <c r="BS449" s="2"/>
      <c r="BT449" s="2"/>
      <c r="BU449" s="1"/>
      <c r="BV449" s="2"/>
      <c r="BW449" s="2"/>
      <c r="BX449" s="1"/>
      <c r="BY449" s="2"/>
      <c r="BZ449" s="2"/>
      <c r="CA449" s="1"/>
      <c r="CC449" t="s">
        <v>333</v>
      </c>
      <c r="CE449" s="23"/>
      <c r="CF449" s="23"/>
      <c r="CG449" s="23"/>
      <c r="CH449" s="24"/>
      <c r="CI449" s="2"/>
      <c r="CJ449" s="2"/>
      <c r="CK449" s="2"/>
      <c r="CL449" s="1"/>
      <c r="CN449" s="25" t="s">
        <v>333</v>
      </c>
      <c r="CO449" s="27"/>
      <c r="CP449" s="27"/>
      <c r="CQ449" s="28"/>
      <c r="CR449" s="27"/>
      <c r="CU449" s="30">
        <v>423</v>
      </c>
      <c r="CV449" s="30"/>
      <c r="CW449" s="34"/>
      <c r="CX449" s="34"/>
      <c r="CY449" s="34"/>
      <c r="CZ449" s="34"/>
      <c r="DA449" s="32"/>
      <c r="DB449" s="32"/>
      <c r="DF449" s="30"/>
      <c r="DG449" s="39"/>
      <c r="DK449" s="30">
        <v>422</v>
      </c>
      <c r="DL449" s="30"/>
      <c r="DM449" s="30"/>
      <c r="DN449" s="30"/>
      <c r="DO449" s="30"/>
    </row>
    <row r="450" spans="1:119" ht="15.75" x14ac:dyDescent="0.25">
      <c r="B450" t="s">
        <v>341</v>
      </c>
      <c r="C450" s="52"/>
      <c r="D450" s="52"/>
      <c r="E450" s="52"/>
      <c r="F450" s="53"/>
      <c r="G450" s="45"/>
      <c r="H450" s="45"/>
      <c r="I450" s="45"/>
      <c r="J450" s="46"/>
      <c r="K450" s="47"/>
      <c r="L450" s="55"/>
      <c r="M450" s="55"/>
      <c r="N450" s="55"/>
      <c r="O450" s="56"/>
      <c r="P450" s="54"/>
      <c r="Q450" s="42" t="e">
        <f t="shared" si="144"/>
        <v>#DIV/0!</v>
      </c>
      <c r="R450" s="42" t="e">
        <f t="shared" si="144"/>
        <v>#DIV/0!</v>
      </c>
      <c r="S450" s="42" t="e">
        <f t="shared" si="145"/>
        <v>#DIV/0!</v>
      </c>
      <c r="T450" s="42" t="e">
        <f t="shared" si="145"/>
        <v>#DIV/0!</v>
      </c>
      <c r="AB450" t="s">
        <v>341</v>
      </c>
      <c r="AC450" s="2"/>
      <c r="AD450" s="2"/>
      <c r="AE450" s="2"/>
      <c r="AF450" s="1"/>
      <c r="AG450" s="2"/>
      <c r="AH450" s="2"/>
      <c r="AI450" s="2"/>
      <c r="AJ450" s="1"/>
      <c r="AM450" t="s">
        <v>341</v>
      </c>
      <c r="AN450" s="2"/>
      <c r="AO450" s="2"/>
      <c r="AP450" s="2"/>
      <c r="AQ450" s="1"/>
      <c r="AR450" s="2"/>
      <c r="AS450" s="2"/>
      <c r="AT450" s="1"/>
      <c r="AU450" s="2"/>
      <c r="AV450" s="2"/>
      <c r="AW450" s="1"/>
      <c r="AX450" s="2"/>
      <c r="AY450" s="2"/>
      <c r="AZ450" s="1"/>
      <c r="BA450" s="2"/>
      <c r="BB450" s="2"/>
      <c r="BC450" s="1"/>
      <c r="BD450" s="2"/>
      <c r="BE450" s="2"/>
      <c r="BF450" s="1"/>
      <c r="BG450" s="1"/>
      <c r="BH450" t="s">
        <v>341</v>
      </c>
      <c r="BI450" s="2"/>
      <c r="BJ450" s="2"/>
      <c r="BK450" s="2"/>
      <c r="BL450" s="1"/>
      <c r="BM450" s="2"/>
      <c r="BN450" s="2"/>
      <c r="BO450" s="1"/>
      <c r="BP450" s="2"/>
      <c r="BQ450" s="2"/>
      <c r="BR450" s="1"/>
      <c r="BS450" s="2"/>
      <c r="BT450" s="2"/>
      <c r="BU450" s="1"/>
      <c r="BV450" s="2"/>
      <c r="BW450" s="2"/>
      <c r="BX450" s="1"/>
      <c r="BY450" s="2"/>
      <c r="BZ450" s="2"/>
      <c r="CA450" s="1"/>
      <c r="CC450" t="s">
        <v>341</v>
      </c>
      <c r="CE450" s="23"/>
      <c r="CF450" s="23"/>
      <c r="CG450" s="23"/>
      <c r="CH450" s="24"/>
      <c r="CI450" s="2"/>
      <c r="CJ450" s="2"/>
      <c r="CK450" s="2"/>
      <c r="CL450" s="1"/>
      <c r="CN450" s="25" t="s">
        <v>341</v>
      </c>
      <c r="CO450" s="27"/>
      <c r="CP450" s="27"/>
      <c r="CQ450" s="28"/>
      <c r="CR450" s="27"/>
      <c r="CU450" s="30">
        <v>432</v>
      </c>
      <c r="CV450" s="30"/>
      <c r="CW450" s="34"/>
      <c r="CX450" s="34"/>
      <c r="CY450" s="34"/>
      <c r="CZ450" s="34"/>
      <c r="DA450" s="32"/>
      <c r="DB450" s="32"/>
      <c r="DF450" s="30"/>
      <c r="DG450" s="39"/>
      <c r="DK450" s="30">
        <v>430</v>
      </c>
      <c r="DL450" s="30"/>
      <c r="DM450" s="30"/>
      <c r="DN450" s="30"/>
      <c r="DO450" s="30"/>
    </row>
    <row r="451" spans="1:119" ht="15.75" x14ac:dyDescent="0.25">
      <c r="B451" t="s">
        <v>349</v>
      </c>
      <c r="C451" s="52"/>
      <c r="D451" s="52"/>
      <c r="E451" s="52"/>
      <c r="F451" s="53"/>
      <c r="G451" s="45"/>
      <c r="H451" s="45"/>
      <c r="I451" s="45"/>
      <c r="J451" s="46"/>
      <c r="K451" s="47"/>
      <c r="L451" s="55"/>
      <c r="M451" s="55"/>
      <c r="N451" s="55"/>
      <c r="O451" s="56"/>
      <c r="P451" s="54"/>
      <c r="Q451" s="42"/>
      <c r="R451" s="42"/>
      <c r="S451" s="42"/>
      <c r="T451" s="42"/>
      <c r="AB451" t="s">
        <v>349</v>
      </c>
      <c r="AC451" s="2"/>
      <c r="AD451" s="2"/>
      <c r="AE451" s="2"/>
      <c r="AF451" s="1"/>
      <c r="AG451" s="2"/>
      <c r="AH451" s="2"/>
      <c r="AI451" s="2"/>
      <c r="AJ451" s="1"/>
      <c r="AM451" t="s">
        <v>349</v>
      </c>
      <c r="AN451" s="2"/>
      <c r="AO451" s="2"/>
      <c r="AP451" s="2"/>
      <c r="AQ451" s="1"/>
      <c r="AR451" s="2"/>
      <c r="AS451" s="2"/>
      <c r="AT451" s="1"/>
      <c r="AU451" s="2"/>
      <c r="AV451" s="2"/>
      <c r="AW451" s="1"/>
      <c r="AX451" s="2"/>
      <c r="AY451" s="2"/>
      <c r="AZ451" s="1"/>
      <c r="BA451" s="2"/>
      <c r="BB451" s="2"/>
      <c r="BC451" s="1"/>
      <c r="BD451" s="2"/>
      <c r="BE451" s="2"/>
      <c r="BF451" s="1"/>
      <c r="BG451" s="1"/>
      <c r="BH451" t="s">
        <v>349</v>
      </c>
      <c r="BI451" s="2"/>
      <c r="BJ451" s="2"/>
      <c r="BK451" s="2"/>
      <c r="BL451" s="1"/>
      <c r="BM451" s="2"/>
      <c r="BN451" s="2"/>
      <c r="BO451" s="1"/>
      <c r="BP451" s="2"/>
      <c r="BQ451" s="2"/>
      <c r="BR451" s="1"/>
      <c r="BS451" s="2"/>
      <c r="BT451" s="2"/>
      <c r="BU451" s="1"/>
      <c r="BV451" s="2"/>
      <c r="BW451" s="2"/>
      <c r="BX451" s="1"/>
      <c r="BY451" s="2"/>
      <c r="BZ451" s="2"/>
      <c r="CA451" s="1"/>
      <c r="CC451" t="s">
        <v>349</v>
      </c>
      <c r="CE451" s="23"/>
      <c r="CF451" s="23"/>
      <c r="CG451" s="23"/>
      <c r="CH451" s="24"/>
      <c r="CI451" s="2"/>
      <c r="CJ451" s="2"/>
      <c r="CK451" s="2"/>
      <c r="CL451" s="1"/>
      <c r="CN451" s="25" t="s">
        <v>349</v>
      </c>
      <c r="CO451" s="27"/>
      <c r="CP451" s="27"/>
      <c r="CQ451" s="28"/>
      <c r="CR451" s="27"/>
      <c r="CU451" s="30">
        <v>441</v>
      </c>
      <c r="CV451" s="30"/>
      <c r="CW451" s="34"/>
      <c r="CX451" s="34"/>
      <c r="CY451" s="34"/>
      <c r="CZ451" s="34"/>
      <c r="DA451" s="32"/>
      <c r="DB451" s="32"/>
      <c r="DF451" s="30"/>
      <c r="DG451" s="39"/>
      <c r="DK451" s="30">
        <v>438</v>
      </c>
      <c r="DL451" s="30"/>
      <c r="DM451" s="30"/>
      <c r="DN451" s="30"/>
      <c r="DO451" s="30"/>
    </row>
    <row r="452" spans="1:119" ht="15.75" x14ac:dyDescent="0.25">
      <c r="A452" t="s">
        <v>737</v>
      </c>
      <c r="B452" t="s">
        <v>355</v>
      </c>
      <c r="C452" s="52"/>
      <c r="D452" s="52"/>
      <c r="E452" s="52"/>
      <c r="F452" s="53"/>
      <c r="G452" s="45"/>
      <c r="H452" s="45"/>
      <c r="I452" s="45"/>
      <c r="J452" s="46"/>
      <c r="K452" s="47"/>
      <c r="L452" s="55"/>
      <c r="M452" s="55"/>
      <c r="N452" s="55"/>
      <c r="O452" s="56"/>
      <c r="P452" s="54"/>
      <c r="Q452" s="42"/>
      <c r="R452" s="42"/>
      <c r="S452" s="42"/>
      <c r="T452" s="42"/>
      <c r="AB452" t="s">
        <v>355</v>
      </c>
      <c r="AC452" s="2"/>
      <c r="AD452" s="2"/>
      <c r="AE452" s="2"/>
      <c r="AF452" s="1"/>
      <c r="AG452" s="2"/>
      <c r="AH452" s="2"/>
      <c r="AI452" s="2"/>
      <c r="AJ452" s="1"/>
      <c r="AM452" t="s">
        <v>355</v>
      </c>
      <c r="AN452" s="2"/>
      <c r="AO452" s="2"/>
      <c r="AP452" s="2"/>
      <c r="AQ452" s="1"/>
      <c r="AR452" s="2"/>
      <c r="AS452" s="2"/>
      <c r="AT452" s="1"/>
      <c r="AU452" s="2"/>
      <c r="AV452" s="2"/>
      <c r="AW452" s="1"/>
      <c r="AX452" s="2"/>
      <c r="AY452" s="2"/>
      <c r="AZ452" s="1"/>
      <c r="BA452" s="2"/>
      <c r="BB452" s="2"/>
      <c r="BC452" s="1"/>
      <c r="BD452" s="2"/>
      <c r="BE452" s="2"/>
      <c r="BF452" s="1"/>
      <c r="BG452" s="1"/>
      <c r="BH452" t="s">
        <v>355</v>
      </c>
      <c r="BI452" s="2"/>
      <c r="BJ452" s="2"/>
      <c r="BK452" s="2"/>
      <c r="BL452" s="1"/>
      <c r="BM452" s="2"/>
      <c r="BN452" s="2"/>
      <c r="BO452" s="1"/>
      <c r="BP452" s="2"/>
      <c r="BQ452" s="2"/>
      <c r="BR452" s="1"/>
      <c r="BS452" s="2"/>
      <c r="BT452" s="2"/>
      <c r="BU452" s="1"/>
      <c r="BV452" s="2"/>
      <c r="BW452" s="2"/>
      <c r="BX452" s="1"/>
      <c r="BY452" s="2"/>
      <c r="BZ452" s="2"/>
      <c r="CA452" s="1"/>
      <c r="CC452" t="s">
        <v>355</v>
      </c>
      <c r="CE452" s="23"/>
      <c r="CF452" s="23"/>
      <c r="CG452" s="23"/>
      <c r="CH452" s="24"/>
      <c r="CI452" s="2"/>
      <c r="CJ452" s="2"/>
      <c r="CK452" s="2"/>
      <c r="CL452" s="1"/>
      <c r="CN452" s="25" t="s">
        <v>355</v>
      </c>
      <c r="CO452" s="27"/>
      <c r="CP452" s="27"/>
      <c r="CQ452" s="28"/>
      <c r="CR452" s="27"/>
      <c r="CU452" s="30">
        <v>448</v>
      </c>
      <c r="CV452" s="30"/>
      <c r="CW452" s="30"/>
      <c r="CX452" s="30"/>
      <c r="CY452" s="30"/>
      <c r="CZ452" s="30"/>
      <c r="DA452" s="30"/>
      <c r="DB452" s="30"/>
      <c r="DF452" s="30"/>
      <c r="DG452" s="39"/>
      <c r="DK452" s="30">
        <v>444</v>
      </c>
      <c r="DL452" s="30"/>
      <c r="DM452" s="30"/>
      <c r="DN452" s="30"/>
      <c r="DO452" s="30"/>
    </row>
    <row r="453" spans="1:119" ht="15.75" x14ac:dyDescent="0.25">
      <c r="A453" t="s">
        <v>738</v>
      </c>
      <c r="B453" t="s">
        <v>361</v>
      </c>
      <c r="C453" s="52"/>
      <c r="D453" s="52"/>
      <c r="E453" s="52"/>
      <c r="F453" s="53"/>
      <c r="G453" s="45"/>
      <c r="H453" s="45"/>
      <c r="I453" s="45"/>
      <c r="J453" s="46"/>
      <c r="K453" s="47"/>
      <c r="L453" s="55"/>
      <c r="M453" s="55"/>
      <c r="N453" s="55"/>
      <c r="O453" s="56"/>
      <c r="P453" s="54"/>
      <c r="Q453" s="42"/>
      <c r="R453" s="42"/>
      <c r="S453" s="42"/>
      <c r="T453" s="42"/>
      <c r="AB453" t="s">
        <v>361</v>
      </c>
      <c r="AC453" s="2"/>
      <c r="AD453" s="2"/>
      <c r="AE453" s="2"/>
      <c r="AF453" s="1"/>
      <c r="AG453" s="2"/>
      <c r="AH453" s="2"/>
      <c r="AI453" s="2"/>
      <c r="AJ453" s="1"/>
      <c r="AM453" t="s">
        <v>361</v>
      </c>
      <c r="AN453" s="2"/>
      <c r="AO453" s="2"/>
      <c r="AP453" s="2"/>
      <c r="AQ453" s="1"/>
      <c r="AR453" s="2"/>
      <c r="AS453" s="2"/>
      <c r="AT453" s="1"/>
      <c r="AU453" s="2"/>
      <c r="AV453" s="2"/>
      <c r="AW453" s="1"/>
      <c r="AX453" s="2"/>
      <c r="AY453" s="2"/>
      <c r="AZ453" s="1"/>
      <c r="BA453" s="2"/>
      <c r="BB453" s="2"/>
      <c r="BC453" s="1"/>
      <c r="BD453" s="2"/>
      <c r="BE453" s="2"/>
      <c r="BF453" s="1"/>
      <c r="BG453" s="1"/>
      <c r="BH453" t="s">
        <v>361</v>
      </c>
      <c r="BI453" s="2"/>
      <c r="BJ453" s="2"/>
      <c r="BK453" s="2"/>
      <c r="BL453" s="1"/>
      <c r="BM453" s="2"/>
      <c r="BN453" s="2"/>
      <c r="BO453" s="1"/>
      <c r="BP453" s="2"/>
      <c r="BQ453" s="2"/>
      <c r="BR453" s="1"/>
      <c r="BS453" s="2"/>
      <c r="BT453" s="2"/>
      <c r="BU453" s="1"/>
      <c r="BV453" s="2"/>
      <c r="BW453" s="2"/>
      <c r="BX453" s="1"/>
      <c r="BY453" s="2"/>
      <c r="BZ453" s="2"/>
      <c r="CA453" s="1"/>
      <c r="CC453" t="s">
        <v>361</v>
      </c>
      <c r="CE453" s="23"/>
      <c r="CF453" s="23"/>
      <c r="CG453" s="23"/>
      <c r="CH453" s="24"/>
      <c r="CI453" s="2"/>
      <c r="CJ453" s="2"/>
      <c r="CK453" s="2"/>
      <c r="CL453" s="1"/>
      <c r="CN453" s="25" t="s">
        <v>361</v>
      </c>
      <c r="CO453" s="27"/>
      <c r="CP453" s="27"/>
      <c r="CQ453" s="28"/>
      <c r="CR453" s="27"/>
      <c r="CU453" s="30">
        <v>455</v>
      </c>
      <c r="CV453" s="30"/>
      <c r="CW453" s="34"/>
      <c r="CX453" s="34"/>
      <c r="CY453" s="34"/>
      <c r="CZ453" s="34"/>
      <c r="DA453" s="32"/>
      <c r="DB453" s="32"/>
      <c r="DF453" s="30"/>
      <c r="DG453" s="39"/>
      <c r="DK453" s="30">
        <v>450</v>
      </c>
      <c r="DL453" s="30"/>
      <c r="DM453" s="30"/>
      <c r="DN453" s="30"/>
      <c r="DO453" s="30"/>
    </row>
    <row r="454" spans="1:119" ht="15.75" x14ac:dyDescent="0.25">
      <c r="A454" t="s">
        <v>739</v>
      </c>
      <c r="B454" t="s">
        <v>370</v>
      </c>
      <c r="C454" s="52"/>
      <c r="D454" s="52"/>
      <c r="E454" s="52"/>
      <c r="F454" s="53"/>
      <c r="G454" s="45"/>
      <c r="H454" s="45"/>
      <c r="I454" s="45"/>
      <c r="J454" s="46"/>
      <c r="K454" s="47"/>
      <c r="L454" s="55"/>
      <c r="M454" s="55"/>
      <c r="N454" s="55"/>
      <c r="O454" s="56"/>
      <c r="P454" s="54"/>
      <c r="Q454" s="42"/>
      <c r="R454" s="42"/>
      <c r="S454" s="42"/>
      <c r="T454" s="42"/>
      <c r="AB454" t="s">
        <v>370</v>
      </c>
      <c r="AC454" s="2"/>
      <c r="AD454" s="2"/>
      <c r="AE454" s="2"/>
      <c r="AF454" s="1"/>
      <c r="AG454" s="2"/>
      <c r="AH454" s="2"/>
      <c r="AI454" s="2"/>
      <c r="AJ454" s="1"/>
      <c r="AM454" t="s">
        <v>370</v>
      </c>
      <c r="AN454" s="2"/>
      <c r="AO454" s="2"/>
      <c r="AP454" s="2"/>
      <c r="AQ454" s="1"/>
      <c r="AR454" s="2"/>
      <c r="AS454" s="2"/>
      <c r="AT454" s="1"/>
      <c r="AU454" s="2"/>
      <c r="AV454" s="2"/>
      <c r="AW454" s="1"/>
      <c r="AX454" s="2"/>
      <c r="AY454" s="2"/>
      <c r="AZ454" s="1"/>
      <c r="BA454" s="2"/>
      <c r="BB454" s="2"/>
      <c r="BC454" s="1"/>
      <c r="BD454" s="2"/>
      <c r="BE454" s="2"/>
      <c r="BF454" s="1"/>
      <c r="BG454" s="1"/>
      <c r="BH454" t="s">
        <v>370</v>
      </c>
      <c r="BI454" s="2"/>
      <c r="BJ454" s="2"/>
      <c r="BK454" s="2"/>
      <c r="BL454" s="1"/>
      <c r="BM454" s="2"/>
      <c r="BN454" s="2"/>
      <c r="BO454" s="1"/>
      <c r="BP454" s="2"/>
      <c r="BQ454" s="2"/>
      <c r="BR454" s="1"/>
      <c r="BS454" s="2"/>
      <c r="BT454" s="2"/>
      <c r="BU454" s="1"/>
      <c r="BV454" s="2"/>
      <c r="BW454" s="2"/>
      <c r="BX454" s="1"/>
      <c r="BY454" s="2"/>
      <c r="BZ454" s="2"/>
      <c r="CA454" s="1"/>
      <c r="CC454" t="s">
        <v>370</v>
      </c>
      <c r="CE454" s="23"/>
      <c r="CF454" s="23"/>
      <c r="CG454" s="23"/>
      <c r="CH454" s="24"/>
      <c r="CI454" s="2"/>
      <c r="CJ454" s="2"/>
      <c r="CK454" s="2"/>
      <c r="CL454" s="1"/>
      <c r="CN454" s="25" t="s">
        <v>370</v>
      </c>
      <c r="CO454" s="27"/>
      <c r="CP454" s="27"/>
      <c r="CQ454" s="28"/>
      <c r="CR454" s="27"/>
      <c r="CU454" s="30">
        <v>465</v>
      </c>
      <c r="CV454" s="30"/>
      <c r="CW454" s="34"/>
      <c r="CX454" s="34"/>
      <c r="CY454" s="34"/>
      <c r="CZ454" s="34"/>
      <c r="DA454" s="32"/>
      <c r="DB454" s="32"/>
      <c r="DF454" s="30"/>
      <c r="DG454" s="39"/>
      <c r="DK454" s="30">
        <v>459</v>
      </c>
      <c r="DL454" s="30"/>
      <c r="DM454" s="30"/>
      <c r="DN454" s="30"/>
      <c r="DO454" s="30"/>
    </row>
    <row r="455" spans="1:119" ht="15.75" x14ac:dyDescent="0.25">
      <c r="A455" t="s">
        <v>740</v>
      </c>
      <c r="B455" t="s">
        <v>378</v>
      </c>
      <c r="C455" s="52"/>
      <c r="D455" s="52"/>
      <c r="E455" s="52"/>
      <c r="F455" s="53"/>
      <c r="G455" s="45"/>
      <c r="H455" s="45"/>
      <c r="I455" s="45"/>
      <c r="J455" s="46"/>
      <c r="K455" s="47"/>
      <c r="L455" s="55"/>
      <c r="M455" s="55"/>
      <c r="N455" s="55"/>
      <c r="O455" s="56"/>
      <c r="P455" s="54"/>
      <c r="Q455" s="42"/>
      <c r="R455" s="42"/>
      <c r="S455" s="42"/>
      <c r="T455" s="42"/>
      <c r="AB455" t="s">
        <v>378</v>
      </c>
      <c r="AC455" s="2"/>
      <c r="AD455" s="2"/>
      <c r="AE455" s="2"/>
      <c r="AF455" s="1"/>
      <c r="AG455" s="2"/>
      <c r="AH455" s="2"/>
      <c r="AI455" s="2"/>
      <c r="AJ455" s="1"/>
      <c r="AM455" t="s">
        <v>378</v>
      </c>
      <c r="AN455" s="2"/>
      <c r="AO455" s="2"/>
      <c r="AP455" s="2"/>
      <c r="AQ455" s="1"/>
      <c r="AR455" s="2"/>
      <c r="AS455" s="2"/>
      <c r="AT455" s="1"/>
      <c r="AU455" s="2"/>
      <c r="AV455" s="2"/>
      <c r="AW455" s="1"/>
      <c r="AX455" s="2"/>
      <c r="AY455" s="2"/>
      <c r="AZ455" s="1"/>
      <c r="BA455" s="2"/>
      <c r="BB455" s="2"/>
      <c r="BC455" s="1"/>
      <c r="BD455" s="2"/>
      <c r="BE455" s="2"/>
      <c r="BF455" s="1"/>
      <c r="BG455" s="1"/>
      <c r="BH455" t="s">
        <v>378</v>
      </c>
      <c r="BI455" s="2"/>
      <c r="BJ455" s="2"/>
      <c r="BK455" s="2"/>
      <c r="BL455" s="1"/>
      <c r="BM455" s="2"/>
      <c r="BN455" s="2"/>
      <c r="BO455" s="1"/>
      <c r="BP455" s="2"/>
      <c r="BQ455" s="2"/>
      <c r="BR455" s="1"/>
      <c r="BS455" s="2"/>
      <c r="BT455" s="2"/>
      <c r="BU455" s="1"/>
      <c r="BV455" s="2"/>
      <c r="BW455" s="2"/>
      <c r="BX455" s="1"/>
      <c r="BY455" s="2"/>
      <c r="BZ455" s="2"/>
      <c r="CA455" s="1"/>
      <c r="CC455" t="s">
        <v>378</v>
      </c>
      <c r="CE455" s="23"/>
      <c r="CF455" s="23"/>
      <c r="CG455" s="23"/>
      <c r="CH455" s="24"/>
      <c r="CI455" s="2"/>
      <c r="CJ455" s="2"/>
      <c r="CK455" s="2"/>
      <c r="CL455" s="1"/>
      <c r="CN455" s="25" t="s">
        <v>378</v>
      </c>
      <c r="CO455" s="27"/>
      <c r="CP455" s="27"/>
      <c r="CQ455" s="28"/>
      <c r="CR455" s="27"/>
      <c r="CU455" s="30">
        <v>474</v>
      </c>
      <c r="CV455" s="30"/>
      <c r="CW455" s="34"/>
      <c r="CX455" s="34"/>
      <c r="CY455" s="34"/>
      <c r="CZ455" s="34"/>
      <c r="DA455" s="32"/>
      <c r="DB455" s="32"/>
      <c r="DF455" s="30"/>
      <c r="DG455" s="39"/>
      <c r="DK455" s="30">
        <v>467</v>
      </c>
      <c r="DL455" s="30"/>
      <c r="DM455" s="30"/>
      <c r="DN455" s="30"/>
      <c r="DO455" s="30"/>
    </row>
    <row r="456" spans="1:119" ht="15.75" x14ac:dyDescent="0.25">
      <c r="A456" t="s">
        <v>741</v>
      </c>
      <c r="B456" t="s">
        <v>390</v>
      </c>
      <c r="C456" s="52"/>
      <c r="D456" s="52"/>
      <c r="E456" s="52"/>
      <c r="F456" s="53"/>
      <c r="G456" s="45"/>
      <c r="H456" s="45"/>
      <c r="I456" s="45"/>
      <c r="J456" s="46"/>
      <c r="K456" s="47"/>
      <c r="L456" s="55"/>
      <c r="M456" s="55"/>
      <c r="N456" s="55"/>
      <c r="O456" s="56"/>
      <c r="P456" s="54"/>
      <c r="Q456" s="42"/>
      <c r="R456" s="42"/>
      <c r="S456" s="42"/>
      <c r="T456" s="42"/>
      <c r="AB456" t="s">
        <v>390</v>
      </c>
      <c r="AC456" s="2"/>
      <c r="AD456" s="2"/>
      <c r="AE456" s="2"/>
      <c r="AF456" s="1"/>
      <c r="AG456" s="2"/>
      <c r="AH456" s="2"/>
      <c r="AI456" s="2"/>
      <c r="AJ456" s="1"/>
      <c r="AM456" t="s">
        <v>390</v>
      </c>
      <c r="AN456" s="2"/>
      <c r="AO456" s="2"/>
      <c r="AP456" s="2"/>
      <c r="AQ456" s="1"/>
      <c r="AR456" s="2"/>
      <c r="AS456" s="2"/>
      <c r="AT456" s="1"/>
      <c r="AU456" s="2"/>
      <c r="AV456" s="2"/>
      <c r="AW456" s="1"/>
      <c r="AX456" s="2"/>
      <c r="AY456" s="2"/>
      <c r="AZ456" s="1"/>
      <c r="BA456" s="2"/>
      <c r="BB456" s="2"/>
      <c r="BC456" s="1"/>
      <c r="BD456" s="2"/>
      <c r="BE456" s="2"/>
      <c r="BF456" s="1"/>
      <c r="BG456" s="1"/>
      <c r="BH456" t="s">
        <v>390</v>
      </c>
      <c r="BI456" s="2"/>
      <c r="BJ456" s="2"/>
      <c r="BK456" s="2"/>
      <c r="BL456" s="1"/>
      <c r="BM456" s="2"/>
      <c r="BN456" s="2"/>
      <c r="BO456" s="1"/>
      <c r="BP456" s="2"/>
      <c r="BQ456" s="2"/>
      <c r="BR456" s="1"/>
      <c r="BS456" s="2"/>
      <c r="BT456" s="2"/>
      <c r="BU456" s="1"/>
      <c r="BV456" s="2"/>
      <c r="BW456" s="2"/>
      <c r="BX456" s="1"/>
      <c r="BY456" s="2"/>
      <c r="BZ456" s="2"/>
      <c r="CA456" s="1"/>
      <c r="CC456" t="s">
        <v>390</v>
      </c>
      <c r="CE456" s="23"/>
      <c r="CF456" s="23"/>
      <c r="CG456" s="23"/>
      <c r="CH456" s="24"/>
      <c r="CI456" s="2"/>
      <c r="CJ456" s="2"/>
      <c r="CK456" s="2"/>
      <c r="CL456" s="1"/>
      <c r="CN456" s="25" t="s">
        <v>390</v>
      </c>
      <c r="CO456" s="27"/>
      <c r="CP456" s="27"/>
      <c r="CQ456" s="28"/>
      <c r="CR456" s="27"/>
      <c r="CU456" s="30">
        <v>487</v>
      </c>
      <c r="CV456" s="30"/>
      <c r="CW456" s="34"/>
      <c r="CX456" s="34"/>
      <c r="CY456" s="34"/>
      <c r="CZ456" s="34"/>
      <c r="DA456" s="32"/>
      <c r="DB456" s="32"/>
      <c r="DF456" s="30"/>
      <c r="DG456" s="39"/>
      <c r="DK456" s="30">
        <v>479</v>
      </c>
      <c r="DL456" s="30"/>
      <c r="DM456" s="30"/>
      <c r="DN456" s="30"/>
      <c r="DO456" s="30"/>
    </row>
    <row r="457" spans="1:119" ht="15.75" x14ac:dyDescent="0.25">
      <c r="B457" t="s">
        <v>404</v>
      </c>
      <c r="C457" s="52"/>
      <c r="D457" s="52"/>
      <c r="E457" s="52"/>
      <c r="F457" s="53"/>
      <c r="G457" s="45"/>
      <c r="H457" s="45"/>
      <c r="I457" s="45"/>
      <c r="J457" s="46"/>
      <c r="K457" s="47"/>
      <c r="L457" s="55"/>
      <c r="M457" s="55"/>
      <c r="N457" s="55"/>
      <c r="O457" s="56"/>
      <c r="P457" s="54"/>
      <c r="Q457" s="42"/>
      <c r="R457" s="42"/>
      <c r="S457" s="42"/>
      <c r="T457" s="42"/>
      <c r="AB457" t="s">
        <v>404</v>
      </c>
      <c r="AC457" s="2"/>
      <c r="AD457" s="2"/>
      <c r="AE457" s="2"/>
      <c r="AF457" s="1"/>
      <c r="AG457" s="2"/>
      <c r="AH457" s="2"/>
      <c r="AI457" s="2"/>
      <c r="AJ457" s="1"/>
      <c r="AM457" t="s">
        <v>404</v>
      </c>
      <c r="AN457" s="2"/>
      <c r="AO457" s="2"/>
      <c r="AP457" s="2"/>
      <c r="AQ457" s="1"/>
      <c r="AR457" s="2"/>
      <c r="AS457" s="2"/>
      <c r="AT457" s="1"/>
      <c r="AU457" s="2"/>
      <c r="AV457" s="2"/>
      <c r="AW457" s="1"/>
      <c r="AX457" s="2"/>
      <c r="AY457" s="2"/>
      <c r="AZ457" s="1"/>
      <c r="BA457" s="2"/>
      <c r="BB457" s="2"/>
      <c r="BC457" s="1"/>
      <c r="BD457" s="2"/>
      <c r="BE457" s="2"/>
      <c r="BF457" s="1"/>
      <c r="BG457" s="1"/>
      <c r="BH457" t="s">
        <v>404</v>
      </c>
      <c r="BI457" s="2"/>
      <c r="BJ457" s="2"/>
      <c r="BK457" s="2"/>
      <c r="BL457" s="1"/>
      <c r="BM457" s="2"/>
      <c r="BN457" s="2"/>
      <c r="BO457" s="1"/>
      <c r="BP457" s="2"/>
      <c r="BQ457" s="2"/>
      <c r="BR457" s="1"/>
      <c r="BS457" s="2"/>
      <c r="BT457" s="2"/>
      <c r="BU457" s="1"/>
      <c r="BV457" s="2"/>
      <c r="BW457" s="2"/>
      <c r="BX457" s="1"/>
      <c r="BY457" s="2"/>
      <c r="BZ457" s="2"/>
      <c r="CA457" s="1"/>
      <c r="CC457" t="s">
        <v>404</v>
      </c>
      <c r="CE457" s="23"/>
      <c r="CF457" s="23"/>
      <c r="CG457" s="23"/>
      <c r="CH457" s="24"/>
      <c r="CI457" s="2"/>
      <c r="CJ457" s="2"/>
      <c r="CK457" s="2"/>
      <c r="CL457" s="1"/>
      <c r="CN457" s="25" t="s">
        <v>404</v>
      </c>
      <c r="CO457" s="27"/>
      <c r="CP457" s="27"/>
      <c r="CQ457" s="28"/>
      <c r="CR457" s="27"/>
      <c r="CU457" s="30">
        <v>503</v>
      </c>
      <c r="CV457" s="30"/>
      <c r="CW457" s="34"/>
      <c r="CX457" s="34"/>
      <c r="CY457" s="34"/>
      <c r="CZ457" s="34"/>
      <c r="DA457" s="32"/>
      <c r="DB457" s="32"/>
      <c r="DF457" s="30"/>
      <c r="DG457" s="39"/>
      <c r="DK457" s="30">
        <v>493</v>
      </c>
      <c r="DL457" s="30"/>
      <c r="DM457" s="30"/>
      <c r="DN457" s="30"/>
      <c r="DO457" s="30"/>
    </row>
    <row r="458" spans="1:119" ht="15.75" x14ac:dyDescent="0.25">
      <c r="B458" t="s">
        <v>411</v>
      </c>
      <c r="C458" s="52"/>
      <c r="D458" s="52"/>
      <c r="E458" s="52"/>
      <c r="F458" s="53"/>
      <c r="G458" s="45"/>
      <c r="H458" s="45"/>
      <c r="I458" s="45"/>
      <c r="J458" s="46"/>
      <c r="K458" s="47"/>
      <c r="L458" s="55"/>
      <c r="M458" s="55"/>
      <c r="N458" s="55"/>
      <c r="O458" s="56"/>
      <c r="P458" s="54"/>
      <c r="Q458" s="42"/>
      <c r="R458" s="42"/>
      <c r="S458" s="42"/>
      <c r="T458" s="42"/>
      <c r="AB458" t="s">
        <v>411</v>
      </c>
      <c r="AC458" s="2"/>
      <c r="AD458" s="2"/>
      <c r="AE458" s="2"/>
      <c r="AF458" s="1"/>
      <c r="AG458" s="2"/>
      <c r="AH458" s="2"/>
      <c r="AI458" s="2"/>
      <c r="AJ458" s="1"/>
      <c r="AM458" t="s">
        <v>411</v>
      </c>
      <c r="AN458" s="2"/>
      <c r="AO458" s="2"/>
      <c r="AP458" s="2"/>
      <c r="AQ458" s="1"/>
      <c r="AR458" s="2"/>
      <c r="AS458" s="2"/>
      <c r="AT458" s="1"/>
      <c r="AU458" s="2"/>
      <c r="AV458" s="2"/>
      <c r="AW458" s="1"/>
      <c r="AX458" s="2"/>
      <c r="AY458" s="2"/>
      <c r="AZ458" s="1"/>
      <c r="BA458" s="2"/>
      <c r="BB458" s="2"/>
      <c r="BC458" s="1"/>
      <c r="BD458" s="2"/>
      <c r="BE458" s="2"/>
      <c r="BF458" s="1"/>
      <c r="BG458" s="1"/>
      <c r="BH458" t="s">
        <v>411</v>
      </c>
      <c r="BI458" s="2"/>
      <c r="BJ458" s="2"/>
      <c r="BK458" s="2"/>
      <c r="BL458" s="1"/>
      <c r="BM458" s="2"/>
      <c r="BN458" s="2"/>
      <c r="BO458" s="1"/>
      <c r="BP458" s="2"/>
      <c r="BQ458" s="2"/>
      <c r="BR458" s="1"/>
      <c r="BS458" s="2"/>
      <c r="BT458" s="2"/>
      <c r="BU458" s="1"/>
      <c r="BV458" s="2"/>
      <c r="BW458" s="2"/>
      <c r="BX458" s="1"/>
      <c r="BY458" s="2"/>
      <c r="BZ458" s="2"/>
      <c r="CA458" s="1"/>
      <c r="CC458" t="s">
        <v>411</v>
      </c>
      <c r="CE458" s="23"/>
      <c r="CF458" s="23"/>
      <c r="CG458" s="23"/>
      <c r="CH458" s="24"/>
      <c r="CI458" s="2"/>
      <c r="CJ458" s="2"/>
      <c r="CK458" s="2"/>
      <c r="CL458" s="1"/>
      <c r="CN458" s="25" t="s">
        <v>411</v>
      </c>
      <c r="CO458" s="27"/>
      <c r="CP458" s="27"/>
      <c r="CQ458" s="28"/>
      <c r="CR458" s="27"/>
      <c r="CU458" s="30">
        <v>511</v>
      </c>
      <c r="CV458" s="30"/>
      <c r="CW458" s="15"/>
      <c r="CX458" s="36"/>
      <c r="CY458" s="34"/>
      <c r="CZ458" s="34"/>
      <c r="DA458" s="32"/>
      <c r="DB458" s="32"/>
      <c r="DF458" s="30"/>
      <c r="DG458" s="39"/>
      <c r="DK458" s="30">
        <v>500</v>
      </c>
      <c r="DL458" s="30"/>
    </row>
    <row r="459" spans="1:119" ht="15.75" x14ac:dyDescent="0.25">
      <c r="A459" t="s">
        <v>742</v>
      </c>
      <c r="B459" t="s">
        <v>412</v>
      </c>
      <c r="C459" s="52">
        <v>192.96058827249101</v>
      </c>
      <c r="D459" s="52">
        <v>193.545931222728</v>
      </c>
      <c r="E459" s="52">
        <v>0.58534295023699201</v>
      </c>
      <c r="F459" s="53">
        <v>3.0334844823876406E-3</v>
      </c>
      <c r="G459" s="45">
        <v>175.22642013906199</v>
      </c>
      <c r="H459" s="45">
        <v>175.22629657533301</v>
      </c>
      <c r="I459" s="45">
        <v>-1.2356372897670553E-4</v>
      </c>
      <c r="J459" s="46">
        <v>-7.0516608670452627E-7</v>
      </c>
      <c r="K459" s="47" t="s">
        <v>933</v>
      </c>
      <c r="L459" s="55">
        <f t="shared" ref="L459:L489" si="146">G459-CO459-CP459</f>
        <v>172.85702813906198</v>
      </c>
      <c r="M459" s="55">
        <f t="shared" ref="M459:M489" si="147">H459-CO459-CP459</f>
        <v>172.856904575333</v>
      </c>
      <c r="N459" s="55">
        <f t="shared" ref="N459:N489" si="148">M459-L459</f>
        <v>-1.2356372897670553E-4</v>
      </c>
      <c r="O459" s="56">
        <f t="shared" ref="O459:O489" si="149">N459/L459</f>
        <v>-7.1483196435206314E-7</v>
      </c>
      <c r="P459" s="54"/>
      <c r="Q459" s="42"/>
      <c r="R459" s="42"/>
      <c r="S459" s="42"/>
      <c r="T459" s="42"/>
      <c r="AB459" t="s">
        <v>412</v>
      </c>
      <c r="AC459" s="2">
        <v>192.96058827249101</v>
      </c>
      <c r="AD459" s="2">
        <v>192.914189424385</v>
      </c>
      <c r="AE459" s="2">
        <v>-4.6398848106008472E-2</v>
      </c>
      <c r="AF459" s="1">
        <v>-2.4045764226467804E-4</v>
      </c>
      <c r="AG459" s="2">
        <v>175.22642013906199</v>
      </c>
      <c r="AH459" s="2">
        <v>175.22642498853799</v>
      </c>
      <c r="AI459" s="2">
        <v>4.8494759994355263E-6</v>
      </c>
      <c r="AJ459" s="1">
        <v>2.7675484071334213E-8</v>
      </c>
      <c r="AM459" t="s">
        <v>412</v>
      </c>
      <c r="AN459" s="2">
        <v>192.96058827249101</v>
      </c>
      <c r="AO459" s="2">
        <v>192.775823622529</v>
      </c>
      <c r="AP459" s="2">
        <v>-0.18476464996200548</v>
      </c>
      <c r="AQ459" s="1">
        <v>-9.5752532481445613E-4</v>
      </c>
      <c r="AR459" s="2">
        <v>192.95863526049598</v>
      </c>
      <c r="AS459" s="2">
        <v>-1.9530119950275093E-3</v>
      </c>
      <c r="AT459" s="1">
        <v>-1.0121299963438888E-5</v>
      </c>
      <c r="AU459" s="2">
        <v>192.92858059467</v>
      </c>
      <c r="AV459" s="2">
        <v>-3.2007677821013658E-2</v>
      </c>
      <c r="AW459" s="1">
        <v>-1.6587676326843351E-4</v>
      </c>
      <c r="AX459" s="2">
        <v>192.88635459384099</v>
      </c>
      <c r="AY459" s="2">
        <v>-7.4233678650017509E-2</v>
      </c>
      <c r="AZ459" s="1">
        <v>-3.8470901915570323E-4</v>
      </c>
      <c r="BA459" s="2">
        <v>192.971334356478</v>
      </c>
      <c r="BB459" s="2">
        <v>1.0746083986987287E-2</v>
      </c>
      <c r="BC459" s="1">
        <v>5.5690563980931222E-5</v>
      </c>
      <c r="BD459" s="2">
        <v>192.71693440856902</v>
      </c>
      <c r="BE459" s="2">
        <v>-0.24365386392199184</v>
      </c>
      <c r="BF459" s="1">
        <v>-1.2627131068750365E-3</v>
      </c>
      <c r="BG459" s="1"/>
      <c r="BH459" t="s">
        <v>412</v>
      </c>
      <c r="BI459" s="2">
        <v>175.22642013906199</v>
      </c>
      <c r="BJ459" s="2">
        <v>175.226439572072</v>
      </c>
      <c r="BK459" s="2">
        <v>1.943301001006148E-5</v>
      </c>
      <c r="BL459" s="1">
        <v>1.109022828557428E-7</v>
      </c>
      <c r="BM459" s="2">
        <v>175.226420341834</v>
      </c>
      <c r="BN459" s="2">
        <v>2.0277201429053093E-7</v>
      </c>
      <c r="BO459" s="1">
        <v>1.1572000051682184E-9</v>
      </c>
      <c r="BP459" s="2">
        <v>175.226423588757</v>
      </c>
      <c r="BQ459" s="2">
        <v>3.4496950149787153E-6</v>
      </c>
      <c r="BR459" s="1">
        <v>1.9687071231843875E-8</v>
      </c>
      <c r="BS459" s="2">
        <v>175.22642793094701</v>
      </c>
      <c r="BT459" s="2">
        <v>7.7918850251990079E-6</v>
      </c>
      <c r="BU459" s="1">
        <v>4.446752389859512E-8</v>
      </c>
      <c r="BV459" s="2">
        <v>175.226419025426</v>
      </c>
      <c r="BW459" s="2">
        <v>-1.1136359887586877E-6</v>
      </c>
      <c r="BX459" s="1">
        <v>-6.3554114035708288E-9</v>
      </c>
      <c r="BY459" s="2">
        <v>175.22644497888498</v>
      </c>
      <c r="BZ459" s="2">
        <v>2.4839822998501404E-5</v>
      </c>
      <c r="CA459" s="1">
        <v>1.4175843448030379E-7</v>
      </c>
      <c r="CC459" t="s">
        <v>412</v>
      </c>
      <c r="CE459" s="23">
        <v>192.96058827249101</v>
      </c>
      <c r="CF459" s="23">
        <v>193.65248021543499</v>
      </c>
      <c r="CG459" s="23">
        <v>0.69189194294398249</v>
      </c>
      <c r="CH459" s="24">
        <v>3.5856645605107772E-3</v>
      </c>
      <c r="CI459" s="2">
        <v>175.22642013906199</v>
      </c>
      <c r="CJ459" s="2">
        <v>175.22629141252</v>
      </c>
      <c r="CK459" s="2">
        <v>-1.2872654198758937E-4</v>
      </c>
      <c r="CL459" s="1">
        <v>-7.3462975437967803E-7</v>
      </c>
      <c r="CN459" s="25" t="s">
        <v>412</v>
      </c>
      <c r="CO459" s="27">
        <v>0</v>
      </c>
      <c r="CP459" s="27">
        <v>2.3693919999999999</v>
      </c>
      <c r="CQ459" s="28">
        <f t="shared" ref="CQ459:CQ489" si="150">CH513-CO459-CP459</f>
        <v>-2.3563031794603271</v>
      </c>
      <c r="CR459" s="27">
        <f t="shared" ref="CR459:CR489" si="151">CI513-CO459-CP459</f>
        <v>17.137730348505997</v>
      </c>
      <c r="CU459" s="30">
        <v>513</v>
      </c>
      <c r="CV459" s="30"/>
      <c r="CW459" s="15"/>
      <c r="CX459" s="36"/>
      <c r="CY459" s="34"/>
      <c r="CZ459" s="34"/>
      <c r="DA459" s="32"/>
      <c r="DB459" s="32"/>
      <c r="DF459" s="30"/>
      <c r="DG459" s="39"/>
      <c r="DK459" s="30">
        <v>501</v>
      </c>
      <c r="DL459" s="30"/>
    </row>
    <row r="460" spans="1:119" ht="15.75" x14ac:dyDescent="0.25">
      <c r="A460" t="s">
        <v>743</v>
      </c>
      <c r="B460" t="s">
        <v>413</v>
      </c>
      <c r="C460" s="52">
        <v>69.468320839591996</v>
      </c>
      <c r="D460" s="52">
        <v>69.810512017282988</v>
      </c>
      <c r="E460" s="52">
        <v>0.34219117769099228</v>
      </c>
      <c r="F460" s="53">
        <v>4.9258593493448554E-3</v>
      </c>
      <c r="G460" s="45">
        <v>69.026864499362006</v>
      </c>
      <c r="H460" s="45">
        <v>69.026902444168996</v>
      </c>
      <c r="I460" s="45">
        <v>3.7944806990708457E-5</v>
      </c>
      <c r="J460" s="46">
        <v>5.4971071431267418E-7</v>
      </c>
      <c r="K460" s="47" t="s">
        <v>933</v>
      </c>
      <c r="L460" s="55">
        <f t="shared" si="146"/>
        <v>68.275924499362006</v>
      </c>
      <c r="M460" s="55">
        <f t="shared" si="147"/>
        <v>68.275962444168997</v>
      </c>
      <c r="N460" s="55">
        <f t="shared" si="148"/>
        <v>3.7944806990708457E-5</v>
      </c>
      <c r="O460" s="56">
        <f t="shared" si="149"/>
        <v>5.5575676593091061E-7</v>
      </c>
      <c r="P460" s="54"/>
      <c r="Q460" s="42"/>
      <c r="R460" s="42"/>
      <c r="S460" s="42"/>
      <c r="T460" s="42"/>
      <c r="AB460" t="s">
        <v>413</v>
      </c>
      <c r="AC460" s="2">
        <v>69.468320839591996</v>
      </c>
      <c r="AD460" s="2">
        <v>69.44708478377099</v>
      </c>
      <c r="AE460" s="2">
        <v>-2.1236055821006516E-2</v>
      </c>
      <c r="AF460" s="1">
        <v>-3.0569410004946423E-4</v>
      </c>
      <c r="AG460" s="2">
        <v>69.026864499362006</v>
      </c>
      <c r="AH460" s="2">
        <v>69.026861861293995</v>
      </c>
      <c r="AI460" s="2">
        <v>-2.6380680111515176E-6</v>
      </c>
      <c r="AJ460" s="1">
        <v>-3.8217989912838942E-8</v>
      </c>
      <c r="AM460" t="s">
        <v>413</v>
      </c>
      <c r="AN460" s="2">
        <v>69.468320839591996</v>
      </c>
      <c r="AO460" s="2">
        <v>69.383813401832001</v>
      </c>
      <c r="AP460" s="2">
        <v>-8.4507437759995696E-2</v>
      </c>
      <c r="AQ460" s="1">
        <v>-1.2164888504377447E-3</v>
      </c>
      <c r="AR460" s="2">
        <v>69.467426783099</v>
      </c>
      <c r="AS460" s="2">
        <v>-8.9405649299578727E-4</v>
      </c>
      <c r="AT460" s="1">
        <v>-1.2869988538520118E-5</v>
      </c>
      <c r="AU460" s="2">
        <v>69.453513164192998</v>
      </c>
      <c r="AV460" s="2">
        <v>-1.4807675398998299E-2</v>
      </c>
      <c r="AW460" s="1">
        <v>-2.1315723800479397E-4</v>
      </c>
      <c r="AX460" s="2">
        <v>69.434349774401994</v>
      </c>
      <c r="AY460" s="2">
        <v>-3.3971065190002037E-2</v>
      </c>
      <c r="AZ460" s="1">
        <v>-4.8901520548400739E-4</v>
      </c>
      <c r="BA460" s="2">
        <v>69.473240520876004</v>
      </c>
      <c r="BB460" s="2">
        <v>4.9196812840079929E-3</v>
      </c>
      <c r="BC460" s="1">
        <v>7.0819061473616684E-5</v>
      </c>
      <c r="BD460" s="2">
        <v>69.356737908984002</v>
      </c>
      <c r="BE460" s="2">
        <v>-0.11158293060799451</v>
      </c>
      <c r="BF460" s="1">
        <v>-1.6062419425056866E-3</v>
      </c>
      <c r="BG460" s="1"/>
      <c r="BH460" t="s">
        <v>413</v>
      </c>
      <c r="BI460" s="2">
        <v>69.026864499362006</v>
      </c>
      <c r="BJ460" s="2">
        <v>69.026853875813003</v>
      </c>
      <c r="BK460" s="2">
        <v>-1.0623549002275468E-5</v>
      </c>
      <c r="BL460" s="1">
        <v>-1.5390455700582572E-7</v>
      </c>
      <c r="BM460" s="2">
        <v>69.026864388663</v>
      </c>
      <c r="BN460" s="2">
        <v>-1.1069900551774481E-7</v>
      </c>
      <c r="BO460" s="1">
        <v>-1.6037090243142649E-9</v>
      </c>
      <c r="BP460" s="2">
        <v>69.026862663030002</v>
      </c>
      <c r="BQ460" s="2">
        <v>-1.8363320037906306E-6</v>
      </c>
      <c r="BR460" s="1">
        <v>-2.6603149615865911E-8</v>
      </c>
      <c r="BS460" s="2">
        <v>69.02686027055401</v>
      </c>
      <c r="BT460" s="2">
        <v>-4.2288079953323177E-6</v>
      </c>
      <c r="BU460" s="1">
        <v>-6.126322013904316E-8</v>
      </c>
      <c r="BV460" s="2">
        <v>69.026865107930007</v>
      </c>
      <c r="BW460" s="2">
        <v>6.0856800132569333E-7</v>
      </c>
      <c r="BX460" s="1">
        <v>8.816393526484433E-9</v>
      </c>
      <c r="BY460" s="2">
        <v>69.026850348045002</v>
      </c>
      <c r="BZ460" s="2">
        <v>-1.4151317003552322E-5</v>
      </c>
      <c r="CA460" s="1">
        <v>-2.0501173139166879E-7</v>
      </c>
      <c r="CC460" t="s">
        <v>413</v>
      </c>
      <c r="CE460" s="23">
        <v>69.468320839591996</v>
      </c>
      <c r="CF460" s="23">
        <v>69.859623221397001</v>
      </c>
      <c r="CG460" s="23">
        <v>0.39130238180500498</v>
      </c>
      <c r="CH460" s="24">
        <v>5.6328176221295753E-3</v>
      </c>
      <c r="CI460" s="2">
        <v>69.026864499362006</v>
      </c>
      <c r="CJ460" s="2">
        <v>69.026908087606998</v>
      </c>
      <c r="CK460" s="2">
        <v>4.3588244992065484E-5</v>
      </c>
      <c r="CL460" s="1">
        <v>6.31467839488325E-7</v>
      </c>
      <c r="CN460" s="25" t="s">
        <v>413</v>
      </c>
      <c r="CO460" s="27">
        <v>0</v>
      </c>
      <c r="CP460" s="27">
        <v>0.75094000000000005</v>
      </c>
      <c r="CQ460" s="28">
        <f t="shared" si="150"/>
        <v>-0.79352949907225367</v>
      </c>
      <c r="CR460" s="27">
        <f t="shared" si="151"/>
        <v>8.8717732348740004</v>
      </c>
      <c r="CU460" s="30">
        <v>514</v>
      </c>
      <c r="CV460" s="30"/>
      <c r="CW460" s="31"/>
      <c r="CX460" s="31"/>
      <c r="CY460" s="31"/>
      <c r="CZ460" s="30"/>
      <c r="DA460" s="30"/>
      <c r="DB460" s="30"/>
      <c r="DF460" s="30"/>
      <c r="DG460" s="39"/>
      <c r="DK460" s="30">
        <v>502</v>
      </c>
      <c r="DL460" s="30"/>
    </row>
    <row r="461" spans="1:119" ht="15.75" x14ac:dyDescent="0.25">
      <c r="A461" t="s">
        <v>744</v>
      </c>
      <c r="B461" t="s">
        <v>414</v>
      </c>
      <c r="C461" s="52">
        <v>82.433221634130007</v>
      </c>
      <c r="D461" s="52">
        <v>82.512814501309009</v>
      </c>
      <c r="E461" s="52">
        <v>7.9592867179002269E-2</v>
      </c>
      <c r="F461" s="53">
        <v>9.6554357091932779E-4</v>
      </c>
      <c r="G461" s="45">
        <v>79.025245256502004</v>
      </c>
      <c r="H461" s="45">
        <v>79.025209185258007</v>
      </c>
      <c r="I461" s="45">
        <v>-3.6071243997071178E-5</v>
      </c>
      <c r="J461" s="46">
        <v>-4.5645216133136045E-7</v>
      </c>
      <c r="K461" s="47" t="s">
        <v>933</v>
      </c>
      <c r="L461" s="55">
        <f t="shared" si="146"/>
        <v>77.852740256502003</v>
      </c>
      <c r="M461" s="55">
        <f t="shared" si="147"/>
        <v>77.852704185258006</v>
      </c>
      <c r="N461" s="55">
        <f t="shared" si="148"/>
        <v>-3.6071243997071178E-5</v>
      </c>
      <c r="O461" s="56">
        <f t="shared" si="149"/>
        <v>-4.6332658141803336E-7</v>
      </c>
      <c r="P461" s="54"/>
      <c r="Q461" s="42"/>
      <c r="R461" s="42"/>
      <c r="S461" s="42"/>
      <c r="T461" s="42"/>
      <c r="AB461" t="s">
        <v>414</v>
      </c>
      <c r="AC461" s="2">
        <v>82.433221634130007</v>
      </c>
      <c r="AD461" s="2">
        <v>82.400180871668994</v>
      </c>
      <c r="AE461" s="2">
        <v>-3.3040762461013173E-2</v>
      </c>
      <c r="AF461" s="1">
        <v>-4.0081852687573759E-4</v>
      </c>
      <c r="AG461" s="2">
        <v>79.025245256502004</v>
      </c>
      <c r="AH461" s="2">
        <v>79.025242804960996</v>
      </c>
      <c r="AI461" s="2">
        <v>-2.4515410075309774E-6</v>
      </c>
      <c r="AJ461" s="1">
        <v>-3.1022251175225178E-8</v>
      </c>
      <c r="AM461" t="s">
        <v>414</v>
      </c>
      <c r="AN461" s="2">
        <v>82.433221634130007</v>
      </c>
      <c r="AO461" s="2">
        <v>82.301393343269012</v>
      </c>
      <c r="AP461" s="2">
        <v>-0.13182829086099446</v>
      </c>
      <c r="AQ461" s="1">
        <v>-1.5992131357682288E-3</v>
      </c>
      <c r="AR461" s="2">
        <v>82.431831761037003</v>
      </c>
      <c r="AS461" s="2">
        <v>-1.3898730930037573E-3</v>
      </c>
      <c r="AT461" s="1">
        <v>-1.6860594132454787E-5</v>
      </c>
      <c r="AU461" s="2">
        <v>82.411147194581005</v>
      </c>
      <c r="AV461" s="2">
        <v>-2.2074439549001568E-2</v>
      </c>
      <c r="AW461" s="1">
        <v>-2.6778571929381005E-4</v>
      </c>
      <c r="AX461" s="2">
        <v>82.380338835140009</v>
      </c>
      <c r="AY461" s="2">
        <v>-5.2882798989998037E-2</v>
      </c>
      <c r="AZ461" s="1">
        <v>-6.415228950375373E-4</v>
      </c>
      <c r="BA461" s="2">
        <v>82.440867778954996</v>
      </c>
      <c r="BB461" s="2">
        <v>7.6461448249887098E-3</v>
      </c>
      <c r="BC461" s="1">
        <v>9.2755622956545468E-5</v>
      </c>
      <c r="BD461" s="2">
        <v>82.260015479403009</v>
      </c>
      <c r="BE461" s="2">
        <v>-0.17320615472699785</v>
      </c>
      <c r="BF461" s="1">
        <v>-2.1011693015681549E-3</v>
      </c>
      <c r="BG461" s="1"/>
      <c r="BH461" t="s">
        <v>414</v>
      </c>
      <c r="BI461" s="2">
        <v>79.025245256502004</v>
      </c>
      <c r="BJ461" s="2">
        <v>79.025235317031999</v>
      </c>
      <c r="BK461" s="2">
        <v>-9.9394700043831108E-6</v>
      </c>
      <c r="BL461" s="1">
        <v>-1.2577588303739325E-7</v>
      </c>
      <c r="BM461" s="2">
        <v>79.025245153690989</v>
      </c>
      <c r="BN461" s="2">
        <v>-1.0281101481268706E-7</v>
      </c>
      <c r="BO461" s="1">
        <v>-1.3009895063151105E-9</v>
      </c>
      <c r="BP461" s="2">
        <v>79.025243705516999</v>
      </c>
      <c r="BQ461" s="2">
        <v>-1.5509850044281848E-6</v>
      </c>
      <c r="BR461" s="1">
        <v>-1.9626449742660857E-8</v>
      </c>
      <c r="BS461" s="2">
        <v>79.025241325353988</v>
      </c>
      <c r="BT461" s="2">
        <v>-3.9311480151127398E-6</v>
      </c>
      <c r="BU461" s="1">
        <v>-4.9745470606929809E-8</v>
      </c>
      <c r="BV461" s="2">
        <v>79.025245821597991</v>
      </c>
      <c r="BW461" s="2">
        <v>5.6509598778120562E-7</v>
      </c>
      <c r="BX461" s="1">
        <v>7.1508286490855392E-9</v>
      </c>
      <c r="BY461" s="2">
        <v>79.025231984197006</v>
      </c>
      <c r="BZ461" s="2">
        <v>-1.3272304997258288E-5</v>
      </c>
      <c r="CA461" s="1">
        <v>-1.6795019052682124E-7</v>
      </c>
      <c r="CC461" t="s">
        <v>414</v>
      </c>
      <c r="CE461" s="23">
        <v>82.433221634130007</v>
      </c>
      <c r="CF461" s="23">
        <v>82.587120381184988</v>
      </c>
      <c r="CG461" s="23">
        <v>0.1538987470549813</v>
      </c>
      <c r="CH461" s="24">
        <v>1.8669505328572803E-3</v>
      </c>
      <c r="CI461" s="2">
        <v>79.025245256502004</v>
      </c>
      <c r="CJ461" s="2">
        <v>79.025215379236002</v>
      </c>
      <c r="CK461" s="2">
        <v>-2.9877266001676617E-5</v>
      </c>
      <c r="CL461" s="1">
        <v>-3.7807242362488447E-7</v>
      </c>
      <c r="CN461" s="25" t="s">
        <v>414</v>
      </c>
      <c r="CO461" s="27">
        <v>0</v>
      </c>
      <c r="CP461" s="27">
        <v>1.1725049999999999</v>
      </c>
      <c r="CQ461" s="28">
        <f t="shared" si="150"/>
        <v>-1.1725049999999999</v>
      </c>
      <c r="CR461" s="27">
        <f t="shared" si="151"/>
        <v>-1.1725049999999999</v>
      </c>
      <c r="CU461" s="30">
        <v>515</v>
      </c>
      <c r="CV461" s="30"/>
      <c r="CW461" s="31"/>
      <c r="CX461" s="31"/>
      <c r="CY461" s="31"/>
      <c r="CZ461" s="30"/>
      <c r="DA461" s="30"/>
      <c r="DB461" s="30"/>
      <c r="DF461" s="30"/>
      <c r="DG461" s="39"/>
      <c r="DK461" s="30">
        <v>503</v>
      </c>
      <c r="DL461" s="30"/>
    </row>
    <row r="462" spans="1:119" ht="15.75" x14ac:dyDescent="0.25">
      <c r="A462" t="s">
        <v>745</v>
      </c>
      <c r="B462" t="s">
        <v>415</v>
      </c>
      <c r="C462" s="52">
        <v>104.754194455565</v>
      </c>
      <c r="D462" s="52">
        <v>103.91450945719001</v>
      </c>
      <c r="E462" s="52">
        <v>-0.83968499837499166</v>
      </c>
      <c r="F462" s="53">
        <v>-8.0157649317915587E-3</v>
      </c>
      <c r="G462" s="45">
        <v>115.87966406105799</v>
      </c>
      <c r="H462" s="45">
        <v>115.87966406105799</v>
      </c>
      <c r="I462" s="45">
        <v>0</v>
      </c>
      <c r="J462" s="46">
        <v>0</v>
      </c>
      <c r="K462" s="47" t="s">
        <v>933</v>
      </c>
      <c r="L462" s="55">
        <f t="shared" si="146"/>
        <v>114.51824106105799</v>
      </c>
      <c r="M462" s="55">
        <f t="shared" si="147"/>
        <v>114.51824106105799</v>
      </c>
      <c r="N462" s="55">
        <f t="shared" si="148"/>
        <v>0</v>
      </c>
      <c r="O462" s="56">
        <f t="shared" si="149"/>
        <v>0</v>
      </c>
      <c r="P462" s="54"/>
      <c r="Q462" s="42"/>
      <c r="R462" s="42"/>
      <c r="S462" s="42"/>
      <c r="T462" s="42"/>
      <c r="AB462" t="s">
        <v>415</v>
      </c>
      <c r="AC462" s="2">
        <v>104.754194455565</v>
      </c>
      <c r="AD462" s="2">
        <v>104.72175763920499</v>
      </c>
      <c r="AE462" s="2">
        <v>-3.2436816360004173E-2</v>
      </c>
      <c r="AF462" s="1">
        <v>-3.0964694567684674E-4</v>
      </c>
      <c r="AG462" s="2">
        <v>115.87966406105799</v>
      </c>
      <c r="AH462" s="2">
        <v>115.87966406105799</v>
      </c>
      <c r="AI462" s="2">
        <v>0</v>
      </c>
      <c r="AJ462" s="1">
        <v>0</v>
      </c>
      <c r="AM462" t="s">
        <v>415</v>
      </c>
      <c r="AN462" s="2">
        <v>104.754194455565</v>
      </c>
      <c r="AO462" s="2">
        <v>104.62407690772501</v>
      </c>
      <c r="AP462" s="2">
        <v>-0.13011754783998697</v>
      </c>
      <c r="AQ462" s="1">
        <v>-1.2421225566789183E-3</v>
      </c>
      <c r="AR462" s="2">
        <v>104.75283236292199</v>
      </c>
      <c r="AS462" s="2">
        <v>-1.3620926430064628E-3</v>
      </c>
      <c r="AT462" s="1">
        <v>-1.3002750391863688E-5</v>
      </c>
      <c r="AU462" s="2">
        <v>104.734478549952</v>
      </c>
      <c r="AV462" s="2">
        <v>-1.9715905612997631E-2</v>
      </c>
      <c r="AW462" s="1">
        <v>-1.8821113288557427E-4</v>
      </c>
      <c r="AX462" s="2">
        <v>104.702221771354</v>
      </c>
      <c r="AY462" s="2">
        <v>-5.1972684210994657E-2</v>
      </c>
      <c r="AZ462" s="1">
        <v>-4.961394097974818E-4</v>
      </c>
      <c r="BA462" s="2">
        <v>104.76168403357499</v>
      </c>
      <c r="BB462" s="2">
        <v>7.4895780099950571E-3</v>
      </c>
      <c r="BC462" s="1">
        <v>7.1496688499399536E-5</v>
      </c>
      <c r="BD462" s="2">
        <v>104.584972286837</v>
      </c>
      <c r="BE462" s="2">
        <v>-0.16922216872799822</v>
      </c>
      <c r="BF462" s="1">
        <v>-1.6154214120731889E-3</v>
      </c>
      <c r="BG462" s="1"/>
      <c r="BH462" t="s">
        <v>415</v>
      </c>
      <c r="BI462" s="2">
        <v>115.87966406105799</v>
      </c>
      <c r="BJ462" s="2">
        <v>115.87966406105799</v>
      </c>
      <c r="BK462" s="2">
        <v>0</v>
      </c>
      <c r="BL462" s="1">
        <v>0</v>
      </c>
      <c r="BM462" s="2">
        <v>115.87966406105799</v>
      </c>
      <c r="BN462" s="2">
        <v>0</v>
      </c>
      <c r="BO462" s="1">
        <v>0</v>
      </c>
      <c r="BP462" s="2">
        <v>115.87966406105799</v>
      </c>
      <c r="BQ462" s="2">
        <v>0</v>
      </c>
      <c r="BR462" s="1">
        <v>0</v>
      </c>
      <c r="BS462" s="2">
        <v>115.87966406105799</v>
      </c>
      <c r="BT462" s="2">
        <v>0</v>
      </c>
      <c r="BU462" s="1">
        <v>0</v>
      </c>
      <c r="BV462" s="2">
        <v>115.87966406105799</v>
      </c>
      <c r="BW462" s="2">
        <v>0</v>
      </c>
      <c r="BX462" s="1">
        <v>0</v>
      </c>
      <c r="BY462" s="2">
        <v>115.87966406105799</v>
      </c>
      <c r="BZ462" s="2">
        <v>0</v>
      </c>
      <c r="CA462" s="1">
        <v>0</v>
      </c>
      <c r="CC462" t="s">
        <v>415</v>
      </c>
      <c r="CE462" s="23">
        <v>104.754194455565</v>
      </c>
      <c r="CF462" s="23">
        <v>103.98319006860299</v>
      </c>
      <c r="CG462" s="23">
        <v>-0.77100438696200513</v>
      </c>
      <c r="CH462" s="24">
        <v>-7.3601290236550146E-3</v>
      </c>
      <c r="CI462" s="2">
        <v>115.87966406105799</v>
      </c>
      <c r="CJ462" s="2">
        <v>115.87966406105799</v>
      </c>
      <c r="CK462" s="2">
        <v>0</v>
      </c>
      <c r="CL462" s="1">
        <v>0</v>
      </c>
      <c r="CN462" s="25" t="s">
        <v>415</v>
      </c>
      <c r="CO462" s="27">
        <v>0</v>
      </c>
      <c r="CP462" s="27">
        <v>1.361423</v>
      </c>
      <c r="CQ462" s="28">
        <f t="shared" si="150"/>
        <v>-1.361423</v>
      </c>
      <c r="CR462" s="27">
        <f t="shared" si="151"/>
        <v>-1.361423</v>
      </c>
      <c r="CU462" s="30">
        <v>516</v>
      </c>
      <c r="CV462" s="30"/>
      <c r="CW462" s="31"/>
      <c r="CX462" s="31"/>
      <c r="CY462" s="31"/>
      <c r="CZ462" s="30"/>
      <c r="DA462" s="30"/>
      <c r="DB462" s="30"/>
      <c r="DF462" s="30"/>
      <c r="DG462" s="39"/>
      <c r="DK462" s="30">
        <v>504</v>
      </c>
      <c r="DL462" s="30"/>
    </row>
    <row r="463" spans="1:119" ht="15.75" x14ac:dyDescent="0.25">
      <c r="A463" t="s">
        <v>746</v>
      </c>
      <c r="B463" t="s">
        <v>416</v>
      </c>
      <c r="C463" s="52">
        <v>89.027221049553006</v>
      </c>
      <c r="D463" s="52">
        <v>90.049120932530002</v>
      </c>
      <c r="E463" s="52">
        <v>1.0218998829769959</v>
      </c>
      <c r="F463" s="53">
        <v>1.1478510403106946E-2</v>
      </c>
      <c r="G463" s="45">
        <v>91.875883514565999</v>
      </c>
      <c r="H463" s="45">
        <v>91.875883514565999</v>
      </c>
      <c r="I463" s="45">
        <v>0</v>
      </c>
      <c r="J463" s="46">
        <v>0</v>
      </c>
      <c r="K463" s="47" t="s">
        <v>933</v>
      </c>
      <c r="L463" s="55">
        <f t="shared" si="146"/>
        <v>91.075895514566</v>
      </c>
      <c r="M463" s="55">
        <f t="shared" si="147"/>
        <v>91.075895514566</v>
      </c>
      <c r="N463" s="55">
        <f t="shared" si="148"/>
        <v>0</v>
      </c>
      <c r="O463" s="56">
        <f t="shared" si="149"/>
        <v>0</v>
      </c>
      <c r="P463" s="54"/>
      <c r="Q463" s="42"/>
      <c r="R463" s="42"/>
      <c r="S463" s="42"/>
      <c r="T463" s="42"/>
      <c r="AB463" t="s">
        <v>416</v>
      </c>
      <c r="AC463" s="2">
        <v>89.027221049553006</v>
      </c>
      <c r="AD463" s="2">
        <v>89.032712901058005</v>
      </c>
      <c r="AE463" s="2">
        <v>5.4918515049990901E-3</v>
      </c>
      <c r="AF463" s="1">
        <v>6.1687329338768165E-5</v>
      </c>
      <c r="AG463" s="2">
        <v>91.875883514565999</v>
      </c>
      <c r="AH463" s="2">
        <v>91.875883514565999</v>
      </c>
      <c r="AI463" s="2">
        <v>0</v>
      </c>
      <c r="AJ463" s="1">
        <v>0</v>
      </c>
      <c r="AM463" t="s">
        <v>416</v>
      </c>
      <c r="AN463" s="2">
        <v>89.027221049553006</v>
      </c>
      <c r="AO463" s="2">
        <v>89.049921092040009</v>
      </c>
      <c r="AP463" s="2">
        <v>2.2700042487002747E-2</v>
      </c>
      <c r="AQ463" s="1">
        <v>2.5497867078618332E-4</v>
      </c>
      <c r="AR463" s="2">
        <v>89.027449387642989</v>
      </c>
      <c r="AS463" s="2">
        <v>2.2833808998257155E-4</v>
      </c>
      <c r="AT463" s="1">
        <v>2.564812057375995E-6</v>
      </c>
      <c r="AU463" s="2">
        <v>89.028685238832992</v>
      </c>
      <c r="AV463" s="2">
        <v>1.4641892799858169E-3</v>
      </c>
      <c r="AW463" s="1">
        <v>1.6446534697189321E-5</v>
      </c>
      <c r="AX463" s="2">
        <v>89.036074680159004</v>
      </c>
      <c r="AY463" s="2">
        <v>8.8536306059978642E-3</v>
      </c>
      <c r="AZ463" s="1">
        <v>9.9448578778729805E-5</v>
      </c>
      <c r="BA463" s="2">
        <v>89.025969102624998</v>
      </c>
      <c r="BB463" s="2">
        <v>-1.2519469280078965E-3</v>
      </c>
      <c r="BC463" s="1">
        <v>-1.4062518331455685E-5</v>
      </c>
      <c r="BD463" s="2">
        <v>89.055087957661996</v>
      </c>
      <c r="BE463" s="2">
        <v>2.7866908108990174E-2</v>
      </c>
      <c r="BF463" s="1">
        <v>3.1301558984391203E-4</v>
      </c>
      <c r="BG463" s="1"/>
      <c r="BH463" t="s">
        <v>416</v>
      </c>
      <c r="BI463" s="2">
        <v>91.875883514565999</v>
      </c>
      <c r="BJ463" s="2">
        <v>91.875883514565999</v>
      </c>
      <c r="BK463" s="2">
        <v>0</v>
      </c>
      <c r="BL463" s="1">
        <v>0</v>
      </c>
      <c r="BM463" s="2">
        <v>91.875883514565999</v>
      </c>
      <c r="BN463" s="2">
        <v>0</v>
      </c>
      <c r="BO463" s="1">
        <v>0</v>
      </c>
      <c r="BP463" s="2">
        <v>91.875883514565999</v>
      </c>
      <c r="BQ463" s="2">
        <v>0</v>
      </c>
      <c r="BR463" s="1">
        <v>0</v>
      </c>
      <c r="BS463" s="2">
        <v>91.875883514565999</v>
      </c>
      <c r="BT463" s="2">
        <v>0</v>
      </c>
      <c r="BU463" s="1">
        <v>0</v>
      </c>
      <c r="BV463" s="2">
        <v>91.875883514565999</v>
      </c>
      <c r="BW463" s="2">
        <v>0</v>
      </c>
      <c r="BX463" s="1">
        <v>0</v>
      </c>
      <c r="BY463" s="2">
        <v>91.875883514565999</v>
      </c>
      <c r="BZ463" s="2">
        <v>0</v>
      </c>
      <c r="CA463" s="1">
        <v>0</v>
      </c>
      <c r="CC463" t="s">
        <v>416</v>
      </c>
      <c r="CE463" s="23">
        <v>89.027221049553006</v>
      </c>
      <c r="CF463" s="23">
        <v>90.041582969385999</v>
      </c>
      <c r="CG463" s="23">
        <v>1.014361919832993</v>
      </c>
      <c r="CH463" s="24">
        <v>1.1393840084802759E-2</v>
      </c>
      <c r="CI463" s="2">
        <v>91.875883514565999</v>
      </c>
      <c r="CJ463" s="2">
        <v>91.875883514565999</v>
      </c>
      <c r="CK463" s="2">
        <v>0</v>
      </c>
      <c r="CL463" s="1">
        <v>0</v>
      </c>
      <c r="CN463" s="25" t="s">
        <v>416</v>
      </c>
      <c r="CO463" s="27">
        <v>0</v>
      </c>
      <c r="CP463" s="27">
        <v>0.79998800000000003</v>
      </c>
      <c r="CQ463" s="28">
        <f t="shared" si="150"/>
        <v>-0.79998800000000003</v>
      </c>
      <c r="CR463" s="27">
        <f t="shared" si="151"/>
        <v>-0.79998800000000003</v>
      </c>
      <c r="CU463" s="30">
        <v>517</v>
      </c>
      <c r="CV463" s="30"/>
      <c r="CW463" s="31"/>
      <c r="CX463" s="31"/>
      <c r="CY463" s="31"/>
      <c r="CZ463" s="30"/>
      <c r="DA463" s="30"/>
      <c r="DB463" s="30"/>
      <c r="DF463" s="30"/>
      <c r="DG463" s="39"/>
      <c r="DK463" s="30">
        <v>505</v>
      </c>
      <c r="DL463" s="30"/>
    </row>
    <row r="464" spans="1:119" ht="15.75" x14ac:dyDescent="0.25">
      <c r="B464" t="s">
        <v>417</v>
      </c>
      <c r="C464" s="52">
        <v>49.983302851828</v>
      </c>
      <c r="D464" s="52">
        <v>49.977007619873</v>
      </c>
      <c r="E464" s="52">
        <v>-6.2952319550007019E-3</v>
      </c>
      <c r="F464" s="53">
        <v>-1.2594669811361758E-4</v>
      </c>
      <c r="G464" s="45">
        <v>65.402389531075002</v>
      </c>
      <c r="H464" s="45">
        <v>65.402389531075002</v>
      </c>
      <c r="I464" s="45">
        <v>0</v>
      </c>
      <c r="J464" s="46">
        <v>0</v>
      </c>
      <c r="K464" s="47" t="s">
        <v>933</v>
      </c>
      <c r="L464" s="55">
        <f t="shared" si="146"/>
        <v>64.544577531075007</v>
      </c>
      <c r="M464" s="55">
        <f t="shared" si="147"/>
        <v>64.544577531075007</v>
      </c>
      <c r="N464" s="55">
        <f t="shared" si="148"/>
        <v>0</v>
      </c>
      <c r="O464" s="56">
        <f t="shared" si="149"/>
        <v>0</v>
      </c>
      <c r="P464" s="54"/>
      <c r="Q464" s="42"/>
      <c r="R464" s="42"/>
      <c r="S464" s="42"/>
      <c r="T464" s="42"/>
      <c r="AB464" t="s">
        <v>417</v>
      </c>
      <c r="AC464" s="2">
        <v>49.983302851828</v>
      </c>
      <c r="AD464" s="2">
        <v>49.961603644628006</v>
      </c>
      <c r="AE464" s="2">
        <v>-2.1699207199993964E-2</v>
      </c>
      <c r="AF464" s="1">
        <v>-4.3412911836418142E-4</v>
      </c>
      <c r="AG464" s="2">
        <v>65.402389531075002</v>
      </c>
      <c r="AH464" s="2">
        <v>65.402389531075002</v>
      </c>
      <c r="AI464" s="2">
        <v>0</v>
      </c>
      <c r="AJ464" s="1">
        <v>0</v>
      </c>
      <c r="AM464" t="s">
        <v>417</v>
      </c>
      <c r="AN464" s="2">
        <v>49.983302851828</v>
      </c>
      <c r="AO464" s="2">
        <v>49.896681272816004</v>
      </c>
      <c r="AP464" s="2">
        <v>-8.662157901199663E-2</v>
      </c>
      <c r="AQ464" s="1">
        <v>-1.73301030683747E-3</v>
      </c>
      <c r="AR464" s="2">
        <v>49.982390217431998</v>
      </c>
      <c r="AS464" s="2">
        <v>-9.1263439600197671E-4</v>
      </c>
      <c r="AT464" s="1">
        <v>-1.8258785312915744E-5</v>
      </c>
      <c r="AU464" s="2">
        <v>49.968930425463995</v>
      </c>
      <c r="AV464" s="2">
        <v>-1.4372426364005264E-2</v>
      </c>
      <c r="AW464" s="1">
        <v>-2.8754455075950694E-4</v>
      </c>
      <c r="AX464" s="2">
        <v>49.948568968728999</v>
      </c>
      <c r="AY464" s="2">
        <v>-3.4733883099001162E-2</v>
      </c>
      <c r="AZ464" s="1">
        <v>-6.9490972219197523E-4</v>
      </c>
      <c r="BA464" s="2">
        <v>49.988323312558002</v>
      </c>
      <c r="BB464" s="2">
        <v>5.0204607300017301E-3</v>
      </c>
      <c r="BC464" s="1">
        <v>1.0044275675188041E-4</v>
      </c>
      <c r="BD464" s="2">
        <v>49.869603546420002</v>
      </c>
      <c r="BE464" s="2">
        <v>-0.113699305407998</v>
      </c>
      <c r="BF464" s="1">
        <v>-2.2747457434946152E-3</v>
      </c>
      <c r="BG464" s="1"/>
      <c r="BH464" t="s">
        <v>417</v>
      </c>
      <c r="BI464" s="2">
        <v>65.402389531075002</v>
      </c>
      <c r="BJ464" s="2">
        <v>65.402389531075002</v>
      </c>
      <c r="BK464" s="2">
        <v>0</v>
      </c>
      <c r="BL464" s="1">
        <v>0</v>
      </c>
      <c r="BM464" s="2">
        <v>65.402389531075002</v>
      </c>
      <c r="BN464" s="2">
        <v>0</v>
      </c>
      <c r="BO464" s="1">
        <v>0</v>
      </c>
      <c r="BP464" s="2">
        <v>65.402389531075002</v>
      </c>
      <c r="BQ464" s="2">
        <v>0</v>
      </c>
      <c r="BR464" s="1">
        <v>0</v>
      </c>
      <c r="BS464" s="2">
        <v>65.402389531075002</v>
      </c>
      <c r="BT464" s="2">
        <v>0</v>
      </c>
      <c r="BU464" s="1">
        <v>0</v>
      </c>
      <c r="BV464" s="2">
        <v>65.402389531075002</v>
      </c>
      <c r="BW464" s="2">
        <v>0</v>
      </c>
      <c r="BX464" s="1">
        <v>0</v>
      </c>
      <c r="BY464" s="2">
        <v>65.402389531075002</v>
      </c>
      <c r="BZ464" s="2">
        <v>0</v>
      </c>
      <c r="CA464" s="1">
        <v>0</v>
      </c>
      <c r="CC464" t="s">
        <v>417</v>
      </c>
      <c r="CE464" s="23">
        <v>49.983302851828</v>
      </c>
      <c r="CF464" s="23">
        <v>50.025535003357</v>
      </c>
      <c r="CG464" s="23">
        <v>4.2232151528999395E-2</v>
      </c>
      <c r="CH464" s="24">
        <v>8.4492518740095365E-4</v>
      </c>
      <c r="CI464" s="2">
        <v>65.402389531075002</v>
      </c>
      <c r="CJ464" s="2">
        <v>65.402389531075002</v>
      </c>
      <c r="CK464" s="2">
        <v>0</v>
      </c>
      <c r="CL464" s="1">
        <v>0</v>
      </c>
      <c r="CN464" s="25" t="s">
        <v>417</v>
      </c>
      <c r="CO464" s="27">
        <v>0</v>
      </c>
      <c r="CP464" s="27">
        <v>0.85781200000000002</v>
      </c>
      <c r="CQ464" s="28">
        <f t="shared" si="150"/>
        <v>-0.85781200000000002</v>
      </c>
      <c r="CR464" s="27">
        <f t="shared" si="151"/>
        <v>-0.85781200000000002</v>
      </c>
      <c r="CU464" s="30">
        <v>519</v>
      </c>
      <c r="CV464" s="30"/>
      <c r="CW464" s="34"/>
      <c r="CX464" s="34"/>
      <c r="CY464" s="34"/>
      <c r="CZ464" s="34"/>
      <c r="DA464" s="32"/>
      <c r="DB464" s="32"/>
      <c r="DF464" s="30"/>
      <c r="DG464" s="39"/>
      <c r="DK464" s="30">
        <v>506</v>
      </c>
      <c r="DL464" s="30"/>
    </row>
    <row r="465" spans="1:116" ht="15.75" x14ac:dyDescent="0.25">
      <c r="B465" t="s">
        <v>418</v>
      </c>
      <c r="C465" s="52">
        <v>110.14596501819</v>
      </c>
      <c r="D465" s="52">
        <v>111.11520762611701</v>
      </c>
      <c r="E465" s="52">
        <v>0.96924260792701489</v>
      </c>
      <c r="F465" s="53">
        <v>8.7996197388342801E-3</v>
      </c>
      <c r="G465" s="45">
        <v>109.57488995053301</v>
      </c>
      <c r="H465" s="45">
        <v>109.57501258066</v>
      </c>
      <c r="I465" s="45">
        <v>1.2263012699520459E-4</v>
      </c>
      <c r="J465" s="46">
        <v>1.1191444230568271E-6</v>
      </c>
      <c r="K465" s="47" t="s">
        <v>933</v>
      </c>
      <c r="L465" s="55">
        <f t="shared" si="146"/>
        <v>108.220879950533</v>
      </c>
      <c r="M465" s="55">
        <f t="shared" si="147"/>
        <v>108.22100258066</v>
      </c>
      <c r="N465" s="55">
        <f t="shared" si="148"/>
        <v>1.2263012699520459E-4</v>
      </c>
      <c r="O465" s="56">
        <f t="shared" si="149"/>
        <v>1.1331466446332533E-6</v>
      </c>
      <c r="P465" s="54"/>
      <c r="Q465" s="42"/>
      <c r="R465" s="42"/>
      <c r="S465" s="42"/>
      <c r="T465" s="42"/>
      <c r="AB465" t="s">
        <v>418</v>
      </c>
      <c r="AC465" s="2">
        <v>110.14596501819</v>
      </c>
      <c r="AD465" s="2">
        <v>110.101833788367</v>
      </c>
      <c r="AE465" s="2">
        <v>-4.4131229822994555E-2</v>
      </c>
      <c r="AF465" s="1">
        <v>-4.0066133893971084E-4</v>
      </c>
      <c r="AG465" s="2">
        <v>109.57488995053301</v>
      </c>
      <c r="AH465" s="2">
        <v>109.57488413295501</v>
      </c>
      <c r="AI465" s="2">
        <v>-5.8175779997782229E-6</v>
      </c>
      <c r="AJ465" s="1">
        <v>-5.3092255008465328E-8</v>
      </c>
      <c r="AM465" t="s">
        <v>418</v>
      </c>
      <c r="AN465" s="2">
        <v>110.14596501819</v>
      </c>
      <c r="AO465" s="2">
        <v>109.970544351961</v>
      </c>
      <c r="AP465" s="2">
        <v>-0.17542066622900165</v>
      </c>
      <c r="AQ465" s="1">
        <v>-1.5926199947499838E-3</v>
      </c>
      <c r="AR465" s="2">
        <v>110.14410638690201</v>
      </c>
      <c r="AS465" s="2">
        <v>-1.8586312879875777E-3</v>
      </c>
      <c r="AT465" s="1">
        <v>-1.6874256698197114E-5</v>
      </c>
      <c r="AU465" s="2">
        <v>110.11464295048501</v>
      </c>
      <c r="AV465" s="2">
        <v>-3.1322067704991241E-2</v>
      </c>
      <c r="AW465" s="1">
        <v>-2.8436872562529706E-4</v>
      </c>
      <c r="AX465" s="2">
        <v>110.07538471138599</v>
      </c>
      <c r="AY465" s="2">
        <v>-7.0580306804004067E-2</v>
      </c>
      <c r="AZ465" s="1">
        <v>-6.4078885497392596E-4</v>
      </c>
      <c r="BA465" s="2">
        <v>110.156193468615</v>
      </c>
      <c r="BB465" s="2">
        <v>1.0228450425003643E-2</v>
      </c>
      <c r="BC465" s="1">
        <v>9.2862688372783071E-5</v>
      </c>
      <c r="BD465" s="2">
        <v>109.913851408512</v>
      </c>
      <c r="BE465" s="2">
        <v>-0.23211360967799521</v>
      </c>
      <c r="BF465" s="1">
        <v>-2.1073273963296154E-3</v>
      </c>
      <c r="BG465" s="1"/>
      <c r="BH465" t="s">
        <v>418</v>
      </c>
      <c r="BI465" s="2">
        <v>109.57488995053301</v>
      </c>
      <c r="BJ465" s="2">
        <v>109.574866556917</v>
      </c>
      <c r="BK465" s="2">
        <v>-2.3393616004341311E-5</v>
      </c>
      <c r="BL465" s="1">
        <v>-2.1349431438993217E-7</v>
      </c>
      <c r="BM465" s="2">
        <v>109.574889706333</v>
      </c>
      <c r="BN465" s="2">
        <v>-2.4420000954705756E-7</v>
      </c>
      <c r="BO465" s="1">
        <v>-2.2286128661165012E-9</v>
      </c>
      <c r="BP465" s="2">
        <v>109.574885813436</v>
      </c>
      <c r="BQ465" s="2">
        <v>-4.1370970080834013E-6</v>
      </c>
      <c r="BR465" s="1">
        <v>-3.7755885586114404E-8</v>
      </c>
      <c r="BS465" s="2">
        <v>109.574880626886</v>
      </c>
      <c r="BT465" s="2">
        <v>-9.323647006453939E-6</v>
      </c>
      <c r="BU465" s="1">
        <v>-8.5089266442914508E-8</v>
      </c>
      <c r="BV465" s="2">
        <v>109.57489129314101</v>
      </c>
      <c r="BW465" s="2">
        <v>1.3426080016643027E-6</v>
      </c>
      <c r="BX465" s="1">
        <v>1.2252880219824231E-8</v>
      </c>
      <c r="BY465" s="2">
        <v>109.57485874428099</v>
      </c>
      <c r="BZ465" s="2">
        <v>-3.1206252018023406E-5</v>
      </c>
      <c r="CA465" s="1">
        <v>-2.8479382486362796E-7</v>
      </c>
      <c r="CC465" t="s">
        <v>418</v>
      </c>
      <c r="CE465" s="23">
        <v>110.14596501819</v>
      </c>
      <c r="CF465" s="23">
        <v>111.21846694615499</v>
      </c>
      <c r="CG465" s="23">
        <v>1.0725019279649928</v>
      </c>
      <c r="CH465" s="24">
        <v>9.7370968404323754E-3</v>
      </c>
      <c r="CI465" s="2">
        <v>109.57488995053301</v>
      </c>
      <c r="CJ465" s="2">
        <v>109.575024779508</v>
      </c>
      <c r="CK465" s="2">
        <v>1.3482897499272894E-4</v>
      </c>
      <c r="CL465" s="1">
        <v>1.2304732868415086E-6</v>
      </c>
      <c r="CN465" s="25" t="s">
        <v>418</v>
      </c>
      <c r="CO465" s="27">
        <v>0</v>
      </c>
      <c r="CP465" s="27">
        <v>1.3540099999999999</v>
      </c>
      <c r="CQ465" s="28">
        <f t="shared" si="150"/>
        <v>-1.3540099999999999</v>
      </c>
      <c r="CR465" s="27">
        <f t="shared" si="151"/>
        <v>-1.3540099999999999</v>
      </c>
      <c r="CU465" s="30">
        <v>520</v>
      </c>
      <c r="CV465" s="30"/>
      <c r="CW465" s="31"/>
      <c r="CX465" s="31"/>
      <c r="CY465" s="31"/>
      <c r="CZ465" s="30"/>
      <c r="DA465" s="30"/>
      <c r="DB465" s="30"/>
      <c r="DF465" s="30"/>
      <c r="DG465" s="39"/>
      <c r="DK465" s="30">
        <v>507</v>
      </c>
      <c r="DL465" s="30"/>
    </row>
    <row r="466" spans="1:116" ht="15.75" x14ac:dyDescent="0.25">
      <c r="A466" t="s">
        <v>747</v>
      </c>
      <c r="B466" t="s">
        <v>419</v>
      </c>
      <c r="C466" s="52">
        <v>183.27985212267001</v>
      </c>
      <c r="D466" s="52">
        <v>182.861823890728</v>
      </c>
      <c r="E466" s="52">
        <v>-0.418028231942003</v>
      </c>
      <c r="F466" s="53">
        <v>-2.280819343209721E-3</v>
      </c>
      <c r="G466" s="45">
        <v>180.79532205872999</v>
      </c>
      <c r="H466" s="45">
        <v>180.79520962400002</v>
      </c>
      <c r="I466" s="45">
        <v>-1.1243472997080062E-4</v>
      </c>
      <c r="J466" s="46">
        <v>-6.2188959697904704E-7</v>
      </c>
      <c r="K466" s="47" t="s">
        <v>933</v>
      </c>
      <c r="L466" s="55">
        <f t="shared" si="146"/>
        <v>178.40306805872999</v>
      </c>
      <c r="M466" s="55">
        <f t="shared" si="147"/>
        <v>178.40295562400001</v>
      </c>
      <c r="N466" s="55">
        <f t="shared" si="148"/>
        <v>-1.1243472997080062E-4</v>
      </c>
      <c r="O466" s="56">
        <f t="shared" si="149"/>
        <v>-6.3022867932847035E-7</v>
      </c>
      <c r="P466" s="54"/>
      <c r="Q466" s="42"/>
      <c r="R466" s="42"/>
      <c r="S466" s="42"/>
      <c r="T466" s="42"/>
      <c r="AB466" t="s">
        <v>419</v>
      </c>
      <c r="AC466" s="2">
        <v>183.27985212267001</v>
      </c>
      <c r="AD466" s="2">
        <v>183.22276475339902</v>
      </c>
      <c r="AE466" s="2">
        <v>-5.708736927098812E-2</v>
      </c>
      <c r="AF466" s="1">
        <v>-3.1147651315639047E-4</v>
      </c>
      <c r="AG466" s="2">
        <v>180.79532205872999</v>
      </c>
      <c r="AH466" s="2">
        <v>180.79531598074098</v>
      </c>
      <c r="AI466" s="2">
        <v>-6.0779890134199377E-6</v>
      </c>
      <c r="AJ466" s="1">
        <v>-3.3618065690026809E-8</v>
      </c>
      <c r="AM466" t="s">
        <v>419</v>
      </c>
      <c r="AN466" s="2">
        <v>183.27985212267001</v>
      </c>
      <c r="AO466" s="2">
        <v>183.05165799336299</v>
      </c>
      <c r="AP466" s="2">
        <v>-0.22819412930701333</v>
      </c>
      <c r="AQ466" s="1">
        <v>-1.2450584538571212E-3</v>
      </c>
      <c r="AR466" s="2">
        <v>183.27745215696601</v>
      </c>
      <c r="AS466" s="2">
        <v>-2.399965704000806E-3</v>
      </c>
      <c r="AT466" s="1">
        <v>-1.3094541905208973E-5</v>
      </c>
      <c r="AU466" s="2">
        <v>183.24289557827402</v>
      </c>
      <c r="AV466" s="2">
        <v>-3.6956544395991386E-2</v>
      </c>
      <c r="AW466" s="1">
        <v>-2.0163997279557062E-4</v>
      </c>
      <c r="AX466" s="2">
        <v>183.18844774834801</v>
      </c>
      <c r="AY466" s="2">
        <v>-9.1404374321996329E-2</v>
      </c>
      <c r="AZ466" s="1">
        <v>-4.9871479741711588E-4</v>
      </c>
      <c r="BA466" s="2">
        <v>183.293052853886</v>
      </c>
      <c r="BB466" s="2">
        <v>1.3200731215988526E-2</v>
      </c>
      <c r="BC466" s="1">
        <v>7.2024999273532912E-5</v>
      </c>
      <c r="BD466" s="2">
        <v>182.98108407073201</v>
      </c>
      <c r="BE466" s="2">
        <v>-0.29876805193799783</v>
      </c>
      <c r="BF466" s="1">
        <v>-1.6301194510896433E-3</v>
      </c>
      <c r="BG466" s="1"/>
      <c r="BH466" t="s">
        <v>419</v>
      </c>
      <c r="BI466" s="2">
        <v>180.79532205872999</v>
      </c>
      <c r="BJ466" s="2">
        <v>180.795297412157</v>
      </c>
      <c r="BK466" s="2">
        <v>-2.4646572995834504E-5</v>
      </c>
      <c r="BL466" s="1">
        <v>-1.3632306807046838E-7</v>
      </c>
      <c r="BM466" s="2">
        <v>180.79532180415401</v>
      </c>
      <c r="BN466" s="2">
        <v>-2.5457597985223401E-7</v>
      </c>
      <c r="BO466" s="1">
        <v>-1.4080894182070537E-9</v>
      </c>
      <c r="BP466" s="2">
        <v>180.79531828031702</v>
      </c>
      <c r="BQ466" s="2">
        <v>-3.778412974497769E-6</v>
      </c>
      <c r="BR466" s="1">
        <v>-2.0898842577743134E-8</v>
      </c>
      <c r="BS466" s="2">
        <v>180.79531230456899</v>
      </c>
      <c r="BT466" s="2">
        <v>-9.7541609989093558E-6</v>
      </c>
      <c r="BU466" s="1">
        <v>-5.3951401440247389E-8</v>
      </c>
      <c r="BV466" s="2">
        <v>180.79532345751301</v>
      </c>
      <c r="BW466" s="2">
        <v>1.3987830129735812E-6</v>
      </c>
      <c r="BX466" s="1">
        <v>7.7368318883781581E-9</v>
      </c>
      <c r="BY466" s="2">
        <v>180.795289532178</v>
      </c>
      <c r="BZ466" s="2">
        <v>-3.2526551990486041E-5</v>
      </c>
      <c r="CA466" s="1">
        <v>-1.7990815038853736E-7</v>
      </c>
      <c r="CC466" t="s">
        <v>419</v>
      </c>
      <c r="CE466" s="23">
        <v>183.27985212267001</v>
      </c>
      <c r="CF466" s="23">
        <v>182.98762583039701</v>
      </c>
      <c r="CG466" s="23">
        <v>-0.2922262922729999</v>
      </c>
      <c r="CH466" s="24">
        <v>-1.5944267135124682E-3</v>
      </c>
      <c r="CI466" s="2">
        <v>180.79532205872999</v>
      </c>
      <c r="CJ466" s="2">
        <v>180.79522355064802</v>
      </c>
      <c r="CK466" s="2">
        <v>-9.8508081975978712E-5</v>
      </c>
      <c r="CL466" s="1">
        <v>-5.4485968361492838E-7</v>
      </c>
      <c r="CN466" s="25" t="s">
        <v>419</v>
      </c>
      <c r="CO466" s="27">
        <v>9.9999999999999995E-7</v>
      </c>
      <c r="CP466" s="27">
        <v>2.3922530000000002</v>
      </c>
      <c r="CQ466" s="28">
        <f t="shared" si="150"/>
        <v>-2.3922540000000003</v>
      </c>
      <c r="CR466" s="27">
        <f t="shared" si="151"/>
        <v>-2.3922540000000003</v>
      </c>
      <c r="CU466" s="30">
        <v>521</v>
      </c>
      <c r="CV466" s="30"/>
      <c r="CW466" s="34"/>
      <c r="CX466" s="34"/>
      <c r="CY466" s="34"/>
      <c r="CZ466" s="34"/>
      <c r="DA466" s="32"/>
      <c r="DB466" s="32"/>
      <c r="DF466" s="30"/>
      <c r="DG466" s="39"/>
      <c r="DK466" s="30">
        <v>508</v>
      </c>
      <c r="DL466" s="30"/>
    </row>
    <row r="467" spans="1:116" ht="15.75" x14ac:dyDescent="0.25">
      <c r="A467" t="s">
        <v>748</v>
      </c>
      <c r="B467" t="s">
        <v>420</v>
      </c>
      <c r="C467" s="52">
        <v>64.832590997246001</v>
      </c>
      <c r="D467" s="52">
        <v>63.111887031511998</v>
      </c>
      <c r="E467" s="52">
        <v>-1.7207039657340033</v>
      </c>
      <c r="F467" s="53">
        <v>-2.6540724954322688E-2</v>
      </c>
      <c r="G467" s="45">
        <v>63.740763992817001</v>
      </c>
      <c r="H467" s="45">
        <v>63.740485354805998</v>
      </c>
      <c r="I467" s="45">
        <v>-2.786380110038067E-4</v>
      </c>
      <c r="J467" s="46">
        <v>-4.3714256552558207E-6</v>
      </c>
      <c r="K467" s="47" t="s">
        <v>933</v>
      </c>
      <c r="L467" s="55">
        <f t="shared" si="146"/>
        <v>62.410244992816999</v>
      </c>
      <c r="M467" s="55">
        <f t="shared" si="147"/>
        <v>62.409966354805995</v>
      </c>
      <c r="N467" s="55">
        <f t="shared" si="148"/>
        <v>-2.786380110038067E-4</v>
      </c>
      <c r="O467" s="56">
        <f t="shared" si="149"/>
        <v>-4.4646197276725328E-6</v>
      </c>
      <c r="P467" s="54"/>
      <c r="Q467" s="42"/>
      <c r="R467" s="42"/>
      <c r="S467" s="42"/>
      <c r="T467" s="42"/>
      <c r="AB467" t="s">
        <v>420</v>
      </c>
      <c r="AC467" s="2">
        <v>64.832590997246001</v>
      </c>
      <c r="AD467" s="2">
        <v>64.809286167175003</v>
      </c>
      <c r="AE467" s="2">
        <v>-2.330483007099815E-2</v>
      </c>
      <c r="AF467" s="1">
        <v>-3.5946164903371067E-4</v>
      </c>
      <c r="AG467" s="2">
        <v>63.740763992817001</v>
      </c>
      <c r="AH467" s="2">
        <v>63.740761773311</v>
      </c>
      <c r="AI467" s="2">
        <v>-2.2195060012109025E-6</v>
      </c>
      <c r="AJ467" s="1">
        <v>-3.4820825201609139E-8</v>
      </c>
      <c r="AM467" t="s">
        <v>420</v>
      </c>
      <c r="AN467" s="2">
        <v>64.832590997246001</v>
      </c>
      <c r="AO467" s="2">
        <v>64.738254719468003</v>
      </c>
      <c r="AP467" s="2">
        <v>-9.4336277777998134E-2</v>
      </c>
      <c r="AQ467" s="1">
        <v>-1.4550749295521046E-3</v>
      </c>
      <c r="AR467" s="2">
        <v>64.831615268381995</v>
      </c>
      <c r="AS467" s="2">
        <v>-9.7572886400598691E-4</v>
      </c>
      <c r="AT467" s="1">
        <v>-1.5049974850572216E-5</v>
      </c>
      <c r="AU467" s="2">
        <v>64.820805927947006</v>
      </c>
      <c r="AV467" s="2">
        <v>-1.1785069298994699E-2</v>
      </c>
      <c r="AW467" s="1">
        <v>-1.8177692912959954E-4</v>
      </c>
      <c r="AX467" s="2">
        <v>64.795181449823005</v>
      </c>
      <c r="AY467" s="2">
        <v>-3.740954742299607E-2</v>
      </c>
      <c r="AZ467" s="1">
        <v>-5.7701762103854793E-4</v>
      </c>
      <c r="BA467" s="2">
        <v>64.837951564112998</v>
      </c>
      <c r="BB467" s="2">
        <v>5.3605668669973738E-3</v>
      </c>
      <c r="BC467" s="1">
        <v>8.2683212016392853E-5</v>
      </c>
      <c r="BD467" s="2">
        <v>64.712006045029995</v>
      </c>
      <c r="BE467" s="2">
        <v>-0.12058495221600651</v>
      </c>
      <c r="BF467" s="1">
        <v>-1.8599434383415093E-3</v>
      </c>
      <c r="BG467" s="1"/>
      <c r="BH467" t="s">
        <v>420</v>
      </c>
      <c r="BI467" s="2">
        <v>63.740763992817001</v>
      </c>
      <c r="BJ467" s="2">
        <v>63.740754794391002</v>
      </c>
      <c r="BK467" s="2">
        <v>-9.1984259995570028E-6</v>
      </c>
      <c r="BL467" s="1">
        <v>-1.4430994270155877E-7</v>
      </c>
      <c r="BM467" s="2">
        <v>63.740763900486002</v>
      </c>
      <c r="BN467" s="2">
        <v>-9.2330999734713259E-8</v>
      </c>
      <c r="BO467" s="1">
        <v>-1.4485392698637581E-9</v>
      </c>
      <c r="BP467" s="2">
        <v>63.740763155010995</v>
      </c>
      <c r="BQ467" s="2">
        <v>-8.378060059044401E-7</v>
      </c>
      <c r="BR467" s="1">
        <v>-1.3143959272261832E-8</v>
      </c>
      <c r="BS467" s="2">
        <v>63.740760415742002</v>
      </c>
      <c r="BT467" s="2">
        <v>-3.5770749988728312E-6</v>
      </c>
      <c r="BU467" s="1">
        <v>-5.6119110829545982E-8</v>
      </c>
      <c r="BV467" s="2">
        <v>63.740764499133995</v>
      </c>
      <c r="BW467" s="2">
        <v>5.0631699366476823E-7</v>
      </c>
      <c r="BX467" s="1">
        <v>7.9433781766692585E-9</v>
      </c>
      <c r="BY467" s="2">
        <v>63.740752311084002</v>
      </c>
      <c r="BZ467" s="2">
        <v>-1.1681732999591077E-5</v>
      </c>
      <c r="CA467" s="1">
        <v>-1.8326942238890485E-7</v>
      </c>
      <c r="CC467" t="s">
        <v>420</v>
      </c>
      <c r="CE467" s="23">
        <v>64.832590997246001</v>
      </c>
      <c r="CF467" s="23">
        <v>63.156036810102997</v>
      </c>
      <c r="CG467" s="23">
        <v>-1.6765541871430045</v>
      </c>
      <c r="CH467" s="24">
        <v>-2.5859743708441674E-2</v>
      </c>
      <c r="CI467" s="2">
        <v>63.740763992817001</v>
      </c>
      <c r="CJ467" s="2">
        <v>63.740491107545999</v>
      </c>
      <c r="CK467" s="2">
        <v>-2.7288527100211013E-4</v>
      </c>
      <c r="CL467" s="1">
        <v>-4.2811735208078427E-6</v>
      </c>
      <c r="CN467" s="25" t="s">
        <v>420</v>
      </c>
      <c r="CO467" s="27">
        <v>1.9999999999999999E-6</v>
      </c>
      <c r="CP467" s="27">
        <v>1.3305169999999999</v>
      </c>
      <c r="CQ467" s="28">
        <f t="shared" si="150"/>
        <v>-1.330519</v>
      </c>
      <c r="CR467" s="27">
        <f t="shared" si="151"/>
        <v>-1.330519</v>
      </c>
      <c r="CU467" s="30">
        <v>522</v>
      </c>
      <c r="CV467" s="30"/>
      <c r="CW467" s="31"/>
      <c r="CX467" s="31"/>
      <c r="CY467" s="31"/>
      <c r="CZ467" s="30"/>
      <c r="DA467" s="30"/>
      <c r="DB467" s="30"/>
      <c r="DF467" s="30"/>
      <c r="DG467" s="39"/>
      <c r="DK467" s="30">
        <v>509</v>
      </c>
      <c r="DL467" s="30"/>
    </row>
    <row r="468" spans="1:116" ht="15.75" x14ac:dyDescent="0.25">
      <c r="A468" t="s">
        <v>749</v>
      </c>
      <c r="B468" t="s">
        <v>421</v>
      </c>
      <c r="C468" s="52">
        <v>79.079349763431992</v>
      </c>
      <c r="D468" s="52">
        <v>80.015761289789012</v>
      </c>
      <c r="E468" s="52">
        <v>0.93641152635701985</v>
      </c>
      <c r="F468" s="53">
        <v>1.1841416617085499E-2</v>
      </c>
      <c r="G468" s="45">
        <v>86.710630874483002</v>
      </c>
      <c r="H468" s="45">
        <v>86.710630874483002</v>
      </c>
      <c r="I468" s="45">
        <v>0</v>
      </c>
      <c r="J468" s="46">
        <v>0</v>
      </c>
      <c r="K468" s="47" t="s">
        <v>933</v>
      </c>
      <c r="L468" s="55">
        <f t="shared" si="146"/>
        <v>85.982646874482995</v>
      </c>
      <c r="M468" s="55">
        <f t="shared" si="147"/>
        <v>85.982646874482995</v>
      </c>
      <c r="N468" s="55">
        <f t="shared" si="148"/>
        <v>0</v>
      </c>
      <c r="O468" s="56">
        <f t="shared" si="149"/>
        <v>0</v>
      </c>
      <c r="P468" s="54"/>
      <c r="Q468" s="42"/>
      <c r="R468" s="42"/>
      <c r="S468" s="42"/>
      <c r="T468" s="42"/>
      <c r="AB468" t="s">
        <v>421</v>
      </c>
      <c r="AC468" s="2">
        <v>79.079349763431992</v>
      </c>
      <c r="AD468" s="2">
        <v>79.064862849854009</v>
      </c>
      <c r="AE468" s="2">
        <v>-1.4486913577982818E-2</v>
      </c>
      <c r="AF468" s="1">
        <v>-1.8319464716542069E-4</v>
      </c>
      <c r="AG468" s="2">
        <v>86.710630874483002</v>
      </c>
      <c r="AH468" s="2">
        <v>86.710630874483002</v>
      </c>
      <c r="AI468" s="2">
        <v>0</v>
      </c>
      <c r="AJ468" s="1">
        <v>0</v>
      </c>
      <c r="AM468" t="s">
        <v>421</v>
      </c>
      <c r="AN468" s="2">
        <v>79.079349763431992</v>
      </c>
      <c r="AO468" s="2">
        <v>79.022235402760998</v>
      </c>
      <c r="AP468" s="2">
        <v>-5.7114360670993847E-2</v>
      </c>
      <c r="AQ468" s="1">
        <v>-7.2224115198029574E-4</v>
      </c>
      <c r="AR468" s="2">
        <v>79.078738032478</v>
      </c>
      <c r="AS468" s="2">
        <v>-6.1173095399169597E-4</v>
      </c>
      <c r="AT468" s="1">
        <v>-7.7356598887282921E-6</v>
      </c>
      <c r="AU468" s="2">
        <v>79.067750804161989</v>
      </c>
      <c r="AV468" s="2">
        <v>-1.1598959270003206E-2</v>
      </c>
      <c r="AW468" s="1">
        <v>-1.4667494490915525E-4</v>
      </c>
      <c r="AX468" s="2">
        <v>79.056218511144991</v>
      </c>
      <c r="AY468" s="2">
        <v>-2.3131252287001303E-2</v>
      </c>
      <c r="AZ468" s="1">
        <v>-2.9250685996026863E-4</v>
      </c>
      <c r="BA468" s="2">
        <v>79.082718765919992</v>
      </c>
      <c r="BB468" s="2">
        <v>3.3690024880002056E-3</v>
      </c>
      <c r="BC468" s="1">
        <v>4.260280968519174E-5</v>
      </c>
      <c r="BD468" s="2">
        <v>79.002603113155999</v>
      </c>
      <c r="BE468" s="2">
        <v>-7.6746650275993034E-2</v>
      </c>
      <c r="BF468" s="1">
        <v>-9.7050178719960023E-4</v>
      </c>
      <c r="BG468" s="1"/>
      <c r="BH468" t="s">
        <v>421</v>
      </c>
      <c r="BI468" s="2">
        <v>86.710630874483002</v>
      </c>
      <c r="BJ468" s="2">
        <v>86.710630874483002</v>
      </c>
      <c r="BK468" s="2">
        <v>0</v>
      </c>
      <c r="BL468" s="1">
        <v>0</v>
      </c>
      <c r="BM468" s="2">
        <v>86.710630874483002</v>
      </c>
      <c r="BN468" s="2">
        <v>0</v>
      </c>
      <c r="BO468" s="1">
        <v>0</v>
      </c>
      <c r="BP468" s="2">
        <v>86.710630874483002</v>
      </c>
      <c r="BQ468" s="2">
        <v>0</v>
      </c>
      <c r="BR468" s="1">
        <v>0</v>
      </c>
      <c r="BS468" s="2">
        <v>86.710630874483002</v>
      </c>
      <c r="BT468" s="2">
        <v>0</v>
      </c>
      <c r="BU468" s="1">
        <v>0</v>
      </c>
      <c r="BV468" s="2">
        <v>86.710630874483002</v>
      </c>
      <c r="BW468" s="2">
        <v>0</v>
      </c>
      <c r="BX468" s="1">
        <v>0</v>
      </c>
      <c r="BY468" s="2">
        <v>86.710630874483002</v>
      </c>
      <c r="BZ468" s="2">
        <v>0</v>
      </c>
      <c r="CA468" s="1">
        <v>0</v>
      </c>
      <c r="CC468" t="s">
        <v>421</v>
      </c>
      <c r="CE468" s="23">
        <v>79.079349763431992</v>
      </c>
      <c r="CF468" s="23">
        <v>80.052532524745999</v>
      </c>
      <c r="CG468" s="23">
        <v>0.97318276131400694</v>
      </c>
      <c r="CH468" s="24">
        <v>1.230640823711006E-2</v>
      </c>
      <c r="CI468" s="2">
        <v>86.710630874483002</v>
      </c>
      <c r="CJ468" s="2">
        <v>86.710630874483002</v>
      </c>
      <c r="CK468" s="2">
        <v>0</v>
      </c>
      <c r="CL468" s="1">
        <v>0</v>
      </c>
      <c r="CN468" s="25" t="s">
        <v>421</v>
      </c>
      <c r="CO468" s="27">
        <v>0</v>
      </c>
      <c r="CP468" s="27">
        <v>0.72798399999999996</v>
      </c>
      <c r="CQ468" s="28">
        <f t="shared" si="150"/>
        <v>-0.72798399999999996</v>
      </c>
      <c r="CR468" s="27">
        <f t="shared" si="151"/>
        <v>-0.72798399999999996</v>
      </c>
      <c r="CU468" s="30">
        <v>523</v>
      </c>
      <c r="CV468" s="30"/>
      <c r="CW468" s="30"/>
      <c r="CX468" s="30"/>
      <c r="CY468" s="30"/>
      <c r="CZ468" s="30"/>
      <c r="DA468" s="30"/>
      <c r="DB468" s="30"/>
      <c r="DF468" s="30"/>
      <c r="DG468" s="39"/>
      <c r="DK468" s="30">
        <v>510</v>
      </c>
      <c r="DL468" s="30"/>
    </row>
    <row r="469" spans="1:116" ht="15.75" x14ac:dyDescent="0.25">
      <c r="A469" t="s">
        <v>750</v>
      </c>
      <c r="B469" t="s">
        <v>442</v>
      </c>
      <c r="C469" s="52">
        <v>176.77193190947199</v>
      </c>
      <c r="D469" s="52">
        <v>175.57808703464801</v>
      </c>
      <c r="E469" s="52">
        <v>-1.1938448748239807</v>
      </c>
      <c r="F469" s="53">
        <v>-6.7535884341376638E-3</v>
      </c>
      <c r="G469" s="45">
        <v>173.14804792427501</v>
      </c>
      <c r="H469" s="45">
        <v>173.147812072363</v>
      </c>
      <c r="I469" s="45">
        <v>-2.3585191200936606E-4</v>
      </c>
      <c r="J469" s="46">
        <v>-1.3621401733186972E-6</v>
      </c>
      <c r="K469" s="47" t="s">
        <v>933</v>
      </c>
      <c r="L469" s="55">
        <f t="shared" si="146"/>
        <v>171.01506492427501</v>
      </c>
      <c r="M469" s="55">
        <f t="shared" si="147"/>
        <v>171.014829072363</v>
      </c>
      <c r="N469" s="55">
        <f t="shared" si="148"/>
        <v>-2.3585191200936606E-4</v>
      </c>
      <c r="O469" s="56">
        <f t="shared" si="149"/>
        <v>-1.3791294475361022E-6</v>
      </c>
      <c r="P469" s="54"/>
      <c r="Q469" s="42"/>
      <c r="R469" s="42"/>
      <c r="S469" s="42"/>
      <c r="T469" s="42"/>
      <c r="AB469" t="s">
        <v>442</v>
      </c>
      <c r="AC469" s="2">
        <v>176.77193190947199</v>
      </c>
      <c r="AD469" s="2">
        <v>176.704605485071</v>
      </c>
      <c r="AE469" s="2">
        <v>-6.7326424400988572E-2</v>
      </c>
      <c r="AF469" s="1">
        <v>-3.8086603271082433E-4</v>
      </c>
      <c r="AG469" s="2">
        <v>173.14804792427501</v>
      </c>
      <c r="AH469" s="2">
        <v>173.14804075942399</v>
      </c>
      <c r="AI469" s="2">
        <v>-7.1648510129307397E-6</v>
      </c>
      <c r="AJ469" s="1">
        <v>-4.1379912155083801E-8</v>
      </c>
      <c r="AM469" t="s">
        <v>442</v>
      </c>
      <c r="AN469" s="2">
        <v>176.77193190947199</v>
      </c>
      <c r="AO469" s="2">
        <v>176.502275720554</v>
      </c>
      <c r="AP469" s="2">
        <v>-0.26965618891799181</v>
      </c>
      <c r="AQ469" s="1">
        <v>-1.5254468625487867E-3</v>
      </c>
      <c r="AR469" s="2">
        <v>176.76910330533801</v>
      </c>
      <c r="AS469" s="2">
        <v>-2.8286041339811163E-3</v>
      </c>
      <c r="AT469" s="1">
        <v>-1.6001432486633083E-5</v>
      </c>
      <c r="AU469" s="2">
        <v>176.729839769916</v>
      </c>
      <c r="AV469" s="2">
        <v>-4.2092139555990116E-2</v>
      </c>
      <c r="AW469" s="1">
        <v>-2.3811551472745253E-4</v>
      </c>
      <c r="AX469" s="2">
        <v>176.66409030411501</v>
      </c>
      <c r="AY469" s="2">
        <v>-0.10784160535698106</v>
      </c>
      <c r="AZ469" s="1">
        <v>-6.1006068210087019E-4</v>
      </c>
      <c r="BA469" s="2">
        <v>176.787487460649</v>
      </c>
      <c r="BB469" s="2">
        <v>1.5555551177016014E-2</v>
      </c>
      <c r="BC469" s="1">
        <v>8.7997856950402544E-5</v>
      </c>
      <c r="BD469" s="2">
        <v>176.42020209829499</v>
      </c>
      <c r="BE469" s="2">
        <v>-0.35172981117699464</v>
      </c>
      <c r="BF469" s="1">
        <v>-1.9897378920830126E-3</v>
      </c>
      <c r="BG469" s="1"/>
      <c r="BH469" t="s">
        <v>442</v>
      </c>
      <c r="BI469" s="2">
        <v>173.14804792427501</v>
      </c>
      <c r="BJ469" s="2">
        <v>173.14801878485</v>
      </c>
      <c r="BK469" s="2">
        <v>-2.9139425009816478E-5</v>
      </c>
      <c r="BL469" s="1">
        <v>-1.6829196377980758E-7</v>
      </c>
      <c r="BM469" s="2">
        <v>173.14804762446099</v>
      </c>
      <c r="BN469" s="2">
        <v>-2.9981401894474402E-7</v>
      </c>
      <c r="BO469" s="1">
        <v>-1.7315472079469554E-9</v>
      </c>
      <c r="BP469" s="2">
        <v>173.14804370647602</v>
      </c>
      <c r="BQ469" s="2">
        <v>-4.2177989882929978E-6</v>
      </c>
      <c r="BR469" s="1">
        <v>-2.4359494888083408E-8</v>
      </c>
      <c r="BS469" s="2">
        <v>173.14803641903401</v>
      </c>
      <c r="BT469" s="2">
        <v>-1.1505240991027677E-5</v>
      </c>
      <c r="BU469" s="1">
        <v>-6.6447419586615299E-8</v>
      </c>
      <c r="BV469" s="2">
        <v>173.14804957116499</v>
      </c>
      <c r="BW469" s="2">
        <v>1.6468899843857798E-6</v>
      </c>
      <c r="BX469" s="1">
        <v>9.5114556827463322E-9</v>
      </c>
      <c r="BY469" s="2">
        <v>173.14800968148899</v>
      </c>
      <c r="BZ469" s="2">
        <v>-3.8242786018827246E-5</v>
      </c>
      <c r="CA469" s="1">
        <v>-2.2086755511995399E-7</v>
      </c>
      <c r="CC469" t="s">
        <v>442</v>
      </c>
      <c r="CE469" s="23">
        <v>176.77193190947199</v>
      </c>
      <c r="CF469" s="23">
        <v>175.723194092358</v>
      </c>
      <c r="CG469" s="23">
        <v>-1.0487378171139881</v>
      </c>
      <c r="CH469" s="24">
        <v>-5.9327168390684625E-3</v>
      </c>
      <c r="CI469" s="2">
        <v>173.14804792427501</v>
      </c>
      <c r="CJ469" s="2">
        <v>173.14782871755901</v>
      </c>
      <c r="CK469" s="2">
        <v>-2.1920671599673369E-4</v>
      </c>
      <c r="CL469" s="1">
        <v>-1.266007434820184E-6</v>
      </c>
      <c r="CN469" s="25" t="s">
        <v>442</v>
      </c>
      <c r="CO469" s="27">
        <v>1.9999999999999999E-6</v>
      </c>
      <c r="CP469" s="27">
        <v>2.132981</v>
      </c>
      <c r="CQ469" s="28">
        <f t="shared" si="150"/>
        <v>-2.1329829999999999</v>
      </c>
      <c r="CR469" s="27">
        <f t="shared" si="151"/>
        <v>-2.1329829999999999</v>
      </c>
      <c r="CU469" s="30">
        <v>525</v>
      </c>
      <c r="CV469" s="30"/>
      <c r="CW469" s="31"/>
      <c r="CX469" s="31"/>
      <c r="CY469" s="31"/>
      <c r="CZ469" s="30"/>
      <c r="DA469" s="30"/>
      <c r="DB469" s="30"/>
      <c r="DF469" s="30"/>
      <c r="DG469" s="39"/>
      <c r="DK469" s="30">
        <v>511</v>
      </c>
      <c r="DL469" s="30"/>
    </row>
    <row r="470" spans="1:116" ht="15.75" x14ac:dyDescent="0.25">
      <c r="A470" t="s">
        <v>751</v>
      </c>
      <c r="B470" t="s">
        <v>422</v>
      </c>
      <c r="C470" s="52">
        <v>57.595768006554003</v>
      </c>
      <c r="D470" s="52">
        <v>56.994095212977996</v>
      </c>
      <c r="E470" s="52">
        <v>-0.60167279357600734</v>
      </c>
      <c r="F470" s="53">
        <v>-1.0446475746404511E-2</v>
      </c>
      <c r="G470" s="45">
        <v>58.409068857000001</v>
      </c>
      <c r="H470" s="45">
        <v>58.409021002031999</v>
      </c>
      <c r="I470" s="45">
        <v>-4.7854968002525311E-5</v>
      </c>
      <c r="J470" s="46">
        <v>-8.1930715450517166E-7</v>
      </c>
      <c r="K470" s="47" t="s">
        <v>933</v>
      </c>
      <c r="L470" s="55">
        <f t="shared" si="146"/>
        <v>57.292314857000001</v>
      </c>
      <c r="M470" s="55">
        <f t="shared" si="147"/>
        <v>57.292267002031998</v>
      </c>
      <c r="N470" s="55">
        <f t="shared" si="148"/>
        <v>-4.7854968002525311E-5</v>
      </c>
      <c r="O470" s="56">
        <f t="shared" si="149"/>
        <v>-8.3527726400949161E-7</v>
      </c>
      <c r="P470" s="54"/>
      <c r="Q470" s="42"/>
      <c r="R470" s="42"/>
      <c r="S470" s="42"/>
      <c r="T470" s="42"/>
      <c r="AB470" t="s">
        <v>422</v>
      </c>
      <c r="AC470" s="2">
        <v>57.595768006554003</v>
      </c>
      <c r="AD470" s="2">
        <v>57.572416092836001</v>
      </c>
      <c r="AE470" s="2">
        <v>-2.3351913718002493E-2</v>
      </c>
      <c r="AF470" s="1">
        <v>-4.0544495761121209E-4</v>
      </c>
      <c r="AG470" s="2">
        <v>58.409068857000001</v>
      </c>
      <c r="AH470" s="2">
        <v>58.409065344848003</v>
      </c>
      <c r="AI470" s="2">
        <v>-3.5121519985636951E-6</v>
      </c>
      <c r="AJ470" s="1">
        <v>-6.0130251471091264E-8</v>
      </c>
      <c r="AM470" t="s">
        <v>422</v>
      </c>
      <c r="AN470" s="2">
        <v>57.595768006554003</v>
      </c>
      <c r="AO470" s="2">
        <v>57.502095931805002</v>
      </c>
      <c r="AP470" s="2">
        <v>-9.3672074749001411E-2</v>
      </c>
      <c r="AQ470" s="1">
        <v>-1.6263707906168066E-3</v>
      </c>
      <c r="AR470" s="2">
        <v>57.594787401462007</v>
      </c>
      <c r="AS470" s="2">
        <v>-9.8060509199626722E-4</v>
      </c>
      <c r="AT470" s="1">
        <v>-1.702564486829451E-5</v>
      </c>
      <c r="AU470" s="2">
        <v>57.581568094759</v>
      </c>
      <c r="AV470" s="2">
        <v>-1.4199911795003572E-2</v>
      </c>
      <c r="AW470" s="1">
        <v>-2.4654436057502905E-4</v>
      </c>
      <c r="AX470" s="2">
        <v>57.558352004497998</v>
      </c>
      <c r="AY470" s="2">
        <v>-3.7416002056005482E-2</v>
      </c>
      <c r="AZ470" s="1">
        <v>-6.4963109879440789E-4</v>
      </c>
      <c r="BA470" s="2">
        <v>57.601159955550997</v>
      </c>
      <c r="BB470" s="2">
        <v>5.3919489969942447E-3</v>
      </c>
      <c r="BC470" s="1">
        <v>9.3617103888269672E-5</v>
      </c>
      <c r="BD470" s="2">
        <v>57.47393904314</v>
      </c>
      <c r="BE470" s="2">
        <v>-0.12182896341400351</v>
      </c>
      <c r="BF470" s="1">
        <v>-2.115241581640863E-3</v>
      </c>
      <c r="BG470" s="1"/>
      <c r="BH470" t="s">
        <v>422</v>
      </c>
      <c r="BI470" s="2">
        <v>58.409068857000001</v>
      </c>
      <c r="BJ470" s="2">
        <v>58.409054598640999</v>
      </c>
      <c r="BK470" s="2">
        <v>-1.4258359001928511E-5</v>
      </c>
      <c r="BL470" s="1">
        <v>-2.4411207507581637E-7</v>
      </c>
      <c r="BM470" s="2">
        <v>58.409068710066997</v>
      </c>
      <c r="BN470" s="2">
        <v>-1.4693300443013868E-7</v>
      </c>
      <c r="BO470" s="1">
        <v>-2.515585461392432E-9</v>
      </c>
      <c r="BP470" s="2">
        <v>58.409066740454001</v>
      </c>
      <c r="BQ470" s="2">
        <v>-2.1165459997973812E-6</v>
      </c>
      <c r="BR470" s="1">
        <v>-3.6236598891504585E-8</v>
      </c>
      <c r="BS470" s="2">
        <v>58.409063216346006</v>
      </c>
      <c r="BT470" s="2">
        <v>-5.6406539954423351E-6</v>
      </c>
      <c r="BU470" s="1">
        <v>-9.6571544553330678E-8</v>
      </c>
      <c r="BV470" s="2">
        <v>58.409069664067999</v>
      </c>
      <c r="BW470" s="2">
        <v>8.0706799820973174E-7</v>
      </c>
      <c r="BX470" s="1">
        <v>1.3817511800875236E-8</v>
      </c>
      <c r="BY470" s="2">
        <v>58.409050226012994</v>
      </c>
      <c r="BZ470" s="2">
        <v>-1.8630987007384192E-5</v>
      </c>
      <c r="CA470" s="1">
        <v>-3.1897421705176478E-7</v>
      </c>
      <c r="CC470" t="s">
        <v>422</v>
      </c>
      <c r="CE470" s="23">
        <v>57.595768006554003</v>
      </c>
      <c r="CF470" s="23">
        <v>57.043552887275006</v>
      </c>
      <c r="CG470" s="23">
        <v>-0.55221511927899769</v>
      </c>
      <c r="CH470" s="24">
        <v>-9.5877724768972505E-3</v>
      </c>
      <c r="CI470" s="2">
        <v>58.409068857000001</v>
      </c>
      <c r="CJ470" s="2">
        <v>58.409021002031999</v>
      </c>
      <c r="CK470" s="2">
        <v>-4.7854968002525311E-5</v>
      </c>
      <c r="CL470" s="1">
        <v>-8.1930715450517166E-7</v>
      </c>
      <c r="CN470" s="25" t="s">
        <v>422</v>
      </c>
      <c r="CO470" s="27">
        <v>9.9999999999999995E-7</v>
      </c>
      <c r="CP470" s="27">
        <v>1.1167530000000001</v>
      </c>
      <c r="CQ470" s="28">
        <f t="shared" si="150"/>
        <v>-1.116754</v>
      </c>
      <c r="CR470" s="27">
        <f t="shared" si="151"/>
        <v>-1.116754</v>
      </c>
      <c r="CU470" s="30">
        <v>526</v>
      </c>
      <c r="CV470" s="30"/>
      <c r="CW470" s="34"/>
      <c r="CX470" s="34"/>
      <c r="CY470" s="34"/>
      <c r="CZ470" s="34"/>
      <c r="DA470" s="32"/>
      <c r="DB470" s="32"/>
      <c r="DF470" s="30"/>
      <c r="DG470" s="39"/>
      <c r="DK470" s="30">
        <v>512</v>
      </c>
      <c r="DL470" s="30"/>
    </row>
    <row r="471" spans="1:116" ht="15.75" x14ac:dyDescent="0.25">
      <c r="A471" t="s">
        <v>752</v>
      </c>
      <c r="B471" t="s">
        <v>423</v>
      </c>
      <c r="C471" s="52">
        <v>214.732332036765</v>
      </c>
      <c r="D471" s="52">
        <v>213.806115253412</v>
      </c>
      <c r="E471" s="52">
        <v>-0.92621678335299862</v>
      </c>
      <c r="F471" s="53">
        <v>-4.3133550246844902E-3</v>
      </c>
      <c r="G471" s="45">
        <v>200.55069990169201</v>
      </c>
      <c r="H471" s="45">
        <v>200.550389263949</v>
      </c>
      <c r="I471" s="45">
        <v>-3.1063774301287594E-4</v>
      </c>
      <c r="J471" s="46">
        <v>-1.5489237542683596E-6</v>
      </c>
      <c r="K471" s="47" t="s">
        <v>933</v>
      </c>
      <c r="L471" s="55">
        <f t="shared" si="146"/>
        <v>198.03075490169201</v>
      </c>
      <c r="M471" s="55">
        <f t="shared" si="147"/>
        <v>198.03044426394899</v>
      </c>
      <c r="N471" s="55">
        <f t="shared" si="148"/>
        <v>-3.1063774301287594E-4</v>
      </c>
      <c r="O471" s="56">
        <f t="shared" si="149"/>
        <v>-1.5686338375424826E-6</v>
      </c>
      <c r="P471" s="54"/>
      <c r="Q471" s="42"/>
      <c r="R471" s="42"/>
      <c r="S471" s="42"/>
      <c r="T471" s="42"/>
      <c r="AB471" t="s">
        <v>423</v>
      </c>
      <c r="AC471" s="2">
        <v>214.732332036765</v>
      </c>
      <c r="AD471" s="2">
        <v>214.685579718871</v>
      </c>
      <c r="AE471" s="2">
        <v>-4.6752317894004136E-2</v>
      </c>
      <c r="AF471" s="1">
        <v>-2.1772370024836094E-4</v>
      </c>
      <c r="AG471" s="2">
        <v>200.55069990169201</v>
      </c>
      <c r="AH471" s="2">
        <v>200.55070263177899</v>
      </c>
      <c r="AI471" s="2">
        <v>2.7300869760438218E-6</v>
      </c>
      <c r="AJ471" s="1">
        <v>1.361295162461205E-8</v>
      </c>
      <c r="AM471" t="s">
        <v>423</v>
      </c>
      <c r="AN471" s="2">
        <v>214.732332036765</v>
      </c>
      <c r="AO471" s="2">
        <v>214.54500538353801</v>
      </c>
      <c r="AP471" s="2">
        <v>-0.18732665322698949</v>
      </c>
      <c r="AQ471" s="1">
        <v>-8.7237283482264195E-4</v>
      </c>
      <c r="AR471" s="2">
        <v>214.73036806986499</v>
      </c>
      <c r="AS471" s="2">
        <v>-1.9639669000071081E-3</v>
      </c>
      <c r="AT471" s="1">
        <v>-9.1461163830272713E-6</v>
      </c>
      <c r="AU471" s="2">
        <v>214.70330976682698</v>
      </c>
      <c r="AV471" s="2">
        <v>-2.9022269938025147E-2</v>
      </c>
      <c r="AW471" s="1">
        <v>-1.351555662938367E-4</v>
      </c>
      <c r="AX471" s="2">
        <v>214.657439482531</v>
      </c>
      <c r="AY471" s="2">
        <v>-7.4892554233997544E-2</v>
      </c>
      <c r="AZ471" s="1">
        <v>-3.4877167086871182E-4</v>
      </c>
      <c r="BA471" s="2">
        <v>214.74313222848099</v>
      </c>
      <c r="BB471" s="2">
        <v>1.0800191715986784E-2</v>
      </c>
      <c r="BC471" s="1">
        <v>5.0296066798816533E-5</v>
      </c>
      <c r="BD471" s="2">
        <v>214.48817309515499</v>
      </c>
      <c r="BE471" s="2">
        <v>-0.24415894161001006</v>
      </c>
      <c r="BF471" s="1">
        <v>-1.137038560025543E-3</v>
      </c>
      <c r="BG471" s="1"/>
      <c r="BH471" t="s">
        <v>423</v>
      </c>
      <c r="BI471" s="2">
        <v>200.55069990169201</v>
      </c>
      <c r="BJ471" s="2">
        <v>200.550710629778</v>
      </c>
      <c r="BK471" s="2">
        <v>1.0728085982236735E-5</v>
      </c>
      <c r="BL471" s="1">
        <v>5.349313658588844E-8</v>
      </c>
      <c r="BM471" s="2">
        <v>200.55070001630199</v>
      </c>
      <c r="BN471" s="2">
        <v>1.1460997484391555E-7</v>
      </c>
      <c r="BO471" s="1">
        <v>5.7147631446859188E-10</v>
      </c>
      <c r="BP471" s="2">
        <v>200.550702383275</v>
      </c>
      <c r="BQ471" s="2">
        <v>2.4815829817725898E-6</v>
      </c>
      <c r="BR471" s="1">
        <v>1.2373843536766701E-8</v>
      </c>
      <c r="BS471" s="2">
        <v>200.55070427751602</v>
      </c>
      <c r="BT471" s="2">
        <v>4.3758240053648478E-6</v>
      </c>
      <c r="BU471" s="1">
        <v>2.1819041307309494E-8</v>
      </c>
      <c r="BV471" s="2">
        <v>200.55069927151001</v>
      </c>
      <c r="BW471" s="2">
        <v>-6.3018200080477982E-7</v>
      </c>
      <c r="BX471" s="1">
        <v>-3.1422577987196696E-9</v>
      </c>
      <c r="BY471" s="2">
        <v>200.55071382420098</v>
      </c>
      <c r="BZ471" s="2">
        <v>1.3922508969699265E-5</v>
      </c>
      <c r="CA471" s="1">
        <v>6.9421393076782788E-8</v>
      </c>
      <c r="CC471" t="s">
        <v>423</v>
      </c>
      <c r="CE471" s="23">
        <v>214.732332036765</v>
      </c>
      <c r="CF471" s="23">
        <v>213.90642778033001</v>
      </c>
      <c r="CG471" s="23">
        <v>-0.82590425643499543</v>
      </c>
      <c r="CH471" s="24">
        <v>-3.8462035437383029E-3</v>
      </c>
      <c r="CI471" s="2">
        <v>200.55069990169201</v>
      </c>
      <c r="CJ471" s="2">
        <v>200.55038811569199</v>
      </c>
      <c r="CK471" s="2">
        <v>-3.1178600002590429E-4</v>
      </c>
      <c r="CL471" s="1">
        <v>-1.5546492741174114E-6</v>
      </c>
      <c r="CN471" s="25" t="s">
        <v>423</v>
      </c>
      <c r="CO471" s="27">
        <v>0</v>
      </c>
      <c r="CP471" s="27">
        <v>2.5199449999999999</v>
      </c>
      <c r="CQ471" s="28">
        <f t="shared" si="150"/>
        <v>-2.5199449999999999</v>
      </c>
      <c r="CR471" s="27">
        <f t="shared" si="151"/>
        <v>-2.5199449999999999</v>
      </c>
      <c r="CU471" s="30">
        <v>527</v>
      </c>
      <c r="CV471" s="30"/>
      <c r="CW471" s="31"/>
      <c r="CX471" s="31"/>
      <c r="CY471" s="31"/>
      <c r="CZ471" s="30"/>
      <c r="DA471" s="30"/>
      <c r="DB471" s="30"/>
      <c r="DF471" s="30"/>
      <c r="DG471" s="39"/>
      <c r="DK471" s="30">
        <v>513</v>
      </c>
      <c r="DL471" s="30"/>
    </row>
    <row r="472" spans="1:116" ht="15.75" x14ac:dyDescent="0.25">
      <c r="A472" t="s">
        <v>753</v>
      </c>
      <c r="B472" t="s">
        <v>440</v>
      </c>
      <c r="C472" s="52">
        <v>118.96796860891999</v>
      </c>
      <c r="D472" s="52">
        <v>116.638282696058</v>
      </c>
      <c r="E472" s="52">
        <v>-2.32968591286199</v>
      </c>
      <c r="F472" s="53">
        <v>-1.958246358328854E-2</v>
      </c>
      <c r="G472" s="45">
        <v>117.34925469481701</v>
      </c>
      <c r="H472" s="45">
        <v>117.348877449434</v>
      </c>
      <c r="I472" s="45">
        <v>-3.7724538300665245E-4</v>
      </c>
      <c r="J472" s="46">
        <v>-3.2147232974570764E-6</v>
      </c>
      <c r="K472" s="47" t="s">
        <v>933</v>
      </c>
      <c r="L472" s="55">
        <f t="shared" si="146"/>
        <v>115.68895569481701</v>
      </c>
      <c r="M472" s="55">
        <f t="shared" si="147"/>
        <v>115.688578449434</v>
      </c>
      <c r="N472" s="55">
        <f t="shared" si="148"/>
        <v>-3.7724538300665245E-4</v>
      </c>
      <c r="O472" s="56">
        <f t="shared" si="149"/>
        <v>-3.2608590918722715E-6</v>
      </c>
      <c r="P472" s="54"/>
      <c r="Q472" s="42"/>
      <c r="R472" s="42"/>
      <c r="S472" s="42"/>
      <c r="T472" s="42"/>
      <c r="AB472" t="s">
        <v>440</v>
      </c>
      <c r="AC472" s="2">
        <v>118.96796860891999</v>
      </c>
      <c r="AD472" s="2">
        <v>118.94958920685899</v>
      </c>
      <c r="AE472" s="2">
        <v>-1.837940206100086E-2</v>
      </c>
      <c r="AF472" s="1">
        <v>-1.5449034118939146E-4</v>
      </c>
      <c r="AG472" s="2">
        <v>117.34925469481701</v>
      </c>
      <c r="AH472" s="2">
        <v>117.349253774525</v>
      </c>
      <c r="AI472" s="2">
        <v>-9.2029200970955571E-7</v>
      </c>
      <c r="AJ472" s="1">
        <v>-7.8423336569363194E-9</v>
      </c>
      <c r="AM472" t="s">
        <v>440</v>
      </c>
      <c r="AN472" s="2">
        <v>118.96796860891999</v>
      </c>
      <c r="AO472" s="2">
        <v>118.892829446024</v>
      </c>
      <c r="AP472" s="2">
        <v>-7.513916289599365E-2</v>
      </c>
      <c r="AQ472" s="1">
        <v>-6.3159154329176176E-4</v>
      </c>
      <c r="AR472" s="2">
        <v>118.967201615417</v>
      </c>
      <c r="AS472" s="2">
        <v>-7.6699350299236357E-4</v>
      </c>
      <c r="AT472" s="1">
        <v>-6.4470589181334974E-6</v>
      </c>
      <c r="AU472" s="2">
        <v>118.960746116819</v>
      </c>
      <c r="AV472" s="2">
        <v>-7.2224921009933496E-3</v>
      </c>
      <c r="AW472" s="1">
        <v>-6.0709552205061534E-5</v>
      </c>
      <c r="AX472" s="2">
        <v>118.938405596725</v>
      </c>
      <c r="AY472" s="2">
        <v>-2.956301219498414E-2</v>
      </c>
      <c r="AZ472" s="1">
        <v>-2.4849556179416484E-4</v>
      </c>
      <c r="BA472" s="2">
        <v>118.97217842304801</v>
      </c>
      <c r="BB472" s="2">
        <v>4.209814128017797E-3</v>
      </c>
      <c r="BC472" s="1">
        <v>3.5386114239342849E-5</v>
      </c>
      <c r="BD472" s="2">
        <v>118.87373590697</v>
      </c>
      <c r="BE472" s="2">
        <v>-9.4232701949991338E-2</v>
      </c>
      <c r="BF472" s="1">
        <v>-7.920846514557192E-4</v>
      </c>
      <c r="BG472" s="1"/>
      <c r="BH472" t="s">
        <v>440</v>
      </c>
      <c r="BI472" s="2">
        <v>117.34925469481701</v>
      </c>
      <c r="BJ472" s="2">
        <v>117.349250658847</v>
      </c>
      <c r="BK472" s="2">
        <v>-4.0359700079761751E-6</v>
      </c>
      <c r="BL472" s="1">
        <v>-3.4392804781523961E-8</v>
      </c>
      <c r="BM472" s="2">
        <v>117.349254657169</v>
      </c>
      <c r="BN472" s="2">
        <v>-3.7648007378265902E-8</v>
      </c>
      <c r="BO472" s="1">
        <v>-3.2082016606048979E-10</v>
      </c>
      <c r="BP472" s="2">
        <v>117.349254940992</v>
      </c>
      <c r="BQ472" s="2">
        <v>2.4617499150281219E-7</v>
      </c>
      <c r="BR472" s="1">
        <v>2.0977976566022885E-9</v>
      </c>
      <c r="BS472" s="2">
        <v>117.349253196482</v>
      </c>
      <c r="BT472" s="2">
        <v>-1.4983350098418668E-6</v>
      </c>
      <c r="BU472" s="1">
        <v>-1.2768168095643168E-8</v>
      </c>
      <c r="BV472" s="2">
        <v>117.349254900254</v>
      </c>
      <c r="BW472" s="2">
        <v>2.0543699008612748E-7</v>
      </c>
      <c r="BX472" s="1">
        <v>1.7506458871033721E-9</v>
      </c>
      <c r="BY472" s="2">
        <v>117.349249980811</v>
      </c>
      <c r="BZ472" s="2">
        <v>-4.7140060104311488E-6</v>
      </c>
      <c r="CA472" s="1">
        <v>-4.0170736684187506E-8</v>
      </c>
      <c r="CC472" t="s">
        <v>440</v>
      </c>
      <c r="CE472" s="23">
        <v>118.96796860891999</v>
      </c>
      <c r="CF472" s="23">
        <v>116.6685796801</v>
      </c>
      <c r="CG472" s="23">
        <v>-2.2993889288199938</v>
      </c>
      <c r="CH472" s="24">
        <v>-1.9327798530196894E-2</v>
      </c>
      <c r="CI472" s="2">
        <v>117.34925469481701</v>
      </c>
      <c r="CJ472" s="2">
        <v>117.34888092786301</v>
      </c>
      <c r="CK472" s="2">
        <v>-3.7376695399871096E-4</v>
      </c>
      <c r="CL472" s="1">
        <v>-3.1850816178657777E-6</v>
      </c>
      <c r="CN472" s="25" t="s">
        <v>440</v>
      </c>
      <c r="CO472" s="27">
        <v>1.9999999999999999E-6</v>
      </c>
      <c r="CP472" s="27">
        <v>1.6602969999999999</v>
      </c>
      <c r="CQ472" s="28">
        <f t="shared" si="150"/>
        <v>-1.660299</v>
      </c>
      <c r="CR472" s="27">
        <f t="shared" si="151"/>
        <v>-1.660299</v>
      </c>
      <c r="CU472" s="30">
        <v>528</v>
      </c>
      <c r="CV472" s="30"/>
      <c r="CW472" s="34"/>
      <c r="CX472" s="34"/>
      <c r="CY472" s="34"/>
      <c r="CZ472" s="34"/>
      <c r="DA472" s="32"/>
      <c r="DB472" s="32"/>
      <c r="DF472" s="30"/>
      <c r="DG472" s="39"/>
      <c r="DK472" s="30">
        <v>514</v>
      </c>
      <c r="DL472" s="30"/>
    </row>
    <row r="473" spans="1:116" ht="15.75" x14ac:dyDescent="0.25">
      <c r="A473" t="s">
        <v>754</v>
      </c>
      <c r="B473" t="s">
        <v>424</v>
      </c>
      <c r="C473" s="52">
        <v>125.00808313029701</v>
      </c>
      <c r="D473" s="52">
        <v>126.49707248988</v>
      </c>
      <c r="E473" s="52">
        <v>1.4889893595829875</v>
      </c>
      <c r="F473" s="53">
        <v>1.1911144641990877E-2</v>
      </c>
      <c r="G473" s="45">
        <v>122.797064725721</v>
      </c>
      <c r="H473" s="45">
        <v>122.797248387868</v>
      </c>
      <c r="I473" s="45">
        <v>1.8366214699483407E-4</v>
      </c>
      <c r="J473" s="46">
        <v>1.4956558400240352E-6</v>
      </c>
      <c r="K473" s="47" t="s">
        <v>933</v>
      </c>
      <c r="L473" s="55">
        <f t="shared" si="146"/>
        <v>121.59761772572099</v>
      </c>
      <c r="M473" s="55">
        <f t="shared" si="147"/>
        <v>121.59780138786799</v>
      </c>
      <c r="N473" s="55">
        <f t="shared" si="148"/>
        <v>1.8366214699483407E-4</v>
      </c>
      <c r="O473" s="56">
        <f t="shared" si="149"/>
        <v>1.5104090888450427E-6</v>
      </c>
      <c r="P473" s="54"/>
      <c r="Q473" s="42"/>
      <c r="R473" s="42"/>
      <c r="S473" s="42"/>
      <c r="T473" s="42"/>
      <c r="AB473" t="s">
        <v>424</v>
      </c>
      <c r="AC473" s="2">
        <v>125.00808313029701</v>
      </c>
      <c r="AD473" s="2">
        <v>124.990414424611</v>
      </c>
      <c r="AE473" s="2">
        <v>-1.7668705686006092E-2</v>
      </c>
      <c r="AF473" s="1">
        <v>-1.4134050569825831E-4</v>
      </c>
      <c r="AG473" s="2">
        <v>122.797064725721</v>
      </c>
      <c r="AH473" s="2">
        <v>122.79706399765099</v>
      </c>
      <c r="AI473" s="2">
        <v>-7.2807000606189831E-7</v>
      </c>
      <c r="AJ473" s="1">
        <v>-5.9290505655661429E-9</v>
      </c>
      <c r="AM473" t="s">
        <v>424</v>
      </c>
      <c r="AN473" s="2">
        <v>125.00808313029701</v>
      </c>
      <c r="AO473" s="2">
        <v>124.93868880043601</v>
      </c>
      <c r="AP473" s="2">
        <v>-6.9394329860998027E-2</v>
      </c>
      <c r="AQ473" s="1">
        <v>-5.5511874211100183E-4</v>
      </c>
      <c r="AR473" s="2">
        <v>125.00733614576299</v>
      </c>
      <c r="AS473" s="2">
        <v>-7.4698453401822462E-4</v>
      </c>
      <c r="AT473" s="1">
        <v>-5.9754898668403398E-6</v>
      </c>
      <c r="AU473" s="2">
        <v>124.993197718725</v>
      </c>
      <c r="AV473" s="2">
        <v>-1.4885411572009843E-2</v>
      </c>
      <c r="AW473" s="1">
        <v>-1.1907559254784069E-4</v>
      </c>
      <c r="AX473" s="2">
        <v>124.97989287487</v>
      </c>
      <c r="AY473" s="2">
        <v>-2.819025542700615E-2</v>
      </c>
      <c r="AZ473" s="1">
        <v>-2.2550746096652968E-4</v>
      </c>
      <c r="BA473" s="2">
        <v>125.01219842581999</v>
      </c>
      <c r="BB473" s="2">
        <v>4.1152955229790678E-3</v>
      </c>
      <c r="BC473" s="1">
        <v>3.2920235395415667E-5</v>
      </c>
      <c r="BD473" s="2">
        <v>124.91417129412299</v>
      </c>
      <c r="BE473" s="2">
        <v>-9.3911836174015662E-2</v>
      </c>
      <c r="BF473" s="1">
        <v>-7.5124611003058535E-4</v>
      </c>
      <c r="BG473" s="1"/>
      <c r="BH473" t="s">
        <v>424</v>
      </c>
      <c r="BI473" s="2">
        <v>122.797064725721</v>
      </c>
      <c r="BJ473" s="2">
        <v>122.797061930089</v>
      </c>
      <c r="BK473" s="2">
        <v>-2.795631999674697E-6</v>
      </c>
      <c r="BL473" s="1">
        <v>-2.2766277076076766E-8</v>
      </c>
      <c r="BM473" s="2">
        <v>122.797064694569</v>
      </c>
      <c r="BN473" s="2">
        <v>-3.1151998314271623E-8</v>
      </c>
      <c r="BO473" s="1">
        <v>-2.5368683187869837E-10</v>
      </c>
      <c r="BP473" s="2">
        <v>122.797063816036</v>
      </c>
      <c r="BQ473" s="2">
        <v>-9.0968499932841951E-7</v>
      </c>
      <c r="BR473" s="1">
        <v>-7.4080353741377132E-9</v>
      </c>
      <c r="BS473" s="2">
        <v>122.797063573131</v>
      </c>
      <c r="BT473" s="2">
        <v>-1.1525900021069901E-6</v>
      </c>
      <c r="BU473" s="1">
        <v>-9.3861364250148013E-9</v>
      </c>
      <c r="BV473" s="2">
        <v>122.797064897916</v>
      </c>
      <c r="BW473" s="2">
        <v>1.721950013688911E-7</v>
      </c>
      <c r="BX473" s="1">
        <v>1.4022729431970146E-9</v>
      </c>
      <c r="BY473" s="2">
        <v>122.79706048203599</v>
      </c>
      <c r="BZ473" s="2">
        <v>-4.2436850122840042E-6</v>
      </c>
      <c r="CA473" s="1">
        <v>-3.4558521588139592E-8</v>
      </c>
      <c r="CC473" t="s">
        <v>424</v>
      </c>
      <c r="CE473" s="23">
        <v>125.00808313029701</v>
      </c>
      <c r="CF473" s="23">
        <v>126.543532791818</v>
      </c>
      <c r="CG473" s="23">
        <v>1.5354496615209854</v>
      </c>
      <c r="CH473" s="24">
        <v>1.2282803024189827E-2</v>
      </c>
      <c r="CI473" s="2">
        <v>122.797064725721</v>
      </c>
      <c r="CJ473" s="2">
        <v>122.79725026984801</v>
      </c>
      <c r="CK473" s="2">
        <v>1.8554412700666489E-4</v>
      </c>
      <c r="CL473" s="1">
        <v>1.5109817764870477E-6</v>
      </c>
      <c r="CN473" s="25" t="s">
        <v>424</v>
      </c>
      <c r="CO473" s="27">
        <v>0</v>
      </c>
      <c r="CP473" s="27">
        <v>1.1994469999999999</v>
      </c>
      <c r="CQ473" s="28">
        <f t="shared" si="150"/>
        <v>-1.1994469999999999</v>
      </c>
      <c r="CR473" s="27">
        <f t="shared" si="151"/>
        <v>-1.1994469999999999</v>
      </c>
      <c r="CU473" s="30">
        <v>529</v>
      </c>
      <c r="CV473" s="30"/>
      <c r="CW473" s="31"/>
      <c r="CX473" s="31"/>
      <c r="CY473" s="31"/>
      <c r="CZ473" s="30"/>
      <c r="DA473" s="30"/>
      <c r="DB473" s="30"/>
      <c r="DF473" s="30"/>
      <c r="DG473" s="39"/>
      <c r="DK473" s="30">
        <v>515</v>
      </c>
      <c r="DL473" s="30"/>
    </row>
    <row r="474" spans="1:116" ht="15.75" x14ac:dyDescent="0.25">
      <c r="B474" t="s">
        <v>425</v>
      </c>
      <c r="C474" s="52">
        <v>178.83272980029301</v>
      </c>
      <c r="D474" s="52">
        <v>177.068303394955</v>
      </c>
      <c r="E474" s="52">
        <v>-1.7644264053380141</v>
      </c>
      <c r="F474" s="53">
        <v>-9.8663505685362696E-3</v>
      </c>
      <c r="G474" s="45">
        <v>188.334737826961</v>
      </c>
      <c r="H474" s="45">
        <v>188.334737826961</v>
      </c>
      <c r="I474" s="45">
        <v>0</v>
      </c>
      <c r="J474" s="46">
        <v>0</v>
      </c>
      <c r="K474" s="47" t="s">
        <v>933</v>
      </c>
      <c r="L474" s="55">
        <f t="shared" si="146"/>
        <v>186.13124582696099</v>
      </c>
      <c r="M474" s="55">
        <f t="shared" si="147"/>
        <v>186.13124582696099</v>
      </c>
      <c r="N474" s="55">
        <f t="shared" si="148"/>
        <v>0</v>
      </c>
      <c r="O474" s="56">
        <f t="shared" si="149"/>
        <v>0</v>
      </c>
      <c r="P474" s="54"/>
      <c r="Q474" s="42"/>
      <c r="R474" s="42"/>
      <c r="S474" s="42"/>
      <c r="T474" s="42"/>
      <c r="AB474" t="s">
        <v>425</v>
      </c>
      <c r="AC474" s="2">
        <v>178.83272980029301</v>
      </c>
      <c r="AD474" s="2">
        <v>178.78530381731798</v>
      </c>
      <c r="AE474" s="2">
        <v>-4.7425982975028091E-2</v>
      </c>
      <c r="AF474" s="1">
        <v>-2.6519744471825642E-4</v>
      </c>
      <c r="AG474" s="2">
        <v>188.334737826961</v>
      </c>
      <c r="AH474" s="2">
        <v>188.334737826961</v>
      </c>
      <c r="AI474" s="2">
        <v>0</v>
      </c>
      <c r="AJ474" s="1">
        <v>0</v>
      </c>
      <c r="AM474" t="s">
        <v>425</v>
      </c>
      <c r="AN474" s="2">
        <v>178.83272980029301</v>
      </c>
      <c r="AO474" s="2">
        <v>178.64207576724201</v>
      </c>
      <c r="AP474" s="2">
        <v>-0.19065403305100403</v>
      </c>
      <c r="AQ474" s="1">
        <v>-1.0661025711787332E-3</v>
      </c>
      <c r="AR474" s="2">
        <v>178.83073966882</v>
      </c>
      <c r="AS474" s="2">
        <v>-1.9901314730077502E-3</v>
      </c>
      <c r="AT474" s="1">
        <v>-1.1128452130827394E-5</v>
      </c>
      <c r="AU474" s="2">
        <v>178.805046364737</v>
      </c>
      <c r="AV474" s="2">
        <v>-2.7683435556014047E-2</v>
      </c>
      <c r="AW474" s="1">
        <v>-1.5480072124900645E-4</v>
      </c>
      <c r="AX474" s="2">
        <v>178.75670730493798</v>
      </c>
      <c r="AY474" s="2">
        <v>-7.602249535503347E-2</v>
      </c>
      <c r="AZ474" s="1">
        <v>-4.2510392499141346E-4</v>
      </c>
      <c r="BA474" s="2">
        <v>178.84367051188002</v>
      </c>
      <c r="BB474" s="2">
        <v>1.0940711587011265E-2</v>
      </c>
      <c r="BC474" s="1">
        <v>6.1178463244558371E-5</v>
      </c>
      <c r="BD474" s="2">
        <v>178.58578781606201</v>
      </c>
      <c r="BE474" s="2">
        <v>-0.24694198423100033</v>
      </c>
      <c r="BF474" s="1">
        <v>-1.3808545253811571E-3</v>
      </c>
      <c r="BG474" s="1"/>
      <c r="BH474" t="s">
        <v>425</v>
      </c>
      <c r="BI474" s="2">
        <v>188.334737826961</v>
      </c>
      <c r="BJ474" s="2">
        <v>188.334737826961</v>
      </c>
      <c r="BK474" s="2">
        <v>0</v>
      </c>
      <c r="BL474" s="1">
        <v>0</v>
      </c>
      <c r="BM474" s="2">
        <v>188.334737826961</v>
      </c>
      <c r="BN474" s="2">
        <v>0</v>
      </c>
      <c r="BO474" s="1">
        <v>0</v>
      </c>
      <c r="BP474" s="2">
        <v>188.334737826961</v>
      </c>
      <c r="BQ474" s="2">
        <v>0</v>
      </c>
      <c r="BR474" s="1">
        <v>0</v>
      </c>
      <c r="BS474" s="2">
        <v>188.334737826961</v>
      </c>
      <c r="BT474" s="2">
        <v>0</v>
      </c>
      <c r="BU474" s="1">
        <v>0</v>
      </c>
      <c r="BV474" s="2">
        <v>188.334737826961</v>
      </c>
      <c r="BW474" s="2">
        <v>0</v>
      </c>
      <c r="BX474" s="1">
        <v>0</v>
      </c>
      <c r="BY474" s="2">
        <v>188.334737826961</v>
      </c>
      <c r="BZ474" s="2">
        <v>0</v>
      </c>
      <c r="CA474" s="1">
        <v>0</v>
      </c>
      <c r="CC474" t="s">
        <v>425</v>
      </c>
      <c r="CE474" s="23">
        <v>178.83272980029301</v>
      </c>
      <c r="CF474" s="23">
        <v>177.16622632646798</v>
      </c>
      <c r="CG474" s="23">
        <v>-1.6665034738250313</v>
      </c>
      <c r="CH474" s="24">
        <v>-9.3187833999182224E-3</v>
      </c>
      <c r="CI474" s="2">
        <v>188.334737826961</v>
      </c>
      <c r="CJ474" s="2">
        <v>188.334737826961</v>
      </c>
      <c r="CK474" s="2">
        <v>0</v>
      </c>
      <c r="CL474" s="1">
        <v>0</v>
      </c>
      <c r="CN474" s="25" t="s">
        <v>425</v>
      </c>
      <c r="CO474" s="27">
        <v>0</v>
      </c>
      <c r="CP474" s="27">
        <v>2.2034919999999998</v>
      </c>
      <c r="CQ474" s="28">
        <f t="shared" si="150"/>
        <v>-2.2034919999999998</v>
      </c>
      <c r="CR474" s="27">
        <f t="shared" si="151"/>
        <v>-2.2034919999999998</v>
      </c>
      <c r="CU474" s="30">
        <v>531</v>
      </c>
      <c r="CV474" s="30"/>
      <c r="CW474" s="31"/>
      <c r="CX474" s="31"/>
      <c r="CY474" s="31"/>
      <c r="CZ474" s="30"/>
      <c r="DA474" s="30"/>
      <c r="DB474" s="30"/>
      <c r="DF474" s="30"/>
      <c r="DG474" s="39"/>
      <c r="DK474" s="30">
        <v>516</v>
      </c>
      <c r="DL474" s="30"/>
    </row>
    <row r="475" spans="1:116" ht="15.75" x14ac:dyDescent="0.25">
      <c r="B475" t="s">
        <v>426</v>
      </c>
      <c r="C475" s="52">
        <v>187.64845344981399</v>
      </c>
      <c r="D475" s="52">
        <v>189.20165443364098</v>
      </c>
      <c r="E475" s="52">
        <v>1.5532009838269971</v>
      </c>
      <c r="F475" s="53">
        <v>8.277185104765045E-3</v>
      </c>
      <c r="G475" s="45">
        <v>194.91938929822601</v>
      </c>
      <c r="H475" s="45">
        <v>194.91938929822601</v>
      </c>
      <c r="I475" s="45">
        <v>0</v>
      </c>
      <c r="J475" s="46">
        <v>0</v>
      </c>
      <c r="K475" s="47" t="s">
        <v>933</v>
      </c>
      <c r="L475" s="55">
        <f t="shared" si="146"/>
        <v>193.205292298226</v>
      </c>
      <c r="M475" s="55">
        <f t="shared" si="147"/>
        <v>193.205292298226</v>
      </c>
      <c r="N475" s="55">
        <f t="shared" si="148"/>
        <v>0</v>
      </c>
      <c r="O475" s="56">
        <f t="shared" si="149"/>
        <v>0</v>
      </c>
      <c r="P475" s="54"/>
      <c r="Q475" s="42"/>
      <c r="R475" s="42"/>
      <c r="S475" s="42"/>
      <c r="T475" s="42"/>
      <c r="AB475" t="s">
        <v>426</v>
      </c>
      <c r="AC475" s="2">
        <v>187.64845344981399</v>
      </c>
      <c r="AD475" s="2">
        <v>187.62078892370201</v>
      </c>
      <c r="AE475" s="2">
        <v>-2.7664526111976784E-2</v>
      </c>
      <c r="AF475" s="1">
        <v>-1.4742741335395859E-4</v>
      </c>
      <c r="AG475" s="2">
        <v>194.91938929822601</v>
      </c>
      <c r="AH475" s="2">
        <v>194.91938929822601</v>
      </c>
      <c r="AI475" s="2">
        <v>0</v>
      </c>
      <c r="AJ475" s="1">
        <v>0</v>
      </c>
      <c r="AM475" t="s">
        <v>426</v>
      </c>
      <c r="AN475" s="2">
        <v>187.64845344981399</v>
      </c>
      <c r="AO475" s="2">
        <v>187.539207681802</v>
      </c>
      <c r="AP475" s="2">
        <v>-0.10924576801198782</v>
      </c>
      <c r="AQ475" s="1">
        <v>-5.8218315154515924E-4</v>
      </c>
      <c r="AR475" s="2">
        <v>187.64728588314901</v>
      </c>
      <c r="AS475" s="2">
        <v>-1.1675666649750838E-3</v>
      </c>
      <c r="AT475" s="1">
        <v>-6.2220958580260616E-6</v>
      </c>
      <c r="AU475" s="2">
        <v>187.62680437679899</v>
      </c>
      <c r="AV475" s="2">
        <v>-2.1649073014998521E-2</v>
      </c>
      <c r="AW475" s="1">
        <v>-1.1537037804997685E-4</v>
      </c>
      <c r="AX475" s="2">
        <v>187.60426703555399</v>
      </c>
      <c r="AY475" s="2">
        <v>-4.4186414259996809E-2</v>
      </c>
      <c r="AZ475" s="1">
        <v>-2.3547443875850718E-4</v>
      </c>
      <c r="BA475" s="2">
        <v>187.65488266815902</v>
      </c>
      <c r="BB475" s="2">
        <v>6.4292183450334051E-3</v>
      </c>
      <c r="BC475" s="1">
        <v>3.4262037479317039E-5</v>
      </c>
      <c r="BD475" s="2">
        <v>187.50210581850101</v>
      </c>
      <c r="BE475" s="2">
        <v>-0.14634763131297746</v>
      </c>
      <c r="BF475" s="1">
        <v>-7.7990321061781461E-4</v>
      </c>
      <c r="BG475" s="1"/>
      <c r="BH475" t="s">
        <v>426</v>
      </c>
      <c r="BI475" s="2">
        <v>194.91938929822601</v>
      </c>
      <c r="BJ475" s="2">
        <v>194.91938929822601</v>
      </c>
      <c r="BK475" s="2">
        <v>0</v>
      </c>
      <c r="BL475" s="1">
        <v>0</v>
      </c>
      <c r="BM475" s="2">
        <v>194.91938929822601</v>
      </c>
      <c r="BN475" s="2">
        <v>0</v>
      </c>
      <c r="BO475" s="1">
        <v>0</v>
      </c>
      <c r="BP475" s="2">
        <v>194.91938929822601</v>
      </c>
      <c r="BQ475" s="2">
        <v>0</v>
      </c>
      <c r="BR475" s="1">
        <v>0</v>
      </c>
      <c r="BS475" s="2">
        <v>194.91938929822601</v>
      </c>
      <c r="BT475" s="2">
        <v>0</v>
      </c>
      <c r="BU475" s="1">
        <v>0</v>
      </c>
      <c r="BV475" s="2">
        <v>194.91938929822601</v>
      </c>
      <c r="BW475" s="2">
        <v>0</v>
      </c>
      <c r="BX475" s="1">
        <v>0</v>
      </c>
      <c r="BY475" s="2">
        <v>194.91938929822601</v>
      </c>
      <c r="BZ475" s="2">
        <v>0</v>
      </c>
      <c r="CA475" s="1">
        <v>0</v>
      </c>
      <c r="CC475" t="s">
        <v>426</v>
      </c>
      <c r="CE475" s="23">
        <v>187.64845344981399</v>
      </c>
      <c r="CF475" s="23">
        <v>189.27078116933799</v>
      </c>
      <c r="CG475" s="23">
        <v>1.6223277195240087</v>
      </c>
      <c r="CH475" s="24">
        <v>8.6455693596104981E-3</v>
      </c>
      <c r="CI475" s="2">
        <v>194.91938929822601</v>
      </c>
      <c r="CJ475" s="2">
        <v>194.91938929822601</v>
      </c>
      <c r="CK475" s="2">
        <v>0</v>
      </c>
      <c r="CL475" s="1">
        <v>0</v>
      </c>
      <c r="CN475" s="25" t="s">
        <v>426</v>
      </c>
      <c r="CO475" s="27">
        <v>0</v>
      </c>
      <c r="CP475" s="27">
        <v>1.714097</v>
      </c>
      <c r="CQ475" s="28">
        <f t="shared" si="150"/>
        <v>-1.714097</v>
      </c>
      <c r="CR475" s="27">
        <f t="shared" si="151"/>
        <v>-1.714097</v>
      </c>
      <c r="CU475" s="30">
        <v>532</v>
      </c>
      <c r="CV475" s="30"/>
      <c r="CW475" s="31"/>
      <c r="CX475" s="31"/>
      <c r="CY475" s="31"/>
      <c r="CZ475" s="30"/>
      <c r="DA475" s="30"/>
      <c r="DB475" s="30"/>
      <c r="DF475" s="30"/>
      <c r="DG475" s="39"/>
      <c r="DK475" s="30">
        <v>517</v>
      </c>
      <c r="DL475" s="30"/>
    </row>
    <row r="476" spans="1:116" ht="15.75" x14ac:dyDescent="0.25">
      <c r="A476" t="s">
        <v>755</v>
      </c>
      <c r="B476" t="s">
        <v>427</v>
      </c>
      <c r="C476" s="52">
        <v>116.49709197568799</v>
      </c>
      <c r="D476" s="52">
        <v>117.873050455696</v>
      </c>
      <c r="E476" s="52">
        <v>1.3759584800080091</v>
      </c>
      <c r="F476" s="53">
        <v>1.1811097227175084E-2</v>
      </c>
      <c r="G476" s="45">
        <v>113.689523775818</v>
      </c>
      <c r="H476" s="45">
        <v>113.68968300537399</v>
      </c>
      <c r="I476" s="45">
        <v>1.592295559902368E-4</v>
      </c>
      <c r="J476" s="46">
        <v>1.4005648955326635E-6</v>
      </c>
      <c r="K476" s="47" t="s">
        <v>933</v>
      </c>
      <c r="L476" s="55">
        <f t="shared" si="146"/>
        <v>112.340055775818</v>
      </c>
      <c r="M476" s="55">
        <f t="shared" si="147"/>
        <v>112.34021500537399</v>
      </c>
      <c r="N476" s="55">
        <f t="shared" si="148"/>
        <v>1.592295559902368E-4</v>
      </c>
      <c r="O476" s="56">
        <f t="shared" si="149"/>
        <v>1.4173889703952961E-6</v>
      </c>
      <c r="P476" s="54"/>
      <c r="Q476" s="42"/>
      <c r="R476" s="42"/>
      <c r="S476" s="42"/>
      <c r="T476" s="42"/>
      <c r="AB476" t="s">
        <v>427</v>
      </c>
      <c r="AC476" s="2">
        <v>116.49709197568799</v>
      </c>
      <c r="AD476" s="2">
        <v>116.457665953904</v>
      </c>
      <c r="AE476" s="2">
        <v>-3.9426021783995679E-2</v>
      </c>
      <c r="AF476" s="1">
        <v>-3.3842923557459765E-4</v>
      </c>
      <c r="AG476" s="2">
        <v>113.689523775818</v>
      </c>
      <c r="AH476" s="2">
        <v>113.68952005676299</v>
      </c>
      <c r="AI476" s="2">
        <v>-3.7190550159493796E-6</v>
      </c>
      <c r="AJ476" s="1">
        <v>-3.2712380986685338E-8</v>
      </c>
      <c r="AM476" t="s">
        <v>427</v>
      </c>
      <c r="AN476" s="2">
        <v>116.49709197568799</v>
      </c>
      <c r="AO476" s="2">
        <v>116.34076282134301</v>
      </c>
      <c r="AP476" s="2">
        <v>-0.15632915434498784</v>
      </c>
      <c r="AQ476" s="1">
        <v>-1.3419146494885253E-3</v>
      </c>
      <c r="AR476" s="2">
        <v>116.49543018900501</v>
      </c>
      <c r="AS476" s="2">
        <v>-1.6617866829875538E-3</v>
      </c>
      <c r="AT476" s="1">
        <v>-1.4264619440752695E-5</v>
      </c>
      <c r="AU476" s="2">
        <v>116.468022964376</v>
      </c>
      <c r="AV476" s="2">
        <v>-2.9069011311989357E-2</v>
      </c>
      <c r="AW476" s="1">
        <v>-2.4952563895805938E-4</v>
      </c>
      <c r="AX476" s="2">
        <v>116.43406824948899</v>
      </c>
      <c r="AY476" s="2">
        <v>-6.3023726199006092E-2</v>
      </c>
      <c r="AZ476" s="1">
        <v>-5.4098969450807092E-4</v>
      </c>
      <c r="BA476" s="2">
        <v>116.50623922218</v>
      </c>
      <c r="BB476" s="2">
        <v>9.1472464920059338E-3</v>
      </c>
      <c r="BC476" s="1">
        <v>7.8519097231327371E-5</v>
      </c>
      <c r="BD476" s="2">
        <v>116.28927143063099</v>
      </c>
      <c r="BE476" s="2">
        <v>-0.20782054505700387</v>
      </c>
      <c r="BF476" s="1">
        <v>-1.7839118688076296E-3</v>
      </c>
      <c r="BG476" s="1"/>
      <c r="BH476" t="s">
        <v>427</v>
      </c>
      <c r="BI476" s="2">
        <v>113.689523775818</v>
      </c>
      <c r="BJ476" s="2">
        <v>113.68950888096701</v>
      </c>
      <c r="BK476" s="2">
        <v>-1.4894850991709063E-5</v>
      </c>
      <c r="BL476" s="1">
        <v>-1.3101339944989046E-7</v>
      </c>
      <c r="BM476" s="2">
        <v>113.689523619368</v>
      </c>
      <c r="BN476" s="2">
        <v>-1.5644999962205475E-7</v>
      </c>
      <c r="BO476" s="1">
        <v>-1.3761162368008089E-9</v>
      </c>
      <c r="BP476" s="2">
        <v>113.689520939744</v>
      </c>
      <c r="BQ476" s="2">
        <v>-2.8360740031985188E-6</v>
      </c>
      <c r="BR476" s="1">
        <v>-2.4945781361446406E-8</v>
      </c>
      <c r="BS476" s="2">
        <v>113.68951782362799</v>
      </c>
      <c r="BT476" s="2">
        <v>-5.9521900084291701E-6</v>
      </c>
      <c r="BU476" s="1">
        <v>-5.2354780024993061E-8</v>
      </c>
      <c r="BV476" s="2">
        <v>113.689524636508</v>
      </c>
      <c r="BW476" s="2">
        <v>8.606899939422874E-7</v>
      </c>
      <c r="BX476" s="1">
        <v>7.5705303827243044E-9</v>
      </c>
      <c r="BY476" s="2">
        <v>113.689503586635</v>
      </c>
      <c r="BZ476" s="2">
        <v>-2.018918300450423E-5</v>
      </c>
      <c r="CA476" s="1">
        <v>-1.7758173606492413E-7</v>
      </c>
      <c r="CC476" t="s">
        <v>427</v>
      </c>
      <c r="CE476" s="23">
        <v>116.49709197568799</v>
      </c>
      <c r="CF476" s="23">
        <v>117.967671790349</v>
      </c>
      <c r="CG476" s="23">
        <v>1.4705798146610078</v>
      </c>
      <c r="CH476" s="24">
        <v>1.2623317798936183E-2</v>
      </c>
      <c r="CI476" s="2">
        <v>113.689523775818</v>
      </c>
      <c r="CJ476" s="2">
        <v>113.68969129524901</v>
      </c>
      <c r="CK476" s="2">
        <v>1.6751943100246081E-4</v>
      </c>
      <c r="CL476" s="1">
        <v>1.4734816844935411E-6</v>
      </c>
      <c r="CN476" s="25" t="s">
        <v>427</v>
      </c>
      <c r="CO476" s="27">
        <v>0</v>
      </c>
      <c r="CP476" s="27">
        <v>1.3494679999999999</v>
      </c>
      <c r="CQ476" s="28">
        <f t="shared" si="150"/>
        <v>-1.3494679999999999</v>
      </c>
      <c r="CR476" s="27">
        <f t="shared" si="151"/>
        <v>-1.3494679999999999</v>
      </c>
      <c r="CU476" s="30">
        <v>533</v>
      </c>
      <c r="CV476" s="30"/>
      <c r="CW476" s="31"/>
      <c r="CX476" s="31"/>
      <c r="CY476" s="31"/>
      <c r="CZ476" s="30"/>
      <c r="DA476" s="30"/>
      <c r="DB476" s="30"/>
      <c r="DF476" s="30"/>
      <c r="DG476" s="39"/>
      <c r="DK476" s="30">
        <v>518</v>
      </c>
      <c r="DL476" s="30"/>
    </row>
    <row r="477" spans="1:116" ht="15.75" x14ac:dyDescent="0.25">
      <c r="A477" t="s">
        <v>756</v>
      </c>
      <c r="B477" t="s">
        <v>428</v>
      </c>
      <c r="C477" s="52">
        <v>63.123593031691001</v>
      </c>
      <c r="D477" s="52">
        <v>63.548186432041</v>
      </c>
      <c r="E477" s="52">
        <v>0.42459340034999826</v>
      </c>
      <c r="F477" s="53">
        <v>6.7263820064366814E-3</v>
      </c>
      <c r="G477" s="45">
        <v>64.012881119009009</v>
      </c>
      <c r="H477" s="45">
        <v>64.012941870834993</v>
      </c>
      <c r="I477" s="45">
        <v>6.0751825984084462E-5</v>
      </c>
      <c r="J477" s="46">
        <v>9.4905626683383015E-7</v>
      </c>
      <c r="K477" s="47" t="s">
        <v>933</v>
      </c>
      <c r="L477" s="55">
        <f t="shared" si="146"/>
        <v>62.954214119009009</v>
      </c>
      <c r="M477" s="55">
        <f t="shared" si="147"/>
        <v>62.954274870834993</v>
      </c>
      <c r="N477" s="55">
        <f t="shared" si="148"/>
        <v>6.0751825984084462E-5</v>
      </c>
      <c r="O477" s="56">
        <f t="shared" si="149"/>
        <v>9.650160332275589E-7</v>
      </c>
      <c r="P477" s="54"/>
      <c r="Q477" s="42"/>
      <c r="R477" s="42"/>
      <c r="S477" s="42"/>
      <c r="T477" s="42"/>
      <c r="AB477" t="s">
        <v>428</v>
      </c>
      <c r="AC477" s="2">
        <v>63.123593031691001</v>
      </c>
      <c r="AD477" s="2">
        <v>63.077852578551997</v>
      </c>
      <c r="AE477" s="2">
        <v>-4.5740453139003989E-2</v>
      </c>
      <c r="AF477" s="1">
        <v>-7.2461738855771627E-4</v>
      </c>
      <c r="AG477" s="2">
        <v>64.012881119009009</v>
      </c>
      <c r="AH477" s="2">
        <v>64.012873981812007</v>
      </c>
      <c r="AI477" s="2">
        <v>-7.1371970022937603E-6</v>
      </c>
      <c r="AJ477" s="1">
        <v>-1.114962625885359E-7</v>
      </c>
      <c r="AM477" t="s">
        <v>428</v>
      </c>
      <c r="AN477" s="2">
        <v>63.123593031691001</v>
      </c>
      <c r="AO477" s="2">
        <v>62.941334060315</v>
      </c>
      <c r="AP477" s="2">
        <v>-0.182258971376001</v>
      </c>
      <c r="AQ477" s="1">
        <v>-2.8873351883581541E-3</v>
      </c>
      <c r="AR477" s="2">
        <v>63.121668127331006</v>
      </c>
      <c r="AS477" s="2">
        <v>-1.9249043599955939E-3</v>
      </c>
      <c r="AT477" s="1">
        <v>-3.0494214089321591E-5</v>
      </c>
      <c r="AU477" s="2">
        <v>63.092364246545003</v>
      </c>
      <c r="AV477" s="2">
        <v>-3.1228785145998472E-2</v>
      </c>
      <c r="AW477" s="1">
        <v>-4.9472445477430533E-4</v>
      </c>
      <c r="AX477" s="2">
        <v>63.050403331641</v>
      </c>
      <c r="AY477" s="2">
        <v>-7.318970005000125E-2</v>
      </c>
      <c r="AZ477" s="1">
        <v>-1.1594666357673364E-3</v>
      </c>
      <c r="BA477" s="2">
        <v>63.134183838143997</v>
      </c>
      <c r="BB477" s="2">
        <v>1.0590806452995594E-2</v>
      </c>
      <c r="BC477" s="1">
        <v>1.6777889128837315E-4</v>
      </c>
      <c r="BD477" s="2">
        <v>62.883532377815996</v>
      </c>
      <c r="BE477" s="2">
        <v>-0.24006065387500541</v>
      </c>
      <c r="BF477" s="1">
        <v>-3.8030258156325752E-3</v>
      </c>
      <c r="BG477" s="1"/>
      <c r="BH477" t="s">
        <v>428</v>
      </c>
      <c r="BI477" s="2">
        <v>64.012881119009009</v>
      </c>
      <c r="BJ477" s="2">
        <v>64.012854407727005</v>
      </c>
      <c r="BK477" s="2">
        <v>-2.6711282004043824E-5</v>
      </c>
      <c r="BL477" s="1">
        <v>-4.1727979645821236E-7</v>
      </c>
      <c r="BM477" s="2">
        <v>64.012880819751004</v>
      </c>
      <c r="BN477" s="2">
        <v>-2.9925800504315703E-7</v>
      </c>
      <c r="BO477" s="1">
        <v>-4.6749654102710051E-9</v>
      </c>
      <c r="BP477" s="2">
        <v>64.012876253447004</v>
      </c>
      <c r="BQ477" s="2">
        <v>-4.8655620048521087E-6</v>
      </c>
      <c r="BR477" s="1">
        <v>-7.6009108163813774E-8</v>
      </c>
      <c r="BS477" s="2">
        <v>64.012869672357994</v>
      </c>
      <c r="BT477" s="2">
        <v>-1.1446651015489806E-5</v>
      </c>
      <c r="BU477" s="1">
        <v>-1.7881793188169207E-7</v>
      </c>
      <c r="BV477" s="2">
        <v>64.012882763806005</v>
      </c>
      <c r="BW477" s="2">
        <v>1.6447969954924702E-6</v>
      </c>
      <c r="BX477" s="1">
        <v>2.5694781530526016E-8</v>
      </c>
      <c r="BY477" s="2">
        <v>64.012854407727005</v>
      </c>
      <c r="BZ477" s="2">
        <v>-2.6711282004043824E-5</v>
      </c>
      <c r="CA477" s="1">
        <v>-4.1727979645821236E-7</v>
      </c>
      <c r="CC477" t="s">
        <v>428</v>
      </c>
      <c r="CE477" s="23">
        <v>63.123593031691001</v>
      </c>
      <c r="CF477" s="23">
        <v>63.652514444131</v>
      </c>
      <c r="CG477" s="23">
        <v>0.52892141243999902</v>
      </c>
      <c r="CH477" s="24">
        <v>8.3791398277099933E-3</v>
      </c>
      <c r="CI477" s="2">
        <v>64.012881119009009</v>
      </c>
      <c r="CJ477" s="2">
        <v>64.012956532459995</v>
      </c>
      <c r="CK477" s="2">
        <v>7.5413450986161479E-5</v>
      </c>
      <c r="CL477" s="1">
        <v>1.1780980588259604E-6</v>
      </c>
      <c r="CN477" s="25" t="s">
        <v>428</v>
      </c>
      <c r="CO477" s="27">
        <v>9.9999999999999995E-7</v>
      </c>
      <c r="CP477" s="27">
        <v>1.0586660000000001</v>
      </c>
      <c r="CQ477" s="28">
        <f t="shared" si="150"/>
        <v>-1.058667</v>
      </c>
      <c r="CR477" s="27">
        <f t="shared" si="151"/>
        <v>-1.058667</v>
      </c>
      <c r="CU477" s="30">
        <v>534</v>
      </c>
      <c r="CV477" s="30"/>
      <c r="CW477" s="34"/>
      <c r="CX477" s="34"/>
      <c r="CY477" s="34"/>
      <c r="CZ477" s="34"/>
      <c r="DA477" s="32"/>
      <c r="DB477" s="32"/>
      <c r="DF477" s="30"/>
      <c r="DG477" s="39"/>
      <c r="DK477" s="30">
        <v>519</v>
      </c>
      <c r="DL477" s="30"/>
    </row>
    <row r="478" spans="1:116" ht="15.75" x14ac:dyDescent="0.25">
      <c r="A478" t="s">
        <v>757</v>
      </c>
      <c r="B478" t="s">
        <v>429</v>
      </c>
      <c r="C478" s="52">
        <v>88.137407448985996</v>
      </c>
      <c r="D478" s="52">
        <v>88.424516273286997</v>
      </c>
      <c r="E478" s="52">
        <v>0.28710882430100071</v>
      </c>
      <c r="F478" s="53">
        <v>3.2575138367574464E-3</v>
      </c>
      <c r="G478" s="45">
        <v>86.12930048992699</v>
      </c>
      <c r="H478" s="45">
        <v>86.129306915288993</v>
      </c>
      <c r="I478" s="45">
        <v>6.4253620024601332E-6</v>
      </c>
      <c r="J478" s="46">
        <v>7.4601348970802261E-8</v>
      </c>
      <c r="K478" s="47" t="s">
        <v>933</v>
      </c>
      <c r="L478" s="55">
        <f t="shared" si="146"/>
        <v>84.701404489926986</v>
      </c>
      <c r="M478" s="55">
        <f t="shared" si="147"/>
        <v>84.701410915288989</v>
      </c>
      <c r="N478" s="55">
        <f t="shared" si="148"/>
        <v>6.4253620024601332E-6</v>
      </c>
      <c r="O478" s="56">
        <f t="shared" si="149"/>
        <v>7.585897826787821E-8</v>
      </c>
      <c r="P478" s="54"/>
      <c r="Q478" s="42"/>
      <c r="R478" s="42"/>
      <c r="S478" s="42"/>
      <c r="T478" s="42"/>
      <c r="AB478" t="s">
        <v>429</v>
      </c>
      <c r="AC478" s="2">
        <v>88.137407448985996</v>
      </c>
      <c r="AD478" s="2">
        <v>88.096245799144</v>
      </c>
      <c r="AE478" s="2">
        <v>-4.1161649841995995E-2</v>
      </c>
      <c r="AF478" s="1">
        <v>-4.6701679835341642E-4</v>
      </c>
      <c r="AG478" s="2">
        <v>86.12930048992699</v>
      </c>
      <c r="AH478" s="2">
        <v>86.129296058815001</v>
      </c>
      <c r="AI478" s="2">
        <v>-4.4311119893336581E-6</v>
      </c>
      <c r="AJ478" s="1">
        <v>-5.14472074442528E-8</v>
      </c>
      <c r="AM478" t="s">
        <v>429</v>
      </c>
      <c r="AN478" s="2">
        <v>88.137407448985996</v>
      </c>
      <c r="AO478" s="2">
        <v>87.973321011471</v>
      </c>
      <c r="AP478" s="2">
        <v>-0.16408643751499596</v>
      </c>
      <c r="AQ478" s="1">
        <v>-1.861711641676882E-3</v>
      </c>
      <c r="AR478" s="2">
        <v>88.135675481073008</v>
      </c>
      <c r="AS478" s="2">
        <v>-1.7319679129883525E-3</v>
      </c>
      <c r="AT478" s="1">
        <v>-1.9650769895754161E-5</v>
      </c>
      <c r="AU478" s="2">
        <v>88.109507110706005</v>
      </c>
      <c r="AV478" s="2">
        <v>-2.7900338279991388E-2</v>
      </c>
      <c r="AW478" s="1">
        <v>-3.1655501435233534E-4</v>
      </c>
      <c r="AX478" s="2">
        <v>88.071538483701005</v>
      </c>
      <c r="AY478" s="2">
        <v>-6.5868965284991532E-2</v>
      </c>
      <c r="AZ478" s="1">
        <v>-7.4734403009433354E-4</v>
      </c>
      <c r="BA478" s="2">
        <v>88.146936334261</v>
      </c>
      <c r="BB478" s="2">
        <v>9.5288852750030628E-3</v>
      </c>
      <c r="BC478" s="1">
        <v>1.0811397283858604E-4</v>
      </c>
      <c r="BD478" s="2">
        <v>87.921462497311992</v>
      </c>
      <c r="BE478" s="2">
        <v>-0.21594495167400396</v>
      </c>
      <c r="BF478" s="1">
        <v>-2.4500942099867536E-3</v>
      </c>
      <c r="BG478" s="1"/>
      <c r="BH478" t="s">
        <v>429</v>
      </c>
      <c r="BI478" s="2">
        <v>86.12930048992699</v>
      </c>
      <c r="BJ478" s="2">
        <v>86.129282595001001</v>
      </c>
      <c r="BK478" s="2">
        <v>-1.7894925989025978E-5</v>
      </c>
      <c r="BL478" s="1">
        <v>-2.0776815656501041E-7</v>
      </c>
      <c r="BM478" s="2">
        <v>86.129300304089995</v>
      </c>
      <c r="BN478" s="2">
        <v>-1.8583699556984357E-7</v>
      </c>
      <c r="BO478" s="1">
        <v>-2.157651281419354E-9</v>
      </c>
      <c r="BP478" s="2">
        <v>86.129297533395999</v>
      </c>
      <c r="BQ478" s="2">
        <v>-2.95653099158244E-6</v>
      </c>
      <c r="BR478" s="1">
        <v>-3.432665741814788E-8</v>
      </c>
      <c r="BS478" s="2">
        <v>86.129293384478004</v>
      </c>
      <c r="BT478" s="2">
        <v>-7.1054489865218784E-6</v>
      </c>
      <c r="BU478" s="1">
        <v>-8.2497465393357938E-8</v>
      </c>
      <c r="BV478" s="2">
        <v>86.129301511397003</v>
      </c>
      <c r="BW478" s="2">
        <v>1.0214700125743548E-6</v>
      </c>
      <c r="BX478" s="1">
        <v>1.1859727256159685E-8</v>
      </c>
      <c r="BY478" s="2">
        <v>86.129276697191997</v>
      </c>
      <c r="BZ478" s="2">
        <v>-2.3792734992866826E-5</v>
      </c>
      <c r="CA478" s="1">
        <v>-2.7624437743633408E-7</v>
      </c>
      <c r="CC478" t="s">
        <v>429</v>
      </c>
      <c r="CE478" s="23">
        <v>88.137407448985996</v>
      </c>
      <c r="CF478" s="23">
        <v>88.517959129998999</v>
      </c>
      <c r="CG478" s="23">
        <v>0.38055168101300296</v>
      </c>
      <c r="CH478" s="24">
        <v>4.3177090412293622E-3</v>
      </c>
      <c r="CI478" s="2">
        <v>86.12930048992699</v>
      </c>
      <c r="CJ478" s="2">
        <v>86.129316847425002</v>
      </c>
      <c r="CK478" s="2">
        <v>1.6357498012098404E-5</v>
      </c>
      <c r="CL478" s="1">
        <v>1.8991792478346493E-7</v>
      </c>
      <c r="CN478" s="25" t="s">
        <v>429</v>
      </c>
      <c r="CO478" s="27">
        <v>0</v>
      </c>
      <c r="CP478" s="27">
        <v>1.4278960000000001</v>
      </c>
      <c r="CQ478" s="28">
        <f t="shared" si="150"/>
        <v>-1.4278960000000001</v>
      </c>
      <c r="CR478" s="27">
        <f t="shared" si="151"/>
        <v>-1.4278960000000001</v>
      </c>
      <c r="CU478" s="30">
        <v>535</v>
      </c>
      <c r="CV478" s="30"/>
      <c r="CW478" s="38"/>
      <c r="CX478" s="38"/>
      <c r="CY478" s="34"/>
      <c r="CZ478" s="34"/>
      <c r="DA478" s="32"/>
      <c r="DB478" s="32"/>
      <c r="DF478" s="30"/>
      <c r="DG478" s="39"/>
      <c r="DK478" s="30">
        <v>520</v>
      </c>
      <c r="DL478" s="30"/>
    </row>
    <row r="479" spans="1:116" ht="15.75" x14ac:dyDescent="0.25">
      <c r="A479" t="s">
        <v>758</v>
      </c>
      <c r="B479" t="s">
        <v>430</v>
      </c>
      <c r="C479" s="52">
        <v>66.175735654939999</v>
      </c>
      <c r="D479" s="52">
        <v>65.471986453923009</v>
      </c>
      <c r="E479" s="52">
        <v>-0.7037492010169899</v>
      </c>
      <c r="F479" s="53">
        <v>-1.0634550474611237E-2</v>
      </c>
      <c r="G479" s="45">
        <v>75.192815645118998</v>
      </c>
      <c r="H479" s="45">
        <v>75.192815645118998</v>
      </c>
      <c r="I479" s="45">
        <v>0</v>
      </c>
      <c r="J479" s="46">
        <v>0</v>
      </c>
      <c r="K479" s="47" t="s">
        <v>933</v>
      </c>
      <c r="L479" s="55">
        <f t="shared" si="146"/>
        <v>73.660601645119002</v>
      </c>
      <c r="M479" s="55">
        <f t="shared" si="147"/>
        <v>73.660601645119002</v>
      </c>
      <c r="N479" s="55">
        <f t="shared" si="148"/>
        <v>0</v>
      </c>
      <c r="O479" s="56">
        <f t="shared" si="149"/>
        <v>0</v>
      </c>
      <c r="P479" s="54"/>
      <c r="Q479" s="42"/>
      <c r="R479" s="42"/>
      <c r="S479" s="42"/>
      <c r="T479" s="42"/>
      <c r="AB479" t="s">
        <v>430</v>
      </c>
      <c r="AC479" s="2">
        <v>66.175735654939999</v>
      </c>
      <c r="AD479" s="2">
        <v>66.128944744405004</v>
      </c>
      <c r="AE479" s="2">
        <v>-4.6790910534994623E-2</v>
      </c>
      <c r="AF479" s="1">
        <v>-7.0707050056800834E-4</v>
      </c>
      <c r="AG479" s="2">
        <v>75.192815645118998</v>
      </c>
      <c r="AH479" s="2">
        <v>75.192815645118998</v>
      </c>
      <c r="AI479" s="2">
        <v>0</v>
      </c>
      <c r="AJ479" s="1">
        <v>0</v>
      </c>
      <c r="AM479" t="s">
        <v>430</v>
      </c>
      <c r="AN479" s="2">
        <v>66.175735654939999</v>
      </c>
      <c r="AO479" s="2">
        <v>65.988424330789996</v>
      </c>
      <c r="AP479" s="2">
        <v>-0.18731132415000218</v>
      </c>
      <c r="AQ479" s="1">
        <v>-2.8305136663187127E-3</v>
      </c>
      <c r="AR479" s="2">
        <v>66.173769489242005</v>
      </c>
      <c r="AS479" s="2">
        <v>-1.9661656979934605E-3</v>
      </c>
      <c r="AT479" s="1">
        <v>-2.9711278288550265E-5</v>
      </c>
      <c r="AU479" s="2">
        <v>66.146213913484999</v>
      </c>
      <c r="AV479" s="2">
        <v>-2.9521741454999528E-2</v>
      </c>
      <c r="AW479" s="1">
        <v>-4.461112696794892E-4</v>
      </c>
      <c r="AX479" s="2">
        <v>66.100795023575003</v>
      </c>
      <c r="AY479" s="2">
        <v>-7.4940631364995625E-2</v>
      </c>
      <c r="AZ479" s="1">
        <v>-1.1324487838829387E-3</v>
      </c>
      <c r="BA479" s="2">
        <v>66.186548848358001</v>
      </c>
      <c r="BB479" s="2">
        <v>1.0813193418002243E-2</v>
      </c>
      <c r="BC479" s="1">
        <v>1.6340118188312185E-4</v>
      </c>
      <c r="BD479" s="2">
        <v>65.931176137564009</v>
      </c>
      <c r="BE479" s="2">
        <v>-0.2445595173759898</v>
      </c>
      <c r="BF479" s="1">
        <v>-3.6956070824991803E-3</v>
      </c>
      <c r="BG479" s="1"/>
      <c r="BH479" t="s">
        <v>430</v>
      </c>
      <c r="BI479" s="2">
        <v>75.192815645118998</v>
      </c>
      <c r="BJ479" s="2">
        <v>75.192815645118998</v>
      </c>
      <c r="BK479" s="2">
        <v>0</v>
      </c>
      <c r="BL479" s="1">
        <v>0</v>
      </c>
      <c r="BM479" s="2">
        <v>75.192815645118998</v>
      </c>
      <c r="BN479" s="2">
        <v>0</v>
      </c>
      <c r="BO479" s="1">
        <v>0</v>
      </c>
      <c r="BP479" s="2">
        <v>75.192815645118998</v>
      </c>
      <c r="BQ479" s="2">
        <v>0</v>
      </c>
      <c r="BR479" s="1">
        <v>0</v>
      </c>
      <c r="BS479" s="2">
        <v>75.192815645118998</v>
      </c>
      <c r="BT479" s="2">
        <v>0</v>
      </c>
      <c r="BU479" s="1">
        <v>0</v>
      </c>
      <c r="BV479" s="2">
        <v>75.192815645118998</v>
      </c>
      <c r="BW479" s="2">
        <v>0</v>
      </c>
      <c r="BX479" s="1">
        <v>0</v>
      </c>
      <c r="BY479" s="2">
        <v>75.192815645118998</v>
      </c>
      <c r="BZ479" s="2">
        <v>0</v>
      </c>
      <c r="CA479" s="1">
        <v>0</v>
      </c>
      <c r="CC479" t="s">
        <v>430</v>
      </c>
      <c r="CE479" s="23">
        <v>66.175735654939999</v>
      </c>
      <c r="CF479" s="23">
        <v>65.573419246862002</v>
      </c>
      <c r="CG479" s="23">
        <v>-0.60231640807799636</v>
      </c>
      <c r="CH479" s="24">
        <v>-9.1017712476768459E-3</v>
      </c>
      <c r="CI479" s="2">
        <v>75.192815645118998</v>
      </c>
      <c r="CJ479" s="2">
        <v>75.192815645118998</v>
      </c>
      <c r="CK479" s="2">
        <v>0</v>
      </c>
      <c r="CL479" s="1">
        <v>0</v>
      </c>
      <c r="CN479" s="25" t="s">
        <v>430</v>
      </c>
      <c r="CO479" s="27">
        <v>0</v>
      </c>
      <c r="CP479" s="27">
        <v>1.532214</v>
      </c>
      <c r="CQ479" s="28">
        <f t="shared" si="150"/>
        <v>-1.532214</v>
      </c>
      <c r="CR479" s="27">
        <f t="shared" si="151"/>
        <v>-1.532214</v>
      </c>
      <c r="CU479" s="30">
        <v>537</v>
      </c>
      <c r="CV479" s="30"/>
      <c r="CW479" s="31"/>
      <c r="CX479" s="31"/>
      <c r="CY479" s="31"/>
      <c r="CZ479" s="30"/>
      <c r="DA479" s="30"/>
      <c r="DB479" s="30"/>
      <c r="DF479" s="30"/>
      <c r="DG479" s="39"/>
      <c r="DK479" s="30">
        <v>521</v>
      </c>
      <c r="DL479" s="30"/>
    </row>
    <row r="480" spans="1:116" ht="15.75" x14ac:dyDescent="0.25">
      <c r="A480" t="s">
        <v>759</v>
      </c>
      <c r="B480" t="s">
        <v>431</v>
      </c>
      <c r="C480" s="52">
        <v>75.850619088099009</v>
      </c>
      <c r="D480" s="52">
        <v>76.185798217374</v>
      </c>
      <c r="E480" s="52">
        <v>0.33517912927499083</v>
      </c>
      <c r="F480" s="53">
        <v>4.4189372915425622E-3</v>
      </c>
      <c r="G480" s="45">
        <v>73.319287983932995</v>
      </c>
      <c r="H480" s="45">
        <v>73.319299120504013</v>
      </c>
      <c r="I480" s="45">
        <v>1.1136571018255381E-5</v>
      </c>
      <c r="J480" s="46">
        <v>1.5189142345048171E-7</v>
      </c>
      <c r="K480" s="47" t="s">
        <v>933</v>
      </c>
      <c r="L480" s="55">
        <f t="shared" si="146"/>
        <v>72.187763983932996</v>
      </c>
      <c r="M480" s="55">
        <f t="shared" si="147"/>
        <v>72.187775120504014</v>
      </c>
      <c r="N480" s="55">
        <f t="shared" si="148"/>
        <v>1.1136571018255381E-5</v>
      </c>
      <c r="O480" s="56">
        <f t="shared" si="149"/>
        <v>1.5427228111309937E-7</v>
      </c>
      <c r="P480" s="54"/>
      <c r="Q480" s="42"/>
      <c r="R480" s="42"/>
      <c r="S480" s="42"/>
      <c r="T480" s="42"/>
      <c r="AB480" t="s">
        <v>431</v>
      </c>
      <c r="AC480" s="2">
        <v>75.850619088099009</v>
      </c>
      <c r="AD480" s="2">
        <v>75.822613831107006</v>
      </c>
      <c r="AE480" s="2">
        <v>-2.8005256992003069E-2</v>
      </c>
      <c r="AF480" s="1">
        <v>-3.6921593163894302E-4</v>
      </c>
      <c r="AG480" s="2">
        <v>73.319287983932995</v>
      </c>
      <c r="AH480" s="2">
        <v>73.319285772849</v>
      </c>
      <c r="AI480" s="2">
        <v>-2.2110839950073569E-6</v>
      </c>
      <c r="AJ480" s="1">
        <v>-3.0156921265955125E-8</v>
      </c>
      <c r="AM480" t="s">
        <v>431</v>
      </c>
      <c r="AN480" s="2">
        <v>75.850619088099009</v>
      </c>
      <c r="AO480" s="2">
        <v>75.739085669723011</v>
      </c>
      <c r="AP480" s="2">
        <v>-0.11153341837599839</v>
      </c>
      <c r="AQ480" s="1">
        <v>-1.4704351753075939E-3</v>
      </c>
      <c r="AR480" s="2">
        <v>75.849440342763003</v>
      </c>
      <c r="AS480" s="2">
        <v>-1.1787453360057043E-3</v>
      </c>
      <c r="AT480" s="1">
        <v>-1.554035221039679E-5</v>
      </c>
      <c r="AU480" s="2">
        <v>75.831338598233003</v>
      </c>
      <c r="AV480" s="2">
        <v>-1.9280489866005723E-2</v>
      </c>
      <c r="AW480" s="1">
        <v>-2.5419027685999256E-4</v>
      </c>
      <c r="AX480" s="2">
        <v>75.805812263376993</v>
      </c>
      <c r="AY480" s="2">
        <v>-4.4806824722016358E-2</v>
      </c>
      <c r="AZ480" s="1">
        <v>-5.9072457496983785E-4</v>
      </c>
      <c r="BA480" s="2">
        <v>75.857104840519995</v>
      </c>
      <c r="BB480" s="2">
        <v>6.485752420985591E-3</v>
      </c>
      <c r="BC480" s="1">
        <v>8.5506914761664858E-5</v>
      </c>
      <c r="BD480" s="2">
        <v>75.703571453439992</v>
      </c>
      <c r="BE480" s="2">
        <v>-0.14704763465901749</v>
      </c>
      <c r="BF480" s="1">
        <v>-1.9386477846439795E-3</v>
      </c>
      <c r="BG480" s="1"/>
      <c r="BH480" t="s">
        <v>431</v>
      </c>
      <c r="BI480" s="2">
        <v>73.319287983932995</v>
      </c>
      <c r="BJ480" s="2">
        <v>73.319279056606987</v>
      </c>
      <c r="BK480" s="2">
        <v>-8.9273260073241545E-6</v>
      </c>
      <c r="BL480" s="1">
        <v>-1.2175958404397581E-7</v>
      </c>
      <c r="BM480" s="2">
        <v>73.319287891103997</v>
      </c>
      <c r="BN480" s="2">
        <v>-9.2828997821925441E-8</v>
      </c>
      <c r="BO480" s="1">
        <v>-1.2660924618126101E-9</v>
      </c>
      <c r="BP480" s="2">
        <v>73.319286486228009</v>
      </c>
      <c r="BQ480" s="2">
        <v>-1.4977049858089231E-6</v>
      </c>
      <c r="BR480" s="1">
        <v>-2.042716216962072E-8</v>
      </c>
      <c r="BS480" s="2">
        <v>73.319284440808005</v>
      </c>
      <c r="BT480" s="2">
        <v>-3.5431249898465467E-6</v>
      </c>
      <c r="BU480" s="1">
        <v>-4.8324596259349631E-8</v>
      </c>
      <c r="BV480" s="2">
        <v>73.319288494329001</v>
      </c>
      <c r="BW480" s="2">
        <v>5.1039600634794624E-7</v>
      </c>
      <c r="BX480" s="1">
        <v>6.9612788173801299E-9</v>
      </c>
      <c r="BY480" s="2">
        <v>73.319275996676993</v>
      </c>
      <c r="BZ480" s="2">
        <v>-1.1987256002043978E-5</v>
      </c>
      <c r="CA480" s="1">
        <v>-1.6349389542177271E-7</v>
      </c>
      <c r="CC480" t="s">
        <v>431</v>
      </c>
      <c r="CE480" s="23">
        <v>75.850619088099009</v>
      </c>
      <c r="CF480" s="23">
        <v>76.250024343410999</v>
      </c>
      <c r="CG480" s="23">
        <v>0.39940525531199</v>
      </c>
      <c r="CH480" s="24">
        <v>5.2656822068662176E-3</v>
      </c>
      <c r="CI480" s="2">
        <v>73.319287983932995</v>
      </c>
      <c r="CJ480" s="2">
        <v>73.319304504268999</v>
      </c>
      <c r="CK480" s="2">
        <v>1.6520336004077762E-5</v>
      </c>
      <c r="CL480" s="1">
        <v>2.2532046420988142E-7</v>
      </c>
      <c r="CN480" s="25" t="s">
        <v>431</v>
      </c>
      <c r="CO480" s="27">
        <v>0</v>
      </c>
      <c r="CP480" s="27">
        <v>1.131524</v>
      </c>
      <c r="CQ480" s="28">
        <f t="shared" si="150"/>
        <v>-1.131524</v>
      </c>
      <c r="CR480" s="27">
        <f t="shared" si="151"/>
        <v>-1.131524</v>
      </c>
      <c r="CU480" s="30">
        <v>538</v>
      </c>
      <c r="CV480" s="30"/>
      <c r="CW480" s="34"/>
      <c r="CX480" s="34"/>
      <c r="CY480" s="34"/>
      <c r="CZ480" s="34"/>
      <c r="DA480" s="32"/>
      <c r="DB480" s="32"/>
      <c r="DF480" s="30"/>
      <c r="DG480" s="39"/>
      <c r="DK480" s="30">
        <v>522</v>
      </c>
      <c r="DL480" s="30"/>
    </row>
    <row r="481" spans="1:116" ht="15.75" x14ac:dyDescent="0.25">
      <c r="A481" t="s">
        <v>760</v>
      </c>
      <c r="B481" t="s">
        <v>432</v>
      </c>
      <c r="C481" s="52">
        <v>145.53713022805601</v>
      </c>
      <c r="D481" s="52">
        <v>147.475541732149</v>
      </c>
      <c r="E481" s="52">
        <v>1.9384115040929828</v>
      </c>
      <c r="F481" s="53">
        <v>1.3319016948152688E-2</v>
      </c>
      <c r="G481" s="45">
        <v>135.565237006106</v>
      </c>
      <c r="H481" s="45">
        <v>135.56540448538399</v>
      </c>
      <c r="I481" s="45">
        <v>1.6747927799087847E-4</v>
      </c>
      <c r="J481" s="46">
        <v>1.2354146364479489E-6</v>
      </c>
      <c r="K481" s="47" t="s">
        <v>933</v>
      </c>
      <c r="L481" s="55">
        <f t="shared" si="146"/>
        <v>134.23313700610601</v>
      </c>
      <c r="M481" s="55">
        <f t="shared" si="147"/>
        <v>134.233304485384</v>
      </c>
      <c r="N481" s="55">
        <f t="shared" si="148"/>
        <v>1.6747927799087847E-4</v>
      </c>
      <c r="O481" s="56">
        <f t="shared" si="149"/>
        <v>1.2476746184011192E-6</v>
      </c>
      <c r="P481" s="54"/>
      <c r="Q481" s="42"/>
      <c r="R481" s="42"/>
      <c r="S481" s="42"/>
      <c r="T481" s="42"/>
      <c r="AB481" t="s">
        <v>432</v>
      </c>
      <c r="AC481" s="2">
        <v>145.53713022805601</v>
      </c>
      <c r="AD481" s="2">
        <v>145.51347812353001</v>
      </c>
      <c r="AE481" s="2">
        <v>-2.3652104526007633E-2</v>
      </c>
      <c r="AF481" s="1">
        <v>-1.6251594688547792E-4</v>
      </c>
      <c r="AG481" s="2">
        <v>135.565237006106</v>
      </c>
      <c r="AH481" s="2">
        <v>135.56524011871099</v>
      </c>
      <c r="AI481" s="2">
        <v>3.1126049861995853E-6</v>
      </c>
      <c r="AJ481" s="1">
        <v>2.2960200232301369E-8</v>
      </c>
      <c r="AM481" t="s">
        <v>432</v>
      </c>
      <c r="AN481" s="2">
        <v>145.53713022805601</v>
      </c>
      <c r="AO481" s="2">
        <v>145.444194187509</v>
      </c>
      <c r="AP481" s="2">
        <v>-9.2936040547016319E-2</v>
      </c>
      <c r="AQ481" s="1">
        <v>-6.3857271612670916E-4</v>
      </c>
      <c r="AR481" s="2">
        <v>145.53613042365899</v>
      </c>
      <c r="AS481" s="2">
        <v>-9.9980439702562762E-4</v>
      </c>
      <c r="AT481" s="1">
        <v>-6.8697547866921572E-6</v>
      </c>
      <c r="AU481" s="2">
        <v>145.51732072172499</v>
      </c>
      <c r="AV481" s="2">
        <v>-1.980950633102907E-2</v>
      </c>
      <c r="AW481" s="1">
        <v>-1.3611307506192861E-4</v>
      </c>
      <c r="AX481" s="2">
        <v>145.49939013954898</v>
      </c>
      <c r="AY481" s="2">
        <v>-3.7740088507035807E-2</v>
      </c>
      <c r="AZ481" s="1">
        <v>-2.5931587662816533E-4</v>
      </c>
      <c r="BA481" s="2">
        <v>145.542638139465</v>
      </c>
      <c r="BB481" s="2">
        <v>5.5079114089835457E-3</v>
      </c>
      <c r="BC481" s="1">
        <v>3.7845403440020243E-5</v>
      </c>
      <c r="BD481" s="2">
        <v>145.41146456357501</v>
      </c>
      <c r="BE481" s="2">
        <v>-0.12566566448100502</v>
      </c>
      <c r="BF481" s="1">
        <v>-8.6346119566936292E-4</v>
      </c>
      <c r="BG481" s="1"/>
      <c r="BH481" t="s">
        <v>432</v>
      </c>
      <c r="BI481" s="2">
        <v>135.565237006106</v>
      </c>
      <c r="BJ481" s="2">
        <v>135.565249687098</v>
      </c>
      <c r="BK481" s="2">
        <v>1.2680992000468905E-5</v>
      </c>
      <c r="BL481" s="1">
        <v>9.3541620850024697E-8</v>
      </c>
      <c r="BM481" s="2">
        <v>135.565237135632</v>
      </c>
      <c r="BN481" s="2">
        <v>1.2952600059179531E-7</v>
      </c>
      <c r="BO481" s="1">
        <v>9.5545143764224248E-10</v>
      </c>
      <c r="BP481" s="2">
        <v>135.56523865935702</v>
      </c>
      <c r="BQ481" s="2">
        <v>1.6532510187516891E-6</v>
      </c>
      <c r="BR481" s="1">
        <v>1.2195243081950463E-8</v>
      </c>
      <c r="BS481" s="2">
        <v>135.565242022089</v>
      </c>
      <c r="BT481" s="2">
        <v>5.0159829925178201E-6</v>
      </c>
      <c r="BU481" s="1">
        <v>3.700051062715949E-8</v>
      </c>
      <c r="BV481" s="2">
        <v>135.56523629572101</v>
      </c>
      <c r="BW481" s="2">
        <v>-7.1038499527276144E-7</v>
      </c>
      <c r="BX481" s="1">
        <v>-5.2401707912830557E-9</v>
      </c>
      <c r="BY481" s="2">
        <v>135.56525279708998</v>
      </c>
      <c r="BZ481" s="2">
        <v>1.5790983979968587E-5</v>
      </c>
      <c r="CA481" s="1">
        <v>1.1648254618001623E-7</v>
      </c>
      <c r="CC481" t="s">
        <v>432</v>
      </c>
      <c r="CE481" s="23">
        <v>145.53713022805601</v>
      </c>
      <c r="CF481" s="23">
        <v>147.53748063158599</v>
      </c>
      <c r="CG481" s="23">
        <v>2.0003504035299784</v>
      </c>
      <c r="CH481" s="24">
        <v>1.3744605245379227E-2</v>
      </c>
      <c r="CI481" s="2">
        <v>135.565237006106</v>
      </c>
      <c r="CJ481" s="2">
        <v>135.56540026554902</v>
      </c>
      <c r="CK481" s="2">
        <v>1.6325944301343043E-4</v>
      </c>
      <c r="CL481" s="1">
        <v>1.204286929443992E-6</v>
      </c>
      <c r="CN481" s="25" t="s">
        <v>432</v>
      </c>
      <c r="CO481" s="27">
        <v>0</v>
      </c>
      <c r="CP481" s="27">
        <v>1.3321000000000001</v>
      </c>
      <c r="CQ481" s="28">
        <f t="shared" si="150"/>
        <v>-1.3321000000000001</v>
      </c>
      <c r="CR481" s="27">
        <f t="shared" si="151"/>
        <v>-1.3321000000000001</v>
      </c>
      <c r="CU481" s="30">
        <v>539</v>
      </c>
      <c r="CV481" s="30"/>
      <c r="CW481" s="31"/>
      <c r="CX481" s="31"/>
      <c r="CY481" s="31"/>
      <c r="CZ481" s="30"/>
      <c r="DA481" s="30"/>
      <c r="DB481" s="30"/>
      <c r="DF481" s="30"/>
      <c r="DG481" s="39"/>
      <c r="DK481" s="30">
        <v>523</v>
      </c>
      <c r="DL481" s="30"/>
    </row>
    <row r="482" spans="1:116" ht="15.75" x14ac:dyDescent="0.25">
      <c r="A482" t="s">
        <v>761</v>
      </c>
      <c r="B482" t="s">
        <v>433</v>
      </c>
      <c r="C482" s="52">
        <v>115.383366689239</v>
      </c>
      <c r="D482" s="52">
        <v>116.00634837513699</v>
      </c>
      <c r="E482" s="52">
        <v>0.62298168589799729</v>
      </c>
      <c r="F482" s="53">
        <v>5.3992330417595488E-3</v>
      </c>
      <c r="G482" s="45">
        <v>116.445291362956</v>
      </c>
      <c r="H482" s="45">
        <v>116.44537753326901</v>
      </c>
      <c r="I482" s="45">
        <v>8.6170313011280086E-5</v>
      </c>
      <c r="J482" s="46">
        <v>7.4000684787408164E-7</v>
      </c>
      <c r="K482" s="47" t="s">
        <v>933</v>
      </c>
      <c r="L482" s="55">
        <f t="shared" si="146"/>
        <v>114.85044036295601</v>
      </c>
      <c r="M482" s="55">
        <f t="shared" si="147"/>
        <v>114.85052653326902</v>
      </c>
      <c r="N482" s="55">
        <f t="shared" si="148"/>
        <v>8.6170313011280086E-5</v>
      </c>
      <c r="O482" s="56">
        <f t="shared" si="149"/>
        <v>7.5028282642156554E-7</v>
      </c>
      <c r="P482" s="54"/>
      <c r="Q482" s="42"/>
      <c r="R482" s="42"/>
      <c r="S482" s="42"/>
      <c r="T482" s="42"/>
      <c r="AB482" t="s">
        <v>433</v>
      </c>
      <c r="AC482" s="2">
        <v>115.383366689239</v>
      </c>
      <c r="AD482" s="2">
        <v>115.339335728197</v>
      </c>
      <c r="AE482" s="2">
        <v>-4.403096104199733E-2</v>
      </c>
      <c r="AF482" s="1">
        <v>-3.8160579211200801E-4</v>
      </c>
      <c r="AG482" s="2">
        <v>116.445291362956</v>
      </c>
      <c r="AH482" s="2">
        <v>116.445284716849</v>
      </c>
      <c r="AI482" s="2">
        <v>-6.6461069962997499E-6</v>
      </c>
      <c r="AJ482" s="1">
        <v>-5.7074931227438479E-8</v>
      </c>
      <c r="AM482" t="s">
        <v>433</v>
      </c>
      <c r="AN482" s="2">
        <v>115.383366689239</v>
      </c>
      <c r="AO482" s="2">
        <v>115.20808258769999</v>
      </c>
      <c r="AP482" s="2">
        <v>-0.17528410153900609</v>
      </c>
      <c r="AQ482" s="1">
        <v>-1.5191453202357773E-3</v>
      </c>
      <c r="AR482" s="2">
        <v>115.38151317125501</v>
      </c>
      <c r="AS482" s="2">
        <v>-1.8535179839886951E-3</v>
      </c>
      <c r="AT482" s="1">
        <v>-1.6063996372897998E-5</v>
      </c>
      <c r="AU482" s="2">
        <v>115.35284866057999</v>
      </c>
      <c r="AV482" s="2">
        <v>-3.0518028659002994E-2</v>
      </c>
      <c r="AW482" s="1">
        <v>-2.6449244405562312E-4</v>
      </c>
      <c r="AX482" s="2">
        <v>115.312925557612</v>
      </c>
      <c r="AY482" s="2">
        <v>-7.0441131626992615E-2</v>
      </c>
      <c r="AZ482" s="1">
        <v>-6.1049641424236727E-4</v>
      </c>
      <c r="BA482" s="2">
        <v>115.39356560066601</v>
      </c>
      <c r="BB482" s="2">
        <v>1.0198911427011126E-2</v>
      </c>
      <c r="BC482" s="1">
        <v>8.8391522276167966E-5</v>
      </c>
      <c r="BD482" s="2">
        <v>115.15208708557101</v>
      </c>
      <c r="BE482" s="2">
        <v>-0.23127960366798561</v>
      </c>
      <c r="BF482" s="1">
        <v>-2.0044449239454845E-3</v>
      </c>
      <c r="BG482" s="1"/>
      <c r="BH482" t="s">
        <v>433</v>
      </c>
      <c r="BI482" s="2">
        <v>116.445291362956</v>
      </c>
      <c r="BJ482" s="2">
        <v>116.445264596847</v>
      </c>
      <c r="BK482" s="2">
        <v>-2.6766109002096528E-5</v>
      </c>
      <c r="BL482" s="1">
        <v>-2.298599513025175E-7</v>
      </c>
      <c r="BM482" s="2">
        <v>116.445291084193</v>
      </c>
      <c r="BN482" s="2">
        <v>-2.7876299668605498E-7</v>
      </c>
      <c r="BO482" s="1">
        <v>-2.393939621114951E-9</v>
      </c>
      <c r="BP482" s="2">
        <v>116.445286763659</v>
      </c>
      <c r="BQ482" s="2">
        <v>-4.599297000140723E-6</v>
      </c>
      <c r="BR482" s="1">
        <v>-3.9497492309971308E-8</v>
      </c>
      <c r="BS482" s="2">
        <v>116.44528070624601</v>
      </c>
      <c r="BT482" s="2">
        <v>-1.0656709989120827E-5</v>
      </c>
      <c r="BU482" s="1">
        <v>-9.1516882000013427E-8</v>
      </c>
      <c r="BV482" s="2">
        <v>116.445292895262</v>
      </c>
      <c r="BW482" s="2">
        <v>1.5323060011951384E-6</v>
      </c>
      <c r="BX482" s="1">
        <v>1.3159020714877967E-8</v>
      </c>
      <c r="BY482" s="2">
        <v>116.44525585653099</v>
      </c>
      <c r="BZ482" s="2">
        <v>-3.5506425007270082E-5</v>
      </c>
      <c r="CA482" s="1">
        <v>-3.0491937107699588E-7</v>
      </c>
      <c r="CC482" t="s">
        <v>433</v>
      </c>
      <c r="CE482" s="23">
        <v>115.383366689239</v>
      </c>
      <c r="CF482" s="23">
        <v>116.10777351392201</v>
      </c>
      <c r="CG482" s="23">
        <v>0.72440682468301532</v>
      </c>
      <c r="CH482" s="24">
        <v>6.2782604240874144E-3</v>
      </c>
      <c r="CI482" s="2">
        <v>116.445291362956</v>
      </c>
      <c r="CJ482" s="2">
        <v>116.445391206948</v>
      </c>
      <c r="CK482" s="2">
        <v>9.9843992003911808E-5</v>
      </c>
      <c r="CL482" s="1">
        <v>8.5743262638848564E-7</v>
      </c>
      <c r="CN482" s="25" t="s">
        <v>433</v>
      </c>
      <c r="CO482" s="27">
        <v>9.9999999999999995E-7</v>
      </c>
      <c r="CP482" s="27">
        <v>1.5948500000000001</v>
      </c>
      <c r="CQ482" s="28">
        <f t="shared" si="150"/>
        <v>-1.594851</v>
      </c>
      <c r="CR482" s="27">
        <f t="shared" si="151"/>
        <v>-1.594851</v>
      </c>
      <c r="CU482" s="30">
        <v>540</v>
      </c>
      <c r="CV482" s="30"/>
      <c r="CW482" s="15"/>
      <c r="CX482" s="33"/>
      <c r="CY482" s="34"/>
      <c r="CZ482" s="34"/>
      <c r="DA482" s="32"/>
      <c r="DB482" s="32"/>
      <c r="DF482" s="30"/>
      <c r="DG482" s="39"/>
      <c r="DK482" s="30">
        <v>524</v>
      </c>
      <c r="DL482" s="30"/>
    </row>
    <row r="483" spans="1:116" ht="15.75" x14ac:dyDescent="0.25">
      <c r="B483" t="s">
        <v>434</v>
      </c>
      <c r="C483" s="52">
        <v>68.019458441110999</v>
      </c>
      <c r="D483" s="52">
        <v>68.035051990959005</v>
      </c>
      <c r="E483" s="52">
        <v>1.5593549848006205E-2</v>
      </c>
      <c r="F483" s="53">
        <v>2.2925130845472086E-4</v>
      </c>
      <c r="G483" s="45">
        <v>69.294671034364995</v>
      </c>
      <c r="H483" s="45">
        <v>69.294671034364995</v>
      </c>
      <c r="I483" s="45">
        <v>0</v>
      </c>
      <c r="J483" s="46">
        <v>0</v>
      </c>
      <c r="K483" s="47" t="s">
        <v>933</v>
      </c>
      <c r="L483" s="55">
        <f t="shared" si="146"/>
        <v>68.264373034364993</v>
      </c>
      <c r="M483" s="55">
        <f t="shared" si="147"/>
        <v>68.264373034364993</v>
      </c>
      <c r="N483" s="55">
        <f t="shared" si="148"/>
        <v>0</v>
      </c>
      <c r="O483" s="56">
        <f t="shared" si="149"/>
        <v>0</v>
      </c>
      <c r="P483" s="54"/>
      <c r="Q483" s="42"/>
      <c r="R483" s="42"/>
      <c r="S483" s="42"/>
      <c r="T483" s="42"/>
      <c r="AB483" t="s">
        <v>434</v>
      </c>
      <c r="AC483" s="2">
        <v>68.019458441110999</v>
      </c>
      <c r="AD483" s="2">
        <v>67.979703519792011</v>
      </c>
      <c r="AE483" s="2">
        <v>-3.9754921318987613E-2</v>
      </c>
      <c r="AF483" s="1">
        <v>-5.8446394943597072E-4</v>
      </c>
      <c r="AG483" s="2">
        <v>69.294671034364995</v>
      </c>
      <c r="AH483" s="2">
        <v>69.294671034364995</v>
      </c>
      <c r="AI483" s="2">
        <v>0</v>
      </c>
      <c r="AJ483" s="1">
        <v>0</v>
      </c>
      <c r="AM483" t="s">
        <v>434</v>
      </c>
      <c r="AN483" s="2">
        <v>68.019458441110999</v>
      </c>
      <c r="AO483" s="2">
        <v>67.860780481781006</v>
      </c>
      <c r="AP483" s="2">
        <v>-0.15867795932999229</v>
      </c>
      <c r="AQ483" s="1">
        <v>-2.3328318538050467E-3</v>
      </c>
      <c r="AR483" s="2">
        <v>68.017786341699008</v>
      </c>
      <c r="AS483" s="2">
        <v>-1.6720994119907573E-3</v>
      </c>
      <c r="AT483" s="1">
        <v>-2.4582662819028554E-5</v>
      </c>
      <c r="AU483" s="2">
        <v>67.993069064118004</v>
      </c>
      <c r="AV483" s="2">
        <v>-2.6389376992995039E-2</v>
      </c>
      <c r="AW483" s="1">
        <v>-3.8796805499182401E-4</v>
      </c>
      <c r="AX483" s="2">
        <v>67.955824478045997</v>
      </c>
      <c r="AY483" s="2">
        <v>-6.3633963065001353E-2</v>
      </c>
      <c r="AZ483" s="1">
        <v>-9.3552587044034663E-4</v>
      </c>
      <c r="BA483" s="2">
        <v>68.028656878380005</v>
      </c>
      <c r="BB483" s="2">
        <v>9.1984372690063765E-3</v>
      </c>
      <c r="BC483" s="1">
        <v>1.3523243906697787E-4</v>
      </c>
      <c r="BD483" s="2">
        <v>67.811126782444006</v>
      </c>
      <c r="BE483" s="2">
        <v>-0.20833165866699233</v>
      </c>
      <c r="BF483" s="1">
        <v>-3.062824424680755E-3</v>
      </c>
      <c r="BG483" s="1"/>
      <c r="BH483" t="s">
        <v>434</v>
      </c>
      <c r="BI483" s="2">
        <v>69.294671034364995</v>
      </c>
      <c r="BJ483" s="2">
        <v>69.294671034364995</v>
      </c>
      <c r="BK483" s="2">
        <v>0</v>
      </c>
      <c r="BL483" s="1">
        <v>0</v>
      </c>
      <c r="BM483" s="2">
        <v>69.294671034364995</v>
      </c>
      <c r="BN483" s="2">
        <v>0</v>
      </c>
      <c r="BO483" s="1">
        <v>0</v>
      </c>
      <c r="BP483" s="2">
        <v>69.294671034364995</v>
      </c>
      <c r="BQ483" s="2">
        <v>0</v>
      </c>
      <c r="BR483" s="1">
        <v>0</v>
      </c>
      <c r="BS483" s="2">
        <v>69.294671034364995</v>
      </c>
      <c r="BT483" s="2">
        <v>0</v>
      </c>
      <c r="BU483" s="1">
        <v>0</v>
      </c>
      <c r="BV483" s="2">
        <v>69.294671034364995</v>
      </c>
      <c r="BW483" s="2">
        <v>0</v>
      </c>
      <c r="BX483" s="1">
        <v>0</v>
      </c>
      <c r="BY483" s="2">
        <v>69.294671034364995</v>
      </c>
      <c r="BZ483" s="2">
        <v>0</v>
      </c>
      <c r="CA483" s="1">
        <v>0</v>
      </c>
      <c r="CC483" t="s">
        <v>434</v>
      </c>
      <c r="CE483" s="23">
        <v>68.019458441110999</v>
      </c>
      <c r="CF483" s="23">
        <v>68.124084627996993</v>
      </c>
      <c r="CG483" s="23">
        <v>0.10462618688599434</v>
      </c>
      <c r="CH483" s="24">
        <v>1.5381802396526906E-3</v>
      </c>
      <c r="CI483" s="2">
        <v>69.294671034364995</v>
      </c>
      <c r="CJ483" s="2">
        <v>69.294671034364995</v>
      </c>
      <c r="CK483" s="2">
        <v>0</v>
      </c>
      <c r="CL483" s="1">
        <v>0</v>
      </c>
      <c r="CN483" s="25" t="s">
        <v>434</v>
      </c>
      <c r="CO483" s="27">
        <v>0</v>
      </c>
      <c r="CP483" s="27">
        <v>1.0302979999999999</v>
      </c>
      <c r="CQ483" s="28">
        <f t="shared" si="150"/>
        <v>-1.0302979999999999</v>
      </c>
      <c r="CR483" s="27">
        <f t="shared" si="151"/>
        <v>-1.0302979999999999</v>
      </c>
      <c r="CU483" s="30">
        <v>541</v>
      </c>
      <c r="CV483" s="30"/>
      <c r="CW483" s="15"/>
      <c r="CX483" s="33"/>
      <c r="CY483" s="34"/>
      <c r="CZ483" s="34"/>
      <c r="DA483" s="32"/>
      <c r="DB483" s="32"/>
      <c r="DF483" s="30"/>
      <c r="DG483" s="39"/>
      <c r="DK483" s="30">
        <v>525</v>
      </c>
      <c r="DL483" s="30"/>
    </row>
    <row r="484" spans="1:116" ht="15.75" x14ac:dyDescent="0.25">
      <c r="B484" t="s">
        <v>441</v>
      </c>
      <c r="C484" s="52">
        <v>95.031441563339996</v>
      </c>
      <c r="D484" s="52">
        <v>90.967794874657997</v>
      </c>
      <c r="E484" s="52">
        <v>-4.0636466886819989</v>
      </c>
      <c r="F484" s="53">
        <v>-4.2761075932679742E-2</v>
      </c>
      <c r="G484" s="45">
        <v>100.69507406225499</v>
      </c>
      <c r="H484" s="45">
        <v>100.69507406225499</v>
      </c>
      <c r="I484" s="45">
        <v>0</v>
      </c>
      <c r="J484" s="46">
        <v>0</v>
      </c>
      <c r="K484" s="47" t="s">
        <v>933</v>
      </c>
      <c r="L484" s="55">
        <f t="shared" si="146"/>
        <v>98.234248062254991</v>
      </c>
      <c r="M484" s="55">
        <f t="shared" si="147"/>
        <v>98.234248062254991</v>
      </c>
      <c r="N484" s="55">
        <f t="shared" si="148"/>
        <v>0</v>
      </c>
      <c r="O484" s="56">
        <f t="shared" si="149"/>
        <v>0</v>
      </c>
      <c r="P484" s="54"/>
      <c r="Q484" s="42"/>
      <c r="R484" s="42"/>
      <c r="S484" s="42"/>
      <c r="T484" s="42"/>
      <c r="AB484" t="s">
        <v>441</v>
      </c>
      <c r="AC484" s="2">
        <v>95.031441563339996</v>
      </c>
      <c r="AD484" s="2">
        <v>94.999049635416995</v>
      </c>
      <c r="AE484" s="2">
        <v>-3.2391927923001163E-2</v>
      </c>
      <c r="AF484" s="1">
        <v>-3.4085485172201055E-4</v>
      </c>
      <c r="AG484" s="2">
        <v>100.69507406225499</v>
      </c>
      <c r="AH484" s="2">
        <v>100.69507406225499</v>
      </c>
      <c r="AI484" s="2">
        <v>0</v>
      </c>
      <c r="AJ484" s="1">
        <v>0</v>
      </c>
      <c r="AM484" t="s">
        <v>441</v>
      </c>
      <c r="AN484" s="2">
        <v>95.031441563339996</v>
      </c>
      <c r="AO484" s="2">
        <v>94.899048129926996</v>
      </c>
      <c r="AP484" s="2">
        <v>-0.13239343341300014</v>
      </c>
      <c r="AQ484" s="1">
        <v>-1.3931540049801072E-3</v>
      </c>
      <c r="AR484" s="2">
        <v>95.030089701946011</v>
      </c>
      <c r="AS484" s="2">
        <v>-1.3518613939851321E-3</v>
      </c>
      <c r="AT484" s="1">
        <v>-1.4225411839976083E-5</v>
      </c>
      <c r="AU484" s="2">
        <v>95.018622716015003</v>
      </c>
      <c r="AV484" s="2">
        <v>-1.2818847324993499E-2</v>
      </c>
      <c r="AW484" s="1">
        <v>-1.3489059109399629E-4</v>
      </c>
      <c r="AX484" s="2">
        <v>94.979342195351009</v>
      </c>
      <c r="AY484" s="2">
        <v>-5.2099367988986955E-2</v>
      </c>
      <c r="AZ484" s="1">
        <v>-5.4823295460862691E-4</v>
      </c>
      <c r="BA484" s="2">
        <v>95.038861727852009</v>
      </c>
      <c r="BB484" s="2">
        <v>7.4201645120126614E-3</v>
      </c>
      <c r="BC484" s="1">
        <v>7.8081152826320135E-5</v>
      </c>
      <c r="BD484" s="2">
        <v>94.865327818062013</v>
      </c>
      <c r="BE484" s="2">
        <v>-0.16611374527798262</v>
      </c>
      <c r="BF484" s="1">
        <v>-1.7479872192327538E-3</v>
      </c>
      <c r="BG484" s="1"/>
      <c r="BH484" t="s">
        <v>441</v>
      </c>
      <c r="BI484" s="2">
        <v>100.69507406225499</v>
      </c>
      <c r="BJ484" s="2">
        <v>100.69507406225499</v>
      </c>
      <c r="BK484" s="2">
        <v>0</v>
      </c>
      <c r="BL484" s="1">
        <v>0</v>
      </c>
      <c r="BM484" s="2">
        <v>100.69507406225499</v>
      </c>
      <c r="BN484" s="2">
        <v>0</v>
      </c>
      <c r="BO484" s="1">
        <v>0</v>
      </c>
      <c r="BP484" s="2">
        <v>100.69507406225499</v>
      </c>
      <c r="BQ484" s="2">
        <v>0</v>
      </c>
      <c r="BR484" s="1">
        <v>0</v>
      </c>
      <c r="BS484" s="2">
        <v>100.69507406225499</v>
      </c>
      <c r="BT484" s="2">
        <v>0</v>
      </c>
      <c r="BU484" s="1">
        <v>0</v>
      </c>
      <c r="BV484" s="2">
        <v>100.69507406225499</v>
      </c>
      <c r="BW484" s="2">
        <v>0</v>
      </c>
      <c r="BX484" s="1">
        <v>0</v>
      </c>
      <c r="BY484" s="2">
        <v>100.69507406225499</v>
      </c>
      <c r="BZ484" s="2">
        <v>0</v>
      </c>
      <c r="CA484" s="1">
        <v>0</v>
      </c>
      <c r="CC484" t="s">
        <v>441</v>
      </c>
      <c r="CE484" s="23">
        <v>95.031441563339996</v>
      </c>
      <c r="CF484" s="23">
        <v>91.021386300098996</v>
      </c>
      <c r="CG484" s="23">
        <v>-4.010055263241</v>
      </c>
      <c r="CH484" s="24">
        <v>-4.2197142306509505E-2</v>
      </c>
      <c r="CI484" s="2">
        <v>100.69507406225499</v>
      </c>
      <c r="CJ484" s="2">
        <v>100.69507406225499</v>
      </c>
      <c r="CK484" s="2">
        <v>0</v>
      </c>
      <c r="CL484" s="1">
        <v>0</v>
      </c>
      <c r="CN484" s="25" t="s">
        <v>441</v>
      </c>
      <c r="CO484" s="27">
        <v>0</v>
      </c>
      <c r="CP484" s="27">
        <v>2.460826</v>
      </c>
      <c r="CQ484" s="28">
        <f t="shared" si="150"/>
        <v>-2.460826</v>
      </c>
      <c r="CR484" s="27">
        <f t="shared" si="151"/>
        <v>-2.460826</v>
      </c>
      <c r="CU484" s="30">
        <v>543</v>
      </c>
      <c r="CV484" s="30"/>
      <c r="CW484" s="15"/>
      <c r="CX484" s="33"/>
      <c r="CY484" s="34"/>
      <c r="CZ484" s="34"/>
      <c r="DA484" s="32"/>
      <c r="DB484" s="32"/>
      <c r="DF484" s="30"/>
      <c r="DG484" s="39"/>
      <c r="DK484" s="30">
        <v>526</v>
      </c>
      <c r="DL484" s="30"/>
    </row>
    <row r="485" spans="1:116" ht="15.75" x14ac:dyDescent="0.25">
      <c r="A485" t="s">
        <v>762</v>
      </c>
      <c r="B485" t="s">
        <v>435</v>
      </c>
      <c r="C485" s="52">
        <v>161.683791559962</v>
      </c>
      <c r="D485" s="52">
        <v>158.86009744848499</v>
      </c>
      <c r="E485" s="52">
        <v>-2.8236941114770104</v>
      </c>
      <c r="F485" s="53">
        <v>-1.7464299199278836E-2</v>
      </c>
      <c r="G485" s="45">
        <v>165.28593259675401</v>
      </c>
      <c r="H485" s="45">
        <v>165.28593259675401</v>
      </c>
      <c r="I485" s="45">
        <v>0</v>
      </c>
      <c r="J485" s="46">
        <v>0</v>
      </c>
      <c r="K485" s="47" t="s">
        <v>933</v>
      </c>
      <c r="L485" s="55">
        <f t="shared" si="146"/>
        <v>163.11041759675402</v>
      </c>
      <c r="M485" s="55">
        <f t="shared" si="147"/>
        <v>163.11041759675402</v>
      </c>
      <c r="N485" s="55">
        <f t="shared" si="148"/>
        <v>0</v>
      </c>
      <c r="O485" s="56">
        <f t="shared" si="149"/>
        <v>0</v>
      </c>
      <c r="P485" s="54"/>
      <c r="Q485" s="42"/>
      <c r="R485" s="42"/>
      <c r="S485" s="42"/>
      <c r="T485" s="42"/>
      <c r="AB485" t="s">
        <v>435</v>
      </c>
      <c r="AC485" s="2">
        <v>161.683791559962</v>
      </c>
      <c r="AD485" s="2">
        <v>161.643701490837</v>
      </c>
      <c r="AE485" s="2">
        <v>-4.0090069125000127E-2</v>
      </c>
      <c r="AF485" s="1">
        <v>-2.4795354400216631E-4</v>
      </c>
      <c r="AG485" s="2">
        <v>165.28593259675401</v>
      </c>
      <c r="AH485" s="2">
        <v>165.28593259675401</v>
      </c>
      <c r="AI485" s="2">
        <v>0</v>
      </c>
      <c r="AJ485" s="1">
        <v>0</v>
      </c>
      <c r="AM485" t="s">
        <v>435</v>
      </c>
      <c r="AN485" s="2">
        <v>161.683791559962</v>
      </c>
      <c r="AO485" s="2">
        <v>161.521613676068</v>
      </c>
      <c r="AP485" s="2">
        <v>-0.16217788389400312</v>
      </c>
      <c r="AQ485" s="1">
        <v>-1.0030559175367797E-3</v>
      </c>
      <c r="AR485" s="2">
        <v>161.68211271222401</v>
      </c>
      <c r="AS485" s="2">
        <v>-1.6788477379918731E-3</v>
      </c>
      <c r="AT485" s="1">
        <v>-1.0383525285954567E-5</v>
      </c>
      <c r="AU485" s="2">
        <v>161.66322791155699</v>
      </c>
      <c r="AV485" s="2">
        <v>-2.0563648405016011E-2</v>
      </c>
      <c r="AW485" s="1">
        <v>-1.2718435290645557E-4</v>
      </c>
      <c r="AX485" s="2">
        <v>161.619446286987</v>
      </c>
      <c r="AY485" s="2">
        <v>-6.4345272975003809E-2</v>
      </c>
      <c r="AZ485" s="1">
        <v>-3.9796984196242542E-4</v>
      </c>
      <c r="BA485" s="2">
        <v>161.69301555672899</v>
      </c>
      <c r="BB485" s="2">
        <v>9.2239967669911493E-3</v>
      </c>
      <c r="BC485" s="1">
        <v>5.7049607001394077E-5</v>
      </c>
      <c r="BD485" s="2">
        <v>161.47623415067</v>
      </c>
      <c r="BE485" s="2">
        <v>-0.20755740929200783</v>
      </c>
      <c r="BF485" s="1">
        <v>-1.283724282375164E-3</v>
      </c>
      <c r="BG485" s="1"/>
      <c r="BH485" t="s">
        <v>435</v>
      </c>
      <c r="BI485" s="2">
        <v>165.28593259675401</v>
      </c>
      <c r="BJ485" s="2">
        <v>165.28593259675401</v>
      </c>
      <c r="BK485" s="2">
        <v>0</v>
      </c>
      <c r="BL485" s="1">
        <v>0</v>
      </c>
      <c r="BM485" s="2">
        <v>165.28593259675401</v>
      </c>
      <c r="BN485" s="2">
        <v>0</v>
      </c>
      <c r="BO485" s="1">
        <v>0</v>
      </c>
      <c r="BP485" s="2">
        <v>165.28593259675401</v>
      </c>
      <c r="BQ485" s="2">
        <v>0</v>
      </c>
      <c r="BR485" s="1">
        <v>0</v>
      </c>
      <c r="BS485" s="2">
        <v>165.28593259675401</v>
      </c>
      <c r="BT485" s="2">
        <v>0</v>
      </c>
      <c r="BU485" s="1">
        <v>0</v>
      </c>
      <c r="BV485" s="2">
        <v>165.28593259675401</v>
      </c>
      <c r="BW485" s="2">
        <v>0</v>
      </c>
      <c r="BX485" s="1">
        <v>0</v>
      </c>
      <c r="BY485" s="2">
        <v>165.28593259675401</v>
      </c>
      <c r="BZ485" s="2">
        <v>0</v>
      </c>
      <c r="CA485" s="1">
        <v>0</v>
      </c>
      <c r="CC485" t="s">
        <v>435</v>
      </c>
      <c r="CE485" s="23">
        <v>161.683791559962</v>
      </c>
      <c r="CF485" s="23">
        <v>158.93667998623101</v>
      </c>
      <c r="CG485" s="23">
        <v>-2.7471115737309901</v>
      </c>
      <c r="CH485" s="24">
        <v>-1.6990642953299356E-2</v>
      </c>
      <c r="CI485" s="2">
        <v>165.28593259675401</v>
      </c>
      <c r="CJ485" s="2">
        <v>165.28593259675401</v>
      </c>
      <c r="CK485" s="2">
        <v>0</v>
      </c>
      <c r="CL485" s="1">
        <v>0</v>
      </c>
      <c r="CN485" s="25" t="s">
        <v>435</v>
      </c>
      <c r="CO485" s="27">
        <v>0</v>
      </c>
      <c r="CP485" s="27">
        <v>2.1755149999999999</v>
      </c>
      <c r="CQ485" s="28">
        <f t="shared" si="150"/>
        <v>-2.1755149999999999</v>
      </c>
      <c r="CR485" s="27">
        <f t="shared" si="151"/>
        <v>-2.1755149999999999</v>
      </c>
      <c r="CU485" s="30">
        <v>544</v>
      </c>
      <c r="CV485" s="30"/>
      <c r="CW485" s="15"/>
      <c r="CX485" s="33"/>
      <c r="CY485" s="34"/>
      <c r="CZ485" s="34"/>
      <c r="DA485" s="32"/>
      <c r="DB485" s="32"/>
      <c r="DF485" s="30"/>
      <c r="DG485" s="39"/>
      <c r="DK485" s="30">
        <v>527</v>
      </c>
      <c r="DL485" s="30"/>
    </row>
    <row r="486" spans="1:116" ht="15.75" x14ac:dyDescent="0.25">
      <c r="A486" t="s">
        <v>763</v>
      </c>
      <c r="B486" t="s">
        <v>436</v>
      </c>
      <c r="C486" s="52">
        <v>238.93906734897101</v>
      </c>
      <c r="D486" s="52">
        <v>235.50201130342799</v>
      </c>
      <c r="E486" s="52">
        <v>-3.4370560455430166</v>
      </c>
      <c r="F486" s="53">
        <v>-1.4384654982030164E-2</v>
      </c>
      <c r="G486" s="45">
        <v>234.33198619247699</v>
      </c>
      <c r="H486" s="45">
        <v>234.33139684993699</v>
      </c>
      <c r="I486" s="45">
        <v>-5.8934253999609609E-4</v>
      </c>
      <c r="J486" s="46">
        <v>-2.514989735596823E-6</v>
      </c>
      <c r="K486" s="47" t="s">
        <v>933</v>
      </c>
      <c r="L486" s="55">
        <f t="shared" si="146"/>
        <v>230.95956619247698</v>
      </c>
      <c r="M486" s="55">
        <f t="shared" si="147"/>
        <v>230.95897684993699</v>
      </c>
      <c r="N486" s="55">
        <f t="shared" si="148"/>
        <v>-5.8934253999609609E-4</v>
      </c>
      <c r="O486" s="56">
        <f t="shared" si="149"/>
        <v>-2.5517130539851729E-6</v>
      </c>
      <c r="P486" s="54"/>
      <c r="Q486" s="42"/>
      <c r="R486" s="42"/>
      <c r="S486" s="42"/>
      <c r="T486" s="42"/>
      <c r="AB486" t="s">
        <v>436</v>
      </c>
      <c r="AC486" s="2">
        <v>238.93906734897101</v>
      </c>
      <c r="AD486" s="2">
        <v>238.88698525563498</v>
      </c>
      <c r="AE486" s="2">
        <v>-5.2082093336025537E-2</v>
      </c>
      <c r="AF486" s="1">
        <v>-2.179722801879005E-4</v>
      </c>
      <c r="AG486" s="2">
        <v>234.33198619247699</v>
      </c>
      <c r="AH486" s="2">
        <v>234.33198278866101</v>
      </c>
      <c r="AI486" s="2">
        <v>-3.4038159810734214E-6</v>
      </c>
      <c r="AJ486" s="1">
        <v>-1.452561400763093E-8</v>
      </c>
      <c r="AM486" t="s">
        <v>436</v>
      </c>
      <c r="AN486" s="2">
        <v>238.93906734897101</v>
      </c>
      <c r="AO486" s="2">
        <v>238.72855380086898</v>
      </c>
      <c r="AP486" s="2">
        <v>-0.21051354810202838</v>
      </c>
      <c r="AQ486" s="1">
        <v>-8.8103444295516945E-4</v>
      </c>
      <c r="AR486" s="2">
        <v>238.936885713907</v>
      </c>
      <c r="AS486" s="2">
        <v>-2.1816350640051496E-3</v>
      </c>
      <c r="AT486" s="1">
        <v>-9.1305079918926228E-6</v>
      </c>
      <c r="AU486" s="2">
        <v>238.911859911363</v>
      </c>
      <c r="AV486" s="2">
        <v>-2.7207437608012697E-2</v>
      </c>
      <c r="AW486" s="1">
        <v>-1.1386768145485466E-4</v>
      </c>
      <c r="AX486" s="2">
        <v>238.855488907243</v>
      </c>
      <c r="AY486" s="2">
        <v>-8.3578441728008102E-2</v>
      </c>
      <c r="AZ486" s="1">
        <v>-3.4978977132250043E-4</v>
      </c>
      <c r="BA486" s="2">
        <v>238.95105472737501</v>
      </c>
      <c r="BB486" s="2">
        <v>1.1987378404000992E-2</v>
      </c>
      <c r="BC486" s="1">
        <v>5.0169185545925819E-5</v>
      </c>
      <c r="BD486" s="2">
        <v>238.66921780117698</v>
      </c>
      <c r="BE486" s="2">
        <v>-0.26984954779402415</v>
      </c>
      <c r="BF486" s="1">
        <v>-1.1293655356907721E-3</v>
      </c>
      <c r="BG486" s="1"/>
      <c r="BH486" t="s">
        <v>436</v>
      </c>
      <c r="BI486" s="2">
        <v>234.33198619247699</v>
      </c>
      <c r="BJ486" s="2">
        <v>234.331971941858</v>
      </c>
      <c r="BK486" s="2">
        <v>-1.4250618988853603E-5</v>
      </c>
      <c r="BL486" s="1">
        <v>-6.0813801907300636E-8</v>
      </c>
      <c r="BM486" s="2">
        <v>234.331986051162</v>
      </c>
      <c r="BN486" s="2">
        <v>-1.4131498460301373E-7</v>
      </c>
      <c r="BO486" s="1">
        <v>-6.0305461025256529E-10</v>
      </c>
      <c r="BP486" s="2">
        <v>234.331985268816</v>
      </c>
      <c r="BQ486" s="2">
        <v>-9.2366099124774337E-7</v>
      </c>
      <c r="BR486" s="1">
        <v>-3.9416769612026471E-9</v>
      </c>
      <c r="BS486" s="2">
        <v>234.33198070011898</v>
      </c>
      <c r="BT486" s="2">
        <v>-5.4923580137256067E-6</v>
      </c>
      <c r="BU486" s="1">
        <v>-2.3438362397586907E-8</v>
      </c>
      <c r="BV486" s="2">
        <v>234.33198696696002</v>
      </c>
      <c r="BW486" s="2">
        <v>7.7448302704397065E-7</v>
      </c>
      <c r="BX486" s="1">
        <v>3.3050674798096972E-9</v>
      </c>
      <c r="BY486" s="2">
        <v>234.33196820062901</v>
      </c>
      <c r="BZ486" s="2">
        <v>-1.7991847983012121E-5</v>
      </c>
      <c r="CA486" s="1">
        <v>-7.6779309027978237E-8</v>
      </c>
      <c r="CC486" t="s">
        <v>436</v>
      </c>
      <c r="CE486" s="23">
        <v>238.93906734897101</v>
      </c>
      <c r="CF486" s="23">
        <v>235.60257708959298</v>
      </c>
      <c r="CG486" s="23">
        <v>-3.3364902593780243</v>
      </c>
      <c r="CH486" s="24">
        <v>-1.3963770330220103E-2</v>
      </c>
      <c r="CI486" s="2">
        <v>234.33198619247699</v>
      </c>
      <c r="CJ486" s="2">
        <v>234.331407001607</v>
      </c>
      <c r="CK486" s="2">
        <v>-5.7919086998481362E-4</v>
      </c>
      <c r="CL486" s="1">
        <v>-2.471667992900783E-6</v>
      </c>
      <c r="CN486" s="25" t="s">
        <v>436</v>
      </c>
      <c r="CO486" s="27">
        <v>3.0000000000000001E-6</v>
      </c>
      <c r="CP486" s="27">
        <v>3.372417</v>
      </c>
      <c r="CQ486" s="28">
        <f t="shared" si="150"/>
        <v>-3.37242</v>
      </c>
      <c r="CR486" s="27">
        <f t="shared" si="151"/>
        <v>-3.37242</v>
      </c>
      <c r="CU486" s="30">
        <v>545</v>
      </c>
      <c r="CV486" s="30"/>
      <c r="CW486" s="15"/>
      <c r="CX486" s="33"/>
      <c r="CY486" s="34"/>
      <c r="CZ486" s="34"/>
      <c r="DA486" s="32"/>
      <c r="DB486" s="32"/>
      <c r="DF486" s="30"/>
      <c r="DG486" s="39"/>
      <c r="DK486" s="30">
        <v>528</v>
      </c>
      <c r="DL486" s="30"/>
    </row>
    <row r="487" spans="1:116" ht="15.75" x14ac:dyDescent="0.25">
      <c r="A487" t="s">
        <v>764</v>
      </c>
      <c r="B487" t="s">
        <v>437</v>
      </c>
      <c r="C487" s="52">
        <v>52.326368097039996</v>
      </c>
      <c r="D487" s="52">
        <v>51.943257917250001</v>
      </c>
      <c r="E487" s="52">
        <v>-0.38311017978999473</v>
      </c>
      <c r="F487" s="53">
        <v>-7.3215511361214951E-3</v>
      </c>
      <c r="G487" s="45">
        <v>52.456752049761</v>
      </c>
      <c r="H487" s="45">
        <v>52.456687853107994</v>
      </c>
      <c r="I487" s="45">
        <v>-6.4196653006831639E-5</v>
      </c>
      <c r="J487" s="46">
        <v>-1.2238015221745725E-6</v>
      </c>
      <c r="K487" s="47" t="s">
        <v>933</v>
      </c>
      <c r="L487" s="55">
        <f t="shared" si="146"/>
        <v>51.580146049761005</v>
      </c>
      <c r="M487" s="55">
        <f t="shared" si="147"/>
        <v>51.580081853107998</v>
      </c>
      <c r="N487" s="55">
        <f t="shared" si="148"/>
        <v>-6.4196653006831639E-5</v>
      </c>
      <c r="O487" s="56">
        <f t="shared" si="149"/>
        <v>-1.2446000626849542E-6</v>
      </c>
      <c r="P487" s="54"/>
      <c r="Q487" s="42"/>
      <c r="R487" s="42"/>
      <c r="S487" s="42"/>
      <c r="T487" s="42"/>
      <c r="AB487" t="s">
        <v>437</v>
      </c>
      <c r="AC487" s="2">
        <v>52.326368097039996</v>
      </c>
      <c r="AD487" s="2">
        <v>52.303326200709996</v>
      </c>
      <c r="AE487" s="2">
        <v>-2.3041896329999645E-2</v>
      </c>
      <c r="AF487" s="1">
        <v>-4.4034962042976343E-4</v>
      </c>
      <c r="AG487" s="2">
        <v>52.456752049761</v>
      </c>
      <c r="AH487" s="2">
        <v>52.456748855236</v>
      </c>
      <c r="AI487" s="2">
        <v>-3.1945250000831038E-6</v>
      </c>
      <c r="AJ487" s="1">
        <v>-6.089826142977258E-8</v>
      </c>
      <c r="AM487" t="s">
        <v>437</v>
      </c>
      <c r="AN487" s="2">
        <v>52.326368097039996</v>
      </c>
      <c r="AO487" s="2">
        <v>52.23409995531</v>
      </c>
      <c r="AP487" s="2">
        <v>-9.2268141729995534E-2</v>
      </c>
      <c r="AQ487" s="1">
        <v>-1.7633201975509355E-3</v>
      </c>
      <c r="AR487" s="2">
        <v>52.325399965407996</v>
      </c>
      <c r="AS487" s="2">
        <v>-9.6813163199982455E-4</v>
      </c>
      <c r="AT487" s="1">
        <v>-1.8501793019618917E-5</v>
      </c>
      <c r="AU487" s="2">
        <v>52.311908159801995</v>
      </c>
      <c r="AV487" s="2">
        <v>-1.445993723800143E-2</v>
      </c>
      <c r="AW487" s="1">
        <v>-2.7634131249440572E-4</v>
      </c>
      <c r="AX487" s="2">
        <v>52.289461793027996</v>
      </c>
      <c r="AY487" s="2">
        <v>-3.690630401199968E-2</v>
      </c>
      <c r="AZ487" s="1">
        <v>-7.0530987252079898E-4</v>
      </c>
      <c r="BA487" s="2">
        <v>52.331692318525</v>
      </c>
      <c r="BB487" s="2">
        <v>5.3242214850044434E-3</v>
      </c>
      <c r="BC487" s="1">
        <v>1.0175025859105296E-4</v>
      </c>
      <c r="BD487" s="2">
        <v>52.205968853456</v>
      </c>
      <c r="BE487" s="2">
        <v>-0.12039924358399645</v>
      </c>
      <c r="BF487" s="1">
        <v>-2.3009287279544097E-3</v>
      </c>
      <c r="BG487" s="1"/>
      <c r="BH487" t="s">
        <v>437</v>
      </c>
      <c r="BI487" s="2">
        <v>52.456752049761</v>
      </c>
      <c r="BJ487" s="2">
        <v>52.456739095749995</v>
      </c>
      <c r="BK487" s="2">
        <v>-1.2954011005206212E-5</v>
      </c>
      <c r="BL487" s="1">
        <v>-2.4694649399791102E-7</v>
      </c>
      <c r="BM487" s="2">
        <v>52.456751916043999</v>
      </c>
      <c r="BN487" s="2">
        <v>-1.3371700191555647E-7</v>
      </c>
      <c r="BO487" s="1">
        <v>-2.5490903780834767E-9</v>
      </c>
      <c r="BP487" s="2">
        <v>52.456750079534004</v>
      </c>
      <c r="BQ487" s="2">
        <v>-1.9702269966614949E-6</v>
      </c>
      <c r="BR487" s="1">
        <v>-3.7559073325632472E-8</v>
      </c>
      <c r="BS487" s="2">
        <v>52.456746920966999</v>
      </c>
      <c r="BT487" s="2">
        <v>-5.1287940010524835E-6</v>
      </c>
      <c r="BU487" s="1">
        <v>-9.777185587447843E-8</v>
      </c>
      <c r="BV487" s="2">
        <v>52.456752784346001</v>
      </c>
      <c r="BW487" s="2">
        <v>7.345850008277921E-7</v>
      </c>
      <c r="BX487" s="1">
        <v>1.400363103172986E-8</v>
      </c>
      <c r="BY487" s="2">
        <v>52.456735059077005</v>
      </c>
      <c r="BZ487" s="2">
        <v>-1.6990683995743439E-5</v>
      </c>
      <c r="CA487" s="1">
        <v>-3.238988944573981E-7</v>
      </c>
      <c r="CC487" t="s">
        <v>437</v>
      </c>
      <c r="CE487" s="23">
        <v>52.326368097039996</v>
      </c>
      <c r="CF487" s="23">
        <v>51.993037982378993</v>
      </c>
      <c r="CG487" s="23">
        <v>-0.3333301146610026</v>
      </c>
      <c r="CH487" s="24">
        <v>-6.3702130834465166E-3</v>
      </c>
      <c r="CI487" s="2">
        <v>52.456752049761</v>
      </c>
      <c r="CJ487" s="2">
        <v>52.456694768889001</v>
      </c>
      <c r="CK487" s="2">
        <v>-5.728087199941001E-5</v>
      </c>
      <c r="CL487" s="1">
        <v>-1.091963756068481E-6</v>
      </c>
      <c r="CN487" s="25" t="s">
        <v>437</v>
      </c>
      <c r="CO487" s="27">
        <v>9.9999999999999995E-7</v>
      </c>
      <c r="CP487" s="27">
        <v>0.87660499999999997</v>
      </c>
      <c r="CQ487" s="28">
        <f t="shared" si="150"/>
        <v>-0.876606</v>
      </c>
      <c r="CR487" s="27">
        <f t="shared" si="151"/>
        <v>-0.876606</v>
      </c>
      <c r="CU487" s="30">
        <v>546</v>
      </c>
      <c r="CV487" s="30"/>
      <c r="CW487" s="34"/>
      <c r="CX487" s="34"/>
      <c r="CY487" s="34"/>
      <c r="CZ487" s="34"/>
      <c r="DA487" s="32"/>
      <c r="DB487" s="32"/>
      <c r="DF487" s="30"/>
      <c r="DG487" s="39"/>
      <c r="DK487" s="30">
        <v>529</v>
      </c>
      <c r="DL487" s="30"/>
    </row>
    <row r="488" spans="1:116" ht="15.75" x14ac:dyDescent="0.25">
      <c r="A488" t="s">
        <v>765</v>
      </c>
      <c r="B488" t="s">
        <v>438</v>
      </c>
      <c r="C488" s="52">
        <v>107.09610057219901</v>
      </c>
      <c r="D488" s="52">
        <v>106.127663075711</v>
      </c>
      <c r="E488" s="52">
        <v>-0.96843749648800781</v>
      </c>
      <c r="F488" s="53">
        <v>-9.0426961515291965E-3</v>
      </c>
      <c r="G488" s="45">
        <v>119.71986265139</v>
      </c>
      <c r="H488" s="45">
        <v>119.71986265139</v>
      </c>
      <c r="I488" s="45">
        <v>0</v>
      </c>
      <c r="J488" s="46">
        <v>0</v>
      </c>
      <c r="K488" s="47" t="s">
        <v>933</v>
      </c>
      <c r="L488" s="55">
        <f t="shared" si="146"/>
        <v>117.74417765139</v>
      </c>
      <c r="M488" s="55">
        <f t="shared" si="147"/>
        <v>117.74417765139</v>
      </c>
      <c r="N488" s="55">
        <f t="shared" si="148"/>
        <v>0</v>
      </c>
      <c r="O488" s="56">
        <f t="shared" si="149"/>
        <v>0</v>
      </c>
      <c r="P488" s="54"/>
      <c r="Q488" s="42"/>
      <c r="R488" s="42"/>
      <c r="S488" s="42"/>
      <c r="T488" s="42"/>
      <c r="AB488" t="s">
        <v>438</v>
      </c>
      <c r="AC488" s="2">
        <v>107.09610057219901</v>
      </c>
      <c r="AD488" s="2">
        <v>107.03739086412401</v>
      </c>
      <c r="AE488" s="2">
        <v>-5.8709708074999867E-2</v>
      </c>
      <c r="AF488" s="1">
        <v>-5.4819650539396272E-4</v>
      </c>
      <c r="AG488" s="2">
        <v>119.71986265139</v>
      </c>
      <c r="AH488" s="2">
        <v>119.71986265139</v>
      </c>
      <c r="AI488" s="2">
        <v>0</v>
      </c>
      <c r="AJ488" s="1">
        <v>0</v>
      </c>
      <c r="AM488" t="s">
        <v>438</v>
      </c>
      <c r="AN488" s="2">
        <v>107.09610057219901</v>
      </c>
      <c r="AO488" s="2">
        <v>106.861011392324</v>
      </c>
      <c r="AP488" s="2">
        <v>-0.23508917987500411</v>
      </c>
      <c r="AQ488" s="1">
        <v>-2.1951236190576179E-3</v>
      </c>
      <c r="AR488" s="2">
        <v>107.09363379672199</v>
      </c>
      <c r="AS488" s="2">
        <v>-2.4667754770177908E-3</v>
      </c>
      <c r="AT488" s="1">
        <v>-2.3033289389979331E-5</v>
      </c>
      <c r="AU488" s="2">
        <v>107.05924088231801</v>
      </c>
      <c r="AV488" s="2">
        <v>-3.6859689880998303E-2</v>
      </c>
      <c r="AW488" s="1">
        <v>-3.4417396790417486E-4</v>
      </c>
      <c r="AX488" s="2">
        <v>107.002065455734</v>
      </c>
      <c r="AY488" s="2">
        <v>-9.4035116465008173E-2</v>
      </c>
      <c r="AZ488" s="1">
        <v>-8.78044260832954E-4</v>
      </c>
      <c r="BA488" s="2">
        <v>107.109666588396</v>
      </c>
      <c r="BB488" s="2">
        <v>1.3566016196989494E-2</v>
      </c>
      <c r="BC488" s="1">
        <v>1.2667142990742172E-4</v>
      </c>
      <c r="BD488" s="2">
        <v>106.78932186737099</v>
      </c>
      <c r="BE488" s="2">
        <v>-0.3067787048280195</v>
      </c>
      <c r="BF488" s="1">
        <v>-2.8645179720731676E-3</v>
      </c>
      <c r="BG488" s="1"/>
      <c r="BH488" t="s">
        <v>438</v>
      </c>
      <c r="BI488" s="2">
        <v>119.71986265139</v>
      </c>
      <c r="BJ488" s="2">
        <v>119.71986265139</v>
      </c>
      <c r="BK488" s="2">
        <v>0</v>
      </c>
      <c r="BL488" s="1">
        <v>0</v>
      </c>
      <c r="BM488" s="2">
        <v>119.71986265139</v>
      </c>
      <c r="BN488" s="2">
        <v>0</v>
      </c>
      <c r="BO488" s="1">
        <v>0</v>
      </c>
      <c r="BP488" s="2">
        <v>119.71986265139</v>
      </c>
      <c r="BQ488" s="2">
        <v>0</v>
      </c>
      <c r="BR488" s="1">
        <v>0</v>
      </c>
      <c r="BS488" s="2">
        <v>119.71986265139</v>
      </c>
      <c r="BT488" s="2">
        <v>0</v>
      </c>
      <c r="BU488" s="1">
        <v>0</v>
      </c>
      <c r="BV488" s="2">
        <v>119.71986265139</v>
      </c>
      <c r="BW488" s="2">
        <v>0</v>
      </c>
      <c r="BX488" s="1">
        <v>0</v>
      </c>
      <c r="BY488" s="2">
        <v>119.71986265139</v>
      </c>
      <c r="BZ488" s="2">
        <v>0</v>
      </c>
      <c r="CA488" s="1">
        <v>0</v>
      </c>
      <c r="CC488" t="s">
        <v>438</v>
      </c>
      <c r="CE488" s="23">
        <v>107.09610057219901</v>
      </c>
      <c r="CF488" s="23">
        <v>106.25453620309601</v>
      </c>
      <c r="CG488" s="23">
        <v>-0.84156436910299703</v>
      </c>
      <c r="CH488" s="24">
        <v>-7.8580299806121807E-3</v>
      </c>
      <c r="CI488" s="2">
        <v>119.71986265139</v>
      </c>
      <c r="CJ488" s="2">
        <v>119.71986265139</v>
      </c>
      <c r="CK488" s="2">
        <v>0</v>
      </c>
      <c r="CL488" s="1">
        <v>0</v>
      </c>
      <c r="CN488" s="25" t="s">
        <v>438</v>
      </c>
      <c r="CO488" s="27">
        <v>0</v>
      </c>
      <c r="CP488" s="27">
        <v>1.9756849999999999</v>
      </c>
      <c r="CQ488" s="28">
        <f t="shared" si="150"/>
        <v>-1.9756849999999999</v>
      </c>
      <c r="CR488" s="27">
        <f t="shared" si="151"/>
        <v>-1.9756849999999999</v>
      </c>
      <c r="CU488" s="30">
        <v>547</v>
      </c>
      <c r="CV488" s="30"/>
      <c r="CW488" s="15"/>
      <c r="CX488" s="33"/>
      <c r="CY488" s="34"/>
      <c r="CZ488" s="34"/>
      <c r="DA488" s="32"/>
      <c r="DB488" s="32"/>
      <c r="DF488" s="30"/>
      <c r="DG488" s="39"/>
      <c r="DK488" s="30">
        <v>530</v>
      </c>
      <c r="DL488" s="30"/>
    </row>
    <row r="489" spans="1:116" ht="15.75" x14ac:dyDescent="0.25">
      <c r="A489" t="s">
        <v>766</v>
      </c>
      <c r="B489" t="s">
        <v>439</v>
      </c>
      <c r="C489" s="52">
        <v>60.015572473279995</v>
      </c>
      <c r="D489" s="52">
        <v>59.259778042103001</v>
      </c>
      <c r="E489" s="52">
        <v>-0.75579443117699441</v>
      </c>
      <c r="F489" s="53">
        <v>-1.259330537109327E-2</v>
      </c>
      <c r="G489" s="45">
        <v>63.469133074713994</v>
      </c>
      <c r="H489" s="45">
        <v>63.469133074713994</v>
      </c>
      <c r="I489" s="45">
        <v>0</v>
      </c>
      <c r="J489" s="46">
        <v>0</v>
      </c>
      <c r="K489" s="47" t="s">
        <v>933</v>
      </c>
      <c r="L489" s="55">
        <f t="shared" si="146"/>
        <v>62.478579074713991</v>
      </c>
      <c r="M489" s="55">
        <f t="shared" si="147"/>
        <v>62.478579074713991</v>
      </c>
      <c r="N489" s="55">
        <f t="shared" si="148"/>
        <v>0</v>
      </c>
      <c r="O489" s="56">
        <f t="shared" si="149"/>
        <v>0</v>
      </c>
      <c r="P489" s="54"/>
      <c r="Q489" s="42"/>
      <c r="R489" s="42"/>
      <c r="S489" s="42"/>
      <c r="T489" s="42"/>
      <c r="AB489" t="s">
        <v>439</v>
      </c>
      <c r="AC489" s="2">
        <v>60.015572473279995</v>
      </c>
      <c r="AD489" s="2">
        <v>59.984926270688</v>
      </c>
      <c r="AE489" s="2">
        <v>-3.0646202591995575E-2</v>
      </c>
      <c r="AF489" s="1">
        <v>-5.1063751171647679E-4</v>
      </c>
      <c r="AG489" s="2">
        <v>63.469133074713994</v>
      </c>
      <c r="AH489" s="2">
        <v>63.469133074713994</v>
      </c>
      <c r="AI489" s="2">
        <v>0</v>
      </c>
      <c r="AJ489" s="1">
        <v>0</v>
      </c>
      <c r="AM489" t="s">
        <v>439</v>
      </c>
      <c r="AN489" s="2">
        <v>60.015572473279995</v>
      </c>
      <c r="AO489" s="2">
        <v>59.892666398050004</v>
      </c>
      <c r="AP489" s="2">
        <v>-0.12290607522999153</v>
      </c>
      <c r="AQ489" s="1">
        <v>-2.0479030719020718E-3</v>
      </c>
      <c r="AR489" s="2">
        <v>60.014285475296994</v>
      </c>
      <c r="AS489" s="2">
        <v>-1.2869979830014699E-3</v>
      </c>
      <c r="AT489" s="1">
        <v>-2.1444400677415258E-5</v>
      </c>
      <c r="AU489" s="2">
        <v>59.996864986676997</v>
      </c>
      <c r="AV489" s="2">
        <v>-1.8707486602998813E-2</v>
      </c>
      <c r="AW489" s="1">
        <v>-3.1171054164863164E-4</v>
      </c>
      <c r="AX489" s="2">
        <v>59.966471154821001</v>
      </c>
      <c r="AY489" s="2">
        <v>-4.9101318458994569E-2</v>
      </c>
      <c r="AZ489" s="1">
        <v>-8.1814296582533399E-4</v>
      </c>
      <c r="BA489" s="2">
        <v>60.022649290237005</v>
      </c>
      <c r="BB489" s="2">
        <v>7.0768169570101236E-3</v>
      </c>
      <c r="BC489" s="1">
        <v>1.1791634513127153E-4</v>
      </c>
      <c r="BD489" s="2">
        <v>59.855658422297999</v>
      </c>
      <c r="BE489" s="2">
        <v>-0.15991405098199607</v>
      </c>
      <c r="BF489" s="1">
        <v>-2.66454262438624E-3</v>
      </c>
      <c r="BG489" s="1"/>
      <c r="BH489" t="s">
        <v>439</v>
      </c>
      <c r="BI489" s="2">
        <v>63.469133074713994</v>
      </c>
      <c r="BJ489" s="2">
        <v>63.469133074713994</v>
      </c>
      <c r="BK489" s="2">
        <v>0</v>
      </c>
      <c r="BL489" s="1">
        <v>0</v>
      </c>
      <c r="BM489" s="2">
        <v>63.469133074713994</v>
      </c>
      <c r="BN489" s="2">
        <v>0</v>
      </c>
      <c r="BO489" s="1">
        <v>0</v>
      </c>
      <c r="BP489" s="2">
        <v>63.469133074713994</v>
      </c>
      <c r="BQ489" s="2">
        <v>0</v>
      </c>
      <c r="BR489" s="1">
        <v>0</v>
      </c>
      <c r="BS489" s="2">
        <v>63.469133074713994</v>
      </c>
      <c r="BT489" s="2">
        <v>0</v>
      </c>
      <c r="BU489" s="1">
        <v>0</v>
      </c>
      <c r="BV489" s="2">
        <v>63.469133074713994</v>
      </c>
      <c r="BW489" s="2">
        <v>0</v>
      </c>
      <c r="BX489" s="1">
        <v>0</v>
      </c>
      <c r="BY489" s="2">
        <v>63.469133074713994</v>
      </c>
      <c r="BZ489" s="2">
        <v>0</v>
      </c>
      <c r="CA489" s="1">
        <v>0</v>
      </c>
      <c r="CC489" t="s">
        <v>439</v>
      </c>
      <c r="CE489" s="23">
        <v>60.015572473279995</v>
      </c>
      <c r="CF489" s="23">
        <v>59.324841686134</v>
      </c>
      <c r="CG489" s="23">
        <v>-0.6907307871459949</v>
      </c>
      <c r="CH489" s="24">
        <v>-1.1509192675842933E-2</v>
      </c>
      <c r="CI489" s="2">
        <v>63.469133074713994</v>
      </c>
      <c r="CJ489" s="2">
        <v>63.469133074713994</v>
      </c>
      <c r="CK489" s="2">
        <v>0</v>
      </c>
      <c r="CL489" s="1">
        <v>0</v>
      </c>
      <c r="CN489" s="25" t="s">
        <v>439</v>
      </c>
      <c r="CO489" s="27">
        <v>0</v>
      </c>
      <c r="CP489" s="27">
        <v>0.99055400000000005</v>
      </c>
      <c r="CQ489" s="28">
        <f t="shared" si="150"/>
        <v>-0.99055400000000005</v>
      </c>
      <c r="CR489" s="27">
        <f t="shared" si="151"/>
        <v>-0.99055400000000005</v>
      </c>
      <c r="CU489" s="30">
        <v>549</v>
      </c>
      <c r="CV489" s="30"/>
      <c r="CW489" s="30"/>
      <c r="CX489" s="30"/>
      <c r="CY489" s="30"/>
      <c r="CZ489" s="30"/>
      <c r="DA489" s="30"/>
      <c r="DB489" s="30"/>
      <c r="DF489" s="30"/>
      <c r="DG489" s="39"/>
      <c r="DK489" s="30">
        <v>531</v>
      </c>
      <c r="DL489" s="30"/>
    </row>
    <row r="490" spans="1:116" ht="15.75" x14ac:dyDescent="0.25">
      <c r="A490" t="s">
        <v>767</v>
      </c>
      <c r="B490" s="8" t="s">
        <v>856</v>
      </c>
      <c r="C490" s="52"/>
      <c r="D490" s="52"/>
      <c r="E490" s="52"/>
      <c r="F490" s="53"/>
      <c r="G490" s="45"/>
      <c r="H490" s="45"/>
      <c r="I490" s="45"/>
      <c r="J490" s="46"/>
      <c r="K490" s="47"/>
      <c r="L490" s="55"/>
      <c r="M490" s="55"/>
      <c r="N490" s="55"/>
      <c r="O490" s="56"/>
      <c r="P490" s="54"/>
      <c r="Q490" s="42"/>
      <c r="R490" s="42"/>
      <c r="S490" s="42"/>
      <c r="T490" s="42"/>
      <c r="AB490" s="15" t="s">
        <v>856</v>
      </c>
      <c r="AC490" s="2"/>
      <c r="AD490" s="2"/>
      <c r="AE490" s="2"/>
      <c r="AF490" s="1"/>
      <c r="AG490" s="2"/>
      <c r="AH490" s="2"/>
      <c r="AI490" s="2"/>
      <c r="AJ490" s="1"/>
      <c r="AM490" s="15" t="s">
        <v>856</v>
      </c>
      <c r="AN490" s="2"/>
      <c r="AO490" s="2"/>
      <c r="AP490" s="2"/>
      <c r="AQ490" s="1"/>
      <c r="AR490" s="2"/>
      <c r="AS490" s="2"/>
      <c r="AT490" s="1"/>
      <c r="AU490" s="2"/>
      <c r="AV490" s="2"/>
      <c r="AW490" s="1"/>
      <c r="AX490" s="2"/>
      <c r="AY490" s="2"/>
      <c r="AZ490" s="1"/>
      <c r="BA490" s="2"/>
      <c r="BB490" s="2"/>
      <c r="BC490" s="1"/>
      <c r="BD490" s="2"/>
      <c r="BE490" s="2"/>
      <c r="BF490" s="1"/>
      <c r="BG490" s="1"/>
      <c r="BH490" s="15" t="s">
        <v>856</v>
      </c>
      <c r="BI490" s="2"/>
      <c r="BJ490" s="2"/>
      <c r="BK490" s="2"/>
      <c r="BL490" s="1"/>
      <c r="BM490" s="2"/>
      <c r="BN490" s="2"/>
      <c r="BO490" s="1"/>
      <c r="BP490" s="2"/>
      <c r="BQ490" s="2"/>
      <c r="BR490" s="1"/>
      <c r="BS490" s="2"/>
      <c r="BT490" s="2"/>
      <c r="BU490" s="1"/>
      <c r="BV490" s="2"/>
      <c r="BW490" s="2"/>
      <c r="BX490" s="1"/>
      <c r="BY490" s="2"/>
      <c r="BZ490" s="2"/>
      <c r="CA490" s="1"/>
      <c r="CC490" s="15" t="s">
        <v>856</v>
      </c>
      <c r="CE490" s="23"/>
      <c r="CF490" s="23"/>
      <c r="CG490" s="23"/>
      <c r="CH490" s="24"/>
      <c r="CI490" s="2"/>
      <c r="CJ490" s="2"/>
      <c r="CK490" s="2"/>
      <c r="CL490" s="1"/>
      <c r="CN490" s="29" t="s">
        <v>856</v>
      </c>
      <c r="CO490" s="27"/>
      <c r="CP490" s="27"/>
      <c r="CQ490" s="28"/>
      <c r="CR490" s="27"/>
      <c r="CU490" s="30">
        <v>551</v>
      </c>
      <c r="CV490" s="30"/>
      <c r="CW490" s="15"/>
      <c r="CX490" s="36"/>
      <c r="CY490" s="34"/>
      <c r="CZ490" s="34"/>
      <c r="DA490" s="32"/>
      <c r="DB490" s="32"/>
      <c r="DF490" s="30"/>
      <c r="DG490" s="39"/>
      <c r="DK490" s="30">
        <v>532</v>
      </c>
      <c r="DL490" s="30"/>
    </row>
    <row r="491" spans="1:116" ht="15.75" x14ac:dyDescent="0.25">
      <c r="A491" t="s">
        <v>768</v>
      </c>
      <c r="B491" t="s">
        <v>858</v>
      </c>
      <c r="C491" s="52">
        <v>22.690014770019999</v>
      </c>
      <c r="D491" s="52">
        <v>22.999814125484001</v>
      </c>
      <c r="E491" s="52">
        <v>0.30979935546400128</v>
      </c>
      <c r="F491" s="53">
        <v>1.3653554596770683E-2</v>
      </c>
      <c r="G491" s="45">
        <v>22.95169248134</v>
      </c>
      <c r="H491" s="45">
        <v>23.215058312082</v>
      </c>
      <c r="I491" s="45">
        <v>0.26336583074199993</v>
      </c>
      <c r="J491" s="46">
        <v>1.1474789101331829E-2</v>
      </c>
      <c r="K491" s="47" t="s">
        <v>933</v>
      </c>
      <c r="L491" s="55">
        <f t="shared" ref="L491:L514" si="152">G491-CO491-CP491</f>
        <v>22.396241481339999</v>
      </c>
      <c r="M491" s="55">
        <f t="shared" ref="M491:M514" si="153">H491-CO491-CP491</f>
        <v>22.659607312081999</v>
      </c>
      <c r="N491" s="55">
        <f t="shared" ref="N491:N514" si="154">M491-L491</f>
        <v>0.26336583074199993</v>
      </c>
      <c r="O491" s="56">
        <f t="shared" ref="O491:O514" si="155">N491/L491</f>
        <v>1.1759376275766177E-2</v>
      </c>
      <c r="P491" s="54"/>
      <c r="Q491" s="42"/>
      <c r="R491" s="42"/>
      <c r="S491" s="42"/>
      <c r="T491" s="42"/>
      <c r="AB491" t="s">
        <v>858</v>
      </c>
      <c r="AC491" s="2">
        <v>22.690014770019999</v>
      </c>
      <c r="AD491" s="2">
        <v>22.677941234858</v>
      </c>
      <c r="AE491" s="2">
        <v>-1.207353516199916E-2</v>
      </c>
      <c r="AF491" s="1">
        <v>-5.3210785820870222E-4</v>
      </c>
      <c r="AG491" s="2">
        <v>22.95169248134</v>
      </c>
      <c r="AH491" s="2">
        <v>22.942347004469998</v>
      </c>
      <c r="AI491" s="2">
        <v>-9.3454768700027557E-3</v>
      </c>
      <c r="AJ491" s="1">
        <v>-4.0718029302635263E-4</v>
      </c>
      <c r="AM491" t="s">
        <v>858</v>
      </c>
      <c r="AN491" s="2">
        <v>22.690014770019999</v>
      </c>
      <c r="AO491" s="2">
        <v>22.64204406228</v>
      </c>
      <c r="AP491" s="2">
        <v>-4.7970707739999341E-2</v>
      </c>
      <c r="AQ491" s="1">
        <v>-2.114177016904474E-3</v>
      </c>
      <c r="AR491" s="2">
        <v>22.689506208567</v>
      </c>
      <c r="AS491" s="2">
        <v>-5.0856145299960076E-4</v>
      </c>
      <c r="AT491" s="1">
        <v>-2.2413447419679777E-5</v>
      </c>
      <c r="AU491" s="2">
        <v>22.599883316309</v>
      </c>
      <c r="AV491" s="2">
        <v>-9.0131453710998954E-2</v>
      </c>
      <c r="AW491" s="1">
        <v>-3.9722959471180418E-3</v>
      </c>
      <c r="AX491" s="2">
        <v>22.670706951127997</v>
      </c>
      <c r="AY491" s="2">
        <v>-1.9307818892002615E-2</v>
      </c>
      <c r="AZ491" s="1">
        <v>-8.5093901822901269E-4</v>
      </c>
      <c r="BA491" s="2">
        <v>22.692813607416998</v>
      </c>
      <c r="BB491" s="2">
        <v>2.7988373969982661E-3</v>
      </c>
      <c r="BC491" s="1">
        <v>1.2335106104454066E-4</v>
      </c>
      <c r="BD491" s="2">
        <v>22.528621719188003</v>
      </c>
      <c r="BE491" s="2">
        <v>-0.16139305083199673</v>
      </c>
      <c r="BF491" s="1">
        <v>-7.112954860004901E-3</v>
      </c>
      <c r="BG491" s="1"/>
      <c r="BH491" t="s">
        <v>858</v>
      </c>
      <c r="BI491" s="2">
        <v>22.95169248134</v>
      </c>
      <c r="BJ491" s="2">
        <v>22.914801549697</v>
      </c>
      <c r="BK491" s="2">
        <v>-3.6890931643000613E-2</v>
      </c>
      <c r="BL491" s="1">
        <v>-1.6073294670096063E-3</v>
      </c>
      <c r="BM491" s="2">
        <v>22.951297996304003</v>
      </c>
      <c r="BN491" s="2">
        <v>-3.9448503599714968E-4</v>
      </c>
      <c r="BO491" s="1">
        <v>-1.7187622930983008E-5</v>
      </c>
      <c r="BP491" s="2">
        <v>22.873939798386999</v>
      </c>
      <c r="BQ491" s="2">
        <v>-7.7752682953001084E-2</v>
      </c>
      <c r="BR491" s="1">
        <v>-3.3876666401057324E-3</v>
      </c>
      <c r="BS491" s="2">
        <v>22.936767036623998</v>
      </c>
      <c r="BT491" s="2">
        <v>-1.4925444716002545E-2</v>
      </c>
      <c r="BU491" s="1">
        <v>-6.5029821779535911E-4</v>
      </c>
      <c r="BV491" s="2">
        <v>22.953864826488001</v>
      </c>
      <c r="BW491" s="2">
        <v>2.1723451480006872E-3</v>
      </c>
      <c r="BX491" s="1">
        <v>9.4648582006177958E-5</v>
      </c>
      <c r="BY491" s="2">
        <v>22.822603058452</v>
      </c>
      <c r="BZ491" s="2">
        <v>-0.12908942288800063</v>
      </c>
      <c r="CA491" s="1">
        <v>-5.6243966754500512E-3</v>
      </c>
      <c r="CC491" t="s">
        <v>858</v>
      </c>
      <c r="CE491" s="23">
        <v>22.690014770019999</v>
      </c>
      <c r="CF491" s="23">
        <v>23.111069975336999</v>
      </c>
      <c r="CG491" s="23">
        <v>0.4210552053169998</v>
      </c>
      <c r="CH491" s="24">
        <v>1.8556850208547866E-2</v>
      </c>
      <c r="CI491" s="2">
        <v>22.95169248134</v>
      </c>
      <c r="CJ491" s="2">
        <v>23.296901945919</v>
      </c>
      <c r="CK491" s="2">
        <v>0.34520946457899981</v>
      </c>
      <c r="CL491" s="1">
        <v>1.5040697537214705E-2</v>
      </c>
      <c r="CN491" s="25" t="s">
        <v>858</v>
      </c>
      <c r="CO491" s="27">
        <v>0</v>
      </c>
      <c r="CP491" s="27">
        <v>0.55545100000000003</v>
      </c>
      <c r="CQ491" s="28">
        <f t="shared" ref="CQ491:CQ515" si="156">CH545-CO491-CP491</f>
        <v>-0.55545100000000003</v>
      </c>
      <c r="CR491" s="27">
        <f t="shared" ref="CR491:CR515" si="157">CI545-CO491-CP491</f>
        <v>-0.55545100000000003</v>
      </c>
      <c r="CU491" s="30">
        <v>553</v>
      </c>
      <c r="CV491" s="30"/>
      <c r="CW491" s="31" t="s">
        <v>1057</v>
      </c>
      <c r="CX491" s="31" t="s">
        <v>857</v>
      </c>
      <c r="CY491" s="31" t="s">
        <v>1058</v>
      </c>
      <c r="CZ491" s="30"/>
      <c r="DA491" s="30"/>
      <c r="DB491" s="30"/>
      <c r="DC491" s="30"/>
      <c r="DD491" s="30"/>
      <c r="DE491" s="30"/>
      <c r="DF491" s="30"/>
      <c r="DG491" s="39"/>
      <c r="DK491" s="30">
        <v>533</v>
      </c>
      <c r="DL491" s="30"/>
    </row>
    <row r="492" spans="1:116" ht="15.75" x14ac:dyDescent="0.25">
      <c r="A492" t="s">
        <v>769</v>
      </c>
      <c r="B492" t="s">
        <v>860</v>
      </c>
      <c r="C492" s="52">
        <v>11.217937401902999</v>
      </c>
      <c r="D492" s="52">
        <v>11.40572813693</v>
      </c>
      <c r="E492" s="52">
        <v>0.18779073502700072</v>
      </c>
      <c r="F492" s="53">
        <v>1.6740219551870925E-2</v>
      </c>
      <c r="G492" s="45">
        <v>11.418763019906999</v>
      </c>
      <c r="H492" s="45">
        <v>11.570440276707</v>
      </c>
      <c r="I492" s="45">
        <v>0.1516772568000011</v>
      </c>
      <c r="J492" s="46">
        <v>1.3283160052938593E-2</v>
      </c>
      <c r="K492" s="47" t="s">
        <v>933</v>
      </c>
      <c r="L492" s="55">
        <f t="shared" si="152"/>
        <v>10.990715019906999</v>
      </c>
      <c r="M492" s="55">
        <f t="shared" si="153"/>
        <v>11.142392276707</v>
      </c>
      <c r="N492" s="55">
        <f t="shared" si="154"/>
        <v>0.1516772568000011</v>
      </c>
      <c r="O492" s="56">
        <f t="shared" si="155"/>
        <v>1.3800490370760662E-2</v>
      </c>
      <c r="P492" s="54"/>
      <c r="Q492" s="42"/>
      <c r="R492" s="42"/>
      <c r="S492" s="42"/>
      <c r="T492" s="42"/>
      <c r="AB492" t="s">
        <v>860</v>
      </c>
      <c r="AC492" s="2">
        <v>11.217937401902999</v>
      </c>
      <c r="AD492" s="2">
        <v>11.210152665053</v>
      </c>
      <c r="AE492" s="2">
        <v>-7.7847368499988079E-3</v>
      </c>
      <c r="AF492" s="1">
        <v>-6.9395438493695047E-4</v>
      </c>
      <c r="AG492" s="2">
        <v>11.418763019906999</v>
      </c>
      <c r="AH492" s="2">
        <v>11.412587844613999</v>
      </c>
      <c r="AI492" s="2">
        <v>-6.1751752930003789E-3</v>
      </c>
      <c r="AJ492" s="1">
        <v>-5.4079196513972952E-4</v>
      </c>
      <c r="AM492" t="s">
        <v>860</v>
      </c>
      <c r="AN492" s="2">
        <v>11.217937401902999</v>
      </c>
      <c r="AO492" s="2">
        <v>11.186927139327</v>
      </c>
      <c r="AP492" s="2">
        <v>-3.1010262575998482E-2</v>
      </c>
      <c r="AQ492" s="1">
        <v>-2.7643461952941485E-3</v>
      </c>
      <c r="AR492" s="2">
        <v>11.217609764552002</v>
      </c>
      <c r="AS492" s="2">
        <v>-3.2763735099727853E-4</v>
      </c>
      <c r="AT492" s="1">
        <v>-2.9206559036574629E-5</v>
      </c>
      <c r="AU492" s="2">
        <v>11.29125405494</v>
      </c>
      <c r="AV492" s="2">
        <v>7.3316653037000634E-2</v>
      </c>
      <c r="AW492" s="1">
        <v>6.5356625206843526E-3</v>
      </c>
      <c r="AX492" s="2">
        <v>11.205481708668</v>
      </c>
      <c r="AY492" s="2">
        <v>-1.2455693234999288E-2</v>
      </c>
      <c r="AZ492" s="1">
        <v>-1.1103372027095031E-3</v>
      </c>
      <c r="BA492" s="2">
        <v>11.219740108015001</v>
      </c>
      <c r="BB492" s="2">
        <v>1.8027061120022836E-3</v>
      </c>
      <c r="BC492" s="1">
        <v>1.6069853551656246E-4</v>
      </c>
      <c r="BD492" s="2">
        <v>11.245000507678</v>
      </c>
      <c r="BE492" s="2">
        <v>2.7063105775001262E-2</v>
      </c>
      <c r="BF492" s="1">
        <v>2.4124850055243048E-3</v>
      </c>
      <c r="BG492" s="1"/>
      <c r="BH492" t="s">
        <v>860</v>
      </c>
      <c r="BI492" s="2">
        <v>11.418763019906999</v>
      </c>
      <c r="BJ492" s="2">
        <v>11.394337166411999</v>
      </c>
      <c r="BK492" s="2">
        <v>-2.4425853494999927E-2</v>
      </c>
      <c r="BL492" s="1">
        <v>-2.1390980312330594E-3</v>
      </c>
      <c r="BM492" s="2">
        <v>11.418502527192</v>
      </c>
      <c r="BN492" s="2">
        <v>-2.604927149985059E-4</v>
      </c>
      <c r="BO492" s="1">
        <v>-2.2812691229721967E-5</v>
      </c>
      <c r="BP492" s="2">
        <v>11.459657886323999</v>
      </c>
      <c r="BQ492" s="2">
        <v>4.0894866417000131E-2</v>
      </c>
      <c r="BR492" s="1">
        <v>3.5813744751253453E-3</v>
      </c>
      <c r="BS492" s="2">
        <v>11.408896764513999</v>
      </c>
      <c r="BT492" s="2">
        <v>-9.8662553929997898E-3</v>
      </c>
      <c r="BU492" s="1">
        <v>-8.6403889596441998E-4</v>
      </c>
      <c r="BV492" s="2">
        <v>11.420197231206</v>
      </c>
      <c r="BW492" s="2">
        <v>1.4342112990011202E-3</v>
      </c>
      <c r="BX492" s="1">
        <v>1.2560128417594583E-4</v>
      </c>
      <c r="BY492" s="2">
        <v>11.428740755192001</v>
      </c>
      <c r="BZ492" s="2">
        <v>9.9777352850018985E-3</v>
      </c>
      <c r="CA492" s="1">
        <v>8.7380176535822027E-4</v>
      </c>
      <c r="CC492" t="s">
        <v>860</v>
      </c>
      <c r="CE492" s="23">
        <v>11.217937401902999</v>
      </c>
      <c r="CF492" s="23">
        <v>11.351465929227</v>
      </c>
      <c r="CG492" s="23">
        <v>0.13352852732400144</v>
      </c>
      <c r="CH492" s="24">
        <v>1.1903126442954638E-2</v>
      </c>
      <c r="CI492" s="2">
        <v>11.418763019906999</v>
      </c>
      <c r="CJ492" s="2">
        <v>11.537035605585</v>
      </c>
      <c r="CK492" s="2">
        <v>0.11827258567800136</v>
      </c>
      <c r="CL492" s="1">
        <v>1.0357740630207477E-2</v>
      </c>
      <c r="CN492" s="25" t="s">
        <v>860</v>
      </c>
      <c r="CO492" s="27">
        <v>4.2200000000000001E-4</v>
      </c>
      <c r="CP492" s="27">
        <v>0.42762600000000001</v>
      </c>
      <c r="CQ492" s="28">
        <f t="shared" si="156"/>
        <v>-0.42804799999999998</v>
      </c>
      <c r="CR492" s="27">
        <f t="shared" si="157"/>
        <v>-0.42804799999999998</v>
      </c>
      <c r="CU492" s="30">
        <v>554</v>
      </c>
      <c r="CV492" s="30"/>
      <c r="CW492" s="31" t="s">
        <v>1057</v>
      </c>
      <c r="CX492" s="31" t="s">
        <v>859</v>
      </c>
      <c r="CY492" s="31" t="s">
        <v>1059</v>
      </c>
      <c r="CZ492" s="30"/>
      <c r="DA492" s="30"/>
      <c r="DB492" s="30"/>
      <c r="DC492" s="30"/>
      <c r="DD492" s="30"/>
      <c r="DE492" s="30"/>
      <c r="DF492" s="30"/>
      <c r="DG492" s="39"/>
      <c r="DK492" s="30">
        <v>534</v>
      </c>
      <c r="DL492" s="30"/>
    </row>
    <row r="493" spans="1:116" ht="15.75" x14ac:dyDescent="0.25">
      <c r="A493" t="s">
        <v>770</v>
      </c>
      <c r="B493" t="s">
        <v>862</v>
      </c>
      <c r="C493" s="52">
        <v>15.280066143602001</v>
      </c>
      <c r="D493" s="52">
        <v>14.637805522633</v>
      </c>
      <c r="E493" s="52">
        <v>-0.64226062096900094</v>
      </c>
      <c r="F493" s="53">
        <v>-4.2032581203054892E-2</v>
      </c>
      <c r="G493" s="45">
        <v>15.426363160663</v>
      </c>
      <c r="H493" s="45">
        <v>15.027001857911999</v>
      </c>
      <c r="I493" s="45">
        <v>-0.39936130275100012</v>
      </c>
      <c r="J493" s="46">
        <v>-2.5888234225508549E-2</v>
      </c>
      <c r="K493" s="47" t="s">
        <v>933</v>
      </c>
      <c r="L493" s="55">
        <f t="shared" si="152"/>
        <v>14.959099160662999</v>
      </c>
      <c r="M493" s="55">
        <f t="shared" si="153"/>
        <v>14.559737857911999</v>
      </c>
      <c r="N493" s="55">
        <f t="shared" si="154"/>
        <v>-0.39936130275100012</v>
      </c>
      <c r="O493" s="56">
        <f t="shared" si="155"/>
        <v>-2.6696881841733851E-2</v>
      </c>
      <c r="P493" s="54"/>
      <c r="Q493" s="42"/>
      <c r="R493" s="42"/>
      <c r="S493" s="42"/>
      <c r="T493" s="42"/>
      <c r="AB493" t="s">
        <v>862</v>
      </c>
      <c r="AC493" s="2">
        <v>15.280066143602001</v>
      </c>
      <c r="AD493" s="2">
        <v>15.279441296891001</v>
      </c>
      <c r="AE493" s="2">
        <v>-6.2484671100015987E-4</v>
      </c>
      <c r="AF493" s="1">
        <v>-4.0892932342560104E-5</v>
      </c>
      <c r="AG493" s="2">
        <v>15.426363160663</v>
      </c>
      <c r="AH493" s="2">
        <v>15.424670917894</v>
      </c>
      <c r="AI493" s="2">
        <v>-1.6922427689998187E-3</v>
      </c>
      <c r="AJ493" s="1">
        <v>-1.0969810261663054E-4</v>
      </c>
      <c r="AM493" t="s">
        <v>862</v>
      </c>
      <c r="AN493" s="2">
        <v>15.280066143602001</v>
      </c>
      <c r="AO493" s="2">
        <v>15.277194615369</v>
      </c>
      <c r="AP493" s="2">
        <v>-2.871528233001186E-3</v>
      </c>
      <c r="AQ493" s="1">
        <v>-1.8792642688942411E-4</v>
      </c>
      <c r="AR493" s="2">
        <v>15.280041145143</v>
      </c>
      <c r="AS493" s="2">
        <v>-2.4998459000613593E-5</v>
      </c>
      <c r="AT493" s="1">
        <v>-1.63601772176103E-6</v>
      </c>
      <c r="AU493" s="2">
        <v>15.317077760263</v>
      </c>
      <c r="AV493" s="2">
        <v>3.701161666099928E-2</v>
      </c>
      <c r="AW493" s="1">
        <v>2.4222157360553453E-3</v>
      </c>
      <c r="AX493" s="2">
        <v>15.279035453479999</v>
      </c>
      <c r="AY493" s="2">
        <v>-1.0306901220022979E-3</v>
      </c>
      <c r="AZ493" s="1">
        <v>-6.7453250026267966E-5</v>
      </c>
      <c r="BA493" s="2">
        <v>15.280201644849001</v>
      </c>
      <c r="BB493" s="2">
        <v>1.355012469996808E-4</v>
      </c>
      <c r="BC493" s="1">
        <v>8.8678442701910202E-6</v>
      </c>
      <c r="BD493" s="2">
        <v>15.306522318787</v>
      </c>
      <c r="BE493" s="2">
        <v>2.6456175184998543E-2</v>
      </c>
      <c r="BF493" s="1">
        <v>1.7314175826441793E-3</v>
      </c>
      <c r="BG493" s="1"/>
      <c r="BH493" t="s">
        <v>862</v>
      </c>
      <c r="BI493" s="2">
        <v>15.426363160663</v>
      </c>
      <c r="BJ493" s="2">
        <v>15.419455415805</v>
      </c>
      <c r="BK493" s="2">
        <v>-6.9077448579992762E-3</v>
      </c>
      <c r="BL493" s="1">
        <v>-4.4778829501524538E-4</v>
      </c>
      <c r="BM493" s="2">
        <v>15.426292508086</v>
      </c>
      <c r="BN493" s="2">
        <v>-7.0652576999563621E-5</v>
      </c>
      <c r="BO493" s="1">
        <v>-4.5799892212914225E-6</v>
      </c>
      <c r="BP493" s="2">
        <v>15.439468688129001</v>
      </c>
      <c r="BQ493" s="2">
        <v>1.3105527466001021E-2</v>
      </c>
      <c r="BR493" s="1">
        <v>8.4955393111838082E-4</v>
      </c>
      <c r="BS493" s="2">
        <v>15.423642028595001</v>
      </c>
      <c r="BT493" s="2">
        <v>-2.7211320679985107E-3</v>
      </c>
      <c r="BU493" s="1">
        <v>-1.7639491820971501E-4</v>
      </c>
      <c r="BV493" s="2">
        <v>15.42675100468</v>
      </c>
      <c r="BW493" s="2">
        <v>3.878440170002051E-4</v>
      </c>
      <c r="BX493" s="1">
        <v>2.5141636623024776E-5</v>
      </c>
      <c r="BY493" s="2">
        <v>15.432989913499</v>
      </c>
      <c r="BZ493" s="2">
        <v>6.6267528360004491E-3</v>
      </c>
      <c r="CA493" s="1">
        <v>4.2957324205218839E-4</v>
      </c>
      <c r="CC493" t="s">
        <v>862</v>
      </c>
      <c r="CE493" s="23">
        <v>15.280066143602001</v>
      </c>
      <c r="CF493" s="23">
        <v>14.630003096477001</v>
      </c>
      <c r="CG493" s="23">
        <v>-0.65006304712500018</v>
      </c>
      <c r="CH493" s="24">
        <v>-4.2543208976696188E-2</v>
      </c>
      <c r="CI493" s="2">
        <v>15.426363160663</v>
      </c>
      <c r="CJ493" s="2">
        <v>15.026449825657</v>
      </c>
      <c r="CK493" s="2">
        <v>-0.39991333500599957</v>
      </c>
      <c r="CL493" s="1">
        <v>-2.5924019215739242E-2</v>
      </c>
      <c r="CN493" s="25" t="s">
        <v>862</v>
      </c>
      <c r="CO493" s="27">
        <v>2.2799999999999999E-3</v>
      </c>
      <c r="CP493" s="27">
        <v>0.46498400000000001</v>
      </c>
      <c r="CQ493" s="28">
        <f t="shared" si="156"/>
        <v>-0.46726400000000001</v>
      </c>
      <c r="CR493" s="27">
        <f t="shared" si="157"/>
        <v>-0.46726400000000001</v>
      </c>
      <c r="CU493" s="30">
        <v>555</v>
      </c>
      <c r="CV493" s="30"/>
      <c r="CW493" s="31" t="s">
        <v>1057</v>
      </c>
      <c r="CX493" s="31" t="s">
        <v>861</v>
      </c>
      <c r="CY493" s="31" t="s">
        <v>1060</v>
      </c>
      <c r="CZ493" s="30"/>
      <c r="DA493" s="30"/>
      <c r="DB493" s="30"/>
      <c r="DC493" s="30"/>
      <c r="DD493" s="30"/>
      <c r="DE493" s="30"/>
      <c r="DF493" s="30"/>
      <c r="DG493" s="39"/>
      <c r="DK493" s="30">
        <v>535</v>
      </c>
      <c r="DL493" s="30"/>
    </row>
    <row r="494" spans="1:116" ht="15.75" x14ac:dyDescent="0.25">
      <c r="A494" t="s">
        <v>771</v>
      </c>
      <c r="B494" t="s">
        <v>864</v>
      </c>
      <c r="C494" s="52">
        <v>10.615891525149999</v>
      </c>
      <c r="D494" s="52">
        <v>10.024328293610999</v>
      </c>
      <c r="E494" s="52">
        <v>-0.59156323153900026</v>
      </c>
      <c r="F494" s="53">
        <v>-5.5724310119176883E-2</v>
      </c>
      <c r="G494" s="45">
        <v>10.896932518541998</v>
      </c>
      <c r="H494" s="45">
        <v>10.639973188301001</v>
      </c>
      <c r="I494" s="45">
        <v>-0.25695933024099737</v>
      </c>
      <c r="J494" s="46">
        <v>-2.3580886621419432E-2</v>
      </c>
      <c r="K494" s="47" t="s">
        <v>933</v>
      </c>
      <c r="L494" s="55">
        <f t="shared" si="152"/>
        <v>10.454916518541998</v>
      </c>
      <c r="M494" s="55">
        <f t="shared" si="153"/>
        <v>10.197957188301</v>
      </c>
      <c r="N494" s="55">
        <f t="shared" si="154"/>
        <v>-0.25695933024099737</v>
      </c>
      <c r="O494" s="56">
        <f t="shared" si="155"/>
        <v>-2.4577846201380472E-2</v>
      </c>
      <c r="P494" s="54"/>
      <c r="Q494" s="42"/>
      <c r="R494" s="42"/>
      <c r="S494" s="42"/>
      <c r="T494" s="42"/>
      <c r="AB494" t="s">
        <v>864</v>
      </c>
      <c r="AC494" s="2">
        <v>10.615891525149999</v>
      </c>
      <c r="AD494" s="2">
        <v>10.613758403381999</v>
      </c>
      <c r="AE494" s="2">
        <v>-2.1331217680007342E-3</v>
      </c>
      <c r="AF494" s="1">
        <v>-2.0093665830582172E-4</v>
      </c>
      <c r="AG494" s="2">
        <v>10.896932518541998</v>
      </c>
      <c r="AH494" s="2">
        <v>10.894850257609001</v>
      </c>
      <c r="AI494" s="2">
        <v>-2.0822609329975705E-3</v>
      </c>
      <c r="AJ494" s="1">
        <v>-1.910868888519258E-4</v>
      </c>
      <c r="AM494" t="s">
        <v>864</v>
      </c>
      <c r="AN494" s="2">
        <v>10.615891525149999</v>
      </c>
      <c r="AO494" s="2">
        <v>10.606906182625</v>
      </c>
      <c r="AP494" s="2">
        <v>-8.9853425249994956E-3</v>
      </c>
      <c r="AQ494" s="1">
        <v>-8.4640489248711832E-4</v>
      </c>
      <c r="AR494" s="2">
        <v>10.615803406663</v>
      </c>
      <c r="AS494" s="2">
        <v>-8.8118486999633205E-5</v>
      </c>
      <c r="AT494" s="1">
        <v>-8.3006205169742548E-6</v>
      </c>
      <c r="AU494" s="2">
        <v>10.877235030662</v>
      </c>
      <c r="AV494" s="2">
        <v>0.26134350551200036</v>
      </c>
      <c r="AW494" s="1">
        <v>2.4618140162119606E-2</v>
      </c>
      <c r="AX494" s="2">
        <v>10.612439030324001</v>
      </c>
      <c r="AY494" s="2">
        <v>-3.4524948259981869E-3</v>
      </c>
      <c r="AZ494" s="1">
        <v>-3.2521948983925815E-4</v>
      </c>
      <c r="BA494" s="2">
        <v>10.616373757021</v>
      </c>
      <c r="BB494" s="2">
        <v>4.8223187100049358E-4</v>
      </c>
      <c r="BC494" s="1">
        <v>4.5425470847930482E-5</v>
      </c>
      <c r="BD494" s="2">
        <v>10.851383265138001</v>
      </c>
      <c r="BE494" s="2">
        <v>0.23549173998800121</v>
      </c>
      <c r="BF494" s="1">
        <v>2.2182945203433942E-2</v>
      </c>
      <c r="BG494" s="1"/>
      <c r="BH494" t="s">
        <v>864</v>
      </c>
      <c r="BI494" s="2">
        <v>10.896932518541998</v>
      </c>
      <c r="BJ494" s="2">
        <v>10.888381348301001</v>
      </c>
      <c r="BK494" s="2">
        <v>-8.5511702409970525E-3</v>
      </c>
      <c r="BL494" s="1">
        <v>-7.8473187077616156E-4</v>
      </c>
      <c r="BM494" s="2">
        <v>10.896845758186</v>
      </c>
      <c r="BN494" s="2">
        <v>-8.6760355998194427E-5</v>
      </c>
      <c r="BO494" s="1">
        <v>-7.9619063301130635E-6</v>
      </c>
      <c r="BP494" s="2">
        <v>11.065832321590999</v>
      </c>
      <c r="BQ494" s="2">
        <v>0.16889980304900121</v>
      </c>
      <c r="BR494" s="1">
        <v>1.549975672159158E-2</v>
      </c>
      <c r="BS494" s="2">
        <v>10.893580064156</v>
      </c>
      <c r="BT494" s="2">
        <v>-3.3524543859986267E-3</v>
      </c>
      <c r="BU494" s="1">
        <v>-3.076512018675126E-4</v>
      </c>
      <c r="BV494" s="2">
        <v>10.897408506106</v>
      </c>
      <c r="BW494" s="2">
        <v>4.7598756400191178E-4</v>
      </c>
      <c r="BX494" s="1">
        <v>4.3680876539519816E-5</v>
      </c>
      <c r="BY494" s="2">
        <v>11.048858262355999</v>
      </c>
      <c r="BZ494" s="2">
        <v>0.15192574381400092</v>
      </c>
      <c r="CA494" s="1">
        <v>1.3942065214727831E-2</v>
      </c>
      <c r="CC494" t="s">
        <v>864</v>
      </c>
      <c r="CE494" s="23">
        <v>10.615891525149999</v>
      </c>
      <c r="CF494" s="23">
        <v>9.8091918555850004</v>
      </c>
      <c r="CG494" s="23">
        <v>-0.80669966956499906</v>
      </c>
      <c r="CH494" s="24">
        <v>-7.5989818439068935E-2</v>
      </c>
      <c r="CI494" s="2">
        <v>10.896932518541998</v>
      </c>
      <c r="CJ494" s="2">
        <v>10.650443370219</v>
      </c>
      <c r="CK494" s="2">
        <v>-0.24648914832299873</v>
      </c>
      <c r="CL494" s="1">
        <v>-2.2620049073771707E-2</v>
      </c>
      <c r="CN494" s="25" t="s">
        <v>864</v>
      </c>
      <c r="CO494" s="27">
        <v>3.3249999999999998E-3</v>
      </c>
      <c r="CP494" s="27">
        <v>0.438691</v>
      </c>
      <c r="CQ494" s="28">
        <f t="shared" si="156"/>
        <v>-0.44201600000000002</v>
      </c>
      <c r="CR494" s="27">
        <f t="shared" si="157"/>
        <v>-0.44201600000000002</v>
      </c>
      <c r="CU494" s="30">
        <v>556</v>
      </c>
      <c r="CV494" s="30"/>
      <c r="CW494" s="31" t="s">
        <v>1057</v>
      </c>
      <c r="CX494" s="31" t="s">
        <v>863</v>
      </c>
      <c r="CY494" s="31" t="s">
        <v>1061</v>
      </c>
      <c r="CZ494" s="30"/>
      <c r="DA494" s="30"/>
      <c r="DB494" s="30"/>
      <c r="DC494" s="30"/>
      <c r="DD494" s="30"/>
      <c r="DE494" s="30"/>
      <c r="DF494" s="30"/>
      <c r="DG494" s="39"/>
      <c r="DK494" s="30">
        <v>536</v>
      </c>
      <c r="DL494" s="30"/>
    </row>
    <row r="495" spans="1:116" ht="15.75" x14ac:dyDescent="0.25">
      <c r="A495" t="s">
        <v>772</v>
      </c>
      <c r="B495" t="s">
        <v>866</v>
      </c>
      <c r="C495" s="52">
        <v>12.422842873135</v>
      </c>
      <c r="D495" s="52">
        <v>12.802427854464</v>
      </c>
      <c r="E495" s="52">
        <v>0.37958498132899976</v>
      </c>
      <c r="F495" s="53">
        <v>3.05554038802077E-2</v>
      </c>
      <c r="G495" s="45">
        <v>13.027075155693</v>
      </c>
      <c r="H495" s="45">
        <v>13.179500006347</v>
      </c>
      <c r="I495" s="45">
        <v>0.15242485065400047</v>
      </c>
      <c r="J495" s="46">
        <v>1.1700619581317824E-2</v>
      </c>
      <c r="K495" s="47" t="s">
        <v>933</v>
      </c>
      <c r="L495" s="55">
        <f t="shared" si="152"/>
        <v>12.626905155693001</v>
      </c>
      <c r="M495" s="55">
        <f t="shared" si="153"/>
        <v>12.779330006347001</v>
      </c>
      <c r="N495" s="55">
        <f t="shared" si="154"/>
        <v>0.15242485065400047</v>
      </c>
      <c r="O495" s="56">
        <f t="shared" si="155"/>
        <v>1.2071433876675456E-2</v>
      </c>
      <c r="P495" s="54"/>
      <c r="Q495" s="42"/>
      <c r="R495" s="42"/>
      <c r="S495" s="42"/>
      <c r="T495" s="42"/>
      <c r="AB495" t="s">
        <v>866</v>
      </c>
      <c r="AC495" s="2">
        <v>12.422842873135</v>
      </c>
      <c r="AD495" s="2">
        <v>12.41085760492</v>
      </c>
      <c r="AE495" s="2">
        <v>-1.1985268214999678E-2</v>
      </c>
      <c r="AF495" s="1">
        <v>-9.6477660849421203E-4</v>
      </c>
      <c r="AG495" s="2">
        <v>13.027075155693</v>
      </c>
      <c r="AH495" s="2">
        <v>13.027075155693</v>
      </c>
      <c r="AI495" s="2">
        <v>0</v>
      </c>
      <c r="AJ495" s="1">
        <v>0</v>
      </c>
      <c r="AM495" t="s">
        <v>866</v>
      </c>
      <c r="AN495" s="2">
        <v>12.422842873135</v>
      </c>
      <c r="AO495" s="2">
        <v>12.374981000391001</v>
      </c>
      <c r="AP495" s="2">
        <v>-4.7861872743999001E-2</v>
      </c>
      <c r="AQ495" s="1">
        <v>-3.8527310723298789E-3</v>
      </c>
      <c r="AR495" s="2">
        <v>12.422338851477999</v>
      </c>
      <c r="AS495" s="2">
        <v>-5.0402165700091928E-4</v>
      </c>
      <c r="AT495" s="1">
        <v>-4.0572167107650583E-5</v>
      </c>
      <c r="AU495" s="2">
        <v>12.816487207884</v>
      </c>
      <c r="AV495" s="2">
        <v>0.39364433474900018</v>
      </c>
      <c r="AW495" s="1">
        <v>3.1687137861195619E-2</v>
      </c>
      <c r="AX495" s="2">
        <v>12.4036566522</v>
      </c>
      <c r="AY495" s="2">
        <v>-1.9186220934999554E-2</v>
      </c>
      <c r="AZ495" s="1">
        <v>-1.5444307821433278E-3</v>
      </c>
      <c r="BA495" s="2">
        <v>12.425615434688</v>
      </c>
      <c r="BB495" s="2">
        <v>2.7725615529998748E-3</v>
      </c>
      <c r="BC495" s="1">
        <v>2.2318253408772266E-4</v>
      </c>
      <c r="BD495" s="2">
        <v>12.768726807990999</v>
      </c>
      <c r="BE495" s="2">
        <v>0.34588393485599944</v>
      </c>
      <c r="BF495" s="1">
        <v>2.7842575036024178E-2</v>
      </c>
      <c r="BG495" s="1"/>
      <c r="BH495" t="s">
        <v>866</v>
      </c>
      <c r="BI495" s="2">
        <v>13.027075155693</v>
      </c>
      <c r="BJ495" s="2">
        <v>13.027075155693</v>
      </c>
      <c r="BK495" s="2">
        <v>0</v>
      </c>
      <c r="BL495" s="1">
        <v>0</v>
      </c>
      <c r="BM495" s="2">
        <v>13.027075155693</v>
      </c>
      <c r="BN495" s="2">
        <v>0</v>
      </c>
      <c r="BO495" s="1">
        <v>0</v>
      </c>
      <c r="BP495" s="2">
        <v>13.146924941911999</v>
      </c>
      <c r="BQ495" s="2">
        <v>0.11984978621899955</v>
      </c>
      <c r="BR495" s="1">
        <v>9.200053334045874E-3</v>
      </c>
      <c r="BS495" s="2">
        <v>13.027075155693</v>
      </c>
      <c r="BT495" s="2">
        <v>0</v>
      </c>
      <c r="BU495" s="1">
        <v>0</v>
      </c>
      <c r="BV495" s="2">
        <v>13.027075155693</v>
      </c>
      <c r="BW495" s="2">
        <v>0</v>
      </c>
      <c r="BX495" s="1">
        <v>0</v>
      </c>
      <c r="BY495" s="2">
        <v>13.111297603591</v>
      </c>
      <c r="BZ495" s="2">
        <v>8.4222447898000041E-2</v>
      </c>
      <c r="CA495" s="1">
        <v>6.4651847702892652E-3</v>
      </c>
      <c r="CC495" t="s">
        <v>866</v>
      </c>
      <c r="CE495" s="23">
        <v>12.422842873135</v>
      </c>
      <c r="CF495" s="23">
        <v>12.422977747815001</v>
      </c>
      <c r="CG495" s="23">
        <v>1.348746800005074E-4</v>
      </c>
      <c r="CH495" s="24">
        <v>1.0856989932005051E-5</v>
      </c>
      <c r="CI495" s="2">
        <v>13.027075155693</v>
      </c>
      <c r="CJ495" s="2">
        <v>13.144717129193001</v>
      </c>
      <c r="CK495" s="2">
        <v>0.11764197350000138</v>
      </c>
      <c r="CL495" s="1">
        <v>9.030574560598149E-3</v>
      </c>
      <c r="CN495" s="25" t="s">
        <v>866</v>
      </c>
      <c r="CO495" s="27">
        <v>0</v>
      </c>
      <c r="CP495" s="27">
        <v>0.40017000000000003</v>
      </c>
      <c r="CQ495" s="28">
        <f t="shared" si="156"/>
        <v>-0.40017000000000003</v>
      </c>
      <c r="CR495" s="27">
        <f t="shared" si="157"/>
        <v>-0.40017000000000003</v>
      </c>
      <c r="CU495" s="30">
        <v>557</v>
      </c>
      <c r="CV495" s="30"/>
      <c r="CW495" s="31" t="s">
        <v>1057</v>
      </c>
      <c r="CX495" s="31" t="s">
        <v>865</v>
      </c>
      <c r="CY495" s="31" t="s">
        <v>1062</v>
      </c>
      <c r="CZ495" s="30"/>
      <c r="DA495" s="30"/>
      <c r="DB495" s="30"/>
      <c r="DC495" s="30"/>
      <c r="DD495" s="30"/>
      <c r="DE495" s="30"/>
      <c r="DF495" s="30"/>
      <c r="DG495" s="39"/>
      <c r="DK495" s="30">
        <v>537</v>
      </c>
      <c r="DL495" s="30"/>
    </row>
    <row r="496" spans="1:116" ht="15.75" x14ac:dyDescent="0.25">
      <c r="B496" t="s">
        <v>868</v>
      </c>
      <c r="C496" s="52">
        <v>19.510241039850001</v>
      </c>
      <c r="D496" s="52">
        <v>19.160427012899</v>
      </c>
      <c r="E496" s="52">
        <v>-0.34981402695100172</v>
      </c>
      <c r="F496" s="53">
        <v>-1.7929764488121936E-2</v>
      </c>
      <c r="G496" s="45">
        <v>19.663826202869</v>
      </c>
      <c r="H496" s="45">
        <v>19.469603733511999</v>
      </c>
      <c r="I496" s="45">
        <v>-0.19422246935700116</v>
      </c>
      <c r="J496" s="46">
        <v>-9.8771453405473875E-3</v>
      </c>
      <c r="K496" s="47" t="s">
        <v>933</v>
      </c>
      <c r="L496" s="55">
        <f t="shared" si="152"/>
        <v>19.036637202868999</v>
      </c>
      <c r="M496" s="55">
        <f t="shared" si="153"/>
        <v>18.842414733511998</v>
      </c>
      <c r="N496" s="55">
        <f t="shared" si="154"/>
        <v>-0.19422246935700116</v>
      </c>
      <c r="O496" s="56">
        <f t="shared" si="155"/>
        <v>-1.0202561896159371E-2</v>
      </c>
      <c r="P496" s="54"/>
      <c r="Q496" s="42"/>
      <c r="R496" s="42"/>
      <c r="S496" s="42"/>
      <c r="T496" s="42"/>
      <c r="AB496" t="s">
        <v>868</v>
      </c>
      <c r="AC496" s="2">
        <v>19.510241039850001</v>
      </c>
      <c r="AD496" s="2">
        <v>19.509361202055999</v>
      </c>
      <c r="AE496" s="2">
        <v>-8.7983779400246931E-4</v>
      </c>
      <c r="AF496" s="1">
        <v>-4.5096203178904124E-5</v>
      </c>
      <c r="AG496" s="2">
        <v>19.663826202869</v>
      </c>
      <c r="AH496" s="2">
        <v>19.661357785530001</v>
      </c>
      <c r="AI496" s="2">
        <v>-2.4684173389992736E-3</v>
      </c>
      <c r="AJ496" s="1">
        <v>-1.2553087652082307E-4</v>
      </c>
      <c r="AM496" t="s">
        <v>868</v>
      </c>
      <c r="AN496" s="2">
        <v>19.510241039850001</v>
      </c>
      <c r="AO496" s="2">
        <v>19.506453519103001</v>
      </c>
      <c r="AP496" s="2">
        <v>-3.7875207470001726E-3</v>
      </c>
      <c r="AQ496" s="1">
        <v>-1.9412987975207978E-4</v>
      </c>
      <c r="AR496" s="2">
        <v>19.510204970593001</v>
      </c>
      <c r="AS496" s="2">
        <v>-3.6069256999837762E-5</v>
      </c>
      <c r="AT496" s="1">
        <v>-1.8487345659218504E-6</v>
      </c>
      <c r="AU496" s="2">
        <v>19.663280861251998</v>
      </c>
      <c r="AV496" s="2">
        <v>0.15303982140199679</v>
      </c>
      <c r="AW496" s="1">
        <v>7.8440764052791732E-3</v>
      </c>
      <c r="AX496" s="2">
        <v>19.508810426486001</v>
      </c>
      <c r="AY496" s="2">
        <v>-1.4306133640005214E-3</v>
      </c>
      <c r="AZ496" s="1">
        <v>-7.332627829038448E-5</v>
      </c>
      <c r="BA496" s="2">
        <v>19.510437987212999</v>
      </c>
      <c r="BB496" s="2">
        <v>1.9694736299769033E-4</v>
      </c>
      <c r="BC496" s="1">
        <v>1.0094563290910757E-5</v>
      </c>
      <c r="BD496" s="2">
        <v>19.646821876407</v>
      </c>
      <c r="BE496" s="2">
        <v>0.13658083655699826</v>
      </c>
      <c r="BF496" s="1">
        <v>7.0004689474635175E-3</v>
      </c>
      <c r="BG496" s="1"/>
      <c r="BH496" t="s">
        <v>868</v>
      </c>
      <c r="BI496" s="2">
        <v>19.663826202869</v>
      </c>
      <c r="BJ496" s="2">
        <v>19.653936545179999</v>
      </c>
      <c r="BK496" s="2">
        <v>-9.8896576890012966E-3</v>
      </c>
      <c r="BL496" s="1">
        <v>-5.0293658960219915E-4</v>
      </c>
      <c r="BM496" s="2">
        <v>19.663722506250998</v>
      </c>
      <c r="BN496" s="2">
        <v>-1.0369661800169183E-4</v>
      </c>
      <c r="BO496" s="1">
        <v>-5.2734710392508574E-6</v>
      </c>
      <c r="BP496" s="2">
        <v>19.751807105215999</v>
      </c>
      <c r="BQ496" s="2">
        <v>8.7980902346998846E-2</v>
      </c>
      <c r="BR496" s="1">
        <v>4.4742514218398767E-3</v>
      </c>
      <c r="BS496" s="2">
        <v>19.659872120460999</v>
      </c>
      <c r="BT496" s="2">
        <v>-3.9540824080006587E-3</v>
      </c>
      <c r="BU496" s="1">
        <v>-2.0108408034158422E-4</v>
      </c>
      <c r="BV496" s="2">
        <v>19.664396454506999</v>
      </c>
      <c r="BW496" s="2">
        <v>5.7025163799906409E-4</v>
      </c>
      <c r="BX496" s="1">
        <v>2.9000034485448361E-5</v>
      </c>
      <c r="BY496" s="2">
        <v>19.743112941709001</v>
      </c>
      <c r="BZ496" s="2">
        <v>7.9286738840000481E-2</v>
      </c>
      <c r="CA496" s="1">
        <v>4.0321114528785017E-3</v>
      </c>
      <c r="CC496" t="s">
        <v>868</v>
      </c>
      <c r="CE496" s="23">
        <v>19.510241039850001</v>
      </c>
      <c r="CF496" s="23">
        <v>19.036887940102996</v>
      </c>
      <c r="CG496" s="23">
        <v>-0.47335309974700479</v>
      </c>
      <c r="CH496" s="24">
        <v>-2.4261776099032965E-2</v>
      </c>
      <c r="CI496" s="2">
        <v>19.663826202869</v>
      </c>
      <c r="CJ496" s="2">
        <v>19.391967800248999</v>
      </c>
      <c r="CK496" s="2">
        <v>-0.27185840262000127</v>
      </c>
      <c r="CL496" s="1">
        <v>-1.38253054016688E-2</v>
      </c>
      <c r="CN496" s="25" t="s">
        <v>868</v>
      </c>
      <c r="CO496" s="27">
        <v>1.441E-3</v>
      </c>
      <c r="CP496" s="27">
        <v>0.62574799999999997</v>
      </c>
      <c r="CQ496" s="28">
        <f t="shared" si="156"/>
        <v>-0.627189</v>
      </c>
      <c r="CR496" s="27">
        <f t="shared" si="157"/>
        <v>-0.627189</v>
      </c>
      <c r="CU496" s="30">
        <v>559</v>
      </c>
      <c r="CV496" s="30"/>
      <c r="CW496" s="31" t="s">
        <v>1057</v>
      </c>
      <c r="CX496" s="31" t="s">
        <v>867</v>
      </c>
      <c r="CY496" s="31" t="s">
        <v>1063</v>
      </c>
      <c r="CZ496" s="30"/>
      <c r="DA496" s="30"/>
      <c r="DB496" s="30"/>
      <c r="DC496" s="30"/>
      <c r="DD496" s="30"/>
      <c r="DE496" s="30"/>
      <c r="DF496" s="30"/>
      <c r="DG496" s="39"/>
      <c r="DK496" s="30">
        <v>538</v>
      </c>
      <c r="DL496" s="30"/>
    </row>
    <row r="497" spans="1:116" ht="15.75" x14ac:dyDescent="0.25">
      <c r="B497" t="s">
        <v>870</v>
      </c>
      <c r="C497" s="52">
        <v>18.659107278576002</v>
      </c>
      <c r="D497" s="52">
        <v>18.953114867825001</v>
      </c>
      <c r="E497" s="52">
        <v>0.29400758924899861</v>
      </c>
      <c r="F497" s="53">
        <v>1.5756787549347121E-2</v>
      </c>
      <c r="G497" s="45">
        <v>19.839186401597999</v>
      </c>
      <c r="H497" s="45">
        <v>20.001229841777</v>
      </c>
      <c r="I497" s="45">
        <v>0.16204344017900141</v>
      </c>
      <c r="J497" s="46">
        <v>8.1678470527374644E-3</v>
      </c>
      <c r="K497" s="47" t="s">
        <v>933</v>
      </c>
      <c r="L497" s="55">
        <f t="shared" si="152"/>
        <v>19.566745401597998</v>
      </c>
      <c r="M497" s="55">
        <f t="shared" si="153"/>
        <v>19.728788841777</v>
      </c>
      <c r="N497" s="55">
        <f t="shared" si="154"/>
        <v>0.16204344017900141</v>
      </c>
      <c r="O497" s="56">
        <f t="shared" si="155"/>
        <v>8.2815734989717532E-3</v>
      </c>
      <c r="P497" s="54"/>
      <c r="Q497" s="42"/>
      <c r="R497" s="42"/>
      <c r="S497" s="42"/>
      <c r="T497" s="42"/>
      <c r="AB497" t="s">
        <v>870</v>
      </c>
      <c r="AC497" s="2">
        <v>18.659107278576002</v>
      </c>
      <c r="AD497" s="2">
        <v>18.665098973692</v>
      </c>
      <c r="AE497" s="2">
        <v>5.9916951159983967E-3</v>
      </c>
      <c r="AF497" s="1">
        <v>3.2111370745362166E-4</v>
      </c>
      <c r="AG497" s="2">
        <v>19.839186401597999</v>
      </c>
      <c r="AH497" s="2">
        <v>19.839186401597999</v>
      </c>
      <c r="AI497" s="2">
        <v>0</v>
      </c>
      <c r="AJ497" s="1">
        <v>0</v>
      </c>
      <c r="AM497" t="s">
        <v>870</v>
      </c>
      <c r="AN497" s="2">
        <v>18.659107278576002</v>
      </c>
      <c r="AO497" s="2">
        <v>18.683291624659002</v>
      </c>
      <c r="AP497" s="2">
        <v>2.4184346083000463E-2</v>
      </c>
      <c r="AQ497" s="1">
        <v>1.2961148527597794E-3</v>
      </c>
      <c r="AR497" s="2">
        <v>18.659358376146997</v>
      </c>
      <c r="AS497" s="2">
        <v>2.5109757099528451E-4</v>
      </c>
      <c r="AT497" s="1">
        <v>1.3457105275534243E-5</v>
      </c>
      <c r="AU497" s="2">
        <v>18.491032222187002</v>
      </c>
      <c r="AV497" s="2">
        <v>-0.16807505638900011</v>
      </c>
      <c r="AW497" s="1">
        <v>-9.0076686885218991E-3</v>
      </c>
      <c r="AX497" s="2">
        <v>18.668719679557</v>
      </c>
      <c r="AY497" s="2">
        <v>9.612400980998359E-3</v>
      </c>
      <c r="AZ497" s="1">
        <v>5.1515867492948702E-4</v>
      </c>
      <c r="BA497" s="2">
        <v>18.65772739674</v>
      </c>
      <c r="BB497" s="2">
        <v>-1.379881836001573E-3</v>
      </c>
      <c r="BC497" s="1">
        <v>-7.3952189426871703E-5</v>
      </c>
      <c r="BD497" s="2">
        <v>18.511974500493</v>
      </c>
      <c r="BE497" s="2">
        <v>-0.14713277808300163</v>
      </c>
      <c r="BF497" s="1">
        <v>-7.885306402195159E-3</v>
      </c>
      <c r="BG497" s="1"/>
      <c r="BH497" t="s">
        <v>870</v>
      </c>
      <c r="BI497" s="2">
        <v>19.839186401597999</v>
      </c>
      <c r="BJ497" s="2">
        <v>19.839186401597999</v>
      </c>
      <c r="BK497" s="2">
        <v>0</v>
      </c>
      <c r="BL497" s="1">
        <v>0</v>
      </c>
      <c r="BM497" s="2">
        <v>19.839186401597999</v>
      </c>
      <c r="BN497" s="2">
        <v>0</v>
      </c>
      <c r="BO497" s="1">
        <v>0</v>
      </c>
      <c r="BP497" s="2">
        <v>19.798675541554001</v>
      </c>
      <c r="BQ497" s="2">
        <v>-4.0510860043998065E-2</v>
      </c>
      <c r="BR497" s="1">
        <v>-2.0419617631464468E-3</v>
      </c>
      <c r="BS497" s="2">
        <v>19.839186401597999</v>
      </c>
      <c r="BT497" s="2">
        <v>0</v>
      </c>
      <c r="BU497" s="1">
        <v>0</v>
      </c>
      <c r="BV497" s="2">
        <v>19.839186401597999</v>
      </c>
      <c r="BW497" s="2">
        <v>0</v>
      </c>
      <c r="BX497" s="1">
        <v>0</v>
      </c>
      <c r="BY497" s="2">
        <v>19.778420111531002</v>
      </c>
      <c r="BZ497" s="2">
        <v>-6.0766290066997186E-2</v>
      </c>
      <c r="CA497" s="1">
        <v>-3.0629426447700801E-3</v>
      </c>
      <c r="CC497" t="s">
        <v>870</v>
      </c>
      <c r="CE497" s="23">
        <v>18.659107278576002</v>
      </c>
      <c r="CF497" s="23">
        <v>19.103279828098</v>
      </c>
      <c r="CG497" s="23">
        <v>0.44417254952199769</v>
      </c>
      <c r="CH497" s="24">
        <v>2.3804598091999148E-2</v>
      </c>
      <c r="CI497" s="2">
        <v>19.839186401597999</v>
      </c>
      <c r="CJ497" s="2">
        <v>20.0214852718</v>
      </c>
      <c r="CK497" s="2">
        <v>0.18229887020200053</v>
      </c>
      <c r="CL497" s="1">
        <v>9.1888279343610973E-3</v>
      </c>
      <c r="CN497" s="25" t="s">
        <v>870</v>
      </c>
      <c r="CO497" s="27">
        <v>0</v>
      </c>
      <c r="CP497" s="27">
        <v>0.27244099999999999</v>
      </c>
      <c r="CQ497" s="28">
        <f t="shared" si="156"/>
        <v>-0.27244099999999999</v>
      </c>
      <c r="CR497" s="27">
        <f t="shared" si="157"/>
        <v>-0.27244099999999999</v>
      </c>
      <c r="CU497" s="30">
        <v>560</v>
      </c>
      <c r="CV497" s="30"/>
      <c r="CW497" s="31" t="s">
        <v>1057</v>
      </c>
      <c r="CX497" s="31" t="s">
        <v>869</v>
      </c>
      <c r="CY497" s="31" t="s">
        <v>1064</v>
      </c>
      <c r="CZ497" s="30"/>
      <c r="DA497" s="30"/>
      <c r="DB497" s="30"/>
      <c r="DC497" s="30"/>
      <c r="DD497" s="30"/>
      <c r="DE497" s="30"/>
      <c r="DF497" s="30"/>
      <c r="DG497" s="39"/>
      <c r="DK497" s="30">
        <v>539</v>
      </c>
      <c r="DL497" s="30"/>
    </row>
    <row r="498" spans="1:116" ht="15.75" x14ac:dyDescent="0.25">
      <c r="A498" t="s">
        <v>773</v>
      </c>
      <c r="B498" t="s">
        <v>872</v>
      </c>
      <c r="C498" s="52">
        <v>18.145731030311001</v>
      </c>
      <c r="D498" s="52">
        <v>18.700665672042998</v>
      </c>
      <c r="E498" s="52">
        <v>0.55493464173199669</v>
      </c>
      <c r="F498" s="53">
        <v>3.0582104452282606E-2</v>
      </c>
      <c r="G498" s="45">
        <v>18.466660070163002</v>
      </c>
      <c r="H498" s="45">
        <v>18.884456370579002</v>
      </c>
      <c r="I498" s="45">
        <v>0.41779630041600058</v>
      </c>
      <c r="J498" s="46">
        <v>2.2624356479656191E-2</v>
      </c>
      <c r="K498" s="47" t="s">
        <v>933</v>
      </c>
      <c r="L498" s="55">
        <f t="shared" si="152"/>
        <v>17.910611070163</v>
      </c>
      <c r="M498" s="55">
        <f t="shared" si="153"/>
        <v>18.328407370579001</v>
      </c>
      <c r="N498" s="55">
        <f t="shared" si="154"/>
        <v>0.41779630041600058</v>
      </c>
      <c r="O498" s="56">
        <f t="shared" si="155"/>
        <v>2.3326747411315338E-2</v>
      </c>
      <c r="P498" s="54"/>
      <c r="Q498" s="42"/>
      <c r="R498" s="42"/>
      <c r="S498" s="42"/>
      <c r="T498" s="42"/>
      <c r="AB498" t="s">
        <v>872</v>
      </c>
      <c r="AC498" s="2">
        <v>18.145731030311001</v>
      </c>
      <c r="AD498" s="2">
        <v>18.129282887298</v>
      </c>
      <c r="AE498" s="2">
        <v>-1.6448143013001015E-2</v>
      </c>
      <c r="AF498" s="1">
        <v>-9.0644697562890686E-4</v>
      </c>
      <c r="AG498" s="2">
        <v>18.466660070163002</v>
      </c>
      <c r="AH498" s="2">
        <v>18.454581015574998</v>
      </c>
      <c r="AI498" s="2">
        <v>-1.2079054588003402E-2</v>
      </c>
      <c r="AJ498" s="1">
        <v>-6.5410066260545956E-4</v>
      </c>
      <c r="AM498" t="s">
        <v>872</v>
      </c>
      <c r="AN498" s="2">
        <v>18.145731030311001</v>
      </c>
      <c r="AO498" s="2">
        <v>18.080295711375001</v>
      </c>
      <c r="AP498" s="2">
        <v>-6.5435318936000186E-2</v>
      </c>
      <c r="AQ498" s="1">
        <v>-3.6060999045282711E-3</v>
      </c>
      <c r="AR498" s="2">
        <v>18.145038484893998</v>
      </c>
      <c r="AS498" s="2">
        <v>-6.9254541700303207E-4</v>
      </c>
      <c r="AT498" s="1">
        <v>-3.8165749059444888E-5</v>
      </c>
      <c r="AU498" s="2">
        <v>18.296922070906</v>
      </c>
      <c r="AV498" s="2">
        <v>0.15119104059499833</v>
      </c>
      <c r="AW498" s="1">
        <v>8.3320446193347469E-3</v>
      </c>
      <c r="AX498" s="2">
        <v>18.119420662071999</v>
      </c>
      <c r="AY498" s="2">
        <v>-2.6310368239002457E-2</v>
      </c>
      <c r="AZ498" s="1">
        <v>-1.4499481004679876E-3</v>
      </c>
      <c r="BA498" s="2">
        <v>18.149541967289998</v>
      </c>
      <c r="BB498" s="2">
        <v>3.8109369789971481E-3</v>
      </c>
      <c r="BC498" s="1">
        <v>2.1001837691913766E-4</v>
      </c>
      <c r="BD498" s="2">
        <v>18.209015235644003</v>
      </c>
      <c r="BE498" s="2">
        <v>6.3284205333001609E-2</v>
      </c>
      <c r="BF498" s="1">
        <v>3.4875533659840087E-3</v>
      </c>
      <c r="BG498" s="1"/>
      <c r="BH498" t="s">
        <v>872</v>
      </c>
      <c r="BI498" s="2">
        <v>18.466660070163002</v>
      </c>
      <c r="BJ498" s="2">
        <v>18.418903610185001</v>
      </c>
      <c r="BK498" s="2">
        <v>-4.7756459978000265E-2</v>
      </c>
      <c r="BL498" s="1">
        <v>-2.5860908142865233E-3</v>
      </c>
      <c r="BM498" s="2">
        <v>18.466150453274</v>
      </c>
      <c r="BN498" s="2">
        <v>-5.0961688900130753E-4</v>
      </c>
      <c r="BO498" s="1">
        <v>-2.7596592294710996E-5</v>
      </c>
      <c r="BP498" s="2">
        <v>18.555578064931002</v>
      </c>
      <c r="BQ498" s="2">
        <v>8.8917994767999886E-2</v>
      </c>
      <c r="BR498" s="1">
        <v>4.8150555882959419E-3</v>
      </c>
      <c r="BS498" s="2">
        <v>18.447362814699002</v>
      </c>
      <c r="BT498" s="2">
        <v>-1.9297255464000074E-2</v>
      </c>
      <c r="BU498" s="1">
        <v>-1.0449781059856669E-3</v>
      </c>
      <c r="BV498" s="2">
        <v>18.469466019426001</v>
      </c>
      <c r="BW498" s="2">
        <v>2.8059492629992633E-3</v>
      </c>
      <c r="BX498" s="1">
        <v>1.5194676526985508E-4</v>
      </c>
      <c r="BY498" s="2">
        <v>18.494580033498</v>
      </c>
      <c r="BZ498" s="2">
        <v>2.7919963334998243E-2</v>
      </c>
      <c r="CA498" s="1">
        <v>1.5119119120034681E-3</v>
      </c>
      <c r="CC498" t="s">
        <v>872</v>
      </c>
      <c r="CE498" s="23">
        <v>18.145731030311001</v>
      </c>
      <c r="CF498" s="23">
        <v>18.575333943431001</v>
      </c>
      <c r="CG498" s="23">
        <v>0.4296029131200001</v>
      </c>
      <c r="CH498" s="24">
        <v>2.3675150502472597E-2</v>
      </c>
      <c r="CI498" s="2">
        <v>18.466660070163002</v>
      </c>
      <c r="CJ498" s="2">
        <v>18.805324386011002</v>
      </c>
      <c r="CK498" s="2">
        <v>0.33866431584799983</v>
      </c>
      <c r="CL498" s="1">
        <v>1.8339229430837219E-2</v>
      </c>
      <c r="CN498" s="25" t="s">
        <v>872</v>
      </c>
      <c r="CO498" s="27">
        <v>6.02E-4</v>
      </c>
      <c r="CP498" s="27">
        <v>0.55544700000000002</v>
      </c>
      <c r="CQ498" s="28">
        <f t="shared" si="156"/>
        <v>-0.55604900000000002</v>
      </c>
      <c r="CR498" s="27">
        <f t="shared" si="157"/>
        <v>-0.55604900000000002</v>
      </c>
      <c r="CU498" s="30">
        <v>561</v>
      </c>
      <c r="CV498" s="30"/>
      <c r="CW498" s="31" t="s">
        <v>1057</v>
      </c>
      <c r="CX498" s="31" t="s">
        <v>871</v>
      </c>
      <c r="CY498" s="31" t="s">
        <v>1065</v>
      </c>
      <c r="CZ498" s="30"/>
      <c r="DA498" s="30"/>
      <c r="DB498" s="30"/>
      <c r="DC498" s="30"/>
      <c r="DD498" s="30"/>
      <c r="DE498" s="30"/>
      <c r="DF498" s="30"/>
      <c r="DG498" s="39"/>
      <c r="DK498" s="30">
        <v>540</v>
      </c>
      <c r="DL498" s="30"/>
    </row>
    <row r="499" spans="1:116" ht="15.75" x14ac:dyDescent="0.25">
      <c r="A499" t="s">
        <v>774</v>
      </c>
      <c r="B499" t="s">
        <v>915</v>
      </c>
      <c r="C499" s="52">
        <v>32.257743393082997</v>
      </c>
      <c r="D499" s="52">
        <v>32.823250294974002</v>
      </c>
      <c r="E499" s="52">
        <v>0.5655069018910055</v>
      </c>
      <c r="F499" s="53">
        <v>1.7530888475362685E-2</v>
      </c>
      <c r="G499" s="45">
        <v>32.583884151519001</v>
      </c>
      <c r="H499" s="45">
        <v>33.034459463396004</v>
      </c>
      <c r="I499" s="45">
        <v>0.45057531187700306</v>
      </c>
      <c r="J499" s="46">
        <v>1.3828164554654484E-2</v>
      </c>
      <c r="K499" s="47" t="s">
        <v>933</v>
      </c>
      <c r="L499" s="55">
        <f t="shared" si="152"/>
        <v>31.483312151519002</v>
      </c>
      <c r="M499" s="55">
        <f t="shared" si="153"/>
        <v>31.933887463396005</v>
      </c>
      <c r="N499" s="55">
        <f t="shared" si="154"/>
        <v>0.45057531187700306</v>
      </c>
      <c r="O499" s="56">
        <f t="shared" si="155"/>
        <v>1.43115600324556E-2</v>
      </c>
      <c r="P499" s="54"/>
      <c r="Q499" s="42"/>
      <c r="R499" s="42"/>
      <c r="S499" s="42"/>
      <c r="T499" s="42"/>
      <c r="AB499" t="s">
        <v>915</v>
      </c>
      <c r="AC499" s="2">
        <v>32.257743393082997</v>
      </c>
      <c r="AD499" s="2">
        <v>32.250429855790003</v>
      </c>
      <c r="AE499" s="2">
        <v>-7.313537292993999E-3</v>
      </c>
      <c r="AF499" s="1">
        <v>-2.26721913057385E-4</v>
      </c>
      <c r="AG499" s="2">
        <v>32.583884151519001</v>
      </c>
      <c r="AH499" s="2">
        <v>32.575865449832001</v>
      </c>
      <c r="AI499" s="2">
        <v>-8.0187016869999184E-3</v>
      </c>
      <c r="AJ499" s="1">
        <v>-2.4609410129596541E-4</v>
      </c>
      <c r="AM499" t="s">
        <v>915</v>
      </c>
      <c r="AN499" s="2">
        <v>32.257743393082997</v>
      </c>
      <c r="AO499" s="2">
        <v>32.228277184764003</v>
      </c>
      <c r="AP499" s="2">
        <v>-2.9466208318993381E-2</v>
      </c>
      <c r="AQ499" s="1">
        <v>-9.1346155122902354E-4</v>
      </c>
      <c r="AR499" s="2">
        <v>32.257436718488997</v>
      </c>
      <c r="AS499" s="2">
        <v>-3.0667459400035568E-4</v>
      </c>
      <c r="AT499" s="1">
        <v>-9.5070070545020112E-6</v>
      </c>
      <c r="AU499" s="2">
        <v>33.207128456363996</v>
      </c>
      <c r="AV499" s="2">
        <v>0.94938506328099947</v>
      </c>
      <c r="AW499" s="1">
        <v>2.943122994414344E-2</v>
      </c>
      <c r="AX499" s="2">
        <v>32.246014703618997</v>
      </c>
      <c r="AY499" s="2">
        <v>-1.1728689464000297E-2</v>
      </c>
      <c r="AZ499" s="1">
        <v>-3.6359299288478035E-4</v>
      </c>
      <c r="BA499" s="2">
        <v>32.259428980042003</v>
      </c>
      <c r="BB499" s="2">
        <v>1.6855869590060024E-3</v>
      </c>
      <c r="BC499" s="1">
        <v>5.2253715905231035E-5</v>
      </c>
      <c r="BD499" s="2">
        <v>33.271607437105999</v>
      </c>
      <c r="BE499" s="2">
        <v>1.013864044023002</v>
      </c>
      <c r="BF499" s="1">
        <v>3.143009824550852E-2</v>
      </c>
      <c r="BG499" s="1"/>
      <c r="BH499" t="s">
        <v>915</v>
      </c>
      <c r="BI499" s="2">
        <v>32.583884151519001</v>
      </c>
      <c r="BJ499" s="2">
        <v>32.552022858820997</v>
      </c>
      <c r="BK499" s="2">
        <v>-3.1861292698003751E-2</v>
      </c>
      <c r="BL499" s="1">
        <v>-9.778236550880455E-4</v>
      </c>
      <c r="BM499" s="2">
        <v>32.583546382503002</v>
      </c>
      <c r="BN499" s="2">
        <v>-3.3776901599935627E-4</v>
      </c>
      <c r="BO499" s="1">
        <v>-1.0366137272913491E-5</v>
      </c>
      <c r="BP499" s="2">
        <v>33.200654832562002</v>
      </c>
      <c r="BQ499" s="2">
        <v>0.61677068104300048</v>
      </c>
      <c r="BR499" s="1">
        <v>1.8928703471168207E-2</v>
      </c>
      <c r="BS499" s="2">
        <v>32.571060796123</v>
      </c>
      <c r="BT499" s="2">
        <v>-1.2823355396001546E-2</v>
      </c>
      <c r="BU499" s="1">
        <v>-3.9354901141838683E-4</v>
      </c>
      <c r="BV499" s="2">
        <v>32.585743056066001</v>
      </c>
      <c r="BW499" s="2">
        <v>1.8589045469994403E-3</v>
      </c>
      <c r="BX499" s="1">
        <v>5.7049814514295145E-5</v>
      </c>
      <c r="BY499" s="2">
        <v>33.252192409628996</v>
      </c>
      <c r="BZ499" s="2">
        <v>0.66830825810999528</v>
      </c>
      <c r="CA499" s="1">
        <v>2.0510392653076012E-2</v>
      </c>
      <c r="CC499" t="s">
        <v>915</v>
      </c>
      <c r="CE499" s="23">
        <v>32.257743393082997</v>
      </c>
      <c r="CF499" s="23">
        <v>31.807942910893001</v>
      </c>
      <c r="CG499" s="23">
        <v>-0.44980048218999613</v>
      </c>
      <c r="CH499" s="24">
        <v>-1.3943953757361915E-2</v>
      </c>
      <c r="CI499" s="2">
        <v>32.583884151519001</v>
      </c>
      <c r="CJ499" s="2">
        <v>32.358943684214999</v>
      </c>
      <c r="CK499" s="2">
        <v>-0.22494046730400186</v>
      </c>
      <c r="CL499" s="1">
        <v>-6.9034270517904341E-3</v>
      </c>
      <c r="CN499" s="25" t="s">
        <v>915</v>
      </c>
      <c r="CO499" s="27">
        <v>1.9980000000000002E-3</v>
      </c>
      <c r="CP499" s="27">
        <v>1.0985739999999999</v>
      </c>
      <c r="CQ499" s="28">
        <f t="shared" si="156"/>
        <v>-1.1005719999999999</v>
      </c>
      <c r="CR499" s="27">
        <f t="shared" si="157"/>
        <v>-1.1005719999999999</v>
      </c>
      <c r="CU499" s="30">
        <v>562</v>
      </c>
      <c r="CV499" s="30"/>
      <c r="CW499" s="31" t="s">
        <v>1057</v>
      </c>
      <c r="CX499" s="31" t="s">
        <v>914</v>
      </c>
      <c r="CY499" s="31" t="s">
        <v>1066</v>
      </c>
      <c r="CZ499" s="30"/>
      <c r="DA499" s="30"/>
      <c r="DB499" s="30"/>
      <c r="DC499" s="30"/>
      <c r="DD499" s="30"/>
      <c r="DE499" s="30"/>
      <c r="DF499" s="30"/>
      <c r="DG499" s="39"/>
      <c r="DK499" s="30">
        <v>541</v>
      </c>
      <c r="DL499" s="30"/>
    </row>
    <row r="500" spans="1:116" ht="15.75" x14ac:dyDescent="0.25">
      <c r="A500" t="s">
        <v>775</v>
      </c>
      <c r="B500" t="s">
        <v>874</v>
      </c>
      <c r="C500" s="52">
        <v>11.361370084129</v>
      </c>
      <c r="D500" s="52">
        <v>10.709884892458</v>
      </c>
      <c r="E500" s="52">
        <v>-0.65148519167100005</v>
      </c>
      <c r="F500" s="53">
        <v>-5.7342132757481165E-2</v>
      </c>
      <c r="G500" s="45">
        <v>11.538510254289999</v>
      </c>
      <c r="H500" s="45">
        <v>11.123485150700999</v>
      </c>
      <c r="I500" s="45">
        <v>-0.41502510358900047</v>
      </c>
      <c r="J500" s="46">
        <v>-3.5968690449852035E-2</v>
      </c>
      <c r="K500" s="47" t="s">
        <v>933</v>
      </c>
      <c r="L500" s="55">
        <f t="shared" si="152"/>
        <v>11.08923725429</v>
      </c>
      <c r="M500" s="55">
        <f t="shared" si="153"/>
        <v>10.674212150700999</v>
      </c>
      <c r="N500" s="55">
        <f t="shared" si="154"/>
        <v>-0.41502510358900047</v>
      </c>
      <c r="O500" s="56">
        <f t="shared" si="155"/>
        <v>-3.7425937787420246E-2</v>
      </c>
      <c r="P500" s="54"/>
      <c r="Q500" s="42"/>
      <c r="R500" s="42"/>
      <c r="S500" s="42"/>
      <c r="T500" s="42"/>
      <c r="AB500" t="s">
        <v>874</v>
      </c>
      <c r="AC500" s="2">
        <v>11.361370084129</v>
      </c>
      <c r="AD500" s="2">
        <v>11.363287917809</v>
      </c>
      <c r="AE500" s="2">
        <v>1.9178336800003137E-3</v>
      </c>
      <c r="AF500" s="1">
        <v>1.6880302866635659E-4</v>
      </c>
      <c r="AG500" s="2">
        <v>11.538510254289999</v>
      </c>
      <c r="AH500" s="2">
        <v>11.538734643666999</v>
      </c>
      <c r="AI500" s="2">
        <v>2.2438937699931216E-4</v>
      </c>
      <c r="AJ500" s="1">
        <v>1.9446997233970006E-5</v>
      </c>
      <c r="AM500" t="s">
        <v>874</v>
      </c>
      <c r="AN500" s="2">
        <v>11.361370084129</v>
      </c>
      <c r="AO500" s="2">
        <v>11.368513987647999</v>
      </c>
      <c r="AP500" s="2">
        <v>7.143903518999295E-3</v>
      </c>
      <c r="AQ500" s="1">
        <v>6.2878891067713778E-4</v>
      </c>
      <c r="AR500" s="2">
        <v>11.361452484656001</v>
      </c>
      <c r="AS500" s="2">
        <v>8.240052700081435E-5</v>
      </c>
      <c r="AT500" s="1">
        <v>7.2526927994293431E-6</v>
      </c>
      <c r="AU500" s="2">
        <v>11.604966779264</v>
      </c>
      <c r="AV500" s="2">
        <v>0.24359669513500037</v>
      </c>
      <c r="AW500" s="1">
        <v>2.1440785163339329E-2</v>
      </c>
      <c r="AX500" s="2">
        <v>11.364398561997</v>
      </c>
      <c r="AY500" s="2">
        <v>3.0284778679998681E-3</v>
      </c>
      <c r="AZ500" s="1">
        <v>2.6655921297999343E-4</v>
      </c>
      <c r="BA500" s="2">
        <v>11.360914056069999</v>
      </c>
      <c r="BB500" s="2">
        <v>-4.5602805900024634E-4</v>
      </c>
      <c r="BC500" s="1">
        <v>-4.0138474112139353E-5</v>
      </c>
      <c r="BD500" s="2">
        <v>11.634467990215001</v>
      </c>
      <c r="BE500" s="2">
        <v>0.27309790608600082</v>
      </c>
      <c r="BF500" s="1">
        <v>2.4037409578577019E-2</v>
      </c>
      <c r="BG500" s="1"/>
      <c r="BH500" t="s">
        <v>874</v>
      </c>
      <c r="BI500" s="2">
        <v>11.538510254289999</v>
      </c>
      <c r="BJ500" s="2">
        <v>11.539111045233</v>
      </c>
      <c r="BK500" s="2">
        <v>6.0079094300036218E-4</v>
      </c>
      <c r="BL500" s="1">
        <v>5.2068328558878655E-5</v>
      </c>
      <c r="BM500" s="2">
        <v>11.538520701425</v>
      </c>
      <c r="BN500" s="2">
        <v>1.0447135000646313E-5</v>
      </c>
      <c r="BO500" s="1">
        <v>9.0541454402764734E-7</v>
      </c>
      <c r="BP500" s="2">
        <v>11.694306621238001</v>
      </c>
      <c r="BQ500" s="2">
        <v>0.15579636694800136</v>
      </c>
      <c r="BR500" s="1">
        <v>1.3502294794952106E-2</v>
      </c>
      <c r="BS500" s="2">
        <v>11.538845477540999</v>
      </c>
      <c r="BT500" s="2">
        <v>3.352232509996611E-4</v>
      </c>
      <c r="BU500" s="1">
        <v>2.905255909228192E-5</v>
      </c>
      <c r="BV500" s="2">
        <v>11.538451191234</v>
      </c>
      <c r="BW500" s="2">
        <v>-5.9063055999786229E-5</v>
      </c>
      <c r="BX500" s="1">
        <v>-5.1187765749765383E-6</v>
      </c>
      <c r="BY500" s="2">
        <v>11.716617170714001</v>
      </c>
      <c r="BZ500" s="2">
        <v>0.17810691642400123</v>
      </c>
      <c r="CA500" s="1">
        <v>1.543586758592006E-2</v>
      </c>
      <c r="CC500" t="s">
        <v>874</v>
      </c>
      <c r="CE500" s="23">
        <v>11.361370084129</v>
      </c>
      <c r="CF500" s="23">
        <v>10.472026966907</v>
      </c>
      <c r="CG500" s="23">
        <v>-0.88934311722199944</v>
      </c>
      <c r="CH500" s="24">
        <v>-7.8277805461539049E-2</v>
      </c>
      <c r="CI500" s="2">
        <v>11.538510254289999</v>
      </c>
      <c r="CJ500" s="2">
        <v>11.060461502052</v>
      </c>
      <c r="CK500" s="2">
        <v>-0.47804875223799925</v>
      </c>
      <c r="CL500" s="1">
        <v>-4.143071693854599E-2</v>
      </c>
      <c r="CN500" s="25" t="s">
        <v>874</v>
      </c>
      <c r="CO500" s="27">
        <v>2.8839999999999998E-3</v>
      </c>
      <c r="CP500" s="27">
        <v>0.44638899999999998</v>
      </c>
      <c r="CQ500" s="28">
        <f t="shared" si="156"/>
        <v>-0.44927299999999998</v>
      </c>
      <c r="CR500" s="27">
        <f t="shared" si="157"/>
        <v>-0.44927299999999998</v>
      </c>
      <c r="CU500" s="30">
        <v>563</v>
      </c>
      <c r="CV500" s="30"/>
      <c r="CW500" s="31" t="s">
        <v>1057</v>
      </c>
      <c r="CX500" s="31" t="s">
        <v>873</v>
      </c>
      <c r="CY500" s="31" t="s">
        <v>1067</v>
      </c>
      <c r="CZ500" s="30"/>
      <c r="DA500" s="30"/>
      <c r="DB500" s="30"/>
      <c r="DC500" s="30"/>
      <c r="DD500" s="30"/>
      <c r="DE500" s="30"/>
      <c r="DF500" s="30"/>
      <c r="DG500" s="39"/>
      <c r="DK500" s="30">
        <v>542</v>
      </c>
      <c r="DL500" s="30"/>
    </row>
    <row r="501" spans="1:116" ht="15.75" x14ac:dyDescent="0.25">
      <c r="A501" t="s">
        <v>776</v>
      </c>
      <c r="B501" t="s">
        <v>876</v>
      </c>
      <c r="C501" s="52">
        <v>12.922546965202001</v>
      </c>
      <c r="D501" s="52">
        <v>13.416672959157999</v>
      </c>
      <c r="E501" s="52">
        <v>0.49412599395599877</v>
      </c>
      <c r="F501" s="53">
        <v>3.8237508076897499E-2</v>
      </c>
      <c r="G501" s="45">
        <v>13.268578885265001</v>
      </c>
      <c r="H501" s="45">
        <v>13.635057941267</v>
      </c>
      <c r="I501" s="45">
        <v>0.36647905600199948</v>
      </c>
      <c r="J501" s="46">
        <v>2.762006837137481E-2</v>
      </c>
      <c r="K501" s="47" t="s">
        <v>933</v>
      </c>
      <c r="L501" s="55">
        <f t="shared" si="152"/>
        <v>12.851747885265</v>
      </c>
      <c r="M501" s="55">
        <f t="shared" si="153"/>
        <v>13.218226941267</v>
      </c>
      <c r="N501" s="55">
        <f t="shared" si="154"/>
        <v>0.36647905600199948</v>
      </c>
      <c r="O501" s="56">
        <f t="shared" si="155"/>
        <v>2.8515892100729828E-2</v>
      </c>
      <c r="P501" s="54"/>
      <c r="Q501" s="42"/>
      <c r="R501" s="42"/>
      <c r="S501" s="42"/>
      <c r="T501" s="42"/>
      <c r="AB501" t="s">
        <v>876</v>
      </c>
      <c r="AC501" s="2">
        <v>12.922546965202001</v>
      </c>
      <c r="AD501" s="2">
        <v>12.914522351400999</v>
      </c>
      <c r="AE501" s="2">
        <v>-8.0246138010018342E-3</v>
      </c>
      <c r="AF501" s="1">
        <v>-6.2097772386593886E-4</v>
      </c>
      <c r="AG501" s="2">
        <v>13.268578885265001</v>
      </c>
      <c r="AH501" s="2">
        <v>13.262859394966</v>
      </c>
      <c r="AI501" s="2">
        <v>-5.7194902990005403E-3</v>
      </c>
      <c r="AJ501" s="1">
        <v>-4.3105522817911862E-4</v>
      </c>
      <c r="AM501" t="s">
        <v>876</v>
      </c>
      <c r="AN501" s="2">
        <v>12.922546965202001</v>
      </c>
      <c r="AO501" s="2">
        <v>12.890744047318</v>
      </c>
      <c r="AP501" s="2">
        <v>-3.1802917884000692E-2</v>
      </c>
      <c r="AQ501" s="1">
        <v>-2.4610409983140315E-3</v>
      </c>
      <c r="AR501" s="2">
        <v>12.922208678658999</v>
      </c>
      <c r="AS501" s="2">
        <v>-3.3828654300194216E-4</v>
      </c>
      <c r="AT501" s="1">
        <v>-2.6178008399805742E-5</v>
      </c>
      <c r="AU501" s="2">
        <v>13.003069798761</v>
      </c>
      <c r="AV501" s="2">
        <v>8.0522833558999807E-2</v>
      </c>
      <c r="AW501" s="1">
        <v>6.2311890818298223E-3</v>
      </c>
      <c r="AX501" s="2">
        <v>12.909720636236001</v>
      </c>
      <c r="AY501" s="2">
        <v>-1.2826328965999778E-2</v>
      </c>
      <c r="AZ501" s="1">
        <v>-9.9255425424559732E-4</v>
      </c>
      <c r="BA501" s="2">
        <v>12.924409135034001</v>
      </c>
      <c r="BB501" s="2">
        <v>1.862169832000049E-3</v>
      </c>
      <c r="BC501" s="1">
        <v>1.441023845387851E-4</v>
      </c>
      <c r="BD501" s="2">
        <v>12.960842272677001</v>
      </c>
      <c r="BE501" s="2">
        <v>3.8295307474999873E-2</v>
      </c>
      <c r="BF501" s="1">
        <v>2.9634488911606952E-3</v>
      </c>
      <c r="BG501" s="1"/>
      <c r="BH501" t="s">
        <v>876</v>
      </c>
      <c r="BI501" s="2">
        <v>13.268578885265001</v>
      </c>
      <c r="BJ501" s="2">
        <v>13.246041681879001</v>
      </c>
      <c r="BK501" s="2">
        <v>-2.2537203385999405E-2</v>
      </c>
      <c r="BL501" s="1">
        <v>-1.6985393523210976E-3</v>
      </c>
      <c r="BM501" s="2">
        <v>13.268337320102001</v>
      </c>
      <c r="BN501" s="2">
        <v>-2.415651629998905E-4</v>
      </c>
      <c r="BO501" s="1">
        <v>-1.8205805240239633E-5</v>
      </c>
      <c r="BP501" s="2">
        <v>13.314046078911002</v>
      </c>
      <c r="BQ501" s="2">
        <v>4.5467193646000936E-2</v>
      </c>
      <c r="BR501" s="1">
        <v>3.4266814885875294E-3</v>
      </c>
      <c r="BS501" s="2">
        <v>13.259447690790999</v>
      </c>
      <c r="BT501" s="2">
        <v>-9.1311944740013473E-3</v>
      </c>
      <c r="BU501" s="1">
        <v>-6.8818179798755283E-4</v>
      </c>
      <c r="BV501" s="2">
        <v>13.269909349869</v>
      </c>
      <c r="BW501" s="2">
        <v>1.3304646039991042E-3</v>
      </c>
      <c r="BX501" s="1">
        <v>1.002718237954337E-4</v>
      </c>
      <c r="BY501" s="2">
        <v>13.282734405802</v>
      </c>
      <c r="BZ501" s="2">
        <v>1.4155520536998978E-2</v>
      </c>
      <c r="CA501" s="1">
        <v>1.0668452634907981E-3</v>
      </c>
      <c r="CC501" t="s">
        <v>876</v>
      </c>
      <c r="CE501" s="23">
        <v>12.922546965202001</v>
      </c>
      <c r="CF501" s="23">
        <v>13.341594779107</v>
      </c>
      <c r="CG501" s="23">
        <v>0.41904781390499934</v>
      </c>
      <c r="CH501" s="24">
        <v>3.2427648747063303E-2</v>
      </c>
      <c r="CI501" s="2">
        <v>13.268578885265001</v>
      </c>
      <c r="CJ501" s="2">
        <v>13.588456828401</v>
      </c>
      <c r="CK501" s="2">
        <v>0.31987794313599949</v>
      </c>
      <c r="CL501" s="1">
        <v>2.410792790260529E-2</v>
      </c>
      <c r="CN501" s="25" t="s">
        <v>876</v>
      </c>
      <c r="CO501" s="27">
        <v>0</v>
      </c>
      <c r="CP501" s="27">
        <v>0.41683100000000001</v>
      </c>
      <c r="CQ501" s="28">
        <f t="shared" si="156"/>
        <v>-0.41683100000000001</v>
      </c>
      <c r="CR501" s="27">
        <f t="shared" si="157"/>
        <v>-0.41683100000000001</v>
      </c>
      <c r="CU501" s="30">
        <v>565</v>
      </c>
      <c r="CV501" s="30"/>
      <c r="CW501" s="31" t="s">
        <v>1057</v>
      </c>
      <c r="CX501" s="31" t="s">
        <v>875</v>
      </c>
      <c r="CY501" s="31" t="s">
        <v>1068</v>
      </c>
      <c r="CZ501" s="30"/>
      <c r="DA501" s="30"/>
      <c r="DB501" s="30"/>
      <c r="DC501" s="30"/>
      <c r="DD501" s="30"/>
      <c r="DE501" s="30"/>
      <c r="DF501" s="30"/>
      <c r="DG501" s="39"/>
      <c r="DK501" s="30">
        <v>543</v>
      </c>
      <c r="DL501" s="30"/>
    </row>
    <row r="502" spans="1:116" ht="15.75" x14ac:dyDescent="0.25">
      <c r="A502" t="s">
        <v>777</v>
      </c>
      <c r="B502" t="s">
        <v>878</v>
      </c>
      <c r="C502" s="52">
        <v>14.128312232412</v>
      </c>
      <c r="D502" s="52">
        <v>13.664369083687999</v>
      </c>
      <c r="E502" s="52">
        <v>-0.46394314872400066</v>
      </c>
      <c r="F502" s="53">
        <v>-3.2837832367525174E-2</v>
      </c>
      <c r="G502" s="45">
        <v>14.501899958141999</v>
      </c>
      <c r="H502" s="45">
        <v>14.221442293659999</v>
      </c>
      <c r="I502" s="45">
        <v>-0.28045766448200027</v>
      </c>
      <c r="J502" s="46">
        <v>-1.9339373826292264E-2</v>
      </c>
      <c r="K502" s="47" t="s">
        <v>933</v>
      </c>
      <c r="L502" s="55">
        <f t="shared" si="152"/>
        <v>13.883083958142</v>
      </c>
      <c r="M502" s="55">
        <f t="shared" si="153"/>
        <v>13.60262629366</v>
      </c>
      <c r="N502" s="55">
        <f t="shared" si="154"/>
        <v>-0.28045766448200027</v>
      </c>
      <c r="O502" s="56">
        <f t="shared" si="155"/>
        <v>-2.0201395117078472E-2</v>
      </c>
      <c r="P502" s="54"/>
      <c r="Q502" s="42"/>
      <c r="R502" s="42"/>
      <c r="S502" s="42"/>
      <c r="T502" s="42"/>
      <c r="AB502" t="s">
        <v>878</v>
      </c>
      <c r="AC502" s="2">
        <v>14.128312232412</v>
      </c>
      <c r="AD502" s="2">
        <v>14.128833859654</v>
      </c>
      <c r="AE502" s="2">
        <v>5.2162724199966704E-4</v>
      </c>
      <c r="AF502" s="1">
        <v>3.6920704569580019E-5</v>
      </c>
      <c r="AG502" s="2">
        <v>14.501899958141999</v>
      </c>
      <c r="AH502" s="2">
        <v>14.50128424607</v>
      </c>
      <c r="AI502" s="2">
        <v>-6.1571207199939693E-4</v>
      </c>
      <c r="AJ502" s="1">
        <v>-4.245733826440509E-5</v>
      </c>
      <c r="AM502" t="s">
        <v>878</v>
      </c>
      <c r="AN502" s="2">
        <v>14.128312232412</v>
      </c>
      <c r="AO502" s="2">
        <v>14.130052940470001</v>
      </c>
      <c r="AP502" s="2">
        <v>1.7407080580014167E-3</v>
      </c>
      <c r="AQ502" s="1">
        <v>1.232070773470046E-4</v>
      </c>
      <c r="AR502" s="2">
        <v>14.128335331876</v>
      </c>
      <c r="AS502" s="2">
        <v>2.3099464000253533E-5</v>
      </c>
      <c r="AT502" s="1">
        <v>1.6349768903932249E-6</v>
      </c>
      <c r="AU502" s="2">
        <v>14.26902625052</v>
      </c>
      <c r="AV502" s="2">
        <v>0.14071401810799955</v>
      </c>
      <c r="AW502" s="1">
        <v>9.9597188817207149E-3</v>
      </c>
      <c r="AX502" s="2">
        <v>14.129119579726</v>
      </c>
      <c r="AY502" s="2">
        <v>8.0734731399978443E-4</v>
      </c>
      <c r="AZ502" s="1">
        <v>5.7143932036527003E-5</v>
      </c>
      <c r="BA502" s="2">
        <v>14.128183334240999</v>
      </c>
      <c r="BB502" s="2">
        <v>-1.2889817100081302E-4</v>
      </c>
      <c r="BC502" s="1">
        <v>-9.123394845783882E-6</v>
      </c>
      <c r="BD502" s="2">
        <v>14.276838085742</v>
      </c>
      <c r="BE502" s="2">
        <v>0.14852585332999979</v>
      </c>
      <c r="BF502" s="1">
        <v>1.0512639506172868E-2</v>
      </c>
      <c r="BG502" s="1"/>
      <c r="BH502" t="s">
        <v>878</v>
      </c>
      <c r="BI502" s="2">
        <v>14.501899958141999</v>
      </c>
      <c r="BJ502" s="2">
        <v>14.499274845398</v>
      </c>
      <c r="BK502" s="2">
        <v>-2.6251127439991251E-3</v>
      </c>
      <c r="BL502" s="1">
        <v>-1.8101853905875778E-4</v>
      </c>
      <c r="BM502" s="2">
        <v>14.501874634189001</v>
      </c>
      <c r="BN502" s="2">
        <v>-2.5323952998590471E-5</v>
      </c>
      <c r="BO502" s="1">
        <v>-1.7462507031275235E-6</v>
      </c>
      <c r="BP502" s="2">
        <v>14.586362194441</v>
      </c>
      <c r="BQ502" s="2">
        <v>8.4462236299000182E-2</v>
      </c>
      <c r="BR502" s="1">
        <v>5.8242186570580633E-3</v>
      </c>
      <c r="BS502" s="2">
        <v>14.500900813712999</v>
      </c>
      <c r="BT502" s="2">
        <v>-9.9914442900050915E-4</v>
      </c>
      <c r="BU502" s="1">
        <v>-6.8897484597495501E-5</v>
      </c>
      <c r="BV502" s="2">
        <v>14.502038364934</v>
      </c>
      <c r="BW502" s="2">
        <v>1.3840679200072259E-4</v>
      </c>
      <c r="BX502" s="1">
        <v>9.5440454285450357E-6</v>
      </c>
      <c r="BY502" s="2">
        <v>14.592026319691001</v>
      </c>
      <c r="BZ502" s="2">
        <v>9.0126361549001999E-2</v>
      </c>
      <c r="CA502" s="1">
        <v>6.2147968065661028E-3</v>
      </c>
      <c r="CC502" t="s">
        <v>878</v>
      </c>
      <c r="CE502" s="23">
        <v>14.128312232412</v>
      </c>
      <c r="CF502" s="23">
        <v>13.536830948533</v>
      </c>
      <c r="CG502" s="23">
        <v>-0.59148128387900023</v>
      </c>
      <c r="CH502" s="24">
        <v>-4.186496406287462E-2</v>
      </c>
      <c r="CI502" s="2">
        <v>14.501899958141999</v>
      </c>
      <c r="CJ502" s="2">
        <v>14.139904155498</v>
      </c>
      <c r="CK502" s="2">
        <v>-0.36199580264399955</v>
      </c>
      <c r="CL502" s="1">
        <v>-2.4961956963491485E-2</v>
      </c>
      <c r="CN502" s="25" t="s">
        <v>878</v>
      </c>
      <c r="CO502" s="27">
        <v>1.9589999999999998E-3</v>
      </c>
      <c r="CP502" s="27">
        <v>0.61685699999999999</v>
      </c>
      <c r="CQ502" s="28">
        <f t="shared" si="156"/>
        <v>-0.61881600000000003</v>
      </c>
      <c r="CR502" s="27">
        <f t="shared" si="157"/>
        <v>-0.61881600000000003</v>
      </c>
      <c r="CU502" s="30">
        <v>566</v>
      </c>
      <c r="CV502" s="30"/>
      <c r="CW502" s="31" t="s">
        <v>1057</v>
      </c>
      <c r="CX502" s="31" t="s">
        <v>877</v>
      </c>
      <c r="CY502" s="31" t="s">
        <v>1069</v>
      </c>
      <c r="CZ502" s="30"/>
      <c r="DA502" s="30"/>
      <c r="DB502" s="30"/>
      <c r="DC502" s="30"/>
      <c r="DD502" s="30"/>
      <c r="DE502" s="30"/>
      <c r="DF502" s="30"/>
      <c r="DG502" s="39"/>
      <c r="DK502" s="30">
        <v>544</v>
      </c>
      <c r="DL502" s="30"/>
    </row>
    <row r="503" spans="1:116" ht="15.75" x14ac:dyDescent="0.25">
      <c r="B503" t="s">
        <v>880</v>
      </c>
      <c r="C503" s="52">
        <v>33.991752916548002</v>
      </c>
      <c r="D503" s="52">
        <v>33.516779095628003</v>
      </c>
      <c r="E503" s="52">
        <v>-0.47497382091999896</v>
      </c>
      <c r="F503" s="53">
        <v>-1.3973207621451328E-2</v>
      </c>
      <c r="G503" s="45">
        <v>34.175736576940999</v>
      </c>
      <c r="H503" s="45">
        <v>33.926556727525998</v>
      </c>
      <c r="I503" s="45">
        <v>-0.24917984941500038</v>
      </c>
      <c r="J503" s="46">
        <v>-7.2911332533832389E-3</v>
      </c>
      <c r="K503" s="47" t="s">
        <v>933</v>
      </c>
      <c r="L503" s="55">
        <f t="shared" si="152"/>
        <v>33.101210576941</v>
      </c>
      <c r="M503" s="55">
        <f t="shared" si="153"/>
        <v>32.852030727526</v>
      </c>
      <c r="N503" s="55">
        <f t="shared" si="154"/>
        <v>-0.24917984941500038</v>
      </c>
      <c r="O503" s="56">
        <f t="shared" si="155"/>
        <v>-7.5278168100771613E-3</v>
      </c>
      <c r="P503" s="54"/>
      <c r="Q503" s="42"/>
      <c r="R503" s="42"/>
      <c r="S503" s="42"/>
      <c r="T503" s="42"/>
      <c r="AB503" t="s">
        <v>880</v>
      </c>
      <c r="AC503" s="2">
        <v>33.991752916548002</v>
      </c>
      <c r="AD503" s="2">
        <v>33.98794025742</v>
      </c>
      <c r="AE503" s="2">
        <v>-3.8126591280018829E-3</v>
      </c>
      <c r="AF503" s="1">
        <v>-1.1216423987789665E-4</v>
      </c>
      <c r="AG503" s="2">
        <v>34.175736576940999</v>
      </c>
      <c r="AH503" s="2">
        <v>34.169632066018004</v>
      </c>
      <c r="AI503" s="2">
        <v>-6.1045109229951322E-3</v>
      </c>
      <c r="AJ503" s="1">
        <v>-1.7862119545695348E-4</v>
      </c>
      <c r="AM503" t="s">
        <v>880</v>
      </c>
      <c r="AN503" s="2">
        <v>33.991752916548002</v>
      </c>
      <c r="AO503" s="2">
        <v>33.976133327399999</v>
      </c>
      <c r="AP503" s="2">
        <v>-1.5619589148002433E-2</v>
      </c>
      <c r="AQ503" s="1">
        <v>-4.5951114043307962E-4</v>
      </c>
      <c r="AR503" s="2">
        <v>33.991593920381</v>
      </c>
      <c r="AS503" s="2">
        <v>-1.5899616700210117E-4</v>
      </c>
      <c r="AT503" s="1">
        <v>-4.6774924315450063E-6</v>
      </c>
      <c r="AU503" s="2">
        <v>34.236064821257003</v>
      </c>
      <c r="AV503" s="2">
        <v>0.24431190470900077</v>
      </c>
      <c r="AW503" s="1">
        <v>7.1873876380780547E-3</v>
      </c>
      <c r="AX503" s="2">
        <v>33.985617676659999</v>
      </c>
      <c r="AY503" s="2">
        <v>-6.135239888003241E-3</v>
      </c>
      <c r="AZ503" s="1">
        <v>-1.8049201237328537E-4</v>
      </c>
      <c r="BA503" s="2">
        <v>33.992625427206001</v>
      </c>
      <c r="BB503" s="2">
        <v>8.725106579987596E-4</v>
      </c>
      <c r="BC503" s="1">
        <v>2.5668304313132391E-5</v>
      </c>
      <c r="BD503" s="2">
        <v>34.209014041479001</v>
      </c>
      <c r="BE503" s="2">
        <v>0.21726112493099947</v>
      </c>
      <c r="BF503" s="1">
        <v>6.3915834368527529E-3</v>
      </c>
      <c r="BG503" s="1"/>
      <c r="BH503" t="s">
        <v>880</v>
      </c>
      <c r="BI503" s="2">
        <v>34.175736576940999</v>
      </c>
      <c r="BJ503" s="2">
        <v>34.151411644078998</v>
      </c>
      <c r="BK503" s="2">
        <v>-2.4324932862000992E-2</v>
      </c>
      <c r="BL503" s="1">
        <v>-7.1176031004445048E-4</v>
      </c>
      <c r="BM503" s="2">
        <v>34.175479676370998</v>
      </c>
      <c r="BN503" s="2">
        <v>-2.5690057000105071E-4</v>
      </c>
      <c r="BO503" s="1">
        <v>-7.5170455923512201E-6</v>
      </c>
      <c r="BP503" s="2">
        <v>34.313565279325999</v>
      </c>
      <c r="BQ503" s="2">
        <v>0.13782870238500067</v>
      </c>
      <c r="BR503" s="1">
        <v>4.0329402140229578E-3</v>
      </c>
      <c r="BS503" s="2">
        <v>34.165968720112005</v>
      </c>
      <c r="BT503" s="2">
        <v>-9.7678568289936152E-3</v>
      </c>
      <c r="BU503" s="1">
        <v>-2.8581262051230135E-4</v>
      </c>
      <c r="BV503" s="2">
        <v>34.177150049445999</v>
      </c>
      <c r="BW503" s="2">
        <v>1.413472504999902E-3</v>
      </c>
      <c r="BX503" s="1">
        <v>4.1358947796712539E-5</v>
      </c>
      <c r="BY503" s="2">
        <v>34.300513178369002</v>
      </c>
      <c r="BZ503" s="2">
        <v>0.12477660142800318</v>
      </c>
      <c r="CA503" s="1">
        <v>3.6510288855688411E-3</v>
      </c>
      <c r="CC503" t="s">
        <v>880</v>
      </c>
      <c r="CE503" s="23">
        <v>33.991752916548002</v>
      </c>
      <c r="CF503" s="23">
        <v>33.310821356333001</v>
      </c>
      <c r="CG503" s="23">
        <v>-0.68093156021500079</v>
      </c>
      <c r="CH503" s="24">
        <v>-2.0032257879925543E-2</v>
      </c>
      <c r="CI503" s="2">
        <v>34.175736576940999</v>
      </c>
      <c r="CJ503" s="2">
        <v>33.797320670027005</v>
      </c>
      <c r="CK503" s="2">
        <v>-0.37841590691399318</v>
      </c>
      <c r="CL503" s="1">
        <v>-1.1072648165520955E-2</v>
      </c>
      <c r="CN503" s="25" t="s">
        <v>880</v>
      </c>
      <c r="CO503" s="27">
        <v>2.2230000000000001E-3</v>
      </c>
      <c r="CP503" s="27">
        <v>1.072303</v>
      </c>
      <c r="CQ503" s="28">
        <f t="shared" si="156"/>
        <v>-1.0745260000000001</v>
      </c>
      <c r="CR503" s="27">
        <f t="shared" si="157"/>
        <v>-1.0745260000000001</v>
      </c>
      <c r="CU503" s="30">
        <v>567</v>
      </c>
      <c r="CV503" s="30"/>
      <c r="CW503" s="31" t="s">
        <v>1057</v>
      </c>
      <c r="CX503" s="31" t="s">
        <v>879</v>
      </c>
      <c r="CY503" s="31" t="s">
        <v>1070</v>
      </c>
      <c r="CZ503" s="30"/>
      <c r="DA503" s="30"/>
      <c r="DB503" s="30"/>
      <c r="DC503" s="30"/>
      <c r="DD503" s="30"/>
      <c r="DE503" s="30"/>
      <c r="DF503" s="30"/>
      <c r="DG503" s="39"/>
      <c r="DK503" s="30">
        <v>545</v>
      </c>
      <c r="DL503" s="30"/>
    </row>
    <row r="504" spans="1:116" ht="15.75" x14ac:dyDescent="0.25">
      <c r="B504" t="s">
        <v>882</v>
      </c>
      <c r="C504" s="52">
        <v>30.914334248796003</v>
      </c>
      <c r="D504" s="52">
        <v>30.512178925958999</v>
      </c>
      <c r="E504" s="52">
        <v>-0.40215532283700384</v>
      </c>
      <c r="F504" s="53">
        <v>-1.300870074058497E-2</v>
      </c>
      <c r="G504" s="45">
        <v>31.062172036726</v>
      </c>
      <c r="H504" s="45">
        <v>30.855255203706001</v>
      </c>
      <c r="I504" s="45">
        <v>-0.2069168330199993</v>
      </c>
      <c r="J504" s="46">
        <v>-6.6613768275880251E-3</v>
      </c>
      <c r="K504" s="47" t="s">
        <v>933</v>
      </c>
      <c r="L504" s="55">
        <f t="shared" si="152"/>
        <v>30.086725036726001</v>
      </c>
      <c r="M504" s="55">
        <f t="shared" si="153"/>
        <v>29.879808203706002</v>
      </c>
      <c r="N504" s="55">
        <f t="shared" si="154"/>
        <v>-0.2069168330199993</v>
      </c>
      <c r="O504" s="56">
        <f t="shared" si="155"/>
        <v>-6.8773464964173355E-3</v>
      </c>
      <c r="P504" s="54"/>
      <c r="Q504" s="42"/>
      <c r="R504" s="42"/>
      <c r="S504" s="42"/>
      <c r="T504" s="42"/>
      <c r="AB504" t="s">
        <v>882</v>
      </c>
      <c r="AC504" s="2">
        <v>30.914334248796003</v>
      </c>
      <c r="AD504" s="2">
        <v>30.901868481156001</v>
      </c>
      <c r="AE504" s="2">
        <v>-1.2465767640001957E-2</v>
      </c>
      <c r="AF504" s="1">
        <v>-4.0323584327187805E-4</v>
      </c>
      <c r="AG504" s="2">
        <v>31.062172036726</v>
      </c>
      <c r="AH504" s="2">
        <v>31.050450597688002</v>
      </c>
      <c r="AI504" s="2">
        <v>-1.1721439037998493E-2</v>
      </c>
      <c r="AJ504" s="1">
        <v>-3.7735413428718976E-4</v>
      </c>
      <c r="AM504" t="s">
        <v>882</v>
      </c>
      <c r="AN504" s="2">
        <v>30.914334248796003</v>
      </c>
      <c r="AO504" s="2">
        <v>30.864266474539999</v>
      </c>
      <c r="AP504" s="2">
        <v>-5.0067774256003617E-2</v>
      </c>
      <c r="AQ504" s="1">
        <v>-1.6195650164439032E-3</v>
      </c>
      <c r="AR504" s="2">
        <v>30.913810995925001</v>
      </c>
      <c r="AS504" s="2">
        <v>-5.2325287100174478E-4</v>
      </c>
      <c r="AT504" s="1">
        <v>-1.6925898089560945E-5</v>
      </c>
      <c r="AU504" s="2">
        <v>31.047438071233</v>
      </c>
      <c r="AV504" s="2">
        <v>0.13310382243699692</v>
      </c>
      <c r="AW504" s="1">
        <v>4.3055697517464997E-3</v>
      </c>
      <c r="AX504" s="2">
        <v>30.894355623263003</v>
      </c>
      <c r="AY504" s="2">
        <v>-1.9978625532999672E-2</v>
      </c>
      <c r="AZ504" s="1">
        <v>-6.4625766714603483E-4</v>
      </c>
      <c r="BA504" s="2">
        <v>30.917211063657998</v>
      </c>
      <c r="BB504" s="2">
        <v>2.8768148619953138E-3</v>
      </c>
      <c r="BC504" s="1">
        <v>9.3057635944638042E-5</v>
      </c>
      <c r="BD504" s="2">
        <v>30.986868095306999</v>
      </c>
      <c r="BE504" s="2">
        <v>7.2533846510996369E-2</v>
      </c>
      <c r="BF504" s="1">
        <v>2.346285251600438E-3</v>
      </c>
      <c r="BG504" s="1"/>
      <c r="BH504" t="s">
        <v>882</v>
      </c>
      <c r="BI504" s="2">
        <v>31.062172036726</v>
      </c>
      <c r="BJ504" s="2">
        <v>31.015598088651</v>
      </c>
      <c r="BK504" s="2">
        <v>-4.657394807500026E-2</v>
      </c>
      <c r="BL504" s="1">
        <v>-1.4993783441780597E-3</v>
      </c>
      <c r="BM504" s="2">
        <v>31.061678299596</v>
      </c>
      <c r="BN504" s="2">
        <v>-4.937371300002269E-4</v>
      </c>
      <c r="BO504" s="1">
        <v>-1.5895125730952186E-5</v>
      </c>
      <c r="BP504" s="2">
        <v>31.127136314007</v>
      </c>
      <c r="BQ504" s="2">
        <v>6.4964277280999738E-2</v>
      </c>
      <c r="BR504" s="1">
        <v>2.0914273864747761E-3</v>
      </c>
      <c r="BS504" s="2">
        <v>31.043427309856998</v>
      </c>
      <c r="BT504" s="2">
        <v>-1.8744726869002193E-2</v>
      </c>
      <c r="BU504" s="1">
        <v>-6.0345834305597118E-4</v>
      </c>
      <c r="BV504" s="2">
        <v>31.064889306850002</v>
      </c>
      <c r="BW504" s="2">
        <v>2.7172701240019137E-3</v>
      </c>
      <c r="BX504" s="1">
        <v>8.7478432634690868E-5</v>
      </c>
      <c r="BY504" s="2">
        <v>31.090586535932001</v>
      </c>
      <c r="BZ504" s="2">
        <v>2.8414499206000698E-2</v>
      </c>
      <c r="CA504" s="1">
        <v>9.1476214774694907E-4</v>
      </c>
      <c r="CC504" t="s">
        <v>882</v>
      </c>
      <c r="CE504" s="23">
        <v>30.914334248796003</v>
      </c>
      <c r="CF504" s="23">
        <v>30.418488563253</v>
      </c>
      <c r="CG504" s="23">
        <v>-0.4958456855430029</v>
      </c>
      <c r="CH504" s="24">
        <v>-1.6039345423145064E-2</v>
      </c>
      <c r="CI504" s="2">
        <v>31.062172036726</v>
      </c>
      <c r="CJ504" s="2">
        <v>30.800760419801001</v>
      </c>
      <c r="CK504" s="2">
        <v>-0.26141161692499892</v>
      </c>
      <c r="CL504" s="1">
        <v>-8.4157545910157842E-3</v>
      </c>
      <c r="CN504" s="25" t="s">
        <v>882</v>
      </c>
      <c r="CO504" s="27">
        <v>2.9229999999999998E-3</v>
      </c>
      <c r="CP504" s="27">
        <v>0.97252400000000006</v>
      </c>
      <c r="CQ504" s="28">
        <f t="shared" si="156"/>
        <v>-0.97544700000000006</v>
      </c>
      <c r="CR504" s="27">
        <f t="shared" si="157"/>
        <v>-0.97544700000000006</v>
      </c>
      <c r="CU504" s="30">
        <v>568</v>
      </c>
      <c r="CV504" s="30"/>
      <c r="CW504" s="31" t="s">
        <v>1057</v>
      </c>
      <c r="CX504" s="31" t="s">
        <v>881</v>
      </c>
      <c r="CY504" s="31" t="s">
        <v>1071</v>
      </c>
      <c r="CZ504" s="30"/>
      <c r="DA504" s="30"/>
      <c r="DB504" s="30"/>
      <c r="DC504" s="30"/>
      <c r="DD504" s="30"/>
      <c r="DE504" s="30"/>
      <c r="DF504" s="30"/>
      <c r="DG504" s="39"/>
      <c r="DK504" s="30">
        <v>546</v>
      </c>
      <c r="DL504" s="30"/>
    </row>
    <row r="505" spans="1:116" ht="15.75" x14ac:dyDescent="0.25">
      <c r="A505" t="s">
        <v>778</v>
      </c>
      <c r="B505" t="s">
        <v>884</v>
      </c>
      <c r="C505" s="52">
        <v>10.83220657421</v>
      </c>
      <c r="D505" s="52">
        <v>10.841232984246</v>
      </c>
      <c r="E505" s="52">
        <v>9.0264100360002431E-3</v>
      </c>
      <c r="F505" s="53">
        <v>8.3329374990788018E-4</v>
      </c>
      <c r="G505" s="45">
        <v>11.103702013378999</v>
      </c>
      <c r="H505" s="45">
        <v>11.133248308537999</v>
      </c>
      <c r="I505" s="45">
        <v>2.9546295158999314E-2</v>
      </c>
      <c r="J505" s="46">
        <v>2.6609409297366398E-3</v>
      </c>
      <c r="K505" s="47" t="s">
        <v>933</v>
      </c>
      <c r="L505" s="55">
        <f t="shared" si="152"/>
        <v>10.582279013379001</v>
      </c>
      <c r="M505" s="55">
        <f t="shared" si="153"/>
        <v>10.611825308538</v>
      </c>
      <c r="N505" s="55">
        <f t="shared" si="154"/>
        <v>2.9546295158999314E-2</v>
      </c>
      <c r="O505" s="56">
        <f t="shared" si="155"/>
        <v>2.7920540671479573E-3</v>
      </c>
      <c r="P505" s="54"/>
      <c r="Q505" s="42"/>
      <c r="R505" s="42"/>
      <c r="S505" s="42"/>
      <c r="T505" s="42"/>
      <c r="AB505" t="s">
        <v>884</v>
      </c>
      <c r="AC505" s="2">
        <v>10.83220657421</v>
      </c>
      <c r="AD505" s="2">
        <v>10.826142269958</v>
      </c>
      <c r="AE505" s="2">
        <v>-6.0643042519998858E-3</v>
      </c>
      <c r="AF505" s="1">
        <v>-5.5984015910831716E-4</v>
      </c>
      <c r="AG505" s="2">
        <v>11.103702013378999</v>
      </c>
      <c r="AH505" s="2">
        <v>11.098603321476</v>
      </c>
      <c r="AI505" s="2">
        <v>-5.098691902999164E-3</v>
      </c>
      <c r="AJ505" s="1">
        <v>-4.5918846677042323E-4</v>
      </c>
      <c r="AM505" t="s">
        <v>884</v>
      </c>
      <c r="AN505" s="2">
        <v>10.83220657421</v>
      </c>
      <c r="AO505" s="2">
        <v>10.807715761883999</v>
      </c>
      <c r="AP505" s="2">
        <v>-2.4490812326000366E-2</v>
      </c>
      <c r="AQ505" s="1">
        <v>-2.2609255241041689E-3</v>
      </c>
      <c r="AR505" s="2">
        <v>10.831952479274999</v>
      </c>
      <c r="AS505" s="2">
        <v>-2.5409493500028191E-4</v>
      </c>
      <c r="AT505" s="1">
        <v>-2.3457356842256603E-5</v>
      </c>
      <c r="AU505" s="2">
        <v>11.312983955145</v>
      </c>
      <c r="AV505" s="2">
        <v>0.48077738093500066</v>
      </c>
      <c r="AW505" s="1">
        <v>4.4384066869594764E-2</v>
      </c>
      <c r="AX505" s="2">
        <v>10.822476604330999</v>
      </c>
      <c r="AY505" s="2">
        <v>-9.729969879000322E-3</v>
      </c>
      <c r="AZ505" s="1">
        <v>-8.9824449084695702E-4</v>
      </c>
      <c r="BA505" s="2">
        <v>10.833602855871</v>
      </c>
      <c r="BB505" s="2">
        <v>1.3962816610000317E-3</v>
      </c>
      <c r="BC505" s="1">
        <v>1.2890094473681725E-4</v>
      </c>
      <c r="BD505" s="2">
        <v>11.313674966770002</v>
      </c>
      <c r="BE505" s="2">
        <v>0.48146839256000185</v>
      </c>
      <c r="BF505" s="1">
        <v>4.4447859193002481E-2</v>
      </c>
      <c r="BG505" s="1"/>
      <c r="BH505" t="s">
        <v>884</v>
      </c>
      <c r="BI505" s="2">
        <v>11.103702013378999</v>
      </c>
      <c r="BJ505" s="2">
        <v>11.083319656135</v>
      </c>
      <c r="BK505" s="2">
        <v>-2.0382357243999394E-2</v>
      </c>
      <c r="BL505" s="1">
        <v>-1.8356361886729686E-3</v>
      </c>
      <c r="BM505" s="2">
        <v>11.103487665112</v>
      </c>
      <c r="BN505" s="2">
        <v>-2.1434826699895382E-4</v>
      </c>
      <c r="BO505" s="1">
        <v>-1.9304216444270815E-5</v>
      </c>
      <c r="BP505" s="2">
        <v>11.420484094247</v>
      </c>
      <c r="BQ505" s="2">
        <v>0.31678208086800019</v>
      </c>
      <c r="BR505" s="1">
        <v>2.8529411225761032E-2</v>
      </c>
      <c r="BS505" s="2">
        <v>11.095538264381998</v>
      </c>
      <c r="BT505" s="2">
        <v>-8.163748997001008E-3</v>
      </c>
      <c r="BU505" s="1">
        <v>-7.3522767336194701E-4</v>
      </c>
      <c r="BV505" s="2">
        <v>11.104881009573999</v>
      </c>
      <c r="BW505" s="2">
        <v>1.1789961949997263E-3</v>
      </c>
      <c r="BX505" s="1">
        <v>1.06180460676911E-4</v>
      </c>
      <c r="BY505" s="2">
        <v>11.424151070488</v>
      </c>
      <c r="BZ505" s="2">
        <v>0.32044905710900018</v>
      </c>
      <c r="CA505" s="1">
        <v>2.8859659303076289E-2</v>
      </c>
      <c r="CC505" t="s">
        <v>884</v>
      </c>
      <c r="CE505" s="23">
        <v>10.83220657421</v>
      </c>
      <c r="CF505" s="23">
        <v>10.359473962628</v>
      </c>
      <c r="CG505" s="23">
        <v>-0.47273261158199986</v>
      </c>
      <c r="CH505" s="24">
        <v>-4.3641395531314131E-2</v>
      </c>
      <c r="CI505" s="2">
        <v>11.103702013378999</v>
      </c>
      <c r="CJ505" s="2">
        <v>10.811610172564</v>
      </c>
      <c r="CK505" s="2">
        <v>-0.29209184081499906</v>
      </c>
      <c r="CL505" s="1">
        <v>-2.6305806879818431E-2</v>
      </c>
      <c r="CN505" s="25" t="s">
        <v>884</v>
      </c>
      <c r="CO505" s="27">
        <v>2.5170000000000001E-3</v>
      </c>
      <c r="CP505" s="27">
        <v>0.51890599999999998</v>
      </c>
      <c r="CQ505" s="28">
        <f t="shared" si="156"/>
        <v>-0.52142299999999997</v>
      </c>
      <c r="CR505" s="27">
        <f t="shared" si="157"/>
        <v>-0.52142299999999997</v>
      </c>
      <c r="CU505" s="30">
        <v>569</v>
      </c>
      <c r="CV505" s="30"/>
      <c r="CW505" s="31" t="s">
        <v>1057</v>
      </c>
      <c r="CX505" s="31" t="s">
        <v>883</v>
      </c>
      <c r="CY505" s="31" t="s">
        <v>1072</v>
      </c>
      <c r="CZ505" s="30"/>
      <c r="DA505" s="30"/>
      <c r="DB505" s="30"/>
      <c r="DC505" s="30"/>
      <c r="DD505" s="30"/>
      <c r="DE505" s="30"/>
      <c r="DF505" s="30"/>
      <c r="DG505" s="39"/>
      <c r="DK505" s="30">
        <v>547</v>
      </c>
      <c r="DL505" s="30"/>
    </row>
    <row r="506" spans="1:116" ht="15.75" x14ac:dyDescent="0.25">
      <c r="A506" t="s">
        <v>779</v>
      </c>
      <c r="B506" t="s">
        <v>886</v>
      </c>
      <c r="C506" s="52">
        <v>25.927016235667001</v>
      </c>
      <c r="D506" s="52">
        <v>26.753232152313</v>
      </c>
      <c r="E506" s="52">
        <v>0.82621591664599947</v>
      </c>
      <c r="F506" s="53">
        <v>3.1866988053542371E-2</v>
      </c>
      <c r="G506" s="45">
        <v>26.112185869468</v>
      </c>
      <c r="H506" s="45">
        <v>26.730683981258</v>
      </c>
      <c r="I506" s="45">
        <v>0.61849811179000014</v>
      </c>
      <c r="J506" s="46">
        <v>2.3686186781980086E-2</v>
      </c>
      <c r="K506" s="47" t="s">
        <v>933</v>
      </c>
      <c r="L506" s="55">
        <f t="shared" si="152"/>
        <v>25.550757869468001</v>
      </c>
      <c r="M506" s="55">
        <f t="shared" si="153"/>
        <v>26.169255981258001</v>
      </c>
      <c r="N506" s="55">
        <f t="shared" si="154"/>
        <v>0.61849811179000014</v>
      </c>
      <c r="O506" s="56">
        <f t="shared" si="155"/>
        <v>2.4206644474099041E-2</v>
      </c>
      <c r="P506" s="54"/>
      <c r="Q506" s="42"/>
      <c r="R506" s="42"/>
      <c r="S506" s="42"/>
      <c r="T506" s="42"/>
      <c r="AB506" t="s">
        <v>886</v>
      </c>
      <c r="AC506" s="2">
        <v>25.927016235667001</v>
      </c>
      <c r="AD506" s="2">
        <v>25.927283809325999</v>
      </c>
      <c r="AE506" s="2">
        <v>2.6757365899854335E-4</v>
      </c>
      <c r="AF506" s="1">
        <v>1.0320264258964381E-5</v>
      </c>
      <c r="AG506" s="2">
        <v>26.112185869468</v>
      </c>
      <c r="AH506" s="2">
        <v>26.110880022824002</v>
      </c>
      <c r="AI506" s="2">
        <v>-1.30584664399791E-3</v>
      </c>
      <c r="AJ506" s="1">
        <v>-5.0009089645949079E-5</v>
      </c>
      <c r="AM506" t="s">
        <v>886</v>
      </c>
      <c r="AN506" s="2">
        <v>25.927016235667001</v>
      </c>
      <c r="AO506" s="2">
        <v>25.928469208824001</v>
      </c>
      <c r="AP506" s="2">
        <v>1.4529731570007698E-3</v>
      </c>
      <c r="AQ506" s="1">
        <v>5.604089355264719E-5</v>
      </c>
      <c r="AR506" s="2">
        <v>25.927026181793</v>
      </c>
      <c r="AS506" s="2">
        <v>9.9461259992494888E-6</v>
      </c>
      <c r="AT506" s="1">
        <v>3.8362015547191691E-7</v>
      </c>
      <c r="AU506" s="2">
        <v>26.045740432098999</v>
      </c>
      <c r="AV506" s="2">
        <v>0.11872419643199805</v>
      </c>
      <c r="AW506" s="1">
        <v>4.5791692863088821E-3</v>
      </c>
      <c r="AX506" s="2">
        <v>25.927475658119999</v>
      </c>
      <c r="AY506" s="2">
        <v>4.5942245299812612E-4</v>
      </c>
      <c r="AZ506" s="1">
        <v>1.7719835125729307E-5</v>
      </c>
      <c r="BA506" s="2">
        <v>25.926963579169001</v>
      </c>
      <c r="BB506" s="2">
        <v>-5.2656497999237217E-5</v>
      </c>
      <c r="BC506" s="1">
        <v>-2.0309509401548216E-6</v>
      </c>
      <c r="BD506" s="2">
        <v>26.069981120613999</v>
      </c>
      <c r="BE506" s="2">
        <v>0.14296488494699844</v>
      </c>
      <c r="BF506" s="1">
        <v>5.5141279523837393E-3</v>
      </c>
      <c r="BG506" s="1"/>
      <c r="BH506" t="s">
        <v>886</v>
      </c>
      <c r="BI506" s="2">
        <v>26.112185869468</v>
      </c>
      <c r="BJ506" s="2">
        <v>26.107337088785002</v>
      </c>
      <c r="BK506" s="2">
        <v>-4.8487806829982105E-3</v>
      </c>
      <c r="BL506" s="1">
        <v>-1.856903404118193E-4</v>
      </c>
      <c r="BM506" s="2">
        <v>26.112129700634</v>
      </c>
      <c r="BN506" s="2">
        <v>-5.6168833999947765E-5</v>
      </c>
      <c r="BO506" s="1">
        <v>-2.1510582944196902E-6</v>
      </c>
      <c r="BP506" s="2">
        <v>26.173169605635</v>
      </c>
      <c r="BQ506" s="2">
        <v>6.0983736166999591E-2</v>
      </c>
      <c r="BR506" s="1">
        <v>2.3354512131558312E-3</v>
      </c>
      <c r="BS506" s="2">
        <v>26.110125183207</v>
      </c>
      <c r="BT506" s="2">
        <v>-2.0606862610001997E-3</v>
      </c>
      <c r="BU506" s="1">
        <v>-7.8916651072466625E-5</v>
      </c>
      <c r="BV506" s="2">
        <v>26.112496825261001</v>
      </c>
      <c r="BW506" s="2">
        <v>3.1095579300099985E-4</v>
      </c>
      <c r="BX506" s="1">
        <v>1.1908455100443689E-5</v>
      </c>
      <c r="BY506" s="2">
        <v>26.188367177721002</v>
      </c>
      <c r="BZ506" s="2">
        <v>7.6181308253001845E-2</v>
      </c>
      <c r="CA506" s="1">
        <v>2.9174619326709753E-3</v>
      </c>
      <c r="CC506" t="s">
        <v>886</v>
      </c>
      <c r="CE506" s="23">
        <v>25.927016235667001</v>
      </c>
      <c r="CF506" s="23">
        <v>26.591154831794999</v>
      </c>
      <c r="CG506" s="23">
        <v>0.66413859612799797</v>
      </c>
      <c r="CH506" s="24">
        <v>2.561569715894893E-2</v>
      </c>
      <c r="CI506" s="2">
        <v>26.112185869468</v>
      </c>
      <c r="CJ506" s="2">
        <v>26.628958433756001</v>
      </c>
      <c r="CK506" s="2">
        <v>0.51677256428800078</v>
      </c>
      <c r="CL506" s="1">
        <v>1.9790475101214854E-2</v>
      </c>
      <c r="CN506" s="25" t="s">
        <v>886</v>
      </c>
      <c r="CO506" s="27">
        <v>0</v>
      </c>
      <c r="CP506" s="27">
        <v>0.56142800000000004</v>
      </c>
      <c r="CQ506" s="28">
        <f t="shared" si="156"/>
        <v>-0.56142800000000004</v>
      </c>
      <c r="CR506" s="27">
        <f t="shared" si="157"/>
        <v>-0.56142800000000004</v>
      </c>
      <c r="CU506" s="30">
        <v>571</v>
      </c>
      <c r="CV506" s="30"/>
      <c r="CW506" s="31" t="s">
        <v>1057</v>
      </c>
      <c r="CX506" s="31" t="s">
        <v>885</v>
      </c>
      <c r="CY506" s="31" t="s">
        <v>1073</v>
      </c>
      <c r="CZ506" s="30"/>
      <c r="DA506" s="30"/>
      <c r="DB506" s="30"/>
      <c r="DC506" s="30"/>
      <c r="DD506" s="30"/>
      <c r="DE506" s="30"/>
      <c r="DF506" s="30"/>
      <c r="DG506" s="39"/>
      <c r="DK506" s="30">
        <v>548</v>
      </c>
      <c r="DL506" s="30"/>
    </row>
    <row r="507" spans="1:116" ht="15.75" x14ac:dyDescent="0.25">
      <c r="A507" t="s">
        <v>780</v>
      </c>
      <c r="B507" t="s">
        <v>888</v>
      </c>
      <c r="C507" s="52">
        <v>29.319956330398998</v>
      </c>
      <c r="D507" s="52">
        <v>28.628415065435</v>
      </c>
      <c r="E507" s="52">
        <v>-0.69154126496399826</v>
      </c>
      <c r="F507" s="53">
        <v>-2.3586026430980959E-2</v>
      </c>
      <c r="G507" s="45">
        <v>29.804119790790001</v>
      </c>
      <c r="H507" s="45">
        <v>29.402967332579003</v>
      </c>
      <c r="I507" s="45">
        <v>-0.40115245821099776</v>
      </c>
      <c r="J507" s="46">
        <v>-1.3459631119016002E-2</v>
      </c>
      <c r="K507" s="47" t="s">
        <v>933</v>
      </c>
      <c r="L507" s="55">
        <f t="shared" si="152"/>
        <v>28.720364790790001</v>
      </c>
      <c r="M507" s="55">
        <f t="shared" si="153"/>
        <v>28.319212332579003</v>
      </c>
      <c r="N507" s="55">
        <f t="shared" si="154"/>
        <v>-0.40115245821099776</v>
      </c>
      <c r="O507" s="56">
        <f t="shared" si="155"/>
        <v>-1.3967526566363067E-2</v>
      </c>
      <c r="P507" s="54"/>
      <c r="Q507" s="42"/>
      <c r="R507" s="42"/>
      <c r="S507" s="42"/>
      <c r="T507" s="42"/>
      <c r="AB507" t="s">
        <v>888</v>
      </c>
      <c r="AC507" s="2">
        <v>29.319956330398998</v>
      </c>
      <c r="AD507" s="2">
        <v>29.313863215746</v>
      </c>
      <c r="AE507" s="2">
        <v>-6.0931146529981106E-3</v>
      </c>
      <c r="AF507" s="1">
        <v>-2.0781458827347416E-4</v>
      </c>
      <c r="AG507" s="2">
        <v>29.804119790790001</v>
      </c>
      <c r="AH507" s="2">
        <v>29.797619461344997</v>
      </c>
      <c r="AI507" s="2">
        <v>-6.5003294450036719E-3</v>
      </c>
      <c r="AJ507" s="1">
        <v>-2.1810170844274986E-4</v>
      </c>
      <c r="AM507" t="s">
        <v>888</v>
      </c>
      <c r="AN507" s="2">
        <v>29.319956330398998</v>
      </c>
      <c r="AO507" s="2">
        <v>29.295058541893003</v>
      </c>
      <c r="AP507" s="2">
        <v>-2.4897788505995777E-2</v>
      </c>
      <c r="AQ507" s="1">
        <v>-8.4917549758359268E-4</v>
      </c>
      <c r="AR507" s="2">
        <v>29.31970201579</v>
      </c>
      <c r="AS507" s="2">
        <v>-2.5431460899838498E-4</v>
      </c>
      <c r="AT507" s="1">
        <v>-8.6737717523375374E-6</v>
      </c>
      <c r="AU507" s="2">
        <v>29.672710147541</v>
      </c>
      <c r="AV507" s="2">
        <v>0.35275381714200194</v>
      </c>
      <c r="AW507" s="1">
        <v>1.2031184943350886E-2</v>
      </c>
      <c r="AX507" s="2">
        <v>29.310156635543997</v>
      </c>
      <c r="AY507" s="2">
        <v>-9.7996948550012064E-3</v>
      </c>
      <c r="AZ507" s="1">
        <v>-3.3423292806343167E-4</v>
      </c>
      <c r="BA507" s="2">
        <v>29.321352259299999</v>
      </c>
      <c r="BB507" s="2">
        <v>1.3959289010010423E-3</v>
      </c>
      <c r="BC507" s="1">
        <v>4.761019713913216E-5</v>
      </c>
      <c r="BD507" s="2">
        <v>29.619798541028</v>
      </c>
      <c r="BE507" s="2">
        <v>0.29984221062900218</v>
      </c>
      <c r="BF507" s="1">
        <v>1.0226557203911149E-2</v>
      </c>
      <c r="BG507" s="1"/>
      <c r="BH507" t="s">
        <v>888</v>
      </c>
      <c r="BI507" s="2">
        <v>29.804119790790001</v>
      </c>
      <c r="BJ507" s="2">
        <v>29.778046687731003</v>
      </c>
      <c r="BK507" s="2">
        <v>-2.6073103058998015E-2</v>
      </c>
      <c r="BL507" s="1">
        <v>-8.7481540277042718E-4</v>
      </c>
      <c r="BM507" s="2">
        <v>29.803846817728999</v>
      </c>
      <c r="BN507" s="2">
        <v>-2.729730610013803E-4</v>
      </c>
      <c r="BO507" s="1">
        <v>-9.1589036320318986E-6</v>
      </c>
      <c r="BP507" s="2">
        <v>30.020019104740999</v>
      </c>
      <c r="BQ507" s="2">
        <v>0.21589931395099882</v>
      </c>
      <c r="BR507" s="1">
        <v>7.243941960591486E-3</v>
      </c>
      <c r="BS507" s="2">
        <v>29.793704700932</v>
      </c>
      <c r="BT507" s="2">
        <v>-1.0415089858000215E-2</v>
      </c>
      <c r="BU507" s="1">
        <v>-3.4945134870980693E-4</v>
      </c>
      <c r="BV507" s="2">
        <v>29.805620772253</v>
      </c>
      <c r="BW507" s="2">
        <v>1.5009814629998175E-3</v>
      </c>
      <c r="BX507" s="1">
        <v>5.0361543086524815E-5</v>
      </c>
      <c r="BY507" s="2">
        <v>29.986477850758998</v>
      </c>
      <c r="BZ507" s="2">
        <v>0.18235805996899757</v>
      </c>
      <c r="CA507" s="1">
        <v>6.1185521078649481E-3</v>
      </c>
      <c r="CC507" t="s">
        <v>888</v>
      </c>
      <c r="CE507" s="23">
        <v>29.319956330398998</v>
      </c>
      <c r="CF507" s="23">
        <v>28.342865529226</v>
      </c>
      <c r="CG507" s="23">
        <v>-0.97709080117299862</v>
      </c>
      <c r="CH507" s="24">
        <v>-3.3325111066415496E-2</v>
      </c>
      <c r="CI507" s="2">
        <v>29.804119790790001</v>
      </c>
      <c r="CJ507" s="2">
        <v>29.219328887869999</v>
      </c>
      <c r="CK507" s="2">
        <v>-0.5847909029200018</v>
      </c>
      <c r="CL507" s="1">
        <v>-1.962114321862015E-2</v>
      </c>
      <c r="CN507" s="25" t="s">
        <v>888</v>
      </c>
      <c r="CO507" s="27">
        <v>4.0949999999999997E-3</v>
      </c>
      <c r="CP507" s="27">
        <v>1.0796600000000001</v>
      </c>
      <c r="CQ507" s="28">
        <f t="shared" si="156"/>
        <v>-1.083755</v>
      </c>
      <c r="CR507" s="27">
        <f t="shared" si="157"/>
        <v>-1.083755</v>
      </c>
      <c r="CU507" s="30">
        <v>572</v>
      </c>
      <c r="CV507" s="30"/>
      <c r="CW507" s="31" t="s">
        <v>1057</v>
      </c>
      <c r="CX507" s="31" t="s">
        <v>887</v>
      </c>
      <c r="CY507" s="31" t="s">
        <v>1074</v>
      </c>
      <c r="CZ507" s="30"/>
      <c r="DA507" s="30"/>
      <c r="DB507" s="30"/>
      <c r="DC507" s="30"/>
      <c r="DD507" s="30"/>
      <c r="DE507" s="30"/>
      <c r="DF507" s="30"/>
      <c r="DG507" s="39"/>
      <c r="DK507" s="30">
        <v>549</v>
      </c>
      <c r="DL507" s="30"/>
    </row>
    <row r="508" spans="1:116" ht="15.75" x14ac:dyDescent="0.25">
      <c r="A508" t="s">
        <v>781</v>
      </c>
      <c r="B508" t="s">
        <v>890</v>
      </c>
      <c r="C508" s="52">
        <v>31.878594862313999</v>
      </c>
      <c r="D508" s="52">
        <v>32.543447902731998</v>
      </c>
      <c r="E508" s="52">
        <v>0.66485304041799864</v>
      </c>
      <c r="F508" s="53">
        <v>2.0855782486321868E-2</v>
      </c>
      <c r="G508" s="45">
        <v>32.082971306127</v>
      </c>
      <c r="H508" s="45">
        <v>32.604883330284999</v>
      </c>
      <c r="I508" s="45">
        <v>0.52191202415799864</v>
      </c>
      <c r="J508" s="46">
        <v>1.6267571328667033E-2</v>
      </c>
      <c r="K508" s="47" t="s">
        <v>933</v>
      </c>
      <c r="L508" s="55">
        <f t="shared" si="152"/>
        <v>31.337074306127001</v>
      </c>
      <c r="M508" s="55">
        <f t="shared" si="153"/>
        <v>31.858986330284999</v>
      </c>
      <c r="N508" s="55">
        <f t="shared" si="154"/>
        <v>0.52191202415799864</v>
      </c>
      <c r="O508" s="56">
        <f t="shared" si="155"/>
        <v>1.6654778268689711E-2</v>
      </c>
      <c r="P508" s="54"/>
      <c r="Q508" s="42"/>
      <c r="R508" s="42"/>
      <c r="S508" s="42"/>
      <c r="T508" s="42"/>
      <c r="AB508" t="s">
        <v>890</v>
      </c>
      <c r="AC508" s="2">
        <v>31.878594862313999</v>
      </c>
      <c r="AD508" s="2">
        <v>31.866853690953999</v>
      </c>
      <c r="AE508" s="2">
        <v>-1.1741171360000635E-2</v>
      </c>
      <c r="AF508" s="1">
        <v>-3.6830893615956472E-4</v>
      </c>
      <c r="AG508" s="2">
        <v>32.082971306127</v>
      </c>
      <c r="AH508" s="2">
        <v>32.072871864424997</v>
      </c>
      <c r="AI508" s="2">
        <v>-1.0099441702003276E-2</v>
      </c>
      <c r="AJ508" s="1">
        <v>-3.1479134540367677E-4</v>
      </c>
      <c r="AM508" t="s">
        <v>890</v>
      </c>
      <c r="AN508" s="2">
        <v>31.878594862313999</v>
      </c>
      <c r="AO508" s="2">
        <v>31.832088555576</v>
      </c>
      <c r="AP508" s="2">
        <v>-4.6506306737999381E-2</v>
      </c>
      <c r="AQ508" s="1">
        <v>-1.4588568579908727E-3</v>
      </c>
      <c r="AR508" s="2">
        <v>31.878099811921999</v>
      </c>
      <c r="AS508" s="2">
        <v>-4.9505039200070655E-4</v>
      </c>
      <c r="AT508" s="1">
        <v>-1.552924130247477E-5</v>
      </c>
      <c r="AU508" s="2">
        <v>31.908821867853998</v>
      </c>
      <c r="AV508" s="2">
        <v>3.0227005539998686E-2</v>
      </c>
      <c r="AW508" s="1">
        <v>9.4819127601299081E-4</v>
      </c>
      <c r="AX508" s="2">
        <v>31.859830186221998</v>
      </c>
      <c r="AY508" s="2">
        <v>-1.8764676092001054E-2</v>
      </c>
      <c r="AZ508" s="1">
        <v>-5.8862933492040892E-4</v>
      </c>
      <c r="BA508" s="2">
        <v>31.881320110422998</v>
      </c>
      <c r="BB508" s="2">
        <v>2.7252481089981018E-3</v>
      </c>
      <c r="BC508" s="1">
        <v>8.5488338515817569E-5</v>
      </c>
      <c r="BD508" s="2">
        <v>31.829609745533002</v>
      </c>
      <c r="BE508" s="2">
        <v>-4.8985116780997373E-2</v>
      </c>
      <c r="BF508" s="1">
        <v>-1.5366146780486311E-3</v>
      </c>
      <c r="BG508" s="1"/>
      <c r="BH508" t="s">
        <v>890</v>
      </c>
      <c r="BI508" s="2">
        <v>32.082971306127</v>
      </c>
      <c r="BJ508" s="2">
        <v>32.043229964581002</v>
      </c>
      <c r="BK508" s="2">
        <v>-3.9741341545997955E-2</v>
      </c>
      <c r="BL508" s="1">
        <v>-1.2387051425753826E-3</v>
      </c>
      <c r="BM508" s="2">
        <v>32.082544564541003</v>
      </c>
      <c r="BN508" s="2">
        <v>-4.2674158599709244E-4</v>
      </c>
      <c r="BO508" s="1">
        <v>-1.3301186536784268E-5</v>
      </c>
      <c r="BP508" s="2">
        <v>32.079197599863996</v>
      </c>
      <c r="BQ508" s="2">
        <v>-3.7737062630043283E-3</v>
      </c>
      <c r="BR508" s="1">
        <v>-1.1762334064998681E-4</v>
      </c>
      <c r="BS508" s="2">
        <v>32.066851941339003</v>
      </c>
      <c r="BT508" s="2">
        <v>-1.6119364787996915E-2</v>
      </c>
      <c r="BU508" s="1">
        <v>-5.0242742899933774E-4</v>
      </c>
      <c r="BV508" s="2">
        <v>32.085321958119003</v>
      </c>
      <c r="BW508" s="2">
        <v>2.3506519920033497E-3</v>
      </c>
      <c r="BX508" s="1">
        <v>7.3267901827859611E-5</v>
      </c>
      <c r="BY508" s="2">
        <v>32.024291612146001</v>
      </c>
      <c r="BZ508" s="2">
        <v>-5.8679693980998593E-2</v>
      </c>
      <c r="CA508" s="1">
        <v>-1.8289981130828841E-3</v>
      </c>
      <c r="CC508" t="s">
        <v>890</v>
      </c>
      <c r="CE508" s="23">
        <v>31.878594862313999</v>
      </c>
      <c r="CF508" s="23">
        <v>32.536562606777998</v>
      </c>
      <c r="CG508" s="23">
        <v>0.65796774446399908</v>
      </c>
      <c r="CH508" s="24">
        <v>2.0639797560269211E-2</v>
      </c>
      <c r="CI508" s="2">
        <v>32.082971306127</v>
      </c>
      <c r="CJ508" s="2">
        <v>32.609445516099001</v>
      </c>
      <c r="CK508" s="2">
        <v>0.52647420997200101</v>
      </c>
      <c r="CL508" s="1">
        <v>1.6409770932639844E-2</v>
      </c>
      <c r="CN508" s="25" t="s">
        <v>890</v>
      </c>
      <c r="CO508" s="27">
        <v>0</v>
      </c>
      <c r="CP508" s="27">
        <v>0.74589700000000003</v>
      </c>
      <c r="CQ508" s="28">
        <f t="shared" si="156"/>
        <v>-0.74589700000000003</v>
      </c>
      <c r="CR508" s="27">
        <f t="shared" si="157"/>
        <v>-0.74589700000000003</v>
      </c>
      <c r="CU508" s="30">
        <v>573</v>
      </c>
      <c r="CV508" s="30"/>
      <c r="CW508" s="31" t="s">
        <v>1057</v>
      </c>
      <c r="CX508" s="31" t="s">
        <v>889</v>
      </c>
      <c r="CY508" s="31" t="s">
        <v>1075</v>
      </c>
      <c r="CZ508" s="30"/>
      <c r="DA508" s="30"/>
      <c r="DB508" s="30"/>
      <c r="DC508" s="30"/>
      <c r="DD508" s="30"/>
      <c r="DE508" s="30"/>
      <c r="DF508" s="30"/>
      <c r="DG508" s="39"/>
      <c r="DK508" s="30">
        <v>550</v>
      </c>
      <c r="DL508" s="30"/>
    </row>
    <row r="509" spans="1:116" ht="15.75" x14ac:dyDescent="0.25">
      <c r="A509" t="s">
        <v>782</v>
      </c>
      <c r="B509" t="s">
        <v>892</v>
      </c>
      <c r="C509" s="52">
        <v>18.842503185685999</v>
      </c>
      <c r="D509" s="52">
        <v>19.621721261801998</v>
      </c>
      <c r="E509" s="52">
        <v>0.77921807611599903</v>
      </c>
      <c r="F509" s="53">
        <v>4.1354275938663192E-2</v>
      </c>
      <c r="G509" s="45">
        <v>18.866008168965998</v>
      </c>
      <c r="H509" s="45">
        <v>19.433136122653998</v>
      </c>
      <c r="I509" s="45">
        <v>0.56712795368800073</v>
      </c>
      <c r="J509" s="46">
        <v>3.006083473561242E-2</v>
      </c>
      <c r="K509" s="47" t="s">
        <v>933</v>
      </c>
      <c r="L509" s="55">
        <f t="shared" si="152"/>
        <v>18.441351168965998</v>
      </c>
      <c r="M509" s="55">
        <f t="shared" si="153"/>
        <v>19.008479122653998</v>
      </c>
      <c r="N509" s="55">
        <f t="shared" si="154"/>
        <v>0.56712795368800073</v>
      </c>
      <c r="O509" s="56">
        <f t="shared" si="155"/>
        <v>3.0753058628501757E-2</v>
      </c>
      <c r="P509" s="54"/>
      <c r="Q509" s="42"/>
      <c r="R509" s="42"/>
      <c r="S509" s="42"/>
      <c r="T509" s="42"/>
      <c r="AB509" t="s">
        <v>892</v>
      </c>
      <c r="AC509" s="2">
        <v>18.842503185685999</v>
      </c>
      <c r="AD509" s="2">
        <v>18.825071451206</v>
      </c>
      <c r="AE509" s="2">
        <v>-1.7431734479998795E-2</v>
      </c>
      <c r="AF509" s="1">
        <v>-9.2512838173439095E-4</v>
      </c>
      <c r="AG509" s="2">
        <v>18.866008168965998</v>
      </c>
      <c r="AH509" s="2">
        <v>18.852606096625998</v>
      </c>
      <c r="AI509" s="2">
        <v>-1.3402072339999904E-2</v>
      </c>
      <c r="AJ509" s="1">
        <v>-7.1038198541893455E-4</v>
      </c>
      <c r="AM509" t="s">
        <v>892</v>
      </c>
      <c r="AN509" s="2">
        <v>18.842503185685999</v>
      </c>
      <c r="AO509" s="2">
        <v>18.773253239382999</v>
      </c>
      <c r="AP509" s="2">
        <v>-6.9249946302999632E-2</v>
      </c>
      <c r="AQ509" s="1">
        <v>-3.6751988640026574E-3</v>
      </c>
      <c r="AR509" s="2">
        <v>18.841768892112</v>
      </c>
      <c r="AS509" s="2">
        <v>-7.3429357399845685E-4</v>
      </c>
      <c r="AT509" s="1">
        <v>-3.8970065004753426E-5</v>
      </c>
      <c r="AU509" s="2">
        <v>19.016707132050001</v>
      </c>
      <c r="AV509" s="2">
        <v>0.1742039463640026</v>
      </c>
      <c r="AW509" s="1">
        <v>9.2452655916937486E-3</v>
      </c>
      <c r="AX509" s="2">
        <v>18.814627423907002</v>
      </c>
      <c r="AY509" s="2">
        <v>-2.7875761778997088E-2</v>
      </c>
      <c r="AZ509" s="1">
        <v>-1.4794086276272117E-3</v>
      </c>
      <c r="BA509" s="2">
        <v>18.846544379758999</v>
      </c>
      <c r="BB509" s="2">
        <v>4.0411940730002982E-3</v>
      </c>
      <c r="BC509" s="1">
        <v>2.1447225101547306E-4</v>
      </c>
      <c r="BD509" s="2">
        <v>18.925493296665003</v>
      </c>
      <c r="BE509" s="2">
        <v>8.2990110979004328E-2</v>
      </c>
      <c r="BF509" s="1">
        <v>4.4044100808245615E-3</v>
      </c>
      <c r="BG509" s="1"/>
      <c r="BH509" t="s">
        <v>892</v>
      </c>
      <c r="BI509" s="2">
        <v>18.866008168965998</v>
      </c>
      <c r="BJ509" s="2">
        <v>18.813108134544997</v>
      </c>
      <c r="BK509" s="2">
        <v>-5.2900034421000441E-2</v>
      </c>
      <c r="BL509" s="1">
        <v>-2.8039866169473713E-3</v>
      </c>
      <c r="BM509" s="2">
        <v>18.865442435385997</v>
      </c>
      <c r="BN509" s="2">
        <v>-5.6573358000022722E-4</v>
      </c>
      <c r="BO509" s="1">
        <v>-2.9986925423409999E-5</v>
      </c>
      <c r="BP509" s="2">
        <v>18.969146215489001</v>
      </c>
      <c r="BQ509" s="2">
        <v>0.10313804652300362</v>
      </c>
      <c r="BR509" s="1">
        <v>5.4668717197240771E-3</v>
      </c>
      <c r="BS509" s="2">
        <v>18.844604367485001</v>
      </c>
      <c r="BT509" s="2">
        <v>-2.140380148099652E-2</v>
      </c>
      <c r="BU509" s="1">
        <v>-1.134516708002126E-3</v>
      </c>
      <c r="BV509" s="2">
        <v>18.869123565797999</v>
      </c>
      <c r="BW509" s="2">
        <v>3.1153968320012382E-3</v>
      </c>
      <c r="BX509" s="1">
        <v>1.6513280414698272E-4</v>
      </c>
      <c r="BY509" s="2">
        <v>18.908582600310002</v>
      </c>
      <c r="BZ509" s="2">
        <v>4.2574431344004182E-2</v>
      </c>
      <c r="CA509" s="1">
        <v>2.2566740649480801E-3</v>
      </c>
      <c r="CC509" t="s">
        <v>892</v>
      </c>
      <c r="CE509" s="23">
        <v>18.842503185685999</v>
      </c>
      <c r="CF509" s="23">
        <v>19.467750751771</v>
      </c>
      <c r="CG509" s="23">
        <v>0.62524756608500098</v>
      </c>
      <c r="CH509" s="24">
        <v>3.3182829262302052E-2</v>
      </c>
      <c r="CI509" s="2">
        <v>18.866008168965998</v>
      </c>
      <c r="CJ509" s="2">
        <v>19.33441521088</v>
      </c>
      <c r="CK509" s="2">
        <v>0.46840704191400206</v>
      </c>
      <c r="CL509" s="1">
        <v>2.4828094937672997E-2</v>
      </c>
      <c r="CN509" s="25" t="s">
        <v>892</v>
      </c>
      <c r="CO509" s="27">
        <v>0</v>
      </c>
      <c r="CP509" s="27">
        <v>0.42465700000000001</v>
      </c>
      <c r="CQ509" s="28">
        <f t="shared" si="156"/>
        <v>-0.42465700000000001</v>
      </c>
      <c r="CR509" s="27">
        <f t="shared" si="157"/>
        <v>-0.42465700000000001</v>
      </c>
      <c r="CU509" s="30">
        <v>574</v>
      </c>
      <c r="CV509" s="30"/>
      <c r="CW509" s="31" t="s">
        <v>1057</v>
      </c>
      <c r="CX509" s="31" t="s">
        <v>891</v>
      </c>
      <c r="CY509" s="31" t="s">
        <v>1076</v>
      </c>
      <c r="CZ509" s="30"/>
      <c r="DA509" s="30"/>
      <c r="DB509" s="30"/>
      <c r="DC509" s="30"/>
      <c r="DD509" s="30"/>
      <c r="DE509" s="30"/>
      <c r="DF509" s="30"/>
      <c r="DG509" s="39"/>
      <c r="DK509" s="30">
        <v>551</v>
      </c>
      <c r="DL509" s="30"/>
    </row>
    <row r="510" spans="1:116" ht="15.75" x14ac:dyDescent="0.25">
      <c r="A510" t="s">
        <v>783</v>
      </c>
      <c r="B510" t="s">
        <v>894</v>
      </c>
      <c r="C510" s="52">
        <v>12.531851588057</v>
      </c>
      <c r="D510" s="52">
        <v>12.890155803123999</v>
      </c>
      <c r="E510" s="52">
        <v>0.35830421506699928</v>
      </c>
      <c r="F510" s="53">
        <v>2.8591482475619753E-2</v>
      </c>
      <c r="G510" s="45">
        <v>12.761438456350001</v>
      </c>
      <c r="H510" s="45">
        <v>13.031417268730999</v>
      </c>
      <c r="I510" s="45">
        <v>0.26997881238099808</v>
      </c>
      <c r="J510" s="46">
        <v>2.11558292040862E-2</v>
      </c>
      <c r="K510" s="47" t="s">
        <v>933</v>
      </c>
      <c r="L510" s="55">
        <f t="shared" si="152"/>
        <v>12.29397145635</v>
      </c>
      <c r="M510" s="55">
        <f t="shared" si="153"/>
        <v>12.563950268730999</v>
      </c>
      <c r="N510" s="55">
        <f t="shared" si="154"/>
        <v>0.26997881238099808</v>
      </c>
      <c r="O510" s="56">
        <f t="shared" si="155"/>
        <v>2.1960260225067498E-2</v>
      </c>
      <c r="P510" s="54"/>
      <c r="Q510" s="42"/>
      <c r="R510" s="42"/>
      <c r="S510" s="42"/>
      <c r="T510" s="42"/>
      <c r="AB510" t="s">
        <v>894</v>
      </c>
      <c r="AC510" s="2">
        <v>12.531851588057</v>
      </c>
      <c r="AD510" s="2">
        <v>12.524737533687999</v>
      </c>
      <c r="AE510" s="2">
        <v>-7.1140543690013658E-3</v>
      </c>
      <c r="AF510" s="1">
        <v>-5.6767783427798832E-4</v>
      </c>
      <c r="AG510" s="2">
        <v>12.761438456350001</v>
      </c>
      <c r="AH510" s="2">
        <v>12.755675789945998</v>
      </c>
      <c r="AI510" s="2">
        <v>-5.7626664040029141E-3</v>
      </c>
      <c r="AJ510" s="1">
        <v>-4.5156871803393386E-4</v>
      </c>
      <c r="AM510" t="s">
        <v>894</v>
      </c>
      <c r="AN510" s="2">
        <v>12.531851588057</v>
      </c>
      <c r="AO510" s="2">
        <v>12.503227328785</v>
      </c>
      <c r="AP510" s="2">
        <v>-2.8624259272000074E-2</v>
      </c>
      <c r="AQ510" s="1">
        <v>-2.2841205125090475E-3</v>
      </c>
      <c r="AR510" s="2">
        <v>12.531553148361999</v>
      </c>
      <c r="AS510" s="2">
        <v>-2.9843969500120693E-4</v>
      </c>
      <c r="AT510" s="1">
        <v>-2.3814493245804429E-5</v>
      </c>
      <c r="AU510" s="2">
        <v>13.214864319902999</v>
      </c>
      <c r="AV510" s="2">
        <v>0.68301273184599864</v>
      </c>
      <c r="AW510" s="1">
        <v>5.4502140170325487E-2</v>
      </c>
      <c r="AX510" s="2">
        <v>12.520445900048001</v>
      </c>
      <c r="AY510" s="2">
        <v>-1.1405688008998993E-2</v>
      </c>
      <c r="AZ510" s="1">
        <v>-9.101358988219064E-4</v>
      </c>
      <c r="BA510" s="2">
        <v>12.533492118303</v>
      </c>
      <c r="BB510" s="2">
        <v>1.6405302460000826E-3</v>
      </c>
      <c r="BC510" s="1">
        <v>1.3090884730581449E-4</v>
      </c>
      <c r="BD510" s="2">
        <v>13.256523431260002</v>
      </c>
      <c r="BE510" s="2">
        <v>0.72467184320300149</v>
      </c>
      <c r="BF510" s="1">
        <v>5.7826398446469168E-2</v>
      </c>
      <c r="BG510" s="1"/>
      <c r="BH510" t="s">
        <v>894</v>
      </c>
      <c r="BI510" s="2">
        <v>12.761438456350001</v>
      </c>
      <c r="BJ510" s="2">
        <v>12.738456078919999</v>
      </c>
      <c r="BK510" s="2">
        <v>-2.2982377430002643E-2</v>
      </c>
      <c r="BL510" s="1">
        <v>-1.8009237366628347E-3</v>
      </c>
      <c r="BM510" s="2">
        <v>12.761196008975999</v>
      </c>
      <c r="BN510" s="2">
        <v>-2.4244737400280769E-4</v>
      </c>
      <c r="BO510" s="1">
        <v>-1.8998436174110732E-5</v>
      </c>
      <c r="BP510" s="2">
        <v>13.214010940751999</v>
      </c>
      <c r="BQ510" s="2">
        <v>0.4525724844019976</v>
      </c>
      <c r="BR510" s="1">
        <v>3.5464065116954019E-2</v>
      </c>
      <c r="BS510" s="2">
        <v>12.752215994123</v>
      </c>
      <c r="BT510" s="2">
        <v>-9.2224622270009604E-3</v>
      </c>
      <c r="BU510" s="1">
        <v>-7.2268202824830679E-4</v>
      </c>
      <c r="BV510" s="2">
        <v>12.762772301277</v>
      </c>
      <c r="BW510" s="2">
        <v>1.3338449269983954E-3</v>
      </c>
      <c r="BX510" s="1">
        <v>1.0452151860158709E-4</v>
      </c>
      <c r="BY510" s="2">
        <v>13.245894380859001</v>
      </c>
      <c r="BZ510" s="2">
        <v>0.48445592450899966</v>
      </c>
      <c r="CA510" s="1">
        <v>3.7962485668528834E-2</v>
      </c>
      <c r="CC510" t="s">
        <v>894</v>
      </c>
      <c r="CE510" s="23">
        <v>12.531851588057</v>
      </c>
      <c r="CF510" s="23">
        <v>12.160397031969</v>
      </c>
      <c r="CG510" s="23">
        <v>-0.37145455608800049</v>
      </c>
      <c r="CH510" s="24">
        <v>-2.9640835871532423E-2</v>
      </c>
      <c r="CI510" s="2">
        <v>12.761438456350001</v>
      </c>
      <c r="CJ510" s="2">
        <v>12.543076758901</v>
      </c>
      <c r="CK510" s="2">
        <v>-0.21836169744900147</v>
      </c>
      <c r="CL510" s="1">
        <v>-1.7111056735171281E-2</v>
      </c>
      <c r="CN510" s="25" t="s">
        <v>894</v>
      </c>
      <c r="CO510" s="27">
        <v>2.297E-3</v>
      </c>
      <c r="CP510" s="27">
        <v>0.46516999999999997</v>
      </c>
      <c r="CQ510" s="28">
        <f t="shared" si="156"/>
        <v>-0.46746699999999997</v>
      </c>
      <c r="CR510" s="27">
        <f t="shared" si="157"/>
        <v>-0.46746699999999997</v>
      </c>
      <c r="CU510" s="30">
        <v>575</v>
      </c>
      <c r="CV510" s="30"/>
      <c r="CW510" s="31" t="s">
        <v>1057</v>
      </c>
      <c r="CX510" s="31" t="s">
        <v>893</v>
      </c>
      <c r="CY510" s="31" t="s">
        <v>1077</v>
      </c>
      <c r="CZ510" s="30"/>
      <c r="DA510" s="30"/>
      <c r="DB510" s="30"/>
      <c r="DC510" s="30"/>
      <c r="DD510" s="30"/>
      <c r="DE510" s="30"/>
      <c r="DF510" s="30"/>
      <c r="DG510" s="39"/>
      <c r="DK510" s="30">
        <v>552</v>
      </c>
      <c r="DL510" s="30"/>
    </row>
    <row r="511" spans="1:116" ht="15.75" x14ac:dyDescent="0.25">
      <c r="A511" t="s">
        <v>784</v>
      </c>
      <c r="B511" t="s">
        <v>896</v>
      </c>
      <c r="C511" s="52">
        <v>21.144439606228001</v>
      </c>
      <c r="D511" s="52">
        <v>22.034479851454002</v>
      </c>
      <c r="E511" s="52">
        <v>0.89004024522600034</v>
      </c>
      <c r="F511" s="53">
        <v>4.209334755619832E-2</v>
      </c>
      <c r="G511" s="45">
        <v>22.444030384645</v>
      </c>
      <c r="H511" s="45">
        <v>22.625100499632001</v>
      </c>
      <c r="I511" s="45">
        <v>0.18107011498700132</v>
      </c>
      <c r="J511" s="46">
        <v>8.0676292040167512E-3</v>
      </c>
      <c r="K511" s="47" t="s">
        <v>933</v>
      </c>
      <c r="L511" s="55">
        <f t="shared" si="152"/>
        <v>21.864216384645001</v>
      </c>
      <c r="M511" s="55">
        <f t="shared" si="153"/>
        <v>22.045286499632002</v>
      </c>
      <c r="N511" s="55">
        <f t="shared" si="154"/>
        <v>0.18107011498700132</v>
      </c>
      <c r="O511" s="56">
        <f t="shared" si="155"/>
        <v>8.2815734989782151E-3</v>
      </c>
      <c r="P511" s="54"/>
      <c r="Q511" s="42"/>
      <c r="R511" s="42"/>
      <c r="S511" s="42"/>
      <c r="T511" s="42"/>
      <c r="AB511" t="s">
        <v>896</v>
      </c>
      <c r="AC511" s="2">
        <v>21.144439606228001</v>
      </c>
      <c r="AD511" s="2">
        <v>21.124177969434999</v>
      </c>
      <c r="AE511" s="2">
        <v>-2.0261636793001969E-2</v>
      </c>
      <c r="AF511" s="1">
        <v>-9.5824893779800123E-4</v>
      </c>
      <c r="AG511" s="2">
        <v>22.444030384645</v>
      </c>
      <c r="AH511" s="2">
        <v>22.444030384645</v>
      </c>
      <c r="AI511" s="2">
        <v>0</v>
      </c>
      <c r="AJ511" s="1">
        <v>0</v>
      </c>
      <c r="AM511" t="s">
        <v>896</v>
      </c>
      <c r="AN511" s="2">
        <v>21.144439606228001</v>
      </c>
      <c r="AO511" s="2">
        <v>21.064034250949</v>
      </c>
      <c r="AP511" s="2">
        <v>-8.0405355279001611E-2</v>
      </c>
      <c r="AQ511" s="1">
        <v>-3.8026713772692546E-3</v>
      </c>
      <c r="AR511" s="2">
        <v>21.143585811173001</v>
      </c>
      <c r="AS511" s="2">
        <v>-8.5379505500071673E-4</v>
      </c>
      <c r="AT511" s="1">
        <v>-4.0379176317788773E-5</v>
      </c>
      <c r="AU511" s="2">
        <v>21.177925365525997</v>
      </c>
      <c r="AV511" s="2">
        <v>3.3485759297995799E-2</v>
      </c>
      <c r="AW511" s="1">
        <v>1.5836673811933382E-3</v>
      </c>
      <c r="AX511" s="2">
        <v>21.11204545375</v>
      </c>
      <c r="AY511" s="2">
        <v>-3.2394152478001814E-2</v>
      </c>
      <c r="AZ511" s="1">
        <v>-1.5320411929224296E-3</v>
      </c>
      <c r="BA511" s="2">
        <v>21.149138941453</v>
      </c>
      <c r="BB511" s="2">
        <v>4.6993352249984355E-3</v>
      </c>
      <c r="BC511" s="1">
        <v>2.222492207177847E-4</v>
      </c>
      <c r="BD511" s="2">
        <v>21.06957801059</v>
      </c>
      <c r="BE511" s="2">
        <v>-7.4861595638001432E-2</v>
      </c>
      <c r="BF511" s="1">
        <v>-3.5404861529624689E-3</v>
      </c>
      <c r="BG511" s="1"/>
      <c r="BH511" t="s">
        <v>896</v>
      </c>
      <c r="BI511" s="2">
        <v>22.444030384645</v>
      </c>
      <c r="BJ511" s="2">
        <v>22.444030384645</v>
      </c>
      <c r="BK511" s="2">
        <v>0</v>
      </c>
      <c r="BL511" s="1">
        <v>0</v>
      </c>
      <c r="BM511" s="2">
        <v>22.444030384645</v>
      </c>
      <c r="BN511" s="2">
        <v>0</v>
      </c>
      <c r="BO511" s="1">
        <v>0</v>
      </c>
      <c r="BP511" s="2">
        <v>22.398762855898998</v>
      </c>
      <c r="BQ511" s="2">
        <v>-4.5267528746002483E-2</v>
      </c>
      <c r="BR511" s="1">
        <v>-2.0169073009708672E-3</v>
      </c>
      <c r="BS511" s="2">
        <v>22.444030384645</v>
      </c>
      <c r="BT511" s="2">
        <v>0</v>
      </c>
      <c r="BU511" s="1">
        <v>0</v>
      </c>
      <c r="BV511" s="2">
        <v>22.444030384645</v>
      </c>
      <c r="BW511" s="2">
        <v>0</v>
      </c>
      <c r="BX511" s="1">
        <v>0</v>
      </c>
      <c r="BY511" s="2">
        <v>22.376129091524998</v>
      </c>
      <c r="BZ511" s="2">
        <v>-6.7901293120002038E-2</v>
      </c>
      <c r="CA511" s="1">
        <v>-3.0253609515007809E-3</v>
      </c>
      <c r="CC511" t="s">
        <v>896</v>
      </c>
      <c r="CE511" s="23">
        <v>21.144439606228001</v>
      </c>
      <c r="CF511" s="23">
        <v>22.021087847908003</v>
      </c>
      <c r="CG511" s="23">
        <v>0.87664824168000166</v>
      </c>
      <c r="CH511" s="24">
        <v>4.1459989387554581E-2</v>
      </c>
      <c r="CI511" s="2">
        <v>22.444030384645</v>
      </c>
      <c r="CJ511" s="2">
        <v>22.647734264005003</v>
      </c>
      <c r="CK511" s="2">
        <v>0.20370387936000256</v>
      </c>
      <c r="CL511" s="1">
        <v>9.0760828545021852E-3</v>
      </c>
      <c r="CN511" s="25" t="s">
        <v>896</v>
      </c>
      <c r="CO511" s="27">
        <v>0</v>
      </c>
      <c r="CP511" s="27">
        <v>0.57981400000000005</v>
      </c>
      <c r="CQ511" s="28">
        <f t="shared" si="156"/>
        <v>-0.57981400000000005</v>
      </c>
      <c r="CR511" s="27">
        <f t="shared" si="157"/>
        <v>-0.57981400000000005</v>
      </c>
      <c r="CU511" s="30">
        <v>577</v>
      </c>
      <c r="CV511" s="30"/>
      <c r="CW511" s="31" t="s">
        <v>1057</v>
      </c>
      <c r="CX511" s="31" t="s">
        <v>895</v>
      </c>
      <c r="CY511" s="31" t="s">
        <v>1078</v>
      </c>
      <c r="CZ511" s="30"/>
      <c r="DA511" s="30"/>
      <c r="DB511" s="30"/>
      <c r="DC511" s="30"/>
      <c r="DD511" s="30"/>
      <c r="DE511" s="30"/>
      <c r="DF511" s="30"/>
      <c r="DG511" s="39"/>
      <c r="DK511" s="30">
        <v>553</v>
      </c>
      <c r="DL511" s="30"/>
    </row>
    <row r="512" spans="1:116" ht="15.75" x14ac:dyDescent="0.25">
      <c r="B512" t="s">
        <v>898</v>
      </c>
      <c r="C512" s="52">
        <v>6.8652602211509999</v>
      </c>
      <c r="D512" s="52">
        <v>7.1938858490179998</v>
      </c>
      <c r="E512" s="52">
        <v>0.32862562786699989</v>
      </c>
      <c r="F512" s="53">
        <v>4.7867905553608273E-2</v>
      </c>
      <c r="G512" s="45">
        <v>7.5637453601270002</v>
      </c>
      <c r="H512" s="45">
        <v>7.6236031270850004</v>
      </c>
      <c r="I512" s="45">
        <v>5.9857766958000269E-2</v>
      </c>
      <c r="J512" s="46">
        <v>7.9137734162160137E-3</v>
      </c>
      <c r="K512" s="47" t="s">
        <v>933</v>
      </c>
      <c r="L512" s="55">
        <f t="shared" si="152"/>
        <v>7.2278253601270004</v>
      </c>
      <c r="M512" s="55">
        <f t="shared" si="153"/>
        <v>7.2876831270850007</v>
      </c>
      <c r="N512" s="55">
        <f t="shared" si="154"/>
        <v>5.9857766958000269E-2</v>
      </c>
      <c r="O512" s="56">
        <f t="shared" si="155"/>
        <v>8.2815734990238487E-3</v>
      </c>
      <c r="P512" s="54"/>
      <c r="Q512" s="42"/>
      <c r="R512" s="42"/>
      <c r="S512" s="42"/>
      <c r="T512" s="42"/>
      <c r="AB512" t="s">
        <v>898</v>
      </c>
      <c r="AC512" s="2">
        <v>6.8652602211509999</v>
      </c>
      <c r="AD512" s="2">
        <v>6.8586006600000005</v>
      </c>
      <c r="AE512" s="2">
        <v>-6.6595611509994157E-3</v>
      </c>
      <c r="AF512" s="1">
        <v>-9.7003768778962645E-4</v>
      </c>
      <c r="AG512" s="2">
        <v>7.5637453601270002</v>
      </c>
      <c r="AH512" s="2">
        <v>7.5637453601270002</v>
      </c>
      <c r="AI512" s="2">
        <v>0</v>
      </c>
      <c r="AJ512" s="1">
        <v>0</v>
      </c>
      <c r="AM512" t="s">
        <v>898</v>
      </c>
      <c r="AN512" s="2">
        <v>6.8652602211509999</v>
      </c>
      <c r="AO512" s="2">
        <v>6.8386353889710003</v>
      </c>
      <c r="AP512" s="2">
        <v>-2.6624832179999558E-2</v>
      </c>
      <c r="AQ512" s="1">
        <v>-3.8781970853736633E-3</v>
      </c>
      <c r="AR512" s="2">
        <v>6.8649802677060006</v>
      </c>
      <c r="AS512" s="2">
        <v>-2.7995344499931463E-4</v>
      </c>
      <c r="AT512" s="1">
        <v>-4.0778271468401654E-5</v>
      </c>
      <c r="AU512" s="2">
        <v>7.2157217473779998</v>
      </c>
      <c r="AV512" s="2">
        <v>0.35046152622699989</v>
      </c>
      <c r="AW512" s="1">
        <v>5.1048542216545874E-2</v>
      </c>
      <c r="AX512" s="2">
        <v>6.8545970086789998</v>
      </c>
      <c r="AY512" s="2">
        <v>-1.0663212472000083E-2</v>
      </c>
      <c r="AZ512" s="1">
        <v>-1.5532131526709027E-3</v>
      </c>
      <c r="BA512" s="2">
        <v>6.866800047231</v>
      </c>
      <c r="BB512" s="2">
        <v>1.5398260800001395E-3</v>
      </c>
      <c r="BC512" s="1">
        <v>2.2429245657085652E-4</v>
      </c>
      <c r="BD512" s="2">
        <v>7.2307401745969999</v>
      </c>
      <c r="BE512" s="2">
        <v>0.36547995344600004</v>
      </c>
      <c r="BF512" s="1">
        <v>5.323613988002996E-2</v>
      </c>
      <c r="BG512" s="1"/>
      <c r="BH512" t="s">
        <v>898</v>
      </c>
      <c r="BI512" s="2">
        <v>7.5637453601270002</v>
      </c>
      <c r="BJ512" s="2">
        <v>7.5637453601270002</v>
      </c>
      <c r="BK512" s="2">
        <v>0</v>
      </c>
      <c r="BL512" s="1">
        <v>0</v>
      </c>
      <c r="BM512" s="2">
        <v>7.5637453601270002</v>
      </c>
      <c r="BN512" s="2">
        <v>0</v>
      </c>
      <c r="BO512" s="1">
        <v>0</v>
      </c>
      <c r="BP512" s="2">
        <v>7.5507169943199992</v>
      </c>
      <c r="BQ512" s="2">
        <v>-1.3028365807000952E-2</v>
      </c>
      <c r="BR512" s="1">
        <v>-1.7224754650891894E-3</v>
      </c>
      <c r="BS512" s="2">
        <v>7.5637453601270002</v>
      </c>
      <c r="BT512" s="2">
        <v>0</v>
      </c>
      <c r="BU512" s="1">
        <v>0</v>
      </c>
      <c r="BV512" s="2">
        <v>7.5637453601270002</v>
      </c>
      <c r="BW512" s="2">
        <v>0</v>
      </c>
      <c r="BX512" s="1">
        <v>0</v>
      </c>
      <c r="BY512" s="2">
        <v>7.5585910403960002</v>
      </c>
      <c r="BZ512" s="2">
        <v>-5.1543197310000011E-3</v>
      </c>
      <c r="CA512" s="1">
        <v>-6.8145072124869326E-4</v>
      </c>
      <c r="CC512" t="s">
        <v>898</v>
      </c>
      <c r="CE512" s="23">
        <v>6.8652602211509999</v>
      </c>
      <c r="CF512" s="23">
        <v>6.8124792035259993</v>
      </c>
      <c r="CG512" s="23">
        <v>-5.2781017625000537E-2</v>
      </c>
      <c r="CH512" s="24">
        <v>-7.6881306643539725E-3</v>
      </c>
      <c r="CI512" s="2">
        <v>7.5637453601270002</v>
      </c>
      <c r="CJ512" s="2">
        <v>7.6310853479540004</v>
      </c>
      <c r="CK512" s="2">
        <v>6.7339987827000236E-2</v>
      </c>
      <c r="CL512" s="1">
        <v>8.9029950931438489E-3</v>
      </c>
      <c r="CN512" s="25" t="s">
        <v>898</v>
      </c>
      <c r="CO512" s="27">
        <v>0</v>
      </c>
      <c r="CP512" s="27">
        <v>0.33592</v>
      </c>
      <c r="CQ512" s="28">
        <f t="shared" si="156"/>
        <v>-0.33592</v>
      </c>
      <c r="CR512" s="27">
        <f t="shared" si="157"/>
        <v>-0.33592</v>
      </c>
      <c r="CU512" s="30">
        <v>578</v>
      </c>
      <c r="CV512" s="30"/>
      <c r="CW512" s="31" t="s">
        <v>1057</v>
      </c>
      <c r="CX512" s="31" t="s">
        <v>897</v>
      </c>
      <c r="CY512" s="31" t="s">
        <v>1079</v>
      </c>
      <c r="CZ512" s="30"/>
      <c r="DA512" s="30"/>
      <c r="DB512" s="30"/>
      <c r="DC512" s="30"/>
      <c r="DD512" s="30"/>
      <c r="DE512" s="30"/>
      <c r="DF512" s="30"/>
      <c r="DG512" s="39"/>
      <c r="DK512" s="30">
        <v>554</v>
      </c>
      <c r="DL512" s="30"/>
    </row>
    <row r="513" spans="1:116" ht="15.75" x14ac:dyDescent="0.25">
      <c r="B513" t="s">
        <v>900</v>
      </c>
      <c r="C513" s="52">
        <v>19.366532106057001</v>
      </c>
      <c r="D513" s="52">
        <v>19.750948987197997</v>
      </c>
      <c r="E513" s="52">
        <v>0.38441688114099648</v>
      </c>
      <c r="F513" s="53">
        <v>1.9849546580451943E-2</v>
      </c>
      <c r="G513" s="45">
        <v>19.507122348505998</v>
      </c>
      <c r="H513" s="45">
        <v>19.807861856763001</v>
      </c>
      <c r="I513" s="45">
        <v>0.3007395082570028</v>
      </c>
      <c r="J513" s="46">
        <v>1.5416907880317656E-2</v>
      </c>
      <c r="K513" s="47" t="s">
        <v>933</v>
      </c>
      <c r="L513" s="55">
        <f t="shared" si="152"/>
        <v>18.899072348505999</v>
      </c>
      <c r="M513" s="55">
        <f t="shared" si="153"/>
        <v>19.199811856763002</v>
      </c>
      <c r="N513" s="55">
        <f t="shared" si="154"/>
        <v>0.3007395082570028</v>
      </c>
      <c r="O513" s="56">
        <f t="shared" si="155"/>
        <v>1.5912924333599723E-2</v>
      </c>
      <c r="P513" s="54"/>
      <c r="Q513" s="42"/>
      <c r="R513" s="42"/>
      <c r="S513" s="42"/>
      <c r="T513" s="42"/>
      <c r="AB513" t="s">
        <v>900</v>
      </c>
      <c r="AC513" s="2">
        <v>19.366532106057001</v>
      </c>
      <c r="AD513" s="2">
        <v>19.352281211114001</v>
      </c>
      <c r="AE513" s="2">
        <v>-1.4250894943000247E-2</v>
      </c>
      <c r="AF513" s="1">
        <v>-7.3585166745176816E-4</v>
      </c>
      <c r="AG513" s="2">
        <v>19.507122348505998</v>
      </c>
      <c r="AH513" s="2">
        <v>19.495614378812</v>
      </c>
      <c r="AI513" s="2">
        <v>-1.1507969693997921E-2</v>
      </c>
      <c r="AJ513" s="1">
        <v>-5.8993681837850819E-4</v>
      </c>
      <c r="AM513" t="s">
        <v>900</v>
      </c>
      <c r="AN513" s="2">
        <v>19.366532106057001</v>
      </c>
      <c r="AO513" s="2">
        <v>19.309769333982999</v>
      </c>
      <c r="AP513" s="2">
        <v>-5.6762772074002044E-2</v>
      </c>
      <c r="AQ513" s="1">
        <v>-2.9309724509866764E-3</v>
      </c>
      <c r="AR513" s="2">
        <v>19.365932308784998</v>
      </c>
      <c r="AS513" s="2">
        <v>-5.997972720024336E-4</v>
      </c>
      <c r="AT513" s="1">
        <v>-3.0970814429643981E-5</v>
      </c>
      <c r="AU513" s="2">
        <v>19.509152027869998</v>
      </c>
      <c r="AV513" s="2">
        <v>0.14261992181299732</v>
      </c>
      <c r="AW513" s="1">
        <v>7.364246785741887E-3</v>
      </c>
      <c r="AX513" s="2">
        <v>19.343730888227</v>
      </c>
      <c r="AY513" s="2">
        <v>-2.2801217830000553E-2</v>
      </c>
      <c r="AZ513" s="1">
        <v>-1.1773516138632446E-3</v>
      </c>
      <c r="BA513" s="2">
        <v>19.369832301750002</v>
      </c>
      <c r="BB513" s="2">
        <v>3.3001956930007736E-3</v>
      </c>
      <c r="BC513" s="1">
        <v>1.704071578188548E-4</v>
      </c>
      <c r="BD513" s="2">
        <v>19.447583978879003</v>
      </c>
      <c r="BE513" s="2">
        <v>8.1051872822001769E-2</v>
      </c>
      <c r="BF513" s="1">
        <v>4.185151599581027E-3</v>
      </c>
      <c r="BG513" s="1"/>
      <c r="BH513" t="s">
        <v>900</v>
      </c>
      <c r="BI513" s="2">
        <v>19.507122348505998</v>
      </c>
      <c r="BJ513" s="2">
        <v>19.461613645116003</v>
      </c>
      <c r="BK513" s="2">
        <v>-4.550870338999502E-2</v>
      </c>
      <c r="BL513" s="1">
        <v>-2.3329275624028893E-3</v>
      </c>
      <c r="BM513" s="2">
        <v>19.506636860396</v>
      </c>
      <c r="BN513" s="2">
        <v>-4.8548810999804459E-4</v>
      </c>
      <c r="BO513" s="1">
        <v>-2.4887735942007199E-5</v>
      </c>
      <c r="BP513" s="2">
        <v>19.588180574181003</v>
      </c>
      <c r="BQ513" s="2">
        <v>8.1058225675004536E-2</v>
      </c>
      <c r="BR513" s="1">
        <v>4.1553143629722801E-3</v>
      </c>
      <c r="BS513" s="2">
        <v>19.488736625084002</v>
      </c>
      <c r="BT513" s="2">
        <v>-1.8385723421996403E-2</v>
      </c>
      <c r="BU513" s="1">
        <v>-9.4251335966037653E-4</v>
      </c>
      <c r="BV513" s="2">
        <v>19.509795390320001</v>
      </c>
      <c r="BW513" s="2">
        <v>2.6730418140026302E-3</v>
      </c>
      <c r="BX513" s="1">
        <v>1.3702901772220401E-4</v>
      </c>
      <c r="BY513" s="2">
        <v>19.548618932808999</v>
      </c>
      <c r="BZ513" s="2">
        <v>4.1496584303001072E-2</v>
      </c>
      <c r="CA513" s="1">
        <v>2.1272529879928287E-3</v>
      </c>
      <c r="CC513" t="s">
        <v>900</v>
      </c>
      <c r="CE513" s="23">
        <v>19.366532106057001</v>
      </c>
      <c r="CF513" s="23">
        <v>19.620017169268998</v>
      </c>
      <c r="CG513" s="23">
        <v>0.25348506321199693</v>
      </c>
      <c r="CH513" s="24">
        <v>1.3088820539673075E-2</v>
      </c>
      <c r="CI513" s="2">
        <v>19.507122348505998</v>
      </c>
      <c r="CJ513" s="2">
        <v>19.724865367630002</v>
      </c>
      <c r="CK513" s="2">
        <v>0.21774301912400418</v>
      </c>
      <c r="CL513" s="1">
        <v>1.1162231683069367E-2</v>
      </c>
      <c r="CN513" s="25" t="s">
        <v>900</v>
      </c>
      <c r="CO513" s="27">
        <v>6.7599999999999995E-4</v>
      </c>
      <c r="CP513" s="27">
        <v>0.60737399999999997</v>
      </c>
      <c r="CQ513" s="28">
        <f t="shared" si="156"/>
        <v>-0.60804999999999998</v>
      </c>
      <c r="CR513" s="27">
        <f t="shared" si="157"/>
        <v>-0.60804999999999998</v>
      </c>
      <c r="CU513" s="30">
        <v>579</v>
      </c>
      <c r="CV513" s="30"/>
      <c r="CW513" s="31" t="s">
        <v>1057</v>
      </c>
      <c r="CX513" s="31" t="s">
        <v>899</v>
      </c>
      <c r="CY513" s="31" t="s">
        <v>1080</v>
      </c>
      <c r="CZ513" s="30"/>
      <c r="DA513" s="30"/>
      <c r="DB513" s="30"/>
      <c r="DC513" s="30"/>
      <c r="DD513" s="30"/>
      <c r="DE513" s="30"/>
      <c r="DF513" s="30"/>
      <c r="DG513" s="39"/>
      <c r="DK513" s="30">
        <v>555</v>
      </c>
      <c r="DL513" s="30"/>
    </row>
    <row r="514" spans="1:116" ht="15.75" x14ac:dyDescent="0.25">
      <c r="A514" t="s">
        <v>785</v>
      </c>
      <c r="B514" t="s">
        <v>902</v>
      </c>
      <c r="C514" s="52">
        <v>9.4309004833230006</v>
      </c>
      <c r="D514" s="52">
        <v>9.436330611340999</v>
      </c>
      <c r="E514" s="52">
        <v>5.4301280179984701E-3</v>
      </c>
      <c r="F514" s="53">
        <v>5.7578043873973228E-4</v>
      </c>
      <c r="G514" s="45">
        <v>9.6227132348740003</v>
      </c>
      <c r="H514" s="45">
        <v>9.6471530467619999</v>
      </c>
      <c r="I514" s="45">
        <v>2.4439811887999596E-2</v>
      </c>
      <c r="J514" s="46">
        <v>2.5398046571133855E-3</v>
      </c>
      <c r="K514" s="47" t="s">
        <v>933</v>
      </c>
      <c r="L514" s="55">
        <f t="shared" si="152"/>
        <v>9.228693234874001</v>
      </c>
      <c r="M514" s="55">
        <f t="shared" si="153"/>
        <v>9.2531330467620005</v>
      </c>
      <c r="N514" s="55">
        <f t="shared" si="154"/>
        <v>2.4439811887999596E-2</v>
      </c>
      <c r="O514" s="56">
        <f t="shared" si="155"/>
        <v>2.6482418762869705E-3</v>
      </c>
      <c r="P514" s="54"/>
      <c r="Q514" s="42"/>
      <c r="R514" s="42"/>
      <c r="S514" s="42"/>
      <c r="T514" s="42"/>
      <c r="AB514" t="s">
        <v>902</v>
      </c>
      <c r="AC514" s="2">
        <v>9.4309004833230006</v>
      </c>
      <c r="AD514" s="2">
        <v>9.4243563702319992</v>
      </c>
      <c r="AE514" s="2">
        <v>-6.5441130910013356E-3</v>
      </c>
      <c r="AF514" s="1">
        <v>-6.9390119242309105E-4</v>
      </c>
      <c r="AG514" s="2">
        <v>9.6227132348740003</v>
      </c>
      <c r="AH514" s="2">
        <v>9.6174779178299996</v>
      </c>
      <c r="AI514" s="2">
        <v>-5.2353170440007091E-3</v>
      </c>
      <c r="AJ514" s="1">
        <v>-5.4405830416178456E-4</v>
      </c>
      <c r="AM514" t="s">
        <v>902</v>
      </c>
      <c r="AN514" s="2">
        <v>9.4309004833230006</v>
      </c>
      <c r="AO514" s="2">
        <v>9.404534742380001</v>
      </c>
      <c r="AP514" s="2">
        <v>-2.6365740942999594E-2</v>
      </c>
      <c r="AQ514" s="1">
        <v>-2.795675873117639E-3</v>
      </c>
      <c r="AR514" s="2">
        <v>9.4306260710090015</v>
      </c>
      <c r="AS514" s="2">
        <v>-2.7441231399905064E-4</v>
      </c>
      <c r="AT514" s="1">
        <v>-2.9097148727664319E-5</v>
      </c>
      <c r="AU514" s="2">
        <v>9.8334466972410013</v>
      </c>
      <c r="AV514" s="2">
        <v>0.40254621391800072</v>
      </c>
      <c r="AW514" s="1">
        <v>4.2683751634304448E-2</v>
      </c>
      <c r="AX514" s="2">
        <v>9.4204057535340002</v>
      </c>
      <c r="AY514" s="2">
        <v>-1.0494729789000345E-2</v>
      </c>
      <c r="AZ514" s="1">
        <v>-1.1128025163194704E-3</v>
      </c>
      <c r="BA514" s="2">
        <v>9.4324087483980001</v>
      </c>
      <c r="BB514" s="2">
        <v>1.5082650749995707E-3</v>
      </c>
      <c r="BC514" s="1">
        <v>1.5992800238605952E-4</v>
      </c>
      <c r="BD514" s="2">
        <v>9.8335567213649995</v>
      </c>
      <c r="BE514" s="2">
        <v>0.4026562380419989</v>
      </c>
      <c r="BF514" s="1">
        <v>4.2695417977745641E-2</v>
      </c>
      <c r="BG514" s="1"/>
      <c r="BH514" t="s">
        <v>902</v>
      </c>
      <c r="BI514" s="2">
        <v>9.6227132348740003</v>
      </c>
      <c r="BJ514" s="2">
        <v>9.601806059386</v>
      </c>
      <c r="BK514" s="2">
        <v>-2.0907175488000362E-2</v>
      </c>
      <c r="BL514" s="1">
        <v>-2.172690277439627E-3</v>
      </c>
      <c r="BM514" s="2">
        <v>9.6224930698340003</v>
      </c>
      <c r="BN514" s="2">
        <v>-2.201650399999977E-4</v>
      </c>
      <c r="BO514" s="1">
        <v>-2.2879725772362221E-5</v>
      </c>
      <c r="BP514" s="2">
        <v>9.8877450620770002</v>
      </c>
      <c r="BQ514" s="2">
        <v>0.26503182720299989</v>
      </c>
      <c r="BR514" s="1">
        <v>2.7542317923648509E-2</v>
      </c>
      <c r="BS514" s="2">
        <v>9.6143324629839988</v>
      </c>
      <c r="BT514" s="2">
        <v>-8.380771890001526E-3</v>
      </c>
      <c r="BU514" s="1">
        <v>-8.7093646931392355E-4</v>
      </c>
      <c r="BV514" s="2">
        <v>9.6239243408200004</v>
      </c>
      <c r="BW514" s="2">
        <v>1.2111059460000462E-3</v>
      </c>
      <c r="BX514" s="1">
        <v>1.2585909155131384E-4</v>
      </c>
      <c r="BY514" s="2">
        <v>9.8902619873649993</v>
      </c>
      <c r="BZ514" s="2">
        <v>0.26754875249099896</v>
      </c>
      <c r="CA514" s="1">
        <v>2.7803878798067731E-2</v>
      </c>
      <c r="CC514" t="s">
        <v>902</v>
      </c>
      <c r="CE514" s="23">
        <v>9.4309004833230006</v>
      </c>
      <c r="CF514" s="23">
        <v>9.0292431559379995</v>
      </c>
      <c r="CG514" s="23">
        <v>-0.40165732738500104</v>
      </c>
      <c r="CH514" s="24">
        <v>-4.2589499072253609E-2</v>
      </c>
      <c r="CI514" s="2">
        <v>9.6227132348740003</v>
      </c>
      <c r="CJ514" s="2">
        <v>9.3754866015960001</v>
      </c>
      <c r="CK514" s="2">
        <v>-0.24722663327800021</v>
      </c>
      <c r="CL514" s="1">
        <v>-2.5691988033272967E-2</v>
      </c>
      <c r="CN514" s="25" t="s">
        <v>902</v>
      </c>
      <c r="CO514" s="27">
        <v>2.369E-3</v>
      </c>
      <c r="CP514" s="27">
        <v>0.39165100000000003</v>
      </c>
      <c r="CQ514" s="28">
        <f t="shared" si="156"/>
        <v>-0.39402000000000004</v>
      </c>
      <c r="CR514" s="27">
        <f t="shared" si="157"/>
        <v>-0.39402000000000004</v>
      </c>
      <c r="CU514" s="30">
        <v>580</v>
      </c>
      <c r="CV514" s="30"/>
      <c r="CW514" s="31" t="s">
        <v>1057</v>
      </c>
      <c r="CX514" s="31" t="s">
        <v>901</v>
      </c>
      <c r="CY514" s="31" t="s">
        <v>1081</v>
      </c>
      <c r="CZ514" s="30"/>
      <c r="DA514" s="30"/>
      <c r="DB514" s="30"/>
      <c r="DC514" s="30"/>
      <c r="DD514" s="30"/>
      <c r="DE514" s="30"/>
      <c r="DF514" s="30"/>
      <c r="DG514" s="39"/>
      <c r="DK514" s="30">
        <v>556</v>
      </c>
      <c r="DL514" s="30"/>
    </row>
    <row r="515" spans="1:116" ht="15.75" x14ac:dyDescent="0.25">
      <c r="A515" t="s">
        <v>786</v>
      </c>
      <c r="AC515" s="2"/>
      <c r="AD515" s="2"/>
      <c r="AE515" s="2"/>
      <c r="AF515" s="1"/>
      <c r="AG515" s="2"/>
      <c r="AH515" s="2"/>
      <c r="AI515" s="2"/>
      <c r="AJ515" s="1"/>
      <c r="AN515" s="2"/>
      <c r="AO515" s="2"/>
      <c r="AP515" s="2"/>
      <c r="AQ515" s="1"/>
      <c r="AR515" s="2"/>
      <c r="AS515" s="2"/>
      <c r="AT515" s="1"/>
      <c r="AU515" s="2"/>
      <c r="AV515" s="2"/>
      <c r="AW515" s="1"/>
      <c r="AX515" s="2"/>
      <c r="AY515" s="2"/>
      <c r="AZ515" s="1"/>
      <c r="BA515" s="2"/>
      <c r="BB515" s="2"/>
      <c r="BC515" s="1"/>
      <c r="BD515" s="2"/>
      <c r="BE515" s="2"/>
      <c r="BF515" s="1"/>
      <c r="BG515" s="1"/>
      <c r="BI515" s="2"/>
      <c r="BJ515" s="2"/>
      <c r="BK515" s="2"/>
      <c r="BL515" s="1"/>
      <c r="BM515" s="2"/>
      <c r="BN515" s="2"/>
      <c r="BO515" s="1"/>
      <c r="BP515" s="2"/>
      <c r="BQ515" s="2"/>
      <c r="BR515" s="1"/>
      <c r="BS515" s="2"/>
      <c r="BT515" s="2"/>
      <c r="BU515" s="1"/>
      <c r="BV515" s="2"/>
      <c r="BW515" s="2"/>
      <c r="BX515" s="1"/>
      <c r="BY515" s="2"/>
      <c r="BZ515" s="2"/>
      <c r="CA515" s="1"/>
      <c r="CE515" s="23"/>
      <c r="CF515" s="23"/>
      <c r="CG515" s="23"/>
      <c r="CH515" s="24"/>
      <c r="CI515" s="2"/>
      <c r="CJ515" s="2"/>
      <c r="CK515" s="2"/>
      <c r="CL515" s="1"/>
      <c r="CN515" s="25"/>
      <c r="CO515" s="27"/>
      <c r="CP515" s="27"/>
      <c r="CQ515" s="28">
        <f t="shared" si="156"/>
        <v>0</v>
      </c>
      <c r="CR515" s="27">
        <f t="shared" si="157"/>
        <v>0</v>
      </c>
      <c r="CU515" s="30">
        <v>42</v>
      </c>
      <c r="CV515" s="30"/>
      <c r="CW515" s="31"/>
      <c r="CX515" s="31"/>
      <c r="CY515" s="31"/>
      <c r="CZ515" s="30"/>
      <c r="DA515" s="30"/>
      <c r="DB515" s="30"/>
      <c r="DF515" s="30"/>
      <c r="DG515" s="39"/>
      <c r="DK515" s="30">
        <v>557</v>
      </c>
      <c r="DL515" s="30"/>
    </row>
    <row r="516" spans="1:116" ht="15.75" x14ac:dyDescent="0.25">
      <c r="A516" t="s">
        <v>787</v>
      </c>
      <c r="AC516" s="2"/>
      <c r="AD516" s="2"/>
      <c r="AE516" s="2"/>
      <c r="AF516" s="1"/>
      <c r="AG516" s="2"/>
      <c r="AH516" s="2"/>
      <c r="AI516" s="2"/>
      <c r="AJ516" s="1"/>
      <c r="AN516" s="2"/>
      <c r="AO516" s="2"/>
      <c r="AP516" s="2"/>
      <c r="AQ516" s="1"/>
      <c r="AR516" s="2"/>
      <c r="AS516" s="2"/>
      <c r="AT516" s="1"/>
      <c r="AU516" s="2"/>
      <c r="AV516" s="2"/>
      <c r="AW516" s="1"/>
      <c r="AX516" s="2"/>
      <c r="AY516" s="2"/>
      <c r="AZ516" s="1"/>
      <c r="BA516" s="2"/>
      <c r="BB516" s="2"/>
      <c r="BC516" s="1"/>
      <c r="BD516" s="2"/>
      <c r="BE516" s="2"/>
      <c r="BF516" s="1"/>
      <c r="BG516" s="1"/>
      <c r="BI516" s="2"/>
      <c r="BJ516" s="2"/>
      <c r="BK516" s="2"/>
      <c r="BL516" s="1"/>
      <c r="BM516" s="2"/>
      <c r="BN516" s="2"/>
      <c r="BO516" s="1"/>
      <c r="BP516" s="2"/>
      <c r="BQ516" s="2"/>
      <c r="BR516" s="1"/>
      <c r="BS516" s="2"/>
      <c r="BT516" s="2"/>
      <c r="BU516" s="1"/>
      <c r="BV516" s="2"/>
      <c r="BW516" s="2"/>
      <c r="BX516" s="1"/>
      <c r="BY516" s="2"/>
      <c r="BZ516" s="2"/>
      <c r="CA516" s="1"/>
      <c r="CE516" s="23"/>
      <c r="CF516" s="23"/>
      <c r="CG516" s="23"/>
      <c r="CH516" s="24"/>
      <c r="CI516" s="2"/>
      <c r="CJ516" s="2"/>
      <c r="CK516" s="2"/>
      <c r="CL516" s="1"/>
      <c r="CN516" s="25"/>
      <c r="CO516" s="27"/>
      <c r="CP516" s="27"/>
      <c r="CQ516" s="28"/>
      <c r="CR516" s="27"/>
      <c r="CU516" s="30">
        <v>45</v>
      </c>
      <c r="CV516" s="30"/>
      <c r="CW516" s="31"/>
      <c r="CX516" s="32"/>
      <c r="CY516" s="32"/>
      <c r="CZ516" s="30"/>
      <c r="DA516" s="30"/>
      <c r="DB516" s="30"/>
      <c r="DF516" s="30"/>
      <c r="DG516" s="39"/>
      <c r="DK516" s="30">
        <v>558</v>
      </c>
      <c r="DL516" s="30"/>
    </row>
    <row r="517" spans="1:116" ht="15.75" x14ac:dyDescent="0.25">
      <c r="A517" t="s">
        <v>788</v>
      </c>
      <c r="AC517" s="2"/>
      <c r="AD517" s="2"/>
      <c r="AE517" s="2"/>
      <c r="AF517" s="1"/>
      <c r="AG517" s="2"/>
      <c r="AH517" s="2"/>
      <c r="AI517" s="2"/>
      <c r="AJ517" s="1"/>
      <c r="AN517" s="2"/>
      <c r="AO517" s="2"/>
      <c r="AP517" s="2"/>
      <c r="AQ517" s="1"/>
      <c r="AR517" s="2"/>
      <c r="AS517" s="2"/>
      <c r="AT517" s="1"/>
      <c r="AU517" s="2"/>
      <c r="AV517" s="2"/>
      <c r="AW517" s="1"/>
      <c r="AX517" s="2"/>
      <c r="AY517" s="2"/>
      <c r="AZ517" s="1"/>
      <c r="BA517" s="2"/>
      <c r="BB517" s="2"/>
      <c r="BC517" s="1"/>
      <c r="BD517" s="2"/>
      <c r="BE517" s="2"/>
      <c r="BF517" s="1"/>
      <c r="BG517" s="1"/>
      <c r="BI517" s="2"/>
      <c r="BJ517" s="2"/>
      <c r="BK517" s="2"/>
      <c r="BL517" s="1"/>
      <c r="BM517" s="2"/>
      <c r="BN517" s="2"/>
      <c r="BO517" s="1"/>
      <c r="BP517" s="2"/>
      <c r="BQ517" s="2"/>
      <c r="BR517" s="1"/>
      <c r="BS517" s="2"/>
      <c r="BT517" s="2"/>
      <c r="BU517" s="1"/>
      <c r="BV517" s="2"/>
      <c r="BW517" s="2"/>
      <c r="BX517" s="1"/>
      <c r="BY517" s="2"/>
      <c r="BZ517" s="2"/>
      <c r="CA517" s="1"/>
      <c r="CE517" s="23"/>
      <c r="CF517" s="23"/>
      <c r="CG517" s="23"/>
      <c r="CH517" s="24"/>
      <c r="CI517" s="2"/>
      <c r="CJ517" s="2"/>
      <c r="CK517" s="2"/>
      <c r="CL517" s="1"/>
      <c r="CN517" s="25"/>
      <c r="CO517" s="27"/>
      <c r="CP517" s="27"/>
      <c r="CQ517" s="28"/>
      <c r="CR517" s="27"/>
      <c r="CU517" s="30">
        <v>52</v>
      </c>
      <c r="CV517" s="30"/>
      <c r="CW517" s="31"/>
      <c r="CX517" s="32"/>
      <c r="CY517" s="32"/>
      <c r="CZ517" s="30"/>
      <c r="DA517" s="30"/>
      <c r="DB517" s="30"/>
      <c r="DF517" s="30"/>
      <c r="DG517" s="39"/>
      <c r="DK517" s="30">
        <v>559</v>
      </c>
      <c r="DL517" s="30"/>
    </row>
    <row r="518" spans="1:116" ht="15.75" x14ac:dyDescent="0.25">
      <c r="A518" t="s">
        <v>789</v>
      </c>
      <c r="AC518" s="2"/>
      <c r="AD518" s="2"/>
      <c r="AE518" s="2"/>
      <c r="AF518" s="1"/>
      <c r="AG518" s="2"/>
      <c r="AH518" s="2"/>
      <c r="AI518" s="2"/>
      <c r="AJ518" s="1"/>
      <c r="AN518" s="2"/>
      <c r="AO518" s="2"/>
      <c r="AP518" s="2"/>
      <c r="AQ518" s="1"/>
      <c r="AR518" s="2"/>
      <c r="AS518" s="2"/>
      <c r="AT518" s="1"/>
      <c r="AU518" s="2"/>
      <c r="AV518" s="2"/>
      <c r="AW518" s="1"/>
      <c r="AX518" s="2"/>
      <c r="AY518" s="2"/>
      <c r="AZ518" s="1"/>
      <c r="BA518" s="2"/>
      <c r="BB518" s="2"/>
      <c r="BC518" s="1"/>
      <c r="BD518" s="2"/>
      <c r="BE518" s="2"/>
      <c r="BF518" s="1"/>
      <c r="BG518" s="1"/>
      <c r="BI518" s="2"/>
      <c r="BJ518" s="2"/>
      <c r="BK518" s="2"/>
      <c r="BL518" s="1"/>
      <c r="BM518" s="2"/>
      <c r="BN518" s="2"/>
      <c r="BO518" s="1"/>
      <c r="BP518" s="2"/>
      <c r="BQ518" s="2"/>
      <c r="BR518" s="1"/>
      <c r="BS518" s="2"/>
      <c r="BT518" s="2"/>
      <c r="BU518" s="1"/>
      <c r="BV518" s="2"/>
      <c r="BW518" s="2"/>
      <c r="BX518" s="1"/>
      <c r="BY518" s="2"/>
      <c r="BZ518" s="2"/>
      <c r="CA518" s="1"/>
      <c r="CE518" s="23"/>
      <c r="CF518" s="23"/>
      <c r="CG518" s="23"/>
      <c r="CH518" s="24"/>
      <c r="CI518" s="2"/>
      <c r="CJ518" s="2"/>
      <c r="CK518" s="2"/>
      <c r="CL518" s="1"/>
      <c r="CN518" s="25"/>
      <c r="CO518" s="27"/>
      <c r="CP518" s="27"/>
      <c r="CQ518" s="28"/>
      <c r="CR518" s="27"/>
      <c r="CU518" s="30">
        <v>59</v>
      </c>
      <c r="CV518" s="30"/>
      <c r="CW518" s="31"/>
      <c r="CX518" s="32"/>
      <c r="CY518" s="32"/>
      <c r="CZ518" s="30"/>
      <c r="DA518" s="30"/>
      <c r="DB518" s="30"/>
      <c r="DF518" s="30"/>
      <c r="DG518" s="39"/>
      <c r="DK518" s="30">
        <v>560</v>
      </c>
      <c r="DL518" s="30"/>
    </row>
    <row r="519" spans="1:116" ht="15.75" x14ac:dyDescent="0.25">
      <c r="A519" t="s">
        <v>790</v>
      </c>
      <c r="AC519" s="2"/>
      <c r="AD519" s="2"/>
      <c r="AE519" s="2"/>
      <c r="AF519" s="1"/>
      <c r="AG519" s="2"/>
      <c r="AH519" s="2"/>
      <c r="AI519" s="2"/>
      <c r="AJ519" s="1"/>
      <c r="AN519" s="2"/>
      <c r="AO519" s="2"/>
      <c r="AP519" s="2"/>
      <c r="AQ519" s="1"/>
      <c r="AR519" s="2"/>
      <c r="AS519" s="2"/>
      <c r="AT519" s="1"/>
      <c r="AU519" s="2"/>
      <c r="AV519" s="2"/>
      <c r="AW519" s="1"/>
      <c r="AX519" s="2"/>
      <c r="AY519" s="2"/>
      <c r="AZ519" s="1"/>
      <c r="BA519" s="2"/>
      <c r="BB519" s="2"/>
      <c r="BC519" s="1"/>
      <c r="BD519" s="2"/>
      <c r="BE519" s="2"/>
      <c r="BF519" s="1"/>
      <c r="BG519" s="1"/>
      <c r="BI519" s="2"/>
      <c r="BJ519" s="2"/>
      <c r="BK519" s="2"/>
      <c r="BL519" s="1"/>
      <c r="BM519" s="2"/>
      <c r="BN519" s="2"/>
      <c r="BO519" s="1"/>
      <c r="BP519" s="2"/>
      <c r="BQ519" s="2"/>
      <c r="BR519" s="1"/>
      <c r="BS519" s="2"/>
      <c r="BT519" s="2"/>
      <c r="BU519" s="1"/>
      <c r="BV519" s="2"/>
      <c r="BW519" s="2"/>
      <c r="BX519" s="1"/>
      <c r="BY519" s="2"/>
      <c r="BZ519" s="2"/>
      <c r="CA519" s="1"/>
      <c r="CE519" s="23"/>
      <c r="CF519" s="23"/>
      <c r="CG519" s="23"/>
      <c r="CH519" s="24"/>
      <c r="CI519" s="2"/>
      <c r="CJ519" s="2"/>
      <c r="CK519" s="2"/>
      <c r="CL519" s="1"/>
      <c r="CN519" s="25"/>
      <c r="CO519" s="27"/>
      <c r="CP519" s="27"/>
      <c r="CQ519" s="28"/>
      <c r="CR519" s="27"/>
      <c r="CU519" s="30">
        <v>60</v>
      </c>
      <c r="CV519" s="30"/>
      <c r="CW519" s="31"/>
      <c r="CX519" s="32"/>
      <c r="CY519" s="32"/>
      <c r="CZ519" s="30"/>
      <c r="DA519" s="30"/>
      <c r="DB519" s="30"/>
      <c r="DF519" s="30"/>
      <c r="DG519" s="39"/>
      <c r="DK519" s="30">
        <v>561</v>
      </c>
      <c r="DL519" s="30"/>
    </row>
    <row r="520" spans="1:116" ht="15.75" x14ac:dyDescent="0.25">
      <c r="AC520" s="2"/>
      <c r="AD520" s="2"/>
      <c r="AE520" s="2"/>
      <c r="AF520" s="1"/>
      <c r="AG520" s="2"/>
      <c r="AH520" s="2"/>
      <c r="AI520" s="2"/>
      <c r="AJ520" s="1"/>
      <c r="AN520" s="2"/>
      <c r="AO520" s="2"/>
      <c r="AP520" s="2"/>
      <c r="AQ520" s="1"/>
      <c r="AR520" s="2"/>
      <c r="AS520" s="2"/>
      <c r="AT520" s="1"/>
      <c r="AU520" s="2"/>
      <c r="AV520" s="2"/>
      <c r="AW520" s="1"/>
      <c r="AX520" s="2"/>
      <c r="AY520" s="2"/>
      <c r="AZ520" s="1"/>
      <c r="BA520" s="2"/>
      <c r="BB520" s="2"/>
      <c r="BC520" s="1"/>
      <c r="BD520" s="2"/>
      <c r="BE520" s="2"/>
      <c r="BF520" s="1"/>
      <c r="BG520" s="1"/>
      <c r="BI520" s="2"/>
      <c r="BJ520" s="2"/>
      <c r="BK520" s="2"/>
      <c r="BL520" s="1"/>
      <c r="BM520" s="2"/>
      <c r="BN520" s="2"/>
      <c r="BO520" s="1"/>
      <c r="BP520" s="2"/>
      <c r="BQ520" s="2"/>
      <c r="BR520" s="1"/>
      <c r="BS520" s="2"/>
      <c r="BT520" s="2"/>
      <c r="BU520" s="1"/>
      <c r="BV520" s="2"/>
      <c r="BW520" s="2"/>
      <c r="BX520" s="1"/>
      <c r="BY520" s="2"/>
      <c r="BZ520" s="2"/>
      <c r="CA520" s="1"/>
      <c r="CE520" s="23"/>
      <c r="CF520" s="23"/>
      <c r="CG520" s="23"/>
      <c r="CH520" s="24"/>
      <c r="CI520" s="2"/>
      <c r="CJ520" s="2"/>
      <c r="CK520" s="2"/>
      <c r="CL520" s="1"/>
      <c r="CN520" s="25"/>
      <c r="CO520" s="27"/>
      <c r="CP520" s="27"/>
      <c r="CQ520" s="28">
        <f>CH574-CO520-CP520</f>
        <v>0</v>
      </c>
      <c r="CR520" s="27">
        <f>CI574-CO520-CP520</f>
        <v>0</v>
      </c>
      <c r="CU520" s="30">
        <v>66</v>
      </c>
      <c r="CV520" s="30"/>
      <c r="CW520" s="30"/>
      <c r="CX520" s="30"/>
      <c r="CY520" s="30"/>
      <c r="CZ520" s="30"/>
      <c r="DA520" s="30"/>
      <c r="DB520" s="30"/>
      <c r="DF520" s="30"/>
      <c r="DG520" s="39"/>
      <c r="DK520" s="30">
        <v>562</v>
      </c>
      <c r="DL520" s="30"/>
    </row>
    <row r="521" spans="1:116" ht="15.75" x14ac:dyDescent="0.25">
      <c r="AC521" s="2"/>
      <c r="AD521" s="2"/>
      <c r="AE521" s="2"/>
      <c r="AF521" s="1"/>
      <c r="AG521" s="2"/>
      <c r="AH521" s="2"/>
      <c r="AI521" s="2"/>
      <c r="AJ521" s="1"/>
      <c r="AN521" s="2"/>
      <c r="AO521" s="2"/>
      <c r="AP521" s="2"/>
      <c r="AQ521" s="1"/>
      <c r="AR521" s="2"/>
      <c r="AS521" s="2"/>
      <c r="AT521" s="1"/>
      <c r="AU521" s="2"/>
      <c r="AV521" s="2"/>
      <c r="AW521" s="1"/>
      <c r="AX521" s="2"/>
      <c r="AY521" s="2"/>
      <c r="AZ521" s="1"/>
      <c r="BA521" s="2"/>
      <c r="BB521" s="2"/>
      <c r="BC521" s="1"/>
      <c r="BD521" s="2"/>
      <c r="BE521" s="2"/>
      <c r="BF521" s="1"/>
      <c r="BG521" s="1"/>
      <c r="BI521" s="2"/>
      <c r="BJ521" s="2"/>
      <c r="BK521" s="2"/>
      <c r="BL521" s="1"/>
      <c r="BM521" s="2"/>
      <c r="BN521" s="2"/>
      <c r="BO521" s="1"/>
      <c r="BP521" s="2"/>
      <c r="BQ521" s="2"/>
      <c r="BR521" s="1"/>
      <c r="BS521" s="2"/>
      <c r="BT521" s="2"/>
      <c r="BU521" s="1"/>
      <c r="BV521" s="2"/>
      <c r="BW521" s="2"/>
      <c r="BX521" s="1"/>
      <c r="BY521" s="2"/>
      <c r="BZ521" s="2"/>
      <c r="CA521" s="1"/>
      <c r="CE521" s="23"/>
      <c r="CF521" s="23"/>
      <c r="CG521" s="23"/>
      <c r="CH521" s="24"/>
      <c r="CI521" s="2"/>
      <c r="CJ521" s="2"/>
      <c r="CK521" s="2"/>
      <c r="CL521" s="1"/>
      <c r="CN521" s="25"/>
      <c r="CO521" s="27"/>
      <c r="CP521" s="27"/>
      <c r="CQ521" s="28"/>
      <c r="CR521" s="27"/>
      <c r="CU521" s="30">
        <v>72</v>
      </c>
      <c r="CV521" s="30"/>
      <c r="CW521" s="30"/>
      <c r="CX521" s="30"/>
      <c r="CY521" s="30"/>
      <c r="CZ521" s="30"/>
      <c r="DA521" s="30"/>
      <c r="DB521" s="30"/>
      <c r="DF521" s="30"/>
      <c r="DG521" s="39"/>
      <c r="DK521" s="30">
        <v>563</v>
      </c>
      <c r="DL521" s="30"/>
    </row>
    <row r="522" spans="1:116" ht="15.75" x14ac:dyDescent="0.25">
      <c r="AC522" s="2"/>
      <c r="AD522" s="2"/>
      <c r="AE522" s="2"/>
      <c r="AF522" s="1"/>
      <c r="AG522" s="2"/>
      <c r="AH522" s="2"/>
      <c r="AI522" s="2"/>
      <c r="AJ522" s="1"/>
      <c r="AN522" s="2"/>
      <c r="AO522" s="2"/>
      <c r="AP522" s="2"/>
      <c r="AQ522" s="1"/>
      <c r="AR522" s="2"/>
      <c r="AS522" s="2"/>
      <c r="AT522" s="1"/>
      <c r="AU522" s="2"/>
      <c r="AV522" s="2"/>
      <c r="AW522" s="1"/>
      <c r="AX522" s="2"/>
      <c r="AY522" s="2"/>
      <c r="AZ522" s="1"/>
      <c r="BA522" s="2"/>
      <c r="BB522" s="2"/>
      <c r="BC522" s="1"/>
      <c r="BD522" s="2"/>
      <c r="BE522" s="2"/>
      <c r="BF522" s="1"/>
      <c r="BG522" s="1"/>
      <c r="BI522" s="2"/>
      <c r="BJ522" s="2"/>
      <c r="BK522" s="2"/>
      <c r="BL522" s="1"/>
      <c r="BM522" s="2"/>
      <c r="BN522" s="2"/>
      <c r="BO522" s="1"/>
      <c r="BP522" s="2"/>
      <c r="BQ522" s="2"/>
      <c r="BR522" s="1"/>
      <c r="BS522" s="2"/>
      <c r="BT522" s="2"/>
      <c r="BU522" s="1"/>
      <c r="BV522" s="2"/>
      <c r="BW522" s="2"/>
      <c r="BX522" s="1"/>
      <c r="BY522" s="2"/>
      <c r="BZ522" s="2"/>
      <c r="CA522" s="1"/>
      <c r="CE522" s="23"/>
      <c r="CF522" s="23"/>
      <c r="CG522" s="23"/>
      <c r="CH522" s="24"/>
      <c r="CI522" s="2"/>
      <c r="CJ522" s="2"/>
      <c r="CK522" s="2"/>
      <c r="CL522" s="1"/>
      <c r="CN522" s="25"/>
      <c r="CO522" s="27"/>
      <c r="CP522" s="27"/>
      <c r="CQ522" s="28"/>
      <c r="CR522" s="27"/>
      <c r="CU522" s="30">
        <v>78</v>
      </c>
      <c r="CV522" s="30"/>
      <c r="CW522" s="30"/>
      <c r="CX522" s="30"/>
      <c r="CY522" s="30"/>
      <c r="CZ522" s="30"/>
      <c r="DA522" s="30"/>
      <c r="DB522" s="30"/>
      <c r="DF522" s="30"/>
      <c r="DG522" s="39"/>
    </row>
    <row r="523" spans="1:116" ht="15.75" x14ac:dyDescent="0.25">
      <c r="A523" t="s">
        <v>791</v>
      </c>
      <c r="AC523" s="2"/>
      <c r="AD523" s="2"/>
      <c r="AE523" s="2"/>
      <c r="AF523" s="1"/>
      <c r="AG523" s="2"/>
      <c r="AH523" s="2"/>
      <c r="AI523" s="2"/>
      <c r="AJ523" s="1"/>
      <c r="AN523" s="2"/>
      <c r="AO523" s="2"/>
      <c r="AP523" s="2"/>
      <c r="AQ523" s="1"/>
      <c r="AR523" s="2"/>
      <c r="AS523" s="2"/>
      <c r="AT523" s="1"/>
      <c r="AU523" s="2"/>
      <c r="AV523" s="2"/>
      <c r="AW523" s="1"/>
      <c r="AX523" s="2"/>
      <c r="AY523" s="2"/>
      <c r="AZ523" s="1"/>
      <c r="BA523" s="2"/>
      <c r="BB523" s="2"/>
      <c r="BC523" s="1"/>
      <c r="BD523" s="2"/>
      <c r="BE523" s="2"/>
      <c r="BF523" s="1"/>
      <c r="BG523" s="1"/>
      <c r="BI523" s="2"/>
      <c r="BJ523" s="2"/>
      <c r="BK523" s="2"/>
      <c r="BL523" s="1"/>
      <c r="BM523" s="2"/>
      <c r="BN523" s="2"/>
      <c r="BO523" s="1"/>
      <c r="BP523" s="2"/>
      <c r="BQ523" s="2"/>
      <c r="BR523" s="1"/>
      <c r="BS523" s="2"/>
      <c r="BT523" s="2"/>
      <c r="BU523" s="1"/>
      <c r="BV523" s="2"/>
      <c r="BW523" s="2"/>
      <c r="BX523" s="1"/>
      <c r="BY523" s="2"/>
      <c r="BZ523" s="2"/>
      <c r="CA523" s="1"/>
      <c r="CE523" s="23"/>
      <c r="CF523" s="23"/>
      <c r="CG523" s="23"/>
      <c r="CH523" s="24"/>
      <c r="CI523" s="2"/>
      <c r="CJ523" s="2"/>
      <c r="CK523" s="2"/>
      <c r="CL523" s="1"/>
      <c r="CN523" s="25"/>
      <c r="CO523" s="27"/>
      <c r="CP523" s="27"/>
      <c r="CQ523" s="28"/>
      <c r="CR523" s="27"/>
      <c r="CU523" s="30">
        <v>84</v>
      </c>
      <c r="CV523" s="30"/>
      <c r="CW523" s="30"/>
      <c r="CX523" s="30"/>
      <c r="CY523" s="30"/>
      <c r="CZ523" s="30"/>
      <c r="DA523" s="30"/>
      <c r="DB523" s="30"/>
      <c r="DF523" s="30"/>
      <c r="DG523" s="39"/>
    </row>
    <row r="524" spans="1:116" ht="15.75" x14ac:dyDescent="0.25">
      <c r="A524" t="s">
        <v>792</v>
      </c>
      <c r="AC524" s="2"/>
      <c r="AD524" s="2"/>
      <c r="AE524" s="2"/>
      <c r="AF524" s="1"/>
      <c r="AG524" s="2"/>
      <c r="AH524" s="2"/>
      <c r="AI524" s="2"/>
      <c r="AJ524" s="1"/>
      <c r="AN524" s="2"/>
      <c r="AO524" s="2"/>
      <c r="AP524" s="2"/>
      <c r="AQ524" s="1"/>
      <c r="AR524" s="2"/>
      <c r="AS524" s="2"/>
      <c r="AT524" s="1"/>
      <c r="AU524" s="2"/>
      <c r="AV524" s="2"/>
      <c r="AW524" s="1"/>
      <c r="AX524" s="2"/>
      <c r="AY524" s="2"/>
      <c r="AZ524" s="1"/>
      <c r="BA524" s="2"/>
      <c r="BB524" s="2"/>
      <c r="BC524" s="1"/>
      <c r="BD524" s="2"/>
      <c r="BE524" s="2"/>
      <c r="BF524" s="1"/>
      <c r="BG524" s="1"/>
      <c r="BI524" s="2"/>
      <c r="BJ524" s="2"/>
      <c r="BK524" s="2"/>
      <c r="BL524" s="1"/>
      <c r="BM524" s="2"/>
      <c r="BN524" s="2"/>
      <c r="BO524" s="1"/>
      <c r="BP524" s="2"/>
      <c r="BQ524" s="2"/>
      <c r="BR524" s="1"/>
      <c r="BS524" s="2"/>
      <c r="BT524" s="2"/>
      <c r="BU524" s="1"/>
      <c r="BV524" s="2"/>
      <c r="BW524" s="2"/>
      <c r="BX524" s="1"/>
      <c r="BY524" s="2"/>
      <c r="BZ524" s="2"/>
      <c r="CA524" s="1"/>
      <c r="CE524" s="23"/>
      <c r="CF524" s="23"/>
      <c r="CG524" s="23"/>
      <c r="CH524" s="24"/>
      <c r="CI524" s="2"/>
      <c r="CJ524" s="2"/>
      <c r="CK524" s="2"/>
      <c r="CL524" s="1"/>
      <c r="CN524" s="25"/>
      <c r="CO524" s="27"/>
      <c r="CP524" s="27"/>
      <c r="CQ524" s="28"/>
      <c r="CR524" s="27"/>
      <c r="CU524" s="30">
        <v>86</v>
      </c>
      <c r="CV524" s="30"/>
      <c r="CW524" s="30"/>
      <c r="CX524" s="30"/>
      <c r="CY524" s="30"/>
      <c r="CZ524" s="30"/>
      <c r="DA524" s="30"/>
      <c r="DB524" s="30"/>
      <c r="DF524" s="30"/>
      <c r="DG524" s="39"/>
    </row>
    <row r="525" spans="1:116" ht="15.75" x14ac:dyDescent="0.25">
      <c r="A525" t="s">
        <v>793</v>
      </c>
      <c r="AC525" s="2"/>
      <c r="AD525" s="2"/>
      <c r="AE525" s="2"/>
      <c r="AF525" s="1"/>
      <c r="AG525" s="2"/>
      <c r="AH525" s="2"/>
      <c r="AI525" s="2"/>
      <c r="AJ525" s="1"/>
      <c r="AN525" s="2"/>
      <c r="AO525" s="2"/>
      <c r="AP525" s="2"/>
      <c r="AQ525" s="1"/>
      <c r="AR525" s="2"/>
      <c r="AS525" s="2"/>
      <c r="AT525" s="1"/>
      <c r="AU525" s="2"/>
      <c r="AV525" s="2"/>
      <c r="AW525" s="1"/>
      <c r="AX525" s="2"/>
      <c r="AY525" s="2"/>
      <c r="AZ525" s="1"/>
      <c r="BA525" s="2"/>
      <c r="BB525" s="2"/>
      <c r="BC525" s="1"/>
      <c r="BD525" s="2"/>
      <c r="BE525" s="2"/>
      <c r="BF525" s="1"/>
      <c r="BG525" s="1"/>
      <c r="BI525" s="2"/>
      <c r="BJ525" s="2"/>
      <c r="BK525" s="2"/>
      <c r="BL525" s="1"/>
      <c r="BM525" s="2"/>
      <c r="BN525" s="2"/>
      <c r="BO525" s="1"/>
      <c r="BP525" s="2"/>
      <c r="BQ525" s="2"/>
      <c r="BR525" s="1"/>
      <c r="BS525" s="2"/>
      <c r="BT525" s="2"/>
      <c r="BU525" s="1"/>
      <c r="BV525" s="2"/>
      <c r="BW525" s="2"/>
      <c r="BX525" s="1"/>
      <c r="BY525" s="2"/>
      <c r="BZ525" s="2"/>
      <c r="CA525" s="1"/>
      <c r="CE525" s="23"/>
      <c r="CF525" s="23"/>
      <c r="CG525" s="23"/>
      <c r="CH525" s="24"/>
      <c r="CI525" s="2"/>
      <c r="CJ525" s="2"/>
      <c r="CK525" s="2"/>
      <c r="CL525" s="1"/>
      <c r="CN525" s="25"/>
      <c r="CO525" s="27"/>
      <c r="CP525" s="27"/>
      <c r="CQ525" s="28"/>
      <c r="CR525" s="27"/>
      <c r="CU525" s="30">
        <v>89</v>
      </c>
      <c r="CV525" s="30"/>
      <c r="CW525" s="30"/>
      <c r="CX525" s="30"/>
      <c r="CY525" s="30"/>
      <c r="CZ525" s="30"/>
      <c r="DA525" s="30"/>
      <c r="DB525" s="30"/>
      <c r="DF525" s="30"/>
      <c r="DG525" s="39"/>
    </row>
    <row r="526" spans="1:116" ht="15.75" x14ac:dyDescent="0.25">
      <c r="A526" t="s">
        <v>794</v>
      </c>
      <c r="AC526" s="2"/>
      <c r="AD526" s="2"/>
      <c r="AE526" s="2"/>
      <c r="AF526" s="1"/>
      <c r="AG526" s="2"/>
      <c r="AH526" s="2"/>
      <c r="AI526" s="2"/>
      <c r="AJ526" s="1"/>
      <c r="AN526" s="2"/>
      <c r="AO526" s="2"/>
      <c r="AP526" s="2"/>
      <c r="AQ526" s="1"/>
      <c r="AR526" s="2"/>
      <c r="AS526" s="2"/>
      <c r="AT526" s="1"/>
      <c r="AU526" s="2"/>
      <c r="AV526" s="2"/>
      <c r="AW526" s="1"/>
      <c r="AX526" s="2"/>
      <c r="AY526" s="2"/>
      <c r="AZ526" s="1"/>
      <c r="BA526" s="2"/>
      <c r="BB526" s="2"/>
      <c r="BC526" s="1"/>
      <c r="BD526" s="2"/>
      <c r="BE526" s="2"/>
      <c r="BF526" s="1"/>
      <c r="BG526" s="1"/>
      <c r="BI526" s="2"/>
      <c r="BJ526" s="2"/>
      <c r="BK526" s="2"/>
      <c r="BL526" s="1"/>
      <c r="BM526" s="2"/>
      <c r="BN526" s="2"/>
      <c r="BO526" s="1"/>
      <c r="BP526" s="2"/>
      <c r="BQ526" s="2"/>
      <c r="BR526" s="1"/>
      <c r="BS526" s="2"/>
      <c r="BT526" s="2"/>
      <c r="BU526" s="1"/>
      <c r="BV526" s="2"/>
      <c r="BW526" s="2"/>
      <c r="BX526" s="1"/>
      <c r="BY526" s="2"/>
      <c r="BZ526" s="2"/>
      <c r="CA526" s="1"/>
      <c r="CE526" s="23"/>
      <c r="CF526" s="23"/>
      <c r="CG526" s="23"/>
      <c r="CH526" s="24"/>
      <c r="CI526" s="2"/>
      <c r="CJ526" s="2"/>
      <c r="CK526" s="2"/>
      <c r="CL526" s="1"/>
      <c r="CN526" s="25"/>
      <c r="CO526" s="27"/>
      <c r="CP526" s="27"/>
      <c r="CQ526" s="28"/>
      <c r="CR526" s="27"/>
      <c r="CU526" s="30">
        <v>103</v>
      </c>
      <c r="CV526" s="30"/>
      <c r="CW526" s="30"/>
      <c r="CX526" s="30"/>
      <c r="CY526" s="30"/>
      <c r="CZ526" s="30"/>
      <c r="DA526" s="30"/>
      <c r="DB526" s="30"/>
      <c r="DF526" s="30"/>
      <c r="DG526" s="39"/>
    </row>
    <row r="527" spans="1:116" ht="15.75" x14ac:dyDescent="0.25">
      <c r="A527" t="s">
        <v>795</v>
      </c>
      <c r="AC527" s="2"/>
      <c r="AD527" s="2"/>
      <c r="AE527" s="2"/>
      <c r="AF527" s="1"/>
      <c r="AG527" s="2"/>
      <c r="AH527" s="2"/>
      <c r="AI527" s="2"/>
      <c r="AJ527" s="1"/>
      <c r="AN527" s="2"/>
      <c r="AO527" s="2"/>
      <c r="AP527" s="2"/>
      <c r="AQ527" s="1"/>
      <c r="AR527" s="2"/>
      <c r="AS527" s="2"/>
      <c r="AT527" s="1"/>
      <c r="AU527" s="2"/>
      <c r="AV527" s="2"/>
      <c r="AW527" s="1"/>
      <c r="AX527" s="2"/>
      <c r="AY527" s="2"/>
      <c r="AZ527" s="1"/>
      <c r="BA527" s="2"/>
      <c r="BB527" s="2"/>
      <c r="BC527" s="1"/>
      <c r="BD527" s="2"/>
      <c r="BE527" s="2"/>
      <c r="BF527" s="1"/>
      <c r="BG527" s="1"/>
      <c r="BI527" s="2"/>
      <c r="BJ527" s="2"/>
      <c r="BK527" s="2"/>
      <c r="BL527" s="1"/>
      <c r="BM527" s="2"/>
      <c r="BN527" s="2"/>
      <c r="BO527" s="1"/>
      <c r="BP527" s="2"/>
      <c r="BQ527" s="2"/>
      <c r="BR527" s="1"/>
      <c r="BS527" s="2"/>
      <c r="BT527" s="2"/>
      <c r="BU527" s="1"/>
      <c r="BV527" s="2"/>
      <c r="BW527" s="2"/>
      <c r="BX527" s="1"/>
      <c r="BY527" s="2"/>
      <c r="BZ527" s="2"/>
      <c r="CA527" s="1"/>
      <c r="CE527" s="23"/>
      <c r="CF527" s="23"/>
      <c r="CG527" s="23"/>
      <c r="CH527" s="24"/>
      <c r="CI527" s="2"/>
      <c r="CJ527" s="2"/>
      <c r="CK527" s="2"/>
      <c r="CL527" s="1"/>
      <c r="CN527" s="25"/>
      <c r="CO527" s="27"/>
      <c r="CP527" s="27"/>
      <c r="CQ527" s="28"/>
      <c r="CR527" s="27"/>
      <c r="CU527" s="30">
        <v>112</v>
      </c>
      <c r="CV527" s="30"/>
      <c r="CW527" s="30"/>
      <c r="CX527" s="30"/>
      <c r="CY527" s="30"/>
      <c r="CZ527" s="30"/>
      <c r="DA527" s="30"/>
      <c r="DB527" s="30"/>
      <c r="DF527" s="30"/>
      <c r="DG527" s="39"/>
    </row>
    <row r="528" spans="1:116" ht="15.75" x14ac:dyDescent="0.25">
      <c r="AC528" s="2"/>
      <c r="AD528" s="2"/>
      <c r="AE528" s="2"/>
      <c r="AF528" s="1"/>
      <c r="AG528" s="2"/>
      <c r="AH528" s="2"/>
      <c r="AI528" s="2"/>
      <c r="AJ528" s="1"/>
      <c r="AN528" s="2"/>
      <c r="AO528" s="2"/>
      <c r="AP528" s="2"/>
      <c r="AQ528" s="1"/>
      <c r="AR528" s="2"/>
      <c r="AS528" s="2"/>
      <c r="AT528" s="1"/>
      <c r="AU528" s="2"/>
      <c r="AV528" s="2"/>
      <c r="AW528" s="1"/>
      <c r="AX528" s="2"/>
      <c r="AY528" s="2"/>
      <c r="AZ528" s="1"/>
      <c r="BA528" s="2"/>
      <c r="BB528" s="2"/>
      <c r="BC528" s="1"/>
      <c r="BD528" s="2"/>
      <c r="BE528" s="2"/>
      <c r="BF528" s="1"/>
      <c r="BG528" s="1"/>
      <c r="BI528" s="2"/>
      <c r="BJ528" s="2"/>
      <c r="BK528" s="2"/>
      <c r="BL528" s="1"/>
      <c r="BM528" s="2"/>
      <c r="BN528" s="2"/>
      <c r="BO528" s="1"/>
      <c r="BP528" s="2"/>
      <c r="BQ528" s="2"/>
      <c r="BR528" s="1"/>
      <c r="BS528" s="2"/>
      <c r="BT528" s="2"/>
      <c r="BU528" s="1"/>
      <c r="BV528" s="2"/>
      <c r="BW528" s="2"/>
      <c r="BX528" s="1"/>
      <c r="BY528" s="2"/>
      <c r="BZ528" s="2"/>
      <c r="CA528" s="1"/>
      <c r="CE528" s="23"/>
      <c r="CF528" s="23"/>
      <c r="CG528" s="23"/>
      <c r="CH528" s="24"/>
      <c r="CI528" s="2"/>
      <c r="CJ528" s="2"/>
      <c r="CK528" s="2"/>
      <c r="CL528" s="1"/>
      <c r="CN528" s="25"/>
      <c r="CO528" s="27"/>
      <c r="CP528" s="27"/>
      <c r="CQ528" s="28"/>
      <c r="CR528" s="27"/>
      <c r="CU528" s="30">
        <v>120</v>
      </c>
      <c r="CV528" s="30"/>
      <c r="CW528" s="30"/>
      <c r="CX528" s="30"/>
      <c r="CY528" s="30"/>
      <c r="CZ528" s="30"/>
      <c r="DA528" s="30"/>
      <c r="DB528" s="30"/>
      <c r="DF528" s="30"/>
      <c r="DG528" s="39"/>
    </row>
    <row r="529" spans="1:111" ht="15.75" x14ac:dyDescent="0.25">
      <c r="A529" t="s">
        <v>796</v>
      </c>
      <c r="AC529" s="2"/>
      <c r="AD529" s="2"/>
      <c r="AE529" s="2"/>
      <c r="AF529" s="1"/>
      <c r="AG529" s="2"/>
      <c r="AH529" s="2"/>
      <c r="AI529" s="2"/>
      <c r="AJ529" s="1"/>
      <c r="AN529" s="2"/>
      <c r="AO529" s="2"/>
      <c r="AP529" s="2"/>
      <c r="AQ529" s="1"/>
      <c r="AR529" s="2"/>
      <c r="AS529" s="2"/>
      <c r="AT529" s="1"/>
      <c r="AU529" s="2"/>
      <c r="AV529" s="2"/>
      <c r="AW529" s="1"/>
      <c r="AX529" s="2"/>
      <c r="AY529" s="2"/>
      <c r="AZ529" s="1"/>
      <c r="BA529" s="2"/>
      <c r="BB529" s="2"/>
      <c r="BC529" s="1"/>
      <c r="BD529" s="2"/>
      <c r="BE529" s="2"/>
      <c r="BF529" s="1"/>
      <c r="BG529" s="1"/>
      <c r="BI529" s="2"/>
      <c r="BJ529" s="2"/>
      <c r="BK529" s="2"/>
      <c r="BL529" s="1"/>
      <c r="BM529" s="2"/>
      <c r="BN529" s="2"/>
      <c r="BO529" s="1"/>
      <c r="BP529" s="2"/>
      <c r="BQ529" s="2"/>
      <c r="BR529" s="1"/>
      <c r="BS529" s="2"/>
      <c r="BT529" s="2"/>
      <c r="BU529" s="1"/>
      <c r="BV529" s="2"/>
      <c r="BW529" s="2"/>
      <c r="BX529" s="1"/>
      <c r="BY529" s="2"/>
      <c r="BZ529" s="2"/>
      <c r="CA529" s="1"/>
      <c r="CE529" s="23"/>
      <c r="CF529" s="23"/>
      <c r="CG529" s="23"/>
      <c r="CH529" s="24"/>
      <c r="CI529" s="2"/>
      <c r="CJ529" s="2"/>
      <c r="CK529" s="2"/>
      <c r="CL529" s="1"/>
      <c r="CN529" s="25"/>
      <c r="CO529" s="27"/>
      <c r="CP529" s="27"/>
      <c r="CQ529" s="28"/>
      <c r="CR529" s="27"/>
      <c r="CU529" s="30">
        <v>129</v>
      </c>
      <c r="CV529" s="30"/>
      <c r="CW529" s="30"/>
      <c r="CX529" s="30"/>
      <c r="CY529" s="30"/>
      <c r="CZ529" s="30"/>
      <c r="DA529" s="30"/>
      <c r="DB529" s="30"/>
      <c r="DF529" s="30"/>
      <c r="DG529" s="39"/>
    </row>
    <row r="530" spans="1:111" ht="15.75" x14ac:dyDescent="0.25">
      <c r="A530" t="s">
        <v>797</v>
      </c>
      <c r="AC530" s="2"/>
      <c r="AD530" s="2"/>
      <c r="AE530" s="2"/>
      <c r="AF530" s="1"/>
      <c r="AG530" s="2"/>
      <c r="AH530" s="2"/>
      <c r="AI530" s="2"/>
      <c r="AJ530" s="1"/>
      <c r="AN530" s="2"/>
      <c r="AO530" s="2"/>
      <c r="AP530" s="2"/>
      <c r="AQ530" s="1"/>
      <c r="AR530" s="2"/>
      <c r="AS530" s="2"/>
      <c r="AT530" s="1"/>
      <c r="AU530" s="2"/>
      <c r="AV530" s="2"/>
      <c r="AW530" s="1"/>
      <c r="AX530" s="2"/>
      <c r="AY530" s="2"/>
      <c r="AZ530" s="1"/>
      <c r="BA530" s="2"/>
      <c r="BB530" s="2"/>
      <c r="BC530" s="1"/>
      <c r="BD530" s="2"/>
      <c r="BE530" s="2"/>
      <c r="BF530" s="1"/>
      <c r="BG530" s="1"/>
      <c r="BI530" s="2"/>
      <c r="BJ530" s="2"/>
      <c r="BK530" s="2"/>
      <c r="BL530" s="1"/>
      <c r="BM530" s="2"/>
      <c r="BN530" s="2"/>
      <c r="BO530" s="1"/>
      <c r="BP530" s="2"/>
      <c r="BQ530" s="2"/>
      <c r="BR530" s="1"/>
      <c r="BS530" s="2"/>
      <c r="BT530" s="2"/>
      <c r="BU530" s="1"/>
      <c r="BV530" s="2"/>
      <c r="BW530" s="2"/>
      <c r="BX530" s="1"/>
      <c r="BY530" s="2"/>
      <c r="BZ530" s="2"/>
      <c r="CA530" s="1"/>
      <c r="CE530" s="23"/>
      <c r="CF530" s="23"/>
      <c r="CG530" s="23"/>
      <c r="CH530" s="24"/>
      <c r="CI530" s="2"/>
      <c r="CJ530" s="2"/>
      <c r="CK530" s="2"/>
      <c r="CL530" s="1"/>
      <c r="CN530" s="25"/>
      <c r="CO530" s="27"/>
      <c r="CP530" s="27"/>
      <c r="CQ530" s="28"/>
      <c r="CR530" s="27"/>
      <c r="CU530" s="30">
        <v>140</v>
      </c>
      <c r="CV530" s="30"/>
      <c r="CW530" s="30"/>
      <c r="CX530" s="30"/>
      <c r="CY530" s="30"/>
      <c r="CZ530" s="30"/>
      <c r="DA530" s="30"/>
      <c r="DB530" s="30"/>
      <c r="DF530" s="30"/>
      <c r="DG530" s="39"/>
    </row>
    <row r="531" spans="1:111" ht="15.75" x14ac:dyDescent="0.25">
      <c r="A531" t="s">
        <v>798</v>
      </c>
      <c r="AC531" s="2"/>
      <c r="AD531" s="2"/>
      <c r="AE531" s="2"/>
      <c r="AF531" s="1"/>
      <c r="AG531" s="2"/>
      <c r="AH531" s="2"/>
      <c r="AI531" s="2"/>
      <c r="AJ531" s="1"/>
      <c r="AN531" s="2"/>
      <c r="AO531" s="2"/>
      <c r="AP531" s="2"/>
      <c r="AQ531" s="1"/>
      <c r="AR531" s="2"/>
      <c r="AS531" s="2"/>
      <c r="AT531" s="1"/>
      <c r="AU531" s="2"/>
      <c r="AV531" s="2"/>
      <c r="AW531" s="1"/>
      <c r="AX531" s="2"/>
      <c r="AY531" s="2"/>
      <c r="AZ531" s="1"/>
      <c r="BA531" s="2"/>
      <c r="BB531" s="2"/>
      <c r="BC531" s="1"/>
      <c r="BD531" s="2"/>
      <c r="BE531" s="2"/>
      <c r="BF531" s="1"/>
      <c r="BG531" s="1"/>
      <c r="BI531" s="2"/>
      <c r="BJ531" s="2"/>
      <c r="BK531" s="2"/>
      <c r="BL531" s="1"/>
      <c r="BM531" s="2"/>
      <c r="BN531" s="2"/>
      <c r="BO531" s="1"/>
      <c r="BP531" s="2"/>
      <c r="BQ531" s="2"/>
      <c r="BR531" s="1"/>
      <c r="BS531" s="2"/>
      <c r="BT531" s="2"/>
      <c r="BU531" s="1"/>
      <c r="BV531" s="2"/>
      <c r="BW531" s="2"/>
      <c r="BX531" s="1"/>
      <c r="BY531" s="2"/>
      <c r="BZ531" s="2"/>
      <c r="CA531" s="1"/>
      <c r="CE531" s="23"/>
      <c r="CF531" s="23"/>
      <c r="CG531" s="23"/>
      <c r="CH531" s="24"/>
      <c r="CI531" s="2"/>
      <c r="CJ531" s="2"/>
      <c r="CK531" s="2"/>
      <c r="CL531" s="1"/>
      <c r="CN531" s="25"/>
      <c r="CO531" s="27"/>
      <c r="CP531" s="27"/>
      <c r="CQ531" s="28"/>
      <c r="CR531" s="27"/>
      <c r="CU531" s="30">
        <v>149</v>
      </c>
      <c r="CV531" s="30"/>
      <c r="CW531" s="30"/>
      <c r="CX531" s="30"/>
      <c r="CY531" s="30"/>
      <c r="CZ531" s="30"/>
      <c r="DA531" s="30"/>
      <c r="DB531" s="30"/>
      <c r="DF531" s="30"/>
      <c r="DG531" s="39"/>
    </row>
    <row r="532" spans="1:111" ht="15.75" x14ac:dyDescent="0.25">
      <c r="A532" t="s">
        <v>799</v>
      </c>
      <c r="AC532" s="2"/>
      <c r="AD532" s="2"/>
      <c r="AE532" s="2"/>
      <c r="AF532" s="1"/>
      <c r="AG532" s="2"/>
      <c r="AH532" s="2"/>
      <c r="AI532" s="2"/>
      <c r="AJ532" s="1"/>
      <c r="AN532" s="2"/>
      <c r="AO532" s="2"/>
      <c r="AP532" s="2"/>
      <c r="AQ532" s="1"/>
      <c r="AR532" s="2"/>
      <c r="AS532" s="2"/>
      <c r="AT532" s="1"/>
      <c r="AU532" s="2"/>
      <c r="AV532" s="2"/>
      <c r="AW532" s="1"/>
      <c r="AX532" s="2"/>
      <c r="AY532" s="2"/>
      <c r="AZ532" s="1"/>
      <c r="BA532" s="2"/>
      <c r="BB532" s="2"/>
      <c r="BC532" s="1"/>
      <c r="BD532" s="2"/>
      <c r="BE532" s="2"/>
      <c r="BF532" s="1"/>
      <c r="BG532" s="1"/>
      <c r="BI532" s="2"/>
      <c r="BJ532" s="2"/>
      <c r="BK532" s="2"/>
      <c r="BL532" s="1"/>
      <c r="BM532" s="2"/>
      <c r="BN532" s="2"/>
      <c r="BO532" s="1"/>
      <c r="BP532" s="2"/>
      <c r="BQ532" s="2"/>
      <c r="BR532" s="1"/>
      <c r="BS532" s="2"/>
      <c r="BT532" s="2"/>
      <c r="BU532" s="1"/>
      <c r="BV532" s="2"/>
      <c r="BW532" s="2"/>
      <c r="BX532" s="1"/>
      <c r="BY532" s="2"/>
      <c r="BZ532" s="2"/>
      <c r="CA532" s="1"/>
      <c r="CE532" s="23"/>
      <c r="CF532" s="23"/>
      <c r="CG532" s="23"/>
      <c r="CH532" s="24"/>
      <c r="CI532" s="2"/>
      <c r="CJ532" s="2"/>
      <c r="CK532" s="2"/>
      <c r="CL532" s="1"/>
      <c r="CN532" s="25"/>
      <c r="CO532" s="27"/>
      <c r="CP532" s="27"/>
      <c r="CQ532" s="28"/>
      <c r="CR532" s="27"/>
      <c r="CU532" s="30">
        <v>151</v>
      </c>
      <c r="CV532" s="30"/>
      <c r="CW532" s="30"/>
      <c r="CX532" s="30"/>
      <c r="CY532" s="30"/>
      <c r="CZ532" s="30"/>
      <c r="DA532" s="30"/>
      <c r="DB532" s="30"/>
      <c r="DF532" s="30"/>
      <c r="DG532" s="39"/>
    </row>
    <row r="533" spans="1:111" ht="15.75" x14ac:dyDescent="0.25">
      <c r="A533" t="s">
        <v>800</v>
      </c>
      <c r="AC533" s="2"/>
      <c r="AD533" s="2"/>
      <c r="AE533" s="2"/>
      <c r="AF533" s="1"/>
      <c r="AG533" s="2"/>
      <c r="AH533" s="2"/>
      <c r="AI533" s="2"/>
      <c r="AJ533" s="1"/>
      <c r="AN533" s="2"/>
      <c r="AO533" s="2"/>
      <c r="AP533" s="2"/>
      <c r="AQ533" s="1"/>
      <c r="AR533" s="2"/>
      <c r="AS533" s="2"/>
      <c r="AT533" s="1"/>
      <c r="AU533" s="2"/>
      <c r="AV533" s="2"/>
      <c r="AW533" s="1"/>
      <c r="AX533" s="2"/>
      <c r="AY533" s="2"/>
      <c r="AZ533" s="1"/>
      <c r="BA533" s="2"/>
      <c r="BB533" s="2"/>
      <c r="BC533" s="1"/>
      <c r="BD533" s="2"/>
      <c r="BE533" s="2"/>
      <c r="BF533" s="1"/>
      <c r="BG533" s="1"/>
      <c r="BI533" s="2"/>
      <c r="BJ533" s="2"/>
      <c r="BK533" s="2"/>
      <c r="BL533" s="1"/>
      <c r="BM533" s="2"/>
      <c r="BN533" s="2"/>
      <c r="BO533" s="1"/>
      <c r="BP533" s="2"/>
      <c r="BQ533" s="2"/>
      <c r="BR533" s="1"/>
      <c r="BS533" s="2"/>
      <c r="BT533" s="2"/>
      <c r="BU533" s="1"/>
      <c r="BV533" s="2"/>
      <c r="BW533" s="2"/>
      <c r="BX533" s="1"/>
      <c r="BY533" s="2"/>
      <c r="BZ533" s="2"/>
      <c r="CA533" s="1"/>
      <c r="CE533" s="23"/>
      <c r="CF533" s="23"/>
      <c r="CG533" s="23"/>
      <c r="CH533" s="24"/>
      <c r="CI533" s="2"/>
      <c r="CJ533" s="2"/>
      <c r="CK533" s="2"/>
      <c r="CL533" s="1"/>
      <c r="CN533" s="25"/>
      <c r="CO533" s="27"/>
      <c r="CP533" s="27"/>
      <c r="CQ533" s="28"/>
      <c r="CR533" s="27"/>
      <c r="CU533" s="30">
        <v>157</v>
      </c>
      <c r="CV533" s="30"/>
      <c r="CW533" s="30"/>
      <c r="CX533" s="30"/>
      <c r="CY533" s="30"/>
      <c r="CZ533" s="30"/>
      <c r="DA533" s="30"/>
      <c r="DB533" s="30"/>
      <c r="DF533" s="30"/>
      <c r="DG533" s="39"/>
    </row>
    <row r="534" spans="1:111" ht="15.75" x14ac:dyDescent="0.25">
      <c r="AC534" s="2"/>
      <c r="AD534" s="2"/>
      <c r="AE534" s="2"/>
      <c r="AF534" s="1"/>
      <c r="AG534" s="2"/>
      <c r="AH534" s="2"/>
      <c r="AI534" s="2"/>
      <c r="AJ534" s="1"/>
      <c r="AN534" s="2"/>
      <c r="AO534" s="2"/>
      <c r="AP534" s="2"/>
      <c r="AQ534" s="1"/>
      <c r="AR534" s="2"/>
      <c r="AS534" s="2"/>
      <c r="AT534" s="1"/>
      <c r="AU534" s="2"/>
      <c r="AV534" s="2"/>
      <c r="AW534" s="1"/>
      <c r="AX534" s="2"/>
      <c r="AY534" s="2"/>
      <c r="AZ534" s="1"/>
      <c r="BA534" s="2"/>
      <c r="BB534" s="2"/>
      <c r="BC534" s="1"/>
      <c r="BD534" s="2"/>
      <c r="BE534" s="2"/>
      <c r="BF534" s="1"/>
      <c r="BG534" s="1"/>
      <c r="BI534" s="2"/>
      <c r="BJ534" s="2"/>
      <c r="BK534" s="2"/>
      <c r="BL534" s="1"/>
      <c r="BM534" s="2"/>
      <c r="BN534" s="2"/>
      <c r="BO534" s="1"/>
      <c r="BP534" s="2"/>
      <c r="BQ534" s="2"/>
      <c r="BR534" s="1"/>
      <c r="BS534" s="2"/>
      <c r="BT534" s="2"/>
      <c r="BU534" s="1"/>
      <c r="BV534" s="2"/>
      <c r="BW534" s="2"/>
      <c r="BX534" s="1"/>
      <c r="BY534" s="2"/>
      <c r="BZ534" s="2"/>
      <c r="CA534" s="1"/>
      <c r="CE534" s="23"/>
      <c r="CF534" s="23"/>
      <c r="CG534" s="23"/>
      <c r="CH534" s="24"/>
      <c r="CI534" s="2"/>
      <c r="CJ534" s="2"/>
      <c r="CK534" s="2"/>
      <c r="CL534" s="1"/>
      <c r="CN534" s="25"/>
      <c r="CO534" s="27"/>
      <c r="CP534" s="27"/>
      <c r="CQ534" s="28"/>
      <c r="CR534" s="27"/>
      <c r="CU534" s="30">
        <v>163</v>
      </c>
      <c r="CV534" s="30"/>
      <c r="CW534" s="30"/>
      <c r="CX534" s="30"/>
      <c r="CY534" s="30"/>
      <c r="CZ534" s="30"/>
      <c r="DA534" s="30"/>
      <c r="DB534" s="30"/>
      <c r="DF534" s="30"/>
      <c r="DG534" s="39"/>
    </row>
    <row r="535" spans="1:111" ht="15.75" x14ac:dyDescent="0.25">
      <c r="A535" t="s">
        <v>841</v>
      </c>
      <c r="AC535" s="2"/>
      <c r="AD535" s="2"/>
      <c r="AE535" s="2"/>
      <c r="AF535" s="1"/>
      <c r="AG535" s="2"/>
      <c r="AH535" s="2"/>
      <c r="AI535" s="2"/>
      <c r="AJ535" s="1"/>
      <c r="AN535" s="2"/>
      <c r="AO535" s="2"/>
      <c r="AP535" s="2"/>
      <c r="AQ535" s="1"/>
      <c r="AR535" s="2"/>
      <c r="AS535" s="2"/>
      <c r="AT535" s="1"/>
      <c r="AU535" s="2"/>
      <c r="AV535" s="2"/>
      <c r="AW535" s="1"/>
      <c r="AX535" s="2"/>
      <c r="AY535" s="2"/>
      <c r="AZ535" s="1"/>
      <c r="BA535" s="2"/>
      <c r="BB535" s="2"/>
      <c r="BC535" s="1"/>
      <c r="BD535" s="2"/>
      <c r="BE535" s="2"/>
      <c r="BF535" s="1"/>
      <c r="BG535" s="1"/>
      <c r="BI535" s="2"/>
      <c r="BJ535" s="2"/>
      <c r="BK535" s="2"/>
      <c r="BL535" s="1"/>
      <c r="BM535" s="2"/>
      <c r="BN535" s="2"/>
      <c r="BO535" s="1"/>
      <c r="BP535" s="2"/>
      <c r="BQ535" s="2"/>
      <c r="BR535" s="1"/>
      <c r="BS535" s="2"/>
      <c r="BT535" s="2"/>
      <c r="BU535" s="1"/>
      <c r="BV535" s="2"/>
      <c r="BW535" s="2"/>
      <c r="BX535" s="1"/>
      <c r="BY535" s="2"/>
      <c r="BZ535" s="2"/>
      <c r="CA535" s="1"/>
      <c r="CE535" s="23"/>
      <c r="CF535" s="23"/>
      <c r="CG535" s="23"/>
      <c r="CH535" s="24"/>
      <c r="CI535" s="2"/>
      <c r="CJ535" s="2"/>
      <c r="CK535" s="2"/>
      <c r="CL535" s="1"/>
      <c r="CN535" s="25"/>
      <c r="CO535" s="27"/>
      <c r="CP535" s="27"/>
      <c r="CQ535" s="28"/>
      <c r="CR535" s="27"/>
      <c r="CU535" s="30">
        <v>169</v>
      </c>
      <c r="CV535" s="30"/>
      <c r="CW535" s="30"/>
      <c r="CX535" s="30"/>
      <c r="CY535" s="30"/>
      <c r="CZ535" s="30"/>
      <c r="DA535" s="30"/>
      <c r="DB535" s="30"/>
      <c r="DF535" s="30"/>
      <c r="DG535" s="39"/>
    </row>
    <row r="536" spans="1:111" ht="15.75" x14ac:dyDescent="0.25">
      <c r="A536" t="s">
        <v>801</v>
      </c>
      <c r="AC536" s="2"/>
      <c r="AD536" s="2"/>
      <c r="AE536" s="2"/>
      <c r="AF536" s="1"/>
      <c r="AG536" s="2"/>
      <c r="AH536" s="2"/>
      <c r="AI536" s="2"/>
      <c r="AJ536" s="1"/>
      <c r="AN536" s="2"/>
      <c r="AO536" s="2"/>
      <c r="AP536" s="2"/>
      <c r="AQ536" s="1"/>
      <c r="AR536" s="2"/>
      <c r="AS536" s="2"/>
      <c r="AT536" s="1"/>
      <c r="AU536" s="2"/>
      <c r="AV536" s="2"/>
      <c r="AW536" s="1"/>
      <c r="AX536" s="2"/>
      <c r="AY536" s="2"/>
      <c r="AZ536" s="1"/>
      <c r="BA536" s="2"/>
      <c r="BB536" s="2"/>
      <c r="BC536" s="1"/>
      <c r="BD536" s="2"/>
      <c r="BE536" s="2"/>
      <c r="BF536" s="1"/>
      <c r="BG536" s="1"/>
      <c r="BI536" s="2"/>
      <c r="BJ536" s="2"/>
      <c r="BK536" s="2"/>
      <c r="BL536" s="1"/>
      <c r="BM536" s="2"/>
      <c r="BN536" s="2"/>
      <c r="BO536" s="1"/>
      <c r="BP536" s="2"/>
      <c r="BQ536" s="2"/>
      <c r="BR536" s="1"/>
      <c r="BS536" s="2"/>
      <c r="BT536" s="2"/>
      <c r="BU536" s="1"/>
      <c r="BV536" s="2"/>
      <c r="BW536" s="2"/>
      <c r="BX536" s="1"/>
      <c r="BY536" s="2"/>
      <c r="BZ536" s="2"/>
      <c r="CA536" s="1"/>
      <c r="CE536" s="23"/>
      <c r="CF536" s="23"/>
      <c r="CG536" s="23"/>
      <c r="CH536" s="24"/>
      <c r="CI536" s="2"/>
      <c r="CJ536" s="2"/>
      <c r="CK536" s="2"/>
      <c r="CL536" s="1"/>
      <c r="CN536" s="25"/>
      <c r="CO536" s="27"/>
      <c r="CP536" s="27"/>
      <c r="CQ536" s="28"/>
      <c r="CR536" s="27"/>
      <c r="CU536" s="30">
        <v>175</v>
      </c>
      <c r="CV536" s="30"/>
      <c r="CW536" s="30"/>
      <c r="CX536" s="30"/>
      <c r="CY536" s="30"/>
      <c r="CZ536" s="30"/>
      <c r="DA536" s="30"/>
      <c r="DB536" s="30"/>
      <c r="DF536" s="30"/>
      <c r="DG536" s="39"/>
    </row>
    <row r="537" spans="1:111" ht="15.75" x14ac:dyDescent="0.25">
      <c r="A537" t="s">
        <v>802</v>
      </c>
      <c r="AC537" s="2"/>
      <c r="AD537" s="2"/>
      <c r="AE537" s="2"/>
      <c r="AF537" s="1"/>
      <c r="AG537" s="2"/>
      <c r="AH537" s="2"/>
      <c r="AI537" s="2"/>
      <c r="AJ537" s="1"/>
      <c r="AN537" s="2"/>
      <c r="AO537" s="2"/>
      <c r="AP537" s="2"/>
      <c r="AQ537" s="1"/>
      <c r="AR537" s="2"/>
      <c r="AS537" s="2"/>
      <c r="AT537" s="1"/>
      <c r="AU537" s="2"/>
      <c r="AV537" s="2"/>
      <c r="AW537" s="1"/>
      <c r="AX537" s="2"/>
      <c r="AY537" s="2"/>
      <c r="AZ537" s="1"/>
      <c r="BA537" s="2"/>
      <c r="BB537" s="2"/>
      <c r="BC537" s="1"/>
      <c r="BD537" s="2"/>
      <c r="BE537" s="2"/>
      <c r="BF537" s="1"/>
      <c r="BG537" s="1"/>
      <c r="BI537" s="2"/>
      <c r="BJ537" s="2"/>
      <c r="BK537" s="2"/>
      <c r="BL537" s="1"/>
      <c r="BM537" s="2"/>
      <c r="BN537" s="2"/>
      <c r="BO537" s="1"/>
      <c r="BP537" s="2"/>
      <c r="BQ537" s="2"/>
      <c r="BR537" s="1"/>
      <c r="BS537" s="2"/>
      <c r="BT537" s="2"/>
      <c r="BU537" s="1"/>
      <c r="BV537" s="2"/>
      <c r="BW537" s="2"/>
      <c r="BX537" s="1"/>
      <c r="BY537" s="2"/>
      <c r="BZ537" s="2"/>
      <c r="CA537" s="1"/>
      <c r="CE537" s="23"/>
      <c r="CF537" s="23"/>
      <c r="CG537" s="23"/>
      <c r="CH537" s="24"/>
      <c r="CI537" s="2"/>
      <c r="CJ537" s="2"/>
      <c r="CK537" s="2"/>
      <c r="CL537" s="1"/>
      <c r="CN537" s="25"/>
      <c r="CO537" s="27"/>
      <c r="CP537" s="27"/>
      <c r="CQ537" s="28"/>
      <c r="CR537" s="27"/>
      <c r="CU537" s="30">
        <v>181</v>
      </c>
      <c r="CV537" s="30"/>
      <c r="CW537" s="30"/>
      <c r="CX537" s="30"/>
      <c r="CY537" s="30"/>
      <c r="CZ537" s="30"/>
      <c r="DA537" s="30"/>
      <c r="DB537" s="30"/>
      <c r="DF537" s="30"/>
      <c r="DG537" s="39"/>
    </row>
    <row r="538" spans="1:111" ht="15.75" x14ac:dyDescent="0.25">
      <c r="A538" t="s">
        <v>842</v>
      </c>
      <c r="AC538" s="2"/>
      <c r="AD538" s="2"/>
      <c r="AE538" s="2"/>
      <c r="AF538" s="1"/>
      <c r="AG538" s="2"/>
      <c r="AH538" s="2"/>
      <c r="AI538" s="2"/>
      <c r="AJ538" s="1"/>
      <c r="AN538" s="2"/>
      <c r="AO538" s="2"/>
      <c r="AP538" s="2"/>
      <c r="AQ538" s="1"/>
      <c r="AR538" s="2"/>
      <c r="AS538" s="2"/>
      <c r="AT538" s="1"/>
      <c r="AU538" s="2"/>
      <c r="AV538" s="2"/>
      <c r="AW538" s="1"/>
      <c r="AX538" s="2"/>
      <c r="AY538" s="2"/>
      <c r="AZ538" s="1"/>
      <c r="BA538" s="2"/>
      <c r="BB538" s="2"/>
      <c r="BC538" s="1"/>
      <c r="BD538" s="2"/>
      <c r="BE538" s="2"/>
      <c r="BF538" s="1"/>
      <c r="BG538" s="1"/>
      <c r="BI538" s="2"/>
      <c r="BJ538" s="2"/>
      <c r="BK538" s="2"/>
      <c r="BL538" s="1"/>
      <c r="BM538" s="2"/>
      <c r="BN538" s="2"/>
      <c r="BO538" s="1"/>
      <c r="BP538" s="2"/>
      <c r="BQ538" s="2"/>
      <c r="BR538" s="1"/>
      <c r="BS538" s="2"/>
      <c r="BT538" s="2"/>
      <c r="BU538" s="1"/>
      <c r="BV538" s="2"/>
      <c r="BW538" s="2"/>
      <c r="BX538" s="1"/>
      <c r="BY538" s="2"/>
      <c r="BZ538" s="2"/>
      <c r="CA538" s="1"/>
      <c r="CE538" s="23"/>
      <c r="CF538" s="23"/>
      <c r="CG538" s="23"/>
      <c r="CH538" s="24"/>
      <c r="CI538" s="2"/>
      <c r="CJ538" s="2"/>
      <c r="CK538" s="2"/>
      <c r="CL538" s="1"/>
      <c r="CN538" s="25"/>
      <c r="CO538" s="27"/>
      <c r="CP538" s="27"/>
      <c r="CQ538" s="28"/>
      <c r="CR538" s="27"/>
      <c r="CU538" s="30">
        <v>187</v>
      </c>
      <c r="CV538" s="30"/>
      <c r="CW538" s="30"/>
      <c r="CX538" s="30"/>
      <c r="CY538" s="30"/>
      <c r="CZ538" s="30"/>
      <c r="DA538" s="30"/>
      <c r="DB538" s="30"/>
      <c r="DF538" s="30"/>
      <c r="DG538" s="39"/>
    </row>
    <row r="539" spans="1:111" ht="15.75" x14ac:dyDescent="0.25">
      <c r="A539" t="s">
        <v>803</v>
      </c>
      <c r="AC539" s="2"/>
      <c r="AD539" s="2"/>
      <c r="AE539" s="2"/>
      <c r="AF539" s="1"/>
      <c r="AG539" s="2"/>
      <c r="AH539" s="2"/>
      <c r="AI539" s="2"/>
      <c r="AJ539" s="1"/>
      <c r="AN539" s="2"/>
      <c r="AO539" s="2"/>
      <c r="AP539" s="2"/>
      <c r="AQ539" s="1"/>
      <c r="AR539" s="2"/>
      <c r="AS539" s="2"/>
      <c r="AT539" s="1"/>
      <c r="AU539" s="2"/>
      <c r="AV539" s="2"/>
      <c r="AW539" s="1"/>
      <c r="AX539" s="2"/>
      <c r="AY539" s="2"/>
      <c r="AZ539" s="1"/>
      <c r="BA539" s="2"/>
      <c r="BB539" s="2"/>
      <c r="BC539" s="1"/>
      <c r="BD539" s="2"/>
      <c r="BE539" s="2"/>
      <c r="BF539" s="1"/>
      <c r="BG539" s="1"/>
      <c r="BI539" s="2"/>
      <c r="BJ539" s="2"/>
      <c r="BK539" s="2"/>
      <c r="BL539" s="1"/>
      <c r="BM539" s="2"/>
      <c r="BN539" s="2"/>
      <c r="BO539" s="1"/>
      <c r="BP539" s="2"/>
      <c r="BQ539" s="2"/>
      <c r="BR539" s="1"/>
      <c r="BS539" s="2"/>
      <c r="BT539" s="2"/>
      <c r="BU539" s="1"/>
      <c r="BV539" s="2"/>
      <c r="BW539" s="2"/>
      <c r="BX539" s="1"/>
      <c r="BY539" s="2"/>
      <c r="BZ539" s="2"/>
      <c r="CA539" s="1"/>
      <c r="CE539" s="23"/>
      <c r="CF539" s="23"/>
      <c r="CG539" s="23"/>
      <c r="CH539" s="24"/>
      <c r="CI539" s="2"/>
      <c r="CJ539" s="2"/>
      <c r="CK539" s="2"/>
      <c r="CL539" s="1"/>
      <c r="CN539" s="25"/>
      <c r="CO539" s="27"/>
      <c r="CP539" s="27"/>
      <c r="CQ539" s="28"/>
      <c r="CR539" s="27"/>
      <c r="CU539" s="30">
        <v>193</v>
      </c>
      <c r="CV539" s="30"/>
      <c r="CW539" s="30"/>
      <c r="CX539" s="30"/>
      <c r="CY539" s="30"/>
      <c r="CZ539" s="30"/>
      <c r="DA539" s="30"/>
      <c r="DB539" s="30"/>
      <c r="DF539" s="30"/>
      <c r="DG539" s="39"/>
    </row>
    <row r="540" spans="1:111" ht="15.75" x14ac:dyDescent="0.25">
      <c r="AC540" s="2"/>
      <c r="AD540" s="2"/>
      <c r="AE540" s="2"/>
      <c r="AF540" s="1"/>
      <c r="AG540" s="2"/>
      <c r="AH540" s="2"/>
      <c r="AI540" s="2"/>
      <c r="AJ540" s="1"/>
      <c r="AN540" s="2"/>
      <c r="AO540" s="2"/>
      <c r="AP540" s="2"/>
      <c r="AQ540" s="1"/>
      <c r="AR540" s="2"/>
      <c r="AS540" s="2"/>
      <c r="AT540" s="1"/>
      <c r="AU540" s="2"/>
      <c r="AV540" s="2"/>
      <c r="AW540" s="1"/>
      <c r="AX540" s="2"/>
      <c r="AY540" s="2"/>
      <c r="AZ540" s="1"/>
      <c r="BA540" s="2"/>
      <c r="BB540" s="2"/>
      <c r="BC540" s="1"/>
      <c r="BD540" s="2"/>
      <c r="BE540" s="2"/>
      <c r="BF540" s="1"/>
      <c r="BG540" s="1"/>
      <c r="BI540" s="2"/>
      <c r="BJ540" s="2"/>
      <c r="BK540" s="2"/>
      <c r="BL540" s="1"/>
      <c r="BM540" s="2"/>
      <c r="BN540" s="2"/>
      <c r="BO540" s="1"/>
      <c r="BP540" s="2"/>
      <c r="BQ540" s="2"/>
      <c r="BR540" s="1"/>
      <c r="BS540" s="2"/>
      <c r="BT540" s="2"/>
      <c r="BU540" s="1"/>
      <c r="BV540" s="2"/>
      <c r="BW540" s="2"/>
      <c r="BX540" s="1"/>
      <c r="BY540" s="2"/>
      <c r="BZ540" s="2"/>
      <c r="CA540" s="1"/>
      <c r="CE540" s="23"/>
      <c r="CF540" s="23"/>
      <c r="CG540" s="23"/>
      <c r="CH540" s="24"/>
      <c r="CI540" s="2"/>
      <c r="CJ540" s="2"/>
      <c r="CK540" s="2"/>
      <c r="CL540" s="1"/>
      <c r="CN540" s="25"/>
      <c r="CO540" s="27"/>
      <c r="CP540" s="27"/>
      <c r="CQ540" s="28"/>
      <c r="CR540" s="27"/>
      <c r="CU540" s="30">
        <v>199</v>
      </c>
      <c r="CV540" s="30"/>
      <c r="CW540" s="30"/>
      <c r="CX540" s="30"/>
      <c r="CY540" s="30"/>
      <c r="CZ540" s="30"/>
      <c r="DA540" s="30"/>
      <c r="DB540" s="30"/>
      <c r="DF540" s="30"/>
      <c r="DG540" s="39"/>
    </row>
    <row r="541" spans="1:111" ht="15.75" x14ac:dyDescent="0.25">
      <c r="A541" t="s">
        <v>804</v>
      </c>
      <c r="AC541" s="2"/>
      <c r="AD541" s="2"/>
      <c r="AE541" s="2"/>
      <c r="AF541" s="1"/>
      <c r="AG541" s="2"/>
      <c r="AH541" s="2"/>
      <c r="AI541" s="2"/>
      <c r="AJ541" s="1"/>
      <c r="AN541" s="2"/>
      <c r="AO541" s="2"/>
      <c r="AP541" s="2"/>
      <c r="AQ541" s="1"/>
      <c r="AR541" s="2"/>
      <c r="AS541" s="2"/>
      <c r="AT541" s="1"/>
      <c r="AU541" s="2"/>
      <c r="AV541" s="2"/>
      <c r="AW541" s="1"/>
      <c r="AX541" s="2"/>
      <c r="AY541" s="2"/>
      <c r="AZ541" s="1"/>
      <c r="BA541" s="2"/>
      <c r="BB541" s="2"/>
      <c r="BC541" s="1"/>
      <c r="BD541" s="2"/>
      <c r="BE541" s="2"/>
      <c r="BF541" s="1"/>
      <c r="BG541" s="1"/>
      <c r="BI541" s="2"/>
      <c r="BJ541" s="2"/>
      <c r="BK541" s="2"/>
      <c r="BL541" s="1"/>
      <c r="BM541" s="2"/>
      <c r="BN541" s="2"/>
      <c r="BO541" s="1"/>
      <c r="BP541" s="2"/>
      <c r="BQ541" s="2"/>
      <c r="BR541" s="1"/>
      <c r="BS541" s="2"/>
      <c r="BT541" s="2"/>
      <c r="BU541" s="1"/>
      <c r="BV541" s="2"/>
      <c r="BW541" s="2"/>
      <c r="BX541" s="1"/>
      <c r="BY541" s="2"/>
      <c r="BZ541" s="2"/>
      <c r="CA541" s="1"/>
      <c r="CE541" s="23"/>
      <c r="CF541" s="23"/>
      <c r="CG541" s="23"/>
      <c r="CH541" s="24"/>
      <c r="CI541" s="2"/>
      <c r="CJ541" s="2"/>
      <c r="CK541" s="2"/>
      <c r="CL541" s="1"/>
      <c r="CN541" s="25"/>
      <c r="CO541" s="27"/>
      <c r="CP541" s="27"/>
      <c r="CQ541" s="28"/>
      <c r="CR541" s="27"/>
      <c r="CU541" s="30">
        <v>205</v>
      </c>
      <c r="CV541" s="30"/>
      <c r="CW541" s="30"/>
      <c r="CX541" s="30"/>
      <c r="CY541" s="30"/>
      <c r="CZ541" s="30"/>
      <c r="DA541" s="30"/>
      <c r="DB541" s="30"/>
      <c r="DF541" s="30"/>
      <c r="DG541" s="39"/>
    </row>
    <row r="542" spans="1:111" ht="15.75" x14ac:dyDescent="0.25">
      <c r="A542" t="s">
        <v>805</v>
      </c>
      <c r="AC542" s="2"/>
      <c r="AD542" s="2"/>
      <c r="AE542" s="2"/>
      <c r="AF542" s="1"/>
      <c r="AG542" s="2"/>
      <c r="AH542" s="2"/>
      <c r="AI542" s="2"/>
      <c r="AJ542" s="1"/>
      <c r="AN542" s="2"/>
      <c r="AO542" s="2"/>
      <c r="AP542" s="2"/>
      <c r="AQ542" s="1"/>
      <c r="AR542" s="2"/>
      <c r="AS542" s="2"/>
      <c r="AT542" s="1"/>
      <c r="AU542" s="2"/>
      <c r="AV542" s="2"/>
      <c r="AW542" s="1"/>
      <c r="AX542" s="2"/>
      <c r="AY542" s="2"/>
      <c r="AZ542" s="1"/>
      <c r="BA542" s="2"/>
      <c r="BB542" s="2"/>
      <c r="BC542" s="1"/>
      <c r="BD542" s="2"/>
      <c r="BE542" s="2"/>
      <c r="BF542" s="1"/>
      <c r="BG542" s="1"/>
      <c r="BI542" s="2"/>
      <c r="BJ542" s="2"/>
      <c r="BK542" s="2"/>
      <c r="BL542" s="1"/>
      <c r="BM542" s="2"/>
      <c r="BN542" s="2"/>
      <c r="BO542" s="1"/>
      <c r="BP542" s="2"/>
      <c r="BQ542" s="2"/>
      <c r="BR542" s="1"/>
      <c r="BS542" s="2"/>
      <c r="BT542" s="2"/>
      <c r="BU542" s="1"/>
      <c r="BV542" s="2"/>
      <c r="BW542" s="2"/>
      <c r="BX542" s="1"/>
      <c r="BY542" s="2"/>
      <c r="BZ542" s="2"/>
      <c r="CA542" s="1"/>
      <c r="CE542" s="23"/>
      <c r="CF542" s="23"/>
      <c r="CG542" s="23"/>
      <c r="CH542" s="24"/>
      <c r="CI542" s="2"/>
      <c r="CJ542" s="2"/>
      <c r="CK542" s="2"/>
      <c r="CL542" s="1"/>
      <c r="CN542" s="25"/>
      <c r="CO542" s="27"/>
      <c r="CP542" s="27"/>
      <c r="CQ542" s="28"/>
      <c r="CR542" s="27"/>
      <c r="CU542" s="30">
        <v>211</v>
      </c>
      <c r="CV542" s="30"/>
      <c r="CW542" s="30"/>
      <c r="CX542" s="30"/>
      <c r="CY542" s="30"/>
      <c r="CZ542" s="30"/>
      <c r="DA542" s="30"/>
      <c r="DB542" s="30"/>
      <c r="DF542" s="30"/>
      <c r="DG542" s="39"/>
    </row>
    <row r="543" spans="1:111" ht="15.75" x14ac:dyDescent="0.25">
      <c r="A543" t="s">
        <v>806</v>
      </c>
      <c r="AC543" s="2"/>
      <c r="AD543" s="2"/>
      <c r="AE543" s="2"/>
      <c r="AF543" s="1"/>
      <c r="AG543" s="2"/>
      <c r="AH543" s="2"/>
      <c r="AI543" s="2"/>
      <c r="AJ543" s="1"/>
      <c r="AN543" s="2"/>
      <c r="AO543" s="2"/>
      <c r="AP543" s="2"/>
      <c r="AQ543" s="1"/>
      <c r="AR543" s="2"/>
      <c r="AS543" s="2"/>
      <c r="AT543" s="1"/>
      <c r="AU543" s="2"/>
      <c r="AV543" s="2"/>
      <c r="AW543" s="1"/>
      <c r="AX543" s="2"/>
      <c r="AY543" s="2"/>
      <c r="AZ543" s="1"/>
      <c r="BA543" s="2"/>
      <c r="BB543" s="2"/>
      <c r="BC543" s="1"/>
      <c r="BD543" s="2"/>
      <c r="BE543" s="2"/>
      <c r="BF543" s="1"/>
      <c r="BG543" s="1"/>
      <c r="BI543" s="2"/>
      <c r="BJ543" s="2"/>
      <c r="BK543" s="2"/>
      <c r="BL543" s="1"/>
      <c r="BM543" s="2"/>
      <c r="BN543" s="2"/>
      <c r="BO543" s="1"/>
      <c r="BP543" s="2"/>
      <c r="BQ543" s="2"/>
      <c r="BR543" s="1"/>
      <c r="BS543" s="2"/>
      <c r="BT543" s="2"/>
      <c r="BU543" s="1"/>
      <c r="BV543" s="2"/>
      <c r="BW543" s="2"/>
      <c r="BX543" s="1"/>
      <c r="BY543" s="2"/>
      <c r="BZ543" s="2"/>
      <c r="CA543" s="1"/>
      <c r="CE543" s="23"/>
      <c r="CF543" s="23"/>
      <c r="CG543" s="23"/>
      <c r="CH543" s="24"/>
      <c r="CI543" s="2"/>
      <c r="CJ543" s="2"/>
      <c r="CK543" s="2"/>
      <c r="CL543" s="1"/>
      <c r="CN543" s="25"/>
      <c r="CO543" s="27"/>
      <c r="CP543" s="27"/>
      <c r="CQ543" s="28"/>
      <c r="CR543" s="27"/>
      <c r="CU543" s="30">
        <v>217</v>
      </c>
      <c r="CV543" s="30"/>
      <c r="CW543" s="30"/>
      <c r="CX543" s="30"/>
      <c r="CY543" s="30"/>
      <c r="CZ543" s="30"/>
      <c r="DA543" s="30"/>
      <c r="DB543" s="30"/>
      <c r="DF543" s="30"/>
      <c r="DG543" s="39"/>
    </row>
    <row r="544" spans="1:111" ht="15.75" x14ac:dyDescent="0.25">
      <c r="A544" t="s">
        <v>807</v>
      </c>
      <c r="AC544" s="2"/>
      <c r="AD544" s="2"/>
      <c r="AE544" s="2"/>
      <c r="AF544" s="1"/>
      <c r="AG544" s="2"/>
      <c r="AH544" s="2"/>
      <c r="AI544" s="2"/>
      <c r="AJ544" s="1"/>
      <c r="AN544" s="2"/>
      <c r="AO544" s="2"/>
      <c r="AP544" s="2"/>
      <c r="AQ544" s="1"/>
      <c r="AR544" s="2"/>
      <c r="AS544" s="2"/>
      <c r="AT544" s="1"/>
      <c r="AU544" s="2"/>
      <c r="AV544" s="2"/>
      <c r="AW544" s="1"/>
      <c r="AX544" s="2"/>
      <c r="AY544" s="2"/>
      <c r="AZ544" s="1"/>
      <c r="BA544" s="2"/>
      <c r="BB544" s="2"/>
      <c r="BC544" s="1"/>
      <c r="BD544" s="2"/>
      <c r="BE544" s="2"/>
      <c r="BF544" s="1"/>
      <c r="BG544" s="1"/>
      <c r="BI544" s="2"/>
      <c r="BJ544" s="2"/>
      <c r="BK544" s="2"/>
      <c r="BL544" s="1"/>
      <c r="BM544" s="2"/>
      <c r="BN544" s="2"/>
      <c r="BO544" s="1"/>
      <c r="BP544" s="2"/>
      <c r="BQ544" s="2"/>
      <c r="BR544" s="1"/>
      <c r="BS544" s="2"/>
      <c r="BT544" s="2"/>
      <c r="BU544" s="1"/>
      <c r="BV544" s="2"/>
      <c r="BW544" s="2"/>
      <c r="BX544" s="1"/>
      <c r="BY544" s="2"/>
      <c r="BZ544" s="2"/>
      <c r="CA544" s="1"/>
      <c r="CE544" s="23"/>
      <c r="CF544" s="23"/>
      <c r="CG544" s="23"/>
      <c r="CH544" s="24"/>
      <c r="CI544" s="2"/>
      <c r="CJ544" s="2"/>
      <c r="CK544" s="2"/>
      <c r="CL544" s="1"/>
      <c r="CN544" s="25"/>
      <c r="CO544" s="27"/>
      <c r="CP544" s="27"/>
      <c r="CQ544" s="28"/>
      <c r="CR544" s="27"/>
      <c r="CU544" s="30">
        <v>218</v>
      </c>
      <c r="CV544" s="30"/>
      <c r="CW544" s="30"/>
      <c r="CX544" s="30"/>
      <c r="CY544" s="30"/>
      <c r="CZ544" s="30"/>
      <c r="DA544" s="30"/>
      <c r="DB544" s="30"/>
      <c r="DF544" s="30"/>
      <c r="DG544" s="39"/>
    </row>
    <row r="545" spans="1:111" ht="15.75" x14ac:dyDescent="0.25">
      <c r="A545" t="s">
        <v>808</v>
      </c>
      <c r="AC545" s="2"/>
      <c r="AD545" s="2"/>
      <c r="AE545" s="2"/>
      <c r="AF545" s="1"/>
      <c r="AG545" s="2"/>
      <c r="AH545" s="2"/>
      <c r="AI545" s="2"/>
      <c r="AJ545" s="1"/>
      <c r="AN545" s="2"/>
      <c r="AO545" s="2"/>
      <c r="AP545" s="2"/>
      <c r="AQ545" s="1"/>
      <c r="AR545" s="2"/>
      <c r="AS545" s="2"/>
      <c r="AT545" s="1"/>
      <c r="AU545" s="2"/>
      <c r="AV545" s="2"/>
      <c r="AW545" s="1"/>
      <c r="AX545" s="2"/>
      <c r="AY545" s="2"/>
      <c r="AZ545" s="1"/>
      <c r="BA545" s="2"/>
      <c r="BB545" s="2"/>
      <c r="BC545" s="1"/>
      <c r="BD545" s="2"/>
      <c r="BE545" s="2"/>
      <c r="BF545" s="1"/>
      <c r="BG545" s="1"/>
      <c r="BI545" s="2"/>
      <c r="BJ545" s="2"/>
      <c r="BK545" s="2"/>
      <c r="BL545" s="1"/>
      <c r="BM545" s="2"/>
      <c r="BN545" s="2"/>
      <c r="BO545" s="1"/>
      <c r="BP545" s="2"/>
      <c r="BQ545" s="2"/>
      <c r="BR545" s="1"/>
      <c r="BS545" s="2"/>
      <c r="BT545" s="2"/>
      <c r="BU545" s="1"/>
      <c r="BV545" s="2"/>
      <c r="BW545" s="2"/>
      <c r="BX545" s="1"/>
      <c r="BY545" s="2"/>
      <c r="BZ545" s="2"/>
      <c r="CA545" s="1"/>
      <c r="CE545" s="23"/>
      <c r="CF545" s="23"/>
      <c r="CG545" s="23"/>
      <c r="CH545" s="24"/>
      <c r="CI545" s="2"/>
      <c r="CJ545" s="2"/>
      <c r="CK545" s="2"/>
      <c r="CL545" s="1"/>
      <c r="CN545" s="25"/>
      <c r="CO545" s="27"/>
      <c r="CP545" s="27"/>
      <c r="CQ545" s="28"/>
      <c r="CR545" s="27"/>
      <c r="CU545" s="30">
        <v>220</v>
      </c>
      <c r="CV545" s="30"/>
      <c r="CW545" s="30"/>
      <c r="CX545" s="30"/>
      <c r="CY545" s="30"/>
      <c r="CZ545" s="30"/>
      <c r="DA545" s="30"/>
      <c r="DB545" s="30"/>
      <c r="DF545" s="30"/>
      <c r="DG545" s="39"/>
    </row>
    <row r="546" spans="1:111" ht="15.75" x14ac:dyDescent="0.25">
      <c r="AC546" s="2"/>
      <c r="AD546" s="2"/>
      <c r="AE546" s="2"/>
      <c r="AF546" s="1"/>
      <c r="AG546" s="2"/>
      <c r="AH546" s="2"/>
      <c r="AI546" s="2"/>
      <c r="AJ546" s="1"/>
      <c r="AN546" s="2"/>
      <c r="AO546" s="2"/>
      <c r="AP546" s="2"/>
      <c r="AQ546" s="1"/>
      <c r="AR546" s="2"/>
      <c r="AS546" s="2"/>
      <c r="AT546" s="1"/>
      <c r="AU546" s="2"/>
      <c r="AV546" s="2"/>
      <c r="AW546" s="1"/>
      <c r="AX546" s="2"/>
      <c r="AY546" s="2"/>
      <c r="AZ546" s="1"/>
      <c r="BA546" s="2"/>
      <c r="BB546" s="2"/>
      <c r="BC546" s="1"/>
      <c r="BD546" s="2"/>
      <c r="BE546" s="2"/>
      <c r="BF546" s="1"/>
      <c r="BG546" s="1"/>
      <c r="BI546" s="2"/>
      <c r="BJ546" s="2"/>
      <c r="BK546" s="2"/>
      <c r="BL546" s="1"/>
      <c r="BM546" s="2"/>
      <c r="BN546" s="2"/>
      <c r="BO546" s="1"/>
      <c r="BP546" s="2"/>
      <c r="BQ546" s="2"/>
      <c r="BR546" s="1"/>
      <c r="BS546" s="2"/>
      <c r="BT546" s="2"/>
      <c r="BU546" s="1"/>
      <c r="BV546" s="2"/>
      <c r="BW546" s="2"/>
      <c r="BX546" s="1"/>
      <c r="BY546" s="2"/>
      <c r="BZ546" s="2"/>
      <c r="CA546" s="1"/>
      <c r="CE546" s="23"/>
      <c r="CF546" s="23"/>
      <c r="CG546" s="23"/>
      <c r="CH546" s="24"/>
      <c r="CI546" s="2"/>
      <c r="CJ546" s="2"/>
      <c r="CK546" s="2"/>
      <c r="CL546" s="1"/>
      <c r="CN546" s="25"/>
      <c r="CO546" s="27"/>
      <c r="CP546" s="27"/>
      <c r="CQ546" s="28"/>
      <c r="CR546" s="27"/>
      <c r="CU546" s="30">
        <v>222</v>
      </c>
      <c r="CV546" s="30"/>
      <c r="CW546" s="30"/>
      <c r="CX546" s="30"/>
      <c r="CY546" s="30"/>
      <c r="CZ546" s="30"/>
      <c r="DA546" s="30"/>
      <c r="DB546" s="30"/>
      <c r="DF546" s="30"/>
      <c r="DG546" s="39"/>
    </row>
    <row r="547" spans="1:111" ht="15.75" x14ac:dyDescent="0.25">
      <c r="A547" t="s">
        <v>809</v>
      </c>
      <c r="AC547" s="2"/>
      <c r="AD547" s="2"/>
      <c r="AE547" s="2"/>
      <c r="AF547" s="1"/>
      <c r="AG547" s="2"/>
      <c r="AH547" s="2"/>
      <c r="AI547" s="2"/>
      <c r="AJ547" s="1"/>
      <c r="AN547" s="2"/>
      <c r="AO547" s="2"/>
      <c r="AP547" s="2"/>
      <c r="AQ547" s="1"/>
      <c r="AR547" s="2"/>
      <c r="AS547" s="2"/>
      <c r="AT547" s="1"/>
      <c r="AU547" s="2"/>
      <c r="AV547" s="2"/>
      <c r="AW547" s="1"/>
      <c r="AX547" s="2"/>
      <c r="AY547" s="2"/>
      <c r="AZ547" s="1"/>
      <c r="BA547" s="2"/>
      <c r="BB547" s="2"/>
      <c r="BC547" s="1"/>
      <c r="BD547" s="2"/>
      <c r="BE547" s="2"/>
      <c r="BF547" s="1"/>
      <c r="BG547" s="1"/>
      <c r="BI547" s="2"/>
      <c r="BJ547" s="2"/>
      <c r="BK547" s="2"/>
      <c r="BL547" s="1"/>
      <c r="BM547" s="2"/>
      <c r="BN547" s="2"/>
      <c r="BO547" s="1"/>
      <c r="BP547" s="2"/>
      <c r="BQ547" s="2"/>
      <c r="BR547" s="1"/>
      <c r="BS547" s="2"/>
      <c r="BT547" s="2"/>
      <c r="BU547" s="1"/>
      <c r="BV547" s="2"/>
      <c r="BW547" s="2"/>
      <c r="BX547" s="1"/>
      <c r="BY547" s="2"/>
      <c r="BZ547" s="2"/>
      <c r="CA547" s="1"/>
      <c r="CE547" s="23"/>
      <c r="CF547" s="23"/>
      <c r="CG547" s="23"/>
      <c r="CH547" s="24"/>
      <c r="CI547" s="2"/>
      <c r="CJ547" s="2"/>
      <c r="CK547" s="2"/>
      <c r="CL547" s="1"/>
      <c r="CN547" s="25"/>
      <c r="CO547" s="27"/>
      <c r="CP547" s="27"/>
      <c r="CQ547" s="28"/>
      <c r="CR547" s="27"/>
      <c r="CU547" s="30">
        <v>228</v>
      </c>
      <c r="CV547" s="30"/>
      <c r="CW547" s="30"/>
      <c r="CX547" s="30"/>
      <c r="CY547" s="30"/>
      <c r="CZ547" s="30"/>
      <c r="DA547" s="30"/>
      <c r="DB547" s="30"/>
      <c r="DF547" s="30"/>
      <c r="DG547" s="39"/>
    </row>
    <row r="548" spans="1:111" ht="15.75" x14ac:dyDescent="0.25">
      <c r="A548" t="s">
        <v>810</v>
      </c>
      <c r="AC548" s="2"/>
      <c r="AD548" s="2"/>
      <c r="AE548" s="2"/>
      <c r="AF548" s="1"/>
      <c r="AG548" s="2"/>
      <c r="AH548" s="2"/>
      <c r="AI548" s="2"/>
      <c r="AJ548" s="1"/>
      <c r="AN548" s="2"/>
      <c r="AO548" s="2"/>
      <c r="AP548" s="2"/>
      <c r="AQ548" s="1"/>
      <c r="AR548" s="2"/>
      <c r="AS548" s="2"/>
      <c r="AT548" s="1"/>
      <c r="AU548" s="2"/>
      <c r="AV548" s="2"/>
      <c r="AW548" s="1"/>
      <c r="AX548" s="2"/>
      <c r="AY548" s="2"/>
      <c r="AZ548" s="1"/>
      <c r="BA548" s="2"/>
      <c r="BB548" s="2"/>
      <c r="BC548" s="1"/>
      <c r="BD548" s="2"/>
      <c r="BE548" s="2"/>
      <c r="BF548" s="1"/>
      <c r="BG548" s="1"/>
      <c r="BI548" s="2"/>
      <c r="BJ548" s="2"/>
      <c r="BK548" s="2"/>
      <c r="BL548" s="1"/>
      <c r="BM548" s="2"/>
      <c r="BN548" s="2"/>
      <c r="BO548" s="1"/>
      <c r="BP548" s="2"/>
      <c r="BQ548" s="2"/>
      <c r="BR548" s="1"/>
      <c r="BS548" s="2"/>
      <c r="BT548" s="2"/>
      <c r="BU548" s="1"/>
      <c r="BV548" s="2"/>
      <c r="BW548" s="2"/>
      <c r="BX548" s="1"/>
      <c r="BY548" s="2"/>
      <c r="BZ548" s="2"/>
      <c r="CA548" s="1"/>
      <c r="CE548" s="23"/>
      <c r="CF548" s="23"/>
      <c r="CG548" s="23"/>
      <c r="CH548" s="24"/>
      <c r="CI548" s="2"/>
      <c r="CJ548" s="2"/>
      <c r="CK548" s="2"/>
      <c r="CL548" s="1"/>
      <c r="CN548" s="25"/>
      <c r="CO548" s="27"/>
      <c r="CP548" s="27"/>
      <c r="CQ548" s="28"/>
      <c r="CR548" s="27"/>
      <c r="CU548" s="30">
        <v>234</v>
      </c>
      <c r="CV548" s="30"/>
      <c r="CW548" s="30"/>
      <c r="CX548" s="30"/>
      <c r="CY548" s="30"/>
      <c r="CZ548" s="30"/>
      <c r="DA548" s="30"/>
      <c r="DB548" s="30"/>
      <c r="DF548" s="30"/>
      <c r="DG548" s="39"/>
    </row>
    <row r="549" spans="1:111" ht="15.75" x14ac:dyDescent="0.25">
      <c r="A549" t="s">
        <v>811</v>
      </c>
      <c r="AC549" s="2"/>
      <c r="AD549" s="2"/>
      <c r="AE549" s="2"/>
      <c r="AF549" s="1"/>
      <c r="AG549" s="2"/>
      <c r="AH549" s="2"/>
      <c r="AI549" s="2"/>
      <c r="AJ549" s="1"/>
      <c r="AN549" s="2"/>
      <c r="AO549" s="2"/>
      <c r="AP549" s="2"/>
      <c r="AQ549" s="1"/>
      <c r="AR549" s="2"/>
      <c r="AS549" s="2"/>
      <c r="AT549" s="1"/>
      <c r="AU549" s="2"/>
      <c r="AV549" s="2"/>
      <c r="AW549" s="1"/>
      <c r="AX549" s="2"/>
      <c r="AY549" s="2"/>
      <c r="AZ549" s="1"/>
      <c r="BA549" s="2"/>
      <c r="BB549" s="2"/>
      <c r="BC549" s="1"/>
      <c r="BD549" s="2"/>
      <c r="BE549" s="2"/>
      <c r="BF549" s="1"/>
      <c r="BG549" s="1"/>
      <c r="BI549" s="2"/>
      <c r="BJ549" s="2"/>
      <c r="BK549" s="2"/>
      <c r="BL549" s="1"/>
      <c r="BM549" s="2"/>
      <c r="BN549" s="2"/>
      <c r="BO549" s="1"/>
      <c r="BP549" s="2"/>
      <c r="BQ549" s="2"/>
      <c r="BR549" s="1"/>
      <c r="BS549" s="2"/>
      <c r="BT549" s="2"/>
      <c r="BU549" s="1"/>
      <c r="BV549" s="2"/>
      <c r="BW549" s="2"/>
      <c r="BX549" s="1"/>
      <c r="BY549" s="2"/>
      <c r="BZ549" s="2"/>
      <c r="CA549" s="1"/>
      <c r="CE549" s="23"/>
      <c r="CF549" s="23"/>
      <c r="CG549" s="23"/>
      <c r="CH549" s="24"/>
      <c r="CI549" s="2"/>
      <c r="CJ549" s="2"/>
      <c r="CK549" s="2"/>
      <c r="CL549" s="1"/>
      <c r="CN549" s="25"/>
      <c r="CO549" s="27"/>
      <c r="CP549" s="27"/>
      <c r="CQ549" s="28"/>
      <c r="CR549" s="27"/>
      <c r="CU549" s="30">
        <v>240</v>
      </c>
      <c r="CV549" s="30"/>
      <c r="CW549" s="30"/>
      <c r="CX549" s="30"/>
      <c r="CY549" s="30"/>
      <c r="CZ549" s="30"/>
      <c r="DA549" s="30"/>
      <c r="DB549" s="30"/>
      <c r="DF549" s="30"/>
      <c r="DG549" s="39"/>
    </row>
    <row r="550" spans="1:111" ht="15.75" x14ac:dyDescent="0.25">
      <c r="A550" t="s">
        <v>812</v>
      </c>
      <c r="AC550" s="2"/>
      <c r="AD550" s="2"/>
      <c r="AE550" s="2"/>
      <c r="AF550" s="1"/>
      <c r="AG550" s="2"/>
      <c r="AH550" s="2"/>
      <c r="AI550" s="2"/>
      <c r="AJ550" s="1"/>
      <c r="AN550" s="2"/>
      <c r="AO550" s="2"/>
      <c r="AP550" s="2"/>
      <c r="AQ550" s="1"/>
      <c r="AR550" s="2"/>
      <c r="AS550" s="2"/>
      <c r="AT550" s="1"/>
      <c r="AU550" s="2"/>
      <c r="AV550" s="2"/>
      <c r="AW550" s="1"/>
      <c r="AX550" s="2"/>
      <c r="AY550" s="2"/>
      <c r="AZ550" s="1"/>
      <c r="BA550" s="2"/>
      <c r="BB550" s="2"/>
      <c r="BC550" s="1"/>
      <c r="BD550" s="2"/>
      <c r="BE550" s="2"/>
      <c r="BF550" s="1"/>
      <c r="BG550" s="1"/>
      <c r="BI550" s="2"/>
      <c r="BJ550" s="2"/>
      <c r="BK550" s="2"/>
      <c r="BL550" s="1"/>
      <c r="BM550" s="2"/>
      <c r="BN550" s="2"/>
      <c r="BO550" s="1"/>
      <c r="BP550" s="2"/>
      <c r="BQ550" s="2"/>
      <c r="BR550" s="1"/>
      <c r="BS550" s="2"/>
      <c r="BT550" s="2"/>
      <c r="BU550" s="1"/>
      <c r="BV550" s="2"/>
      <c r="BW550" s="2"/>
      <c r="BX550" s="1"/>
      <c r="BY550" s="2"/>
      <c r="BZ550" s="2"/>
      <c r="CA550" s="1"/>
      <c r="CE550" s="23"/>
      <c r="CF550" s="23"/>
      <c r="CG550" s="23"/>
      <c r="CH550" s="24"/>
      <c r="CI550" s="2"/>
      <c r="CJ550" s="2"/>
      <c r="CK550" s="2"/>
      <c r="CL550" s="1"/>
      <c r="CN550" s="25"/>
      <c r="CO550" s="27"/>
      <c r="CP550" s="27"/>
      <c r="CQ550" s="28"/>
      <c r="CR550" s="27"/>
      <c r="CU550" s="30">
        <v>246</v>
      </c>
      <c r="CV550" s="30"/>
      <c r="CW550" s="30"/>
      <c r="CX550" s="30"/>
      <c r="CY550" s="30"/>
      <c r="CZ550" s="30"/>
      <c r="DA550" s="30"/>
      <c r="DB550" s="30"/>
      <c r="DF550" s="30"/>
      <c r="DG550" s="39"/>
    </row>
    <row r="551" spans="1:111" ht="15.75" x14ac:dyDescent="0.25">
      <c r="A551" t="s">
        <v>813</v>
      </c>
      <c r="AC551" s="2"/>
      <c r="AD551" s="2"/>
      <c r="AE551" s="2"/>
      <c r="AF551" s="1"/>
      <c r="AG551" s="2"/>
      <c r="AH551" s="2"/>
      <c r="AI551" s="2"/>
      <c r="AJ551" s="1"/>
      <c r="AN551" s="2"/>
      <c r="AO551" s="2"/>
      <c r="AP551" s="2"/>
      <c r="AQ551" s="1"/>
      <c r="AR551" s="2"/>
      <c r="AS551" s="2"/>
      <c r="AT551" s="1"/>
      <c r="AU551" s="2"/>
      <c r="AV551" s="2"/>
      <c r="AW551" s="1"/>
      <c r="AX551" s="2"/>
      <c r="AY551" s="2"/>
      <c r="AZ551" s="1"/>
      <c r="BA551" s="2"/>
      <c r="BB551" s="2"/>
      <c r="BC551" s="1"/>
      <c r="BD551" s="2"/>
      <c r="BE551" s="2"/>
      <c r="BF551" s="1"/>
      <c r="BG551" s="1"/>
      <c r="BI551" s="2"/>
      <c r="BJ551" s="2"/>
      <c r="BK551" s="2"/>
      <c r="BL551" s="1"/>
      <c r="BM551" s="2"/>
      <c r="BN551" s="2"/>
      <c r="BO551" s="1"/>
      <c r="BP551" s="2"/>
      <c r="BQ551" s="2"/>
      <c r="BR551" s="1"/>
      <c r="BS551" s="2"/>
      <c r="BT551" s="2"/>
      <c r="BU551" s="1"/>
      <c r="BV551" s="2"/>
      <c r="BW551" s="2"/>
      <c r="BX551" s="1"/>
      <c r="BY551" s="2"/>
      <c r="BZ551" s="2"/>
      <c r="CA551" s="1"/>
      <c r="CE551" s="23"/>
      <c r="CF551" s="23"/>
      <c r="CG551" s="23"/>
      <c r="CH551" s="24"/>
      <c r="CI551" s="2"/>
      <c r="CJ551" s="2"/>
      <c r="CK551" s="2"/>
      <c r="CL551" s="1"/>
      <c r="CN551" s="25"/>
      <c r="CO551" s="27"/>
      <c r="CP551" s="27"/>
      <c r="CQ551" s="28"/>
      <c r="CR551" s="27"/>
      <c r="CU551" s="30">
        <v>252</v>
      </c>
      <c r="CV551" s="30"/>
      <c r="CW551" s="30"/>
      <c r="CX551" s="30"/>
      <c r="CY551" s="30"/>
      <c r="CZ551" s="30"/>
      <c r="DA551" s="30"/>
      <c r="DB551" s="30"/>
      <c r="DF551" s="30"/>
      <c r="DG551" s="39"/>
    </row>
    <row r="552" spans="1:111" ht="15.75" x14ac:dyDescent="0.25">
      <c r="AC552" s="2"/>
      <c r="AD552" s="2"/>
      <c r="AE552" s="2"/>
      <c r="AF552" s="1"/>
      <c r="AG552" s="2"/>
      <c r="AH552" s="2"/>
      <c r="AI552" s="2"/>
      <c r="AJ552" s="1"/>
      <c r="AN552" s="2"/>
      <c r="AO552" s="2"/>
      <c r="AP552" s="2"/>
      <c r="AQ552" s="1"/>
      <c r="AR552" s="2"/>
      <c r="AS552" s="2"/>
      <c r="AT552" s="1"/>
      <c r="AU552" s="2"/>
      <c r="AV552" s="2"/>
      <c r="AW552" s="1"/>
      <c r="AX552" s="2"/>
      <c r="AY552" s="2"/>
      <c r="AZ552" s="1"/>
      <c r="BA552" s="2"/>
      <c r="BB552" s="2"/>
      <c r="BC552" s="1"/>
      <c r="BD552" s="2"/>
      <c r="BE552" s="2"/>
      <c r="BF552" s="1"/>
      <c r="BG552" s="1"/>
      <c r="BI552" s="2"/>
      <c r="BJ552" s="2"/>
      <c r="BK552" s="2"/>
      <c r="BL552" s="1"/>
      <c r="BM552" s="2"/>
      <c r="BN552" s="2"/>
      <c r="BO552" s="1"/>
      <c r="BP552" s="2"/>
      <c r="BQ552" s="2"/>
      <c r="BR552" s="1"/>
      <c r="BS552" s="2"/>
      <c r="BT552" s="2"/>
      <c r="BU552" s="1"/>
      <c r="BV552" s="2"/>
      <c r="BW552" s="2"/>
      <c r="BX552" s="1"/>
      <c r="BY552" s="2"/>
      <c r="BZ552" s="2"/>
      <c r="CA552" s="1"/>
      <c r="CE552" s="23"/>
      <c r="CF552" s="23"/>
      <c r="CG552" s="23"/>
      <c r="CH552" s="24"/>
      <c r="CI552" s="2"/>
      <c r="CJ552" s="2"/>
      <c r="CK552" s="2"/>
      <c r="CL552" s="1"/>
      <c r="CN552" s="25"/>
      <c r="CO552" s="27"/>
      <c r="CP552" s="27"/>
      <c r="CQ552" s="28"/>
      <c r="CR552" s="27"/>
      <c r="CU552" s="30">
        <v>255</v>
      </c>
      <c r="CV552" s="30"/>
      <c r="CW552" s="30"/>
      <c r="CX552" s="30"/>
      <c r="CY552" s="30"/>
      <c r="CZ552" s="30"/>
      <c r="DA552" s="30"/>
      <c r="DB552" s="30"/>
      <c r="DF552" s="30"/>
      <c r="DG552" s="39"/>
    </row>
    <row r="553" spans="1:111" ht="15.75" x14ac:dyDescent="0.25">
      <c r="A553" t="s">
        <v>843</v>
      </c>
      <c r="AC553" s="2"/>
      <c r="AD553" s="2"/>
      <c r="AE553" s="2"/>
      <c r="AF553" s="1"/>
      <c r="AG553" s="2"/>
      <c r="AH553" s="2"/>
      <c r="AI553" s="2"/>
      <c r="AJ553" s="1"/>
      <c r="AN553" s="2"/>
      <c r="AO553" s="2"/>
      <c r="AP553" s="2"/>
      <c r="AQ553" s="1"/>
      <c r="AR553" s="2"/>
      <c r="AS553" s="2"/>
      <c r="AT553" s="1"/>
      <c r="AU553" s="2"/>
      <c r="AV553" s="2"/>
      <c r="AW553" s="1"/>
      <c r="AX553" s="2"/>
      <c r="AY553" s="2"/>
      <c r="AZ553" s="1"/>
      <c r="BA553" s="2"/>
      <c r="BB553" s="2"/>
      <c r="BC553" s="1"/>
      <c r="BD553" s="2"/>
      <c r="BE553" s="2"/>
      <c r="BF553" s="1"/>
      <c r="BG553" s="1"/>
      <c r="BI553" s="2"/>
      <c r="BJ553" s="2"/>
      <c r="BK553" s="2"/>
      <c r="BL553" s="1"/>
      <c r="BM553" s="2"/>
      <c r="BN553" s="2"/>
      <c r="BO553" s="1"/>
      <c r="BP553" s="2"/>
      <c r="BQ553" s="2"/>
      <c r="BR553" s="1"/>
      <c r="BS553" s="2"/>
      <c r="BT553" s="2"/>
      <c r="BU553" s="1"/>
      <c r="BV553" s="2"/>
      <c r="BW553" s="2"/>
      <c r="BX553" s="1"/>
      <c r="BY553" s="2"/>
      <c r="BZ553" s="2"/>
      <c r="CA553" s="1"/>
      <c r="CE553" s="23"/>
      <c r="CF553" s="23"/>
      <c r="CG553" s="23"/>
      <c r="CH553" s="24"/>
      <c r="CI553" s="2"/>
      <c r="CJ553" s="2"/>
      <c r="CK553" s="2"/>
      <c r="CL553" s="1"/>
      <c r="CN553" s="25"/>
      <c r="CO553" s="27"/>
      <c r="CP553" s="27"/>
      <c r="CQ553" s="28"/>
      <c r="CR553" s="27"/>
      <c r="CU553" s="30">
        <v>261</v>
      </c>
      <c r="CV553" s="30"/>
      <c r="CW553" s="30"/>
      <c r="CX553" s="30"/>
      <c r="CY553" s="30"/>
      <c r="CZ553" s="30"/>
      <c r="DA553" s="30"/>
      <c r="DB553" s="30"/>
      <c r="DF553" s="30"/>
      <c r="DG553" s="39"/>
    </row>
    <row r="554" spans="1:111" ht="15.75" x14ac:dyDescent="0.25">
      <c r="A554" t="s">
        <v>814</v>
      </c>
      <c r="AC554" s="2"/>
      <c r="AD554" s="2"/>
      <c r="AE554" s="2"/>
      <c r="AF554" s="1"/>
      <c r="AG554" s="2"/>
      <c r="AH554" s="2"/>
      <c r="AI554" s="2"/>
      <c r="AJ554" s="1"/>
      <c r="AN554" s="2"/>
      <c r="AO554" s="2"/>
      <c r="AP554" s="2"/>
      <c r="AQ554" s="1"/>
      <c r="AR554" s="2"/>
      <c r="AS554" s="2"/>
      <c r="AT554" s="1"/>
      <c r="AU554" s="2"/>
      <c r="AV554" s="2"/>
      <c r="AW554" s="1"/>
      <c r="AX554" s="2"/>
      <c r="AY554" s="2"/>
      <c r="AZ554" s="1"/>
      <c r="BA554" s="2"/>
      <c r="BB554" s="2"/>
      <c r="BC554" s="1"/>
      <c r="BD554" s="2"/>
      <c r="BE554" s="2"/>
      <c r="BF554" s="1"/>
      <c r="BG554" s="1"/>
      <c r="BI554" s="2"/>
      <c r="BJ554" s="2"/>
      <c r="BK554" s="2"/>
      <c r="BL554" s="1"/>
      <c r="BM554" s="2"/>
      <c r="BN554" s="2"/>
      <c r="BO554" s="1"/>
      <c r="BP554" s="2"/>
      <c r="BQ554" s="2"/>
      <c r="BR554" s="1"/>
      <c r="BS554" s="2"/>
      <c r="BT554" s="2"/>
      <c r="BU554" s="1"/>
      <c r="BV554" s="2"/>
      <c r="BW554" s="2"/>
      <c r="BX554" s="1"/>
      <c r="BY554" s="2"/>
      <c r="BZ554" s="2"/>
      <c r="CA554" s="1"/>
      <c r="CE554" s="23"/>
      <c r="CF554" s="23"/>
      <c r="CG554" s="23"/>
      <c r="CH554" s="24"/>
      <c r="CI554" s="2"/>
      <c r="CJ554" s="2"/>
      <c r="CK554" s="2"/>
      <c r="CL554" s="1"/>
      <c r="CN554" s="25"/>
      <c r="CO554" s="27"/>
      <c r="CP554" s="27"/>
      <c r="CQ554" s="28"/>
      <c r="CR554" s="27"/>
      <c r="CU554" s="30">
        <v>268</v>
      </c>
      <c r="CV554" s="30"/>
      <c r="CW554" s="30"/>
      <c r="CX554" s="30"/>
      <c r="CY554" s="30"/>
      <c r="CZ554" s="30"/>
      <c r="DA554" s="30"/>
      <c r="DB554" s="30"/>
      <c r="DF554" s="30"/>
      <c r="DG554" s="39"/>
    </row>
    <row r="555" spans="1:111" ht="15.75" x14ac:dyDescent="0.25">
      <c r="A555" t="s">
        <v>815</v>
      </c>
      <c r="AC555" s="2"/>
      <c r="AD555" s="2"/>
      <c r="AE555" s="2"/>
      <c r="AF555" s="1"/>
      <c r="AG555" s="2"/>
      <c r="AH555" s="2"/>
      <c r="AI555" s="2"/>
      <c r="AJ555" s="1"/>
      <c r="AN555" s="2"/>
      <c r="AO555" s="2"/>
      <c r="AP555" s="2"/>
      <c r="AQ555" s="1"/>
      <c r="AR555" s="2"/>
      <c r="AS555" s="2"/>
      <c r="AT555" s="1"/>
      <c r="AU555" s="2"/>
      <c r="AV555" s="2"/>
      <c r="AW555" s="1"/>
      <c r="AX555" s="2"/>
      <c r="AY555" s="2"/>
      <c r="AZ555" s="1"/>
      <c r="BA555" s="2"/>
      <c r="BB555" s="2"/>
      <c r="BC555" s="1"/>
      <c r="BD555" s="2"/>
      <c r="BE555" s="2"/>
      <c r="BF555" s="1"/>
      <c r="BG555" s="1"/>
      <c r="BI555" s="2"/>
      <c r="BJ555" s="2"/>
      <c r="BK555" s="2"/>
      <c r="BL555" s="1"/>
      <c r="BM555" s="2"/>
      <c r="BN555" s="2"/>
      <c r="BO555" s="1"/>
      <c r="BP555" s="2"/>
      <c r="BQ555" s="2"/>
      <c r="BR555" s="1"/>
      <c r="BS555" s="2"/>
      <c r="BT555" s="2"/>
      <c r="BU555" s="1"/>
      <c r="BV555" s="2"/>
      <c r="BW555" s="2"/>
      <c r="BX555" s="1"/>
      <c r="BY555" s="2"/>
      <c r="BZ555" s="2"/>
      <c r="CA555" s="1"/>
      <c r="CE555" s="23"/>
      <c r="CF555" s="23"/>
      <c r="CG555" s="23"/>
      <c r="CH555" s="24"/>
      <c r="CI555" s="2"/>
      <c r="CJ555" s="2"/>
      <c r="CK555" s="2"/>
      <c r="CL555" s="1"/>
      <c r="CN555" s="25"/>
      <c r="CO555" s="27"/>
      <c r="CP555" s="27"/>
      <c r="CQ555" s="28"/>
      <c r="CR555" s="27"/>
      <c r="CU555" s="30">
        <v>276</v>
      </c>
      <c r="CV555" s="30"/>
      <c r="CW555" s="30"/>
      <c r="CX555" s="30"/>
      <c r="CY555" s="30"/>
      <c r="CZ555" s="30"/>
      <c r="DA555" s="30"/>
      <c r="DB555" s="30"/>
      <c r="DF555" s="30"/>
      <c r="DG555" s="39"/>
    </row>
    <row r="556" spans="1:111" ht="15.75" x14ac:dyDescent="0.25">
      <c r="A556" t="s">
        <v>816</v>
      </c>
      <c r="AC556" s="2"/>
      <c r="AD556" s="2"/>
      <c r="AE556" s="2"/>
      <c r="AF556" s="1"/>
      <c r="AG556" s="2"/>
      <c r="AH556" s="2"/>
      <c r="AI556" s="2"/>
      <c r="AJ556" s="1"/>
      <c r="AN556" s="2"/>
      <c r="AO556" s="2"/>
      <c r="AP556" s="2"/>
      <c r="AQ556" s="1"/>
      <c r="AR556" s="2"/>
      <c r="AS556" s="2"/>
      <c r="AT556" s="1"/>
      <c r="AU556" s="2"/>
      <c r="AV556" s="2"/>
      <c r="AW556" s="1"/>
      <c r="AX556" s="2"/>
      <c r="AY556" s="2"/>
      <c r="AZ556" s="1"/>
      <c r="BA556" s="2"/>
      <c r="BB556" s="2"/>
      <c r="BC556" s="1"/>
      <c r="BD556" s="2"/>
      <c r="BE556" s="2"/>
      <c r="BF556" s="1"/>
      <c r="BG556" s="1"/>
      <c r="BI556" s="2"/>
      <c r="BJ556" s="2"/>
      <c r="BK556" s="2"/>
      <c r="BL556" s="1"/>
      <c r="BM556" s="2"/>
      <c r="BN556" s="2"/>
      <c r="BO556" s="1"/>
      <c r="BP556" s="2"/>
      <c r="BQ556" s="2"/>
      <c r="BR556" s="1"/>
      <c r="BS556" s="2"/>
      <c r="BT556" s="2"/>
      <c r="BU556" s="1"/>
      <c r="BV556" s="2"/>
      <c r="BW556" s="2"/>
      <c r="BX556" s="1"/>
      <c r="BY556" s="2"/>
      <c r="BZ556" s="2"/>
      <c r="CA556" s="1"/>
      <c r="CE556" s="23"/>
      <c r="CF556" s="23"/>
      <c r="CG556" s="23"/>
      <c r="CH556" s="24"/>
      <c r="CI556" s="2"/>
      <c r="CJ556" s="2"/>
      <c r="CK556" s="2"/>
      <c r="CL556" s="1"/>
      <c r="CN556" s="25"/>
      <c r="CO556" s="27"/>
      <c r="CP556" s="27"/>
      <c r="CQ556" s="28"/>
      <c r="CR556" s="27"/>
      <c r="CU556" s="30">
        <v>286</v>
      </c>
      <c r="CV556" s="30"/>
      <c r="CW556" s="30"/>
      <c r="CX556" s="30"/>
      <c r="CY556" s="30"/>
      <c r="CZ556" s="30"/>
      <c r="DA556" s="30"/>
      <c r="DB556" s="30"/>
      <c r="DF556" s="30"/>
      <c r="DG556" s="39"/>
    </row>
    <row r="557" spans="1:111" ht="15.75" x14ac:dyDescent="0.25">
      <c r="A557" t="s">
        <v>817</v>
      </c>
      <c r="AC557" s="2"/>
      <c r="AD557" s="2"/>
      <c r="AE557" s="2"/>
      <c r="AF557" s="1"/>
      <c r="AG557" s="2"/>
      <c r="AH557" s="2"/>
      <c r="AI557" s="2"/>
      <c r="AJ557" s="1"/>
      <c r="AN557" s="2"/>
      <c r="AO557" s="2"/>
      <c r="AP557" s="2"/>
      <c r="AQ557" s="1"/>
      <c r="AR557" s="2"/>
      <c r="AS557" s="2"/>
      <c r="AT557" s="1"/>
      <c r="AU557" s="2"/>
      <c r="AV557" s="2"/>
      <c r="AW557" s="1"/>
      <c r="AX557" s="2"/>
      <c r="AY557" s="2"/>
      <c r="AZ557" s="1"/>
      <c r="BA557" s="2"/>
      <c r="BB557" s="2"/>
      <c r="BC557" s="1"/>
      <c r="BD557" s="2"/>
      <c r="BE557" s="2"/>
      <c r="BF557" s="1"/>
      <c r="BG557" s="1"/>
      <c r="BI557" s="2"/>
      <c r="BJ557" s="2"/>
      <c r="BK557" s="2"/>
      <c r="BL557" s="1"/>
      <c r="BM557" s="2"/>
      <c r="BN557" s="2"/>
      <c r="BO557" s="1"/>
      <c r="BP557" s="2"/>
      <c r="BQ557" s="2"/>
      <c r="BR557" s="1"/>
      <c r="BS557" s="2"/>
      <c r="BT557" s="2"/>
      <c r="BU557" s="1"/>
      <c r="BV557" s="2"/>
      <c r="BW557" s="2"/>
      <c r="BX557" s="1"/>
      <c r="BY557" s="2"/>
      <c r="BZ557" s="2"/>
      <c r="CA557" s="1"/>
      <c r="CE557" s="23"/>
      <c r="CF557" s="23"/>
      <c r="CG557" s="23"/>
      <c r="CH557" s="24"/>
      <c r="CI557" s="2"/>
      <c r="CJ557" s="2"/>
      <c r="CK557" s="2"/>
      <c r="CL557" s="1"/>
      <c r="CN557" s="25"/>
      <c r="CO557" s="27"/>
      <c r="CP557" s="27"/>
      <c r="CQ557" s="28"/>
      <c r="CR557" s="27"/>
      <c r="CU557" s="30">
        <v>296</v>
      </c>
      <c r="CV557" s="30"/>
      <c r="CW557" s="30"/>
      <c r="CX557" s="30"/>
      <c r="CY557" s="30"/>
      <c r="CZ557" s="30"/>
      <c r="DA557" s="30"/>
      <c r="DB557" s="30"/>
      <c r="DF557" s="30"/>
      <c r="DG557" s="39"/>
    </row>
    <row r="558" spans="1:111" ht="15.75" x14ac:dyDescent="0.25">
      <c r="AC558" s="2"/>
      <c r="AD558" s="2"/>
      <c r="AE558" s="2"/>
      <c r="AF558" s="1"/>
      <c r="AG558" s="2"/>
      <c r="AH558" s="2"/>
      <c r="AI558" s="2"/>
      <c r="AJ558" s="1"/>
      <c r="AN558" s="2"/>
      <c r="AO558" s="2"/>
      <c r="AP558" s="2"/>
      <c r="AQ558" s="1"/>
      <c r="AR558" s="2"/>
      <c r="AS558" s="2"/>
      <c r="AT558" s="1"/>
      <c r="AU558" s="2"/>
      <c r="AV558" s="2"/>
      <c r="AW558" s="1"/>
      <c r="AX558" s="2"/>
      <c r="AY558" s="2"/>
      <c r="AZ558" s="1"/>
      <c r="BA558" s="2"/>
      <c r="BB558" s="2"/>
      <c r="BC558" s="1"/>
      <c r="BD558" s="2"/>
      <c r="BE558" s="2"/>
      <c r="BF558" s="1"/>
      <c r="BG558" s="1"/>
      <c r="BI558" s="2"/>
      <c r="BJ558" s="2"/>
      <c r="BK558" s="2"/>
      <c r="BL558" s="1"/>
      <c r="BM558" s="2"/>
      <c r="BN558" s="2"/>
      <c r="BO558" s="1"/>
      <c r="BP558" s="2"/>
      <c r="BQ558" s="2"/>
      <c r="BR558" s="1"/>
      <c r="BS558" s="2"/>
      <c r="BT558" s="2"/>
      <c r="BU558" s="1"/>
      <c r="BV558" s="2"/>
      <c r="BW558" s="2"/>
      <c r="BX558" s="1"/>
      <c r="BY558" s="2"/>
      <c r="BZ558" s="2"/>
      <c r="CA558" s="1"/>
      <c r="CE558" s="23"/>
      <c r="CF558" s="23"/>
      <c r="CG558" s="23"/>
      <c r="CH558" s="24"/>
      <c r="CI558" s="2"/>
      <c r="CJ558" s="2"/>
      <c r="CK558" s="2"/>
      <c r="CL558" s="1"/>
      <c r="CN558" s="25"/>
      <c r="CO558" s="27"/>
      <c r="CP558" s="27"/>
      <c r="CQ558" s="28">
        <f>CH612-CO558-CP558</f>
        <v>0</v>
      </c>
      <c r="CR558" s="27">
        <f>CI612-CO558-CP558</f>
        <v>0</v>
      </c>
      <c r="CU558" s="30">
        <v>304</v>
      </c>
      <c r="CV558" s="30"/>
      <c r="CW558" s="30"/>
      <c r="CX558" s="30"/>
      <c r="CY558" s="30"/>
      <c r="CZ558" s="30"/>
      <c r="DA558" s="30"/>
      <c r="DB558" s="30"/>
      <c r="DF558" s="30"/>
      <c r="DG558" s="39"/>
    </row>
    <row r="559" spans="1:111" ht="15.75" x14ac:dyDescent="0.25">
      <c r="A559" t="s">
        <v>818</v>
      </c>
      <c r="AC559" s="2"/>
      <c r="AD559" s="2"/>
      <c r="AE559" s="2"/>
      <c r="AF559" s="1"/>
      <c r="AG559" s="2"/>
      <c r="AH559" s="2"/>
      <c r="AI559" s="2"/>
      <c r="AJ559" s="1"/>
      <c r="AN559" s="2"/>
      <c r="AO559" s="2"/>
      <c r="AP559" s="2"/>
      <c r="AQ559" s="1"/>
      <c r="AR559" s="2"/>
      <c r="AS559" s="2"/>
      <c r="AT559" s="1"/>
      <c r="AU559" s="2"/>
      <c r="AV559" s="2"/>
      <c r="AW559" s="1"/>
      <c r="AX559" s="2"/>
      <c r="AY559" s="2"/>
      <c r="AZ559" s="1"/>
      <c r="BA559" s="2"/>
      <c r="BB559" s="2"/>
      <c r="BC559" s="1"/>
      <c r="BD559" s="2"/>
      <c r="BE559" s="2"/>
      <c r="BF559" s="1"/>
      <c r="BG559" s="1"/>
      <c r="BI559" s="2"/>
      <c r="BJ559" s="2"/>
      <c r="BK559" s="2"/>
      <c r="BL559" s="1"/>
      <c r="BM559" s="2"/>
      <c r="BN559" s="2"/>
      <c r="BO559" s="1"/>
      <c r="BP559" s="2"/>
      <c r="BQ559" s="2"/>
      <c r="BR559" s="1"/>
      <c r="BS559" s="2"/>
      <c r="BT559" s="2"/>
      <c r="BU559" s="1"/>
      <c r="BV559" s="2"/>
      <c r="BW559" s="2"/>
      <c r="BX559" s="1"/>
      <c r="BY559" s="2"/>
      <c r="BZ559" s="2"/>
      <c r="CA559" s="1"/>
      <c r="CE559" s="23"/>
      <c r="CF559" s="23"/>
      <c r="CG559" s="23"/>
      <c r="CH559" s="24"/>
      <c r="CI559" s="2"/>
      <c r="CJ559" s="2"/>
      <c r="CK559" s="2"/>
      <c r="CL559" s="1"/>
      <c r="CN559" s="25"/>
      <c r="CO559" s="27"/>
      <c r="CP559" s="27"/>
      <c r="CQ559" s="28"/>
      <c r="CR559" s="27"/>
      <c r="CU559" s="30">
        <v>311</v>
      </c>
      <c r="CV559" s="30"/>
      <c r="CW559" s="30"/>
      <c r="CX559" s="30"/>
      <c r="CY559" s="30"/>
      <c r="CZ559" s="30"/>
      <c r="DA559" s="30"/>
      <c r="DB559" s="30"/>
      <c r="DF559" s="30"/>
      <c r="DG559" s="39"/>
    </row>
    <row r="560" spans="1:111" ht="15.75" x14ac:dyDescent="0.25">
      <c r="AC560" s="2"/>
      <c r="AD560" s="2"/>
      <c r="AE560" s="2"/>
      <c r="AF560" s="1"/>
      <c r="AG560" s="2"/>
      <c r="AH560" s="2"/>
      <c r="AI560" s="2"/>
      <c r="AJ560" s="1"/>
      <c r="AN560" s="2"/>
      <c r="AO560" s="2"/>
      <c r="AP560" s="2"/>
      <c r="AQ560" s="1"/>
      <c r="AR560" s="2"/>
      <c r="AS560" s="2"/>
      <c r="AT560" s="1"/>
      <c r="AU560" s="2"/>
      <c r="AV560" s="2"/>
      <c r="AW560" s="1"/>
      <c r="AX560" s="2"/>
      <c r="AY560" s="2"/>
      <c r="AZ560" s="1"/>
      <c r="BA560" s="2"/>
      <c r="BB560" s="2"/>
      <c r="BC560" s="1"/>
      <c r="BD560" s="2"/>
      <c r="BE560" s="2"/>
      <c r="BF560" s="1"/>
      <c r="BG560" s="1"/>
      <c r="BI560" s="2"/>
      <c r="BJ560" s="2"/>
      <c r="BK560" s="2"/>
      <c r="BL560" s="1"/>
      <c r="BM560" s="2"/>
      <c r="BN560" s="2"/>
      <c r="BO560" s="1"/>
      <c r="BP560" s="2"/>
      <c r="BQ560" s="2"/>
      <c r="BR560" s="1"/>
      <c r="BS560" s="2"/>
      <c r="BT560" s="2"/>
      <c r="BU560" s="1"/>
      <c r="BV560" s="2"/>
      <c r="BW560" s="2"/>
      <c r="BX560" s="1"/>
      <c r="BY560" s="2"/>
      <c r="BZ560" s="2"/>
      <c r="CA560" s="1"/>
      <c r="CE560" s="23"/>
      <c r="CF560" s="23"/>
      <c r="CG560" s="23"/>
      <c r="CH560" s="24"/>
      <c r="CI560" s="2"/>
      <c r="CJ560" s="2"/>
      <c r="CK560" s="2"/>
      <c r="CL560" s="1"/>
      <c r="CN560" s="25"/>
      <c r="CO560" s="27"/>
      <c r="CP560" s="27"/>
      <c r="CQ560" s="28"/>
      <c r="CR560" s="27"/>
      <c r="CU560" s="30">
        <v>325</v>
      </c>
      <c r="CV560" s="30"/>
      <c r="CW560" s="30"/>
      <c r="CX560" s="30"/>
      <c r="CY560" s="30"/>
      <c r="CZ560" s="30"/>
      <c r="DA560" s="30"/>
      <c r="DB560" s="30"/>
      <c r="DF560" s="30"/>
      <c r="DG560" s="39"/>
    </row>
    <row r="561" spans="1:111" ht="15.75" x14ac:dyDescent="0.25">
      <c r="AC561" s="2"/>
      <c r="AD561" s="2"/>
      <c r="AE561" s="2"/>
      <c r="AF561" s="1"/>
      <c r="AG561" s="2"/>
      <c r="AH561" s="2"/>
      <c r="AI561" s="2"/>
      <c r="AJ561" s="1"/>
      <c r="AN561" s="2"/>
      <c r="AO561" s="2"/>
      <c r="AP561" s="2"/>
      <c r="AQ561" s="1"/>
      <c r="AR561" s="2"/>
      <c r="AS561" s="2"/>
      <c r="AT561" s="1"/>
      <c r="AU561" s="2"/>
      <c r="AV561" s="2"/>
      <c r="AW561" s="1"/>
      <c r="AX561" s="2"/>
      <c r="AY561" s="2"/>
      <c r="AZ561" s="1"/>
      <c r="BA561" s="2"/>
      <c r="BB561" s="2"/>
      <c r="BC561" s="1"/>
      <c r="BD561" s="2"/>
      <c r="BE561" s="2"/>
      <c r="BF561" s="1"/>
      <c r="BG561" s="1"/>
      <c r="BI561" s="2"/>
      <c r="BJ561" s="2"/>
      <c r="BK561" s="2"/>
      <c r="BL561" s="1"/>
      <c r="BM561" s="2"/>
      <c r="BN561" s="2"/>
      <c r="BO561" s="1"/>
      <c r="BP561" s="2"/>
      <c r="BQ561" s="2"/>
      <c r="BR561" s="1"/>
      <c r="BS561" s="2"/>
      <c r="BT561" s="2"/>
      <c r="BU561" s="1"/>
      <c r="BV561" s="2"/>
      <c r="BW561" s="2"/>
      <c r="BX561" s="1"/>
      <c r="BY561" s="2"/>
      <c r="BZ561" s="2"/>
      <c r="CA561" s="1"/>
      <c r="CE561" s="23"/>
      <c r="CF561" s="23"/>
      <c r="CG561" s="23"/>
      <c r="CH561" s="24"/>
      <c r="CI561" s="2"/>
      <c r="CJ561" s="2"/>
      <c r="CK561" s="2"/>
      <c r="CL561" s="1"/>
      <c r="CN561" s="25"/>
      <c r="CO561" s="27"/>
      <c r="CP561" s="27"/>
      <c r="CQ561" s="28"/>
      <c r="CR561" s="27"/>
      <c r="CU561" s="30">
        <v>333</v>
      </c>
      <c r="CV561" s="30"/>
      <c r="CW561" s="30"/>
      <c r="CX561" s="30"/>
      <c r="CY561" s="30"/>
      <c r="CZ561" s="30"/>
      <c r="DA561" s="30"/>
      <c r="DB561" s="30"/>
      <c r="DF561" s="30"/>
      <c r="DG561" s="39"/>
    </row>
    <row r="562" spans="1:111" ht="15.75" x14ac:dyDescent="0.25">
      <c r="AC562" s="2"/>
      <c r="AD562" s="2"/>
      <c r="AE562" s="2"/>
      <c r="AF562" s="1"/>
      <c r="AG562" s="2"/>
      <c r="AH562" s="2"/>
      <c r="AI562" s="2"/>
      <c r="AJ562" s="1"/>
      <c r="AN562" s="2"/>
      <c r="AO562" s="2"/>
      <c r="AP562" s="2"/>
      <c r="AQ562" s="1"/>
      <c r="AR562" s="2"/>
      <c r="AS562" s="2"/>
      <c r="AT562" s="1"/>
      <c r="AU562" s="2"/>
      <c r="AV562" s="2"/>
      <c r="AW562" s="1"/>
      <c r="AX562" s="2"/>
      <c r="AY562" s="2"/>
      <c r="AZ562" s="1"/>
      <c r="BA562" s="2"/>
      <c r="BB562" s="2"/>
      <c r="BC562" s="1"/>
      <c r="BD562" s="2"/>
      <c r="BE562" s="2"/>
      <c r="BF562" s="1"/>
      <c r="BG562" s="1"/>
      <c r="BI562" s="2"/>
      <c r="BJ562" s="2"/>
      <c r="BK562" s="2"/>
      <c r="BL562" s="1"/>
      <c r="BM562" s="2"/>
      <c r="BN562" s="2"/>
      <c r="BO562" s="1"/>
      <c r="BP562" s="2"/>
      <c r="BQ562" s="2"/>
      <c r="BR562" s="1"/>
      <c r="BS562" s="2"/>
      <c r="BT562" s="2"/>
      <c r="BU562" s="1"/>
      <c r="BV562" s="2"/>
      <c r="BW562" s="2"/>
      <c r="BX562" s="1"/>
      <c r="BY562" s="2"/>
      <c r="BZ562" s="2"/>
      <c r="CA562" s="1"/>
      <c r="CE562" s="23"/>
      <c r="CF562" s="23"/>
      <c r="CG562" s="23"/>
      <c r="CH562" s="24"/>
      <c r="CI562" s="2"/>
      <c r="CJ562" s="2"/>
      <c r="CK562" s="2"/>
      <c r="CL562" s="1"/>
      <c r="CN562" s="25"/>
      <c r="CO562" s="27"/>
      <c r="CP562" s="27"/>
      <c r="CQ562" s="28"/>
      <c r="CR562" s="27"/>
      <c r="CU562" s="30">
        <v>346</v>
      </c>
      <c r="CV562" s="30"/>
      <c r="CW562" s="30"/>
      <c r="CX562" s="30"/>
      <c r="CY562" s="30"/>
      <c r="CZ562" s="30"/>
      <c r="DA562" s="30"/>
      <c r="DB562" s="30"/>
      <c r="DF562" s="30"/>
      <c r="DG562" s="39"/>
    </row>
    <row r="563" spans="1:111" ht="15.75" x14ac:dyDescent="0.25">
      <c r="A563" t="s">
        <v>857</v>
      </c>
      <c r="AC563" s="2"/>
      <c r="AD563" s="2"/>
      <c r="AE563" s="2"/>
      <c r="AF563" s="1"/>
      <c r="AG563" s="2"/>
      <c r="AH563" s="2"/>
      <c r="AI563" s="2"/>
      <c r="AJ563" s="1"/>
      <c r="AN563" s="2"/>
      <c r="AO563" s="2"/>
      <c r="AP563" s="2"/>
      <c r="AQ563" s="1"/>
      <c r="AR563" s="2"/>
      <c r="AS563" s="2"/>
      <c r="AT563" s="1"/>
      <c r="AU563" s="2"/>
      <c r="AV563" s="2"/>
      <c r="AW563" s="1"/>
      <c r="AX563" s="2"/>
      <c r="AY563" s="2"/>
      <c r="AZ563" s="1"/>
      <c r="BA563" s="2"/>
      <c r="BB563" s="2"/>
      <c r="BC563" s="1"/>
      <c r="BD563" s="2"/>
      <c r="BE563" s="2"/>
      <c r="BF563" s="1"/>
      <c r="BG563" s="1"/>
      <c r="BI563" s="2"/>
      <c r="BJ563" s="2"/>
      <c r="BK563" s="2"/>
      <c r="BL563" s="1"/>
      <c r="BM563" s="2"/>
      <c r="BN563" s="2"/>
      <c r="BO563" s="1"/>
      <c r="BP563" s="2"/>
      <c r="BQ563" s="2"/>
      <c r="BR563" s="1"/>
      <c r="BS563" s="2"/>
      <c r="BT563" s="2"/>
      <c r="BU563" s="1"/>
      <c r="BV563" s="2"/>
      <c r="BW563" s="2"/>
      <c r="BX563" s="1"/>
      <c r="BY563" s="2"/>
      <c r="BZ563" s="2"/>
      <c r="CA563" s="1"/>
      <c r="CE563" s="23"/>
      <c r="CF563" s="23"/>
      <c r="CG563" s="23"/>
      <c r="CH563" s="24"/>
      <c r="CI563" s="2"/>
      <c r="CJ563" s="2"/>
      <c r="CK563" s="2"/>
      <c r="CL563" s="1"/>
      <c r="CN563" s="25"/>
      <c r="CO563" s="27"/>
      <c r="CP563" s="27"/>
      <c r="CQ563" s="28"/>
      <c r="CR563" s="27"/>
      <c r="CU563" s="30">
        <v>358</v>
      </c>
      <c r="CV563" s="30"/>
      <c r="CW563" s="30"/>
      <c r="CX563" s="30"/>
      <c r="CY563" s="30"/>
      <c r="CZ563" s="30"/>
      <c r="DA563" s="30"/>
      <c r="DB563" s="30"/>
      <c r="DF563" s="30"/>
      <c r="DG563" s="39"/>
    </row>
    <row r="564" spans="1:111" ht="15.75" x14ac:dyDescent="0.25">
      <c r="A564" t="s">
        <v>859</v>
      </c>
      <c r="AC564" s="2"/>
      <c r="AD564" s="2"/>
      <c r="AE564" s="2"/>
      <c r="AF564" s="1"/>
      <c r="AG564" s="2"/>
      <c r="AH564" s="2"/>
      <c r="AI564" s="2"/>
      <c r="AJ564" s="1"/>
      <c r="AN564" s="2"/>
      <c r="AO564" s="2"/>
      <c r="AP564" s="2"/>
      <c r="AQ564" s="1"/>
      <c r="AR564" s="2"/>
      <c r="AS564" s="2"/>
      <c r="AT564" s="1"/>
      <c r="AU564" s="2"/>
      <c r="AV564" s="2"/>
      <c r="AW564" s="1"/>
      <c r="AX564" s="2"/>
      <c r="AY564" s="2"/>
      <c r="AZ564" s="1"/>
      <c r="BA564" s="2"/>
      <c r="BB564" s="2"/>
      <c r="BC564" s="1"/>
      <c r="BD564" s="2"/>
      <c r="BE564" s="2"/>
      <c r="BF564" s="1"/>
      <c r="BG564" s="1"/>
      <c r="BI564" s="2"/>
      <c r="BJ564" s="2"/>
      <c r="BK564" s="2"/>
      <c r="BL564" s="1"/>
      <c r="BM564" s="2"/>
      <c r="BN564" s="2"/>
      <c r="BO564" s="1"/>
      <c r="BP564" s="2"/>
      <c r="BQ564" s="2"/>
      <c r="BR564" s="1"/>
      <c r="BS564" s="2"/>
      <c r="BT564" s="2"/>
      <c r="BU564" s="1"/>
      <c r="BV564" s="2"/>
      <c r="BW564" s="2"/>
      <c r="BX564" s="1"/>
      <c r="BY564" s="2"/>
      <c r="BZ564" s="2"/>
      <c r="CA564" s="1"/>
      <c r="CE564" s="23"/>
      <c r="CF564" s="23"/>
      <c r="CG564" s="23"/>
      <c r="CH564" s="24"/>
      <c r="CI564" s="2"/>
      <c r="CJ564" s="2"/>
      <c r="CK564" s="2"/>
      <c r="CL564" s="1"/>
      <c r="CN564" s="25"/>
      <c r="CO564" s="27"/>
      <c r="CP564" s="27"/>
      <c r="CQ564" s="28"/>
      <c r="CR564" s="27"/>
      <c r="CU564" s="30">
        <v>372</v>
      </c>
      <c r="CV564" s="30"/>
      <c r="CW564" s="30"/>
      <c r="CX564" s="30"/>
      <c r="CY564" s="30"/>
      <c r="CZ564" s="30"/>
      <c r="DA564" s="30"/>
      <c r="DB564" s="30"/>
      <c r="DF564" s="30"/>
      <c r="DG564" s="39"/>
    </row>
    <row r="565" spans="1:111" ht="15.75" x14ac:dyDescent="0.25">
      <c r="A565" t="s">
        <v>861</v>
      </c>
      <c r="AC565" s="2"/>
      <c r="AD565" s="2"/>
      <c r="AE565" s="2"/>
      <c r="AF565" s="1"/>
      <c r="AG565" s="2"/>
      <c r="AH565" s="2"/>
      <c r="AI565" s="2"/>
      <c r="AJ565" s="1"/>
      <c r="AN565" s="2"/>
      <c r="AO565" s="2"/>
      <c r="AP565" s="2"/>
      <c r="AQ565" s="1"/>
      <c r="AR565" s="2"/>
      <c r="AS565" s="2"/>
      <c r="AT565" s="1"/>
      <c r="AU565" s="2"/>
      <c r="AV565" s="2"/>
      <c r="AW565" s="1"/>
      <c r="AX565" s="2"/>
      <c r="AY565" s="2"/>
      <c r="AZ565" s="1"/>
      <c r="BA565" s="2"/>
      <c r="BB565" s="2"/>
      <c r="BC565" s="1"/>
      <c r="BD565" s="2"/>
      <c r="BE565" s="2"/>
      <c r="BF565" s="1"/>
      <c r="BG565" s="1"/>
      <c r="BI565" s="2"/>
      <c r="BJ565" s="2"/>
      <c r="BK565" s="2"/>
      <c r="BL565" s="1"/>
      <c r="BM565" s="2"/>
      <c r="BN565" s="2"/>
      <c r="BO565" s="1"/>
      <c r="BP565" s="2"/>
      <c r="BQ565" s="2"/>
      <c r="BR565" s="1"/>
      <c r="BS565" s="2"/>
      <c r="BT565" s="2"/>
      <c r="BU565" s="1"/>
      <c r="BV565" s="2"/>
      <c r="BW565" s="2"/>
      <c r="BX565" s="1"/>
      <c r="BY565" s="2"/>
      <c r="BZ565" s="2"/>
      <c r="CA565" s="1"/>
      <c r="CE565" s="23"/>
      <c r="CF565" s="23"/>
      <c r="CG565" s="23"/>
      <c r="CH565" s="24"/>
      <c r="CI565" s="2"/>
      <c r="CJ565" s="2"/>
      <c r="CK565" s="2"/>
      <c r="CL565" s="1"/>
      <c r="CN565" s="25"/>
      <c r="CO565" s="27"/>
      <c r="CP565" s="27"/>
      <c r="CQ565" s="28"/>
      <c r="CR565" s="27"/>
      <c r="CU565" s="30">
        <v>386</v>
      </c>
      <c r="CV565" s="30"/>
      <c r="CW565" s="30"/>
      <c r="CX565" s="30"/>
      <c r="CY565" s="30"/>
      <c r="CZ565" s="30"/>
      <c r="DA565" s="30"/>
      <c r="DB565" s="30"/>
      <c r="DF565" s="30"/>
      <c r="DG565" s="39"/>
    </row>
    <row r="566" spans="1:111" ht="15.75" x14ac:dyDescent="0.25">
      <c r="A566" t="s">
        <v>863</v>
      </c>
      <c r="AC566" s="2"/>
      <c r="AD566" s="2"/>
      <c r="AE566" s="2"/>
      <c r="AF566" s="1"/>
      <c r="AG566" s="2"/>
      <c r="AH566" s="2"/>
      <c r="AI566" s="2"/>
      <c r="AJ566" s="1"/>
      <c r="AN566" s="2"/>
      <c r="AO566" s="2"/>
      <c r="AP566" s="2"/>
      <c r="AQ566" s="1"/>
      <c r="AR566" s="2"/>
      <c r="AS566" s="2"/>
      <c r="AT566" s="1"/>
      <c r="AU566" s="2"/>
      <c r="AV566" s="2"/>
      <c r="AW566" s="1"/>
      <c r="AX566" s="2"/>
      <c r="AY566" s="2"/>
      <c r="AZ566" s="1"/>
      <c r="BA566" s="2"/>
      <c r="BB566" s="2"/>
      <c r="BC566" s="1"/>
      <c r="BD566" s="2"/>
      <c r="BE566" s="2"/>
      <c r="BF566" s="1"/>
      <c r="BG566" s="1"/>
      <c r="BI566" s="2"/>
      <c r="BJ566" s="2"/>
      <c r="BK566" s="2"/>
      <c r="BL566" s="1"/>
      <c r="BM566" s="2"/>
      <c r="BN566" s="2"/>
      <c r="BO566" s="1"/>
      <c r="BP566" s="2"/>
      <c r="BQ566" s="2"/>
      <c r="BR566" s="1"/>
      <c r="BS566" s="2"/>
      <c r="BT566" s="2"/>
      <c r="BU566" s="1"/>
      <c r="BV566" s="2"/>
      <c r="BW566" s="2"/>
      <c r="BX566" s="1"/>
      <c r="BY566" s="2"/>
      <c r="BZ566" s="2"/>
      <c r="CA566" s="1"/>
      <c r="CE566" s="23"/>
      <c r="CF566" s="23"/>
      <c r="CG566" s="23"/>
      <c r="CH566" s="24"/>
      <c r="CI566" s="2"/>
      <c r="CJ566" s="2"/>
      <c r="CK566" s="2"/>
      <c r="CL566" s="1"/>
      <c r="CN566" s="25"/>
      <c r="CO566" s="27"/>
      <c r="CP566" s="27"/>
      <c r="CQ566" s="28"/>
      <c r="CR566" s="27"/>
      <c r="CU566" s="30">
        <v>395</v>
      </c>
      <c r="CV566" s="30"/>
      <c r="CW566" s="30"/>
      <c r="CX566" s="30"/>
      <c r="CY566" s="30"/>
      <c r="CZ566" s="30"/>
      <c r="DA566" s="30"/>
      <c r="DB566" s="30"/>
      <c r="DF566" s="30"/>
      <c r="DG566" s="39"/>
    </row>
    <row r="567" spans="1:111" ht="15.75" x14ac:dyDescent="0.25">
      <c r="A567" t="s">
        <v>865</v>
      </c>
      <c r="AC567" s="2"/>
      <c r="AD567" s="2"/>
      <c r="AE567" s="2"/>
      <c r="AF567" s="1"/>
      <c r="AG567" s="2"/>
      <c r="AH567" s="2"/>
      <c r="AI567" s="2"/>
      <c r="AJ567" s="1"/>
      <c r="AN567" s="2"/>
      <c r="AO567" s="2"/>
      <c r="AP567" s="2"/>
      <c r="AQ567" s="1"/>
      <c r="AR567" s="2"/>
      <c r="AS567" s="2"/>
      <c r="AT567" s="1"/>
      <c r="AU567" s="2"/>
      <c r="AV567" s="2"/>
      <c r="AW567" s="1"/>
      <c r="AX567" s="2"/>
      <c r="AY567" s="2"/>
      <c r="AZ567" s="1"/>
      <c r="BA567" s="2"/>
      <c r="BB567" s="2"/>
      <c r="BC567" s="1"/>
      <c r="BD567" s="2"/>
      <c r="BE567" s="2"/>
      <c r="BF567" s="1"/>
      <c r="BG567" s="1"/>
      <c r="BI567" s="2"/>
      <c r="BJ567" s="2"/>
      <c r="BK567" s="2"/>
      <c r="BL567" s="1"/>
      <c r="BM567" s="2"/>
      <c r="BN567" s="2"/>
      <c r="BO567" s="1"/>
      <c r="BP567" s="2"/>
      <c r="BQ567" s="2"/>
      <c r="BR567" s="1"/>
      <c r="BS567" s="2"/>
      <c r="BT567" s="2"/>
      <c r="BU567" s="1"/>
      <c r="BV567" s="2"/>
      <c r="BW567" s="2"/>
      <c r="BX567" s="1"/>
      <c r="BY567" s="2"/>
      <c r="BZ567" s="2"/>
      <c r="CA567" s="1"/>
      <c r="CE567" s="23"/>
      <c r="CF567" s="23"/>
      <c r="CG567" s="23"/>
      <c r="CH567" s="24"/>
      <c r="CI567" s="2"/>
      <c r="CJ567" s="2"/>
      <c r="CK567" s="2"/>
      <c r="CL567" s="1"/>
      <c r="CN567" s="25"/>
      <c r="CO567" s="27"/>
      <c r="CP567" s="27"/>
      <c r="CQ567" s="28"/>
      <c r="CR567" s="27"/>
      <c r="CU567" s="30">
        <v>404</v>
      </c>
      <c r="CV567" s="30"/>
      <c r="CW567" s="30"/>
      <c r="CX567" s="30"/>
      <c r="CY567" s="30"/>
      <c r="CZ567" s="30"/>
      <c r="DA567" s="30"/>
      <c r="DB567" s="30"/>
      <c r="DF567" s="30"/>
      <c r="DG567" s="39"/>
    </row>
    <row r="568" spans="1:111" ht="15.75" x14ac:dyDescent="0.25">
      <c r="AC568" s="2"/>
      <c r="AD568" s="2"/>
      <c r="AE568" s="2"/>
      <c r="AF568" s="1"/>
      <c r="AG568" s="2"/>
      <c r="AH568" s="2"/>
      <c r="AI568" s="2"/>
      <c r="AJ568" s="1"/>
      <c r="AN568" s="2"/>
      <c r="AO568" s="2"/>
      <c r="AP568" s="2"/>
      <c r="AQ568" s="1"/>
      <c r="AR568" s="2"/>
      <c r="AS568" s="2"/>
      <c r="AT568" s="1"/>
      <c r="AU568" s="2"/>
      <c r="AV568" s="2"/>
      <c r="AW568" s="1"/>
      <c r="AX568" s="2"/>
      <c r="AY568" s="2"/>
      <c r="AZ568" s="1"/>
      <c r="BA568" s="2"/>
      <c r="BB568" s="2"/>
      <c r="BC568" s="1"/>
      <c r="BD568" s="2"/>
      <c r="BE568" s="2"/>
      <c r="BF568" s="1"/>
      <c r="BG568" s="1"/>
      <c r="BI568" s="2"/>
      <c r="BJ568" s="2"/>
      <c r="BK568" s="2"/>
      <c r="BL568" s="1"/>
      <c r="BM568" s="2"/>
      <c r="BN568" s="2"/>
      <c r="BO568" s="1"/>
      <c r="BP568" s="2"/>
      <c r="BQ568" s="2"/>
      <c r="BR568" s="1"/>
      <c r="BS568" s="2"/>
      <c r="BT568" s="2"/>
      <c r="BU568" s="1"/>
      <c r="BV568" s="2"/>
      <c r="BW568" s="2"/>
      <c r="BX568" s="1"/>
      <c r="BY568" s="2"/>
      <c r="BZ568" s="2"/>
      <c r="CA568" s="1"/>
      <c r="CE568" s="23"/>
      <c r="CF568" s="23"/>
      <c r="CG568" s="23"/>
      <c r="CH568" s="24"/>
      <c r="CI568" s="2"/>
      <c r="CJ568" s="2"/>
      <c r="CK568" s="2"/>
      <c r="CL568" s="1"/>
      <c r="CN568" s="25"/>
      <c r="CO568" s="27"/>
      <c r="CP568" s="27"/>
      <c r="CQ568" s="28"/>
      <c r="CR568" s="27"/>
      <c r="CU568" s="30">
        <v>413</v>
      </c>
      <c r="CV568" s="30"/>
      <c r="CW568" s="30"/>
      <c r="CX568" s="30"/>
      <c r="CY568" s="30"/>
      <c r="CZ568" s="30"/>
      <c r="DA568" s="30"/>
      <c r="DB568" s="30"/>
      <c r="DF568" s="30"/>
      <c r="DG568" s="39"/>
    </row>
    <row r="569" spans="1:111" ht="15.75" x14ac:dyDescent="0.25">
      <c r="A569" t="s">
        <v>867</v>
      </c>
      <c r="AC569" s="2"/>
      <c r="AD569" s="2"/>
      <c r="AE569" s="2"/>
      <c r="AF569" s="1"/>
      <c r="AG569" s="2"/>
      <c r="AH569" s="2"/>
      <c r="AI569" s="2"/>
      <c r="AJ569" s="1"/>
      <c r="AN569" s="2"/>
      <c r="AO569" s="2"/>
      <c r="AP569" s="2"/>
      <c r="AQ569" s="1"/>
      <c r="AR569" s="2"/>
      <c r="AS569" s="2"/>
      <c r="AT569" s="1"/>
      <c r="AU569" s="2"/>
      <c r="AV569" s="2"/>
      <c r="AW569" s="1"/>
      <c r="AX569" s="2"/>
      <c r="AY569" s="2"/>
      <c r="AZ569" s="1"/>
      <c r="BA569" s="2"/>
      <c r="BB569" s="2"/>
      <c r="BC569" s="1"/>
      <c r="BD569" s="2"/>
      <c r="BE569" s="2"/>
      <c r="BF569" s="1"/>
      <c r="BG569" s="1"/>
      <c r="BI569" s="2"/>
      <c r="BJ569" s="2"/>
      <c r="BK569" s="2"/>
      <c r="BL569" s="1"/>
      <c r="BM569" s="2"/>
      <c r="BN569" s="2"/>
      <c r="BO569" s="1"/>
      <c r="BP569" s="2"/>
      <c r="BQ569" s="2"/>
      <c r="BR569" s="1"/>
      <c r="BS569" s="2"/>
      <c r="BT569" s="2"/>
      <c r="BU569" s="1"/>
      <c r="BV569" s="2"/>
      <c r="BW569" s="2"/>
      <c r="BX569" s="1"/>
      <c r="BY569" s="2"/>
      <c r="BZ569" s="2"/>
      <c r="CA569" s="1"/>
      <c r="CE569" s="23"/>
      <c r="CF569" s="23"/>
      <c r="CG569" s="23"/>
      <c r="CH569" s="24"/>
      <c r="CI569" s="2"/>
      <c r="CJ569" s="2"/>
      <c r="CK569" s="2"/>
      <c r="CL569" s="1"/>
      <c r="CN569" s="25"/>
      <c r="CO569" s="27"/>
      <c r="CP569" s="27"/>
      <c r="CQ569" s="28"/>
      <c r="CR569" s="27"/>
      <c r="CU569" s="30">
        <v>422</v>
      </c>
      <c r="CV569" s="30"/>
      <c r="CW569" s="30"/>
      <c r="CX569" s="30"/>
      <c r="CY569" s="30"/>
      <c r="CZ569" s="30"/>
      <c r="DA569" s="30"/>
      <c r="DB569" s="30"/>
      <c r="DF569" s="30"/>
      <c r="DG569" s="39"/>
    </row>
    <row r="570" spans="1:111" ht="15.75" x14ac:dyDescent="0.25">
      <c r="A570" t="s">
        <v>869</v>
      </c>
      <c r="AC570" s="2"/>
      <c r="AD570" s="2"/>
      <c r="AE570" s="2"/>
      <c r="AF570" s="1"/>
      <c r="AG570" s="2"/>
      <c r="AH570" s="2"/>
      <c r="AI570" s="2"/>
      <c r="AJ570" s="1"/>
      <c r="AN570" s="2"/>
      <c r="AO570" s="2"/>
      <c r="AP570" s="2"/>
      <c r="AQ570" s="1"/>
      <c r="AR570" s="2"/>
      <c r="AS570" s="2"/>
      <c r="AT570" s="1"/>
      <c r="AU570" s="2"/>
      <c r="AV570" s="2"/>
      <c r="AW570" s="1"/>
      <c r="AX570" s="2"/>
      <c r="AY570" s="2"/>
      <c r="AZ570" s="1"/>
      <c r="BA570" s="2"/>
      <c r="BB570" s="2"/>
      <c r="BC570" s="1"/>
      <c r="BD570" s="2"/>
      <c r="BE570" s="2"/>
      <c r="BF570" s="1"/>
      <c r="BG570" s="1"/>
      <c r="BI570" s="2"/>
      <c r="BJ570" s="2"/>
      <c r="BK570" s="2"/>
      <c r="BL570" s="1"/>
      <c r="BM570" s="2"/>
      <c r="BN570" s="2"/>
      <c r="BO570" s="1"/>
      <c r="BP570" s="2"/>
      <c r="BQ570" s="2"/>
      <c r="BR570" s="1"/>
      <c r="BS570" s="2"/>
      <c r="BT570" s="2"/>
      <c r="BU570" s="1"/>
      <c r="BV570" s="2"/>
      <c r="BW570" s="2"/>
      <c r="BX570" s="1"/>
      <c r="BY570" s="2"/>
      <c r="BZ570" s="2"/>
      <c r="CA570" s="1"/>
      <c r="CE570" s="23"/>
      <c r="CF570" s="23"/>
      <c r="CG570" s="23"/>
      <c r="CH570" s="24"/>
      <c r="CI570" s="2"/>
      <c r="CJ570" s="2"/>
      <c r="CK570" s="2"/>
      <c r="CL570" s="1"/>
      <c r="CN570" s="25"/>
      <c r="CO570" s="27"/>
      <c r="CP570" s="27"/>
      <c r="CQ570" s="28"/>
      <c r="CR570" s="27"/>
      <c r="CU570" s="30">
        <v>431</v>
      </c>
      <c r="CV570" s="30"/>
      <c r="CW570" s="30"/>
      <c r="CX570" s="30"/>
      <c r="CY570" s="30"/>
      <c r="CZ570" s="30"/>
      <c r="DA570" s="30"/>
      <c r="DB570" s="30"/>
      <c r="DF570" s="30"/>
      <c r="DG570" s="39"/>
    </row>
    <row r="571" spans="1:111" ht="15.75" x14ac:dyDescent="0.25">
      <c r="A571" t="s">
        <v>871</v>
      </c>
      <c r="AC571" s="2"/>
      <c r="AD571" s="2"/>
      <c r="AE571" s="2"/>
      <c r="AF571" s="1"/>
      <c r="AG571" s="2"/>
      <c r="AH571" s="2"/>
      <c r="AI571" s="2"/>
      <c r="AJ571" s="1"/>
      <c r="AN571" s="2"/>
      <c r="AO571" s="2"/>
      <c r="AP571" s="2"/>
      <c r="AQ571" s="1"/>
      <c r="AR571" s="2"/>
      <c r="AS571" s="2"/>
      <c r="AT571" s="1"/>
      <c r="AU571" s="2"/>
      <c r="AV571" s="2"/>
      <c r="AW571" s="1"/>
      <c r="AX571" s="2"/>
      <c r="AY571" s="2"/>
      <c r="AZ571" s="1"/>
      <c r="BA571" s="2"/>
      <c r="BB571" s="2"/>
      <c r="BC571" s="1"/>
      <c r="BD571" s="2"/>
      <c r="BE571" s="2"/>
      <c r="BF571" s="1"/>
      <c r="BG571" s="1"/>
      <c r="BI571" s="2"/>
      <c r="BJ571" s="2"/>
      <c r="BK571" s="2"/>
      <c r="BL571" s="1"/>
      <c r="BM571" s="2"/>
      <c r="BN571" s="2"/>
      <c r="BO571" s="1"/>
      <c r="BP571" s="2"/>
      <c r="BQ571" s="2"/>
      <c r="BR571" s="1"/>
      <c r="BS571" s="2"/>
      <c r="BT571" s="2"/>
      <c r="BU571" s="1"/>
      <c r="BV571" s="2"/>
      <c r="BW571" s="2"/>
      <c r="BX571" s="1"/>
      <c r="BY571" s="2"/>
      <c r="BZ571" s="2"/>
      <c r="CA571" s="1"/>
      <c r="CE571" s="23"/>
      <c r="CF571" s="23"/>
      <c r="CG571" s="23"/>
      <c r="CH571" s="24"/>
      <c r="CI571" s="2"/>
      <c r="CJ571" s="2"/>
      <c r="CK571" s="2"/>
      <c r="CL571" s="1"/>
      <c r="CN571" s="25"/>
      <c r="CO571" s="27"/>
      <c r="CP571" s="27"/>
      <c r="CQ571" s="28"/>
      <c r="CR571" s="27"/>
      <c r="CU571" s="30">
        <v>440</v>
      </c>
      <c r="CV571" s="30"/>
      <c r="CW571" s="30"/>
      <c r="CX571" s="30"/>
      <c r="CY571" s="30"/>
      <c r="CZ571" s="30"/>
      <c r="DA571" s="30"/>
      <c r="DB571" s="30"/>
      <c r="DF571" s="30"/>
      <c r="DG571" s="39"/>
    </row>
    <row r="572" spans="1:111" ht="15.75" x14ac:dyDescent="0.25">
      <c r="A572" t="s">
        <v>914</v>
      </c>
      <c r="AC572" s="2"/>
      <c r="AD572" s="2"/>
      <c r="AE572" s="2"/>
      <c r="AF572" s="1"/>
      <c r="AG572" s="2"/>
      <c r="AH572" s="2"/>
      <c r="AI572" s="2"/>
      <c r="AJ572" s="1"/>
      <c r="AN572" s="2"/>
      <c r="AO572" s="2"/>
      <c r="AP572" s="2"/>
      <c r="AQ572" s="1"/>
      <c r="AR572" s="2"/>
      <c r="AS572" s="2"/>
      <c r="AT572" s="1"/>
      <c r="AU572" s="2"/>
      <c r="AV572" s="2"/>
      <c r="AW572" s="1"/>
      <c r="AX572" s="2"/>
      <c r="AY572" s="2"/>
      <c r="AZ572" s="1"/>
      <c r="BA572" s="2"/>
      <c r="BB572" s="2"/>
      <c r="BC572" s="1"/>
      <c r="BD572" s="2"/>
      <c r="BE572" s="2"/>
      <c r="BF572" s="1"/>
      <c r="BG572" s="1"/>
      <c r="BI572" s="2"/>
      <c r="BJ572" s="2"/>
      <c r="BK572" s="2"/>
      <c r="BL572" s="1"/>
      <c r="BM572" s="2"/>
      <c r="BN572" s="2"/>
      <c r="BO572" s="1"/>
      <c r="BP572" s="2"/>
      <c r="BQ572" s="2"/>
      <c r="BR572" s="1"/>
      <c r="BS572" s="2"/>
      <c r="BT572" s="2"/>
      <c r="BU572" s="1"/>
      <c r="BV572" s="2"/>
      <c r="BW572" s="2"/>
      <c r="BX572" s="1"/>
      <c r="BY572" s="2"/>
      <c r="BZ572" s="2"/>
      <c r="CA572" s="1"/>
      <c r="CE572" s="23"/>
      <c r="CF572" s="23"/>
      <c r="CG572" s="23"/>
      <c r="CH572" s="24"/>
      <c r="CI572" s="2"/>
      <c r="CJ572" s="2"/>
      <c r="CK572" s="2"/>
      <c r="CL572" s="1"/>
      <c r="CN572" s="25"/>
      <c r="CO572" s="27"/>
      <c r="CP572" s="27"/>
      <c r="CQ572" s="28"/>
      <c r="CR572" s="27"/>
      <c r="CU572" s="30">
        <v>447</v>
      </c>
      <c r="CV572" s="30"/>
      <c r="CW572" s="30"/>
      <c r="CX572" s="30"/>
      <c r="CY572" s="30"/>
      <c r="CZ572" s="30"/>
      <c r="DA572" s="30"/>
      <c r="DB572" s="30"/>
    </row>
    <row r="573" spans="1:111" ht="15.75" x14ac:dyDescent="0.25">
      <c r="A573" t="s">
        <v>873</v>
      </c>
      <c r="AC573" s="2"/>
      <c r="AD573" s="2"/>
      <c r="AE573" s="2"/>
      <c r="AF573" s="1"/>
      <c r="AG573" s="2"/>
      <c r="AH573" s="2"/>
      <c r="AI573" s="2"/>
      <c r="AJ573" s="1"/>
      <c r="AN573" s="2"/>
      <c r="AO573" s="2"/>
      <c r="AP573" s="2"/>
      <c r="AQ573" s="1"/>
      <c r="AR573" s="2"/>
      <c r="AS573" s="2"/>
      <c r="AT573" s="1"/>
      <c r="AU573" s="2"/>
      <c r="AV573" s="2"/>
      <c r="AW573" s="1"/>
      <c r="AX573" s="2"/>
      <c r="AY573" s="2"/>
      <c r="AZ573" s="1"/>
      <c r="BA573" s="2"/>
      <c r="BB573" s="2"/>
      <c r="BC573" s="1"/>
      <c r="BD573" s="2"/>
      <c r="BE573" s="2"/>
      <c r="BF573" s="1"/>
      <c r="BG573" s="1"/>
      <c r="BI573" s="2"/>
      <c r="BJ573" s="2"/>
      <c r="BK573" s="2"/>
      <c r="BL573" s="1"/>
      <c r="BM573" s="2"/>
      <c r="BN573" s="2"/>
      <c r="BO573" s="1"/>
      <c r="BP573" s="2"/>
      <c r="BQ573" s="2"/>
      <c r="BR573" s="1"/>
      <c r="BS573" s="2"/>
      <c r="BT573" s="2"/>
      <c r="BU573" s="1"/>
      <c r="BV573" s="2"/>
      <c r="BW573" s="2"/>
      <c r="BX573" s="1"/>
      <c r="BY573" s="2"/>
      <c r="BZ573" s="2"/>
      <c r="CA573" s="1"/>
      <c r="CE573" s="23"/>
      <c r="CF573" s="23"/>
      <c r="CG573" s="23"/>
      <c r="CH573" s="24"/>
      <c r="CI573" s="2"/>
      <c r="CJ573" s="2"/>
      <c r="CK573" s="2"/>
      <c r="CL573" s="1"/>
      <c r="CN573" s="25"/>
      <c r="CO573" s="27"/>
      <c r="CP573" s="27"/>
      <c r="CQ573" s="28"/>
      <c r="CR573" s="27"/>
      <c r="CU573" s="30">
        <v>454</v>
      </c>
      <c r="CV573" s="30"/>
      <c r="CW573" s="30"/>
      <c r="CX573" s="30"/>
      <c r="CY573" s="30"/>
      <c r="CZ573" s="30"/>
      <c r="DA573" s="30"/>
      <c r="DB573" s="30"/>
    </row>
    <row r="574" spans="1:111" ht="15.75" x14ac:dyDescent="0.25">
      <c r="AC574" s="2"/>
      <c r="AD574" s="2"/>
      <c r="AE574" s="2"/>
      <c r="AF574" s="1"/>
      <c r="AG574" s="2"/>
      <c r="AH574" s="2"/>
      <c r="AI574" s="2"/>
      <c r="AJ574" s="1"/>
      <c r="AN574" s="2"/>
      <c r="AO574" s="2"/>
      <c r="AP574" s="2"/>
      <c r="AQ574" s="1"/>
      <c r="AR574" s="2"/>
      <c r="AS574" s="2"/>
      <c r="AT574" s="1"/>
      <c r="AU574" s="2"/>
      <c r="AV574" s="2"/>
      <c r="AW574" s="1"/>
      <c r="AX574" s="2"/>
      <c r="AY574" s="2"/>
      <c r="AZ574" s="1"/>
      <c r="BA574" s="2"/>
      <c r="BB574" s="2"/>
      <c r="BC574" s="1"/>
      <c r="BD574" s="2"/>
      <c r="BE574" s="2"/>
      <c r="BF574" s="1"/>
      <c r="BG574" s="1"/>
      <c r="BI574" s="2"/>
      <c r="BJ574" s="2"/>
      <c r="BK574" s="2"/>
      <c r="BL574" s="1"/>
      <c r="BM574" s="2"/>
      <c r="BN574" s="2"/>
      <c r="BO574" s="1"/>
      <c r="BP574" s="2"/>
      <c r="BQ574" s="2"/>
      <c r="BR574" s="1"/>
      <c r="BS574" s="2"/>
      <c r="BT574" s="2"/>
      <c r="BU574" s="1"/>
      <c r="BV574" s="2"/>
      <c r="BW574" s="2"/>
      <c r="BX574" s="1"/>
      <c r="BY574" s="2"/>
      <c r="BZ574" s="2"/>
      <c r="CA574" s="1"/>
      <c r="CE574" s="23"/>
      <c r="CF574" s="23"/>
      <c r="CG574" s="23"/>
      <c r="CH574" s="24"/>
      <c r="CI574" s="2"/>
      <c r="CJ574" s="2"/>
      <c r="CK574" s="2"/>
      <c r="CL574" s="1"/>
      <c r="CN574" s="25"/>
      <c r="CO574" s="27"/>
      <c r="CP574" s="27"/>
      <c r="CQ574" s="28"/>
      <c r="CR574" s="27"/>
      <c r="CU574" s="30">
        <v>464</v>
      </c>
      <c r="CV574" s="30"/>
      <c r="CW574" s="30"/>
      <c r="CX574" s="30"/>
      <c r="CY574" s="30"/>
      <c r="CZ574" s="30"/>
      <c r="DA574" s="30"/>
      <c r="DB574" s="30"/>
    </row>
    <row r="575" spans="1:111" ht="15.75" x14ac:dyDescent="0.25">
      <c r="A575" t="s">
        <v>875</v>
      </c>
      <c r="AC575" s="2"/>
      <c r="AD575" s="2"/>
      <c r="AE575" s="2"/>
      <c r="AF575" s="1"/>
      <c r="AG575" s="2"/>
      <c r="AH575" s="2"/>
      <c r="AI575" s="2"/>
      <c r="AJ575" s="1"/>
      <c r="AN575" s="2"/>
      <c r="AO575" s="2"/>
      <c r="AP575" s="2"/>
      <c r="AQ575" s="1"/>
      <c r="AR575" s="2"/>
      <c r="AS575" s="2"/>
      <c r="AT575" s="1"/>
      <c r="AU575" s="2"/>
      <c r="AV575" s="2"/>
      <c r="AW575" s="1"/>
      <c r="AX575" s="2"/>
      <c r="AY575" s="2"/>
      <c r="AZ575" s="1"/>
      <c r="BA575" s="2"/>
      <c r="BB575" s="2"/>
      <c r="BC575" s="1"/>
      <c r="BD575" s="2"/>
      <c r="BE575" s="2"/>
      <c r="BF575" s="1"/>
      <c r="BG575" s="1"/>
      <c r="BI575" s="2"/>
      <c r="BJ575" s="2"/>
      <c r="BK575" s="2"/>
      <c r="BL575" s="1"/>
      <c r="BM575" s="2"/>
      <c r="BN575" s="2"/>
      <c r="BO575" s="1"/>
      <c r="BP575" s="2"/>
      <c r="BQ575" s="2"/>
      <c r="BR575" s="1"/>
      <c r="BS575" s="2"/>
      <c r="BT575" s="2"/>
      <c r="BU575" s="1"/>
      <c r="BV575" s="2"/>
      <c r="BW575" s="2"/>
      <c r="BX575" s="1"/>
      <c r="BY575" s="2"/>
      <c r="BZ575" s="2"/>
      <c r="CA575" s="1"/>
      <c r="CE575" s="23"/>
      <c r="CF575" s="23"/>
      <c r="CG575" s="23"/>
      <c r="CH575" s="24"/>
      <c r="CI575" s="2"/>
      <c r="CJ575" s="2"/>
      <c r="CK575" s="2"/>
      <c r="CL575" s="1"/>
      <c r="CN575" s="25"/>
      <c r="CO575" s="27"/>
      <c r="CP575" s="27"/>
      <c r="CQ575" s="28"/>
      <c r="CR575" s="27"/>
      <c r="CU575" s="30">
        <v>473</v>
      </c>
      <c r="CV575" s="30"/>
      <c r="CW575" s="30"/>
      <c r="CX575" s="30"/>
      <c r="CY575" s="30"/>
      <c r="CZ575" s="30"/>
      <c r="DA575" s="30"/>
      <c r="DB575" s="30"/>
    </row>
    <row r="576" spans="1:111" ht="15.75" x14ac:dyDescent="0.25">
      <c r="A576" t="s">
        <v>877</v>
      </c>
      <c r="AC576" s="2"/>
      <c r="AD576" s="2"/>
      <c r="AE576" s="2"/>
      <c r="AF576" s="1"/>
      <c r="AG576" s="2"/>
      <c r="AH576" s="2"/>
      <c r="AI576" s="2"/>
      <c r="AJ576" s="1"/>
      <c r="AN576" s="2"/>
      <c r="AO576" s="2"/>
      <c r="AP576" s="2"/>
      <c r="AQ576" s="1"/>
      <c r="AR576" s="2"/>
      <c r="AS576" s="2"/>
      <c r="AT576" s="1"/>
      <c r="AU576" s="2"/>
      <c r="AV576" s="2"/>
      <c r="AW576" s="1"/>
      <c r="AX576" s="2"/>
      <c r="AY576" s="2"/>
      <c r="AZ576" s="1"/>
      <c r="BA576" s="2"/>
      <c r="BB576" s="2"/>
      <c r="BC576" s="1"/>
      <c r="BD576" s="2"/>
      <c r="BE576" s="2"/>
      <c r="BF576" s="1"/>
      <c r="BG576" s="1"/>
      <c r="BI576" s="2"/>
      <c r="BJ576" s="2"/>
      <c r="BK576" s="2"/>
      <c r="BL576" s="1"/>
      <c r="BM576" s="2"/>
      <c r="BN576" s="2"/>
      <c r="BO576" s="1"/>
      <c r="BP576" s="2"/>
      <c r="BQ576" s="2"/>
      <c r="BR576" s="1"/>
      <c r="BS576" s="2"/>
      <c r="BT576" s="2"/>
      <c r="BU576" s="1"/>
      <c r="BV576" s="2"/>
      <c r="BW576" s="2"/>
      <c r="BX576" s="1"/>
      <c r="BY576" s="2"/>
      <c r="BZ576" s="2"/>
      <c r="CA576" s="1"/>
      <c r="CE576" s="23"/>
      <c r="CF576" s="23"/>
      <c r="CG576" s="23"/>
      <c r="CH576" s="24"/>
      <c r="CI576" s="2"/>
      <c r="CJ576" s="2"/>
      <c r="CK576" s="2"/>
      <c r="CL576" s="1"/>
      <c r="CN576" s="25"/>
      <c r="CO576" s="27"/>
      <c r="CP576" s="27"/>
      <c r="CQ576" s="28"/>
      <c r="CR576" s="27"/>
      <c r="CU576" s="30">
        <v>486</v>
      </c>
      <c r="CV576" s="30"/>
      <c r="CW576" s="30"/>
      <c r="CX576" s="30"/>
      <c r="CY576" s="30"/>
      <c r="CZ576" s="30"/>
      <c r="DA576" s="30"/>
      <c r="DB576" s="30"/>
    </row>
    <row r="577" spans="1:109" ht="15.75" x14ac:dyDescent="0.25">
      <c r="A577" t="s">
        <v>879</v>
      </c>
      <c r="AC577" s="2"/>
      <c r="AD577" s="2"/>
      <c r="AE577" s="2"/>
      <c r="AF577" s="1"/>
      <c r="AG577" s="2"/>
      <c r="AH577" s="2"/>
      <c r="AI577" s="2"/>
      <c r="AJ577" s="1"/>
      <c r="AN577" s="2"/>
      <c r="AO577" s="2"/>
      <c r="AP577" s="2"/>
      <c r="AQ577" s="1"/>
      <c r="AR577" s="2"/>
      <c r="AS577" s="2"/>
      <c r="AT577" s="1"/>
      <c r="AU577" s="2"/>
      <c r="AV577" s="2"/>
      <c r="AW577" s="1"/>
      <c r="AX577" s="2"/>
      <c r="AY577" s="2"/>
      <c r="AZ577" s="1"/>
      <c r="BA577" s="2"/>
      <c r="BB577" s="2"/>
      <c r="BC577" s="1"/>
      <c r="BD577" s="2"/>
      <c r="BE577" s="2"/>
      <c r="BF577" s="1"/>
      <c r="BG577" s="1"/>
      <c r="BI577" s="2"/>
      <c r="BJ577" s="2"/>
      <c r="BK577" s="2"/>
      <c r="BL577" s="1"/>
      <c r="BM577" s="2"/>
      <c r="BN577" s="2"/>
      <c r="BO577" s="1"/>
      <c r="BP577" s="2"/>
      <c r="BQ577" s="2"/>
      <c r="BR577" s="1"/>
      <c r="BS577" s="2"/>
      <c r="BT577" s="2"/>
      <c r="BU577" s="1"/>
      <c r="BV577" s="2"/>
      <c r="BW577" s="2"/>
      <c r="BX577" s="1"/>
      <c r="BY577" s="2"/>
      <c r="BZ577" s="2"/>
      <c r="CA577" s="1"/>
      <c r="CE577" s="23"/>
      <c r="CF577" s="23"/>
      <c r="CG577" s="23"/>
      <c r="CH577" s="24"/>
      <c r="CI577" s="2"/>
      <c r="CJ577" s="2"/>
      <c r="CK577" s="2"/>
      <c r="CL577" s="1"/>
      <c r="CN577" s="25"/>
      <c r="CO577" s="27"/>
      <c r="CP577" s="27"/>
      <c r="CQ577" s="28"/>
      <c r="CR577" s="27"/>
      <c r="CU577" s="30">
        <v>493</v>
      </c>
      <c r="CV577" s="30"/>
      <c r="CW577" s="30"/>
      <c r="CX577" s="30"/>
      <c r="CY577" s="30"/>
      <c r="CZ577" s="30"/>
      <c r="DA577" s="30"/>
      <c r="DB577" s="30"/>
    </row>
    <row r="578" spans="1:109" ht="15.75" x14ac:dyDescent="0.25">
      <c r="A578" t="s">
        <v>881</v>
      </c>
      <c r="AC578" s="2"/>
      <c r="AD578" s="2"/>
      <c r="AE578" s="2"/>
      <c r="AF578" s="1"/>
      <c r="AG578" s="2"/>
      <c r="AH578" s="2"/>
      <c r="AI578" s="2"/>
      <c r="AJ578" s="1"/>
      <c r="AN578" s="2"/>
      <c r="AO578" s="2"/>
      <c r="AP578" s="2"/>
      <c r="AQ578" s="1"/>
      <c r="AR578" s="2"/>
      <c r="AS578" s="2"/>
      <c r="AT578" s="1"/>
      <c r="AU578" s="2"/>
      <c r="AV578" s="2"/>
      <c r="AW578" s="1"/>
      <c r="AX578" s="2"/>
      <c r="AY578" s="2"/>
      <c r="AZ578" s="1"/>
      <c r="BA578" s="2"/>
      <c r="BB578" s="2"/>
      <c r="BC578" s="1"/>
      <c r="BD578" s="2"/>
      <c r="BE578" s="2"/>
      <c r="BF578" s="1"/>
      <c r="BG578" s="1"/>
      <c r="BI578" s="2"/>
      <c r="BJ578" s="2"/>
      <c r="BK578" s="2"/>
      <c r="BL578" s="1"/>
      <c r="BM578" s="2"/>
      <c r="BN578" s="2"/>
      <c r="BO578" s="1"/>
      <c r="BP578" s="2"/>
      <c r="BQ578" s="2"/>
      <c r="BR578" s="1"/>
      <c r="BS578" s="2"/>
      <c r="BT578" s="2"/>
      <c r="BU578" s="1"/>
      <c r="BV578" s="2"/>
      <c r="BW578" s="2"/>
      <c r="BX578" s="1"/>
      <c r="BY578" s="2"/>
      <c r="BZ578" s="2"/>
      <c r="CA578" s="1"/>
      <c r="CE578" s="23"/>
      <c r="CF578" s="23"/>
      <c r="CG578" s="23"/>
      <c r="CH578" s="24"/>
      <c r="CI578" s="2"/>
      <c r="CJ578" s="2"/>
      <c r="CK578" s="2"/>
      <c r="CL578" s="1"/>
      <c r="CN578" s="25"/>
      <c r="CO578" s="27"/>
      <c r="CP578" s="27"/>
      <c r="CQ578" s="28"/>
      <c r="CR578" s="27"/>
      <c r="CU578" s="30">
        <v>502</v>
      </c>
      <c r="CV578" s="30"/>
      <c r="CW578" s="30"/>
      <c r="CX578" s="30"/>
      <c r="CY578" s="30"/>
      <c r="CZ578" s="30"/>
      <c r="DA578" s="30"/>
      <c r="DB578" s="30"/>
    </row>
    <row r="579" spans="1:109" ht="15.75" x14ac:dyDescent="0.25">
      <c r="A579" t="s">
        <v>883</v>
      </c>
      <c r="AC579" s="2"/>
      <c r="AD579" s="2"/>
      <c r="AE579" s="2"/>
      <c r="AF579" s="1"/>
      <c r="AG579" s="2"/>
      <c r="AH579" s="2"/>
      <c r="AI579" s="2"/>
      <c r="AJ579" s="1"/>
      <c r="AN579" s="2"/>
      <c r="AO579" s="2"/>
      <c r="AP579" s="2"/>
      <c r="AQ579" s="1"/>
      <c r="AR579" s="2"/>
      <c r="AS579" s="2"/>
      <c r="AT579" s="1"/>
      <c r="AU579" s="2"/>
      <c r="AV579" s="2"/>
      <c r="AW579" s="1"/>
      <c r="AX579" s="2"/>
      <c r="AY579" s="2"/>
      <c r="AZ579" s="1"/>
      <c r="BA579" s="2"/>
      <c r="BB579" s="2"/>
      <c r="BC579" s="1"/>
      <c r="BD579" s="2"/>
      <c r="BE579" s="2"/>
      <c r="BF579" s="1"/>
      <c r="BG579" s="1"/>
      <c r="BI579" s="2"/>
      <c r="BJ579" s="2"/>
      <c r="BK579" s="2"/>
      <c r="BL579" s="1"/>
      <c r="BM579" s="2"/>
      <c r="BN579" s="2"/>
      <c r="BO579" s="1"/>
      <c r="BP579" s="2"/>
      <c r="BQ579" s="2"/>
      <c r="BR579" s="1"/>
      <c r="BS579" s="2"/>
      <c r="BT579" s="2"/>
      <c r="BU579" s="1"/>
      <c r="BV579" s="2"/>
      <c r="BW579" s="2"/>
      <c r="BX579" s="1"/>
      <c r="BY579" s="2"/>
      <c r="BZ579" s="2"/>
      <c r="CA579" s="1"/>
      <c r="CE579" s="23"/>
      <c r="CF579" s="23"/>
      <c r="CG579" s="23"/>
      <c r="CH579" s="24"/>
      <c r="CI579" s="2"/>
      <c r="CJ579" s="2"/>
      <c r="CK579" s="2"/>
      <c r="CL579" s="1"/>
      <c r="CN579" s="25"/>
      <c r="CO579" s="27"/>
      <c r="CP579" s="27"/>
      <c r="CQ579" s="28"/>
      <c r="CR579" s="27"/>
      <c r="CU579" s="30">
        <v>510</v>
      </c>
      <c r="CV579" s="30"/>
      <c r="CW579" s="30"/>
      <c r="CX579" s="30"/>
      <c r="CY579" s="30"/>
      <c r="CZ579" s="30"/>
      <c r="DA579" s="30"/>
      <c r="DB579" s="30"/>
    </row>
    <row r="580" spans="1:109" ht="15.75" x14ac:dyDescent="0.25">
      <c r="AC580" s="2"/>
      <c r="AD580" s="2"/>
      <c r="AE580" s="2"/>
      <c r="AF580" s="1"/>
      <c r="AG580" s="2"/>
      <c r="AH580" s="2"/>
      <c r="AI580" s="2"/>
      <c r="AJ580" s="1"/>
      <c r="AN580" s="2"/>
      <c r="AO580" s="2"/>
      <c r="AP580" s="2"/>
      <c r="AQ580" s="1"/>
      <c r="AR580" s="2"/>
      <c r="AS580" s="2"/>
      <c r="AT580" s="1"/>
      <c r="AU580" s="2"/>
      <c r="AV580" s="2"/>
      <c r="AW580" s="1"/>
      <c r="AX580" s="2"/>
      <c r="AY580" s="2"/>
      <c r="AZ580" s="1"/>
      <c r="BA580" s="2"/>
      <c r="BB580" s="2"/>
      <c r="BC580" s="1"/>
      <c r="BD580" s="2"/>
      <c r="BE580" s="2"/>
      <c r="BF580" s="1"/>
      <c r="BG580" s="1"/>
      <c r="BI580" s="2"/>
      <c r="BJ580" s="2"/>
      <c r="BK580" s="2"/>
      <c r="BL580" s="1"/>
      <c r="BM580" s="2"/>
      <c r="BN580" s="2"/>
      <c r="BO580" s="1"/>
      <c r="BP580" s="2"/>
      <c r="BQ580" s="2"/>
      <c r="BR580" s="1"/>
      <c r="BS580" s="2"/>
      <c r="BT580" s="2"/>
      <c r="BU580" s="1"/>
      <c r="BV580" s="2"/>
      <c r="BW580" s="2"/>
      <c r="BX580" s="1"/>
      <c r="BY580" s="2"/>
      <c r="BZ580" s="2"/>
      <c r="CA580" s="1"/>
      <c r="CE580" s="23"/>
      <c r="CF580" s="23"/>
      <c r="CG580" s="23"/>
      <c r="CH580" s="24"/>
      <c r="CI580" s="2"/>
      <c r="CJ580" s="2"/>
      <c r="CK580" s="2"/>
      <c r="CL580" s="1"/>
      <c r="CN580" s="25"/>
      <c r="CO580" s="27"/>
      <c r="CP580" s="27"/>
      <c r="CQ580" s="28"/>
      <c r="CR580" s="27"/>
      <c r="CU580" s="30">
        <v>512</v>
      </c>
      <c r="CV580" s="30"/>
      <c r="CW580" s="30"/>
      <c r="CX580" s="30"/>
      <c r="CY580" s="30"/>
      <c r="CZ580" s="30"/>
      <c r="DA580" s="30"/>
      <c r="DB580" s="30"/>
    </row>
    <row r="581" spans="1:109" ht="15.75" x14ac:dyDescent="0.25">
      <c r="A581" t="s">
        <v>885</v>
      </c>
      <c r="AC581" s="2"/>
      <c r="AD581" s="2"/>
      <c r="AE581" s="2"/>
      <c r="AF581" s="1"/>
      <c r="AG581" s="2"/>
      <c r="AH581" s="2"/>
      <c r="AI581" s="2"/>
      <c r="AJ581" s="1"/>
      <c r="AN581" s="2"/>
      <c r="AO581" s="2"/>
      <c r="AP581" s="2"/>
      <c r="AQ581" s="1"/>
      <c r="AR581" s="2"/>
      <c r="AS581" s="2"/>
      <c r="AT581" s="1"/>
      <c r="AU581" s="2"/>
      <c r="AV581" s="2"/>
      <c r="AW581" s="1"/>
      <c r="AX581" s="2"/>
      <c r="AY581" s="2"/>
      <c r="AZ581" s="1"/>
      <c r="BA581" s="2"/>
      <c r="BB581" s="2"/>
      <c r="BC581" s="1"/>
      <c r="BD581" s="2"/>
      <c r="BE581" s="2"/>
      <c r="BF581" s="1"/>
      <c r="BG581" s="1"/>
      <c r="BI581" s="2"/>
      <c r="BJ581" s="2"/>
      <c r="BK581" s="2"/>
      <c r="BL581" s="1"/>
      <c r="BM581" s="2"/>
      <c r="BN581" s="2"/>
      <c r="BO581" s="1"/>
      <c r="BP581" s="2"/>
      <c r="BQ581" s="2"/>
      <c r="BR581" s="1"/>
      <c r="BS581" s="2"/>
      <c r="BT581" s="2"/>
      <c r="BU581" s="1"/>
      <c r="BV581" s="2"/>
      <c r="BW581" s="2"/>
      <c r="BX581" s="1"/>
      <c r="BY581" s="2"/>
      <c r="BZ581" s="2"/>
      <c r="CA581" s="1"/>
      <c r="CE581" s="23"/>
      <c r="CF581" s="23"/>
      <c r="CG581" s="23"/>
      <c r="CH581" s="24"/>
      <c r="CI581" s="2"/>
      <c r="CJ581" s="2"/>
      <c r="CK581" s="2"/>
      <c r="CL581" s="1"/>
      <c r="CN581" s="25"/>
      <c r="CO581" s="27"/>
      <c r="CP581" s="27"/>
      <c r="CQ581" s="28"/>
      <c r="CR581" s="27"/>
      <c r="CU581" s="30">
        <v>518</v>
      </c>
      <c r="CV581" s="30"/>
      <c r="CW581" s="30"/>
      <c r="CX581" s="30"/>
      <c r="CY581" s="30"/>
      <c r="CZ581" s="30"/>
      <c r="DA581" s="30"/>
      <c r="DB581" s="30"/>
    </row>
    <row r="582" spans="1:109" ht="15.75" x14ac:dyDescent="0.25">
      <c r="A582" t="s">
        <v>887</v>
      </c>
      <c r="AC582" s="2"/>
      <c r="AD582" s="2"/>
      <c r="AE582" s="2"/>
      <c r="AF582" s="1"/>
      <c r="AG582" s="2"/>
      <c r="AH582" s="2"/>
      <c r="AI582" s="2"/>
      <c r="AJ582" s="1"/>
      <c r="AN582" s="2"/>
      <c r="AO582" s="2"/>
      <c r="AP582" s="2"/>
      <c r="AQ582" s="1"/>
      <c r="AR582" s="2"/>
      <c r="AS582" s="2"/>
      <c r="AT582" s="1"/>
      <c r="AU582" s="2"/>
      <c r="AV582" s="2"/>
      <c r="AW582" s="1"/>
      <c r="AX582" s="2"/>
      <c r="AY582" s="2"/>
      <c r="AZ582" s="1"/>
      <c r="BA582" s="2"/>
      <c r="BB582" s="2"/>
      <c r="BC582" s="1"/>
      <c r="BD582" s="2"/>
      <c r="BE582" s="2"/>
      <c r="BF582" s="1"/>
      <c r="BG582" s="1"/>
      <c r="BI582" s="2"/>
      <c r="BJ582" s="2"/>
      <c r="BK582" s="2"/>
      <c r="BL582" s="1"/>
      <c r="BM582" s="2"/>
      <c r="BN582" s="2"/>
      <c r="BO582" s="1"/>
      <c r="BP582" s="2"/>
      <c r="BQ582" s="2"/>
      <c r="BR582" s="1"/>
      <c r="BS582" s="2"/>
      <c r="BT582" s="2"/>
      <c r="BU582" s="1"/>
      <c r="BV582" s="2"/>
      <c r="BW582" s="2"/>
      <c r="BX582" s="1"/>
      <c r="BY582" s="2"/>
      <c r="BZ582" s="2"/>
      <c r="CA582" s="1"/>
      <c r="CE582" s="23"/>
      <c r="CF582" s="23"/>
      <c r="CG582" s="23"/>
      <c r="CH582" s="24"/>
      <c r="CI582" s="2"/>
      <c r="CJ582" s="2"/>
      <c r="CK582" s="2"/>
      <c r="CL582" s="1"/>
      <c r="CN582" s="25"/>
      <c r="CO582" s="27"/>
      <c r="CP582" s="27"/>
      <c r="CQ582" s="28"/>
      <c r="CR582" s="27"/>
      <c r="CU582" s="30">
        <v>524</v>
      </c>
      <c r="CV582" s="30"/>
      <c r="CW582" s="30"/>
      <c r="CX582" s="30"/>
      <c r="CY582" s="30"/>
      <c r="CZ582" s="30"/>
      <c r="DA582" s="30"/>
      <c r="DB582" s="30"/>
    </row>
    <row r="583" spans="1:109" ht="15.75" x14ac:dyDescent="0.25">
      <c r="A583" t="s">
        <v>889</v>
      </c>
      <c r="AC583" s="2"/>
      <c r="AD583" s="2"/>
      <c r="AE583" s="2"/>
      <c r="AF583" s="1"/>
      <c r="AG583" s="2"/>
      <c r="AH583" s="2"/>
      <c r="AI583" s="2"/>
      <c r="AJ583" s="1"/>
      <c r="AN583" s="2"/>
      <c r="AO583" s="2"/>
      <c r="AP583" s="2"/>
      <c r="AQ583" s="1"/>
      <c r="AR583" s="2"/>
      <c r="AS583" s="2"/>
      <c r="AT583" s="1"/>
      <c r="AU583" s="2"/>
      <c r="AV583" s="2"/>
      <c r="AW583" s="1"/>
      <c r="AX583" s="2"/>
      <c r="AY583" s="2"/>
      <c r="AZ583" s="1"/>
      <c r="BA583" s="2"/>
      <c r="BB583" s="2"/>
      <c r="BC583" s="1"/>
      <c r="BD583" s="2"/>
      <c r="BE583" s="2"/>
      <c r="BF583" s="1"/>
      <c r="BG583" s="1"/>
      <c r="BI583" s="2"/>
      <c r="BJ583" s="2"/>
      <c r="BK583" s="2"/>
      <c r="BL583" s="1"/>
      <c r="BM583" s="2"/>
      <c r="BN583" s="2"/>
      <c r="BO583" s="1"/>
      <c r="BP583" s="2"/>
      <c r="BQ583" s="2"/>
      <c r="BR583" s="1"/>
      <c r="BS583" s="2"/>
      <c r="BT583" s="2"/>
      <c r="BU583" s="1"/>
      <c r="BV583" s="2"/>
      <c r="BW583" s="2"/>
      <c r="BX583" s="1"/>
      <c r="BY583" s="2"/>
      <c r="BZ583" s="2"/>
      <c r="CA583" s="1"/>
      <c r="CE583" s="23"/>
      <c r="CF583" s="23"/>
      <c r="CG583" s="23"/>
      <c r="CH583" s="24"/>
      <c r="CI583" s="2"/>
      <c r="CJ583" s="2"/>
      <c r="CK583" s="2"/>
      <c r="CL583" s="1"/>
      <c r="CN583" s="25"/>
      <c r="CO583" s="27"/>
      <c r="CP583" s="27"/>
      <c r="CQ583" s="28"/>
      <c r="CR583" s="27"/>
      <c r="CU583" s="30">
        <v>530</v>
      </c>
      <c r="CV583" s="30"/>
      <c r="CW583" s="30"/>
      <c r="CX583" s="30"/>
      <c r="CY583" s="30"/>
      <c r="CZ583" s="30"/>
      <c r="DA583" s="30"/>
      <c r="DB583" s="30"/>
    </row>
    <row r="584" spans="1:109" ht="15.75" x14ac:dyDescent="0.25">
      <c r="A584" t="s">
        <v>891</v>
      </c>
      <c r="AC584" s="2"/>
      <c r="AD584" s="2"/>
      <c r="AE584" s="2"/>
      <c r="AF584" s="1"/>
      <c r="AG584" s="2"/>
      <c r="AH584" s="2"/>
      <c r="AI584" s="2"/>
      <c r="AJ584" s="1"/>
      <c r="AN584" s="2"/>
      <c r="AO584" s="2"/>
      <c r="AP584" s="2"/>
      <c r="AQ584" s="1"/>
      <c r="AR584" s="2"/>
      <c r="AS584" s="2"/>
      <c r="AT584" s="1"/>
      <c r="AU584" s="2"/>
      <c r="AV584" s="2"/>
      <c r="AW584" s="1"/>
      <c r="AX584" s="2"/>
      <c r="AY584" s="2"/>
      <c r="AZ584" s="1"/>
      <c r="BA584" s="2"/>
      <c r="BB584" s="2"/>
      <c r="BC584" s="1"/>
      <c r="BD584" s="2"/>
      <c r="BE584" s="2"/>
      <c r="BF584" s="1"/>
      <c r="BG584" s="1"/>
      <c r="BI584" s="2"/>
      <c r="BJ584" s="2"/>
      <c r="BK584" s="2"/>
      <c r="BL584" s="1"/>
      <c r="BM584" s="2"/>
      <c r="BN584" s="2"/>
      <c r="BO584" s="1"/>
      <c r="BP584" s="2"/>
      <c r="BQ584" s="2"/>
      <c r="BR584" s="1"/>
      <c r="BS584" s="2"/>
      <c r="BT584" s="2"/>
      <c r="BU584" s="1"/>
      <c r="BV584" s="2"/>
      <c r="BW584" s="2"/>
      <c r="BX584" s="1"/>
      <c r="BY584" s="2"/>
      <c r="BZ584" s="2"/>
      <c r="CA584" s="1"/>
      <c r="CE584" s="23"/>
      <c r="CF584" s="23"/>
      <c r="CG584" s="23"/>
      <c r="CH584" s="24"/>
      <c r="CI584" s="2"/>
      <c r="CJ584" s="2"/>
      <c r="CK584" s="2"/>
      <c r="CL584" s="1"/>
      <c r="CN584" s="25"/>
      <c r="CO584" s="27"/>
      <c r="CP584" s="27"/>
      <c r="CQ584" s="28"/>
      <c r="CR584" s="27"/>
      <c r="CU584" s="30">
        <v>536</v>
      </c>
      <c r="CV584" s="30"/>
      <c r="CW584" s="30"/>
      <c r="CX584" s="30"/>
      <c r="CY584" s="30"/>
      <c r="CZ584" s="30"/>
      <c r="DA584" s="30"/>
      <c r="DB584" s="30"/>
    </row>
    <row r="585" spans="1:109" ht="15.75" x14ac:dyDescent="0.25">
      <c r="A585" t="s">
        <v>893</v>
      </c>
      <c r="AC585" s="2"/>
      <c r="AD585" s="2"/>
      <c r="AE585" s="2"/>
      <c r="AF585" s="1"/>
      <c r="AG585" s="2"/>
      <c r="AH585" s="2"/>
      <c r="AI585" s="2"/>
      <c r="AJ585" s="1"/>
      <c r="AN585" s="2"/>
      <c r="AO585" s="2"/>
      <c r="AP585" s="2"/>
      <c r="AQ585" s="1"/>
      <c r="AR585" s="2"/>
      <c r="AS585" s="2"/>
      <c r="AT585" s="1"/>
      <c r="AU585" s="2"/>
      <c r="AV585" s="2"/>
      <c r="AW585" s="1"/>
      <c r="AX585" s="2"/>
      <c r="AY585" s="2"/>
      <c r="AZ585" s="1"/>
      <c r="BA585" s="2"/>
      <c r="BB585" s="2"/>
      <c r="BC585" s="1"/>
      <c r="BD585" s="2"/>
      <c r="BE585" s="2"/>
      <c r="BF585" s="1"/>
      <c r="BG585" s="1"/>
      <c r="BI585" s="2"/>
      <c r="BJ585" s="2"/>
      <c r="BK585" s="2"/>
      <c r="BL585" s="1"/>
      <c r="BM585" s="2"/>
      <c r="BN585" s="2"/>
      <c r="BO585" s="1"/>
      <c r="BP585" s="2"/>
      <c r="BQ585" s="2"/>
      <c r="BR585" s="1"/>
      <c r="BS585" s="2"/>
      <c r="BT585" s="2"/>
      <c r="BU585" s="1"/>
      <c r="BV585" s="2"/>
      <c r="BW585" s="2"/>
      <c r="BX585" s="1"/>
      <c r="BY585" s="2"/>
      <c r="BZ585" s="2"/>
      <c r="CA585" s="1"/>
      <c r="CE585" s="23"/>
      <c r="CF585" s="23"/>
      <c r="CG585" s="23"/>
      <c r="CH585" s="24"/>
      <c r="CI585" s="2"/>
      <c r="CJ585" s="2"/>
      <c r="CK585" s="2"/>
      <c r="CL585" s="1"/>
      <c r="CN585" s="25"/>
      <c r="CO585" s="27"/>
      <c r="CP585" s="27"/>
      <c r="CQ585" s="28"/>
      <c r="CR585" s="27"/>
      <c r="CU585" s="30">
        <v>542</v>
      </c>
      <c r="CV585" s="30"/>
      <c r="CW585" s="30"/>
      <c r="CX585" s="30"/>
      <c r="CY585" s="30"/>
      <c r="CZ585" s="30"/>
      <c r="DA585" s="30"/>
      <c r="DB585" s="30"/>
    </row>
    <row r="586" spans="1:109" ht="15.75" x14ac:dyDescent="0.25">
      <c r="AC586" s="2"/>
      <c r="AD586" s="2"/>
      <c r="AE586" s="2"/>
      <c r="AF586" s="1"/>
      <c r="AG586" s="2"/>
      <c r="AH586" s="2"/>
      <c r="AI586" s="2"/>
      <c r="AJ586" s="1"/>
      <c r="AN586" s="2"/>
      <c r="AO586" s="2"/>
      <c r="AP586" s="2"/>
      <c r="AQ586" s="1"/>
      <c r="AR586" s="2"/>
      <c r="AS586" s="2"/>
      <c r="AT586" s="1"/>
      <c r="AU586" s="2"/>
      <c r="AV586" s="2"/>
      <c r="AW586" s="1"/>
      <c r="AX586" s="2"/>
      <c r="AY586" s="2"/>
      <c r="AZ586" s="1"/>
      <c r="BA586" s="2"/>
      <c r="BB586" s="2"/>
      <c r="BC586" s="1"/>
      <c r="BD586" s="2"/>
      <c r="BE586" s="2"/>
      <c r="BF586" s="1"/>
      <c r="BG586" s="1"/>
      <c r="BI586" s="2"/>
      <c r="BJ586" s="2"/>
      <c r="BK586" s="2"/>
      <c r="BL586" s="1"/>
      <c r="BM586" s="2"/>
      <c r="BN586" s="2"/>
      <c r="BO586" s="1"/>
      <c r="BP586" s="2"/>
      <c r="BQ586" s="2"/>
      <c r="BR586" s="1"/>
      <c r="BS586" s="2"/>
      <c r="BT586" s="2"/>
      <c r="BU586" s="1"/>
      <c r="BV586" s="2"/>
      <c r="BW586" s="2"/>
      <c r="BX586" s="1"/>
      <c r="BY586" s="2"/>
      <c r="BZ586" s="2"/>
      <c r="CA586" s="1"/>
      <c r="CE586" s="23"/>
      <c r="CF586" s="23"/>
      <c r="CG586" s="23"/>
      <c r="CH586" s="24"/>
      <c r="CI586" s="2"/>
      <c r="CJ586" s="2"/>
      <c r="CK586" s="2"/>
      <c r="CL586" s="1"/>
      <c r="CN586" s="25"/>
      <c r="CO586" s="27"/>
      <c r="CP586" s="27"/>
      <c r="CQ586" s="28"/>
      <c r="CR586" s="27"/>
      <c r="CU586" s="30">
        <v>548</v>
      </c>
      <c r="CV586" s="30"/>
      <c r="CW586" s="30"/>
      <c r="CX586" s="30"/>
      <c r="CY586" s="30"/>
      <c r="CZ586" s="30"/>
      <c r="DA586" s="30"/>
      <c r="DB586" s="30"/>
    </row>
    <row r="587" spans="1:109" ht="15.75" x14ac:dyDescent="0.25">
      <c r="A587" t="s">
        <v>895</v>
      </c>
      <c r="AC587" s="2"/>
      <c r="AD587" s="2"/>
      <c r="AE587" s="2"/>
      <c r="AF587" s="1"/>
      <c r="AG587" s="2"/>
      <c r="AH587" s="2"/>
      <c r="AI587" s="2"/>
      <c r="AJ587" s="1"/>
      <c r="AN587" s="2"/>
      <c r="AO587" s="2"/>
      <c r="AP587" s="2"/>
      <c r="AQ587" s="1"/>
      <c r="AR587" s="2"/>
      <c r="AS587" s="2"/>
      <c r="AT587" s="1"/>
      <c r="AU587" s="2"/>
      <c r="AV587" s="2"/>
      <c r="AW587" s="1"/>
      <c r="AX587" s="2"/>
      <c r="AY587" s="2"/>
      <c r="AZ587" s="1"/>
      <c r="BA587" s="2"/>
      <c r="BB587" s="2"/>
      <c r="BC587" s="1"/>
      <c r="BD587" s="2"/>
      <c r="BE587" s="2"/>
      <c r="BF587" s="1"/>
      <c r="BG587" s="1"/>
      <c r="BI587" s="2"/>
      <c r="BJ587" s="2"/>
      <c r="BK587" s="2"/>
      <c r="BL587" s="1"/>
      <c r="BM587" s="2"/>
      <c r="BN587" s="2"/>
      <c r="BO587" s="1"/>
      <c r="BP587" s="2"/>
      <c r="BQ587" s="2"/>
      <c r="BR587" s="1"/>
      <c r="BS587" s="2"/>
      <c r="BT587" s="2"/>
      <c r="BU587" s="1"/>
      <c r="BV587" s="2"/>
      <c r="BW587" s="2"/>
      <c r="BX587" s="1"/>
      <c r="BY587" s="2"/>
      <c r="BZ587" s="2"/>
      <c r="CA587" s="1"/>
      <c r="CE587" s="23"/>
      <c r="CF587" s="23"/>
      <c r="CG587" s="23"/>
      <c r="CH587" s="24"/>
      <c r="CI587" s="2"/>
      <c r="CJ587" s="2"/>
      <c r="CK587" s="2"/>
      <c r="CL587" s="1"/>
      <c r="CN587" s="25"/>
      <c r="CO587" s="27"/>
      <c r="CP587" s="27"/>
      <c r="CQ587" s="28"/>
      <c r="CR587" s="27"/>
      <c r="CU587" s="30">
        <v>550</v>
      </c>
      <c r="CV587" s="30"/>
      <c r="CW587" s="30"/>
      <c r="CX587" s="30"/>
      <c r="CY587" s="30"/>
      <c r="CZ587" s="30"/>
      <c r="DA587" s="30"/>
      <c r="DB587" s="30"/>
    </row>
    <row r="588" spans="1:109" ht="15.75" x14ac:dyDescent="0.25">
      <c r="A588" t="s">
        <v>897</v>
      </c>
      <c r="AC588" s="2"/>
      <c r="AD588" s="2"/>
      <c r="AE588" s="2"/>
      <c r="AF588" s="1"/>
      <c r="AG588" s="2"/>
      <c r="AH588" s="2"/>
      <c r="AI588" s="2"/>
      <c r="AJ588" s="1"/>
      <c r="AN588" s="2"/>
      <c r="AO588" s="2"/>
      <c r="AP588" s="2"/>
      <c r="AQ588" s="1"/>
      <c r="AR588" s="2"/>
      <c r="AS588" s="2"/>
      <c r="AT588" s="1"/>
      <c r="AU588" s="2"/>
      <c r="AV588" s="2"/>
      <c r="AW588" s="1"/>
      <c r="AX588" s="2"/>
      <c r="AY588" s="2"/>
      <c r="AZ588" s="1"/>
      <c r="BA588" s="2"/>
      <c r="BB588" s="2"/>
      <c r="BC588" s="1"/>
      <c r="BD588" s="2"/>
      <c r="BE588" s="2"/>
      <c r="BF588" s="1"/>
      <c r="BG588" s="1"/>
      <c r="BI588" s="2"/>
      <c r="BJ588" s="2"/>
      <c r="BK588" s="2"/>
      <c r="BL588" s="1"/>
      <c r="BM588" s="2"/>
      <c r="BN588" s="2"/>
      <c r="BO588" s="1"/>
      <c r="BP588" s="2"/>
      <c r="BQ588" s="2"/>
      <c r="BR588" s="1"/>
      <c r="BS588" s="2"/>
      <c r="BT588" s="2"/>
      <c r="BU588" s="1"/>
      <c r="BV588" s="2"/>
      <c r="BW588" s="2"/>
      <c r="BX588" s="1"/>
      <c r="BY588" s="2"/>
      <c r="BZ588" s="2"/>
      <c r="CA588" s="1"/>
      <c r="CE588" s="23"/>
      <c r="CF588" s="23"/>
      <c r="CG588" s="23"/>
      <c r="CH588" s="24"/>
      <c r="CI588" s="2"/>
      <c r="CJ588" s="2"/>
      <c r="CK588" s="2"/>
      <c r="CL588" s="1"/>
      <c r="CN588" s="25"/>
      <c r="CO588" s="27"/>
      <c r="CP588" s="27"/>
      <c r="CQ588" s="28"/>
      <c r="CR588" s="27"/>
      <c r="CU588" s="30">
        <v>552</v>
      </c>
      <c r="CV588" s="30"/>
      <c r="CW588" s="30"/>
      <c r="CX588" s="30"/>
      <c r="CY588" s="30"/>
      <c r="CZ588" s="30"/>
      <c r="DA588" s="30"/>
      <c r="DB588" s="30"/>
      <c r="DC588" s="30"/>
      <c r="DD588" s="30"/>
      <c r="DE588" s="30"/>
    </row>
    <row r="589" spans="1:109" ht="15.75" x14ac:dyDescent="0.25">
      <c r="A589" t="s">
        <v>899</v>
      </c>
      <c r="AC589" s="2"/>
      <c r="AD589" s="2"/>
      <c r="AE589" s="2"/>
      <c r="AF589" s="1"/>
      <c r="AG589" s="2"/>
      <c r="AH589" s="2"/>
      <c r="AI589" s="2"/>
      <c r="AJ589" s="1"/>
      <c r="AN589" s="2"/>
      <c r="AO589" s="2"/>
      <c r="AP589" s="2"/>
      <c r="AQ589" s="1"/>
      <c r="AR589" s="2"/>
      <c r="AS589" s="2"/>
      <c r="AT589" s="1"/>
      <c r="AU589" s="2"/>
      <c r="AV589" s="2"/>
      <c r="AW589" s="1"/>
      <c r="AX589" s="2"/>
      <c r="AY589" s="2"/>
      <c r="AZ589" s="1"/>
      <c r="BA589" s="2"/>
      <c r="BB589" s="2"/>
      <c r="BC589" s="1"/>
      <c r="BD589" s="2"/>
      <c r="BE589" s="2"/>
      <c r="BF589" s="1"/>
      <c r="BG589" s="1"/>
      <c r="BI589" s="2"/>
      <c r="BJ589" s="2"/>
      <c r="BK589" s="2"/>
      <c r="BL589" s="1"/>
      <c r="BM589" s="2"/>
      <c r="BN589" s="2"/>
      <c r="BO589" s="1"/>
      <c r="BP589" s="2"/>
      <c r="BQ589" s="2"/>
      <c r="BR589" s="1"/>
      <c r="BS589" s="2"/>
      <c r="BT589" s="2"/>
      <c r="BU589" s="1"/>
      <c r="BV589" s="2"/>
      <c r="BW589" s="2"/>
      <c r="BX589" s="1"/>
      <c r="BY589" s="2"/>
      <c r="BZ589" s="2"/>
      <c r="CA589" s="1"/>
      <c r="CE589" s="23"/>
      <c r="CF589" s="23"/>
      <c r="CG589" s="23"/>
      <c r="CH589" s="24"/>
      <c r="CI589" s="2"/>
      <c r="CJ589" s="2"/>
      <c r="CK589" s="2"/>
      <c r="CL589" s="1"/>
      <c r="CN589" s="25"/>
      <c r="CO589" s="27"/>
      <c r="CP589" s="27"/>
      <c r="CQ589" s="28"/>
      <c r="CR589" s="27"/>
      <c r="CU589" s="30">
        <v>558</v>
      </c>
      <c r="CV589" s="30"/>
      <c r="CW589" s="30"/>
      <c r="CX589" s="30"/>
      <c r="CY589" s="30"/>
      <c r="CZ589" s="30"/>
      <c r="DA589" s="30"/>
      <c r="DB589" s="30"/>
      <c r="DC589" s="30"/>
      <c r="DD589" s="30"/>
      <c r="DE589" s="30"/>
    </row>
    <row r="590" spans="1:109" ht="15.75" x14ac:dyDescent="0.25">
      <c r="A590" t="s">
        <v>901</v>
      </c>
      <c r="AC590" s="2"/>
      <c r="AD590" s="2"/>
      <c r="AE590" s="2"/>
      <c r="AF590" s="1"/>
      <c r="AG590" s="2"/>
      <c r="AH590" s="2"/>
      <c r="AI590" s="2"/>
      <c r="AJ590" s="1"/>
      <c r="AN590" s="2"/>
      <c r="AO590" s="2"/>
      <c r="AP590" s="2"/>
      <c r="AQ590" s="1"/>
      <c r="AR590" s="2"/>
      <c r="AS590" s="2"/>
      <c r="AT590" s="1"/>
      <c r="AU590" s="2"/>
      <c r="AV590" s="2"/>
      <c r="AW590" s="1"/>
      <c r="AX590" s="2"/>
      <c r="AY590" s="2"/>
      <c r="AZ590" s="1"/>
      <c r="BA590" s="2"/>
      <c r="BB590" s="2"/>
      <c r="BC590" s="1"/>
      <c r="BD590" s="2"/>
      <c r="BE590" s="2"/>
      <c r="BF590" s="1"/>
      <c r="BG590" s="1"/>
      <c r="BI590" s="2"/>
      <c r="BJ590" s="2"/>
      <c r="BK590" s="2"/>
      <c r="BL590" s="1"/>
      <c r="BM590" s="2"/>
      <c r="BN590" s="2"/>
      <c r="BO590" s="1"/>
      <c r="BP590" s="2"/>
      <c r="BQ590" s="2"/>
      <c r="BR590" s="1"/>
      <c r="BS590" s="2"/>
      <c r="BT590" s="2"/>
      <c r="BU590" s="1"/>
      <c r="BV590" s="2"/>
      <c r="BW590" s="2"/>
      <c r="BX590" s="1"/>
      <c r="BY590" s="2"/>
      <c r="BZ590" s="2"/>
      <c r="CA590" s="1"/>
      <c r="CE590" s="23"/>
      <c r="CF590" s="23"/>
      <c r="CG590" s="23"/>
      <c r="CH590" s="24"/>
      <c r="CI590" s="2"/>
      <c r="CJ590" s="2"/>
      <c r="CK590" s="2"/>
      <c r="CL590" s="1"/>
      <c r="CN590" s="25"/>
      <c r="CO590" s="27"/>
      <c r="CP590" s="27"/>
      <c r="CQ590" s="28"/>
      <c r="CR590" s="27"/>
      <c r="CU590" s="30">
        <v>564</v>
      </c>
      <c r="CV590" s="30"/>
      <c r="CW590" s="30"/>
      <c r="CX590" s="30"/>
      <c r="CY590" s="30"/>
      <c r="CZ590" s="30"/>
      <c r="DA590" s="30"/>
      <c r="DB590" s="30"/>
      <c r="DC590" s="30"/>
      <c r="DD590" s="30"/>
      <c r="DE590" s="30"/>
    </row>
    <row r="591" spans="1:109" ht="15.75" x14ac:dyDescent="0.25">
      <c r="AC591" s="2"/>
      <c r="AD591" s="2"/>
      <c r="AE591" s="2"/>
      <c r="AF591" s="1"/>
      <c r="AG591" s="2"/>
      <c r="AH591" s="2"/>
      <c r="AI591" s="2"/>
      <c r="AJ591" s="1"/>
      <c r="AN591" s="2"/>
      <c r="AO591" s="2"/>
      <c r="AP591" s="2"/>
      <c r="AQ591" s="1"/>
      <c r="AR591" s="2"/>
      <c r="AS591" s="2"/>
      <c r="AT591" s="1"/>
      <c r="AU591" s="2"/>
      <c r="AV591" s="2"/>
      <c r="AW591" s="1"/>
      <c r="AX591" s="2"/>
      <c r="AY591" s="2"/>
      <c r="AZ591" s="1"/>
      <c r="BA591" s="2"/>
      <c r="BB591" s="2"/>
      <c r="BC591" s="1"/>
      <c r="BD591" s="2"/>
      <c r="BE591" s="2"/>
      <c r="BF591" s="1"/>
      <c r="BG591" s="1"/>
      <c r="BI591" s="2"/>
      <c r="BJ591" s="2"/>
      <c r="BK591" s="2"/>
      <c r="BL591" s="1"/>
      <c r="BM591" s="2"/>
      <c r="BN591" s="2"/>
      <c r="BO591" s="1"/>
      <c r="BP591" s="2"/>
      <c r="BQ591" s="2"/>
      <c r="BR591" s="1"/>
      <c r="BS591" s="2"/>
      <c r="BT591" s="2"/>
      <c r="BU591" s="1"/>
      <c r="BV591" s="2"/>
      <c r="BW591" s="2"/>
      <c r="BX591" s="1"/>
      <c r="BY591" s="2"/>
      <c r="BZ591" s="2"/>
      <c r="CA591" s="1"/>
      <c r="CE591" s="23"/>
      <c r="CF591" s="23"/>
      <c r="CG591" s="23"/>
      <c r="CH591" s="24"/>
      <c r="CI591" s="2"/>
      <c r="CJ591" s="2"/>
      <c r="CK591" s="2"/>
      <c r="CL591" s="1"/>
      <c r="CN591" s="25"/>
      <c r="CO591" s="27"/>
      <c r="CP591" s="27"/>
      <c r="CQ591" s="28"/>
      <c r="CR591" s="27"/>
      <c r="CU591" s="30">
        <v>570</v>
      </c>
      <c r="CV591" s="30"/>
      <c r="CW591" s="30"/>
      <c r="CX591" s="30"/>
      <c r="CY591" s="30"/>
      <c r="CZ591" s="30"/>
      <c r="DA591" s="30"/>
      <c r="DB591" s="30"/>
      <c r="DC591" s="30"/>
      <c r="DD591" s="30"/>
      <c r="DE591" s="30"/>
    </row>
    <row r="592" spans="1:109" ht="15.75" x14ac:dyDescent="0.25">
      <c r="AC592" s="2"/>
      <c r="AD592" s="2"/>
      <c r="AE592" s="2"/>
      <c r="AF592" s="1"/>
      <c r="AG592" s="2"/>
      <c r="AH592" s="2"/>
      <c r="AI592" s="2"/>
      <c r="AJ592" s="1"/>
      <c r="AN592" s="2"/>
      <c r="AO592" s="2"/>
      <c r="AP592" s="2"/>
      <c r="AQ592" s="1"/>
      <c r="AR592" s="2"/>
      <c r="AS592" s="2"/>
      <c r="AT592" s="1"/>
      <c r="AU592" s="2"/>
      <c r="AV592" s="2"/>
      <c r="AW592" s="1"/>
      <c r="AX592" s="2"/>
      <c r="AY592" s="2"/>
      <c r="AZ592" s="1"/>
      <c r="BA592" s="2"/>
      <c r="BB592" s="2"/>
      <c r="BC592" s="1"/>
      <c r="BD592" s="2"/>
      <c r="BE592" s="2"/>
      <c r="BF592" s="1"/>
      <c r="BG592" s="1"/>
      <c r="BI592" s="2"/>
      <c r="BJ592" s="2"/>
      <c r="BK592" s="2"/>
      <c r="BL592" s="1"/>
      <c r="BM592" s="2"/>
      <c r="BN592" s="2"/>
      <c r="BO592" s="1"/>
      <c r="BP592" s="2"/>
      <c r="BQ592" s="2"/>
      <c r="BR592" s="1"/>
      <c r="BS592" s="2"/>
      <c r="BT592" s="2"/>
      <c r="BU592" s="1"/>
      <c r="BV592" s="2"/>
      <c r="BW592" s="2"/>
      <c r="BX592" s="1"/>
      <c r="BY592" s="2"/>
      <c r="BZ592" s="2"/>
      <c r="CA592" s="1"/>
      <c r="CE592" s="23"/>
      <c r="CF592" s="23"/>
      <c r="CG592" s="23"/>
      <c r="CH592" s="24"/>
      <c r="CI592" s="2"/>
      <c r="CJ592" s="2"/>
      <c r="CK592" s="2"/>
      <c r="CL592" s="1"/>
      <c r="CN592" s="25"/>
      <c r="CO592" s="27"/>
      <c r="CP592" s="27"/>
      <c r="CQ592" s="28"/>
      <c r="CR592" s="27"/>
      <c r="CU592" s="30">
        <v>576</v>
      </c>
      <c r="CV592" s="30"/>
      <c r="CW592" s="30"/>
      <c r="CX592" s="30"/>
      <c r="CY592" s="30"/>
      <c r="CZ592" s="30"/>
      <c r="DA592" s="30"/>
      <c r="DB592" s="30"/>
      <c r="DC592" s="30"/>
      <c r="DD592" s="30"/>
      <c r="DE592" s="30"/>
    </row>
    <row r="593" spans="29:100" ht="15.75" x14ac:dyDescent="0.25">
      <c r="AC593" s="2"/>
      <c r="AD593" s="2"/>
      <c r="AE593" s="2"/>
      <c r="AF593" s="1"/>
      <c r="AG593" s="2"/>
      <c r="AH593" s="2"/>
      <c r="AI593" s="2"/>
      <c r="AJ593" s="1"/>
      <c r="CU593" s="30">
        <v>581</v>
      </c>
      <c r="CV593" s="30"/>
    </row>
    <row r="594" spans="29:100" ht="15.75" x14ac:dyDescent="0.25">
      <c r="CU594" s="30">
        <v>582</v>
      </c>
      <c r="CV594" s="30"/>
    </row>
    <row r="595" spans="29:100" ht="15.75" x14ac:dyDescent="0.25">
      <c r="CU595" s="30">
        <v>583</v>
      </c>
      <c r="CV595" s="30"/>
    </row>
    <row r="596" spans="29:100" ht="15.75" x14ac:dyDescent="0.25">
      <c r="CU596" s="30">
        <v>584</v>
      </c>
      <c r="CV596" s="30"/>
    </row>
    <row r="597" spans="29:100" ht="15.75" x14ac:dyDescent="0.25">
      <c r="CU597" s="30">
        <v>585</v>
      </c>
      <c r="CV597" s="30"/>
    </row>
    <row r="598" spans="29:100" ht="15.75" x14ac:dyDescent="0.25">
      <c r="CU598" s="30">
        <v>586</v>
      </c>
      <c r="CV598" s="30"/>
    </row>
    <row r="599" spans="29:100" ht="15.75" x14ac:dyDescent="0.25">
      <c r="CU599" s="30">
        <v>587</v>
      </c>
      <c r="CV599" s="30"/>
    </row>
    <row r="600" spans="29:100" ht="15.75" x14ac:dyDescent="0.25">
      <c r="CU600" s="30">
        <v>588</v>
      </c>
      <c r="CV600" s="30"/>
    </row>
    <row r="601" spans="29:100" ht="15.75" x14ac:dyDescent="0.25">
      <c r="CU601" s="30">
        <v>589</v>
      </c>
      <c r="CV601" s="30"/>
    </row>
    <row r="602" spans="29:100" ht="15.75" x14ac:dyDescent="0.25">
      <c r="CU602" s="30">
        <v>590</v>
      </c>
      <c r="CV602" s="30"/>
    </row>
    <row r="603" spans="29:100" ht="15.75" x14ac:dyDescent="0.25">
      <c r="CU603" s="30">
        <v>591</v>
      </c>
      <c r="CV603" s="30"/>
    </row>
    <row r="604" spans="29:100" ht="15.75" x14ac:dyDescent="0.25">
      <c r="CU604" s="30">
        <v>592</v>
      </c>
      <c r="CV604" s="30"/>
    </row>
    <row r="605" spans="29:100" ht="15.75" x14ac:dyDescent="0.25">
      <c r="CU605" s="30">
        <v>593</v>
      </c>
      <c r="CV605" s="30"/>
    </row>
    <row r="606" spans="29:100" ht="15.75" x14ac:dyDescent="0.25">
      <c r="CU606" s="30">
        <v>594</v>
      </c>
      <c r="CV606" s="30"/>
    </row>
    <row r="607" spans="29:100" ht="15.75" x14ac:dyDescent="0.25">
      <c r="CU607" s="30">
        <v>595</v>
      </c>
      <c r="CV607" s="30"/>
    </row>
    <row r="608" spans="29:100" ht="15.75" x14ac:dyDescent="0.25">
      <c r="CU608" s="30">
        <v>596</v>
      </c>
      <c r="CV608" s="30"/>
    </row>
    <row r="609" spans="99:100" ht="15.75" x14ac:dyDescent="0.25">
      <c r="CU609" s="30">
        <v>597</v>
      </c>
      <c r="CV609" s="30"/>
    </row>
    <row r="610" spans="99:100" ht="15.75" x14ac:dyDescent="0.25">
      <c r="CU610" s="30">
        <v>598</v>
      </c>
      <c r="CV610" s="30"/>
    </row>
    <row r="611" spans="99:100" ht="15.75" x14ac:dyDescent="0.25">
      <c r="CU611" s="30">
        <v>599</v>
      </c>
      <c r="CV611" s="30"/>
    </row>
    <row r="612" spans="99:100" ht="15.75" x14ac:dyDescent="0.25">
      <c r="CU612" s="30">
        <v>600</v>
      </c>
      <c r="CV612" s="30"/>
    </row>
    <row r="613" spans="99:100" ht="15.75" x14ac:dyDescent="0.25">
      <c r="CU613" s="30">
        <v>601</v>
      </c>
      <c r="CV613" s="30"/>
    </row>
    <row r="614" spans="99:100" ht="15.75" x14ac:dyDescent="0.25">
      <c r="CU614" s="30">
        <v>602</v>
      </c>
      <c r="CV614" s="30"/>
    </row>
    <row r="615" spans="99:100" ht="15.75" x14ac:dyDescent="0.25">
      <c r="CU615" s="30">
        <v>603</v>
      </c>
      <c r="CV615" s="30"/>
    </row>
    <row r="616" spans="99:100" ht="15.75" x14ac:dyDescent="0.25">
      <c r="CU616" s="30">
        <v>604</v>
      </c>
      <c r="CV616" s="30"/>
    </row>
    <row r="617" spans="99:100" ht="15.75" x14ac:dyDescent="0.25">
      <c r="CU617" s="30">
        <v>605</v>
      </c>
      <c r="CV617" s="30"/>
    </row>
    <row r="618" spans="99:100" ht="15.75" x14ac:dyDescent="0.25">
      <c r="CU618" s="30">
        <v>606</v>
      </c>
      <c r="CV618" s="30"/>
    </row>
    <row r="619" spans="99:100" ht="15.75" x14ac:dyDescent="0.25">
      <c r="CU619" s="30">
        <v>607</v>
      </c>
      <c r="CV619" s="30"/>
    </row>
    <row r="620" spans="99:100" ht="15.75" x14ac:dyDescent="0.25">
      <c r="CU620" s="30">
        <v>608</v>
      </c>
      <c r="CV620" s="30"/>
    </row>
    <row r="621" spans="99:100" ht="15.75" x14ac:dyDescent="0.25">
      <c r="CU621" s="30">
        <v>609</v>
      </c>
      <c r="CV621" s="30"/>
    </row>
    <row r="622" spans="99:100" ht="15.75" x14ac:dyDescent="0.25">
      <c r="CU622" s="30">
        <v>610</v>
      </c>
      <c r="CV622" s="30"/>
    </row>
    <row r="623" spans="99:100" ht="15.75" x14ac:dyDescent="0.25">
      <c r="CU623" s="30">
        <v>611</v>
      </c>
      <c r="CV623" s="30"/>
    </row>
    <row r="624" spans="99:100" ht="15.75" x14ac:dyDescent="0.25">
      <c r="CU624" s="30">
        <v>612</v>
      </c>
      <c r="CV624" s="30"/>
    </row>
    <row r="625" spans="99:100" ht="15.75" x14ac:dyDescent="0.25">
      <c r="CU625" s="30">
        <v>613</v>
      </c>
      <c r="CV625" s="30"/>
    </row>
    <row r="626" spans="99:100" ht="15.75" x14ac:dyDescent="0.25">
      <c r="CU626" s="30">
        <v>614</v>
      </c>
      <c r="CV626" s="30"/>
    </row>
    <row r="627" spans="99:100" ht="15.75" x14ac:dyDescent="0.25">
      <c r="CU627" s="30">
        <v>615</v>
      </c>
      <c r="CV627" s="30"/>
    </row>
    <row r="628" spans="99:100" ht="15.75" x14ac:dyDescent="0.25">
      <c r="CU628" s="30">
        <v>616</v>
      </c>
      <c r="CV628" s="30"/>
    </row>
    <row r="629" spans="99:100" ht="15.75" x14ac:dyDescent="0.25">
      <c r="CU629" s="30">
        <v>617</v>
      </c>
      <c r="CV629" s="30"/>
    </row>
    <row r="630" spans="99:100" ht="15.75" x14ac:dyDescent="0.25">
      <c r="CU630" s="30">
        <v>618</v>
      </c>
      <c r="CV630" s="30"/>
    </row>
    <row r="631" spans="99:100" ht="15.75" x14ac:dyDescent="0.25">
      <c r="CU631" s="30">
        <v>619</v>
      </c>
      <c r="CV631" s="30"/>
    </row>
    <row r="632" spans="99:100" ht="15.75" x14ac:dyDescent="0.25">
      <c r="CU632" s="30">
        <v>620</v>
      </c>
      <c r="CV632" s="30"/>
    </row>
    <row r="633" spans="99:100" ht="15.75" x14ac:dyDescent="0.25">
      <c r="CU633" s="30">
        <v>621</v>
      </c>
      <c r="CV633" s="30"/>
    </row>
    <row r="634" spans="99:100" ht="15.75" x14ac:dyDescent="0.25">
      <c r="CU634" s="30">
        <v>622</v>
      </c>
      <c r="CV634" s="30"/>
    </row>
    <row r="635" spans="99:100" ht="15.75" x14ac:dyDescent="0.25">
      <c r="CU635" s="30">
        <v>623</v>
      </c>
      <c r="CV635" s="30"/>
    </row>
    <row r="636" spans="99:100" ht="15.75" x14ac:dyDescent="0.25">
      <c r="CU636" s="30">
        <v>624</v>
      </c>
      <c r="CV636" s="30"/>
    </row>
    <row r="637" spans="99:100" ht="15.75" x14ac:dyDescent="0.25">
      <c r="CU637" s="30">
        <v>625</v>
      </c>
      <c r="CV637" s="30"/>
    </row>
    <row r="638" spans="99:100" ht="15.75" x14ac:dyDescent="0.25">
      <c r="CU638" s="30">
        <v>626</v>
      </c>
      <c r="CV638" s="30"/>
    </row>
    <row r="639" spans="99:100" ht="15.75" x14ac:dyDescent="0.25">
      <c r="CU639" s="30">
        <v>627</v>
      </c>
      <c r="CV639" s="30"/>
    </row>
    <row r="640" spans="99:100" ht="15.75" x14ac:dyDescent="0.25">
      <c r="CU640" s="30">
        <v>628</v>
      </c>
      <c r="CV640" s="30"/>
    </row>
    <row r="641" spans="99:100" ht="15.75" x14ac:dyDescent="0.25">
      <c r="CU641" s="30">
        <v>629</v>
      </c>
      <c r="CV641" s="30"/>
    </row>
    <row r="642" spans="99:100" ht="15.75" x14ac:dyDescent="0.25">
      <c r="CU642" s="30">
        <v>630</v>
      </c>
      <c r="CV642" s="30"/>
    </row>
    <row r="643" spans="99:100" ht="15.75" x14ac:dyDescent="0.25">
      <c r="CU643" s="30">
        <v>631</v>
      </c>
      <c r="CV643" s="30"/>
    </row>
    <row r="644" spans="99:100" ht="15.75" x14ac:dyDescent="0.25">
      <c r="CU644" s="30">
        <v>632</v>
      </c>
      <c r="CV644" s="30"/>
    </row>
    <row r="645" spans="99:100" ht="15.75" x14ac:dyDescent="0.25">
      <c r="CU645" s="30">
        <v>633</v>
      </c>
      <c r="CV645" s="30"/>
    </row>
    <row r="646" spans="99:100" ht="15.75" x14ac:dyDescent="0.25">
      <c r="CU646" s="30">
        <v>634</v>
      </c>
      <c r="CV646" s="30"/>
    </row>
  </sheetData>
  <mergeCells count="40">
    <mergeCell ref="CG4:CH4"/>
    <mergeCell ref="CK4:CL4"/>
    <mergeCell ref="BA4:BC4"/>
    <mergeCell ref="BD4:BF4"/>
    <mergeCell ref="BK4:BM4"/>
    <mergeCell ref="BN4:BP4"/>
    <mergeCell ref="BQ4:BS4"/>
    <mergeCell ref="BT4:BV4"/>
    <mergeCell ref="AY3:BF3"/>
    <mergeCell ref="BI3:BI4"/>
    <mergeCell ref="BK3:BR3"/>
    <mergeCell ref="BT3:CA3"/>
    <mergeCell ref="BW4:BY4"/>
    <mergeCell ref="BZ4:CA4"/>
    <mergeCell ref="M4:O4"/>
    <mergeCell ref="AE4:AF4"/>
    <mergeCell ref="AI4:AJ4"/>
    <mergeCell ref="AN3:AN4"/>
    <mergeCell ref="AP3:AW3"/>
    <mergeCell ref="C4:C5"/>
    <mergeCell ref="D4:F4"/>
    <mergeCell ref="G4:G5"/>
    <mergeCell ref="H4:J4"/>
    <mergeCell ref="L4:L5"/>
    <mergeCell ref="CC1:CL1"/>
    <mergeCell ref="C3:F3"/>
    <mergeCell ref="G3:J3"/>
    <mergeCell ref="K3:K6"/>
    <mergeCell ref="L3:O3"/>
    <mergeCell ref="P3:P6"/>
    <mergeCell ref="AC3:AF3"/>
    <mergeCell ref="AG3:AJ3"/>
    <mergeCell ref="AO4:AQ4"/>
    <mergeCell ref="AR4:AT4"/>
    <mergeCell ref="AU4:AW4"/>
    <mergeCell ref="AX4:AZ4"/>
    <mergeCell ref="B1:J1"/>
    <mergeCell ref="AB1:AJ1"/>
    <mergeCell ref="CE3:CH3"/>
    <mergeCell ref="CI3:CL3"/>
  </mergeCells>
  <pageMargins left="1" right="1" top="0.98425196850393704" bottom="0.98425196850393704" header="0.51181102362204722" footer="0.51181102362204722"/>
  <pageSetup paperSize="9" scale="80" fitToHeight="0" orientation="portrait"/>
  <headerFooter alignWithMargins="0"/>
  <rowBreaks count="10" manualBreakCount="10">
    <brk id="92" max="16383" man="1"/>
    <brk id="210" max="16383" man="1"/>
    <brk id="219" max="16383" man="1"/>
    <brk id="256" max="16383" man="1"/>
    <brk id="314" max="16383" man="1"/>
    <brk id="379" max="16383" man="1"/>
    <brk id="441" max="16383" man="1"/>
    <brk id="503" max="16383" man="1"/>
    <brk id="520" max="16383" man="1"/>
    <brk id="560" max="16383" man="1"/>
  </row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A646"/>
  <sheetViews>
    <sheetView zoomScale="75" workbookViewId="0">
      <pane xSplit="2" ySplit="6" topLeftCell="BG7" activePane="bottomRight" state="frozen"/>
      <selection pane="topRight" activeCell="D1" sqref="D1"/>
      <selection pane="bottomLeft" activeCell="A5" sqref="A5"/>
      <selection pane="bottomRight" activeCell="CE1" sqref="CE1:CF65536"/>
    </sheetView>
  </sheetViews>
  <sheetFormatPr defaultColWidth="8.85546875" defaultRowHeight="12.75" x14ac:dyDescent="0.2"/>
  <cols>
    <col min="1" max="1" width="0" hidden="1" customWidth="1"/>
    <col min="2" max="2" width="34" customWidth="1"/>
    <col min="3" max="5" width="10.7109375" style="2" customWidth="1"/>
    <col min="6" max="6" width="6.7109375" style="1" customWidth="1"/>
    <col min="7" max="9" width="10.7109375" style="2" customWidth="1"/>
    <col min="10" max="10" width="6.7109375" style="1" customWidth="1"/>
    <col min="11" max="25" width="10.7109375" style="9" customWidth="1"/>
    <col min="68" max="68" width="9.42578125" customWidth="1"/>
    <col min="80" max="80" width="25.7109375" bestFit="1" customWidth="1"/>
    <col min="94" max="94" width="10.28515625" bestFit="1" customWidth="1"/>
  </cols>
  <sheetData>
    <row r="1" spans="1:105" ht="18" x14ac:dyDescent="0.25">
      <c r="B1" s="185" t="s">
        <v>934</v>
      </c>
      <c r="C1" s="185"/>
      <c r="D1" s="185"/>
      <c r="E1" s="185"/>
      <c r="F1" s="185"/>
      <c r="G1" s="185"/>
      <c r="H1" s="185"/>
      <c r="I1" s="185"/>
      <c r="J1" s="185"/>
      <c r="AA1" s="16" t="s">
        <v>946</v>
      </c>
      <c r="AB1" s="16"/>
      <c r="AC1" s="16"/>
      <c r="AD1" s="16"/>
      <c r="AE1" s="17"/>
      <c r="AF1" s="16"/>
      <c r="AG1" s="16"/>
      <c r="AH1" s="17"/>
      <c r="AI1" s="16"/>
      <c r="AJ1" s="18"/>
      <c r="AK1" s="19"/>
      <c r="AL1" s="18"/>
      <c r="AM1" s="18"/>
      <c r="AN1" s="19"/>
      <c r="AO1" s="16"/>
      <c r="AP1" s="16"/>
      <c r="AQ1" s="17"/>
      <c r="AR1" s="16"/>
      <c r="AS1" s="16"/>
      <c r="AT1" s="17"/>
      <c r="AU1" s="17"/>
      <c r="AV1" s="16" t="s">
        <v>946</v>
      </c>
      <c r="AW1" s="16"/>
      <c r="AX1" s="16"/>
      <c r="AY1" s="16"/>
      <c r="AZ1" s="17"/>
      <c r="BA1" s="16"/>
      <c r="BB1" s="16"/>
      <c r="BC1" s="17"/>
      <c r="BD1" s="16"/>
      <c r="BE1" s="18"/>
      <c r="BF1" s="19"/>
      <c r="BG1" s="18"/>
      <c r="BH1" s="18"/>
      <c r="BI1" s="19"/>
      <c r="BJ1" s="16"/>
      <c r="BK1" s="16"/>
      <c r="BL1" s="17"/>
      <c r="BM1" s="16"/>
      <c r="BN1" s="16"/>
      <c r="BO1" s="17"/>
      <c r="BQ1" s="186" t="s">
        <v>957</v>
      </c>
      <c r="BR1" s="186"/>
      <c r="BS1" s="186"/>
      <c r="BT1" s="186"/>
      <c r="BU1" s="186"/>
      <c r="BV1" s="186"/>
      <c r="BW1" s="186"/>
      <c r="BX1" s="186"/>
      <c r="BY1" s="186"/>
      <c r="BZ1" s="186"/>
      <c r="CB1" s="25"/>
      <c r="CC1" s="25"/>
      <c r="CD1" s="25"/>
      <c r="CG1" s="30">
        <v>1</v>
      </c>
      <c r="CH1" s="30"/>
      <c r="CI1" s="30"/>
      <c r="CJ1" s="30"/>
      <c r="CK1" s="30"/>
      <c r="CL1" s="30"/>
      <c r="CM1" s="30"/>
      <c r="CN1" s="30"/>
      <c r="CO1" s="30"/>
      <c r="CP1" s="30"/>
      <c r="CQ1" s="30"/>
      <c r="CR1" s="30">
        <v>1</v>
      </c>
      <c r="CS1" s="30"/>
    </row>
    <row r="2" spans="1:105" ht="16.5" thickBot="1" x14ac:dyDescent="0.3">
      <c r="AE2" s="1"/>
      <c r="AH2" s="1"/>
      <c r="AK2" s="20" t="s">
        <v>956</v>
      </c>
      <c r="AN2" s="1"/>
      <c r="AQ2" s="1"/>
      <c r="AT2" s="20" t="s">
        <v>956</v>
      </c>
      <c r="AU2" s="20"/>
      <c r="AZ2" s="1"/>
      <c r="BC2" s="1"/>
      <c r="BF2" s="20" t="s">
        <v>947</v>
      </c>
      <c r="BI2" s="1"/>
      <c r="BL2" s="1"/>
      <c r="BO2" s="20" t="s">
        <v>947</v>
      </c>
      <c r="BS2" s="2"/>
      <c r="BT2" s="2"/>
      <c r="BU2" s="2"/>
      <c r="BV2" s="1"/>
      <c r="BW2" s="2"/>
      <c r="BX2" s="2"/>
      <c r="BY2" s="2"/>
      <c r="BZ2" s="1"/>
      <c r="CB2" s="25"/>
      <c r="CC2" s="25"/>
      <c r="CD2" s="25"/>
      <c r="CG2" s="30">
        <v>2</v>
      </c>
      <c r="CH2" s="30"/>
      <c r="CI2" s="30"/>
      <c r="CJ2" s="30"/>
      <c r="CK2" s="30"/>
      <c r="CL2" s="30"/>
      <c r="CM2" s="30"/>
      <c r="CN2" s="30"/>
      <c r="CO2" s="30"/>
      <c r="CP2" s="30"/>
      <c r="CQ2" s="30"/>
      <c r="CR2" s="30">
        <v>2</v>
      </c>
      <c r="CS2" s="30"/>
    </row>
    <row r="3" spans="1:105" s="4" customFormat="1" ht="27" customHeight="1" x14ac:dyDescent="0.25">
      <c r="A3" s="3"/>
      <c r="B3" s="3" t="s">
        <v>443</v>
      </c>
      <c r="C3" s="187" t="s">
        <v>935</v>
      </c>
      <c r="D3" s="187"/>
      <c r="E3" s="187"/>
      <c r="F3" s="187"/>
      <c r="G3" s="184" t="s">
        <v>936</v>
      </c>
      <c r="H3" s="184"/>
      <c r="I3" s="184"/>
      <c r="J3" s="184"/>
      <c r="K3" s="188" t="s">
        <v>932</v>
      </c>
      <c r="L3" s="187" t="s">
        <v>1083</v>
      </c>
      <c r="M3" s="187"/>
      <c r="N3" s="187"/>
      <c r="O3" s="187"/>
      <c r="P3" s="189" t="s">
        <v>932</v>
      </c>
      <c r="Q3" s="13"/>
      <c r="R3" s="13"/>
      <c r="S3" s="13"/>
      <c r="T3" s="13"/>
      <c r="U3" s="13"/>
      <c r="V3" s="141" t="s">
        <v>1152</v>
      </c>
      <c r="W3" s="144" t="s">
        <v>1148</v>
      </c>
      <c r="X3" s="141" t="s">
        <v>1151</v>
      </c>
      <c r="Y3" s="13"/>
      <c r="AA3" s="3" t="s">
        <v>443</v>
      </c>
      <c r="AB3" s="179" t="s">
        <v>937</v>
      </c>
      <c r="AC3" s="21" t="s">
        <v>948</v>
      </c>
      <c r="AD3" s="179" t="s">
        <v>949</v>
      </c>
      <c r="AE3" s="179"/>
      <c r="AF3" s="179"/>
      <c r="AG3" s="179"/>
      <c r="AH3" s="179"/>
      <c r="AI3" s="179"/>
      <c r="AJ3" s="179"/>
      <c r="AK3" s="179"/>
      <c r="AL3" s="21"/>
      <c r="AM3" s="179" t="s">
        <v>949</v>
      </c>
      <c r="AN3" s="179"/>
      <c r="AO3" s="179"/>
      <c r="AP3" s="179"/>
      <c r="AQ3" s="179"/>
      <c r="AR3" s="179"/>
      <c r="AS3" s="179"/>
      <c r="AT3" s="179"/>
      <c r="AU3" s="14"/>
      <c r="AV3" s="3" t="s">
        <v>443</v>
      </c>
      <c r="AW3" s="179" t="s">
        <v>937</v>
      </c>
      <c r="AX3" s="21" t="s">
        <v>948</v>
      </c>
      <c r="AY3" s="179" t="s">
        <v>949</v>
      </c>
      <c r="AZ3" s="179"/>
      <c r="BA3" s="179"/>
      <c r="BB3" s="179"/>
      <c r="BC3" s="179"/>
      <c r="BD3" s="179"/>
      <c r="BE3" s="179"/>
      <c r="BF3" s="179"/>
      <c r="BG3" s="21"/>
      <c r="BH3" s="179" t="s">
        <v>949</v>
      </c>
      <c r="BI3" s="179"/>
      <c r="BJ3" s="179"/>
      <c r="BK3" s="179"/>
      <c r="BL3" s="179"/>
      <c r="BM3" s="179"/>
      <c r="BN3" s="179"/>
      <c r="BO3" s="179"/>
      <c r="BQ3" s="3" t="s">
        <v>443</v>
      </c>
      <c r="BR3" s="3"/>
      <c r="BS3" s="179" t="s">
        <v>943</v>
      </c>
      <c r="BT3" s="179"/>
      <c r="BU3" s="179"/>
      <c r="BV3" s="179"/>
      <c r="BW3" s="179" t="s">
        <v>944</v>
      </c>
      <c r="BX3" s="179"/>
      <c r="BY3" s="179"/>
      <c r="BZ3" s="179"/>
      <c r="CB3" s="26"/>
      <c r="CC3" s="26"/>
      <c r="CD3" s="26"/>
      <c r="CG3" s="30">
        <v>3</v>
      </c>
      <c r="CH3" s="30"/>
      <c r="CI3" s="30"/>
      <c r="CJ3" s="30"/>
      <c r="CK3" s="30"/>
      <c r="CL3" s="30"/>
      <c r="CM3" s="30"/>
      <c r="CN3" s="30"/>
      <c r="CO3" s="30"/>
      <c r="CP3" s="30"/>
      <c r="CQ3" s="30"/>
      <c r="CR3" s="30">
        <v>3</v>
      </c>
      <c r="CS3" s="30"/>
    </row>
    <row r="4" spans="1:105" s="4" customFormat="1" ht="12.75" customHeight="1" x14ac:dyDescent="0.25">
      <c r="A4" s="10"/>
      <c r="B4" s="10"/>
      <c r="C4" s="183" t="s">
        <v>937</v>
      </c>
      <c r="D4" s="183" t="s">
        <v>938</v>
      </c>
      <c r="E4" s="183"/>
      <c r="F4" s="183"/>
      <c r="G4" s="184" t="s">
        <v>937</v>
      </c>
      <c r="H4" s="184" t="s">
        <v>938</v>
      </c>
      <c r="I4" s="184"/>
      <c r="J4" s="184"/>
      <c r="K4" s="188"/>
      <c r="L4" s="183" t="s">
        <v>937</v>
      </c>
      <c r="M4" s="183" t="s">
        <v>938</v>
      </c>
      <c r="N4" s="183"/>
      <c r="O4" s="183"/>
      <c r="P4" s="190"/>
      <c r="Q4" s="13"/>
      <c r="R4" s="13"/>
      <c r="S4" s="13"/>
      <c r="T4" s="13"/>
      <c r="U4" s="13"/>
      <c r="V4" s="141"/>
      <c r="W4" s="141"/>
      <c r="X4" s="141"/>
      <c r="Y4" s="13"/>
      <c r="AA4" s="10"/>
      <c r="AB4" s="180"/>
      <c r="AC4" s="180" t="s">
        <v>950</v>
      </c>
      <c r="AD4" s="180"/>
      <c r="AE4" s="180"/>
      <c r="AF4" s="180" t="s">
        <v>951</v>
      </c>
      <c r="AG4" s="180"/>
      <c r="AH4" s="180"/>
      <c r="AI4" s="180" t="s">
        <v>952</v>
      </c>
      <c r="AJ4" s="180"/>
      <c r="AK4" s="180"/>
      <c r="AL4" s="180" t="s">
        <v>953</v>
      </c>
      <c r="AM4" s="180"/>
      <c r="AN4" s="180"/>
      <c r="AO4" s="180" t="s">
        <v>954</v>
      </c>
      <c r="AP4" s="180"/>
      <c r="AQ4" s="180"/>
      <c r="AR4" s="180" t="s">
        <v>955</v>
      </c>
      <c r="AS4" s="180"/>
      <c r="AT4" s="180"/>
      <c r="AU4" s="11"/>
      <c r="AV4" s="10"/>
      <c r="AW4" s="180"/>
      <c r="AX4" s="11" t="s">
        <v>950</v>
      </c>
      <c r="AY4" s="180" t="s">
        <v>950</v>
      </c>
      <c r="AZ4" s="180"/>
      <c r="BA4" s="180"/>
      <c r="BB4" s="180" t="s">
        <v>951</v>
      </c>
      <c r="BC4" s="180"/>
      <c r="BD4" s="180"/>
      <c r="BE4" s="180" t="s">
        <v>952</v>
      </c>
      <c r="BF4" s="180"/>
      <c r="BG4" s="180"/>
      <c r="BH4" s="180" t="s">
        <v>953</v>
      </c>
      <c r="BI4" s="180"/>
      <c r="BJ4" s="180"/>
      <c r="BK4" s="180" t="s">
        <v>954</v>
      </c>
      <c r="BL4" s="180"/>
      <c r="BM4" s="180"/>
      <c r="BN4" s="180" t="s">
        <v>955</v>
      </c>
      <c r="BO4" s="180"/>
      <c r="BQ4" s="10"/>
      <c r="BR4" s="10"/>
      <c r="BS4" s="11" t="s">
        <v>937</v>
      </c>
      <c r="BT4" s="11" t="s">
        <v>945</v>
      </c>
      <c r="BU4" s="180" t="s">
        <v>938</v>
      </c>
      <c r="BV4" s="180"/>
      <c r="BW4" s="11" t="s">
        <v>937</v>
      </c>
      <c r="BX4" s="11" t="s">
        <v>945</v>
      </c>
      <c r="BY4" s="180" t="s">
        <v>938</v>
      </c>
      <c r="BZ4" s="180"/>
      <c r="CB4" s="26"/>
      <c r="CC4" s="26"/>
      <c r="CD4" s="26"/>
      <c r="CG4" s="30">
        <v>4</v>
      </c>
      <c r="CH4" s="30"/>
      <c r="CI4" s="30"/>
      <c r="CJ4" s="30"/>
      <c r="CK4" s="30"/>
      <c r="CL4" s="30"/>
      <c r="CM4" s="30"/>
      <c r="CN4" s="30"/>
      <c r="CO4" s="30"/>
      <c r="CP4" s="30"/>
      <c r="CQ4" s="30"/>
      <c r="CR4" s="30">
        <v>4</v>
      </c>
      <c r="CS4" s="30"/>
    </row>
    <row r="5" spans="1:105" s="4" customFormat="1" ht="12.75" customHeight="1" x14ac:dyDescent="0.25">
      <c r="A5" s="10"/>
      <c r="B5" s="10"/>
      <c r="C5" s="183"/>
      <c r="D5" s="120" t="s">
        <v>939</v>
      </c>
      <c r="E5" s="120" t="s">
        <v>940</v>
      </c>
      <c r="F5" s="49" t="s">
        <v>941</v>
      </c>
      <c r="G5" s="184"/>
      <c r="H5" s="119" t="s">
        <v>939</v>
      </c>
      <c r="I5" s="119" t="s">
        <v>940</v>
      </c>
      <c r="J5" s="44" t="s">
        <v>941</v>
      </c>
      <c r="K5" s="188"/>
      <c r="L5" s="183"/>
      <c r="M5" s="120" t="s">
        <v>939</v>
      </c>
      <c r="N5" s="120" t="s">
        <v>940</v>
      </c>
      <c r="O5" s="49" t="s">
        <v>941</v>
      </c>
      <c r="P5" s="190"/>
      <c r="Q5" s="13"/>
      <c r="R5" s="13"/>
      <c r="S5" s="13"/>
      <c r="T5" s="13"/>
      <c r="U5" s="13"/>
      <c r="V5" s="141"/>
      <c r="W5" s="141"/>
      <c r="X5" s="141"/>
      <c r="Y5" s="13"/>
      <c r="AA5" s="10"/>
      <c r="AB5" s="11" t="s">
        <v>940</v>
      </c>
      <c r="AC5" s="22"/>
      <c r="AD5" s="11" t="s">
        <v>940</v>
      </c>
      <c r="AE5" s="12" t="s">
        <v>941</v>
      </c>
      <c r="AF5" s="22"/>
      <c r="AG5" s="11" t="s">
        <v>940</v>
      </c>
      <c r="AH5" s="12" t="s">
        <v>941</v>
      </c>
      <c r="AI5" s="22"/>
      <c r="AJ5" s="11" t="s">
        <v>940</v>
      </c>
      <c r="AK5" s="12" t="s">
        <v>941</v>
      </c>
      <c r="AL5" s="22"/>
      <c r="AM5" s="11" t="s">
        <v>940</v>
      </c>
      <c r="AN5" s="12" t="s">
        <v>941</v>
      </c>
      <c r="AO5" s="22"/>
      <c r="AP5" s="11" t="s">
        <v>940</v>
      </c>
      <c r="AQ5" s="12" t="s">
        <v>941</v>
      </c>
      <c r="AR5" s="22"/>
      <c r="AS5" s="11" t="s">
        <v>940</v>
      </c>
      <c r="AT5" s="12" t="s">
        <v>941</v>
      </c>
      <c r="AU5" s="12"/>
      <c r="AV5" s="10"/>
      <c r="AW5" s="11" t="s">
        <v>940</v>
      </c>
      <c r="AX5" s="22"/>
      <c r="AY5" s="11" t="s">
        <v>940</v>
      </c>
      <c r="AZ5" s="12" t="s">
        <v>941</v>
      </c>
      <c r="BA5" s="22"/>
      <c r="BB5" s="11" t="s">
        <v>940</v>
      </c>
      <c r="BC5" s="12" t="s">
        <v>941</v>
      </c>
      <c r="BD5" s="22"/>
      <c r="BE5" s="11" t="s">
        <v>940</v>
      </c>
      <c r="BF5" s="12" t="s">
        <v>941</v>
      </c>
      <c r="BG5" s="22"/>
      <c r="BH5" s="11" t="s">
        <v>940</v>
      </c>
      <c r="BI5" s="12" t="s">
        <v>941</v>
      </c>
      <c r="BJ5" s="22"/>
      <c r="BK5" s="11" t="s">
        <v>940</v>
      </c>
      <c r="BL5" s="12" t="s">
        <v>941</v>
      </c>
      <c r="BM5" s="22"/>
      <c r="BN5" s="11" t="s">
        <v>940</v>
      </c>
      <c r="BO5" s="12" t="s">
        <v>941</v>
      </c>
      <c r="BQ5" s="10"/>
      <c r="BR5" s="10"/>
      <c r="BS5" s="11" t="s">
        <v>940</v>
      </c>
      <c r="BT5" s="11" t="s">
        <v>940</v>
      </c>
      <c r="BU5" s="11" t="s">
        <v>940</v>
      </c>
      <c r="BV5" s="11" t="s">
        <v>941</v>
      </c>
      <c r="BW5" s="11" t="s">
        <v>940</v>
      </c>
      <c r="BX5" s="11" t="s">
        <v>940</v>
      </c>
      <c r="BY5" s="11" t="s">
        <v>940</v>
      </c>
      <c r="BZ5" s="11" t="s">
        <v>941</v>
      </c>
      <c r="CB5" s="26"/>
      <c r="CC5" s="26"/>
      <c r="CD5" s="26"/>
      <c r="CG5" s="30">
        <v>5</v>
      </c>
      <c r="CH5" s="30"/>
      <c r="CI5" s="30"/>
      <c r="CJ5" s="30"/>
      <c r="CK5" s="30"/>
      <c r="CL5" s="30"/>
      <c r="CM5" s="30"/>
      <c r="CN5" s="30"/>
      <c r="CO5" s="30"/>
      <c r="CP5" s="30"/>
      <c r="CQ5" s="30"/>
      <c r="CR5" s="30">
        <v>5</v>
      </c>
      <c r="CS5" s="30"/>
    </row>
    <row r="6" spans="1:105" ht="15.75" x14ac:dyDescent="0.25">
      <c r="B6" s="5"/>
      <c r="C6" s="50"/>
      <c r="D6" s="50"/>
      <c r="E6" s="50"/>
      <c r="F6" s="51"/>
      <c r="G6" s="45"/>
      <c r="H6" s="45"/>
      <c r="I6" s="45"/>
      <c r="J6" s="46"/>
      <c r="K6" s="188"/>
      <c r="L6" s="50"/>
      <c r="M6" s="50"/>
      <c r="N6" s="50"/>
      <c r="O6" s="51"/>
      <c r="P6" s="190"/>
      <c r="Q6" s="13"/>
      <c r="R6" s="13"/>
      <c r="S6" s="13"/>
      <c r="T6" s="13"/>
      <c r="U6" s="13"/>
      <c r="V6" s="141"/>
      <c r="W6" s="141"/>
      <c r="X6" s="141"/>
      <c r="Y6" s="13"/>
      <c r="AA6" s="5"/>
      <c r="AB6" s="6"/>
      <c r="AC6" s="6"/>
      <c r="AD6" s="6"/>
      <c r="AE6" s="7"/>
      <c r="AF6" s="6"/>
      <c r="AG6" s="6"/>
      <c r="AH6" s="7"/>
      <c r="AI6" s="6"/>
      <c r="AJ6" s="6"/>
      <c r="AK6" s="7"/>
      <c r="AL6" s="6"/>
      <c r="AM6" s="6"/>
      <c r="AN6" s="7"/>
      <c r="AO6" s="6"/>
      <c r="AP6" s="6"/>
      <c r="AQ6" s="7"/>
      <c r="AR6" s="6"/>
      <c r="AS6" s="6"/>
      <c r="AT6" s="7"/>
      <c r="AU6" s="7"/>
      <c r="AV6" s="5"/>
      <c r="AW6" s="6"/>
      <c r="AX6" s="6"/>
      <c r="AY6" s="6"/>
      <c r="AZ6" s="7"/>
      <c r="BA6" s="6"/>
      <c r="BB6" s="6"/>
      <c r="BC6" s="7"/>
      <c r="BD6" s="6"/>
      <c r="BE6" s="6"/>
      <c r="BF6" s="7"/>
      <c r="BG6" s="6"/>
      <c r="BH6" s="6"/>
      <c r="BI6" s="7"/>
      <c r="BJ6" s="6"/>
      <c r="BK6" s="6"/>
      <c r="BL6" s="7"/>
      <c r="BM6" s="6"/>
      <c r="BN6" s="6"/>
      <c r="BO6" s="7"/>
      <c r="BQ6" s="5"/>
      <c r="BS6" s="6"/>
      <c r="BT6" s="6"/>
      <c r="BU6" s="6"/>
      <c r="BV6" s="7"/>
      <c r="BW6" s="6"/>
      <c r="BX6" s="6"/>
      <c r="BY6" s="6"/>
      <c r="BZ6" s="7"/>
      <c r="CB6" s="25"/>
      <c r="CC6" s="25"/>
      <c r="CD6" s="25"/>
      <c r="CG6" s="30">
        <v>6</v>
      </c>
      <c r="CH6" s="30"/>
      <c r="CI6" s="30"/>
      <c r="CJ6" s="30"/>
      <c r="CK6" s="30"/>
      <c r="CL6" s="30"/>
      <c r="CM6" s="30"/>
      <c r="CN6" s="30"/>
      <c r="CO6" s="30"/>
      <c r="CP6" s="30"/>
      <c r="CQ6" s="30"/>
      <c r="CR6" s="30">
        <v>6</v>
      </c>
      <c r="CS6" s="30"/>
    </row>
    <row r="7" spans="1:105" ht="15.75" x14ac:dyDescent="0.25">
      <c r="C7" s="52"/>
      <c r="D7" s="52"/>
      <c r="E7" s="52"/>
      <c r="F7" s="53"/>
      <c r="G7" s="45"/>
      <c r="H7" s="45"/>
      <c r="I7" s="45"/>
      <c r="J7" s="46"/>
      <c r="K7" s="47"/>
      <c r="L7" s="54"/>
      <c r="M7" s="54"/>
      <c r="N7" s="54"/>
      <c r="O7" s="54"/>
      <c r="P7" s="54"/>
      <c r="V7" s="142"/>
      <c r="W7" s="142"/>
      <c r="X7" s="142"/>
      <c r="AB7" s="2"/>
      <c r="AC7" s="2"/>
      <c r="AD7" s="2"/>
      <c r="AE7" s="1"/>
      <c r="AF7" s="2"/>
      <c r="AG7" s="2"/>
      <c r="AH7" s="1"/>
      <c r="AI7" s="2"/>
      <c r="AJ7" s="2"/>
      <c r="AK7" s="1"/>
      <c r="AL7" s="2"/>
      <c r="AM7" s="2"/>
      <c r="AN7" s="1"/>
      <c r="AO7" s="2"/>
      <c r="AP7" s="2"/>
      <c r="AQ7" s="1"/>
      <c r="AR7" s="2"/>
      <c r="AS7" s="2"/>
      <c r="AT7" s="1"/>
      <c r="AU7" s="1"/>
      <c r="AW7" s="2"/>
      <c r="AX7" s="2"/>
      <c r="AY7" s="2"/>
      <c r="AZ7" s="1"/>
      <c r="BA7" s="2"/>
      <c r="BB7" s="2"/>
      <c r="BC7" s="1"/>
      <c r="BD7" s="2"/>
      <c r="BE7" s="2"/>
      <c r="BF7" s="1"/>
      <c r="BG7" s="2"/>
      <c r="BH7" s="2"/>
      <c r="BI7" s="1"/>
      <c r="BJ7" s="2"/>
      <c r="BK7" s="2"/>
      <c r="BL7" s="1"/>
      <c r="BM7" s="2"/>
      <c r="BN7" s="2"/>
      <c r="BO7" s="1"/>
      <c r="BS7" s="23"/>
      <c r="BT7" s="23"/>
      <c r="BU7" s="23"/>
      <c r="BV7" s="24"/>
      <c r="BW7" s="2"/>
      <c r="BX7" s="2"/>
      <c r="BY7" s="2"/>
      <c r="BZ7" s="1"/>
      <c r="CB7" s="25"/>
      <c r="CC7" s="25"/>
      <c r="CD7" s="25"/>
      <c r="CG7" s="30">
        <v>7</v>
      </c>
      <c r="CH7" s="30"/>
      <c r="CI7" s="30"/>
      <c r="CJ7" s="30"/>
      <c r="CK7" s="30"/>
      <c r="CL7" s="30"/>
      <c r="CM7" s="30"/>
      <c r="CN7" s="30"/>
      <c r="CO7" s="30"/>
      <c r="CP7" s="30"/>
      <c r="CQ7" s="30"/>
      <c r="CR7" s="30"/>
      <c r="CS7" s="30"/>
    </row>
    <row r="8" spans="1:105" ht="15.75" x14ac:dyDescent="0.25">
      <c r="C8" s="52"/>
      <c r="D8" s="52"/>
      <c r="E8" s="52"/>
      <c r="F8" s="53"/>
      <c r="G8" s="45"/>
      <c r="H8" s="45"/>
      <c r="I8" s="45"/>
      <c r="J8" s="46"/>
      <c r="K8" s="47"/>
      <c r="L8" s="54"/>
      <c r="M8" s="54"/>
      <c r="N8" s="54"/>
      <c r="O8" s="54"/>
      <c r="P8" s="54"/>
      <c r="V8" s="142"/>
      <c r="W8" s="142"/>
      <c r="X8" s="142"/>
      <c r="AB8" s="2"/>
      <c r="AC8" s="2"/>
      <c r="AD8" s="2"/>
      <c r="AE8" s="1"/>
      <c r="AF8" s="2"/>
      <c r="AG8" s="2"/>
      <c r="AH8" s="1"/>
      <c r="AI8" s="2"/>
      <c r="AJ8" s="2"/>
      <c r="AK8" s="1"/>
      <c r="AL8" s="2"/>
      <c r="AM8" s="2"/>
      <c r="AN8" s="1"/>
      <c r="AO8" s="2"/>
      <c r="AP8" s="2"/>
      <c r="AQ8" s="1"/>
      <c r="AR8" s="2"/>
      <c r="AS8" s="2"/>
      <c r="AT8" s="1"/>
      <c r="AU8" s="1"/>
      <c r="AW8" s="2"/>
      <c r="AX8" s="2"/>
      <c r="AY8" s="2"/>
      <c r="AZ8" s="1"/>
      <c r="BA8" s="2"/>
      <c r="BB8" s="2"/>
      <c r="BC8" s="1"/>
      <c r="BD8" s="2"/>
      <c r="BE8" s="2"/>
      <c r="BF8" s="1"/>
      <c r="BG8" s="2"/>
      <c r="BH8" s="2"/>
      <c r="BI8" s="1"/>
      <c r="BJ8" s="2"/>
      <c r="BK8" s="2"/>
      <c r="BL8" s="1"/>
      <c r="BM8" s="2"/>
      <c r="BN8" s="2"/>
      <c r="BO8" s="1"/>
      <c r="BS8" s="23"/>
      <c r="BT8" s="23"/>
      <c r="BU8" s="23"/>
      <c r="BV8" s="24"/>
      <c r="BW8" s="2"/>
      <c r="BX8" s="2"/>
      <c r="BY8" s="2"/>
      <c r="BZ8" s="1"/>
      <c r="CB8" s="25"/>
      <c r="CC8" s="27"/>
      <c r="CD8" s="27"/>
      <c r="CG8" s="30">
        <v>40</v>
      </c>
      <c r="CH8" s="30"/>
      <c r="CI8" s="32"/>
      <c r="CJ8" s="32"/>
      <c r="CK8" s="32"/>
      <c r="CL8" s="30"/>
      <c r="CM8" s="30"/>
      <c r="CN8" s="30"/>
      <c r="CP8" s="30"/>
      <c r="CR8" s="30"/>
      <c r="CS8" s="30"/>
      <c r="CY8" s="30"/>
      <c r="CZ8" s="30"/>
      <c r="DA8" s="30"/>
    </row>
    <row r="9" spans="1:105" ht="15.75" x14ac:dyDescent="0.25">
      <c r="A9" t="s">
        <v>446</v>
      </c>
      <c r="B9" t="s">
        <v>190</v>
      </c>
      <c r="C9" s="52">
        <v>4.5702214213709995</v>
      </c>
      <c r="D9" s="52">
        <v>5.6317128040819995</v>
      </c>
      <c r="E9" s="52">
        <v>1.061491382711</v>
      </c>
      <c r="F9" s="53">
        <v>0.23226257216933005</v>
      </c>
      <c r="G9" s="45">
        <v>5.0377465209199999</v>
      </c>
      <c r="H9" s="45">
        <v>5.311112757359</v>
      </c>
      <c r="I9" s="45">
        <v>0.27336623643900015</v>
      </c>
      <c r="J9" s="46">
        <v>5.4263594903754236E-2</v>
      </c>
      <c r="K9" s="47">
        <v>1</v>
      </c>
      <c r="L9" s="55">
        <f>G9-CC9-CD9</f>
        <v>4.9375805209200001</v>
      </c>
      <c r="M9" s="55">
        <f>H9-CC9-CD9</f>
        <v>5.2109467573590003</v>
      </c>
      <c r="N9" s="55">
        <f>M9-L9</f>
        <v>0.27336623643900015</v>
      </c>
      <c r="O9" s="56">
        <f>N9/L9</f>
        <v>5.5364410824446646E-2</v>
      </c>
      <c r="P9" s="54"/>
      <c r="Q9" s="42">
        <f t="shared" ref="Q9:R13" si="0">C9/$CP9*1000000</f>
        <v>52.018864989369078</v>
      </c>
      <c r="R9" s="42">
        <f t="shared" si="0"/>
        <v>64.100900373129051</v>
      </c>
      <c r="S9" s="42">
        <f t="shared" ref="S9:T13" si="1">L9/$CP9*1000000</f>
        <v>56.200194872577029</v>
      </c>
      <c r="T9" s="42">
        <f t="shared" si="1"/>
        <v>59.311685549916341</v>
      </c>
      <c r="V9" s="143">
        <f>AR9/DA9*1000000</f>
        <v>63.551630294803374</v>
      </c>
      <c r="W9" s="143">
        <f>(AW9-CC9-CD9)/DA9*1000000</f>
        <v>57.04492491473728</v>
      </c>
      <c r="X9" s="143">
        <f>(BM9-CC9-CD9)/DA9*1000000</f>
        <v>59.810429061428444</v>
      </c>
      <c r="AA9" t="s">
        <v>190</v>
      </c>
      <c r="AB9" s="2">
        <v>4.5702214213709995</v>
      </c>
      <c r="AC9" s="2">
        <v>4.8449313200650002</v>
      </c>
      <c r="AD9" s="2">
        <v>0.27470989869400064</v>
      </c>
      <c r="AE9" s="1">
        <v>6.0108662877780591E-2</v>
      </c>
      <c r="AF9" s="2">
        <v>4.570141955335</v>
      </c>
      <c r="AG9" s="2">
        <v>-7.9466035999509188E-5</v>
      </c>
      <c r="AH9" s="1">
        <v>-1.7387786864749005E-5</v>
      </c>
      <c r="AI9" s="2">
        <v>4.568717848076</v>
      </c>
      <c r="AJ9" s="2">
        <v>-1.5035732949995051E-3</v>
      </c>
      <c r="AK9" s="1">
        <v>-3.2899353365431803E-4</v>
      </c>
      <c r="AL9" s="2">
        <v>5.0887421136580002</v>
      </c>
      <c r="AM9" s="2">
        <v>0.51852069228700071</v>
      </c>
      <c r="AN9" s="1">
        <v>0.11345636118686173</v>
      </c>
      <c r="AO9" s="2">
        <v>4.5706590451159999</v>
      </c>
      <c r="AP9" s="2">
        <v>4.3762374500033729E-4</v>
      </c>
      <c r="AQ9" s="1">
        <v>9.5755479801032611E-5</v>
      </c>
      <c r="AR9" s="2">
        <v>5.5007749117970004</v>
      </c>
      <c r="AS9" s="2">
        <v>0.93055349042600088</v>
      </c>
      <c r="AT9" s="1">
        <v>0.20361234273564988</v>
      </c>
      <c r="AU9" s="1"/>
      <c r="AV9" t="s">
        <v>190</v>
      </c>
      <c r="AW9" s="2">
        <v>5.0377465209199999</v>
      </c>
      <c r="AX9" s="2">
        <v>5.0822292283159998</v>
      </c>
      <c r="AY9" s="2">
        <v>4.448270739599991E-2</v>
      </c>
      <c r="AZ9" s="1">
        <v>8.8298820139677096E-3</v>
      </c>
      <c r="BA9" s="2">
        <v>5.0377465209199999</v>
      </c>
      <c r="BB9" s="2">
        <v>0</v>
      </c>
      <c r="BC9" s="1">
        <v>0</v>
      </c>
      <c r="BD9" s="2">
        <v>5.0377465209199999</v>
      </c>
      <c r="BE9" s="2">
        <v>0</v>
      </c>
      <c r="BF9" s="1">
        <v>0</v>
      </c>
      <c r="BG9" s="2">
        <v>5.1383324761809996</v>
      </c>
      <c r="BH9" s="2">
        <v>0.10058595526099978</v>
      </c>
      <c r="BI9" s="1">
        <v>1.996645818587765E-2</v>
      </c>
      <c r="BJ9" s="2">
        <v>5.0377465209199999</v>
      </c>
      <c r="BK9" s="2">
        <v>0</v>
      </c>
      <c r="BL9" s="1">
        <v>0</v>
      </c>
      <c r="BM9" s="2">
        <v>5.277117497841</v>
      </c>
      <c r="BN9" s="2">
        <v>0.23937097692100018</v>
      </c>
      <c r="BO9" s="1">
        <v>4.7515486522987253E-2</v>
      </c>
      <c r="BQ9" t="s">
        <v>190</v>
      </c>
      <c r="BS9" s="23">
        <v>4.5702214213709995</v>
      </c>
      <c r="BT9" s="23">
        <v>4.7030940763969999</v>
      </c>
      <c r="BU9" s="23">
        <v>0.13287265502600043</v>
      </c>
      <c r="BV9" s="24">
        <v>2.9073570572460485E-2</v>
      </c>
      <c r="BW9" s="2">
        <v>5.0377465209199999</v>
      </c>
      <c r="BX9" s="2">
        <v>5.0377465209199999</v>
      </c>
      <c r="BY9" s="2">
        <v>0</v>
      </c>
      <c r="BZ9" s="1">
        <v>0</v>
      </c>
      <c r="CB9" s="25" t="s">
        <v>190</v>
      </c>
      <c r="CC9" s="27">
        <v>0</v>
      </c>
      <c r="CD9" s="27">
        <v>0.10016600000000001</v>
      </c>
      <c r="CG9" s="30">
        <v>264</v>
      </c>
      <c r="CH9" s="30"/>
      <c r="CI9" s="15" t="s">
        <v>190</v>
      </c>
      <c r="CJ9" s="33" t="s">
        <v>994</v>
      </c>
      <c r="CK9" s="34" t="s">
        <v>190</v>
      </c>
      <c r="CL9" s="34" t="s">
        <v>989</v>
      </c>
      <c r="CM9" s="32"/>
      <c r="CN9" s="32"/>
      <c r="CO9" t="s">
        <v>190</v>
      </c>
      <c r="CP9">
        <v>87857</v>
      </c>
      <c r="CQ9" t="s">
        <v>1045</v>
      </c>
      <c r="CR9" s="30">
        <v>99</v>
      </c>
      <c r="CS9" s="39" t="s">
        <v>190</v>
      </c>
      <c r="CW9" s="30">
        <v>279</v>
      </c>
      <c r="CX9" s="30"/>
      <c r="CY9" s="32"/>
      <c r="CZ9" s="32" t="s">
        <v>190</v>
      </c>
      <c r="DA9" s="41">
        <v>86556</v>
      </c>
    </row>
    <row r="10" spans="1:105" ht="15.75" x14ac:dyDescent="0.25">
      <c r="B10" t="s">
        <v>191</v>
      </c>
      <c r="C10" s="52">
        <v>6.7674291210959998</v>
      </c>
      <c r="D10" s="52">
        <v>7.3785326712600003</v>
      </c>
      <c r="E10" s="52">
        <v>0.61110355016400053</v>
      </c>
      <c r="F10" s="53">
        <v>9.0300694581198798E-2</v>
      </c>
      <c r="G10" s="45">
        <v>7.1457762894119998</v>
      </c>
      <c r="H10" s="45">
        <v>7.3972992260029997</v>
      </c>
      <c r="I10" s="45">
        <v>0.25152293659099989</v>
      </c>
      <c r="J10" s="46">
        <v>3.5198826048288841E-2</v>
      </c>
      <c r="K10" s="47">
        <v>2</v>
      </c>
      <c r="L10" s="55">
        <f>G10-CC10-CD10</f>
        <v>6.9599442894120003</v>
      </c>
      <c r="M10" s="55">
        <f>H10-CC10-CD10</f>
        <v>7.2114672260030002</v>
      </c>
      <c r="N10" s="55">
        <f>M10-L10</f>
        <v>0.25152293659099989</v>
      </c>
      <c r="O10" s="56">
        <f>N10/L10</f>
        <v>3.6138642226437909E-2</v>
      </c>
      <c r="P10" s="54"/>
      <c r="Q10" s="42">
        <f t="shared" si="0"/>
        <v>70.370172520209209</v>
      </c>
      <c r="R10" s="42">
        <f t="shared" si="0"/>
        <v>76.724647976582887</v>
      </c>
      <c r="S10" s="42">
        <f t="shared" si="1"/>
        <v>72.372014780355428</v>
      </c>
      <c r="T10" s="42">
        <f t="shared" si="1"/>
        <v>74.987441129709154</v>
      </c>
      <c r="V10" s="143">
        <f>AR10/DA10*1000000</f>
        <v>75.401999622797788</v>
      </c>
      <c r="W10" s="143">
        <f>(AW10-CC10-CD10)/DA10*1000000</f>
        <v>73.248692767812429</v>
      </c>
      <c r="X10" s="143">
        <f>(BM10-CC10-CD10)/DA10*1000000</f>
        <v>75.28816900889305</v>
      </c>
      <c r="AA10" t="s">
        <v>191</v>
      </c>
      <c r="AB10" s="2">
        <v>6.7674291210959998</v>
      </c>
      <c r="AC10" s="2">
        <v>6.8925746079599994</v>
      </c>
      <c r="AD10" s="2">
        <v>0.12514548686399962</v>
      </c>
      <c r="AE10" s="1">
        <v>1.8492323247817341E-2</v>
      </c>
      <c r="AF10" s="2">
        <v>6.7674491493869997</v>
      </c>
      <c r="AG10" s="2">
        <v>2.0028290999896114E-5</v>
      </c>
      <c r="AH10" s="1">
        <v>2.9595124886439134E-6</v>
      </c>
      <c r="AI10" s="2">
        <v>6.7673097917020009</v>
      </c>
      <c r="AJ10" s="2">
        <v>-1.1932939399894593E-4</v>
      </c>
      <c r="AK10" s="1">
        <v>-1.7632898972958919E-5</v>
      </c>
      <c r="AL10" s="2">
        <v>6.978984314251</v>
      </c>
      <c r="AM10" s="2">
        <v>0.21155519315500015</v>
      </c>
      <c r="AN10" s="1">
        <v>3.1260791856027349E-2</v>
      </c>
      <c r="AO10" s="2">
        <v>6.7673197657920001</v>
      </c>
      <c r="AP10" s="2">
        <v>-1.0935530399969196E-4</v>
      </c>
      <c r="AQ10" s="1">
        <v>-1.6159061593833379E-5</v>
      </c>
      <c r="AR10" s="2">
        <v>7.1645472001590003</v>
      </c>
      <c r="AS10" s="2">
        <v>0.39711807906300045</v>
      </c>
      <c r="AT10" s="1">
        <v>5.8680788813150704E-2</v>
      </c>
      <c r="AU10" s="1"/>
      <c r="AV10" t="s">
        <v>191</v>
      </c>
      <c r="AW10" s="2">
        <v>7.1457762894119998</v>
      </c>
      <c r="AX10" s="2">
        <v>7.2091926382900002</v>
      </c>
      <c r="AY10" s="2">
        <v>6.3416348878000406E-2</v>
      </c>
      <c r="AZ10" s="1">
        <v>8.8746619414835758E-3</v>
      </c>
      <c r="BA10" s="2">
        <v>7.1457762894119998</v>
      </c>
      <c r="BB10" s="2">
        <v>0</v>
      </c>
      <c r="BC10" s="1">
        <v>0</v>
      </c>
      <c r="BD10" s="2">
        <v>7.1457762894119998</v>
      </c>
      <c r="BE10" s="2">
        <v>0</v>
      </c>
      <c r="BF10" s="1">
        <v>0</v>
      </c>
      <c r="BG10" s="2">
        <v>7.2646819435590002</v>
      </c>
      <c r="BH10" s="2">
        <v>0.11890565414700038</v>
      </c>
      <c r="BI10" s="1">
        <v>1.6639991140386612E-2</v>
      </c>
      <c r="BJ10" s="2">
        <v>7.1457762894119998</v>
      </c>
      <c r="BK10" s="2">
        <v>0</v>
      </c>
      <c r="BL10" s="1">
        <v>0</v>
      </c>
      <c r="BM10" s="2">
        <v>7.3395632428869995</v>
      </c>
      <c r="BN10" s="2">
        <v>0.19378695347499963</v>
      </c>
      <c r="BO10" s="1">
        <v>2.7119090442578864E-2</v>
      </c>
      <c r="BQ10" t="s">
        <v>191</v>
      </c>
      <c r="BS10" s="23">
        <v>6.7674291210959998</v>
      </c>
      <c r="BT10" s="23">
        <v>6.9888155576060003</v>
      </c>
      <c r="BU10" s="23">
        <v>0.22138643651000045</v>
      </c>
      <c r="BV10" s="24">
        <v>3.2713521272040517E-2</v>
      </c>
      <c r="BW10" s="2">
        <v>7.1457762894119998</v>
      </c>
      <c r="BX10" s="2">
        <v>7.153271368995</v>
      </c>
      <c r="BY10" s="2">
        <v>7.4950795830002193E-3</v>
      </c>
      <c r="BZ10" s="1">
        <v>1.0488824837835726E-3</v>
      </c>
      <c r="CB10" s="25" t="s">
        <v>191</v>
      </c>
      <c r="CC10" s="27">
        <v>0</v>
      </c>
      <c r="CD10" s="27">
        <v>0.185832</v>
      </c>
      <c r="CG10" s="30">
        <v>265</v>
      </c>
      <c r="CH10" s="30"/>
      <c r="CI10" s="15" t="s">
        <v>191</v>
      </c>
      <c r="CJ10" s="33" t="s">
        <v>994</v>
      </c>
      <c r="CK10" s="34" t="s">
        <v>191</v>
      </c>
      <c r="CL10" s="34" t="s">
        <v>989</v>
      </c>
      <c r="CM10" s="32"/>
      <c r="CN10" s="32"/>
      <c r="CO10" t="s">
        <v>191</v>
      </c>
      <c r="CP10">
        <v>96169</v>
      </c>
      <c r="CQ10" t="s">
        <v>1045</v>
      </c>
      <c r="CR10" s="30">
        <v>100</v>
      </c>
      <c r="CS10" s="39" t="s">
        <v>191</v>
      </c>
      <c r="CW10" s="30">
        <v>280</v>
      </c>
      <c r="CX10" s="30"/>
      <c r="CY10" s="32"/>
      <c r="CZ10" s="32" t="s">
        <v>191</v>
      </c>
      <c r="DA10" s="41">
        <v>95018</v>
      </c>
    </row>
    <row r="11" spans="1:105" ht="15.75" x14ac:dyDescent="0.25">
      <c r="A11" t="s">
        <v>930</v>
      </c>
      <c r="B11" t="s">
        <v>192</v>
      </c>
      <c r="C11" s="52">
        <v>8.2341972752940009</v>
      </c>
      <c r="D11" s="52">
        <v>9.1422622540479992</v>
      </c>
      <c r="E11" s="52">
        <v>0.90806497875399828</v>
      </c>
      <c r="F11" s="53">
        <v>0.1102797210699055</v>
      </c>
      <c r="G11" s="45">
        <v>9.4728680816040001</v>
      </c>
      <c r="H11" s="45">
        <v>9.7343627066489997</v>
      </c>
      <c r="I11" s="45">
        <v>0.26149462504499965</v>
      </c>
      <c r="J11" s="46">
        <v>2.7604588472293166E-2</v>
      </c>
      <c r="K11" s="47">
        <v>1</v>
      </c>
      <c r="L11" s="55">
        <f>G11-CC11-CD11</f>
        <v>9.2882890816040007</v>
      </c>
      <c r="M11" s="55">
        <f>H11-CC11-CD11</f>
        <v>9.5497837066490003</v>
      </c>
      <c r="N11" s="55">
        <f>M11-L11</f>
        <v>0.26149462504499965</v>
      </c>
      <c r="O11" s="56">
        <f>N11/L11</f>
        <v>2.8153153153136139E-2</v>
      </c>
      <c r="P11" s="54"/>
      <c r="Q11" s="42">
        <f t="shared" si="0"/>
        <v>48.700871646019273</v>
      </c>
      <c r="R11" s="42">
        <f t="shared" si="0"/>
        <v>54.071590187003551</v>
      </c>
      <c r="S11" s="42">
        <f t="shared" si="1"/>
        <v>54.93526074867664</v>
      </c>
      <c r="T11" s="42">
        <f t="shared" si="1"/>
        <v>56.481861558041601</v>
      </c>
      <c r="V11" s="143">
        <f>AR11/DA11*1000000</f>
        <v>53.427612437092321</v>
      </c>
      <c r="W11" s="143">
        <f>(AW11-CC11-CD11)/DA11*1000000</f>
        <v>55.279537932700094</v>
      </c>
      <c r="X11" s="143">
        <f>(BM11-CC11-CD11)/DA11*1000000</f>
        <v>56.773579498446651</v>
      </c>
      <c r="AA11" t="s">
        <v>192</v>
      </c>
      <c r="AB11" s="2">
        <v>8.2341972752940009</v>
      </c>
      <c r="AC11" s="2">
        <v>8.4724648526680006</v>
      </c>
      <c r="AD11" s="2">
        <v>0.23826757737399973</v>
      </c>
      <c r="AE11" s="1">
        <v>2.8936345512257891E-2</v>
      </c>
      <c r="AF11" s="2">
        <v>8.2340537017160003</v>
      </c>
      <c r="AG11" s="2">
        <v>-1.4357357800065529E-4</v>
      </c>
      <c r="AH11" s="1">
        <v>-1.7436256771675296E-5</v>
      </c>
      <c r="AI11" s="2">
        <v>8.2316350194460011</v>
      </c>
      <c r="AJ11" s="2">
        <v>-2.5622558479998503E-3</v>
      </c>
      <c r="AK11" s="1">
        <v>-3.1117251170161762E-4</v>
      </c>
      <c r="AL11" s="2">
        <v>8.6158756313780014</v>
      </c>
      <c r="AM11" s="2">
        <v>0.38167835608400047</v>
      </c>
      <c r="AN11" s="1">
        <v>4.6352831165363678E-2</v>
      </c>
      <c r="AO11" s="2">
        <v>8.2349876511750004</v>
      </c>
      <c r="AP11" s="2">
        <v>7.903758809995054E-4</v>
      </c>
      <c r="AQ11" s="1">
        <v>9.5986998437717796E-5</v>
      </c>
      <c r="AR11" s="2">
        <v>8.9771211521299996</v>
      </c>
      <c r="AS11" s="2">
        <v>0.7429238768359987</v>
      </c>
      <c r="AT11" s="1">
        <v>9.0224201825365266E-2</v>
      </c>
      <c r="AU11" s="1"/>
      <c r="AV11" t="s">
        <v>192</v>
      </c>
      <c r="AW11" s="2">
        <v>9.4728680816040001</v>
      </c>
      <c r="AX11" s="2">
        <v>9.5565463616179986</v>
      </c>
      <c r="AY11" s="2">
        <v>8.3678280013998574E-2</v>
      </c>
      <c r="AZ11" s="1">
        <v>8.8334683110914483E-3</v>
      </c>
      <c r="BA11" s="2">
        <v>9.4728680816040001</v>
      </c>
      <c r="BB11" s="2">
        <v>0</v>
      </c>
      <c r="BC11" s="1">
        <v>0</v>
      </c>
      <c r="BD11" s="2">
        <v>9.4728680816040001</v>
      </c>
      <c r="BE11" s="2">
        <v>0</v>
      </c>
      <c r="BF11" s="1">
        <v>0</v>
      </c>
      <c r="BG11" s="2">
        <v>9.6297648566309988</v>
      </c>
      <c r="BH11" s="2">
        <v>0.15689677502699872</v>
      </c>
      <c r="BI11" s="1">
        <v>1.6562753083375785E-2</v>
      </c>
      <c r="BJ11" s="2">
        <v>9.4728680816040001</v>
      </c>
      <c r="BK11" s="2">
        <v>0</v>
      </c>
      <c r="BL11" s="1">
        <v>0</v>
      </c>
      <c r="BM11" s="2">
        <v>9.7239029216469994</v>
      </c>
      <c r="BN11" s="2">
        <v>0.25103484004299936</v>
      </c>
      <c r="BO11" s="1">
        <v>2.6500404933380295E-2</v>
      </c>
      <c r="BQ11" t="s">
        <v>192</v>
      </c>
      <c r="BS11" s="23">
        <v>8.2341972752940009</v>
      </c>
      <c r="BT11" s="23">
        <v>8.3953403452010011</v>
      </c>
      <c r="BU11" s="23">
        <v>0.16114306990700022</v>
      </c>
      <c r="BV11" s="24">
        <v>1.9569979260819523E-2</v>
      </c>
      <c r="BW11" s="2">
        <v>9.4728680816040001</v>
      </c>
      <c r="BX11" s="2">
        <v>9.4728680816040001</v>
      </c>
      <c r="BY11" s="2">
        <v>0</v>
      </c>
      <c r="BZ11" s="1">
        <v>0</v>
      </c>
      <c r="CB11" s="25" t="s">
        <v>192</v>
      </c>
      <c r="CC11" s="27">
        <v>0</v>
      </c>
      <c r="CD11" s="27">
        <v>0.18457899999999999</v>
      </c>
      <c r="CG11" s="30">
        <v>266</v>
      </c>
      <c r="CH11" s="30"/>
      <c r="CI11" s="15" t="s">
        <v>192</v>
      </c>
      <c r="CJ11" s="33" t="s">
        <v>994</v>
      </c>
      <c r="CK11" s="34" t="s">
        <v>192</v>
      </c>
      <c r="CL11" s="34" t="s">
        <v>989</v>
      </c>
      <c r="CM11" s="32"/>
      <c r="CN11" s="32"/>
      <c r="CO11" t="s">
        <v>192</v>
      </c>
      <c r="CP11">
        <v>169077</v>
      </c>
      <c r="CQ11" t="s">
        <v>1045</v>
      </c>
      <c r="CR11" s="30">
        <v>101</v>
      </c>
      <c r="CS11" s="39" t="s">
        <v>192</v>
      </c>
      <c r="CW11" s="30">
        <v>281</v>
      </c>
      <c r="CX11" s="30"/>
      <c r="CY11" s="32"/>
      <c r="CZ11" s="32" t="s">
        <v>192</v>
      </c>
      <c r="DA11" s="41">
        <v>168024</v>
      </c>
    </row>
    <row r="12" spans="1:105" ht="15.75" x14ac:dyDescent="0.25">
      <c r="A12" t="s">
        <v>928</v>
      </c>
      <c r="B12" t="s">
        <v>193</v>
      </c>
      <c r="C12" s="52">
        <v>5.4026256620500002</v>
      </c>
      <c r="D12" s="52">
        <v>6.3501014076329998</v>
      </c>
      <c r="E12" s="52">
        <v>0.94747574558299963</v>
      </c>
      <c r="F12" s="53">
        <v>0.17537319904253454</v>
      </c>
      <c r="G12" s="45">
        <v>5.4122142537019995</v>
      </c>
      <c r="H12" s="45">
        <v>5.7531935517430002</v>
      </c>
      <c r="I12" s="45">
        <v>0.34097929804100069</v>
      </c>
      <c r="J12" s="46">
        <v>6.3001810729826149E-2</v>
      </c>
      <c r="K12" s="47">
        <v>3</v>
      </c>
      <c r="L12" s="55">
        <f>G12-CC12-CD12</f>
        <v>5.2388592537019996</v>
      </c>
      <c r="M12" s="55">
        <f>H12-CC12-CD12</f>
        <v>5.5798385517430003</v>
      </c>
      <c r="N12" s="55">
        <f>M12-L12</f>
        <v>0.34097929804100069</v>
      </c>
      <c r="O12" s="56">
        <f>N12/L12</f>
        <v>6.5086554444090144E-2</v>
      </c>
      <c r="P12" s="54"/>
      <c r="Q12" s="42">
        <f t="shared" si="0"/>
        <v>36.111152669589806</v>
      </c>
      <c r="R12" s="42">
        <f t="shared" si="0"/>
        <v>42.444081034369134</v>
      </c>
      <c r="S12" s="42">
        <f t="shared" si="1"/>
        <v>35.016537913001045</v>
      </c>
      <c r="T12" s="42">
        <f t="shared" si="1"/>
        <v>37.295643714319134</v>
      </c>
      <c r="V12" s="143">
        <f>AR12/DA12*1000000</f>
        <v>44.44465121585489</v>
      </c>
      <c r="W12" s="143">
        <f>(AW12-CC12-CD12)/DA12*1000000</f>
        <v>35.444877666231399</v>
      </c>
      <c r="X12" s="143">
        <f>(BM12-CC12-CD12)/DA12*1000000</f>
        <v>38.117102358761329</v>
      </c>
      <c r="AA12" t="s">
        <v>193</v>
      </c>
      <c r="AB12" s="2">
        <v>5.4026256620500002</v>
      </c>
      <c r="AC12" s="2">
        <v>5.6866632402950001</v>
      </c>
      <c r="AD12" s="2">
        <v>0.28403757824499998</v>
      </c>
      <c r="AE12" s="1">
        <v>5.2573988281324549E-2</v>
      </c>
      <c r="AF12" s="2">
        <v>5.4025593056309997</v>
      </c>
      <c r="AG12" s="2">
        <v>-6.6356419000435096E-5</v>
      </c>
      <c r="AH12" s="1">
        <v>-1.2282253695003639E-5</v>
      </c>
      <c r="AI12" s="2">
        <v>5.4020219418149997</v>
      </c>
      <c r="AJ12" s="2">
        <v>-6.0372023500043781E-4</v>
      </c>
      <c r="AK12" s="1">
        <v>-1.1174570898761087E-4</v>
      </c>
      <c r="AL12" s="2">
        <v>6.1492616127420003</v>
      </c>
      <c r="AM12" s="2">
        <v>0.74663595069200017</v>
      </c>
      <c r="AN12" s="1">
        <v>0.13819871991810234</v>
      </c>
      <c r="AO12" s="2">
        <v>5.4029898587729992</v>
      </c>
      <c r="AP12" s="2">
        <v>3.6419672299903283E-4</v>
      </c>
      <c r="AQ12" s="1">
        <v>6.7411060062384586E-5</v>
      </c>
      <c r="AR12" s="2">
        <v>6.5690527836570007</v>
      </c>
      <c r="AS12" s="2">
        <v>1.1664271216070006</v>
      </c>
      <c r="AT12" s="1">
        <v>0.21590004463948098</v>
      </c>
      <c r="AU12" s="1"/>
      <c r="AV12" t="s">
        <v>193</v>
      </c>
      <c r="AW12" s="2">
        <v>5.4122142537019995</v>
      </c>
      <c r="AX12" s="2">
        <v>5.5189093404289995</v>
      </c>
      <c r="AY12" s="2">
        <v>0.10669508672700001</v>
      </c>
      <c r="AZ12" s="1">
        <v>1.9713758865702643E-2</v>
      </c>
      <c r="BA12" s="2">
        <v>5.4121951069580003</v>
      </c>
      <c r="BB12" s="2">
        <v>-1.9146743999165494E-5</v>
      </c>
      <c r="BC12" s="1">
        <v>-3.537691433052371E-6</v>
      </c>
      <c r="BD12" s="2">
        <v>5.4120088082080002</v>
      </c>
      <c r="BE12" s="2">
        <v>-2.0544549399925671E-4</v>
      </c>
      <c r="BF12" s="1">
        <v>-3.7959601074316358E-5</v>
      </c>
      <c r="BG12" s="2">
        <v>5.6694056629760006</v>
      </c>
      <c r="BH12" s="2">
        <v>0.25719140927400108</v>
      </c>
      <c r="BI12" s="1">
        <v>4.7520552073133472E-2</v>
      </c>
      <c r="BJ12" s="2">
        <v>5.4123194329829998</v>
      </c>
      <c r="BK12" s="2">
        <v>1.0517928100028939E-4</v>
      </c>
      <c r="BL12" s="1">
        <v>1.9433687594378934E-5</v>
      </c>
      <c r="BM12" s="2">
        <v>5.8071770799319999</v>
      </c>
      <c r="BN12" s="2">
        <v>0.39496282623000045</v>
      </c>
      <c r="BO12" s="1">
        <v>7.2976199336499403E-2</v>
      </c>
      <c r="BQ12" t="s">
        <v>193</v>
      </c>
      <c r="BS12" s="23">
        <v>5.4026256620500002</v>
      </c>
      <c r="BT12" s="23">
        <v>5.1801761097780004</v>
      </c>
      <c r="BU12" s="23">
        <v>-0.22244955227199981</v>
      </c>
      <c r="BV12" s="24">
        <v>-4.1174341179061519E-2</v>
      </c>
      <c r="BW12" s="2">
        <v>5.4122142537019995</v>
      </c>
      <c r="BX12" s="2">
        <v>5.3579107217260002</v>
      </c>
      <c r="BY12" s="2">
        <v>-5.4303531975999242E-2</v>
      </c>
      <c r="BZ12" s="1">
        <v>-1.0033514829693812E-2</v>
      </c>
      <c r="CB12" s="25" t="s">
        <v>193</v>
      </c>
      <c r="CC12" s="27">
        <v>0</v>
      </c>
      <c r="CD12" s="27">
        <v>0.17335500000000001</v>
      </c>
      <c r="CG12" s="30">
        <v>267</v>
      </c>
      <c r="CH12" s="30"/>
      <c r="CI12" s="15" t="s">
        <v>193</v>
      </c>
      <c r="CJ12" s="33" t="s">
        <v>994</v>
      </c>
      <c r="CK12" s="34" t="s">
        <v>193</v>
      </c>
      <c r="CL12" s="34" t="s">
        <v>989</v>
      </c>
      <c r="CM12" s="32"/>
      <c r="CN12" s="32"/>
      <c r="CO12" t="s">
        <v>193</v>
      </c>
      <c r="CP12">
        <v>149611</v>
      </c>
      <c r="CQ12" t="s">
        <v>1045</v>
      </c>
      <c r="CR12" s="30">
        <v>102</v>
      </c>
      <c r="CS12" s="39" t="s">
        <v>193</v>
      </c>
      <c r="CW12" s="30">
        <v>282</v>
      </c>
      <c r="CX12" s="30"/>
      <c r="CY12" s="32"/>
      <c r="CZ12" s="32" t="s">
        <v>193</v>
      </c>
      <c r="DA12" s="41">
        <v>147803</v>
      </c>
    </row>
    <row r="13" spans="1:105" ht="15.75" x14ac:dyDescent="0.25">
      <c r="B13" t="s">
        <v>151</v>
      </c>
      <c r="C13" s="52">
        <v>109.83699786516399</v>
      </c>
      <c r="D13" s="52">
        <v>112.60301861755001</v>
      </c>
      <c r="E13" s="52">
        <v>2.7660207523860123</v>
      </c>
      <c r="F13" s="53">
        <v>2.5182960260636239E-2</v>
      </c>
      <c r="G13" s="45">
        <v>113.215377029142</v>
      </c>
      <c r="H13" s="45">
        <v>113.678885317842</v>
      </c>
      <c r="I13" s="45">
        <v>0.46350828869999816</v>
      </c>
      <c r="J13" s="46">
        <v>4.0940400576565637E-3</v>
      </c>
      <c r="K13" s="47">
        <v>4</v>
      </c>
      <c r="L13" s="55">
        <f>G13-CC13-CD13</f>
        <v>107.38341802914201</v>
      </c>
      <c r="M13" s="55">
        <f>H13-CC13-CD13</f>
        <v>107.84692631784201</v>
      </c>
      <c r="N13" s="55">
        <f>M13-L13</f>
        <v>0.46350828869999816</v>
      </c>
      <c r="O13" s="56">
        <f>N13/L13</f>
        <v>4.3163860604084146E-3</v>
      </c>
      <c r="P13" s="54"/>
      <c r="Q13" s="42">
        <f t="shared" si="0"/>
        <v>175.60882459288464</v>
      </c>
      <c r="R13" s="42">
        <f t="shared" si="0"/>
        <v>180.0311746440243</v>
      </c>
      <c r="S13" s="42">
        <f t="shared" si="1"/>
        <v>171.68600915343168</v>
      </c>
      <c r="T13" s="42">
        <f t="shared" si="1"/>
        <v>172.42707225010872</v>
      </c>
      <c r="V13" s="143">
        <f>AR13/DA13*1000000</f>
        <v>185.65280368393141</v>
      </c>
      <c r="W13" s="143">
        <f>(AW13-CC13-CD13)/DA13*1000000</f>
        <v>173.37383334674794</v>
      </c>
      <c r="X13" s="143">
        <f>(BM13-CC13-CD13)/DA13*1000000</f>
        <v>175.27267371234387</v>
      </c>
      <c r="AA13" t="s">
        <v>151</v>
      </c>
      <c r="AB13" s="2">
        <v>109.83699786516399</v>
      </c>
      <c r="AC13" s="2">
        <v>112.692925176964</v>
      </c>
      <c r="AD13" s="2">
        <v>2.8559273118000021</v>
      </c>
      <c r="AE13" s="1">
        <v>2.6001505570153523E-2</v>
      </c>
      <c r="AF13" s="2">
        <v>110.4294245909</v>
      </c>
      <c r="AG13" s="2">
        <v>0.5924267257360043</v>
      </c>
      <c r="AH13" s="1">
        <v>5.3936900793962695E-3</v>
      </c>
      <c r="AI13" s="2">
        <v>109.697447139722</v>
      </c>
      <c r="AJ13" s="2">
        <v>-0.13955072544199254</v>
      </c>
      <c r="AK13" s="1">
        <v>-1.2705256712615648E-3</v>
      </c>
      <c r="AL13" s="2">
        <v>110.32595500207799</v>
      </c>
      <c r="AM13" s="2">
        <v>0.48895713691399578</v>
      </c>
      <c r="AN13" s="1">
        <v>4.4516615204126392E-3</v>
      </c>
      <c r="AO13" s="2">
        <v>110.686189636801</v>
      </c>
      <c r="AP13" s="2">
        <v>0.84919177163700965</v>
      </c>
      <c r="AQ13" s="1">
        <v>7.7313818489419955E-3</v>
      </c>
      <c r="AR13" s="2">
        <v>114.98870528173501</v>
      </c>
      <c r="AS13" s="2">
        <v>5.1517074165710142</v>
      </c>
      <c r="AT13" s="1">
        <v>4.6903206721793829E-2</v>
      </c>
      <c r="AU13" s="1"/>
      <c r="AV13" t="s">
        <v>151</v>
      </c>
      <c r="AW13" s="2">
        <v>113.215377029142</v>
      </c>
      <c r="AX13" s="2">
        <v>113.928727419042</v>
      </c>
      <c r="AY13" s="2">
        <v>0.71335038990000044</v>
      </c>
      <c r="AZ13" s="1">
        <v>6.3008259886497726E-3</v>
      </c>
      <c r="BA13" s="2">
        <v>113.37476974731099</v>
      </c>
      <c r="BB13" s="2">
        <v>0.15939271816898781</v>
      </c>
      <c r="BC13" s="1">
        <v>1.4078716368003581E-3</v>
      </c>
      <c r="BD13" s="2">
        <v>113.175939153493</v>
      </c>
      <c r="BE13" s="2">
        <v>-3.943787564899992E-2</v>
      </c>
      <c r="BF13" s="1">
        <v>-3.4834380879947502E-4</v>
      </c>
      <c r="BG13" s="2">
        <v>113.24465675553701</v>
      </c>
      <c r="BH13" s="2">
        <v>2.9279726395003536E-2</v>
      </c>
      <c r="BI13" s="1">
        <v>2.5861969604594297E-4</v>
      </c>
      <c r="BJ13" s="2">
        <v>113.44134422303701</v>
      </c>
      <c r="BK13" s="2">
        <v>0.22596719389500208</v>
      </c>
      <c r="BL13" s="1">
        <v>1.9959055017485603E-3</v>
      </c>
      <c r="BM13" s="2">
        <v>114.39147128058299</v>
      </c>
      <c r="BN13" s="2">
        <v>1.1760942514409862</v>
      </c>
      <c r="BO13" s="1">
        <v>1.0388114073393543E-2</v>
      </c>
      <c r="BQ13" t="s">
        <v>151</v>
      </c>
      <c r="BS13" s="23">
        <v>109.83699786516399</v>
      </c>
      <c r="BT13" s="23">
        <v>109.28493291887</v>
      </c>
      <c r="BU13" s="23">
        <v>-0.55206494629399572</v>
      </c>
      <c r="BV13" s="24">
        <v>-5.0262202811816757E-3</v>
      </c>
      <c r="BW13" s="2">
        <v>113.215377029142</v>
      </c>
      <c r="BX13" s="2">
        <v>112.97270641906501</v>
      </c>
      <c r="BY13" s="2">
        <v>-0.24267061007699908</v>
      </c>
      <c r="BZ13" s="1">
        <v>-2.1434421405012402E-3</v>
      </c>
      <c r="CB13" s="25" t="s">
        <v>151</v>
      </c>
      <c r="CC13" s="27">
        <v>5.2713999999999997E-2</v>
      </c>
      <c r="CD13" s="27">
        <v>5.7792450000000004</v>
      </c>
      <c r="CG13" s="30">
        <v>224</v>
      </c>
      <c r="CH13" s="30"/>
      <c r="CI13" s="34" t="s">
        <v>151</v>
      </c>
      <c r="CJ13" s="34" t="s">
        <v>989</v>
      </c>
      <c r="CK13" s="34" t="s">
        <v>151</v>
      </c>
      <c r="CL13" s="34" t="s">
        <v>989</v>
      </c>
      <c r="CM13" s="32"/>
      <c r="CN13" s="32"/>
      <c r="CO13" t="s">
        <v>151</v>
      </c>
      <c r="CP13">
        <v>625464</v>
      </c>
      <c r="CQ13" t="s">
        <v>963</v>
      </c>
      <c r="CR13" s="30">
        <v>308</v>
      </c>
      <c r="CS13" s="39" t="s">
        <v>151</v>
      </c>
      <c r="CW13" s="30">
        <v>246</v>
      </c>
      <c r="CX13" s="30"/>
      <c r="CY13" s="32"/>
      <c r="CZ13" s="32" t="s">
        <v>151</v>
      </c>
      <c r="DA13" s="41">
        <v>619375</v>
      </c>
    </row>
    <row r="14" spans="1:105" ht="15.75" x14ac:dyDescent="0.25">
      <c r="C14" s="52"/>
      <c r="D14" s="52"/>
      <c r="E14" s="52"/>
      <c r="F14" s="53"/>
      <c r="G14" s="45"/>
      <c r="H14" s="45"/>
      <c r="I14" s="45"/>
      <c r="J14" s="46"/>
      <c r="K14" s="47"/>
      <c r="L14" s="55"/>
      <c r="M14" s="55"/>
      <c r="N14" s="55"/>
      <c r="O14" s="56"/>
      <c r="P14" s="54"/>
      <c r="Q14" s="42"/>
      <c r="R14" s="42"/>
      <c r="S14" s="42"/>
      <c r="T14" s="42"/>
      <c r="V14" s="143"/>
      <c r="W14" s="143"/>
      <c r="X14" s="143"/>
      <c r="AB14" s="2"/>
      <c r="AC14" s="2"/>
      <c r="AD14" s="2"/>
      <c r="AE14" s="1"/>
      <c r="AF14" s="2"/>
      <c r="AG14" s="2"/>
      <c r="AH14" s="1"/>
      <c r="AI14" s="2"/>
      <c r="AJ14" s="2"/>
      <c r="AK14" s="1"/>
      <c r="AL14" s="2"/>
      <c r="AM14" s="2"/>
      <c r="AN14" s="1"/>
      <c r="AO14" s="2"/>
      <c r="AP14" s="2"/>
      <c r="AQ14" s="1"/>
      <c r="AR14" s="2"/>
      <c r="AS14" s="2"/>
      <c r="AT14" s="1"/>
      <c r="AU14" s="1"/>
      <c r="AW14" s="2"/>
      <c r="AX14" s="2"/>
      <c r="AY14" s="2"/>
      <c r="AZ14" s="1"/>
      <c r="BA14" s="2"/>
      <c r="BB14" s="2"/>
      <c r="BC14" s="1"/>
      <c r="BD14" s="2"/>
      <c r="BE14" s="2"/>
      <c r="BF14" s="1"/>
      <c r="BG14" s="2"/>
      <c r="BH14" s="2"/>
      <c r="BI14" s="1"/>
      <c r="BJ14" s="2"/>
      <c r="BK14" s="2"/>
      <c r="BL14" s="1"/>
      <c r="BM14" s="2"/>
      <c r="BN14" s="2"/>
      <c r="BO14" s="1"/>
      <c r="BS14" s="23"/>
      <c r="BT14" s="23"/>
      <c r="BU14" s="23"/>
      <c r="BV14" s="24"/>
      <c r="BW14" s="2"/>
      <c r="BX14" s="2"/>
      <c r="BY14" s="2"/>
      <c r="BZ14" s="1"/>
      <c r="CB14" s="25"/>
      <c r="CC14" s="27"/>
      <c r="CD14" s="27"/>
      <c r="CG14" s="30"/>
      <c r="CH14" s="30"/>
      <c r="CI14" s="15"/>
      <c r="CJ14" s="33"/>
      <c r="CK14" s="34"/>
      <c r="CL14" s="34"/>
      <c r="CM14" s="32"/>
      <c r="CN14" s="32"/>
      <c r="CR14" s="30"/>
      <c r="CS14" s="39"/>
      <c r="CW14" s="30"/>
      <c r="CX14" s="30"/>
      <c r="CY14" s="32"/>
      <c r="CZ14" s="32"/>
      <c r="DA14" s="41"/>
    </row>
    <row r="15" spans="1:105" ht="15.75" x14ac:dyDescent="0.25">
      <c r="B15" t="s">
        <v>195</v>
      </c>
      <c r="C15" s="52">
        <v>7.0582712322879999</v>
      </c>
      <c r="D15" s="52">
        <v>8.2078632079560006</v>
      </c>
      <c r="E15" s="52">
        <v>1.1495919756680006</v>
      </c>
      <c r="F15" s="53">
        <v>0.16287160663495082</v>
      </c>
      <c r="G15" s="45">
        <v>7.3582995110380001</v>
      </c>
      <c r="H15" s="45">
        <v>7.7461358331469992</v>
      </c>
      <c r="I15" s="45">
        <v>0.3878363221089991</v>
      </c>
      <c r="J15" s="46">
        <v>5.270733020954306E-2</v>
      </c>
      <c r="K15" s="47">
        <v>1</v>
      </c>
      <c r="L15" s="55">
        <f>G15-CC15-CD15</f>
        <v>7.2441385110379999</v>
      </c>
      <c r="M15" s="55">
        <f>H15-CC15-CD15</f>
        <v>7.631974833146999</v>
      </c>
      <c r="N15" s="55">
        <f>M15-L15</f>
        <v>0.3878363221089991</v>
      </c>
      <c r="O15" s="56">
        <f>N15/L15</f>
        <v>5.3537949546111963E-2</v>
      </c>
      <c r="P15" s="54"/>
      <c r="Q15" s="42">
        <f t="shared" ref="Q15:R19" si="2">C15/$CP15*1000000</f>
        <v>74.580999717748497</v>
      </c>
      <c r="R15" s="42">
        <f t="shared" si="2"/>
        <v>86.728126966219008</v>
      </c>
      <c r="S15" s="42">
        <f t="shared" ref="S15:T19" si="3">L15/$CP15*1000000</f>
        <v>76.544960439543956</v>
      </c>
      <c r="T15" s="42">
        <f t="shared" si="3"/>
        <v>80.643020669565388</v>
      </c>
      <c r="V15" s="143">
        <f>AR15/DA15*1000000</f>
        <v>85.179803714471603</v>
      </c>
      <c r="W15" s="143">
        <f>(AW15-CC15-CD15)/DA15*1000000</f>
        <v>76.638897527987893</v>
      </c>
      <c r="X15" s="143">
        <f>(BM15-CC15-CD15)/DA15*1000000</f>
        <v>80.304827164489069</v>
      </c>
      <c r="AA15" t="s">
        <v>195</v>
      </c>
      <c r="AB15" s="2">
        <v>7.0582712322879999</v>
      </c>
      <c r="AC15" s="2">
        <v>7.426508008201</v>
      </c>
      <c r="AD15" s="2">
        <v>0.36823677591300008</v>
      </c>
      <c r="AE15" s="1">
        <v>5.2170958552641637E-2</v>
      </c>
      <c r="AF15" s="2">
        <v>7.0583545493590005</v>
      </c>
      <c r="AG15" s="2">
        <v>8.3317071000621468E-5</v>
      </c>
      <c r="AH15" s="1">
        <v>1.1804175308464806E-5</v>
      </c>
      <c r="AI15" s="2">
        <v>7.0592410711939992</v>
      </c>
      <c r="AJ15" s="2">
        <v>9.6983890599933176E-4</v>
      </c>
      <c r="AK15" s="1">
        <v>1.3740459583967419E-4</v>
      </c>
      <c r="AL15" s="2">
        <v>7.5078757498749997</v>
      </c>
      <c r="AM15" s="2">
        <v>0.44960451758699982</v>
      </c>
      <c r="AN15" s="1">
        <v>6.3698957264533548E-2</v>
      </c>
      <c r="AO15" s="2">
        <v>7.057813546937</v>
      </c>
      <c r="AP15" s="2">
        <v>-4.5768535099988128E-4</v>
      </c>
      <c r="AQ15" s="1">
        <v>-6.4843831575386854E-5</v>
      </c>
      <c r="AR15" s="2">
        <v>8.0514505865029999</v>
      </c>
      <c r="AS15" s="2">
        <v>0.99317935421500003</v>
      </c>
      <c r="AT15" s="1">
        <v>0.14071141806958476</v>
      </c>
      <c r="AU15" s="1"/>
      <c r="AV15" t="s">
        <v>195</v>
      </c>
      <c r="AW15" s="2">
        <v>7.3582995110380001</v>
      </c>
      <c r="AX15" s="2">
        <v>7.4527443740560004</v>
      </c>
      <c r="AY15" s="2">
        <v>9.4444863018000369E-2</v>
      </c>
      <c r="AZ15" s="1">
        <v>1.2835147968131224E-2</v>
      </c>
      <c r="BA15" s="2">
        <v>7.3582995110380001</v>
      </c>
      <c r="BB15" s="2">
        <v>0</v>
      </c>
      <c r="BC15" s="1">
        <v>0</v>
      </c>
      <c r="BD15" s="2">
        <v>7.3582995110380001</v>
      </c>
      <c r="BE15" s="2">
        <v>0</v>
      </c>
      <c r="BF15" s="1">
        <v>0</v>
      </c>
      <c r="BG15" s="2">
        <v>7.516513621094</v>
      </c>
      <c r="BH15" s="2">
        <v>0.15821411005599995</v>
      </c>
      <c r="BI15" s="1">
        <v>2.1501450140574863E-2</v>
      </c>
      <c r="BJ15" s="2">
        <v>7.3582995110380001</v>
      </c>
      <c r="BK15" s="2">
        <v>0</v>
      </c>
      <c r="BL15" s="1">
        <v>0</v>
      </c>
      <c r="BM15" s="2">
        <v>7.7048141780690003</v>
      </c>
      <c r="BN15" s="2">
        <v>0.3465146670310002</v>
      </c>
      <c r="BO15" s="1">
        <v>4.7091677433244224E-2</v>
      </c>
      <c r="BQ15" t="s">
        <v>195</v>
      </c>
      <c r="BS15" s="23">
        <v>7.0582712322879999</v>
      </c>
      <c r="BT15" s="23">
        <v>7.2292388711989997</v>
      </c>
      <c r="BU15" s="23">
        <v>0.17096763891099975</v>
      </c>
      <c r="BV15" s="24">
        <v>2.4222310716668097E-2</v>
      </c>
      <c r="BW15" s="2">
        <v>7.3582995110380001</v>
      </c>
      <c r="BX15" s="2">
        <v>7.3582995110380001</v>
      </c>
      <c r="BY15" s="2">
        <v>0</v>
      </c>
      <c r="BZ15" s="1">
        <v>0</v>
      </c>
      <c r="CB15" s="25" t="s">
        <v>195</v>
      </c>
      <c r="CC15" s="27">
        <v>0</v>
      </c>
      <c r="CD15" s="27">
        <v>0.114161</v>
      </c>
      <c r="CG15" s="30">
        <v>270</v>
      </c>
      <c r="CH15" s="30"/>
      <c r="CI15" s="15" t="s">
        <v>195</v>
      </c>
      <c r="CJ15" s="33" t="s">
        <v>994</v>
      </c>
      <c r="CK15" s="34" t="s">
        <v>195</v>
      </c>
      <c r="CL15" s="34" t="s">
        <v>989</v>
      </c>
      <c r="CM15" s="32"/>
      <c r="CN15" s="32"/>
      <c r="CO15" t="s">
        <v>195</v>
      </c>
      <c r="CP15">
        <v>94639</v>
      </c>
      <c r="CQ15" t="s">
        <v>1045</v>
      </c>
      <c r="CR15" s="30">
        <v>103</v>
      </c>
      <c r="CS15" s="39" t="s">
        <v>195</v>
      </c>
      <c r="CW15" s="30">
        <v>284</v>
      </c>
      <c r="CX15" s="30"/>
      <c r="CY15" s="32"/>
      <c r="CZ15" s="32" t="s">
        <v>195</v>
      </c>
      <c r="DA15" s="41">
        <v>94523</v>
      </c>
    </row>
    <row r="16" spans="1:105" ht="15.75" x14ac:dyDescent="0.25">
      <c r="A16" t="s">
        <v>447</v>
      </c>
      <c r="B16" t="s">
        <v>198</v>
      </c>
      <c r="C16" s="52">
        <v>4.584615989555</v>
      </c>
      <c r="D16" s="52">
        <v>5.1252399235650001</v>
      </c>
      <c r="E16" s="52">
        <v>0.54062393401000008</v>
      </c>
      <c r="F16" s="53">
        <v>0.11792131232837999</v>
      </c>
      <c r="G16" s="45">
        <v>5.1004604714059996</v>
      </c>
      <c r="H16" s="45">
        <v>5.2412308394079998</v>
      </c>
      <c r="I16" s="45">
        <v>0.14077036800200027</v>
      </c>
      <c r="J16" s="46">
        <v>2.7599541020106234E-2</v>
      </c>
      <c r="K16" s="47">
        <v>1</v>
      </c>
      <c r="L16" s="55">
        <f>G16-CC16-CD16</f>
        <v>5.0001634714059993</v>
      </c>
      <c r="M16" s="55">
        <f>H16-CC16-CD16</f>
        <v>5.1409338394079995</v>
      </c>
      <c r="N16" s="55">
        <f>M16-L16</f>
        <v>0.14077036800200027</v>
      </c>
      <c r="O16" s="56">
        <f>N16/L16</f>
        <v>2.8153153153294197E-2</v>
      </c>
      <c r="P16" s="54"/>
      <c r="Q16" s="42">
        <f t="shared" si="2"/>
        <v>64.699632931907985</v>
      </c>
      <c r="R16" s="42">
        <f t="shared" si="2"/>
        <v>72.329098554403046</v>
      </c>
      <c r="S16" s="42">
        <f t="shared" si="3"/>
        <v>70.563977863477263</v>
      </c>
      <c r="T16" s="42">
        <f t="shared" si="3"/>
        <v>72.550576339373407</v>
      </c>
      <c r="V16" s="143">
        <f>AR16/DA16*1000000</f>
        <v>69.810012346255135</v>
      </c>
      <c r="W16" s="143">
        <f>(AW16-CC16-CD16)/DA16*1000000</f>
        <v>70.793762868554424</v>
      </c>
      <c r="X16" s="143">
        <f>(BM16-CC16-CD16)/DA16*1000000</f>
        <v>72.707107810958505</v>
      </c>
      <c r="AA16" t="s">
        <v>198</v>
      </c>
      <c r="AB16" s="2">
        <v>4.584615989555</v>
      </c>
      <c r="AC16" s="2">
        <v>4.6942680121159999</v>
      </c>
      <c r="AD16" s="2">
        <v>0.10965202256099982</v>
      </c>
      <c r="AE16" s="1">
        <v>2.3917384315462167E-2</v>
      </c>
      <c r="AF16" s="2">
        <v>4.5845748274279998</v>
      </c>
      <c r="AG16" s="2">
        <v>-4.1162127000227144E-5</v>
      </c>
      <c r="AH16" s="1">
        <v>-8.9783151073079286E-6</v>
      </c>
      <c r="AI16" s="2">
        <v>4.5835864446050003</v>
      </c>
      <c r="AJ16" s="2">
        <v>-1.0295449499997389E-3</v>
      </c>
      <c r="AK16" s="1">
        <v>-2.2456514402630925E-4</v>
      </c>
      <c r="AL16" s="2">
        <v>4.7646254612109997</v>
      </c>
      <c r="AM16" s="2">
        <v>0.18000947165599968</v>
      </c>
      <c r="AN16" s="1">
        <v>3.9263805750821903E-2</v>
      </c>
      <c r="AO16" s="2">
        <v>4.5848431453699998</v>
      </c>
      <c r="AP16" s="2">
        <v>2.2715581499976878E-4</v>
      </c>
      <c r="AQ16" s="1">
        <v>4.9547402774254465E-5</v>
      </c>
      <c r="AR16" s="2">
        <v>4.9306811720160004</v>
      </c>
      <c r="AS16" s="2">
        <v>0.34606518246100038</v>
      </c>
      <c r="AT16" s="1">
        <v>7.5484006348499152E-2</v>
      </c>
      <c r="AU16" s="1"/>
      <c r="AV16" t="s">
        <v>198</v>
      </c>
      <c r="AW16" s="2">
        <v>5.1004604714059996</v>
      </c>
      <c r="AX16" s="2">
        <v>5.145506989167</v>
      </c>
      <c r="AY16" s="2">
        <v>4.5046517761000437E-2</v>
      </c>
      <c r="AZ16" s="1">
        <v>8.8318531265046459E-3</v>
      </c>
      <c r="BA16" s="2">
        <v>5.1004604714059996</v>
      </c>
      <c r="BB16" s="2">
        <v>0</v>
      </c>
      <c r="BC16" s="1">
        <v>0</v>
      </c>
      <c r="BD16" s="2">
        <v>5.1004604714059996</v>
      </c>
      <c r="BE16" s="2">
        <v>0</v>
      </c>
      <c r="BF16" s="1">
        <v>0</v>
      </c>
      <c r="BG16" s="2">
        <v>5.1849226922070004</v>
      </c>
      <c r="BH16" s="2">
        <v>8.4462220801000853E-2</v>
      </c>
      <c r="BI16" s="1">
        <v>1.6559724612024665E-2</v>
      </c>
      <c r="BJ16" s="2">
        <v>5.1004604714059996</v>
      </c>
      <c r="BK16" s="2">
        <v>0</v>
      </c>
      <c r="BL16" s="1">
        <v>0</v>
      </c>
      <c r="BM16" s="2">
        <v>5.2356000246879999</v>
      </c>
      <c r="BN16" s="2">
        <v>0.13513955328200034</v>
      </c>
      <c r="BO16" s="1">
        <v>2.6495559379317687E-2</v>
      </c>
      <c r="BQ16" t="s">
        <v>198</v>
      </c>
      <c r="BS16" s="23">
        <v>4.584615989555</v>
      </c>
      <c r="BT16" s="23">
        <v>4.7816855964649996</v>
      </c>
      <c r="BU16" s="23">
        <v>0.19706960690999953</v>
      </c>
      <c r="BV16" s="24">
        <v>4.2984975701122537E-2</v>
      </c>
      <c r="BW16" s="2">
        <v>5.1004604714059996</v>
      </c>
      <c r="BX16" s="2">
        <v>5.1004604714059996</v>
      </c>
      <c r="BY16" s="2">
        <v>0</v>
      </c>
      <c r="BZ16" s="1">
        <v>0</v>
      </c>
      <c r="CB16" s="25" t="s">
        <v>198</v>
      </c>
      <c r="CC16" s="27">
        <v>0</v>
      </c>
      <c r="CD16" s="27">
        <v>0.100297</v>
      </c>
      <c r="CG16" s="30">
        <v>273</v>
      </c>
      <c r="CH16" s="30"/>
      <c r="CI16" s="15" t="s">
        <v>198</v>
      </c>
      <c r="CJ16" s="33" t="s">
        <v>994</v>
      </c>
      <c r="CK16" s="34" t="s">
        <v>198</v>
      </c>
      <c r="CL16" s="34" t="s">
        <v>989</v>
      </c>
      <c r="CM16" s="32"/>
      <c r="CN16" s="32"/>
      <c r="CO16" t="s">
        <v>198</v>
      </c>
      <c r="CP16">
        <v>70860</v>
      </c>
      <c r="CQ16" t="s">
        <v>1045</v>
      </c>
      <c r="CR16" s="30">
        <v>104</v>
      </c>
      <c r="CS16" s="39" t="s">
        <v>198</v>
      </c>
      <c r="CW16" s="30">
        <v>287</v>
      </c>
      <c r="CX16" s="30"/>
      <c r="CY16" s="32"/>
      <c r="CZ16" s="32" t="s">
        <v>198</v>
      </c>
      <c r="DA16" s="41">
        <v>70630</v>
      </c>
    </row>
    <row r="17" spans="1:105" ht="15.75" x14ac:dyDescent="0.25">
      <c r="A17" t="s">
        <v>448</v>
      </c>
      <c r="B17" t="s">
        <v>199</v>
      </c>
      <c r="C17" s="52">
        <v>3.3597905282859997</v>
      </c>
      <c r="D17" s="52">
        <v>4.8672562893410003</v>
      </c>
      <c r="E17" s="52">
        <v>1.5074657610550006</v>
      </c>
      <c r="F17" s="53">
        <v>0.44867849598469928</v>
      </c>
      <c r="G17" s="45">
        <v>3.3316553220479999</v>
      </c>
      <c r="H17" s="45">
        <v>3.7653303815050001</v>
      </c>
      <c r="I17" s="45">
        <v>0.43367505945700024</v>
      </c>
      <c r="J17" s="46">
        <v>0.13016804487158537</v>
      </c>
      <c r="K17" s="47">
        <v>3</v>
      </c>
      <c r="L17" s="55">
        <f>G17-CC17-CD17</f>
        <v>3.2418133220479999</v>
      </c>
      <c r="M17" s="55">
        <f>H17-CC17-CD17</f>
        <v>3.6754883815050001</v>
      </c>
      <c r="N17" s="55">
        <f>M17-L17</f>
        <v>0.43367505945700024</v>
      </c>
      <c r="O17" s="56">
        <f>N17/L17</f>
        <v>0.13377545724410439</v>
      </c>
      <c r="P17" s="54"/>
      <c r="Q17" s="42">
        <f t="shared" si="2"/>
        <v>64.312057889935289</v>
      </c>
      <c r="R17" s="42">
        <f t="shared" si="2"/>
        <v>93.167495297672374</v>
      </c>
      <c r="S17" s="42">
        <f t="shared" si="3"/>
        <v>62.053775162666057</v>
      </c>
      <c r="T17" s="42">
        <f t="shared" si="3"/>
        <v>70.355047308774544</v>
      </c>
      <c r="V17" s="143">
        <f>AR17/DA17*1000000</f>
        <v>94.369297811199431</v>
      </c>
      <c r="W17" s="143">
        <f>(AW17-CC17-CD17)/DA17*1000000</f>
        <v>62.232460301927361</v>
      </c>
      <c r="X17" s="143">
        <f>(BM17-CC17-CD17)/DA17*1000000</f>
        <v>70.868539355486448</v>
      </c>
      <c r="AA17" t="s">
        <v>199</v>
      </c>
      <c r="AB17" s="2">
        <v>3.3597905282859997</v>
      </c>
      <c r="AC17" s="2">
        <v>3.9603588880339999</v>
      </c>
      <c r="AD17" s="2">
        <v>0.60056835974800027</v>
      </c>
      <c r="AE17" s="1">
        <v>0.17875172713650717</v>
      </c>
      <c r="AF17" s="2">
        <v>3.359869250934</v>
      </c>
      <c r="AG17" s="2">
        <v>7.8722648000351114E-5</v>
      </c>
      <c r="AH17" s="1">
        <v>2.343082026620021E-5</v>
      </c>
      <c r="AI17" s="2">
        <v>3.361090484719</v>
      </c>
      <c r="AJ17" s="2">
        <v>1.2999564330002933E-3</v>
      </c>
      <c r="AK17" s="1">
        <v>3.8691591694660419E-4</v>
      </c>
      <c r="AL17" s="2">
        <v>4.0274514252009999</v>
      </c>
      <c r="AM17" s="2">
        <v>0.66766089691500019</v>
      </c>
      <c r="AN17" s="1">
        <v>0.19872098908964067</v>
      </c>
      <c r="AO17" s="2">
        <v>3.3593573566070001</v>
      </c>
      <c r="AP17" s="2">
        <v>-4.3317167899958875E-4</v>
      </c>
      <c r="AQ17" s="1">
        <v>-1.2892818029955328E-4</v>
      </c>
      <c r="AR17" s="2">
        <v>4.9158854615810004</v>
      </c>
      <c r="AS17" s="2">
        <v>1.5560949332950007</v>
      </c>
      <c r="AT17" s="1">
        <v>0.46315236625446526</v>
      </c>
      <c r="AU17" s="1"/>
      <c r="AV17" t="s">
        <v>199</v>
      </c>
      <c r="AW17" s="2">
        <v>3.3316553220479999</v>
      </c>
      <c r="AX17" s="2">
        <v>3.5035030577039996</v>
      </c>
      <c r="AY17" s="2">
        <v>0.17184773565599976</v>
      </c>
      <c r="AZ17" s="1">
        <v>5.1580286387597665E-2</v>
      </c>
      <c r="BA17" s="2">
        <v>3.3316730345279999</v>
      </c>
      <c r="BB17" s="2">
        <v>1.7712480000042774E-5</v>
      </c>
      <c r="BC17" s="1">
        <v>5.3164203039931352E-6</v>
      </c>
      <c r="BD17" s="2">
        <v>3.3319388965179999</v>
      </c>
      <c r="BE17" s="2">
        <v>2.8357447000004754E-4</v>
      </c>
      <c r="BF17" s="1">
        <v>8.5115188273957352E-5</v>
      </c>
      <c r="BG17" s="2">
        <v>3.5429794381050002</v>
      </c>
      <c r="BH17" s="2">
        <v>0.2113241160570003</v>
      </c>
      <c r="BI17" s="1">
        <v>6.342916527364463E-2</v>
      </c>
      <c r="BJ17" s="2">
        <v>3.3315578447190002</v>
      </c>
      <c r="BK17" s="2">
        <v>-9.7477328999673318E-5</v>
      </c>
      <c r="BL17" s="1">
        <v>-2.9257927239530015E-5</v>
      </c>
      <c r="BM17" s="2">
        <v>3.7815259521060001</v>
      </c>
      <c r="BN17" s="2">
        <v>0.44987063005800021</v>
      </c>
      <c r="BO17" s="1">
        <v>0.13502916315528718</v>
      </c>
      <c r="BQ17" t="s">
        <v>199</v>
      </c>
      <c r="BS17" s="23">
        <v>3.3597905282859997</v>
      </c>
      <c r="BT17" s="23">
        <v>3.3251178294580002</v>
      </c>
      <c r="BU17" s="23">
        <v>-3.4672698827999504E-2</v>
      </c>
      <c r="BV17" s="24">
        <v>-1.0319898974680369E-2</v>
      </c>
      <c r="BW17" s="2">
        <v>3.3316553220479999</v>
      </c>
      <c r="BX17" s="2">
        <v>3.324316973537</v>
      </c>
      <c r="BY17" s="2">
        <v>-7.3383485109999036E-3</v>
      </c>
      <c r="BZ17" s="1">
        <v>-2.2026133563207108E-3</v>
      </c>
      <c r="CB17" s="25" t="s">
        <v>199</v>
      </c>
      <c r="CC17" s="27">
        <v>0</v>
      </c>
      <c r="CD17" s="27">
        <v>8.9842000000000005E-2</v>
      </c>
      <c r="CG17" s="30">
        <v>274</v>
      </c>
      <c r="CH17" s="30"/>
      <c r="CI17" s="15" t="s">
        <v>199</v>
      </c>
      <c r="CJ17" s="33" t="s">
        <v>994</v>
      </c>
      <c r="CK17" s="34" t="s">
        <v>199</v>
      </c>
      <c r="CL17" s="34" t="s">
        <v>989</v>
      </c>
      <c r="CM17" s="32"/>
      <c r="CN17" s="32"/>
      <c r="CO17" t="s">
        <v>199</v>
      </c>
      <c r="CP17">
        <v>52242</v>
      </c>
      <c r="CQ17" t="s">
        <v>1045</v>
      </c>
      <c r="CR17" s="30">
        <v>105</v>
      </c>
      <c r="CS17" s="39" t="s">
        <v>199</v>
      </c>
      <c r="CW17" s="30">
        <v>288</v>
      </c>
      <c r="CX17" s="30"/>
      <c r="CY17" s="32"/>
      <c r="CZ17" s="32" t="s">
        <v>199</v>
      </c>
      <c r="DA17" s="41">
        <v>52092</v>
      </c>
    </row>
    <row r="18" spans="1:105" ht="15.75" x14ac:dyDescent="0.25">
      <c r="A18" t="s">
        <v>449</v>
      </c>
      <c r="B18" t="s">
        <v>200</v>
      </c>
      <c r="C18" s="52">
        <v>4.47971484303</v>
      </c>
      <c r="D18" s="52">
        <v>5.3887288986729995</v>
      </c>
      <c r="E18" s="52">
        <v>0.90901405564299953</v>
      </c>
      <c r="F18" s="53">
        <v>0.20291783908016753</v>
      </c>
      <c r="G18" s="45">
        <v>4.5839474320409996</v>
      </c>
      <c r="H18" s="45">
        <v>4.8990389261290002</v>
      </c>
      <c r="I18" s="45">
        <v>0.31509149408800052</v>
      </c>
      <c r="J18" s="46">
        <v>6.8738025197576547E-2</v>
      </c>
      <c r="K18" s="47">
        <v>4</v>
      </c>
      <c r="L18" s="55">
        <f>G18-CC18-CD18</f>
        <v>4.3801344320409994</v>
      </c>
      <c r="M18" s="55">
        <f>H18-CC18-CD18</f>
        <v>4.6952259261289999</v>
      </c>
      <c r="N18" s="55">
        <f>M18-L18</f>
        <v>0.31509149408800052</v>
      </c>
      <c r="O18" s="56">
        <f>N18/L18</f>
        <v>7.1936489387878944E-2</v>
      </c>
      <c r="P18" s="54"/>
      <c r="Q18" s="42">
        <f t="shared" si="2"/>
        <v>42.869315320344128</v>
      </c>
      <c r="R18" s="42">
        <f t="shared" si="2"/>
        <v>51.568264147994675</v>
      </c>
      <c r="S18" s="42">
        <f t="shared" si="3"/>
        <v>41.916365369733093</v>
      </c>
      <c r="T18" s="42">
        <f t="shared" si="3"/>
        <v>44.931681542331361</v>
      </c>
      <c r="V18" s="143">
        <f>AR18/DA18*1000000</f>
        <v>54.499923223843695</v>
      </c>
      <c r="W18" s="143">
        <f>(AW18-CC18-CD18)/DA18*1000000</f>
        <v>41.970185142636751</v>
      </c>
      <c r="X18" s="143">
        <f>(BM18-CC18-CD18)/DA18*1000000</f>
        <v>45.698034160440002</v>
      </c>
      <c r="AA18" t="s">
        <v>200</v>
      </c>
      <c r="AB18" s="2">
        <v>4.47971484303</v>
      </c>
      <c r="AC18" s="2">
        <v>4.9250426680370003</v>
      </c>
      <c r="AD18" s="2">
        <v>0.4453278250070003</v>
      </c>
      <c r="AE18" s="1">
        <v>9.9409859915500429E-2</v>
      </c>
      <c r="AF18" s="2">
        <v>4.4798138861919998</v>
      </c>
      <c r="AG18" s="2">
        <v>9.9043161999823326E-5</v>
      </c>
      <c r="AH18" s="1">
        <v>2.2109255939342844E-5</v>
      </c>
      <c r="AI18" s="2">
        <v>4.4818350081329994</v>
      </c>
      <c r="AJ18" s="2">
        <v>2.120165102999394E-3</v>
      </c>
      <c r="AK18" s="1">
        <v>4.7328126393986089E-4</v>
      </c>
      <c r="AL18" s="2">
        <v>5.0348680477530001</v>
      </c>
      <c r="AM18" s="2">
        <v>0.55515320472300012</v>
      </c>
      <c r="AN18" s="1">
        <v>0.12392601408251787</v>
      </c>
      <c r="AO18" s="2">
        <v>4.4791689418459999</v>
      </c>
      <c r="AP18" s="2">
        <v>-5.4590118400010823E-4</v>
      </c>
      <c r="AQ18" s="1">
        <v>-1.2186069942587468E-4</v>
      </c>
      <c r="AR18" s="2">
        <v>5.6877754874099997</v>
      </c>
      <c r="AS18" s="2">
        <v>1.2080606443799997</v>
      </c>
      <c r="AT18" s="1">
        <v>0.26967355885601163</v>
      </c>
      <c r="AU18" s="1"/>
      <c r="AV18" t="s">
        <v>200</v>
      </c>
      <c r="AW18" s="2">
        <v>4.5839474320409996</v>
      </c>
      <c r="AX18" s="2">
        <v>4.7253757236879999</v>
      </c>
      <c r="AY18" s="2">
        <v>0.14142829164700021</v>
      </c>
      <c r="AZ18" s="1">
        <v>3.0852947976331691E-2</v>
      </c>
      <c r="BA18" s="2">
        <v>4.583970499186</v>
      </c>
      <c r="BB18" s="2">
        <v>2.30671450003328E-5</v>
      </c>
      <c r="BC18" s="1">
        <v>5.0321574019582872E-6</v>
      </c>
      <c r="BD18" s="2">
        <v>4.5844412538550001</v>
      </c>
      <c r="BE18" s="2">
        <v>4.9382181400048353E-4</v>
      </c>
      <c r="BF18" s="1">
        <v>1.0772850721383812E-4</v>
      </c>
      <c r="BG18" s="2">
        <v>4.7820474013509999</v>
      </c>
      <c r="BH18" s="2">
        <v>0.19809996931000029</v>
      </c>
      <c r="BI18" s="1">
        <v>4.3216021179762178E-2</v>
      </c>
      <c r="BJ18" s="2">
        <v>4.5838202507209997</v>
      </c>
      <c r="BK18" s="2">
        <v>-1.2718131999989168E-4</v>
      </c>
      <c r="BL18" s="1">
        <v>-2.7744934226539391E-5</v>
      </c>
      <c r="BM18" s="2">
        <v>4.9729969390860003</v>
      </c>
      <c r="BN18" s="2">
        <v>0.38904950704500063</v>
      </c>
      <c r="BO18" s="1">
        <v>8.48721571991886E-2</v>
      </c>
      <c r="BQ18" t="s">
        <v>200</v>
      </c>
      <c r="BS18" s="23">
        <v>4.47971484303</v>
      </c>
      <c r="BT18" s="23">
        <v>4.1881895510359994</v>
      </c>
      <c r="BU18" s="23">
        <v>-0.29152529199400057</v>
      </c>
      <c r="BV18" s="24">
        <v>-6.5076752027550491E-2</v>
      </c>
      <c r="BW18" s="2">
        <v>4.5839474320409996</v>
      </c>
      <c r="BX18" s="2">
        <v>4.5509274245379991</v>
      </c>
      <c r="BY18" s="2">
        <v>-3.3020007503000492E-2</v>
      </c>
      <c r="BZ18" s="1">
        <v>-7.2034001245730598E-3</v>
      </c>
      <c r="CB18" s="25" t="s">
        <v>200</v>
      </c>
      <c r="CC18" s="27">
        <v>0</v>
      </c>
      <c r="CD18" s="27">
        <v>0.20381299999999999</v>
      </c>
      <c r="CG18" s="30">
        <v>275</v>
      </c>
      <c r="CH18" s="30"/>
      <c r="CI18" s="15" t="s">
        <v>200</v>
      </c>
      <c r="CJ18" s="33" t="s">
        <v>994</v>
      </c>
      <c r="CK18" s="34" t="s">
        <v>200</v>
      </c>
      <c r="CL18" s="34" t="s">
        <v>989</v>
      </c>
      <c r="CM18" s="32"/>
      <c r="CN18" s="32"/>
      <c r="CO18" t="s">
        <v>200</v>
      </c>
      <c r="CP18">
        <v>104497</v>
      </c>
      <c r="CQ18" t="s">
        <v>1045</v>
      </c>
      <c r="CR18" s="30">
        <v>106</v>
      </c>
      <c r="CS18" s="39" t="s">
        <v>200</v>
      </c>
      <c r="CW18" s="30">
        <v>289</v>
      </c>
      <c r="CX18" s="30"/>
      <c r="CY18" s="32"/>
      <c r="CZ18" s="32" t="s">
        <v>200</v>
      </c>
      <c r="DA18" s="41">
        <v>104363</v>
      </c>
    </row>
    <row r="19" spans="1:105" ht="15.75" x14ac:dyDescent="0.25">
      <c r="B19" t="s">
        <v>153</v>
      </c>
      <c r="C19" s="52">
        <v>161.89862985783299</v>
      </c>
      <c r="D19" s="52">
        <v>166.486356535206</v>
      </c>
      <c r="E19" s="52">
        <v>4.5877266773730128</v>
      </c>
      <c r="F19" s="53">
        <v>2.8337032137959437E-2</v>
      </c>
      <c r="G19" s="45">
        <v>153.10880654684001</v>
      </c>
      <c r="H19" s="45">
        <v>153.83250682975998</v>
      </c>
      <c r="I19" s="45">
        <v>0.72370028291996391</v>
      </c>
      <c r="J19" s="46">
        <v>4.7267057933637864E-3</v>
      </c>
      <c r="K19" s="47">
        <v>3</v>
      </c>
      <c r="L19" s="55">
        <f>G19-CC19-CD19</f>
        <v>147.94006954684002</v>
      </c>
      <c r="M19" s="55">
        <f>H19-CC19-CD19</f>
        <v>148.66376982975999</v>
      </c>
      <c r="N19" s="55">
        <f>M19-L19</f>
        <v>0.72370028291996391</v>
      </c>
      <c r="O19" s="56">
        <f>N19/L19</f>
        <v>4.8918476592362944E-3</v>
      </c>
      <c r="P19" s="54"/>
      <c r="Q19" s="42">
        <f t="shared" si="2"/>
        <v>323.1961149418741</v>
      </c>
      <c r="R19" s="42">
        <f t="shared" si="2"/>
        <v>332.35453363784558</v>
      </c>
      <c r="S19" s="42">
        <f t="shared" si="3"/>
        <v>295.33082376148366</v>
      </c>
      <c r="T19" s="42">
        <f t="shared" si="3"/>
        <v>296.7755371604016</v>
      </c>
      <c r="V19" s="143">
        <f>AR19/DA19*1000000</f>
        <v>336.11980042213247</v>
      </c>
      <c r="W19" s="143">
        <f>(AW19-CC19-CD19)/DA19*1000000</f>
        <v>296.09510413928518</v>
      </c>
      <c r="X19" s="143">
        <f>(BM19-CC19-CD19)/DA19*1000000</f>
        <v>298.69304932747173</v>
      </c>
      <c r="AA19" t="s">
        <v>153</v>
      </c>
      <c r="AB19" s="2">
        <v>161.89862985783299</v>
      </c>
      <c r="AC19" s="2">
        <v>164.52880315533997</v>
      </c>
      <c r="AD19" s="2">
        <v>2.6301732975069854</v>
      </c>
      <c r="AE19" s="1">
        <v>1.6245803314188654E-2</v>
      </c>
      <c r="AF19" s="2">
        <v>162.681914614509</v>
      </c>
      <c r="AG19" s="2">
        <v>0.78328475667601083</v>
      </c>
      <c r="AH19" s="1">
        <v>4.8381185026941343E-3</v>
      </c>
      <c r="AI19" s="2">
        <v>162.27515916293001</v>
      </c>
      <c r="AJ19" s="2">
        <v>0.37652930509702287</v>
      </c>
      <c r="AK19" s="1">
        <v>2.3257102634386849E-3</v>
      </c>
      <c r="AL19" s="2">
        <v>162.46627355655801</v>
      </c>
      <c r="AM19" s="2">
        <v>0.5676436987250213</v>
      </c>
      <c r="AN19" s="1">
        <v>3.506167403785212E-3</v>
      </c>
      <c r="AO19" s="2">
        <v>162.82429519921101</v>
      </c>
      <c r="AP19" s="2">
        <v>0.92566534137802137</v>
      </c>
      <c r="AQ19" s="1">
        <v>5.717561304816909E-3</v>
      </c>
      <c r="AR19" s="2">
        <v>167.937888723513</v>
      </c>
      <c r="AS19" s="2">
        <v>6.0392588656800115</v>
      </c>
      <c r="AT19" s="1">
        <v>3.7302717576938281E-2</v>
      </c>
      <c r="AU19" s="1"/>
      <c r="AV19" t="s">
        <v>153</v>
      </c>
      <c r="AW19" s="2">
        <v>153.10880654684001</v>
      </c>
      <c r="AX19" s="2">
        <v>153.70962171174298</v>
      </c>
      <c r="AY19" s="2">
        <v>0.60081516490296849</v>
      </c>
      <c r="AZ19" s="1">
        <v>3.9241058594442334E-3</v>
      </c>
      <c r="BA19" s="2">
        <v>153.28966868214198</v>
      </c>
      <c r="BB19" s="2">
        <v>0.1808621353019646</v>
      </c>
      <c r="BC19" s="1">
        <v>1.1812653979941651E-3</v>
      </c>
      <c r="BD19" s="2">
        <v>153.21521034093999</v>
      </c>
      <c r="BE19" s="2">
        <v>0.10640379409997536</v>
      </c>
      <c r="BF19" s="1">
        <v>6.9495541438645877E-4</v>
      </c>
      <c r="BG19" s="2">
        <v>153.03770347207299</v>
      </c>
      <c r="BH19" s="2">
        <v>-7.11030747670236E-2</v>
      </c>
      <c r="BI19" s="1">
        <v>-4.6439572204013817E-4</v>
      </c>
      <c r="BJ19" s="2">
        <v>153.30348646255902</v>
      </c>
      <c r="BK19" s="2">
        <v>0.19467991571900711</v>
      </c>
      <c r="BL19" s="1">
        <v>1.2715135080061473E-3</v>
      </c>
      <c r="BM19" s="2">
        <v>154.40683608683</v>
      </c>
      <c r="BN19" s="2">
        <v>1.298029539989983</v>
      </c>
      <c r="BO19" s="1">
        <v>8.4778241648228222E-3</v>
      </c>
      <c r="BQ19" t="s">
        <v>153</v>
      </c>
      <c r="BS19" s="23">
        <v>161.89862985783299</v>
      </c>
      <c r="BT19" s="23">
        <v>161.538965729842</v>
      </c>
      <c r="BU19" s="23">
        <v>-0.3596641279909818</v>
      </c>
      <c r="BV19" s="24">
        <v>-2.2215390476547662E-3</v>
      </c>
      <c r="BW19" s="2">
        <v>153.10880654684001</v>
      </c>
      <c r="BX19" s="2">
        <v>152.88501707152599</v>
      </c>
      <c r="BY19" s="2">
        <v>-0.22378947531402105</v>
      </c>
      <c r="BZ19" s="1">
        <v>-1.461636860486911E-3</v>
      </c>
      <c r="CB19" s="25" t="s">
        <v>153</v>
      </c>
      <c r="CC19" s="27">
        <v>3.0005E-2</v>
      </c>
      <c r="CD19" s="27">
        <v>5.1387320000000001</v>
      </c>
      <c r="CG19" s="30">
        <v>225</v>
      </c>
      <c r="CH19" s="30"/>
      <c r="CI19" s="34" t="s">
        <v>153</v>
      </c>
      <c r="CJ19" s="34" t="s">
        <v>989</v>
      </c>
      <c r="CK19" s="34" t="s">
        <v>153</v>
      </c>
      <c r="CL19" s="34" t="s">
        <v>989</v>
      </c>
      <c r="CM19" s="32"/>
      <c r="CN19" s="32"/>
      <c r="CO19" t="s">
        <v>153</v>
      </c>
      <c r="CP19">
        <v>500930</v>
      </c>
      <c r="CQ19" t="s">
        <v>963</v>
      </c>
      <c r="CR19" s="30">
        <v>309</v>
      </c>
      <c r="CS19" s="39" t="s">
        <v>153</v>
      </c>
      <c r="CW19" s="30">
        <v>247</v>
      </c>
      <c r="CX19" s="30"/>
      <c r="CY19" s="32"/>
      <c r="CZ19" s="32" t="s">
        <v>153</v>
      </c>
      <c r="DA19" s="41">
        <v>499637</v>
      </c>
    </row>
    <row r="20" spans="1:105" ht="15.75" x14ac:dyDescent="0.25">
      <c r="C20" s="52"/>
      <c r="D20" s="52"/>
      <c r="E20" s="52"/>
      <c r="F20" s="53"/>
      <c r="G20" s="45"/>
      <c r="H20" s="45"/>
      <c r="I20" s="45"/>
      <c r="J20" s="46"/>
      <c r="K20" s="47"/>
      <c r="L20" s="55"/>
      <c r="M20" s="55"/>
      <c r="N20" s="55"/>
      <c r="O20" s="56"/>
      <c r="P20" s="54"/>
      <c r="Q20" s="42"/>
      <c r="R20" s="42"/>
      <c r="S20" s="42"/>
      <c r="T20" s="42"/>
      <c r="V20" s="143"/>
      <c r="W20" s="143"/>
      <c r="X20" s="143"/>
      <c r="AB20" s="2"/>
      <c r="AC20" s="2"/>
      <c r="AD20" s="2"/>
      <c r="AE20" s="1"/>
      <c r="AF20" s="2"/>
      <c r="AG20" s="2"/>
      <c r="AH20" s="1"/>
      <c r="AI20" s="2"/>
      <c r="AJ20" s="2"/>
      <c r="AK20" s="1"/>
      <c r="AL20" s="2"/>
      <c r="AM20" s="2"/>
      <c r="AN20" s="1"/>
      <c r="AO20" s="2"/>
      <c r="AP20" s="2"/>
      <c r="AQ20" s="1"/>
      <c r="AR20" s="2"/>
      <c r="AS20" s="2"/>
      <c r="AT20" s="1"/>
      <c r="AU20" s="1"/>
      <c r="AW20" s="2"/>
      <c r="AX20" s="2"/>
      <c r="AY20" s="2"/>
      <c r="AZ20" s="1"/>
      <c r="BA20" s="2"/>
      <c r="BB20" s="2"/>
      <c r="BC20" s="1"/>
      <c r="BD20" s="2"/>
      <c r="BE20" s="2"/>
      <c r="BF20" s="1"/>
      <c r="BG20" s="2"/>
      <c r="BH20" s="2"/>
      <c r="BI20" s="1"/>
      <c r="BJ20" s="2"/>
      <c r="BK20" s="2"/>
      <c r="BL20" s="1"/>
      <c r="BM20" s="2"/>
      <c r="BN20" s="2"/>
      <c r="BO20" s="1"/>
      <c r="BS20" s="23"/>
      <c r="BT20" s="23"/>
      <c r="BU20" s="23"/>
      <c r="BV20" s="24"/>
      <c r="BW20" s="2"/>
      <c r="BX20" s="2"/>
      <c r="BY20" s="2"/>
      <c r="BZ20" s="1"/>
      <c r="CB20" s="25"/>
      <c r="CC20" s="27"/>
      <c r="CD20" s="27"/>
      <c r="CG20" s="30"/>
      <c r="CH20" s="30"/>
      <c r="CI20" s="15"/>
      <c r="CJ20" s="33"/>
      <c r="CK20" s="34"/>
      <c r="CL20" s="34"/>
      <c r="CM20" s="32"/>
      <c r="CN20" s="32"/>
      <c r="CR20" s="30"/>
      <c r="CS20" s="39"/>
      <c r="CW20" s="30"/>
      <c r="CX20" s="30"/>
      <c r="CY20" s="32"/>
      <c r="CZ20" s="32"/>
      <c r="DA20" s="41"/>
    </row>
    <row r="21" spans="1:105" ht="15.75" x14ac:dyDescent="0.25">
      <c r="A21" t="s">
        <v>450</v>
      </c>
      <c r="B21" t="s">
        <v>213</v>
      </c>
      <c r="C21" s="52">
        <v>4.1895377130079998</v>
      </c>
      <c r="D21" s="52">
        <v>5.5109990933450002</v>
      </c>
      <c r="E21" s="52">
        <v>1.3214613803370003</v>
      </c>
      <c r="F21" s="53">
        <v>0.31541937818915561</v>
      </c>
      <c r="G21" s="45">
        <v>4.2974776584540004</v>
      </c>
      <c r="H21" s="45">
        <v>4.7079749288129999</v>
      </c>
      <c r="I21" s="45">
        <v>0.41049727035899952</v>
      </c>
      <c r="J21" s="46">
        <v>9.5520512957518011E-2</v>
      </c>
      <c r="K21" s="47">
        <v>3</v>
      </c>
      <c r="L21" s="55">
        <f t="shared" ref="L21:L28" si="4">G21-CC21-CD21</f>
        <v>4.1686886584540002</v>
      </c>
      <c r="M21" s="55">
        <f t="shared" ref="M21:M28" si="5">H21-CC21-CD21</f>
        <v>4.5791859288129997</v>
      </c>
      <c r="N21" s="55">
        <f t="shared" ref="N21:N28" si="6">M21-L21</f>
        <v>0.41049727035899952</v>
      </c>
      <c r="O21" s="56">
        <f t="shared" ref="O21:O28" si="7">N21/L21</f>
        <v>9.8471558802195727E-2</v>
      </c>
      <c r="P21" s="54"/>
      <c r="Q21" s="42">
        <f t="shared" ref="Q21:R28" si="8">C21/$CP21*1000000</f>
        <v>53.356313206928171</v>
      </c>
      <c r="R21" s="42">
        <f t="shared" si="8"/>
        <v>70.185928341123287</v>
      </c>
      <c r="S21" s="42">
        <f t="shared" ref="S21:T28" si="9">L21/$CP21*1000000</f>
        <v>53.090787805068771</v>
      </c>
      <c r="T21" s="42">
        <f t="shared" si="9"/>
        <v>58.318720438270503</v>
      </c>
      <c r="V21" s="143">
        <f t="shared" ref="V21:V28" si="10">AR21/DA21*1000000</f>
        <v>70.901258524681836</v>
      </c>
      <c r="W21" s="143">
        <f t="shared" ref="W21:W28" si="11">(AW21-CC21-CD21)/DA21*1000000</f>
        <v>53.589004479418946</v>
      </c>
      <c r="X21" s="143">
        <f t="shared" ref="X21:X28" si="12">(BM21-CC21-CD21)/DA21*1000000</f>
        <v>58.903781398907306</v>
      </c>
      <c r="AA21" t="s">
        <v>213</v>
      </c>
      <c r="AB21" s="2">
        <v>4.1895377130079998</v>
      </c>
      <c r="AC21" s="2">
        <v>4.6937098187619997</v>
      </c>
      <c r="AD21" s="2">
        <v>0.50417210575399984</v>
      </c>
      <c r="AE21" s="1">
        <v>0.12034074885842594</v>
      </c>
      <c r="AF21" s="2">
        <v>4.1895466978030003</v>
      </c>
      <c r="AG21" s="2">
        <v>8.9847950004440236E-6</v>
      </c>
      <c r="AH21" s="1">
        <v>2.1445790958146384E-6</v>
      </c>
      <c r="AI21" s="2">
        <v>4.1896711038049999</v>
      </c>
      <c r="AJ21" s="2">
        <v>1.3339079700003253E-4</v>
      </c>
      <c r="AK21" s="1">
        <v>3.1839025242778101E-5</v>
      </c>
      <c r="AL21" s="2">
        <v>4.7666377029509999</v>
      </c>
      <c r="AM21" s="2">
        <v>0.57709998994300005</v>
      </c>
      <c r="AN21" s="1">
        <v>0.13774789236320167</v>
      </c>
      <c r="AO21" s="2">
        <v>4.1894883024410001</v>
      </c>
      <c r="AP21" s="2">
        <v>-4.9410566999696925E-5</v>
      </c>
      <c r="AQ21" s="1">
        <v>-1.1793799312578852E-5</v>
      </c>
      <c r="AR21" s="2">
        <v>5.5154089006350002</v>
      </c>
      <c r="AS21" s="2">
        <v>1.3258711876270004</v>
      </c>
      <c r="AT21" s="1">
        <v>0.31647195429470254</v>
      </c>
      <c r="AU21" s="1"/>
      <c r="AV21" t="s">
        <v>213</v>
      </c>
      <c r="AW21" s="2">
        <v>4.2974776584540004</v>
      </c>
      <c r="AX21" s="2">
        <v>4.4519181114539998</v>
      </c>
      <c r="AY21" s="2">
        <v>0.15444045299999942</v>
      </c>
      <c r="AZ21" s="1">
        <v>3.5937465014200615E-2</v>
      </c>
      <c r="BA21" s="2">
        <v>4.2974795617270001</v>
      </c>
      <c r="BB21" s="2">
        <v>1.903272999648209E-6</v>
      </c>
      <c r="BC21" s="1">
        <v>4.4288141810442907E-7</v>
      </c>
      <c r="BD21" s="2">
        <v>4.2975038062489999</v>
      </c>
      <c r="BE21" s="2">
        <v>2.614779499943154E-5</v>
      </c>
      <c r="BF21" s="1">
        <v>6.0844516429290991E-6</v>
      </c>
      <c r="BG21" s="2">
        <v>4.4976214495660001</v>
      </c>
      <c r="BH21" s="2">
        <v>0.20014379111199965</v>
      </c>
      <c r="BI21" s="1">
        <v>4.6572386645984461E-2</v>
      </c>
      <c r="BJ21" s="2">
        <v>4.2974671923280008</v>
      </c>
      <c r="BK21" s="2">
        <v>-1.0466125999641918E-5</v>
      </c>
      <c r="BL21" s="1">
        <v>-2.4354113811512082E-6</v>
      </c>
      <c r="BM21" s="2">
        <v>4.7109141550209994</v>
      </c>
      <c r="BN21" s="2">
        <v>0.41343649656699899</v>
      </c>
      <c r="BO21" s="1">
        <v>9.6204455130484853E-2</v>
      </c>
      <c r="BQ21" t="s">
        <v>213</v>
      </c>
      <c r="BS21" s="23">
        <v>4.1895377130079998</v>
      </c>
      <c r="BT21" s="23">
        <v>4.1932411222289998</v>
      </c>
      <c r="BU21" s="23">
        <v>3.7034092209999869E-3</v>
      </c>
      <c r="BV21" s="24">
        <v>8.8396607804755076E-4</v>
      </c>
      <c r="BW21" s="2">
        <v>4.2974776584540004</v>
      </c>
      <c r="BX21" s="2">
        <v>4.2987329282440001</v>
      </c>
      <c r="BY21" s="2">
        <v>1.2552697899996801E-3</v>
      </c>
      <c r="BZ21" s="1">
        <v>2.9209454702581469E-4</v>
      </c>
      <c r="CB21" s="25" t="s">
        <v>213</v>
      </c>
      <c r="CC21" s="27">
        <v>0</v>
      </c>
      <c r="CD21" s="27">
        <v>0.12878899999999999</v>
      </c>
      <c r="CG21" s="30">
        <v>290</v>
      </c>
      <c r="CH21" s="30"/>
      <c r="CI21" s="15" t="s">
        <v>213</v>
      </c>
      <c r="CJ21" s="33" t="s">
        <v>994</v>
      </c>
      <c r="CK21" s="34" t="s">
        <v>213</v>
      </c>
      <c r="CL21" s="34" t="s">
        <v>989</v>
      </c>
      <c r="CM21" s="32"/>
      <c r="CN21" s="32"/>
      <c r="CO21" t="s">
        <v>213</v>
      </c>
      <c r="CP21">
        <v>78520</v>
      </c>
      <c r="CQ21" t="s">
        <v>1045</v>
      </c>
      <c r="CR21" s="30">
        <v>107</v>
      </c>
      <c r="CS21" s="39" t="s">
        <v>213</v>
      </c>
      <c r="CW21" s="30">
        <v>302</v>
      </c>
      <c r="CX21" s="30"/>
      <c r="CY21" s="32"/>
      <c r="CZ21" s="32" t="s">
        <v>213</v>
      </c>
      <c r="DA21" s="41">
        <v>77790</v>
      </c>
    </row>
    <row r="22" spans="1:105" ht="15.75" x14ac:dyDescent="0.25">
      <c r="A22" t="s">
        <v>451</v>
      </c>
      <c r="B22" t="s">
        <v>215</v>
      </c>
      <c r="C22" s="52">
        <v>3.7479589917230003</v>
      </c>
      <c r="D22" s="52">
        <v>4.4865890126980004</v>
      </c>
      <c r="E22" s="52">
        <v>0.73863002097500008</v>
      </c>
      <c r="F22" s="53">
        <v>0.19707526752725738</v>
      </c>
      <c r="G22" s="45">
        <v>3.7771756484170003</v>
      </c>
      <c r="H22" s="45">
        <v>4.0339732770029997</v>
      </c>
      <c r="I22" s="45">
        <v>0.25679762858599942</v>
      </c>
      <c r="J22" s="46">
        <v>6.7986679066307731E-2</v>
      </c>
      <c r="K22" s="47">
        <v>3</v>
      </c>
      <c r="L22" s="55">
        <f t="shared" si="4"/>
        <v>3.6490426484170002</v>
      </c>
      <c r="M22" s="55">
        <f t="shared" si="5"/>
        <v>3.9058402770029996</v>
      </c>
      <c r="N22" s="55">
        <f t="shared" si="6"/>
        <v>0.25679762858599942</v>
      </c>
      <c r="O22" s="56">
        <f t="shared" si="7"/>
        <v>7.0373972937093895E-2</v>
      </c>
      <c r="P22" s="54"/>
      <c r="Q22" s="42">
        <f t="shared" si="8"/>
        <v>44.13829276353723</v>
      </c>
      <c r="R22" s="42">
        <f t="shared" si="8"/>
        <v>52.83685861810774</v>
      </c>
      <c r="S22" s="42">
        <f t="shared" si="9"/>
        <v>42.973392472584031</v>
      </c>
      <c r="T22" s="42">
        <f t="shared" si="9"/>
        <v>45.997600831464773</v>
      </c>
      <c r="V22" s="143">
        <f t="shared" si="10"/>
        <v>56.411707957144543</v>
      </c>
      <c r="W22" s="143">
        <f t="shared" si="11"/>
        <v>43.163504239614383</v>
      </c>
      <c r="X22" s="143">
        <f t="shared" si="12"/>
        <v>47.027755116347286</v>
      </c>
      <c r="AA22" t="s">
        <v>215</v>
      </c>
      <c r="AB22" s="2">
        <v>3.7479589917230003</v>
      </c>
      <c r="AC22" s="2">
        <v>4.1258519530340001</v>
      </c>
      <c r="AD22" s="2">
        <v>0.37789296131099981</v>
      </c>
      <c r="AE22" s="1">
        <v>0.10082633298430942</v>
      </c>
      <c r="AF22" s="2">
        <v>3.7480720599159998</v>
      </c>
      <c r="AG22" s="2">
        <v>1.1306819299949922E-4</v>
      </c>
      <c r="AH22" s="1">
        <v>3.016793760262565E-5</v>
      </c>
      <c r="AI22" s="2">
        <v>3.750265504568</v>
      </c>
      <c r="AJ22" s="2">
        <v>2.3065128449997196E-3</v>
      </c>
      <c r="AK22" s="1">
        <v>6.1540503780682415E-4</v>
      </c>
      <c r="AL22" s="2">
        <v>4.2168044739739994</v>
      </c>
      <c r="AM22" s="2">
        <v>0.46884548225099909</v>
      </c>
      <c r="AN22" s="1">
        <v>0.12509354645725804</v>
      </c>
      <c r="AO22" s="2">
        <v>3.7473360032509997</v>
      </c>
      <c r="AP22" s="2">
        <v>-6.2298847200059626E-4</v>
      </c>
      <c r="AQ22" s="1">
        <v>-1.6622072796858376E-4</v>
      </c>
      <c r="AR22" s="2">
        <v>4.7690457906969996</v>
      </c>
      <c r="AS22" s="2">
        <v>1.0210867989739993</v>
      </c>
      <c r="AT22" s="1">
        <v>0.27243809263360924</v>
      </c>
      <c r="AU22" s="1"/>
      <c r="AV22" t="s">
        <v>215</v>
      </c>
      <c r="AW22" s="2">
        <v>3.7771756484170003</v>
      </c>
      <c r="AX22" s="2">
        <v>3.8963912873760003</v>
      </c>
      <c r="AY22" s="2">
        <v>0.119215638959</v>
      </c>
      <c r="AZ22" s="1">
        <v>3.1562111496976006E-2</v>
      </c>
      <c r="BA22" s="2">
        <v>3.7772022185289997</v>
      </c>
      <c r="BB22" s="2">
        <v>2.6570111999468793E-5</v>
      </c>
      <c r="BC22" s="1">
        <v>7.0343861320307473E-6</v>
      </c>
      <c r="BD22" s="2">
        <v>3.7777160511949996</v>
      </c>
      <c r="BE22" s="2">
        <v>5.4040277799938252E-4</v>
      </c>
      <c r="BF22" s="1">
        <v>1.4307059779596515E-4</v>
      </c>
      <c r="BG22" s="2">
        <v>3.9433055421509997</v>
      </c>
      <c r="BH22" s="2">
        <v>0.16612989373399945</v>
      </c>
      <c r="BI22" s="1">
        <v>4.3982570364082443E-2</v>
      </c>
      <c r="BJ22" s="2">
        <v>3.7770292071469997</v>
      </c>
      <c r="BK22" s="2">
        <v>-1.464412700005191E-4</v>
      </c>
      <c r="BL22" s="1">
        <v>-3.8770045036664383E-5</v>
      </c>
      <c r="BM22" s="2">
        <v>4.1038594175359995</v>
      </c>
      <c r="BN22" s="2">
        <v>0.32668376911899921</v>
      </c>
      <c r="BO22" s="1">
        <v>8.6488900577316577E-2</v>
      </c>
      <c r="BQ22" t="s">
        <v>215</v>
      </c>
      <c r="BS22" s="23">
        <v>3.7479589917230003</v>
      </c>
      <c r="BT22" s="23">
        <v>3.473401609648</v>
      </c>
      <c r="BU22" s="23">
        <v>-0.27455738207500024</v>
      </c>
      <c r="BV22" s="24">
        <v>-7.3255172396852072E-2</v>
      </c>
      <c r="BW22" s="2">
        <v>3.7771756484170003</v>
      </c>
      <c r="BX22" s="2">
        <v>3.744375840045</v>
      </c>
      <c r="BY22" s="2">
        <v>-3.279980837200025E-2</v>
      </c>
      <c r="BZ22" s="1">
        <v>-8.6836862844190277E-3</v>
      </c>
      <c r="CB22" s="25" t="s">
        <v>215</v>
      </c>
      <c r="CC22" s="27">
        <v>0</v>
      </c>
      <c r="CD22" s="27">
        <v>0.128133</v>
      </c>
      <c r="CG22" s="30">
        <v>292</v>
      </c>
      <c r="CH22" s="30"/>
      <c r="CI22" s="15" t="s">
        <v>215</v>
      </c>
      <c r="CJ22" s="33" t="s">
        <v>994</v>
      </c>
      <c r="CK22" s="34" t="s">
        <v>215</v>
      </c>
      <c r="CL22" s="34" t="s">
        <v>989</v>
      </c>
      <c r="CM22" s="32"/>
      <c r="CN22" s="32"/>
      <c r="CO22" t="s">
        <v>215</v>
      </c>
      <c r="CP22">
        <v>84914</v>
      </c>
      <c r="CQ22" t="s">
        <v>1045</v>
      </c>
      <c r="CR22" s="30">
        <v>108</v>
      </c>
      <c r="CS22" s="39" t="s">
        <v>215</v>
      </c>
      <c r="CW22" s="30">
        <v>304</v>
      </c>
      <c r="CX22" s="30"/>
      <c r="CY22" s="32"/>
      <c r="CZ22" s="32" t="s">
        <v>215</v>
      </c>
      <c r="DA22" s="41">
        <v>84540</v>
      </c>
    </row>
    <row r="23" spans="1:105" ht="15.75" x14ac:dyDescent="0.25">
      <c r="A23" t="s">
        <v>452</v>
      </c>
      <c r="B23" t="s">
        <v>216</v>
      </c>
      <c r="C23" s="52">
        <v>6.2954646050429997</v>
      </c>
      <c r="D23" s="52">
        <v>6.6807422946039994</v>
      </c>
      <c r="E23" s="52">
        <v>0.38527768956099973</v>
      </c>
      <c r="F23" s="53">
        <v>6.1199246399125481E-2</v>
      </c>
      <c r="G23" s="45">
        <v>6.6969575199250002</v>
      </c>
      <c r="H23" s="45">
        <v>6.8823715723139998</v>
      </c>
      <c r="I23" s="45">
        <v>0.18541405238899955</v>
      </c>
      <c r="J23" s="46">
        <v>2.7686311558248619E-2</v>
      </c>
      <c r="K23" s="47">
        <v>2</v>
      </c>
      <c r="L23" s="55">
        <f t="shared" si="4"/>
        <v>6.5117415199250006</v>
      </c>
      <c r="M23" s="55">
        <f t="shared" si="5"/>
        <v>6.6971555723140002</v>
      </c>
      <c r="N23" s="55">
        <f t="shared" si="6"/>
        <v>0.18541405238899955</v>
      </c>
      <c r="O23" s="56">
        <f t="shared" si="7"/>
        <v>2.8473804100125746E-2</v>
      </c>
      <c r="P23" s="54"/>
      <c r="Q23" s="42">
        <f t="shared" si="8"/>
        <v>48.539037348345012</v>
      </c>
      <c r="R23" s="42">
        <f t="shared" si="8"/>
        <v>51.50958985500273</v>
      </c>
      <c r="S23" s="42">
        <f t="shared" si="9"/>
        <v>50.206566896622178</v>
      </c>
      <c r="T23" s="42">
        <f t="shared" si="9"/>
        <v>51.636138846976465</v>
      </c>
      <c r="V23" s="143">
        <f t="shared" si="10"/>
        <v>52.241413699292345</v>
      </c>
      <c r="W23" s="143">
        <f t="shared" si="11"/>
        <v>50.527185200696799</v>
      </c>
      <c r="X23" s="143">
        <f t="shared" si="12"/>
        <v>51.990433965323263</v>
      </c>
      <c r="AA23" t="s">
        <v>216</v>
      </c>
      <c r="AB23" s="2">
        <v>6.2954646050429997</v>
      </c>
      <c r="AC23" s="2">
        <v>6.4339709074670006</v>
      </c>
      <c r="AD23" s="2">
        <v>0.13850630242400097</v>
      </c>
      <c r="AE23" s="1">
        <v>2.2000965951432735E-2</v>
      </c>
      <c r="AF23" s="2">
        <v>6.2954606975580001</v>
      </c>
      <c r="AG23" s="2">
        <v>-3.9074849995657246E-6</v>
      </c>
      <c r="AH23" s="1">
        <v>-6.2068254604046578E-7</v>
      </c>
      <c r="AI23" s="2">
        <v>6.2955047963980002</v>
      </c>
      <c r="AJ23" s="2">
        <v>4.019135500055171E-5</v>
      </c>
      <c r="AK23" s="1">
        <v>6.3841761525203896E-6</v>
      </c>
      <c r="AL23" s="2">
        <v>6.5288701132920002</v>
      </c>
      <c r="AM23" s="2">
        <v>0.23340550824900053</v>
      </c>
      <c r="AN23" s="1">
        <v>3.7075183944649676E-2</v>
      </c>
      <c r="AO23" s="2">
        <v>6.295485908131</v>
      </c>
      <c r="AP23" s="2">
        <v>2.1303088000301784E-5</v>
      </c>
      <c r="AQ23" s="1">
        <v>3.383878607344863E-6</v>
      </c>
      <c r="AR23" s="2">
        <v>6.73266443191</v>
      </c>
      <c r="AS23" s="2">
        <v>0.43719982686700032</v>
      </c>
      <c r="AT23" s="1">
        <v>6.9446792936740553E-2</v>
      </c>
      <c r="AU23" s="1"/>
      <c r="AV23" t="s">
        <v>216</v>
      </c>
      <c r="AW23" s="2">
        <v>6.6969575199250002</v>
      </c>
      <c r="AX23" s="2">
        <v>6.7562900166889994</v>
      </c>
      <c r="AY23" s="2">
        <v>5.933249676399921E-2</v>
      </c>
      <c r="AZ23" s="1">
        <v>8.8596196985677878E-3</v>
      </c>
      <c r="BA23" s="2">
        <v>6.6969575199250002</v>
      </c>
      <c r="BB23" s="2">
        <v>0</v>
      </c>
      <c r="BC23" s="1">
        <v>0</v>
      </c>
      <c r="BD23" s="2">
        <v>6.6969575199250002</v>
      </c>
      <c r="BE23" s="2">
        <v>0</v>
      </c>
      <c r="BF23" s="1">
        <v>0</v>
      </c>
      <c r="BG23" s="2">
        <v>6.8082059513579996</v>
      </c>
      <c r="BH23" s="2">
        <v>0.11124843143299934</v>
      </c>
      <c r="BI23" s="1">
        <v>1.6611786934889385E-2</v>
      </c>
      <c r="BJ23" s="2">
        <v>6.6969575199250002</v>
      </c>
      <c r="BK23" s="2">
        <v>0</v>
      </c>
      <c r="BL23" s="1">
        <v>0</v>
      </c>
      <c r="BM23" s="2">
        <v>6.8855351677150001</v>
      </c>
      <c r="BN23" s="2">
        <v>0.18857764778999986</v>
      </c>
      <c r="BO23" s="1">
        <v>2.8158704490649323E-2</v>
      </c>
      <c r="BQ23" t="s">
        <v>216</v>
      </c>
      <c r="BS23" s="23">
        <v>6.2954646050429997</v>
      </c>
      <c r="BT23" s="23">
        <v>6.2436233249099997</v>
      </c>
      <c r="BU23" s="23">
        <v>-5.1841280132999934E-2</v>
      </c>
      <c r="BV23" s="24">
        <v>-8.2347028194666248E-3</v>
      </c>
      <c r="BW23" s="2">
        <v>6.6969575199250002</v>
      </c>
      <c r="BX23" s="2">
        <v>6.6969575199250002</v>
      </c>
      <c r="BY23" s="2">
        <v>0</v>
      </c>
      <c r="BZ23" s="1">
        <v>0</v>
      </c>
      <c r="CB23" s="25" t="s">
        <v>216</v>
      </c>
      <c r="CC23" s="27">
        <v>0</v>
      </c>
      <c r="CD23" s="27">
        <v>0.18521599999999999</v>
      </c>
      <c r="CG23" s="30">
        <v>293</v>
      </c>
      <c r="CH23" s="30"/>
      <c r="CI23" s="15" t="s">
        <v>216</v>
      </c>
      <c r="CJ23" s="33" t="s">
        <v>994</v>
      </c>
      <c r="CK23" s="34" t="s">
        <v>216</v>
      </c>
      <c r="CL23" s="34" t="s">
        <v>989</v>
      </c>
      <c r="CM23" s="32"/>
      <c r="CN23" s="32"/>
      <c r="CO23" t="s">
        <v>216</v>
      </c>
      <c r="CP23">
        <v>129699</v>
      </c>
      <c r="CQ23" t="s">
        <v>1045</v>
      </c>
      <c r="CR23" s="30">
        <v>109</v>
      </c>
      <c r="CS23" s="39" t="s">
        <v>216</v>
      </c>
      <c r="CW23" s="30">
        <v>305</v>
      </c>
      <c r="CX23" s="30"/>
      <c r="CY23" s="32"/>
      <c r="CZ23" s="32" t="s">
        <v>216</v>
      </c>
      <c r="DA23" s="41">
        <v>128876</v>
      </c>
    </row>
    <row r="24" spans="1:105" ht="15.75" x14ac:dyDescent="0.25">
      <c r="B24" t="s">
        <v>217</v>
      </c>
      <c r="C24" s="52">
        <v>4.3344593828919997</v>
      </c>
      <c r="D24" s="52">
        <v>5.7355883503039999</v>
      </c>
      <c r="E24" s="52">
        <v>1.4011289674120002</v>
      </c>
      <c r="F24" s="53">
        <v>0.32325345415444895</v>
      </c>
      <c r="G24" s="45">
        <v>4.7365304029219999</v>
      </c>
      <c r="H24" s="45">
        <v>5.0982789749939998</v>
      </c>
      <c r="I24" s="45">
        <v>0.36174857207199995</v>
      </c>
      <c r="J24" s="46">
        <v>7.6374168705606663E-2</v>
      </c>
      <c r="K24" s="47">
        <v>1</v>
      </c>
      <c r="L24" s="55">
        <f t="shared" si="4"/>
        <v>4.6510234029220001</v>
      </c>
      <c r="M24" s="55">
        <f t="shared" si="5"/>
        <v>5.0127719749940001</v>
      </c>
      <c r="N24" s="55">
        <f t="shared" si="6"/>
        <v>0.36174857207199995</v>
      </c>
      <c r="O24" s="56">
        <f t="shared" si="7"/>
        <v>7.7778273883707366E-2</v>
      </c>
      <c r="P24" s="54"/>
      <c r="Q24" s="42">
        <f t="shared" si="8"/>
        <v>63.338731063843461</v>
      </c>
      <c r="R24" s="42">
        <f t="shared" si="8"/>
        <v>83.813194661990551</v>
      </c>
      <c r="S24" s="42">
        <f t="shared" si="9"/>
        <v>67.964628219163274</v>
      </c>
      <c r="T24" s="42">
        <f t="shared" si="9"/>
        <v>73.250799687197699</v>
      </c>
      <c r="V24" s="143">
        <f t="shared" si="10"/>
        <v>83.95868156517497</v>
      </c>
      <c r="W24" s="143">
        <f t="shared" si="11"/>
        <v>68.760417541461536</v>
      </c>
      <c r="X24" s="143">
        <f t="shared" si="12"/>
        <v>73.906788222838216</v>
      </c>
      <c r="AA24" t="s">
        <v>217</v>
      </c>
      <c r="AB24" s="2">
        <v>4.3344593828919997</v>
      </c>
      <c r="AC24" s="2">
        <v>4.8571694318369998</v>
      </c>
      <c r="AD24" s="2">
        <v>0.52271004894500006</v>
      </c>
      <c r="AE24" s="1">
        <v>0.12059405862888535</v>
      </c>
      <c r="AF24" s="2">
        <v>4.3344871610740006</v>
      </c>
      <c r="AG24" s="2">
        <v>2.7778182000837148E-5</v>
      </c>
      <c r="AH24" s="1">
        <v>6.4086843472283815E-6</v>
      </c>
      <c r="AI24" s="2">
        <v>4.3347622201960005</v>
      </c>
      <c r="AJ24" s="2">
        <v>3.0283730400082476E-4</v>
      </c>
      <c r="AK24" s="1">
        <v>6.9867376124486442E-5</v>
      </c>
      <c r="AL24" s="2">
        <v>4.9028350351980006</v>
      </c>
      <c r="AM24" s="2">
        <v>0.56837565230600084</v>
      </c>
      <c r="AN24" s="1">
        <v>0.13112953706507552</v>
      </c>
      <c r="AO24" s="2">
        <v>4.3343068278670005</v>
      </c>
      <c r="AP24" s="2">
        <v>-1.5255502499922358E-4</v>
      </c>
      <c r="AQ24" s="1">
        <v>-3.5195859857714752E-5</v>
      </c>
      <c r="AR24" s="2">
        <v>5.6790491797499998</v>
      </c>
      <c r="AS24" s="2">
        <v>1.3445897968580001</v>
      </c>
      <c r="AT24" s="1">
        <v>0.31020934286870044</v>
      </c>
      <c r="AU24" s="1"/>
      <c r="AV24" t="s">
        <v>217</v>
      </c>
      <c r="AW24" s="2">
        <v>4.7365304029219999</v>
      </c>
      <c r="AX24" s="2">
        <v>4.8193603557189997</v>
      </c>
      <c r="AY24" s="2">
        <v>8.2829952796999784E-2</v>
      </c>
      <c r="AZ24" s="1">
        <v>1.7487474110986681E-2</v>
      </c>
      <c r="BA24" s="2">
        <v>4.7365304029219999</v>
      </c>
      <c r="BB24" s="2">
        <v>0</v>
      </c>
      <c r="BC24" s="1">
        <v>0</v>
      </c>
      <c r="BD24" s="2">
        <v>4.7365304029219999</v>
      </c>
      <c r="BE24" s="2">
        <v>0</v>
      </c>
      <c r="BF24" s="1">
        <v>0</v>
      </c>
      <c r="BG24" s="2">
        <v>4.8590248809049994</v>
      </c>
      <c r="BH24" s="2">
        <v>0.12249447798299951</v>
      </c>
      <c r="BI24" s="1">
        <v>2.5861647147336325E-2</v>
      </c>
      <c r="BJ24" s="2">
        <v>4.7365304029219999</v>
      </c>
      <c r="BK24" s="2">
        <v>0</v>
      </c>
      <c r="BL24" s="1">
        <v>0</v>
      </c>
      <c r="BM24" s="2">
        <v>5.0846360621809996</v>
      </c>
      <c r="BN24" s="2">
        <v>0.34810565925899972</v>
      </c>
      <c r="BO24" s="1">
        <v>7.3493808684147968E-2</v>
      </c>
      <c r="BQ24" t="s">
        <v>217</v>
      </c>
      <c r="BS24" s="23">
        <v>4.3344593828919997</v>
      </c>
      <c r="BT24" s="23">
        <v>4.4019517339380005</v>
      </c>
      <c r="BU24" s="23">
        <v>6.749235104600082E-2</v>
      </c>
      <c r="BV24" s="24">
        <v>1.5571111662135168E-2</v>
      </c>
      <c r="BW24" s="2">
        <v>4.7365304029219999</v>
      </c>
      <c r="BX24" s="2">
        <v>4.7365304029219999</v>
      </c>
      <c r="BY24" s="2">
        <v>0</v>
      </c>
      <c r="BZ24" s="1">
        <v>0</v>
      </c>
      <c r="CB24" s="25" t="s">
        <v>217</v>
      </c>
      <c r="CC24" s="27">
        <v>0</v>
      </c>
      <c r="CD24" s="27">
        <v>8.5507E-2</v>
      </c>
      <c r="CG24" s="30">
        <v>294</v>
      </c>
      <c r="CH24" s="30"/>
      <c r="CI24" s="15" t="s">
        <v>217</v>
      </c>
      <c r="CJ24" s="33" t="s">
        <v>994</v>
      </c>
      <c r="CK24" s="34" t="s">
        <v>217</v>
      </c>
      <c r="CL24" s="34" t="s">
        <v>989</v>
      </c>
      <c r="CM24" s="32"/>
      <c r="CN24" s="32"/>
      <c r="CO24" t="s">
        <v>217</v>
      </c>
      <c r="CP24">
        <v>68433</v>
      </c>
      <c r="CQ24" t="s">
        <v>1045</v>
      </c>
      <c r="CR24" s="30">
        <v>110</v>
      </c>
      <c r="CS24" s="39" t="s">
        <v>217</v>
      </c>
      <c r="CW24" s="30">
        <v>306</v>
      </c>
      <c r="CX24" s="30"/>
      <c r="CY24" s="32"/>
      <c r="CZ24" s="32" t="s">
        <v>217</v>
      </c>
      <c r="DA24" s="41">
        <v>67641</v>
      </c>
    </row>
    <row r="25" spans="1:105" ht="15.75" x14ac:dyDescent="0.25">
      <c r="A25" t="s">
        <v>453</v>
      </c>
      <c r="B25" t="s">
        <v>218</v>
      </c>
      <c r="C25" s="52">
        <v>3.02271099314</v>
      </c>
      <c r="D25" s="52">
        <v>4.0930217576920001</v>
      </c>
      <c r="E25" s="52">
        <v>1.070310764552</v>
      </c>
      <c r="F25" s="53">
        <v>0.35408967876222874</v>
      </c>
      <c r="G25" s="45">
        <v>3.0747623992989999</v>
      </c>
      <c r="H25" s="45">
        <v>3.3979541997309997</v>
      </c>
      <c r="I25" s="45">
        <v>0.3231918004319998</v>
      </c>
      <c r="J25" s="46">
        <v>0.10511114631351116</v>
      </c>
      <c r="K25" s="47">
        <v>3</v>
      </c>
      <c r="L25" s="55">
        <f t="shared" si="4"/>
        <v>2.9746003992989998</v>
      </c>
      <c r="M25" s="55">
        <f t="shared" si="5"/>
        <v>3.2977921997309996</v>
      </c>
      <c r="N25" s="55">
        <f t="shared" si="6"/>
        <v>0.3231918004319998</v>
      </c>
      <c r="O25" s="56">
        <f t="shared" si="7"/>
        <v>0.1086504931916784</v>
      </c>
      <c r="P25" s="54"/>
      <c r="Q25" s="42">
        <f t="shared" si="8"/>
        <v>55.407687669831731</v>
      </c>
      <c r="R25" s="42">
        <f t="shared" si="8"/>
        <v>75.026977997800344</v>
      </c>
      <c r="S25" s="42">
        <f t="shared" si="9"/>
        <v>54.525798278751324</v>
      </c>
      <c r="T25" s="42">
        <f t="shared" si="9"/>
        <v>60.450053153407623</v>
      </c>
      <c r="V25" s="143">
        <f t="shared" si="10"/>
        <v>76.943515574499941</v>
      </c>
      <c r="W25" s="143">
        <f t="shared" si="11"/>
        <v>54.989470168576915</v>
      </c>
      <c r="X25" s="143">
        <f t="shared" si="12"/>
        <v>61.317973605982182</v>
      </c>
      <c r="AA25" t="s">
        <v>218</v>
      </c>
      <c r="AB25" s="2">
        <v>3.02271099314</v>
      </c>
      <c r="AC25" s="2">
        <v>3.468139773931</v>
      </c>
      <c r="AD25" s="2">
        <v>0.44542878079100001</v>
      </c>
      <c r="AE25" s="1">
        <v>0.14736069104915897</v>
      </c>
      <c r="AF25" s="2">
        <v>3.0227655392639998</v>
      </c>
      <c r="AG25" s="2">
        <v>5.4546123999799079E-5</v>
      </c>
      <c r="AH25" s="1">
        <v>1.8045431443360196E-5</v>
      </c>
      <c r="AI25" s="2">
        <v>3.0236821010570001</v>
      </c>
      <c r="AJ25" s="2">
        <v>9.7110791700005805E-4</v>
      </c>
      <c r="AK25" s="1">
        <v>3.212705148470938E-4</v>
      </c>
      <c r="AL25" s="2">
        <v>3.5034550218639997</v>
      </c>
      <c r="AM25" s="2">
        <v>0.48074402872399968</v>
      </c>
      <c r="AN25" s="1">
        <v>0.1590439938899357</v>
      </c>
      <c r="AO25" s="2">
        <v>3.0224107198839998</v>
      </c>
      <c r="AP25" s="2">
        <v>-3.0027325600023858E-4</v>
      </c>
      <c r="AQ25" s="1">
        <v>-9.9339055795180059E-5</v>
      </c>
      <c r="AR25" s="2">
        <v>4.1621825314869998</v>
      </c>
      <c r="AS25" s="2">
        <v>1.1394715383469998</v>
      </c>
      <c r="AT25" s="1">
        <v>0.37697005798206124</v>
      </c>
      <c r="AU25" s="1"/>
      <c r="AV25" t="s">
        <v>218</v>
      </c>
      <c r="AW25" s="2">
        <v>3.0747623992989999</v>
      </c>
      <c r="AX25" s="2">
        <v>3.2062452355970001</v>
      </c>
      <c r="AY25" s="2">
        <v>0.13148283629800028</v>
      </c>
      <c r="AZ25" s="1">
        <v>4.2761950103193801E-2</v>
      </c>
      <c r="BA25" s="2">
        <v>3.0747752109249999</v>
      </c>
      <c r="BB25" s="2">
        <v>1.2811626000086562E-5</v>
      </c>
      <c r="BC25" s="1">
        <v>4.1667043941370634E-6</v>
      </c>
      <c r="BD25" s="2">
        <v>3.074987743151</v>
      </c>
      <c r="BE25" s="2">
        <v>2.2534385200012608E-4</v>
      </c>
      <c r="BF25" s="1">
        <v>7.3288216368035827E-5</v>
      </c>
      <c r="BG25" s="2">
        <v>3.2351191913230002</v>
      </c>
      <c r="BH25" s="2">
        <v>0.16035679202400033</v>
      </c>
      <c r="BI25" s="1">
        <v>5.2152580004412467E-2</v>
      </c>
      <c r="BJ25" s="2">
        <v>3.0746918546310003</v>
      </c>
      <c r="BK25" s="2">
        <v>-7.0544667999605792E-5</v>
      </c>
      <c r="BL25" s="1">
        <v>-2.2943128228603592E-5</v>
      </c>
      <c r="BM25" s="2">
        <v>3.4170964642420003</v>
      </c>
      <c r="BN25" s="2">
        <v>0.34233406494300045</v>
      </c>
      <c r="BO25" s="1">
        <v>0.11133675402725346</v>
      </c>
      <c r="BQ25" t="s">
        <v>218</v>
      </c>
      <c r="BS25" s="23">
        <v>3.02271099314</v>
      </c>
      <c r="BT25" s="23">
        <v>2.9626863233249998</v>
      </c>
      <c r="BU25" s="23">
        <v>-6.0024669815000209E-2</v>
      </c>
      <c r="BV25" s="24">
        <v>-1.9857892451916624E-2</v>
      </c>
      <c r="BW25" s="2">
        <v>3.0747623992989999</v>
      </c>
      <c r="BX25" s="2">
        <v>3.0598578740690003</v>
      </c>
      <c r="BY25" s="2">
        <v>-1.4904525229999521E-2</v>
      </c>
      <c r="BZ25" s="1">
        <v>-4.8473746242628478E-3</v>
      </c>
      <c r="CB25" s="25" t="s">
        <v>218</v>
      </c>
      <c r="CC25" s="27">
        <v>0</v>
      </c>
      <c r="CD25" s="27">
        <v>0.100162</v>
      </c>
      <c r="CG25" s="30">
        <v>295</v>
      </c>
      <c r="CH25" s="30"/>
      <c r="CI25" s="15" t="s">
        <v>218</v>
      </c>
      <c r="CJ25" s="33" t="s">
        <v>994</v>
      </c>
      <c r="CK25" s="34" t="s">
        <v>218</v>
      </c>
      <c r="CL25" s="34" t="s">
        <v>989</v>
      </c>
      <c r="CM25" s="32"/>
      <c r="CN25" s="32"/>
      <c r="CO25" t="s">
        <v>218</v>
      </c>
      <c r="CP25">
        <v>54554</v>
      </c>
      <c r="CQ25" t="s">
        <v>1045</v>
      </c>
      <c r="CR25" s="30">
        <v>111</v>
      </c>
      <c r="CS25" s="39" t="s">
        <v>218</v>
      </c>
      <c r="CW25" s="30">
        <v>307</v>
      </c>
      <c r="CX25" s="30"/>
      <c r="CY25" s="32"/>
      <c r="CZ25" s="32" t="s">
        <v>218</v>
      </c>
      <c r="DA25" s="41">
        <v>54094</v>
      </c>
    </row>
    <row r="26" spans="1:105" ht="15.75" x14ac:dyDescent="0.25">
      <c r="B26" t="s">
        <v>211</v>
      </c>
      <c r="C26" s="52">
        <v>5.5465975565930004</v>
      </c>
      <c r="D26" s="52">
        <v>6.1440365136890005</v>
      </c>
      <c r="E26" s="52">
        <v>0.59743895709600014</v>
      </c>
      <c r="F26" s="53">
        <v>0.10771269251107832</v>
      </c>
      <c r="G26" s="45">
        <v>5.4060794092840005</v>
      </c>
      <c r="H26" s="45">
        <v>5.6597056581730003</v>
      </c>
      <c r="I26" s="45">
        <v>0.25362624888899976</v>
      </c>
      <c r="J26" s="46">
        <v>4.6915006178681135E-2</v>
      </c>
      <c r="K26" s="47">
        <v>3</v>
      </c>
      <c r="L26" s="55">
        <f t="shared" si="4"/>
        <v>5.2323114092840006</v>
      </c>
      <c r="M26" s="55">
        <f t="shared" si="5"/>
        <v>5.4859376581730004</v>
      </c>
      <c r="N26" s="55">
        <f t="shared" si="6"/>
        <v>0.25362624888899976</v>
      </c>
      <c r="O26" s="56">
        <f t="shared" si="7"/>
        <v>4.8473079878039303E-2</v>
      </c>
      <c r="P26" s="54"/>
      <c r="Q26" s="42">
        <f t="shared" si="8"/>
        <v>40.244937684336932</v>
      </c>
      <c r="R26" s="42">
        <f t="shared" si="8"/>
        <v>44.579828282257424</v>
      </c>
      <c r="S26" s="42">
        <f t="shared" si="9"/>
        <v>37.964543932230939</v>
      </c>
      <c r="T26" s="42">
        <f t="shared" si="9"/>
        <v>39.804802302791302</v>
      </c>
      <c r="V26" s="143">
        <f t="shared" si="10"/>
        <v>46.97345612775085</v>
      </c>
      <c r="W26" s="143">
        <f t="shared" si="11"/>
        <v>38.305572787120965</v>
      </c>
      <c r="X26" s="143">
        <f t="shared" si="12"/>
        <v>40.649301443211272</v>
      </c>
      <c r="AA26" t="s">
        <v>211</v>
      </c>
      <c r="AB26" s="2">
        <v>5.5465975565930004</v>
      </c>
      <c r="AC26" s="2">
        <v>5.8312873148020001</v>
      </c>
      <c r="AD26" s="2">
        <v>0.28468975820899978</v>
      </c>
      <c r="AE26" s="1">
        <v>5.1326918043765657E-2</v>
      </c>
      <c r="AF26" s="2">
        <v>5.5466271820489998</v>
      </c>
      <c r="AG26" s="2">
        <v>2.9625455999493511E-5</v>
      </c>
      <c r="AH26" s="1">
        <v>5.3411944344653266E-6</v>
      </c>
      <c r="AI26" s="2">
        <v>5.5475923714539999</v>
      </c>
      <c r="AJ26" s="2">
        <v>9.9481486099950445E-4</v>
      </c>
      <c r="AK26" s="1">
        <v>1.7935587553436451E-4</v>
      </c>
      <c r="AL26" s="2">
        <v>5.9992958546900006</v>
      </c>
      <c r="AM26" s="2">
        <v>0.45269829809700024</v>
      </c>
      <c r="AN26" s="1">
        <v>8.1617296636006587E-2</v>
      </c>
      <c r="AO26" s="2">
        <v>5.5464335870169998</v>
      </c>
      <c r="AP26" s="2">
        <v>-1.639695760005111E-4</v>
      </c>
      <c r="AQ26" s="1">
        <v>-2.9562190933720721E-5</v>
      </c>
      <c r="AR26" s="2">
        <v>6.4162922663139996</v>
      </c>
      <c r="AS26" s="2">
        <v>0.86969470972099927</v>
      </c>
      <c r="AT26" s="1">
        <v>0.1567978748858804</v>
      </c>
      <c r="AU26" s="1"/>
      <c r="AV26" t="s">
        <v>211</v>
      </c>
      <c r="AW26" s="2">
        <v>5.4060794092840005</v>
      </c>
      <c r="AX26" s="2">
        <v>5.5125814184290007</v>
      </c>
      <c r="AY26" s="2">
        <v>0.10650200914500019</v>
      </c>
      <c r="AZ26" s="1">
        <v>1.9700415232913805E-2</v>
      </c>
      <c r="BA26" s="2">
        <v>5.4060817513530006</v>
      </c>
      <c r="BB26" s="2">
        <v>2.3420690000719446E-6</v>
      </c>
      <c r="BC26" s="1">
        <v>4.3322874541018557E-7</v>
      </c>
      <c r="BD26" s="2">
        <v>5.4062208332860004</v>
      </c>
      <c r="BE26" s="2">
        <v>1.4142400199990135E-4</v>
      </c>
      <c r="BF26" s="1">
        <v>2.616017843856127E-5</v>
      </c>
      <c r="BG26" s="2">
        <v>5.588921154406</v>
      </c>
      <c r="BH26" s="2">
        <v>0.18284174512199947</v>
      </c>
      <c r="BI26" s="1">
        <v>3.3821505619765886E-2</v>
      </c>
      <c r="BJ26" s="2">
        <v>5.4060663235219995</v>
      </c>
      <c r="BK26" s="2">
        <v>-1.3085762001097123E-5</v>
      </c>
      <c r="BL26" s="1">
        <v>-2.4205641483224618E-6</v>
      </c>
      <c r="BM26" s="2">
        <v>5.7262186813340001</v>
      </c>
      <c r="BN26" s="2">
        <v>0.32013927204999959</v>
      </c>
      <c r="BO26" s="1">
        <v>5.9218381346788231E-2</v>
      </c>
      <c r="BQ26" t="s">
        <v>211</v>
      </c>
      <c r="BS26" s="23">
        <v>5.5465975565930004</v>
      </c>
      <c r="BT26" s="23">
        <v>5.2749296534000001</v>
      </c>
      <c r="BU26" s="23">
        <v>-0.27166790319300027</v>
      </c>
      <c r="BV26" s="24">
        <v>-4.8979198584559354E-2</v>
      </c>
      <c r="BW26" s="2">
        <v>5.4060794092840005</v>
      </c>
      <c r="BX26" s="2">
        <v>5.3399831289169999</v>
      </c>
      <c r="BY26" s="2">
        <v>-6.6096280367000659E-2</v>
      </c>
      <c r="BZ26" s="1">
        <v>-1.2226287363350935E-2</v>
      </c>
      <c r="CB26" s="25" t="s">
        <v>211</v>
      </c>
      <c r="CC26" s="27">
        <v>0</v>
      </c>
      <c r="CD26" s="27">
        <v>0.17376800000000001</v>
      </c>
      <c r="CG26" s="30">
        <v>288</v>
      </c>
      <c r="CH26" s="30"/>
      <c r="CI26" s="15" t="s">
        <v>211</v>
      </c>
      <c r="CJ26" s="33" t="s">
        <v>603</v>
      </c>
      <c r="CK26" s="34" t="s">
        <v>211</v>
      </c>
      <c r="CL26" s="34" t="s">
        <v>989</v>
      </c>
      <c r="CM26" s="32"/>
      <c r="CN26" s="32"/>
      <c r="CO26" t="s">
        <v>211</v>
      </c>
      <c r="CP26">
        <v>137821</v>
      </c>
      <c r="CQ26" t="s">
        <v>1045</v>
      </c>
      <c r="CR26" s="30">
        <v>152</v>
      </c>
      <c r="CS26" s="39" t="s">
        <v>211</v>
      </c>
      <c r="CW26" s="30">
        <v>300</v>
      </c>
      <c r="CX26" s="30"/>
      <c r="CY26" s="32"/>
      <c r="CZ26" s="32" t="s">
        <v>211</v>
      </c>
      <c r="DA26" s="41">
        <v>136594</v>
      </c>
    </row>
    <row r="27" spans="1:105" ht="15.75" x14ac:dyDescent="0.25">
      <c r="B27" t="s">
        <v>214</v>
      </c>
      <c r="C27" s="52">
        <v>5.3511639384270007</v>
      </c>
      <c r="D27" s="52">
        <v>6.2761789047919994</v>
      </c>
      <c r="E27" s="52">
        <v>0.92501496636499869</v>
      </c>
      <c r="F27" s="53">
        <v>0.1728623860170711</v>
      </c>
      <c r="G27" s="45">
        <v>5.8578460839020003</v>
      </c>
      <c r="H27" s="45">
        <v>6.1170931555430004</v>
      </c>
      <c r="I27" s="45">
        <v>0.25924707164100003</v>
      </c>
      <c r="J27" s="46">
        <v>4.4256381599618887E-2</v>
      </c>
      <c r="K27" s="47">
        <v>2</v>
      </c>
      <c r="L27" s="55">
        <f t="shared" si="4"/>
        <v>5.7146310839020007</v>
      </c>
      <c r="M27" s="55">
        <f t="shared" si="5"/>
        <v>5.9738781555430007</v>
      </c>
      <c r="N27" s="55">
        <f t="shared" si="6"/>
        <v>0.25924707164100003</v>
      </c>
      <c r="O27" s="56">
        <f t="shared" si="7"/>
        <v>4.5365495661004916E-2</v>
      </c>
      <c r="P27" s="54"/>
      <c r="Q27" s="42">
        <f t="shared" si="8"/>
        <v>57.332875538940385</v>
      </c>
      <c r="R27" s="42">
        <f t="shared" si="8"/>
        <v>67.243573201821391</v>
      </c>
      <c r="S27" s="42">
        <f t="shared" si="9"/>
        <v>61.227096843649228</v>
      </c>
      <c r="T27" s="42">
        <f t="shared" si="9"/>
        <v>64.004694439845721</v>
      </c>
      <c r="V27" s="143">
        <f t="shared" si="10"/>
        <v>67.487943355368884</v>
      </c>
      <c r="W27" s="143">
        <f t="shared" si="11"/>
        <v>61.546915281658592</v>
      </c>
      <c r="X27" s="143">
        <f t="shared" si="12"/>
        <v>64.278953741486276</v>
      </c>
      <c r="AA27" t="s">
        <v>214</v>
      </c>
      <c r="AB27" s="2">
        <v>5.3511639384270007</v>
      </c>
      <c r="AC27" s="2">
        <v>5.7013410608999999</v>
      </c>
      <c r="AD27" s="2">
        <v>0.35017712247299926</v>
      </c>
      <c r="AE27" s="1">
        <v>6.5439430842018906E-2</v>
      </c>
      <c r="AF27" s="2">
        <v>5.3511989095160004</v>
      </c>
      <c r="AG27" s="2">
        <v>3.4971088999746769E-5</v>
      </c>
      <c r="AH27" s="1">
        <v>6.5352303540202664E-6</v>
      </c>
      <c r="AI27" s="2">
        <v>5.3516771467129995</v>
      </c>
      <c r="AJ27" s="2">
        <v>5.1320828599887847E-4</v>
      </c>
      <c r="AK27" s="1">
        <v>9.5905917274090923E-5</v>
      </c>
      <c r="AL27" s="2">
        <v>5.7480836588799997</v>
      </c>
      <c r="AM27" s="2">
        <v>0.39691972045299906</v>
      </c>
      <c r="AN27" s="1">
        <v>7.4174464662294659E-2</v>
      </c>
      <c r="AO27" s="2">
        <v>5.3509716313259998</v>
      </c>
      <c r="AP27" s="2">
        <v>-1.9230710100082149E-4</v>
      </c>
      <c r="AQ27" s="1">
        <v>-3.5937434026241222E-5</v>
      </c>
      <c r="AR27" s="2">
        <v>6.2662555405460001</v>
      </c>
      <c r="AS27" s="2">
        <v>0.91509160211899943</v>
      </c>
      <c r="AT27" s="1">
        <v>0.17100795502594801</v>
      </c>
      <c r="AU27" s="1"/>
      <c r="AV27" t="s">
        <v>214</v>
      </c>
      <c r="AW27" s="2">
        <v>5.8578460839020003</v>
      </c>
      <c r="AX27" s="2">
        <v>5.9099156154179999</v>
      </c>
      <c r="AY27" s="2">
        <v>5.2069531515999579E-2</v>
      </c>
      <c r="AZ27" s="1">
        <v>8.8888527916587516E-3</v>
      </c>
      <c r="BA27" s="2">
        <v>5.8578460839020003</v>
      </c>
      <c r="BB27" s="2">
        <v>0</v>
      </c>
      <c r="BC27" s="1">
        <v>0</v>
      </c>
      <c r="BD27" s="2">
        <v>5.8578460839020003</v>
      </c>
      <c r="BE27" s="2">
        <v>0</v>
      </c>
      <c r="BF27" s="1">
        <v>0</v>
      </c>
      <c r="BG27" s="2">
        <v>5.9554764554949999</v>
      </c>
      <c r="BH27" s="2">
        <v>9.7630371592999587E-2</v>
      </c>
      <c r="BI27" s="1">
        <v>1.6666598984445578E-2</v>
      </c>
      <c r="BJ27" s="2">
        <v>5.8578460839020003</v>
      </c>
      <c r="BK27" s="2">
        <v>0</v>
      </c>
      <c r="BL27" s="1">
        <v>0</v>
      </c>
      <c r="BM27" s="2">
        <v>6.1115158548970001</v>
      </c>
      <c r="BN27" s="2">
        <v>0.25366977099499977</v>
      </c>
      <c r="BO27" s="1">
        <v>4.3304273851119436E-2</v>
      </c>
      <c r="BQ27" t="s">
        <v>214</v>
      </c>
      <c r="BS27" s="23">
        <v>5.3511639384270007</v>
      </c>
      <c r="BT27" s="23">
        <v>5.3686377056639998</v>
      </c>
      <c r="BU27" s="23">
        <v>1.7473767236999116E-2</v>
      </c>
      <c r="BV27" s="24">
        <v>3.2654142982836013E-3</v>
      </c>
      <c r="BW27" s="2">
        <v>5.8578460839020003</v>
      </c>
      <c r="BX27" s="2">
        <v>5.8578460839020003</v>
      </c>
      <c r="BY27" s="2">
        <v>0</v>
      </c>
      <c r="BZ27" s="1">
        <v>0</v>
      </c>
      <c r="CB27" s="25" t="s">
        <v>214</v>
      </c>
      <c r="CC27" s="27">
        <v>0</v>
      </c>
      <c r="CD27" s="27">
        <v>0.14321500000000001</v>
      </c>
      <c r="CG27" s="30">
        <v>291</v>
      </c>
      <c r="CH27" s="30"/>
      <c r="CI27" s="15" t="s">
        <v>214</v>
      </c>
      <c r="CJ27" s="33" t="s">
        <v>603</v>
      </c>
      <c r="CK27" s="34" t="s">
        <v>214</v>
      </c>
      <c r="CL27" s="34" t="s">
        <v>989</v>
      </c>
      <c r="CM27" s="32"/>
      <c r="CN27" s="32"/>
      <c r="CO27" t="s">
        <v>214</v>
      </c>
      <c r="CP27">
        <v>93335</v>
      </c>
      <c r="CQ27" t="s">
        <v>1045</v>
      </c>
      <c r="CR27" s="30">
        <v>153</v>
      </c>
      <c r="CS27" s="39" t="s">
        <v>214</v>
      </c>
      <c r="CW27" s="30">
        <v>303</v>
      </c>
      <c r="CX27" s="30"/>
      <c r="CY27" s="32"/>
      <c r="CZ27" s="32" t="s">
        <v>214</v>
      </c>
      <c r="DA27" s="41">
        <v>92850</v>
      </c>
    </row>
    <row r="28" spans="1:105" ht="15.75" x14ac:dyDescent="0.25">
      <c r="A28" t="s">
        <v>454</v>
      </c>
      <c r="B28" t="s">
        <v>155</v>
      </c>
      <c r="C28" s="52">
        <v>187.22317730850099</v>
      </c>
      <c r="D28" s="52">
        <v>193.05182351003</v>
      </c>
      <c r="E28" s="52">
        <v>5.8286462015290113</v>
      </c>
      <c r="F28" s="53">
        <v>3.1132076088660407E-2</v>
      </c>
      <c r="G28" s="45">
        <v>179.38376289899199</v>
      </c>
      <c r="H28" s="45">
        <v>180.36049072233399</v>
      </c>
      <c r="I28" s="45">
        <v>0.97672782334200292</v>
      </c>
      <c r="J28" s="46">
        <v>5.4449065375665141E-3</v>
      </c>
      <c r="K28" s="47">
        <v>4</v>
      </c>
      <c r="L28" s="55">
        <f t="shared" si="4"/>
        <v>171.21901189899199</v>
      </c>
      <c r="M28" s="55">
        <f t="shared" si="5"/>
        <v>172.195739722334</v>
      </c>
      <c r="N28" s="55">
        <f t="shared" si="6"/>
        <v>0.97672782334200292</v>
      </c>
      <c r="O28" s="56">
        <f t="shared" si="7"/>
        <v>5.7045523888328963E-3</v>
      </c>
      <c r="P28" s="54"/>
      <c r="Q28" s="42">
        <f t="shared" si="8"/>
        <v>243.29106238044997</v>
      </c>
      <c r="R28" s="42">
        <f t="shared" si="8"/>
        <v>250.86521824616915</v>
      </c>
      <c r="S28" s="42">
        <f t="shared" si="9"/>
        <v>222.49411586470947</v>
      </c>
      <c r="T28" s="42">
        <f t="shared" si="9"/>
        <v>223.76334520486679</v>
      </c>
      <c r="V28" s="143">
        <f t="shared" si="10"/>
        <v>255.61455899175462</v>
      </c>
      <c r="W28" s="143">
        <f t="shared" si="11"/>
        <v>224.12508233455853</v>
      </c>
      <c r="X28" s="143">
        <f t="shared" si="12"/>
        <v>226.47564440947505</v>
      </c>
      <c r="AA28" t="s">
        <v>155</v>
      </c>
      <c r="AB28" s="2">
        <v>187.22317730850099</v>
      </c>
      <c r="AC28" s="2">
        <v>191.05985003341601</v>
      </c>
      <c r="AD28" s="2">
        <v>3.8366727249150188</v>
      </c>
      <c r="AE28" s="1">
        <v>2.0492509421486099E-2</v>
      </c>
      <c r="AF28" s="2">
        <v>188.30648255184002</v>
      </c>
      <c r="AG28" s="2">
        <v>1.0833052433390264</v>
      </c>
      <c r="AH28" s="1">
        <v>5.7861705955026448E-3</v>
      </c>
      <c r="AI28" s="2">
        <v>187.104320660838</v>
      </c>
      <c r="AJ28" s="2">
        <v>-0.11885664766299442</v>
      </c>
      <c r="AK28" s="1">
        <v>-6.3483938992844804E-4</v>
      </c>
      <c r="AL28" s="2">
        <v>188.03188194883901</v>
      </c>
      <c r="AM28" s="2">
        <v>0.80870464033802136</v>
      </c>
      <c r="AN28" s="1">
        <v>4.319468625433383E-3</v>
      </c>
      <c r="AO28" s="2">
        <v>188.64251491733501</v>
      </c>
      <c r="AP28" s="2">
        <v>1.4193376088340131</v>
      </c>
      <c r="AQ28" s="1">
        <v>7.580993065272411E-3</v>
      </c>
      <c r="AR28" s="2">
        <v>195.27520865439701</v>
      </c>
      <c r="AS28" s="2">
        <v>8.0520313458960118</v>
      </c>
      <c r="AT28" s="1">
        <v>4.3007663162494596E-2</v>
      </c>
      <c r="AU28" s="1"/>
      <c r="AV28" t="s">
        <v>155</v>
      </c>
      <c r="AW28" s="2">
        <v>179.38376289899199</v>
      </c>
      <c r="AX28" s="2">
        <v>180.30083294040702</v>
      </c>
      <c r="AY28" s="2">
        <v>0.91707004141503035</v>
      </c>
      <c r="AZ28" s="1">
        <v>5.112335846870473E-3</v>
      </c>
      <c r="BA28" s="2">
        <v>179.64310613558098</v>
      </c>
      <c r="BB28" s="2">
        <v>0.25934323658898961</v>
      </c>
      <c r="BC28" s="1">
        <v>1.4457453249825151E-3</v>
      </c>
      <c r="BD28" s="2">
        <v>179.35016947024499</v>
      </c>
      <c r="BE28" s="2">
        <v>-3.3593428746996779E-2</v>
      </c>
      <c r="BF28" s="1">
        <v>-1.8727129035593193E-4</v>
      </c>
      <c r="BG28" s="2">
        <v>179.34318079267101</v>
      </c>
      <c r="BH28" s="2">
        <v>-4.0582106320982803E-2</v>
      </c>
      <c r="BI28" s="1">
        <v>-2.2623065580263199E-4</v>
      </c>
      <c r="BJ28" s="2">
        <v>179.70697375642601</v>
      </c>
      <c r="BK28" s="2">
        <v>0.32321085743402023</v>
      </c>
      <c r="BL28" s="1">
        <v>1.801784354451383E-3</v>
      </c>
      <c r="BM28" s="2">
        <v>181.179460692752</v>
      </c>
      <c r="BN28" s="2">
        <v>1.7956977937600129</v>
      </c>
      <c r="BO28" s="1">
        <v>1.0010369749970851E-2</v>
      </c>
      <c r="BQ28" t="s">
        <v>155</v>
      </c>
      <c r="BS28" s="23">
        <v>187.22317730850099</v>
      </c>
      <c r="BT28" s="23">
        <v>184.88221094608599</v>
      </c>
      <c r="BU28" s="23">
        <v>-2.3409663624150028</v>
      </c>
      <c r="BV28" s="24">
        <v>-1.2503614114814564E-2</v>
      </c>
      <c r="BW28" s="2">
        <v>179.38376289899199</v>
      </c>
      <c r="BX28" s="2">
        <v>178.58036638611702</v>
      </c>
      <c r="BY28" s="2">
        <v>-0.80339651287496849</v>
      </c>
      <c r="BZ28" s="1">
        <v>-4.4786467843655822E-3</v>
      </c>
      <c r="CB28" s="25" t="s">
        <v>155</v>
      </c>
      <c r="CC28" s="27">
        <v>6.2265000000000001E-2</v>
      </c>
      <c r="CD28" s="27">
        <v>8.1024860000000007</v>
      </c>
      <c r="CG28" s="30">
        <v>227</v>
      </c>
      <c r="CH28" s="30"/>
      <c r="CI28" s="34" t="s">
        <v>155</v>
      </c>
      <c r="CJ28" s="34" t="s">
        <v>989</v>
      </c>
      <c r="CK28" s="34" t="s">
        <v>155</v>
      </c>
      <c r="CL28" s="34" t="s">
        <v>989</v>
      </c>
      <c r="CM28" s="32"/>
      <c r="CN28" s="32"/>
      <c r="CO28" t="s">
        <v>155</v>
      </c>
      <c r="CP28">
        <v>769544</v>
      </c>
      <c r="CQ28" t="s">
        <v>963</v>
      </c>
      <c r="CR28" s="30">
        <v>310</v>
      </c>
      <c r="CS28" s="39" t="s">
        <v>155</v>
      </c>
      <c r="CW28" s="30">
        <v>249</v>
      </c>
      <c r="CX28" s="30"/>
      <c r="CY28" s="32"/>
      <c r="CZ28" s="32" t="s">
        <v>155</v>
      </c>
      <c r="DA28" s="41">
        <v>763944</v>
      </c>
    </row>
    <row r="29" spans="1:105" ht="15.75" x14ac:dyDescent="0.25">
      <c r="A29" t="s">
        <v>455</v>
      </c>
      <c r="C29" s="52"/>
      <c r="D29" s="52"/>
      <c r="E29" s="52"/>
      <c r="F29" s="53"/>
      <c r="G29" s="45"/>
      <c r="H29" s="45"/>
      <c r="I29" s="45"/>
      <c r="J29" s="46"/>
      <c r="K29" s="47"/>
      <c r="L29" s="55"/>
      <c r="M29" s="55"/>
      <c r="N29" s="55"/>
      <c r="O29" s="56"/>
      <c r="P29" s="54"/>
      <c r="Q29" s="42"/>
      <c r="R29" s="42"/>
      <c r="S29" s="42"/>
      <c r="T29" s="42"/>
      <c r="V29" s="143"/>
      <c r="W29" s="143"/>
      <c r="X29" s="143"/>
      <c r="AB29" s="2"/>
      <c r="AC29" s="2"/>
      <c r="AD29" s="2"/>
      <c r="AE29" s="1"/>
      <c r="AF29" s="2"/>
      <c r="AG29" s="2"/>
      <c r="AH29" s="1"/>
      <c r="AI29" s="2"/>
      <c r="AJ29" s="2"/>
      <c r="AK29" s="1"/>
      <c r="AL29" s="2"/>
      <c r="AM29" s="2"/>
      <c r="AN29" s="1"/>
      <c r="AO29" s="2"/>
      <c r="AP29" s="2"/>
      <c r="AQ29" s="1"/>
      <c r="AR29" s="2"/>
      <c r="AS29" s="2"/>
      <c r="AT29" s="1"/>
      <c r="AU29" s="1"/>
      <c r="AW29" s="2"/>
      <c r="AX29" s="2"/>
      <c r="AY29" s="2"/>
      <c r="AZ29" s="1"/>
      <c r="BA29" s="2"/>
      <c r="BB29" s="2"/>
      <c r="BC29" s="1"/>
      <c r="BD29" s="2"/>
      <c r="BE29" s="2"/>
      <c r="BF29" s="1"/>
      <c r="BG29" s="2"/>
      <c r="BH29" s="2"/>
      <c r="BI29" s="1"/>
      <c r="BJ29" s="2"/>
      <c r="BK29" s="2"/>
      <c r="BL29" s="1"/>
      <c r="BM29" s="2"/>
      <c r="BN29" s="2"/>
      <c r="BO29" s="1"/>
      <c r="BS29" s="23"/>
      <c r="BT29" s="23"/>
      <c r="BU29" s="23"/>
      <c r="BV29" s="24"/>
      <c r="BW29" s="2"/>
      <c r="BX29" s="2"/>
      <c r="BY29" s="2"/>
      <c r="BZ29" s="1"/>
      <c r="CB29" s="25"/>
      <c r="CC29" s="27"/>
      <c r="CD29" s="27"/>
      <c r="CG29" s="30"/>
      <c r="CH29" s="30"/>
      <c r="CI29" s="15"/>
      <c r="CJ29" s="33"/>
      <c r="CK29" s="34"/>
      <c r="CL29" s="34"/>
      <c r="CM29" s="32"/>
      <c r="CN29" s="32"/>
      <c r="CR29" s="30"/>
      <c r="CS29" s="39"/>
      <c r="CW29" s="30"/>
      <c r="CX29" s="30"/>
      <c r="CY29" s="32"/>
      <c r="CZ29" s="32"/>
      <c r="DA29" s="41"/>
    </row>
    <row r="30" spans="1:105" ht="15.75" x14ac:dyDescent="0.25">
      <c r="A30" t="s">
        <v>456</v>
      </c>
      <c r="B30" t="s">
        <v>222</v>
      </c>
      <c r="C30" s="52">
        <v>2.8653548446849997</v>
      </c>
      <c r="D30" s="52">
        <v>3.601087124033</v>
      </c>
      <c r="E30" s="52">
        <v>0.73573227934800034</v>
      </c>
      <c r="F30" s="53">
        <v>0.25676829545657281</v>
      </c>
      <c r="G30" s="45">
        <v>3.3112575830819999</v>
      </c>
      <c r="H30" s="45">
        <v>3.4677937372469998</v>
      </c>
      <c r="I30" s="45">
        <v>0.15653615416499989</v>
      </c>
      <c r="J30" s="46">
        <v>4.7273928481064174E-2</v>
      </c>
      <c r="K30" s="47">
        <v>1</v>
      </c>
      <c r="L30" s="55">
        <f>G30-CC30-CD30</f>
        <v>3.2399885830819999</v>
      </c>
      <c r="M30" s="55">
        <f>H30-CC30-CD30</f>
        <v>3.3965247372469998</v>
      </c>
      <c r="N30" s="55">
        <f>M30-L30</f>
        <v>0.15653615416499989</v>
      </c>
      <c r="O30" s="56">
        <f>N30/L30</f>
        <v>4.8313798073972458E-2</v>
      </c>
      <c r="P30" s="54"/>
      <c r="Q30" s="42">
        <f t="shared" ref="Q30:R34" si="13">C30/$CP30*1000000</f>
        <v>43.337641524645697</v>
      </c>
      <c r="R30" s="42">
        <f t="shared" si="13"/>
        <v>54.46537386803697</v>
      </c>
      <c r="S30" s="42">
        <f t="shared" ref="S30:T34" si="14">L30/$CP30*1000000</f>
        <v>49.00386561825249</v>
      </c>
      <c r="T30" s="42">
        <f t="shared" si="14"/>
        <v>51.371428486576818</v>
      </c>
      <c r="V30" s="143">
        <f>AR30/DA30*1000000</f>
        <v>56.559980250269128</v>
      </c>
      <c r="W30" s="143">
        <f>(AW30-CC30-CD30)/DA30*1000000</f>
        <v>49.125719574272587</v>
      </c>
      <c r="X30" s="143">
        <f>(BM30-CC30-CD30)/DA30*1000000</f>
        <v>51.95856705182478</v>
      </c>
      <c r="AA30" t="s">
        <v>222</v>
      </c>
      <c r="AB30" s="2">
        <v>2.8653548446849997</v>
      </c>
      <c r="AC30" s="2">
        <v>3.1527865952080001</v>
      </c>
      <c r="AD30" s="2">
        <v>0.28743175052300041</v>
      </c>
      <c r="AE30" s="1">
        <v>0.10031279408767223</v>
      </c>
      <c r="AF30" s="2">
        <v>2.865383612274</v>
      </c>
      <c r="AG30" s="2">
        <v>2.8767589000278093E-5</v>
      </c>
      <c r="AH30" s="1">
        <v>1.0039799801284519E-5</v>
      </c>
      <c r="AI30" s="2">
        <v>2.8660495520399998</v>
      </c>
      <c r="AJ30" s="2">
        <v>6.947073550001015E-4</v>
      </c>
      <c r="AK30" s="1">
        <v>2.4245072343787618E-4</v>
      </c>
      <c r="AL30" s="2">
        <v>3.3068690693309999</v>
      </c>
      <c r="AM30" s="2">
        <v>0.44151422464600021</v>
      </c>
      <c r="AN30" s="1">
        <v>0.15408710214896182</v>
      </c>
      <c r="AO30" s="2">
        <v>2.8651961358389997</v>
      </c>
      <c r="AP30" s="2">
        <v>-1.5870884599999968E-4</v>
      </c>
      <c r="AQ30" s="1">
        <v>-5.5388897572107587E-5</v>
      </c>
      <c r="AR30" s="2">
        <v>3.730300377446</v>
      </c>
      <c r="AS30" s="2">
        <v>0.86494553276100028</v>
      </c>
      <c r="AT30" s="1">
        <v>0.30186332222181972</v>
      </c>
      <c r="AU30" s="1"/>
      <c r="AV30" t="s">
        <v>222</v>
      </c>
      <c r="AW30" s="2">
        <v>3.3112575830819999</v>
      </c>
      <c r="AX30" s="2">
        <v>3.340446669416</v>
      </c>
      <c r="AY30" s="2">
        <v>2.9189086334000081E-2</v>
      </c>
      <c r="AZ30" s="1">
        <v>8.8151059232401737E-3</v>
      </c>
      <c r="BA30" s="2">
        <v>3.3112575830819999</v>
      </c>
      <c r="BB30" s="2">
        <v>0</v>
      </c>
      <c r="BC30" s="1">
        <v>0</v>
      </c>
      <c r="BD30" s="2">
        <v>3.3112575830819999</v>
      </c>
      <c r="BE30" s="2">
        <v>0</v>
      </c>
      <c r="BF30" s="1">
        <v>0</v>
      </c>
      <c r="BG30" s="2">
        <v>3.3690682109110002</v>
      </c>
      <c r="BH30" s="2">
        <v>5.7810627829000261E-2</v>
      </c>
      <c r="BI30" s="1">
        <v>1.7458813269124233E-2</v>
      </c>
      <c r="BJ30" s="2">
        <v>3.3112575830819999</v>
      </c>
      <c r="BK30" s="2">
        <v>0</v>
      </c>
      <c r="BL30" s="1">
        <v>0</v>
      </c>
      <c r="BM30" s="2">
        <v>3.4980923727689999</v>
      </c>
      <c r="BN30" s="2">
        <v>0.18683478968699996</v>
      </c>
      <c r="BO30" s="1">
        <v>5.6424118329417558E-2</v>
      </c>
      <c r="BQ30" t="s">
        <v>222</v>
      </c>
      <c r="BS30" s="23">
        <v>2.8653548446849997</v>
      </c>
      <c r="BT30" s="23">
        <v>2.7403249804200001</v>
      </c>
      <c r="BU30" s="23">
        <v>-0.12502986426499962</v>
      </c>
      <c r="BV30" s="24">
        <v>-4.363503686006634E-2</v>
      </c>
      <c r="BW30" s="2">
        <v>3.3112575830819999</v>
      </c>
      <c r="BX30" s="2">
        <v>3.3112575830819999</v>
      </c>
      <c r="BY30" s="2">
        <v>0</v>
      </c>
      <c r="BZ30" s="1">
        <v>0</v>
      </c>
      <c r="CB30" s="25" t="s">
        <v>222</v>
      </c>
      <c r="CC30" s="27">
        <v>0</v>
      </c>
      <c r="CD30" s="27">
        <v>7.1268999999999999E-2</v>
      </c>
      <c r="CG30" s="30">
        <v>300</v>
      </c>
      <c r="CH30" s="30"/>
      <c r="CI30" s="15" t="s">
        <v>222</v>
      </c>
      <c r="CJ30" s="33" t="s">
        <v>994</v>
      </c>
      <c r="CK30" s="34" t="s">
        <v>222</v>
      </c>
      <c r="CL30" s="34" t="s">
        <v>989</v>
      </c>
      <c r="CM30" s="32"/>
      <c r="CN30" s="32"/>
      <c r="CO30" t="s">
        <v>222</v>
      </c>
      <c r="CP30">
        <v>66117</v>
      </c>
      <c r="CQ30" t="s">
        <v>1045</v>
      </c>
      <c r="CR30" s="30">
        <v>112</v>
      </c>
      <c r="CS30" s="39" t="s">
        <v>222</v>
      </c>
      <c r="CW30" s="30">
        <v>311</v>
      </c>
      <c r="CX30" s="30"/>
      <c r="CY30" s="32"/>
      <c r="CZ30" s="32" t="s">
        <v>222</v>
      </c>
      <c r="DA30" s="41">
        <v>65953</v>
      </c>
    </row>
    <row r="31" spans="1:105" ht="15.75" x14ac:dyDescent="0.25">
      <c r="B31" t="s">
        <v>223</v>
      </c>
      <c r="C31" s="52">
        <v>2.2910725402829999</v>
      </c>
      <c r="D31" s="52">
        <v>2.5020041762649998</v>
      </c>
      <c r="E31" s="52">
        <v>0.21093163598199993</v>
      </c>
      <c r="F31" s="53">
        <v>9.2066764484002347E-2</v>
      </c>
      <c r="G31" s="45">
        <v>2.2207285586790002</v>
      </c>
      <c r="H31" s="45">
        <v>2.3159935404830003</v>
      </c>
      <c r="I31" s="45">
        <v>9.5264981804000115E-2</v>
      </c>
      <c r="J31" s="46">
        <v>4.2898075693081759E-2</v>
      </c>
      <c r="K31" s="47">
        <v>3</v>
      </c>
      <c r="L31" s="55">
        <f>G31-CC31-CD31</f>
        <v>2.1398385586790001</v>
      </c>
      <c r="M31" s="55">
        <f>H31-CC31-CD31</f>
        <v>2.2351035404830002</v>
      </c>
      <c r="N31" s="55">
        <f>M31-L31</f>
        <v>9.5264981804000115E-2</v>
      </c>
      <c r="O31" s="56">
        <f>N31/L31</f>
        <v>4.4519705198139171E-2</v>
      </c>
      <c r="P31" s="54"/>
      <c r="Q31" s="42">
        <f t="shared" si="13"/>
        <v>49.696807884492742</v>
      </c>
      <c r="R31" s="42">
        <f t="shared" si="13"/>
        <v>54.272232191601049</v>
      </c>
      <c r="S31" s="42">
        <f t="shared" si="14"/>
        <v>46.416315452571531</v>
      </c>
      <c r="T31" s="42">
        <f t="shared" si="14"/>
        <v>48.482756132903845</v>
      </c>
      <c r="V31" s="143">
        <f>AR31/DA31*1000000</f>
        <v>57.034627265040299</v>
      </c>
      <c r="W31" s="143">
        <f>(AW31-CC31-CD31)/DA31*1000000</f>
        <v>46.609421883663693</v>
      </c>
      <c r="X31" s="143">
        <f>(BM31-CC31-CD31)/DA31*1000000</f>
        <v>49.304259460444349</v>
      </c>
      <c r="AA31" t="s">
        <v>223</v>
      </c>
      <c r="AB31" s="2">
        <v>2.2910725402829999</v>
      </c>
      <c r="AC31" s="2">
        <v>2.3931764769720001</v>
      </c>
      <c r="AD31" s="2">
        <v>0.1021039366890002</v>
      </c>
      <c r="AE31" s="1">
        <v>4.45659990653932E-2</v>
      </c>
      <c r="AF31" s="2">
        <v>2.291133943597</v>
      </c>
      <c r="AG31" s="2">
        <v>6.1403314000063602E-5</v>
      </c>
      <c r="AH31" s="1">
        <v>2.6801121710654735E-5</v>
      </c>
      <c r="AI31" s="2">
        <v>2.2922542162899999</v>
      </c>
      <c r="AJ31" s="2">
        <v>1.1816760070000321E-3</v>
      </c>
      <c r="AK31" s="1">
        <v>5.1577415652411776E-4</v>
      </c>
      <c r="AL31" s="2">
        <v>2.4719309380780001</v>
      </c>
      <c r="AM31" s="2">
        <v>0.18085839779500024</v>
      </c>
      <c r="AN31" s="1">
        <v>7.8940493858243393E-2</v>
      </c>
      <c r="AO31" s="2">
        <v>2.290734351392</v>
      </c>
      <c r="AP31" s="2">
        <v>-3.3818889099990201E-4</v>
      </c>
      <c r="AQ31" s="1">
        <v>-1.4761160332275115E-4</v>
      </c>
      <c r="AR31" s="2">
        <v>2.6184597377380001</v>
      </c>
      <c r="AS31" s="2">
        <v>0.32738719745500022</v>
      </c>
      <c r="AT31" s="1">
        <v>0.14289691474132041</v>
      </c>
      <c r="AU31" s="1"/>
      <c r="AV31" t="s">
        <v>223</v>
      </c>
      <c r="AW31" s="2">
        <v>2.2207285586790002</v>
      </c>
      <c r="AX31" s="2">
        <v>2.2606678913580001</v>
      </c>
      <c r="AY31" s="2">
        <v>3.993933267899985E-2</v>
      </c>
      <c r="AZ31" s="1">
        <v>1.7984788155630219E-2</v>
      </c>
      <c r="BA31" s="2">
        <v>2.2207414257519997</v>
      </c>
      <c r="BB31" s="2">
        <v>1.2867072999522833E-5</v>
      </c>
      <c r="BC31" s="1">
        <v>5.794077330719252E-6</v>
      </c>
      <c r="BD31" s="2">
        <v>2.2209714870170001</v>
      </c>
      <c r="BE31" s="2">
        <v>2.4292833799988145E-4</v>
      </c>
      <c r="BF31" s="1">
        <v>1.0939127929456958E-4</v>
      </c>
      <c r="BG31" s="2">
        <v>2.2944598199200001</v>
      </c>
      <c r="BH31" s="2">
        <v>7.3731261240999935E-2</v>
      </c>
      <c r="BI31" s="1">
        <v>3.3201383821919665E-2</v>
      </c>
      <c r="BJ31" s="2">
        <v>2.2206576772770004</v>
      </c>
      <c r="BK31" s="2">
        <v>-7.088140199984494E-5</v>
      </c>
      <c r="BL31" s="1">
        <v>-3.1918084595628708E-5</v>
      </c>
      <c r="BM31" s="2">
        <v>2.3444485518290001</v>
      </c>
      <c r="BN31" s="2">
        <v>0.12371999314999993</v>
      </c>
      <c r="BO31" s="1">
        <v>5.5711443285799293E-2</v>
      </c>
      <c r="BQ31" t="s">
        <v>223</v>
      </c>
      <c r="BS31" s="23">
        <v>2.2910725402829999</v>
      </c>
      <c r="BT31" s="23">
        <v>2.1782405418490001</v>
      </c>
      <c r="BU31" s="23">
        <v>-0.11283199843399982</v>
      </c>
      <c r="BV31" s="24">
        <v>-4.9248549074776347E-2</v>
      </c>
      <c r="BW31" s="2">
        <v>2.2207285586790002</v>
      </c>
      <c r="BX31" s="2">
        <v>2.1935685195799999</v>
      </c>
      <c r="BY31" s="2">
        <v>-2.7160039099000333E-2</v>
      </c>
      <c r="BZ31" s="1">
        <v>-1.2230238131920307E-2</v>
      </c>
      <c r="CB31" s="25" t="s">
        <v>223</v>
      </c>
      <c r="CC31" s="27">
        <v>0</v>
      </c>
      <c r="CD31" s="27">
        <v>8.0890000000000004E-2</v>
      </c>
      <c r="CG31" s="30">
        <v>301</v>
      </c>
      <c r="CH31" s="30"/>
      <c r="CI31" s="15" t="s">
        <v>223</v>
      </c>
      <c r="CJ31" s="33" t="s">
        <v>994</v>
      </c>
      <c r="CK31" s="34" t="s">
        <v>223</v>
      </c>
      <c r="CL31" s="34" t="s">
        <v>989</v>
      </c>
      <c r="CM31" s="32"/>
      <c r="CN31" s="32"/>
      <c r="CO31" t="s">
        <v>223</v>
      </c>
      <c r="CP31">
        <v>46101</v>
      </c>
      <c r="CQ31" t="s">
        <v>1045</v>
      </c>
      <c r="CR31" s="30">
        <v>113</v>
      </c>
      <c r="CS31" s="39" t="s">
        <v>223</v>
      </c>
      <c r="CW31" s="30">
        <v>312</v>
      </c>
      <c r="CX31" s="30"/>
      <c r="CY31" s="32"/>
      <c r="CZ31" s="32" t="s">
        <v>223</v>
      </c>
      <c r="DA31" s="41">
        <v>45910</v>
      </c>
    </row>
    <row r="32" spans="1:105" ht="15.75" x14ac:dyDescent="0.25">
      <c r="B32" t="s">
        <v>224</v>
      </c>
      <c r="C32" s="52">
        <v>5.2004387945569999</v>
      </c>
      <c r="D32" s="52">
        <v>6.2598052553330001</v>
      </c>
      <c r="E32" s="52">
        <v>1.0593664607760003</v>
      </c>
      <c r="F32" s="53">
        <v>0.20370712984542347</v>
      </c>
      <c r="G32" s="45">
        <v>5.889463475376</v>
      </c>
      <c r="H32" s="45">
        <v>6.1359392178279997</v>
      </c>
      <c r="I32" s="45">
        <v>0.24647574245199966</v>
      </c>
      <c r="J32" s="46">
        <v>4.1850287973178059E-2</v>
      </c>
      <c r="K32" s="47">
        <v>2</v>
      </c>
      <c r="L32" s="55">
        <f>G32-CC32-CD32</f>
        <v>5.7545874753759998</v>
      </c>
      <c r="M32" s="55">
        <f>H32-CC32-CD32</f>
        <v>6.0010632178279995</v>
      </c>
      <c r="N32" s="55">
        <f>M32-L32</f>
        <v>0.24647574245199966</v>
      </c>
      <c r="O32" s="56">
        <f>N32/L32</f>
        <v>4.2831174868168141E-2</v>
      </c>
      <c r="P32" s="54"/>
      <c r="Q32" s="42">
        <f t="shared" si="13"/>
        <v>53.46450353717011</v>
      </c>
      <c r="R32" s="42">
        <f t="shared" si="13"/>
        <v>64.355604101337534</v>
      </c>
      <c r="S32" s="42">
        <f t="shared" si="14"/>
        <v>59.161577433468011</v>
      </c>
      <c r="T32" s="42">
        <f t="shared" si="14"/>
        <v>61.69553730199754</v>
      </c>
      <c r="V32" s="143">
        <f>AR32/DA32*1000000</f>
        <v>68.213585191376865</v>
      </c>
      <c r="W32" s="143">
        <f>(AW32-CC32-CD32)/DA32*1000000</f>
        <v>59.314637236141742</v>
      </c>
      <c r="X32" s="143">
        <f>(BM32-CC32-CD32)/DA32*1000000</f>
        <v>62.729757695056591</v>
      </c>
      <c r="AA32" t="s">
        <v>224</v>
      </c>
      <c r="AB32" s="2">
        <v>5.2004387945569999</v>
      </c>
      <c r="AC32" s="2">
        <v>5.7164026915889998</v>
      </c>
      <c r="AD32" s="2">
        <v>0.51596389703199996</v>
      </c>
      <c r="AE32" s="1">
        <v>9.9215454198216826E-2</v>
      </c>
      <c r="AF32" s="2">
        <v>5.2006638862439996</v>
      </c>
      <c r="AG32" s="2">
        <v>2.2509168699968995E-4</v>
      </c>
      <c r="AH32" s="1">
        <v>4.3283210492791585E-5</v>
      </c>
      <c r="AI32" s="2">
        <v>5.2046292596169996</v>
      </c>
      <c r="AJ32" s="2">
        <v>4.1904650599997595E-3</v>
      </c>
      <c r="AK32" s="1">
        <v>8.0579066989225562E-4</v>
      </c>
      <c r="AL32" s="2">
        <v>5.8674725726750001</v>
      </c>
      <c r="AM32" s="2">
        <v>0.66703377811800024</v>
      </c>
      <c r="AN32" s="1">
        <v>0.12826490311089636</v>
      </c>
      <c r="AO32" s="2">
        <v>5.1991993319349996</v>
      </c>
      <c r="AP32" s="2">
        <v>-1.2394626220002536E-3</v>
      </c>
      <c r="AQ32" s="1">
        <v>-2.3833808472037548E-4</v>
      </c>
      <c r="AR32" s="2">
        <v>6.6179456080970001</v>
      </c>
      <c r="AS32" s="2">
        <v>1.4175068135400002</v>
      </c>
      <c r="AT32" s="1">
        <v>0.27257446333636748</v>
      </c>
      <c r="AU32" s="1"/>
      <c r="AV32" t="s">
        <v>224</v>
      </c>
      <c r="AW32" s="2">
        <v>5.889463475376</v>
      </c>
      <c r="AX32" s="2">
        <v>5.9418970742399999</v>
      </c>
      <c r="AY32" s="2">
        <v>5.2433598863999897E-2</v>
      </c>
      <c r="AZ32" s="1">
        <v>8.9029500026999303E-3</v>
      </c>
      <c r="BA32" s="2">
        <v>5.889463475376</v>
      </c>
      <c r="BB32" s="2">
        <v>0</v>
      </c>
      <c r="BC32" s="1">
        <v>0</v>
      </c>
      <c r="BD32" s="2">
        <v>5.889463475376</v>
      </c>
      <c r="BE32" s="2">
        <v>0</v>
      </c>
      <c r="BF32" s="1">
        <v>0</v>
      </c>
      <c r="BG32" s="2">
        <v>5.9914714901820005</v>
      </c>
      <c r="BH32" s="2">
        <v>0.10200801480600052</v>
      </c>
      <c r="BI32" s="1">
        <v>1.7320425745485764E-2</v>
      </c>
      <c r="BJ32" s="2">
        <v>5.889463475376</v>
      </c>
      <c r="BK32" s="2">
        <v>0</v>
      </c>
      <c r="BL32" s="1">
        <v>0</v>
      </c>
      <c r="BM32" s="2">
        <v>6.2207916320590009</v>
      </c>
      <c r="BN32" s="2">
        <v>0.33132815668300086</v>
      </c>
      <c r="BO32" s="1">
        <v>5.6257782745116343E-2</v>
      </c>
      <c r="BQ32" t="s">
        <v>224</v>
      </c>
      <c r="BS32" s="23">
        <v>5.2004387945569999</v>
      </c>
      <c r="BT32" s="23">
        <v>4.8591016671340004</v>
      </c>
      <c r="BU32" s="23">
        <v>-0.34133712742299949</v>
      </c>
      <c r="BV32" s="24">
        <v>-6.563621665545942E-2</v>
      </c>
      <c r="BW32" s="2">
        <v>5.889463475376</v>
      </c>
      <c r="BX32" s="2">
        <v>5.889463475376</v>
      </c>
      <c r="BY32" s="2">
        <v>0</v>
      </c>
      <c r="BZ32" s="1">
        <v>0</v>
      </c>
      <c r="CB32" s="25" t="s">
        <v>224</v>
      </c>
      <c r="CC32" s="27">
        <v>0</v>
      </c>
      <c r="CD32" s="27">
        <v>0.134876</v>
      </c>
      <c r="CG32" s="30">
        <v>302</v>
      </c>
      <c r="CH32" s="30"/>
      <c r="CI32" s="15" t="s">
        <v>224</v>
      </c>
      <c r="CJ32" s="33" t="s">
        <v>994</v>
      </c>
      <c r="CK32" s="34" t="s">
        <v>224</v>
      </c>
      <c r="CL32" s="34" t="s">
        <v>989</v>
      </c>
      <c r="CM32" s="32"/>
      <c r="CN32" s="32"/>
      <c r="CO32" t="s">
        <v>224</v>
      </c>
      <c r="CP32">
        <v>97269</v>
      </c>
      <c r="CQ32" t="s">
        <v>1045</v>
      </c>
      <c r="CR32" s="30">
        <v>114</v>
      </c>
      <c r="CS32" s="39" t="s">
        <v>224</v>
      </c>
      <c r="CW32" s="30">
        <v>313</v>
      </c>
      <c r="CX32" s="30"/>
      <c r="CY32" s="32"/>
      <c r="CZ32" s="32" t="s">
        <v>224</v>
      </c>
      <c r="DA32" s="41">
        <v>97018</v>
      </c>
    </row>
    <row r="33" spans="1:105" ht="15.75" x14ac:dyDescent="0.25">
      <c r="A33" t="s">
        <v>457</v>
      </c>
      <c r="B33" t="s">
        <v>221</v>
      </c>
      <c r="C33" s="52">
        <v>2.6638016766320001</v>
      </c>
      <c r="D33" s="52">
        <v>2.4983085189679999</v>
      </c>
      <c r="E33" s="52">
        <v>-0.16549315766400019</v>
      </c>
      <c r="F33" s="53">
        <v>-6.2126681244995256E-2</v>
      </c>
      <c r="G33" s="45">
        <v>2.5058014580009997</v>
      </c>
      <c r="H33" s="45">
        <v>2.5113309646029998</v>
      </c>
      <c r="I33" s="45">
        <v>5.5295066020000228E-3</v>
      </c>
      <c r="J33" s="46">
        <v>2.2066818519657101E-3</v>
      </c>
      <c r="K33" s="47">
        <v>4</v>
      </c>
      <c r="L33" s="55">
        <f>G33-CC33-CD33</f>
        <v>2.3216164580009999</v>
      </c>
      <c r="M33" s="55">
        <f>H33-CC33-CD33</f>
        <v>2.3271459646029999</v>
      </c>
      <c r="N33" s="55">
        <f>M33-L33</f>
        <v>5.5295066020000228E-3</v>
      </c>
      <c r="O33" s="56">
        <f>N33/L33</f>
        <v>2.3817485368626042E-3</v>
      </c>
      <c r="P33" s="54"/>
      <c r="Q33" s="42">
        <f t="shared" si="13"/>
        <v>29.804774004274126</v>
      </c>
      <c r="R33" s="42">
        <f t="shared" si="13"/>
        <v>27.953102310131467</v>
      </c>
      <c r="S33" s="42">
        <f t="shared" si="14"/>
        <v>25.976128201409789</v>
      </c>
      <c r="T33" s="42">
        <f t="shared" si="14"/>
        <v>26.037996806746854</v>
      </c>
      <c r="V33" s="143">
        <f>AR33/DA33*1000000</f>
        <v>30.992185114270292</v>
      </c>
      <c r="W33" s="143">
        <f>(AW33-CC33-CD33)/DA33*1000000</f>
        <v>26.111396189501981</v>
      </c>
      <c r="X33" s="143">
        <f>(BM33-CC33-CD33)/DA33*1000000</f>
        <v>26.876254731903458</v>
      </c>
      <c r="AA33" t="s">
        <v>221</v>
      </c>
      <c r="AB33" s="2">
        <v>2.6638016766320001</v>
      </c>
      <c r="AC33" s="2">
        <v>2.6689772626319996</v>
      </c>
      <c r="AD33" s="2">
        <v>5.1755859999995657E-3</v>
      </c>
      <c r="AE33" s="1">
        <v>1.9429321805005248E-3</v>
      </c>
      <c r="AF33" s="2">
        <v>2.6637933758000001</v>
      </c>
      <c r="AG33" s="2">
        <v>-8.3008319999855473E-6</v>
      </c>
      <c r="AH33" s="1">
        <v>-3.1161599126556498E-6</v>
      </c>
      <c r="AI33" s="2">
        <v>2.6641869396879998</v>
      </c>
      <c r="AJ33" s="2">
        <v>3.8526305599972943E-4</v>
      </c>
      <c r="AK33" s="1">
        <v>1.446290312748958E-4</v>
      </c>
      <c r="AL33" s="2">
        <v>2.751441867164</v>
      </c>
      <c r="AM33" s="2">
        <v>8.7640190531999895E-2</v>
      </c>
      <c r="AN33" s="1">
        <v>3.2900418713906851E-2</v>
      </c>
      <c r="AO33" s="2">
        <v>2.6638463649849999</v>
      </c>
      <c r="AP33" s="2">
        <v>4.468835299986651E-5</v>
      </c>
      <c r="AQ33" s="1">
        <v>1.6776156195069523E-5</v>
      </c>
      <c r="AR33" s="2">
        <v>2.7555771628800003</v>
      </c>
      <c r="AS33" s="2">
        <v>9.1775486248000249E-2</v>
      </c>
      <c r="AT33" s="1">
        <v>3.4452822465386147E-2</v>
      </c>
      <c r="AU33" s="1"/>
      <c r="AV33" t="s">
        <v>221</v>
      </c>
      <c r="AW33" s="2">
        <v>2.5058014580009997</v>
      </c>
      <c r="AX33" s="2">
        <v>2.5226291673889998</v>
      </c>
      <c r="AY33" s="2">
        <v>1.6827709388000045E-2</v>
      </c>
      <c r="AZ33" s="1">
        <v>6.7154998789985265E-3</v>
      </c>
      <c r="BA33" s="2">
        <v>2.505793909221</v>
      </c>
      <c r="BB33" s="2">
        <v>-7.5487799997553395E-6</v>
      </c>
      <c r="BC33" s="1">
        <v>-3.0125211938288879E-6</v>
      </c>
      <c r="BD33" s="2">
        <v>2.5057818324000003</v>
      </c>
      <c r="BE33" s="2">
        <v>-1.9625600999439996E-5</v>
      </c>
      <c r="BF33" s="1">
        <v>-7.8320654402908262E-6</v>
      </c>
      <c r="BG33" s="2">
        <v>2.5589122633270001</v>
      </c>
      <c r="BH33" s="2">
        <v>5.3110805326000321E-2</v>
      </c>
      <c r="BI33" s="1">
        <v>2.1195137051428409E-2</v>
      </c>
      <c r="BJ33" s="2">
        <v>2.5058428097890002</v>
      </c>
      <c r="BK33" s="2">
        <v>4.1351788000465461E-5</v>
      </c>
      <c r="BL33" s="1">
        <v>1.6502419961657218E-5</v>
      </c>
      <c r="BM33" s="2">
        <v>2.5738065607230003</v>
      </c>
      <c r="BN33" s="2">
        <v>6.8005102722000554E-2</v>
      </c>
      <c r="BO33" s="1">
        <v>2.7139062635972582E-2</v>
      </c>
      <c r="BQ33" t="s">
        <v>221</v>
      </c>
      <c r="BS33" s="23">
        <v>2.6638016766320001</v>
      </c>
      <c r="BT33" s="23">
        <v>2.400280770263</v>
      </c>
      <c r="BU33" s="23">
        <v>-0.26352090636900005</v>
      </c>
      <c r="BV33" s="24">
        <v>-9.892662381014225E-2</v>
      </c>
      <c r="BW33" s="2">
        <v>2.5058014580009997</v>
      </c>
      <c r="BX33" s="2">
        <v>2.4422133827220001</v>
      </c>
      <c r="BY33" s="2">
        <v>-6.3588075278999678E-2</v>
      </c>
      <c r="BZ33" s="1">
        <v>-2.5376342198207114E-2</v>
      </c>
      <c r="CB33" s="25" t="s">
        <v>221</v>
      </c>
      <c r="CC33" s="27">
        <v>0</v>
      </c>
      <c r="CD33" s="27">
        <v>0.18418499999999999</v>
      </c>
      <c r="CG33" s="30">
        <v>299</v>
      </c>
      <c r="CH33" s="30"/>
      <c r="CI33" s="15" t="s">
        <v>221</v>
      </c>
      <c r="CJ33" s="33" t="s">
        <v>603</v>
      </c>
      <c r="CK33" s="34" t="s">
        <v>221</v>
      </c>
      <c r="CL33" s="34" t="s">
        <v>989</v>
      </c>
      <c r="CM33" s="32"/>
      <c r="CN33" s="32"/>
      <c r="CO33" t="s">
        <v>221</v>
      </c>
      <c r="CP33">
        <v>89375</v>
      </c>
      <c r="CQ33" t="s">
        <v>1045</v>
      </c>
      <c r="CR33" s="30">
        <v>154</v>
      </c>
      <c r="CS33" s="39" t="s">
        <v>221</v>
      </c>
      <c r="CW33" s="30">
        <v>310</v>
      </c>
      <c r="CX33" s="30"/>
      <c r="CY33" s="32"/>
      <c r="CZ33" s="32" t="s">
        <v>221</v>
      </c>
      <c r="DA33" s="41">
        <v>88912</v>
      </c>
    </row>
    <row r="34" spans="1:105" ht="15.75" x14ac:dyDescent="0.25">
      <c r="A34" t="s">
        <v>458</v>
      </c>
      <c r="B34" t="s">
        <v>156</v>
      </c>
      <c r="C34" s="52">
        <v>68.012998072081999</v>
      </c>
      <c r="D34" s="52">
        <v>68.740887687825989</v>
      </c>
      <c r="E34" s="52">
        <v>0.72788961574399025</v>
      </c>
      <c r="F34" s="53">
        <v>1.0702213347109817E-2</v>
      </c>
      <c r="G34" s="45">
        <v>65.748733239794007</v>
      </c>
      <c r="H34" s="45">
        <v>65.708843563312001</v>
      </c>
      <c r="I34" s="45">
        <v>-3.9889676482005143E-2</v>
      </c>
      <c r="J34" s="46">
        <v>-6.066987836331753E-4</v>
      </c>
      <c r="K34" s="47">
        <v>4</v>
      </c>
      <c r="L34" s="55">
        <f>G34-CC34-CD34</f>
        <v>60.657178239794</v>
      </c>
      <c r="M34" s="55">
        <f>H34-CC34-CD34</f>
        <v>60.617288563311995</v>
      </c>
      <c r="N34" s="55">
        <f>M34-L34</f>
        <v>-3.9889676482005143E-2</v>
      </c>
      <c r="O34" s="56">
        <f>N34/L34</f>
        <v>-6.5762499409897728E-4</v>
      </c>
      <c r="P34" s="54"/>
      <c r="Q34" s="42">
        <f t="shared" si="13"/>
        <v>165.8380366385251</v>
      </c>
      <c r="R34" s="42">
        <f t="shared" si="13"/>
        <v>167.61287068769641</v>
      </c>
      <c r="S34" s="42">
        <f t="shared" si="14"/>
        <v>147.90213095237212</v>
      </c>
      <c r="T34" s="42">
        <f t="shared" si="14"/>
        <v>147.80486681437736</v>
      </c>
      <c r="V34" s="143">
        <f>AR34/DA34*1000000</f>
        <v>173.92499787005414</v>
      </c>
      <c r="W34" s="143">
        <f>(AW34-CC34-CD34)/DA34*1000000</f>
        <v>148.37825308596112</v>
      </c>
      <c r="X34" s="143">
        <f>(BM34-CC34-CD34)/DA34*1000000</f>
        <v>150.08375529515584</v>
      </c>
      <c r="AA34" t="s">
        <v>156</v>
      </c>
      <c r="AB34" s="2">
        <v>68.012998072081999</v>
      </c>
      <c r="AC34" s="2">
        <v>69.406219935771006</v>
      </c>
      <c r="AD34" s="2">
        <v>1.393221863689007</v>
      </c>
      <c r="AE34" s="1">
        <v>2.0484641218321727E-2</v>
      </c>
      <c r="AF34" s="2">
        <v>68.320198833180001</v>
      </c>
      <c r="AG34" s="2">
        <v>0.30720076109800232</v>
      </c>
      <c r="AH34" s="1">
        <v>4.516794874597687E-3</v>
      </c>
      <c r="AI34" s="2">
        <v>67.912396925830009</v>
      </c>
      <c r="AJ34" s="2">
        <v>-0.10060114625198935</v>
      </c>
      <c r="AK34" s="1">
        <v>-1.4791458853992815E-3</v>
      </c>
      <c r="AL34" s="2">
        <v>68.432121192251003</v>
      </c>
      <c r="AM34" s="2">
        <v>0.41912312016900444</v>
      </c>
      <c r="AN34" s="1">
        <v>6.1623973659388834E-3</v>
      </c>
      <c r="AO34" s="2">
        <v>68.635837266829995</v>
      </c>
      <c r="AP34" s="2">
        <v>0.62283919474799632</v>
      </c>
      <c r="AQ34" s="1">
        <v>9.1576494552981572E-3</v>
      </c>
      <c r="AR34" s="2">
        <v>71.100713054276</v>
      </c>
      <c r="AS34" s="2">
        <v>3.0877149821940009</v>
      </c>
      <c r="AT34" s="1">
        <v>4.53988953541139E-2</v>
      </c>
      <c r="AU34" s="1"/>
      <c r="AV34" t="s">
        <v>156</v>
      </c>
      <c r="AW34" s="2">
        <v>65.748733239794007</v>
      </c>
      <c r="AX34" s="2">
        <v>66.080584633497992</v>
      </c>
      <c r="AY34" s="2">
        <v>0.33185139370398531</v>
      </c>
      <c r="AZ34" s="1">
        <v>5.0472667282224432E-3</v>
      </c>
      <c r="BA34" s="2">
        <v>65.814419825401004</v>
      </c>
      <c r="BB34" s="2">
        <v>6.5686585606997028E-2</v>
      </c>
      <c r="BC34" s="1">
        <v>9.9905477064371234E-4</v>
      </c>
      <c r="BD34" s="2">
        <v>65.720301214349007</v>
      </c>
      <c r="BE34" s="2">
        <v>-2.8432025444999454E-2</v>
      </c>
      <c r="BF34" s="1">
        <v>-4.3243457393018104E-4</v>
      </c>
      <c r="BG34" s="2">
        <v>65.757766028668001</v>
      </c>
      <c r="BH34" s="2">
        <v>9.0327888739949458E-3</v>
      </c>
      <c r="BI34" s="1">
        <v>1.3738346624947456E-4</v>
      </c>
      <c r="BJ34" s="2">
        <v>65.889042904572008</v>
      </c>
      <c r="BK34" s="2">
        <v>0.14030966477800177</v>
      </c>
      <c r="BL34" s="1">
        <v>2.1340284118672608E-3</v>
      </c>
      <c r="BM34" s="2">
        <v>66.445944248415003</v>
      </c>
      <c r="BN34" s="2">
        <v>0.69721100862099661</v>
      </c>
      <c r="BO34" s="1">
        <v>1.0604174016222932E-2</v>
      </c>
      <c r="BQ34" t="s">
        <v>156</v>
      </c>
      <c r="BS34" s="23">
        <v>68.012998072081999</v>
      </c>
      <c r="BT34" s="23">
        <v>65.100585690426001</v>
      </c>
      <c r="BU34" s="23">
        <v>-2.9124123816559973</v>
      </c>
      <c r="BV34" s="24">
        <v>-4.2821408616178697E-2</v>
      </c>
      <c r="BW34" s="2">
        <v>65.748733239794007</v>
      </c>
      <c r="BX34" s="2">
        <v>64.875835934864995</v>
      </c>
      <c r="BY34" s="2">
        <v>-0.87289730492901185</v>
      </c>
      <c r="BZ34" s="1">
        <v>-1.3276260422317859E-2</v>
      </c>
      <c r="CB34" s="25" t="s">
        <v>156</v>
      </c>
      <c r="CC34" s="27">
        <v>4.4233000000000001E-2</v>
      </c>
      <c r="CD34" s="27">
        <v>5.0473220000000003</v>
      </c>
      <c r="CG34" s="30">
        <v>229</v>
      </c>
      <c r="CH34" s="30"/>
      <c r="CI34" s="34" t="s">
        <v>156</v>
      </c>
      <c r="CJ34" s="34" t="s">
        <v>989</v>
      </c>
      <c r="CK34" s="34" t="s">
        <v>156</v>
      </c>
      <c r="CL34" s="34" t="s">
        <v>989</v>
      </c>
      <c r="CM34" s="32"/>
      <c r="CN34" s="32"/>
      <c r="CO34" t="s">
        <v>156</v>
      </c>
      <c r="CP34">
        <v>410117</v>
      </c>
      <c r="CQ34" t="s">
        <v>963</v>
      </c>
      <c r="CR34" s="30">
        <v>311</v>
      </c>
      <c r="CS34" s="39" t="s">
        <v>156</v>
      </c>
      <c r="CW34" s="30">
        <v>250</v>
      </c>
      <c r="CX34" s="30"/>
      <c r="CY34" s="32"/>
      <c r="CZ34" s="32" t="s">
        <v>156</v>
      </c>
      <c r="DA34" s="41">
        <v>408801</v>
      </c>
    </row>
    <row r="35" spans="1:105" ht="15.75" x14ac:dyDescent="0.25">
      <c r="C35" s="52"/>
      <c r="D35" s="52"/>
      <c r="E35" s="52"/>
      <c r="F35" s="53"/>
      <c r="G35" s="45"/>
      <c r="H35" s="45"/>
      <c r="I35" s="45"/>
      <c r="J35" s="46"/>
      <c r="K35" s="47"/>
      <c r="L35" s="55"/>
      <c r="M35" s="55"/>
      <c r="N35" s="55"/>
      <c r="O35" s="56"/>
      <c r="P35" s="54"/>
      <c r="Q35" s="42"/>
      <c r="R35" s="42"/>
      <c r="S35" s="42"/>
      <c r="T35" s="42"/>
      <c r="V35" s="143"/>
      <c r="W35" s="143"/>
      <c r="X35" s="143"/>
      <c r="AB35" s="2"/>
      <c r="AC35" s="2"/>
      <c r="AD35" s="2"/>
      <c r="AE35" s="1"/>
      <c r="AF35" s="2"/>
      <c r="AG35" s="2"/>
      <c r="AH35" s="1"/>
      <c r="AI35" s="2"/>
      <c r="AJ35" s="2"/>
      <c r="AK35" s="1"/>
      <c r="AL35" s="2"/>
      <c r="AM35" s="2"/>
      <c r="AN35" s="1"/>
      <c r="AO35" s="2"/>
      <c r="AP35" s="2"/>
      <c r="AQ35" s="1"/>
      <c r="AR35" s="2"/>
      <c r="AS35" s="2"/>
      <c r="AT35" s="1"/>
      <c r="AU35" s="1"/>
      <c r="AW35" s="2"/>
      <c r="AX35" s="2"/>
      <c r="AY35" s="2"/>
      <c r="AZ35" s="1"/>
      <c r="BA35" s="2"/>
      <c r="BB35" s="2"/>
      <c r="BC35" s="1"/>
      <c r="BD35" s="2"/>
      <c r="BE35" s="2"/>
      <c r="BF35" s="1"/>
      <c r="BG35" s="2"/>
      <c r="BH35" s="2"/>
      <c r="BI35" s="1"/>
      <c r="BJ35" s="2"/>
      <c r="BK35" s="2"/>
      <c r="BL35" s="1"/>
      <c r="BM35" s="2"/>
      <c r="BN35" s="2"/>
      <c r="BO35" s="1"/>
      <c r="BS35" s="23"/>
      <c r="BT35" s="23"/>
      <c r="BU35" s="23"/>
      <c r="BV35" s="24"/>
      <c r="BW35" s="2"/>
      <c r="BX35" s="2"/>
      <c r="BY35" s="2"/>
      <c r="BZ35" s="1"/>
      <c r="CB35" s="25"/>
      <c r="CC35" s="27"/>
      <c r="CD35" s="27"/>
      <c r="CG35" s="30"/>
      <c r="CH35" s="30"/>
      <c r="CI35" s="15"/>
      <c r="CJ35" s="33"/>
      <c r="CK35" s="34"/>
      <c r="CL35" s="34"/>
      <c r="CM35" s="32"/>
      <c r="CN35" s="32"/>
      <c r="CR35" s="30"/>
      <c r="CS35" s="39"/>
      <c r="CW35" s="30"/>
      <c r="CX35" s="30"/>
      <c r="CY35" s="32"/>
      <c r="CZ35" s="32"/>
      <c r="DA35" s="41"/>
    </row>
    <row r="36" spans="1:105" ht="15.75" x14ac:dyDescent="0.25">
      <c r="B36" t="s">
        <v>311</v>
      </c>
      <c r="C36" s="52">
        <v>12.006336305477999</v>
      </c>
      <c r="D36" s="52">
        <v>14.531374397713</v>
      </c>
      <c r="E36" s="52">
        <v>2.5250380922350004</v>
      </c>
      <c r="F36" s="53">
        <v>0.21030879262335248</v>
      </c>
      <c r="G36" s="45">
        <v>12.564190754984001</v>
      </c>
      <c r="H36" s="45">
        <v>13.338104899998999</v>
      </c>
      <c r="I36" s="45">
        <v>0.77391414501499867</v>
      </c>
      <c r="J36" s="46">
        <v>6.1596815911760978E-2</v>
      </c>
      <c r="K36" s="47">
        <v>1</v>
      </c>
      <c r="L36" s="55">
        <f t="shared" ref="L36:L41" si="15">G36-CC36-CD36</f>
        <v>12.429691754984001</v>
      </c>
      <c r="M36" s="55">
        <f t="shared" ref="M36:M41" si="16">H36-CC36-CD36</f>
        <v>13.203605899998999</v>
      </c>
      <c r="N36" s="55">
        <f t="shared" ref="N36:N41" si="17">M36-L36</f>
        <v>0.77391414501499867</v>
      </c>
      <c r="O36" s="56">
        <f t="shared" ref="O36:O41" si="18">N36/L36</f>
        <v>6.2263341703922635E-2</v>
      </c>
      <c r="P36" s="54"/>
      <c r="Q36" s="42">
        <f t="shared" ref="Q36:R41" si="19">C36/$CP36*1000000</f>
        <v>82.343467474198945</v>
      </c>
      <c r="R36" s="42">
        <f t="shared" si="19"/>
        <v>99.661022699118021</v>
      </c>
      <c r="S36" s="42">
        <f t="shared" ref="S36:T41" si="20">L36/$CP36*1000000</f>
        <v>85.246980652529359</v>
      </c>
      <c r="T36" s="42">
        <f t="shared" si="20"/>
        <v>90.554742538125467</v>
      </c>
      <c r="V36" s="143">
        <f t="shared" ref="V36:V41" si="21">AR36/DA36*1000000</f>
        <v>98.606401161714231</v>
      </c>
      <c r="W36" s="143">
        <f t="shared" ref="W36:W41" si="22">(AW36-CC36-CD36)/DA36*1000000</f>
        <v>86.013866048827751</v>
      </c>
      <c r="X36" s="143">
        <f t="shared" ref="X36:X41" si="23">(BM36-CC36-CD36)/DA36*1000000</f>
        <v>90.869357330085535</v>
      </c>
      <c r="AA36" t="s">
        <v>311</v>
      </c>
      <c r="AB36" s="2">
        <v>12.006336305477999</v>
      </c>
      <c r="AC36" s="2">
        <v>12.822954551703001</v>
      </c>
      <c r="AD36" s="2">
        <v>0.81661824622500134</v>
      </c>
      <c r="AE36" s="1">
        <v>6.8015606547053978E-2</v>
      </c>
      <c r="AF36" s="2">
        <v>12.006531781624</v>
      </c>
      <c r="AG36" s="2">
        <v>1.9547614600057273E-4</v>
      </c>
      <c r="AH36" s="1">
        <v>1.6281082007621673E-5</v>
      </c>
      <c r="AI36" s="2">
        <v>12.008780908570001</v>
      </c>
      <c r="AJ36" s="2">
        <v>2.4446030920017847E-3</v>
      </c>
      <c r="AK36" s="1">
        <v>2.0360941338003438E-4</v>
      </c>
      <c r="AL36" s="2">
        <v>13.044642626637001</v>
      </c>
      <c r="AM36" s="2">
        <v>1.038306321159002</v>
      </c>
      <c r="AN36" s="1">
        <v>8.6479863194009091E-2</v>
      </c>
      <c r="AO36" s="2">
        <v>12.005262177386001</v>
      </c>
      <c r="AP36" s="2">
        <v>-1.0741280919983609E-3</v>
      </c>
      <c r="AQ36" s="1">
        <v>-8.9463435361899723E-5</v>
      </c>
      <c r="AR36" s="2">
        <v>14.249413819077001</v>
      </c>
      <c r="AS36" s="2">
        <v>2.2430775135990011</v>
      </c>
      <c r="AT36" s="1">
        <v>0.18682447805294083</v>
      </c>
      <c r="AU36" s="1"/>
      <c r="AV36" t="s">
        <v>311</v>
      </c>
      <c r="AW36" s="2">
        <v>12.564190754984001</v>
      </c>
      <c r="AX36" s="2">
        <v>12.746264131638</v>
      </c>
      <c r="AY36" s="2">
        <v>0.18207337665399947</v>
      </c>
      <c r="AZ36" s="1">
        <v>1.4491452748898617E-2</v>
      </c>
      <c r="BA36" s="2">
        <v>12.564190754984001</v>
      </c>
      <c r="BB36" s="2">
        <v>0</v>
      </c>
      <c r="BC36" s="1">
        <v>0</v>
      </c>
      <c r="BD36" s="2">
        <v>12.564190754984001</v>
      </c>
      <c r="BE36" s="2">
        <v>0</v>
      </c>
      <c r="BF36" s="1">
        <v>0</v>
      </c>
      <c r="BG36" s="2">
        <v>12.876844201186</v>
      </c>
      <c r="BH36" s="2">
        <v>0.31265344620199897</v>
      </c>
      <c r="BI36" s="1">
        <v>2.488448737360778E-2</v>
      </c>
      <c r="BJ36" s="2">
        <v>12.564190754984001</v>
      </c>
      <c r="BK36" s="2">
        <v>0</v>
      </c>
      <c r="BL36" s="1">
        <v>0</v>
      </c>
      <c r="BM36" s="2">
        <v>13.265848089056</v>
      </c>
      <c r="BN36" s="2">
        <v>0.70165733407199937</v>
      </c>
      <c r="BO36" s="1">
        <v>5.5845803980146026E-2</v>
      </c>
      <c r="BQ36" t="s">
        <v>311</v>
      </c>
      <c r="BS36" s="23">
        <v>12.006336305477999</v>
      </c>
      <c r="BT36" s="23">
        <v>12.320911546004</v>
      </c>
      <c r="BU36" s="23">
        <v>0.3145752405260005</v>
      </c>
      <c r="BV36" s="24">
        <v>2.6200768704310963E-2</v>
      </c>
      <c r="BW36" s="2">
        <v>12.564190754984001</v>
      </c>
      <c r="BX36" s="2">
        <v>12.564190754984001</v>
      </c>
      <c r="BY36" s="2">
        <v>0</v>
      </c>
      <c r="BZ36" s="1">
        <v>0</v>
      </c>
      <c r="CB36" s="25" t="s">
        <v>311</v>
      </c>
      <c r="CC36" s="27">
        <v>0</v>
      </c>
      <c r="CD36" s="27">
        <v>0.13449900000000001</v>
      </c>
      <c r="CG36" s="30">
        <v>398</v>
      </c>
      <c r="CH36" s="30"/>
      <c r="CI36" s="15" t="s">
        <v>311</v>
      </c>
      <c r="CJ36" s="33" t="s">
        <v>994</v>
      </c>
      <c r="CK36" s="34" t="s">
        <v>311</v>
      </c>
      <c r="CL36" s="34" t="s">
        <v>989</v>
      </c>
      <c r="CM36" s="32"/>
      <c r="CN36" s="32"/>
      <c r="CO36" t="s">
        <v>311</v>
      </c>
      <c r="CP36">
        <v>145808</v>
      </c>
      <c r="CQ36" t="s">
        <v>1045</v>
      </c>
      <c r="CR36" s="30">
        <v>115</v>
      </c>
      <c r="CS36" s="39" t="s">
        <v>311</v>
      </c>
      <c r="CW36" s="30">
        <v>400</v>
      </c>
      <c r="CX36" s="30"/>
      <c r="CY36" s="32"/>
      <c r="CZ36" s="32" t="s">
        <v>311</v>
      </c>
      <c r="DA36" s="41">
        <v>144508</v>
      </c>
    </row>
    <row r="37" spans="1:105" ht="15.75" x14ac:dyDescent="0.25">
      <c r="B37" t="s">
        <v>313</v>
      </c>
      <c r="C37" s="52">
        <v>5.4232566074179998</v>
      </c>
      <c r="D37" s="52">
        <v>6.8965312638330003</v>
      </c>
      <c r="E37" s="52">
        <v>1.4732746564150005</v>
      </c>
      <c r="F37" s="53">
        <v>0.27165866619695567</v>
      </c>
      <c r="G37" s="45">
        <v>6.284163442763</v>
      </c>
      <c r="H37" s="45">
        <v>6.5946630408839999</v>
      </c>
      <c r="I37" s="45">
        <v>0.31049959812099992</v>
      </c>
      <c r="J37" s="46">
        <v>4.9409853984396131E-2</v>
      </c>
      <c r="K37" s="47">
        <v>1</v>
      </c>
      <c r="L37" s="55">
        <f t="shared" si="15"/>
        <v>6.1564384427630001</v>
      </c>
      <c r="M37" s="55">
        <f t="shared" si="16"/>
        <v>6.466938040884</v>
      </c>
      <c r="N37" s="55">
        <f t="shared" si="17"/>
        <v>0.31049959812099992</v>
      </c>
      <c r="O37" s="56">
        <f t="shared" si="18"/>
        <v>5.0434939130431421E-2</v>
      </c>
      <c r="P37" s="54"/>
      <c r="Q37" s="42">
        <f t="shared" si="19"/>
        <v>49.618538206369678</v>
      </c>
      <c r="R37" s="42">
        <f t="shared" si="19"/>
        <v>63.097844114154753</v>
      </c>
      <c r="S37" s="42">
        <f t="shared" si="20"/>
        <v>56.326576114722002</v>
      </c>
      <c r="T37" s="42">
        <f t="shared" si="20"/>
        <v>59.167403552493617</v>
      </c>
      <c r="V37" s="143">
        <f t="shared" si="21"/>
        <v>62.060267374742473</v>
      </c>
      <c r="W37" s="143">
        <f t="shared" si="22"/>
        <v>56.875037579223061</v>
      </c>
      <c r="X37" s="143">
        <f t="shared" si="23"/>
        <v>59.311367680779718</v>
      </c>
      <c r="AA37" t="s">
        <v>313</v>
      </c>
      <c r="AB37" s="2">
        <v>5.4232566074179998</v>
      </c>
      <c r="AC37" s="2">
        <v>5.8658882180529996</v>
      </c>
      <c r="AD37" s="2">
        <v>0.44263161063499989</v>
      </c>
      <c r="AE37" s="1">
        <v>8.1617309059203044E-2</v>
      </c>
      <c r="AF37" s="2">
        <v>5.4231257695230006</v>
      </c>
      <c r="AG37" s="2">
        <v>-1.3083789499912513E-4</v>
      </c>
      <c r="AH37" s="1">
        <v>-2.4125337314882606E-5</v>
      </c>
      <c r="AI37" s="2">
        <v>5.4208566214670002</v>
      </c>
      <c r="AJ37" s="2">
        <v>-2.3999859509995503E-3</v>
      </c>
      <c r="AK37" s="1">
        <v>-4.4253593822516507E-4</v>
      </c>
      <c r="AL37" s="2">
        <v>6.0522907809920001</v>
      </c>
      <c r="AM37" s="2">
        <v>0.62903417357400038</v>
      </c>
      <c r="AN37" s="1">
        <v>0.11598827404065656</v>
      </c>
      <c r="AO37" s="2">
        <v>5.4239769959190003</v>
      </c>
      <c r="AP37" s="2">
        <v>7.2038850100053509E-4</v>
      </c>
      <c r="AQ37" s="1">
        <v>1.3283319472937689E-4</v>
      </c>
      <c r="AR37" s="2">
        <v>6.7177136419789996</v>
      </c>
      <c r="AS37" s="2">
        <v>1.2944570345609998</v>
      </c>
      <c r="AT37" s="1">
        <v>0.23868629649395989</v>
      </c>
      <c r="AU37" s="1"/>
      <c r="AV37" t="s">
        <v>313</v>
      </c>
      <c r="AW37" s="2">
        <v>6.284163442763</v>
      </c>
      <c r="AX37" s="2">
        <v>6.3396268521570001</v>
      </c>
      <c r="AY37" s="2">
        <v>5.5463409394000074E-2</v>
      </c>
      <c r="AZ37" s="1">
        <v>8.8259017925246871E-3</v>
      </c>
      <c r="BA37" s="2">
        <v>6.284163442763</v>
      </c>
      <c r="BB37" s="2">
        <v>0</v>
      </c>
      <c r="BC37" s="1">
        <v>0</v>
      </c>
      <c r="BD37" s="2">
        <v>6.284163442763</v>
      </c>
      <c r="BE37" s="2">
        <v>0</v>
      </c>
      <c r="BF37" s="1">
        <v>0</v>
      </c>
      <c r="BG37" s="2">
        <v>6.3881573353770005</v>
      </c>
      <c r="BH37" s="2">
        <v>0.10399389261400049</v>
      </c>
      <c r="BI37" s="1">
        <v>1.6548565861023629E-2</v>
      </c>
      <c r="BJ37" s="2">
        <v>6.284163442763</v>
      </c>
      <c r="BK37" s="2">
        <v>0</v>
      </c>
      <c r="BL37" s="1">
        <v>0</v>
      </c>
      <c r="BM37" s="2">
        <v>6.5478839946060008</v>
      </c>
      <c r="BN37" s="2">
        <v>0.26372055184300081</v>
      </c>
      <c r="BO37" s="1">
        <v>4.1965896375070894E-2</v>
      </c>
      <c r="BQ37" t="s">
        <v>313</v>
      </c>
      <c r="BS37" s="23">
        <v>5.4232566074179998</v>
      </c>
      <c r="BT37" s="23">
        <v>5.6033607156</v>
      </c>
      <c r="BU37" s="23">
        <v>0.18010410818200029</v>
      </c>
      <c r="BV37" s="24">
        <v>3.3209586272508584E-2</v>
      </c>
      <c r="BW37" s="2">
        <v>6.284163442763</v>
      </c>
      <c r="BX37" s="2">
        <v>6.284163442763</v>
      </c>
      <c r="BY37" s="2">
        <v>0</v>
      </c>
      <c r="BZ37" s="1">
        <v>0</v>
      </c>
      <c r="CB37" s="25" t="s">
        <v>313</v>
      </c>
      <c r="CC37" s="27">
        <v>0</v>
      </c>
      <c r="CD37" s="27">
        <v>0.12772500000000001</v>
      </c>
      <c r="CG37" s="30">
        <v>400</v>
      </c>
      <c r="CH37" s="30"/>
      <c r="CI37" s="15" t="s">
        <v>313</v>
      </c>
      <c r="CJ37" s="33" t="s">
        <v>994</v>
      </c>
      <c r="CK37" s="34" t="s">
        <v>313</v>
      </c>
      <c r="CL37" s="34" t="s">
        <v>989</v>
      </c>
      <c r="CM37" s="32"/>
      <c r="CN37" s="32"/>
      <c r="CO37" t="s">
        <v>313</v>
      </c>
      <c r="CP37">
        <v>109299</v>
      </c>
      <c r="CQ37" t="s">
        <v>1045</v>
      </c>
      <c r="CR37" s="30">
        <v>116</v>
      </c>
      <c r="CS37" s="39" t="s">
        <v>313</v>
      </c>
      <c r="CW37" s="30">
        <v>402</v>
      </c>
      <c r="CX37" s="30"/>
      <c r="CY37" s="32"/>
      <c r="CZ37" s="32" t="s">
        <v>313</v>
      </c>
      <c r="DA37" s="41">
        <v>108245</v>
      </c>
    </row>
    <row r="38" spans="1:105" ht="15.75" x14ac:dyDescent="0.25">
      <c r="B38" t="s">
        <v>314</v>
      </c>
      <c r="C38" s="52">
        <v>6.2860426849769997</v>
      </c>
      <c r="D38" s="52">
        <v>7.2712629890149998</v>
      </c>
      <c r="E38" s="52">
        <v>0.98522030403800009</v>
      </c>
      <c r="F38" s="53">
        <v>0.15673140533909768</v>
      </c>
      <c r="G38" s="45">
        <v>6.6563261451099995</v>
      </c>
      <c r="H38" s="45">
        <v>6.9729079283670004</v>
      </c>
      <c r="I38" s="45">
        <v>0.31658178325700082</v>
      </c>
      <c r="J38" s="46">
        <v>4.7561038379943917E-2</v>
      </c>
      <c r="K38" s="47">
        <v>1</v>
      </c>
      <c r="L38" s="55">
        <f t="shared" si="15"/>
        <v>6.5398441451099991</v>
      </c>
      <c r="M38" s="55">
        <f t="shared" si="16"/>
        <v>6.8564259283669999</v>
      </c>
      <c r="N38" s="55">
        <f t="shared" si="17"/>
        <v>0.31658178325700082</v>
      </c>
      <c r="O38" s="56">
        <f t="shared" si="18"/>
        <v>4.8408154113843332E-2</v>
      </c>
      <c r="P38" s="54"/>
      <c r="Q38" s="42">
        <f t="shared" si="19"/>
        <v>72.137281213874232</v>
      </c>
      <c r="R38" s="42">
        <f t="shared" si="19"/>
        <v>83.443458675866424</v>
      </c>
      <c r="S38" s="42">
        <f t="shared" si="20"/>
        <v>75.049852480032129</v>
      </c>
      <c r="T38" s="42">
        <f t="shared" si="20"/>
        <v>78.682877305106729</v>
      </c>
      <c r="V38" s="143">
        <f t="shared" si="21"/>
        <v>82.209922135448295</v>
      </c>
      <c r="W38" s="143">
        <f t="shared" si="22"/>
        <v>75.775081050100795</v>
      </c>
      <c r="X38" s="143">
        <f t="shared" si="23"/>
        <v>78.904320661112777</v>
      </c>
      <c r="AA38" t="s">
        <v>314</v>
      </c>
      <c r="AB38" s="2">
        <v>6.2860426849769997</v>
      </c>
      <c r="AC38" s="2">
        <v>6.5242899637110003</v>
      </c>
      <c r="AD38" s="2">
        <v>0.23824727873400064</v>
      </c>
      <c r="AE38" s="1">
        <v>3.7900996011908626E-2</v>
      </c>
      <c r="AF38" s="2">
        <v>6.2860827475220002</v>
      </c>
      <c r="AG38" s="2">
        <v>4.0062545000552063E-5</v>
      </c>
      <c r="AH38" s="1">
        <v>6.373253731842683E-6</v>
      </c>
      <c r="AI38" s="2">
        <v>6.2863045397800006</v>
      </c>
      <c r="AJ38" s="2">
        <v>2.6185480300089381E-4</v>
      </c>
      <c r="AK38" s="1">
        <v>4.1656542299132021E-5</v>
      </c>
      <c r="AL38" s="2">
        <v>6.7434094308270005</v>
      </c>
      <c r="AM38" s="2">
        <v>0.45736674585000081</v>
      </c>
      <c r="AN38" s="1">
        <v>7.2759090062029116E-2</v>
      </c>
      <c r="AO38" s="2">
        <v>6.2858229959519996</v>
      </c>
      <c r="AP38" s="2">
        <v>-2.1968902500013598E-4</v>
      </c>
      <c r="AQ38" s="1">
        <v>-3.4948700797907455E-5</v>
      </c>
      <c r="AR38" s="2">
        <v>7.0952095398220001</v>
      </c>
      <c r="AS38" s="2">
        <v>0.80916685484500039</v>
      </c>
      <c r="AT38" s="1">
        <v>0.12872436529564563</v>
      </c>
      <c r="AU38" s="1"/>
      <c r="AV38" t="s">
        <v>314</v>
      </c>
      <c r="AW38" s="2">
        <v>6.6563261451099995</v>
      </c>
      <c r="AX38" s="2">
        <v>6.7152436599310006</v>
      </c>
      <c r="AY38" s="2">
        <v>5.8917514821001049E-2</v>
      </c>
      <c r="AZ38" s="1">
        <v>8.8513563693516113E-3</v>
      </c>
      <c r="BA38" s="2">
        <v>6.6563261451099995</v>
      </c>
      <c r="BB38" s="2">
        <v>0</v>
      </c>
      <c r="BC38" s="1">
        <v>0</v>
      </c>
      <c r="BD38" s="2">
        <v>6.6563261451099995</v>
      </c>
      <c r="BE38" s="2">
        <v>0</v>
      </c>
      <c r="BF38" s="1">
        <v>0</v>
      </c>
      <c r="BG38" s="2">
        <v>6.7904023770339998</v>
      </c>
      <c r="BH38" s="2">
        <v>0.13407623192400031</v>
      </c>
      <c r="BI38" s="1">
        <v>2.0142677657478972E-2</v>
      </c>
      <c r="BJ38" s="2">
        <v>6.6563261451099995</v>
      </c>
      <c r="BK38" s="2">
        <v>0</v>
      </c>
      <c r="BL38" s="1">
        <v>0</v>
      </c>
      <c r="BM38" s="2">
        <v>6.9263982989779995</v>
      </c>
      <c r="BN38" s="2">
        <v>0.27007215386799999</v>
      </c>
      <c r="BO38" s="1">
        <v>4.0573756150215939E-2</v>
      </c>
      <c r="BQ38" t="s">
        <v>314</v>
      </c>
      <c r="BS38" s="23">
        <v>6.2860426849769997</v>
      </c>
      <c r="BT38" s="23">
        <v>6.4728476900830003</v>
      </c>
      <c r="BU38" s="23">
        <v>0.18680500510600062</v>
      </c>
      <c r="BV38" s="24">
        <v>2.9717425488128727E-2</v>
      </c>
      <c r="BW38" s="2">
        <v>6.6563261451099995</v>
      </c>
      <c r="BX38" s="2">
        <v>6.6563261451099995</v>
      </c>
      <c r="BY38" s="2">
        <v>0</v>
      </c>
      <c r="BZ38" s="1">
        <v>0</v>
      </c>
      <c r="CB38" s="25" t="s">
        <v>314</v>
      </c>
      <c r="CC38" s="27">
        <v>0</v>
      </c>
      <c r="CD38" s="27">
        <v>0.116482</v>
      </c>
      <c r="CG38" s="30">
        <v>401</v>
      </c>
      <c r="CH38" s="30"/>
      <c r="CI38" s="15" t="s">
        <v>314</v>
      </c>
      <c r="CJ38" s="33" t="s">
        <v>994</v>
      </c>
      <c r="CK38" s="34" t="s">
        <v>314</v>
      </c>
      <c r="CL38" s="34" t="s">
        <v>989</v>
      </c>
      <c r="CM38" s="32"/>
      <c r="CN38" s="32"/>
      <c r="CO38" t="s">
        <v>314</v>
      </c>
      <c r="CP38">
        <v>87140</v>
      </c>
      <c r="CQ38" t="s">
        <v>1045</v>
      </c>
      <c r="CR38" s="30">
        <v>117</v>
      </c>
      <c r="CS38" s="39" t="s">
        <v>314</v>
      </c>
      <c r="CW38" s="30">
        <v>403</v>
      </c>
      <c r="CX38" s="30"/>
      <c r="CY38" s="32"/>
      <c r="CZ38" s="32" t="s">
        <v>314</v>
      </c>
      <c r="DA38" s="41">
        <v>86306</v>
      </c>
    </row>
    <row r="39" spans="1:105" ht="15.75" x14ac:dyDescent="0.25">
      <c r="A39" t="s">
        <v>459</v>
      </c>
      <c r="B39" t="s">
        <v>316</v>
      </c>
      <c r="C39" s="52">
        <v>5.5815275145899994</v>
      </c>
      <c r="D39" s="52">
        <v>7.2106473349420002</v>
      </c>
      <c r="E39" s="52">
        <v>1.6291198203520008</v>
      </c>
      <c r="F39" s="53">
        <v>0.29187705625270405</v>
      </c>
      <c r="G39" s="45">
        <v>5.8322255193550001</v>
      </c>
      <c r="H39" s="45">
        <v>6.3234742946290003</v>
      </c>
      <c r="I39" s="45">
        <v>0.49124877527400024</v>
      </c>
      <c r="J39" s="46">
        <v>8.4230071975736745E-2</v>
      </c>
      <c r="K39" s="47">
        <v>2</v>
      </c>
      <c r="L39" s="55">
        <f t="shared" si="15"/>
        <v>5.6881835193550003</v>
      </c>
      <c r="M39" s="55">
        <f t="shared" si="16"/>
        <v>6.1794322946290006</v>
      </c>
      <c r="N39" s="55">
        <f t="shared" si="17"/>
        <v>0.49124877527400024</v>
      </c>
      <c r="O39" s="56">
        <f t="shared" si="18"/>
        <v>8.6363031994738521E-2</v>
      </c>
      <c r="P39" s="54"/>
      <c r="Q39" s="42">
        <f t="shared" si="19"/>
        <v>60.40091241656566</v>
      </c>
      <c r="R39" s="42">
        <f t="shared" si="19"/>
        <v>78.030552927690238</v>
      </c>
      <c r="S39" s="42">
        <f t="shared" si="20"/>
        <v>61.555098252911002</v>
      </c>
      <c r="T39" s="42">
        <f t="shared" si="20"/>
        <v>66.871183172766422</v>
      </c>
      <c r="V39" s="143">
        <f t="shared" si="21"/>
        <v>77.4399514679356</v>
      </c>
      <c r="W39" s="143">
        <f t="shared" si="22"/>
        <v>62.259158733349395</v>
      </c>
      <c r="X39" s="143">
        <f t="shared" si="23"/>
        <v>67.283263145124394</v>
      </c>
      <c r="AA39" t="s">
        <v>316</v>
      </c>
      <c r="AB39" s="2">
        <v>5.5815275145899994</v>
      </c>
      <c r="AC39" s="2">
        <v>6.0993008860879998</v>
      </c>
      <c r="AD39" s="2">
        <v>0.5177733714980004</v>
      </c>
      <c r="AE39" s="1">
        <v>9.2765532400324341E-2</v>
      </c>
      <c r="AF39" s="2">
        <v>5.5815079731210009</v>
      </c>
      <c r="AG39" s="2">
        <v>-1.9541468998518496E-5</v>
      </c>
      <c r="AH39" s="1">
        <v>-3.5010969573181347E-6</v>
      </c>
      <c r="AI39" s="2">
        <v>5.5809374649259995</v>
      </c>
      <c r="AJ39" s="2">
        <v>-5.90049663999892E-4</v>
      </c>
      <c r="AK39" s="1">
        <v>-1.0571472817387609E-4</v>
      </c>
      <c r="AL39" s="2">
        <v>6.3042398978209997</v>
      </c>
      <c r="AM39" s="2">
        <v>0.72271238323100029</v>
      </c>
      <c r="AN39" s="1">
        <v>0.12948290254627337</v>
      </c>
      <c r="AO39" s="2">
        <v>5.5816355468129997</v>
      </c>
      <c r="AP39" s="2">
        <v>1.0803222300026505E-4</v>
      </c>
      <c r="AQ39" s="1">
        <v>1.935531495954665E-5</v>
      </c>
      <c r="AR39" s="2">
        <v>7.0751462859650003</v>
      </c>
      <c r="AS39" s="2">
        <v>1.4936187713750009</v>
      </c>
      <c r="AT39" s="1">
        <v>0.26760035984248248</v>
      </c>
      <c r="AU39" s="1"/>
      <c r="AV39" t="s">
        <v>316</v>
      </c>
      <c r="AW39" s="2">
        <v>5.8322255193550001</v>
      </c>
      <c r="AX39" s="2">
        <v>5.9735866728800007</v>
      </c>
      <c r="AY39" s="2">
        <v>0.14136115352500056</v>
      </c>
      <c r="AZ39" s="1">
        <v>2.4237943655620854E-2</v>
      </c>
      <c r="BA39" s="2">
        <v>5.8322255193550001</v>
      </c>
      <c r="BB39" s="2">
        <v>0</v>
      </c>
      <c r="BC39" s="1">
        <v>0</v>
      </c>
      <c r="BD39" s="2">
        <v>5.8322255193550001</v>
      </c>
      <c r="BE39" s="2">
        <v>0</v>
      </c>
      <c r="BF39" s="1">
        <v>0</v>
      </c>
      <c r="BG39" s="2">
        <v>6.0609748288379999</v>
      </c>
      <c r="BH39" s="2">
        <v>0.22874930948299976</v>
      </c>
      <c r="BI39" s="1">
        <v>3.9221615954984142E-2</v>
      </c>
      <c r="BJ39" s="2">
        <v>5.8322255193550001</v>
      </c>
      <c r="BK39" s="2">
        <v>0</v>
      </c>
      <c r="BL39" s="1">
        <v>0</v>
      </c>
      <c r="BM39" s="2">
        <v>6.2912427707280001</v>
      </c>
      <c r="BN39" s="2">
        <v>0.45901725137299998</v>
      </c>
      <c r="BO39" s="1">
        <v>7.870361834426523E-2</v>
      </c>
      <c r="BQ39" t="s">
        <v>316</v>
      </c>
      <c r="BS39" s="23">
        <v>5.5815275145899994</v>
      </c>
      <c r="BT39" s="23">
        <v>5.7268902969019999</v>
      </c>
      <c r="BU39" s="23">
        <v>0.1453627823120005</v>
      </c>
      <c r="BV39" s="24">
        <v>2.60435484608873E-2</v>
      </c>
      <c r="BW39" s="2">
        <v>5.8322255193550001</v>
      </c>
      <c r="BX39" s="2">
        <v>5.8422739306749998</v>
      </c>
      <c r="BY39" s="2">
        <v>1.0048411319999673E-2</v>
      </c>
      <c r="BZ39" s="1">
        <v>1.7229119975989801E-3</v>
      </c>
      <c r="CB39" s="25" t="s">
        <v>316</v>
      </c>
      <c r="CC39" s="27">
        <v>0</v>
      </c>
      <c r="CD39" s="27">
        <v>0.144042</v>
      </c>
      <c r="CG39" s="30">
        <v>403</v>
      </c>
      <c r="CH39" s="30"/>
      <c r="CI39" s="15" t="s">
        <v>316</v>
      </c>
      <c r="CJ39" s="33" t="s">
        <v>994</v>
      </c>
      <c r="CK39" s="34" t="s">
        <v>316</v>
      </c>
      <c r="CL39" s="34" t="s">
        <v>989</v>
      </c>
      <c r="CM39" s="32"/>
      <c r="CN39" s="32"/>
      <c r="CO39" t="s">
        <v>316</v>
      </c>
      <c r="CP39">
        <v>92408</v>
      </c>
      <c r="CQ39" t="s">
        <v>1045</v>
      </c>
      <c r="CR39" s="30">
        <v>118</v>
      </c>
      <c r="CS39" s="39" t="s">
        <v>316</v>
      </c>
      <c r="CW39" s="30">
        <v>405</v>
      </c>
      <c r="CX39" s="30"/>
      <c r="CY39" s="32"/>
      <c r="CZ39" s="32" t="s">
        <v>316</v>
      </c>
      <c r="DA39" s="41">
        <v>91363</v>
      </c>
    </row>
    <row r="40" spans="1:105" ht="15.75" x14ac:dyDescent="0.25">
      <c r="A40" t="s">
        <v>460</v>
      </c>
      <c r="B40" t="s">
        <v>315</v>
      </c>
      <c r="C40" s="52">
        <v>6.7132282401000003</v>
      </c>
      <c r="D40" s="52">
        <v>7.7369265673690002</v>
      </c>
      <c r="E40" s="52">
        <v>1.0236983272689999</v>
      </c>
      <c r="F40" s="53">
        <v>0.15248972486205101</v>
      </c>
      <c r="G40" s="45">
        <v>7.5258614231240006</v>
      </c>
      <c r="H40" s="45">
        <v>7.7722578190090008</v>
      </c>
      <c r="I40" s="45">
        <v>0.24639639588500017</v>
      </c>
      <c r="J40" s="46">
        <v>3.2739959192966447E-2</v>
      </c>
      <c r="K40" s="47">
        <v>1</v>
      </c>
      <c r="L40" s="55">
        <f t="shared" si="15"/>
        <v>7.3685564231240006</v>
      </c>
      <c r="M40" s="55">
        <f t="shared" si="16"/>
        <v>7.6149528190090008</v>
      </c>
      <c r="N40" s="55">
        <f t="shared" si="17"/>
        <v>0.24639639588500017</v>
      </c>
      <c r="O40" s="56">
        <f t="shared" si="18"/>
        <v>3.3438896540407714E-2</v>
      </c>
      <c r="P40" s="54"/>
      <c r="Q40" s="42">
        <f t="shared" si="19"/>
        <v>50.229915750841748</v>
      </c>
      <c r="R40" s="42">
        <f t="shared" si="19"/>
        <v>57.889461783531615</v>
      </c>
      <c r="S40" s="42">
        <f t="shared" si="20"/>
        <v>55.133231748028436</v>
      </c>
      <c r="T40" s="42">
        <f t="shared" si="20"/>
        <v>56.976826180389082</v>
      </c>
      <c r="V40" s="143">
        <f t="shared" si="21"/>
        <v>57.425858504454297</v>
      </c>
      <c r="W40" s="143">
        <f t="shared" si="22"/>
        <v>55.489042518235152</v>
      </c>
      <c r="X40" s="143">
        <f t="shared" si="23"/>
        <v>57.096484746153791</v>
      </c>
      <c r="AA40" t="s">
        <v>315</v>
      </c>
      <c r="AB40" s="2">
        <v>6.7132282401000003</v>
      </c>
      <c r="AC40" s="2">
        <v>7.066592553345</v>
      </c>
      <c r="AD40" s="2">
        <v>0.35336431324499973</v>
      </c>
      <c r="AE40" s="1">
        <v>5.2637017632479008E-2</v>
      </c>
      <c r="AF40" s="2">
        <v>6.7131422436820003</v>
      </c>
      <c r="AG40" s="2">
        <v>-8.5996418000000574E-5</v>
      </c>
      <c r="AH40" s="1">
        <v>-1.2809994673847045E-5</v>
      </c>
      <c r="AI40" s="2">
        <v>6.7116639439979995</v>
      </c>
      <c r="AJ40" s="2">
        <v>-1.5642961020008173E-3</v>
      </c>
      <c r="AK40" s="1">
        <v>-2.3301696978762567E-4</v>
      </c>
      <c r="AL40" s="2">
        <v>7.0956446762239995</v>
      </c>
      <c r="AM40" s="2">
        <v>0.38241643612399923</v>
      </c>
      <c r="AN40" s="1">
        <v>5.6964611129965509E-2</v>
      </c>
      <c r="AO40" s="2">
        <v>6.7137017082770001</v>
      </c>
      <c r="AP40" s="2">
        <v>4.7346817699978061E-4</v>
      </c>
      <c r="AQ40" s="1">
        <v>7.0527644832872209E-5</v>
      </c>
      <c r="AR40" s="2">
        <v>7.6257520283819993</v>
      </c>
      <c r="AS40" s="2">
        <v>0.91252378828199898</v>
      </c>
      <c r="AT40" s="1">
        <v>0.13592920658219809</v>
      </c>
      <c r="AU40" s="1"/>
      <c r="AV40" t="s">
        <v>315</v>
      </c>
      <c r="AW40" s="2">
        <v>7.5258614231240006</v>
      </c>
      <c r="AX40" s="2">
        <v>7.5922448143240002</v>
      </c>
      <c r="AY40" s="2">
        <v>6.6383391199999586E-2</v>
      </c>
      <c r="AZ40" s="1">
        <v>8.8207033677273981E-3</v>
      </c>
      <c r="BA40" s="2">
        <v>7.5258614231240006</v>
      </c>
      <c r="BB40" s="2">
        <v>0</v>
      </c>
      <c r="BC40" s="1">
        <v>0</v>
      </c>
      <c r="BD40" s="2">
        <v>7.5258614231240006</v>
      </c>
      <c r="BE40" s="2">
        <v>0</v>
      </c>
      <c r="BF40" s="1">
        <v>0</v>
      </c>
      <c r="BG40" s="2">
        <v>7.6503302816229999</v>
      </c>
      <c r="BH40" s="2">
        <v>0.12446885849899925</v>
      </c>
      <c r="BI40" s="1">
        <v>1.6538818814356E-2</v>
      </c>
      <c r="BJ40" s="2">
        <v>7.5258614231240006</v>
      </c>
      <c r="BK40" s="2">
        <v>0</v>
      </c>
      <c r="BL40" s="1">
        <v>0</v>
      </c>
      <c r="BM40" s="2">
        <v>7.739318498896</v>
      </c>
      <c r="BN40" s="2">
        <v>0.21345707577199935</v>
      </c>
      <c r="BO40" s="1">
        <v>2.8363141940951773E-2</v>
      </c>
      <c r="BQ40" t="s">
        <v>315</v>
      </c>
      <c r="BS40" s="23">
        <v>6.7132282401000003</v>
      </c>
      <c r="BT40" s="23">
        <v>6.8248782073259999</v>
      </c>
      <c r="BU40" s="23">
        <v>0.11164996722599962</v>
      </c>
      <c r="BV40" s="24">
        <v>1.6631337894797465E-2</v>
      </c>
      <c r="BW40" s="2">
        <v>7.5258614231240006</v>
      </c>
      <c r="BX40" s="2">
        <v>7.5258614231240006</v>
      </c>
      <c r="BY40" s="2">
        <v>0</v>
      </c>
      <c r="BZ40" s="1">
        <v>0</v>
      </c>
      <c r="CB40" s="25" t="s">
        <v>315</v>
      </c>
      <c r="CC40" s="27">
        <v>0</v>
      </c>
      <c r="CD40" s="27">
        <v>0.157305</v>
      </c>
      <c r="CG40" s="30">
        <v>402</v>
      </c>
      <c r="CH40" s="30"/>
      <c r="CI40" s="15" t="s">
        <v>315</v>
      </c>
      <c r="CJ40" s="33" t="s">
        <v>603</v>
      </c>
      <c r="CK40" s="34" t="s">
        <v>315</v>
      </c>
      <c r="CL40" s="34" t="s">
        <v>989</v>
      </c>
      <c r="CM40" s="32"/>
      <c r="CN40" s="32"/>
      <c r="CO40" t="s">
        <v>315</v>
      </c>
      <c r="CP40">
        <v>133650</v>
      </c>
      <c r="CQ40" t="s">
        <v>1045</v>
      </c>
      <c r="CR40" s="30">
        <v>155</v>
      </c>
      <c r="CS40" s="39" t="s">
        <v>315</v>
      </c>
      <c r="CW40" s="30">
        <v>404</v>
      </c>
      <c r="CX40" s="30"/>
      <c r="CY40" s="32"/>
      <c r="CZ40" s="32" t="s">
        <v>315</v>
      </c>
      <c r="DA40" s="41">
        <v>132793</v>
      </c>
    </row>
    <row r="41" spans="1:105" ht="15.75" x14ac:dyDescent="0.25">
      <c r="A41" t="s">
        <v>461</v>
      </c>
      <c r="B41" t="s">
        <v>166</v>
      </c>
      <c r="C41" s="52">
        <v>208.932942902246</v>
      </c>
      <c r="D41" s="52">
        <v>216.72924407227799</v>
      </c>
      <c r="E41" s="52">
        <v>7.7963011700319953</v>
      </c>
      <c r="F41" s="53">
        <v>3.7314848782270163E-2</v>
      </c>
      <c r="G41" s="45">
        <v>201.511727398754</v>
      </c>
      <c r="H41" s="45">
        <v>203.00028788991901</v>
      </c>
      <c r="I41" s="45">
        <v>1.4885604911650034</v>
      </c>
      <c r="J41" s="46">
        <v>7.3869670533835523E-3</v>
      </c>
      <c r="K41" s="47">
        <v>3</v>
      </c>
      <c r="L41" s="55">
        <f t="shared" si="15"/>
        <v>195.17612539875401</v>
      </c>
      <c r="M41" s="55">
        <f t="shared" si="16"/>
        <v>196.66468588991901</v>
      </c>
      <c r="N41" s="55">
        <f t="shared" si="17"/>
        <v>1.4885604911650034</v>
      </c>
      <c r="O41" s="56">
        <f t="shared" si="18"/>
        <v>7.6267550046082953E-3</v>
      </c>
      <c r="P41" s="54"/>
      <c r="Q41" s="42">
        <f t="shared" si="19"/>
        <v>290.9966042781121</v>
      </c>
      <c r="R41" s="42">
        <f t="shared" si="19"/>
        <v>301.855098562904</v>
      </c>
      <c r="S41" s="42">
        <f t="shared" si="20"/>
        <v>271.83645115155207</v>
      </c>
      <c r="T41" s="42">
        <f t="shared" si="20"/>
        <v>273.90968116580711</v>
      </c>
      <c r="V41" s="143">
        <f t="shared" si="21"/>
        <v>305.66103135309834</v>
      </c>
      <c r="W41" s="143">
        <f t="shared" si="22"/>
        <v>273.99408622429274</v>
      </c>
      <c r="X41" s="143">
        <f t="shared" si="23"/>
        <v>276.74402806856733</v>
      </c>
      <c r="AA41" t="s">
        <v>166</v>
      </c>
      <c r="AB41" s="2">
        <v>208.932942902246</v>
      </c>
      <c r="AC41" s="2">
        <v>212.97307348888998</v>
      </c>
      <c r="AD41" s="2">
        <v>4.0401305866439827</v>
      </c>
      <c r="AE41" s="1">
        <v>1.9336972573703943E-2</v>
      </c>
      <c r="AF41" s="2">
        <v>210.00240363367899</v>
      </c>
      <c r="AG41" s="2">
        <v>1.0694607314329971</v>
      </c>
      <c r="AH41" s="1">
        <v>5.1186793072328885E-3</v>
      </c>
      <c r="AI41" s="2">
        <v>209.50098745329402</v>
      </c>
      <c r="AJ41" s="2">
        <v>0.56804455104801832</v>
      </c>
      <c r="AK41" s="1">
        <v>2.7187888284031436E-3</v>
      </c>
      <c r="AL41" s="2">
        <v>209.62834900826601</v>
      </c>
      <c r="AM41" s="2">
        <v>0.69540610602001607</v>
      </c>
      <c r="AN41" s="1">
        <v>3.3283698413484634E-3</v>
      </c>
      <c r="AO41" s="2">
        <v>210.37962856231601</v>
      </c>
      <c r="AP41" s="2">
        <v>1.4466856600700169</v>
      </c>
      <c r="AQ41" s="1">
        <v>6.9241625565331817E-3</v>
      </c>
      <c r="AR41" s="2">
        <v>217.73366209097202</v>
      </c>
      <c r="AS41" s="2">
        <v>8.8007191887260205</v>
      </c>
      <c r="AT41" s="1">
        <v>4.2122219054960788E-2</v>
      </c>
      <c r="AU41" s="1"/>
      <c r="AV41" t="s">
        <v>166</v>
      </c>
      <c r="AW41" s="2">
        <v>201.511727398754</v>
      </c>
      <c r="AX41" s="2">
        <v>202.47195653389099</v>
      </c>
      <c r="AY41" s="2">
        <v>0.96022913513698427</v>
      </c>
      <c r="AZ41" s="1">
        <v>4.7651278043826725E-3</v>
      </c>
      <c r="BA41" s="2">
        <v>201.773453335326</v>
      </c>
      <c r="BB41" s="2">
        <v>0.26172593657199172</v>
      </c>
      <c r="BC41" s="1">
        <v>1.2988124311697506E-3</v>
      </c>
      <c r="BD41" s="2">
        <v>201.67225368505299</v>
      </c>
      <c r="BE41" s="2">
        <v>0.16052628629898891</v>
      </c>
      <c r="BF41" s="1">
        <v>7.9661014458646086E-4</v>
      </c>
      <c r="BG41" s="2">
        <v>201.439859788343</v>
      </c>
      <c r="BH41" s="2">
        <v>-7.1867610411004534E-2</v>
      </c>
      <c r="BI41" s="1">
        <v>-3.5664232220486094E-4</v>
      </c>
      <c r="BJ41" s="2">
        <v>201.852861126915</v>
      </c>
      <c r="BK41" s="2">
        <v>0.34113372816099741</v>
      </c>
      <c r="BL41" s="1">
        <v>1.6928728296093536E-3</v>
      </c>
      <c r="BM41" s="2">
        <v>203.47061272227901</v>
      </c>
      <c r="BN41" s="2">
        <v>1.9588853235250099</v>
      </c>
      <c r="BO41" s="1">
        <v>9.7209494892014012E-3</v>
      </c>
      <c r="BQ41" t="s">
        <v>166</v>
      </c>
      <c r="BS41" s="23">
        <v>208.932942902246</v>
      </c>
      <c r="BT41" s="23">
        <v>209.779293259659</v>
      </c>
      <c r="BU41" s="23">
        <v>0.84635035741300157</v>
      </c>
      <c r="BV41" s="24">
        <v>4.0508229370462929E-3</v>
      </c>
      <c r="BW41" s="2">
        <v>201.511727398754</v>
      </c>
      <c r="BX41" s="2">
        <v>201.59081854153698</v>
      </c>
      <c r="BY41" s="2">
        <v>7.9091142782971247E-2</v>
      </c>
      <c r="BZ41" s="1">
        <v>3.9248903179944794E-4</v>
      </c>
      <c r="CB41" s="25" t="s">
        <v>166</v>
      </c>
      <c r="CC41" s="27">
        <v>4.2598999999999998E-2</v>
      </c>
      <c r="CD41" s="27">
        <v>6.2930029999999997</v>
      </c>
      <c r="CG41" s="30">
        <v>239</v>
      </c>
      <c r="CH41" s="30"/>
      <c r="CI41" s="34" t="s">
        <v>166</v>
      </c>
      <c r="CJ41" s="34" t="s">
        <v>989</v>
      </c>
      <c r="CK41" s="34" t="s">
        <v>166</v>
      </c>
      <c r="CL41" s="34" t="s">
        <v>989</v>
      </c>
      <c r="CM41" s="32"/>
      <c r="CN41" s="32"/>
      <c r="CO41" t="s">
        <v>166</v>
      </c>
      <c r="CP41">
        <v>717991</v>
      </c>
      <c r="CQ41" t="s">
        <v>963</v>
      </c>
      <c r="CR41" s="30">
        <v>312</v>
      </c>
      <c r="CS41" s="39" t="s">
        <v>166</v>
      </c>
      <c r="CW41" s="30">
        <v>259</v>
      </c>
      <c r="CX41" s="30"/>
      <c r="CY41" s="32"/>
      <c r="CZ41" s="32" t="s">
        <v>166</v>
      </c>
      <c r="DA41" s="41">
        <v>712337</v>
      </c>
    </row>
    <row r="42" spans="1:105" ht="15.75" x14ac:dyDescent="0.25">
      <c r="C42" s="52"/>
      <c r="D42" s="52"/>
      <c r="E42" s="52"/>
      <c r="F42" s="53"/>
      <c r="G42" s="45"/>
      <c r="H42" s="45"/>
      <c r="I42" s="45"/>
      <c r="J42" s="46"/>
      <c r="K42" s="47"/>
      <c r="L42" s="55"/>
      <c r="M42" s="55"/>
      <c r="N42" s="55"/>
      <c r="O42" s="56"/>
      <c r="P42" s="54"/>
      <c r="Q42" s="42"/>
      <c r="R42" s="42"/>
      <c r="S42" s="42"/>
      <c r="T42" s="42"/>
      <c r="V42" s="143"/>
      <c r="W42" s="143"/>
      <c r="X42" s="143"/>
      <c r="AB42" s="2"/>
      <c r="AC42" s="2"/>
      <c r="AD42" s="2"/>
      <c r="AE42" s="1"/>
      <c r="AF42" s="2"/>
      <c r="AG42" s="2"/>
      <c r="AH42" s="1"/>
      <c r="AI42" s="2"/>
      <c r="AJ42" s="2"/>
      <c r="AK42" s="1"/>
      <c r="AL42" s="2"/>
      <c r="AM42" s="2"/>
      <c r="AN42" s="1"/>
      <c r="AO42" s="2"/>
      <c r="AP42" s="2"/>
      <c r="AQ42" s="1"/>
      <c r="AR42" s="2"/>
      <c r="AS42" s="2"/>
      <c r="AT42" s="1"/>
      <c r="AU42" s="1"/>
      <c r="AW42" s="2"/>
      <c r="AX42" s="2"/>
      <c r="AY42" s="2"/>
      <c r="AZ42" s="1"/>
      <c r="BA42" s="2"/>
      <c r="BB42" s="2"/>
      <c r="BC42" s="1"/>
      <c r="BD42" s="2"/>
      <c r="BE42" s="2"/>
      <c r="BF42" s="1"/>
      <c r="BG42" s="2"/>
      <c r="BH42" s="2"/>
      <c r="BI42" s="1"/>
      <c r="BJ42" s="2"/>
      <c r="BK42" s="2"/>
      <c r="BL42" s="1"/>
      <c r="BM42" s="2"/>
      <c r="BN42" s="2"/>
      <c r="BO42" s="1"/>
      <c r="BS42" s="23"/>
      <c r="BT42" s="23"/>
      <c r="BU42" s="23"/>
      <c r="BV42" s="24"/>
      <c r="BW42" s="2"/>
      <c r="BX42" s="2"/>
      <c r="BY42" s="2"/>
      <c r="BZ42" s="1"/>
      <c r="CB42" s="25"/>
      <c r="CC42" s="27"/>
      <c r="CD42" s="27"/>
      <c r="CG42" s="30"/>
      <c r="CH42" s="30"/>
      <c r="CI42" s="15"/>
      <c r="CJ42" s="33"/>
      <c r="CK42" s="34"/>
      <c r="CL42" s="34"/>
      <c r="CM42" s="32"/>
      <c r="CN42" s="32"/>
      <c r="CR42" s="30"/>
      <c r="CS42" s="39"/>
      <c r="CW42" s="30"/>
      <c r="CX42" s="30"/>
      <c r="CY42" s="32"/>
      <c r="CZ42" s="32"/>
      <c r="DA42" s="41"/>
    </row>
    <row r="43" spans="1:105" ht="15.75" x14ac:dyDescent="0.25">
      <c r="B43" t="s">
        <v>318</v>
      </c>
      <c r="C43" s="52">
        <v>7.1632903159450008</v>
      </c>
      <c r="D43" s="52">
        <v>9.0935432685540007</v>
      </c>
      <c r="E43" s="52">
        <v>1.930252952609</v>
      </c>
      <c r="F43" s="53">
        <v>0.26946457109415028</v>
      </c>
      <c r="G43" s="45">
        <v>8.2977568183730011</v>
      </c>
      <c r="H43" s="45">
        <v>8.6836390650299986</v>
      </c>
      <c r="I43" s="45">
        <v>0.38588224665699755</v>
      </c>
      <c r="J43" s="46">
        <v>4.6504405359599363E-2</v>
      </c>
      <c r="K43" s="47">
        <v>1</v>
      </c>
      <c r="L43" s="55">
        <f>G43-CC43-CD43</f>
        <v>8.2243108183730005</v>
      </c>
      <c r="M43" s="55">
        <f>H43-CC43-CD43</f>
        <v>8.610193065029998</v>
      </c>
      <c r="N43" s="55">
        <f>M43-L43</f>
        <v>0.38588224665699755</v>
      </c>
      <c r="O43" s="56">
        <f>N43/L43</f>
        <v>4.6919706122358823E-2</v>
      </c>
      <c r="P43" s="54"/>
      <c r="Q43" s="42">
        <f t="shared" ref="Q43:R47" si="24">C43/$CP43*1000000</f>
        <v>53.291946761881036</v>
      </c>
      <c r="R43" s="42">
        <f t="shared" si="24"/>
        <v>67.652238338843603</v>
      </c>
      <c r="S43" s="42">
        <f t="shared" ref="S43:T47" si="25">L43/$CP43*1000000</f>
        <v>61.185504838508812</v>
      </c>
      <c r="T43" s="42">
        <f t="shared" si="25"/>
        <v>64.056310744479816</v>
      </c>
      <c r="V43" s="143">
        <f>AR43/DA43*1000000</f>
        <v>66.047734389177378</v>
      </c>
      <c r="W43" s="143">
        <f>(AW43-CC43-CD43)/DA43*1000000</f>
        <v>61.803001498222791</v>
      </c>
      <c r="X43" s="143">
        <f>(BM43-CC43-CD43)/DA43*1000000</f>
        <v>64.107880418116352</v>
      </c>
      <c r="AA43" t="s">
        <v>318</v>
      </c>
      <c r="AB43" s="2">
        <v>7.1632903159450008</v>
      </c>
      <c r="AC43" s="2">
        <v>7.7052321402660002</v>
      </c>
      <c r="AD43" s="2">
        <v>0.54194182432099947</v>
      </c>
      <c r="AE43" s="1">
        <v>7.5655432129376851E-2</v>
      </c>
      <c r="AF43" s="2">
        <v>7.1631196455739996</v>
      </c>
      <c r="AG43" s="2">
        <v>-1.7067037100115812E-4</v>
      </c>
      <c r="AH43" s="1">
        <v>-2.3825695102885525E-5</v>
      </c>
      <c r="AI43" s="2">
        <v>7.1600183749869997</v>
      </c>
      <c r="AJ43" s="2">
        <v>-3.2719409580010961E-3</v>
      </c>
      <c r="AK43" s="1">
        <v>-4.567650916950799E-4</v>
      </c>
      <c r="AL43" s="2">
        <v>7.9733324148989997</v>
      </c>
      <c r="AM43" s="2">
        <v>0.81004209895399892</v>
      </c>
      <c r="AN43" s="1">
        <v>0.11308240532299799</v>
      </c>
      <c r="AO43" s="2">
        <v>7.1642302875499997</v>
      </c>
      <c r="AP43" s="2">
        <v>9.3997160499892374E-4</v>
      </c>
      <c r="AQ43" s="1">
        <v>1.312206491068232E-4</v>
      </c>
      <c r="AR43" s="2">
        <v>8.7891701583710002</v>
      </c>
      <c r="AS43" s="2">
        <v>1.6258798424259995</v>
      </c>
      <c r="AT43" s="1">
        <v>0.22697388640062524</v>
      </c>
      <c r="AU43" s="1"/>
      <c r="AV43" t="s">
        <v>318</v>
      </c>
      <c r="AW43" s="2">
        <v>8.2977568183730011</v>
      </c>
      <c r="AX43" s="2">
        <v>8.371849708629</v>
      </c>
      <c r="AY43" s="2">
        <v>7.4092890255998967E-2</v>
      </c>
      <c r="AZ43" s="1">
        <v>8.929267496962736E-3</v>
      </c>
      <c r="BA43" s="2">
        <v>8.2977568183730011</v>
      </c>
      <c r="BB43" s="2">
        <v>0</v>
      </c>
      <c r="BC43" s="1">
        <v>0</v>
      </c>
      <c r="BD43" s="2">
        <v>8.2977568183730011</v>
      </c>
      <c r="BE43" s="2">
        <v>0</v>
      </c>
      <c r="BF43" s="1">
        <v>0</v>
      </c>
      <c r="BG43" s="2">
        <v>8.4366809876029993</v>
      </c>
      <c r="BH43" s="2">
        <v>0.13892416922999828</v>
      </c>
      <c r="BI43" s="1">
        <v>1.6742376556805157E-2</v>
      </c>
      <c r="BJ43" s="2">
        <v>8.2977568183730011</v>
      </c>
      <c r="BK43" s="2">
        <v>0</v>
      </c>
      <c r="BL43" s="1">
        <v>0</v>
      </c>
      <c r="BM43" s="2">
        <v>8.6044739708799991</v>
      </c>
      <c r="BN43" s="2">
        <v>0.30671715250699805</v>
      </c>
      <c r="BO43" s="1">
        <v>3.6963863755064615E-2</v>
      </c>
      <c r="BQ43" t="s">
        <v>318</v>
      </c>
      <c r="BS43" s="23">
        <v>7.1632903159450008</v>
      </c>
      <c r="BT43" s="23">
        <v>7.4705011291709997</v>
      </c>
      <c r="BU43" s="23">
        <v>0.30721081322599897</v>
      </c>
      <c r="BV43" s="24">
        <v>4.2886829889076036E-2</v>
      </c>
      <c r="BW43" s="2">
        <v>8.2977568183730011</v>
      </c>
      <c r="BX43" s="2">
        <v>8.2977568183730011</v>
      </c>
      <c r="BY43" s="2">
        <v>0</v>
      </c>
      <c r="BZ43" s="1">
        <v>0</v>
      </c>
      <c r="CB43" s="25" t="s">
        <v>318</v>
      </c>
      <c r="CC43" s="27">
        <v>0</v>
      </c>
      <c r="CD43" s="27">
        <v>7.3445999999999997E-2</v>
      </c>
      <c r="CG43" s="30">
        <v>406</v>
      </c>
      <c r="CH43" s="30"/>
      <c r="CI43" s="15" t="s">
        <v>318</v>
      </c>
      <c r="CJ43" s="33" t="s">
        <v>994</v>
      </c>
      <c r="CK43" s="34" t="s">
        <v>318</v>
      </c>
      <c r="CL43" s="34" t="s">
        <v>989</v>
      </c>
      <c r="CM43" s="32"/>
      <c r="CN43" s="32"/>
      <c r="CO43" t="s">
        <v>318</v>
      </c>
      <c r="CP43">
        <v>134416</v>
      </c>
      <c r="CQ43" t="s">
        <v>1045</v>
      </c>
      <c r="CR43" s="30">
        <v>119</v>
      </c>
      <c r="CS43" s="39" t="s">
        <v>318</v>
      </c>
      <c r="CW43" s="30">
        <v>407</v>
      </c>
      <c r="CX43" s="30"/>
      <c r="CY43" s="32"/>
      <c r="CZ43" s="32" t="s">
        <v>318</v>
      </c>
      <c r="DA43" s="41">
        <v>133073</v>
      </c>
    </row>
    <row r="44" spans="1:105" ht="15.75" x14ac:dyDescent="0.25">
      <c r="A44" t="s">
        <v>462</v>
      </c>
      <c r="B44" t="s">
        <v>322</v>
      </c>
      <c r="C44" s="52">
        <v>6.4295876268809993</v>
      </c>
      <c r="D44" s="52">
        <v>7.705018220136</v>
      </c>
      <c r="E44" s="52">
        <v>1.2754305932550007</v>
      </c>
      <c r="F44" s="53">
        <v>0.19836895727536941</v>
      </c>
      <c r="G44" s="45">
        <v>6.3684367589119999</v>
      </c>
      <c r="H44" s="45">
        <v>6.8081252629819993</v>
      </c>
      <c r="I44" s="45">
        <v>0.43968850406999938</v>
      </c>
      <c r="J44" s="46">
        <v>6.9041826230699183E-2</v>
      </c>
      <c r="K44" s="47">
        <v>2</v>
      </c>
      <c r="L44" s="55">
        <f>G44-CC44-CD44</f>
        <v>6.225302758912</v>
      </c>
      <c r="M44" s="55">
        <f>H44-CC44-CD44</f>
        <v>6.6649912629819994</v>
      </c>
      <c r="N44" s="55">
        <f>M44-L44</f>
        <v>0.43968850406999938</v>
      </c>
      <c r="O44" s="56">
        <f>N44/L44</f>
        <v>7.0629256294491294E-2</v>
      </c>
      <c r="P44" s="54"/>
      <c r="Q44" s="42">
        <f t="shared" si="24"/>
        <v>61.577830816566731</v>
      </c>
      <c r="R44" s="42">
        <f t="shared" si="24"/>
        <v>73.792960906928187</v>
      </c>
      <c r="S44" s="42">
        <f t="shared" si="25"/>
        <v>59.62134157212634</v>
      </c>
      <c r="T44" s="42">
        <f t="shared" si="25"/>
        <v>63.832352586645463</v>
      </c>
      <c r="V44" s="143">
        <f>AR44/DA44*1000000</f>
        <v>75.307138109519769</v>
      </c>
      <c r="W44" s="143">
        <f>(AW44-CC44-CD44)/DA44*1000000</f>
        <v>60.080516126003708</v>
      </c>
      <c r="X44" s="143">
        <f>(BM44-CC44-CD44)/DA44*1000000</f>
        <v>64.564960129352613</v>
      </c>
      <c r="AA44" t="s">
        <v>322</v>
      </c>
      <c r="AB44" s="2">
        <v>6.4295876268809993</v>
      </c>
      <c r="AC44" s="2">
        <v>6.8994195060510002</v>
      </c>
      <c r="AD44" s="2">
        <v>0.46983187917000091</v>
      </c>
      <c r="AE44" s="1">
        <v>7.3073407881667982E-2</v>
      </c>
      <c r="AF44" s="2">
        <v>6.4297280893310003</v>
      </c>
      <c r="AG44" s="2">
        <v>1.4046245000098878E-4</v>
      </c>
      <c r="AH44" s="1">
        <v>2.1846261090484164E-5</v>
      </c>
      <c r="AI44" s="2">
        <v>6.4319470271789996</v>
      </c>
      <c r="AJ44" s="2">
        <v>2.3594002980003026E-3</v>
      </c>
      <c r="AK44" s="1">
        <v>3.6695981685295895E-4</v>
      </c>
      <c r="AL44" s="2">
        <v>7.1146555036999999</v>
      </c>
      <c r="AM44" s="2">
        <v>0.68506787681900061</v>
      </c>
      <c r="AN44" s="1">
        <v>0.10654927136459727</v>
      </c>
      <c r="AO44" s="2">
        <v>6.4288146562519994</v>
      </c>
      <c r="AP44" s="2">
        <v>-7.7297062899983615E-4</v>
      </c>
      <c r="AQ44" s="1">
        <v>-1.2022087167273045E-4</v>
      </c>
      <c r="AR44" s="2">
        <v>7.8030244223560006</v>
      </c>
      <c r="AS44" s="2">
        <v>1.3734367954750013</v>
      </c>
      <c r="AT44" s="1">
        <v>0.21361195696795521</v>
      </c>
      <c r="AU44" s="1"/>
      <c r="AV44" t="s">
        <v>322</v>
      </c>
      <c r="AW44" s="2">
        <v>6.3684367589119999</v>
      </c>
      <c r="AX44" s="2">
        <v>6.5276878965450003</v>
      </c>
      <c r="AY44" s="2">
        <v>0.15925113763300036</v>
      </c>
      <c r="AZ44" s="1">
        <v>2.5006315311233023E-2</v>
      </c>
      <c r="BA44" s="2">
        <v>6.3684684623750005</v>
      </c>
      <c r="BB44" s="2">
        <v>3.1703463000631871E-5</v>
      </c>
      <c r="BC44" s="1">
        <v>4.9782174497165256E-6</v>
      </c>
      <c r="BD44" s="2">
        <v>6.3689547630869994</v>
      </c>
      <c r="BE44" s="2">
        <v>5.1800417499947571E-4</v>
      </c>
      <c r="BF44" s="1">
        <v>8.1339297948524009E-5</v>
      </c>
      <c r="BG44" s="2">
        <v>6.6219082745569997</v>
      </c>
      <c r="BH44" s="2">
        <v>0.25347151564499981</v>
      </c>
      <c r="BI44" s="1">
        <v>3.9801214213251217E-2</v>
      </c>
      <c r="BJ44" s="2">
        <v>6.3682622650780001</v>
      </c>
      <c r="BK44" s="2">
        <v>-1.7449383399981144E-4</v>
      </c>
      <c r="BL44" s="1">
        <v>-2.739979065594465E-5</v>
      </c>
      <c r="BM44" s="2">
        <v>6.8330969087630002</v>
      </c>
      <c r="BN44" s="2">
        <v>0.46466014985100035</v>
      </c>
      <c r="BO44" s="1">
        <v>7.2962984079374613E-2</v>
      </c>
      <c r="BQ44" t="s">
        <v>322</v>
      </c>
      <c r="BS44" s="23">
        <v>6.4295876268809993</v>
      </c>
      <c r="BT44" s="23">
        <v>6.3472992658360008</v>
      </c>
      <c r="BU44" s="23">
        <v>-8.2288361044998481E-2</v>
      </c>
      <c r="BV44" s="24">
        <v>-1.2798388609086686E-2</v>
      </c>
      <c r="BW44" s="2">
        <v>6.3684367589119999</v>
      </c>
      <c r="BX44" s="2">
        <v>6.349953665488</v>
      </c>
      <c r="BY44" s="2">
        <v>-1.8483093423999897E-2</v>
      </c>
      <c r="BZ44" s="1">
        <v>-2.9022967682193952E-3</v>
      </c>
      <c r="CB44" s="25" t="s">
        <v>322</v>
      </c>
      <c r="CC44" s="27">
        <v>0</v>
      </c>
      <c r="CD44" s="27">
        <v>0.14313400000000001</v>
      </c>
      <c r="CG44" s="30">
        <v>410</v>
      </c>
      <c r="CH44" s="30"/>
      <c r="CI44" s="15" t="s">
        <v>322</v>
      </c>
      <c r="CJ44" s="33" t="s">
        <v>994</v>
      </c>
      <c r="CK44" s="34" t="s">
        <v>322</v>
      </c>
      <c r="CL44" s="34" t="s">
        <v>989</v>
      </c>
      <c r="CM44" s="32"/>
      <c r="CN44" s="32"/>
      <c r="CO44" t="s">
        <v>322</v>
      </c>
      <c r="CP44">
        <v>104414</v>
      </c>
      <c r="CQ44" t="s">
        <v>1045</v>
      </c>
      <c r="CR44" s="30">
        <v>120</v>
      </c>
      <c r="CS44" s="39" t="s">
        <v>322</v>
      </c>
      <c r="CW44" s="30">
        <v>411</v>
      </c>
      <c r="CX44" s="30"/>
      <c r="CY44" s="32"/>
      <c r="CZ44" s="32" t="s">
        <v>322</v>
      </c>
      <c r="DA44" s="41">
        <v>103616</v>
      </c>
    </row>
    <row r="45" spans="1:105" ht="15.75" x14ac:dyDescent="0.25">
      <c r="A45" t="s">
        <v>463</v>
      </c>
      <c r="B45" t="s">
        <v>324</v>
      </c>
      <c r="C45" s="52">
        <v>5.2224242499970002</v>
      </c>
      <c r="D45" s="52">
        <v>6.3743264004960007</v>
      </c>
      <c r="E45" s="52">
        <v>1.1519021504990006</v>
      </c>
      <c r="F45" s="53">
        <v>0.22056847459293685</v>
      </c>
      <c r="G45" s="45">
        <v>6.2096403676920007</v>
      </c>
      <c r="H45" s="45">
        <v>6.4170008043449993</v>
      </c>
      <c r="I45" s="45">
        <v>0.20736043665299864</v>
      </c>
      <c r="J45" s="46">
        <v>3.3393308529084814E-2</v>
      </c>
      <c r="K45" s="47">
        <v>2</v>
      </c>
      <c r="L45" s="55">
        <f>G45-CC45-CD45</f>
        <v>6.0577543676920005</v>
      </c>
      <c r="M45" s="55">
        <f>H45-CC45-CD45</f>
        <v>6.2651148043449991</v>
      </c>
      <c r="N45" s="55">
        <f>M45-L45</f>
        <v>0.20736043665299864</v>
      </c>
      <c r="O45" s="56">
        <f>N45/L45</f>
        <v>3.4230578538958292E-2</v>
      </c>
      <c r="P45" s="54"/>
      <c r="Q45" s="42">
        <f t="shared" si="24"/>
        <v>42.775551032418974</v>
      </c>
      <c r="R45" s="42">
        <f t="shared" si="24"/>
        <v>52.210489073511951</v>
      </c>
      <c r="S45" s="42">
        <f t="shared" si="25"/>
        <v>49.617527932016813</v>
      </c>
      <c r="T45" s="42">
        <f t="shared" si="25"/>
        <v>51.315964618802667</v>
      </c>
      <c r="V45" s="143">
        <f>AR45/DA45*1000000</f>
        <v>53.175026057205876</v>
      </c>
      <c r="W45" s="143">
        <f>(AW45-CC45-CD45)/DA45*1000000</f>
        <v>50.041753000247823</v>
      </c>
      <c r="X45" s="143">
        <f>(BM45-CC45-CD45)/DA45*1000000</f>
        <v>51.844765895484656</v>
      </c>
      <c r="AA45" t="s">
        <v>324</v>
      </c>
      <c r="AB45" s="2">
        <v>5.2224242499970002</v>
      </c>
      <c r="AC45" s="2">
        <v>5.5599560952709997</v>
      </c>
      <c r="AD45" s="2">
        <v>0.33753184527399949</v>
      </c>
      <c r="AE45" s="1">
        <v>6.4631257269876799E-2</v>
      </c>
      <c r="AF45" s="2">
        <v>5.2223672209160004</v>
      </c>
      <c r="AG45" s="2">
        <v>-5.7029080999804194E-5</v>
      </c>
      <c r="AH45" s="1">
        <v>-1.0920039864596782E-5</v>
      </c>
      <c r="AI45" s="2">
        <v>5.2216523154500001</v>
      </c>
      <c r="AJ45" s="2">
        <v>-7.7193454700008601E-4</v>
      </c>
      <c r="AK45" s="1">
        <v>-1.4781153541873382E-4</v>
      </c>
      <c r="AL45" s="2">
        <v>5.9357714908680004</v>
      </c>
      <c r="AM45" s="2">
        <v>0.71334724087100021</v>
      </c>
      <c r="AN45" s="1">
        <v>0.13659312356161221</v>
      </c>
      <c r="AO45" s="2">
        <v>5.2227377319099997</v>
      </c>
      <c r="AP45" s="2">
        <v>3.1348191299951367E-4</v>
      </c>
      <c r="AQ45" s="1">
        <v>6.0026129244420102E-5</v>
      </c>
      <c r="AR45" s="2">
        <v>6.4370496043290002</v>
      </c>
      <c r="AS45" s="2">
        <v>1.214625354332</v>
      </c>
      <c r="AT45" s="1">
        <v>0.23257883622394288</v>
      </c>
      <c r="AU45" s="1"/>
      <c r="AV45" t="s">
        <v>324</v>
      </c>
      <c r="AW45" s="2">
        <v>6.2096403676920007</v>
      </c>
      <c r="AX45" s="2">
        <v>6.2648363072610005</v>
      </c>
      <c r="AY45" s="2">
        <v>5.5195939568999819E-2</v>
      </c>
      <c r="AZ45" s="1">
        <v>8.8887497988092094E-3</v>
      </c>
      <c r="BA45" s="2">
        <v>6.2096403676920007</v>
      </c>
      <c r="BB45" s="2">
        <v>0</v>
      </c>
      <c r="BC45" s="1">
        <v>0</v>
      </c>
      <c r="BD45" s="2">
        <v>6.2096403676920007</v>
      </c>
      <c r="BE45" s="2">
        <v>0</v>
      </c>
      <c r="BF45" s="1">
        <v>0</v>
      </c>
      <c r="BG45" s="2">
        <v>6.3131327543840001</v>
      </c>
      <c r="BH45" s="2">
        <v>0.10349238669199945</v>
      </c>
      <c r="BI45" s="1">
        <v>1.6666405872787365E-2</v>
      </c>
      <c r="BJ45" s="2">
        <v>6.2096403676920007</v>
      </c>
      <c r="BK45" s="2">
        <v>0</v>
      </c>
      <c r="BL45" s="1">
        <v>0</v>
      </c>
      <c r="BM45" s="2">
        <v>6.4279022907119998</v>
      </c>
      <c r="BN45" s="2">
        <v>0.21826192301999914</v>
      </c>
      <c r="BO45" s="1">
        <v>3.5148883042501015E-2</v>
      </c>
      <c r="BQ45" t="s">
        <v>324</v>
      </c>
      <c r="BS45" s="23">
        <v>5.2224242499970002</v>
      </c>
      <c r="BT45" s="23">
        <v>5.1606926400159994</v>
      </c>
      <c r="BU45" s="23">
        <v>-6.1731609981000801E-2</v>
      </c>
      <c r="BV45" s="24">
        <v>-1.1820489302652165E-2</v>
      </c>
      <c r="BW45" s="2">
        <v>6.2096403676920007</v>
      </c>
      <c r="BX45" s="2">
        <v>6.2096403676920007</v>
      </c>
      <c r="BY45" s="2">
        <v>0</v>
      </c>
      <c r="BZ45" s="1">
        <v>0</v>
      </c>
      <c r="CB45" s="25" t="s">
        <v>324</v>
      </c>
      <c r="CC45" s="27">
        <v>0</v>
      </c>
      <c r="CD45" s="27">
        <v>0.15188599999999999</v>
      </c>
      <c r="CG45" s="30">
        <v>412</v>
      </c>
      <c r="CH45" s="30"/>
      <c r="CI45" s="15" t="s">
        <v>324</v>
      </c>
      <c r="CJ45" s="33" t="s">
        <v>994</v>
      </c>
      <c r="CK45" s="34" t="s">
        <v>324</v>
      </c>
      <c r="CL45" s="34" t="s">
        <v>989</v>
      </c>
      <c r="CM45" s="32"/>
      <c r="CN45" s="32"/>
      <c r="CO45" t="s">
        <v>324</v>
      </c>
      <c r="CP45">
        <v>122089</v>
      </c>
      <c r="CQ45" t="s">
        <v>1045</v>
      </c>
      <c r="CR45" s="30">
        <v>121</v>
      </c>
      <c r="CS45" s="39" t="s">
        <v>324</v>
      </c>
      <c r="CW45" s="30">
        <v>413</v>
      </c>
      <c r="CX45" s="30"/>
      <c r="CY45" s="32"/>
      <c r="CZ45" s="32" t="s">
        <v>324</v>
      </c>
      <c r="DA45" s="41">
        <v>121054</v>
      </c>
    </row>
    <row r="46" spans="1:105" ht="15.75" x14ac:dyDescent="0.25">
      <c r="B46" t="s">
        <v>321</v>
      </c>
      <c r="C46" s="52">
        <v>10.648003718271001</v>
      </c>
      <c r="D46" s="52">
        <v>12.537537416898999</v>
      </c>
      <c r="E46" s="52">
        <v>1.8895336986279982</v>
      </c>
      <c r="F46" s="53">
        <v>0.17745426735583603</v>
      </c>
      <c r="G46" s="45">
        <v>11.093890306381001</v>
      </c>
      <c r="H46" s="45">
        <v>11.714779492409001</v>
      </c>
      <c r="I46" s="45">
        <v>0.62088918602800014</v>
      </c>
      <c r="J46" s="46">
        <v>5.596676809314368E-2</v>
      </c>
      <c r="K46" s="47">
        <v>1</v>
      </c>
      <c r="L46" s="55">
        <f>G46-CC46-CD46</f>
        <v>10.936451306381</v>
      </c>
      <c r="M46" s="55">
        <f>H46-CC46-CD46</f>
        <v>11.557340492409001</v>
      </c>
      <c r="N46" s="55">
        <f>M46-L46</f>
        <v>0.62088918602800014</v>
      </c>
      <c r="O46" s="56">
        <f>N46/L46</f>
        <v>5.6772454668703648E-2</v>
      </c>
      <c r="P46" s="54"/>
      <c r="Q46" s="42">
        <f t="shared" si="24"/>
        <v>72.235890793258093</v>
      </c>
      <c r="R46" s="42">
        <f t="shared" si="24"/>
        <v>85.05445787077187</v>
      </c>
      <c r="S46" s="42">
        <f t="shared" si="25"/>
        <v>74.192714722473994</v>
      </c>
      <c r="T46" s="42">
        <f t="shared" si="25"/>
        <v>78.404817255803692</v>
      </c>
      <c r="V46" s="143">
        <f>AR46/DA46*1000000</f>
        <v>84.677122205230475</v>
      </c>
      <c r="W46" s="143">
        <f>(AW46-CC46-CD46)/DA46*1000000</f>
        <v>74.813939516363163</v>
      </c>
      <c r="X46" s="143">
        <f>(BM46-CC46-CD46)/DA46*1000000</f>
        <v>78.768614645982396</v>
      </c>
      <c r="AA46" t="s">
        <v>321</v>
      </c>
      <c r="AB46" s="2">
        <v>10.648003718271001</v>
      </c>
      <c r="AC46" s="2">
        <v>11.213132958475999</v>
      </c>
      <c r="AD46" s="2">
        <v>0.56512924020499788</v>
      </c>
      <c r="AE46" s="1">
        <v>5.3073726790242172E-2</v>
      </c>
      <c r="AF46" s="2">
        <v>10.648154737501999</v>
      </c>
      <c r="AG46" s="2">
        <v>1.5101923099791748E-4</v>
      </c>
      <c r="AH46" s="1">
        <v>1.4182867981045337E-5</v>
      </c>
      <c r="AI46" s="2">
        <v>10.650009941965001</v>
      </c>
      <c r="AJ46" s="2">
        <v>2.0062236939999423E-3</v>
      </c>
      <c r="AK46" s="1">
        <v>1.8841312860902234E-4</v>
      </c>
      <c r="AL46" s="2">
        <v>11.547415761590001</v>
      </c>
      <c r="AM46" s="2">
        <v>0.89941204331899982</v>
      </c>
      <c r="AN46" s="1">
        <v>8.446766803581135E-2</v>
      </c>
      <c r="AO46" s="2">
        <v>10.647173655688999</v>
      </c>
      <c r="AP46" s="2">
        <v>-8.300625820023555E-4</v>
      </c>
      <c r="AQ46" s="1">
        <v>-7.7954760719893808E-5</v>
      </c>
      <c r="AR46" s="2">
        <v>12.378271078205001</v>
      </c>
      <c r="AS46" s="2">
        <v>1.7302673599340004</v>
      </c>
      <c r="AT46" s="1">
        <v>0.162496877885666</v>
      </c>
      <c r="AU46" s="1"/>
      <c r="AV46" t="s">
        <v>321</v>
      </c>
      <c r="AW46" s="2">
        <v>11.093890306381001</v>
      </c>
      <c r="AX46" s="2">
        <v>11.236812060272001</v>
      </c>
      <c r="AY46" s="2">
        <v>0.14292175389100059</v>
      </c>
      <c r="AZ46" s="1">
        <v>1.2882924740007087E-2</v>
      </c>
      <c r="BA46" s="2">
        <v>11.093890306381001</v>
      </c>
      <c r="BB46" s="2">
        <v>0</v>
      </c>
      <c r="BC46" s="1">
        <v>0</v>
      </c>
      <c r="BD46" s="2">
        <v>11.093890306381001</v>
      </c>
      <c r="BE46" s="2">
        <v>0</v>
      </c>
      <c r="BF46" s="1">
        <v>0</v>
      </c>
      <c r="BG46" s="2">
        <v>11.386705179066</v>
      </c>
      <c r="BH46" s="2">
        <v>0.29281487268499973</v>
      </c>
      <c r="BI46" s="1">
        <v>2.6394246256119733E-2</v>
      </c>
      <c r="BJ46" s="2">
        <v>11.093890306381001</v>
      </c>
      <c r="BK46" s="2">
        <v>0</v>
      </c>
      <c r="BL46" s="1">
        <v>0</v>
      </c>
      <c r="BM46" s="2">
        <v>11.671992626179</v>
      </c>
      <c r="BN46" s="2">
        <v>0.57810231979799909</v>
      </c>
      <c r="BO46" s="1">
        <v>5.2109972591443898E-2</v>
      </c>
      <c r="BQ46" t="s">
        <v>321</v>
      </c>
      <c r="BS46" s="23">
        <v>10.648003718271001</v>
      </c>
      <c r="BT46" s="23">
        <v>10.830885760665</v>
      </c>
      <c r="BU46" s="23">
        <v>0.18288204239399874</v>
      </c>
      <c r="BV46" s="24">
        <v>1.7175242161137666E-2</v>
      </c>
      <c r="BW46" s="2">
        <v>11.093890306381001</v>
      </c>
      <c r="BX46" s="2">
        <v>11.093890306381001</v>
      </c>
      <c r="BY46" s="2">
        <v>0</v>
      </c>
      <c r="BZ46" s="1">
        <v>0</v>
      </c>
      <c r="CB46" s="25" t="s">
        <v>321</v>
      </c>
      <c r="CC46" s="27">
        <v>0</v>
      </c>
      <c r="CD46" s="27">
        <v>0.157439</v>
      </c>
      <c r="CG46" s="30">
        <v>409</v>
      </c>
      <c r="CH46" s="30"/>
      <c r="CI46" s="15" t="s">
        <v>321</v>
      </c>
      <c r="CJ46" s="33" t="s">
        <v>603</v>
      </c>
      <c r="CK46" s="34" t="s">
        <v>1051</v>
      </c>
      <c r="CL46" s="34" t="s">
        <v>989</v>
      </c>
      <c r="CM46" s="32"/>
      <c r="CN46" s="32"/>
      <c r="CO46" t="s">
        <v>321</v>
      </c>
      <c r="CP46">
        <v>147406</v>
      </c>
      <c r="CQ46" t="s">
        <v>1045</v>
      </c>
      <c r="CR46" s="30">
        <v>156</v>
      </c>
      <c r="CS46" s="39" t="s">
        <v>321</v>
      </c>
      <c r="CW46" s="30">
        <v>410</v>
      </c>
      <c r="CX46" s="30"/>
      <c r="CY46" s="32"/>
      <c r="CZ46" s="32" t="s">
        <v>321</v>
      </c>
      <c r="DA46" s="41">
        <v>146182</v>
      </c>
    </row>
    <row r="47" spans="1:105" ht="15.75" x14ac:dyDescent="0.25">
      <c r="A47" t="s">
        <v>464</v>
      </c>
      <c r="B47" t="s">
        <v>167</v>
      </c>
      <c r="C47" s="52">
        <v>262.03845131726001</v>
      </c>
      <c r="D47" s="52">
        <v>269.594310321546</v>
      </c>
      <c r="E47" s="52">
        <v>7.5558590042859919</v>
      </c>
      <c r="F47" s="53">
        <v>2.8834924669654011E-2</v>
      </c>
      <c r="G47" s="45">
        <v>248.34880101624799</v>
      </c>
      <c r="H47" s="45">
        <v>249.55871763382399</v>
      </c>
      <c r="I47" s="45">
        <v>1.209916617575999</v>
      </c>
      <c r="J47" s="46">
        <v>4.8718440057894273E-3</v>
      </c>
      <c r="K47" s="47">
        <v>3</v>
      </c>
      <c r="L47" s="55">
        <f>G47-CC47-CD47</f>
        <v>239.742877016248</v>
      </c>
      <c r="M47" s="55">
        <f>H47-CC47-CD47</f>
        <v>240.952793633824</v>
      </c>
      <c r="N47" s="55">
        <f>M47-L47</f>
        <v>1.209916617575999</v>
      </c>
      <c r="O47" s="56">
        <f>N47/L47</f>
        <v>5.0467260284608991E-3</v>
      </c>
      <c r="P47" s="54"/>
      <c r="Q47" s="42">
        <f t="shared" si="24"/>
        <v>297.00348340454326</v>
      </c>
      <c r="R47" s="42">
        <f t="shared" si="24"/>
        <v>305.56755647513813</v>
      </c>
      <c r="S47" s="42">
        <f t="shared" si="25"/>
        <v>271.73290498898075</v>
      </c>
      <c r="T47" s="42">
        <f t="shared" si="25"/>
        <v>273.10426651337792</v>
      </c>
      <c r="V47" s="143">
        <f>AR47/DA47*1000000</f>
        <v>310.07227856846231</v>
      </c>
      <c r="W47" s="143">
        <f>(AW47-CC47-CD47)/DA47*1000000</f>
        <v>274.48436281813997</v>
      </c>
      <c r="X47" s="143">
        <f>(BM47-CC47-CD47)/DA47*1000000</f>
        <v>276.57365257849057</v>
      </c>
      <c r="AA47" t="s">
        <v>167</v>
      </c>
      <c r="AB47" s="2">
        <v>262.03845131726001</v>
      </c>
      <c r="AC47" s="2">
        <v>266.18575539791698</v>
      </c>
      <c r="AD47" s="2">
        <v>4.1473040806569657</v>
      </c>
      <c r="AE47" s="1">
        <v>1.5827082093519417E-2</v>
      </c>
      <c r="AF47" s="2">
        <v>263.02559921650004</v>
      </c>
      <c r="AG47" s="2">
        <v>0.98714789924002844</v>
      </c>
      <c r="AH47" s="1">
        <v>3.7671871982056962E-3</v>
      </c>
      <c r="AI47" s="2">
        <v>262.60844579847998</v>
      </c>
      <c r="AJ47" s="2">
        <v>0.56999448121996465</v>
      </c>
      <c r="AK47" s="1">
        <v>2.1752322163202317E-3</v>
      </c>
      <c r="AL47" s="2">
        <v>262.94426090961304</v>
      </c>
      <c r="AM47" s="2">
        <v>0.90580959235302316</v>
      </c>
      <c r="AN47" s="1">
        <v>3.4567812006197698E-3</v>
      </c>
      <c r="AO47" s="2">
        <v>263.484653524321</v>
      </c>
      <c r="AP47" s="2">
        <v>1.4462022070609919</v>
      </c>
      <c r="AQ47" s="1">
        <v>5.5190457728282764E-3</v>
      </c>
      <c r="AR47" s="2">
        <v>270.82643027005201</v>
      </c>
      <c r="AS47" s="2">
        <v>8.7879789527920025</v>
      </c>
      <c r="AT47" s="1">
        <v>3.3536982487169638E-2</v>
      </c>
      <c r="AU47" s="1"/>
      <c r="AV47" t="s">
        <v>167</v>
      </c>
      <c r="AW47" s="2">
        <v>248.34880101624799</v>
      </c>
      <c r="AX47" s="2">
        <v>249.29060387933001</v>
      </c>
      <c r="AY47" s="2">
        <v>0.94180286308201744</v>
      </c>
      <c r="AZ47" s="1">
        <v>3.7922585461582351E-3</v>
      </c>
      <c r="BA47" s="2">
        <v>248.563616743464</v>
      </c>
      <c r="BB47" s="2">
        <v>0.21481572721600628</v>
      </c>
      <c r="BC47" s="1">
        <v>8.6497589816007271E-4</v>
      </c>
      <c r="BD47" s="2">
        <v>248.50987600841</v>
      </c>
      <c r="BE47" s="2">
        <v>0.16107499216201404</v>
      </c>
      <c r="BF47" s="1">
        <v>6.4858373184364948E-4</v>
      </c>
      <c r="BG47" s="2">
        <v>248.232241057707</v>
      </c>
      <c r="BH47" s="2">
        <v>-0.11655995854098933</v>
      </c>
      <c r="BI47" s="1">
        <v>-4.6933972728687947E-4</v>
      </c>
      <c r="BJ47" s="2">
        <v>248.65072563508201</v>
      </c>
      <c r="BK47" s="2">
        <v>0.30192461883402189</v>
      </c>
      <c r="BL47" s="1">
        <v>1.2157281114244991E-3</v>
      </c>
      <c r="BM47" s="2">
        <v>250.173649371631</v>
      </c>
      <c r="BN47" s="2">
        <v>1.8248483553830113</v>
      </c>
      <c r="BO47" s="1">
        <v>7.3479249664814058E-3</v>
      </c>
      <c r="BQ47" t="s">
        <v>167</v>
      </c>
      <c r="BS47" s="23">
        <v>262.03845131726001</v>
      </c>
      <c r="BT47" s="23">
        <v>262.29518583959998</v>
      </c>
      <c r="BU47" s="23">
        <v>0.25673452233996841</v>
      </c>
      <c r="BV47" s="24">
        <v>9.7975896685914251E-4</v>
      </c>
      <c r="BW47" s="2">
        <v>248.34880101624799</v>
      </c>
      <c r="BX47" s="2">
        <v>248.22311955684</v>
      </c>
      <c r="BY47" s="2">
        <v>-0.12568145940798559</v>
      </c>
      <c r="BZ47" s="1">
        <v>-5.0606831558555815E-4</v>
      </c>
      <c r="CB47" s="25" t="s">
        <v>167</v>
      </c>
      <c r="CC47" s="27">
        <v>5.2663000000000001E-2</v>
      </c>
      <c r="CD47" s="27">
        <v>8.5532609999999991</v>
      </c>
      <c r="CG47" s="30">
        <v>241</v>
      </c>
      <c r="CH47" s="30"/>
      <c r="CI47" s="38" t="s">
        <v>167</v>
      </c>
      <c r="CJ47" s="38" t="s">
        <v>989</v>
      </c>
      <c r="CK47" s="34" t="s">
        <v>167</v>
      </c>
      <c r="CL47" s="34" t="s">
        <v>989</v>
      </c>
      <c r="CM47" s="32"/>
      <c r="CN47" s="32"/>
      <c r="CO47" t="s">
        <v>167</v>
      </c>
      <c r="CP47">
        <v>882274</v>
      </c>
      <c r="CQ47" t="s">
        <v>963</v>
      </c>
      <c r="CR47" s="30">
        <v>313</v>
      </c>
      <c r="CS47" s="39" t="s">
        <v>167</v>
      </c>
      <c r="CW47" s="30">
        <v>260</v>
      </c>
      <c r="CX47" s="30"/>
      <c r="CY47" s="32"/>
      <c r="CZ47" s="32" t="s">
        <v>167</v>
      </c>
      <c r="DA47" s="41">
        <v>873430</v>
      </c>
    </row>
    <row r="48" spans="1:105" ht="15.75" x14ac:dyDescent="0.25">
      <c r="A48" t="s">
        <v>465</v>
      </c>
      <c r="C48" s="52"/>
      <c r="D48" s="52"/>
      <c r="E48" s="52"/>
      <c r="F48" s="53"/>
      <c r="G48" s="45"/>
      <c r="H48" s="45"/>
      <c r="I48" s="45"/>
      <c r="J48" s="46"/>
      <c r="K48" s="47"/>
      <c r="L48" s="55"/>
      <c r="M48" s="55"/>
      <c r="N48" s="55"/>
      <c r="O48" s="56"/>
      <c r="P48" s="54"/>
      <c r="Q48" s="42"/>
      <c r="R48" s="42"/>
      <c r="S48" s="42"/>
      <c r="T48" s="42"/>
      <c r="V48" s="143"/>
      <c r="W48" s="143"/>
      <c r="X48" s="143"/>
      <c r="AB48" s="2"/>
      <c r="AC48" s="2"/>
      <c r="AD48" s="2"/>
      <c r="AE48" s="1"/>
      <c r="AF48" s="2"/>
      <c r="AG48" s="2"/>
      <c r="AH48" s="1"/>
      <c r="AI48" s="2"/>
      <c r="AJ48" s="2"/>
      <c r="AK48" s="1"/>
      <c r="AL48" s="2"/>
      <c r="AM48" s="2"/>
      <c r="AN48" s="1"/>
      <c r="AO48" s="2"/>
      <c r="AP48" s="2"/>
      <c r="AQ48" s="1"/>
      <c r="AR48" s="2"/>
      <c r="AS48" s="2"/>
      <c r="AT48" s="1"/>
      <c r="AU48" s="1"/>
      <c r="AW48" s="2"/>
      <c r="AX48" s="2"/>
      <c r="AY48" s="2"/>
      <c r="AZ48" s="1"/>
      <c r="BA48" s="2"/>
      <c r="BB48" s="2"/>
      <c r="BC48" s="1"/>
      <c r="BD48" s="2"/>
      <c r="BE48" s="2"/>
      <c r="BF48" s="1"/>
      <c r="BG48" s="2"/>
      <c r="BH48" s="2"/>
      <c r="BI48" s="1"/>
      <c r="BJ48" s="2"/>
      <c r="BK48" s="2"/>
      <c r="BL48" s="1"/>
      <c r="BM48" s="2"/>
      <c r="BN48" s="2"/>
      <c r="BO48" s="1"/>
      <c r="BS48" s="23"/>
      <c r="BT48" s="23"/>
      <c r="BU48" s="23"/>
      <c r="BV48" s="24"/>
      <c r="BW48" s="2"/>
      <c r="BX48" s="2"/>
      <c r="BY48" s="2"/>
      <c r="BZ48" s="1"/>
      <c r="CB48" s="25"/>
      <c r="CC48" s="27"/>
      <c r="CD48" s="27"/>
      <c r="CG48" s="30"/>
      <c r="CH48" s="30"/>
      <c r="CI48" s="15"/>
      <c r="CJ48" s="33"/>
      <c r="CK48" s="34"/>
      <c r="CL48" s="34"/>
      <c r="CM48" s="32"/>
      <c r="CN48" s="32"/>
      <c r="CR48" s="30"/>
      <c r="CS48" s="39"/>
      <c r="CW48" s="30"/>
      <c r="CX48" s="30"/>
      <c r="CY48" s="32"/>
      <c r="CZ48" s="32"/>
      <c r="DA48" s="41"/>
    </row>
    <row r="49" spans="1:105" ht="15.75" x14ac:dyDescent="0.25">
      <c r="B49" t="s">
        <v>326</v>
      </c>
      <c r="C49" s="52">
        <v>3.0337764404560001</v>
      </c>
      <c r="D49" s="52">
        <v>3.7269459750470002</v>
      </c>
      <c r="E49" s="52">
        <v>0.69316953459100006</v>
      </c>
      <c r="F49" s="53">
        <v>0.22848405220221543</v>
      </c>
      <c r="G49" s="45">
        <v>2.9384095761340001</v>
      </c>
      <c r="H49" s="45">
        <v>3.1654868590520002</v>
      </c>
      <c r="I49" s="45">
        <v>0.22707728291800011</v>
      </c>
      <c r="J49" s="46">
        <v>7.7278975933899804E-2</v>
      </c>
      <c r="K49" s="47">
        <v>3</v>
      </c>
      <c r="L49" s="55">
        <f t="shared" ref="L49:L54" si="26">G49-CC49-CD49</f>
        <v>2.8533915761340003</v>
      </c>
      <c r="M49" s="55">
        <f t="shared" ref="M49:M54" si="27">H49-CC49-CD49</f>
        <v>3.0804688590520004</v>
      </c>
      <c r="N49" s="55">
        <f t="shared" ref="N49:N54" si="28">M49-L49</f>
        <v>0.22707728291800011</v>
      </c>
      <c r="O49" s="56">
        <f t="shared" ref="O49:O54" si="29">N49/L49</f>
        <v>7.9581535467228903E-2</v>
      </c>
      <c r="P49" s="54"/>
      <c r="Q49" s="42">
        <f t="shared" ref="Q49:R54" si="30">C49/$CP49*1000000</f>
        <v>53.409676427872263</v>
      </c>
      <c r="R49" s="42">
        <f t="shared" si="30"/>
        <v>65.61293572492167</v>
      </c>
      <c r="S49" s="42">
        <f t="shared" ref="S49:T54" si="31">L49/$CP49*1000000</f>
        <v>50.233998382697798</v>
      </c>
      <c r="T49" s="42">
        <f t="shared" si="31"/>
        <v>54.231697106651183</v>
      </c>
      <c r="V49" s="143">
        <f t="shared" ref="V49:V54" si="32">AR49/DA49*1000000</f>
        <v>67.387585033767152</v>
      </c>
      <c r="W49" s="143">
        <f t="shared" ref="W49:W54" si="33">(AW49-CC49-CD49)/DA49*1000000</f>
        <v>50.524861905869855</v>
      </c>
      <c r="X49" s="143">
        <f t="shared" ref="X49:X54" si="34">(BM49-CC49-CD49)/DA49*1000000</f>
        <v>54.913677039929176</v>
      </c>
      <c r="AA49" t="s">
        <v>326</v>
      </c>
      <c r="AB49" s="2">
        <v>3.0337764404560001</v>
      </c>
      <c r="AC49" s="2">
        <v>3.3329464934060002</v>
      </c>
      <c r="AD49" s="2">
        <v>0.2991700529500001</v>
      </c>
      <c r="AE49" s="1">
        <v>9.8613084655978317E-2</v>
      </c>
      <c r="AF49" s="2">
        <v>3.0338293724679999</v>
      </c>
      <c r="AG49" s="2">
        <v>5.293201199974007E-5</v>
      </c>
      <c r="AH49" s="1">
        <v>1.7447565118471279E-5</v>
      </c>
      <c r="AI49" s="2">
        <v>3.0347462537890002</v>
      </c>
      <c r="AJ49" s="2">
        <v>9.6981333300005801E-4</v>
      </c>
      <c r="AK49" s="1">
        <v>3.1967198375839701E-4</v>
      </c>
      <c r="AL49" s="2">
        <v>3.36477403048</v>
      </c>
      <c r="AM49" s="2">
        <v>0.33099759002399987</v>
      </c>
      <c r="AN49" s="1">
        <v>0.10910414676905078</v>
      </c>
      <c r="AO49" s="2">
        <v>3.033485000942</v>
      </c>
      <c r="AP49" s="2">
        <v>-2.9143951400012469E-4</v>
      </c>
      <c r="AQ49" s="1">
        <v>-9.6064927564774372E-5</v>
      </c>
      <c r="AR49" s="2">
        <v>3.8057138647820001</v>
      </c>
      <c r="AS49" s="2">
        <v>0.77193742432599999</v>
      </c>
      <c r="AT49" s="1">
        <v>0.25444769562847941</v>
      </c>
      <c r="AU49" s="1"/>
      <c r="AV49" t="s">
        <v>326</v>
      </c>
      <c r="AW49" s="2">
        <v>2.9384095761340001</v>
      </c>
      <c r="AX49" s="2">
        <v>3.032334196826</v>
      </c>
      <c r="AY49" s="2">
        <v>9.3924620691999916E-2</v>
      </c>
      <c r="AZ49" s="1">
        <v>3.1964441395394047E-2</v>
      </c>
      <c r="BA49" s="2">
        <v>2.9384198667970001</v>
      </c>
      <c r="BB49" s="2">
        <v>1.0290662999956623E-5</v>
      </c>
      <c r="BC49" s="1">
        <v>3.5021200187809825E-6</v>
      </c>
      <c r="BD49" s="2">
        <v>2.9385899637850001</v>
      </c>
      <c r="BE49" s="2">
        <v>1.8038765100003573E-4</v>
      </c>
      <c r="BF49" s="1">
        <v>6.1389553200873976E-5</v>
      </c>
      <c r="BG49" s="2">
        <v>3.0594674577040002</v>
      </c>
      <c r="BH49" s="2">
        <v>0.12105788157000008</v>
      </c>
      <c r="BI49" s="1">
        <v>4.1198436920857451E-2</v>
      </c>
      <c r="BJ49" s="2">
        <v>2.9383529138119999</v>
      </c>
      <c r="BK49" s="2">
        <v>-5.6662322000189391E-5</v>
      </c>
      <c r="BL49" s="1">
        <v>-1.9283330159418669E-5</v>
      </c>
      <c r="BM49" s="2">
        <v>3.1862679108299998</v>
      </c>
      <c r="BN49" s="2">
        <v>0.24785833469599972</v>
      </c>
      <c r="BO49" s="1">
        <v>8.4351186679054252E-2</v>
      </c>
      <c r="BQ49" t="s">
        <v>326</v>
      </c>
      <c r="BS49" s="23">
        <v>3.0337764404560001</v>
      </c>
      <c r="BT49" s="23">
        <v>2.961491220493</v>
      </c>
      <c r="BU49" s="23">
        <v>-7.2285219963000191E-2</v>
      </c>
      <c r="BV49" s="24">
        <v>-2.382681169220734E-2</v>
      </c>
      <c r="BW49" s="2">
        <v>2.9384095761340001</v>
      </c>
      <c r="BX49" s="2">
        <v>2.922186479184</v>
      </c>
      <c r="BY49" s="2">
        <v>-1.6223096950000127E-2</v>
      </c>
      <c r="BZ49" s="1">
        <v>-5.5210468553347465E-3</v>
      </c>
      <c r="CB49" s="25" t="s">
        <v>326</v>
      </c>
      <c r="CC49" s="27">
        <v>0</v>
      </c>
      <c r="CD49" s="27">
        <v>8.5017999999999996E-2</v>
      </c>
      <c r="CG49" s="30">
        <v>415</v>
      </c>
      <c r="CH49" s="30"/>
      <c r="CI49" s="15" t="s">
        <v>326</v>
      </c>
      <c r="CJ49" s="33" t="s">
        <v>994</v>
      </c>
      <c r="CK49" s="34" t="s">
        <v>326</v>
      </c>
      <c r="CL49" s="34" t="s">
        <v>989</v>
      </c>
      <c r="CM49" s="32"/>
      <c r="CN49" s="32"/>
      <c r="CO49" t="s">
        <v>326</v>
      </c>
      <c r="CP49">
        <v>56802</v>
      </c>
      <c r="CQ49" t="s">
        <v>1045</v>
      </c>
      <c r="CR49" s="30">
        <v>122</v>
      </c>
      <c r="CS49" s="39" t="s">
        <v>326</v>
      </c>
      <c r="CW49" s="30">
        <v>415</v>
      </c>
      <c r="CX49" s="30"/>
      <c r="CY49" s="32"/>
      <c r="CZ49" s="32" t="s">
        <v>326</v>
      </c>
      <c r="DA49" s="41">
        <v>56475</v>
      </c>
    </row>
    <row r="50" spans="1:105" ht="15.75" x14ac:dyDescent="0.25">
      <c r="B50" t="s">
        <v>327</v>
      </c>
      <c r="C50" s="52">
        <v>3.8631909021549999</v>
      </c>
      <c r="D50" s="52">
        <v>5.2609209848090002</v>
      </c>
      <c r="E50" s="52">
        <v>1.3977300826540002</v>
      </c>
      <c r="F50" s="53">
        <v>0.36180714804290565</v>
      </c>
      <c r="G50" s="45">
        <v>4.2306962169629996</v>
      </c>
      <c r="H50" s="45">
        <v>4.5881548265079992</v>
      </c>
      <c r="I50" s="45">
        <v>0.35745860954499964</v>
      </c>
      <c r="J50" s="46">
        <v>8.4491674942712119E-2</v>
      </c>
      <c r="K50" s="47">
        <v>1</v>
      </c>
      <c r="L50" s="55">
        <f t="shared" si="26"/>
        <v>4.1498982169629999</v>
      </c>
      <c r="M50" s="55">
        <f t="shared" si="27"/>
        <v>4.5073568265079995</v>
      </c>
      <c r="N50" s="55">
        <f t="shared" si="28"/>
        <v>0.35745860954499964</v>
      </c>
      <c r="O50" s="56">
        <f t="shared" si="29"/>
        <v>8.6136717301610558E-2</v>
      </c>
      <c r="P50" s="54"/>
      <c r="Q50" s="42">
        <f t="shared" si="30"/>
        <v>43.829172269236004</v>
      </c>
      <c r="R50" s="42">
        <f t="shared" si="30"/>
        <v>59.686880089049495</v>
      </c>
      <c r="S50" s="42">
        <f t="shared" si="31"/>
        <v>47.081961119137297</v>
      </c>
      <c r="T50" s="42">
        <f t="shared" si="31"/>
        <v>51.13744669406185</v>
      </c>
      <c r="V50" s="143">
        <f t="shared" si="32"/>
        <v>61.977341287053378</v>
      </c>
      <c r="W50" s="143">
        <f t="shared" si="33"/>
        <v>47.265893882196835</v>
      </c>
      <c r="X50" s="143">
        <f t="shared" si="34"/>
        <v>51.854529094818844</v>
      </c>
      <c r="AA50" t="s">
        <v>327</v>
      </c>
      <c r="AB50" s="2">
        <v>3.8631909021549999</v>
      </c>
      <c r="AC50" s="2">
        <v>4.4463119754799996</v>
      </c>
      <c r="AD50" s="2">
        <v>0.58312107332499963</v>
      </c>
      <c r="AE50" s="1">
        <v>0.15094285736687715</v>
      </c>
      <c r="AF50" s="2">
        <v>3.8632363252150004</v>
      </c>
      <c r="AG50" s="2">
        <v>4.5423060000437943E-5</v>
      </c>
      <c r="AH50" s="1">
        <v>1.1757912345232446E-5</v>
      </c>
      <c r="AI50" s="2">
        <v>3.8642381950220002</v>
      </c>
      <c r="AJ50" s="2">
        <v>1.0472928670002268E-3</v>
      </c>
      <c r="AK50" s="1">
        <v>2.7109529234395753E-4</v>
      </c>
      <c r="AL50" s="2">
        <v>4.5793688945830002</v>
      </c>
      <c r="AM50" s="2">
        <v>0.71617799242800029</v>
      </c>
      <c r="AN50" s="1">
        <v>0.185385089830403</v>
      </c>
      <c r="AO50" s="2">
        <v>3.8629403999689997</v>
      </c>
      <c r="AP50" s="2">
        <v>-2.5050218600020102E-4</v>
      </c>
      <c r="AQ50" s="1">
        <v>-6.484333607755797E-5</v>
      </c>
      <c r="AR50" s="2">
        <v>5.441548587662</v>
      </c>
      <c r="AS50" s="2">
        <v>1.5783576855070001</v>
      </c>
      <c r="AT50" s="1">
        <v>0.40856321250563787</v>
      </c>
      <c r="AU50" s="1"/>
      <c r="AV50" t="s">
        <v>327</v>
      </c>
      <c r="AW50" s="2">
        <v>4.2306962169629996</v>
      </c>
      <c r="AX50" s="2">
        <v>4.3326307226409995</v>
      </c>
      <c r="AY50" s="2">
        <v>0.10193450567799989</v>
      </c>
      <c r="AZ50" s="1">
        <v>2.4094026243078603E-2</v>
      </c>
      <c r="BA50" s="2">
        <v>4.2306962169629996</v>
      </c>
      <c r="BB50" s="2">
        <v>0</v>
      </c>
      <c r="BC50" s="1">
        <v>0</v>
      </c>
      <c r="BD50" s="2">
        <v>4.2306962169629996</v>
      </c>
      <c r="BE50" s="2">
        <v>0</v>
      </c>
      <c r="BF50" s="1">
        <v>0</v>
      </c>
      <c r="BG50" s="2">
        <v>4.3919208173889999</v>
      </c>
      <c r="BH50" s="2">
        <v>0.16122460042600029</v>
      </c>
      <c r="BI50" s="1">
        <v>3.810829049355266E-2</v>
      </c>
      <c r="BJ50" s="2">
        <v>4.2306962169629996</v>
      </c>
      <c r="BK50" s="2">
        <v>0</v>
      </c>
      <c r="BL50" s="1">
        <v>0</v>
      </c>
      <c r="BM50" s="2">
        <v>4.6335737999959994</v>
      </c>
      <c r="BN50" s="2">
        <v>0.40287758303299981</v>
      </c>
      <c r="BO50" s="1">
        <v>9.5227253948808696E-2</v>
      </c>
      <c r="BQ50" t="s">
        <v>327</v>
      </c>
      <c r="BS50" s="23">
        <v>3.8631909021549999</v>
      </c>
      <c r="BT50" s="23">
        <v>3.6911572254039999</v>
      </c>
      <c r="BU50" s="23">
        <v>-0.17203367675100001</v>
      </c>
      <c r="BV50" s="24">
        <v>-4.4531497694052506E-2</v>
      </c>
      <c r="BW50" s="2">
        <v>4.2306962169629996</v>
      </c>
      <c r="BX50" s="2">
        <v>4.2306962169629996</v>
      </c>
      <c r="BY50" s="2">
        <v>0</v>
      </c>
      <c r="BZ50" s="1">
        <v>0</v>
      </c>
      <c r="CB50" s="25" t="s">
        <v>327</v>
      </c>
      <c r="CC50" s="27">
        <v>0</v>
      </c>
      <c r="CD50" s="27">
        <v>8.0797999999999995E-2</v>
      </c>
      <c r="CG50" s="30">
        <v>416</v>
      </c>
      <c r="CH50" s="30"/>
      <c r="CI50" s="15" t="s">
        <v>327</v>
      </c>
      <c r="CJ50" s="33" t="s">
        <v>994</v>
      </c>
      <c r="CK50" s="34" t="s">
        <v>327</v>
      </c>
      <c r="CL50" s="34" t="s">
        <v>989</v>
      </c>
      <c r="CM50" s="32"/>
      <c r="CN50" s="32"/>
      <c r="CO50" t="s">
        <v>327</v>
      </c>
      <c r="CP50">
        <v>88142</v>
      </c>
      <c r="CQ50" t="s">
        <v>1045</v>
      </c>
      <c r="CR50" s="30">
        <v>123</v>
      </c>
      <c r="CS50" s="39" t="s">
        <v>327</v>
      </c>
      <c r="CW50" s="30">
        <v>416</v>
      </c>
      <c r="CX50" s="30"/>
      <c r="CY50" s="32"/>
      <c r="CZ50" s="32" t="s">
        <v>327</v>
      </c>
      <c r="DA50" s="41">
        <v>87799</v>
      </c>
    </row>
    <row r="51" spans="1:105" ht="15.75" x14ac:dyDescent="0.25">
      <c r="A51" t="s">
        <v>466</v>
      </c>
      <c r="B51" t="s">
        <v>329</v>
      </c>
      <c r="C51" s="52">
        <v>2.8944931795</v>
      </c>
      <c r="D51" s="52">
        <v>3.9503033832060002</v>
      </c>
      <c r="E51" s="52">
        <v>1.0558102037060002</v>
      </c>
      <c r="F51" s="53">
        <v>0.36476513787756887</v>
      </c>
      <c r="G51" s="45">
        <v>2.99907290191</v>
      </c>
      <c r="H51" s="45">
        <v>3.3149059141819999</v>
      </c>
      <c r="I51" s="45">
        <v>0.31583301227199989</v>
      </c>
      <c r="J51" s="46">
        <v>0.10531021505707894</v>
      </c>
      <c r="K51" s="47">
        <v>3</v>
      </c>
      <c r="L51" s="55">
        <f t="shared" si="26"/>
        <v>2.9076459019100001</v>
      </c>
      <c r="M51" s="55">
        <f t="shared" si="27"/>
        <v>3.2234789141819999</v>
      </c>
      <c r="N51" s="55">
        <f t="shared" si="28"/>
        <v>0.31583301227199989</v>
      </c>
      <c r="O51" s="56">
        <f t="shared" si="29"/>
        <v>0.10862155259845524</v>
      </c>
      <c r="P51" s="54"/>
      <c r="Q51" s="42">
        <f t="shared" si="30"/>
        <v>54.270051176525733</v>
      </c>
      <c r="R51" s="42">
        <f t="shared" si="30"/>
        <v>74.065873876553866</v>
      </c>
      <c r="S51" s="42">
        <f t="shared" si="31"/>
        <v>54.516657015280771</v>
      </c>
      <c r="T51" s="42">
        <f t="shared" si="31"/>
        <v>60.438340942758039</v>
      </c>
      <c r="V51" s="143">
        <f t="shared" si="32"/>
        <v>74.345856485419617</v>
      </c>
      <c r="W51" s="143">
        <f t="shared" si="33"/>
        <v>55.022157288485189</v>
      </c>
      <c r="X51" s="143">
        <f t="shared" si="34"/>
        <v>60.9313886406661</v>
      </c>
      <c r="AA51" t="s">
        <v>329</v>
      </c>
      <c r="AB51" s="2">
        <v>2.8944931795</v>
      </c>
      <c r="AC51" s="2">
        <v>3.2703103269530001</v>
      </c>
      <c r="AD51" s="2">
        <v>0.3758171474530001</v>
      </c>
      <c r="AE51" s="1">
        <v>0.12983867093372092</v>
      </c>
      <c r="AF51" s="2">
        <v>2.8944881116999999</v>
      </c>
      <c r="AG51" s="2">
        <v>-5.0678000000914381E-6</v>
      </c>
      <c r="AH51" s="1">
        <v>-1.7508419214747844E-6</v>
      </c>
      <c r="AI51" s="2">
        <v>2.894359999687</v>
      </c>
      <c r="AJ51" s="2">
        <v>-1.3317981299998394E-4</v>
      </c>
      <c r="AK51" s="1">
        <v>-4.6011444747294125E-5</v>
      </c>
      <c r="AL51" s="2">
        <v>3.3700057707500002</v>
      </c>
      <c r="AM51" s="2">
        <v>0.47551259125000023</v>
      </c>
      <c r="AN51" s="1">
        <v>0.16428181438387121</v>
      </c>
      <c r="AO51" s="2">
        <v>2.8945211586220001</v>
      </c>
      <c r="AP51" s="2">
        <v>2.7979122000143519E-5</v>
      </c>
      <c r="AQ51" s="1">
        <v>9.6663285297416669E-6</v>
      </c>
      <c r="AR51" s="2">
        <v>3.9288067859720002</v>
      </c>
      <c r="AS51" s="2">
        <v>1.0343136064720002</v>
      </c>
      <c r="AT51" s="1">
        <v>0.35733841551171641</v>
      </c>
      <c r="AU51" s="1"/>
      <c r="AV51" t="s">
        <v>329</v>
      </c>
      <c r="AW51" s="2">
        <v>2.99907290191</v>
      </c>
      <c r="AX51" s="2">
        <v>3.1095672211340002</v>
      </c>
      <c r="AY51" s="2">
        <v>0.11049431922400021</v>
      </c>
      <c r="AZ51" s="1">
        <v>3.6842825379013101E-2</v>
      </c>
      <c r="BA51" s="2">
        <v>2.99907290191</v>
      </c>
      <c r="BB51" s="2">
        <v>0</v>
      </c>
      <c r="BC51" s="1">
        <v>0</v>
      </c>
      <c r="BD51" s="2">
        <v>2.99907290191</v>
      </c>
      <c r="BE51" s="2">
        <v>0</v>
      </c>
      <c r="BF51" s="1">
        <v>0</v>
      </c>
      <c r="BG51" s="2">
        <v>3.1538187562509998</v>
      </c>
      <c r="BH51" s="2">
        <v>0.15474585434099986</v>
      </c>
      <c r="BI51" s="1">
        <v>5.1597896884216413E-2</v>
      </c>
      <c r="BJ51" s="2">
        <v>2.99907290191</v>
      </c>
      <c r="BK51" s="2">
        <v>0</v>
      </c>
      <c r="BL51" s="1">
        <v>0</v>
      </c>
      <c r="BM51" s="2">
        <v>3.3113462327160001</v>
      </c>
      <c r="BN51" s="2">
        <v>0.31227333080600017</v>
      </c>
      <c r="BO51" s="1">
        <v>0.1041232877690718</v>
      </c>
      <c r="BQ51" t="s">
        <v>329</v>
      </c>
      <c r="BS51" s="23">
        <v>2.8944931795</v>
      </c>
      <c r="BT51" s="23">
        <v>2.9220422177809997</v>
      </c>
      <c r="BU51" s="23">
        <v>2.7549038280999749E-2</v>
      </c>
      <c r="BV51" s="24">
        <v>9.5177416468324935E-3</v>
      </c>
      <c r="BW51" s="2">
        <v>2.99907290191</v>
      </c>
      <c r="BX51" s="2">
        <v>3.0028102345560002</v>
      </c>
      <c r="BY51" s="2">
        <v>3.7373326460001799E-3</v>
      </c>
      <c r="BZ51" s="1">
        <v>1.2461626536720762E-3</v>
      </c>
      <c r="CB51" s="25" t="s">
        <v>329</v>
      </c>
      <c r="CC51" s="27">
        <v>0</v>
      </c>
      <c r="CD51" s="27">
        <v>9.1426999999999994E-2</v>
      </c>
      <c r="CG51" s="30">
        <v>418</v>
      </c>
      <c r="CH51" s="30"/>
      <c r="CI51" s="15" t="s">
        <v>329</v>
      </c>
      <c r="CJ51" s="33" t="s">
        <v>994</v>
      </c>
      <c r="CK51" s="34" t="s">
        <v>329</v>
      </c>
      <c r="CL51" s="34" t="s">
        <v>989</v>
      </c>
      <c r="CM51" s="32"/>
      <c r="CN51" s="32"/>
      <c r="CO51" t="s">
        <v>329</v>
      </c>
      <c r="CP51">
        <v>53335</v>
      </c>
      <c r="CQ51" t="s">
        <v>1045</v>
      </c>
      <c r="CR51" s="30">
        <v>124</v>
      </c>
      <c r="CS51" s="39" t="s">
        <v>329</v>
      </c>
      <c r="CW51" s="30">
        <v>418</v>
      </c>
      <c r="CX51" s="30"/>
      <c r="CY51" s="32"/>
      <c r="CZ51" s="32" t="s">
        <v>329</v>
      </c>
      <c r="DA51" s="41">
        <v>52845</v>
      </c>
    </row>
    <row r="52" spans="1:105" ht="15.75" x14ac:dyDescent="0.25">
      <c r="A52" t="s">
        <v>467</v>
      </c>
      <c r="B52" t="s">
        <v>330</v>
      </c>
      <c r="C52" s="52">
        <v>3.134913124793</v>
      </c>
      <c r="D52" s="52">
        <v>4.5235223234379998</v>
      </c>
      <c r="E52" s="52">
        <v>1.3886091986449998</v>
      </c>
      <c r="F52" s="53">
        <v>0.4429498181825024</v>
      </c>
      <c r="G52" s="45">
        <v>3.2067744146540003</v>
      </c>
      <c r="H52" s="45">
        <v>3.6104437634649997</v>
      </c>
      <c r="I52" s="45">
        <v>0.40366934881099947</v>
      </c>
      <c r="J52" s="46">
        <v>0.12588018258046194</v>
      </c>
      <c r="K52" s="47">
        <v>3</v>
      </c>
      <c r="L52" s="55">
        <f t="shared" si="26"/>
        <v>3.1125924146540003</v>
      </c>
      <c r="M52" s="55">
        <f t="shared" si="27"/>
        <v>3.5162617634649997</v>
      </c>
      <c r="N52" s="55">
        <f t="shared" si="28"/>
        <v>0.40366934881099947</v>
      </c>
      <c r="O52" s="56">
        <f t="shared" si="29"/>
        <v>0.12968911281494333</v>
      </c>
      <c r="P52" s="54"/>
      <c r="Q52" s="42">
        <f t="shared" si="30"/>
        <v>57.761928118825203</v>
      </c>
      <c r="R52" s="42">
        <f t="shared" si="30"/>
        <v>83.347563676929596</v>
      </c>
      <c r="S52" s="42">
        <f t="shared" si="31"/>
        <v>57.350660819449821</v>
      </c>
      <c r="T52" s="42">
        <f t="shared" si="31"/>
        <v>64.788417140475005</v>
      </c>
      <c r="V52" s="143">
        <f t="shared" si="32"/>
        <v>84.890477998184565</v>
      </c>
      <c r="W52" s="143">
        <f t="shared" si="33"/>
        <v>57.659820211440859</v>
      </c>
      <c r="X52" s="143">
        <f t="shared" si="34"/>
        <v>65.466724757178326</v>
      </c>
      <c r="AA52" t="s">
        <v>330</v>
      </c>
      <c r="AB52" s="2">
        <v>3.134913124793</v>
      </c>
      <c r="AC52" s="2">
        <v>3.6935197604750001</v>
      </c>
      <c r="AD52" s="2">
        <v>0.55860663568200009</v>
      </c>
      <c r="AE52" s="1">
        <v>0.17818887268810207</v>
      </c>
      <c r="AF52" s="2">
        <v>3.1349710035639999</v>
      </c>
      <c r="AG52" s="2">
        <v>5.7878770999941764E-5</v>
      </c>
      <c r="AH52" s="1">
        <v>1.8462639536068015E-5</v>
      </c>
      <c r="AI52" s="2">
        <v>3.1359119190150002</v>
      </c>
      <c r="AJ52" s="2">
        <v>9.9879422200022105E-4</v>
      </c>
      <c r="AK52" s="1">
        <v>3.1860347711108327E-4</v>
      </c>
      <c r="AL52" s="2">
        <v>3.7555602235509999</v>
      </c>
      <c r="AM52" s="2">
        <v>0.62064709875799995</v>
      </c>
      <c r="AN52" s="1">
        <v>0.19797904249706494</v>
      </c>
      <c r="AO52" s="2">
        <v>3.1345945653090004</v>
      </c>
      <c r="AP52" s="2">
        <v>-3.185594839996142E-4</v>
      </c>
      <c r="AQ52" s="1">
        <v>-1.0161668643390201E-4</v>
      </c>
      <c r="AR52" s="2">
        <v>4.5825577832979993</v>
      </c>
      <c r="AS52" s="2">
        <v>1.4476446585049993</v>
      </c>
      <c r="AT52" s="1">
        <v>0.46178142770721536</v>
      </c>
      <c r="AU52" s="1"/>
      <c r="AV52" t="s">
        <v>330</v>
      </c>
      <c r="AW52" s="2">
        <v>3.2067744146540003</v>
      </c>
      <c r="AX52" s="2">
        <v>3.367468539776</v>
      </c>
      <c r="AY52" s="2">
        <v>0.16069412512199976</v>
      </c>
      <c r="AZ52" s="1">
        <v>5.0110829245635632E-2</v>
      </c>
      <c r="BA52" s="2">
        <v>3.2067884692859998</v>
      </c>
      <c r="BB52" s="2">
        <v>1.4054631999549372E-5</v>
      </c>
      <c r="BC52" s="1">
        <v>4.3827941046691361E-6</v>
      </c>
      <c r="BD52" s="2">
        <v>3.207015348348</v>
      </c>
      <c r="BE52" s="2">
        <v>2.4093369399968978E-4</v>
      </c>
      <c r="BF52" s="1">
        <v>7.51327230561323E-5</v>
      </c>
      <c r="BG52" s="2">
        <v>3.4043402084189998</v>
      </c>
      <c r="BH52" s="2">
        <v>0.1975657937649995</v>
      </c>
      <c r="BI52" s="1">
        <v>6.1608884261450662E-2</v>
      </c>
      <c r="BJ52" s="2">
        <v>3.2066970374859998</v>
      </c>
      <c r="BK52" s="2">
        <v>-7.7377168000491992E-5</v>
      </c>
      <c r="BL52" s="1">
        <v>-2.4129283197128388E-5</v>
      </c>
      <c r="BM52" s="2">
        <v>3.6282067358420003</v>
      </c>
      <c r="BN52" s="2">
        <v>0.421432321188</v>
      </c>
      <c r="BO52" s="1">
        <v>0.1314193849315313</v>
      </c>
      <c r="BQ52" t="s">
        <v>330</v>
      </c>
      <c r="BS52" s="23">
        <v>3.134913124793</v>
      </c>
      <c r="BT52" s="23">
        <v>3.0874082702739996</v>
      </c>
      <c r="BU52" s="23">
        <v>-4.7504854519000439E-2</v>
      </c>
      <c r="BV52" s="24">
        <v>-1.5153483566514211E-2</v>
      </c>
      <c r="BW52" s="2">
        <v>3.2067744146540003</v>
      </c>
      <c r="BX52" s="2">
        <v>3.1993730592169998</v>
      </c>
      <c r="BY52" s="2">
        <v>-7.4013554370004897E-3</v>
      </c>
      <c r="BZ52" s="1">
        <v>-2.308037448215412E-3</v>
      </c>
      <c r="CB52" s="25" t="s">
        <v>330</v>
      </c>
      <c r="CC52" s="27">
        <v>0</v>
      </c>
      <c r="CD52" s="27">
        <v>9.4182000000000002E-2</v>
      </c>
      <c r="CG52" s="30">
        <v>419</v>
      </c>
      <c r="CH52" s="30"/>
      <c r="CI52" s="15" t="s">
        <v>330</v>
      </c>
      <c r="CJ52" s="33" t="s">
        <v>994</v>
      </c>
      <c r="CK52" s="34" t="s">
        <v>330</v>
      </c>
      <c r="CL52" s="34" t="s">
        <v>989</v>
      </c>
      <c r="CM52" s="32"/>
      <c r="CN52" s="32"/>
      <c r="CO52" t="s">
        <v>330</v>
      </c>
      <c r="CP52">
        <v>54273</v>
      </c>
      <c r="CQ52" t="s">
        <v>1045</v>
      </c>
      <c r="CR52" s="30">
        <v>125</v>
      </c>
      <c r="CS52" s="39" t="s">
        <v>330</v>
      </c>
      <c r="CW52" s="30">
        <v>419</v>
      </c>
      <c r="CX52" s="30"/>
      <c r="CY52" s="32"/>
      <c r="CZ52" s="32" t="s">
        <v>330</v>
      </c>
      <c r="DA52" s="41">
        <v>53982</v>
      </c>
    </row>
    <row r="53" spans="1:105" ht="15.75" x14ac:dyDescent="0.25">
      <c r="B53" t="s">
        <v>332</v>
      </c>
      <c r="C53" s="52">
        <v>4.9586955420340004</v>
      </c>
      <c r="D53" s="52">
        <v>5.6952477874899996</v>
      </c>
      <c r="E53" s="52">
        <v>0.73655224545599918</v>
      </c>
      <c r="F53" s="53">
        <v>0.14853750128685533</v>
      </c>
      <c r="G53" s="45">
        <v>4.7959630910790008</v>
      </c>
      <c r="H53" s="45">
        <v>5.0705315555419999</v>
      </c>
      <c r="I53" s="45">
        <v>0.2745684644629991</v>
      </c>
      <c r="J53" s="46">
        <v>5.7249911904811261E-2</v>
      </c>
      <c r="K53" s="47">
        <v>2</v>
      </c>
      <c r="L53" s="55">
        <f t="shared" si="26"/>
        <v>4.6768900910790006</v>
      </c>
      <c r="M53" s="55">
        <f t="shared" si="27"/>
        <v>4.9514585555419997</v>
      </c>
      <c r="N53" s="55">
        <f t="shared" si="28"/>
        <v>0.2745684644629991</v>
      </c>
      <c r="O53" s="56">
        <f t="shared" si="29"/>
        <v>5.8707487051433721E-2</v>
      </c>
      <c r="P53" s="54"/>
      <c r="Q53" s="42">
        <f t="shared" si="30"/>
        <v>58.524874209635549</v>
      </c>
      <c r="R53" s="42">
        <f t="shared" si="30"/>
        <v>67.218012787862321</v>
      </c>
      <c r="S53" s="42">
        <f t="shared" si="31"/>
        <v>55.198872758462379</v>
      </c>
      <c r="T53" s="42">
        <f t="shared" si="31"/>
        <v>58.439459866183547</v>
      </c>
      <c r="V53" s="143">
        <f t="shared" si="32"/>
        <v>67.342845845597267</v>
      </c>
      <c r="W53" s="143">
        <f t="shared" si="33"/>
        <v>55.749604738041036</v>
      </c>
      <c r="X53" s="143">
        <f t="shared" si="34"/>
        <v>58.893103524537786</v>
      </c>
      <c r="AA53" t="s">
        <v>332</v>
      </c>
      <c r="AB53" s="2">
        <v>4.9586955420340004</v>
      </c>
      <c r="AC53" s="2">
        <v>5.1600406299349997</v>
      </c>
      <c r="AD53" s="2">
        <v>0.20134508790099925</v>
      </c>
      <c r="AE53" s="1">
        <v>4.0604446511029346E-2</v>
      </c>
      <c r="AF53" s="2">
        <v>4.9587140980190005</v>
      </c>
      <c r="AG53" s="2">
        <v>1.8555985000112685E-5</v>
      </c>
      <c r="AH53" s="1">
        <v>3.7421101664372866E-6</v>
      </c>
      <c r="AI53" s="2">
        <v>4.9588851631219999</v>
      </c>
      <c r="AJ53" s="2">
        <v>1.8962108799946975E-4</v>
      </c>
      <c r="AK53" s="1">
        <v>3.824011504479046E-5</v>
      </c>
      <c r="AL53" s="2">
        <v>5.3524639119520003</v>
      </c>
      <c r="AM53" s="2">
        <v>0.39376836991799991</v>
      </c>
      <c r="AN53" s="1">
        <v>7.9409668647750981E-2</v>
      </c>
      <c r="AO53" s="2">
        <v>4.9585936583530001</v>
      </c>
      <c r="AP53" s="2">
        <v>-1.01883681000281E-4</v>
      </c>
      <c r="AQ53" s="1">
        <v>-2.0546468347699662E-5</v>
      </c>
      <c r="AR53" s="2">
        <v>5.6494586808329998</v>
      </c>
      <c r="AS53" s="2">
        <v>0.69076313879899942</v>
      </c>
      <c r="AT53" s="1">
        <v>0.13930339802948585</v>
      </c>
      <c r="AU53" s="1"/>
      <c r="AV53" t="s">
        <v>332</v>
      </c>
      <c r="AW53" s="2">
        <v>4.7959630910790008</v>
      </c>
      <c r="AX53" s="2">
        <v>4.8775583848810005</v>
      </c>
      <c r="AY53" s="2">
        <v>8.1595293801999702E-2</v>
      </c>
      <c r="AZ53" s="1">
        <v>1.7013328137110893E-2</v>
      </c>
      <c r="BA53" s="2">
        <v>4.7959631971159995</v>
      </c>
      <c r="BB53" s="2">
        <v>1.0603699873712458E-7</v>
      </c>
      <c r="BC53" s="1">
        <v>2.2109636109244589E-8</v>
      </c>
      <c r="BD53" s="2">
        <v>4.7959151708429992</v>
      </c>
      <c r="BE53" s="2">
        <v>-4.7920236001530725E-5</v>
      </c>
      <c r="BF53" s="1">
        <v>-9.9917858189249708E-6</v>
      </c>
      <c r="BG53" s="2">
        <v>4.9559664206429996</v>
      </c>
      <c r="BH53" s="2">
        <v>0.16000332956399888</v>
      </c>
      <c r="BI53" s="1">
        <v>3.3362085263254425E-2</v>
      </c>
      <c r="BJ53" s="2">
        <v>4.7959626014159999</v>
      </c>
      <c r="BK53" s="2">
        <v>-4.8966300081332292E-7</v>
      </c>
      <c r="BL53" s="1">
        <v>-1.0209899273915347E-7</v>
      </c>
      <c r="BM53" s="2">
        <v>5.0596743477769994</v>
      </c>
      <c r="BN53" s="2">
        <v>0.26371125669799866</v>
      </c>
      <c r="BO53" s="1">
        <v>5.4986089694587001E-2</v>
      </c>
      <c r="BQ53" t="s">
        <v>332</v>
      </c>
      <c r="BS53" s="23">
        <v>4.9586955420340004</v>
      </c>
      <c r="BT53" s="23">
        <v>5.0102647996250003</v>
      </c>
      <c r="BU53" s="23">
        <v>5.156925759099984E-2</v>
      </c>
      <c r="BV53" s="24">
        <v>1.0399762831546363E-2</v>
      </c>
      <c r="BW53" s="2">
        <v>4.7959630910790008</v>
      </c>
      <c r="BX53" s="2">
        <v>4.8133224872709999</v>
      </c>
      <c r="BY53" s="2">
        <v>1.735939619199911E-2</v>
      </c>
      <c r="BZ53" s="1">
        <v>3.6195850264755841E-3</v>
      </c>
      <c r="CB53" s="25" t="s">
        <v>332</v>
      </c>
      <c r="CC53" s="27">
        <v>0</v>
      </c>
      <c r="CD53" s="27">
        <v>0.119073</v>
      </c>
      <c r="CG53" s="30">
        <v>421</v>
      </c>
      <c r="CH53" s="30"/>
      <c r="CI53" s="15" t="s">
        <v>332</v>
      </c>
      <c r="CJ53" s="33" t="s">
        <v>994</v>
      </c>
      <c r="CK53" s="34" t="s">
        <v>332</v>
      </c>
      <c r="CL53" s="34" t="s">
        <v>989</v>
      </c>
      <c r="CM53" s="32"/>
      <c r="CN53" s="32"/>
      <c r="CO53" t="s">
        <v>332</v>
      </c>
      <c r="CP53">
        <v>84728</v>
      </c>
      <c r="CQ53" t="s">
        <v>1045</v>
      </c>
      <c r="CR53" s="30">
        <v>126</v>
      </c>
      <c r="CS53" s="39" t="s">
        <v>332</v>
      </c>
      <c r="CW53" s="30">
        <v>421</v>
      </c>
      <c r="CX53" s="30"/>
      <c r="CY53" s="32"/>
      <c r="CZ53" s="32" t="s">
        <v>332</v>
      </c>
      <c r="DA53" s="41">
        <v>83891</v>
      </c>
    </row>
    <row r="54" spans="1:105" ht="15.75" x14ac:dyDescent="0.25">
      <c r="B54" t="s">
        <v>168</v>
      </c>
      <c r="C54" s="52">
        <v>117.028633196545</v>
      </c>
      <c r="D54" s="52">
        <v>121.603489385462</v>
      </c>
      <c r="E54" s="52">
        <v>4.5748561889169963</v>
      </c>
      <c r="F54" s="53">
        <v>3.9091768090922713E-2</v>
      </c>
      <c r="G54" s="45">
        <v>116.787568510257</v>
      </c>
      <c r="H54" s="45">
        <v>117.68778528781</v>
      </c>
      <c r="I54" s="45">
        <v>0.90021677755299834</v>
      </c>
      <c r="J54" s="46">
        <v>7.708155834017006E-3</v>
      </c>
      <c r="K54" s="47">
        <v>4</v>
      </c>
      <c r="L54" s="55">
        <f t="shared" si="26"/>
        <v>110.582473510257</v>
      </c>
      <c r="M54" s="55">
        <f t="shared" si="27"/>
        <v>111.48269028781</v>
      </c>
      <c r="N54" s="55">
        <f t="shared" si="28"/>
        <v>0.90021677755299834</v>
      </c>
      <c r="O54" s="56">
        <f t="shared" si="29"/>
        <v>8.1406822345088826E-3</v>
      </c>
      <c r="P54" s="54"/>
      <c r="Q54" s="42">
        <f t="shared" si="30"/>
        <v>192.83843630892903</v>
      </c>
      <c r="R54" s="42">
        <f t="shared" si="30"/>
        <v>200.37683174013387</v>
      </c>
      <c r="S54" s="42">
        <f t="shared" si="31"/>
        <v>182.21652848903892</v>
      </c>
      <c r="T54" s="42">
        <f t="shared" si="31"/>
        <v>183.69989534534352</v>
      </c>
      <c r="V54" s="143">
        <f t="shared" si="32"/>
        <v>206.6844419589377</v>
      </c>
      <c r="W54" s="143">
        <f t="shared" si="33"/>
        <v>183.32486221144885</v>
      </c>
      <c r="X54" s="143">
        <f t="shared" si="34"/>
        <v>186.39978886776137</v>
      </c>
      <c r="AA54" t="s">
        <v>168</v>
      </c>
      <c r="AB54" s="2">
        <v>117.028633196545</v>
      </c>
      <c r="AC54" s="2">
        <v>120.70009201228399</v>
      </c>
      <c r="AD54" s="2">
        <v>3.6714588157389869</v>
      </c>
      <c r="AE54" s="1">
        <v>3.1372312189384591E-2</v>
      </c>
      <c r="AF54" s="2">
        <v>118.04509596479801</v>
      </c>
      <c r="AG54" s="2">
        <v>1.0164627682530067</v>
      </c>
      <c r="AH54" s="1">
        <v>8.6855903592917925E-3</v>
      </c>
      <c r="AI54" s="2">
        <v>116.897408269786</v>
      </c>
      <c r="AJ54" s="2">
        <v>-0.13122492675900332</v>
      </c>
      <c r="AK54" s="1">
        <v>-1.1213061553800787E-3</v>
      </c>
      <c r="AL54" s="2">
        <v>117.59080158620999</v>
      </c>
      <c r="AM54" s="2">
        <v>0.56216838966498983</v>
      </c>
      <c r="AN54" s="1">
        <v>4.8036824348862564E-3</v>
      </c>
      <c r="AO54" s="2">
        <v>118.493964466379</v>
      </c>
      <c r="AP54" s="2">
        <v>1.465331269833996</v>
      </c>
      <c r="AQ54" s="1">
        <v>1.2521134613039782E-2</v>
      </c>
      <c r="AR54" s="2">
        <v>124.673088811841</v>
      </c>
      <c r="AS54" s="2">
        <v>7.6444556152959962</v>
      </c>
      <c r="AT54" s="1">
        <v>6.5321241532894203E-2</v>
      </c>
      <c r="AU54" s="1"/>
      <c r="AV54" t="s">
        <v>168</v>
      </c>
      <c r="AW54" s="2">
        <v>116.787568510257</v>
      </c>
      <c r="AX54" s="2">
        <v>117.72156924735799</v>
      </c>
      <c r="AY54" s="2">
        <v>0.93400073710098752</v>
      </c>
      <c r="AZ54" s="1">
        <v>7.9974328519302786E-3</v>
      </c>
      <c r="BA54" s="2">
        <v>117.054811390734</v>
      </c>
      <c r="BB54" s="2">
        <v>0.26724288047699929</v>
      </c>
      <c r="BC54" s="1">
        <v>2.2882819112166751E-3</v>
      </c>
      <c r="BD54" s="2">
        <v>116.750482417947</v>
      </c>
      <c r="BE54" s="2">
        <v>-3.708609231000537E-2</v>
      </c>
      <c r="BF54" s="1">
        <v>-3.1755171190800364E-4</v>
      </c>
      <c r="BG54" s="2">
        <v>116.803053504472</v>
      </c>
      <c r="BH54" s="2">
        <v>1.5484994215000825E-2</v>
      </c>
      <c r="BI54" s="1">
        <v>1.3259111746676049E-4</v>
      </c>
      <c r="BJ54" s="2">
        <v>117.16736448974</v>
      </c>
      <c r="BK54" s="2">
        <v>0.37979597948299215</v>
      </c>
      <c r="BL54" s="1">
        <v>3.2520240324177664E-3</v>
      </c>
      <c r="BM54" s="2">
        <v>118.642379643978</v>
      </c>
      <c r="BN54" s="2">
        <v>1.8548111337210003</v>
      </c>
      <c r="BO54" s="1">
        <v>1.5881922685616143E-2</v>
      </c>
      <c r="BQ54" t="s">
        <v>168</v>
      </c>
      <c r="BS54" s="23">
        <v>117.028633196545</v>
      </c>
      <c r="BT54" s="23">
        <v>114.85281115379701</v>
      </c>
      <c r="BU54" s="23">
        <v>-2.1758220427479955</v>
      </c>
      <c r="BV54" s="24">
        <v>-1.859221955616441E-2</v>
      </c>
      <c r="BW54" s="2">
        <v>116.787568510257</v>
      </c>
      <c r="BX54" s="2">
        <v>116.08280316161201</v>
      </c>
      <c r="BY54" s="2">
        <v>-0.7047653486449974</v>
      </c>
      <c r="BZ54" s="1">
        <v>-6.0345921884922245E-3</v>
      </c>
      <c r="CB54" s="25" t="s">
        <v>168</v>
      </c>
      <c r="CC54" s="27">
        <v>5.6249E-2</v>
      </c>
      <c r="CD54" s="27">
        <v>6.1488459999999998</v>
      </c>
      <c r="CG54" s="30">
        <v>242</v>
      </c>
      <c r="CH54" s="30"/>
      <c r="CI54" s="34" t="s">
        <v>168</v>
      </c>
      <c r="CJ54" s="34" t="s">
        <v>989</v>
      </c>
      <c r="CK54" s="34" t="s">
        <v>168</v>
      </c>
      <c r="CL54" s="34" t="s">
        <v>989</v>
      </c>
      <c r="CM54" s="32"/>
      <c r="CN54" s="32"/>
      <c r="CO54" t="s">
        <v>168</v>
      </c>
      <c r="CP54">
        <v>606874</v>
      </c>
      <c r="CQ54" t="s">
        <v>963</v>
      </c>
      <c r="CR54" s="30">
        <v>314</v>
      </c>
      <c r="CS54" s="39" t="s">
        <v>168</v>
      </c>
      <c r="CW54" s="30">
        <v>261</v>
      </c>
      <c r="CX54" s="30"/>
      <c r="CY54" s="32"/>
      <c r="CZ54" s="32" t="s">
        <v>168</v>
      </c>
      <c r="DA54" s="41">
        <v>603205</v>
      </c>
    </row>
    <row r="55" spans="1:105" ht="15.75" x14ac:dyDescent="0.25">
      <c r="A55" t="s">
        <v>468</v>
      </c>
      <c r="C55" s="52"/>
      <c r="D55" s="52"/>
      <c r="E55" s="52"/>
      <c r="F55" s="53"/>
      <c r="G55" s="45"/>
      <c r="H55" s="45"/>
      <c r="I55" s="45"/>
      <c r="J55" s="46"/>
      <c r="K55" s="47"/>
      <c r="L55" s="55"/>
      <c r="M55" s="55"/>
      <c r="N55" s="55"/>
      <c r="O55" s="56"/>
      <c r="P55" s="54"/>
      <c r="Q55" s="42"/>
      <c r="R55" s="42"/>
      <c r="S55" s="42"/>
      <c r="T55" s="42"/>
      <c r="V55" s="143"/>
      <c r="W55" s="143"/>
      <c r="X55" s="143"/>
      <c r="AB55" s="2"/>
      <c r="AC55" s="2"/>
      <c r="AD55" s="2"/>
      <c r="AE55" s="1"/>
      <c r="AF55" s="2"/>
      <c r="AG55" s="2"/>
      <c r="AH55" s="1"/>
      <c r="AI55" s="2"/>
      <c r="AJ55" s="2"/>
      <c r="AK55" s="1"/>
      <c r="AL55" s="2"/>
      <c r="AM55" s="2"/>
      <c r="AN55" s="1"/>
      <c r="AO55" s="2"/>
      <c r="AP55" s="2"/>
      <c r="AQ55" s="1"/>
      <c r="AR55" s="2"/>
      <c r="AS55" s="2"/>
      <c r="AT55" s="1"/>
      <c r="AU55" s="1"/>
      <c r="AW55" s="2"/>
      <c r="AX55" s="2"/>
      <c r="AY55" s="2"/>
      <c r="AZ55" s="1"/>
      <c r="BA55" s="2"/>
      <c r="BB55" s="2"/>
      <c r="BC55" s="1"/>
      <c r="BD55" s="2"/>
      <c r="BE55" s="2"/>
      <c r="BF55" s="1"/>
      <c r="BG55" s="2"/>
      <c r="BH55" s="2"/>
      <c r="BI55" s="1"/>
      <c r="BJ55" s="2"/>
      <c r="BK55" s="2"/>
      <c r="BL55" s="1"/>
      <c r="BM55" s="2"/>
      <c r="BN55" s="2"/>
      <c r="BO55" s="1"/>
      <c r="BS55" s="23"/>
      <c r="BT55" s="23"/>
      <c r="BU55" s="23"/>
      <c r="BV55" s="24"/>
      <c r="BW55" s="2"/>
      <c r="BX55" s="2"/>
      <c r="BY55" s="2"/>
      <c r="BZ55" s="1"/>
      <c r="CB55" s="25"/>
      <c r="CC55" s="27"/>
      <c r="CD55" s="27"/>
      <c r="CG55" s="30"/>
      <c r="CH55" s="30"/>
      <c r="CI55" s="15"/>
      <c r="CJ55" s="33"/>
      <c r="CK55" s="34"/>
      <c r="CL55" s="34"/>
      <c r="CM55" s="32"/>
      <c r="CN55" s="32"/>
      <c r="CR55" s="30"/>
      <c r="CS55" s="39"/>
      <c r="CW55" s="30"/>
      <c r="CX55" s="30"/>
      <c r="CY55" s="32"/>
      <c r="CZ55" s="32"/>
      <c r="DA55" s="41"/>
    </row>
    <row r="56" spans="1:105" ht="15.75" x14ac:dyDescent="0.25">
      <c r="B56" t="s">
        <v>352</v>
      </c>
      <c r="C56" s="52">
        <v>5.3596382008820003</v>
      </c>
      <c r="D56" s="52">
        <v>5.6133510812259999</v>
      </c>
      <c r="E56" s="52">
        <v>0.25371288034399964</v>
      </c>
      <c r="F56" s="53">
        <v>4.7337687887635357E-2</v>
      </c>
      <c r="G56" s="45">
        <v>5.4098348972089996</v>
      </c>
      <c r="H56" s="45">
        <v>5.5836022597530004</v>
      </c>
      <c r="I56" s="45">
        <v>0.17376736254400083</v>
      </c>
      <c r="J56" s="46">
        <v>3.2120640619485365E-2</v>
      </c>
      <c r="K56" s="47">
        <v>3</v>
      </c>
      <c r="L56" s="55">
        <f>G56-CC56-CD56</f>
        <v>5.2385938972089994</v>
      </c>
      <c r="M56" s="55">
        <f>H56-CC56-CD56</f>
        <v>5.4123612597530002</v>
      </c>
      <c r="N56" s="55">
        <f>M56-L56</f>
        <v>0.17376736254400083</v>
      </c>
      <c r="O56" s="56">
        <f>N56/L56</f>
        <v>3.3170611418567877E-2</v>
      </c>
      <c r="P56" s="54"/>
      <c r="Q56" s="42">
        <f t="shared" ref="Q56:R59" si="35">C56/$CP56*1000000</f>
        <v>40.574425794373703</v>
      </c>
      <c r="R56" s="42">
        <f t="shared" si="35"/>
        <v>42.495125298847789</v>
      </c>
      <c r="S56" s="42">
        <f t="shared" ref="S56:T59" si="36">L56/$CP56*1000000</f>
        <v>39.658076045914271</v>
      </c>
      <c r="T56" s="42">
        <f t="shared" si="36"/>
        <v>40.973558676041307</v>
      </c>
      <c r="V56" s="143">
        <f>AR56/DA56*1000000</f>
        <v>45.357858202799811</v>
      </c>
      <c r="W56" s="143">
        <f>(AW56-CC56-CD56)/DA56*1000000</f>
        <v>39.834489633477553</v>
      </c>
      <c r="X56" s="143">
        <f>(BM56-CC56-CD56)/DA56*1000000</f>
        <v>41.789479082328967</v>
      </c>
      <c r="AA56" t="s">
        <v>352</v>
      </c>
      <c r="AB56" s="2">
        <v>5.3596382008820003</v>
      </c>
      <c r="AC56" s="2">
        <v>5.4951682460329998</v>
      </c>
      <c r="AD56" s="2">
        <v>0.13553004515099953</v>
      </c>
      <c r="AE56" s="1">
        <v>2.5287163064233748E-2</v>
      </c>
      <c r="AF56" s="2">
        <v>5.3597256425879998</v>
      </c>
      <c r="AG56" s="2">
        <v>8.7441705999502517E-5</v>
      </c>
      <c r="AH56" s="1">
        <v>1.6314852369160442E-5</v>
      </c>
      <c r="AI56" s="2">
        <v>5.3616912889839998</v>
      </c>
      <c r="AJ56" s="2">
        <v>2.0530881019995562E-3</v>
      </c>
      <c r="AK56" s="1">
        <v>3.8306468180290473E-4</v>
      </c>
      <c r="AL56" s="2">
        <v>5.7745948638569997</v>
      </c>
      <c r="AM56" s="2">
        <v>0.41495666297499945</v>
      </c>
      <c r="AN56" s="1">
        <v>7.7422513875416585E-2</v>
      </c>
      <c r="AO56" s="2">
        <v>5.3591559014990002</v>
      </c>
      <c r="AP56" s="2">
        <v>-4.8229938300003994E-4</v>
      </c>
      <c r="AQ56" s="1">
        <v>-8.9987302299746858E-5</v>
      </c>
      <c r="AR56" s="2">
        <v>5.9649665743920002</v>
      </c>
      <c r="AS56" s="2">
        <v>0.60532837350999991</v>
      </c>
      <c r="AT56" s="1">
        <v>0.11294202161078429</v>
      </c>
      <c r="AU56" s="1"/>
      <c r="AV56" t="s">
        <v>352</v>
      </c>
      <c r="AW56" s="2">
        <v>5.4098348972089996</v>
      </c>
      <c r="AX56" s="2">
        <v>5.479609036517</v>
      </c>
      <c r="AY56" s="2">
        <v>6.9774139308000471E-2</v>
      </c>
      <c r="AZ56" s="1">
        <v>1.289764671820166E-2</v>
      </c>
      <c r="BA56" s="2">
        <v>5.4098547316600003</v>
      </c>
      <c r="BB56" s="2">
        <v>1.9834451000733111E-5</v>
      </c>
      <c r="BC56" s="1">
        <v>3.6663690071144219E-6</v>
      </c>
      <c r="BD56" s="2">
        <v>5.4103047898829999</v>
      </c>
      <c r="BE56" s="2">
        <v>4.698926740003273E-4</v>
      </c>
      <c r="BF56" s="1">
        <v>8.6858967589334516E-5</v>
      </c>
      <c r="BG56" s="2">
        <v>5.5828436023529999</v>
      </c>
      <c r="BH56" s="2">
        <v>0.17300870514400035</v>
      </c>
      <c r="BI56" s="1">
        <v>3.1980403918289199E-2</v>
      </c>
      <c r="BJ56" s="2">
        <v>5.4097254537710002</v>
      </c>
      <c r="BK56" s="2">
        <v>-1.0944343799934586E-4</v>
      </c>
      <c r="BL56" s="1">
        <v>-2.0230458059969459E-5</v>
      </c>
      <c r="BM56" s="2">
        <v>5.6669336046380003</v>
      </c>
      <c r="BN56" s="2">
        <v>0.25709870742900076</v>
      </c>
      <c r="BO56" s="1">
        <v>4.7524316788603131E-2</v>
      </c>
      <c r="BQ56" t="s">
        <v>352</v>
      </c>
      <c r="BS56" s="23">
        <v>5.3596382008820003</v>
      </c>
      <c r="BT56" s="23">
        <v>5.0095408378200004</v>
      </c>
      <c r="BU56" s="23">
        <v>-0.3500973630619999</v>
      </c>
      <c r="BV56" s="24">
        <v>-6.5321081375303777E-2</v>
      </c>
      <c r="BW56" s="2">
        <v>5.4098348972089996</v>
      </c>
      <c r="BX56" s="2">
        <v>5.3696976475660003</v>
      </c>
      <c r="BY56" s="2">
        <v>-4.0137249642999251E-2</v>
      </c>
      <c r="BZ56" s="1">
        <v>-7.4193113848458761E-3</v>
      </c>
      <c r="CB56" s="25" t="s">
        <v>352</v>
      </c>
      <c r="CC56" s="27">
        <v>0</v>
      </c>
      <c r="CD56" s="27">
        <v>0.171241</v>
      </c>
      <c r="CG56" s="30">
        <v>444</v>
      </c>
      <c r="CH56" s="30"/>
      <c r="CI56" s="15" t="s">
        <v>352</v>
      </c>
      <c r="CJ56" s="33" t="s">
        <v>994</v>
      </c>
      <c r="CK56" s="34" t="s">
        <v>352</v>
      </c>
      <c r="CL56" s="34" t="s">
        <v>989</v>
      </c>
      <c r="CM56" s="32"/>
      <c r="CN56" s="32"/>
      <c r="CO56" t="s">
        <v>352</v>
      </c>
      <c r="CP56">
        <v>132094</v>
      </c>
      <c r="CQ56" t="s">
        <v>1045</v>
      </c>
      <c r="CR56" s="30">
        <v>127</v>
      </c>
      <c r="CS56" s="39" t="s">
        <v>352</v>
      </c>
      <c r="CW56" s="30">
        <v>441</v>
      </c>
      <c r="CX56" s="30"/>
      <c r="CY56" s="32"/>
      <c r="CZ56" s="32" t="s">
        <v>352</v>
      </c>
      <c r="DA56" s="41">
        <v>131509</v>
      </c>
    </row>
    <row r="57" spans="1:105" ht="15.75" x14ac:dyDescent="0.25">
      <c r="B57" t="s">
        <v>354</v>
      </c>
      <c r="C57" s="52">
        <v>4.4239672474859999</v>
      </c>
      <c r="D57" s="52">
        <v>5.0981530360160008</v>
      </c>
      <c r="E57" s="52">
        <v>0.67418578853000088</v>
      </c>
      <c r="F57" s="53">
        <v>0.15239393757110639</v>
      </c>
      <c r="G57" s="45">
        <v>4.2784482231139993</v>
      </c>
      <c r="H57" s="45">
        <v>4.527288137727</v>
      </c>
      <c r="I57" s="45">
        <v>0.2488399146130007</v>
      </c>
      <c r="J57" s="46">
        <v>5.816125418292116E-2</v>
      </c>
      <c r="K57" s="47">
        <v>1</v>
      </c>
      <c r="L57" s="55">
        <f>G57-CC57-CD57</f>
        <v>4.1922902231139991</v>
      </c>
      <c r="M57" s="55">
        <f>H57-CC57-CD57</f>
        <v>4.4411301377269998</v>
      </c>
      <c r="N57" s="55">
        <f>M57-L57</f>
        <v>0.2488399146130007</v>
      </c>
      <c r="O57" s="56">
        <f>N57/L57</f>
        <v>5.9356557244303672E-2</v>
      </c>
      <c r="P57" s="54"/>
      <c r="Q57" s="42">
        <f t="shared" si="35"/>
        <v>41.722157491804516</v>
      </c>
      <c r="R57" s="42">
        <f t="shared" si="35"/>
        <v>48.080361355942443</v>
      </c>
      <c r="S57" s="42">
        <f t="shared" si="36"/>
        <v>39.537226013486233</v>
      </c>
      <c r="T57" s="42">
        <f t="shared" si="36"/>
        <v>41.884019632636694</v>
      </c>
      <c r="V57" s="143">
        <f>AR57/DA57*1000000</f>
        <v>49.953142442653544</v>
      </c>
      <c r="W57" s="143">
        <f>(AW57-CC57-CD57)/DA57*1000000</f>
        <v>39.912509145482062</v>
      </c>
      <c r="X57" s="143">
        <f>(BM57-CC57-CD57)/DA57*1000000</f>
        <v>42.63413075217305</v>
      </c>
      <c r="AA57" t="s">
        <v>354</v>
      </c>
      <c r="AB57" s="2">
        <v>4.4239672474859999</v>
      </c>
      <c r="AC57" s="2">
        <v>4.6845000750699999</v>
      </c>
      <c r="AD57" s="2">
        <v>0.26053282758399998</v>
      </c>
      <c r="AE57" s="1">
        <v>5.8891219805493028E-2</v>
      </c>
      <c r="AF57" s="2">
        <v>4.4239660129150007</v>
      </c>
      <c r="AG57" s="2">
        <v>-1.2345709992089837E-6</v>
      </c>
      <c r="AH57" s="1">
        <v>-2.7906422677757195E-7</v>
      </c>
      <c r="AI57" s="2">
        <v>4.4242369443690004</v>
      </c>
      <c r="AJ57" s="2">
        <v>2.6969688300049199E-4</v>
      </c>
      <c r="AK57" s="1">
        <v>6.0962676239014238E-5</v>
      </c>
      <c r="AL57" s="2">
        <v>4.8627256761229996</v>
      </c>
      <c r="AM57" s="2">
        <v>0.43875842863699965</v>
      </c>
      <c r="AN57" s="1">
        <v>9.9177594247862516E-2</v>
      </c>
      <c r="AO57" s="2">
        <v>4.4239734925800001</v>
      </c>
      <c r="AP57" s="2">
        <v>6.2450940001568256E-6</v>
      </c>
      <c r="AQ57" s="1">
        <v>1.4116501435913013E-6</v>
      </c>
      <c r="AR57" s="2">
        <v>5.2469282227490002</v>
      </c>
      <c r="AS57" s="2">
        <v>0.82296097526300027</v>
      </c>
      <c r="AT57" s="1">
        <v>0.18602329746692017</v>
      </c>
      <c r="AU57" s="1"/>
      <c r="AV57" t="s">
        <v>354</v>
      </c>
      <c r="AW57" s="2">
        <v>4.2784482231139993</v>
      </c>
      <c r="AX57" s="2">
        <v>4.3712625437339998</v>
      </c>
      <c r="AY57" s="2">
        <v>9.2814320620000501E-2</v>
      </c>
      <c r="AZ57" s="1">
        <v>2.169345421047239E-2</v>
      </c>
      <c r="BA57" s="2">
        <v>4.2784442042249999</v>
      </c>
      <c r="BB57" s="2">
        <v>-4.0188889993686416E-6</v>
      </c>
      <c r="BC57" s="1">
        <v>-9.393333259607752E-7</v>
      </c>
      <c r="BD57" s="2">
        <v>4.2784371381259998</v>
      </c>
      <c r="BE57" s="2">
        <v>-1.1084987999510076E-5</v>
      </c>
      <c r="BF57" s="1">
        <v>-2.5908898323518914E-6</v>
      </c>
      <c r="BG57" s="2">
        <v>4.4429971573609999</v>
      </c>
      <c r="BH57" s="2">
        <v>0.16454893424700057</v>
      </c>
      <c r="BI57" s="1">
        <v>3.8459956896997639E-2</v>
      </c>
      <c r="BJ57" s="2">
        <v>4.2784702395639993</v>
      </c>
      <c r="BK57" s="2">
        <v>2.2016449999995302E-5</v>
      </c>
      <c r="BL57" s="1">
        <v>5.1458960940681867E-6</v>
      </c>
      <c r="BM57" s="2">
        <v>4.5643191918160007</v>
      </c>
      <c r="BN57" s="2">
        <v>0.28587096870200135</v>
      </c>
      <c r="BO57" s="1">
        <v>6.6816507713615567E-2</v>
      </c>
      <c r="BQ57" t="s">
        <v>354</v>
      </c>
      <c r="BS57" s="23">
        <v>4.4239672474859999</v>
      </c>
      <c r="BT57" s="23">
        <v>4.2761322635080008</v>
      </c>
      <c r="BU57" s="23">
        <v>-0.1478349839779991</v>
      </c>
      <c r="BV57" s="24">
        <v>-3.3416835095695846E-2</v>
      </c>
      <c r="BW57" s="2">
        <v>4.2784482231139993</v>
      </c>
      <c r="BX57" s="2">
        <v>4.2433350754310002</v>
      </c>
      <c r="BY57" s="2">
        <v>-3.5113147682999113E-2</v>
      </c>
      <c r="BZ57" s="1">
        <v>-8.2069820299105027E-3</v>
      </c>
      <c r="CB57" s="25" t="s">
        <v>354</v>
      </c>
      <c r="CC57" s="27">
        <v>0</v>
      </c>
      <c r="CD57" s="27">
        <v>8.6157999999999998E-2</v>
      </c>
      <c r="CG57" s="30">
        <v>446</v>
      </c>
      <c r="CH57" s="30"/>
      <c r="CI57" s="15" t="s">
        <v>354</v>
      </c>
      <c r="CJ57" s="33" t="s">
        <v>994</v>
      </c>
      <c r="CK57" s="34" t="s">
        <v>354</v>
      </c>
      <c r="CL57" s="34" t="s">
        <v>989</v>
      </c>
      <c r="CM57" s="32"/>
      <c r="CN57" s="32"/>
      <c r="CO57" t="s">
        <v>354</v>
      </c>
      <c r="CP57">
        <v>106034</v>
      </c>
      <c r="CQ57" t="s">
        <v>1045</v>
      </c>
      <c r="CR57" s="30">
        <v>128</v>
      </c>
      <c r="CS57" s="39" t="s">
        <v>354</v>
      </c>
      <c r="CW57" s="30">
        <v>443</v>
      </c>
      <c r="CX57" s="30"/>
      <c r="CY57" s="32"/>
      <c r="CZ57" s="32" t="s">
        <v>354</v>
      </c>
      <c r="DA57" s="41">
        <v>105037</v>
      </c>
    </row>
    <row r="58" spans="1:105" ht="15.75" x14ac:dyDescent="0.25">
      <c r="B58" t="s">
        <v>353</v>
      </c>
      <c r="C58" s="52">
        <v>4.5981797568629998</v>
      </c>
      <c r="D58" s="52">
        <v>4.8649377439470003</v>
      </c>
      <c r="E58" s="52">
        <v>0.26675798708400045</v>
      </c>
      <c r="F58" s="53">
        <v>5.8013823118996506E-2</v>
      </c>
      <c r="G58" s="45">
        <v>4.961839795955</v>
      </c>
      <c r="H58" s="45">
        <v>5.1006810631199997</v>
      </c>
      <c r="I58" s="45">
        <v>0.13884126716499967</v>
      </c>
      <c r="J58" s="46">
        <v>2.7981811762279405E-2</v>
      </c>
      <c r="K58" s="47">
        <v>3</v>
      </c>
      <c r="L58" s="55">
        <f>G58-CC58-CD58</f>
        <v>4.8205687959550003</v>
      </c>
      <c r="M58" s="55">
        <f>H58-CC58-CD58</f>
        <v>4.95941006312</v>
      </c>
      <c r="N58" s="55">
        <f>M58-L58</f>
        <v>0.13884126716499967</v>
      </c>
      <c r="O58" s="56">
        <f>N58/L58</f>
        <v>2.8801843318054732E-2</v>
      </c>
      <c r="P58" s="54"/>
      <c r="Q58" s="42">
        <f t="shared" si="35"/>
        <v>38.282115648289526</v>
      </c>
      <c r="R58" s="42">
        <f t="shared" si="35"/>
        <v>40.503007534130361</v>
      </c>
      <c r="S58" s="42">
        <f t="shared" si="36"/>
        <v>40.133614146303898</v>
      </c>
      <c r="T58" s="42">
        <f t="shared" si="36"/>
        <v>41.289536212733012</v>
      </c>
      <c r="V58" s="143">
        <f>AR58/DA58*1000000</f>
        <v>42.63605460491484</v>
      </c>
      <c r="W58" s="143">
        <f>(AW58-CC58-CD58)/DA58*1000000</f>
        <v>40.306770202889709</v>
      </c>
      <c r="X58" s="143">
        <f>(BM58-CC58-CD58)/DA58*1000000</f>
        <v>41.720667006003495</v>
      </c>
      <c r="AA58" t="s">
        <v>353</v>
      </c>
      <c r="AB58" s="2">
        <v>4.5981797568629998</v>
      </c>
      <c r="AC58" s="2">
        <v>4.7418503267099998</v>
      </c>
      <c r="AD58" s="2">
        <v>0.143670569847</v>
      </c>
      <c r="AE58" s="1">
        <v>3.1245096417243129E-2</v>
      </c>
      <c r="AF58" s="2">
        <v>4.5981850157129998</v>
      </c>
      <c r="AG58" s="2">
        <v>5.2588499999117744E-6</v>
      </c>
      <c r="AH58" s="1">
        <v>1.1436808211037625E-6</v>
      </c>
      <c r="AI58" s="2">
        <v>4.5987248915009999</v>
      </c>
      <c r="AJ58" s="2">
        <v>5.4513463800009987E-4</v>
      </c>
      <c r="AK58" s="1">
        <v>1.1855444258925736E-4</v>
      </c>
      <c r="AL58" s="2">
        <v>4.8900897756650004</v>
      </c>
      <c r="AM58" s="2">
        <v>0.29191001880200051</v>
      </c>
      <c r="AN58" s="1">
        <v>6.3483820606689209E-2</v>
      </c>
      <c r="AO58" s="2">
        <v>4.5981499540330004</v>
      </c>
      <c r="AP58" s="2">
        <v>-2.980282999942574E-5</v>
      </c>
      <c r="AQ58" s="1">
        <v>-6.4814408255665978E-6</v>
      </c>
      <c r="AR58" s="2">
        <v>5.099144222584</v>
      </c>
      <c r="AS58" s="2">
        <v>0.50096446572100017</v>
      </c>
      <c r="AT58" s="1">
        <v>0.10894843007676834</v>
      </c>
      <c r="AU58" s="1"/>
      <c r="AV58" t="s">
        <v>353</v>
      </c>
      <c r="AW58" s="2">
        <v>4.961839795955</v>
      </c>
      <c r="AX58" s="2">
        <v>5.0062690014479996</v>
      </c>
      <c r="AY58" s="2">
        <v>4.4429205492999557E-2</v>
      </c>
      <c r="AZ58" s="1">
        <v>8.9541797639696493E-3</v>
      </c>
      <c r="BA58" s="2">
        <v>4.961839795955</v>
      </c>
      <c r="BB58" s="2">
        <v>0</v>
      </c>
      <c r="BC58" s="1">
        <v>0</v>
      </c>
      <c r="BD58" s="2">
        <v>4.961839795955</v>
      </c>
      <c r="BE58" s="2">
        <v>0</v>
      </c>
      <c r="BF58" s="1">
        <v>0</v>
      </c>
      <c r="BG58" s="2">
        <v>5.0451445562540007</v>
      </c>
      <c r="BH58" s="2">
        <v>8.3304760299000691E-2</v>
      </c>
      <c r="BI58" s="1">
        <v>1.6789087057367823E-2</v>
      </c>
      <c r="BJ58" s="2">
        <v>4.961839795955</v>
      </c>
      <c r="BK58" s="2">
        <v>0</v>
      </c>
      <c r="BL58" s="1">
        <v>0</v>
      </c>
      <c r="BM58" s="2">
        <v>5.130937611917</v>
      </c>
      <c r="BN58" s="2">
        <v>0.16909781596200002</v>
      </c>
      <c r="BO58" s="1">
        <v>3.40796605524935E-2</v>
      </c>
      <c r="BQ58" t="s">
        <v>353</v>
      </c>
      <c r="BS58" s="23">
        <v>4.5981797568629998</v>
      </c>
      <c r="BT58" s="23">
        <v>4.3614440049130003</v>
      </c>
      <c r="BU58" s="23">
        <v>-0.23673575194999952</v>
      </c>
      <c r="BV58" s="24">
        <v>-5.1484666643721415E-2</v>
      </c>
      <c r="BW58" s="2">
        <v>4.961839795955</v>
      </c>
      <c r="BX58" s="2">
        <v>4.961839795955</v>
      </c>
      <c r="BY58" s="2">
        <v>0</v>
      </c>
      <c r="BZ58" s="1">
        <v>0</v>
      </c>
      <c r="CB58" s="25" t="s">
        <v>353</v>
      </c>
      <c r="CC58" s="27">
        <v>0</v>
      </c>
      <c r="CD58" s="27">
        <v>0.14127100000000001</v>
      </c>
      <c r="CG58" s="30">
        <v>445</v>
      </c>
      <c r="CH58" s="30"/>
      <c r="CI58" s="15" t="s">
        <v>353</v>
      </c>
      <c r="CJ58" s="33" t="s">
        <v>603</v>
      </c>
      <c r="CK58" s="34" t="s">
        <v>353</v>
      </c>
      <c r="CL58" s="34" t="s">
        <v>989</v>
      </c>
      <c r="CM58" s="32"/>
      <c r="CN58" s="32"/>
      <c r="CO58" t="s">
        <v>353</v>
      </c>
      <c r="CP58">
        <v>120113</v>
      </c>
      <c r="CQ58" t="s">
        <v>1045</v>
      </c>
      <c r="CR58" s="30">
        <v>157</v>
      </c>
      <c r="CS58" s="39" t="s">
        <v>353</v>
      </c>
      <c r="CW58" s="30">
        <v>442</v>
      </c>
      <c r="CX58" s="30"/>
      <c r="CY58" s="32"/>
      <c r="CZ58" s="32" t="s">
        <v>353</v>
      </c>
      <c r="DA58" s="41">
        <v>119597</v>
      </c>
    </row>
    <row r="59" spans="1:105" ht="15.75" x14ac:dyDescent="0.25">
      <c r="A59" t="s">
        <v>469</v>
      </c>
      <c r="B59" t="s">
        <v>172</v>
      </c>
      <c r="C59" s="52">
        <v>98.906692970465997</v>
      </c>
      <c r="D59" s="52">
        <v>101.2473284493</v>
      </c>
      <c r="E59" s="52">
        <v>2.3406354788340025</v>
      </c>
      <c r="F59" s="53">
        <v>2.366508684637679E-2</v>
      </c>
      <c r="G59" s="45">
        <v>115.31165400043299</v>
      </c>
      <c r="H59" s="45">
        <v>114.949227174539</v>
      </c>
      <c r="I59" s="45">
        <v>-0.36242682589399067</v>
      </c>
      <c r="J59" s="46">
        <v>-3.1430199231434991E-3</v>
      </c>
      <c r="K59" s="47">
        <v>4</v>
      </c>
      <c r="L59" s="55">
        <f>G59-CC59-CD59</f>
        <v>108.244812000433</v>
      </c>
      <c r="M59" s="55">
        <f>H59-CC59-CD59</f>
        <v>107.88238517453901</v>
      </c>
      <c r="N59" s="55">
        <f>M59-L59</f>
        <v>-0.36242682589399067</v>
      </c>
      <c r="O59" s="56">
        <f>N59/L59</f>
        <v>-3.3482142857113643E-3</v>
      </c>
      <c r="P59" s="54"/>
      <c r="Q59" s="42">
        <f t="shared" si="35"/>
        <v>151.67039755268388</v>
      </c>
      <c r="R59" s="42">
        <f t="shared" si="35"/>
        <v>155.25969068279264</v>
      </c>
      <c r="S59" s="42">
        <f t="shared" si="36"/>
        <v>165.99011832317103</v>
      </c>
      <c r="T59" s="42">
        <f t="shared" si="36"/>
        <v>165.43434783771448</v>
      </c>
      <c r="V59" s="143">
        <f>AR59/DA59*1000000</f>
        <v>159.88878659832568</v>
      </c>
      <c r="W59" s="143">
        <f>(AW59-CC59-CD59)/DA59*1000000</f>
        <v>166.97643552693501</v>
      </c>
      <c r="X59" s="143">
        <f>(BM59-CC59-CD59)/DA59*1000000</f>
        <v>166.41736264012656</v>
      </c>
      <c r="AA59" t="s">
        <v>172</v>
      </c>
      <c r="AB59" s="2">
        <v>98.906692970465997</v>
      </c>
      <c r="AC59" s="2">
        <v>101.351690095354</v>
      </c>
      <c r="AD59" s="2">
        <v>2.4449971248880047</v>
      </c>
      <c r="AE59" s="1">
        <v>2.4720239363559476E-2</v>
      </c>
      <c r="AF59" s="2">
        <v>99.331104040585998</v>
      </c>
      <c r="AG59" s="2">
        <v>0.42441107012000145</v>
      </c>
      <c r="AH59" s="1">
        <v>4.2910247767229725E-3</v>
      </c>
      <c r="AI59" s="2">
        <v>99.080175695297001</v>
      </c>
      <c r="AJ59" s="2">
        <v>0.17348272483100402</v>
      </c>
      <c r="AK59" s="1">
        <v>1.7540038962055558E-3</v>
      </c>
      <c r="AL59" s="2">
        <v>99.394304144059006</v>
      </c>
      <c r="AM59" s="2">
        <v>0.48761117359300954</v>
      </c>
      <c r="AN59" s="1">
        <v>4.9300119026182846E-3</v>
      </c>
      <c r="AO59" s="2">
        <v>99.610547511279009</v>
      </c>
      <c r="AP59" s="2">
        <v>0.70385454081301191</v>
      </c>
      <c r="AQ59" s="1">
        <v>7.1163489514626289E-3</v>
      </c>
      <c r="AR59" s="2">
        <v>103.65014435537701</v>
      </c>
      <c r="AS59" s="2">
        <v>4.7434513849110118</v>
      </c>
      <c r="AT59" s="1">
        <v>4.7958851342117248E-2</v>
      </c>
      <c r="AU59" s="1"/>
      <c r="AV59" t="s">
        <v>172</v>
      </c>
      <c r="AW59" s="2">
        <v>115.31165400043299</v>
      </c>
      <c r="AX59" s="2">
        <v>115.190845058468</v>
      </c>
      <c r="AY59" s="2">
        <v>-0.12080894196499514</v>
      </c>
      <c r="AZ59" s="1">
        <v>-1.0476733077173753E-3</v>
      </c>
      <c r="BA59" s="2">
        <v>115.31165400043299</v>
      </c>
      <c r="BB59" s="2">
        <v>0</v>
      </c>
      <c r="BC59" s="1">
        <v>0</v>
      </c>
      <c r="BD59" s="2">
        <v>115.31165400043299</v>
      </c>
      <c r="BE59" s="2">
        <v>0</v>
      </c>
      <c r="BF59" s="1">
        <v>0</v>
      </c>
      <c r="BG59" s="2">
        <v>115.190845058468</v>
      </c>
      <c r="BH59" s="2">
        <v>-0.12080894196499514</v>
      </c>
      <c r="BI59" s="1">
        <v>-1.0476733077173753E-3</v>
      </c>
      <c r="BJ59" s="2">
        <v>115.31165400043299</v>
      </c>
      <c r="BK59" s="2">
        <v>0</v>
      </c>
      <c r="BL59" s="1">
        <v>0</v>
      </c>
      <c r="BM59" s="2">
        <v>114.949227174539</v>
      </c>
      <c r="BN59" s="2">
        <v>-0.36242682589399067</v>
      </c>
      <c r="BO59" s="1">
        <v>-3.1430199231434991E-3</v>
      </c>
      <c r="BQ59" t="s">
        <v>172</v>
      </c>
      <c r="BS59" s="23">
        <v>98.906692970465997</v>
      </c>
      <c r="BT59" s="23">
        <v>96.313822419109997</v>
      </c>
      <c r="BU59" s="23">
        <v>-2.5928705513560004</v>
      </c>
      <c r="BV59" s="24">
        <v>-2.6215319443854461E-2</v>
      </c>
      <c r="BW59" s="2">
        <v>115.31165400043299</v>
      </c>
      <c r="BX59" s="2">
        <v>115.190845058468</v>
      </c>
      <c r="BY59" s="2">
        <v>-0.12080894196499514</v>
      </c>
      <c r="BZ59" s="1">
        <v>-1.0476733077173753E-3</v>
      </c>
      <c r="CB59" s="25" t="s">
        <v>172</v>
      </c>
      <c r="CC59" s="27">
        <v>0</v>
      </c>
      <c r="CD59" s="27">
        <v>7.0668420000000003</v>
      </c>
      <c r="CG59" s="30">
        <v>245</v>
      </c>
      <c r="CH59" s="30"/>
      <c r="CI59" s="34" t="s">
        <v>172</v>
      </c>
      <c r="CJ59" s="34" t="s">
        <v>989</v>
      </c>
      <c r="CK59" s="34" t="s">
        <v>172</v>
      </c>
      <c r="CL59" s="34" t="s">
        <v>989</v>
      </c>
      <c r="CM59" s="32"/>
      <c r="CN59" s="32"/>
      <c r="CO59" t="s">
        <v>172</v>
      </c>
      <c r="CP59">
        <v>652116</v>
      </c>
      <c r="CQ59" t="s">
        <v>963</v>
      </c>
      <c r="CR59" s="30">
        <v>315</v>
      </c>
      <c r="CS59" s="39" t="s">
        <v>172</v>
      </c>
      <c r="CW59" s="30">
        <v>264</v>
      </c>
      <c r="CX59" s="30"/>
      <c r="CY59" s="32"/>
      <c r="CZ59" s="32" t="s">
        <v>172</v>
      </c>
      <c r="DA59" s="41">
        <v>648264</v>
      </c>
    </row>
    <row r="60" spans="1:105" ht="15.75" x14ac:dyDescent="0.25">
      <c r="A60" t="s">
        <v>470</v>
      </c>
      <c r="C60" s="52"/>
      <c r="D60" s="52"/>
      <c r="E60" s="52"/>
      <c r="F60" s="53"/>
      <c r="G60" s="45"/>
      <c r="H60" s="45"/>
      <c r="I60" s="45"/>
      <c r="J60" s="46"/>
      <c r="K60" s="47"/>
      <c r="L60" s="55"/>
      <c r="M60" s="55"/>
      <c r="N60" s="55"/>
      <c r="O60" s="56"/>
      <c r="P60" s="54"/>
      <c r="Q60" s="42"/>
      <c r="R60" s="42"/>
      <c r="S60" s="42"/>
      <c r="T60" s="42"/>
      <c r="V60" s="143"/>
      <c r="W60" s="143"/>
      <c r="X60" s="143"/>
      <c r="AB60" s="2"/>
      <c r="AC60" s="2"/>
      <c r="AD60" s="2"/>
      <c r="AE60" s="1"/>
      <c r="AF60" s="2"/>
      <c r="AG60" s="2"/>
      <c r="AH60" s="1"/>
      <c r="AI60" s="2"/>
      <c r="AJ60" s="2"/>
      <c r="AK60" s="1"/>
      <c r="AL60" s="2"/>
      <c r="AM60" s="2"/>
      <c r="AN60" s="1"/>
      <c r="AO60" s="2"/>
      <c r="AP60" s="2"/>
      <c r="AQ60" s="1"/>
      <c r="AR60" s="2"/>
      <c r="AS60" s="2"/>
      <c r="AT60" s="1"/>
      <c r="AU60" s="1"/>
      <c r="AW60" s="2"/>
      <c r="AX60" s="2"/>
      <c r="AY60" s="2"/>
      <c r="AZ60" s="1"/>
      <c r="BA60" s="2"/>
      <c r="BB60" s="2"/>
      <c r="BC60" s="1"/>
      <c r="BD60" s="2"/>
      <c r="BE60" s="2"/>
      <c r="BF60" s="1"/>
      <c r="BG60" s="2"/>
      <c r="BH60" s="2"/>
      <c r="BI60" s="1"/>
      <c r="BJ60" s="2"/>
      <c r="BK60" s="2"/>
      <c r="BL60" s="1"/>
      <c r="BM60" s="2"/>
      <c r="BN60" s="2"/>
      <c r="BO60" s="1"/>
      <c r="BS60" s="23"/>
      <c r="BT60" s="23"/>
      <c r="BU60" s="23"/>
      <c r="BV60" s="24"/>
      <c r="BW60" s="2"/>
      <c r="BX60" s="2"/>
      <c r="BY60" s="2"/>
      <c r="BZ60" s="1"/>
      <c r="CB60" s="25"/>
      <c r="CC60" s="27"/>
      <c r="CD60" s="27"/>
      <c r="CG60" s="30"/>
      <c r="CH60" s="30"/>
      <c r="CI60" s="15"/>
      <c r="CJ60" s="33"/>
      <c r="CK60" s="34"/>
      <c r="CL60" s="34"/>
      <c r="CM60" s="32"/>
      <c r="CN60" s="32"/>
      <c r="CR60" s="30"/>
      <c r="CS60" s="39"/>
      <c r="CW60" s="30"/>
      <c r="CX60" s="30"/>
      <c r="CY60" s="32"/>
      <c r="CZ60" s="32"/>
      <c r="DA60" s="41"/>
    </row>
    <row r="61" spans="1:105" ht="15.75" x14ac:dyDescent="0.25">
      <c r="A61" t="s">
        <v>471</v>
      </c>
      <c r="B61" t="s">
        <v>356</v>
      </c>
      <c r="C61" s="52">
        <v>5.3792891072920002</v>
      </c>
      <c r="D61" s="52">
        <v>6.2530556353449995</v>
      </c>
      <c r="E61" s="52">
        <v>0.87376652805299937</v>
      </c>
      <c r="F61" s="53">
        <v>0.16243159841856206</v>
      </c>
      <c r="G61" s="45">
        <v>5.6095452011019997</v>
      </c>
      <c r="H61" s="45">
        <v>5.9194745375790001</v>
      </c>
      <c r="I61" s="45">
        <v>0.30992933647700038</v>
      </c>
      <c r="J61" s="46">
        <v>5.5250350138209871E-2</v>
      </c>
      <c r="K61" s="47">
        <v>2</v>
      </c>
      <c r="L61" s="55">
        <f>G61-CC61-CD61</f>
        <v>5.459340201102</v>
      </c>
      <c r="M61" s="55">
        <f>H61-CC61-CD61</f>
        <v>5.7692695375790004</v>
      </c>
      <c r="N61" s="55">
        <f>M61-L61</f>
        <v>0.30992933647700038</v>
      </c>
      <c r="O61" s="56">
        <f>N61/L61</f>
        <v>5.6770475013526236E-2</v>
      </c>
      <c r="P61" s="54"/>
      <c r="Q61" s="42">
        <f t="shared" ref="Q61:R65" si="37">C61/$CP61*1000000</f>
        <v>48.650970048494607</v>
      </c>
      <c r="R61" s="42">
        <f t="shared" si="37"/>
        <v>56.553424878085174</v>
      </c>
      <c r="S61" s="42">
        <f t="shared" ref="S61:T65" si="38">L61/$CP61*1000000</f>
        <v>49.374962250739358</v>
      </c>
      <c r="T61" s="42">
        <f t="shared" si="38"/>
        <v>52.178002311488754</v>
      </c>
      <c r="V61" s="143">
        <f>AR61/DA61*1000000</f>
        <v>56.823386354303459</v>
      </c>
      <c r="W61" s="143">
        <f>(AW61-CC61-CD61)/DA61*1000000</f>
        <v>49.581234968095252</v>
      </c>
      <c r="X61" s="143">
        <f>(BM61-CC61-CD61)/DA61*1000000</f>
        <v>52.387509095405463</v>
      </c>
      <c r="AA61" t="s">
        <v>356</v>
      </c>
      <c r="AB61" s="2">
        <v>5.3792891072920002</v>
      </c>
      <c r="AC61" s="2">
        <v>5.6785620589679997</v>
      </c>
      <c r="AD61" s="2">
        <v>0.29927295167599954</v>
      </c>
      <c r="AE61" s="1">
        <v>5.5634293994407974E-2</v>
      </c>
      <c r="AF61" s="2">
        <v>5.3792605281660002</v>
      </c>
      <c r="AG61" s="2">
        <v>-2.8579125999961263E-5</v>
      </c>
      <c r="AH61" s="1">
        <v>-5.3128072185635597E-6</v>
      </c>
      <c r="AI61" s="2">
        <v>5.3788446175819997</v>
      </c>
      <c r="AJ61" s="2">
        <v>-4.4448971000043969E-4</v>
      </c>
      <c r="AK61" s="1">
        <v>-8.2629823594701943E-5</v>
      </c>
      <c r="AL61" s="2">
        <v>5.8117976880310005</v>
      </c>
      <c r="AM61" s="2">
        <v>0.43250858073900034</v>
      </c>
      <c r="AN61" s="1">
        <v>8.0402553592575074E-2</v>
      </c>
      <c r="AO61" s="2">
        <v>5.3794463122030001</v>
      </c>
      <c r="AP61" s="2">
        <v>1.5720491099990852E-4</v>
      </c>
      <c r="AQ61" s="1">
        <v>2.9224105242234767E-5</v>
      </c>
      <c r="AR61" s="2">
        <v>6.2567662480859996</v>
      </c>
      <c r="AS61" s="2">
        <v>0.87747714079399941</v>
      </c>
      <c r="AT61" s="1">
        <v>0.16312139453603974</v>
      </c>
      <c r="AU61" s="1"/>
      <c r="AV61" t="s">
        <v>356</v>
      </c>
      <c r="AW61" s="2">
        <v>5.6095452011019997</v>
      </c>
      <c r="AX61" s="2">
        <v>5.701521622914</v>
      </c>
      <c r="AY61" s="2">
        <v>9.1976421812000275E-2</v>
      </c>
      <c r="AZ61" s="1">
        <v>1.6396413348078811E-2</v>
      </c>
      <c r="BA61" s="2">
        <v>5.6095452011019997</v>
      </c>
      <c r="BB61" s="2">
        <v>0</v>
      </c>
      <c r="BC61" s="1">
        <v>0</v>
      </c>
      <c r="BD61" s="2">
        <v>5.6095452011019997</v>
      </c>
      <c r="BE61" s="2">
        <v>0</v>
      </c>
      <c r="BF61" s="1">
        <v>0</v>
      </c>
      <c r="BG61" s="2">
        <v>5.7685360193630002</v>
      </c>
      <c r="BH61" s="2">
        <v>0.15899081826100048</v>
      </c>
      <c r="BI61" s="1">
        <v>2.8342907055952878E-2</v>
      </c>
      <c r="BJ61" s="2">
        <v>5.6095452011019997</v>
      </c>
      <c r="BK61" s="2">
        <v>0</v>
      </c>
      <c r="BL61" s="1">
        <v>0</v>
      </c>
      <c r="BM61" s="2">
        <v>5.9185412389860002</v>
      </c>
      <c r="BN61" s="2">
        <v>0.30899603788400043</v>
      </c>
      <c r="BO61" s="1">
        <v>5.5083973264587992E-2</v>
      </c>
      <c r="BQ61" t="s">
        <v>356</v>
      </c>
      <c r="BS61" s="23">
        <v>5.3792891072920002</v>
      </c>
      <c r="BT61" s="23">
        <v>5.3778409390669992</v>
      </c>
      <c r="BU61" s="23">
        <v>-1.4481682250009342E-3</v>
      </c>
      <c r="BV61" s="24">
        <v>-2.6921182262500847E-4</v>
      </c>
      <c r="BW61" s="2">
        <v>5.6095452011019997</v>
      </c>
      <c r="BX61" s="2">
        <v>5.6095452011019997</v>
      </c>
      <c r="BY61" s="2">
        <v>0</v>
      </c>
      <c r="BZ61" s="1">
        <v>0</v>
      </c>
      <c r="CB61" s="25" t="s">
        <v>356</v>
      </c>
      <c r="CC61" s="27">
        <v>0</v>
      </c>
      <c r="CD61" s="27">
        <v>0.15020500000000001</v>
      </c>
      <c r="CG61" s="30">
        <v>449</v>
      </c>
      <c r="CH61" s="30"/>
      <c r="CI61" s="15" t="s">
        <v>356</v>
      </c>
      <c r="CJ61" s="33" t="s">
        <v>994</v>
      </c>
      <c r="CK61" s="34" t="s">
        <v>356</v>
      </c>
      <c r="CL61" s="34" t="s">
        <v>989</v>
      </c>
      <c r="CM61" s="32"/>
      <c r="CN61" s="32"/>
      <c r="CO61" t="s">
        <v>356</v>
      </c>
      <c r="CP61">
        <v>110569</v>
      </c>
      <c r="CQ61" t="s">
        <v>1045</v>
      </c>
      <c r="CR61" s="30">
        <v>129</v>
      </c>
      <c r="CS61" s="39" t="s">
        <v>356</v>
      </c>
      <c r="CW61" s="30">
        <v>445</v>
      </c>
      <c r="CX61" s="30"/>
      <c r="CY61" s="32"/>
      <c r="CZ61" s="32" t="s">
        <v>356</v>
      </c>
      <c r="DA61" s="41">
        <v>110109</v>
      </c>
    </row>
    <row r="62" spans="1:105" ht="15.75" x14ac:dyDescent="0.25">
      <c r="A62" t="s">
        <v>472</v>
      </c>
      <c r="B62" t="s">
        <v>360</v>
      </c>
      <c r="C62" s="52">
        <v>2.2455521934610001</v>
      </c>
      <c r="D62" s="52">
        <v>2.7528615778100001</v>
      </c>
      <c r="E62" s="52">
        <v>0.50730938434899997</v>
      </c>
      <c r="F62" s="53">
        <v>0.22591743172404277</v>
      </c>
      <c r="G62" s="45">
        <v>2.2853087615530003</v>
      </c>
      <c r="H62" s="45">
        <v>2.4556630270469997</v>
      </c>
      <c r="I62" s="45">
        <v>0.17035426549399935</v>
      </c>
      <c r="J62" s="46">
        <v>7.45432163740683E-2</v>
      </c>
      <c r="K62" s="47">
        <v>1</v>
      </c>
      <c r="L62" s="55">
        <f>G62-CC62-CD62</f>
        <v>2.2362957615530004</v>
      </c>
      <c r="M62" s="55">
        <f>H62-CC62-CD62</f>
        <v>2.4066500270469997</v>
      </c>
      <c r="N62" s="55">
        <f>M62-L62</f>
        <v>0.17035426549399935</v>
      </c>
      <c r="O62" s="56">
        <f>N62/L62</f>
        <v>7.6176983573807991E-2</v>
      </c>
      <c r="P62" s="54"/>
      <c r="Q62" s="42">
        <f t="shared" si="37"/>
        <v>62.679400252916885</v>
      </c>
      <c r="R62" s="42">
        <f t="shared" si="37"/>
        <v>76.839769380059181</v>
      </c>
      <c r="S62" s="42">
        <f t="shared" si="38"/>
        <v>62.421028346815177</v>
      </c>
      <c r="T62" s="42">
        <f t="shared" si="38"/>
        <v>67.176073997850722</v>
      </c>
      <c r="V62" s="143">
        <f>AR62/DA62*1000000</f>
        <v>79.025504531592802</v>
      </c>
      <c r="W62" s="143">
        <f>(AW62-CC62-CD62)/DA62*1000000</f>
        <v>62.578233757359534</v>
      </c>
      <c r="X62" s="143">
        <f>(BM62-CC62-CD62)/DA62*1000000</f>
        <v>67.840084662972913</v>
      </c>
      <c r="AA62" t="s">
        <v>360</v>
      </c>
      <c r="AB62" s="2">
        <v>2.2455521934610001</v>
      </c>
      <c r="AC62" s="2">
        <v>2.4635619672079998</v>
      </c>
      <c r="AD62" s="2">
        <v>0.2180097737469997</v>
      </c>
      <c r="AE62" s="1">
        <v>9.7085150985062596E-2</v>
      </c>
      <c r="AF62" s="2">
        <v>2.245625890381</v>
      </c>
      <c r="AG62" s="2">
        <v>7.3696919999921562E-5</v>
      </c>
      <c r="AH62" s="1">
        <v>3.2819063486711824E-5</v>
      </c>
      <c r="AI62" s="2">
        <v>2.246830937446</v>
      </c>
      <c r="AJ62" s="2">
        <v>1.2787439849999416E-3</v>
      </c>
      <c r="AK62" s="1">
        <v>5.6945636299330596E-4</v>
      </c>
      <c r="AL62" s="2">
        <v>2.5048310882310001</v>
      </c>
      <c r="AM62" s="2">
        <v>0.25927889476999999</v>
      </c>
      <c r="AN62" s="1">
        <v>0.11546331255404109</v>
      </c>
      <c r="AO62" s="2">
        <v>2.2451465591340001</v>
      </c>
      <c r="AP62" s="2">
        <v>-4.0563432700002622E-4</v>
      </c>
      <c r="AQ62" s="1">
        <v>-1.8063901083271397E-4</v>
      </c>
      <c r="AR62" s="2">
        <v>2.8240554299410001</v>
      </c>
      <c r="AS62" s="2">
        <v>0.57850323648000002</v>
      </c>
      <c r="AT62" s="1">
        <v>0.25762181710342297</v>
      </c>
      <c r="AU62" s="1"/>
      <c r="AV62" t="s">
        <v>360</v>
      </c>
      <c r="AW62" s="2">
        <v>2.2853087615530003</v>
      </c>
      <c r="AX62" s="2">
        <v>2.354743222542</v>
      </c>
      <c r="AY62" s="2">
        <v>6.9434460988999636E-2</v>
      </c>
      <c r="AZ62" s="1">
        <v>3.038296713211517E-2</v>
      </c>
      <c r="BA62" s="2">
        <v>2.285326964302</v>
      </c>
      <c r="BB62" s="2">
        <v>1.8202748999662788E-5</v>
      </c>
      <c r="BC62" s="1">
        <v>7.9651158328789492E-6</v>
      </c>
      <c r="BD62" s="2">
        <v>2.2856237454439996</v>
      </c>
      <c r="BE62" s="2">
        <v>3.1498389099926527E-4</v>
      </c>
      <c r="BF62" s="1">
        <v>1.3782990565581842E-4</v>
      </c>
      <c r="BG62" s="2">
        <v>2.3792676121620002</v>
      </c>
      <c r="BH62" s="2">
        <v>9.3958850608999889E-2</v>
      </c>
      <c r="BI62" s="1">
        <v>4.1114291508316532E-2</v>
      </c>
      <c r="BJ62" s="2">
        <v>2.2852085415389998</v>
      </c>
      <c r="BK62" s="2">
        <v>-1.0022001400056268E-4</v>
      </c>
      <c r="BL62" s="1">
        <v>-4.3854036568983068E-5</v>
      </c>
      <c r="BM62" s="2">
        <v>2.4733462655159997</v>
      </c>
      <c r="BN62" s="2">
        <v>0.18803750396299934</v>
      </c>
      <c r="BO62" s="1">
        <v>8.2281006018292649E-2</v>
      </c>
      <c r="BQ62" t="s">
        <v>360</v>
      </c>
      <c r="BS62" s="23">
        <v>2.2455521934610001</v>
      </c>
      <c r="BT62" s="23">
        <v>2.1814932261269999</v>
      </c>
      <c r="BU62" s="23">
        <v>-6.4058967334000183E-2</v>
      </c>
      <c r="BV62" s="24">
        <v>-2.8527044492904028E-2</v>
      </c>
      <c r="BW62" s="2">
        <v>2.2853087615530003</v>
      </c>
      <c r="BX62" s="2">
        <v>2.282239408373</v>
      </c>
      <c r="BY62" s="2">
        <v>-3.0693531800003448E-3</v>
      </c>
      <c r="BZ62" s="1">
        <v>-1.3430803012869652E-3</v>
      </c>
      <c r="CB62" s="25" t="s">
        <v>360</v>
      </c>
      <c r="CC62" s="27">
        <v>0</v>
      </c>
      <c r="CD62" s="27">
        <v>4.9013000000000001E-2</v>
      </c>
      <c r="CG62" s="30">
        <v>453</v>
      </c>
      <c r="CH62" s="30"/>
      <c r="CI62" s="15" t="s">
        <v>360</v>
      </c>
      <c r="CJ62" s="33" t="s">
        <v>994</v>
      </c>
      <c r="CK62" s="34" t="s">
        <v>360</v>
      </c>
      <c r="CL62" s="34" t="s">
        <v>989</v>
      </c>
      <c r="CM62" s="32"/>
      <c r="CN62" s="32"/>
      <c r="CO62" t="s">
        <v>360</v>
      </c>
      <c r="CP62">
        <v>35826</v>
      </c>
      <c r="CQ62" t="s">
        <v>1045</v>
      </c>
      <c r="CR62" s="30">
        <v>130</v>
      </c>
      <c r="CS62" s="39" t="s">
        <v>360</v>
      </c>
      <c r="CW62" s="30">
        <v>449</v>
      </c>
      <c r="CX62" s="30"/>
      <c r="CY62" s="32"/>
      <c r="CZ62" s="32" t="s">
        <v>360</v>
      </c>
      <c r="DA62" s="41">
        <v>35736</v>
      </c>
    </row>
    <row r="63" spans="1:105" ht="15.75" x14ac:dyDescent="0.25">
      <c r="B63" t="s">
        <v>357</v>
      </c>
      <c r="C63" s="52">
        <v>6.8459980224780006</v>
      </c>
      <c r="D63" s="52">
        <v>7.3940448555840002</v>
      </c>
      <c r="E63" s="52">
        <v>0.54804683310599955</v>
      </c>
      <c r="F63" s="53">
        <v>8.005360669204907E-2</v>
      </c>
      <c r="G63" s="45">
        <v>7.0168061684060001</v>
      </c>
      <c r="H63" s="45">
        <v>7.2867731623729997</v>
      </c>
      <c r="I63" s="45">
        <v>0.26996699396699952</v>
      </c>
      <c r="J63" s="46">
        <v>3.8474341101590898E-2</v>
      </c>
      <c r="K63" s="47">
        <v>1</v>
      </c>
      <c r="L63" s="55">
        <f>G63-CC63-CD63</f>
        <v>6.885718168406</v>
      </c>
      <c r="M63" s="55">
        <f>H63-CC63-CD63</f>
        <v>7.1556851623729996</v>
      </c>
      <c r="N63" s="55">
        <f>M63-L63</f>
        <v>0.26996699396699952</v>
      </c>
      <c r="O63" s="56">
        <f>N63/L63</f>
        <v>3.9206802742188789E-2</v>
      </c>
      <c r="P63" s="54"/>
      <c r="Q63" s="42">
        <f t="shared" si="37"/>
        <v>59.168205269290603</v>
      </c>
      <c r="R63" s="42">
        <f t="shared" si="37"/>
        <v>63.904833502592822</v>
      </c>
      <c r="S63" s="42">
        <f t="shared" si="38"/>
        <v>59.511496304414713</v>
      </c>
      <c r="T63" s="42">
        <f t="shared" si="38"/>
        <v>61.844751800914395</v>
      </c>
      <c r="V63" s="143">
        <f>AR63/DA63*1000000</f>
        <v>63.781130810619921</v>
      </c>
      <c r="W63" s="143">
        <f>(AW63-CC63-CD63)/DA63*1000000</f>
        <v>59.968631171778931</v>
      </c>
      <c r="X63" s="143">
        <f>(BM63-CC63-CD63)/DA63*1000000</f>
        <v>62.129616439715385</v>
      </c>
      <c r="AA63" t="s">
        <v>357</v>
      </c>
      <c r="AB63" s="2">
        <v>6.8459980224780006</v>
      </c>
      <c r="AC63" s="2">
        <v>6.9741017562450001</v>
      </c>
      <c r="AD63" s="2">
        <v>0.12810373376699946</v>
      </c>
      <c r="AE63" s="1">
        <v>1.8712207240841505E-2</v>
      </c>
      <c r="AF63" s="2">
        <v>6.8460264645039999</v>
      </c>
      <c r="AG63" s="2">
        <v>2.84420259992757E-5</v>
      </c>
      <c r="AH63" s="1">
        <v>4.1545477965213792E-6</v>
      </c>
      <c r="AI63" s="2">
        <v>6.8462947793979998</v>
      </c>
      <c r="AJ63" s="2">
        <v>2.9675691999919707E-4</v>
      </c>
      <c r="AK63" s="1">
        <v>4.3347503026561191E-5</v>
      </c>
      <c r="AL63" s="2">
        <v>7.1360304566139998</v>
      </c>
      <c r="AM63" s="2">
        <v>0.29003243413599922</v>
      </c>
      <c r="AN63" s="1">
        <v>4.2365252397636263E-2</v>
      </c>
      <c r="AO63" s="2">
        <v>6.8458418468589999</v>
      </c>
      <c r="AP63" s="2">
        <v>-1.5617561900072019E-4</v>
      </c>
      <c r="AQ63" s="1">
        <v>-2.2812688301681738E-5</v>
      </c>
      <c r="AR63" s="2">
        <v>7.3234770019370004</v>
      </c>
      <c r="AS63" s="2">
        <v>0.47747897945899975</v>
      </c>
      <c r="AT63" s="1">
        <v>6.9745708060571399E-2</v>
      </c>
      <c r="AU63" s="1"/>
      <c r="AV63" t="s">
        <v>357</v>
      </c>
      <c r="AW63" s="2">
        <v>7.0168061684060001</v>
      </c>
      <c r="AX63" s="2">
        <v>7.0854059488559997</v>
      </c>
      <c r="AY63" s="2">
        <v>6.8599780449999592E-2</v>
      </c>
      <c r="AZ63" s="1">
        <v>9.7764964292270488E-3</v>
      </c>
      <c r="BA63" s="2">
        <v>7.0168061684060001</v>
      </c>
      <c r="BB63" s="2">
        <v>0</v>
      </c>
      <c r="BC63" s="1">
        <v>0</v>
      </c>
      <c r="BD63" s="2">
        <v>7.0168061684060001</v>
      </c>
      <c r="BE63" s="2">
        <v>0</v>
      </c>
      <c r="BF63" s="1">
        <v>0</v>
      </c>
      <c r="BG63" s="2">
        <v>7.1670969450049995</v>
      </c>
      <c r="BH63" s="2">
        <v>0.15029077659899936</v>
      </c>
      <c r="BI63" s="1">
        <v>2.1418687219222524E-2</v>
      </c>
      <c r="BJ63" s="2">
        <v>7.0168061684060001</v>
      </c>
      <c r="BK63" s="2">
        <v>0</v>
      </c>
      <c r="BL63" s="1">
        <v>0</v>
      </c>
      <c r="BM63" s="2">
        <v>7.2649348188409997</v>
      </c>
      <c r="BN63" s="2">
        <v>0.24812865043499954</v>
      </c>
      <c r="BO63" s="1">
        <v>3.5362049981119352E-2</v>
      </c>
      <c r="BQ63" t="s">
        <v>357</v>
      </c>
      <c r="BS63" s="23">
        <v>6.8459980224780006</v>
      </c>
      <c r="BT63" s="23">
        <v>6.9219155036449997</v>
      </c>
      <c r="BU63" s="23">
        <v>7.5917481166999146E-2</v>
      </c>
      <c r="BV63" s="24">
        <v>1.1089322684250469E-2</v>
      </c>
      <c r="BW63" s="2">
        <v>7.0168061684060001</v>
      </c>
      <c r="BX63" s="2">
        <v>7.0262031199530002</v>
      </c>
      <c r="BY63" s="2">
        <v>9.3969515470000431E-3</v>
      </c>
      <c r="BZ63" s="1">
        <v>1.3392063741636373E-3</v>
      </c>
      <c r="CB63" s="25" t="s">
        <v>357</v>
      </c>
      <c r="CC63" s="27">
        <v>0</v>
      </c>
      <c r="CD63" s="27">
        <v>0.13108800000000001</v>
      </c>
      <c r="CG63" s="30">
        <v>450</v>
      </c>
      <c r="CH63" s="30"/>
      <c r="CI63" s="15" t="s">
        <v>357</v>
      </c>
      <c r="CJ63" s="33" t="s">
        <v>603</v>
      </c>
      <c r="CK63" s="34" t="s">
        <v>357</v>
      </c>
      <c r="CL63" s="34" t="s">
        <v>989</v>
      </c>
      <c r="CM63" s="32"/>
      <c r="CN63" s="32"/>
      <c r="CO63" t="s">
        <v>357</v>
      </c>
      <c r="CP63">
        <v>115704</v>
      </c>
      <c r="CQ63" t="s">
        <v>1045</v>
      </c>
      <c r="CR63" s="30">
        <v>158</v>
      </c>
      <c r="CS63" s="39" t="s">
        <v>357</v>
      </c>
      <c r="CW63" s="30">
        <v>446</v>
      </c>
      <c r="CX63" s="30"/>
      <c r="CY63" s="32"/>
      <c r="CZ63" s="32" t="s">
        <v>357</v>
      </c>
      <c r="DA63" s="41">
        <v>114822</v>
      </c>
    </row>
    <row r="64" spans="1:105" ht="15.75" x14ac:dyDescent="0.25">
      <c r="B64" t="s">
        <v>358</v>
      </c>
      <c r="C64" s="52">
        <v>7.285221200144</v>
      </c>
      <c r="D64" s="52">
        <v>8.349835467449001</v>
      </c>
      <c r="E64" s="52">
        <v>1.064614267305001</v>
      </c>
      <c r="F64" s="53">
        <v>0.14613341696254298</v>
      </c>
      <c r="G64" s="45">
        <v>7.0395412701639994</v>
      </c>
      <c r="H64" s="45">
        <v>7.4380827738490005</v>
      </c>
      <c r="I64" s="45">
        <v>0.39854150368500108</v>
      </c>
      <c r="J64" s="46">
        <v>5.6614698087524146E-2</v>
      </c>
      <c r="K64" s="47">
        <v>3</v>
      </c>
      <c r="L64" s="55">
        <f>G64-CC64-CD64</f>
        <v>6.8116622701639997</v>
      </c>
      <c r="M64" s="55">
        <f>H64-CC64-CD64</f>
        <v>7.2102037738490008</v>
      </c>
      <c r="N64" s="55">
        <f>M64-L64</f>
        <v>0.39854150368500108</v>
      </c>
      <c r="O64" s="56">
        <f>N64/L64</f>
        <v>5.8508699914654703E-2</v>
      </c>
      <c r="P64" s="54"/>
      <c r="Q64" s="42">
        <f t="shared" si="37"/>
        <v>44.650505942866253</v>
      </c>
      <c r="R64" s="42">
        <f t="shared" si="37"/>
        <v>51.175436945403625</v>
      </c>
      <c r="S64" s="42">
        <f t="shared" si="38"/>
        <v>41.748103224201856</v>
      </c>
      <c r="T64" s="42">
        <f t="shared" si="38"/>
        <v>44.190730467752715</v>
      </c>
      <c r="V64" s="143">
        <f>AR64/DA64*1000000</f>
        <v>51.493543793781861</v>
      </c>
      <c r="W64" s="143">
        <f>(AW64-CC64-CD64)/DA64*1000000</f>
        <v>42.036399638143195</v>
      </c>
      <c r="X64" s="143">
        <f>(BM64-CC64-CD64)/DA64*1000000</f>
        <v>44.492794217196774</v>
      </c>
      <c r="AA64" t="s">
        <v>358</v>
      </c>
      <c r="AB64" s="2">
        <v>7.285221200144</v>
      </c>
      <c r="AC64" s="2">
        <v>7.574896319704</v>
      </c>
      <c r="AD64" s="2">
        <v>0.28967511956000003</v>
      </c>
      <c r="AE64" s="1">
        <v>3.9762021166121118E-2</v>
      </c>
      <c r="AF64" s="2">
        <v>7.2851187144659999</v>
      </c>
      <c r="AG64" s="2">
        <v>-1.0248567800008601E-4</v>
      </c>
      <c r="AH64" s="1">
        <v>-1.4067613760040708E-5</v>
      </c>
      <c r="AI64" s="2">
        <v>7.2836103607679998</v>
      </c>
      <c r="AJ64" s="2">
        <v>-1.6108393760001505E-3</v>
      </c>
      <c r="AK64" s="1">
        <v>-2.2111056503930322E-4</v>
      </c>
      <c r="AL64" s="2">
        <v>7.9112168394150002</v>
      </c>
      <c r="AM64" s="2">
        <v>0.62599563927100021</v>
      </c>
      <c r="AN64" s="1">
        <v>8.5926785484375781E-2</v>
      </c>
      <c r="AO64" s="2">
        <v>7.2857849739659999</v>
      </c>
      <c r="AP64" s="2">
        <v>5.6377382199990222E-4</v>
      </c>
      <c r="AQ64" s="1">
        <v>7.7385958025373149E-5</v>
      </c>
      <c r="AR64" s="2">
        <v>8.3441168234319996</v>
      </c>
      <c r="AS64" s="2">
        <v>1.0588956232879996</v>
      </c>
      <c r="AT64" s="1">
        <v>0.14534845191345314</v>
      </c>
      <c r="AU64" s="1"/>
      <c r="AV64" t="s">
        <v>358</v>
      </c>
      <c r="AW64" s="2">
        <v>7.0395412701639994</v>
      </c>
      <c r="AX64" s="2">
        <v>7.1578861755379997</v>
      </c>
      <c r="AY64" s="2">
        <v>0.11834490537400022</v>
      </c>
      <c r="AZ64" s="1">
        <v>1.6811451319361775E-2</v>
      </c>
      <c r="BA64" s="2">
        <v>7.0395081641020001</v>
      </c>
      <c r="BB64" s="2">
        <v>-3.3106061999355063E-5</v>
      </c>
      <c r="BC64" s="1">
        <v>-4.7028720663475558E-6</v>
      </c>
      <c r="BD64" s="2">
        <v>7.0389807529309998</v>
      </c>
      <c r="BE64" s="2">
        <v>-5.6051723299965772E-4</v>
      </c>
      <c r="BF64" s="1">
        <v>-7.9624113488093728E-5</v>
      </c>
      <c r="BG64" s="2">
        <v>7.2869815187210003</v>
      </c>
      <c r="BH64" s="2">
        <v>0.24744024855700086</v>
      </c>
      <c r="BI64" s="1">
        <v>3.5150052973726836E-2</v>
      </c>
      <c r="BJ64" s="2">
        <v>7.0397235209189999</v>
      </c>
      <c r="BK64" s="2">
        <v>1.8225075500044596E-4</v>
      </c>
      <c r="BL64" s="1">
        <v>2.5889578312849366E-5</v>
      </c>
      <c r="BM64" s="2">
        <v>7.4375803605429995</v>
      </c>
      <c r="BN64" s="2">
        <v>0.39803909037900009</v>
      </c>
      <c r="BO64" s="1">
        <v>5.6543327910587991E-2</v>
      </c>
      <c r="BQ64" t="s">
        <v>358</v>
      </c>
      <c r="BS64" s="23">
        <v>7.285221200144</v>
      </c>
      <c r="BT64" s="23">
        <v>7.2886637580110003</v>
      </c>
      <c r="BU64" s="23">
        <v>3.4425578670003176E-3</v>
      </c>
      <c r="BV64" s="24">
        <v>4.7253992328088432E-4</v>
      </c>
      <c r="BW64" s="2">
        <v>7.0395412701639994</v>
      </c>
      <c r="BX64" s="2">
        <v>7.0471094358549999</v>
      </c>
      <c r="BY64" s="2">
        <v>7.5681656910004946E-3</v>
      </c>
      <c r="BZ64" s="1">
        <v>1.0750935892764758E-3</v>
      </c>
      <c r="CB64" s="25" t="s">
        <v>358</v>
      </c>
      <c r="CC64" s="27">
        <v>0</v>
      </c>
      <c r="CD64" s="27">
        <v>0.227879</v>
      </c>
      <c r="CG64" s="30">
        <v>451</v>
      </c>
      <c r="CH64" s="30"/>
      <c r="CI64" s="15" t="s">
        <v>358</v>
      </c>
      <c r="CJ64" s="33" t="s">
        <v>603</v>
      </c>
      <c r="CK64" s="34" t="s">
        <v>358</v>
      </c>
      <c r="CL64" s="34" t="s">
        <v>989</v>
      </c>
      <c r="CM64" s="32"/>
      <c r="CN64" s="32"/>
      <c r="CO64" t="s">
        <v>358</v>
      </c>
      <c r="CP64">
        <v>163161</v>
      </c>
      <c r="CQ64" t="s">
        <v>1045</v>
      </c>
      <c r="CR64" s="30">
        <v>159</v>
      </c>
      <c r="CS64" s="39" t="s">
        <v>358</v>
      </c>
      <c r="CW64" s="30">
        <v>447</v>
      </c>
      <c r="CX64" s="30"/>
      <c r="CY64" s="32"/>
      <c r="CZ64" s="32" t="s">
        <v>358</v>
      </c>
      <c r="DA64" s="41">
        <v>162042</v>
      </c>
    </row>
    <row r="65" spans="1:105" ht="15.75" x14ac:dyDescent="0.25">
      <c r="A65" t="s">
        <v>473</v>
      </c>
      <c r="B65" t="s">
        <v>174</v>
      </c>
      <c r="C65" s="52">
        <v>132.79955637315899</v>
      </c>
      <c r="D65" s="52">
        <v>135.72042274521701</v>
      </c>
      <c r="E65" s="52">
        <v>2.9208663720580148</v>
      </c>
      <c r="F65" s="53">
        <v>2.1994549167397449E-2</v>
      </c>
      <c r="G65" s="45">
        <v>125.506856270729</v>
      </c>
      <c r="H65" s="45">
        <v>125.85822415499</v>
      </c>
      <c r="I65" s="45">
        <v>0.35136788426099486</v>
      </c>
      <c r="J65" s="46">
        <v>2.7995911514432674E-3</v>
      </c>
      <c r="K65" s="47">
        <v>4</v>
      </c>
      <c r="L65" s="55">
        <f>G65-CC65-CD65</f>
        <v>120.429674270729</v>
      </c>
      <c r="M65" s="55">
        <f>H65-CC65-CD65</f>
        <v>120.78104215498999</v>
      </c>
      <c r="N65" s="55">
        <f>M65-L65</f>
        <v>0.35136788426099486</v>
      </c>
      <c r="O65" s="56">
        <f>N65/L65</f>
        <v>2.9176188210150835E-3</v>
      </c>
      <c r="P65" s="54"/>
      <c r="Q65" s="42">
        <f t="shared" si="37"/>
        <v>247.51239219878406</v>
      </c>
      <c r="R65" s="42">
        <f t="shared" si="37"/>
        <v>252.95631567854036</v>
      </c>
      <c r="S65" s="42">
        <f t="shared" si="38"/>
        <v>224.45735200131398</v>
      </c>
      <c r="T65" s="42">
        <f t="shared" si="38"/>
        <v>225.11223299602821</v>
      </c>
      <c r="V65" s="143">
        <f>AR65/DA65*1000000</f>
        <v>258.99138773746927</v>
      </c>
      <c r="W65" s="143">
        <f>(AW65-CC65-CD65)/DA65*1000000</f>
        <v>225.82398745659771</v>
      </c>
      <c r="X65" s="143">
        <f>(BM65-CC65-CD65)/DA65*1000000</f>
        <v>228.00510434979466</v>
      </c>
      <c r="AA65" t="s">
        <v>174</v>
      </c>
      <c r="AB65" s="2">
        <v>132.79955637315899</v>
      </c>
      <c r="AC65" s="2">
        <v>135.670919717083</v>
      </c>
      <c r="AD65" s="2">
        <v>2.8713633439240027</v>
      </c>
      <c r="AE65" s="1">
        <v>2.1621784156082867E-2</v>
      </c>
      <c r="AF65" s="2">
        <v>133.41127907121799</v>
      </c>
      <c r="AG65" s="2">
        <v>0.61172269805899759</v>
      </c>
      <c r="AH65" s="1">
        <v>4.6063610057558669E-3</v>
      </c>
      <c r="AI65" s="2">
        <v>132.716656228723</v>
      </c>
      <c r="AJ65" s="2">
        <v>-8.2900144435996026E-2</v>
      </c>
      <c r="AK65" s="1">
        <v>-6.2425016091960026E-4</v>
      </c>
      <c r="AL65" s="2">
        <v>133.34755201920601</v>
      </c>
      <c r="AM65" s="2">
        <v>0.54799564604701345</v>
      </c>
      <c r="AN65" s="1">
        <v>4.1264870230980121E-3</v>
      </c>
      <c r="AO65" s="2">
        <v>133.71380986796299</v>
      </c>
      <c r="AP65" s="2">
        <v>0.91425349480400087</v>
      </c>
      <c r="AQ65" s="1">
        <v>6.8844619648803793E-3</v>
      </c>
      <c r="AR65" s="2">
        <v>138.117517166515</v>
      </c>
      <c r="AS65" s="2">
        <v>5.3179607933560078</v>
      </c>
      <c r="AT65" s="1">
        <v>4.00450192650708E-2</v>
      </c>
      <c r="AU65" s="1"/>
      <c r="AV65" t="s">
        <v>174</v>
      </c>
      <c r="AW65" s="2">
        <v>125.506856270729</v>
      </c>
      <c r="AX65" s="2">
        <v>126.19877001857901</v>
      </c>
      <c r="AY65" s="2">
        <v>0.69191374785000903</v>
      </c>
      <c r="AZ65" s="1">
        <v>5.5129557731690131E-3</v>
      </c>
      <c r="BA65" s="2">
        <v>125.644008534373</v>
      </c>
      <c r="BB65" s="2">
        <v>0.13715226364399768</v>
      </c>
      <c r="BC65" s="1">
        <v>1.0927870215165659E-3</v>
      </c>
      <c r="BD65" s="2">
        <v>125.483425191466</v>
      </c>
      <c r="BE65" s="2">
        <v>-2.3431079263005472E-2</v>
      </c>
      <c r="BF65" s="1">
        <v>-1.8669162752720563E-4</v>
      </c>
      <c r="BG65" s="2">
        <v>125.46377705914099</v>
      </c>
      <c r="BH65" s="2">
        <v>-4.3079211588008093E-2</v>
      </c>
      <c r="BI65" s="1">
        <v>-3.4324189823608169E-4</v>
      </c>
      <c r="BJ65" s="2">
        <v>125.70561857203899</v>
      </c>
      <c r="BK65" s="2">
        <v>0.19876230130998351</v>
      </c>
      <c r="BL65" s="1">
        <v>1.5836768381899094E-3</v>
      </c>
      <c r="BM65" s="2">
        <v>126.670024098702</v>
      </c>
      <c r="BN65" s="2">
        <v>1.1631678279729982</v>
      </c>
      <c r="BO65" s="1">
        <v>9.2677632325037767E-3</v>
      </c>
      <c r="BQ65" t="s">
        <v>174</v>
      </c>
      <c r="BS65" s="23">
        <v>132.79955637315899</v>
      </c>
      <c r="BT65" s="23">
        <v>131.50074710747299</v>
      </c>
      <c r="BU65" s="23">
        <v>-1.2988092656860033</v>
      </c>
      <c r="BV65" s="24">
        <v>-9.7802229251159941E-3</v>
      </c>
      <c r="BW65" s="2">
        <v>125.506856270729</v>
      </c>
      <c r="BX65" s="2">
        <v>125.03947638161901</v>
      </c>
      <c r="BY65" s="2">
        <v>-0.46737988910999206</v>
      </c>
      <c r="BZ65" s="1">
        <v>-3.7239390978116267E-3</v>
      </c>
      <c r="CB65" s="25" t="s">
        <v>174</v>
      </c>
      <c r="CC65" s="27">
        <v>4.1617000000000001E-2</v>
      </c>
      <c r="CD65" s="27">
        <v>5.0355650000000001</v>
      </c>
      <c r="CG65" s="30">
        <v>247</v>
      </c>
      <c r="CH65" s="30"/>
      <c r="CI65" s="34" t="s">
        <v>174</v>
      </c>
      <c r="CJ65" s="34" t="s">
        <v>989</v>
      </c>
      <c r="CK65" s="34" t="s">
        <v>174</v>
      </c>
      <c r="CL65" s="34" t="s">
        <v>989</v>
      </c>
      <c r="CM65" s="32"/>
      <c r="CN65" s="32"/>
      <c r="CO65" t="s">
        <v>174</v>
      </c>
      <c r="CP65">
        <v>536537</v>
      </c>
      <c r="CQ65" t="s">
        <v>963</v>
      </c>
      <c r="CR65" s="30">
        <v>316</v>
      </c>
      <c r="CS65" s="39" t="s">
        <v>174</v>
      </c>
      <c r="CW65" s="30">
        <v>265</v>
      </c>
      <c r="CX65" s="30"/>
      <c r="CY65" s="32"/>
      <c r="CZ65" s="32" t="s">
        <v>174</v>
      </c>
      <c r="DA65" s="41">
        <v>533290</v>
      </c>
    </row>
    <row r="66" spans="1:105" ht="15.75" x14ac:dyDescent="0.25">
      <c r="C66" s="52"/>
      <c r="D66" s="52"/>
      <c r="E66" s="52"/>
      <c r="F66" s="53"/>
      <c r="G66" s="45"/>
      <c r="H66" s="45"/>
      <c r="I66" s="45"/>
      <c r="J66" s="46"/>
      <c r="K66" s="47"/>
      <c r="L66" s="55"/>
      <c r="M66" s="55"/>
      <c r="N66" s="55"/>
      <c r="O66" s="56"/>
      <c r="P66" s="54"/>
      <c r="Q66" s="42"/>
      <c r="R66" s="42"/>
      <c r="S66" s="42"/>
      <c r="T66" s="42"/>
      <c r="V66" s="143"/>
      <c r="W66" s="143"/>
      <c r="X66" s="143"/>
      <c r="AB66" s="2"/>
      <c r="AC66" s="2"/>
      <c r="AD66" s="2"/>
      <c r="AE66" s="1"/>
      <c r="AF66" s="2"/>
      <c r="AG66" s="2"/>
      <c r="AH66" s="1"/>
      <c r="AI66" s="2"/>
      <c r="AJ66" s="2"/>
      <c r="AK66" s="1"/>
      <c r="AL66" s="2"/>
      <c r="AM66" s="2"/>
      <c r="AN66" s="1"/>
      <c r="AO66" s="2"/>
      <c r="AP66" s="2"/>
      <c r="AQ66" s="1"/>
      <c r="AR66" s="2"/>
      <c r="AS66" s="2"/>
      <c r="AT66" s="1"/>
      <c r="AU66" s="1"/>
      <c r="AW66" s="2"/>
      <c r="AX66" s="2"/>
      <c r="AY66" s="2"/>
      <c r="AZ66" s="1"/>
      <c r="BA66" s="2"/>
      <c r="BB66" s="2"/>
      <c r="BC66" s="1"/>
      <c r="BD66" s="2"/>
      <c r="BE66" s="2"/>
      <c r="BF66" s="1"/>
      <c r="BG66" s="2"/>
      <c r="BH66" s="2"/>
      <c r="BI66" s="1"/>
      <c r="BJ66" s="2"/>
      <c r="BK66" s="2"/>
      <c r="BL66" s="1"/>
      <c r="BM66" s="2"/>
      <c r="BN66" s="2"/>
      <c r="BO66" s="1"/>
      <c r="BS66" s="23"/>
      <c r="BT66" s="23"/>
      <c r="BU66" s="23"/>
      <c r="BV66" s="24"/>
      <c r="BW66" s="2"/>
      <c r="BX66" s="2"/>
      <c r="BY66" s="2"/>
      <c r="BZ66" s="1"/>
      <c r="CB66" s="25"/>
      <c r="CC66" s="27"/>
      <c r="CD66" s="27"/>
      <c r="CG66" s="30"/>
      <c r="CH66" s="30"/>
      <c r="CI66" s="15"/>
      <c r="CJ66" s="33"/>
      <c r="CK66" s="34"/>
      <c r="CL66" s="34"/>
      <c r="CM66" s="32"/>
      <c r="CN66" s="32"/>
      <c r="CR66" s="30"/>
      <c r="CS66" s="39"/>
      <c r="CW66" s="30"/>
      <c r="CX66" s="30"/>
      <c r="CY66" s="32"/>
      <c r="CZ66" s="32"/>
      <c r="DA66" s="41"/>
    </row>
    <row r="67" spans="1:105" ht="15.75" x14ac:dyDescent="0.25">
      <c r="B67" t="s">
        <v>371</v>
      </c>
      <c r="C67" s="52">
        <v>3.8947346410049999</v>
      </c>
      <c r="D67" s="52">
        <v>4.620167487382</v>
      </c>
      <c r="E67" s="52">
        <v>0.72543284637700012</v>
      </c>
      <c r="F67" s="53">
        <v>0.18625989014486721</v>
      </c>
      <c r="G67" s="45">
        <v>4.2057354859710001</v>
      </c>
      <c r="H67" s="45">
        <v>4.4223782515390004</v>
      </c>
      <c r="I67" s="45">
        <v>0.21664276556800033</v>
      </c>
      <c r="J67" s="46">
        <v>5.1511267480004841E-2</v>
      </c>
      <c r="K67" s="47">
        <v>2</v>
      </c>
      <c r="L67" s="55">
        <f t="shared" ref="L67:L72" si="39">G67-CC67-CD67</f>
        <v>4.0897554859709997</v>
      </c>
      <c r="M67" s="55">
        <f t="shared" ref="M67:M72" si="40">H67-CC67-CD67</f>
        <v>4.306398251539</v>
      </c>
      <c r="N67" s="55">
        <f t="shared" ref="N67:N72" si="41">M67-L67</f>
        <v>0.21664276556800033</v>
      </c>
      <c r="O67" s="56">
        <f t="shared" ref="O67:O72" si="42">N67/L67</f>
        <v>5.2972058185665465E-2</v>
      </c>
      <c r="P67" s="54"/>
      <c r="Q67" s="42">
        <f t="shared" ref="Q67:R72" si="43">C67/$CP67*1000000</f>
        <v>44.601475453259738</v>
      </c>
      <c r="R67" s="42">
        <f t="shared" si="43"/>
        <v>52.908941371482882</v>
      </c>
      <c r="S67" s="42">
        <f t="shared" ref="S67:T72" si="44">L67/$CP67*1000000</f>
        <v>46.83480281221442</v>
      </c>
      <c r="T67" s="42">
        <f t="shared" si="44"/>
        <v>49.315738711897211</v>
      </c>
      <c r="V67" s="143">
        <f t="shared" ref="V67:V72" si="45">AR67/DA67*1000000</f>
        <v>53.769366861039195</v>
      </c>
      <c r="W67" s="143">
        <f t="shared" ref="W67:W72" si="46">(AW67-CC67-CD67)/DA67*1000000</f>
        <v>47.065486920662863</v>
      </c>
      <c r="X67" s="143">
        <f t="shared" ref="X67:X72" si="47">(BM67-CC67-CD67)/DA67*1000000</f>
        <v>49.687271238368147</v>
      </c>
      <c r="AA67" t="s">
        <v>371</v>
      </c>
      <c r="AB67" s="2">
        <v>3.8947346410049999</v>
      </c>
      <c r="AC67" s="2">
        <v>4.1373757718190003</v>
      </c>
      <c r="AD67" s="2">
        <v>0.24264113081400041</v>
      </c>
      <c r="AE67" s="1">
        <v>6.2299785012154031E-2</v>
      </c>
      <c r="AF67" s="2">
        <v>3.8947118606210003</v>
      </c>
      <c r="AG67" s="2">
        <v>-2.278038399960991E-5</v>
      </c>
      <c r="AH67" s="1">
        <v>-5.8490208189720586E-6</v>
      </c>
      <c r="AI67" s="2">
        <v>3.8944774656810002</v>
      </c>
      <c r="AJ67" s="2">
        <v>-2.5717532399971432E-4</v>
      </c>
      <c r="AK67" s="1">
        <v>-6.603153942558526E-5</v>
      </c>
      <c r="AL67" s="2">
        <v>4.3123967104709999</v>
      </c>
      <c r="AM67" s="2">
        <v>0.41766206946600004</v>
      </c>
      <c r="AN67" s="1">
        <v>0.1072376189814632</v>
      </c>
      <c r="AO67" s="2">
        <v>3.8948597653060002</v>
      </c>
      <c r="AP67" s="2">
        <v>1.2512430100031224E-4</v>
      </c>
      <c r="AQ67" s="1">
        <v>3.2126527872518954E-5</v>
      </c>
      <c r="AR67" s="2">
        <v>4.6722891333900005</v>
      </c>
      <c r="AS67" s="2">
        <v>0.77755449238500063</v>
      </c>
      <c r="AT67" s="1">
        <v>0.19964248249384198</v>
      </c>
      <c r="AU67" s="1"/>
      <c r="AV67" t="s">
        <v>371</v>
      </c>
      <c r="AW67" s="2">
        <v>4.2057354859710001</v>
      </c>
      <c r="AX67" s="2">
        <v>4.2455804252330003</v>
      </c>
      <c r="AY67" s="2">
        <v>3.9844939262000167E-2</v>
      </c>
      <c r="AZ67" s="1">
        <v>9.473952747363748E-3</v>
      </c>
      <c r="BA67" s="2">
        <v>4.2057354859710001</v>
      </c>
      <c r="BB67" s="2">
        <v>0</v>
      </c>
      <c r="BC67" s="1">
        <v>0</v>
      </c>
      <c r="BD67" s="2">
        <v>4.2057354859710001</v>
      </c>
      <c r="BE67" s="2">
        <v>0</v>
      </c>
      <c r="BF67" s="1">
        <v>0</v>
      </c>
      <c r="BG67" s="2">
        <v>4.3143437690560003</v>
      </c>
      <c r="BH67" s="2">
        <v>0.10860828308500015</v>
      </c>
      <c r="BI67" s="1">
        <v>2.5823850179661306E-2</v>
      </c>
      <c r="BJ67" s="2">
        <v>4.2057354859710001</v>
      </c>
      <c r="BK67" s="2">
        <v>0</v>
      </c>
      <c r="BL67" s="1">
        <v>0</v>
      </c>
      <c r="BM67" s="2">
        <v>4.4335554342580004</v>
      </c>
      <c r="BN67" s="2">
        <v>0.22781994828700025</v>
      </c>
      <c r="BO67" s="1">
        <v>5.4168872257167704E-2</v>
      </c>
      <c r="BQ67" t="s">
        <v>371</v>
      </c>
      <c r="BS67" s="23">
        <v>3.8947346410049999</v>
      </c>
      <c r="BT67" s="23">
        <v>3.8438994338530001</v>
      </c>
      <c r="BU67" s="23">
        <v>-5.0835207151999739E-2</v>
      </c>
      <c r="BV67" s="24">
        <v>-1.3052290293872804E-2</v>
      </c>
      <c r="BW67" s="2">
        <v>4.2057354859710001</v>
      </c>
      <c r="BX67" s="2">
        <v>4.2057354859710001</v>
      </c>
      <c r="BY67" s="2">
        <v>0</v>
      </c>
      <c r="BZ67" s="1">
        <v>0</v>
      </c>
      <c r="CB67" s="25" t="s">
        <v>371</v>
      </c>
      <c r="CC67" s="27">
        <v>0</v>
      </c>
      <c r="CD67" s="27">
        <v>0.11598</v>
      </c>
      <c r="CG67" s="30">
        <v>466</v>
      </c>
      <c r="CH67" s="30"/>
      <c r="CI67" s="15" t="s">
        <v>371</v>
      </c>
      <c r="CJ67" s="33" t="s">
        <v>994</v>
      </c>
      <c r="CK67" s="34" t="s">
        <v>371</v>
      </c>
      <c r="CL67" s="34" t="s">
        <v>989</v>
      </c>
      <c r="CM67" s="32"/>
      <c r="CN67" s="32"/>
      <c r="CO67" t="s">
        <v>371</v>
      </c>
      <c r="CP67">
        <v>87323</v>
      </c>
      <c r="CQ67" t="s">
        <v>1045</v>
      </c>
      <c r="CR67" s="30">
        <v>131</v>
      </c>
      <c r="CS67" s="39" t="s">
        <v>371</v>
      </c>
      <c r="CW67" s="30">
        <v>460</v>
      </c>
      <c r="CX67" s="30"/>
      <c r="CY67" s="32"/>
      <c r="CZ67" s="32" t="s">
        <v>371</v>
      </c>
      <c r="DA67" s="41">
        <v>86895</v>
      </c>
    </row>
    <row r="68" spans="1:105" ht="15.75" x14ac:dyDescent="0.25">
      <c r="B68" t="s">
        <v>372</v>
      </c>
      <c r="C68" s="52">
        <v>3.3503260659679999</v>
      </c>
      <c r="D68" s="52">
        <v>3.8680030065080002</v>
      </c>
      <c r="E68" s="52">
        <v>0.51767694054000035</v>
      </c>
      <c r="F68" s="53">
        <v>0.15451539054615254</v>
      </c>
      <c r="G68" s="45">
        <v>4.0701685667780003</v>
      </c>
      <c r="H68" s="45">
        <v>4.1830330816080004</v>
      </c>
      <c r="I68" s="45">
        <v>0.11286451483000004</v>
      </c>
      <c r="J68" s="46">
        <v>2.7729690546783693E-2</v>
      </c>
      <c r="K68" s="47">
        <v>1</v>
      </c>
      <c r="L68" s="55">
        <f t="shared" si="39"/>
        <v>4.0089475667780006</v>
      </c>
      <c r="M68" s="55">
        <f t="shared" si="40"/>
        <v>4.1218120816080006</v>
      </c>
      <c r="N68" s="55">
        <f t="shared" si="41"/>
        <v>0.11286451483000004</v>
      </c>
      <c r="O68" s="56">
        <f t="shared" si="42"/>
        <v>2.8153153153037989E-2</v>
      </c>
      <c r="P68" s="54"/>
      <c r="Q68" s="42">
        <f t="shared" si="43"/>
        <v>52.461144418019828</v>
      </c>
      <c r="R68" s="42">
        <f t="shared" si="43"/>
        <v>60.567198636268266</v>
      </c>
      <c r="S68" s="42">
        <f t="shared" si="44"/>
        <v>62.774181713637006</v>
      </c>
      <c r="T68" s="42">
        <f t="shared" si="44"/>
        <v>64.541472865477672</v>
      </c>
      <c r="V68" s="143">
        <f t="shared" si="45"/>
        <v>57.236426530074652</v>
      </c>
      <c r="W68" s="143">
        <f t="shared" si="46"/>
        <v>63.540290789437819</v>
      </c>
      <c r="X68" s="143">
        <f t="shared" si="47"/>
        <v>65.257595945905251</v>
      </c>
      <c r="AA68" t="s">
        <v>372</v>
      </c>
      <c r="AB68" s="2">
        <v>3.3503260659679999</v>
      </c>
      <c r="AC68" s="2">
        <v>3.436900680371</v>
      </c>
      <c r="AD68" s="2">
        <v>8.6574614403000183E-2</v>
      </c>
      <c r="AE68" s="1">
        <v>2.5840653326972947E-2</v>
      </c>
      <c r="AF68" s="2">
        <v>3.3501749439340003</v>
      </c>
      <c r="AG68" s="2">
        <v>-1.5112203399958446E-4</v>
      </c>
      <c r="AH68" s="1">
        <v>-4.5106664552639959E-5</v>
      </c>
      <c r="AI68" s="2">
        <v>3.3474677032539999</v>
      </c>
      <c r="AJ68" s="2">
        <v>-2.8583627139999734E-3</v>
      </c>
      <c r="AK68" s="1">
        <v>-8.5315956050806513E-4</v>
      </c>
      <c r="AL68" s="2">
        <v>3.4726252883600002</v>
      </c>
      <c r="AM68" s="2">
        <v>0.12229922239200031</v>
      </c>
      <c r="AN68" s="1">
        <v>3.6503677547774664E-2</v>
      </c>
      <c r="AO68" s="2">
        <v>3.351158301241</v>
      </c>
      <c r="AP68" s="2">
        <v>8.32235273000137E-4</v>
      </c>
      <c r="AQ68" s="1">
        <v>2.4840426173853073E-4</v>
      </c>
      <c r="AR68" s="2">
        <v>3.6112178590620001</v>
      </c>
      <c r="AS68" s="2">
        <v>0.26089179309400023</v>
      </c>
      <c r="AT68" s="1">
        <v>7.7870567806546179E-2</v>
      </c>
      <c r="AU68" s="1"/>
      <c r="AV68" t="s">
        <v>372</v>
      </c>
      <c r="AW68" s="2">
        <v>4.0701685667780003</v>
      </c>
      <c r="AX68" s="2">
        <v>4.1062852115229997</v>
      </c>
      <c r="AY68" s="2">
        <v>3.6116644744999427E-2</v>
      </c>
      <c r="AZ68" s="1">
        <v>8.8735009748232233E-3</v>
      </c>
      <c r="BA68" s="2">
        <v>4.0701685667780003</v>
      </c>
      <c r="BB68" s="2">
        <v>0</v>
      </c>
      <c r="BC68" s="1">
        <v>0</v>
      </c>
      <c r="BD68" s="2">
        <v>4.0701685667780003</v>
      </c>
      <c r="BE68" s="2">
        <v>0</v>
      </c>
      <c r="BF68" s="1">
        <v>0</v>
      </c>
      <c r="BG68" s="2">
        <v>4.1378872756760003</v>
      </c>
      <c r="BH68" s="2">
        <v>6.7718708898000024E-2</v>
      </c>
      <c r="BI68" s="1">
        <v>1.6637814328070214E-2</v>
      </c>
      <c r="BJ68" s="2">
        <v>4.0701685667780003</v>
      </c>
      <c r="BK68" s="2">
        <v>0</v>
      </c>
      <c r="BL68" s="1">
        <v>0</v>
      </c>
      <c r="BM68" s="2">
        <v>4.1785185010149997</v>
      </c>
      <c r="BN68" s="2">
        <v>0.10834993423699935</v>
      </c>
      <c r="BO68" s="1">
        <v>2.662050292496131E-2</v>
      </c>
      <c r="BQ68" t="s">
        <v>372</v>
      </c>
      <c r="BS68" s="23">
        <v>3.3503260659679999</v>
      </c>
      <c r="BT68" s="23">
        <v>3.6024951774539997</v>
      </c>
      <c r="BU68" s="23">
        <v>0.25216911148599985</v>
      </c>
      <c r="BV68" s="24">
        <v>7.5267035661838302E-2</v>
      </c>
      <c r="BW68" s="2">
        <v>4.0701685667780003</v>
      </c>
      <c r="BX68" s="2">
        <v>4.0701685667780003</v>
      </c>
      <c r="BY68" s="2">
        <v>0</v>
      </c>
      <c r="BZ68" s="1">
        <v>0</v>
      </c>
      <c r="CB68" s="25" t="s">
        <v>372</v>
      </c>
      <c r="CC68" s="27">
        <v>0</v>
      </c>
      <c r="CD68" s="27">
        <v>6.1220999999999998E-2</v>
      </c>
      <c r="CG68" s="30">
        <v>467</v>
      </c>
      <c r="CH68" s="30"/>
      <c r="CI68" s="15" t="s">
        <v>372</v>
      </c>
      <c r="CJ68" s="33" t="s">
        <v>994</v>
      </c>
      <c r="CK68" s="34" t="s">
        <v>372</v>
      </c>
      <c r="CL68" s="34" t="s">
        <v>989</v>
      </c>
      <c r="CM68" s="32"/>
      <c r="CN68" s="32"/>
      <c r="CO68" t="s">
        <v>372</v>
      </c>
      <c r="CP68">
        <v>63863</v>
      </c>
      <c r="CQ68" t="s">
        <v>1045</v>
      </c>
      <c r="CR68" s="30">
        <v>132</v>
      </c>
      <c r="CS68" s="39" t="s">
        <v>372</v>
      </c>
      <c r="CW68" s="30">
        <v>461</v>
      </c>
      <c r="CX68" s="30"/>
      <c r="CY68" s="32"/>
      <c r="CZ68" s="32" t="s">
        <v>372</v>
      </c>
      <c r="DA68" s="41">
        <v>63093</v>
      </c>
    </row>
    <row r="69" spans="1:105" ht="15.75" x14ac:dyDescent="0.25">
      <c r="A69" t="s">
        <v>474</v>
      </c>
      <c r="B69" t="s">
        <v>374</v>
      </c>
      <c r="C69" s="52">
        <v>4.4779415705779995</v>
      </c>
      <c r="D69" s="52">
        <v>5.9355480959879996</v>
      </c>
      <c r="E69" s="52">
        <v>1.4576065254100001</v>
      </c>
      <c r="F69" s="53">
        <v>0.3255081609342787</v>
      </c>
      <c r="G69" s="45">
        <v>4.4905758126949999</v>
      </c>
      <c r="H69" s="45">
        <v>4.9364146332269998</v>
      </c>
      <c r="I69" s="45">
        <v>0.44583882053199986</v>
      </c>
      <c r="J69" s="46">
        <v>9.928321870696391E-2</v>
      </c>
      <c r="K69" s="47">
        <v>3</v>
      </c>
      <c r="L69" s="55">
        <f t="shared" si="39"/>
        <v>4.3553018126950001</v>
      </c>
      <c r="M69" s="55">
        <f t="shared" si="40"/>
        <v>4.8011406332269999</v>
      </c>
      <c r="N69" s="55">
        <f t="shared" si="41"/>
        <v>0.44583882053199986</v>
      </c>
      <c r="O69" s="56">
        <f t="shared" si="42"/>
        <v>0.10236691731269962</v>
      </c>
      <c r="P69" s="54"/>
      <c r="Q69" s="42">
        <f t="shared" si="43"/>
        <v>45.55058714616456</v>
      </c>
      <c r="R69" s="42">
        <f t="shared" si="43"/>
        <v>60.377674997589182</v>
      </c>
      <c r="S69" s="42">
        <f t="shared" si="44"/>
        <v>44.3030690865859</v>
      </c>
      <c r="T69" s="42">
        <f t="shared" si="44"/>
        <v>48.838237696471261</v>
      </c>
      <c r="V69" s="143">
        <f t="shared" si="45"/>
        <v>60.949987640306809</v>
      </c>
      <c r="W69" s="143">
        <f t="shared" si="46"/>
        <v>44.839923944147024</v>
      </c>
      <c r="X69" s="143">
        <f t="shared" si="47"/>
        <v>49.420714949181509</v>
      </c>
      <c r="AA69" t="s">
        <v>374</v>
      </c>
      <c r="AB69" s="2">
        <v>4.4779415705779995</v>
      </c>
      <c r="AC69" s="2">
        <v>4.9254305900419997</v>
      </c>
      <c r="AD69" s="2">
        <v>0.44748901946400022</v>
      </c>
      <c r="AE69" s="1">
        <v>9.9931857620518177E-2</v>
      </c>
      <c r="AF69" s="2">
        <v>4.4778769764520003</v>
      </c>
      <c r="AG69" s="2">
        <v>-6.4594125999128948E-5</v>
      </c>
      <c r="AH69" s="1">
        <v>-1.4424959544702441E-5</v>
      </c>
      <c r="AI69" s="2">
        <v>4.4768929794719998</v>
      </c>
      <c r="AJ69" s="2">
        <v>-1.0485911059996411E-3</v>
      </c>
      <c r="AK69" s="1">
        <v>-2.3416810815249026E-4</v>
      </c>
      <c r="AL69" s="2">
        <v>5.2533279611440005</v>
      </c>
      <c r="AM69" s="2">
        <v>0.775386390566001</v>
      </c>
      <c r="AN69" s="1">
        <v>0.17315687986208281</v>
      </c>
      <c r="AO69" s="2">
        <v>4.4782969658949998</v>
      </c>
      <c r="AP69" s="2">
        <v>3.5539531700035099E-4</v>
      </c>
      <c r="AQ69" s="1">
        <v>7.9365778092204447E-5</v>
      </c>
      <c r="AR69" s="2">
        <v>5.9200722995030004</v>
      </c>
      <c r="AS69" s="2">
        <v>1.4421307289250009</v>
      </c>
      <c r="AT69" s="1">
        <v>0.32205215414163052</v>
      </c>
      <c r="AU69" s="1"/>
      <c r="AV69" t="s">
        <v>374</v>
      </c>
      <c r="AW69" s="2">
        <v>4.4905758126949999</v>
      </c>
      <c r="AX69" s="2">
        <v>4.6319726871559999</v>
      </c>
      <c r="AY69" s="2">
        <v>0.14139687446099991</v>
      </c>
      <c r="AZ69" s="1">
        <v>3.1487470729536837E-2</v>
      </c>
      <c r="BA69" s="2">
        <v>4.4905577636230003</v>
      </c>
      <c r="BB69" s="2">
        <v>-1.8049071999648447E-5</v>
      </c>
      <c r="BC69" s="1">
        <v>-4.0193224104185372E-6</v>
      </c>
      <c r="BD69" s="2">
        <v>4.4902735763180006</v>
      </c>
      <c r="BE69" s="2">
        <v>-3.0223637699933192E-4</v>
      </c>
      <c r="BF69" s="1">
        <v>-6.7304592908753511E-5</v>
      </c>
      <c r="BG69" s="2">
        <v>4.7435870378280001</v>
      </c>
      <c r="BH69" s="2">
        <v>0.25301122513300012</v>
      </c>
      <c r="BI69" s="1">
        <v>5.6342713203444729E-2</v>
      </c>
      <c r="BJ69" s="2">
        <v>4.4906751675159997</v>
      </c>
      <c r="BK69" s="2">
        <v>9.9354820999764115E-5</v>
      </c>
      <c r="BL69" s="1">
        <v>2.2125185086261075E-5</v>
      </c>
      <c r="BM69" s="2">
        <v>4.9355080430139999</v>
      </c>
      <c r="BN69" s="2">
        <v>0.44493223031899998</v>
      </c>
      <c r="BO69" s="1">
        <v>9.908133140991908E-2</v>
      </c>
      <c r="BQ69" t="s">
        <v>374</v>
      </c>
      <c r="BS69" s="23">
        <v>4.4779415705779995</v>
      </c>
      <c r="BT69" s="23">
        <v>4.497154586493</v>
      </c>
      <c r="BU69" s="23">
        <v>1.9213015915000575E-2</v>
      </c>
      <c r="BV69" s="24">
        <v>4.2905910254029097E-3</v>
      </c>
      <c r="BW69" s="2">
        <v>4.4905758126949999</v>
      </c>
      <c r="BX69" s="2">
        <v>4.4972920945599997</v>
      </c>
      <c r="BY69" s="2">
        <v>6.7162818649997291E-3</v>
      </c>
      <c r="BZ69" s="1">
        <v>1.4956393445162617E-3</v>
      </c>
      <c r="CB69" s="25" t="s">
        <v>374</v>
      </c>
      <c r="CC69" s="27">
        <v>0</v>
      </c>
      <c r="CD69" s="27">
        <v>0.13527400000000001</v>
      </c>
      <c r="CG69" s="30">
        <v>469</v>
      </c>
      <c r="CH69" s="30"/>
      <c r="CI69" s="15" t="s">
        <v>374</v>
      </c>
      <c r="CJ69" s="33" t="s">
        <v>994</v>
      </c>
      <c r="CK69" s="34" t="s">
        <v>374</v>
      </c>
      <c r="CL69" s="34" t="s">
        <v>989</v>
      </c>
      <c r="CM69" s="32"/>
      <c r="CN69" s="32"/>
      <c r="CO69" t="s">
        <v>374</v>
      </c>
      <c r="CP69">
        <v>98307</v>
      </c>
      <c r="CQ69" t="s">
        <v>1045</v>
      </c>
      <c r="CR69" s="30">
        <v>133</v>
      </c>
      <c r="CS69" s="39" t="s">
        <v>374</v>
      </c>
      <c r="CW69" s="30">
        <v>463</v>
      </c>
      <c r="CX69" s="30"/>
      <c r="CY69" s="32"/>
      <c r="CZ69" s="32" t="s">
        <v>374</v>
      </c>
      <c r="DA69" s="41">
        <v>97130</v>
      </c>
    </row>
    <row r="70" spans="1:105" ht="15.75" x14ac:dyDescent="0.25">
      <c r="A70" t="s">
        <v>475</v>
      </c>
      <c r="B70" t="s">
        <v>376</v>
      </c>
      <c r="C70" s="52">
        <v>5.9896357479319997</v>
      </c>
      <c r="D70" s="52">
        <v>7.0726068936980004</v>
      </c>
      <c r="E70" s="52">
        <v>1.0829711457660007</v>
      </c>
      <c r="F70" s="53">
        <v>0.18080751340178086</v>
      </c>
      <c r="G70" s="45">
        <v>5.7397414244</v>
      </c>
      <c r="H70" s="45">
        <v>6.1158914282330006</v>
      </c>
      <c r="I70" s="45">
        <v>0.37615000383300057</v>
      </c>
      <c r="J70" s="46">
        <v>6.5534311743376344E-2</v>
      </c>
      <c r="K70" s="47">
        <v>3</v>
      </c>
      <c r="L70" s="55">
        <f t="shared" si="39"/>
        <v>5.5538454244000004</v>
      </c>
      <c r="M70" s="55">
        <f t="shared" si="40"/>
        <v>5.929995428233001</v>
      </c>
      <c r="N70" s="55">
        <f t="shared" si="41"/>
        <v>0.37615000383300057</v>
      </c>
      <c r="O70" s="56">
        <f t="shared" si="42"/>
        <v>6.7727848920756964E-2</v>
      </c>
      <c r="P70" s="54"/>
      <c r="Q70" s="42">
        <f t="shared" si="43"/>
        <v>45.964513452014423</v>
      </c>
      <c r="R70" s="42">
        <f t="shared" si="43"/>
        <v>54.275242833995854</v>
      </c>
      <c r="S70" s="42">
        <f t="shared" si="44"/>
        <v>42.620254964315862</v>
      </c>
      <c r="T70" s="42">
        <f t="shared" si="44"/>
        <v>45.506833153503194</v>
      </c>
      <c r="V70" s="143">
        <f t="shared" si="45"/>
        <v>55.29954002601491</v>
      </c>
      <c r="W70" s="143">
        <f t="shared" si="46"/>
        <v>43.167844924100514</v>
      </c>
      <c r="X70" s="143">
        <f t="shared" si="47"/>
        <v>46.187688203206982</v>
      </c>
      <c r="AA70" t="s">
        <v>376</v>
      </c>
      <c r="AB70" s="2">
        <v>5.9896357479319997</v>
      </c>
      <c r="AC70" s="2">
        <v>6.3791387497950005</v>
      </c>
      <c r="AD70" s="2">
        <v>0.3895030018630008</v>
      </c>
      <c r="AE70" s="1">
        <v>6.5029497327526442E-2</v>
      </c>
      <c r="AF70" s="2">
        <v>5.9895952086429993</v>
      </c>
      <c r="AG70" s="2">
        <v>-4.0539289000385281E-5</v>
      </c>
      <c r="AH70" s="1">
        <v>-6.7682394566951759E-6</v>
      </c>
      <c r="AI70" s="2">
        <v>5.9890796276390006</v>
      </c>
      <c r="AJ70" s="2">
        <v>-5.5612029299911825E-4</v>
      </c>
      <c r="AK70" s="1">
        <v>-9.2847097286529663E-5</v>
      </c>
      <c r="AL70" s="2">
        <v>6.535439245219</v>
      </c>
      <c r="AM70" s="2">
        <v>0.54580349728700028</v>
      </c>
      <c r="AN70" s="1">
        <v>9.1124656031954215E-2</v>
      </c>
      <c r="AO70" s="2">
        <v>5.9898586014280006</v>
      </c>
      <c r="AP70" s="2">
        <v>2.2285349600092985E-4</v>
      </c>
      <c r="AQ70" s="1">
        <v>3.7206518956995496E-5</v>
      </c>
      <c r="AR70" s="2">
        <v>7.1146729211270001</v>
      </c>
      <c r="AS70" s="2">
        <v>1.1250371731950004</v>
      </c>
      <c r="AT70" s="1">
        <v>0.1878306495655323</v>
      </c>
      <c r="AU70" s="1"/>
      <c r="AV70" t="s">
        <v>376</v>
      </c>
      <c r="AW70" s="2">
        <v>5.7397414244</v>
      </c>
      <c r="AX70" s="2">
        <v>5.8743367616919997</v>
      </c>
      <c r="AY70" s="2">
        <v>0.13459533729199968</v>
      </c>
      <c r="AZ70" s="1">
        <v>2.3449721396825732E-2</v>
      </c>
      <c r="BA70" s="2">
        <v>5.739724348467</v>
      </c>
      <c r="BB70" s="2">
        <v>-1.7075933000043619E-5</v>
      </c>
      <c r="BC70" s="1">
        <v>-2.9750352389487023E-6</v>
      </c>
      <c r="BD70" s="2">
        <v>5.7394560293579993</v>
      </c>
      <c r="BE70" s="2">
        <v>-2.8539504200075783E-4</v>
      </c>
      <c r="BF70" s="1">
        <v>-4.9722630498218199E-5</v>
      </c>
      <c r="BG70" s="2">
        <v>5.9505554866060004</v>
      </c>
      <c r="BH70" s="2">
        <v>0.21081406220600041</v>
      </c>
      <c r="BI70" s="1">
        <v>3.6728843099066558E-2</v>
      </c>
      <c r="BJ70" s="2">
        <v>5.7398354213570002</v>
      </c>
      <c r="BK70" s="2">
        <v>9.3996957000186399E-5</v>
      </c>
      <c r="BL70" s="1">
        <v>1.6376514210309102E-5</v>
      </c>
      <c r="BM70" s="2">
        <v>6.1282654011600002</v>
      </c>
      <c r="BN70" s="2">
        <v>0.38852397676000017</v>
      </c>
      <c r="BO70" s="1">
        <v>6.7690153272124839E-2</v>
      </c>
      <c r="BQ70" t="s">
        <v>376</v>
      </c>
      <c r="BS70" s="23">
        <v>5.9896357479319997</v>
      </c>
      <c r="BT70" s="23">
        <v>5.9495330117800007</v>
      </c>
      <c r="BU70" s="23">
        <v>-4.0102736151998997E-2</v>
      </c>
      <c r="BV70" s="24">
        <v>-6.6953547493843833E-3</v>
      </c>
      <c r="BW70" s="2">
        <v>5.7397414244</v>
      </c>
      <c r="BX70" s="2">
        <v>5.7354727625919999</v>
      </c>
      <c r="BY70" s="2">
        <v>-4.2686618080001182E-3</v>
      </c>
      <c r="BZ70" s="1">
        <v>-7.4370280686404612E-4</v>
      </c>
      <c r="CB70" s="25" t="s">
        <v>376</v>
      </c>
      <c r="CC70" s="27">
        <v>0</v>
      </c>
      <c r="CD70" s="27">
        <v>0.18589600000000001</v>
      </c>
      <c r="CG70" s="30">
        <v>471</v>
      </c>
      <c r="CH70" s="30"/>
      <c r="CI70" s="15" t="s">
        <v>376</v>
      </c>
      <c r="CJ70" s="33" t="s">
        <v>994</v>
      </c>
      <c r="CK70" s="34" t="s">
        <v>376</v>
      </c>
      <c r="CL70" s="34" t="s">
        <v>989</v>
      </c>
      <c r="CM70" s="32"/>
      <c r="CN70" s="32"/>
      <c r="CO70" t="s">
        <v>376</v>
      </c>
      <c r="CP70">
        <v>130310</v>
      </c>
      <c r="CQ70" t="s">
        <v>1045</v>
      </c>
      <c r="CR70" s="30">
        <v>134</v>
      </c>
      <c r="CS70" s="39" t="s">
        <v>376</v>
      </c>
      <c r="CW70" s="30">
        <v>465</v>
      </c>
      <c r="CX70" s="30"/>
      <c r="CY70" s="32"/>
      <c r="CZ70" s="32" t="s">
        <v>376</v>
      </c>
      <c r="DA70" s="41">
        <v>128657</v>
      </c>
    </row>
    <row r="71" spans="1:105" ht="15.75" x14ac:dyDescent="0.25">
      <c r="B71" t="s">
        <v>375</v>
      </c>
      <c r="C71" s="52">
        <v>4.7946239911040003</v>
      </c>
      <c r="D71" s="52">
        <v>5.5403503054449992</v>
      </c>
      <c r="E71" s="52">
        <v>0.7457263143409989</v>
      </c>
      <c r="F71" s="53">
        <v>0.15553384701795761</v>
      </c>
      <c r="G71" s="45">
        <v>4.7522874985249999</v>
      </c>
      <c r="H71" s="45">
        <v>5.0294038333149995</v>
      </c>
      <c r="I71" s="45">
        <v>0.27711633478999964</v>
      </c>
      <c r="J71" s="46">
        <v>5.8312199099067583E-2</v>
      </c>
      <c r="K71" s="47">
        <v>3</v>
      </c>
      <c r="L71" s="55">
        <f t="shared" si="39"/>
        <v>4.584994498525</v>
      </c>
      <c r="M71" s="55">
        <f t="shared" si="40"/>
        <v>4.8621108333149996</v>
      </c>
      <c r="N71" s="55">
        <f t="shared" si="41"/>
        <v>0.27711633478999964</v>
      </c>
      <c r="O71" s="56">
        <f t="shared" si="42"/>
        <v>6.0439840195914828E-2</v>
      </c>
      <c r="P71" s="54"/>
      <c r="Q71" s="42">
        <f t="shared" si="43"/>
        <v>45.267747303114703</v>
      </c>
      <c r="R71" s="42">
        <f t="shared" si="43"/>
        <v>52.308414187004914</v>
      </c>
      <c r="S71" s="42">
        <f t="shared" si="44"/>
        <v>43.288560840327804</v>
      </c>
      <c r="T71" s="42">
        <f t="shared" si="44"/>
        <v>45.904914539828354</v>
      </c>
      <c r="V71" s="143">
        <f t="shared" si="45"/>
        <v>52.295354725331279</v>
      </c>
      <c r="W71" s="143">
        <f t="shared" si="46"/>
        <v>43.61552180326855</v>
      </c>
      <c r="X71" s="143">
        <f t="shared" si="47"/>
        <v>46.151589441035739</v>
      </c>
      <c r="AA71" t="s">
        <v>375</v>
      </c>
      <c r="AB71" s="2">
        <v>4.7946239911040003</v>
      </c>
      <c r="AC71" s="2">
        <v>5.0262247744449997</v>
      </c>
      <c r="AD71" s="2">
        <v>0.23160078334099943</v>
      </c>
      <c r="AE71" s="1">
        <v>4.830426406131412E-2</v>
      </c>
      <c r="AF71" s="2">
        <v>4.7945392711500006</v>
      </c>
      <c r="AG71" s="2">
        <v>-8.471995399972343E-5</v>
      </c>
      <c r="AH71" s="1">
        <v>-1.766978060363311E-5</v>
      </c>
      <c r="AI71" s="2">
        <v>4.7932177540459993</v>
      </c>
      <c r="AJ71" s="2">
        <v>-1.4062370580010253E-3</v>
      </c>
      <c r="AK71" s="1">
        <v>-2.932945441832714E-4</v>
      </c>
      <c r="AL71" s="2">
        <v>5.1496129016000003</v>
      </c>
      <c r="AM71" s="2">
        <v>0.35498891049600001</v>
      </c>
      <c r="AN71" s="1">
        <v>7.4038946777609763E-2</v>
      </c>
      <c r="AO71" s="2">
        <v>4.7950901766839999</v>
      </c>
      <c r="AP71" s="2">
        <v>4.6618557999966725E-4</v>
      </c>
      <c r="AQ71" s="1">
        <v>9.7230894615434551E-5</v>
      </c>
      <c r="AR71" s="2">
        <v>5.4974445747910003</v>
      </c>
      <c r="AS71" s="2">
        <v>0.70282058368700007</v>
      </c>
      <c r="AT71" s="1">
        <v>0.1465851305526818</v>
      </c>
      <c r="AU71" s="1"/>
      <c r="AV71" t="s">
        <v>375</v>
      </c>
      <c r="AW71" s="2">
        <v>4.7522874985249999</v>
      </c>
      <c r="AX71" s="2">
        <v>4.8412964490129999</v>
      </c>
      <c r="AY71" s="2">
        <v>8.900895048800006E-2</v>
      </c>
      <c r="AZ71" s="1">
        <v>1.8729706591957322E-2</v>
      </c>
      <c r="BA71" s="2">
        <v>4.7522630444059999</v>
      </c>
      <c r="BB71" s="2">
        <v>-2.4454118999983621E-5</v>
      </c>
      <c r="BC71" s="1">
        <v>-5.1457574920653718E-6</v>
      </c>
      <c r="BD71" s="2">
        <v>4.7518669386820003</v>
      </c>
      <c r="BE71" s="2">
        <v>-4.2055984299960159E-4</v>
      </c>
      <c r="BF71" s="1">
        <v>-8.8496296389924567E-5</v>
      </c>
      <c r="BG71" s="2">
        <v>4.9018171146330003</v>
      </c>
      <c r="BH71" s="2">
        <v>0.14952961610800042</v>
      </c>
      <c r="BI71" s="1">
        <v>3.1464766421309937E-2</v>
      </c>
      <c r="BJ71" s="2">
        <v>4.752422132185</v>
      </c>
      <c r="BK71" s="2">
        <v>1.3463366000010524E-4</v>
      </c>
      <c r="BL71" s="1">
        <v>2.8330285160965623E-5</v>
      </c>
      <c r="BM71" s="2">
        <v>5.0188865368100002</v>
      </c>
      <c r="BN71" s="2">
        <v>0.26659903828500031</v>
      </c>
      <c r="BO71" s="1">
        <v>5.6099097196402048E-2</v>
      </c>
      <c r="BQ71" t="s">
        <v>375</v>
      </c>
      <c r="BS71" s="23">
        <v>4.7946239911040003</v>
      </c>
      <c r="BT71" s="23">
        <v>4.8356453622399993</v>
      </c>
      <c r="BU71" s="23">
        <v>4.1021371135999019E-2</v>
      </c>
      <c r="BV71" s="24">
        <v>8.5557013880776748E-3</v>
      </c>
      <c r="BW71" s="2">
        <v>4.7522874985249999</v>
      </c>
      <c r="BX71" s="2">
        <v>4.7658913602390003</v>
      </c>
      <c r="BY71" s="2">
        <v>1.3603861714000409E-2</v>
      </c>
      <c r="BZ71" s="1">
        <v>2.8625923238488273E-3</v>
      </c>
      <c r="CB71" s="25" t="s">
        <v>375</v>
      </c>
      <c r="CC71" s="27">
        <v>0</v>
      </c>
      <c r="CD71" s="27">
        <v>0.167293</v>
      </c>
      <c r="CG71" s="30">
        <v>470</v>
      </c>
      <c r="CH71" s="30"/>
      <c r="CI71" s="15" t="s">
        <v>1053</v>
      </c>
      <c r="CJ71" s="33" t="s">
        <v>603</v>
      </c>
      <c r="CK71" s="34" t="s">
        <v>375</v>
      </c>
      <c r="CL71" s="34" t="s">
        <v>989</v>
      </c>
      <c r="CM71" s="32"/>
      <c r="CN71" s="32"/>
      <c r="CO71" t="s">
        <v>375</v>
      </c>
      <c r="CP71">
        <v>105917</v>
      </c>
      <c r="CQ71" t="s">
        <v>1045</v>
      </c>
      <c r="CR71" s="30">
        <v>160</v>
      </c>
      <c r="CS71" s="39" t="s">
        <v>375</v>
      </c>
      <c r="CW71" s="30">
        <v>464</v>
      </c>
      <c r="CX71" s="30"/>
      <c r="CY71" s="32"/>
      <c r="CZ71" s="32" t="s">
        <v>375</v>
      </c>
      <c r="DA71" s="41">
        <v>105123</v>
      </c>
    </row>
    <row r="72" spans="1:105" ht="15.75" x14ac:dyDescent="0.25">
      <c r="B72" t="s">
        <v>176</v>
      </c>
      <c r="C72" s="52">
        <v>182.71586014885</v>
      </c>
      <c r="D72" s="52">
        <v>187.64869838269601</v>
      </c>
      <c r="E72" s="52">
        <v>4.9328382338460131</v>
      </c>
      <c r="F72" s="53">
        <v>2.6997318294249128E-2</v>
      </c>
      <c r="G72" s="45">
        <v>176.941811960026</v>
      </c>
      <c r="H72" s="45">
        <v>177.71429878127699</v>
      </c>
      <c r="I72" s="45">
        <v>0.77248682125099322</v>
      </c>
      <c r="J72" s="46">
        <v>4.3657675520216242E-3</v>
      </c>
      <c r="K72" s="47">
        <v>4</v>
      </c>
      <c r="L72" s="55">
        <f t="shared" si="39"/>
        <v>169.66851896002601</v>
      </c>
      <c r="M72" s="55">
        <f t="shared" si="40"/>
        <v>170.441005781277</v>
      </c>
      <c r="N72" s="55">
        <f t="shared" si="41"/>
        <v>0.77248682125099322</v>
      </c>
      <c r="O72" s="56">
        <f t="shared" si="42"/>
        <v>4.5529178069444428E-3</v>
      </c>
      <c r="P72" s="54"/>
      <c r="Q72" s="42">
        <f t="shared" si="43"/>
        <v>246.72727882063256</v>
      </c>
      <c r="R72" s="42">
        <f t="shared" si="43"/>
        <v>253.3882536988271</v>
      </c>
      <c r="S72" s="42">
        <f t="shared" si="44"/>
        <v>229.10902179171111</v>
      </c>
      <c r="T72" s="42">
        <f t="shared" si="44"/>
        <v>230.15213633675822</v>
      </c>
      <c r="V72" s="143">
        <f t="shared" si="45"/>
        <v>258.16037681695559</v>
      </c>
      <c r="W72" s="143">
        <f t="shared" si="46"/>
        <v>231.55003399521257</v>
      </c>
      <c r="X72" s="143">
        <f t="shared" si="47"/>
        <v>233.40575743386771</v>
      </c>
      <c r="AA72" t="s">
        <v>176</v>
      </c>
      <c r="AB72" s="2">
        <v>182.71586014885</v>
      </c>
      <c r="AC72" s="2">
        <v>185.81716498909398</v>
      </c>
      <c r="AD72" s="2">
        <v>3.1013048402439836</v>
      </c>
      <c r="AE72" s="1">
        <v>1.6973375150452163E-2</v>
      </c>
      <c r="AF72" s="2">
        <v>183.37829001792301</v>
      </c>
      <c r="AG72" s="2">
        <v>0.6624298690730086</v>
      </c>
      <c r="AH72" s="1">
        <v>3.6254645247180963E-3</v>
      </c>
      <c r="AI72" s="2">
        <v>183.07501346617201</v>
      </c>
      <c r="AJ72" s="2">
        <v>0.35915331732201139</v>
      </c>
      <c r="AK72" s="1">
        <v>1.9656384346133176E-3</v>
      </c>
      <c r="AL72" s="2">
        <v>183.39948044560199</v>
      </c>
      <c r="AM72" s="2">
        <v>0.68362029675199665</v>
      </c>
      <c r="AN72" s="1">
        <v>3.7414392828027266E-3</v>
      </c>
      <c r="AO72" s="2">
        <v>183.72298505778801</v>
      </c>
      <c r="AP72" s="2">
        <v>1.0071249089380103</v>
      </c>
      <c r="AQ72" s="1">
        <v>5.5119731156209051E-3</v>
      </c>
      <c r="AR72" s="2">
        <v>189.167274273001</v>
      </c>
      <c r="AS72" s="2">
        <v>6.4514141241510004</v>
      </c>
      <c r="AT72" s="1">
        <v>3.5308451706903478E-2</v>
      </c>
      <c r="AU72" s="1"/>
      <c r="AV72" t="s">
        <v>176</v>
      </c>
      <c r="AW72" s="2">
        <v>176.941811960026</v>
      </c>
      <c r="AX72" s="2">
        <v>177.657857163654</v>
      </c>
      <c r="AY72" s="2">
        <v>0.71604520362799917</v>
      </c>
      <c r="AZ72" s="1">
        <v>4.0467834916812382E-3</v>
      </c>
      <c r="BA72" s="2">
        <v>177.09130336981499</v>
      </c>
      <c r="BB72" s="2">
        <v>0.14949140978899322</v>
      </c>
      <c r="BC72" s="1">
        <v>8.4486198108316948E-4</v>
      </c>
      <c r="BD72" s="2">
        <v>177.043305529706</v>
      </c>
      <c r="BE72" s="2">
        <v>0.10149356968000234</v>
      </c>
      <c r="BF72" s="1">
        <v>5.735985664198543E-4</v>
      </c>
      <c r="BG72" s="2">
        <v>176.89117529514598</v>
      </c>
      <c r="BH72" s="2">
        <v>-5.0636664880016724E-2</v>
      </c>
      <c r="BI72" s="1">
        <v>-2.8617693194786748E-4</v>
      </c>
      <c r="BJ72" s="2">
        <v>177.163414856602</v>
      </c>
      <c r="BK72" s="2">
        <v>0.22160289657600174</v>
      </c>
      <c r="BL72" s="1">
        <v>1.2524054892467441E-3</v>
      </c>
      <c r="BM72" s="2">
        <v>178.30159516542398</v>
      </c>
      <c r="BN72" s="2">
        <v>1.3597832053979744</v>
      </c>
      <c r="BO72" s="1">
        <v>7.6849173767089673E-3</v>
      </c>
      <c r="BQ72" t="s">
        <v>176</v>
      </c>
      <c r="BS72" s="23">
        <v>182.71586014885</v>
      </c>
      <c r="BT72" s="23">
        <v>182.306818773298</v>
      </c>
      <c r="BU72" s="23">
        <v>-0.40904137555199327</v>
      </c>
      <c r="BV72" s="24">
        <v>-2.2386747117560924E-3</v>
      </c>
      <c r="BW72" s="2">
        <v>176.941811960026</v>
      </c>
      <c r="BX72" s="2">
        <v>176.68575342326599</v>
      </c>
      <c r="BY72" s="2">
        <v>-0.25605853676000834</v>
      </c>
      <c r="BZ72" s="1">
        <v>-1.4471341393172579E-3</v>
      </c>
      <c r="CB72" s="25" t="s">
        <v>176</v>
      </c>
      <c r="CC72" s="27">
        <v>5.2557E-2</v>
      </c>
      <c r="CD72" s="27">
        <v>7.2207359999999996</v>
      </c>
      <c r="CG72" s="30">
        <v>249</v>
      </c>
      <c r="CH72" s="30"/>
      <c r="CI72" s="34" t="s">
        <v>176</v>
      </c>
      <c r="CJ72" s="34" t="s">
        <v>989</v>
      </c>
      <c r="CK72" s="34" t="s">
        <v>176</v>
      </c>
      <c r="CL72" s="34" t="s">
        <v>989</v>
      </c>
      <c r="CM72" s="32"/>
      <c r="CN72" s="32"/>
      <c r="CO72" t="s">
        <v>176</v>
      </c>
      <c r="CP72">
        <v>740558</v>
      </c>
      <c r="CQ72" t="s">
        <v>963</v>
      </c>
      <c r="CR72" s="30">
        <v>317</v>
      </c>
      <c r="CS72" s="39" t="s">
        <v>176</v>
      </c>
      <c r="CW72" s="30">
        <v>267</v>
      </c>
      <c r="CX72" s="30"/>
      <c r="CY72" s="32"/>
      <c r="CZ72" s="32" t="s">
        <v>176</v>
      </c>
      <c r="DA72" s="41">
        <v>732751</v>
      </c>
    </row>
    <row r="73" spans="1:105" ht="15.75" x14ac:dyDescent="0.25">
      <c r="A73" t="s">
        <v>476</v>
      </c>
      <c r="C73" s="52"/>
      <c r="D73" s="52"/>
      <c r="E73" s="52"/>
      <c r="F73" s="53"/>
      <c r="G73" s="45"/>
      <c r="H73" s="45"/>
      <c r="I73" s="45"/>
      <c r="J73" s="46"/>
      <c r="K73" s="47"/>
      <c r="L73" s="55"/>
      <c r="M73" s="55"/>
      <c r="N73" s="55"/>
      <c r="O73" s="56"/>
      <c r="P73" s="54"/>
      <c r="Q73" s="42"/>
      <c r="R73" s="42"/>
      <c r="S73" s="42"/>
      <c r="T73" s="42"/>
      <c r="V73" s="143"/>
      <c r="W73" s="143"/>
      <c r="X73" s="143"/>
      <c r="AB73" s="2"/>
      <c r="AC73" s="2"/>
      <c r="AD73" s="2"/>
      <c r="AE73" s="1"/>
      <c r="AF73" s="2"/>
      <c r="AG73" s="2"/>
      <c r="AH73" s="1"/>
      <c r="AI73" s="2"/>
      <c r="AJ73" s="2"/>
      <c r="AK73" s="1"/>
      <c r="AL73" s="2"/>
      <c r="AM73" s="2"/>
      <c r="AN73" s="1"/>
      <c r="AO73" s="2"/>
      <c r="AP73" s="2"/>
      <c r="AQ73" s="1"/>
      <c r="AR73" s="2"/>
      <c r="AS73" s="2"/>
      <c r="AT73" s="1"/>
      <c r="AU73" s="1"/>
      <c r="AW73" s="2"/>
      <c r="AX73" s="2"/>
      <c r="AY73" s="2"/>
      <c r="AZ73" s="1"/>
      <c r="BA73" s="2"/>
      <c r="BB73" s="2"/>
      <c r="BC73" s="1"/>
      <c r="BD73" s="2"/>
      <c r="BE73" s="2"/>
      <c r="BF73" s="1"/>
      <c r="BG73" s="2"/>
      <c r="BH73" s="2"/>
      <c r="BI73" s="1"/>
      <c r="BJ73" s="2"/>
      <c r="BK73" s="2"/>
      <c r="BL73" s="1"/>
      <c r="BM73" s="2"/>
      <c r="BN73" s="2"/>
      <c r="BO73" s="1"/>
      <c r="BS73" s="23"/>
      <c r="BT73" s="23"/>
      <c r="BU73" s="23"/>
      <c r="BV73" s="24"/>
      <c r="BW73" s="2"/>
      <c r="BX73" s="2"/>
      <c r="BY73" s="2"/>
      <c r="BZ73" s="1"/>
      <c r="CB73" s="25"/>
      <c r="CC73" s="27"/>
      <c r="CD73" s="27"/>
      <c r="CG73" s="30"/>
      <c r="CH73" s="30"/>
      <c r="CI73" s="15"/>
      <c r="CJ73" s="33"/>
      <c r="CK73" s="34"/>
      <c r="CL73" s="34"/>
      <c r="CM73" s="32"/>
      <c r="CN73" s="32"/>
      <c r="CR73" s="30"/>
      <c r="CS73" s="39"/>
      <c r="CW73" s="30"/>
      <c r="CX73" s="30"/>
      <c r="CY73" s="32"/>
      <c r="CZ73" s="32"/>
      <c r="DA73" s="41"/>
    </row>
    <row r="74" spans="1:105" ht="15.75" x14ac:dyDescent="0.25">
      <c r="A74" t="s">
        <v>477</v>
      </c>
      <c r="B74" t="s">
        <v>205</v>
      </c>
      <c r="C74" s="52">
        <v>3.0626720865879999</v>
      </c>
      <c r="D74" s="52">
        <v>3.976287393452</v>
      </c>
      <c r="E74" s="52">
        <v>0.91361530686400005</v>
      </c>
      <c r="F74" s="53">
        <v>0.29830660319950286</v>
      </c>
      <c r="G74" s="45">
        <v>3.1881281707790001</v>
      </c>
      <c r="H74" s="45">
        <v>3.476264819951</v>
      </c>
      <c r="I74" s="45">
        <v>0.28813664917199988</v>
      </c>
      <c r="J74" s="46">
        <v>9.0378000424492164E-2</v>
      </c>
      <c r="K74" s="47">
        <v>4</v>
      </c>
      <c r="L74" s="55">
        <f>G74-CC74-CD74</f>
        <v>3.0464591707790003</v>
      </c>
      <c r="M74" s="55">
        <f>H74-CC74-CD74</f>
        <v>3.3345958199510002</v>
      </c>
      <c r="N74" s="55">
        <f>M74-L74</f>
        <v>0.28813664917199988</v>
      </c>
      <c r="O74" s="56">
        <f>N74/L74</f>
        <v>9.4580834017322937E-2</v>
      </c>
      <c r="P74" s="54"/>
      <c r="Q74" s="42">
        <f t="shared" ref="Q74:R77" si="48">C74/$CP74*1000000</f>
        <v>43.435996122365623</v>
      </c>
      <c r="R74" s="42">
        <f t="shared" si="48"/>
        <v>56.393240582215292</v>
      </c>
      <c r="S74" s="42">
        <f t="shared" ref="S74:T77" si="49">L74/$CP74*1000000</f>
        <v>43.206058300652394</v>
      </c>
      <c r="T74" s="42">
        <f t="shared" si="49"/>
        <v>47.292523329329171</v>
      </c>
      <c r="V74" s="143">
        <f>AR74/DA74*1000000</f>
        <v>58.81430245250484</v>
      </c>
      <c r="W74" s="143">
        <f>(AW74-CC74-CD74)/DA74*1000000</f>
        <v>43.308017325983741</v>
      </c>
      <c r="X74" s="143">
        <f>(BM74-CC74-CD74)/DA74*1000000</f>
        <v>47.98359796137553</v>
      </c>
      <c r="AA74" t="s">
        <v>205</v>
      </c>
      <c r="AB74" s="2">
        <v>3.0626720865879999</v>
      </c>
      <c r="AC74" s="2">
        <v>3.4288222784020004</v>
      </c>
      <c r="AD74" s="2">
        <v>0.36615019181400044</v>
      </c>
      <c r="AE74" s="1">
        <v>0.11955252846605385</v>
      </c>
      <c r="AF74" s="2">
        <v>3.0627167095499996</v>
      </c>
      <c r="AG74" s="2">
        <v>4.4622961999696287E-5</v>
      </c>
      <c r="AH74" s="1">
        <v>1.4569944394343874E-5</v>
      </c>
      <c r="AI74" s="2">
        <v>3.0636735494090002</v>
      </c>
      <c r="AJ74" s="2">
        <v>1.0014628210002208E-3</v>
      </c>
      <c r="AK74" s="1">
        <v>3.2698989401634253E-4</v>
      </c>
      <c r="AL74" s="2">
        <v>3.59791077686</v>
      </c>
      <c r="AM74" s="2">
        <v>0.53523869027200011</v>
      </c>
      <c r="AN74" s="1">
        <v>0.17476199708610923</v>
      </c>
      <c r="AO74" s="2">
        <v>3.0624260485770001</v>
      </c>
      <c r="AP74" s="2">
        <v>-2.4603801099987166E-4</v>
      </c>
      <c r="AQ74" s="1">
        <v>-8.0334428252151779E-5</v>
      </c>
      <c r="AR74" s="2">
        <v>4.1372332917190002</v>
      </c>
      <c r="AS74" s="2">
        <v>1.0745612051310003</v>
      </c>
      <c r="AT74" s="1">
        <v>0.35085741298805706</v>
      </c>
      <c r="AU74" s="1"/>
      <c r="AV74" t="s">
        <v>205</v>
      </c>
      <c r="AW74" s="2">
        <v>3.1881281707790001</v>
      </c>
      <c r="AX74" s="2">
        <v>3.3006635370600002</v>
      </c>
      <c r="AY74" s="2">
        <v>0.11253536628100003</v>
      </c>
      <c r="AZ74" s="1">
        <v>3.5298256611026611E-2</v>
      </c>
      <c r="BA74" s="2">
        <v>3.1881390224709998</v>
      </c>
      <c r="BB74" s="2">
        <v>1.0851691999658186E-5</v>
      </c>
      <c r="BC74" s="1">
        <v>3.4037815979671358E-6</v>
      </c>
      <c r="BD74" s="2">
        <v>3.1883718293209999</v>
      </c>
      <c r="BE74" s="2">
        <v>2.4365854199981385E-4</v>
      </c>
      <c r="BF74" s="1">
        <v>7.6426833849743665E-5</v>
      </c>
      <c r="BG74" s="2">
        <v>3.3636303912860002</v>
      </c>
      <c r="BH74" s="2">
        <v>0.17550222050700004</v>
      </c>
      <c r="BI74" s="1">
        <v>5.5048671541996733E-2</v>
      </c>
      <c r="BJ74" s="2">
        <v>3.1880683182189999</v>
      </c>
      <c r="BK74" s="2">
        <v>-5.9852560000184241E-5</v>
      </c>
      <c r="BL74" s="1">
        <v>-1.8773573957523678E-5</v>
      </c>
      <c r="BM74" s="2">
        <v>3.5170272149950002</v>
      </c>
      <c r="BN74" s="2">
        <v>0.32889904421600002</v>
      </c>
      <c r="BO74" s="1">
        <v>0.1031636830760275</v>
      </c>
      <c r="BQ74" t="s">
        <v>205</v>
      </c>
      <c r="BS74" s="23">
        <v>3.0626720865879999</v>
      </c>
      <c r="BT74" s="23">
        <v>2.907674976394</v>
      </c>
      <c r="BU74" s="23">
        <v>-0.15499711019399998</v>
      </c>
      <c r="BV74" s="24">
        <v>-5.060845752072532E-2</v>
      </c>
      <c r="BW74" s="2">
        <v>3.1881281707790001</v>
      </c>
      <c r="BX74" s="2">
        <v>3.182752107392</v>
      </c>
      <c r="BY74" s="2">
        <v>-5.3760633870001406E-3</v>
      </c>
      <c r="BZ74" s="1">
        <v>-1.6862758016678268E-3</v>
      </c>
      <c r="CB74" s="25" t="s">
        <v>205</v>
      </c>
      <c r="CC74" s="27">
        <v>0</v>
      </c>
      <c r="CD74" s="27">
        <v>0.14166899999999999</v>
      </c>
      <c r="CG74" s="30">
        <v>281</v>
      </c>
      <c r="CH74" s="30"/>
      <c r="CI74" s="15" t="s">
        <v>205</v>
      </c>
      <c r="CJ74" s="33" t="s">
        <v>994</v>
      </c>
      <c r="CK74" s="34" t="s">
        <v>205</v>
      </c>
      <c r="CL74" s="34" t="s">
        <v>976</v>
      </c>
      <c r="CM74" s="32"/>
      <c r="CN74" s="32"/>
      <c r="CO74" t="s">
        <v>205</v>
      </c>
      <c r="CP74">
        <v>70510</v>
      </c>
      <c r="CQ74" t="s">
        <v>1045</v>
      </c>
      <c r="CR74" s="30">
        <v>135</v>
      </c>
      <c r="CS74" s="39" t="s">
        <v>205</v>
      </c>
      <c r="CW74" s="30">
        <v>294</v>
      </c>
      <c r="CX74" s="30"/>
      <c r="CY74" s="32"/>
      <c r="CZ74" s="32" t="s">
        <v>205</v>
      </c>
      <c r="DA74" s="41">
        <v>70344</v>
      </c>
    </row>
    <row r="75" spans="1:105" ht="15.75" x14ac:dyDescent="0.25">
      <c r="A75" t="s">
        <v>478</v>
      </c>
      <c r="B75" t="s">
        <v>207</v>
      </c>
      <c r="C75" s="52">
        <v>4.8367142607000009</v>
      </c>
      <c r="D75" s="52">
        <v>5.0194767980610004</v>
      </c>
      <c r="E75" s="52">
        <v>0.18276253736099957</v>
      </c>
      <c r="F75" s="53">
        <v>3.7786507019033411E-2</v>
      </c>
      <c r="G75" s="45">
        <v>4.7566014430170007</v>
      </c>
      <c r="H75" s="45">
        <v>4.8979970271500006</v>
      </c>
      <c r="I75" s="45">
        <v>0.14139558413299991</v>
      </c>
      <c r="J75" s="46">
        <v>2.9726178622885839E-2</v>
      </c>
      <c r="K75" s="47">
        <v>3</v>
      </c>
      <c r="L75" s="55">
        <f>G75-CC75-CD75</f>
        <v>4.6170694430170007</v>
      </c>
      <c r="M75" s="55">
        <f>H75-CC75-CD75</f>
        <v>4.7584650271500006</v>
      </c>
      <c r="N75" s="55">
        <f>M75-L75</f>
        <v>0.14139558413299991</v>
      </c>
      <c r="O75" s="56">
        <f>N75/L75</f>
        <v>3.0624530533507784E-2</v>
      </c>
      <c r="P75" s="54"/>
      <c r="Q75" s="42">
        <f t="shared" si="48"/>
        <v>51.439631815329648</v>
      </c>
      <c r="R75" s="42">
        <f t="shared" si="48"/>
        <v>53.383355823976096</v>
      </c>
      <c r="S75" s="42">
        <f t="shared" si="49"/>
        <v>49.103655790538895</v>
      </c>
      <c r="T75" s="42">
        <f t="shared" si="49"/>
        <v>50.607432196603106</v>
      </c>
      <c r="V75" s="143">
        <f>AR75/DA75*1000000</f>
        <v>52.166637848129298</v>
      </c>
      <c r="W75" s="143">
        <f>(AW75-CC75-CD75)/DA75*1000000</f>
        <v>49.383590850931618</v>
      </c>
      <c r="X75" s="143">
        <f>(BM75-CC75-CD75)/DA75*1000000</f>
        <v>50.495214667336953</v>
      </c>
      <c r="AA75" t="s">
        <v>207</v>
      </c>
      <c r="AB75" s="2">
        <v>4.8367142607000009</v>
      </c>
      <c r="AC75" s="2">
        <v>4.8431611686559997</v>
      </c>
      <c r="AD75" s="2">
        <v>6.4469079559987819E-3</v>
      </c>
      <c r="AE75" s="1">
        <v>1.332910651427596E-3</v>
      </c>
      <c r="AF75" s="2">
        <v>4.8366269693969999</v>
      </c>
      <c r="AG75" s="2">
        <v>-8.7291303001002518E-5</v>
      </c>
      <c r="AH75" s="1">
        <v>-1.8047645218630127E-5</v>
      </c>
      <c r="AI75" s="2">
        <v>4.8350779032220004</v>
      </c>
      <c r="AJ75" s="2">
        <v>-1.6363574780005052E-3</v>
      </c>
      <c r="AK75" s="1">
        <v>-3.3832006395260588E-4</v>
      </c>
      <c r="AL75" s="2">
        <v>4.8628221814099994</v>
      </c>
      <c r="AM75" s="2">
        <v>2.6107920709998567E-2</v>
      </c>
      <c r="AN75" s="1">
        <v>5.3978629505022808E-3</v>
      </c>
      <c r="AO75" s="2">
        <v>4.8371949497419999</v>
      </c>
      <c r="AP75" s="2">
        <v>4.8068904199904949E-4</v>
      </c>
      <c r="AQ75" s="1">
        <v>9.9383386342421861E-5</v>
      </c>
      <c r="AR75" s="2">
        <v>4.8772676389730005</v>
      </c>
      <c r="AS75" s="2">
        <v>4.0553378272999652E-2</v>
      </c>
      <c r="AT75" s="1">
        <v>8.3844891567215508E-3</v>
      </c>
      <c r="AU75" s="1"/>
      <c r="AV75" t="s">
        <v>207</v>
      </c>
      <c r="AW75" s="2">
        <v>4.7566014430170007</v>
      </c>
      <c r="AX75" s="2">
        <v>4.7897047165969999</v>
      </c>
      <c r="AY75" s="2">
        <v>3.3103273579999204E-2</v>
      </c>
      <c r="AZ75" s="1">
        <v>6.9594381569632992E-3</v>
      </c>
      <c r="BA75" s="2">
        <v>4.7565761881689994</v>
      </c>
      <c r="BB75" s="2">
        <v>-2.5254848001310393E-5</v>
      </c>
      <c r="BC75" s="1">
        <v>-5.3094311776712231E-6</v>
      </c>
      <c r="BD75" s="2">
        <v>4.7561202576249997</v>
      </c>
      <c r="BE75" s="2">
        <v>-4.8118539200103783E-4</v>
      </c>
      <c r="BF75" s="1">
        <v>-1.011615956824487E-4</v>
      </c>
      <c r="BG75" s="2">
        <v>4.823168960357</v>
      </c>
      <c r="BH75" s="2">
        <v>6.6567517339999327E-2</v>
      </c>
      <c r="BI75" s="1">
        <v>1.3994764568245414E-2</v>
      </c>
      <c r="BJ75" s="2">
        <v>4.7567405737929995</v>
      </c>
      <c r="BK75" s="2">
        <v>1.3913077599880808E-4</v>
      </c>
      <c r="BL75" s="1">
        <v>2.9250038639049963E-5</v>
      </c>
      <c r="BM75" s="2">
        <v>4.8605316001080006</v>
      </c>
      <c r="BN75" s="2">
        <v>0.10393015709099984</v>
      </c>
      <c r="BO75" s="1">
        <v>2.1849666896850493E-2</v>
      </c>
      <c r="BQ75" t="s">
        <v>207</v>
      </c>
      <c r="BS75" s="23">
        <v>4.8367142607000009</v>
      </c>
      <c r="BT75" s="23">
        <v>4.9748568549170002</v>
      </c>
      <c r="BU75" s="23">
        <v>0.13814259421699937</v>
      </c>
      <c r="BV75" s="24">
        <v>2.8561247733705584E-2</v>
      </c>
      <c r="BW75" s="2">
        <v>4.7566014430170007</v>
      </c>
      <c r="BX75" s="2">
        <v>4.7955594637860006</v>
      </c>
      <c r="BY75" s="2">
        <v>3.8958020768999901E-2</v>
      </c>
      <c r="BZ75" s="1">
        <v>8.190305880303006E-3</v>
      </c>
      <c r="CB75" s="25" t="s">
        <v>207</v>
      </c>
      <c r="CC75" s="27">
        <v>0</v>
      </c>
      <c r="CD75" s="27">
        <v>0.13953199999999999</v>
      </c>
      <c r="CG75" s="30">
        <v>283</v>
      </c>
      <c r="CH75" s="30"/>
      <c r="CI75" s="15" t="s">
        <v>207</v>
      </c>
      <c r="CJ75" s="33" t="s">
        <v>603</v>
      </c>
      <c r="CK75" s="34" t="s">
        <v>207</v>
      </c>
      <c r="CL75" s="34" t="s">
        <v>976</v>
      </c>
      <c r="CM75" s="32"/>
      <c r="CN75" s="32"/>
      <c r="CO75" t="s">
        <v>207</v>
      </c>
      <c r="CP75">
        <v>94027</v>
      </c>
      <c r="CQ75" t="s">
        <v>1045</v>
      </c>
      <c r="CR75" s="30">
        <v>165</v>
      </c>
      <c r="CS75" s="39" t="s">
        <v>207</v>
      </c>
      <c r="CW75" s="30">
        <v>296</v>
      </c>
      <c r="CX75" s="30"/>
      <c r="CY75" s="32"/>
      <c r="CZ75" s="32" t="s">
        <v>207</v>
      </c>
      <c r="DA75" s="41">
        <v>93494</v>
      </c>
    </row>
    <row r="76" spans="1:105" ht="15.75" x14ac:dyDescent="0.25">
      <c r="B76" t="s">
        <v>208</v>
      </c>
      <c r="C76" s="52">
        <v>4.7597199849619996</v>
      </c>
      <c r="D76" s="52">
        <v>4.9016903089559998</v>
      </c>
      <c r="E76" s="52">
        <v>0.14197032399400022</v>
      </c>
      <c r="F76" s="53">
        <v>2.9827452968356431E-2</v>
      </c>
      <c r="G76" s="45">
        <v>5.2971021121969999</v>
      </c>
      <c r="H76" s="45">
        <v>5.4439153841839998</v>
      </c>
      <c r="I76" s="45">
        <v>0.14681327198699989</v>
      </c>
      <c r="J76" s="46">
        <v>2.7715771544020388E-2</v>
      </c>
      <c r="K76" s="47">
        <v>2</v>
      </c>
      <c r="L76" s="55">
        <f>G76-CC76-CD76</f>
        <v>5.1560821121969997</v>
      </c>
      <c r="M76" s="55">
        <f>H76-CC76-CD76</f>
        <v>5.3028953841839996</v>
      </c>
      <c r="N76" s="55">
        <f>M76-L76</f>
        <v>0.14681327198699989</v>
      </c>
      <c r="O76" s="56">
        <f>N76/L76</f>
        <v>2.8473804100152888E-2</v>
      </c>
      <c r="P76" s="54"/>
      <c r="Q76" s="42">
        <f t="shared" si="48"/>
        <v>48.081865049317116</v>
      </c>
      <c r="R76" s="42">
        <f t="shared" si="48"/>
        <v>49.516024617706478</v>
      </c>
      <c r="S76" s="42">
        <f t="shared" si="49"/>
        <v>52.085846454228623</v>
      </c>
      <c r="T76" s="42">
        <f t="shared" si="49"/>
        <v>53.568928642556969</v>
      </c>
      <c r="V76" s="143">
        <f>AR76/DA76*1000000</f>
        <v>47.894089023420797</v>
      </c>
      <c r="W76" s="143">
        <f>(AW76-CC76-CD76)/DA76*1000000</f>
        <v>52.254234818004925</v>
      </c>
      <c r="X76" s="143">
        <f>(BM76-CC76-CD76)/DA76*1000000</f>
        <v>53.682596589796596</v>
      </c>
      <c r="AA76" t="s">
        <v>208</v>
      </c>
      <c r="AB76" s="2">
        <v>4.7597199849619996</v>
      </c>
      <c r="AC76" s="2">
        <v>4.702430677393</v>
      </c>
      <c r="AD76" s="2">
        <v>-5.7289307568999526E-2</v>
      </c>
      <c r="AE76" s="1">
        <v>-1.2036276871328789E-2</v>
      </c>
      <c r="AF76" s="2">
        <v>4.7595849206560006</v>
      </c>
      <c r="AG76" s="2">
        <v>-1.3506430599896646E-4</v>
      </c>
      <c r="AH76" s="1">
        <v>-2.8376523498376508E-5</v>
      </c>
      <c r="AI76" s="2">
        <v>4.7572765459740003</v>
      </c>
      <c r="AJ76" s="2">
        <v>-2.443438987999258E-3</v>
      </c>
      <c r="AK76" s="1">
        <v>-5.1335771762186253E-4</v>
      </c>
      <c r="AL76" s="2">
        <v>4.8039583058220003</v>
      </c>
      <c r="AM76" s="2">
        <v>4.423832086000079E-2</v>
      </c>
      <c r="AN76" s="1">
        <v>9.2943116401319088E-3</v>
      </c>
      <c r="AO76" s="2">
        <v>4.7604635795369994</v>
      </c>
      <c r="AP76" s="2">
        <v>7.4359457499983961E-4</v>
      </c>
      <c r="AQ76" s="1">
        <v>1.5622653797895135E-4</v>
      </c>
      <c r="AR76" s="2">
        <v>4.7258534462080002</v>
      </c>
      <c r="AS76" s="2">
        <v>-3.3866538753999365E-2</v>
      </c>
      <c r="AT76" s="1">
        <v>-7.115237631835131E-3</v>
      </c>
      <c r="AU76" s="1"/>
      <c r="AV76" t="s">
        <v>208</v>
      </c>
      <c r="AW76" s="2">
        <v>5.2971021121969999</v>
      </c>
      <c r="AX76" s="2">
        <v>5.344082359233</v>
      </c>
      <c r="AY76" s="2">
        <v>4.6980247036000122E-2</v>
      </c>
      <c r="AZ76" s="1">
        <v>8.8690468941167583E-3</v>
      </c>
      <c r="BA76" s="2">
        <v>5.2971021121969999</v>
      </c>
      <c r="BB76" s="2">
        <v>0</v>
      </c>
      <c r="BC76" s="1">
        <v>0</v>
      </c>
      <c r="BD76" s="2">
        <v>5.2971021121969999</v>
      </c>
      <c r="BE76" s="2">
        <v>0</v>
      </c>
      <c r="BF76" s="1">
        <v>0</v>
      </c>
      <c r="BG76" s="2">
        <v>5.3851900753899997</v>
      </c>
      <c r="BH76" s="2">
        <v>8.808796319299983E-2</v>
      </c>
      <c r="BI76" s="1">
        <v>1.6629462926563237E-2</v>
      </c>
      <c r="BJ76" s="2">
        <v>5.2971021121969999</v>
      </c>
      <c r="BK76" s="2">
        <v>0</v>
      </c>
      <c r="BL76" s="1">
        <v>0</v>
      </c>
      <c r="BM76" s="2">
        <v>5.4380428533050003</v>
      </c>
      <c r="BN76" s="2">
        <v>0.14094074110800037</v>
      </c>
      <c r="BO76" s="1">
        <v>2.6607140682350275E-2</v>
      </c>
      <c r="BQ76" t="s">
        <v>208</v>
      </c>
      <c r="BS76" s="23">
        <v>4.7597199849619996</v>
      </c>
      <c r="BT76" s="23">
        <v>4.9282134330930001</v>
      </c>
      <c r="BU76" s="23">
        <v>0.16849344813100053</v>
      </c>
      <c r="BV76" s="24">
        <v>3.5399865677675099E-2</v>
      </c>
      <c r="BW76" s="2">
        <v>5.2971021121969999</v>
      </c>
      <c r="BX76" s="2">
        <v>5.2971021121969999</v>
      </c>
      <c r="BY76" s="2">
        <v>0</v>
      </c>
      <c r="BZ76" s="1">
        <v>0</v>
      </c>
      <c r="CB76" s="25" t="s">
        <v>208</v>
      </c>
      <c r="CC76" s="27">
        <v>0</v>
      </c>
      <c r="CD76" s="27">
        <v>0.14102000000000001</v>
      </c>
      <c r="CG76" s="30">
        <v>284</v>
      </c>
      <c r="CH76" s="30"/>
      <c r="CI76" s="15" t="s">
        <v>208</v>
      </c>
      <c r="CJ76" s="33" t="s">
        <v>603</v>
      </c>
      <c r="CK76" s="34" t="s">
        <v>208</v>
      </c>
      <c r="CL76" s="34" t="s">
        <v>976</v>
      </c>
      <c r="CM76" s="32"/>
      <c r="CN76" s="32"/>
      <c r="CO76" t="s">
        <v>208</v>
      </c>
      <c r="CP76">
        <v>98992</v>
      </c>
      <c r="CQ76" t="s">
        <v>1045</v>
      </c>
      <c r="CR76" s="30">
        <v>166</v>
      </c>
      <c r="CS76" s="39" t="s">
        <v>208</v>
      </c>
      <c r="CW76" s="30">
        <v>297</v>
      </c>
      <c r="CX76" s="30"/>
      <c r="CY76" s="32"/>
      <c r="CZ76" s="32" t="s">
        <v>208</v>
      </c>
      <c r="DA76" s="41">
        <v>98673</v>
      </c>
    </row>
    <row r="77" spans="1:105" ht="15.75" x14ac:dyDescent="0.25">
      <c r="B77" t="s">
        <v>154</v>
      </c>
      <c r="C77" s="52">
        <v>201.53259807510599</v>
      </c>
      <c r="D77" s="52">
        <v>205.054413355165</v>
      </c>
      <c r="E77" s="52">
        <v>3.5218152800590019</v>
      </c>
      <c r="F77" s="53">
        <v>1.7475164383811061E-2</v>
      </c>
      <c r="G77" s="45">
        <v>196.62057499739001</v>
      </c>
      <c r="H77" s="45">
        <v>196.97814849498599</v>
      </c>
      <c r="I77" s="45">
        <v>0.35757349759597901</v>
      </c>
      <c r="J77" s="46">
        <v>1.8185965410828725E-3</v>
      </c>
      <c r="K77" s="47">
        <v>3</v>
      </c>
      <c r="L77" s="55">
        <f>G77-CC77-CD77</f>
        <v>189.61085599739002</v>
      </c>
      <c r="M77" s="55">
        <f>H77-CC77-CD77</f>
        <v>189.968429494986</v>
      </c>
      <c r="N77" s="55">
        <f>M77-L77</f>
        <v>0.35757349759597901</v>
      </c>
      <c r="O77" s="56">
        <f>N77/L77</f>
        <v>1.8858281911922859E-3</v>
      </c>
      <c r="P77" s="54"/>
      <c r="Q77" s="42">
        <f t="shared" si="48"/>
        <v>260.97280892771897</v>
      </c>
      <c r="R77" s="42">
        <f t="shared" si="48"/>
        <v>265.53335166343578</v>
      </c>
      <c r="S77" s="42">
        <f t="shared" si="49"/>
        <v>245.53485721643383</v>
      </c>
      <c r="T77" s="42">
        <f t="shared" si="49"/>
        <v>245.99789377209299</v>
      </c>
      <c r="V77" s="143">
        <f>AR77/DA77*1000000</f>
        <v>267.10232250566787</v>
      </c>
      <c r="W77" s="143">
        <f>(AW77-CC77-CD77)/DA77*1000000</f>
        <v>246.77089102798402</v>
      </c>
      <c r="X77" s="143">
        <f>(BM77-CC77-CD77)/DA77*1000000</f>
        <v>247.48640023808252</v>
      </c>
      <c r="AA77" t="s">
        <v>154</v>
      </c>
      <c r="AB77" s="2">
        <v>201.53259807510599</v>
      </c>
      <c r="AC77" s="2">
        <v>203.61406894980601</v>
      </c>
      <c r="AD77" s="2">
        <v>2.0814708747000168</v>
      </c>
      <c r="AE77" s="1">
        <v>1.0328209404238942E-2</v>
      </c>
      <c r="AF77" s="2">
        <v>201.85389059611202</v>
      </c>
      <c r="AG77" s="2">
        <v>0.32129252100602912</v>
      </c>
      <c r="AH77" s="1">
        <v>1.5942459139354304E-3</v>
      </c>
      <c r="AI77" s="2">
        <v>201.44347566319399</v>
      </c>
      <c r="AJ77" s="2">
        <v>-8.9122411912001098E-2</v>
      </c>
      <c r="AK77" s="1">
        <v>-4.4222330661756012E-4</v>
      </c>
      <c r="AL77" s="2">
        <v>202.27660532846701</v>
      </c>
      <c r="AM77" s="2">
        <v>0.74400725336101914</v>
      </c>
      <c r="AN77" s="1">
        <v>3.6917464492952491E-3</v>
      </c>
      <c r="AO77" s="2">
        <v>201.91925201464301</v>
      </c>
      <c r="AP77" s="2">
        <v>0.38665393953701255</v>
      </c>
      <c r="AQ77" s="1">
        <v>1.9185677316228345E-3</v>
      </c>
      <c r="AR77" s="2">
        <v>205.23287733903501</v>
      </c>
      <c r="AS77" s="2">
        <v>3.7002792639290192</v>
      </c>
      <c r="AT77" s="1">
        <v>1.8360698464027249E-2</v>
      </c>
      <c r="AU77" s="1"/>
      <c r="AV77" t="s">
        <v>154</v>
      </c>
      <c r="AW77" s="2">
        <v>196.62057499739001</v>
      </c>
      <c r="AX77" s="2">
        <v>197.037153201037</v>
      </c>
      <c r="AY77" s="2">
        <v>0.41657820364699205</v>
      </c>
      <c r="AZ77" s="1">
        <v>2.1186908015731407E-3</v>
      </c>
      <c r="BA77" s="2">
        <v>196.67748214280999</v>
      </c>
      <c r="BB77" s="2">
        <v>5.6907145419984317E-2</v>
      </c>
      <c r="BC77" s="1">
        <v>2.894261977452752E-4</v>
      </c>
      <c r="BD77" s="2">
        <v>196.595385621085</v>
      </c>
      <c r="BE77" s="2">
        <v>-2.5189376305007727E-2</v>
      </c>
      <c r="BF77" s="1">
        <v>-1.2811159923289869E-4</v>
      </c>
      <c r="BG77" s="2">
        <v>196.58107040998101</v>
      </c>
      <c r="BH77" s="2">
        <v>-3.9504587408998759E-2</v>
      </c>
      <c r="BI77" s="1">
        <v>-2.0091787143600384E-4</v>
      </c>
      <c r="BJ77" s="2">
        <v>196.67401970238998</v>
      </c>
      <c r="BK77" s="2">
        <v>5.3444704999975556E-2</v>
      </c>
      <c r="BL77" s="1">
        <v>2.718164413906581E-4</v>
      </c>
      <c r="BM77" s="2">
        <v>197.170349378135</v>
      </c>
      <c r="BN77" s="2">
        <v>0.54977438074499219</v>
      </c>
      <c r="BO77" s="1">
        <v>2.7961182635758744E-3</v>
      </c>
      <c r="BQ77" t="s">
        <v>154</v>
      </c>
      <c r="BS77" s="23">
        <v>201.53259807510599</v>
      </c>
      <c r="BT77" s="23">
        <v>202.16117834830999</v>
      </c>
      <c r="BU77" s="23">
        <v>0.62858027320399401</v>
      </c>
      <c r="BV77" s="24">
        <v>3.1190004952436449E-3</v>
      </c>
      <c r="BW77" s="2">
        <v>196.62057499739001</v>
      </c>
      <c r="BX77" s="2">
        <v>196.64331004792197</v>
      </c>
      <c r="BY77" s="2">
        <v>2.2735050531963452E-2</v>
      </c>
      <c r="BZ77" s="1">
        <v>1.1562905119296515E-4</v>
      </c>
      <c r="CB77" s="25" t="s">
        <v>154</v>
      </c>
      <c r="CC77" s="27">
        <v>4.8405999999999998E-2</v>
      </c>
      <c r="CD77" s="27">
        <v>6.9613129999999996</v>
      </c>
      <c r="CG77" s="30">
        <v>226</v>
      </c>
      <c r="CH77" s="30"/>
      <c r="CI77" s="34" t="s">
        <v>154</v>
      </c>
      <c r="CJ77" s="34" t="s">
        <v>976</v>
      </c>
      <c r="CK77" s="34" t="s">
        <v>154</v>
      </c>
      <c r="CL77" s="34" t="s">
        <v>976</v>
      </c>
      <c r="CM77" s="32"/>
      <c r="CN77" s="32"/>
      <c r="CO77" t="s">
        <v>154</v>
      </c>
      <c r="CP77">
        <v>772236</v>
      </c>
      <c r="CQ77" t="s">
        <v>963</v>
      </c>
      <c r="CR77" s="30">
        <v>321</v>
      </c>
      <c r="CS77" s="39" t="s">
        <v>154</v>
      </c>
      <c r="CW77" s="30">
        <v>248</v>
      </c>
      <c r="CX77" s="30"/>
      <c r="CY77" s="32"/>
      <c r="CZ77" s="32" t="s">
        <v>154</v>
      </c>
      <c r="DA77" s="41">
        <v>768368</v>
      </c>
    </row>
    <row r="78" spans="1:105" ht="15.75" x14ac:dyDescent="0.25">
      <c r="C78" s="52"/>
      <c r="D78" s="52"/>
      <c r="E78" s="52"/>
      <c r="F78" s="53"/>
      <c r="G78" s="45"/>
      <c r="H78" s="45"/>
      <c r="I78" s="45"/>
      <c r="J78" s="46"/>
      <c r="K78" s="47"/>
      <c r="L78" s="55"/>
      <c r="M78" s="55"/>
      <c r="N78" s="55"/>
      <c r="O78" s="56"/>
      <c r="P78" s="54"/>
      <c r="Q78" s="42"/>
      <c r="R78" s="42"/>
      <c r="S78" s="42"/>
      <c r="T78" s="42"/>
      <c r="V78" s="143"/>
      <c r="W78" s="143"/>
      <c r="X78" s="143"/>
      <c r="AB78" s="2"/>
      <c r="AC78" s="2"/>
      <c r="AD78" s="2"/>
      <c r="AE78" s="1"/>
      <c r="AF78" s="2"/>
      <c r="AG78" s="2"/>
      <c r="AH78" s="1"/>
      <c r="AI78" s="2"/>
      <c r="AJ78" s="2"/>
      <c r="AK78" s="1"/>
      <c r="AL78" s="2"/>
      <c r="AM78" s="2"/>
      <c r="AN78" s="1"/>
      <c r="AO78" s="2"/>
      <c r="AP78" s="2"/>
      <c r="AQ78" s="1"/>
      <c r="AR78" s="2"/>
      <c r="AS78" s="2"/>
      <c r="AT78" s="1"/>
      <c r="AU78" s="1"/>
      <c r="AW78" s="2"/>
      <c r="AX78" s="2"/>
      <c r="AY78" s="2"/>
      <c r="AZ78" s="1"/>
      <c r="BA78" s="2"/>
      <c r="BB78" s="2"/>
      <c r="BC78" s="1"/>
      <c r="BD78" s="2"/>
      <c r="BE78" s="2"/>
      <c r="BF78" s="1"/>
      <c r="BG78" s="2"/>
      <c r="BH78" s="2"/>
      <c r="BI78" s="1"/>
      <c r="BJ78" s="2"/>
      <c r="BK78" s="2"/>
      <c r="BL78" s="1"/>
      <c r="BM78" s="2"/>
      <c r="BN78" s="2"/>
      <c r="BO78" s="1"/>
      <c r="BS78" s="23"/>
      <c r="BT78" s="23"/>
      <c r="BU78" s="23"/>
      <c r="BV78" s="24"/>
      <c r="BW78" s="2"/>
      <c r="BX78" s="2"/>
      <c r="BY78" s="2"/>
      <c r="BZ78" s="1"/>
      <c r="CB78" s="25"/>
      <c r="CC78" s="27"/>
      <c r="CD78" s="27"/>
      <c r="CG78" s="30"/>
      <c r="CH78" s="30"/>
      <c r="CI78" s="15"/>
      <c r="CJ78" s="33"/>
      <c r="CK78" s="34"/>
      <c r="CL78" s="34"/>
      <c r="CM78" s="32"/>
      <c r="CN78" s="32"/>
      <c r="CR78" s="30"/>
      <c r="CS78" s="39"/>
      <c r="CW78" s="30"/>
      <c r="CX78" s="30"/>
      <c r="CY78" s="32"/>
      <c r="CZ78" s="32"/>
      <c r="DA78" s="41"/>
    </row>
    <row r="79" spans="1:105" ht="15.75" x14ac:dyDescent="0.25">
      <c r="A79" t="s">
        <v>445</v>
      </c>
      <c r="B79" t="s">
        <v>231</v>
      </c>
      <c r="C79" s="52">
        <v>5.1084061231979998</v>
      </c>
      <c r="D79" s="52">
        <v>5.6072041770109999</v>
      </c>
      <c r="E79" s="52">
        <v>0.49879805381300013</v>
      </c>
      <c r="F79" s="53">
        <v>9.7642599625720264E-2</v>
      </c>
      <c r="G79" s="45">
        <v>5.5600029737369994</v>
      </c>
      <c r="H79" s="45">
        <v>5.7543079598949998</v>
      </c>
      <c r="I79" s="45">
        <v>0.1943049861580004</v>
      </c>
      <c r="J79" s="46">
        <v>3.4946921265296332E-2</v>
      </c>
      <c r="K79" s="47">
        <v>4</v>
      </c>
      <c r="L79" s="55">
        <f t="shared" ref="L79:L84" si="50">G79-CC79-CD79</f>
        <v>5.2868169737369994</v>
      </c>
      <c r="M79" s="55">
        <f t="shared" ref="M79:M84" si="51">H79-CC79-CD79</f>
        <v>5.4811219598949998</v>
      </c>
      <c r="N79" s="55">
        <f t="shared" ref="N79:N84" si="52">M79-L79</f>
        <v>0.1943049861580004</v>
      </c>
      <c r="O79" s="56">
        <f t="shared" ref="O79:O84" si="53">N79/L79</f>
        <v>3.675273555397085E-2</v>
      </c>
      <c r="P79" s="54"/>
      <c r="Q79" s="42">
        <f t="shared" ref="Q79:R84" si="54">C79/$CP79*1000000</f>
        <v>35.147971124246588</v>
      </c>
      <c r="R79" s="42">
        <f t="shared" si="54"/>
        <v>38.579910396387774</v>
      </c>
      <c r="S79" s="42">
        <f t="shared" ref="S79:T84" si="55">L79/$CP79*1000000</f>
        <v>36.375512410465106</v>
      </c>
      <c r="T79" s="42">
        <f t="shared" si="55"/>
        <v>37.71241199872712</v>
      </c>
      <c r="V79" s="143">
        <f t="shared" ref="V79:V84" si="56">AR79/DA79*1000000</f>
        <v>41.79103325374804</v>
      </c>
      <c r="W79" s="143">
        <f t="shared" ref="W79:W84" si="57">(AW79-CC79-CD79)/DA79*1000000</f>
        <v>36.525797444673969</v>
      </c>
      <c r="X79" s="143">
        <f t="shared" ref="X79:X84" si="58">(BM79-CC79-CD79)/DA79*1000000</f>
        <v>38.593434694428716</v>
      </c>
      <c r="AA79" t="s">
        <v>231</v>
      </c>
      <c r="AB79" s="2">
        <v>5.1084061231979998</v>
      </c>
      <c r="AC79" s="2">
        <v>5.4146431552859999</v>
      </c>
      <c r="AD79" s="2">
        <v>0.30623703208800013</v>
      </c>
      <c r="AE79" s="1">
        <v>5.9947667570386415E-2</v>
      </c>
      <c r="AF79" s="2">
        <v>5.1084685222580006</v>
      </c>
      <c r="AG79" s="2">
        <v>6.2399060000828399E-5</v>
      </c>
      <c r="AH79" s="1">
        <v>1.2214976353870021E-5</v>
      </c>
      <c r="AI79" s="2">
        <v>5.110246704773</v>
      </c>
      <c r="AJ79" s="2">
        <v>1.8405815750002219E-3</v>
      </c>
      <c r="AK79" s="1">
        <v>3.6030447278689897E-4</v>
      </c>
      <c r="AL79" s="2">
        <v>5.603447519925</v>
      </c>
      <c r="AM79" s="2">
        <v>0.4950413967270002</v>
      </c>
      <c r="AN79" s="1">
        <v>9.6907212306192078E-2</v>
      </c>
      <c r="AO79" s="2">
        <v>5.1080612412150002</v>
      </c>
      <c r="AP79" s="2">
        <v>-3.4488198299964523E-4</v>
      </c>
      <c r="AQ79" s="1">
        <v>-6.7512639888494188E-5</v>
      </c>
      <c r="AR79" s="2">
        <v>6.0489177352139993</v>
      </c>
      <c r="AS79" s="2">
        <v>0.94051161201599953</v>
      </c>
      <c r="AT79" s="1">
        <v>0.18411057956903668</v>
      </c>
      <c r="AU79" s="1"/>
      <c r="AV79" t="s">
        <v>231</v>
      </c>
      <c r="AW79" s="2">
        <v>5.5600029737369994</v>
      </c>
      <c r="AX79" s="2">
        <v>5.6288669672539999</v>
      </c>
      <c r="AY79" s="2">
        <v>6.8863993517000566E-2</v>
      </c>
      <c r="AZ79" s="1">
        <v>1.2385603720408728E-2</v>
      </c>
      <c r="BA79" s="2">
        <v>5.5600029737369994</v>
      </c>
      <c r="BB79" s="2">
        <v>0</v>
      </c>
      <c r="BC79" s="1">
        <v>0</v>
      </c>
      <c r="BD79" s="2">
        <v>5.5600029737369994</v>
      </c>
      <c r="BE79" s="2">
        <v>0</v>
      </c>
      <c r="BF79" s="1">
        <v>0</v>
      </c>
      <c r="BG79" s="2">
        <v>5.7092807035969999</v>
      </c>
      <c r="BH79" s="2">
        <v>0.14927772986000054</v>
      </c>
      <c r="BI79" s="1">
        <v>2.6848498204969075E-2</v>
      </c>
      <c r="BJ79" s="2">
        <v>5.5600029737369994</v>
      </c>
      <c r="BK79" s="2">
        <v>0</v>
      </c>
      <c r="BL79" s="1">
        <v>0</v>
      </c>
      <c r="BM79" s="2">
        <v>5.8592769245410006</v>
      </c>
      <c r="BN79" s="2">
        <v>0.29927395080400121</v>
      </c>
      <c r="BO79" s="1">
        <v>5.3826221355930799E-2</v>
      </c>
      <c r="BQ79" t="s">
        <v>231</v>
      </c>
      <c r="BS79" s="23">
        <v>5.1084061231979998</v>
      </c>
      <c r="BT79" s="23">
        <v>4.6665130611190007</v>
      </c>
      <c r="BU79" s="23">
        <v>-0.44189306207899914</v>
      </c>
      <c r="BV79" s="24">
        <v>-8.6503118863690151E-2</v>
      </c>
      <c r="BW79" s="2">
        <v>5.5600029737369994</v>
      </c>
      <c r="BX79" s="2">
        <v>5.5600029737369994</v>
      </c>
      <c r="BY79" s="2">
        <v>0</v>
      </c>
      <c r="BZ79" s="1">
        <v>0</v>
      </c>
      <c r="CB79" s="25" t="s">
        <v>231</v>
      </c>
      <c r="CC79" s="27">
        <v>0</v>
      </c>
      <c r="CD79" s="27">
        <v>0.27318599999999998</v>
      </c>
      <c r="CG79" s="30">
        <v>310</v>
      </c>
      <c r="CH79" s="30"/>
      <c r="CI79" s="15" t="s">
        <v>231</v>
      </c>
      <c r="CJ79" s="33" t="s">
        <v>994</v>
      </c>
      <c r="CK79" s="34" t="s">
        <v>231</v>
      </c>
      <c r="CL79" s="34" t="s">
        <v>976</v>
      </c>
      <c r="CM79" s="32"/>
      <c r="CN79" s="32"/>
      <c r="CO79" t="s">
        <v>231</v>
      </c>
      <c r="CP79">
        <v>145340</v>
      </c>
      <c r="CQ79" t="s">
        <v>1045</v>
      </c>
      <c r="CR79" s="30">
        <v>136</v>
      </c>
      <c r="CS79" s="39" t="s">
        <v>231</v>
      </c>
      <c r="CW79" s="30">
        <v>320</v>
      </c>
      <c r="CX79" s="30"/>
      <c r="CY79" s="32"/>
      <c r="CZ79" s="32" t="s">
        <v>231</v>
      </c>
      <c r="DA79" s="41">
        <v>144742</v>
      </c>
    </row>
    <row r="80" spans="1:105" ht="15.75" x14ac:dyDescent="0.25">
      <c r="B80" t="s">
        <v>241</v>
      </c>
      <c r="C80" s="52">
        <v>3.0237885295389999</v>
      </c>
      <c r="D80" s="52">
        <v>3.3151370939449998</v>
      </c>
      <c r="E80" s="52">
        <v>0.29134856440599988</v>
      </c>
      <c r="F80" s="53">
        <v>9.6352162712389888E-2</v>
      </c>
      <c r="G80" s="45">
        <v>3.0289600747919998</v>
      </c>
      <c r="H80" s="45">
        <v>3.1616320615810003</v>
      </c>
      <c r="I80" s="45">
        <v>0.1326719867890005</v>
      </c>
      <c r="J80" s="46">
        <v>4.3801167236617061E-2</v>
      </c>
      <c r="K80" s="47">
        <v>3</v>
      </c>
      <c r="L80" s="55">
        <f t="shared" si="50"/>
        <v>2.9233110747919997</v>
      </c>
      <c r="M80" s="55">
        <f t="shared" si="51"/>
        <v>3.0559830615810002</v>
      </c>
      <c r="N80" s="55">
        <f t="shared" si="52"/>
        <v>0.1326719867890005</v>
      </c>
      <c r="O80" s="56">
        <f t="shared" si="53"/>
        <v>4.5384149477982055E-2</v>
      </c>
      <c r="P80" s="54"/>
      <c r="Q80" s="42">
        <f t="shared" si="54"/>
        <v>46.537722655467491</v>
      </c>
      <c r="R80" s="42">
        <f t="shared" si="54"/>
        <v>51.021732881031163</v>
      </c>
      <c r="S80" s="42">
        <f t="shared" si="55"/>
        <v>44.991320889449781</v>
      </c>
      <c r="T80" s="42">
        <f t="shared" si="55"/>
        <v>47.033213721908432</v>
      </c>
      <c r="V80" s="143">
        <f t="shared" si="56"/>
        <v>52.213554744627295</v>
      </c>
      <c r="W80" s="143">
        <f t="shared" si="57"/>
        <v>45.426181759855794</v>
      </c>
      <c r="X80" s="143">
        <f t="shared" si="58"/>
        <v>47.6446516577005</v>
      </c>
      <c r="AA80" t="s">
        <v>241</v>
      </c>
      <c r="AB80" s="2">
        <v>3.0237885295389999</v>
      </c>
      <c r="AC80" s="2">
        <v>3.1111306898410001</v>
      </c>
      <c r="AD80" s="2">
        <v>8.7342160302000149E-2</v>
      </c>
      <c r="AE80" s="1">
        <v>2.8885009467019884E-2</v>
      </c>
      <c r="AF80" s="2">
        <v>3.023786693106</v>
      </c>
      <c r="AG80" s="2">
        <v>-1.8364329998910023E-6</v>
      </c>
      <c r="AH80" s="1">
        <v>-6.0732851585060445E-7</v>
      </c>
      <c r="AI80" s="2">
        <v>3.0238469129840002</v>
      </c>
      <c r="AJ80" s="2">
        <v>5.8383445000309564E-5</v>
      </c>
      <c r="AK80" s="1">
        <v>1.9308045000491677E-5</v>
      </c>
      <c r="AL80" s="2">
        <v>3.231911393831</v>
      </c>
      <c r="AM80" s="2">
        <v>0.20812286429200011</v>
      </c>
      <c r="AN80" s="1">
        <v>6.8828511735815751E-2</v>
      </c>
      <c r="AO80" s="2">
        <v>3.0237984668999998</v>
      </c>
      <c r="AP80" s="2">
        <v>9.9373609998565371E-6</v>
      </c>
      <c r="AQ80" s="1">
        <v>3.2863941716756114E-6</v>
      </c>
      <c r="AR80" s="2">
        <v>3.3600988884810001</v>
      </c>
      <c r="AS80" s="2">
        <v>0.33631035894200023</v>
      </c>
      <c r="AT80" s="1">
        <v>0.11122152083607294</v>
      </c>
      <c r="AU80" s="1"/>
      <c r="AV80" t="s">
        <v>241</v>
      </c>
      <c r="AW80" s="2">
        <v>3.0289600747919998</v>
      </c>
      <c r="AX80" s="2">
        <v>3.070747022275</v>
      </c>
      <c r="AY80" s="2">
        <v>4.1786947483000159E-2</v>
      </c>
      <c r="AZ80" s="1">
        <v>1.3795806630389372E-2</v>
      </c>
      <c r="BA80" s="2">
        <v>3.0289580078560001</v>
      </c>
      <c r="BB80" s="2">
        <v>-2.0669359996894343E-6</v>
      </c>
      <c r="BC80" s="1">
        <v>-6.8239129887883121E-7</v>
      </c>
      <c r="BD80" s="2">
        <v>3.0289406938269998</v>
      </c>
      <c r="BE80" s="2">
        <v>-1.9380964999982098E-5</v>
      </c>
      <c r="BF80" s="1">
        <v>-6.398554131260049E-6</v>
      </c>
      <c r="BG80" s="2">
        <v>3.1196205194899997</v>
      </c>
      <c r="BH80" s="2">
        <v>9.0660444697999942E-2</v>
      </c>
      <c r="BI80" s="1">
        <v>2.9931211524544653E-2</v>
      </c>
      <c r="BJ80" s="2">
        <v>3.028971423852</v>
      </c>
      <c r="BK80" s="2">
        <v>1.1349060000220845E-5</v>
      </c>
      <c r="BL80" s="1">
        <v>3.7468503116536425E-6</v>
      </c>
      <c r="BM80" s="2">
        <v>3.1717252681280002</v>
      </c>
      <c r="BN80" s="2">
        <v>0.14276519333600035</v>
      </c>
      <c r="BO80" s="1">
        <v>4.7133402161401584E-2</v>
      </c>
      <c r="BQ80" t="s">
        <v>241</v>
      </c>
      <c r="BS80" s="23">
        <v>3.0237885295389999</v>
      </c>
      <c r="BT80" s="23">
        <v>2.979222694762</v>
      </c>
      <c r="BU80" s="23">
        <v>-4.4565834776999935E-2</v>
      </c>
      <c r="BV80" s="24">
        <v>-1.4738409892637017E-2</v>
      </c>
      <c r="BW80" s="2">
        <v>3.0289600747919998</v>
      </c>
      <c r="BX80" s="2">
        <v>3.0188067883159997</v>
      </c>
      <c r="BY80" s="2">
        <v>-1.0153286476000112E-2</v>
      </c>
      <c r="BZ80" s="1">
        <v>-3.3520700918110791E-3</v>
      </c>
      <c r="CB80" s="25" t="s">
        <v>241</v>
      </c>
      <c r="CC80" s="27">
        <v>0</v>
      </c>
      <c r="CD80" s="27">
        <v>0.10564900000000001</v>
      </c>
      <c r="CG80" s="30">
        <v>321</v>
      </c>
      <c r="CH80" s="30"/>
      <c r="CI80" s="15" t="s">
        <v>241</v>
      </c>
      <c r="CJ80" s="33" t="s">
        <v>994</v>
      </c>
      <c r="CK80" s="34" t="s">
        <v>241</v>
      </c>
      <c r="CL80" s="34" t="s">
        <v>976</v>
      </c>
      <c r="CM80" s="32"/>
      <c r="CN80" s="32"/>
      <c r="CO80" t="s">
        <v>241</v>
      </c>
      <c r="CP80">
        <v>64975</v>
      </c>
      <c r="CQ80" t="s">
        <v>1045</v>
      </c>
      <c r="CR80" s="30">
        <v>137</v>
      </c>
      <c r="CS80" s="39" t="s">
        <v>241</v>
      </c>
      <c r="CW80" s="30">
        <v>330</v>
      </c>
      <c r="CX80" s="30"/>
      <c r="CY80" s="32"/>
      <c r="CZ80" s="32" t="s">
        <v>241</v>
      </c>
      <c r="DA80" s="41">
        <v>64353</v>
      </c>
    </row>
    <row r="81" spans="1:105" ht="15.75" x14ac:dyDescent="0.25">
      <c r="B81" t="s">
        <v>244</v>
      </c>
      <c r="C81" s="52">
        <v>2.8856302517180001</v>
      </c>
      <c r="D81" s="52">
        <v>3.679964055144</v>
      </c>
      <c r="E81" s="52">
        <v>0.79433380342599991</v>
      </c>
      <c r="F81" s="53">
        <v>0.27527220542308989</v>
      </c>
      <c r="G81" s="45">
        <v>2.8895282441129999</v>
      </c>
      <c r="H81" s="45">
        <v>3.140900851989</v>
      </c>
      <c r="I81" s="45">
        <v>0.25137260787600013</v>
      </c>
      <c r="J81" s="46">
        <v>8.6994341857753371E-2</v>
      </c>
      <c r="K81" s="47">
        <v>4</v>
      </c>
      <c r="L81" s="55">
        <f t="shared" si="50"/>
        <v>2.7665022441130001</v>
      </c>
      <c r="M81" s="55">
        <f t="shared" si="51"/>
        <v>3.0178748519890002</v>
      </c>
      <c r="N81" s="55">
        <f t="shared" si="52"/>
        <v>0.25137260787600013</v>
      </c>
      <c r="O81" s="56">
        <f t="shared" si="53"/>
        <v>9.0862969083401399E-2</v>
      </c>
      <c r="P81" s="54"/>
      <c r="Q81" s="42">
        <f t="shared" si="54"/>
        <v>37.205134756549768</v>
      </c>
      <c r="R81" s="42">
        <f t="shared" si="54"/>
        <v>47.446674254048482</v>
      </c>
      <c r="S81" s="42">
        <f t="shared" si="55"/>
        <v>35.669188294391439</v>
      </c>
      <c r="T81" s="42">
        <f t="shared" si="55"/>
        <v>38.910196647614754</v>
      </c>
      <c r="V81" s="143">
        <f t="shared" si="56"/>
        <v>51.584814835968224</v>
      </c>
      <c r="W81" s="143">
        <f t="shared" si="57"/>
        <v>36.026855633715329</v>
      </c>
      <c r="X81" s="143">
        <f t="shared" si="58"/>
        <v>40.222438054121632</v>
      </c>
      <c r="AA81" t="s">
        <v>244</v>
      </c>
      <c r="AB81" s="2">
        <v>2.8856302517180001</v>
      </c>
      <c r="AC81" s="2">
        <v>3.2272749388020001</v>
      </c>
      <c r="AD81" s="2">
        <v>0.34164468708399998</v>
      </c>
      <c r="AE81" s="1">
        <v>0.11839517099621376</v>
      </c>
      <c r="AF81" s="2">
        <v>2.885702122713</v>
      </c>
      <c r="AG81" s="2">
        <v>7.1870994999834181E-5</v>
      </c>
      <c r="AH81" s="1">
        <v>2.4906515641442554E-5</v>
      </c>
      <c r="AI81" s="2">
        <v>2.8872945093100002</v>
      </c>
      <c r="AJ81" s="2">
        <v>1.6642575920000624E-3</v>
      </c>
      <c r="AK81" s="1">
        <v>5.7673972298052511E-4</v>
      </c>
      <c r="AL81" s="2">
        <v>3.461472066412</v>
      </c>
      <c r="AM81" s="2">
        <v>0.57584181469399986</v>
      </c>
      <c r="AN81" s="1">
        <v>0.19955495488417632</v>
      </c>
      <c r="AO81" s="2">
        <v>2.8852338791080001</v>
      </c>
      <c r="AP81" s="2">
        <v>-3.9637261000002866E-4</v>
      </c>
      <c r="AQ81" s="1">
        <v>-1.3736084509234774E-4</v>
      </c>
      <c r="AR81" s="2">
        <v>3.961197931254</v>
      </c>
      <c r="AS81" s="2">
        <v>1.0755676795359999</v>
      </c>
      <c r="AT81" s="1">
        <v>0.37273232732975603</v>
      </c>
      <c r="AU81" s="1"/>
      <c r="AV81" t="s">
        <v>244</v>
      </c>
      <c r="AW81" s="2">
        <v>2.8895282441129999</v>
      </c>
      <c r="AX81" s="2">
        <v>2.9937822368470002</v>
      </c>
      <c r="AY81" s="2">
        <v>0.10425399273400027</v>
      </c>
      <c r="AZ81" s="1">
        <v>3.6079935521102051E-2</v>
      </c>
      <c r="BA81" s="2">
        <v>2.8895442320489999</v>
      </c>
      <c r="BB81" s="2">
        <v>1.5987935999994818E-5</v>
      </c>
      <c r="BC81" s="1">
        <v>5.5330609875739915E-6</v>
      </c>
      <c r="BD81" s="2">
        <v>2.8899020558099999</v>
      </c>
      <c r="BE81" s="2">
        <v>3.7381169700001493E-4</v>
      </c>
      <c r="BF81" s="1">
        <v>1.2936772560074564E-4</v>
      </c>
      <c r="BG81" s="2">
        <v>3.071850893123</v>
      </c>
      <c r="BH81" s="2">
        <v>0.18232264901000006</v>
      </c>
      <c r="BI81" s="1">
        <v>6.3097721706460677E-2</v>
      </c>
      <c r="BJ81" s="2">
        <v>2.889440034523</v>
      </c>
      <c r="BK81" s="2">
        <v>-8.8209589999888038E-5</v>
      </c>
      <c r="BL81" s="1">
        <v>-3.0527332681243882E-5</v>
      </c>
      <c r="BM81" s="2">
        <v>3.2117070181759999</v>
      </c>
      <c r="BN81" s="2">
        <v>0.322178774063</v>
      </c>
      <c r="BO81" s="1">
        <v>0.1114987454161049</v>
      </c>
      <c r="BQ81" t="s">
        <v>244</v>
      </c>
      <c r="BS81" s="23">
        <v>2.8856302517180001</v>
      </c>
      <c r="BT81" s="23">
        <v>2.6097607744950002</v>
      </c>
      <c r="BU81" s="23">
        <v>-0.27586947722299993</v>
      </c>
      <c r="BV81" s="24">
        <v>-9.5601117661820043E-2</v>
      </c>
      <c r="BW81" s="2">
        <v>2.8895282441129999</v>
      </c>
      <c r="BX81" s="2">
        <v>2.8500264217579998</v>
      </c>
      <c r="BY81" s="2">
        <v>-3.9501822355000105E-2</v>
      </c>
      <c r="BZ81" s="1">
        <v>-1.3670682207546997E-2</v>
      </c>
      <c r="CB81" s="25" t="s">
        <v>244</v>
      </c>
      <c r="CC81" s="27">
        <v>0</v>
      </c>
      <c r="CD81" s="27">
        <v>0.123026</v>
      </c>
      <c r="CG81" s="30">
        <v>324</v>
      </c>
      <c r="CH81" s="30"/>
      <c r="CI81" s="15" t="s">
        <v>244</v>
      </c>
      <c r="CJ81" s="33" t="s">
        <v>994</v>
      </c>
      <c r="CK81" s="34" t="s">
        <v>244</v>
      </c>
      <c r="CL81" s="34" t="s">
        <v>976</v>
      </c>
      <c r="CM81" s="32"/>
      <c r="CN81" s="32"/>
      <c r="CO81" t="s">
        <v>244</v>
      </c>
      <c r="CP81">
        <v>77560</v>
      </c>
      <c r="CQ81" t="s">
        <v>1045</v>
      </c>
      <c r="CR81" s="30">
        <v>138</v>
      </c>
      <c r="CS81" s="39" t="s">
        <v>244</v>
      </c>
      <c r="CW81" s="30">
        <v>333</v>
      </c>
      <c r="CX81" s="30"/>
      <c r="CY81" s="32"/>
      <c r="CZ81" s="32" t="s">
        <v>244</v>
      </c>
      <c r="DA81" s="41">
        <v>76790</v>
      </c>
    </row>
    <row r="82" spans="1:105" ht="15.75" x14ac:dyDescent="0.25">
      <c r="B82" t="s">
        <v>243</v>
      </c>
      <c r="C82" s="52">
        <v>9.5792965220870006</v>
      </c>
      <c r="D82" s="52">
        <v>9.6266047429079986</v>
      </c>
      <c r="E82" s="52">
        <v>4.7308220820998059E-2</v>
      </c>
      <c r="F82" s="53">
        <v>4.9385902933393299E-3</v>
      </c>
      <c r="G82" s="45">
        <v>9.8553215027730001</v>
      </c>
      <c r="H82" s="45">
        <v>10.127368898684001</v>
      </c>
      <c r="I82" s="45">
        <v>0.27204739591100058</v>
      </c>
      <c r="J82" s="46">
        <v>2.7604111731357964E-2</v>
      </c>
      <c r="K82" s="47">
        <v>1</v>
      </c>
      <c r="L82" s="55">
        <f t="shared" si="50"/>
        <v>9.6631235027730007</v>
      </c>
      <c r="M82" s="55">
        <f t="shared" si="51"/>
        <v>9.9351708986840013</v>
      </c>
      <c r="N82" s="55">
        <f t="shared" si="52"/>
        <v>0.27204739591100058</v>
      </c>
      <c r="O82" s="56">
        <f t="shared" si="53"/>
        <v>2.8153153153111607E-2</v>
      </c>
      <c r="P82" s="54"/>
      <c r="Q82" s="42">
        <f t="shared" si="54"/>
        <v>62.171734589539071</v>
      </c>
      <c r="R82" s="42">
        <f t="shared" si="54"/>
        <v>62.478775314503032</v>
      </c>
      <c r="S82" s="42">
        <f t="shared" si="55"/>
        <v>62.715790072385417</v>
      </c>
      <c r="T82" s="42">
        <f t="shared" si="55"/>
        <v>64.481437315411682</v>
      </c>
      <c r="V82" s="143">
        <f t="shared" si="56"/>
        <v>61.477797062233051</v>
      </c>
      <c r="W82" s="143">
        <f t="shared" si="57"/>
        <v>63.401745955167279</v>
      </c>
      <c r="X82" s="143">
        <f t="shared" si="58"/>
        <v>65.115306656652066</v>
      </c>
      <c r="AA82" t="s">
        <v>243</v>
      </c>
      <c r="AB82" s="2">
        <v>9.5792965220870006</v>
      </c>
      <c r="AC82" s="2">
        <v>9.4630551979460016</v>
      </c>
      <c r="AD82" s="2">
        <v>-0.11624132414099897</v>
      </c>
      <c r="AE82" s="1">
        <v>-1.2134640980470868E-2</v>
      </c>
      <c r="AF82" s="2">
        <v>9.579278203046</v>
      </c>
      <c r="AG82" s="2">
        <v>-1.8319041000580683E-5</v>
      </c>
      <c r="AH82" s="1">
        <v>-1.9123576515605752E-6</v>
      </c>
      <c r="AI82" s="2">
        <v>9.578505756985999</v>
      </c>
      <c r="AJ82" s="2">
        <v>-7.9076510100151154E-4</v>
      </c>
      <c r="AK82" s="1">
        <v>-8.2549391719761783E-5</v>
      </c>
      <c r="AL82" s="2">
        <v>9.5419137306490001</v>
      </c>
      <c r="AM82" s="2">
        <v>-3.7382791438000496E-2</v>
      </c>
      <c r="AN82" s="1">
        <v>-3.9024568611908954E-3</v>
      </c>
      <c r="AO82" s="2">
        <v>9.5793982453149997</v>
      </c>
      <c r="AP82" s="2">
        <v>1.017232279991731E-4</v>
      </c>
      <c r="AQ82" s="1">
        <v>1.0619070801768134E-5</v>
      </c>
      <c r="AR82" s="2">
        <v>9.3698925280520005</v>
      </c>
      <c r="AS82" s="2">
        <v>-0.2094039940350001</v>
      </c>
      <c r="AT82" s="1">
        <v>-2.1860059718600101E-2</v>
      </c>
      <c r="AU82" s="1"/>
      <c r="AV82" t="s">
        <v>243</v>
      </c>
      <c r="AW82" s="2">
        <v>9.8553215027730001</v>
      </c>
      <c r="AX82" s="2">
        <v>9.9423766694640001</v>
      </c>
      <c r="AY82" s="2">
        <v>8.7055166690999997E-2</v>
      </c>
      <c r="AZ82" s="1">
        <v>8.8333157539817655E-3</v>
      </c>
      <c r="BA82" s="2">
        <v>9.8553215027730001</v>
      </c>
      <c r="BB82" s="2">
        <v>0</v>
      </c>
      <c r="BC82" s="1">
        <v>0</v>
      </c>
      <c r="BD82" s="2">
        <v>9.8553215027730001</v>
      </c>
      <c r="BE82" s="2">
        <v>0</v>
      </c>
      <c r="BF82" s="1">
        <v>0</v>
      </c>
      <c r="BG82" s="2">
        <v>10.018549940319</v>
      </c>
      <c r="BH82" s="2">
        <v>0.16322843754599958</v>
      </c>
      <c r="BI82" s="1">
        <v>1.656246703875382E-2</v>
      </c>
      <c r="BJ82" s="2">
        <v>9.8553215027730001</v>
      </c>
      <c r="BK82" s="2">
        <v>0</v>
      </c>
      <c r="BL82" s="1">
        <v>0</v>
      </c>
      <c r="BM82" s="2">
        <v>10.116487002846998</v>
      </c>
      <c r="BN82" s="2">
        <v>0.2611655000739983</v>
      </c>
      <c r="BO82" s="1">
        <v>2.6499947262046596E-2</v>
      </c>
      <c r="BQ82" t="s">
        <v>243</v>
      </c>
      <c r="BS82" s="23">
        <v>9.5792965220870006</v>
      </c>
      <c r="BT82" s="23">
        <v>9.8371133793340011</v>
      </c>
      <c r="BU82" s="23">
        <v>0.25781685724700054</v>
      </c>
      <c r="BV82" s="24">
        <v>2.6913965618722811E-2</v>
      </c>
      <c r="BW82" s="2">
        <v>9.8553215027730001</v>
      </c>
      <c r="BX82" s="2">
        <v>9.9004898674859998</v>
      </c>
      <c r="BY82" s="2">
        <v>4.5168364712999676E-2</v>
      </c>
      <c r="BZ82" s="1">
        <v>4.5831447203716911E-3</v>
      </c>
      <c r="CB82" s="25" t="s">
        <v>243</v>
      </c>
      <c r="CC82" s="27">
        <v>0</v>
      </c>
      <c r="CD82" s="27">
        <v>0.19219800000000001</v>
      </c>
      <c r="CG82" s="30">
        <v>323</v>
      </c>
      <c r="CH82" s="30"/>
      <c r="CI82" s="15" t="s">
        <v>243</v>
      </c>
      <c r="CJ82" s="33" t="s">
        <v>603</v>
      </c>
      <c r="CK82" s="34" t="s">
        <v>243</v>
      </c>
      <c r="CL82" s="34" t="s">
        <v>976</v>
      </c>
      <c r="CM82" s="32"/>
      <c r="CN82" s="32"/>
      <c r="CO82" t="s">
        <v>243</v>
      </c>
      <c r="CP82">
        <v>154078</v>
      </c>
      <c r="CQ82" t="s">
        <v>1045</v>
      </c>
      <c r="CR82" s="30">
        <v>170</v>
      </c>
      <c r="CS82" s="39" t="s">
        <v>243</v>
      </c>
      <c r="CW82" s="30">
        <v>332</v>
      </c>
      <c r="CX82" s="30"/>
      <c r="CY82" s="32"/>
      <c r="CZ82" s="32" t="s">
        <v>243</v>
      </c>
      <c r="DA82" s="41">
        <v>152411</v>
      </c>
    </row>
    <row r="83" spans="1:105" ht="15.75" x14ac:dyDescent="0.25">
      <c r="A83" t="s">
        <v>845</v>
      </c>
      <c r="B83" t="s">
        <v>234</v>
      </c>
      <c r="C83" s="52">
        <v>6.7367019223</v>
      </c>
      <c r="D83" s="52">
        <v>7.3313677577790006</v>
      </c>
      <c r="E83" s="52">
        <v>0.59466583547900065</v>
      </c>
      <c r="F83" s="53">
        <v>8.8272546765134866E-2</v>
      </c>
      <c r="G83" s="45">
        <v>6.8976732898069999</v>
      </c>
      <c r="H83" s="45">
        <v>7.1864765632390002</v>
      </c>
      <c r="I83" s="45">
        <v>0.2888032734320003</v>
      </c>
      <c r="J83" s="46">
        <v>4.1869665508625614E-2</v>
      </c>
      <c r="K83" s="47">
        <v>3</v>
      </c>
      <c r="L83" s="55">
        <f t="shared" si="50"/>
        <v>6.6795522898069999</v>
      </c>
      <c r="M83" s="55">
        <f t="shared" si="51"/>
        <v>6.9683555632390002</v>
      </c>
      <c r="N83" s="55">
        <f t="shared" si="52"/>
        <v>0.2888032734320003</v>
      </c>
      <c r="O83" s="56">
        <f t="shared" si="53"/>
        <v>4.3236920814695053E-2</v>
      </c>
      <c r="P83" s="54"/>
      <c r="Q83" s="42">
        <f t="shared" si="54"/>
        <v>45.371717845741458</v>
      </c>
      <c r="R83" s="42">
        <f t="shared" si="54"/>
        <v>49.376794931094175</v>
      </c>
      <c r="S83" s="42">
        <f t="shared" si="55"/>
        <v>44.986814813016068</v>
      </c>
      <c r="T83" s="42">
        <f t="shared" si="55"/>
        <v>46.931906162791797</v>
      </c>
      <c r="V83" s="143">
        <f t="shared" si="56"/>
        <v>49.438632018257195</v>
      </c>
      <c r="W83" s="143">
        <f t="shared" si="57"/>
        <v>45.469753710369567</v>
      </c>
      <c r="X83" s="143">
        <f t="shared" si="58"/>
        <v>47.295450519683328</v>
      </c>
      <c r="AA83" t="s">
        <v>234</v>
      </c>
      <c r="AB83" s="2">
        <v>6.7367019223</v>
      </c>
      <c r="AC83" s="2">
        <v>6.9155218688470006</v>
      </c>
      <c r="AD83" s="2">
        <v>0.17881994654700062</v>
      </c>
      <c r="AE83" s="1">
        <v>2.654413815684294E-2</v>
      </c>
      <c r="AF83" s="2">
        <v>6.7365809553</v>
      </c>
      <c r="AG83" s="2">
        <v>-1.2096699999997185E-4</v>
      </c>
      <c r="AH83" s="1">
        <v>-1.7956412706868303E-5</v>
      </c>
      <c r="AI83" s="2">
        <v>6.7346848535350006</v>
      </c>
      <c r="AJ83" s="2">
        <v>-2.0170687649994079E-3</v>
      </c>
      <c r="AK83" s="1">
        <v>-2.9941487515166079E-4</v>
      </c>
      <c r="AL83" s="2">
        <v>6.991335395928</v>
      </c>
      <c r="AM83" s="2">
        <v>0.25463347362800004</v>
      </c>
      <c r="AN83" s="1">
        <v>3.779794275669314E-2</v>
      </c>
      <c r="AO83" s="2">
        <v>6.7373675806050004</v>
      </c>
      <c r="AP83" s="2">
        <v>6.6565830500042722E-4</v>
      </c>
      <c r="AQ83" s="1">
        <v>9.8810710742143482E-5</v>
      </c>
      <c r="AR83" s="2">
        <v>7.2625844821140007</v>
      </c>
      <c r="AS83" s="2">
        <v>0.52588255981400067</v>
      </c>
      <c r="AT83" s="1">
        <v>7.8062316824974998E-2</v>
      </c>
      <c r="AU83" s="1"/>
      <c r="AV83" t="s">
        <v>234</v>
      </c>
      <c r="AW83" s="2">
        <v>6.8976732898069999</v>
      </c>
      <c r="AX83" s="2">
        <v>6.9883379724080008</v>
      </c>
      <c r="AY83" s="2">
        <v>9.0664682601000912E-2</v>
      </c>
      <c r="AZ83" s="1">
        <v>1.3144241368314756E-2</v>
      </c>
      <c r="BA83" s="2">
        <v>6.8976422526569996</v>
      </c>
      <c r="BB83" s="2">
        <v>-3.1037150000301494E-5</v>
      </c>
      <c r="BC83" s="1">
        <v>-4.499654984553484E-6</v>
      </c>
      <c r="BD83" s="2">
        <v>6.8971522283810005</v>
      </c>
      <c r="BE83" s="2">
        <v>-5.2106142599939176E-4</v>
      </c>
      <c r="BF83" s="1">
        <v>-7.5541621660942898E-5</v>
      </c>
      <c r="BG83" s="2">
        <v>7.0485026014679999</v>
      </c>
      <c r="BH83" s="2">
        <v>0.150829311661</v>
      </c>
      <c r="BI83" s="1">
        <v>2.1866694075506187E-2</v>
      </c>
      <c r="BJ83" s="2">
        <v>6.8978441426919996</v>
      </c>
      <c r="BK83" s="2">
        <v>1.7085288499973927E-4</v>
      </c>
      <c r="BL83" s="1">
        <v>2.4769640112154372E-5</v>
      </c>
      <c r="BM83" s="2">
        <v>7.165869976792</v>
      </c>
      <c r="BN83" s="2">
        <v>0.2681966869850001</v>
      </c>
      <c r="BO83" s="1">
        <v>3.8882196317028571E-2</v>
      </c>
      <c r="BQ83" t="s">
        <v>234</v>
      </c>
      <c r="BS83" s="23">
        <v>6.7367019223</v>
      </c>
      <c r="BT83" s="23">
        <v>6.7999694917189997</v>
      </c>
      <c r="BU83" s="23">
        <v>6.3267569418999692E-2</v>
      </c>
      <c r="BV83" s="24">
        <v>9.3914752572872191E-3</v>
      </c>
      <c r="BW83" s="2">
        <v>6.8976732898069999</v>
      </c>
      <c r="BX83" s="2">
        <v>6.9149032485430002</v>
      </c>
      <c r="BY83" s="2">
        <v>1.7229958736000306E-2</v>
      </c>
      <c r="BZ83" s="1">
        <v>2.4979377845369662E-3</v>
      </c>
      <c r="CB83" s="25" t="s">
        <v>234</v>
      </c>
      <c r="CC83" s="27">
        <v>0</v>
      </c>
      <c r="CD83" s="27">
        <v>0.21812100000000001</v>
      </c>
      <c r="CG83" s="30">
        <v>314</v>
      </c>
      <c r="CH83" s="30"/>
      <c r="CI83" s="15" t="s">
        <v>234</v>
      </c>
      <c r="CJ83" s="33" t="s">
        <v>603</v>
      </c>
      <c r="CK83" s="34" t="s">
        <v>234</v>
      </c>
      <c r="CL83" s="34" t="s">
        <v>976</v>
      </c>
      <c r="CM83" s="32"/>
      <c r="CN83" s="32"/>
      <c r="CO83" t="s">
        <v>234</v>
      </c>
      <c r="CP83">
        <v>148478</v>
      </c>
      <c r="CQ83" t="s">
        <v>1045</v>
      </c>
      <c r="CR83" s="30">
        <v>169</v>
      </c>
      <c r="CS83" s="39" t="s">
        <v>234</v>
      </c>
      <c r="CW83" s="30">
        <v>323</v>
      </c>
      <c r="CX83" s="30"/>
      <c r="CY83" s="32"/>
      <c r="CZ83" s="32" t="s">
        <v>234</v>
      </c>
      <c r="DA83" s="41">
        <v>146901</v>
      </c>
    </row>
    <row r="84" spans="1:105" ht="15.75" x14ac:dyDescent="0.25">
      <c r="B84" t="s">
        <v>159</v>
      </c>
      <c r="C84" s="52">
        <v>282.17429498098699</v>
      </c>
      <c r="D84" s="52">
        <v>281.32626998301799</v>
      </c>
      <c r="E84" s="52">
        <v>-0.84802499796899156</v>
      </c>
      <c r="F84" s="53">
        <v>-3.0053233517465926E-3</v>
      </c>
      <c r="G84" s="45">
        <v>274.799556734335</v>
      </c>
      <c r="H84" s="45">
        <v>273.66294145138403</v>
      </c>
      <c r="I84" s="45">
        <v>-1.1366152829509701</v>
      </c>
      <c r="J84" s="46">
        <v>-4.1361612677192324E-3</v>
      </c>
      <c r="K84" s="47">
        <v>4</v>
      </c>
      <c r="L84" s="55">
        <f t="shared" si="50"/>
        <v>260.20831273433504</v>
      </c>
      <c r="M84" s="55">
        <f t="shared" si="51"/>
        <v>259.07169745138407</v>
      </c>
      <c r="N84" s="55">
        <f t="shared" si="52"/>
        <v>-1.1366152829509701</v>
      </c>
      <c r="O84" s="56">
        <f t="shared" si="53"/>
        <v>-4.3680975100569546E-3</v>
      </c>
      <c r="P84" s="54"/>
      <c r="Q84" s="42">
        <f t="shared" si="54"/>
        <v>195.13156674148107</v>
      </c>
      <c r="R84" s="42">
        <f t="shared" si="54"/>
        <v>194.54513328728996</v>
      </c>
      <c r="S84" s="42">
        <f t="shared" si="55"/>
        <v>179.94146400340719</v>
      </c>
      <c r="T84" s="42">
        <f t="shared" si="55"/>
        <v>179.15546214253791</v>
      </c>
      <c r="V84" s="143">
        <f t="shared" si="56"/>
        <v>200.35180239014488</v>
      </c>
      <c r="W84" s="143">
        <f t="shared" si="57"/>
        <v>181.81954374278811</v>
      </c>
      <c r="X84" s="143">
        <f t="shared" si="58"/>
        <v>182.22889324958794</v>
      </c>
      <c r="AA84" t="s">
        <v>159</v>
      </c>
      <c r="AB84" s="2">
        <v>282.17429498098699</v>
      </c>
      <c r="AC84" s="2">
        <v>284.25387483574997</v>
      </c>
      <c r="AD84" s="2">
        <v>2.0795798547629829</v>
      </c>
      <c r="AE84" s="1">
        <v>7.3698415899403798E-3</v>
      </c>
      <c r="AF84" s="2">
        <v>282.436568138094</v>
      </c>
      <c r="AG84" s="2">
        <v>0.2622731571070176</v>
      </c>
      <c r="AH84" s="1">
        <v>9.2947218003925432E-4</v>
      </c>
      <c r="AI84" s="2">
        <v>281.87530209845499</v>
      </c>
      <c r="AJ84" s="2">
        <v>-0.29899288253199074</v>
      </c>
      <c r="AK84" s="1">
        <v>-1.0596035423855209E-3</v>
      </c>
      <c r="AL84" s="2">
        <v>283.47517872533501</v>
      </c>
      <c r="AM84" s="2">
        <v>1.3008837443480274</v>
      </c>
      <c r="AN84" s="1">
        <v>4.6102135009699645E-3</v>
      </c>
      <c r="AO84" s="2">
        <v>282.71505275764196</v>
      </c>
      <c r="AP84" s="2">
        <v>0.54075777665497071</v>
      </c>
      <c r="AQ84" s="1">
        <v>1.9163963063730067E-3</v>
      </c>
      <c r="AR84" s="2">
        <v>286.73047671362002</v>
      </c>
      <c r="AS84" s="2">
        <v>4.5561817326330356</v>
      </c>
      <c r="AT84" s="1">
        <v>1.6146693067630533E-2</v>
      </c>
      <c r="AU84" s="1"/>
      <c r="AV84" t="s">
        <v>159</v>
      </c>
      <c r="AW84" s="2">
        <v>274.799556734335</v>
      </c>
      <c r="AX84" s="2">
        <v>275.14182487224298</v>
      </c>
      <c r="AY84" s="2">
        <v>0.34226813790797905</v>
      </c>
      <c r="AZ84" s="1">
        <v>1.2455192503780853E-3</v>
      </c>
      <c r="BA84" s="2">
        <v>274.81189129082298</v>
      </c>
      <c r="BB84" s="2">
        <v>1.2334556487985537E-2</v>
      </c>
      <c r="BC84" s="1">
        <v>4.4885649142113003E-5</v>
      </c>
      <c r="BD84" s="2">
        <v>274.71505495242701</v>
      </c>
      <c r="BE84" s="2">
        <v>-8.4501781907988516E-2</v>
      </c>
      <c r="BF84" s="1">
        <v>-3.0750334138887056E-4</v>
      </c>
      <c r="BG84" s="2">
        <v>274.77634083981798</v>
      </c>
      <c r="BH84" s="2">
        <v>-2.3215894517022662E-2</v>
      </c>
      <c r="BI84" s="1">
        <v>-8.4483012974678268E-5</v>
      </c>
      <c r="BJ84" s="2">
        <v>274.850082202914</v>
      </c>
      <c r="BK84" s="2">
        <v>5.0525468578996424E-2</v>
      </c>
      <c r="BL84" s="1">
        <v>1.8386299155439463E-4</v>
      </c>
      <c r="BM84" s="2">
        <v>275.38539114074899</v>
      </c>
      <c r="BN84" s="2">
        <v>0.5858344064139942</v>
      </c>
      <c r="BO84" s="1">
        <v>2.1318608129355719E-3</v>
      </c>
      <c r="BQ84" t="s">
        <v>159</v>
      </c>
      <c r="BS84" s="23">
        <v>282.17429498098699</v>
      </c>
      <c r="BT84" s="23">
        <v>278.51107400458505</v>
      </c>
      <c r="BU84" s="23">
        <v>-3.6632209764019308</v>
      </c>
      <c r="BV84" s="24">
        <v>-1.2982121481507592E-2</v>
      </c>
      <c r="BW84" s="2">
        <v>274.799556734335</v>
      </c>
      <c r="BX84" s="2">
        <v>273.54967530214697</v>
      </c>
      <c r="BY84" s="2">
        <v>-1.2498814321880332</v>
      </c>
      <c r="BZ84" s="1">
        <v>-4.5483386037495233E-3</v>
      </c>
      <c r="CB84" s="25" t="s">
        <v>159</v>
      </c>
      <c r="CC84" s="27">
        <v>0.12411</v>
      </c>
      <c r="CD84" s="27">
        <v>14.467134</v>
      </c>
      <c r="CG84" s="30">
        <v>231</v>
      </c>
      <c r="CH84" s="30"/>
      <c r="CI84" s="34" t="s">
        <v>159</v>
      </c>
      <c r="CJ84" s="34" t="s">
        <v>976</v>
      </c>
      <c r="CK84" s="34" t="s">
        <v>159</v>
      </c>
      <c r="CL84" s="34" t="s">
        <v>976</v>
      </c>
      <c r="CM84" s="32"/>
      <c r="CN84" s="32"/>
      <c r="CO84" t="s">
        <v>159</v>
      </c>
      <c r="CP84">
        <v>1446072</v>
      </c>
      <c r="CQ84" t="s">
        <v>963</v>
      </c>
      <c r="CR84" s="30">
        <v>323</v>
      </c>
      <c r="CS84" s="39" t="s">
        <v>159</v>
      </c>
      <c r="CW84" s="30">
        <v>252</v>
      </c>
      <c r="CX84" s="30"/>
      <c r="CY84" s="32"/>
      <c r="CZ84" s="32" t="s">
        <v>159</v>
      </c>
      <c r="DA84" s="41">
        <v>1431135</v>
      </c>
    </row>
    <row r="85" spans="1:105" ht="15.75" x14ac:dyDescent="0.25">
      <c r="C85" s="52"/>
      <c r="D85" s="52"/>
      <c r="E85" s="52"/>
      <c r="F85" s="53"/>
      <c r="G85" s="45"/>
      <c r="H85" s="45"/>
      <c r="I85" s="45"/>
      <c r="J85" s="46"/>
      <c r="K85" s="47"/>
      <c r="L85" s="55"/>
      <c r="M85" s="55"/>
      <c r="N85" s="55"/>
      <c r="O85" s="56"/>
      <c r="P85" s="54"/>
      <c r="Q85" s="42"/>
      <c r="R85" s="42"/>
      <c r="S85" s="42"/>
      <c r="T85" s="42"/>
      <c r="V85" s="143"/>
      <c r="W85" s="143"/>
      <c r="X85" s="143"/>
      <c r="AB85" s="2"/>
      <c r="AC85" s="2"/>
      <c r="AD85" s="2"/>
      <c r="AE85" s="1"/>
      <c r="AF85" s="2"/>
      <c r="AG85" s="2"/>
      <c r="AH85" s="1"/>
      <c r="AI85" s="2"/>
      <c r="AJ85" s="2"/>
      <c r="AK85" s="1"/>
      <c r="AL85" s="2"/>
      <c r="AM85" s="2"/>
      <c r="AN85" s="1"/>
      <c r="AO85" s="2"/>
      <c r="AP85" s="2"/>
      <c r="AQ85" s="1"/>
      <c r="AR85" s="2"/>
      <c r="AS85" s="2"/>
      <c r="AT85" s="1"/>
      <c r="AU85" s="1"/>
      <c r="AW85" s="2"/>
      <c r="AX85" s="2"/>
      <c r="AY85" s="2"/>
      <c r="AZ85" s="1"/>
      <c r="BA85" s="2"/>
      <c r="BB85" s="2"/>
      <c r="BC85" s="1"/>
      <c r="BD85" s="2"/>
      <c r="BE85" s="2"/>
      <c r="BF85" s="1"/>
      <c r="BG85" s="2"/>
      <c r="BH85" s="2"/>
      <c r="BI85" s="1"/>
      <c r="BJ85" s="2"/>
      <c r="BK85" s="2"/>
      <c r="BL85" s="1"/>
      <c r="BM85" s="2"/>
      <c r="BN85" s="2"/>
      <c r="BO85" s="1"/>
      <c r="BS85" s="23"/>
      <c r="BT85" s="23"/>
      <c r="BU85" s="23"/>
      <c r="BV85" s="24"/>
      <c r="BW85" s="2"/>
      <c r="BX85" s="2"/>
      <c r="BY85" s="2"/>
      <c r="BZ85" s="1"/>
      <c r="CB85" s="25"/>
      <c r="CC85" s="27"/>
      <c r="CD85" s="27"/>
      <c r="CG85" s="30"/>
      <c r="CH85" s="30"/>
      <c r="CI85" s="15"/>
      <c r="CJ85" s="33"/>
      <c r="CK85" s="34"/>
      <c r="CL85" s="34"/>
      <c r="CM85" s="32"/>
      <c r="CN85" s="32"/>
      <c r="CR85" s="30"/>
      <c r="CS85" s="39"/>
      <c r="CW85" s="30"/>
      <c r="CX85" s="30"/>
      <c r="CY85" s="32"/>
      <c r="CZ85" s="32"/>
      <c r="DA85" s="41"/>
    </row>
    <row r="86" spans="1:105" ht="15.75" x14ac:dyDescent="0.25">
      <c r="B86" t="s">
        <v>247</v>
      </c>
      <c r="C86" s="52">
        <v>3.5932105234490002</v>
      </c>
      <c r="D86" s="52">
        <v>4.8661713907520001</v>
      </c>
      <c r="E86" s="52">
        <v>1.272960867303</v>
      </c>
      <c r="F86" s="53">
        <v>0.35426837893181062</v>
      </c>
      <c r="G86" s="45">
        <v>3.7808321662949997</v>
      </c>
      <c r="H86" s="45">
        <v>4.1570822646699996</v>
      </c>
      <c r="I86" s="45">
        <v>0.3762500983749999</v>
      </c>
      <c r="J86" s="46">
        <v>9.951515481939617E-2</v>
      </c>
      <c r="K86" s="47">
        <v>4</v>
      </c>
      <c r="L86" s="55">
        <f>G86-CC86-CD86</f>
        <v>3.6441521662949996</v>
      </c>
      <c r="M86" s="55">
        <f>H86-CC86-CD86</f>
        <v>4.0204022646699995</v>
      </c>
      <c r="N86" s="55">
        <f>M86-L86</f>
        <v>0.3762500983749999</v>
      </c>
      <c r="O86" s="56">
        <f>N86/L86</f>
        <v>0.10324763654354545</v>
      </c>
      <c r="P86" s="54"/>
      <c r="Q86" s="42">
        <f t="shared" ref="Q86:R90" si="59">C86/$CP86*1000000</f>
        <v>42.060781742136747</v>
      </c>
      <c r="R86" s="42">
        <f t="shared" si="59"/>
        <v>56.96158670652823</v>
      </c>
      <c r="S86" s="42">
        <f t="shared" ref="S86:T90" si="60">L86/$CP86*1000000</f>
        <v>42.657085606702637</v>
      </c>
      <c r="T86" s="42">
        <f t="shared" si="60"/>
        <v>47.061328877430377</v>
      </c>
      <c r="V86" s="143">
        <f>AR86/DA86*1000000</f>
        <v>60.92705461503337</v>
      </c>
      <c r="W86" s="143">
        <f>(AW86-CC86-CD86)/DA86*1000000</f>
        <v>42.887010465864819</v>
      </c>
      <c r="X86" s="143">
        <f>(BM86-CC86-CD86)/DA86*1000000</f>
        <v>48.237431355827283</v>
      </c>
      <c r="AA86" t="s">
        <v>247</v>
      </c>
      <c r="AB86" s="2">
        <v>3.5932105234490002</v>
      </c>
      <c r="AC86" s="2">
        <v>4.1850132661819996</v>
      </c>
      <c r="AD86" s="2">
        <v>0.59180274273299949</v>
      </c>
      <c r="AE86" s="1">
        <v>0.16470026982024649</v>
      </c>
      <c r="AF86" s="2">
        <v>3.593323467756</v>
      </c>
      <c r="AG86" s="2">
        <v>1.1294430699981817E-4</v>
      </c>
      <c r="AH86" s="1">
        <v>3.1432699604644033E-5</v>
      </c>
      <c r="AI86" s="2">
        <v>3.5955648753389999</v>
      </c>
      <c r="AJ86" s="2">
        <v>2.3543518899997729E-3</v>
      </c>
      <c r="AK86" s="1">
        <v>6.5522236301921734E-4</v>
      </c>
      <c r="AL86" s="2">
        <v>4.306740256276</v>
      </c>
      <c r="AM86" s="2">
        <v>0.71352973282699983</v>
      </c>
      <c r="AN86" s="1">
        <v>0.19857721337799797</v>
      </c>
      <c r="AO86" s="2">
        <v>3.5925881223920002</v>
      </c>
      <c r="AP86" s="2">
        <v>-6.2240105699995496E-4</v>
      </c>
      <c r="AQ86" s="1">
        <v>-1.7321586167529462E-4</v>
      </c>
      <c r="AR86" s="2">
        <v>5.1770327576940005</v>
      </c>
      <c r="AS86" s="2">
        <v>1.5838222342450003</v>
      </c>
      <c r="AT86" s="1">
        <v>0.44078192021010321</v>
      </c>
      <c r="AU86" s="1"/>
      <c r="AV86" t="s">
        <v>247</v>
      </c>
      <c r="AW86" s="2">
        <v>3.7808321662949997</v>
      </c>
      <c r="AX86" s="2">
        <v>3.9411224540729997</v>
      </c>
      <c r="AY86" s="2">
        <v>0.16029028777799992</v>
      </c>
      <c r="AZ86" s="1">
        <v>4.2395504674061023E-2</v>
      </c>
      <c r="BA86" s="2">
        <v>3.7808321662949997</v>
      </c>
      <c r="BB86" s="2">
        <v>0</v>
      </c>
      <c r="BC86" s="1">
        <v>0</v>
      </c>
      <c r="BD86" s="2">
        <v>3.7808321662949997</v>
      </c>
      <c r="BE86" s="2">
        <v>0</v>
      </c>
      <c r="BF86" s="1">
        <v>0</v>
      </c>
      <c r="BG86" s="2">
        <v>3.9963976568499997</v>
      </c>
      <c r="BH86" s="2">
        <v>0.21556549055499996</v>
      </c>
      <c r="BI86" s="1">
        <v>5.7015355634323715E-2</v>
      </c>
      <c r="BJ86" s="2">
        <v>3.7808321662949997</v>
      </c>
      <c r="BK86" s="2">
        <v>0</v>
      </c>
      <c r="BL86" s="1">
        <v>0</v>
      </c>
      <c r="BM86" s="2">
        <v>4.2354627797360003</v>
      </c>
      <c r="BN86" s="2">
        <v>0.45463061344100053</v>
      </c>
      <c r="BO86" s="1">
        <v>0.12024617688505138</v>
      </c>
      <c r="BQ86" t="s">
        <v>247</v>
      </c>
      <c r="BS86" s="23">
        <v>3.5932105234490002</v>
      </c>
      <c r="BT86" s="23">
        <v>3.293191394231</v>
      </c>
      <c r="BU86" s="23">
        <v>-0.30001912921800011</v>
      </c>
      <c r="BV86" s="24">
        <v>-8.3496117820010721E-2</v>
      </c>
      <c r="BW86" s="2">
        <v>3.7808321662949997</v>
      </c>
      <c r="BX86" s="2">
        <v>3.7808321662949997</v>
      </c>
      <c r="BY86" s="2">
        <v>0</v>
      </c>
      <c r="BZ86" s="1">
        <v>0</v>
      </c>
      <c r="CB86" s="25" t="s">
        <v>247</v>
      </c>
      <c r="CC86" s="27">
        <v>0</v>
      </c>
      <c r="CD86" s="27">
        <v>0.13668</v>
      </c>
      <c r="CG86" s="30">
        <v>328</v>
      </c>
      <c r="CH86" s="30"/>
      <c r="CI86" s="15" t="s">
        <v>247</v>
      </c>
      <c r="CJ86" s="33" t="s">
        <v>994</v>
      </c>
      <c r="CK86" s="34" t="s">
        <v>247</v>
      </c>
      <c r="CL86" s="34" t="s">
        <v>976</v>
      </c>
      <c r="CM86" s="32"/>
      <c r="CN86" s="32"/>
      <c r="CO86" t="s">
        <v>247</v>
      </c>
      <c r="CP86">
        <v>85429</v>
      </c>
      <c r="CQ86" t="s">
        <v>1045</v>
      </c>
      <c r="CR86" s="30">
        <v>139</v>
      </c>
      <c r="CS86" s="39" t="s">
        <v>247</v>
      </c>
      <c r="CW86" s="30">
        <v>336</v>
      </c>
      <c r="CX86" s="30"/>
      <c r="CY86" s="32"/>
      <c r="CZ86" s="32" t="s">
        <v>247</v>
      </c>
      <c r="DA86" s="41">
        <v>84971</v>
      </c>
    </row>
    <row r="87" spans="1:105" ht="15.75" x14ac:dyDescent="0.25">
      <c r="A87" t="s">
        <v>910</v>
      </c>
      <c r="B87" t="s">
        <v>248</v>
      </c>
      <c r="C87" s="52">
        <v>4.423744949075</v>
      </c>
      <c r="D87" s="52">
        <v>5.1615896732449995</v>
      </c>
      <c r="E87" s="52">
        <v>0.73784472416999947</v>
      </c>
      <c r="F87" s="53">
        <v>0.16679187716829877</v>
      </c>
      <c r="G87" s="45">
        <v>5.2273568319499999</v>
      </c>
      <c r="H87" s="45">
        <v>5.3728163943640004</v>
      </c>
      <c r="I87" s="45">
        <v>0.14545956241400049</v>
      </c>
      <c r="J87" s="46">
        <v>2.7826599004097185E-2</v>
      </c>
      <c r="K87" s="47">
        <v>2</v>
      </c>
      <c r="L87" s="55">
        <f>G87-CC87-CD87</f>
        <v>5.1085398319499999</v>
      </c>
      <c r="M87" s="55">
        <f>H87-CC87-CD87</f>
        <v>5.2539993943640004</v>
      </c>
      <c r="N87" s="55">
        <f>M87-L87</f>
        <v>0.14545956241400049</v>
      </c>
      <c r="O87" s="56">
        <f>N87/L87</f>
        <v>2.8473804100393317E-2</v>
      </c>
      <c r="P87" s="54"/>
      <c r="Q87" s="42">
        <f t="shared" si="59"/>
        <v>52.30002067855623</v>
      </c>
      <c r="R87" s="42">
        <f t="shared" si="59"/>
        <v>61.02323930347346</v>
      </c>
      <c r="S87" s="42">
        <f t="shared" si="60"/>
        <v>60.396054004894538</v>
      </c>
      <c r="T87" s="42">
        <f t="shared" si="60"/>
        <v>62.115759415066691</v>
      </c>
      <c r="V87" s="143">
        <f>AR87/DA87*1000000</f>
        <v>60.315509447675041</v>
      </c>
      <c r="W87" s="143">
        <f>(AW87-CC87-CD87)/DA87*1000000</f>
        <v>60.675097475503293</v>
      </c>
      <c r="X87" s="143">
        <f>(BM87-CC87-CD87)/DA87*1000000</f>
        <v>62.333642281216221</v>
      </c>
      <c r="AA87" t="s">
        <v>248</v>
      </c>
      <c r="AB87" s="2">
        <v>4.423744949075</v>
      </c>
      <c r="AC87" s="2">
        <v>4.5745303687230008</v>
      </c>
      <c r="AD87" s="2">
        <v>0.15078541964800074</v>
      </c>
      <c r="AE87" s="1">
        <v>3.4085468620773399E-2</v>
      </c>
      <c r="AF87" s="2">
        <v>4.4236970423360003</v>
      </c>
      <c r="AG87" s="2">
        <v>-4.7906738999792253E-5</v>
      </c>
      <c r="AH87" s="1">
        <v>-1.0829453223746431E-5</v>
      </c>
      <c r="AI87" s="2">
        <v>4.4228292267509994</v>
      </c>
      <c r="AJ87" s="2">
        <v>-9.1572232400061182E-4</v>
      </c>
      <c r="AK87" s="1">
        <v>-2.0700160939253251E-4</v>
      </c>
      <c r="AL87" s="2">
        <v>4.8531109766920002</v>
      </c>
      <c r="AM87" s="2">
        <v>0.42936602761700016</v>
      </c>
      <c r="AN87" s="1">
        <v>9.7059399345972713E-2</v>
      </c>
      <c r="AO87" s="2">
        <v>4.4240087916070001</v>
      </c>
      <c r="AP87" s="2">
        <v>2.6384253200006924E-4</v>
      </c>
      <c r="AQ87" s="1">
        <v>5.9642347160009394E-5</v>
      </c>
      <c r="AR87" s="2">
        <v>5.0782643179470002</v>
      </c>
      <c r="AS87" s="2">
        <v>0.65451936887200013</v>
      </c>
      <c r="AT87" s="1">
        <v>0.14795594601557202</v>
      </c>
      <c r="AU87" s="1"/>
      <c r="AV87" t="s">
        <v>248</v>
      </c>
      <c r="AW87" s="2">
        <v>5.2273568319499999</v>
      </c>
      <c r="AX87" s="2">
        <v>5.2739038919230001</v>
      </c>
      <c r="AY87" s="2">
        <v>4.6547059973000238E-2</v>
      </c>
      <c r="AZ87" s="1">
        <v>8.9045116814105915E-3</v>
      </c>
      <c r="BA87" s="2">
        <v>5.2273568319499999</v>
      </c>
      <c r="BB87" s="2">
        <v>0</v>
      </c>
      <c r="BC87" s="1">
        <v>0</v>
      </c>
      <c r="BD87" s="2">
        <v>5.2273568319499999</v>
      </c>
      <c r="BE87" s="2">
        <v>0</v>
      </c>
      <c r="BF87" s="1">
        <v>0</v>
      </c>
      <c r="BG87" s="2">
        <v>5.3146325693980003</v>
      </c>
      <c r="BH87" s="2">
        <v>8.7275737448000434E-2</v>
      </c>
      <c r="BI87" s="1">
        <v>1.6695959402381819E-2</v>
      </c>
      <c r="BJ87" s="2">
        <v>5.2273568319499999</v>
      </c>
      <c r="BK87" s="2">
        <v>0</v>
      </c>
      <c r="BL87" s="1">
        <v>0</v>
      </c>
      <c r="BM87" s="2">
        <v>5.3669980118669995</v>
      </c>
      <c r="BN87" s="2">
        <v>0.13964117991699965</v>
      </c>
      <c r="BO87" s="1">
        <v>2.671353504384897E-2</v>
      </c>
      <c r="BQ87" t="s">
        <v>248</v>
      </c>
      <c r="BS87" s="23">
        <v>4.423744949075</v>
      </c>
      <c r="BT87" s="23">
        <v>4.5085957390289995</v>
      </c>
      <c r="BU87" s="23">
        <v>8.4850789953999417E-2</v>
      </c>
      <c r="BV87" s="24">
        <v>1.9180759951303618E-2</v>
      </c>
      <c r="BW87" s="2">
        <v>5.2273568319499999</v>
      </c>
      <c r="BX87" s="2">
        <v>5.2273568319499999</v>
      </c>
      <c r="BY87" s="2">
        <v>0</v>
      </c>
      <c r="BZ87" s="1">
        <v>0</v>
      </c>
      <c r="CB87" s="25" t="s">
        <v>248</v>
      </c>
      <c r="CC87" s="27">
        <v>0</v>
      </c>
      <c r="CD87" s="27">
        <v>0.11881700000000001</v>
      </c>
      <c r="CG87" s="30">
        <v>329</v>
      </c>
      <c r="CH87" s="30"/>
      <c r="CI87" s="15" t="s">
        <v>248</v>
      </c>
      <c r="CJ87" s="33" t="s">
        <v>994</v>
      </c>
      <c r="CK87" s="34" t="s">
        <v>248</v>
      </c>
      <c r="CL87" s="34" t="s">
        <v>976</v>
      </c>
      <c r="CM87" s="32"/>
      <c r="CN87" s="32"/>
      <c r="CO87" t="s">
        <v>248</v>
      </c>
      <c r="CP87">
        <v>84584</v>
      </c>
      <c r="CQ87" t="s">
        <v>1045</v>
      </c>
      <c r="CR87" s="30">
        <v>140</v>
      </c>
      <c r="CS87" s="39" t="s">
        <v>248</v>
      </c>
      <c r="CW87" s="30">
        <v>337</v>
      </c>
      <c r="CX87" s="30"/>
      <c r="CY87" s="32"/>
      <c r="CZ87" s="32" t="s">
        <v>248</v>
      </c>
      <c r="DA87" s="41">
        <v>84195</v>
      </c>
    </row>
    <row r="88" spans="1:105" ht="15.75" x14ac:dyDescent="0.25">
      <c r="B88" t="s">
        <v>250</v>
      </c>
      <c r="C88" s="52">
        <v>4.6311931965699999</v>
      </c>
      <c r="D88" s="52">
        <v>4.9376635082779998</v>
      </c>
      <c r="E88" s="52">
        <v>0.30647031170799988</v>
      </c>
      <c r="F88" s="53">
        <v>6.617523793543767E-2</v>
      </c>
      <c r="G88" s="45">
        <v>4.8712244154289994</v>
      </c>
      <c r="H88" s="45">
        <v>5.0393110689939995</v>
      </c>
      <c r="I88" s="45">
        <v>0.16808665356500008</v>
      </c>
      <c r="J88" s="46">
        <v>3.450603774948377E-2</v>
      </c>
      <c r="K88" s="47">
        <v>4</v>
      </c>
      <c r="L88" s="55">
        <f>G88-CC88-CD88</f>
        <v>4.6692494154289994</v>
      </c>
      <c r="M88" s="55">
        <f>H88-CC88-CD88</f>
        <v>4.8373360689939995</v>
      </c>
      <c r="N88" s="55">
        <f>M88-L88</f>
        <v>0.16808665356500008</v>
      </c>
      <c r="O88" s="56">
        <f>N88/L88</f>
        <v>3.5998645308939162E-2</v>
      </c>
      <c r="P88" s="54"/>
      <c r="Q88" s="42">
        <f t="shared" si="59"/>
        <v>41.290952180545645</v>
      </c>
      <c r="R88" s="42">
        <f t="shared" si="59"/>
        <v>44.023390765674037</v>
      </c>
      <c r="S88" s="42">
        <f t="shared" si="60"/>
        <v>41.630255130429738</v>
      </c>
      <c r="T88" s="42">
        <f t="shared" si="60"/>
        <v>43.128887918990728</v>
      </c>
      <c r="V88" s="143">
        <f>AR88/DA88*1000000</f>
        <v>44.924759748048203</v>
      </c>
      <c r="W88" s="143">
        <f>(AW88-CC88-CD88)/DA88*1000000</f>
        <v>41.804689820479531</v>
      </c>
      <c r="X88" s="143">
        <f>(BM88-CC88-CD88)/DA88*1000000</f>
        <v>43.454857710561186</v>
      </c>
      <c r="AA88" t="s">
        <v>250</v>
      </c>
      <c r="AB88" s="2">
        <v>4.6311931965699999</v>
      </c>
      <c r="AC88" s="2">
        <v>4.731430636542</v>
      </c>
      <c r="AD88" s="2">
        <v>0.10023743997200008</v>
      </c>
      <c r="AE88" s="1">
        <v>2.1643977203593862E-2</v>
      </c>
      <c r="AF88" s="2">
        <v>4.6311431341890001</v>
      </c>
      <c r="AG88" s="2">
        <v>-5.0062380999804645E-5</v>
      </c>
      <c r="AH88" s="1">
        <v>-1.0809823489307753E-5</v>
      </c>
      <c r="AI88" s="2">
        <v>4.6305739417150003</v>
      </c>
      <c r="AJ88" s="2">
        <v>-6.1925485499969568E-4</v>
      </c>
      <c r="AK88" s="1">
        <v>-1.3371388942666747E-4</v>
      </c>
      <c r="AL88" s="2">
        <v>4.8687213832559992</v>
      </c>
      <c r="AM88" s="2">
        <v>0.23752818668599929</v>
      </c>
      <c r="AN88" s="1">
        <v>5.1288766545502733E-2</v>
      </c>
      <c r="AO88" s="2">
        <v>4.6314682730580001</v>
      </c>
      <c r="AP88" s="2">
        <v>2.7507648800018103E-4</v>
      </c>
      <c r="AQ88" s="1">
        <v>5.9396461413855697E-5</v>
      </c>
      <c r="AR88" s="2">
        <v>5.0177362657789999</v>
      </c>
      <c r="AS88" s="2">
        <v>0.38654306920899995</v>
      </c>
      <c r="AT88" s="1">
        <v>8.346511423779196E-2</v>
      </c>
      <c r="AU88" s="1"/>
      <c r="AV88" t="s">
        <v>250</v>
      </c>
      <c r="AW88" s="2">
        <v>4.8712244154289994</v>
      </c>
      <c r="AX88" s="2">
        <v>4.9194067857980004</v>
      </c>
      <c r="AY88" s="2">
        <v>4.8182370369000971E-2</v>
      </c>
      <c r="AZ88" s="1">
        <v>9.8912236965287993E-3</v>
      </c>
      <c r="BA88" s="2">
        <v>4.8712244154289994</v>
      </c>
      <c r="BB88" s="2">
        <v>0</v>
      </c>
      <c r="BC88" s="1">
        <v>0</v>
      </c>
      <c r="BD88" s="2">
        <v>4.8712244154289994</v>
      </c>
      <c r="BE88" s="2">
        <v>0</v>
      </c>
      <c r="BF88" s="1">
        <v>0</v>
      </c>
      <c r="BG88" s="2">
        <v>4.982735533114</v>
      </c>
      <c r="BH88" s="2">
        <v>0.11151111768500055</v>
      </c>
      <c r="BI88" s="1">
        <v>2.2891804641930046E-2</v>
      </c>
      <c r="BJ88" s="2">
        <v>4.8712244154289994</v>
      </c>
      <c r="BK88" s="2">
        <v>0</v>
      </c>
      <c r="BL88" s="1">
        <v>0</v>
      </c>
      <c r="BM88" s="2">
        <v>5.0555349674079997</v>
      </c>
      <c r="BN88" s="2">
        <v>0.18431055197900026</v>
      </c>
      <c r="BO88" s="1">
        <v>3.7836596358652545E-2</v>
      </c>
      <c r="BQ88" t="s">
        <v>250</v>
      </c>
      <c r="BS88" s="23">
        <v>4.6311931965699999</v>
      </c>
      <c r="BT88" s="23">
        <v>4.5471412226799997</v>
      </c>
      <c r="BU88" s="23">
        <v>-8.4051973890000298E-2</v>
      </c>
      <c r="BV88" s="24">
        <v>-1.8149096857425794E-2</v>
      </c>
      <c r="BW88" s="2">
        <v>4.8712244154289994</v>
      </c>
      <c r="BX88" s="2">
        <v>4.8712244154289994</v>
      </c>
      <c r="BY88" s="2">
        <v>0</v>
      </c>
      <c r="BZ88" s="1">
        <v>0</v>
      </c>
      <c r="CB88" s="25" t="s">
        <v>250</v>
      </c>
      <c r="CC88" s="27">
        <v>0</v>
      </c>
      <c r="CD88" s="27">
        <v>0.20197499999999999</v>
      </c>
      <c r="CG88" s="30">
        <v>331</v>
      </c>
      <c r="CH88" s="30"/>
      <c r="CI88" s="15" t="s">
        <v>250</v>
      </c>
      <c r="CJ88" s="33" t="s">
        <v>603</v>
      </c>
      <c r="CK88" s="34" t="s">
        <v>250</v>
      </c>
      <c r="CL88" s="34" t="s">
        <v>976</v>
      </c>
      <c r="CM88" s="32"/>
      <c r="CN88" s="32"/>
      <c r="CO88" t="s">
        <v>250</v>
      </c>
      <c r="CP88">
        <v>112160</v>
      </c>
      <c r="CQ88" t="s">
        <v>1045</v>
      </c>
      <c r="CR88" s="30">
        <v>171</v>
      </c>
      <c r="CS88" s="39" t="s">
        <v>250</v>
      </c>
      <c r="CW88" s="30">
        <v>339</v>
      </c>
      <c r="CX88" s="30"/>
      <c r="CY88" s="32"/>
      <c r="CZ88" s="32" t="s">
        <v>250</v>
      </c>
      <c r="DA88" s="41">
        <v>111692</v>
      </c>
    </row>
    <row r="89" spans="1:105" ht="15.75" x14ac:dyDescent="0.25">
      <c r="B89" t="s">
        <v>251</v>
      </c>
      <c r="C89" s="52">
        <v>3.3957123966799996</v>
      </c>
      <c r="D89" s="52">
        <v>3.6171803597980001</v>
      </c>
      <c r="E89" s="52">
        <v>0.22146796311800054</v>
      </c>
      <c r="F89" s="53">
        <v>6.5219882383010575E-2</v>
      </c>
      <c r="G89" s="45">
        <v>3.8047763673660002</v>
      </c>
      <c r="H89" s="45">
        <v>3.9096622729790003</v>
      </c>
      <c r="I89" s="45">
        <v>0.10488590561300004</v>
      </c>
      <c r="J89" s="46">
        <v>2.7566904197739026E-2</v>
      </c>
      <c r="K89" s="47">
        <v>1</v>
      </c>
      <c r="L89" s="55">
        <f>G89-CC89-CD89</f>
        <v>3.7255473673660005</v>
      </c>
      <c r="M89" s="55">
        <f>H89-CC89-CD89</f>
        <v>3.8304332729790005</v>
      </c>
      <c r="N89" s="55">
        <f>M89-L89</f>
        <v>0.10488590561300004</v>
      </c>
      <c r="O89" s="56">
        <f>N89/L89</f>
        <v>2.8153153153211801E-2</v>
      </c>
      <c r="P89" s="54"/>
      <c r="Q89" s="42">
        <f t="shared" si="59"/>
        <v>41.441449800829865</v>
      </c>
      <c r="R89" s="42">
        <f t="shared" si="59"/>
        <v>44.144256282621427</v>
      </c>
      <c r="S89" s="42">
        <f t="shared" si="60"/>
        <v>45.466772850451555</v>
      </c>
      <c r="T89" s="42">
        <f t="shared" si="60"/>
        <v>46.746805869892611</v>
      </c>
      <c r="V89" s="143">
        <f>AR89/DA89*1000000</f>
        <v>45.829118420050875</v>
      </c>
      <c r="W89" s="143">
        <f>(AW89-CC89-CD89)/DA89*1000000</f>
        <v>45.777955683201654</v>
      </c>
      <c r="X89" s="143">
        <f>(BM89-CC89-CD89)/DA89*1000000</f>
        <v>47.015197728702553</v>
      </c>
      <c r="AA89" t="s">
        <v>251</v>
      </c>
      <c r="AB89" s="2">
        <v>3.3957123966799996</v>
      </c>
      <c r="AC89" s="2">
        <v>3.4678604497880001</v>
      </c>
      <c r="AD89" s="2">
        <v>7.2148053108000543E-2</v>
      </c>
      <c r="AE89" s="1">
        <v>2.1246809116855704E-2</v>
      </c>
      <c r="AF89" s="2">
        <v>3.3957091778520003</v>
      </c>
      <c r="AG89" s="2">
        <v>-3.2188279992517721E-6</v>
      </c>
      <c r="AH89" s="1">
        <v>-9.4790948797631745E-7</v>
      </c>
      <c r="AI89" s="2">
        <v>3.3958845350930003</v>
      </c>
      <c r="AJ89" s="2">
        <v>1.7213841300067756E-4</v>
      </c>
      <c r="AK89" s="1">
        <v>5.0692871742900815E-5</v>
      </c>
      <c r="AL89" s="2">
        <v>3.625143372688</v>
      </c>
      <c r="AM89" s="2">
        <v>0.22943097600800044</v>
      </c>
      <c r="AN89" s="1">
        <v>6.7564902207947863E-2</v>
      </c>
      <c r="AO89" s="2">
        <v>3.3957296825859999</v>
      </c>
      <c r="AP89" s="2">
        <v>1.7285906000363838E-5</v>
      </c>
      <c r="AQ89" s="1">
        <v>5.0905094369194311E-6</v>
      </c>
      <c r="AR89" s="2">
        <v>3.7297111443790003</v>
      </c>
      <c r="AS89" s="2">
        <v>0.33399874769900073</v>
      </c>
      <c r="AT89" s="1">
        <v>9.8358962327184288E-2</v>
      </c>
      <c r="AU89" s="1"/>
      <c r="AV89" t="s">
        <v>251</v>
      </c>
      <c r="AW89" s="2">
        <v>3.8047763673660002</v>
      </c>
      <c r="AX89" s="2">
        <v>3.838339857162</v>
      </c>
      <c r="AY89" s="2">
        <v>3.3563489795999768E-2</v>
      </c>
      <c r="AZ89" s="1">
        <v>8.821409343234372E-3</v>
      </c>
      <c r="BA89" s="2">
        <v>3.8047763673660002</v>
      </c>
      <c r="BB89" s="2">
        <v>0</v>
      </c>
      <c r="BC89" s="1">
        <v>0</v>
      </c>
      <c r="BD89" s="2">
        <v>3.8047763673660002</v>
      </c>
      <c r="BE89" s="2">
        <v>0</v>
      </c>
      <c r="BF89" s="1">
        <v>0</v>
      </c>
      <c r="BG89" s="2">
        <v>3.867707910734</v>
      </c>
      <c r="BH89" s="2">
        <v>6.2931543367999776E-2</v>
      </c>
      <c r="BI89" s="1">
        <v>1.6540142518695917E-2</v>
      </c>
      <c r="BJ89" s="2">
        <v>3.8047763673660002</v>
      </c>
      <c r="BK89" s="2">
        <v>0</v>
      </c>
      <c r="BL89" s="1">
        <v>0</v>
      </c>
      <c r="BM89" s="2">
        <v>3.9054668367550001</v>
      </c>
      <c r="BN89" s="2">
        <v>0.10069046938899984</v>
      </c>
      <c r="BO89" s="1">
        <v>2.6464228029966085E-2</v>
      </c>
      <c r="BQ89" t="s">
        <v>251</v>
      </c>
      <c r="BS89" s="23">
        <v>3.3957123966799996</v>
      </c>
      <c r="BT89" s="23">
        <v>3.2818928056359997</v>
      </c>
      <c r="BU89" s="23">
        <v>-0.11381959104399986</v>
      </c>
      <c r="BV89" s="24">
        <v>-3.3518619290397407E-2</v>
      </c>
      <c r="BW89" s="2">
        <v>3.8047763673660002</v>
      </c>
      <c r="BX89" s="2">
        <v>3.8047763673660002</v>
      </c>
      <c r="BY89" s="2">
        <v>0</v>
      </c>
      <c r="BZ89" s="1">
        <v>0</v>
      </c>
      <c r="CB89" s="25" t="s">
        <v>251</v>
      </c>
      <c r="CC89" s="27">
        <v>0</v>
      </c>
      <c r="CD89" s="27">
        <v>7.9228999999999994E-2</v>
      </c>
      <c r="CG89" s="30">
        <v>332</v>
      </c>
      <c r="CH89" s="30"/>
      <c r="CI89" s="15" t="s">
        <v>251</v>
      </c>
      <c r="CJ89" s="33" t="s">
        <v>603</v>
      </c>
      <c r="CK89" s="34" t="s">
        <v>251</v>
      </c>
      <c r="CL89" s="34" t="s">
        <v>976</v>
      </c>
      <c r="CM89" s="32"/>
      <c r="CN89" s="32"/>
      <c r="CO89" t="s">
        <v>251</v>
      </c>
      <c r="CP89">
        <v>81940</v>
      </c>
      <c r="CQ89" t="s">
        <v>1045</v>
      </c>
      <c r="CR89" s="30">
        <v>172</v>
      </c>
      <c r="CS89" s="39" t="s">
        <v>251</v>
      </c>
      <c r="CW89" s="30">
        <v>340</v>
      </c>
      <c r="CX89" s="30"/>
      <c r="CY89" s="32"/>
      <c r="CZ89" s="32" t="s">
        <v>251</v>
      </c>
      <c r="DA89" s="41">
        <v>81383</v>
      </c>
    </row>
    <row r="90" spans="1:105" ht="15.75" x14ac:dyDescent="0.25">
      <c r="B90" t="s">
        <v>160</v>
      </c>
      <c r="C90" s="52">
        <v>131.96875606006799</v>
      </c>
      <c r="D90" s="52">
        <v>133.54442239476799</v>
      </c>
      <c r="E90" s="52">
        <v>1.5756663347000028</v>
      </c>
      <c r="F90" s="53">
        <v>1.1939692255512431E-2</v>
      </c>
      <c r="G90" s="45">
        <v>131.19459551265001</v>
      </c>
      <c r="H90" s="45">
        <v>131.23478057115901</v>
      </c>
      <c r="I90" s="45">
        <v>4.0185058508996008E-2</v>
      </c>
      <c r="J90" s="46">
        <v>3.0630117309307376E-4</v>
      </c>
      <c r="K90" s="47">
        <v>4</v>
      </c>
      <c r="L90" s="55">
        <f>G90-CC90-CD90</f>
        <v>125.04248251265003</v>
      </c>
      <c r="M90" s="55">
        <f>H90-CC90-CD90</f>
        <v>125.08266757115902</v>
      </c>
      <c r="N90" s="55">
        <f>M90-L90</f>
        <v>4.0185058508996008E-2</v>
      </c>
      <c r="O90" s="56">
        <f>N90/L90</f>
        <v>3.2137124680750524E-4</v>
      </c>
      <c r="P90" s="54"/>
      <c r="Q90" s="42">
        <f t="shared" si="59"/>
        <v>219.62361589397653</v>
      </c>
      <c r="R90" s="42">
        <f t="shared" si="59"/>
        <v>222.24585427979349</v>
      </c>
      <c r="S90" s="42">
        <f t="shared" si="60"/>
        <v>208.09684784243606</v>
      </c>
      <c r="T90" s="42">
        <f t="shared" si="60"/>
        <v>208.16372418588386</v>
      </c>
      <c r="V90" s="143">
        <f>AR90/DA90*1000000</f>
        <v>228.25822223516687</v>
      </c>
      <c r="W90" s="143">
        <f>(AW90-CC90-CD90)/DA90*1000000</f>
        <v>209.3777440308267</v>
      </c>
      <c r="X90" s="143">
        <f>(BM90-CC90-CD90)/DA90*1000000</f>
        <v>210.87856801578508</v>
      </c>
      <c r="AA90" t="s">
        <v>160</v>
      </c>
      <c r="AB90" s="2">
        <v>131.96875606006799</v>
      </c>
      <c r="AC90" s="2">
        <v>134.12597074791401</v>
      </c>
      <c r="AD90" s="2">
        <v>2.1572146878460217</v>
      </c>
      <c r="AE90" s="1">
        <v>1.6346404650992741E-2</v>
      </c>
      <c r="AF90" s="2">
        <v>132.32078226985499</v>
      </c>
      <c r="AG90" s="2">
        <v>0.35202620978699883</v>
      </c>
      <c r="AH90" s="1">
        <v>2.6674966128101387E-3</v>
      </c>
      <c r="AI90" s="2">
        <v>132.181318300962</v>
      </c>
      <c r="AJ90" s="2">
        <v>0.21256224089401599</v>
      </c>
      <c r="AK90" s="1">
        <v>1.6107012541458252E-3</v>
      </c>
      <c r="AL90" s="2">
        <v>132.52892321135101</v>
      </c>
      <c r="AM90" s="2">
        <v>0.56016715128302508</v>
      </c>
      <c r="AN90" s="1">
        <v>4.2446952445930062E-3</v>
      </c>
      <c r="AO90" s="2">
        <v>132.59175292340998</v>
      </c>
      <c r="AP90" s="2">
        <v>0.62299686334199578</v>
      </c>
      <c r="AQ90" s="1">
        <v>4.7207906018181109E-3</v>
      </c>
      <c r="AR90" s="2">
        <v>136.31809290106401</v>
      </c>
      <c r="AS90" s="2">
        <v>4.3493368409960169</v>
      </c>
      <c r="AT90" s="1">
        <v>3.2957322406042357E-2</v>
      </c>
      <c r="AU90" s="1"/>
      <c r="AV90" t="s">
        <v>160</v>
      </c>
      <c r="AW90" s="2">
        <v>131.19459551265001</v>
      </c>
      <c r="AX90" s="2">
        <v>131.69034893785098</v>
      </c>
      <c r="AY90" s="2">
        <v>0.49575342520097365</v>
      </c>
      <c r="AZ90" s="1">
        <v>3.7787640814302618E-3</v>
      </c>
      <c r="BA90" s="2">
        <v>131.27405808293801</v>
      </c>
      <c r="BB90" s="2">
        <v>7.9462570288001189E-2</v>
      </c>
      <c r="BC90" s="1">
        <v>6.0568478432740977E-4</v>
      </c>
      <c r="BD90" s="2">
        <v>131.25466395169201</v>
      </c>
      <c r="BE90" s="2">
        <v>6.0068439041998545E-2</v>
      </c>
      <c r="BF90" s="1">
        <v>4.5785757261781904E-4</v>
      </c>
      <c r="BG90" s="2">
        <v>131.19406965181</v>
      </c>
      <c r="BH90" s="2">
        <v>-5.2586084001404743E-4</v>
      </c>
      <c r="BI90" s="1">
        <v>-4.0082507816668634E-6</v>
      </c>
      <c r="BJ90" s="2">
        <v>131.336914857247</v>
      </c>
      <c r="BK90" s="2">
        <v>0.14231934459698437</v>
      </c>
      <c r="BL90" s="1">
        <v>1.084795787820861E-3</v>
      </c>
      <c r="BM90" s="2">
        <v>132.090902604707</v>
      </c>
      <c r="BN90" s="2">
        <v>0.89630709205698622</v>
      </c>
      <c r="BO90" s="1">
        <v>6.8318903576371996E-3</v>
      </c>
      <c r="BQ90" t="s">
        <v>160</v>
      </c>
      <c r="BS90" s="23">
        <v>131.96875606006799</v>
      </c>
      <c r="BT90" s="23">
        <v>129.78444072497999</v>
      </c>
      <c r="BU90" s="23">
        <v>-2.1843153350880016</v>
      </c>
      <c r="BV90" s="24">
        <v>-1.6551761191821574E-2</v>
      </c>
      <c r="BW90" s="2">
        <v>131.19459551265001</v>
      </c>
      <c r="BX90" s="2">
        <v>130.47567482408999</v>
      </c>
      <c r="BY90" s="2">
        <v>-0.71892068856001856</v>
      </c>
      <c r="BZ90" s="1">
        <v>-5.4798041470442965E-3</v>
      </c>
      <c r="CB90" s="25" t="s">
        <v>160</v>
      </c>
      <c r="CC90" s="27">
        <v>5.3565000000000002E-2</v>
      </c>
      <c r="CD90" s="27">
        <v>6.0985480000000001</v>
      </c>
      <c r="CG90" s="30">
        <v>232</v>
      </c>
      <c r="CH90" s="30"/>
      <c r="CI90" s="34" t="s">
        <v>160</v>
      </c>
      <c r="CJ90" s="34" t="s">
        <v>976</v>
      </c>
      <c r="CK90" s="34" t="s">
        <v>160</v>
      </c>
      <c r="CL90" s="34" t="s">
        <v>976</v>
      </c>
      <c r="CM90" s="32"/>
      <c r="CN90" s="32"/>
      <c r="CO90" t="s">
        <v>160</v>
      </c>
      <c r="CP90">
        <v>600886</v>
      </c>
      <c r="CQ90" t="s">
        <v>963</v>
      </c>
      <c r="CR90" s="30">
        <v>324</v>
      </c>
      <c r="CS90" s="39" t="s">
        <v>160</v>
      </c>
      <c r="CW90" s="30">
        <v>253</v>
      </c>
      <c r="CX90" s="30"/>
      <c r="CY90" s="32"/>
      <c r="CZ90" s="32" t="s">
        <v>160</v>
      </c>
      <c r="DA90" s="41">
        <v>597210</v>
      </c>
    </row>
    <row r="91" spans="1:105" ht="15.75" x14ac:dyDescent="0.25">
      <c r="C91" s="52"/>
      <c r="D91" s="52"/>
      <c r="E91" s="52"/>
      <c r="F91" s="53"/>
      <c r="G91" s="45"/>
      <c r="H91" s="45"/>
      <c r="I91" s="45"/>
      <c r="J91" s="46"/>
      <c r="K91" s="47"/>
      <c r="L91" s="55"/>
      <c r="M91" s="55"/>
      <c r="N91" s="55"/>
      <c r="O91" s="56"/>
      <c r="P91" s="54"/>
      <c r="Q91" s="42"/>
      <c r="R91" s="42"/>
      <c r="S91" s="42"/>
      <c r="T91" s="42"/>
      <c r="V91" s="143"/>
      <c r="W91" s="143"/>
      <c r="X91" s="143"/>
      <c r="AB91" s="2"/>
      <c r="AC91" s="2"/>
      <c r="AD91" s="2"/>
      <c r="AE91" s="1"/>
      <c r="AF91" s="2"/>
      <c r="AG91" s="2"/>
      <c r="AH91" s="1"/>
      <c r="AI91" s="2"/>
      <c r="AJ91" s="2"/>
      <c r="AK91" s="1"/>
      <c r="AL91" s="2"/>
      <c r="AM91" s="2"/>
      <c r="AN91" s="1"/>
      <c r="AO91" s="2"/>
      <c r="AP91" s="2"/>
      <c r="AQ91" s="1"/>
      <c r="AR91" s="2"/>
      <c r="AS91" s="2"/>
      <c r="AT91" s="1"/>
      <c r="AU91" s="1"/>
      <c r="AW91" s="2"/>
      <c r="AX91" s="2"/>
      <c r="AY91" s="2"/>
      <c r="AZ91" s="1"/>
      <c r="BA91" s="2"/>
      <c r="BB91" s="2"/>
      <c r="BC91" s="1"/>
      <c r="BD91" s="2"/>
      <c r="BE91" s="2"/>
      <c r="BF91" s="1"/>
      <c r="BG91" s="2"/>
      <c r="BH91" s="2"/>
      <c r="BI91" s="1"/>
      <c r="BJ91" s="2"/>
      <c r="BK91" s="2"/>
      <c r="BL91" s="1"/>
      <c r="BM91" s="2"/>
      <c r="BN91" s="2"/>
      <c r="BO91" s="1"/>
      <c r="BS91" s="23"/>
      <c r="BT91" s="23"/>
      <c r="BU91" s="23"/>
      <c r="BV91" s="24"/>
      <c r="BW91" s="2"/>
      <c r="BX91" s="2"/>
      <c r="BY91" s="2"/>
      <c r="BZ91" s="1"/>
      <c r="CB91" s="25"/>
      <c r="CC91" s="27"/>
      <c r="CD91" s="27"/>
      <c r="CG91" s="30"/>
      <c r="CH91" s="30"/>
      <c r="CI91" s="15"/>
      <c r="CJ91" s="33"/>
      <c r="CK91" s="34"/>
      <c r="CL91" s="34"/>
      <c r="CM91" s="32"/>
      <c r="CN91" s="32"/>
      <c r="CR91" s="30"/>
      <c r="CS91" s="39"/>
      <c r="CW91" s="30"/>
      <c r="CX91" s="30"/>
      <c r="CY91" s="32"/>
      <c r="CZ91" s="32"/>
      <c r="DA91" s="41"/>
    </row>
    <row r="92" spans="1:105" ht="15.75" x14ac:dyDescent="0.25">
      <c r="B92" t="s">
        <v>296</v>
      </c>
      <c r="C92" s="52">
        <v>2.6954803577950002</v>
      </c>
      <c r="D92" s="52">
        <v>3.1431251583099997</v>
      </c>
      <c r="E92" s="52">
        <v>0.44764480051499955</v>
      </c>
      <c r="F92" s="53">
        <v>0.16607236599608877</v>
      </c>
      <c r="G92" s="45">
        <v>2.9016857328130001</v>
      </c>
      <c r="H92" s="45">
        <v>3.0400872544620001</v>
      </c>
      <c r="I92" s="45">
        <v>0.13840152164899999</v>
      </c>
      <c r="J92" s="46">
        <v>4.7696937019719395E-2</v>
      </c>
      <c r="K92" s="47">
        <v>2</v>
      </c>
      <c r="L92" s="55">
        <f>G92-CC92-CD92</f>
        <v>2.823025732813</v>
      </c>
      <c r="M92" s="55">
        <f>H92-CC92-CD92</f>
        <v>2.9614272544619999</v>
      </c>
      <c r="N92" s="55">
        <f>M92-L92</f>
        <v>0.13840152164899999</v>
      </c>
      <c r="O92" s="56">
        <f>N92/L92</f>
        <v>4.902595114182328E-2</v>
      </c>
      <c r="P92" s="54"/>
      <c r="Q92" s="42">
        <f t="shared" ref="Q92:R94" si="61">C92/$CP92*1000000</f>
        <v>45.864122744125503</v>
      </c>
      <c r="R92" s="42">
        <f t="shared" si="61"/>
        <v>53.480886122577459</v>
      </c>
      <c r="S92" s="42">
        <f t="shared" ref="S92:T94" si="62">L92/$CP92*1000000</f>
        <v>48.034332116400947</v>
      </c>
      <c r="T92" s="42">
        <f t="shared" si="62"/>
        <v>50.389260935869729</v>
      </c>
      <c r="V92" s="143">
        <f>AR92/DA92*1000000</f>
        <v>54.101704551275034</v>
      </c>
      <c r="W92" s="143">
        <f>(AW92-CC92-CD92)/DA92*1000000</f>
        <v>48.250251808521909</v>
      </c>
      <c r="X92" s="143">
        <f>(BM92-CC92-CD92)/DA92*1000000</f>
        <v>50.686334967047245</v>
      </c>
      <c r="AA92" t="s">
        <v>296</v>
      </c>
      <c r="AB92" s="2">
        <v>2.6954803577950002</v>
      </c>
      <c r="AC92" s="2">
        <v>2.83414969251</v>
      </c>
      <c r="AD92" s="2">
        <v>0.13866933471499987</v>
      </c>
      <c r="AE92" s="1">
        <v>5.1445128996761222E-2</v>
      </c>
      <c r="AF92" s="2">
        <v>2.6954636983790001</v>
      </c>
      <c r="AG92" s="2">
        <v>-1.6659416000042171E-5</v>
      </c>
      <c r="AH92" s="1">
        <v>-6.1804998696670797E-6</v>
      </c>
      <c r="AI92" s="2">
        <v>2.6952617518969997</v>
      </c>
      <c r="AJ92" s="2">
        <v>-2.1860589800049013E-4</v>
      </c>
      <c r="AK92" s="1">
        <v>-8.1100905583789007E-5</v>
      </c>
      <c r="AL92" s="2">
        <v>2.9596998536570003</v>
      </c>
      <c r="AM92" s="2">
        <v>0.26421949586200011</v>
      </c>
      <c r="AN92" s="1">
        <v>9.8023157578540535E-2</v>
      </c>
      <c r="AO92" s="2">
        <v>2.695571919551</v>
      </c>
      <c r="AP92" s="2">
        <v>9.1561755999780559E-5</v>
      </c>
      <c r="AQ92" s="1">
        <v>3.3968622971039329E-5</v>
      </c>
      <c r="AR92" s="2">
        <v>3.1653825298859997</v>
      </c>
      <c r="AS92" s="2">
        <v>0.46990217209099949</v>
      </c>
      <c r="AT92" s="1">
        <v>0.17432965917636897</v>
      </c>
      <c r="AU92" s="1"/>
      <c r="AV92" t="s">
        <v>296</v>
      </c>
      <c r="AW92" s="2">
        <v>2.9016857328130001</v>
      </c>
      <c r="AX92" s="2">
        <v>2.9274080629520003</v>
      </c>
      <c r="AY92" s="2">
        <v>2.572233013900016E-2</v>
      </c>
      <c r="AZ92" s="1">
        <v>8.8646161257663128E-3</v>
      </c>
      <c r="BA92" s="2">
        <v>2.9016857328130001</v>
      </c>
      <c r="BB92" s="2">
        <v>0</v>
      </c>
      <c r="BC92" s="1">
        <v>0</v>
      </c>
      <c r="BD92" s="2">
        <v>2.9016857328130001</v>
      </c>
      <c r="BE92" s="2">
        <v>0</v>
      </c>
      <c r="BF92" s="1">
        <v>0</v>
      </c>
      <c r="BG92" s="2">
        <v>2.972341853544</v>
      </c>
      <c r="BH92" s="2">
        <v>7.0656120730999916E-2</v>
      </c>
      <c r="BI92" s="1">
        <v>2.4350025205004986E-2</v>
      </c>
      <c r="BJ92" s="2">
        <v>2.9016857328130001</v>
      </c>
      <c r="BK92" s="2">
        <v>0</v>
      </c>
      <c r="BL92" s="1">
        <v>0</v>
      </c>
      <c r="BM92" s="2">
        <v>3.0442160862520002</v>
      </c>
      <c r="BN92" s="2">
        <v>0.14253035343900011</v>
      </c>
      <c r="BO92" s="1">
        <v>4.9119845001555695E-2</v>
      </c>
      <c r="BQ92" t="s">
        <v>296</v>
      </c>
      <c r="BS92" s="23">
        <v>2.6954803577950002</v>
      </c>
      <c r="BT92" s="23">
        <v>2.6739216663680003</v>
      </c>
      <c r="BU92" s="23">
        <v>-2.1558691426999843E-2</v>
      </c>
      <c r="BV92" s="24">
        <v>-7.9980888618441381E-3</v>
      </c>
      <c r="BW92" s="2">
        <v>2.9016857328130001</v>
      </c>
      <c r="BX92" s="2">
        <v>2.9016857328130001</v>
      </c>
      <c r="BY92" s="2">
        <v>0</v>
      </c>
      <c r="BZ92" s="1">
        <v>0</v>
      </c>
      <c r="CB92" s="25" t="s">
        <v>296</v>
      </c>
      <c r="CC92" s="27">
        <v>0</v>
      </c>
      <c r="CD92" s="27">
        <v>7.8659999999999994E-2</v>
      </c>
      <c r="CG92" s="30">
        <v>381</v>
      </c>
      <c r="CH92" s="30"/>
      <c r="CI92" s="15" t="s">
        <v>296</v>
      </c>
      <c r="CJ92" s="33" t="s">
        <v>994</v>
      </c>
      <c r="CK92" s="34" t="s">
        <v>296</v>
      </c>
      <c r="CL92" s="34" t="s">
        <v>976</v>
      </c>
      <c r="CM92" s="32"/>
      <c r="CN92" s="32"/>
      <c r="CO92" t="s">
        <v>296</v>
      </c>
      <c r="CP92">
        <v>58771</v>
      </c>
      <c r="CQ92" t="s">
        <v>1045</v>
      </c>
      <c r="CR92" s="30">
        <v>141</v>
      </c>
      <c r="CS92" s="39" t="s">
        <v>296</v>
      </c>
      <c r="CW92" s="30">
        <v>385</v>
      </c>
      <c r="CX92" s="30"/>
      <c r="CY92" s="32"/>
      <c r="CZ92" s="32" t="s">
        <v>296</v>
      </c>
      <c r="DA92" s="41">
        <v>58508</v>
      </c>
    </row>
    <row r="93" spans="1:105" ht="15.75" x14ac:dyDescent="0.25">
      <c r="B93" t="s">
        <v>299</v>
      </c>
      <c r="C93" s="52">
        <v>5.933474023124</v>
      </c>
      <c r="D93" s="52">
        <v>6.1092123806999998</v>
      </c>
      <c r="E93" s="52">
        <v>0.17573835757599987</v>
      </c>
      <c r="F93" s="53">
        <v>2.9618122012687747E-2</v>
      </c>
      <c r="G93" s="45">
        <v>6.6394450396020002</v>
      </c>
      <c r="H93" s="45">
        <v>6.823566680821</v>
      </c>
      <c r="I93" s="45">
        <v>0.18412164121899988</v>
      </c>
      <c r="J93" s="46">
        <v>2.7731480586220349E-2</v>
      </c>
      <c r="K93" s="47">
        <v>2</v>
      </c>
      <c r="L93" s="55">
        <f>G93-CC93-CD93</f>
        <v>6.4663520396020004</v>
      </c>
      <c r="M93" s="55">
        <f>H93-CC93-CD93</f>
        <v>6.6504736808210003</v>
      </c>
      <c r="N93" s="55">
        <f>M93-L93</f>
        <v>0.18412164121899988</v>
      </c>
      <c r="O93" s="56">
        <f>N93/L93</f>
        <v>2.8473804100268632E-2</v>
      </c>
      <c r="P93" s="54"/>
      <c r="Q93" s="42">
        <f t="shared" si="61"/>
        <v>53.212150226212046</v>
      </c>
      <c r="R93" s="42">
        <f t="shared" si="61"/>
        <v>54.788194184169463</v>
      </c>
      <c r="S93" s="42">
        <f t="shared" si="62"/>
        <v>57.991068100389221</v>
      </c>
      <c r="T93" s="42">
        <f t="shared" si="62"/>
        <v>59.642294413045036</v>
      </c>
      <c r="V93" s="143">
        <f>AR93/DA93*1000000</f>
        <v>53.227238746204939</v>
      </c>
      <c r="W93" s="143">
        <f>(AW93-CC93-CD93)/DA93*1000000</f>
        <v>58.117721431221526</v>
      </c>
      <c r="X93" s="143">
        <f>(BM93-CC93-CD93)/DA93*1000000</f>
        <v>59.706360741414485</v>
      </c>
      <c r="AA93" t="s">
        <v>299</v>
      </c>
      <c r="AB93" s="2">
        <v>5.933474023124</v>
      </c>
      <c r="AC93" s="2">
        <v>5.8596875882459996</v>
      </c>
      <c r="AD93" s="2">
        <v>-7.3786434878000406E-2</v>
      </c>
      <c r="AE93" s="1">
        <v>-1.2435621120180033E-2</v>
      </c>
      <c r="AF93" s="2">
        <v>5.9333761732810002</v>
      </c>
      <c r="AG93" s="2">
        <v>-9.7849842999764292E-5</v>
      </c>
      <c r="AH93" s="1">
        <v>-1.6491155538630961E-5</v>
      </c>
      <c r="AI93" s="2">
        <v>5.9315855211070003</v>
      </c>
      <c r="AJ93" s="2">
        <v>-1.888502016999638E-3</v>
      </c>
      <c r="AK93" s="1">
        <v>-3.182793098342973E-4</v>
      </c>
      <c r="AL93" s="2">
        <v>6.0273873830660003</v>
      </c>
      <c r="AM93" s="2">
        <v>9.3913359942000341E-2</v>
      </c>
      <c r="AN93" s="1">
        <v>1.5827719069132207E-2</v>
      </c>
      <c r="AO93" s="2">
        <v>5.9340129575709994</v>
      </c>
      <c r="AP93" s="2">
        <v>5.389344469994839E-4</v>
      </c>
      <c r="AQ93" s="1">
        <v>9.0829494643297114E-5</v>
      </c>
      <c r="AR93" s="2">
        <v>5.9222222646190001</v>
      </c>
      <c r="AS93" s="2">
        <v>-1.125175850499982E-2</v>
      </c>
      <c r="AT93" s="1">
        <v>-1.8963188279158792E-3</v>
      </c>
      <c r="AU93" s="1"/>
      <c r="AV93" t="s">
        <v>299</v>
      </c>
      <c r="AW93" s="2">
        <v>6.6394450396020002</v>
      </c>
      <c r="AX93" s="2">
        <v>6.6983639647919997</v>
      </c>
      <c r="AY93" s="2">
        <v>5.8918925189999527E-2</v>
      </c>
      <c r="AZ93" s="1">
        <v>8.874073787578398E-3</v>
      </c>
      <c r="BA93" s="2">
        <v>6.6394450396020002</v>
      </c>
      <c r="BB93" s="2">
        <v>0</v>
      </c>
      <c r="BC93" s="1">
        <v>0</v>
      </c>
      <c r="BD93" s="2">
        <v>6.6394450396020002</v>
      </c>
      <c r="BE93" s="2">
        <v>0</v>
      </c>
      <c r="BF93" s="1">
        <v>0</v>
      </c>
      <c r="BG93" s="2">
        <v>6.7499180243340007</v>
      </c>
      <c r="BH93" s="2">
        <v>0.11047298473200051</v>
      </c>
      <c r="BI93" s="1">
        <v>1.6638888351822669E-2</v>
      </c>
      <c r="BJ93" s="2">
        <v>6.6394450396020002</v>
      </c>
      <c r="BK93" s="2">
        <v>0</v>
      </c>
      <c r="BL93" s="1">
        <v>0</v>
      </c>
      <c r="BM93" s="2">
        <v>6.8162018151719996</v>
      </c>
      <c r="BN93" s="2">
        <v>0.17675677556999947</v>
      </c>
      <c r="BO93" s="1">
        <v>2.6622221362735326E-2</v>
      </c>
      <c r="BQ93" t="s">
        <v>299</v>
      </c>
      <c r="BS93" s="23">
        <v>5.933474023124</v>
      </c>
      <c r="BT93" s="23">
        <v>6.1160571596439999</v>
      </c>
      <c r="BU93" s="23">
        <v>0.18258313651999991</v>
      </c>
      <c r="BV93" s="24">
        <v>3.0771709087869081E-2</v>
      </c>
      <c r="BW93" s="2">
        <v>6.6394450396020002</v>
      </c>
      <c r="BX93" s="2">
        <v>6.6394450396020002</v>
      </c>
      <c r="BY93" s="2">
        <v>0</v>
      </c>
      <c r="BZ93" s="1">
        <v>0</v>
      </c>
      <c r="CB93" s="25" t="s">
        <v>299</v>
      </c>
      <c r="CC93" s="27">
        <v>0</v>
      </c>
      <c r="CD93" s="27">
        <v>0.173093</v>
      </c>
      <c r="CG93" s="30">
        <v>384</v>
      </c>
      <c r="CH93" s="30"/>
      <c r="CI93" s="15" t="s">
        <v>299</v>
      </c>
      <c r="CJ93" s="33" t="s">
        <v>603</v>
      </c>
      <c r="CK93" s="34" t="s">
        <v>299</v>
      </c>
      <c r="CL93" s="34" t="s">
        <v>976</v>
      </c>
      <c r="CM93" s="32"/>
      <c r="CN93" s="32"/>
      <c r="CO93" t="s">
        <v>299</v>
      </c>
      <c r="CP93">
        <v>111506</v>
      </c>
      <c r="CQ93" t="s">
        <v>1045</v>
      </c>
      <c r="CR93" s="30">
        <v>179</v>
      </c>
      <c r="CS93" s="39" t="s">
        <v>299</v>
      </c>
      <c r="CW93" s="30">
        <v>388</v>
      </c>
      <c r="CX93" s="30"/>
      <c r="CY93" s="32"/>
      <c r="CZ93" s="32" t="s">
        <v>299</v>
      </c>
      <c r="DA93" s="41">
        <v>111263</v>
      </c>
    </row>
    <row r="94" spans="1:105" ht="15.75" x14ac:dyDescent="0.25">
      <c r="B94" t="s">
        <v>164</v>
      </c>
      <c r="C94" s="52">
        <v>321.56039016375297</v>
      </c>
      <c r="D94" s="52">
        <v>326.393056007555</v>
      </c>
      <c r="E94" s="52">
        <v>4.8326658438020331</v>
      </c>
      <c r="F94" s="53">
        <v>1.5028797052214743E-2</v>
      </c>
      <c r="G94" s="45">
        <v>316.93026509384401</v>
      </c>
      <c r="H94" s="45">
        <v>317.322956109156</v>
      </c>
      <c r="I94" s="45">
        <v>0.39269101531198203</v>
      </c>
      <c r="J94" s="46">
        <v>1.2390454890627281E-3</v>
      </c>
      <c r="K94" s="47">
        <v>3</v>
      </c>
      <c r="L94" s="55">
        <f>G94-CC94-CD94</f>
        <v>306.24254009384401</v>
      </c>
      <c r="M94" s="55">
        <f>H94-CC94-CD94</f>
        <v>306.635231109156</v>
      </c>
      <c r="N94" s="55">
        <f>M94-L94</f>
        <v>0.39269101531198203</v>
      </c>
      <c r="O94" s="56">
        <f>N94/L94</f>
        <v>1.2822876116154438E-3</v>
      </c>
      <c r="P94" s="54"/>
      <c r="Q94" s="42">
        <f t="shared" si="61"/>
        <v>272.21951431593288</v>
      </c>
      <c r="R94" s="42">
        <f t="shared" si="61"/>
        <v>276.31064615023945</v>
      </c>
      <c r="S94" s="42">
        <f t="shared" si="62"/>
        <v>259.25206610419434</v>
      </c>
      <c r="T94" s="42">
        <f t="shared" si="62"/>
        <v>259.58450181684549</v>
      </c>
      <c r="V94" s="143">
        <f>AR94/DA94*1000000</f>
        <v>275.1711290936002</v>
      </c>
      <c r="W94" s="143">
        <f>(AW94-CC94-CD94)/DA94*1000000</f>
        <v>260.11216742530161</v>
      </c>
      <c r="X94" s="143">
        <f>(BM94-CC94-CD94)/DA94*1000000</f>
        <v>260.02842310500125</v>
      </c>
      <c r="AA94" t="s">
        <v>164</v>
      </c>
      <c r="AB94" s="2">
        <v>321.56039016375297</v>
      </c>
      <c r="AC94" s="2">
        <v>322.63411834815298</v>
      </c>
      <c r="AD94" s="2">
        <v>1.0737281844000108</v>
      </c>
      <c r="AE94" s="1">
        <v>3.3391183032624766E-3</v>
      </c>
      <c r="AF94" s="2">
        <v>321.61854576930301</v>
      </c>
      <c r="AG94" s="2">
        <v>5.81556055500414E-2</v>
      </c>
      <c r="AH94" s="1">
        <v>1.8085438172414818E-4</v>
      </c>
      <c r="AI94" s="2">
        <v>321.43933483227499</v>
      </c>
      <c r="AJ94" s="2">
        <v>-0.12105533147797587</v>
      </c>
      <c r="AK94" s="1">
        <v>-3.7646219864433263E-4</v>
      </c>
      <c r="AL94" s="2">
        <v>322.69001065870799</v>
      </c>
      <c r="AM94" s="2">
        <v>1.1296204949550201</v>
      </c>
      <c r="AN94" s="1">
        <v>3.5129342092779735E-3</v>
      </c>
      <c r="AO94" s="2">
        <v>321.644805694431</v>
      </c>
      <c r="AP94" s="2">
        <v>8.4415530678029427E-2</v>
      </c>
      <c r="AQ94" s="1">
        <v>2.6251843591507416E-4</v>
      </c>
      <c r="AR94" s="2">
        <v>323.972178496092</v>
      </c>
      <c r="AS94" s="2">
        <v>2.4117883323390288</v>
      </c>
      <c r="AT94" s="1">
        <v>7.5002655989776538E-3</v>
      </c>
      <c r="AU94" s="1"/>
      <c r="AV94" t="s">
        <v>164</v>
      </c>
      <c r="AW94" s="2">
        <v>316.93026509384401</v>
      </c>
      <c r="AX94" s="2">
        <v>316.96561808223498</v>
      </c>
      <c r="AY94" s="2">
        <v>3.5352988390968676E-2</v>
      </c>
      <c r="AZ94" s="1">
        <v>1.1154816148751381E-4</v>
      </c>
      <c r="BA94" s="2">
        <v>316.903864660632</v>
      </c>
      <c r="BB94" s="2">
        <v>-2.6400433212018015E-2</v>
      </c>
      <c r="BC94" s="1">
        <v>-8.3300448457331036E-5</v>
      </c>
      <c r="BD94" s="2">
        <v>316.89605050305096</v>
      </c>
      <c r="BE94" s="2">
        <v>-3.4214590793055777E-2</v>
      </c>
      <c r="BF94" s="1">
        <v>-1.079562117014124E-4</v>
      </c>
      <c r="BG94" s="2">
        <v>316.87757539663602</v>
      </c>
      <c r="BH94" s="2">
        <v>-5.2689697207995323E-2</v>
      </c>
      <c r="BI94" s="1">
        <v>-1.6625012821793383E-4</v>
      </c>
      <c r="BJ94" s="2">
        <v>316.88374813923195</v>
      </c>
      <c r="BK94" s="2">
        <v>-4.651695461205918E-2</v>
      </c>
      <c r="BL94" s="1">
        <v>-1.4677346954632234E-4</v>
      </c>
      <c r="BM94" s="2">
        <v>316.83166888582701</v>
      </c>
      <c r="BN94" s="2">
        <v>-9.8596208016999753E-2</v>
      </c>
      <c r="BO94" s="1">
        <v>-3.1109748381968227E-4</v>
      </c>
      <c r="BQ94" t="s">
        <v>164</v>
      </c>
      <c r="BS94" s="23">
        <v>321.56039016375297</v>
      </c>
      <c r="BT94" s="23">
        <v>323.48577956324601</v>
      </c>
      <c r="BU94" s="23">
        <v>1.9253893994930422</v>
      </c>
      <c r="BV94" s="24">
        <v>5.9876448044877285E-3</v>
      </c>
      <c r="BW94" s="2">
        <v>316.93026509384401</v>
      </c>
      <c r="BX94" s="2">
        <v>317.225194011003</v>
      </c>
      <c r="BY94" s="2">
        <v>0.29492891715898395</v>
      </c>
      <c r="BZ94" s="1">
        <v>9.3057984560627116E-4</v>
      </c>
      <c r="CB94" s="25" t="s">
        <v>164</v>
      </c>
      <c r="CC94" s="27">
        <v>6.9466E-2</v>
      </c>
      <c r="CD94" s="27">
        <v>10.618259</v>
      </c>
      <c r="CG94" s="30">
        <v>237</v>
      </c>
      <c r="CH94" s="30"/>
      <c r="CI94" s="34" t="s">
        <v>164</v>
      </c>
      <c r="CJ94" s="34" t="s">
        <v>976</v>
      </c>
      <c r="CK94" s="34" t="s">
        <v>164</v>
      </c>
      <c r="CL94" s="34" t="s">
        <v>976</v>
      </c>
      <c r="CM94" s="32"/>
      <c r="CN94" s="32"/>
      <c r="CO94" t="s">
        <v>164</v>
      </c>
      <c r="CP94">
        <v>1181254</v>
      </c>
      <c r="CQ94" t="s">
        <v>963</v>
      </c>
      <c r="CR94" s="30">
        <v>327</v>
      </c>
      <c r="CS94" s="39" t="s">
        <v>164</v>
      </c>
      <c r="CW94" s="30">
        <v>257</v>
      </c>
      <c r="CX94" s="30"/>
      <c r="CY94" s="32"/>
      <c r="CZ94" s="32" t="s">
        <v>164</v>
      </c>
      <c r="DA94" s="41">
        <v>1177348</v>
      </c>
    </row>
    <row r="95" spans="1:105" ht="15.75" x14ac:dyDescent="0.25">
      <c r="C95" s="52"/>
      <c r="D95" s="52"/>
      <c r="E95" s="52"/>
      <c r="F95" s="53"/>
      <c r="G95" s="45"/>
      <c r="H95" s="45"/>
      <c r="I95" s="45"/>
      <c r="J95" s="46"/>
      <c r="K95" s="47"/>
      <c r="L95" s="55"/>
      <c r="M95" s="55"/>
      <c r="N95" s="55"/>
      <c r="O95" s="56"/>
      <c r="P95" s="54"/>
      <c r="Q95" s="42"/>
      <c r="R95" s="42"/>
      <c r="S95" s="42"/>
      <c r="T95" s="42"/>
      <c r="V95" s="143"/>
      <c r="W95" s="143"/>
      <c r="X95" s="143"/>
      <c r="AB95" s="2"/>
      <c r="AC95" s="2"/>
      <c r="AD95" s="2"/>
      <c r="AE95" s="1"/>
      <c r="AF95" s="2"/>
      <c r="AG95" s="2"/>
      <c r="AH95" s="1"/>
      <c r="AI95" s="2"/>
      <c r="AJ95" s="2"/>
      <c r="AK95" s="1"/>
      <c r="AL95" s="2"/>
      <c r="AM95" s="2"/>
      <c r="AN95" s="1"/>
      <c r="AO95" s="2"/>
      <c r="AP95" s="2"/>
      <c r="AQ95" s="1"/>
      <c r="AR95" s="2"/>
      <c r="AS95" s="2"/>
      <c r="AT95" s="1"/>
      <c r="AU95" s="1"/>
      <c r="AW95" s="2"/>
      <c r="AX95" s="2"/>
      <c r="AY95" s="2"/>
      <c r="AZ95" s="1"/>
      <c r="BA95" s="2"/>
      <c r="BB95" s="2"/>
      <c r="BC95" s="1"/>
      <c r="BD95" s="2"/>
      <c r="BE95" s="2"/>
      <c r="BF95" s="1"/>
      <c r="BG95" s="2"/>
      <c r="BH95" s="2"/>
      <c r="BI95" s="1"/>
      <c r="BJ95" s="2"/>
      <c r="BK95" s="2"/>
      <c r="BL95" s="1"/>
      <c r="BM95" s="2"/>
      <c r="BN95" s="2"/>
      <c r="BO95" s="1"/>
      <c r="BS95" s="23"/>
      <c r="BT95" s="23"/>
      <c r="BU95" s="23"/>
      <c r="BV95" s="24"/>
      <c r="BW95" s="2"/>
      <c r="BX95" s="2"/>
      <c r="BY95" s="2"/>
      <c r="BZ95" s="1"/>
      <c r="CB95" s="25"/>
      <c r="CC95" s="27"/>
      <c r="CD95" s="27"/>
      <c r="CG95" s="30"/>
      <c r="CH95" s="30"/>
      <c r="CI95" s="15"/>
      <c r="CJ95" s="33"/>
      <c r="CK95" s="34"/>
      <c r="CL95" s="34"/>
      <c r="CM95" s="32"/>
      <c r="CN95" s="32"/>
      <c r="CR95" s="30"/>
      <c r="CS95" s="39"/>
      <c r="CW95" s="30"/>
      <c r="CX95" s="30"/>
      <c r="CY95" s="32"/>
      <c r="CZ95" s="32"/>
      <c r="DA95" s="41"/>
    </row>
    <row r="96" spans="1:105" ht="15.75" x14ac:dyDescent="0.25">
      <c r="B96" t="s">
        <v>304</v>
      </c>
      <c r="C96" s="52">
        <v>3.3274189758410002</v>
      </c>
      <c r="D96" s="52">
        <v>3.9343944278070002</v>
      </c>
      <c r="E96" s="52">
        <v>0.606975451966</v>
      </c>
      <c r="F96" s="53">
        <v>0.18241629814970561</v>
      </c>
      <c r="G96" s="45">
        <v>3.6961737809919999</v>
      </c>
      <c r="H96" s="45">
        <v>3.8661661021630001</v>
      </c>
      <c r="I96" s="45">
        <v>0.16999232117100016</v>
      </c>
      <c r="J96" s="46">
        <v>4.599143093466148E-2</v>
      </c>
      <c r="K96" s="47">
        <v>4</v>
      </c>
      <c r="L96" s="55">
        <f>G96-CC96-CD96</f>
        <v>3.556575780992</v>
      </c>
      <c r="M96" s="55">
        <f>H96-CC96-CD96</f>
        <v>3.7265681021630002</v>
      </c>
      <c r="N96" s="55">
        <f>M96-L96</f>
        <v>0.16999232117100016</v>
      </c>
      <c r="O96" s="56">
        <f>N96/L96</f>
        <v>4.7796625641865535E-2</v>
      </c>
      <c r="P96" s="54"/>
      <c r="Q96" s="42">
        <f t="shared" ref="Q96:R99" si="63">C96/$CP96*1000000</f>
        <v>39.027187462215132</v>
      </c>
      <c r="R96" s="42">
        <f t="shared" si="63"/>
        <v>46.146382526267026</v>
      </c>
      <c r="S96" s="42">
        <f t="shared" ref="S96:T99" si="64">L96/$CP96*1000000</f>
        <v>41.714960074502393</v>
      </c>
      <c r="T96" s="42">
        <f t="shared" si="64"/>
        <v>43.708794404848753</v>
      </c>
      <c r="V96" s="143">
        <f>AR96/DA96*1000000</f>
        <v>47.592946771713677</v>
      </c>
      <c r="W96" s="143">
        <f>(AW96-CC96-CD96)/DA96*1000000</f>
        <v>42.050838054718717</v>
      </c>
      <c r="X96" s="143">
        <f>(BM96-CC96-CD96)/DA96*1000000</f>
        <v>44.303172599446661</v>
      </c>
      <c r="AA96" t="s">
        <v>304</v>
      </c>
      <c r="AB96" s="2">
        <v>3.3274189758410002</v>
      </c>
      <c r="AC96" s="2">
        <v>3.5320993154210001</v>
      </c>
      <c r="AD96" s="2">
        <v>0.20468033957999987</v>
      </c>
      <c r="AE96" s="1">
        <v>6.1513245270913688E-2</v>
      </c>
      <c r="AF96" s="2">
        <v>3.3273814057350002</v>
      </c>
      <c r="AG96" s="2">
        <v>-3.7570106000028858E-5</v>
      </c>
      <c r="AH96" s="1">
        <v>-1.1291065619571719E-5</v>
      </c>
      <c r="AI96" s="2">
        <v>3.3270107657949999</v>
      </c>
      <c r="AJ96" s="2">
        <v>-4.0821004600033461E-4</v>
      </c>
      <c r="AK96" s="1">
        <v>-1.2268068703225453E-4</v>
      </c>
      <c r="AL96" s="2">
        <v>3.7215692022710001</v>
      </c>
      <c r="AM96" s="2">
        <v>0.39415022642999986</v>
      </c>
      <c r="AN96" s="1">
        <v>0.11845524392682739</v>
      </c>
      <c r="AO96" s="2">
        <v>3.3276253045540001</v>
      </c>
      <c r="AP96" s="2">
        <v>2.0632871299985922E-4</v>
      </c>
      <c r="AQ96" s="1">
        <v>6.2008636272716433E-5</v>
      </c>
      <c r="AR96" s="2">
        <v>4.0253162520579995</v>
      </c>
      <c r="AS96" s="2">
        <v>0.69789727621699926</v>
      </c>
      <c r="AT96" s="1">
        <v>0.20974132842426516</v>
      </c>
      <c r="AU96" s="1"/>
      <c r="AV96" t="s">
        <v>304</v>
      </c>
      <c r="AW96" s="2">
        <v>3.6961737809919999</v>
      </c>
      <c r="AX96" s="2">
        <v>3.7293353267350002</v>
      </c>
      <c r="AY96" s="2">
        <v>3.3161545743000342E-2</v>
      </c>
      <c r="AZ96" s="1">
        <v>8.9718578475767065E-3</v>
      </c>
      <c r="BA96" s="2">
        <v>3.6961737809919999</v>
      </c>
      <c r="BB96" s="2">
        <v>0</v>
      </c>
      <c r="BC96" s="1">
        <v>0</v>
      </c>
      <c r="BD96" s="2">
        <v>3.6961737809919999</v>
      </c>
      <c r="BE96" s="2">
        <v>0</v>
      </c>
      <c r="BF96" s="1">
        <v>0</v>
      </c>
      <c r="BG96" s="2">
        <v>3.7844223975309998</v>
      </c>
      <c r="BH96" s="2">
        <v>8.8248616538999958E-2</v>
      </c>
      <c r="BI96" s="1">
        <v>2.3875667587067644E-2</v>
      </c>
      <c r="BJ96" s="2">
        <v>3.6961737809919999</v>
      </c>
      <c r="BK96" s="2">
        <v>0</v>
      </c>
      <c r="BL96" s="1">
        <v>0</v>
      </c>
      <c r="BM96" s="2">
        <v>3.8866717321159996</v>
      </c>
      <c r="BN96" s="2">
        <v>0.1904979511239997</v>
      </c>
      <c r="BO96" s="1">
        <v>5.1539230136758554E-2</v>
      </c>
      <c r="BQ96" t="s">
        <v>304</v>
      </c>
      <c r="BS96" s="23">
        <v>3.3274189758410002</v>
      </c>
      <c r="BT96" s="23">
        <v>3.2354307973139997</v>
      </c>
      <c r="BU96" s="23">
        <v>-9.1988178527000475E-2</v>
      </c>
      <c r="BV96" s="24">
        <v>-2.7645505178304334E-2</v>
      </c>
      <c r="BW96" s="2">
        <v>3.6961737809919999</v>
      </c>
      <c r="BX96" s="2">
        <v>3.6961737809919999</v>
      </c>
      <c r="BY96" s="2">
        <v>0</v>
      </c>
      <c r="BZ96" s="1">
        <v>0</v>
      </c>
      <c r="CB96" s="25" t="s">
        <v>304</v>
      </c>
      <c r="CC96" s="27">
        <v>0</v>
      </c>
      <c r="CD96" s="27">
        <v>0.139598</v>
      </c>
      <c r="CG96" s="30">
        <v>390</v>
      </c>
      <c r="CH96" s="30"/>
      <c r="CI96" s="15" t="s">
        <v>304</v>
      </c>
      <c r="CJ96" s="33" t="s">
        <v>994</v>
      </c>
      <c r="CK96" s="34" t="s">
        <v>304</v>
      </c>
      <c r="CL96" s="34" t="s">
        <v>976</v>
      </c>
      <c r="CM96" s="32"/>
      <c r="CN96" s="32"/>
      <c r="CO96" t="s">
        <v>304</v>
      </c>
      <c r="CP96">
        <v>85259</v>
      </c>
      <c r="CQ96" t="s">
        <v>1045</v>
      </c>
      <c r="CR96" s="30">
        <v>142</v>
      </c>
      <c r="CS96" s="39" t="s">
        <v>304</v>
      </c>
      <c r="CW96" s="30">
        <v>393</v>
      </c>
      <c r="CX96" s="30"/>
      <c r="CY96" s="32"/>
      <c r="CZ96" s="32" t="s">
        <v>304</v>
      </c>
      <c r="DA96" s="41">
        <v>84578</v>
      </c>
    </row>
    <row r="97" spans="1:105" ht="15.75" x14ac:dyDescent="0.25">
      <c r="A97" t="s">
        <v>479</v>
      </c>
      <c r="B97" t="s">
        <v>306</v>
      </c>
      <c r="C97" s="52">
        <v>2.3797719427140001</v>
      </c>
      <c r="D97" s="52">
        <v>2.9181934393170001</v>
      </c>
      <c r="E97" s="52">
        <v>0.53842149660300009</v>
      </c>
      <c r="F97" s="53">
        <v>0.22624919931989776</v>
      </c>
      <c r="G97" s="45">
        <v>2.7087939078680003</v>
      </c>
      <c r="H97" s="45">
        <v>2.8371449850499997</v>
      </c>
      <c r="I97" s="45">
        <v>0.12835107718199934</v>
      </c>
      <c r="J97" s="46">
        <v>4.7383109069017403E-2</v>
      </c>
      <c r="K97" s="47">
        <v>3</v>
      </c>
      <c r="L97" s="55">
        <f>G97-CC97-CD97</f>
        <v>2.6246239078680005</v>
      </c>
      <c r="M97" s="55">
        <f>H97-CC97-CD97</f>
        <v>2.7529749850499998</v>
      </c>
      <c r="N97" s="55">
        <f>M97-L97</f>
        <v>0.12835107718199934</v>
      </c>
      <c r="O97" s="56">
        <f>N97/L97</f>
        <v>4.8902654889804678E-2</v>
      </c>
      <c r="P97" s="54"/>
      <c r="Q97" s="42">
        <f t="shared" si="63"/>
        <v>48.385083415622965</v>
      </c>
      <c r="R97" s="42">
        <f t="shared" si="63"/>
        <v>59.332169797434126</v>
      </c>
      <c r="S97" s="42">
        <f t="shared" si="64"/>
        <v>53.363368328480817</v>
      </c>
      <c r="T97" s="42">
        <f t="shared" si="64"/>
        <v>55.972978713606047</v>
      </c>
      <c r="V97" s="143">
        <f>AR97/DA97*1000000</f>
        <v>60.110584079641143</v>
      </c>
      <c r="W97" s="143">
        <f>(AW97-CC97-CD97)/DA97*1000000</f>
        <v>53.514607154001432</v>
      </c>
      <c r="X97" s="143">
        <f>(BM97-CC97-CD97)/DA97*1000000</f>
        <v>56.25532991907432</v>
      </c>
      <c r="AA97" t="s">
        <v>306</v>
      </c>
      <c r="AB97" s="2">
        <v>2.3797719427140001</v>
      </c>
      <c r="AC97" s="2">
        <v>2.564866968759</v>
      </c>
      <c r="AD97" s="2">
        <v>0.18509502604499994</v>
      </c>
      <c r="AE97" s="1">
        <v>7.7778472265669779E-2</v>
      </c>
      <c r="AF97" s="2">
        <v>2.3797744969829999</v>
      </c>
      <c r="AG97" s="2">
        <v>2.554268999865883E-6</v>
      </c>
      <c r="AH97" s="1">
        <v>1.0733251174282183E-6</v>
      </c>
      <c r="AI97" s="2">
        <v>2.3798652629499997</v>
      </c>
      <c r="AJ97" s="2">
        <v>9.3320235999616585E-5</v>
      </c>
      <c r="AK97" s="1">
        <v>3.9213940766605539E-5</v>
      </c>
      <c r="AL97" s="2">
        <v>2.674218658539</v>
      </c>
      <c r="AM97" s="2">
        <v>0.29444671582499993</v>
      </c>
      <c r="AN97" s="1">
        <v>0.12372896349437565</v>
      </c>
      <c r="AO97" s="2">
        <v>2.379757791207</v>
      </c>
      <c r="AP97" s="2">
        <v>-1.4151507000015329E-5</v>
      </c>
      <c r="AQ97" s="1">
        <v>-5.9465811601578541E-6</v>
      </c>
      <c r="AR97" s="2">
        <v>2.948123596186</v>
      </c>
      <c r="AS97" s="2">
        <v>0.5683516534719999</v>
      </c>
      <c r="AT97" s="1">
        <v>0.23882610063207393</v>
      </c>
      <c r="AU97" s="1"/>
      <c r="AV97" t="s">
        <v>306</v>
      </c>
      <c r="AW97" s="2">
        <v>2.7087939078680003</v>
      </c>
      <c r="AX97" s="2">
        <v>2.732983989968</v>
      </c>
      <c r="AY97" s="2">
        <v>2.4190082099999621E-2</v>
      </c>
      <c r="AZ97" s="1">
        <v>8.9302039663249292E-3</v>
      </c>
      <c r="BA97" s="2">
        <v>2.7087939078680003</v>
      </c>
      <c r="BB97" s="2">
        <v>0</v>
      </c>
      <c r="BC97" s="1">
        <v>0</v>
      </c>
      <c r="BD97" s="2">
        <v>2.7087939078680003</v>
      </c>
      <c r="BE97" s="2">
        <v>0</v>
      </c>
      <c r="BF97" s="1">
        <v>0</v>
      </c>
      <c r="BG97" s="2">
        <v>2.7552250205690001</v>
      </c>
      <c r="BH97" s="2">
        <v>4.6431112700999755E-2</v>
      </c>
      <c r="BI97" s="1">
        <v>1.7140880510006798E-2</v>
      </c>
      <c r="BJ97" s="2">
        <v>2.7087939078680003</v>
      </c>
      <c r="BK97" s="2">
        <v>0</v>
      </c>
      <c r="BL97" s="1">
        <v>0</v>
      </c>
      <c r="BM97" s="2">
        <v>2.843212655881</v>
      </c>
      <c r="BN97" s="2">
        <v>0.13441874801299969</v>
      </c>
      <c r="BO97" s="1">
        <v>4.9623098908545653E-2</v>
      </c>
      <c r="BQ97" t="s">
        <v>306</v>
      </c>
      <c r="BS97" s="23">
        <v>2.3797719427140001</v>
      </c>
      <c r="BT97" s="23">
        <v>2.3524880975649998</v>
      </c>
      <c r="BU97" s="23">
        <v>-2.7283845149000285E-2</v>
      </c>
      <c r="BV97" s="24">
        <v>-1.1464899076793279E-2</v>
      </c>
      <c r="BW97" s="2">
        <v>2.7087939078680003</v>
      </c>
      <c r="BX97" s="2">
        <v>2.7087939078680003</v>
      </c>
      <c r="BY97" s="2">
        <v>0</v>
      </c>
      <c r="BZ97" s="1">
        <v>0</v>
      </c>
      <c r="CB97" s="25" t="s">
        <v>306</v>
      </c>
      <c r="CC97" s="27">
        <v>0</v>
      </c>
      <c r="CD97" s="27">
        <v>8.4169999999999995E-2</v>
      </c>
      <c r="CG97" s="30">
        <v>392</v>
      </c>
      <c r="CH97" s="30"/>
      <c r="CI97" s="15" t="s">
        <v>306</v>
      </c>
      <c r="CJ97" s="33" t="s">
        <v>994</v>
      </c>
      <c r="CK97" s="34" t="s">
        <v>306</v>
      </c>
      <c r="CL97" s="34" t="s">
        <v>976</v>
      </c>
      <c r="CM97" s="32"/>
      <c r="CN97" s="32"/>
      <c r="CO97" t="s">
        <v>306</v>
      </c>
      <c r="CP97">
        <v>49184</v>
      </c>
      <c r="CQ97" t="s">
        <v>1045</v>
      </c>
      <c r="CR97" s="30">
        <v>143</v>
      </c>
      <c r="CS97" s="39" t="s">
        <v>306</v>
      </c>
      <c r="CW97" s="30">
        <v>395</v>
      </c>
      <c r="CX97" s="30"/>
      <c r="CY97" s="32"/>
      <c r="CZ97" s="32" t="s">
        <v>306</v>
      </c>
      <c r="DA97" s="41">
        <v>49045</v>
      </c>
    </row>
    <row r="98" spans="1:105" ht="15.75" x14ac:dyDescent="0.25">
      <c r="B98" t="s">
        <v>307</v>
      </c>
      <c r="C98" s="52">
        <v>4.3964495202589999</v>
      </c>
      <c r="D98" s="52">
        <v>4.5470605893889999</v>
      </c>
      <c r="E98" s="52">
        <v>0.15061106913</v>
      </c>
      <c r="F98" s="53">
        <v>3.425743169254615E-2</v>
      </c>
      <c r="G98" s="45">
        <v>4.8973562991720003</v>
      </c>
      <c r="H98" s="45">
        <v>5.0343307893549998</v>
      </c>
      <c r="I98" s="45">
        <v>0.13697449018299945</v>
      </c>
      <c r="J98" s="46">
        <v>2.7969067761346632E-2</v>
      </c>
      <c r="K98" s="47">
        <v>3</v>
      </c>
      <c r="L98" s="55">
        <f>G98-CC98-CD98</f>
        <v>4.7557542991720005</v>
      </c>
      <c r="M98" s="55">
        <f>H98-CC98-CD98</f>
        <v>4.892728789355</v>
      </c>
      <c r="N98" s="55">
        <f>M98-L98</f>
        <v>0.13697449018299945</v>
      </c>
      <c r="O98" s="56">
        <f>N98/L98</f>
        <v>2.8801843317861765E-2</v>
      </c>
      <c r="P98" s="54"/>
      <c r="Q98" s="42">
        <f t="shared" si="63"/>
        <v>47.310278067525395</v>
      </c>
      <c r="R98" s="42">
        <f t="shared" si="63"/>
        <v>48.931006686779007</v>
      </c>
      <c r="S98" s="42">
        <f t="shared" si="64"/>
        <v>51.17676372215049</v>
      </c>
      <c r="T98" s="42">
        <f t="shared" si="64"/>
        <v>52.650748852391096</v>
      </c>
      <c r="V98" s="143">
        <f>AR98/DA98*1000000</f>
        <v>47.763312426735162</v>
      </c>
      <c r="W98" s="143">
        <f>(AW98-CC98-CD98)/DA98*1000000</f>
        <v>51.542834993410501</v>
      </c>
      <c r="X98" s="143">
        <f>(BM98-CC98-CD98)/DA98*1000000</f>
        <v>52.967982504747049</v>
      </c>
      <c r="AA98" t="s">
        <v>307</v>
      </c>
      <c r="AB98" s="2">
        <v>4.3964495202589999</v>
      </c>
      <c r="AC98" s="2">
        <v>4.3205995514439994</v>
      </c>
      <c r="AD98" s="2">
        <v>-7.5849968815000501E-2</v>
      </c>
      <c r="AE98" s="1">
        <v>-1.7252550828908891E-2</v>
      </c>
      <c r="AF98" s="2">
        <v>4.396331654321</v>
      </c>
      <c r="AG98" s="2">
        <v>-1.1786593799989475E-4</v>
      </c>
      <c r="AH98" s="1">
        <v>-2.6809346372968509E-5</v>
      </c>
      <c r="AI98" s="2">
        <v>4.3943436135259999</v>
      </c>
      <c r="AJ98" s="2">
        <v>-2.1059067330000403E-3</v>
      </c>
      <c r="AK98" s="1">
        <v>-4.7900168608690832E-4</v>
      </c>
      <c r="AL98" s="2">
        <v>4.5145448167650004</v>
      </c>
      <c r="AM98" s="2">
        <v>0.11809529650600048</v>
      </c>
      <c r="AN98" s="1">
        <v>2.6861515402784232E-2</v>
      </c>
      <c r="AO98" s="2">
        <v>4.3970983795810001</v>
      </c>
      <c r="AP98" s="2">
        <v>6.4885932200020591E-4</v>
      </c>
      <c r="AQ98" s="1">
        <v>1.4758711979069439E-4</v>
      </c>
      <c r="AR98" s="2">
        <v>4.4070253109899999</v>
      </c>
      <c r="AS98" s="2">
        <v>1.0575790731000012E-2</v>
      </c>
      <c r="AT98" s="1">
        <v>2.405529890032032E-3</v>
      </c>
      <c r="AU98" s="1"/>
      <c r="AV98" t="s">
        <v>307</v>
      </c>
      <c r="AW98" s="2">
        <v>4.8973562991720003</v>
      </c>
      <c r="AX98" s="2">
        <v>4.9411881360300001</v>
      </c>
      <c r="AY98" s="2">
        <v>4.383183685799974E-2</v>
      </c>
      <c r="AZ98" s="1">
        <v>8.9501016835165578E-3</v>
      </c>
      <c r="BA98" s="2">
        <v>4.8973562991720003</v>
      </c>
      <c r="BB98" s="2">
        <v>0</v>
      </c>
      <c r="BC98" s="1">
        <v>0</v>
      </c>
      <c r="BD98" s="2">
        <v>4.8973562991720003</v>
      </c>
      <c r="BE98" s="2">
        <v>0</v>
      </c>
      <c r="BF98" s="1">
        <v>0</v>
      </c>
      <c r="BG98" s="2">
        <v>4.9795409932819998</v>
      </c>
      <c r="BH98" s="2">
        <v>8.2184694109999512E-2</v>
      </c>
      <c r="BI98" s="1">
        <v>1.6781440656848785E-2</v>
      </c>
      <c r="BJ98" s="2">
        <v>4.8973562991720003</v>
      </c>
      <c r="BK98" s="2">
        <v>0</v>
      </c>
      <c r="BL98" s="1">
        <v>0</v>
      </c>
      <c r="BM98" s="2">
        <v>5.0288518097480006</v>
      </c>
      <c r="BN98" s="2">
        <v>0.13149551057600029</v>
      </c>
      <c r="BO98" s="1">
        <v>2.6850305050958274E-2</v>
      </c>
      <c r="BQ98" t="s">
        <v>307</v>
      </c>
      <c r="BS98" s="23">
        <v>4.3964495202589999</v>
      </c>
      <c r="BT98" s="23">
        <v>4.5299853525470004</v>
      </c>
      <c r="BU98" s="23">
        <v>0.13353583228800048</v>
      </c>
      <c r="BV98" s="24">
        <v>3.0373562046524697E-2</v>
      </c>
      <c r="BW98" s="2">
        <v>4.8973562991720003</v>
      </c>
      <c r="BX98" s="2">
        <v>4.8973562991720003</v>
      </c>
      <c r="BY98" s="2">
        <v>0</v>
      </c>
      <c r="BZ98" s="1">
        <v>0</v>
      </c>
      <c r="CB98" s="25" t="s">
        <v>307</v>
      </c>
      <c r="CC98" s="27">
        <v>0</v>
      </c>
      <c r="CD98" s="27">
        <v>0.14160200000000001</v>
      </c>
      <c r="CG98" s="30">
        <v>393</v>
      </c>
      <c r="CH98" s="30"/>
      <c r="CI98" s="15" t="s">
        <v>307</v>
      </c>
      <c r="CJ98" s="33" t="s">
        <v>603</v>
      </c>
      <c r="CK98" s="34" t="s">
        <v>307</v>
      </c>
      <c r="CL98" s="34" t="s">
        <v>976</v>
      </c>
      <c r="CM98" s="32"/>
      <c r="CN98" s="32"/>
      <c r="CO98" t="s">
        <v>307</v>
      </c>
      <c r="CP98">
        <v>92928</v>
      </c>
      <c r="CQ98" t="s">
        <v>1045</v>
      </c>
      <c r="CR98" s="30">
        <v>180</v>
      </c>
      <c r="CS98" s="39" t="s">
        <v>307</v>
      </c>
      <c r="CW98" s="30">
        <v>396</v>
      </c>
      <c r="CX98" s="30"/>
      <c r="CY98" s="32"/>
      <c r="CZ98" s="32" t="s">
        <v>307</v>
      </c>
      <c r="DA98" s="41">
        <v>92268</v>
      </c>
    </row>
    <row r="99" spans="1:105" ht="15.75" x14ac:dyDescent="0.25">
      <c r="B99" t="s">
        <v>165</v>
      </c>
      <c r="C99" s="52">
        <v>103.64762116759501</v>
      </c>
      <c r="D99" s="52">
        <v>106.28103587286999</v>
      </c>
      <c r="E99" s="52">
        <v>2.633414705274987</v>
      </c>
      <c r="F99" s="53">
        <v>2.5407382008476941E-2</v>
      </c>
      <c r="G99" s="45">
        <v>104.418174553773</v>
      </c>
      <c r="H99" s="45">
        <v>104.832723281309</v>
      </c>
      <c r="I99" s="45">
        <v>0.41454872753600114</v>
      </c>
      <c r="J99" s="46">
        <v>3.9700821174815494E-3</v>
      </c>
      <c r="K99" s="47">
        <v>4</v>
      </c>
      <c r="L99" s="55">
        <f>G99-CC99-CD99</f>
        <v>98.394316553772995</v>
      </c>
      <c r="M99" s="55">
        <f>H99-CC99-CD99</f>
        <v>98.808865281309011</v>
      </c>
      <c r="N99" s="55">
        <f>M99-L99</f>
        <v>0.41454872753601535</v>
      </c>
      <c r="O99" s="56">
        <f>N99/L99</f>
        <v>4.2131369174098826E-3</v>
      </c>
      <c r="P99" s="54"/>
      <c r="Q99" s="42">
        <f t="shared" si="63"/>
        <v>157.06136393854237</v>
      </c>
      <c r="R99" s="42">
        <f t="shared" si="63"/>
        <v>161.05188201090135</v>
      </c>
      <c r="S99" s="42">
        <f t="shared" si="64"/>
        <v>149.10082245638549</v>
      </c>
      <c r="T99" s="42">
        <f t="shared" si="64"/>
        <v>149.72900463589266</v>
      </c>
      <c r="V99" s="143">
        <f>AR99/DA99*1000000</f>
        <v>162.66366500928658</v>
      </c>
      <c r="W99" s="143">
        <f>(AW99-CC99-CD99)/DA99*1000000</f>
        <v>150.1144483643186</v>
      </c>
      <c r="X99" s="143">
        <f>(BM99-CC99-CD99)/DA99*1000000</f>
        <v>150.99907365181809</v>
      </c>
      <c r="AA99" t="s">
        <v>165</v>
      </c>
      <c r="AB99" s="2">
        <v>103.64762116759501</v>
      </c>
      <c r="AC99" s="2">
        <v>105.26378181476501</v>
      </c>
      <c r="AD99" s="2">
        <v>1.6161606471700054</v>
      </c>
      <c r="AE99" s="1">
        <v>1.5592838783600479E-2</v>
      </c>
      <c r="AF99" s="2">
        <v>103.86106513052499</v>
      </c>
      <c r="AG99" s="2">
        <v>0.21344396292998624</v>
      </c>
      <c r="AH99" s="1">
        <v>2.0593233161121365E-3</v>
      </c>
      <c r="AI99" s="2">
        <v>103.48625060537999</v>
      </c>
      <c r="AJ99" s="2">
        <v>-0.16137056221501211</v>
      </c>
      <c r="AK99" s="1">
        <v>-1.5569152518616987E-3</v>
      </c>
      <c r="AL99" s="2">
        <v>104.09751577254801</v>
      </c>
      <c r="AM99" s="2">
        <v>0.44989460495300193</v>
      </c>
      <c r="AN99" s="1">
        <v>4.3406167925989954E-3</v>
      </c>
      <c r="AO99" s="2">
        <v>104.135928062674</v>
      </c>
      <c r="AP99" s="2">
        <v>0.48830689507899194</v>
      </c>
      <c r="AQ99" s="1">
        <v>4.7112214402819218E-3</v>
      </c>
      <c r="AR99" s="2">
        <v>106.61985119431699</v>
      </c>
      <c r="AS99" s="2">
        <v>2.9722300267219879</v>
      </c>
      <c r="AT99" s="1">
        <v>2.8676297567080518E-2</v>
      </c>
      <c r="AU99" s="1"/>
      <c r="AV99" t="s">
        <v>165</v>
      </c>
      <c r="AW99" s="2">
        <v>104.418174553773</v>
      </c>
      <c r="AX99" s="2">
        <v>104.785706895244</v>
      </c>
      <c r="AY99" s="2">
        <v>0.367532341471005</v>
      </c>
      <c r="AZ99" s="1">
        <v>3.5198119775761271E-3</v>
      </c>
      <c r="BA99" s="2">
        <v>104.463416482938</v>
      </c>
      <c r="BB99" s="2">
        <v>4.5241929165001693E-2</v>
      </c>
      <c r="BC99" s="1">
        <v>4.33276384674807E-4</v>
      </c>
      <c r="BD99" s="2">
        <v>104.372569596791</v>
      </c>
      <c r="BE99" s="2">
        <v>-4.5604956982003841E-2</v>
      </c>
      <c r="BF99" s="1">
        <v>-4.367530573762168E-4</v>
      </c>
      <c r="BG99" s="2">
        <v>104.421832619344</v>
      </c>
      <c r="BH99" s="2">
        <v>3.6580655710025667E-3</v>
      </c>
      <c r="BI99" s="1">
        <v>3.5032843531647316E-5</v>
      </c>
      <c r="BJ99" s="2">
        <v>104.530528143879</v>
      </c>
      <c r="BK99" s="2">
        <v>0.11235359010599666</v>
      </c>
      <c r="BL99" s="1">
        <v>1.0759964976033659E-3</v>
      </c>
      <c r="BM99" s="2">
        <v>104.998012813968</v>
      </c>
      <c r="BN99" s="2">
        <v>0.57983826019500384</v>
      </c>
      <c r="BO99" s="1">
        <v>5.5530396185618077E-3</v>
      </c>
      <c r="BQ99" t="s">
        <v>165</v>
      </c>
      <c r="BS99" s="23">
        <v>103.64762116759501</v>
      </c>
      <c r="BT99" s="23">
        <v>103.733745599537</v>
      </c>
      <c r="BU99" s="23">
        <v>8.6124431941996704E-2</v>
      </c>
      <c r="BV99" s="24">
        <v>8.3093495993252135E-4</v>
      </c>
      <c r="BW99" s="2">
        <v>104.418174553773</v>
      </c>
      <c r="BX99" s="2">
        <v>104.36173598782099</v>
      </c>
      <c r="BY99" s="2">
        <v>-5.6438565952007025E-2</v>
      </c>
      <c r="BZ99" s="1">
        <v>-5.4050519646790449E-4</v>
      </c>
      <c r="CB99" s="25" t="s">
        <v>165</v>
      </c>
      <c r="CC99" s="27">
        <v>5.3331999999999997E-2</v>
      </c>
      <c r="CD99" s="27">
        <v>5.9705259999999996</v>
      </c>
      <c r="CG99" s="30">
        <v>238</v>
      </c>
      <c r="CH99" s="30"/>
      <c r="CI99" s="34" t="s">
        <v>165</v>
      </c>
      <c r="CJ99" s="34" t="s">
        <v>976</v>
      </c>
      <c r="CK99" s="34" t="s">
        <v>165</v>
      </c>
      <c r="CL99" s="34" t="s">
        <v>976</v>
      </c>
      <c r="CM99" s="32"/>
      <c r="CN99" s="32"/>
      <c r="CO99" t="s">
        <v>165</v>
      </c>
      <c r="CP99">
        <v>659918</v>
      </c>
      <c r="CQ99" t="s">
        <v>963</v>
      </c>
      <c r="CR99" s="30">
        <v>328</v>
      </c>
      <c r="CS99" s="39" t="s">
        <v>165</v>
      </c>
      <c r="CW99" s="30">
        <v>258</v>
      </c>
      <c r="CX99" s="30"/>
      <c r="CY99" s="32"/>
      <c r="CZ99" s="32" t="s">
        <v>165</v>
      </c>
      <c r="DA99" s="41">
        <v>655462</v>
      </c>
    </row>
    <row r="100" spans="1:105" ht="15.75" x14ac:dyDescent="0.25">
      <c r="A100" t="s">
        <v>480</v>
      </c>
      <c r="C100" s="52"/>
      <c r="D100" s="52"/>
      <c r="E100" s="52"/>
      <c r="F100" s="53"/>
      <c r="G100" s="45"/>
      <c r="H100" s="45"/>
      <c r="I100" s="45"/>
      <c r="J100" s="46"/>
      <c r="K100" s="47"/>
      <c r="L100" s="55"/>
      <c r="M100" s="55"/>
      <c r="N100" s="55"/>
      <c r="O100" s="56"/>
      <c r="P100" s="54"/>
      <c r="Q100" s="42"/>
      <c r="R100" s="42"/>
      <c r="S100" s="42"/>
      <c r="T100" s="42"/>
      <c r="V100" s="143"/>
      <c r="W100" s="143"/>
      <c r="X100" s="143"/>
      <c r="AB100" s="2"/>
      <c r="AC100" s="2"/>
      <c r="AD100" s="2"/>
      <c r="AE100" s="1"/>
      <c r="AF100" s="2"/>
      <c r="AG100" s="2"/>
      <c r="AH100" s="1"/>
      <c r="AI100" s="2"/>
      <c r="AJ100" s="2"/>
      <c r="AK100" s="1"/>
      <c r="AL100" s="2"/>
      <c r="AM100" s="2"/>
      <c r="AN100" s="1"/>
      <c r="AO100" s="2"/>
      <c r="AP100" s="2"/>
      <c r="AQ100" s="1"/>
      <c r="AR100" s="2"/>
      <c r="AS100" s="2"/>
      <c r="AT100" s="1"/>
      <c r="AU100" s="1"/>
      <c r="AW100" s="2"/>
      <c r="AX100" s="2"/>
      <c r="AY100" s="2"/>
      <c r="AZ100" s="1"/>
      <c r="BA100" s="2"/>
      <c r="BB100" s="2"/>
      <c r="BC100" s="1"/>
      <c r="BD100" s="2"/>
      <c r="BE100" s="2"/>
      <c r="BF100" s="1"/>
      <c r="BG100" s="2"/>
      <c r="BH100" s="2"/>
      <c r="BI100" s="1"/>
      <c r="BJ100" s="2"/>
      <c r="BK100" s="2"/>
      <c r="BL100" s="1"/>
      <c r="BM100" s="2"/>
      <c r="BN100" s="2"/>
      <c r="BO100" s="1"/>
      <c r="BS100" s="23"/>
      <c r="BT100" s="23"/>
      <c r="BU100" s="23"/>
      <c r="BV100" s="24"/>
      <c r="BW100" s="2"/>
      <c r="BX100" s="2"/>
      <c r="BY100" s="2"/>
      <c r="BZ100" s="1"/>
      <c r="CB100" s="25"/>
      <c r="CC100" s="27"/>
      <c r="CD100" s="27"/>
      <c r="CG100" s="30"/>
      <c r="CH100" s="30"/>
      <c r="CI100" s="15"/>
      <c r="CJ100" s="33"/>
      <c r="CK100" s="34"/>
      <c r="CL100" s="34"/>
      <c r="CM100" s="32"/>
      <c r="CN100" s="32"/>
      <c r="CR100" s="30"/>
      <c r="CS100" s="39"/>
      <c r="CW100" s="30"/>
      <c r="CX100" s="30"/>
      <c r="CY100" s="32"/>
      <c r="CZ100" s="32"/>
      <c r="DA100" s="41"/>
    </row>
    <row r="101" spans="1:105" ht="15.75" x14ac:dyDescent="0.25">
      <c r="A101" t="s">
        <v>481</v>
      </c>
      <c r="B101" t="s">
        <v>335</v>
      </c>
      <c r="C101" s="52">
        <v>3.9584421724539998</v>
      </c>
      <c r="D101" s="52">
        <v>4.8681125407710004</v>
      </c>
      <c r="E101" s="52">
        <v>0.90967036831700065</v>
      </c>
      <c r="F101" s="53">
        <v>0.2298051427016449</v>
      </c>
      <c r="G101" s="45">
        <v>4.4719539061289995</v>
      </c>
      <c r="H101" s="45">
        <v>4.6862951017540002</v>
      </c>
      <c r="I101" s="45">
        <v>0.21434119562500076</v>
      </c>
      <c r="J101" s="46">
        <v>4.7930099487661804E-2</v>
      </c>
      <c r="K101" s="47">
        <v>2</v>
      </c>
      <c r="L101" s="55">
        <f>G101-CC101-CD101</f>
        <v>4.3724149061289994</v>
      </c>
      <c r="M101" s="55">
        <f>H101-CC101-CD101</f>
        <v>4.5867561017540002</v>
      </c>
      <c r="N101" s="55">
        <f>M101-L101</f>
        <v>0.21434119562500076</v>
      </c>
      <c r="O101" s="56">
        <f>N101/L101</f>
        <v>4.9021238886673271E-2</v>
      </c>
      <c r="P101" s="54"/>
      <c r="Q101" s="42">
        <f t="shared" ref="Q101:R104" si="65">C101/$CP101*1000000</f>
        <v>49.13962103474644</v>
      </c>
      <c r="R101" s="42">
        <f t="shared" si="65"/>
        <v>60.432158658941098</v>
      </c>
      <c r="S101" s="42">
        <f t="shared" ref="S101:T104" si="66">L101/$CP101*1000000</f>
        <v>54.278628342486492</v>
      </c>
      <c r="T101" s="42">
        <f t="shared" si="66"/>
        <v>56.93943394890448</v>
      </c>
      <c r="V101" s="143">
        <f>AR101/DA101*1000000</f>
        <v>60.763788060562455</v>
      </c>
      <c r="W101" s="143">
        <f>(AW101-CC101-CD101)/DA101*1000000</f>
        <v>54.700314085733218</v>
      </c>
      <c r="X101" s="143">
        <f>(BM101-CC101-CD101)/DA101*1000000</f>
        <v>57.321510393449607</v>
      </c>
      <c r="AA101" t="s">
        <v>335</v>
      </c>
      <c r="AB101" s="2">
        <v>3.9584421724539998</v>
      </c>
      <c r="AC101" s="2">
        <v>4.2313788186330008</v>
      </c>
      <c r="AD101" s="2">
        <v>0.27293664617900104</v>
      </c>
      <c r="AE101" s="1">
        <v>6.8950519999587734E-2</v>
      </c>
      <c r="AF101" s="2">
        <v>3.9584154127469997</v>
      </c>
      <c r="AG101" s="2">
        <v>-2.675970700005692E-5</v>
      </c>
      <c r="AH101" s="1">
        <v>-6.7601611528576367E-6</v>
      </c>
      <c r="AI101" s="2">
        <v>3.9579956524790001</v>
      </c>
      <c r="AJ101" s="2">
        <v>-4.4651997499967067E-4</v>
      </c>
      <c r="AK101" s="1">
        <v>-1.1280194469099815E-4</v>
      </c>
      <c r="AL101" s="2">
        <v>4.4514758052249999</v>
      </c>
      <c r="AM101" s="2">
        <v>0.4930336327710001</v>
      </c>
      <c r="AN101" s="1">
        <v>0.12455244040241933</v>
      </c>
      <c r="AO101" s="2">
        <v>3.958589426608</v>
      </c>
      <c r="AP101" s="2">
        <v>1.4725415400018704E-4</v>
      </c>
      <c r="AQ101" s="1">
        <v>3.7200026572296287E-5</v>
      </c>
      <c r="AR101" s="2">
        <v>4.8570926348329992</v>
      </c>
      <c r="AS101" s="2">
        <v>0.89865046237899948</v>
      </c>
      <c r="AT101" s="1">
        <v>0.2270212430113358</v>
      </c>
      <c r="AU101" s="1"/>
      <c r="AV101" t="s">
        <v>335</v>
      </c>
      <c r="AW101" s="2">
        <v>4.4719539061289995</v>
      </c>
      <c r="AX101" s="2">
        <v>4.5117936774829994</v>
      </c>
      <c r="AY101" s="2">
        <v>3.9839771353999964E-2</v>
      </c>
      <c r="AZ101" s="1">
        <v>8.9088063495909239E-3</v>
      </c>
      <c r="BA101" s="2">
        <v>4.4719539061289995</v>
      </c>
      <c r="BB101" s="2">
        <v>0</v>
      </c>
      <c r="BC101" s="1">
        <v>0</v>
      </c>
      <c r="BD101" s="2">
        <v>4.4719539061289995</v>
      </c>
      <c r="BE101" s="2">
        <v>0</v>
      </c>
      <c r="BF101" s="1">
        <v>0</v>
      </c>
      <c r="BG101" s="2">
        <v>4.5477593702370003</v>
      </c>
      <c r="BH101" s="2">
        <v>7.580546410800082E-2</v>
      </c>
      <c r="BI101" s="1">
        <v>1.6951307124187097E-2</v>
      </c>
      <c r="BJ101" s="2">
        <v>4.4719539061289995</v>
      </c>
      <c r="BK101" s="2">
        <v>0</v>
      </c>
      <c r="BL101" s="1">
        <v>0</v>
      </c>
      <c r="BM101" s="2">
        <v>4.6814766117900009</v>
      </c>
      <c r="BN101" s="2">
        <v>0.2095227056610014</v>
      </c>
      <c r="BO101" s="1">
        <v>4.6852608515003204E-2</v>
      </c>
      <c r="BQ101" t="s">
        <v>335</v>
      </c>
      <c r="BS101" s="23">
        <v>3.9584421724539998</v>
      </c>
      <c r="BT101" s="23">
        <v>3.9725988291239998</v>
      </c>
      <c r="BU101" s="23">
        <v>1.415665666999999E-2</v>
      </c>
      <c r="BV101" s="24">
        <v>3.5763201919465455E-3</v>
      </c>
      <c r="BW101" s="2">
        <v>4.4719539061289995</v>
      </c>
      <c r="BX101" s="2">
        <v>4.4719539061289995</v>
      </c>
      <c r="BY101" s="2">
        <v>0</v>
      </c>
      <c r="BZ101" s="1">
        <v>0</v>
      </c>
      <c r="CB101" s="25" t="s">
        <v>335</v>
      </c>
      <c r="CC101" s="27">
        <v>0</v>
      </c>
      <c r="CD101" s="27">
        <v>9.9539000000000002E-2</v>
      </c>
      <c r="CG101" s="30">
        <v>425</v>
      </c>
      <c r="CH101" s="30"/>
      <c r="CI101" s="15" t="s">
        <v>335</v>
      </c>
      <c r="CJ101" s="33" t="s">
        <v>994</v>
      </c>
      <c r="CK101" s="34" t="s">
        <v>335</v>
      </c>
      <c r="CL101" s="34" t="s">
        <v>976</v>
      </c>
      <c r="CM101" s="32"/>
      <c r="CN101" s="32"/>
      <c r="CO101" t="s">
        <v>335</v>
      </c>
      <c r="CP101">
        <v>80555</v>
      </c>
      <c r="CQ101" t="s">
        <v>1045</v>
      </c>
      <c r="CR101" s="30">
        <v>144</v>
      </c>
      <c r="CS101" s="39" t="s">
        <v>335</v>
      </c>
      <c r="CW101" s="30">
        <v>424</v>
      </c>
      <c r="CX101" s="30"/>
      <c r="CY101" s="32"/>
      <c r="CZ101" s="32" t="s">
        <v>335</v>
      </c>
      <c r="DA101" s="41">
        <v>79934</v>
      </c>
    </row>
    <row r="102" spans="1:105" ht="15.75" x14ac:dyDescent="0.25">
      <c r="A102" t="s">
        <v>482</v>
      </c>
      <c r="B102" t="s">
        <v>339</v>
      </c>
      <c r="C102" s="52">
        <v>3.7639968239689998</v>
      </c>
      <c r="D102" s="52">
        <v>4.7477707683009998</v>
      </c>
      <c r="E102" s="52">
        <v>0.98377394433199994</v>
      </c>
      <c r="F102" s="53">
        <v>0.26136418024249169</v>
      </c>
      <c r="G102" s="45">
        <v>4.0429216735709996</v>
      </c>
      <c r="H102" s="45">
        <v>4.3342349308930004</v>
      </c>
      <c r="I102" s="45">
        <v>0.29131325732200075</v>
      </c>
      <c r="J102" s="46">
        <v>7.2055132610247152E-2</v>
      </c>
      <c r="K102" s="47">
        <v>4</v>
      </c>
      <c r="L102" s="55">
        <f>G102-CC102-CD102</f>
        <v>3.9000326735709998</v>
      </c>
      <c r="M102" s="55">
        <f>H102-CC102-CD102</f>
        <v>4.1913459308930001</v>
      </c>
      <c r="N102" s="55">
        <f>M102-L102</f>
        <v>0.29131325732200031</v>
      </c>
      <c r="O102" s="56">
        <f>N102/L102</f>
        <v>7.4695081222297607E-2</v>
      </c>
      <c r="P102" s="54"/>
      <c r="Q102" s="42">
        <f t="shared" si="65"/>
        <v>40.712984294217534</v>
      </c>
      <c r="R102" s="42">
        <f t="shared" si="65"/>
        <v>51.35390005950115</v>
      </c>
      <c r="S102" s="42">
        <f t="shared" si="66"/>
        <v>42.184405676145452</v>
      </c>
      <c r="T102" s="42">
        <f t="shared" si="66"/>
        <v>45.335373284439498</v>
      </c>
      <c r="V102" s="143">
        <f>AR102/DA102*1000000</f>
        <v>51.584913716391775</v>
      </c>
      <c r="W102" s="143">
        <f>(AW102-CC102-CD102)/DA102*1000000</f>
        <v>42.684418933894428</v>
      </c>
      <c r="X102" s="143">
        <f>(BM102-CC102-CD102)/DA102*1000000</f>
        <v>45.77787494906368</v>
      </c>
      <c r="AA102" t="s">
        <v>339</v>
      </c>
      <c r="AB102" s="2">
        <v>3.7639968239689998</v>
      </c>
      <c r="AC102" s="2">
        <v>4.0418647755150001</v>
      </c>
      <c r="AD102" s="2">
        <v>0.2778679515460003</v>
      </c>
      <c r="AE102" s="1">
        <v>7.3822578642082512E-2</v>
      </c>
      <c r="AF102" s="2">
        <v>3.7638882683959998</v>
      </c>
      <c r="AG102" s="2">
        <v>-1.0855557300004648E-4</v>
      </c>
      <c r="AH102" s="1">
        <v>-2.8840506003822425E-5</v>
      </c>
      <c r="AI102" s="2">
        <v>3.7622343329590002</v>
      </c>
      <c r="AJ102" s="2">
        <v>-1.7624910099995894E-3</v>
      </c>
      <c r="AK102" s="1">
        <v>-4.6824986641224258E-4</v>
      </c>
      <c r="AL102" s="2">
        <v>4.295967498275</v>
      </c>
      <c r="AM102" s="2">
        <v>0.5319706743060002</v>
      </c>
      <c r="AN102" s="1">
        <v>0.14133132921856617</v>
      </c>
      <c r="AO102" s="2">
        <v>3.764594094569</v>
      </c>
      <c r="AP102" s="2">
        <v>5.9727060000014376E-4</v>
      </c>
      <c r="AQ102" s="1">
        <v>1.5867988947194256E-4</v>
      </c>
      <c r="AR102" s="2">
        <v>4.7132619813529999</v>
      </c>
      <c r="AS102" s="2">
        <v>0.94926515738400008</v>
      </c>
      <c r="AT102" s="1">
        <v>0.25219605695177871</v>
      </c>
      <c r="AU102" s="1"/>
      <c r="AV102" t="s">
        <v>339</v>
      </c>
      <c r="AW102" s="2">
        <v>4.0429216735709996</v>
      </c>
      <c r="AX102" s="2">
        <v>4.1055676430909998</v>
      </c>
      <c r="AY102" s="2">
        <v>6.2645969520000122E-2</v>
      </c>
      <c r="AZ102" s="1">
        <v>1.5495222163101343E-2</v>
      </c>
      <c r="BA102" s="2">
        <v>4.0429216735709996</v>
      </c>
      <c r="BB102" s="2">
        <v>0</v>
      </c>
      <c r="BC102" s="1">
        <v>0</v>
      </c>
      <c r="BD102" s="2">
        <v>4.0429216735709996</v>
      </c>
      <c r="BE102" s="2">
        <v>0</v>
      </c>
      <c r="BF102" s="1">
        <v>0</v>
      </c>
      <c r="BG102" s="2">
        <v>4.1942115661249995</v>
      </c>
      <c r="BH102" s="2">
        <v>0.15128989255399983</v>
      </c>
      <c r="BI102" s="1">
        <v>3.742093089336794E-2</v>
      </c>
      <c r="BJ102" s="2">
        <v>4.0429216735709996</v>
      </c>
      <c r="BK102" s="2">
        <v>0</v>
      </c>
      <c r="BL102" s="1">
        <v>0</v>
      </c>
      <c r="BM102" s="2">
        <v>4.3255676562209997</v>
      </c>
      <c r="BN102" s="2">
        <v>0.28264598265000007</v>
      </c>
      <c r="BO102" s="1">
        <v>6.9911317970290224E-2</v>
      </c>
      <c r="BQ102" t="s">
        <v>339</v>
      </c>
      <c r="BS102" s="23">
        <v>3.7639968239689998</v>
      </c>
      <c r="BT102" s="23">
        <v>3.7964134927669999</v>
      </c>
      <c r="BU102" s="23">
        <v>3.2416668798000092E-2</v>
      </c>
      <c r="BV102" s="24">
        <v>8.612299721288786E-3</v>
      </c>
      <c r="BW102" s="2">
        <v>4.0429216735709996</v>
      </c>
      <c r="BX102" s="2">
        <v>4.0429216735709996</v>
      </c>
      <c r="BY102" s="2">
        <v>0</v>
      </c>
      <c r="BZ102" s="1">
        <v>0</v>
      </c>
      <c r="CB102" s="25" t="s">
        <v>339</v>
      </c>
      <c r="CC102" s="27">
        <v>0</v>
      </c>
      <c r="CD102" s="27">
        <v>0.14288899999999999</v>
      </c>
      <c r="CG102" s="30">
        <v>429</v>
      </c>
      <c r="CH102" s="30"/>
      <c r="CI102" s="15" t="s">
        <v>339</v>
      </c>
      <c r="CJ102" s="33" t="s">
        <v>994</v>
      </c>
      <c r="CK102" s="34" t="s">
        <v>339</v>
      </c>
      <c r="CL102" s="34" t="s">
        <v>976</v>
      </c>
      <c r="CM102" s="32"/>
      <c r="CN102" s="32"/>
      <c r="CO102" t="s">
        <v>339</v>
      </c>
      <c r="CP102">
        <v>92452</v>
      </c>
      <c r="CQ102" t="s">
        <v>1045</v>
      </c>
      <c r="CR102" s="30">
        <v>145</v>
      </c>
      <c r="CS102" s="39" t="s">
        <v>339</v>
      </c>
      <c r="CW102" s="30">
        <v>428</v>
      </c>
      <c r="CX102" s="30"/>
      <c r="CY102" s="32"/>
      <c r="CZ102" s="32" t="s">
        <v>339</v>
      </c>
      <c r="DA102" s="41">
        <v>91369</v>
      </c>
    </row>
    <row r="103" spans="1:105" ht="15.75" x14ac:dyDescent="0.25">
      <c r="A103" t="s">
        <v>483</v>
      </c>
      <c r="B103" t="s">
        <v>336</v>
      </c>
      <c r="C103" s="52">
        <v>4.2972505001600005</v>
      </c>
      <c r="D103" s="52">
        <v>4.8040826242870001</v>
      </c>
      <c r="E103" s="52">
        <v>0.50683212412699952</v>
      </c>
      <c r="F103" s="53">
        <v>0.11794335101203166</v>
      </c>
      <c r="G103" s="45">
        <v>4.9227065773499996</v>
      </c>
      <c r="H103" s="45">
        <v>5.0587316499110004</v>
      </c>
      <c r="I103" s="45">
        <v>0.13602507256100083</v>
      </c>
      <c r="J103" s="46">
        <v>2.7632171534836044E-2</v>
      </c>
      <c r="K103" s="47">
        <v>1</v>
      </c>
      <c r="L103" s="55">
        <f>G103-CC103-CD103</f>
        <v>4.8316105773499993</v>
      </c>
      <c r="M103" s="55">
        <f>H103-CC103-CD103</f>
        <v>4.9676356499110002</v>
      </c>
      <c r="N103" s="55">
        <f>M103-L103</f>
        <v>0.13602507256100083</v>
      </c>
      <c r="O103" s="56">
        <f>N103/L103</f>
        <v>2.8153153153250753E-2</v>
      </c>
      <c r="P103" s="54"/>
      <c r="Q103" s="42">
        <f t="shared" si="65"/>
        <v>48.982121486817661</v>
      </c>
      <c r="R103" s="42">
        <f t="shared" si="65"/>
        <v>54.759237034651377</v>
      </c>
      <c r="S103" s="42">
        <f t="shared" si="66"/>
        <v>55.073013841743503</v>
      </c>
      <c r="T103" s="42">
        <f t="shared" si="66"/>
        <v>56.623492835041205</v>
      </c>
      <c r="V103" s="143">
        <f>AR103/DA103*1000000</f>
        <v>54.070350681541626</v>
      </c>
      <c r="W103" s="143">
        <f>(AW103-CC103-CD103)/DA103*1000000</f>
        <v>55.569606511437989</v>
      </c>
      <c r="X103" s="143">
        <f>(BM103-CC103-CD103)/DA103*1000000</f>
        <v>57.071487768502642</v>
      </c>
      <c r="AA103" t="s">
        <v>336</v>
      </c>
      <c r="AB103" s="2">
        <v>4.2972505001600005</v>
      </c>
      <c r="AC103" s="2">
        <v>4.4223752393049995</v>
      </c>
      <c r="AD103" s="2">
        <v>0.125124739144999</v>
      </c>
      <c r="AE103" s="1">
        <v>2.9117394748186125E-2</v>
      </c>
      <c r="AF103" s="2">
        <v>4.2971676774449996</v>
      </c>
      <c r="AG103" s="2">
        <v>-8.2822715000929747E-5</v>
      </c>
      <c r="AH103" s="1">
        <v>-1.9273420294638627E-5</v>
      </c>
      <c r="AI103" s="2">
        <v>4.2957574369569995</v>
      </c>
      <c r="AJ103" s="2">
        <v>-1.4930632030010216E-3</v>
      </c>
      <c r="AK103" s="1">
        <v>-3.4744616422650485E-4</v>
      </c>
      <c r="AL103" s="2">
        <v>4.5110649317130003</v>
      </c>
      <c r="AM103" s="2">
        <v>0.21381443155299973</v>
      </c>
      <c r="AN103" s="1">
        <v>4.9756101382741995E-2</v>
      </c>
      <c r="AO103" s="2">
        <v>4.297706469445</v>
      </c>
      <c r="AP103" s="2">
        <v>4.5596928499946898E-4</v>
      </c>
      <c r="AQ103" s="1">
        <v>1.0610721552827599E-4</v>
      </c>
      <c r="AR103" s="2">
        <v>4.7012547807080001</v>
      </c>
      <c r="AS103" s="2">
        <v>0.40400428054799953</v>
      </c>
      <c r="AT103" s="1">
        <v>9.4014598528281548E-2</v>
      </c>
      <c r="AU103" s="1"/>
      <c r="AV103" t="s">
        <v>336</v>
      </c>
      <c r="AW103" s="2">
        <v>4.9227065773499996</v>
      </c>
      <c r="AX103" s="2">
        <v>4.96623460057</v>
      </c>
      <c r="AY103" s="2">
        <v>4.3528023220000378E-2</v>
      </c>
      <c r="AZ103" s="1">
        <v>8.8422948912450644E-3</v>
      </c>
      <c r="BA103" s="2">
        <v>4.9227065773499996</v>
      </c>
      <c r="BB103" s="2">
        <v>0</v>
      </c>
      <c r="BC103" s="1">
        <v>0</v>
      </c>
      <c r="BD103" s="2">
        <v>4.9227065773499996</v>
      </c>
      <c r="BE103" s="2">
        <v>0</v>
      </c>
      <c r="BF103" s="1">
        <v>0</v>
      </c>
      <c r="BG103" s="2">
        <v>5.0043216208870005</v>
      </c>
      <c r="BH103" s="2">
        <v>8.1615043537000886E-2</v>
      </c>
      <c r="BI103" s="1">
        <v>1.6579302920982961E-2</v>
      </c>
      <c r="BJ103" s="2">
        <v>4.9227065773499996</v>
      </c>
      <c r="BK103" s="2">
        <v>0</v>
      </c>
      <c r="BL103" s="1">
        <v>0</v>
      </c>
      <c r="BM103" s="2">
        <v>5.0532906470079997</v>
      </c>
      <c r="BN103" s="2">
        <v>0.13058406965800007</v>
      </c>
      <c r="BO103" s="1">
        <v>2.6526884673328695E-2</v>
      </c>
      <c r="BQ103" t="s">
        <v>336</v>
      </c>
      <c r="BS103" s="23">
        <v>4.2972505001600005</v>
      </c>
      <c r="BT103" s="23">
        <v>4.3978732866550008</v>
      </c>
      <c r="BU103" s="23">
        <v>0.10062278649500023</v>
      </c>
      <c r="BV103" s="24">
        <v>2.3415620404547911E-2</v>
      </c>
      <c r="BW103" s="2">
        <v>4.9227065773499996</v>
      </c>
      <c r="BX103" s="2">
        <v>4.9227065773499996</v>
      </c>
      <c r="BY103" s="2">
        <v>0</v>
      </c>
      <c r="BZ103" s="1">
        <v>0</v>
      </c>
      <c r="CB103" s="25" t="s">
        <v>336</v>
      </c>
      <c r="CC103" s="27">
        <v>0</v>
      </c>
      <c r="CD103" s="27">
        <v>9.1095999999999996E-2</v>
      </c>
      <c r="CG103" s="30">
        <v>426</v>
      </c>
      <c r="CH103" s="30"/>
      <c r="CI103" s="15" t="s">
        <v>336</v>
      </c>
      <c r="CJ103" s="33" t="s">
        <v>603</v>
      </c>
      <c r="CK103" s="34" t="s">
        <v>336</v>
      </c>
      <c r="CL103" s="34" t="s">
        <v>976</v>
      </c>
      <c r="CM103" s="32"/>
      <c r="CN103" s="32"/>
      <c r="CO103" t="s">
        <v>336</v>
      </c>
      <c r="CP103">
        <v>87731</v>
      </c>
      <c r="CQ103" t="s">
        <v>1045</v>
      </c>
      <c r="CR103" s="30">
        <v>181</v>
      </c>
      <c r="CS103" s="39" t="s">
        <v>336</v>
      </c>
      <c r="CW103" s="30">
        <v>425</v>
      </c>
      <c r="CX103" s="30"/>
      <c r="CY103" s="32"/>
      <c r="CZ103" s="32" t="s">
        <v>336</v>
      </c>
      <c r="DA103" s="41">
        <v>86947</v>
      </c>
    </row>
    <row r="104" spans="1:105" ht="15.75" x14ac:dyDescent="0.25">
      <c r="A104" t="s">
        <v>484</v>
      </c>
      <c r="B104" t="s">
        <v>169</v>
      </c>
      <c r="C104" s="52">
        <v>162.73791854744198</v>
      </c>
      <c r="D104" s="52">
        <v>164.898437604202</v>
      </c>
      <c r="E104" s="52">
        <v>2.1605190567600232</v>
      </c>
      <c r="F104" s="53">
        <v>1.3276064214439245E-2</v>
      </c>
      <c r="G104" s="45">
        <v>160.54277400030699</v>
      </c>
      <c r="H104" s="45">
        <v>160.65849591082599</v>
      </c>
      <c r="I104" s="45">
        <v>0.11572191051899949</v>
      </c>
      <c r="J104" s="46">
        <v>7.2081668726353394E-4</v>
      </c>
      <c r="K104" s="47">
        <v>3</v>
      </c>
      <c r="L104" s="55">
        <f>G104-CC104-CD104</f>
        <v>154.470996000307</v>
      </c>
      <c r="M104" s="55">
        <f>H104-CC104-CD104</f>
        <v>154.586717910826</v>
      </c>
      <c r="N104" s="55">
        <f>M104-L104</f>
        <v>0.11572191051899949</v>
      </c>
      <c r="O104" s="56">
        <f>N104/L104</f>
        <v>7.4914976607498216E-4</v>
      </c>
      <c r="P104" s="54"/>
      <c r="Q104" s="42">
        <f t="shared" si="65"/>
        <v>229.6462811438179</v>
      </c>
      <c r="R104" s="42">
        <f t="shared" si="65"/>
        <v>232.6950799188904</v>
      </c>
      <c r="S104" s="42">
        <f t="shared" si="66"/>
        <v>217.98048108689952</v>
      </c>
      <c r="T104" s="42">
        <f t="shared" si="66"/>
        <v>218.14378111331467</v>
      </c>
      <c r="V104" s="143">
        <f>AR104/DA104*1000000</f>
        <v>237.46491018196937</v>
      </c>
      <c r="W104" s="143">
        <f>(AW104-CC104-CD104)/DA104*1000000</f>
        <v>220.30714157399717</v>
      </c>
      <c r="X104" s="143">
        <f>(BM104-CC104-CD104)/DA104*1000000</f>
        <v>221.25072599011497</v>
      </c>
      <c r="AA104" t="s">
        <v>169</v>
      </c>
      <c r="AB104" s="2">
        <v>162.73791854744198</v>
      </c>
      <c r="AC104" s="2">
        <v>164.59645504308901</v>
      </c>
      <c r="AD104" s="2">
        <v>1.8585364956470301</v>
      </c>
      <c r="AE104" s="1">
        <v>1.1420426857095524E-2</v>
      </c>
      <c r="AF104" s="2">
        <v>163.08432001634</v>
      </c>
      <c r="AG104" s="2">
        <v>0.34640146889802281</v>
      </c>
      <c r="AH104" s="1">
        <v>2.1285848558831024E-3</v>
      </c>
      <c r="AI104" s="2">
        <v>162.85358352618701</v>
      </c>
      <c r="AJ104" s="2">
        <v>0.11566497874503057</v>
      </c>
      <c r="AK104" s="1">
        <v>7.1074387442967982E-4</v>
      </c>
      <c r="AL104" s="2">
        <v>163.309430070682</v>
      </c>
      <c r="AM104" s="2">
        <v>0.57151152324001941</v>
      </c>
      <c r="AN104" s="1">
        <v>3.5118522366587245E-3</v>
      </c>
      <c r="AO104" s="2">
        <v>163.19894954882699</v>
      </c>
      <c r="AP104" s="2">
        <v>0.46103100138500963</v>
      </c>
      <c r="AQ104" s="1">
        <v>2.8329660690025855E-3</v>
      </c>
      <c r="AR104" s="2">
        <v>166.50137135301</v>
      </c>
      <c r="AS104" s="2">
        <v>3.7634528055680221</v>
      </c>
      <c r="AT104" s="1">
        <v>2.3125850687778619E-2</v>
      </c>
      <c r="AU104" s="1"/>
      <c r="AV104" t="s">
        <v>169</v>
      </c>
      <c r="AW104" s="2">
        <v>160.54277400030699</v>
      </c>
      <c r="AX104" s="2">
        <v>160.93018139011201</v>
      </c>
      <c r="AY104" s="2">
        <v>0.38740738980501987</v>
      </c>
      <c r="AZ104" s="1">
        <v>2.4131101023847955E-3</v>
      </c>
      <c r="BA104" s="2">
        <v>160.61691941739898</v>
      </c>
      <c r="BB104" s="2">
        <v>7.4145417091983745E-2</v>
      </c>
      <c r="BC104" s="1">
        <v>4.618421324390593E-4</v>
      </c>
      <c r="BD104" s="2">
        <v>160.57545878913001</v>
      </c>
      <c r="BE104" s="2">
        <v>3.2684788823019062E-2</v>
      </c>
      <c r="BF104" s="1">
        <v>2.0358928657204193E-4</v>
      </c>
      <c r="BG104" s="2">
        <v>160.51241136508102</v>
      </c>
      <c r="BH104" s="2">
        <v>-3.0362635225969825E-2</v>
      </c>
      <c r="BI104" s="1">
        <v>-1.8912489468950975E-4</v>
      </c>
      <c r="BJ104" s="2">
        <v>160.633718358289</v>
      </c>
      <c r="BK104" s="2">
        <v>9.0944357982010615E-2</v>
      </c>
      <c r="BL104" s="1">
        <v>5.664805441933918E-4</v>
      </c>
      <c r="BM104" s="2">
        <v>161.20437953668099</v>
      </c>
      <c r="BN104" s="2">
        <v>0.66160553637399744</v>
      </c>
      <c r="BO104" s="1">
        <v>4.1210545942898203E-3</v>
      </c>
      <c r="BQ104" t="s">
        <v>169</v>
      </c>
      <c r="BS104" s="23">
        <v>162.73791854744198</v>
      </c>
      <c r="BT104" s="23">
        <v>163.21669535432801</v>
      </c>
      <c r="BU104" s="23">
        <v>0.47877680688603164</v>
      </c>
      <c r="BV104" s="24">
        <v>2.942011371163364E-3</v>
      </c>
      <c r="BW104" s="2">
        <v>160.54277400030699</v>
      </c>
      <c r="BX104" s="2">
        <v>160.55242617465902</v>
      </c>
      <c r="BY104" s="2">
        <v>9.652174352027032E-3</v>
      </c>
      <c r="BZ104" s="1">
        <v>6.0122135126483954E-5</v>
      </c>
      <c r="CB104" s="25" t="s">
        <v>169</v>
      </c>
      <c r="CC104" s="27">
        <v>5.0396999999999997E-2</v>
      </c>
      <c r="CD104" s="27">
        <v>6.0213809999999999</v>
      </c>
      <c r="CG104" s="30">
        <v>243</v>
      </c>
      <c r="CH104" s="30"/>
      <c r="CI104" s="34" t="s">
        <v>169</v>
      </c>
      <c r="CJ104" s="34" t="s">
        <v>976</v>
      </c>
      <c r="CK104" s="34" t="s">
        <v>169</v>
      </c>
      <c r="CL104" s="34" t="s">
        <v>976</v>
      </c>
      <c r="CM104" s="32"/>
      <c r="CN104" s="32"/>
      <c r="CO104" t="s">
        <v>169</v>
      </c>
      <c r="CP104">
        <v>708646</v>
      </c>
      <c r="CQ104" t="s">
        <v>963</v>
      </c>
      <c r="CR104" s="30">
        <v>329</v>
      </c>
      <c r="CS104" s="39" t="s">
        <v>169</v>
      </c>
      <c r="CW104" s="30">
        <v>262</v>
      </c>
      <c r="CX104" s="30"/>
      <c r="CY104" s="32"/>
      <c r="CZ104" s="32" t="s">
        <v>169</v>
      </c>
      <c r="DA104" s="41">
        <v>701162</v>
      </c>
    </row>
    <row r="105" spans="1:105" ht="15.75" x14ac:dyDescent="0.25">
      <c r="A105" t="s">
        <v>485</v>
      </c>
      <c r="C105" s="52"/>
      <c r="D105" s="52"/>
      <c r="E105" s="52"/>
      <c r="F105" s="53"/>
      <c r="G105" s="45"/>
      <c r="H105" s="45"/>
      <c r="I105" s="45"/>
      <c r="J105" s="46"/>
      <c r="K105" s="47"/>
      <c r="L105" s="55"/>
      <c r="M105" s="55"/>
      <c r="N105" s="55"/>
      <c r="O105" s="56"/>
      <c r="P105" s="54"/>
      <c r="Q105" s="42"/>
      <c r="R105" s="42"/>
      <c r="S105" s="42"/>
      <c r="T105" s="42"/>
      <c r="V105" s="143"/>
      <c r="W105" s="143"/>
      <c r="X105" s="143"/>
      <c r="AB105" s="2"/>
      <c r="AC105" s="2"/>
      <c r="AD105" s="2"/>
      <c r="AE105" s="1"/>
      <c r="AF105" s="2"/>
      <c r="AG105" s="2"/>
      <c r="AH105" s="1"/>
      <c r="AI105" s="2"/>
      <c r="AJ105" s="2"/>
      <c r="AK105" s="1"/>
      <c r="AL105" s="2"/>
      <c r="AM105" s="2"/>
      <c r="AN105" s="1"/>
      <c r="AO105" s="2"/>
      <c r="AP105" s="2"/>
      <c r="AQ105" s="1"/>
      <c r="AR105" s="2"/>
      <c r="AS105" s="2"/>
      <c r="AT105" s="1"/>
      <c r="AU105" s="1"/>
      <c r="AW105" s="2"/>
      <c r="AX105" s="2"/>
      <c r="AY105" s="2"/>
      <c r="AZ105" s="1"/>
      <c r="BA105" s="2"/>
      <c r="BB105" s="2"/>
      <c r="BC105" s="1"/>
      <c r="BD105" s="2"/>
      <c r="BE105" s="2"/>
      <c r="BF105" s="1"/>
      <c r="BG105" s="2"/>
      <c r="BH105" s="2"/>
      <c r="BI105" s="1"/>
      <c r="BJ105" s="2"/>
      <c r="BK105" s="2"/>
      <c r="BL105" s="1"/>
      <c r="BM105" s="2"/>
      <c r="BN105" s="2"/>
      <c r="BO105" s="1"/>
      <c r="BS105" s="23"/>
      <c r="BT105" s="23"/>
      <c r="BU105" s="23"/>
      <c r="BV105" s="24"/>
      <c r="BW105" s="2"/>
      <c r="BX105" s="2"/>
      <c r="BY105" s="2"/>
      <c r="BZ105" s="1"/>
      <c r="CB105" s="25"/>
      <c r="CC105" s="27"/>
      <c r="CD105" s="27"/>
      <c r="CG105" s="30"/>
      <c r="CH105" s="30"/>
      <c r="CI105" s="15"/>
      <c r="CJ105" s="33"/>
      <c r="CK105" s="34"/>
      <c r="CL105" s="34"/>
      <c r="CM105" s="32"/>
      <c r="CN105" s="32"/>
      <c r="CR105" s="30"/>
      <c r="CS105" s="39"/>
      <c r="CW105" s="30"/>
      <c r="CX105" s="30"/>
      <c r="CY105" s="32"/>
      <c r="CZ105" s="32"/>
      <c r="DA105" s="41"/>
    </row>
    <row r="106" spans="1:105" ht="15.75" x14ac:dyDescent="0.25">
      <c r="A106" t="s">
        <v>488</v>
      </c>
      <c r="B106" t="s">
        <v>399</v>
      </c>
      <c r="C106" s="52">
        <v>4.3726562366520003</v>
      </c>
      <c r="D106" s="52">
        <v>4.7839799629429995</v>
      </c>
      <c r="E106" s="52">
        <v>0.41132372629099923</v>
      </c>
      <c r="F106" s="53">
        <v>9.4067245177712921E-2</v>
      </c>
      <c r="G106" s="45">
        <v>4.3769784324909997</v>
      </c>
      <c r="H106" s="45">
        <v>4.5653827599630006</v>
      </c>
      <c r="I106" s="45">
        <v>0.18840432747200087</v>
      </c>
      <c r="J106" s="46">
        <v>4.3044381044568529E-2</v>
      </c>
      <c r="K106" s="47">
        <v>3</v>
      </c>
      <c r="L106" s="55">
        <f>G106-CC106-CD106</f>
        <v>4.2004504324909995</v>
      </c>
      <c r="M106" s="55">
        <f>H106-CC106-CD106</f>
        <v>4.3888547599630003</v>
      </c>
      <c r="N106" s="55">
        <f>M106-L106</f>
        <v>0.18840432747200087</v>
      </c>
      <c r="O106" s="56">
        <f>N106/L106</f>
        <v>4.4853362871436424E-2</v>
      </c>
      <c r="P106" s="54"/>
      <c r="Q106" s="42">
        <f t="shared" ref="Q106:R109" si="67">C106/$CP106*1000000</f>
        <v>37.671280705860056</v>
      </c>
      <c r="R106" s="42">
        <f t="shared" si="67"/>
        <v>41.214914304176645</v>
      </c>
      <c r="S106" s="42">
        <f t="shared" ref="S106:T109" si="68">L106/$CP106*1000000</f>
        <v>36.187694337155605</v>
      </c>
      <c r="T106" s="42">
        <f t="shared" si="68"/>
        <v>37.810834122740673</v>
      </c>
      <c r="V106" s="143">
        <f>AR106/DA106*1000000</f>
        <v>45.57234358294869</v>
      </c>
      <c r="W106" s="143">
        <f>(AW106-CC106-CD106)/DA106*1000000</f>
        <v>36.512638385366955</v>
      </c>
      <c r="X106" s="143">
        <f>(BM106-CC106-CD106)/DA106*1000000</f>
        <v>39.122022588424997</v>
      </c>
      <c r="AA106" t="s">
        <v>399</v>
      </c>
      <c r="AB106" s="2">
        <v>4.3726562366520003</v>
      </c>
      <c r="AC106" s="2">
        <v>4.6579795560489998</v>
      </c>
      <c r="AD106" s="2">
        <v>0.28532331939699951</v>
      </c>
      <c r="AE106" s="1">
        <v>6.5251715194392282E-2</v>
      </c>
      <c r="AF106" s="2">
        <v>4.3727938193989999</v>
      </c>
      <c r="AG106" s="2">
        <v>1.3758274699959827E-4</v>
      </c>
      <c r="AH106" s="1">
        <v>3.1464341021452189E-5</v>
      </c>
      <c r="AI106" s="2">
        <v>4.3756971700919998</v>
      </c>
      <c r="AJ106" s="2">
        <v>3.0409334399994492E-3</v>
      </c>
      <c r="AK106" s="1">
        <v>6.954430614760131E-4</v>
      </c>
      <c r="AL106" s="2">
        <v>4.8321812413109999</v>
      </c>
      <c r="AM106" s="2">
        <v>0.45952500465899959</v>
      </c>
      <c r="AN106" s="1">
        <v>0.10509058562784319</v>
      </c>
      <c r="AO106" s="2">
        <v>4.3718977339150005</v>
      </c>
      <c r="AP106" s="2">
        <v>-7.5850273699984427E-4</v>
      </c>
      <c r="AQ106" s="1">
        <v>-1.7346498236975633E-4</v>
      </c>
      <c r="AR106" s="2">
        <v>5.2426879781259998</v>
      </c>
      <c r="AS106" s="2">
        <v>0.87003174147399953</v>
      </c>
      <c r="AT106" s="1">
        <v>0.19897099026017978</v>
      </c>
      <c r="AU106" s="1"/>
      <c r="AV106" t="s">
        <v>399</v>
      </c>
      <c r="AW106" s="2">
        <v>4.3769784324909997</v>
      </c>
      <c r="AX106" s="2">
        <v>4.4767908654270006</v>
      </c>
      <c r="AY106" s="2">
        <v>9.9812432936000839E-2</v>
      </c>
      <c r="AZ106" s="1">
        <v>2.2803958135840342E-2</v>
      </c>
      <c r="BA106" s="2">
        <v>4.3770099327959997</v>
      </c>
      <c r="BB106" s="2">
        <v>3.150030499998735E-5</v>
      </c>
      <c r="BC106" s="1">
        <v>7.1968152198684897E-6</v>
      </c>
      <c r="BD106" s="2">
        <v>4.3776768032230002</v>
      </c>
      <c r="BE106" s="2">
        <v>6.9837073200051947E-4</v>
      </c>
      <c r="BF106" s="1">
        <v>1.595554428179046E-4</v>
      </c>
      <c r="BG106" s="2">
        <v>4.5479881265009992</v>
      </c>
      <c r="BH106" s="2">
        <v>0.17100969400999944</v>
      </c>
      <c r="BI106" s="1">
        <v>3.9070261973549507E-2</v>
      </c>
      <c r="BJ106" s="2">
        <v>4.3768047092869997</v>
      </c>
      <c r="BK106" s="2">
        <v>-1.7372320399999808E-4</v>
      </c>
      <c r="BL106" s="1">
        <v>-3.9690212478641291E-5</v>
      </c>
      <c r="BM106" s="2">
        <v>4.6771646005949998</v>
      </c>
      <c r="BN106" s="2">
        <v>0.30018616810400012</v>
      </c>
      <c r="BO106" s="1">
        <v>6.8582967161928632E-2</v>
      </c>
      <c r="BQ106" t="s">
        <v>399</v>
      </c>
      <c r="BS106" s="23">
        <v>4.3726562366520003</v>
      </c>
      <c r="BT106" s="23">
        <v>3.9187051196010003</v>
      </c>
      <c r="BU106" s="23">
        <v>-0.453951117051</v>
      </c>
      <c r="BV106" s="24">
        <v>-0.10381587128801498</v>
      </c>
      <c r="BW106" s="2">
        <v>4.3769784324909997</v>
      </c>
      <c r="BX106" s="2">
        <v>4.319876469475</v>
      </c>
      <c r="BY106" s="2">
        <v>-5.7101963015999679E-2</v>
      </c>
      <c r="BZ106" s="1">
        <v>-1.3045977698250196E-2</v>
      </c>
      <c r="CB106" s="25" t="s">
        <v>399</v>
      </c>
      <c r="CC106" s="27">
        <v>0</v>
      </c>
      <c r="CD106" s="27">
        <v>0.17652799999999999</v>
      </c>
      <c r="CG106" s="30">
        <v>497</v>
      </c>
      <c r="CH106" s="30"/>
      <c r="CI106" s="15" t="s">
        <v>399</v>
      </c>
      <c r="CJ106" s="33" t="s">
        <v>994</v>
      </c>
      <c r="CK106" s="34" t="s">
        <v>399</v>
      </c>
      <c r="CL106" s="34" t="s">
        <v>976</v>
      </c>
      <c r="CM106" s="32"/>
      <c r="CN106" s="32"/>
      <c r="CO106" t="s">
        <v>399</v>
      </c>
      <c r="CP106">
        <v>116074</v>
      </c>
      <c r="CQ106" t="s">
        <v>1045</v>
      </c>
      <c r="CR106" s="30">
        <v>147</v>
      </c>
      <c r="CS106" s="39" t="s">
        <v>399</v>
      </c>
      <c r="CW106" s="30">
        <v>488</v>
      </c>
      <c r="CX106" s="30"/>
      <c r="CY106" s="32"/>
      <c r="CZ106" s="32" t="s">
        <v>399</v>
      </c>
      <c r="DA106" s="41">
        <v>115041</v>
      </c>
    </row>
    <row r="107" spans="1:105" ht="15.75" x14ac:dyDescent="0.25">
      <c r="A107" t="s">
        <v>489</v>
      </c>
      <c r="B107" t="s">
        <v>402</v>
      </c>
      <c r="C107" s="52">
        <v>3.977076413457</v>
      </c>
      <c r="D107" s="52">
        <v>3.5683856426410001</v>
      </c>
      <c r="E107" s="52">
        <v>-0.40869077081599992</v>
      </c>
      <c r="F107" s="53">
        <v>-0.10276160886251443</v>
      </c>
      <c r="G107" s="45">
        <v>4.2994901539559995</v>
      </c>
      <c r="H107" s="45">
        <v>4.4185148087919996</v>
      </c>
      <c r="I107" s="45">
        <v>0.11902465483600011</v>
      </c>
      <c r="J107" s="46">
        <v>2.7683434680385175E-2</v>
      </c>
      <c r="K107" s="47">
        <v>4</v>
      </c>
      <c r="L107" s="55">
        <f>G107-CC107-CD107</f>
        <v>4.0849261539559993</v>
      </c>
      <c r="M107" s="55">
        <f>H107-CC107-CD107</f>
        <v>4.2039508087919994</v>
      </c>
      <c r="N107" s="55">
        <f>M107-L107</f>
        <v>0.11902465483600011</v>
      </c>
      <c r="O107" s="56">
        <f>N107/L107</f>
        <v>2.9137529137639874E-2</v>
      </c>
      <c r="P107" s="54"/>
      <c r="Q107" s="42">
        <f t="shared" si="67"/>
        <v>29.789495703990831</v>
      </c>
      <c r="R107" s="42">
        <f t="shared" si="67"/>
        <v>26.728279198245772</v>
      </c>
      <c r="S107" s="42">
        <f t="shared" si="68"/>
        <v>30.597322621874667</v>
      </c>
      <c r="T107" s="42">
        <f t="shared" si="68"/>
        <v>31.488853001303308</v>
      </c>
      <c r="V107" s="143">
        <f>AR107/DA107*1000000</f>
        <v>29.923408991038752</v>
      </c>
      <c r="W107" s="143">
        <f>(AW107-CC107-CD107)/DA107*1000000</f>
        <v>30.761375920267476</v>
      </c>
      <c r="X107" s="143">
        <f>(BM107-CC107-CD107)/DA107*1000000</f>
        <v>31.621833987966319</v>
      </c>
      <c r="AA107" t="s">
        <v>402</v>
      </c>
      <c r="AB107" s="2">
        <v>3.977076413457</v>
      </c>
      <c r="AC107" s="2">
        <v>3.9694472541870001</v>
      </c>
      <c r="AD107" s="2">
        <v>-7.6291592699999633E-3</v>
      </c>
      <c r="AE107" s="1">
        <v>-1.9182833008150471E-3</v>
      </c>
      <c r="AF107" s="2">
        <v>3.9770769812460003</v>
      </c>
      <c r="AG107" s="2">
        <v>5.6778900026088763E-7</v>
      </c>
      <c r="AH107" s="1">
        <v>1.427654239530559E-7</v>
      </c>
      <c r="AI107" s="2">
        <v>3.9778966024679998</v>
      </c>
      <c r="AJ107" s="2">
        <v>8.2018901099978336E-4</v>
      </c>
      <c r="AK107" s="1">
        <v>2.0622913058058375E-4</v>
      </c>
      <c r="AL107" s="2">
        <v>3.990606699118</v>
      </c>
      <c r="AM107" s="2">
        <v>1.3530285661000008E-2</v>
      </c>
      <c r="AN107" s="1">
        <v>3.4020683171231947E-3</v>
      </c>
      <c r="AO107" s="2">
        <v>3.9770717570870002</v>
      </c>
      <c r="AP107" s="2">
        <v>-4.6563699998003472E-6</v>
      </c>
      <c r="AQ107" s="1">
        <v>-1.1708022466062913E-6</v>
      </c>
      <c r="AR107" s="2">
        <v>3.9736491735559998</v>
      </c>
      <c r="AS107" s="2">
        <v>-3.4272399010002452E-3</v>
      </c>
      <c r="AT107" s="1">
        <v>-8.6174856721477479E-4</v>
      </c>
      <c r="AU107" s="1"/>
      <c r="AV107" t="s">
        <v>402</v>
      </c>
      <c r="AW107" s="2">
        <v>4.2994901539559995</v>
      </c>
      <c r="AX107" s="2">
        <v>4.337578043503</v>
      </c>
      <c r="AY107" s="2">
        <v>3.8087889547000486E-2</v>
      </c>
      <c r="AZ107" s="1">
        <v>8.8586990976024169E-3</v>
      </c>
      <c r="BA107" s="2">
        <v>4.2994901539559995</v>
      </c>
      <c r="BB107" s="2">
        <v>0</v>
      </c>
      <c r="BC107" s="1">
        <v>0</v>
      </c>
      <c r="BD107" s="2">
        <v>4.2994901539559995</v>
      </c>
      <c r="BE107" s="2">
        <v>0</v>
      </c>
      <c r="BF107" s="1">
        <v>0</v>
      </c>
      <c r="BG107" s="2">
        <v>4.3709049468569994</v>
      </c>
      <c r="BH107" s="2">
        <v>7.1414792900999835E-2</v>
      </c>
      <c r="BI107" s="1">
        <v>1.6610060808091499E-2</v>
      </c>
      <c r="BJ107" s="2">
        <v>4.2994901539559995</v>
      </c>
      <c r="BK107" s="2">
        <v>0</v>
      </c>
      <c r="BL107" s="1">
        <v>0</v>
      </c>
      <c r="BM107" s="2">
        <v>4.4137538225980002</v>
      </c>
      <c r="BN107" s="2">
        <v>0.11426366864200066</v>
      </c>
      <c r="BO107" s="1">
        <v>2.6576097293039648E-2</v>
      </c>
      <c r="BQ107" t="s">
        <v>402</v>
      </c>
      <c r="BS107" s="23">
        <v>3.977076413457</v>
      </c>
      <c r="BT107" s="23">
        <v>3.562091928644</v>
      </c>
      <c r="BU107" s="23">
        <v>-0.41498448481299999</v>
      </c>
      <c r="BV107" s="24">
        <v>-0.10434410649210595</v>
      </c>
      <c r="BW107" s="2">
        <v>4.2994901539559995</v>
      </c>
      <c r="BX107" s="2">
        <v>4.2994901539559995</v>
      </c>
      <c r="BY107" s="2">
        <v>0</v>
      </c>
      <c r="BZ107" s="1">
        <v>0</v>
      </c>
      <c r="CB107" s="25" t="s">
        <v>402</v>
      </c>
      <c r="CC107" s="27">
        <v>0</v>
      </c>
      <c r="CD107" s="27">
        <v>0.214564</v>
      </c>
      <c r="CG107" s="30">
        <v>500</v>
      </c>
      <c r="CH107" s="30"/>
      <c r="CI107" s="15" t="s">
        <v>402</v>
      </c>
      <c r="CJ107" s="33" t="s">
        <v>994</v>
      </c>
      <c r="CK107" s="34" t="s">
        <v>402</v>
      </c>
      <c r="CL107" s="34" t="s">
        <v>976</v>
      </c>
      <c r="CM107" s="32"/>
      <c r="CN107" s="32"/>
      <c r="CO107" t="s">
        <v>402</v>
      </c>
      <c r="CP107">
        <v>133506</v>
      </c>
      <c r="CQ107" t="s">
        <v>1045</v>
      </c>
      <c r="CR107" s="30">
        <v>148</v>
      </c>
      <c r="CS107" s="39" t="s">
        <v>402</v>
      </c>
      <c r="CW107" s="30">
        <v>491</v>
      </c>
      <c r="CX107" s="30"/>
      <c r="CY107" s="32"/>
      <c r="CZ107" s="32" t="s">
        <v>402</v>
      </c>
      <c r="DA107" s="41">
        <v>132794</v>
      </c>
    </row>
    <row r="108" spans="1:105" ht="15.75" x14ac:dyDescent="0.25">
      <c r="A108" t="s">
        <v>831</v>
      </c>
      <c r="B108" t="s">
        <v>401</v>
      </c>
      <c r="C108" s="52">
        <v>3.9764709870020001</v>
      </c>
      <c r="D108" s="52">
        <v>3.958306062014</v>
      </c>
      <c r="E108" s="52">
        <v>-1.8164924988000042E-2</v>
      </c>
      <c r="F108" s="53">
        <v>-4.5681019797142314E-3</v>
      </c>
      <c r="G108" s="45">
        <v>4.1397687904109999</v>
      </c>
      <c r="H108" s="45">
        <v>4.2408628173389999</v>
      </c>
      <c r="I108" s="45">
        <v>0.10109402692800007</v>
      </c>
      <c r="J108" s="46">
        <v>2.4420210897324865E-2</v>
      </c>
      <c r="K108" s="47">
        <v>4</v>
      </c>
      <c r="L108" s="55">
        <f>G108-CC108-CD108</f>
        <v>3.9365927904109999</v>
      </c>
      <c r="M108" s="55">
        <f>H108-CC108-CD108</f>
        <v>4.0376868173389999</v>
      </c>
      <c r="N108" s="55">
        <f>M108-L108</f>
        <v>0.10109402692800007</v>
      </c>
      <c r="O108" s="56">
        <f>N108/L108</f>
        <v>2.568059037608646E-2</v>
      </c>
      <c r="P108" s="54"/>
      <c r="Q108" s="42">
        <f t="shared" si="67"/>
        <v>30.057378809654111</v>
      </c>
      <c r="R108" s="42">
        <f t="shared" si="67"/>
        <v>29.920073638008706</v>
      </c>
      <c r="S108" s="42">
        <f t="shared" si="68"/>
        <v>29.755947197277315</v>
      </c>
      <c r="T108" s="42">
        <f t="shared" si="68"/>
        <v>30.520097488503055</v>
      </c>
      <c r="V108" s="143">
        <f>AR108/DA108*1000000</f>
        <v>33.525043140884591</v>
      </c>
      <c r="W108" s="143">
        <f>(AW108-CC108-CD108)/DA108*1000000</f>
        <v>29.931742108828381</v>
      </c>
      <c r="X108" s="143">
        <f>(BM108-CC108-CD108)/DA108*1000000</f>
        <v>31.370417955086339</v>
      </c>
      <c r="AA108" t="s">
        <v>401</v>
      </c>
      <c r="AB108" s="2">
        <v>3.9764709870020001</v>
      </c>
      <c r="AC108" s="2">
        <v>4.1146515211689998</v>
      </c>
      <c r="AD108" s="2">
        <v>0.13818053416699971</v>
      </c>
      <c r="AE108" s="1">
        <v>3.4749539131223195E-2</v>
      </c>
      <c r="AF108" s="2">
        <v>3.976502546226</v>
      </c>
      <c r="AG108" s="2">
        <v>3.155922399988853E-5</v>
      </c>
      <c r="AH108" s="1">
        <v>7.9364904466918104E-6</v>
      </c>
      <c r="AI108" s="2">
        <v>3.9778574947559999</v>
      </c>
      <c r="AJ108" s="2">
        <v>1.3865077539998438E-3</v>
      </c>
      <c r="AK108" s="1">
        <v>3.4867795050736187E-4</v>
      </c>
      <c r="AL108" s="2">
        <v>4.2116116122300005</v>
      </c>
      <c r="AM108" s="2">
        <v>0.23514062522800039</v>
      </c>
      <c r="AN108" s="1">
        <v>5.9132991538630865E-2</v>
      </c>
      <c r="AO108" s="2">
        <v>3.9762956970559999</v>
      </c>
      <c r="AP108" s="2">
        <v>-1.7528994600013448E-4</v>
      </c>
      <c r="AQ108" s="1">
        <v>-4.4081786733289274E-5</v>
      </c>
      <c r="AR108" s="2">
        <v>4.4091801488460005</v>
      </c>
      <c r="AS108" s="2">
        <v>0.43270916184400043</v>
      </c>
      <c r="AT108" s="1">
        <v>0.10881738185904254</v>
      </c>
      <c r="AU108" s="1"/>
      <c r="AV108" t="s">
        <v>401</v>
      </c>
      <c r="AW108" s="2">
        <v>4.1397687904109999</v>
      </c>
      <c r="AX108" s="2">
        <v>4.2016774784450002</v>
      </c>
      <c r="AY108" s="2">
        <v>6.1908688034000292E-2</v>
      </c>
      <c r="AZ108" s="1">
        <v>1.4954624561980415E-2</v>
      </c>
      <c r="BA108" s="2">
        <v>4.1397760100239998</v>
      </c>
      <c r="BB108" s="2">
        <v>7.2196129998758352E-6</v>
      </c>
      <c r="BC108" s="1">
        <v>1.7439652708621599E-6</v>
      </c>
      <c r="BD108" s="2">
        <v>4.1401002493090004</v>
      </c>
      <c r="BE108" s="2">
        <v>3.3145889800056949E-4</v>
      </c>
      <c r="BF108" s="1">
        <v>8.0067007309280667E-5</v>
      </c>
      <c r="BG108" s="2">
        <v>4.2508325275640004</v>
      </c>
      <c r="BH108" s="2">
        <v>0.11106373715300055</v>
      </c>
      <c r="BI108" s="1">
        <v>2.6828487960549614E-2</v>
      </c>
      <c r="BJ108" s="2">
        <v>4.1397286501799995</v>
      </c>
      <c r="BK108" s="2">
        <v>-4.0140231000407312E-5</v>
      </c>
      <c r="BL108" s="1">
        <v>-9.6962494846051906E-6</v>
      </c>
      <c r="BM108" s="2">
        <v>4.3289819990350002</v>
      </c>
      <c r="BN108" s="2">
        <v>0.18921320862400037</v>
      </c>
      <c r="BO108" s="1">
        <v>4.5706226169509125E-2</v>
      </c>
      <c r="BQ108" t="s">
        <v>401</v>
      </c>
      <c r="BS108" s="23">
        <v>3.9764709870020001</v>
      </c>
      <c r="BT108" s="23">
        <v>3.519932121354</v>
      </c>
      <c r="BU108" s="23">
        <v>-0.45653886564800006</v>
      </c>
      <c r="BV108" s="24">
        <v>-0.11481005825021764</v>
      </c>
      <c r="BW108" s="2">
        <v>4.1397687904109999</v>
      </c>
      <c r="BX108" s="2">
        <v>4.1265455235299999</v>
      </c>
      <c r="BY108" s="2">
        <v>-1.3223266880999951E-2</v>
      </c>
      <c r="BZ108" s="1">
        <v>-3.1942042057105159E-3</v>
      </c>
      <c r="CB108" s="25" t="s">
        <v>401</v>
      </c>
      <c r="CC108" s="27">
        <v>0</v>
      </c>
      <c r="CD108" s="27">
        <v>0.203176</v>
      </c>
      <c r="CG108" s="30">
        <v>499</v>
      </c>
      <c r="CH108" s="30"/>
      <c r="CI108" s="15" t="s">
        <v>401</v>
      </c>
      <c r="CJ108" s="33" t="s">
        <v>603</v>
      </c>
      <c r="CK108" s="34" t="s">
        <v>401</v>
      </c>
      <c r="CL108" s="34" t="s">
        <v>976</v>
      </c>
      <c r="CM108" s="32"/>
      <c r="CN108" s="32"/>
      <c r="CO108" t="s">
        <v>401</v>
      </c>
      <c r="CP108">
        <v>132296</v>
      </c>
      <c r="CQ108" t="s">
        <v>1045</v>
      </c>
      <c r="CR108" s="30">
        <v>188</v>
      </c>
      <c r="CS108" s="39" t="s">
        <v>401</v>
      </c>
      <c r="CW108" s="30">
        <v>490</v>
      </c>
      <c r="CX108" s="30"/>
      <c r="CY108" s="32"/>
      <c r="CZ108" s="32" t="s">
        <v>401</v>
      </c>
      <c r="DA108" s="41">
        <v>131519</v>
      </c>
    </row>
    <row r="109" spans="1:105" ht="15.75" x14ac:dyDescent="0.25">
      <c r="B109" t="s">
        <v>179</v>
      </c>
      <c r="C109" s="52">
        <v>112.47842851706301</v>
      </c>
      <c r="D109" s="52">
        <v>109.54303016093799</v>
      </c>
      <c r="E109" s="52">
        <v>-2.9353983561250203</v>
      </c>
      <c r="F109" s="53">
        <v>-2.6097433924227698E-2</v>
      </c>
      <c r="G109" s="45">
        <v>118.23775077342499</v>
      </c>
      <c r="H109" s="45">
        <v>117.12434474615601</v>
      </c>
      <c r="I109" s="45">
        <v>-1.1134060272689794</v>
      </c>
      <c r="J109" s="46">
        <v>-9.4166712406645973E-3</v>
      </c>
      <c r="K109" s="47">
        <v>4</v>
      </c>
      <c r="L109" s="55">
        <f>G109-CC109-CD109</f>
        <v>108.63863077342499</v>
      </c>
      <c r="M109" s="55">
        <f>H109-CC109-CD109</f>
        <v>107.52522474615601</v>
      </c>
      <c r="N109" s="55">
        <f>M109-L109</f>
        <v>-1.1134060272689794</v>
      </c>
      <c r="O109" s="56">
        <f>N109/L109</f>
        <v>-1.0248711893203822E-2</v>
      </c>
      <c r="P109" s="54"/>
      <c r="Q109" s="42">
        <f t="shared" si="67"/>
        <v>138.48083675341499</v>
      </c>
      <c r="R109" s="42">
        <f t="shared" si="67"/>
        <v>134.866842266471</v>
      </c>
      <c r="S109" s="42">
        <f t="shared" si="68"/>
        <v>133.75336668192298</v>
      </c>
      <c r="T109" s="42">
        <f t="shared" si="68"/>
        <v>132.38256696205391</v>
      </c>
      <c r="V109" s="143">
        <f>AR109/DA109*1000000</f>
        <v>141.50032819959685</v>
      </c>
      <c r="W109" s="143">
        <f>(AW109-CC109-CD109)/DA109*1000000</f>
        <v>134.76899030333948</v>
      </c>
      <c r="X109" s="143">
        <f>(BM109-CC109-CD109)/DA109*1000000</f>
        <v>134.98142420103954</v>
      </c>
      <c r="AA109" t="s">
        <v>179</v>
      </c>
      <c r="AB109" s="2">
        <v>112.47842851706301</v>
      </c>
      <c r="AC109" s="2">
        <v>112.64174899871699</v>
      </c>
      <c r="AD109" s="2">
        <v>0.16332048165398305</v>
      </c>
      <c r="AE109" s="1">
        <v>1.4520160337162542E-3</v>
      </c>
      <c r="AF109" s="2">
        <v>112.49623872911</v>
      </c>
      <c r="AG109" s="2">
        <v>1.7810212046995844E-2</v>
      </c>
      <c r="AH109" s="1">
        <v>1.583433577603196E-4</v>
      </c>
      <c r="AI109" s="2">
        <v>112.43550759775799</v>
      </c>
      <c r="AJ109" s="2">
        <v>-4.2920919305018401E-2</v>
      </c>
      <c r="AK109" s="1">
        <v>-3.8159245173404328E-4</v>
      </c>
      <c r="AL109" s="2">
        <v>113.146345093256</v>
      </c>
      <c r="AM109" s="2">
        <v>0.66791657619299372</v>
      </c>
      <c r="AN109" s="1">
        <v>5.9381748571609048E-3</v>
      </c>
      <c r="AO109" s="2">
        <v>112.75726564184301</v>
      </c>
      <c r="AP109" s="2">
        <v>0.27883712477999723</v>
      </c>
      <c r="AQ109" s="1">
        <v>2.4790275651628397E-3</v>
      </c>
      <c r="AR109" s="2">
        <v>114.064829564977</v>
      </c>
      <c r="AS109" s="2">
        <v>1.5864010479139949</v>
      </c>
      <c r="AT109" s="1">
        <v>1.4104047049993568E-2</v>
      </c>
      <c r="AU109" s="1"/>
      <c r="AV109" t="s">
        <v>179</v>
      </c>
      <c r="AW109" s="2">
        <v>118.23775077342499</v>
      </c>
      <c r="AX109" s="2">
        <v>118.190612555857</v>
      </c>
      <c r="AY109" s="2">
        <v>-4.7138217567990637E-2</v>
      </c>
      <c r="AZ109" s="1">
        <v>-3.9867315861175345E-4</v>
      </c>
      <c r="BA109" s="2">
        <v>118.232039773903</v>
      </c>
      <c r="BB109" s="2">
        <v>-5.7109995219946086E-3</v>
      </c>
      <c r="BC109" s="1">
        <v>-4.8300982424288535E-5</v>
      </c>
      <c r="BD109" s="2">
        <v>118.225620215175</v>
      </c>
      <c r="BE109" s="2">
        <v>-1.2130558249992873E-2</v>
      </c>
      <c r="BF109" s="1">
        <v>-1.0259462963938017E-4</v>
      </c>
      <c r="BG109" s="2">
        <v>118.30461185066</v>
      </c>
      <c r="BH109" s="2">
        <v>6.6861077235003563E-2</v>
      </c>
      <c r="BI109" s="1">
        <v>5.6547994864285928E-4</v>
      </c>
      <c r="BJ109" s="2">
        <v>118.29806390567499</v>
      </c>
      <c r="BK109" s="2">
        <v>6.03131322500019E-2</v>
      </c>
      <c r="BL109" s="1">
        <v>5.1010047007387618E-4</v>
      </c>
      <c r="BM109" s="2">
        <v>118.4089958627</v>
      </c>
      <c r="BN109" s="2">
        <v>0.17124508927500415</v>
      </c>
      <c r="BO109" s="1">
        <v>1.4483114585218668E-3</v>
      </c>
      <c r="BQ109" t="s">
        <v>179</v>
      </c>
      <c r="BS109" s="23">
        <v>112.47842851706301</v>
      </c>
      <c r="BT109" s="23">
        <v>106.780657392744</v>
      </c>
      <c r="BU109" s="23">
        <v>-5.6977711243190043</v>
      </c>
      <c r="BV109" s="24">
        <v>-5.0656567658701336E-2</v>
      </c>
      <c r="BW109" s="2">
        <v>118.23775077342499</v>
      </c>
      <c r="BX109" s="2">
        <v>116.60559738207499</v>
      </c>
      <c r="BY109" s="2">
        <v>-1.6321533913500019</v>
      </c>
      <c r="BZ109" s="1">
        <v>-1.3803995599321255E-2</v>
      </c>
      <c r="CB109" s="25" t="s">
        <v>179</v>
      </c>
      <c r="CC109" s="27">
        <v>9.2586000000000002E-2</v>
      </c>
      <c r="CD109" s="27">
        <v>9.5065340000000003</v>
      </c>
      <c r="CG109" s="30">
        <v>253</v>
      </c>
      <c r="CH109" s="30"/>
      <c r="CI109" s="34" t="s">
        <v>179</v>
      </c>
      <c r="CJ109" s="34" t="s">
        <v>976</v>
      </c>
      <c r="CK109" s="34" t="s">
        <v>179</v>
      </c>
      <c r="CL109" s="34" t="s">
        <v>976</v>
      </c>
      <c r="CM109" s="32"/>
      <c r="CN109" s="32"/>
      <c r="CO109" t="s">
        <v>179</v>
      </c>
      <c r="CP109">
        <v>812231</v>
      </c>
      <c r="CQ109" t="s">
        <v>963</v>
      </c>
      <c r="CR109" s="30">
        <v>333</v>
      </c>
      <c r="CS109" s="39" t="s">
        <v>179</v>
      </c>
      <c r="CW109" s="30">
        <v>270</v>
      </c>
      <c r="CX109" s="30"/>
      <c r="CY109" s="32"/>
      <c r="CZ109" s="32" t="s">
        <v>179</v>
      </c>
      <c r="DA109" s="41">
        <v>806110</v>
      </c>
    </row>
    <row r="110" spans="1:105" ht="15.75" x14ac:dyDescent="0.25">
      <c r="C110" s="52"/>
      <c r="D110" s="52"/>
      <c r="E110" s="52"/>
      <c r="F110" s="53"/>
      <c r="G110" s="45"/>
      <c r="H110" s="45"/>
      <c r="I110" s="45"/>
      <c r="J110" s="46"/>
      <c r="K110" s="47"/>
      <c r="L110" s="55"/>
      <c r="M110" s="55"/>
      <c r="N110" s="55"/>
      <c r="O110" s="56"/>
      <c r="P110" s="54"/>
      <c r="Q110" s="42"/>
      <c r="R110" s="42"/>
      <c r="S110" s="42"/>
      <c r="T110" s="42"/>
      <c r="V110" s="143"/>
      <c r="W110" s="143"/>
      <c r="X110" s="143"/>
      <c r="AB110" s="2"/>
      <c r="AC110" s="2"/>
      <c r="AD110" s="2"/>
      <c r="AE110" s="1"/>
      <c r="AF110" s="2"/>
      <c r="AG110" s="2"/>
      <c r="AH110" s="1"/>
      <c r="AI110" s="2"/>
      <c r="AJ110" s="2"/>
      <c r="AK110" s="1"/>
      <c r="AL110" s="2"/>
      <c r="AM110" s="2"/>
      <c r="AN110" s="1"/>
      <c r="AO110" s="2"/>
      <c r="AP110" s="2"/>
      <c r="AQ110" s="1"/>
      <c r="AR110" s="2"/>
      <c r="AS110" s="2"/>
      <c r="AT110" s="1"/>
      <c r="AU110" s="1"/>
      <c r="AW110" s="2"/>
      <c r="AX110" s="2"/>
      <c r="AY110" s="2"/>
      <c r="AZ110" s="1"/>
      <c r="BA110" s="2"/>
      <c r="BB110" s="2"/>
      <c r="BC110" s="1"/>
      <c r="BD110" s="2"/>
      <c r="BE110" s="2"/>
      <c r="BF110" s="1"/>
      <c r="BG110" s="2"/>
      <c r="BH110" s="2"/>
      <c r="BI110" s="1"/>
      <c r="BJ110" s="2"/>
      <c r="BK110" s="2"/>
      <c r="BL110" s="1"/>
      <c r="BM110" s="2"/>
      <c r="BN110" s="2"/>
      <c r="BO110" s="1"/>
      <c r="BS110" s="23"/>
      <c r="BT110" s="23"/>
      <c r="BU110" s="23"/>
      <c r="BV110" s="24"/>
      <c r="BW110" s="2"/>
      <c r="BX110" s="2"/>
      <c r="BY110" s="2"/>
      <c r="BZ110" s="1"/>
      <c r="CB110" s="25"/>
      <c r="CC110" s="27"/>
      <c r="CD110" s="27"/>
      <c r="CG110" s="30"/>
      <c r="CH110" s="30"/>
      <c r="CI110" s="15"/>
      <c r="CJ110" s="33"/>
      <c r="CK110" s="34"/>
      <c r="CL110" s="34"/>
      <c r="CM110" s="32"/>
      <c r="CN110" s="32"/>
      <c r="CR110" s="30"/>
      <c r="CS110" s="39"/>
      <c r="CW110" s="30"/>
      <c r="CX110" s="30"/>
      <c r="CY110" s="32"/>
      <c r="CZ110" s="32"/>
      <c r="DA110" s="41"/>
    </row>
    <row r="111" spans="1:105" ht="15.75" x14ac:dyDescent="0.25">
      <c r="A111" t="s">
        <v>490</v>
      </c>
      <c r="B111" t="s">
        <v>409</v>
      </c>
      <c r="C111" s="52">
        <v>4.817583658917</v>
      </c>
      <c r="D111" s="52">
        <v>5.298163096343</v>
      </c>
      <c r="E111" s="52">
        <v>0.48057943742599996</v>
      </c>
      <c r="F111" s="53">
        <v>9.9755286353249317E-2</v>
      </c>
      <c r="G111" s="45">
        <v>5.4619233585430003</v>
      </c>
      <c r="H111" s="45">
        <v>5.6137185566790002</v>
      </c>
      <c r="I111" s="45">
        <v>0.15179519813599995</v>
      </c>
      <c r="J111" s="46">
        <v>2.7791528399712332E-2</v>
      </c>
      <c r="K111" s="47">
        <v>2</v>
      </c>
      <c r="L111" s="55">
        <f>G111-CC111-CD111</f>
        <v>5.3310473585430005</v>
      </c>
      <c r="M111" s="55">
        <f>H111-CC111-CD111</f>
        <v>5.4828425566790004</v>
      </c>
      <c r="N111" s="55">
        <f>M111-L111</f>
        <v>0.15179519813599995</v>
      </c>
      <c r="O111" s="56">
        <f>N111/L111</f>
        <v>2.84738041001921E-2</v>
      </c>
      <c r="P111" s="54"/>
      <c r="Q111" s="42">
        <f t="shared" ref="Q111:R113" si="69">C111/$CP111*1000000</f>
        <v>40.727232954180018</v>
      </c>
      <c r="R111" s="42">
        <f t="shared" si="69"/>
        <v>44.789989739899738</v>
      </c>
      <c r="S111" s="42">
        <f t="shared" ref="S111:T113" si="70">L111/$CP111*1000000</f>
        <v>45.067989065280798</v>
      </c>
      <c r="T111" s="42">
        <f t="shared" si="70"/>
        <v>46.351246157115206</v>
      </c>
      <c r="V111" s="143">
        <f>AR111/DA111*1000000</f>
        <v>46.566277271729632</v>
      </c>
      <c r="W111" s="143">
        <f>(AW111-CC111-CD111)/DA111*1000000</f>
        <v>45.246236800480389</v>
      </c>
      <c r="X111" s="143">
        <f>(BM111-CC111-CD111)/DA111*1000000</f>
        <v>46.503553101890134</v>
      </c>
      <c r="AA111" t="s">
        <v>409</v>
      </c>
      <c r="AB111" s="2">
        <v>4.817583658917</v>
      </c>
      <c r="AC111" s="2">
        <v>4.9553211593719997</v>
      </c>
      <c r="AD111" s="2">
        <v>0.13773750045499966</v>
      </c>
      <c r="AE111" s="1">
        <v>2.8590577809698745E-2</v>
      </c>
      <c r="AF111" s="2">
        <v>4.8175868967660005</v>
      </c>
      <c r="AG111" s="2">
        <v>3.2378490004703053E-6</v>
      </c>
      <c r="AH111" s="1">
        <v>6.7208983376495816E-7</v>
      </c>
      <c r="AI111" s="2">
        <v>4.8180039662910001</v>
      </c>
      <c r="AJ111" s="2">
        <v>4.2030737400011731E-4</v>
      </c>
      <c r="AK111" s="1">
        <v>8.7244436995330364E-5</v>
      </c>
      <c r="AL111" s="2">
        <v>5.2869507579870003</v>
      </c>
      <c r="AM111" s="2">
        <v>0.46936709907000029</v>
      </c>
      <c r="AN111" s="1">
        <v>9.7427908325211046E-2</v>
      </c>
      <c r="AO111" s="2">
        <v>4.8175651494650005</v>
      </c>
      <c r="AP111" s="2">
        <v>-1.8509451999548787E-5</v>
      </c>
      <c r="AQ111" s="1">
        <v>-3.8420613548223761E-6</v>
      </c>
      <c r="AR111" s="2">
        <v>5.4865784869870007</v>
      </c>
      <c r="AS111" s="2">
        <v>0.66899482807000066</v>
      </c>
      <c r="AT111" s="1">
        <v>0.13886522278274077</v>
      </c>
      <c r="AU111" s="1"/>
      <c r="AV111" t="s">
        <v>409</v>
      </c>
      <c r="AW111" s="2">
        <v>5.4619233585430003</v>
      </c>
      <c r="AX111" s="2">
        <v>5.5104978219470002</v>
      </c>
      <c r="AY111" s="2">
        <v>4.8574463403999957E-2</v>
      </c>
      <c r="AZ111" s="1">
        <v>8.8932890879958228E-3</v>
      </c>
      <c r="BA111" s="2">
        <v>5.4619233585430003</v>
      </c>
      <c r="BB111" s="2">
        <v>0</v>
      </c>
      <c r="BC111" s="1">
        <v>0</v>
      </c>
      <c r="BD111" s="2">
        <v>5.4619233585430003</v>
      </c>
      <c r="BE111" s="2">
        <v>0</v>
      </c>
      <c r="BF111" s="1">
        <v>0</v>
      </c>
      <c r="BG111" s="2">
        <v>5.5530004774249999</v>
      </c>
      <c r="BH111" s="2">
        <v>9.1077118881999652E-2</v>
      </c>
      <c r="BI111" s="1">
        <v>1.6674917039900573E-2</v>
      </c>
      <c r="BJ111" s="2">
        <v>5.4619233585430003</v>
      </c>
      <c r="BK111" s="2">
        <v>0</v>
      </c>
      <c r="BL111" s="1">
        <v>0</v>
      </c>
      <c r="BM111" s="2">
        <v>5.6100641371240005</v>
      </c>
      <c r="BN111" s="2">
        <v>0.14814077858100028</v>
      </c>
      <c r="BO111" s="1">
        <v>2.7122456478502782E-2</v>
      </c>
      <c r="BQ111" t="s">
        <v>409</v>
      </c>
      <c r="BS111" s="23">
        <v>4.817583658917</v>
      </c>
      <c r="BT111" s="23">
        <v>4.6285173378170006</v>
      </c>
      <c r="BU111" s="23">
        <v>-0.18906632109999943</v>
      </c>
      <c r="BV111" s="24">
        <v>-3.9245051977468269E-2</v>
      </c>
      <c r="BW111" s="2">
        <v>5.4619233585430003</v>
      </c>
      <c r="BX111" s="2">
        <v>5.4619233585430003</v>
      </c>
      <c r="BY111" s="2">
        <v>0</v>
      </c>
      <c r="BZ111" s="1">
        <v>0</v>
      </c>
      <c r="CB111" s="25" t="s">
        <v>409</v>
      </c>
      <c r="CC111" s="27">
        <v>0</v>
      </c>
      <c r="CD111" s="27">
        <v>0.13087599999999999</v>
      </c>
      <c r="CG111" s="30">
        <v>508</v>
      </c>
      <c r="CH111" s="30"/>
      <c r="CI111" s="15" t="s">
        <v>409</v>
      </c>
      <c r="CJ111" s="33" t="s">
        <v>994</v>
      </c>
      <c r="CK111" s="34" t="s">
        <v>409</v>
      </c>
      <c r="CL111" s="34" t="s">
        <v>976</v>
      </c>
      <c r="CM111" s="32"/>
      <c r="CN111" s="32"/>
      <c r="CO111" t="s">
        <v>409</v>
      </c>
      <c r="CP111">
        <v>118289</v>
      </c>
      <c r="CQ111" t="s">
        <v>1045</v>
      </c>
      <c r="CR111" s="30">
        <v>149</v>
      </c>
      <c r="CS111" s="39" t="s">
        <v>409</v>
      </c>
      <c r="CW111" s="30">
        <v>498</v>
      </c>
      <c r="CX111" s="30"/>
      <c r="CY111" s="32"/>
      <c r="CZ111" s="32" t="s">
        <v>409</v>
      </c>
      <c r="DA111" s="41">
        <v>117823</v>
      </c>
    </row>
    <row r="112" spans="1:105" ht="15.75" x14ac:dyDescent="0.25">
      <c r="A112" t="s">
        <v>491</v>
      </c>
      <c r="B112" t="s">
        <v>406</v>
      </c>
      <c r="C112" s="52">
        <v>3.321135883632</v>
      </c>
      <c r="D112" s="52">
        <v>4.0083874911919999</v>
      </c>
      <c r="E112" s="52">
        <v>0.68725160755999992</v>
      </c>
      <c r="F112" s="53">
        <v>0.20693269761923153</v>
      </c>
      <c r="G112" s="45">
        <v>3.6695598602939996</v>
      </c>
      <c r="H112" s="45">
        <v>3.853917036171</v>
      </c>
      <c r="I112" s="45">
        <v>0.1843571758770004</v>
      </c>
      <c r="J112" s="46">
        <v>5.0239588096603491E-2</v>
      </c>
      <c r="K112" s="47">
        <v>3</v>
      </c>
      <c r="L112" s="55">
        <f>G112-CC112-CD112</f>
        <v>3.5685598602939996</v>
      </c>
      <c r="M112" s="55">
        <f>H112-CC112-CD112</f>
        <v>3.752917036171</v>
      </c>
      <c r="N112" s="55">
        <f>M112-L112</f>
        <v>0.1843571758770004</v>
      </c>
      <c r="O112" s="56">
        <f>N112/L112</f>
        <v>5.1661505787887203E-2</v>
      </c>
      <c r="P112" s="54"/>
      <c r="Q112" s="42">
        <f t="shared" si="69"/>
        <v>43.925139647819705</v>
      </c>
      <c r="R112" s="42">
        <f t="shared" si="69"/>
        <v>53.014687288444499</v>
      </c>
      <c r="S112" s="42">
        <f t="shared" si="70"/>
        <v>47.197553998783214</v>
      </c>
      <c r="T112" s="42">
        <f t="shared" si="70"/>
        <v>49.635850707865465</v>
      </c>
      <c r="V112" s="143">
        <f>AR112/DA112*1000000</f>
        <v>54.901367124404324</v>
      </c>
      <c r="W112" s="143">
        <f>(AW112-CC112-CD112)/DA112*1000000</f>
        <v>47.369215640724761</v>
      </c>
      <c r="X112" s="143">
        <f>(BM112-CC112-CD112)/DA112*1000000</f>
        <v>50.212647014508526</v>
      </c>
      <c r="AA112" t="s">
        <v>406</v>
      </c>
      <c r="AB112" s="2">
        <v>3.321135883632</v>
      </c>
      <c r="AC112" s="2">
        <v>3.571356850416</v>
      </c>
      <c r="AD112" s="2">
        <v>0.25022096678400008</v>
      </c>
      <c r="AE112" s="1">
        <v>7.5341984053467273E-2</v>
      </c>
      <c r="AF112" s="2">
        <v>3.321161003511</v>
      </c>
      <c r="AG112" s="2">
        <v>2.5119879000001788E-5</v>
      </c>
      <c r="AH112" s="1">
        <v>7.563640838606894E-6</v>
      </c>
      <c r="AI112" s="2">
        <v>3.3217716123900001</v>
      </c>
      <c r="AJ112" s="2">
        <v>6.357287580001092E-4</v>
      </c>
      <c r="AK112" s="1">
        <v>1.9141907476091436E-4</v>
      </c>
      <c r="AL112" s="2">
        <v>3.768141476571</v>
      </c>
      <c r="AM112" s="2">
        <v>0.447005592939</v>
      </c>
      <c r="AN112" s="1">
        <v>0.13459418963916464</v>
      </c>
      <c r="AO112" s="2">
        <v>3.32099724395</v>
      </c>
      <c r="AP112" s="2">
        <v>-1.3863968200000798E-4</v>
      </c>
      <c r="AQ112" s="1">
        <v>-4.1744658110282252E-5</v>
      </c>
      <c r="AR112" s="2">
        <v>4.1359944923169998</v>
      </c>
      <c r="AS112" s="2">
        <v>0.81485860868499982</v>
      </c>
      <c r="AT112" s="1">
        <v>0.2453553956346613</v>
      </c>
      <c r="AU112" s="1"/>
      <c r="AV112" t="s">
        <v>406</v>
      </c>
      <c r="AW112" s="2">
        <v>3.6695598602939996</v>
      </c>
      <c r="AX112" s="2">
        <v>3.7024498129230001</v>
      </c>
      <c r="AY112" s="2">
        <v>3.2889952629000518E-2</v>
      </c>
      <c r="AZ112" s="1">
        <v>8.9629148674973316E-3</v>
      </c>
      <c r="BA112" s="2">
        <v>3.6695598602939996</v>
      </c>
      <c r="BB112" s="2">
        <v>0</v>
      </c>
      <c r="BC112" s="1">
        <v>0</v>
      </c>
      <c r="BD112" s="2">
        <v>3.6695598602939996</v>
      </c>
      <c r="BE112" s="2">
        <v>0</v>
      </c>
      <c r="BF112" s="1">
        <v>0</v>
      </c>
      <c r="BG112" s="2">
        <v>3.7661988225810004</v>
      </c>
      <c r="BH112" s="2">
        <v>9.6638962287000751E-2</v>
      </c>
      <c r="BI112" s="1">
        <v>2.6335300680790142E-2</v>
      </c>
      <c r="BJ112" s="2">
        <v>3.6695598602939996</v>
      </c>
      <c r="BK112" s="2">
        <v>0</v>
      </c>
      <c r="BL112" s="1">
        <v>0</v>
      </c>
      <c r="BM112" s="2">
        <v>3.8837697628379999</v>
      </c>
      <c r="BN112" s="2">
        <v>0.2142099025440003</v>
      </c>
      <c r="BO112" s="1">
        <v>5.8374821695056943E-2</v>
      </c>
      <c r="BQ112" t="s">
        <v>406</v>
      </c>
      <c r="BS112" s="23">
        <v>3.321135883632</v>
      </c>
      <c r="BT112" s="23">
        <v>3.197069976926</v>
      </c>
      <c r="BU112" s="23">
        <v>-0.12406590670599993</v>
      </c>
      <c r="BV112" s="24">
        <v>-3.7356468104015439E-2</v>
      </c>
      <c r="BW112" s="2">
        <v>3.6695598602939996</v>
      </c>
      <c r="BX112" s="2">
        <v>3.6695598602939996</v>
      </c>
      <c r="BY112" s="2">
        <v>0</v>
      </c>
      <c r="BZ112" s="1">
        <v>0</v>
      </c>
      <c r="CB112" s="25" t="s">
        <v>406</v>
      </c>
      <c r="CC112" s="27">
        <v>0</v>
      </c>
      <c r="CD112" s="27">
        <v>0.10100000000000001</v>
      </c>
      <c r="CG112" s="30">
        <v>505</v>
      </c>
      <c r="CH112" s="30"/>
      <c r="CI112" s="15" t="s">
        <v>406</v>
      </c>
      <c r="CJ112" s="33" t="s">
        <v>603</v>
      </c>
      <c r="CK112" s="34" t="s">
        <v>406</v>
      </c>
      <c r="CL112" s="34" t="s">
        <v>976</v>
      </c>
      <c r="CM112" s="32"/>
      <c r="CN112" s="32"/>
      <c r="CO112" t="s">
        <v>406</v>
      </c>
      <c r="CP112">
        <v>75609</v>
      </c>
      <c r="CQ112" t="s">
        <v>1045</v>
      </c>
      <c r="CR112" s="30">
        <v>189</v>
      </c>
      <c r="CS112" s="39" t="s">
        <v>406</v>
      </c>
      <c r="CW112" s="30">
        <v>495</v>
      </c>
      <c r="CX112" s="30"/>
      <c r="CY112" s="32"/>
      <c r="CZ112" s="32" t="s">
        <v>406</v>
      </c>
      <c r="DA112" s="41">
        <v>75335</v>
      </c>
    </row>
    <row r="113" spans="1:105" ht="15.75" x14ac:dyDescent="0.25">
      <c r="A113" t="s">
        <v>492</v>
      </c>
      <c r="B113" t="s">
        <v>181</v>
      </c>
      <c r="C113" s="52">
        <v>106.672035622916</v>
      </c>
      <c r="D113" s="52">
        <v>106.87023279300401</v>
      </c>
      <c r="E113" s="52">
        <v>0.19819717008800808</v>
      </c>
      <c r="F113" s="53">
        <v>1.858004948819314E-3</v>
      </c>
      <c r="G113" s="45">
        <v>105.10720356183</v>
      </c>
      <c r="H113" s="45">
        <v>104.83132736998699</v>
      </c>
      <c r="I113" s="45">
        <v>-0.27587619184301104</v>
      </c>
      <c r="J113" s="46">
        <v>-2.6247125077466745E-3</v>
      </c>
      <c r="K113" s="47">
        <v>4</v>
      </c>
      <c r="L113" s="55">
        <f>G113-CC113-CD113</f>
        <v>99.591702561830004</v>
      </c>
      <c r="M113" s="55">
        <f>H113-CC113-CD113</f>
        <v>99.315826369986993</v>
      </c>
      <c r="N113" s="55">
        <f>M113-L113</f>
        <v>-0.27587619184301104</v>
      </c>
      <c r="O113" s="56">
        <f>N113/L113</f>
        <v>-2.7700720516524707E-3</v>
      </c>
      <c r="P113" s="54"/>
      <c r="Q113" s="42">
        <f t="shared" si="69"/>
        <v>189.64996341643612</v>
      </c>
      <c r="R113" s="42">
        <f t="shared" si="69"/>
        <v>190.00233398700729</v>
      </c>
      <c r="S113" s="42">
        <f t="shared" si="70"/>
        <v>177.06198852526722</v>
      </c>
      <c r="T113" s="42">
        <f t="shared" si="70"/>
        <v>176.57151405944339</v>
      </c>
      <c r="V113" s="143">
        <f>AR113/DA113*1000000</f>
        <v>195.7758838383065</v>
      </c>
      <c r="W113" s="143">
        <f>(AW113-CC113-CD113)/DA113*1000000</f>
        <v>177.69192248316602</v>
      </c>
      <c r="X113" s="143">
        <f>(BM113-CC113-CD113)/DA113*1000000</f>
        <v>178.75357816338672</v>
      </c>
      <c r="AA113" t="s">
        <v>181</v>
      </c>
      <c r="AB113" s="2">
        <v>106.672035622916</v>
      </c>
      <c r="AC113" s="2">
        <v>108.47373812260101</v>
      </c>
      <c r="AD113" s="2">
        <v>1.8017024996850068</v>
      </c>
      <c r="AE113" s="1">
        <v>1.6890110788304418E-2</v>
      </c>
      <c r="AF113" s="2">
        <v>106.902306736287</v>
      </c>
      <c r="AG113" s="2">
        <v>0.23027111337100337</v>
      </c>
      <c r="AH113" s="1">
        <v>2.1586830327772893E-3</v>
      </c>
      <c r="AI113" s="2">
        <v>106.550386831823</v>
      </c>
      <c r="AJ113" s="2">
        <v>-0.1216487910929942</v>
      </c>
      <c r="AK113" s="1">
        <v>-1.1404000156425326E-3</v>
      </c>
      <c r="AL113" s="2">
        <v>107.17498894126099</v>
      </c>
      <c r="AM113" s="2">
        <v>0.50295331834499279</v>
      </c>
      <c r="AN113" s="1">
        <v>4.7149500373549168E-3</v>
      </c>
      <c r="AO113" s="2">
        <v>107.03306584056901</v>
      </c>
      <c r="AP113" s="2">
        <v>0.3610302176530098</v>
      </c>
      <c r="AQ113" s="1">
        <v>3.3844879358002132E-3</v>
      </c>
      <c r="AR113" s="2">
        <v>109.727292718391</v>
      </c>
      <c r="AS113" s="2">
        <v>3.0552570954749996</v>
      </c>
      <c r="AT113" s="1">
        <v>2.8641593625111705E-2</v>
      </c>
      <c r="AU113" s="1"/>
      <c r="AV113" t="s">
        <v>181</v>
      </c>
      <c r="AW113" s="2">
        <v>105.10720356183</v>
      </c>
      <c r="AX113" s="2">
        <v>105.52314081873301</v>
      </c>
      <c r="AY113" s="2">
        <v>0.41593725690300687</v>
      </c>
      <c r="AZ113" s="1">
        <v>3.9572668933041209E-3</v>
      </c>
      <c r="BA113" s="2">
        <v>105.15207192247901</v>
      </c>
      <c r="BB113" s="2">
        <v>4.4868360649005012E-2</v>
      </c>
      <c r="BC113" s="1">
        <v>4.2688187991426205E-4</v>
      </c>
      <c r="BD113" s="2">
        <v>105.07282352258099</v>
      </c>
      <c r="BE113" s="2">
        <v>-3.4380039249015226E-2</v>
      </c>
      <c r="BF113" s="1">
        <v>-3.2709498572846098E-4</v>
      </c>
      <c r="BG113" s="2">
        <v>105.110175948399</v>
      </c>
      <c r="BH113" s="2">
        <v>2.9723865689987861E-3</v>
      </c>
      <c r="BI113" s="1">
        <v>2.8279570460175549E-5</v>
      </c>
      <c r="BJ113" s="2">
        <v>105.175645783327</v>
      </c>
      <c r="BK113" s="2">
        <v>6.8442221496994193E-2</v>
      </c>
      <c r="BL113" s="1">
        <v>6.511658495103298E-4</v>
      </c>
      <c r="BM113" s="2">
        <v>105.70223396754601</v>
      </c>
      <c r="BN113" s="2">
        <v>0.59503040571600252</v>
      </c>
      <c r="BO113" s="1">
        <v>5.661176261491649E-3</v>
      </c>
      <c r="BQ113" t="s">
        <v>181</v>
      </c>
      <c r="BS113" s="23">
        <v>106.672035622916</v>
      </c>
      <c r="BT113" s="23">
        <v>105.03632684885301</v>
      </c>
      <c r="BU113" s="23">
        <v>-1.6357087740629908</v>
      </c>
      <c r="BV113" s="24">
        <v>-1.5333997935927613E-2</v>
      </c>
      <c r="BW113" s="2">
        <v>105.10720356183</v>
      </c>
      <c r="BX113" s="2">
        <v>104.56338889318</v>
      </c>
      <c r="BY113" s="2">
        <v>-0.5438146686500005</v>
      </c>
      <c r="BZ113" s="1">
        <v>-5.1739048345063997E-3</v>
      </c>
      <c r="CB113" s="25" t="s">
        <v>181</v>
      </c>
      <c r="CC113" s="27">
        <v>5.0173000000000002E-2</v>
      </c>
      <c r="CD113" s="27">
        <v>5.4653280000000004</v>
      </c>
      <c r="CG113" s="30">
        <v>254</v>
      </c>
      <c r="CH113" s="30"/>
      <c r="CI113" s="34" t="s">
        <v>181</v>
      </c>
      <c r="CJ113" s="34" t="s">
        <v>976</v>
      </c>
      <c r="CK113" s="34" t="s">
        <v>181</v>
      </c>
      <c r="CL113" s="34" t="s">
        <v>976</v>
      </c>
      <c r="CM113" s="32"/>
      <c r="CN113" s="32"/>
      <c r="CO113" t="s">
        <v>181</v>
      </c>
      <c r="CP113">
        <v>562468</v>
      </c>
      <c r="CQ113" t="s">
        <v>963</v>
      </c>
      <c r="CR113" s="30">
        <v>334</v>
      </c>
      <c r="CS113" s="39" t="s">
        <v>181</v>
      </c>
      <c r="CW113" s="30">
        <v>271</v>
      </c>
      <c r="CX113" s="30"/>
      <c r="CY113" s="32"/>
      <c r="CZ113" s="32" t="s">
        <v>181</v>
      </c>
      <c r="DA113" s="41">
        <v>560474</v>
      </c>
    </row>
    <row r="114" spans="1:105" ht="15.75" x14ac:dyDescent="0.25">
      <c r="A114" t="s">
        <v>493</v>
      </c>
      <c r="C114" s="52"/>
      <c r="D114" s="52"/>
      <c r="E114" s="52"/>
      <c r="F114" s="53"/>
      <c r="G114" s="45"/>
      <c r="H114" s="45"/>
      <c r="I114" s="45"/>
      <c r="J114" s="46"/>
      <c r="K114" s="47"/>
      <c r="L114" s="55"/>
      <c r="M114" s="55"/>
      <c r="N114" s="55"/>
      <c r="O114" s="56"/>
      <c r="P114" s="54"/>
      <c r="Q114" s="42"/>
      <c r="R114" s="42"/>
      <c r="S114" s="42"/>
      <c r="T114" s="42"/>
      <c r="V114" s="143"/>
      <c r="W114" s="143"/>
      <c r="X114" s="143"/>
      <c r="AB114" s="2"/>
      <c r="AC114" s="2"/>
      <c r="AD114" s="2"/>
      <c r="AE114" s="1"/>
      <c r="AF114" s="2"/>
      <c r="AG114" s="2"/>
      <c r="AH114" s="1"/>
      <c r="AI114" s="2"/>
      <c r="AJ114" s="2"/>
      <c r="AK114" s="1"/>
      <c r="AL114" s="2"/>
      <c r="AM114" s="2"/>
      <c r="AN114" s="1"/>
      <c r="AO114" s="2"/>
      <c r="AP114" s="2"/>
      <c r="AQ114" s="1"/>
      <c r="AR114" s="2"/>
      <c r="AS114" s="2"/>
      <c r="AT114" s="1"/>
      <c r="AU114" s="1"/>
      <c r="AW114" s="2"/>
      <c r="AX114" s="2"/>
      <c r="AY114" s="2"/>
      <c r="AZ114" s="1"/>
      <c r="BA114" s="2"/>
      <c r="BB114" s="2"/>
      <c r="BC114" s="1"/>
      <c r="BD114" s="2"/>
      <c r="BE114" s="2"/>
      <c r="BF114" s="1"/>
      <c r="BG114" s="2"/>
      <c r="BH114" s="2"/>
      <c r="BI114" s="1"/>
      <c r="BJ114" s="2"/>
      <c r="BK114" s="2"/>
      <c r="BL114" s="1"/>
      <c r="BM114" s="2"/>
      <c r="BN114" s="2"/>
      <c r="BO114" s="1"/>
      <c r="BS114" s="23"/>
      <c r="BT114" s="23"/>
      <c r="BU114" s="23"/>
      <c r="BV114" s="24"/>
      <c r="BW114" s="2"/>
      <c r="BX114" s="2"/>
      <c r="BY114" s="2"/>
      <c r="BZ114" s="1"/>
      <c r="CB114" s="25"/>
      <c r="CC114" s="27"/>
      <c r="CD114" s="27"/>
      <c r="CG114" s="30"/>
      <c r="CH114" s="30"/>
      <c r="CI114" s="15"/>
      <c r="CJ114" s="33"/>
      <c r="CK114" s="34"/>
      <c r="CL114" s="34"/>
      <c r="CM114" s="32"/>
      <c r="CN114" s="32"/>
      <c r="CR114" s="30"/>
      <c r="CS114" s="39"/>
      <c r="CW114" s="30"/>
      <c r="CX114" s="30"/>
      <c r="CY114" s="32"/>
      <c r="CZ114" s="32"/>
      <c r="DA114" s="41"/>
    </row>
    <row r="115" spans="1:105" ht="15.75" x14ac:dyDescent="0.25">
      <c r="A115" t="s">
        <v>494</v>
      </c>
      <c r="B115" t="s">
        <v>387</v>
      </c>
      <c r="C115" s="52">
        <v>2.8016015710069997</v>
      </c>
      <c r="D115" s="52">
        <v>2.4699308322049998</v>
      </c>
      <c r="E115" s="52">
        <v>-0.33167073880199993</v>
      </c>
      <c r="F115" s="53">
        <v>-0.1183861196518337</v>
      </c>
      <c r="G115" s="45">
        <v>2.936050240328</v>
      </c>
      <c r="H115" s="45">
        <v>2.999670877697</v>
      </c>
      <c r="I115" s="45">
        <v>6.3620637369000033E-2</v>
      </c>
      <c r="J115" s="46">
        <v>2.1668783624728665E-2</v>
      </c>
      <c r="K115" s="47">
        <v>4</v>
      </c>
      <c r="L115" s="55">
        <f>G115-CC115-CD115</f>
        <v>2.7529742403280002</v>
      </c>
      <c r="M115" s="55">
        <f>H115-CC115-CD115</f>
        <v>2.8165948776970002</v>
      </c>
      <c r="N115" s="55">
        <f>M115-L115</f>
        <v>6.3620637369000033E-2</v>
      </c>
      <c r="O115" s="56">
        <f>N115/L115</f>
        <v>2.3109783025583277E-2</v>
      </c>
      <c r="P115" s="54"/>
      <c r="Q115" s="42">
        <f t="shared" ref="Q115:R117" si="71">C115/$CP115*1000000</f>
        <v>33.776617891458187</v>
      </c>
      <c r="R115" s="42">
        <f t="shared" si="71"/>
        <v>29.777935164325754</v>
      </c>
      <c r="S115" s="42">
        <f t="shared" ref="S115:T117" si="72">L115/$CP115*1000000</f>
        <v>33.190357951992283</v>
      </c>
      <c r="T115" s="42">
        <f t="shared" si="72"/>
        <v>33.957379922804272</v>
      </c>
      <c r="V115" s="143">
        <f>AR115/DA115*1000000</f>
        <v>34.277709176791696</v>
      </c>
      <c r="W115" s="143">
        <f>(AW115-CC115-CD115)/DA115*1000000</f>
        <v>33.395291381532338</v>
      </c>
      <c r="X115" s="143">
        <f>(BM115-CC115-CD115)/DA115*1000000</f>
        <v>34.165167497670922</v>
      </c>
      <c r="AA115" t="s">
        <v>387</v>
      </c>
      <c r="AB115" s="2">
        <v>2.8016015710069997</v>
      </c>
      <c r="AC115" s="2">
        <v>2.7586759893639998</v>
      </c>
      <c r="AD115" s="2">
        <v>-4.2925581642999866E-2</v>
      </c>
      <c r="AE115" s="1">
        <v>-1.5321800961002038E-2</v>
      </c>
      <c r="AF115" s="2">
        <v>2.8016920065799997</v>
      </c>
      <c r="AG115" s="2">
        <v>9.0435573000036129E-5</v>
      </c>
      <c r="AH115" s="1">
        <v>3.2279955128498238E-5</v>
      </c>
      <c r="AI115" s="2">
        <v>2.80371560108</v>
      </c>
      <c r="AJ115" s="2">
        <v>2.1140300730002615E-3</v>
      </c>
      <c r="AK115" s="1">
        <v>7.5457912890889778E-4</v>
      </c>
      <c r="AL115" s="2">
        <v>2.8998137679820002</v>
      </c>
      <c r="AM115" s="2">
        <v>9.8212196975000499E-2</v>
      </c>
      <c r="AN115" s="1">
        <v>3.5055733117575094E-2</v>
      </c>
      <c r="AO115" s="2">
        <v>2.8011027761130003</v>
      </c>
      <c r="AP115" s="2">
        <v>-4.9879489399939914E-4</v>
      </c>
      <c r="AQ115" s="1">
        <v>-1.7803919699406568E-4</v>
      </c>
      <c r="AR115" s="2">
        <v>2.8257172336980001</v>
      </c>
      <c r="AS115" s="2">
        <v>2.4115662691000406E-2</v>
      </c>
      <c r="AT115" s="1">
        <v>8.6078130953975516E-3</v>
      </c>
      <c r="AU115" s="1"/>
      <c r="AV115" t="s">
        <v>387</v>
      </c>
      <c r="AW115" s="2">
        <v>2.936050240328</v>
      </c>
      <c r="AX115" s="2">
        <v>2.9454442492479997</v>
      </c>
      <c r="AY115" s="2">
        <v>9.3940089199997523E-3</v>
      </c>
      <c r="AZ115" s="1">
        <v>3.1995395688291435E-3</v>
      </c>
      <c r="BA115" s="2">
        <v>2.9360719803940003</v>
      </c>
      <c r="BB115" s="2">
        <v>2.1740066000308644E-5</v>
      </c>
      <c r="BC115" s="1">
        <v>7.4045279272468984E-6</v>
      </c>
      <c r="BD115" s="2">
        <v>2.9365597293820001</v>
      </c>
      <c r="BE115" s="2">
        <v>5.0948905400005629E-4</v>
      </c>
      <c r="BF115" s="1">
        <v>1.7352872474795896E-4</v>
      </c>
      <c r="BG115" s="2">
        <v>2.9969628155830002</v>
      </c>
      <c r="BH115" s="2">
        <v>6.0912575255000156E-2</v>
      </c>
      <c r="BI115" s="1">
        <v>2.074643492755605E-2</v>
      </c>
      <c r="BJ115" s="2">
        <v>2.9359302924940001</v>
      </c>
      <c r="BK115" s="2">
        <v>-1.1994783399993381E-4</v>
      </c>
      <c r="BL115" s="1">
        <v>-4.0853467816182145E-5</v>
      </c>
      <c r="BM115" s="2">
        <v>2.9995157478379997</v>
      </c>
      <c r="BN115" s="2">
        <v>6.3465507509999686E-2</v>
      </c>
      <c r="BO115" s="1">
        <v>2.1615947383417274E-2</v>
      </c>
      <c r="BQ115" t="s">
        <v>387</v>
      </c>
      <c r="BS115" s="23">
        <v>2.8016015710069997</v>
      </c>
      <c r="BT115" s="23">
        <v>2.4443010929479998</v>
      </c>
      <c r="BU115" s="23">
        <v>-0.35730047805899989</v>
      </c>
      <c r="BV115" s="24">
        <v>-0.12753436525614625</v>
      </c>
      <c r="BW115" s="2">
        <v>2.936050240328</v>
      </c>
      <c r="BX115" s="2">
        <v>2.91992583586</v>
      </c>
      <c r="BY115" s="2">
        <v>-1.6124404468000009E-2</v>
      </c>
      <c r="BZ115" s="1">
        <v>-5.4918693987329988E-3</v>
      </c>
      <c r="CB115" s="25" t="s">
        <v>387</v>
      </c>
      <c r="CC115" s="27">
        <v>0</v>
      </c>
      <c r="CD115" s="27">
        <v>0.18307599999999999</v>
      </c>
      <c r="CG115" s="30">
        <v>483</v>
      </c>
      <c r="CH115" s="30"/>
      <c r="CI115" s="15" t="s">
        <v>387</v>
      </c>
      <c r="CJ115" s="33" t="s">
        <v>603</v>
      </c>
      <c r="CK115" s="34" t="s">
        <v>387</v>
      </c>
      <c r="CL115" s="34" t="s">
        <v>962</v>
      </c>
      <c r="CM115" s="32"/>
      <c r="CN115" s="32"/>
      <c r="CO115" t="s">
        <v>387</v>
      </c>
      <c r="CP115">
        <v>82945</v>
      </c>
      <c r="CQ115" t="s">
        <v>1045</v>
      </c>
      <c r="CR115" s="30">
        <v>161</v>
      </c>
      <c r="CS115" s="39" t="s">
        <v>387</v>
      </c>
      <c r="CW115" s="30">
        <v>476</v>
      </c>
      <c r="CX115" s="30"/>
      <c r="CY115" s="32"/>
      <c r="CZ115" s="32" t="s">
        <v>387</v>
      </c>
      <c r="DA115" s="41">
        <v>82436</v>
      </c>
    </row>
    <row r="116" spans="1:105" ht="15.75" x14ac:dyDescent="0.25">
      <c r="A116" t="s">
        <v>832</v>
      </c>
      <c r="B116" t="s">
        <v>388</v>
      </c>
      <c r="C116" s="52">
        <v>3.924251361529</v>
      </c>
      <c r="D116" s="52">
        <v>3.4712372370429998</v>
      </c>
      <c r="E116" s="52">
        <v>-0.4530141244860002</v>
      </c>
      <c r="F116" s="53">
        <v>-0.11543962981756933</v>
      </c>
      <c r="G116" s="45">
        <v>4.0509265647840005</v>
      </c>
      <c r="H116" s="45">
        <v>4.1302514120840002</v>
      </c>
      <c r="I116" s="45">
        <v>7.9324847299999668E-2</v>
      </c>
      <c r="J116" s="46">
        <v>1.9581902073860315E-2</v>
      </c>
      <c r="K116" s="47">
        <v>4</v>
      </c>
      <c r="L116" s="55">
        <f>G116-CC116-CD116</f>
        <v>3.8297075647840004</v>
      </c>
      <c r="M116" s="55">
        <f>H116-CC116-CD116</f>
        <v>3.9090324120840001</v>
      </c>
      <c r="N116" s="55">
        <f>M116-L116</f>
        <v>7.9324847299999668E-2</v>
      </c>
      <c r="O116" s="56">
        <f>N116/L116</f>
        <v>2.0713029900619493E-2</v>
      </c>
      <c r="P116" s="54"/>
      <c r="Q116" s="42">
        <f t="shared" si="71"/>
        <v>32.665074261911499</v>
      </c>
      <c r="R116" s="42">
        <f t="shared" si="71"/>
        <v>28.894230181153027</v>
      </c>
      <c r="S116" s="42">
        <f t="shared" si="72"/>
        <v>31.87810119184924</v>
      </c>
      <c r="T116" s="42">
        <f t="shared" si="72"/>
        <v>32.538393255010988</v>
      </c>
      <c r="V116" s="143">
        <f>AR116/DA116*1000000</f>
        <v>33.389394893531104</v>
      </c>
      <c r="W116" s="143">
        <f>(AW116-CC116-CD116)/DA116*1000000</f>
        <v>32.020163079387643</v>
      </c>
      <c r="X116" s="143">
        <f>(BM116-CC116-CD116)/DA116*1000000</f>
        <v>32.829519310870126</v>
      </c>
      <c r="AA116" t="s">
        <v>388</v>
      </c>
      <c r="AB116" s="2">
        <v>3.924251361529</v>
      </c>
      <c r="AC116" s="2">
        <v>3.898917114039</v>
      </c>
      <c r="AD116" s="2">
        <v>-2.5334247490000017E-2</v>
      </c>
      <c r="AE116" s="1">
        <v>-6.4558167038844001E-3</v>
      </c>
      <c r="AF116" s="2">
        <v>3.9243752439210002</v>
      </c>
      <c r="AG116" s="2">
        <v>1.2388239200022966E-4</v>
      </c>
      <c r="AH116" s="1">
        <v>3.1568414096685578E-5</v>
      </c>
      <c r="AI116" s="2">
        <v>3.9272165003160002</v>
      </c>
      <c r="AJ116" s="2">
        <v>2.965138787000221E-3</v>
      </c>
      <c r="AK116" s="1">
        <v>7.5559349130095439E-4</v>
      </c>
      <c r="AL116" s="2">
        <v>4.0452520699169998</v>
      </c>
      <c r="AM116" s="2">
        <v>0.12100070838799981</v>
      </c>
      <c r="AN116" s="1">
        <v>3.0834087126583677E-2</v>
      </c>
      <c r="AO116" s="2">
        <v>3.9235679607759999</v>
      </c>
      <c r="AP116" s="2">
        <v>-6.8340075300010739E-4</v>
      </c>
      <c r="AQ116" s="1">
        <v>-1.7414805781804839E-4</v>
      </c>
      <c r="AR116" s="2">
        <v>3.9934717974510003</v>
      </c>
      <c r="AS116" s="2">
        <v>6.9220435922000334E-2</v>
      </c>
      <c r="AT116" s="1">
        <v>1.7639144271082086E-2</v>
      </c>
      <c r="AU116" s="1"/>
      <c r="AV116" t="s">
        <v>388</v>
      </c>
      <c r="AW116" s="2">
        <v>4.0509265647840005</v>
      </c>
      <c r="AX116" s="2">
        <v>4.0712259531769996</v>
      </c>
      <c r="AY116" s="2">
        <v>2.0299388392999163E-2</v>
      </c>
      <c r="AZ116" s="1">
        <v>5.0110482301674473E-3</v>
      </c>
      <c r="BA116" s="2">
        <v>4.0509558977540001</v>
      </c>
      <c r="BB116" s="2">
        <v>2.9332969999629199E-5</v>
      </c>
      <c r="BC116" s="1">
        <v>7.2410520236604842E-6</v>
      </c>
      <c r="BD116" s="2">
        <v>4.0516322864110004</v>
      </c>
      <c r="BE116" s="2">
        <v>7.0572162699988894E-4</v>
      </c>
      <c r="BF116" s="1">
        <v>1.7421239701922829E-4</v>
      </c>
      <c r="BG116" s="2">
        <v>4.1317478717230003</v>
      </c>
      <c r="BH116" s="2">
        <v>8.0821306938999804E-2</v>
      </c>
      <c r="BI116" s="1">
        <v>1.995131376648623E-2</v>
      </c>
      <c r="BJ116" s="2">
        <v>4.0507646895410003</v>
      </c>
      <c r="BK116" s="2">
        <v>-1.6187524300015355E-4</v>
      </c>
      <c r="BL116" s="1">
        <v>-3.996005368435626E-5</v>
      </c>
      <c r="BM116" s="2">
        <v>4.1477279981379995</v>
      </c>
      <c r="BN116" s="2">
        <v>9.6801433353999045E-2</v>
      </c>
      <c r="BO116" s="1">
        <v>2.3896121493666374E-2</v>
      </c>
      <c r="BQ116" t="s">
        <v>388</v>
      </c>
      <c r="BS116" s="23">
        <v>3.924251361529</v>
      </c>
      <c r="BT116" s="23">
        <v>3.399383204461</v>
      </c>
      <c r="BU116" s="23">
        <v>-0.52486815706800005</v>
      </c>
      <c r="BV116" s="24">
        <v>-0.13374988213382347</v>
      </c>
      <c r="BW116" s="2">
        <v>4.0509265647840005</v>
      </c>
      <c r="BX116" s="2">
        <v>4.0195766552299999</v>
      </c>
      <c r="BY116" s="2">
        <v>-3.1349909554000632E-2</v>
      </c>
      <c r="BZ116" s="1">
        <v>-7.7389478808466729E-3</v>
      </c>
      <c r="CB116" s="25" t="s">
        <v>388</v>
      </c>
      <c r="CC116" s="27">
        <v>0</v>
      </c>
      <c r="CD116" s="27">
        <v>0.221219</v>
      </c>
      <c r="CG116" s="30">
        <v>484</v>
      </c>
      <c r="CH116" s="30"/>
      <c r="CI116" s="15" t="s">
        <v>388</v>
      </c>
      <c r="CJ116" s="33" t="s">
        <v>603</v>
      </c>
      <c r="CK116" s="34" t="s">
        <v>388</v>
      </c>
      <c r="CL116" s="34" t="s">
        <v>962</v>
      </c>
      <c r="CM116" s="32"/>
      <c r="CN116" s="32"/>
      <c r="CO116" t="s">
        <v>388</v>
      </c>
      <c r="CP116">
        <v>120136</v>
      </c>
      <c r="CQ116" t="s">
        <v>1045</v>
      </c>
      <c r="CR116" s="30">
        <v>162</v>
      </c>
      <c r="CS116" s="39" t="s">
        <v>388</v>
      </c>
      <c r="CW116" s="30">
        <v>477</v>
      </c>
      <c r="CX116" s="30"/>
      <c r="CY116" s="32"/>
      <c r="CZ116" s="32" t="s">
        <v>388</v>
      </c>
      <c r="DA116" s="41">
        <v>119603</v>
      </c>
    </row>
    <row r="117" spans="1:105" ht="15.75" x14ac:dyDescent="0.25">
      <c r="A117" t="s">
        <v>833</v>
      </c>
      <c r="B117" t="s">
        <v>177</v>
      </c>
      <c r="C117" s="52">
        <v>90.846083257494001</v>
      </c>
      <c r="D117" s="52">
        <v>80.540982656728005</v>
      </c>
      <c r="E117" s="52">
        <v>-10.305100600765996</v>
      </c>
      <c r="F117" s="53">
        <v>-0.11343472642136078</v>
      </c>
      <c r="G117" s="45">
        <v>148.61472256573799</v>
      </c>
      <c r="H117" s="45">
        <v>148.16345736741502</v>
      </c>
      <c r="I117" s="45">
        <v>-0.45126519832297163</v>
      </c>
      <c r="J117" s="46">
        <v>-3.0364770766460217E-3</v>
      </c>
      <c r="K117" s="47">
        <v>4</v>
      </c>
      <c r="L117" s="55">
        <f>G117-CC117-CD117</f>
        <v>134.77787256573799</v>
      </c>
      <c r="M117" s="55">
        <f>H117-CC117-CD117</f>
        <v>134.32660736741502</v>
      </c>
      <c r="N117" s="55">
        <f>M117-L117</f>
        <v>-0.45126519832297163</v>
      </c>
      <c r="O117" s="56">
        <f>N117/L117</f>
        <v>-3.348214285715682E-3</v>
      </c>
      <c r="P117" s="54"/>
      <c r="Q117" s="42">
        <f t="shared" si="71"/>
        <v>80.214954670189741</v>
      </c>
      <c r="R117" s="42">
        <f t="shared" si="71"/>
        <v>71.11579323227491</v>
      </c>
      <c r="S117" s="42">
        <f t="shared" si="72"/>
        <v>119.00569128293657</v>
      </c>
      <c r="T117" s="42">
        <f t="shared" si="72"/>
        <v>118.60723472730156</v>
      </c>
      <c r="V117" s="143">
        <f>AR117/DA117*1000000</f>
        <v>83.48699155437545</v>
      </c>
      <c r="W117" s="143">
        <f>(AW117-CC117-CD117)/DA117*1000000</f>
        <v>119.88855344744007</v>
      </c>
      <c r="X117" s="143">
        <f>(BM117-CC117-CD117)/DA117*1000000</f>
        <v>119.48714088009356</v>
      </c>
      <c r="AA117" t="s">
        <v>177</v>
      </c>
      <c r="AB117" s="2">
        <v>90.846083257494001</v>
      </c>
      <c r="AC117" s="2">
        <v>92.55915927135301</v>
      </c>
      <c r="AD117" s="2">
        <v>1.7130760138590091</v>
      </c>
      <c r="AE117" s="1">
        <v>1.8856905575152526E-2</v>
      </c>
      <c r="AF117" s="2">
        <v>90.745227304286999</v>
      </c>
      <c r="AG117" s="2">
        <v>-0.10085595320700236</v>
      </c>
      <c r="AH117" s="1">
        <v>-1.1101849368798475E-3</v>
      </c>
      <c r="AI117" s="2">
        <v>90.633820743411007</v>
      </c>
      <c r="AJ117" s="2">
        <v>-0.2122625140829939</v>
      </c>
      <c r="AK117" s="1">
        <v>-2.3365070509573579E-3</v>
      </c>
      <c r="AL117" s="2">
        <v>91.769202347114003</v>
      </c>
      <c r="AM117" s="2">
        <v>0.92311908962000189</v>
      </c>
      <c r="AN117" s="1">
        <v>1.016135265846866E-2</v>
      </c>
      <c r="AO117" s="2">
        <v>90.96831011501699</v>
      </c>
      <c r="AP117" s="2">
        <v>0.12222685752298901</v>
      </c>
      <c r="AQ117" s="1">
        <v>1.3454279275480637E-3</v>
      </c>
      <c r="AR117" s="2">
        <v>93.855491496488</v>
      </c>
      <c r="AS117" s="2">
        <v>3.0094082389939985</v>
      </c>
      <c r="AT117" s="1">
        <v>3.312645004698922E-2</v>
      </c>
      <c r="AU117" s="1"/>
      <c r="AV117" t="s">
        <v>177</v>
      </c>
      <c r="AW117" s="2">
        <v>148.61472256573799</v>
      </c>
      <c r="AX117" s="2">
        <v>148.464300832964</v>
      </c>
      <c r="AY117" s="2">
        <v>-0.15042173277399229</v>
      </c>
      <c r="AZ117" s="1">
        <v>-1.0121590255464427E-3</v>
      </c>
      <c r="BA117" s="2">
        <v>148.61472256573799</v>
      </c>
      <c r="BB117" s="2">
        <v>0</v>
      </c>
      <c r="BC117" s="1">
        <v>0</v>
      </c>
      <c r="BD117" s="2">
        <v>148.61472256573799</v>
      </c>
      <c r="BE117" s="2">
        <v>0</v>
      </c>
      <c r="BF117" s="1">
        <v>0</v>
      </c>
      <c r="BG117" s="2">
        <v>148.464300832964</v>
      </c>
      <c r="BH117" s="2">
        <v>-0.15042173277399229</v>
      </c>
      <c r="BI117" s="1">
        <v>-1.0121590255464427E-3</v>
      </c>
      <c r="BJ117" s="2">
        <v>148.61472256573799</v>
      </c>
      <c r="BK117" s="2">
        <v>0</v>
      </c>
      <c r="BL117" s="1">
        <v>0</v>
      </c>
      <c r="BM117" s="2">
        <v>148.16345736741502</v>
      </c>
      <c r="BN117" s="2">
        <v>-0.45126519832297163</v>
      </c>
      <c r="BO117" s="1">
        <v>-3.0364770766460217E-3</v>
      </c>
      <c r="BQ117" t="s">
        <v>177</v>
      </c>
      <c r="BS117" s="23">
        <v>90.846083257494001</v>
      </c>
      <c r="BT117" s="23">
        <v>78.095905791180002</v>
      </c>
      <c r="BU117" s="23">
        <v>-12.750177466314</v>
      </c>
      <c r="BV117" s="24">
        <v>-0.14034922595589416</v>
      </c>
      <c r="BW117" s="2">
        <v>148.61472256573799</v>
      </c>
      <c r="BX117" s="2">
        <v>148.464300832964</v>
      </c>
      <c r="BY117" s="2">
        <v>-0.15042173277399229</v>
      </c>
      <c r="BZ117" s="1">
        <v>-1.0121590255464427E-3</v>
      </c>
      <c r="CB117" s="25" t="s">
        <v>177</v>
      </c>
      <c r="CC117" s="27">
        <v>0</v>
      </c>
      <c r="CD117" s="27">
        <v>13.83685</v>
      </c>
      <c r="CG117" s="30">
        <v>250</v>
      </c>
      <c r="CH117" s="30"/>
      <c r="CI117" s="34" t="s">
        <v>177</v>
      </c>
      <c r="CJ117" s="34" t="s">
        <v>962</v>
      </c>
      <c r="CK117" s="34" t="s">
        <v>177</v>
      </c>
      <c r="CL117" s="34" t="s">
        <v>962</v>
      </c>
      <c r="CM117" s="32"/>
      <c r="CN117" s="32"/>
      <c r="CO117" t="s">
        <v>177</v>
      </c>
      <c r="CP117">
        <v>1132533</v>
      </c>
      <c r="CQ117" t="s">
        <v>963</v>
      </c>
      <c r="CR117" s="30">
        <v>338</v>
      </c>
      <c r="CS117" s="39" t="s">
        <v>177</v>
      </c>
      <c r="CW117" s="30">
        <v>268</v>
      </c>
      <c r="CX117" s="30"/>
      <c r="CY117" s="32"/>
      <c r="CZ117" s="32" t="s">
        <v>177</v>
      </c>
      <c r="DA117" s="41">
        <v>1124193</v>
      </c>
    </row>
    <row r="118" spans="1:105" ht="15.75" x14ac:dyDescent="0.25">
      <c r="C118" s="52"/>
      <c r="D118" s="52"/>
      <c r="E118" s="52"/>
      <c r="F118" s="53"/>
      <c r="G118" s="45"/>
      <c r="H118" s="45"/>
      <c r="I118" s="45"/>
      <c r="J118" s="46"/>
      <c r="K118" s="47"/>
      <c r="L118" s="55"/>
      <c r="M118" s="55"/>
      <c r="N118" s="55"/>
      <c r="O118" s="56"/>
      <c r="P118" s="54"/>
      <c r="Q118" s="42"/>
      <c r="R118" s="42"/>
      <c r="S118" s="42"/>
      <c r="T118" s="42"/>
      <c r="V118" s="143"/>
      <c r="W118" s="143"/>
      <c r="X118" s="143"/>
      <c r="AB118" s="2"/>
      <c r="AC118" s="2"/>
      <c r="AD118" s="2"/>
      <c r="AE118" s="1"/>
      <c r="AF118" s="2"/>
      <c r="AG118" s="2"/>
      <c r="AH118" s="1"/>
      <c r="AI118" s="2"/>
      <c r="AJ118" s="2"/>
      <c r="AK118" s="1"/>
      <c r="AL118" s="2"/>
      <c r="AM118" s="2"/>
      <c r="AN118" s="1"/>
      <c r="AO118" s="2"/>
      <c r="AP118" s="2"/>
      <c r="AQ118" s="1"/>
      <c r="AR118" s="2"/>
      <c r="AS118" s="2"/>
      <c r="AT118" s="1"/>
      <c r="AU118" s="1"/>
      <c r="AW118" s="2"/>
      <c r="AX118" s="2"/>
      <c r="AY118" s="2"/>
      <c r="AZ118" s="1"/>
      <c r="BA118" s="2"/>
      <c r="BB118" s="2"/>
      <c r="BC118" s="1"/>
      <c r="BD118" s="2"/>
      <c r="BE118" s="2"/>
      <c r="BF118" s="1"/>
      <c r="BG118" s="2"/>
      <c r="BH118" s="2"/>
      <c r="BI118" s="1"/>
      <c r="BJ118" s="2"/>
      <c r="BK118" s="2"/>
      <c r="BL118" s="1"/>
      <c r="BM118" s="2"/>
      <c r="BN118" s="2"/>
      <c r="BO118" s="1"/>
      <c r="BS118" s="23"/>
      <c r="BT118" s="23"/>
      <c r="BU118" s="23"/>
      <c r="BV118" s="24"/>
      <c r="BW118" s="2"/>
      <c r="BX118" s="2"/>
      <c r="BY118" s="2"/>
      <c r="BZ118" s="1"/>
      <c r="CB118" s="25"/>
      <c r="CC118" s="27"/>
      <c r="CD118" s="27"/>
      <c r="CG118" s="30"/>
      <c r="CH118" s="30"/>
      <c r="CI118" s="15"/>
      <c r="CJ118" s="33"/>
      <c r="CK118" s="34"/>
      <c r="CL118" s="34"/>
      <c r="CM118" s="32"/>
      <c r="CN118" s="32"/>
      <c r="CR118" s="30"/>
      <c r="CS118" s="39"/>
      <c r="CW118" s="30"/>
      <c r="CX118" s="30"/>
      <c r="CY118" s="32"/>
      <c r="CZ118" s="32"/>
      <c r="DA118" s="41"/>
    </row>
    <row r="119" spans="1:105" ht="15.75" x14ac:dyDescent="0.25">
      <c r="B119" t="s">
        <v>184</v>
      </c>
      <c r="C119" s="52">
        <v>7.9055387840350004</v>
      </c>
      <c r="D119" s="52">
        <v>8.546199078802001</v>
      </c>
      <c r="E119" s="52">
        <v>0.64066029476700059</v>
      </c>
      <c r="F119" s="53">
        <v>8.1039422140435885E-2</v>
      </c>
      <c r="G119" s="45">
        <v>8.3312829842969993</v>
      </c>
      <c r="H119" s="45">
        <v>8.618951892358</v>
      </c>
      <c r="I119" s="45">
        <v>0.28766890806100065</v>
      </c>
      <c r="J119" s="46">
        <v>3.4528764489599725E-2</v>
      </c>
      <c r="K119" s="47">
        <v>3</v>
      </c>
      <c r="L119" s="55">
        <f>G119-CC119-CD119</f>
        <v>8.087082984297</v>
      </c>
      <c r="M119" s="55">
        <f>H119-CC119-CD119</f>
        <v>8.3747518923580007</v>
      </c>
      <c r="N119" s="55">
        <f>M119-L119</f>
        <v>0.28766890806100065</v>
      </c>
      <c r="O119" s="56">
        <f>N119/L119</f>
        <v>3.557140548941793E-2</v>
      </c>
      <c r="P119" s="54"/>
      <c r="Q119" s="42">
        <f t="shared" ref="Q119:R121" si="73">C119/$CP119*1000000</f>
        <v>44.895896232721519</v>
      </c>
      <c r="R119" s="42">
        <f t="shared" si="73"/>
        <v>48.534233719898239</v>
      </c>
      <c r="S119" s="42">
        <f t="shared" ref="S119:T121" si="74">L119/$CP119*1000000</f>
        <v>45.926893587775297</v>
      </c>
      <c r="T119" s="42">
        <f t="shared" si="74"/>
        <v>47.560577742455393</v>
      </c>
      <c r="V119" s="143">
        <f>AR119/DA119*1000000</f>
        <v>49.887000260358214</v>
      </c>
      <c r="W119" s="143">
        <f>(AW119-CC119-CD119)/DA119*1000000</f>
        <v>46.216656480649434</v>
      </c>
      <c r="X119" s="143">
        <f>(BM119-CC119-CD119)/DA119*1000000</f>
        <v>48.084225281566113</v>
      </c>
      <c r="AA119" t="s">
        <v>184</v>
      </c>
      <c r="AB119" s="2">
        <v>7.9055387840350004</v>
      </c>
      <c r="AC119" s="2">
        <v>8.1089887400130003</v>
      </c>
      <c r="AD119" s="2">
        <v>0.20344995597799986</v>
      </c>
      <c r="AE119" s="1">
        <v>2.5735115788548275E-2</v>
      </c>
      <c r="AF119" s="2">
        <v>7.9055468934480002</v>
      </c>
      <c r="AG119" s="2">
        <v>8.1094129997794084E-6</v>
      </c>
      <c r="AH119" s="1">
        <v>1.0257887819304772E-6</v>
      </c>
      <c r="AI119" s="2">
        <v>7.9060233430110003</v>
      </c>
      <c r="AJ119" s="2">
        <v>4.8455897599986031E-4</v>
      </c>
      <c r="AK119" s="1">
        <v>6.1293605564039828E-5</v>
      </c>
      <c r="AL119" s="2">
        <v>8.4327050742740006</v>
      </c>
      <c r="AM119" s="2">
        <v>0.52716629023900019</v>
      </c>
      <c r="AN119" s="1">
        <v>6.6683157801160464E-2</v>
      </c>
      <c r="AO119" s="2">
        <v>7.9054934993829997</v>
      </c>
      <c r="AP119" s="2">
        <v>-4.5284652000709968E-5</v>
      </c>
      <c r="AQ119" s="1">
        <v>-5.7282183084296511E-6</v>
      </c>
      <c r="AR119" s="2">
        <v>8.7293270795580007</v>
      </c>
      <c r="AS119" s="2">
        <v>0.82378829552300026</v>
      </c>
      <c r="AT119" s="1">
        <v>0.10420394081003259</v>
      </c>
      <c r="AU119" s="1"/>
      <c r="AV119" t="s">
        <v>184</v>
      </c>
      <c r="AW119" s="2">
        <v>8.3312829842969993</v>
      </c>
      <c r="AX119" s="2">
        <v>8.405818311341001</v>
      </c>
      <c r="AY119" s="2">
        <v>7.4535327044001676E-2</v>
      </c>
      <c r="AZ119" s="1">
        <v>8.9464404443454423E-3</v>
      </c>
      <c r="BA119" s="2">
        <v>8.3312829842969993</v>
      </c>
      <c r="BB119" s="2">
        <v>0</v>
      </c>
      <c r="BC119" s="1">
        <v>0</v>
      </c>
      <c r="BD119" s="2">
        <v>8.3312829842969993</v>
      </c>
      <c r="BE119" s="2">
        <v>0</v>
      </c>
      <c r="BF119" s="1">
        <v>0</v>
      </c>
      <c r="BG119" s="2">
        <v>8.5232383321690008</v>
      </c>
      <c r="BH119" s="2">
        <v>0.19195534787200152</v>
      </c>
      <c r="BI119" s="1">
        <v>2.3040310626082867E-2</v>
      </c>
      <c r="BJ119" s="2">
        <v>8.3312829842969993</v>
      </c>
      <c r="BK119" s="2">
        <v>0</v>
      </c>
      <c r="BL119" s="1">
        <v>0</v>
      </c>
      <c r="BM119" s="2">
        <v>8.6580739082190004</v>
      </c>
      <c r="BN119" s="2">
        <v>0.32679092392200104</v>
      </c>
      <c r="BO119" s="1">
        <v>3.9224561755727701E-2</v>
      </c>
      <c r="BQ119" t="s">
        <v>184</v>
      </c>
      <c r="BS119" s="23">
        <v>7.9055387840350004</v>
      </c>
      <c r="BT119" s="23">
        <v>7.7226099014919996</v>
      </c>
      <c r="BU119" s="23">
        <v>-0.18292888254300088</v>
      </c>
      <c r="BV119" s="24">
        <v>-2.3139331491538604E-2</v>
      </c>
      <c r="BW119" s="2">
        <v>8.3312829842969993</v>
      </c>
      <c r="BX119" s="2">
        <v>8.3312829842969993</v>
      </c>
      <c r="BY119" s="2">
        <v>0</v>
      </c>
      <c r="BZ119" s="1">
        <v>0</v>
      </c>
      <c r="CB119" s="25" t="s">
        <v>184</v>
      </c>
      <c r="CC119" s="27">
        <v>0</v>
      </c>
      <c r="CD119" s="27">
        <v>0.2442</v>
      </c>
      <c r="CG119" s="30">
        <v>257</v>
      </c>
      <c r="CH119" s="30"/>
      <c r="CI119" s="15" t="s">
        <v>184</v>
      </c>
      <c r="CJ119" s="33" t="s">
        <v>603</v>
      </c>
      <c r="CK119" s="34" t="s">
        <v>184</v>
      </c>
      <c r="CL119" s="34" t="s">
        <v>976</v>
      </c>
      <c r="CM119" s="32"/>
      <c r="CN119" s="32"/>
      <c r="CO119" t="s">
        <v>184</v>
      </c>
      <c r="CP119">
        <v>176086</v>
      </c>
      <c r="CQ119" t="s">
        <v>1045</v>
      </c>
      <c r="CR119" s="30">
        <v>163</v>
      </c>
      <c r="CS119" s="39" t="s">
        <v>184</v>
      </c>
      <c r="CW119" s="30">
        <v>273</v>
      </c>
      <c r="CX119" s="30"/>
      <c r="CY119" s="32"/>
      <c r="CZ119" s="32" t="s">
        <v>184</v>
      </c>
      <c r="DA119" s="41">
        <v>174982</v>
      </c>
    </row>
    <row r="120" spans="1:105" ht="15.75" x14ac:dyDescent="0.25">
      <c r="B120" t="s">
        <v>186</v>
      </c>
      <c r="C120" s="52">
        <v>1.842318980972</v>
      </c>
      <c r="D120" s="52">
        <v>1.394038192946</v>
      </c>
      <c r="E120" s="52">
        <v>-0.44828078802600002</v>
      </c>
      <c r="F120" s="53">
        <v>-0.24332419773989894</v>
      </c>
      <c r="G120" s="45">
        <v>2.2158754585790001</v>
      </c>
      <c r="H120" s="45">
        <v>2.2770218297489997</v>
      </c>
      <c r="I120" s="45">
        <v>6.1146371169999547E-2</v>
      </c>
      <c r="J120" s="46">
        <v>2.7594678632891931E-2</v>
      </c>
      <c r="K120" s="47">
        <v>4</v>
      </c>
      <c r="L120" s="55">
        <f>G120-CC120-CD120</f>
        <v>2.0985434585789999</v>
      </c>
      <c r="M120" s="55">
        <f>H120-CC120-CD120</f>
        <v>2.1596898297489995</v>
      </c>
      <c r="N120" s="55">
        <f>M120-L120</f>
        <v>6.1146371169999547E-2</v>
      </c>
      <c r="O120" s="56">
        <f>N120/L120</f>
        <v>2.9137529137187361E-2</v>
      </c>
      <c r="P120" s="54"/>
      <c r="Q120" s="42">
        <f t="shared" si="73"/>
        <v>26.877902967028476</v>
      </c>
      <c r="R120" s="42">
        <f t="shared" si="73"/>
        <v>20.337858790645424</v>
      </c>
      <c r="S120" s="42">
        <f t="shared" si="74"/>
        <v>30.616005173012958</v>
      </c>
      <c r="T120" s="42">
        <f t="shared" si="74"/>
        <v>31.508079915805897</v>
      </c>
      <c r="V120" s="143">
        <f>AR120/DA120*1000000</f>
        <v>26.092139261961652</v>
      </c>
      <c r="W120" s="143">
        <f>(AW120-CC120-CD120)/DA120*1000000</f>
        <v>30.951968415619469</v>
      </c>
      <c r="X120" s="143">
        <f>(BM120-CC120-CD120)/DA120*1000000</f>
        <v>31.817757741917401</v>
      </c>
      <c r="AA120" t="s">
        <v>186</v>
      </c>
      <c r="AB120" s="2">
        <v>1.842318980972</v>
      </c>
      <c r="AC120" s="2">
        <v>1.767457581673</v>
      </c>
      <c r="AD120" s="2">
        <v>-7.4861399298999931E-2</v>
      </c>
      <c r="AE120" s="1">
        <v>-4.0634331010096503E-2</v>
      </c>
      <c r="AF120" s="2">
        <v>1.84240335693</v>
      </c>
      <c r="AG120" s="2">
        <v>8.4375958000038054E-5</v>
      </c>
      <c r="AH120" s="1">
        <v>4.5798777992029175E-5</v>
      </c>
      <c r="AI120" s="2">
        <v>1.844378293291</v>
      </c>
      <c r="AJ120" s="2">
        <v>2.0593123190000284E-3</v>
      </c>
      <c r="AK120" s="1">
        <v>1.1177827185569916E-3</v>
      </c>
      <c r="AL120" s="2">
        <v>1.890259165737</v>
      </c>
      <c r="AM120" s="2">
        <v>4.794018476500006E-2</v>
      </c>
      <c r="AN120" s="1">
        <v>2.6021652743167752E-2</v>
      </c>
      <c r="AO120" s="2">
        <v>1.841853443452</v>
      </c>
      <c r="AP120" s="2">
        <v>-4.6553752000000337E-4</v>
      </c>
      <c r="AQ120" s="1">
        <v>-2.5269105122848362E-4</v>
      </c>
      <c r="AR120" s="2">
        <v>1.769047041961</v>
      </c>
      <c r="AS120" s="2">
        <v>-7.3271939010999931E-2</v>
      </c>
      <c r="AT120" s="1">
        <v>-3.9771581234180169E-2</v>
      </c>
      <c r="AU120" s="1"/>
      <c r="AV120" t="s">
        <v>186</v>
      </c>
      <c r="AW120" s="2">
        <v>2.2158754585790001</v>
      </c>
      <c r="AX120" s="2">
        <v>2.2354422973529999</v>
      </c>
      <c r="AY120" s="2">
        <v>1.9566838773999784E-2</v>
      </c>
      <c r="AZ120" s="1">
        <v>8.830297162344871E-3</v>
      </c>
      <c r="BA120" s="2">
        <v>2.2158754585790001</v>
      </c>
      <c r="BB120" s="2">
        <v>0</v>
      </c>
      <c r="BC120" s="1">
        <v>0</v>
      </c>
      <c r="BD120" s="2">
        <v>2.2158754585790001</v>
      </c>
      <c r="BE120" s="2">
        <v>0</v>
      </c>
      <c r="BF120" s="1">
        <v>0</v>
      </c>
      <c r="BG120" s="2">
        <v>2.2525632812810001</v>
      </c>
      <c r="BH120" s="2">
        <v>3.6687822701999995E-2</v>
      </c>
      <c r="BI120" s="1">
        <v>1.6556807179735279E-2</v>
      </c>
      <c r="BJ120" s="2">
        <v>2.2158754585790001</v>
      </c>
      <c r="BK120" s="2">
        <v>0</v>
      </c>
      <c r="BL120" s="1">
        <v>0</v>
      </c>
      <c r="BM120" s="2">
        <v>2.274575974902</v>
      </c>
      <c r="BN120" s="2">
        <v>5.8700516322999885E-2</v>
      </c>
      <c r="BO120" s="1">
        <v>2.6490891487486141E-2</v>
      </c>
      <c r="BQ120" t="s">
        <v>186</v>
      </c>
      <c r="BS120" s="23">
        <v>1.842318980972</v>
      </c>
      <c r="BT120" s="23">
        <v>1.464492968389</v>
      </c>
      <c r="BU120" s="23">
        <v>-0.37782601258299997</v>
      </c>
      <c r="BV120" s="24">
        <v>-0.20508175646307486</v>
      </c>
      <c r="BW120" s="2">
        <v>2.2158754585790001</v>
      </c>
      <c r="BX120" s="2">
        <v>2.2158754585790001</v>
      </c>
      <c r="BY120" s="2">
        <v>0</v>
      </c>
      <c r="BZ120" s="1">
        <v>0</v>
      </c>
      <c r="CB120" s="25" t="s">
        <v>186</v>
      </c>
      <c r="CC120" s="27">
        <v>0</v>
      </c>
      <c r="CD120" s="27">
        <v>0.11733200000000001</v>
      </c>
      <c r="CG120" s="30">
        <v>259</v>
      </c>
      <c r="CH120" s="30"/>
      <c r="CI120" s="15" t="s">
        <v>186</v>
      </c>
      <c r="CJ120" s="33" t="s">
        <v>603</v>
      </c>
      <c r="CK120" s="34" t="s">
        <v>186</v>
      </c>
      <c r="CL120" s="34" t="s">
        <v>976</v>
      </c>
      <c r="CM120" s="32"/>
      <c r="CN120" s="32"/>
      <c r="CO120" t="s">
        <v>186</v>
      </c>
      <c r="CP120">
        <v>68544</v>
      </c>
      <c r="CQ120" t="s">
        <v>1045</v>
      </c>
      <c r="CR120" s="30">
        <v>164</v>
      </c>
      <c r="CS120" s="39" t="s">
        <v>186</v>
      </c>
      <c r="CW120" s="30">
        <v>275</v>
      </c>
      <c r="CX120" s="30"/>
      <c r="CY120" s="32"/>
      <c r="CZ120" s="32" t="s">
        <v>186</v>
      </c>
      <c r="DA120" s="41">
        <v>67800</v>
      </c>
    </row>
    <row r="121" spans="1:105" ht="15.75" x14ac:dyDescent="0.25">
      <c r="B121" t="s">
        <v>150</v>
      </c>
      <c r="C121" s="52">
        <v>45.345999275475002</v>
      </c>
      <c r="D121" s="52">
        <v>44.300243956958006</v>
      </c>
      <c r="E121" s="52">
        <v>-1.0457553185169957</v>
      </c>
      <c r="F121" s="53">
        <v>-2.306168868755272E-2</v>
      </c>
      <c r="G121" s="45">
        <v>64.250480934828005</v>
      </c>
      <c r="H121" s="45">
        <v>64.054652359152996</v>
      </c>
      <c r="I121" s="45">
        <v>-0.19582857567500866</v>
      </c>
      <c r="J121" s="46">
        <v>-3.0478927601125029E-3</v>
      </c>
      <c r="K121" s="47">
        <v>4</v>
      </c>
      <c r="L121" s="55">
        <f>G121-CC121-CD121</f>
        <v>58.487467934828004</v>
      </c>
      <c r="M121" s="55">
        <f>H121-CC121-CD121</f>
        <v>58.291639359152995</v>
      </c>
      <c r="N121" s="55">
        <f>M121-L121</f>
        <v>-0.19582857567500866</v>
      </c>
      <c r="O121" s="56">
        <f>N121/L121</f>
        <v>-3.3482142857204637E-3</v>
      </c>
      <c r="P121" s="54"/>
      <c r="Q121" s="42">
        <f t="shared" si="73"/>
        <v>90.208481092295301</v>
      </c>
      <c r="R121" s="42">
        <f t="shared" si="73"/>
        <v>88.128121184367799</v>
      </c>
      <c r="S121" s="42">
        <f t="shared" si="74"/>
        <v>116.3512929395003</v>
      </c>
      <c r="T121" s="42">
        <f t="shared" si="74"/>
        <v>115.96172387831821</v>
      </c>
      <c r="V121" s="143">
        <f>AR121/DA121*1000000</f>
        <v>97.549876530864239</v>
      </c>
      <c r="W121" s="143">
        <f>(AW121-CC121-CD121)/DA121*1000000</f>
        <v>117.05921850698103</v>
      </c>
      <c r="X121" s="143">
        <f>(BM121-CC121-CD121)/DA121*1000000</f>
        <v>116.66727915930068</v>
      </c>
      <c r="AA121" t="s">
        <v>150</v>
      </c>
      <c r="AB121" s="2">
        <v>45.345999275475002</v>
      </c>
      <c r="AC121" s="2">
        <v>47.474574150685001</v>
      </c>
      <c r="AD121" s="2">
        <v>2.1285748752099991</v>
      </c>
      <c r="AE121" s="1">
        <v>4.6940742495914532E-2</v>
      </c>
      <c r="AF121" s="2">
        <v>45.567049699969004</v>
      </c>
      <c r="AG121" s="2">
        <v>0.22105042449400258</v>
      </c>
      <c r="AH121" s="1">
        <v>4.8747503203343413E-3</v>
      </c>
      <c r="AI121" s="2">
        <v>45.173151039518999</v>
      </c>
      <c r="AJ121" s="2">
        <v>-0.17284823595600329</v>
      </c>
      <c r="AK121" s="1">
        <v>-3.8117637436096106E-3</v>
      </c>
      <c r="AL121" s="2">
        <v>45.765042272477004</v>
      </c>
      <c r="AM121" s="2">
        <v>0.41904299700200198</v>
      </c>
      <c r="AN121" s="1">
        <v>9.2410136218706689E-3</v>
      </c>
      <c r="AO121" s="2">
        <v>45.786386300008999</v>
      </c>
      <c r="AP121" s="2">
        <v>0.44038702453399736</v>
      </c>
      <c r="AQ121" s="1">
        <v>9.7117062490709501E-3</v>
      </c>
      <c r="AR121" s="2">
        <v>48.739820309881004</v>
      </c>
      <c r="AS121" s="2">
        <v>3.3938210344060025</v>
      </c>
      <c r="AT121" s="1">
        <v>7.4842788528899432E-2</v>
      </c>
      <c r="AU121" s="1"/>
      <c r="AV121" t="s">
        <v>150</v>
      </c>
      <c r="AW121" s="2">
        <v>64.250480934828005</v>
      </c>
      <c r="AX121" s="2">
        <v>64.185204742935994</v>
      </c>
      <c r="AY121" s="2">
        <v>-6.5276191892010615E-2</v>
      </c>
      <c r="AZ121" s="1">
        <v>-1.0159642533761426E-3</v>
      </c>
      <c r="BA121" s="2">
        <v>64.250480934828005</v>
      </c>
      <c r="BB121" s="2">
        <v>0</v>
      </c>
      <c r="BC121" s="1">
        <v>0</v>
      </c>
      <c r="BD121" s="2">
        <v>64.250480934828005</v>
      </c>
      <c r="BE121" s="2">
        <v>0</v>
      </c>
      <c r="BF121" s="1">
        <v>0</v>
      </c>
      <c r="BG121" s="2">
        <v>64.185204742935994</v>
      </c>
      <c r="BH121" s="2">
        <v>-6.5276191892010615E-2</v>
      </c>
      <c r="BI121" s="1">
        <v>-1.0159642533761426E-3</v>
      </c>
      <c r="BJ121" s="2">
        <v>64.250480934828005</v>
      </c>
      <c r="BK121" s="2">
        <v>0</v>
      </c>
      <c r="BL121" s="1">
        <v>0</v>
      </c>
      <c r="BM121" s="2">
        <v>64.054652359152996</v>
      </c>
      <c r="BN121" s="2">
        <v>-0.19582857567500866</v>
      </c>
      <c r="BO121" s="1">
        <v>-3.0478927601125029E-3</v>
      </c>
      <c r="BQ121" t="s">
        <v>150</v>
      </c>
      <c r="BS121" s="23">
        <v>45.345999275475002</v>
      </c>
      <c r="BT121" s="23">
        <v>41.230595401064001</v>
      </c>
      <c r="BU121" s="23">
        <v>-4.1154038744110011</v>
      </c>
      <c r="BV121" s="24">
        <v>-9.0755611082911608E-2</v>
      </c>
      <c r="BW121" s="2">
        <v>64.250480934828005</v>
      </c>
      <c r="BX121" s="2">
        <v>64.185204742935994</v>
      </c>
      <c r="BY121" s="2">
        <v>-6.5276191892010615E-2</v>
      </c>
      <c r="BZ121" s="1">
        <v>-1.0159642533761426E-3</v>
      </c>
      <c r="CB121" s="25" t="s">
        <v>150</v>
      </c>
      <c r="CC121" s="27">
        <v>0</v>
      </c>
      <c r="CD121" s="27">
        <v>5.7630129999999999</v>
      </c>
      <c r="CG121" s="30">
        <v>223</v>
      </c>
      <c r="CH121" s="30"/>
      <c r="CI121" s="34" t="s">
        <v>150</v>
      </c>
      <c r="CJ121" s="34" t="s">
        <v>976</v>
      </c>
      <c r="CK121" s="34" t="s">
        <v>150</v>
      </c>
      <c r="CL121" s="34" t="s">
        <v>976</v>
      </c>
      <c r="CM121" s="32"/>
      <c r="CN121" s="32"/>
      <c r="CO121" t="s">
        <v>150</v>
      </c>
      <c r="CP121">
        <v>502680</v>
      </c>
      <c r="CQ121" t="s">
        <v>963</v>
      </c>
      <c r="CR121" s="30">
        <v>320</v>
      </c>
      <c r="CS121" s="39" t="s">
        <v>150</v>
      </c>
      <c r="CW121" s="30">
        <v>245</v>
      </c>
      <c r="CX121" s="30"/>
      <c r="CY121" s="32"/>
      <c r="CZ121" s="32" t="s">
        <v>150</v>
      </c>
      <c r="DA121" s="41">
        <v>499640</v>
      </c>
    </row>
    <row r="122" spans="1:105" ht="15.75" x14ac:dyDescent="0.25">
      <c r="C122" s="52"/>
      <c r="D122" s="52"/>
      <c r="E122" s="52"/>
      <c r="F122" s="53"/>
      <c r="G122" s="45"/>
      <c r="H122" s="45"/>
      <c r="I122" s="45"/>
      <c r="J122" s="46"/>
      <c r="K122" s="47"/>
      <c r="L122" s="55"/>
      <c r="M122" s="55"/>
      <c r="N122" s="55"/>
      <c r="O122" s="56"/>
      <c r="P122" s="54"/>
      <c r="Q122" s="42"/>
      <c r="R122" s="42"/>
      <c r="S122" s="42"/>
      <c r="T122" s="42"/>
      <c r="V122" s="143"/>
      <c r="W122" s="143"/>
      <c r="X122" s="143"/>
      <c r="AB122" s="2"/>
      <c r="AC122" s="2"/>
      <c r="AD122" s="2"/>
      <c r="AE122" s="1"/>
      <c r="AF122" s="2"/>
      <c r="AG122" s="2"/>
      <c r="AH122" s="1"/>
      <c r="AI122" s="2"/>
      <c r="AJ122" s="2"/>
      <c r="AK122" s="1"/>
      <c r="AL122" s="2"/>
      <c r="AM122" s="2"/>
      <c r="AN122" s="1"/>
      <c r="AO122" s="2"/>
      <c r="AP122" s="2"/>
      <c r="AQ122" s="1"/>
      <c r="AR122" s="2"/>
      <c r="AS122" s="2"/>
      <c r="AT122" s="1"/>
      <c r="AU122" s="1"/>
      <c r="AW122" s="2"/>
      <c r="AX122" s="2"/>
      <c r="AY122" s="2"/>
      <c r="AZ122" s="1"/>
      <c r="BA122" s="2"/>
      <c r="BB122" s="2"/>
      <c r="BC122" s="1"/>
      <c r="BD122" s="2"/>
      <c r="BE122" s="2"/>
      <c r="BF122" s="1"/>
      <c r="BG122" s="2"/>
      <c r="BH122" s="2"/>
      <c r="BI122" s="1"/>
      <c r="BJ122" s="2"/>
      <c r="BK122" s="2"/>
      <c r="BL122" s="1"/>
      <c r="BM122" s="2"/>
      <c r="BN122" s="2"/>
      <c r="BO122" s="1"/>
      <c r="BS122" s="23"/>
      <c r="BT122" s="23"/>
      <c r="BU122" s="23"/>
      <c r="BV122" s="24"/>
      <c r="BW122" s="2"/>
      <c r="BX122" s="2"/>
      <c r="BY122" s="2"/>
      <c r="BZ122" s="1"/>
      <c r="CB122" s="25"/>
      <c r="CC122" s="27"/>
      <c r="CD122" s="27"/>
      <c r="CG122" s="30"/>
      <c r="CH122" s="30"/>
      <c r="CI122" s="15"/>
      <c r="CJ122" s="33"/>
      <c r="CK122" s="34"/>
      <c r="CL122" s="34"/>
      <c r="CM122" s="32"/>
      <c r="CN122" s="32"/>
      <c r="CR122" s="30"/>
      <c r="CS122" s="39"/>
      <c r="CW122" s="30"/>
      <c r="CX122" s="30"/>
      <c r="CY122" s="32"/>
      <c r="CZ122" s="32"/>
      <c r="DA122" s="41"/>
    </row>
    <row r="123" spans="1:105" ht="15.75" x14ac:dyDescent="0.25">
      <c r="B123" t="s">
        <v>229</v>
      </c>
      <c r="C123" s="52">
        <v>4.2166055319760005</v>
      </c>
      <c r="D123" s="52">
        <v>4.1037363589269997</v>
      </c>
      <c r="E123" s="52">
        <v>-0.11286917304900079</v>
      </c>
      <c r="F123" s="53">
        <v>-2.6767780906483716E-2</v>
      </c>
      <c r="G123" s="45">
        <v>3.9523689109359998</v>
      </c>
      <c r="H123" s="45">
        <v>4.0007741983320004</v>
      </c>
      <c r="I123" s="45">
        <v>4.8405287396000585E-2</v>
      </c>
      <c r="J123" s="46">
        <v>1.2247158219989451E-2</v>
      </c>
      <c r="K123" s="47">
        <v>4</v>
      </c>
      <c r="L123" s="55">
        <f>G123-CC123-CD123</f>
        <v>3.767087910936</v>
      </c>
      <c r="M123" s="55">
        <f>H123-CC123-CD123</f>
        <v>3.8154931983320006</v>
      </c>
      <c r="N123" s="55">
        <f t="shared" ref="N123:N147" si="75">M123-L123</f>
        <v>4.8405287396000585E-2</v>
      </c>
      <c r="O123" s="56">
        <f>N123/L123</f>
        <v>1.2849524232094024E-2</v>
      </c>
      <c r="P123" s="54"/>
      <c r="Q123" s="42">
        <f t="shared" ref="Q123:R125" si="76">C123/$CP123*1000000</f>
        <v>42.950328314788038</v>
      </c>
      <c r="R123" s="42">
        <f t="shared" si="76"/>
        <v>41.800643336596238</v>
      </c>
      <c r="S123" s="42">
        <f t="shared" ref="S123:T125" si="77">L123/$CP123*1000000</f>
        <v>38.371543493552259</v>
      </c>
      <c r="T123" s="42">
        <f t="shared" si="77"/>
        <v>38.864599571495511</v>
      </c>
      <c r="V123" s="143">
        <f>AR123/DA123*1000000</f>
        <v>43.336525556456657</v>
      </c>
      <c r="W123" s="143">
        <f>(AW123-CC123-CD123)/DA123*1000000</f>
        <v>38.622934443389553</v>
      </c>
      <c r="X123" s="143">
        <f>(BM123-CC123-CD123)/DA123*1000000</f>
        <v>39.415037233762241</v>
      </c>
      <c r="AA123" t="s">
        <v>229</v>
      </c>
      <c r="AB123" s="2">
        <v>4.2166055319760005</v>
      </c>
      <c r="AC123" s="2">
        <v>4.2137756997600002</v>
      </c>
      <c r="AD123" s="2">
        <v>-2.8298322160003053E-3</v>
      </c>
      <c r="AE123" s="1">
        <v>-6.7111618446181272E-4</v>
      </c>
      <c r="AF123" s="2">
        <v>4.2166084199170006</v>
      </c>
      <c r="AG123" s="2">
        <v>2.8879410001181327E-6</v>
      </c>
      <c r="AH123" s="1">
        <v>6.8489712357911171E-7</v>
      </c>
      <c r="AI123" s="2">
        <v>4.2168977741429998</v>
      </c>
      <c r="AJ123" s="2">
        <v>2.9224216699930139E-4</v>
      </c>
      <c r="AK123" s="1">
        <v>6.9307447609961715E-5</v>
      </c>
      <c r="AL123" s="2">
        <v>4.233671526458</v>
      </c>
      <c r="AM123" s="2">
        <v>1.7065994481999525E-2</v>
      </c>
      <c r="AN123" s="1">
        <v>4.0473300982465862E-3</v>
      </c>
      <c r="AO123" s="2">
        <v>4.2165891789689995</v>
      </c>
      <c r="AP123" s="2">
        <v>-1.6353007000979858E-5</v>
      </c>
      <c r="AQ123" s="1">
        <v>-3.8782397065528807E-6</v>
      </c>
      <c r="AR123" s="2">
        <v>4.2268280201490001</v>
      </c>
      <c r="AS123" s="2">
        <v>1.0222488172999533E-2</v>
      </c>
      <c r="AT123" s="1">
        <v>2.4243406445015581E-3</v>
      </c>
      <c r="AU123" s="1"/>
      <c r="AV123" t="s">
        <v>229</v>
      </c>
      <c r="AW123" s="2">
        <v>3.9523689109359998</v>
      </c>
      <c r="AX123" s="2">
        <v>3.9770966447669998</v>
      </c>
      <c r="AY123" s="2">
        <v>2.472773383099991E-2</v>
      </c>
      <c r="AZ123" s="1">
        <v>6.2564336447894706E-3</v>
      </c>
      <c r="BA123" s="2">
        <v>3.9523624287689998</v>
      </c>
      <c r="BB123" s="2">
        <v>-6.4821670000547726E-6</v>
      </c>
      <c r="BC123" s="1">
        <v>-1.6400713461030807E-6</v>
      </c>
      <c r="BD123" s="2">
        <v>3.9522899270910004</v>
      </c>
      <c r="BE123" s="2">
        <v>-7.8983844999491737E-5</v>
      </c>
      <c r="BF123" s="1">
        <v>-1.9983925281101045E-5</v>
      </c>
      <c r="BG123" s="2">
        <v>4.0066327846030001</v>
      </c>
      <c r="BH123" s="2">
        <v>5.4263873667000251E-2</v>
      </c>
      <c r="BI123" s="1">
        <v>1.3729455647941903E-2</v>
      </c>
      <c r="BJ123" s="2">
        <v>3.9524045374400001</v>
      </c>
      <c r="BK123" s="2">
        <v>3.5626504000241255E-5</v>
      </c>
      <c r="BL123" s="1">
        <v>9.0139622092625421E-6</v>
      </c>
      <c r="BM123" s="2">
        <v>4.0296266565950001</v>
      </c>
      <c r="BN123" s="2">
        <v>7.7257745659000232E-2</v>
      </c>
      <c r="BO123" s="1">
        <v>1.9547200021038536E-2</v>
      </c>
      <c r="BQ123" t="s">
        <v>229</v>
      </c>
      <c r="BS123" s="23">
        <v>4.2166055319760005</v>
      </c>
      <c r="BT123" s="23">
        <v>4.0902437258999997</v>
      </c>
      <c r="BU123" s="23">
        <v>-0.12636180607600078</v>
      </c>
      <c r="BV123" s="24">
        <v>-2.9967661218901039E-2</v>
      </c>
      <c r="BW123" s="2">
        <v>3.9523689109359998</v>
      </c>
      <c r="BX123" s="2">
        <v>3.925900576898</v>
      </c>
      <c r="BY123" s="2">
        <v>-2.6468334037999863E-2</v>
      </c>
      <c r="BZ123" s="1">
        <v>-6.6968278099656525E-3</v>
      </c>
      <c r="CB123" s="25" t="s">
        <v>229</v>
      </c>
      <c r="CC123" s="27">
        <v>0</v>
      </c>
      <c r="CD123" s="27">
        <v>0.185281</v>
      </c>
      <c r="CG123" s="30">
        <v>308</v>
      </c>
      <c r="CH123" s="30"/>
      <c r="CI123" s="15" t="s">
        <v>229</v>
      </c>
      <c r="CJ123" s="33" t="s">
        <v>603</v>
      </c>
      <c r="CK123" s="34" t="s">
        <v>229</v>
      </c>
      <c r="CL123" s="34" t="s">
        <v>976</v>
      </c>
      <c r="CM123" s="32"/>
      <c r="CN123" s="32"/>
      <c r="CO123" t="s">
        <v>229</v>
      </c>
      <c r="CP123">
        <v>98174</v>
      </c>
      <c r="CQ123" t="s">
        <v>1045</v>
      </c>
      <c r="CR123" s="30">
        <v>167</v>
      </c>
      <c r="CS123" s="39" t="s">
        <v>229</v>
      </c>
      <c r="CW123" s="30">
        <v>318</v>
      </c>
      <c r="CX123" s="30"/>
      <c r="CY123" s="32"/>
      <c r="CZ123" s="32" t="s">
        <v>229</v>
      </c>
      <c r="DA123" s="41">
        <v>97535</v>
      </c>
    </row>
    <row r="124" spans="1:105" ht="15.75" x14ac:dyDescent="0.25">
      <c r="A124" t="s">
        <v>495</v>
      </c>
      <c r="B124" t="s">
        <v>230</v>
      </c>
      <c r="C124" s="52">
        <v>4.4598303660180001</v>
      </c>
      <c r="D124" s="52">
        <v>4.7990860241240005</v>
      </c>
      <c r="E124" s="52">
        <v>0.33925565810600045</v>
      </c>
      <c r="F124" s="53">
        <v>7.6069184310457963E-2</v>
      </c>
      <c r="G124" s="45">
        <v>4.5088258703859996</v>
      </c>
      <c r="H124" s="45">
        <v>4.6844030149919993</v>
      </c>
      <c r="I124" s="45">
        <v>0.17557714460599971</v>
      </c>
      <c r="J124" s="46">
        <v>3.894076854002982E-2</v>
      </c>
      <c r="K124" s="47">
        <v>4</v>
      </c>
      <c r="L124" s="55">
        <f>G124-CC124-CD124</f>
        <v>4.329887870386</v>
      </c>
      <c r="M124" s="55">
        <f>H124-CC124-CD124</f>
        <v>4.5054650149919997</v>
      </c>
      <c r="N124" s="55">
        <f t="shared" si="75"/>
        <v>0.17557714460599971</v>
      </c>
      <c r="O124" s="56">
        <f>N124/L124</f>
        <v>4.0550044218661811E-2</v>
      </c>
      <c r="P124" s="54"/>
      <c r="Q124" s="42">
        <f t="shared" si="76"/>
        <v>48.378608096869371</v>
      </c>
      <c r="R124" s="42">
        <f t="shared" si="76"/>
        <v>52.058729352873542</v>
      </c>
      <c r="S124" s="42">
        <f t="shared" si="77"/>
        <v>46.969039446184887</v>
      </c>
      <c r="T124" s="42">
        <f t="shared" si="77"/>
        <v>48.873636072635755</v>
      </c>
      <c r="V124" s="143">
        <f>AR124/DA124*1000000</f>
        <v>54.969849328999878</v>
      </c>
      <c r="W124" s="143">
        <f>(AW124-CC124-CD124)/DA124*1000000</f>
        <v>47.342392442362154</v>
      </c>
      <c r="X124" s="143">
        <f>(BM124-CC124-CD124)/DA124*1000000</f>
        <v>49.855325185514829</v>
      </c>
      <c r="AA124" t="s">
        <v>230</v>
      </c>
      <c r="AB124" s="2">
        <v>4.4598303660180001</v>
      </c>
      <c r="AC124" s="2">
        <v>4.6025368828530002</v>
      </c>
      <c r="AD124" s="2">
        <v>0.14270651683500013</v>
      </c>
      <c r="AE124" s="1">
        <v>3.1998193904943732E-2</v>
      </c>
      <c r="AF124" s="2">
        <v>4.4599406471479996</v>
      </c>
      <c r="AG124" s="2">
        <v>1.1028112999955653E-4</v>
      </c>
      <c r="AH124" s="1">
        <v>2.472765126670547E-5</v>
      </c>
      <c r="AI124" s="2">
        <v>4.4619915121389999</v>
      </c>
      <c r="AJ124" s="2">
        <v>2.1611461209998239E-3</v>
      </c>
      <c r="AK124" s="1">
        <v>4.845803413212379E-4</v>
      </c>
      <c r="AL124" s="2">
        <v>4.8256898156850001</v>
      </c>
      <c r="AM124" s="2">
        <v>0.36585944966700001</v>
      </c>
      <c r="AN124" s="1">
        <v>8.2034386880427676E-2</v>
      </c>
      <c r="AO124" s="2">
        <v>4.4592229010929998</v>
      </c>
      <c r="AP124" s="2">
        <v>-6.0746492500030058E-4</v>
      </c>
      <c r="AQ124" s="1">
        <v>-1.3620807859171584E-4</v>
      </c>
      <c r="AR124" s="2">
        <v>5.0274874497809998</v>
      </c>
      <c r="AS124" s="2">
        <v>0.56765708376299973</v>
      </c>
      <c r="AT124" s="1">
        <v>0.12728221415960211</v>
      </c>
      <c r="AU124" s="1"/>
      <c r="AV124" t="s">
        <v>230</v>
      </c>
      <c r="AW124" s="2">
        <v>4.5088258703859996</v>
      </c>
      <c r="AX124" s="2">
        <v>4.5744276067229999</v>
      </c>
      <c r="AY124" s="2">
        <v>6.5601736337000283E-2</v>
      </c>
      <c r="AZ124" s="1">
        <v>1.4549627380350382E-2</v>
      </c>
      <c r="BA124" s="2">
        <v>4.5088512494599993</v>
      </c>
      <c r="BB124" s="2">
        <v>2.5379073999687307E-5</v>
      </c>
      <c r="BC124" s="1">
        <v>5.628754520412342E-6</v>
      </c>
      <c r="BD124" s="2">
        <v>4.5093196415890002</v>
      </c>
      <c r="BE124" s="2">
        <v>4.9377120300064803E-4</v>
      </c>
      <c r="BF124" s="1">
        <v>1.0951214732947236E-4</v>
      </c>
      <c r="BG124" s="2">
        <v>4.6583238602120005</v>
      </c>
      <c r="BH124" s="2">
        <v>0.14949798982600093</v>
      </c>
      <c r="BI124" s="1">
        <v>3.3156745042629568E-2</v>
      </c>
      <c r="BJ124" s="2">
        <v>4.5086860359199994</v>
      </c>
      <c r="BK124" s="2">
        <v>-1.3983446600018823E-4</v>
      </c>
      <c r="BL124" s="1">
        <v>-3.1013498862003521E-5</v>
      </c>
      <c r="BM124" s="2">
        <v>4.7386561861420002</v>
      </c>
      <c r="BN124" s="2">
        <v>0.22983031575600066</v>
      </c>
      <c r="BO124" s="1">
        <v>5.0973429083950174E-2</v>
      </c>
      <c r="BQ124" t="s">
        <v>230</v>
      </c>
      <c r="BS124" s="23">
        <v>4.4598303660180001</v>
      </c>
      <c r="BT124" s="23">
        <v>4.2373153153110001</v>
      </c>
      <c r="BU124" s="23">
        <v>-0.22251505070699995</v>
      </c>
      <c r="BV124" s="24">
        <v>-4.9893164637486991E-2</v>
      </c>
      <c r="BW124" s="2">
        <v>4.5088258703859996</v>
      </c>
      <c r="BX124" s="2">
        <v>4.4657380568480001</v>
      </c>
      <c r="BY124" s="2">
        <v>-4.3087813537999509E-2</v>
      </c>
      <c r="BZ124" s="1">
        <v>-9.5563268080500908E-3</v>
      </c>
      <c r="CB124" s="25" t="s">
        <v>230</v>
      </c>
      <c r="CC124" s="27">
        <v>0</v>
      </c>
      <c r="CD124" s="27">
        <v>0.17893800000000001</v>
      </c>
      <c r="CG124" s="30">
        <v>309</v>
      </c>
      <c r="CH124" s="30"/>
      <c r="CI124" s="15" t="s">
        <v>230</v>
      </c>
      <c r="CJ124" s="33" t="s">
        <v>603</v>
      </c>
      <c r="CK124" s="34" t="s">
        <v>230</v>
      </c>
      <c r="CL124" s="34" t="s">
        <v>976</v>
      </c>
      <c r="CM124" s="32"/>
      <c r="CN124" s="32"/>
      <c r="CO124" t="s">
        <v>230</v>
      </c>
      <c r="CP124">
        <v>92186</v>
      </c>
      <c r="CQ124" t="s">
        <v>1045</v>
      </c>
      <c r="CR124" s="30">
        <v>168</v>
      </c>
      <c r="CS124" s="39" t="s">
        <v>230</v>
      </c>
      <c r="CW124" s="30">
        <v>319</v>
      </c>
      <c r="CX124" s="30"/>
      <c r="CY124" s="32"/>
      <c r="CZ124" s="32" t="s">
        <v>230</v>
      </c>
      <c r="DA124" s="41">
        <v>91459</v>
      </c>
    </row>
    <row r="125" spans="1:105" ht="15.75" x14ac:dyDescent="0.25">
      <c r="A125" t="s">
        <v>496</v>
      </c>
      <c r="B125" t="s">
        <v>158</v>
      </c>
      <c r="C125" s="52">
        <v>117.828714503187</v>
      </c>
      <c r="D125" s="52">
        <v>118.024835404689</v>
      </c>
      <c r="E125" s="52">
        <v>0.1961209015019989</v>
      </c>
      <c r="F125" s="53">
        <v>1.6644576182378217E-3</v>
      </c>
      <c r="G125" s="45">
        <v>114.442217729216</v>
      </c>
      <c r="H125" s="45">
        <v>114.115421532396</v>
      </c>
      <c r="I125" s="45">
        <v>-0.32679619681999839</v>
      </c>
      <c r="J125" s="46">
        <v>-2.8555563087150002E-3</v>
      </c>
      <c r="K125" s="47">
        <v>4</v>
      </c>
      <c r="L125" s="55">
        <f>G125-CC125-CD125</f>
        <v>108.413678729216</v>
      </c>
      <c r="M125" s="55">
        <f>H125-CC125-CD125</f>
        <v>108.086882532396</v>
      </c>
      <c r="N125" s="55">
        <f>M125-L125</f>
        <v>-0.32679619681999839</v>
      </c>
      <c r="O125" s="56">
        <f>N125/L125</f>
        <v>-3.0143446901772855E-3</v>
      </c>
      <c r="P125" s="54"/>
      <c r="Q125" s="42">
        <f t="shared" si="76"/>
        <v>224.83864317412161</v>
      </c>
      <c r="R125" s="42">
        <f t="shared" si="76"/>
        <v>225.21287756662704</v>
      </c>
      <c r="S125" s="42">
        <f t="shared" si="77"/>
        <v>206.87304049585256</v>
      </c>
      <c r="T125" s="42">
        <f t="shared" si="77"/>
        <v>206.24945384469308</v>
      </c>
      <c r="V125" s="143">
        <f>AR125/DA125*1000000</f>
        <v>230.00838648471282</v>
      </c>
      <c r="W125" s="143">
        <f>(AW125-CC125-CD125)/DA125*1000000</f>
        <v>208.2479580813947</v>
      </c>
      <c r="X125" s="143">
        <f>(BM125-CC125-CD125)/DA125*1000000</f>
        <v>208.72351350112658</v>
      </c>
      <c r="AA125" t="s">
        <v>158</v>
      </c>
      <c r="AB125" s="2">
        <v>117.828714503187</v>
      </c>
      <c r="AC125" s="2">
        <v>118.57936503992701</v>
      </c>
      <c r="AD125" s="2">
        <v>0.75065053674001092</v>
      </c>
      <c r="AE125" s="1">
        <v>6.3706927458646555E-3</v>
      </c>
      <c r="AF125" s="2">
        <v>117.891277930833</v>
      </c>
      <c r="AG125" s="2">
        <v>6.2563427645997649E-2</v>
      </c>
      <c r="AH125" s="1">
        <v>5.3096927951552461E-4</v>
      </c>
      <c r="AI125" s="2">
        <v>117.73702994309599</v>
      </c>
      <c r="AJ125" s="2">
        <v>-9.1684560091010781E-2</v>
      </c>
      <c r="AK125" s="1">
        <v>-7.7811729065864433E-4</v>
      </c>
      <c r="AL125" s="2">
        <v>118.40070823434999</v>
      </c>
      <c r="AM125" s="2">
        <v>0.57199373116299057</v>
      </c>
      <c r="AN125" s="1">
        <v>4.8544510866875279E-3</v>
      </c>
      <c r="AO125" s="2">
        <v>118.179216063856</v>
      </c>
      <c r="AP125" s="2">
        <v>0.35050156066900229</v>
      </c>
      <c r="AQ125" s="1">
        <v>2.974670156988957E-3</v>
      </c>
      <c r="AR125" s="2">
        <v>119.742135995555</v>
      </c>
      <c r="AS125" s="2">
        <v>1.913421492368002</v>
      </c>
      <c r="AT125" s="1">
        <v>1.6239008466109067E-2</v>
      </c>
      <c r="AU125" s="1"/>
      <c r="AV125" t="s">
        <v>158</v>
      </c>
      <c r="AW125" s="2">
        <v>114.442217729216</v>
      </c>
      <c r="AX125" s="2">
        <v>114.55184694502</v>
      </c>
      <c r="AY125" s="2">
        <v>0.10962921580400575</v>
      </c>
      <c r="AZ125" s="1">
        <v>9.5794382509609881E-4</v>
      </c>
      <c r="BA125" s="2">
        <v>114.43351610109801</v>
      </c>
      <c r="BB125" s="2">
        <v>-8.7016281179899124E-3</v>
      </c>
      <c r="BC125" s="1">
        <v>-7.6035123144668588E-5</v>
      </c>
      <c r="BD125" s="2">
        <v>114.41630497570699</v>
      </c>
      <c r="BE125" s="2">
        <v>-2.591275350900446E-2</v>
      </c>
      <c r="BF125" s="1">
        <v>-2.2642652356071201E-4</v>
      </c>
      <c r="BG125" s="2">
        <v>114.438770330604</v>
      </c>
      <c r="BH125" s="2">
        <v>-3.4473986119962774E-3</v>
      </c>
      <c r="BI125" s="1">
        <v>-3.0123486597867542E-5</v>
      </c>
      <c r="BJ125" s="2">
        <v>114.49703530519601</v>
      </c>
      <c r="BK125" s="2">
        <v>5.4817575980010247E-2</v>
      </c>
      <c r="BL125" s="1">
        <v>4.7899784771486342E-4</v>
      </c>
      <c r="BM125" s="2">
        <v>114.689791405173</v>
      </c>
      <c r="BN125" s="2">
        <v>0.24757367595699975</v>
      </c>
      <c r="BO125" s="1">
        <v>2.1633072206166848E-3</v>
      </c>
      <c r="BQ125" t="s">
        <v>158</v>
      </c>
      <c r="BS125" s="23">
        <v>117.828714503187</v>
      </c>
      <c r="BT125" s="23">
        <v>115.232561771321</v>
      </c>
      <c r="BU125" s="23">
        <v>-2.5961527318659989</v>
      </c>
      <c r="BV125" s="24">
        <v>-2.2033277226289172E-2</v>
      </c>
      <c r="BW125" s="2">
        <v>114.442217729216</v>
      </c>
      <c r="BX125" s="2">
        <v>113.61953394331501</v>
      </c>
      <c r="BY125" s="2">
        <v>-0.82268378590099189</v>
      </c>
      <c r="BZ125" s="1">
        <v>-7.1886389675491985E-3</v>
      </c>
      <c r="CB125" s="25" t="s">
        <v>158</v>
      </c>
      <c r="CC125" s="27">
        <v>4.8155000000000003E-2</v>
      </c>
      <c r="CD125" s="27">
        <v>5.9803839999999999</v>
      </c>
      <c r="CG125" s="30">
        <v>230</v>
      </c>
      <c r="CH125" s="30"/>
      <c r="CI125" s="34" t="s">
        <v>158</v>
      </c>
      <c r="CJ125" s="34" t="s">
        <v>976</v>
      </c>
      <c r="CK125" s="34" t="s">
        <v>158</v>
      </c>
      <c r="CL125" s="34" t="s">
        <v>976</v>
      </c>
      <c r="CM125" s="32"/>
      <c r="CN125" s="32"/>
      <c r="CO125" t="s">
        <v>158</v>
      </c>
      <c r="CP125">
        <v>524059</v>
      </c>
      <c r="CQ125" t="s">
        <v>963</v>
      </c>
      <c r="CR125" s="30">
        <v>322</v>
      </c>
      <c r="CS125" s="39" t="s">
        <v>158</v>
      </c>
      <c r="CW125" s="30">
        <v>251</v>
      </c>
      <c r="CX125" s="30"/>
      <c r="CY125" s="32"/>
      <c r="CZ125" s="32" t="s">
        <v>158</v>
      </c>
      <c r="DA125" s="41">
        <v>520599</v>
      </c>
    </row>
    <row r="126" spans="1:105" x14ac:dyDescent="0.2">
      <c r="V126" s="143"/>
      <c r="W126" s="143"/>
      <c r="X126" s="143"/>
    </row>
    <row r="127" spans="1:105" ht="15.75" x14ac:dyDescent="0.25">
      <c r="B127" t="s">
        <v>254</v>
      </c>
      <c r="C127" s="52">
        <v>3.9267468167819999</v>
      </c>
      <c r="D127" s="52">
        <v>3.9774503589269998</v>
      </c>
      <c r="E127" s="52">
        <v>5.0703542144999947E-2</v>
      </c>
      <c r="F127" s="53">
        <v>1.2912353281424928E-2</v>
      </c>
      <c r="G127" s="45">
        <v>3.7904552577700001</v>
      </c>
      <c r="H127" s="45">
        <v>3.8780313120769998</v>
      </c>
      <c r="I127" s="45">
        <v>8.7576054306999662E-2</v>
      </c>
      <c r="J127" s="46">
        <v>2.3104363025385606E-2</v>
      </c>
      <c r="K127" s="47">
        <v>4</v>
      </c>
      <c r="L127" s="55">
        <f>G127-CC127-CD127</f>
        <v>3.6317682577700001</v>
      </c>
      <c r="M127" s="55">
        <f>H127-CC127-CD127</f>
        <v>3.7193443120769998</v>
      </c>
      <c r="N127" s="55">
        <f t="shared" si="75"/>
        <v>8.7576054306999662E-2</v>
      </c>
      <c r="O127" s="56">
        <f>N127/L127</f>
        <v>2.4113888357175529E-2</v>
      </c>
      <c r="P127" s="54"/>
      <c r="Q127" s="42">
        <f t="shared" ref="Q127:R130" si="78">C127/$CP127*1000000</f>
        <v>34.749664310776005</v>
      </c>
      <c r="R127" s="42">
        <f t="shared" si="78"/>
        <v>35.198364252767675</v>
      </c>
      <c r="S127" s="42">
        <f t="shared" ref="S127:T130" si="79">L127/$CP127*1000000</f>
        <v>32.139257685949687</v>
      </c>
      <c r="T127" s="42">
        <f t="shared" si="79"/>
        <v>32.914260157671166</v>
      </c>
      <c r="V127" s="143">
        <f>AR127/DA127*1000000</f>
        <v>38.267004913679997</v>
      </c>
      <c r="W127" s="143">
        <f>(AW127-CC127-CD127)/DA127*1000000</f>
        <v>32.282384513511111</v>
      </c>
      <c r="X127" s="143">
        <f>(BM127-CC127-CD127)/DA127*1000000</f>
        <v>33.764422702826671</v>
      </c>
      <c r="AA127" t="s">
        <v>254</v>
      </c>
      <c r="AB127" s="2">
        <v>3.9267468167819999</v>
      </c>
      <c r="AC127" s="2">
        <v>4.0225296342219998</v>
      </c>
      <c r="AD127" s="2">
        <v>9.5782817439999945E-2</v>
      </c>
      <c r="AE127" s="1">
        <v>2.4392409775605223E-2</v>
      </c>
      <c r="AF127" s="2">
        <v>3.9267833537249999</v>
      </c>
      <c r="AG127" s="2">
        <v>3.6536942999987332E-5</v>
      </c>
      <c r="AH127" s="1">
        <v>9.3046342697311067E-6</v>
      </c>
      <c r="AI127" s="2">
        <v>3.9279648057699998</v>
      </c>
      <c r="AJ127" s="2">
        <v>1.2179889879999628E-3</v>
      </c>
      <c r="AK127" s="1">
        <v>3.1017762153509923E-4</v>
      </c>
      <c r="AL127" s="2">
        <v>4.1697892021609997</v>
      </c>
      <c r="AM127" s="2">
        <v>0.2430423853789998</v>
      </c>
      <c r="AN127" s="1">
        <v>6.1894080957879266E-2</v>
      </c>
      <c r="AO127" s="2">
        <v>3.9265446106690001</v>
      </c>
      <c r="AP127" s="2">
        <v>-2.0220611299981428E-4</v>
      </c>
      <c r="AQ127" s="1">
        <v>-5.1494563422228427E-5</v>
      </c>
      <c r="AR127" s="2">
        <v>4.3050380527889995</v>
      </c>
      <c r="AS127" s="2">
        <v>0.37829123600699965</v>
      </c>
      <c r="AT127" s="1">
        <v>9.6337058042619703E-2</v>
      </c>
      <c r="AU127" s="1"/>
      <c r="AV127" t="s">
        <v>254</v>
      </c>
      <c r="AW127" s="2">
        <v>3.7904552577700001</v>
      </c>
      <c r="AX127" s="2">
        <v>3.8391320649299998</v>
      </c>
      <c r="AY127" s="2">
        <v>4.8676807159999669E-2</v>
      </c>
      <c r="AZ127" s="1">
        <v>1.2841942154631103E-2</v>
      </c>
      <c r="BA127" s="2">
        <v>3.790459630155</v>
      </c>
      <c r="BB127" s="2">
        <v>4.372384999840051E-6</v>
      </c>
      <c r="BC127" s="1">
        <v>1.1535250260182235E-6</v>
      </c>
      <c r="BD127" s="2">
        <v>3.7906587148719999</v>
      </c>
      <c r="BE127" s="2">
        <v>2.0345710199975997E-4</v>
      </c>
      <c r="BF127" s="1">
        <v>5.3676165041836642E-5</v>
      </c>
      <c r="BG127" s="2">
        <v>3.899986231412</v>
      </c>
      <c r="BH127" s="2">
        <v>0.10953097364199982</v>
      </c>
      <c r="BI127" s="1">
        <v>2.8896521972518692E-2</v>
      </c>
      <c r="BJ127" s="2">
        <v>3.790430942675</v>
      </c>
      <c r="BK127" s="2">
        <v>-2.4315095000115861E-5</v>
      </c>
      <c r="BL127" s="1">
        <v>-6.4148217948946091E-6</v>
      </c>
      <c r="BM127" s="2">
        <v>3.9571845540680002</v>
      </c>
      <c r="BN127" s="2">
        <v>0.16672929629800004</v>
      </c>
      <c r="BO127" s="1">
        <v>4.3986615052696909E-2</v>
      </c>
      <c r="BQ127" t="s">
        <v>254</v>
      </c>
      <c r="BS127" s="23">
        <v>3.9267468167819999</v>
      </c>
      <c r="BT127" s="23">
        <v>3.5962581823959998</v>
      </c>
      <c r="BU127" s="23">
        <v>-0.33048863438600007</v>
      </c>
      <c r="BV127" s="24">
        <v>-8.4163469102099667E-2</v>
      </c>
      <c r="BW127" s="2">
        <v>3.7904552577700001</v>
      </c>
      <c r="BX127" s="2">
        <v>3.708816788889</v>
      </c>
      <c r="BY127" s="2">
        <v>-8.1638468881000126E-2</v>
      </c>
      <c r="BZ127" s="1">
        <v>-2.1537905958301604E-2</v>
      </c>
      <c r="CB127" s="25" t="s">
        <v>254</v>
      </c>
      <c r="CC127" s="27">
        <v>0</v>
      </c>
      <c r="CD127" s="27">
        <v>0.15868699999999999</v>
      </c>
      <c r="CG127" s="30">
        <v>336</v>
      </c>
      <c r="CH127" s="30"/>
      <c r="CI127" s="15" t="s">
        <v>254</v>
      </c>
      <c r="CJ127" s="33" t="s">
        <v>603</v>
      </c>
      <c r="CK127" s="34" t="s">
        <v>254</v>
      </c>
      <c r="CL127" s="34" t="s">
        <v>976</v>
      </c>
      <c r="CM127" s="32"/>
      <c r="CN127" s="32"/>
      <c r="CO127" t="s">
        <v>254</v>
      </c>
      <c r="CP127">
        <v>113001</v>
      </c>
      <c r="CQ127" t="s">
        <v>1045</v>
      </c>
      <c r="CR127" s="30">
        <v>173</v>
      </c>
      <c r="CS127" s="39" t="s">
        <v>254</v>
      </c>
      <c r="CW127" s="30">
        <v>343</v>
      </c>
      <c r="CX127" s="30"/>
      <c r="CY127" s="32"/>
      <c r="CZ127" s="32" t="s">
        <v>254</v>
      </c>
      <c r="DA127" s="41">
        <v>112500</v>
      </c>
    </row>
    <row r="128" spans="1:105" ht="15.75" x14ac:dyDescent="0.25">
      <c r="A128" t="s">
        <v>497</v>
      </c>
      <c r="B128" t="s">
        <v>262</v>
      </c>
      <c r="C128" s="52">
        <v>4.6529465715280001</v>
      </c>
      <c r="D128" s="52">
        <v>4.8893170215840005</v>
      </c>
      <c r="E128" s="52">
        <v>0.23637045005600044</v>
      </c>
      <c r="F128" s="53">
        <v>5.0800164244821276E-2</v>
      </c>
      <c r="G128" s="45">
        <v>5.0417250722629996</v>
      </c>
      <c r="H128" s="45">
        <v>5.1826841469249993</v>
      </c>
      <c r="I128" s="45">
        <v>0.14095907466199975</v>
      </c>
      <c r="J128" s="46">
        <v>2.7958500838826911E-2</v>
      </c>
      <c r="K128" s="47">
        <v>3</v>
      </c>
      <c r="L128" s="55">
        <f>G128-CC128-CD128</f>
        <v>4.8940990722629998</v>
      </c>
      <c r="M128" s="55">
        <f>H128-CC128-CD128</f>
        <v>5.0350581469249995</v>
      </c>
      <c r="N128" s="55">
        <f t="shared" si="75"/>
        <v>0.14095907466199975</v>
      </c>
      <c r="O128" s="56">
        <f>N128/L128</f>
        <v>2.880184331798195E-2</v>
      </c>
      <c r="P128" s="54"/>
      <c r="Q128" s="42">
        <f t="shared" si="78"/>
        <v>40.143099945025838</v>
      </c>
      <c r="R128" s="42">
        <f t="shared" si="78"/>
        <v>42.182376015529428</v>
      </c>
      <c r="S128" s="42">
        <f t="shared" si="79"/>
        <v>42.223632955706634</v>
      </c>
      <c r="T128" s="42">
        <f t="shared" si="79"/>
        <v>43.439751416412875</v>
      </c>
      <c r="V128" s="143">
        <f>AR128/DA128*1000000</f>
        <v>43.853926788273874</v>
      </c>
      <c r="W128" s="143">
        <f>(AW128-CC128-CD128)/DA128*1000000</f>
        <v>42.453648669451162</v>
      </c>
      <c r="X128" s="143">
        <f>(BM128-CC128-CD128)/DA128*1000000</f>
        <v>43.683295787423774</v>
      </c>
      <c r="AA128" t="s">
        <v>262</v>
      </c>
      <c r="AB128" s="2">
        <v>4.6529465715280001</v>
      </c>
      <c r="AC128" s="2">
        <v>4.7512851847690003</v>
      </c>
      <c r="AD128" s="2">
        <v>9.8338613241000239E-2</v>
      </c>
      <c r="AE128" s="1">
        <v>2.1134696418554925E-2</v>
      </c>
      <c r="AF128" s="2">
        <v>4.652933951764</v>
      </c>
      <c r="AG128" s="2">
        <v>-1.2619764000021405E-5</v>
      </c>
      <c r="AH128" s="1">
        <v>-2.7122090928882403E-6</v>
      </c>
      <c r="AI128" s="2">
        <v>4.653079834533</v>
      </c>
      <c r="AJ128" s="2">
        <v>1.3326300499993948E-4</v>
      </c>
      <c r="AK128" s="1">
        <v>2.8640562050592533E-5</v>
      </c>
      <c r="AL128" s="2">
        <v>4.9123836609779996</v>
      </c>
      <c r="AM128" s="2">
        <v>0.25943708944999955</v>
      </c>
      <c r="AN128" s="1">
        <v>5.5757590477726451E-2</v>
      </c>
      <c r="AO128" s="2">
        <v>4.6530153662410001</v>
      </c>
      <c r="AP128" s="2">
        <v>6.8794713000031038E-5</v>
      </c>
      <c r="AQ128" s="1">
        <v>1.4785192983086256E-5</v>
      </c>
      <c r="AR128" s="2">
        <v>5.0555245340790007</v>
      </c>
      <c r="AS128" s="2">
        <v>0.40257796255100065</v>
      </c>
      <c r="AT128" s="1">
        <v>8.6521080000021663E-2</v>
      </c>
      <c r="AU128" s="1"/>
      <c r="AV128" t="s">
        <v>262</v>
      </c>
      <c r="AW128" s="2">
        <v>5.0417250722629996</v>
      </c>
      <c r="AX128" s="2">
        <v>5.0868319761549996</v>
      </c>
      <c r="AY128" s="2">
        <v>4.5106903892000005E-2</v>
      </c>
      <c r="AZ128" s="1">
        <v>8.9467202684563648E-3</v>
      </c>
      <c r="BA128" s="2">
        <v>5.0417250722629996</v>
      </c>
      <c r="BB128" s="2">
        <v>0</v>
      </c>
      <c r="BC128" s="1">
        <v>0</v>
      </c>
      <c r="BD128" s="2">
        <v>5.0417250722629996</v>
      </c>
      <c r="BE128" s="2">
        <v>0</v>
      </c>
      <c r="BF128" s="1">
        <v>0</v>
      </c>
      <c r="BG128" s="2">
        <v>5.1263005170600007</v>
      </c>
      <c r="BH128" s="2">
        <v>8.4575444797001076E-2</v>
      </c>
      <c r="BI128" s="1">
        <v>1.6775100503256722E-2</v>
      </c>
      <c r="BJ128" s="2">
        <v>5.0417250722629996</v>
      </c>
      <c r="BK128" s="2">
        <v>0</v>
      </c>
      <c r="BL128" s="1">
        <v>0</v>
      </c>
      <c r="BM128" s="2">
        <v>5.1834800216699994</v>
      </c>
      <c r="BN128" s="2">
        <v>0.14175494940699984</v>
      </c>
      <c r="BO128" s="1">
        <v>2.8116358463666193E-2</v>
      </c>
      <c r="BQ128" t="s">
        <v>262</v>
      </c>
      <c r="BS128" s="23">
        <v>4.6529465715280001</v>
      </c>
      <c r="BT128" s="23">
        <v>4.4837472583590001</v>
      </c>
      <c r="BU128" s="23">
        <v>-0.16919931316899994</v>
      </c>
      <c r="BV128" s="24">
        <v>-3.6363906304953744E-2</v>
      </c>
      <c r="BW128" s="2">
        <v>5.0417250722629996</v>
      </c>
      <c r="BX128" s="2">
        <v>5.0417250722629996</v>
      </c>
      <c r="BY128" s="2">
        <v>0</v>
      </c>
      <c r="BZ128" s="1">
        <v>0</v>
      </c>
      <c r="CB128" s="25" t="s">
        <v>262</v>
      </c>
      <c r="CC128" s="27">
        <v>0</v>
      </c>
      <c r="CD128" s="27">
        <v>0.14762600000000001</v>
      </c>
      <c r="CG128" s="30">
        <v>344</v>
      </c>
      <c r="CH128" s="30"/>
      <c r="CI128" s="15" t="s">
        <v>262</v>
      </c>
      <c r="CJ128" s="33" t="s">
        <v>603</v>
      </c>
      <c r="CK128" s="34" t="s">
        <v>262</v>
      </c>
      <c r="CL128" s="34" t="s">
        <v>976</v>
      </c>
      <c r="CM128" s="32"/>
      <c r="CN128" s="32"/>
      <c r="CO128" t="s">
        <v>262</v>
      </c>
      <c r="CP128">
        <v>115909</v>
      </c>
      <c r="CQ128" t="s">
        <v>1045</v>
      </c>
      <c r="CR128" s="30">
        <v>174</v>
      </c>
      <c r="CS128" s="39" t="s">
        <v>262</v>
      </c>
      <c r="CW128" s="30">
        <v>351</v>
      </c>
      <c r="CX128" s="30"/>
      <c r="CY128" s="32"/>
      <c r="CZ128" s="32" t="s">
        <v>262</v>
      </c>
      <c r="DA128" s="41">
        <v>115281</v>
      </c>
    </row>
    <row r="129" spans="1:105" ht="15.75" x14ac:dyDescent="0.25">
      <c r="A129" t="s">
        <v>498</v>
      </c>
      <c r="B129" t="s">
        <v>263</v>
      </c>
      <c r="C129" s="52">
        <v>4.8343867305549999</v>
      </c>
      <c r="D129" s="52">
        <v>5.1652865134730002</v>
      </c>
      <c r="E129" s="52">
        <v>0.33089978291800026</v>
      </c>
      <c r="F129" s="53">
        <v>6.844710639854254E-2</v>
      </c>
      <c r="G129" s="45">
        <v>4.3381888041209997</v>
      </c>
      <c r="H129" s="45">
        <v>4.4991328451739996</v>
      </c>
      <c r="I129" s="45">
        <v>0.16094404105299986</v>
      </c>
      <c r="J129" s="46">
        <v>3.7099362964588677E-2</v>
      </c>
      <c r="K129" s="47">
        <v>4</v>
      </c>
      <c r="L129" s="55">
        <f>G129-CC129-CD129</f>
        <v>4.1650038041209996</v>
      </c>
      <c r="M129" s="55">
        <f>H129-CC129-CD129</f>
        <v>4.3259478451739994</v>
      </c>
      <c r="N129" s="55">
        <f t="shared" si="75"/>
        <v>0.16094404105299986</v>
      </c>
      <c r="O129" s="56">
        <f>N129/L129</f>
        <v>3.8641991369553187E-2</v>
      </c>
      <c r="P129" s="54"/>
      <c r="Q129" s="42">
        <f t="shared" si="78"/>
        <v>41.775865700169369</v>
      </c>
      <c r="R129" s="42">
        <f t="shared" si="78"/>
        <v>44.635302824640085</v>
      </c>
      <c r="S129" s="42">
        <f t="shared" si="79"/>
        <v>35.991460604906578</v>
      </c>
      <c r="T129" s="42">
        <f t="shared" si="79"/>
        <v>37.382242314978996</v>
      </c>
      <c r="V129" s="143">
        <f>AR129/DA129*1000000</f>
        <v>47.055031220030457</v>
      </c>
      <c r="W129" s="143">
        <f>(AW129-CC129-CD129)/DA129*1000000</f>
        <v>36.241059857480963</v>
      </c>
      <c r="X129" s="143">
        <f>(BM129-CC129-CD129)/DA129*1000000</f>
        <v>38.174303174035238</v>
      </c>
      <c r="AA129" t="s">
        <v>263</v>
      </c>
      <c r="AB129" s="2">
        <v>4.8343867305549999</v>
      </c>
      <c r="AC129" s="2">
        <v>5.022299822021</v>
      </c>
      <c r="AD129" s="2">
        <v>0.1879130914660001</v>
      </c>
      <c r="AE129" s="1">
        <v>3.8870099133427663E-2</v>
      </c>
      <c r="AF129" s="2">
        <v>4.8344353403629992</v>
      </c>
      <c r="AG129" s="2">
        <v>4.860980799925585E-5</v>
      </c>
      <c r="AH129" s="1">
        <v>1.0055010223328848E-5</v>
      </c>
      <c r="AI129" s="2">
        <v>4.8356198656079998</v>
      </c>
      <c r="AJ129" s="2">
        <v>1.2331350529999341E-3</v>
      </c>
      <c r="AK129" s="1">
        <v>2.5507579797166271E-4</v>
      </c>
      <c r="AL129" s="2">
        <v>5.1350425465010003</v>
      </c>
      <c r="AM129" s="2">
        <v>0.30065581594600044</v>
      </c>
      <c r="AN129" s="1">
        <v>6.2191097382787247E-2</v>
      </c>
      <c r="AO129" s="2">
        <v>4.8341184415439997</v>
      </c>
      <c r="AP129" s="2">
        <v>-2.6828901100017788E-4</v>
      </c>
      <c r="AQ129" s="1">
        <v>-5.5495976212349404E-5</v>
      </c>
      <c r="AR129" s="2">
        <v>5.4077994629620001</v>
      </c>
      <c r="AS129" s="2">
        <v>0.57341273240700019</v>
      </c>
      <c r="AT129" s="1">
        <v>0.1186112664058986</v>
      </c>
      <c r="AU129" s="1"/>
      <c r="AV129" t="s">
        <v>263</v>
      </c>
      <c r="AW129" s="2">
        <v>4.3381888041209997</v>
      </c>
      <c r="AX129" s="2">
        <v>4.4127750233879999</v>
      </c>
      <c r="AY129" s="2">
        <v>7.4586219267000153E-2</v>
      </c>
      <c r="AZ129" s="1">
        <v>1.7192939873006002E-2</v>
      </c>
      <c r="BA129" s="2">
        <v>4.3381901847639996</v>
      </c>
      <c r="BB129" s="2">
        <v>1.3806429999263514E-6</v>
      </c>
      <c r="BC129" s="1">
        <v>3.182533223576691E-7</v>
      </c>
      <c r="BD129" s="2">
        <v>4.3382696913799998</v>
      </c>
      <c r="BE129" s="2">
        <v>8.0887259000128608E-5</v>
      </c>
      <c r="BF129" s="1">
        <v>1.8645398495171748E-5</v>
      </c>
      <c r="BG129" s="2">
        <v>4.4699350127170003</v>
      </c>
      <c r="BH129" s="2">
        <v>0.13174620859600061</v>
      </c>
      <c r="BI129" s="1">
        <v>3.03689430185358E-2</v>
      </c>
      <c r="BJ129" s="2">
        <v>4.3381810948139998</v>
      </c>
      <c r="BK129" s="2">
        <v>-7.7093069998923625E-6</v>
      </c>
      <c r="BL129" s="1">
        <v>-1.7770796403718108E-6</v>
      </c>
      <c r="BM129" s="2">
        <v>4.5603667922759996</v>
      </c>
      <c r="BN129" s="2">
        <v>0.22217798815499989</v>
      </c>
      <c r="BO129" s="1">
        <v>5.1214457965486689E-2</v>
      </c>
      <c r="BQ129" t="s">
        <v>263</v>
      </c>
      <c r="BS129" s="23">
        <v>4.8343867305549999</v>
      </c>
      <c r="BT129" s="23">
        <v>4.5928073760980004</v>
      </c>
      <c r="BU129" s="23">
        <v>-0.24157935445699952</v>
      </c>
      <c r="BV129" s="24">
        <v>-4.9971044502942694E-2</v>
      </c>
      <c r="BW129" s="2">
        <v>4.3381888041209997</v>
      </c>
      <c r="BX129" s="2">
        <v>4.2849084422840003</v>
      </c>
      <c r="BY129" s="2">
        <v>-5.3280361836999468E-2</v>
      </c>
      <c r="BZ129" s="1">
        <v>-1.2281706546839676E-2</v>
      </c>
      <c r="CB129" s="25" t="s">
        <v>263</v>
      </c>
      <c r="CC129" s="27">
        <v>0</v>
      </c>
      <c r="CD129" s="27">
        <v>0.17318500000000001</v>
      </c>
      <c r="CG129" s="30">
        <v>345</v>
      </c>
      <c r="CH129" s="30"/>
      <c r="CI129" s="15" t="s">
        <v>263</v>
      </c>
      <c r="CJ129" s="33" t="s">
        <v>603</v>
      </c>
      <c r="CK129" s="34" t="s">
        <v>263</v>
      </c>
      <c r="CL129" s="34" t="s">
        <v>976</v>
      </c>
      <c r="CM129" s="32"/>
      <c r="CN129" s="32"/>
      <c r="CO129" t="s">
        <v>263</v>
      </c>
      <c r="CP129">
        <v>115722</v>
      </c>
      <c r="CQ129" t="s">
        <v>1045</v>
      </c>
      <c r="CR129" s="30">
        <v>175</v>
      </c>
      <c r="CS129" s="39" t="s">
        <v>263</v>
      </c>
      <c r="CW129" s="30">
        <v>352</v>
      </c>
      <c r="CX129" s="30"/>
      <c r="CY129" s="32"/>
      <c r="CZ129" s="32" t="s">
        <v>263</v>
      </c>
      <c r="DA129" s="41">
        <v>114925</v>
      </c>
    </row>
    <row r="130" spans="1:105" ht="15.75" x14ac:dyDescent="0.25">
      <c r="A130" t="s">
        <v>834</v>
      </c>
      <c r="B130" t="s">
        <v>161</v>
      </c>
      <c r="C130" s="52">
        <v>160.88891173159598</v>
      </c>
      <c r="D130" s="52">
        <v>159.02418054660498</v>
      </c>
      <c r="E130" s="52">
        <v>-1.8647311849910011</v>
      </c>
      <c r="F130" s="53">
        <v>-1.1590178371657156E-2</v>
      </c>
      <c r="G130" s="45">
        <v>177.25310065153198</v>
      </c>
      <c r="H130" s="45">
        <v>176.70368405113598</v>
      </c>
      <c r="I130" s="45">
        <v>-0.54941660039600038</v>
      </c>
      <c r="J130" s="46">
        <v>-3.099616302205723E-3</v>
      </c>
      <c r="K130" s="47">
        <v>4</v>
      </c>
      <c r="L130" s="55">
        <f>G130-CC130-CD130</f>
        <v>164.09242465153199</v>
      </c>
      <c r="M130" s="55">
        <f>H130-CC130-CD130</f>
        <v>163.54300805113598</v>
      </c>
      <c r="N130" s="55">
        <f>M130-L130</f>
        <v>-0.54941660039600038</v>
      </c>
      <c r="O130" s="56">
        <f>N130/L130</f>
        <v>-3.3482142857157848E-3</v>
      </c>
      <c r="P130" s="54"/>
      <c r="Q130" s="42">
        <f t="shared" si="78"/>
        <v>122.22768410937888</v>
      </c>
      <c r="R130" s="42">
        <f t="shared" si="78"/>
        <v>120.81104344859664</v>
      </c>
      <c r="S130" s="42">
        <f t="shared" si="79"/>
        <v>124.66140039848818</v>
      </c>
      <c r="T130" s="42">
        <f t="shared" si="79"/>
        <v>124.24400731679664</v>
      </c>
      <c r="V130" s="143">
        <f>AR130/DA130*1000000</f>
        <v>125.98958190136165</v>
      </c>
      <c r="W130" s="143">
        <f>(AW130-CC130-CD130)/DA130*1000000</f>
        <v>125.47431607340698</v>
      </c>
      <c r="X130" s="143">
        <f>(BM130-CC130-CD130)/DA130*1000000</f>
        <v>125.31600866039392</v>
      </c>
      <c r="AA130" t="s">
        <v>161</v>
      </c>
      <c r="AB130" s="2">
        <v>160.88891173159598</v>
      </c>
      <c r="AC130" s="2">
        <v>162.68116235396701</v>
      </c>
      <c r="AD130" s="2">
        <v>1.7922506223710286</v>
      </c>
      <c r="AE130" s="1">
        <v>1.1139677701102005E-2</v>
      </c>
      <c r="AF130" s="2">
        <v>161.02745627367301</v>
      </c>
      <c r="AG130" s="2">
        <v>0.13854454207702815</v>
      </c>
      <c r="AH130" s="1">
        <v>8.6111926910262173E-4</v>
      </c>
      <c r="AI130" s="2">
        <v>160.48886598490802</v>
      </c>
      <c r="AJ130" s="2">
        <v>-0.40004574668796522</v>
      </c>
      <c r="AK130" s="1">
        <v>-2.4864718294281478E-3</v>
      </c>
      <c r="AL130" s="2">
        <v>161.86592104756798</v>
      </c>
      <c r="AM130" s="2">
        <v>0.97700931597199769</v>
      </c>
      <c r="AN130" s="1">
        <v>6.0725708531231791E-3</v>
      </c>
      <c r="AO130" s="2">
        <v>161.40017913738799</v>
      </c>
      <c r="AP130" s="2">
        <v>0.51126740579201169</v>
      </c>
      <c r="AQ130" s="1">
        <v>3.1777665737769238E-3</v>
      </c>
      <c r="AR130" s="2">
        <v>164.76627745021702</v>
      </c>
      <c r="AS130" s="2">
        <v>3.8773657186210357</v>
      </c>
      <c r="AT130" s="1">
        <v>2.4099645381960674E-2</v>
      </c>
      <c r="AU130" s="1"/>
      <c r="AV130" t="s">
        <v>161</v>
      </c>
      <c r="AW130" s="2">
        <v>177.25310065153198</v>
      </c>
      <c r="AX130" s="2">
        <v>177.06996178473301</v>
      </c>
      <c r="AY130" s="2">
        <v>-0.18313886679896996</v>
      </c>
      <c r="AZ130" s="1">
        <v>-1.0332054340702846E-3</v>
      </c>
      <c r="BA130" s="2">
        <v>177.25310065153198</v>
      </c>
      <c r="BB130" s="2">
        <v>0</v>
      </c>
      <c r="BC130" s="1">
        <v>0</v>
      </c>
      <c r="BD130" s="2">
        <v>177.25310065153198</v>
      </c>
      <c r="BE130" s="2">
        <v>0</v>
      </c>
      <c r="BF130" s="1">
        <v>0</v>
      </c>
      <c r="BG130" s="2">
        <v>177.06996178473301</v>
      </c>
      <c r="BH130" s="2">
        <v>-0.18313886679896996</v>
      </c>
      <c r="BI130" s="1">
        <v>-1.0332054340702846E-3</v>
      </c>
      <c r="BJ130" s="2">
        <v>177.25310065153198</v>
      </c>
      <c r="BK130" s="2">
        <v>0</v>
      </c>
      <c r="BL130" s="1">
        <v>0</v>
      </c>
      <c r="BM130" s="2">
        <v>177.04606985786398</v>
      </c>
      <c r="BN130" s="2">
        <v>-0.2070307936679967</v>
      </c>
      <c r="BO130" s="1">
        <v>-1.1679953293172892E-3</v>
      </c>
      <c r="BQ130" t="s">
        <v>161</v>
      </c>
      <c r="BS130" s="23">
        <v>160.88891173159598</v>
      </c>
      <c r="BT130" s="23">
        <v>155.35827929627999</v>
      </c>
      <c r="BU130" s="23">
        <v>-5.5306324353159937</v>
      </c>
      <c r="BV130" s="24">
        <v>-3.4375472963248756E-2</v>
      </c>
      <c r="BW130" s="2">
        <v>177.25310065153198</v>
      </c>
      <c r="BX130" s="2">
        <v>177.06996178473301</v>
      </c>
      <c r="BY130" s="2">
        <v>-0.18313886679896996</v>
      </c>
      <c r="BZ130" s="1">
        <v>-1.0332054340702846E-3</v>
      </c>
      <c r="CB130" s="25" t="s">
        <v>161</v>
      </c>
      <c r="CC130" s="27">
        <v>0</v>
      </c>
      <c r="CD130" s="27">
        <v>13.160676</v>
      </c>
      <c r="CG130" s="30">
        <v>233</v>
      </c>
      <c r="CH130" s="30"/>
      <c r="CI130" s="34" t="s">
        <v>161</v>
      </c>
      <c r="CJ130" s="34" t="s">
        <v>976</v>
      </c>
      <c r="CK130" s="34" t="s">
        <v>161</v>
      </c>
      <c r="CL130" s="34" t="s">
        <v>976</v>
      </c>
      <c r="CM130" s="32"/>
      <c r="CN130" s="32"/>
      <c r="CO130" t="s">
        <v>161</v>
      </c>
      <c r="CP130">
        <v>1316305</v>
      </c>
      <c r="CQ130" t="s">
        <v>963</v>
      </c>
      <c r="CR130" s="30">
        <v>325</v>
      </c>
      <c r="CS130" s="39" t="s">
        <v>161</v>
      </c>
      <c r="CW130" s="30">
        <v>254</v>
      </c>
      <c r="CX130" s="30"/>
      <c r="CY130" s="32"/>
      <c r="CZ130" s="32" t="s">
        <v>161</v>
      </c>
      <c r="DA130" s="41">
        <v>1307777</v>
      </c>
    </row>
    <row r="131" spans="1:105" ht="15.75" x14ac:dyDescent="0.25">
      <c r="C131" s="52"/>
      <c r="D131" s="52"/>
      <c r="E131" s="52"/>
      <c r="F131" s="53"/>
      <c r="G131" s="45"/>
      <c r="H131" s="45"/>
      <c r="I131" s="45"/>
      <c r="J131" s="46"/>
      <c r="K131" s="47"/>
      <c r="L131" s="55"/>
      <c r="M131" s="55"/>
      <c r="N131" s="55"/>
      <c r="O131" s="56"/>
      <c r="P131" s="54"/>
      <c r="Q131" s="42"/>
      <c r="R131" s="42"/>
      <c r="S131" s="42"/>
      <c r="T131" s="42"/>
      <c r="V131" s="143"/>
      <c r="W131" s="143"/>
      <c r="X131" s="143"/>
      <c r="AB131" s="2"/>
      <c r="AC131" s="2"/>
      <c r="AD131" s="2"/>
      <c r="AE131" s="1"/>
      <c r="AF131" s="2"/>
      <c r="AG131" s="2"/>
      <c r="AH131" s="1"/>
      <c r="AI131" s="2"/>
      <c r="AJ131" s="2"/>
      <c r="AK131" s="1"/>
      <c r="AL131" s="2"/>
      <c r="AM131" s="2"/>
      <c r="AN131" s="1"/>
      <c r="AO131" s="2"/>
      <c r="AP131" s="2"/>
      <c r="AQ131" s="1"/>
      <c r="AR131" s="2"/>
      <c r="AS131" s="2"/>
      <c r="AT131" s="1"/>
      <c r="AU131" s="1"/>
      <c r="AW131" s="2"/>
      <c r="AX131" s="2"/>
      <c r="AY131" s="2"/>
      <c r="AZ131" s="1"/>
      <c r="BA131" s="2"/>
      <c r="BB131" s="2"/>
      <c r="BC131" s="1"/>
      <c r="BD131" s="2"/>
      <c r="BE131" s="2"/>
      <c r="BF131" s="1"/>
      <c r="BG131" s="2"/>
      <c r="BH131" s="2"/>
      <c r="BI131" s="1"/>
      <c r="BJ131" s="2"/>
      <c r="BK131" s="2"/>
      <c r="BL131" s="1"/>
      <c r="BM131" s="2"/>
      <c r="BN131" s="2"/>
      <c r="BO131" s="1"/>
      <c r="BS131" s="23"/>
      <c r="BT131" s="23"/>
      <c r="BU131" s="23"/>
      <c r="BV131" s="24"/>
      <c r="BW131" s="2"/>
      <c r="BX131" s="2"/>
      <c r="BY131" s="2"/>
      <c r="BZ131" s="1"/>
      <c r="CB131" s="25"/>
      <c r="CC131" s="27"/>
      <c r="CD131" s="27"/>
      <c r="CG131" s="30"/>
      <c r="CH131" s="30"/>
      <c r="CI131" s="15"/>
      <c r="CJ131" s="33"/>
      <c r="CK131" s="34"/>
      <c r="CL131" s="34"/>
      <c r="CM131" s="32"/>
      <c r="CN131" s="32"/>
      <c r="CR131" s="30"/>
      <c r="CS131" s="39"/>
      <c r="CW131" s="30"/>
      <c r="CX131" s="30"/>
      <c r="CY131" s="32"/>
      <c r="CZ131" s="32"/>
      <c r="DA131" s="41"/>
    </row>
    <row r="132" spans="1:105" ht="15.75" x14ac:dyDescent="0.25">
      <c r="B132" t="s">
        <v>279</v>
      </c>
      <c r="C132" s="52">
        <v>6.1484887655100007</v>
      </c>
      <c r="D132" s="52">
        <v>6.1703051055570004</v>
      </c>
      <c r="E132" s="52">
        <v>2.1816340046999727E-2</v>
      </c>
      <c r="F132" s="53">
        <v>3.5482442725403795E-3</v>
      </c>
      <c r="G132" s="45">
        <v>7.241572065293</v>
      </c>
      <c r="H132" s="45">
        <v>7.4432145785410002</v>
      </c>
      <c r="I132" s="45">
        <v>0.2016425132480002</v>
      </c>
      <c r="J132" s="46">
        <v>2.7845129680393724E-2</v>
      </c>
      <c r="K132" s="47">
        <v>2</v>
      </c>
      <c r="L132" s="55">
        <f>G132-CC132-CD132</f>
        <v>7.0816850652929997</v>
      </c>
      <c r="M132" s="55">
        <f>H132-CC132-CD132</f>
        <v>7.2833275785409999</v>
      </c>
      <c r="N132" s="55">
        <f t="shared" si="75"/>
        <v>0.2016425132480002</v>
      </c>
      <c r="O132" s="56">
        <f>N132/L132</f>
        <v>2.8473804100134378E-2</v>
      </c>
      <c r="P132" s="54"/>
      <c r="Q132" s="42">
        <f t="shared" ref="Q132:R135" si="80">C132/$CP132*1000000</f>
        <v>57.091152554505285</v>
      </c>
      <c r="R132" s="42">
        <f t="shared" si="80"/>
        <v>57.293725909569531</v>
      </c>
      <c r="S132" s="42">
        <f t="shared" ref="S132:T135" si="81">L132/$CP132*1000000</f>
        <v>65.756249677731759</v>
      </c>
      <c r="T132" s="42">
        <f t="shared" si="81"/>
        <v>67.628580249415009</v>
      </c>
      <c r="V132" s="143">
        <f>AR132/DA132*1000000</f>
        <v>57.620363629801915</v>
      </c>
      <c r="W132" s="143">
        <f>(AW132-CC132-CD132)/DA132*1000000</f>
        <v>66.014309627527382</v>
      </c>
      <c r="X132" s="143">
        <f>(BM132-CC132-CD132)/DA132*1000000</f>
        <v>67.81880100686088</v>
      </c>
      <c r="AA132" t="s">
        <v>279</v>
      </c>
      <c r="AB132" s="2">
        <v>6.1484887655100007</v>
      </c>
      <c r="AC132" s="2">
        <v>6.11944024757</v>
      </c>
      <c r="AD132" s="2">
        <v>-2.9048517940000629E-2</v>
      </c>
      <c r="AE132" s="1">
        <v>-4.7244971972541499E-3</v>
      </c>
      <c r="AF132" s="2">
        <v>6.1485442082609998</v>
      </c>
      <c r="AG132" s="2">
        <v>5.5442750999112889E-5</v>
      </c>
      <c r="AH132" s="1">
        <v>9.0172972763843157E-6</v>
      </c>
      <c r="AI132" s="2">
        <v>6.1493722462099996</v>
      </c>
      <c r="AJ132" s="2">
        <v>8.8348069999888423E-4</v>
      </c>
      <c r="AK132" s="1">
        <v>1.4369070737427003E-4</v>
      </c>
      <c r="AL132" s="2">
        <v>6.2296003851039998</v>
      </c>
      <c r="AM132" s="2">
        <v>8.1111619593999151E-2</v>
      </c>
      <c r="AN132" s="1">
        <v>1.3192122924416072E-2</v>
      </c>
      <c r="AO132" s="2">
        <v>6.1481837521280003</v>
      </c>
      <c r="AP132" s="2">
        <v>-3.050133820003964E-4</v>
      </c>
      <c r="AQ132" s="1">
        <v>-4.9607861969492657E-5</v>
      </c>
      <c r="AR132" s="2">
        <v>6.1812245083870003</v>
      </c>
      <c r="AS132" s="2">
        <v>3.2735742876999652E-2</v>
      </c>
      <c r="AT132" s="1">
        <v>5.3241933303401438E-3</v>
      </c>
      <c r="AU132" s="1"/>
      <c r="AV132" t="s">
        <v>279</v>
      </c>
      <c r="AW132" s="2">
        <v>7.241572065293</v>
      </c>
      <c r="AX132" s="2">
        <v>7.3060976695319999</v>
      </c>
      <c r="AY132" s="2">
        <v>6.452560423899989E-2</v>
      </c>
      <c r="AZ132" s="1">
        <v>8.9104414976762542E-3</v>
      </c>
      <c r="BA132" s="2">
        <v>7.241572065293</v>
      </c>
      <c r="BB132" s="2">
        <v>0</v>
      </c>
      <c r="BC132" s="1">
        <v>0</v>
      </c>
      <c r="BD132" s="2">
        <v>7.241572065293</v>
      </c>
      <c r="BE132" s="2">
        <v>0</v>
      </c>
      <c r="BF132" s="1">
        <v>0</v>
      </c>
      <c r="BG132" s="2">
        <v>7.3625575732420003</v>
      </c>
      <c r="BH132" s="2">
        <v>0.12098550794900031</v>
      </c>
      <c r="BI132" s="1">
        <v>1.670707780826388E-2</v>
      </c>
      <c r="BJ132" s="2">
        <v>7.241572065293</v>
      </c>
      <c r="BK132" s="2">
        <v>0</v>
      </c>
      <c r="BL132" s="1">
        <v>0</v>
      </c>
      <c r="BM132" s="2">
        <v>7.4351488780110007</v>
      </c>
      <c r="BN132" s="2">
        <v>0.19357681271800065</v>
      </c>
      <c r="BO132" s="1">
        <v>2.6731324493166991E-2</v>
      </c>
      <c r="BQ132" t="s">
        <v>279</v>
      </c>
      <c r="BS132" s="23">
        <v>6.1484887655100007</v>
      </c>
      <c r="BT132" s="23">
        <v>6.1404645438329997</v>
      </c>
      <c r="BU132" s="23">
        <v>-8.0242216770010089E-3</v>
      </c>
      <c r="BV132" s="24">
        <v>-1.3050721865205232E-3</v>
      </c>
      <c r="BW132" s="2">
        <v>7.241572065293</v>
      </c>
      <c r="BX132" s="2">
        <v>7.241572065293</v>
      </c>
      <c r="BY132" s="2">
        <v>0</v>
      </c>
      <c r="BZ132" s="1">
        <v>0</v>
      </c>
      <c r="CB132" s="25" t="s">
        <v>279</v>
      </c>
      <c r="CC132" s="27">
        <v>0</v>
      </c>
      <c r="CD132" s="27">
        <v>0.159887</v>
      </c>
      <c r="CG132" s="30">
        <v>363</v>
      </c>
      <c r="CH132" s="30"/>
      <c r="CI132" s="15" t="s">
        <v>279</v>
      </c>
      <c r="CJ132" s="33" t="s">
        <v>603</v>
      </c>
      <c r="CK132" s="34" t="s">
        <v>279</v>
      </c>
      <c r="CL132" s="34" t="s">
        <v>976</v>
      </c>
      <c r="CM132" s="32"/>
      <c r="CN132" s="32"/>
      <c r="CO132" t="s">
        <v>279</v>
      </c>
      <c r="CP132">
        <v>107696</v>
      </c>
      <c r="CQ132" t="s">
        <v>1045</v>
      </c>
      <c r="CR132" s="30">
        <v>176</v>
      </c>
      <c r="CS132" s="39" t="s">
        <v>279</v>
      </c>
      <c r="CW132" s="30">
        <v>368</v>
      </c>
      <c r="CX132" s="30"/>
      <c r="CY132" s="32"/>
      <c r="CZ132" s="32" t="s">
        <v>279</v>
      </c>
      <c r="DA132" s="41">
        <v>107275</v>
      </c>
    </row>
    <row r="133" spans="1:105" ht="15.75" x14ac:dyDescent="0.25">
      <c r="A133" t="s">
        <v>835</v>
      </c>
      <c r="B133" t="s">
        <v>282</v>
      </c>
      <c r="C133" s="52">
        <v>4.2082772669719999</v>
      </c>
      <c r="D133" s="52">
        <v>3.9437473295359999</v>
      </c>
      <c r="E133" s="52">
        <v>-0.26452993743599995</v>
      </c>
      <c r="F133" s="53">
        <v>-6.2859436452089648E-2</v>
      </c>
      <c r="G133" s="45">
        <v>4.4158507375780003</v>
      </c>
      <c r="H133" s="45">
        <v>4.5301722213770006</v>
      </c>
      <c r="I133" s="45">
        <v>0.11432148379900031</v>
      </c>
      <c r="J133" s="46">
        <v>2.5888892218694694E-2</v>
      </c>
      <c r="K133" s="47">
        <v>4</v>
      </c>
      <c r="L133" s="55">
        <f>G133-CC133-CD133</f>
        <v>4.1858757375780007</v>
      </c>
      <c r="M133" s="55">
        <f>H133-CC133-CD133</f>
        <v>4.300197221377001</v>
      </c>
      <c r="N133" s="55">
        <f t="shared" si="75"/>
        <v>0.11432148379900031</v>
      </c>
      <c r="O133" s="56">
        <f>N133/L133</f>
        <v>2.7311246431110766E-2</v>
      </c>
      <c r="P133" s="54"/>
      <c r="Q133" s="42">
        <f t="shared" si="80"/>
        <v>36.300470693027627</v>
      </c>
      <c r="R133" s="42">
        <f t="shared" si="80"/>
        <v>34.018643562318317</v>
      </c>
      <c r="S133" s="42">
        <f t="shared" si="81"/>
        <v>36.107235787231843</v>
      </c>
      <c r="T133" s="42">
        <f t="shared" si="81"/>
        <v>37.093369401763155</v>
      </c>
      <c r="V133" s="143">
        <f>AR133/DA133*1000000</f>
        <v>37.580234330755253</v>
      </c>
      <c r="W133" s="143">
        <f>(AW133-CC133-CD133)/DA133*1000000</f>
        <v>36.375828713755624</v>
      </c>
      <c r="X133" s="143">
        <f>(BM133-CC133-CD133)/DA133*1000000</f>
        <v>37.389399349769285</v>
      </c>
      <c r="AA133" t="s">
        <v>282</v>
      </c>
      <c r="AB133" s="2">
        <v>4.2082772669719999</v>
      </c>
      <c r="AC133" s="2">
        <v>4.1651595801210002</v>
      </c>
      <c r="AD133" s="2">
        <v>-4.3117686850999704E-2</v>
      </c>
      <c r="AE133" s="1">
        <v>-1.0245923477856857E-2</v>
      </c>
      <c r="AF133" s="2">
        <v>4.2083576281789998</v>
      </c>
      <c r="AG133" s="2">
        <v>8.0361206999945978E-5</v>
      </c>
      <c r="AH133" s="1">
        <v>1.9095986766520409E-5</v>
      </c>
      <c r="AI133" s="2">
        <v>4.2102843172790001</v>
      </c>
      <c r="AJ133" s="2">
        <v>2.0070503070002133E-3</v>
      </c>
      <c r="AK133" s="1">
        <v>4.7692919921228356E-4</v>
      </c>
      <c r="AL133" s="2">
        <v>4.3995203106549994</v>
      </c>
      <c r="AM133" s="2">
        <v>0.19124304368299949</v>
      </c>
      <c r="AN133" s="1">
        <v>4.5444497011625243E-2</v>
      </c>
      <c r="AO133" s="2">
        <v>4.2078337941190007</v>
      </c>
      <c r="AP133" s="2">
        <v>-4.4347285299917161E-4</v>
      </c>
      <c r="AQ133" s="1">
        <v>-1.0538109180202986E-4</v>
      </c>
      <c r="AR133" s="2">
        <v>4.3244703051429996</v>
      </c>
      <c r="AS133" s="2">
        <v>0.11619303817099969</v>
      </c>
      <c r="AT133" s="1">
        <v>2.7610594739781624E-2</v>
      </c>
      <c r="AU133" s="1"/>
      <c r="AV133" t="s">
        <v>282</v>
      </c>
      <c r="AW133" s="2">
        <v>4.4158507375780003</v>
      </c>
      <c r="AX133" s="2">
        <v>4.4473824673979996</v>
      </c>
      <c r="AY133" s="2">
        <v>3.1531729819999299E-2</v>
      </c>
      <c r="AZ133" s="1">
        <v>7.1405787228428332E-3</v>
      </c>
      <c r="BA133" s="2">
        <v>4.4158703891959998</v>
      </c>
      <c r="BB133" s="2">
        <v>1.9651617999549842E-5</v>
      </c>
      <c r="BC133" s="1">
        <v>4.4502450756132971E-6</v>
      </c>
      <c r="BD133" s="2">
        <v>4.4163424633010004</v>
      </c>
      <c r="BE133" s="2">
        <v>4.9172572300015815E-4</v>
      </c>
      <c r="BF133" s="1">
        <v>1.1135469748007361E-4</v>
      </c>
      <c r="BG133" s="2">
        <v>4.5190062361970007</v>
      </c>
      <c r="BH133" s="2">
        <v>0.10315549861900042</v>
      </c>
      <c r="BI133" s="1">
        <v>2.3360277497871E-2</v>
      </c>
      <c r="BJ133" s="2">
        <v>4.4157422534770001</v>
      </c>
      <c r="BK133" s="2">
        <v>-1.0848410100017247E-4</v>
      </c>
      <c r="BL133" s="1">
        <v>-2.4566976432648554E-5</v>
      </c>
      <c r="BM133" s="2">
        <v>4.5324853513759997</v>
      </c>
      <c r="BN133" s="2">
        <v>0.11663461379799944</v>
      </c>
      <c r="BO133" s="1">
        <v>2.6412716536241221E-2</v>
      </c>
      <c r="BQ133" t="s">
        <v>282</v>
      </c>
      <c r="BS133" s="23">
        <v>4.2082772669719999</v>
      </c>
      <c r="BT133" s="23">
        <v>3.8250412266859999</v>
      </c>
      <c r="BU133" s="23">
        <v>-0.383236040286</v>
      </c>
      <c r="BV133" s="24">
        <v>-9.1067203031931276E-2</v>
      </c>
      <c r="BW133" s="2">
        <v>4.4158507375780003</v>
      </c>
      <c r="BX133" s="2">
        <v>4.4084225831720003</v>
      </c>
      <c r="BY133" s="2">
        <v>-7.428154405999976E-3</v>
      </c>
      <c r="BZ133" s="1">
        <v>-1.6821570400439214E-3</v>
      </c>
      <c r="CB133" s="25" t="s">
        <v>282</v>
      </c>
      <c r="CC133" s="27">
        <v>0</v>
      </c>
      <c r="CD133" s="27">
        <v>0.22997500000000001</v>
      </c>
      <c r="CG133" s="30">
        <v>366</v>
      </c>
      <c r="CH133" s="30"/>
      <c r="CI133" s="15" t="s">
        <v>282</v>
      </c>
      <c r="CJ133" s="33" t="s">
        <v>603</v>
      </c>
      <c r="CK133" s="34" t="s">
        <v>282</v>
      </c>
      <c r="CL133" s="34" t="s">
        <v>976</v>
      </c>
      <c r="CM133" s="32"/>
      <c r="CN133" s="32"/>
      <c r="CO133" t="s">
        <v>282</v>
      </c>
      <c r="CP133">
        <v>115929</v>
      </c>
      <c r="CQ133" t="s">
        <v>1045</v>
      </c>
      <c r="CR133" s="30">
        <v>177</v>
      </c>
      <c r="CS133" s="39" t="s">
        <v>282</v>
      </c>
      <c r="CW133" s="30">
        <v>371</v>
      </c>
      <c r="CX133" s="30"/>
      <c r="CY133" s="32"/>
      <c r="CZ133" s="32" t="s">
        <v>282</v>
      </c>
      <c r="DA133" s="41">
        <v>115073</v>
      </c>
    </row>
    <row r="134" spans="1:105" ht="15.75" x14ac:dyDescent="0.25">
      <c r="B134" t="s">
        <v>286</v>
      </c>
      <c r="C134" s="52">
        <v>4.6059741967310002</v>
      </c>
      <c r="D134" s="52">
        <v>4.146222178426</v>
      </c>
      <c r="E134" s="52">
        <v>-0.45975201830500012</v>
      </c>
      <c r="F134" s="53">
        <v>-9.9816455470223886E-2</v>
      </c>
      <c r="G134" s="45">
        <v>4.4805194044499999</v>
      </c>
      <c r="H134" s="45">
        <v>4.4902434373350006</v>
      </c>
      <c r="I134" s="45">
        <v>9.7240328850007884E-3</v>
      </c>
      <c r="J134" s="46">
        <v>2.1702914343687458E-3</v>
      </c>
      <c r="K134" s="47">
        <v>4</v>
      </c>
      <c r="L134" s="55">
        <f>G134-CC134-CD134</f>
        <v>4.2698894044499998</v>
      </c>
      <c r="M134" s="55">
        <f>H134-CC134-CD134</f>
        <v>4.2796134373350005</v>
      </c>
      <c r="N134" s="55">
        <f t="shared" si="75"/>
        <v>9.7240328850007884E-3</v>
      </c>
      <c r="O134" s="56">
        <f>N134/L134</f>
        <v>2.2773500584972015E-3</v>
      </c>
      <c r="P134" s="54"/>
      <c r="Q134" s="42">
        <f t="shared" si="80"/>
        <v>38.283580995503364</v>
      </c>
      <c r="R134" s="42">
        <f t="shared" si="80"/>
        <v>34.462249637824989</v>
      </c>
      <c r="S134" s="42">
        <f t="shared" si="81"/>
        <v>35.490137346648709</v>
      </c>
      <c r="T134" s="42">
        <f t="shared" si="81"/>
        <v>35.570960813011176</v>
      </c>
      <c r="V134" s="143">
        <f>AR134/DA134*1000000</f>
        <v>36.867906720691472</v>
      </c>
      <c r="W134" s="143">
        <f>(AW134-CC134-CD134)/DA134*1000000</f>
        <v>35.814309356835508</v>
      </c>
      <c r="X134" s="143">
        <f>(BM134-CC134-CD134)/DA134*1000000</f>
        <v>36.10482382497505</v>
      </c>
      <c r="AA134" t="s">
        <v>286</v>
      </c>
      <c r="AB134" s="2">
        <v>4.6059741967310002</v>
      </c>
      <c r="AC134" s="2">
        <v>4.458068842376</v>
      </c>
      <c r="AD134" s="2">
        <v>-0.14790535435500018</v>
      </c>
      <c r="AE134" s="1">
        <v>-3.2111633291383418E-2</v>
      </c>
      <c r="AF134" s="2">
        <v>4.6059909625970006</v>
      </c>
      <c r="AG134" s="2">
        <v>1.6765866000412188E-5</v>
      </c>
      <c r="AH134" s="1">
        <v>3.6400260366876204E-6</v>
      </c>
      <c r="AI134" s="2">
        <v>4.6067366579179998</v>
      </c>
      <c r="AJ134" s="2">
        <v>7.6246118699963006E-4</v>
      </c>
      <c r="AK134" s="1">
        <v>1.6553744212044694E-4</v>
      </c>
      <c r="AL134" s="2">
        <v>4.6214730038409995</v>
      </c>
      <c r="AM134" s="2">
        <v>1.5498807109999291E-2</v>
      </c>
      <c r="AN134" s="1">
        <v>3.3649357221756182E-3</v>
      </c>
      <c r="AO134" s="2">
        <v>4.6058810248980002</v>
      </c>
      <c r="AP134" s="2">
        <v>-9.31718329999498E-5</v>
      </c>
      <c r="AQ134" s="1">
        <v>-2.0228474806931545E-5</v>
      </c>
      <c r="AR134" s="2">
        <v>4.3955024429609999</v>
      </c>
      <c r="AS134" s="2">
        <v>-0.21047175377000027</v>
      </c>
      <c r="AT134" s="1">
        <v>-4.5695382731275061E-2</v>
      </c>
      <c r="AU134" s="1"/>
      <c r="AV134" t="s">
        <v>286</v>
      </c>
      <c r="AW134" s="2">
        <v>4.4805194044499999</v>
      </c>
      <c r="AX134" s="2">
        <v>4.4728519357919998</v>
      </c>
      <c r="AY134" s="2">
        <v>-7.6674686580000539E-3</v>
      </c>
      <c r="AZ134" s="1">
        <v>-1.7112901353322594E-3</v>
      </c>
      <c r="BA134" s="2">
        <v>4.4805181951789992</v>
      </c>
      <c r="BB134" s="2">
        <v>-1.209271000668366E-6</v>
      </c>
      <c r="BC134" s="1">
        <v>-2.6989527139807319E-7</v>
      </c>
      <c r="BD134" s="2">
        <v>4.4805956712250001</v>
      </c>
      <c r="BE134" s="2">
        <v>7.6266775000277676E-5</v>
      </c>
      <c r="BF134" s="1">
        <v>1.702186021659239E-5</v>
      </c>
      <c r="BG134" s="2">
        <v>4.5407509243349997</v>
      </c>
      <c r="BH134" s="2">
        <v>6.0231519884999862E-2</v>
      </c>
      <c r="BI134" s="1">
        <v>1.3442977130102063E-2</v>
      </c>
      <c r="BJ134" s="2">
        <v>4.4805258785370006</v>
      </c>
      <c r="BK134" s="2">
        <v>6.4740870007184981E-6</v>
      </c>
      <c r="BL134" s="1">
        <v>1.4449411812140597E-6</v>
      </c>
      <c r="BM134" s="2">
        <v>4.5151554108849998</v>
      </c>
      <c r="BN134" s="2">
        <v>3.4636006434999977E-2</v>
      </c>
      <c r="BO134" s="1">
        <v>7.7303551906504186E-3</v>
      </c>
      <c r="BQ134" t="s">
        <v>286</v>
      </c>
      <c r="BS134" s="23">
        <v>4.6059741967310002</v>
      </c>
      <c r="BT134" s="23">
        <v>4.3502011352040002</v>
      </c>
      <c r="BU134" s="23">
        <v>-0.25577306152699997</v>
      </c>
      <c r="BV134" s="24">
        <v>-5.5530719583390169E-2</v>
      </c>
      <c r="BW134" s="2">
        <v>4.4805194044499999</v>
      </c>
      <c r="BX134" s="2">
        <v>4.4188567150509996</v>
      </c>
      <c r="BY134" s="2">
        <v>-6.1662689399000215E-2</v>
      </c>
      <c r="BZ134" s="1">
        <v>-1.3762397577780279E-2</v>
      </c>
      <c r="CB134" s="25" t="s">
        <v>286</v>
      </c>
      <c r="CC134" s="27">
        <v>0</v>
      </c>
      <c r="CD134" s="27">
        <v>0.21063000000000001</v>
      </c>
      <c r="CG134" s="30">
        <v>370</v>
      </c>
      <c r="CH134" s="30"/>
      <c r="CI134" s="15" t="s">
        <v>286</v>
      </c>
      <c r="CJ134" s="33" t="s">
        <v>603</v>
      </c>
      <c r="CK134" s="34" t="s">
        <v>1048</v>
      </c>
      <c r="CL134" s="34" t="s">
        <v>976</v>
      </c>
      <c r="CM134" s="32"/>
      <c r="CN134" s="32"/>
      <c r="CO134" t="s">
        <v>286</v>
      </c>
      <c r="CP134">
        <v>120312</v>
      </c>
      <c r="CQ134" t="s">
        <v>1045</v>
      </c>
      <c r="CR134" s="30">
        <v>178</v>
      </c>
      <c r="CS134" s="39" t="s">
        <v>286</v>
      </c>
      <c r="CW134" s="30">
        <v>375</v>
      </c>
      <c r="CX134" s="30"/>
      <c r="CY134" s="32"/>
      <c r="CZ134" s="32" t="s">
        <v>286</v>
      </c>
      <c r="DA134" s="41">
        <v>119223</v>
      </c>
    </row>
    <row r="135" spans="1:105" ht="15.75" x14ac:dyDescent="0.25">
      <c r="B135" t="s">
        <v>163</v>
      </c>
      <c r="C135" s="52">
        <v>311.03515776708502</v>
      </c>
      <c r="D135" s="52">
        <v>309.69663432530399</v>
      </c>
      <c r="E135" s="52">
        <v>-1.3385234417810352</v>
      </c>
      <c r="F135" s="53">
        <v>-4.3034474025067373E-3</v>
      </c>
      <c r="G135" s="45">
        <v>303.44652175562402</v>
      </c>
      <c r="H135" s="45">
        <v>302.10481720486496</v>
      </c>
      <c r="I135" s="45">
        <v>-1.3417045507590615</v>
      </c>
      <c r="J135" s="46">
        <v>-4.4215519195820036E-3</v>
      </c>
      <c r="K135" s="47">
        <v>4</v>
      </c>
      <c r="L135" s="55">
        <f>G135-CC135-CD135</f>
        <v>288.97698675562401</v>
      </c>
      <c r="M135" s="55">
        <f>H135-CC135-CD135</f>
        <v>287.63528220486495</v>
      </c>
      <c r="N135" s="55">
        <f>M135-L135</f>
        <v>-1.3417045507590615</v>
      </c>
      <c r="O135" s="56">
        <f>N135/L135</f>
        <v>-4.6429460207974482E-3</v>
      </c>
      <c r="P135" s="54"/>
      <c r="Q135" s="42">
        <f t="shared" si="80"/>
        <v>214.60291065737309</v>
      </c>
      <c r="R135" s="42">
        <f t="shared" si="80"/>
        <v>213.67937831893425</v>
      </c>
      <c r="S135" s="42">
        <f t="shared" si="81"/>
        <v>199.38357745780462</v>
      </c>
      <c r="T135" s="42">
        <f t="shared" si="81"/>
        <v>198.45785027023453</v>
      </c>
      <c r="V135" s="143">
        <f>AR135/DA135*1000000</f>
        <v>219.8942931764613</v>
      </c>
      <c r="W135" s="143">
        <f>(AW135-CC135-CD135)/DA135*1000000</f>
        <v>201.06089760706232</v>
      </c>
      <c r="X135" s="143">
        <f>(BM135-CC135-CD135)/DA135*1000000</f>
        <v>201.50850266365745</v>
      </c>
      <c r="AA135" t="s">
        <v>163</v>
      </c>
      <c r="AB135" s="2">
        <v>311.03515776708502</v>
      </c>
      <c r="AC135" s="2">
        <v>313.461752417946</v>
      </c>
      <c r="AD135" s="2">
        <v>2.4265946508609773</v>
      </c>
      <c r="AE135" s="1">
        <v>7.8016731879490733E-3</v>
      </c>
      <c r="AF135" s="2">
        <v>311.23910631359297</v>
      </c>
      <c r="AG135" s="2">
        <v>0.20394854650794514</v>
      </c>
      <c r="AH135" s="1">
        <v>6.5570898149292043E-4</v>
      </c>
      <c r="AI135" s="2">
        <v>310.76855261052299</v>
      </c>
      <c r="AJ135" s="2">
        <v>-0.26660515656203643</v>
      </c>
      <c r="AK135" s="1">
        <v>-8.5715440812540082E-4</v>
      </c>
      <c r="AL135" s="2">
        <v>312.48956208433003</v>
      </c>
      <c r="AM135" s="2">
        <v>1.4544043172450074</v>
      </c>
      <c r="AN135" s="1">
        <v>4.676012601553297E-3</v>
      </c>
      <c r="AO135" s="2">
        <v>311.66232402978699</v>
      </c>
      <c r="AP135" s="2">
        <v>0.6271662627019623</v>
      </c>
      <c r="AQ135" s="1">
        <v>2.016383830060807E-3</v>
      </c>
      <c r="AR135" s="2">
        <v>316.04549170509398</v>
      </c>
      <c r="AS135" s="2">
        <v>5.0103339380089551</v>
      </c>
      <c r="AT135" s="1">
        <v>1.610857748036601E-2</v>
      </c>
      <c r="AU135" s="1"/>
      <c r="AV135" t="s">
        <v>163</v>
      </c>
      <c r="AW135" s="2">
        <v>303.44652175562402</v>
      </c>
      <c r="AX135" s="2">
        <v>303.86317428731604</v>
      </c>
      <c r="AY135" s="2">
        <v>0.41665253169202288</v>
      </c>
      <c r="AZ135" s="1">
        <v>1.3730674165630002E-3</v>
      </c>
      <c r="BA135" s="2">
        <v>303.44223328737996</v>
      </c>
      <c r="BB135" s="2">
        <v>-4.2884682440558208E-3</v>
      </c>
      <c r="BC135" s="1">
        <v>-1.4132533862126364E-5</v>
      </c>
      <c r="BD135" s="2">
        <v>303.37117275833799</v>
      </c>
      <c r="BE135" s="2">
        <v>-7.5348997286027952E-2</v>
      </c>
      <c r="BF135" s="1">
        <v>-2.4831063098066785E-4</v>
      </c>
      <c r="BG135" s="2">
        <v>303.44183810978598</v>
      </c>
      <c r="BH135" s="2">
        <v>-4.6836458380425938E-3</v>
      </c>
      <c r="BI135" s="1">
        <v>-1.5434831188523213E-5</v>
      </c>
      <c r="BJ135" s="2">
        <v>303.52076085041</v>
      </c>
      <c r="BK135" s="2">
        <v>7.4239094785980342E-2</v>
      </c>
      <c r="BL135" s="1">
        <v>2.4465297659851792E-4</v>
      </c>
      <c r="BM135" s="2">
        <v>304.089847046871</v>
      </c>
      <c r="BN135" s="2">
        <v>0.64332529124698112</v>
      </c>
      <c r="BO135" s="1">
        <v>2.1200615104267802E-3</v>
      </c>
      <c r="BQ135" t="s">
        <v>163</v>
      </c>
      <c r="BS135" s="23">
        <v>311.03515776708502</v>
      </c>
      <c r="BT135" s="23">
        <v>305.88054470133699</v>
      </c>
      <c r="BU135" s="23">
        <v>-5.1546130657480376</v>
      </c>
      <c r="BV135" s="24">
        <v>-1.6572445066187689E-2</v>
      </c>
      <c r="BW135" s="2">
        <v>303.44652175562402</v>
      </c>
      <c r="BX135" s="2">
        <v>301.75281258375196</v>
      </c>
      <c r="BY135" s="2">
        <v>-1.6937091718720581</v>
      </c>
      <c r="BZ135" s="1">
        <v>-5.581573853847172E-3</v>
      </c>
      <c r="CB135" s="25" t="s">
        <v>163</v>
      </c>
      <c r="CC135" s="27">
        <v>0.12731300000000001</v>
      </c>
      <c r="CD135" s="27">
        <v>14.342222</v>
      </c>
      <c r="CG135" s="30">
        <v>236</v>
      </c>
      <c r="CH135" s="30"/>
      <c r="CI135" s="34" t="s">
        <v>163</v>
      </c>
      <c r="CJ135" s="34" t="s">
        <v>976</v>
      </c>
      <c r="CK135" s="34" t="s">
        <v>163</v>
      </c>
      <c r="CL135" s="34" t="s">
        <v>976</v>
      </c>
      <c r="CM135" s="32"/>
      <c r="CN135" s="32"/>
      <c r="CO135" t="s">
        <v>163</v>
      </c>
      <c r="CP135">
        <v>1449352</v>
      </c>
      <c r="CQ135" t="s">
        <v>963</v>
      </c>
      <c r="CR135" s="30">
        <v>326</v>
      </c>
      <c r="CS135" s="39" t="s">
        <v>163</v>
      </c>
      <c r="CW135" s="30">
        <v>256</v>
      </c>
      <c r="CX135" s="30"/>
      <c r="CY135" s="32"/>
      <c r="CZ135" s="32" t="s">
        <v>163</v>
      </c>
      <c r="DA135" s="41">
        <v>1437261</v>
      </c>
    </row>
    <row r="136" spans="1:105" x14ac:dyDescent="0.2">
      <c r="A136" t="s">
        <v>499</v>
      </c>
      <c r="V136" s="143"/>
      <c r="W136" s="143"/>
      <c r="X136" s="143"/>
    </row>
    <row r="137" spans="1:105" ht="15.75" x14ac:dyDescent="0.25">
      <c r="A137" t="s">
        <v>500</v>
      </c>
      <c r="B137" t="s">
        <v>343</v>
      </c>
      <c r="C137" s="52">
        <v>6.9160832704170003</v>
      </c>
      <c r="D137" s="52">
        <v>7.6142122958730001</v>
      </c>
      <c r="E137" s="52">
        <v>0.69812902545599975</v>
      </c>
      <c r="F137" s="53">
        <v>0.10094283110242346</v>
      </c>
      <c r="G137" s="45">
        <v>8.3316241184340001</v>
      </c>
      <c r="H137" s="45">
        <v>8.5622901127589994</v>
      </c>
      <c r="I137" s="45">
        <v>0.23066599432499935</v>
      </c>
      <c r="J137" s="46">
        <v>2.7685597795349771E-2</v>
      </c>
      <c r="K137" s="47">
        <v>1</v>
      </c>
      <c r="L137" s="55">
        <f>G137-CC137-CD137</f>
        <v>8.1932561184340003</v>
      </c>
      <c r="M137" s="55">
        <f>H137-CC137-CD137</f>
        <v>8.4239221127589996</v>
      </c>
      <c r="N137" s="55">
        <f t="shared" si="75"/>
        <v>0.23066599432499935</v>
      </c>
      <c r="O137" s="56">
        <f>N137/L137</f>
        <v>2.8153153153118712E-2</v>
      </c>
      <c r="P137" s="54"/>
      <c r="Q137" s="42">
        <f t="shared" ref="Q137:R140" si="82">C137/$CP137*1000000</f>
        <v>61.246553111147513</v>
      </c>
      <c r="R137" s="42">
        <f t="shared" si="82"/>
        <v>67.428953577451693</v>
      </c>
      <c r="S137" s="42">
        <f t="shared" ref="S137:T140" si="83">L137/$CP137*1000000</f>
        <v>72.556774751013975</v>
      </c>
      <c r="T137" s="42">
        <f t="shared" si="83"/>
        <v>74.599476742875609</v>
      </c>
      <c r="V137" s="143">
        <f>AR137/DA137*1000000</f>
        <v>65.34213395705406</v>
      </c>
      <c r="W137" s="143">
        <f>(AW137-CC137-CD137)/DA137*1000000</f>
        <v>72.850312700027573</v>
      </c>
      <c r="X137" s="143">
        <f>(BM137-CC137-CD137)/DA137*1000000</f>
        <v>74.819240070296175</v>
      </c>
      <c r="AA137" t="s">
        <v>343</v>
      </c>
      <c r="AB137" s="2">
        <v>6.9160832704170003</v>
      </c>
      <c r="AC137" s="2">
        <v>7.0302000772169997</v>
      </c>
      <c r="AD137" s="2">
        <v>0.11411680679999936</v>
      </c>
      <c r="AE137" s="1">
        <v>1.6500207174792846E-2</v>
      </c>
      <c r="AF137" s="2">
        <v>6.9160124690110001</v>
      </c>
      <c r="AG137" s="2">
        <v>-7.080140600024265E-5</v>
      </c>
      <c r="AH137" s="1">
        <v>-1.0237211327846509E-5</v>
      </c>
      <c r="AI137" s="2">
        <v>6.9144524478489995</v>
      </c>
      <c r="AJ137" s="2">
        <v>-1.6308225680008448E-3</v>
      </c>
      <c r="AK137" s="1">
        <v>-2.3580146511198896E-4</v>
      </c>
      <c r="AL137" s="2">
        <v>7.1748193979599995</v>
      </c>
      <c r="AM137" s="2">
        <v>0.25873612754299913</v>
      </c>
      <c r="AN137" s="1">
        <v>3.7410788364813721E-2</v>
      </c>
      <c r="AO137" s="2">
        <v>6.9164737278209998</v>
      </c>
      <c r="AP137" s="2">
        <v>3.9045740399945572E-4</v>
      </c>
      <c r="AQ137" s="1">
        <v>5.6456434767002649E-5</v>
      </c>
      <c r="AR137" s="2">
        <v>7.3488337797480003</v>
      </c>
      <c r="AS137" s="2">
        <v>0.43275050933100001</v>
      </c>
      <c r="AT137" s="1">
        <v>6.2571616391904381E-2</v>
      </c>
      <c r="AU137" s="1"/>
      <c r="AV137" t="s">
        <v>343</v>
      </c>
      <c r="AW137" s="2">
        <v>8.3316241184340001</v>
      </c>
      <c r="AX137" s="2">
        <v>8.405437236617999</v>
      </c>
      <c r="AY137" s="2">
        <v>7.3813118183998938E-2</v>
      </c>
      <c r="AZ137" s="1">
        <v>8.8593912945118241E-3</v>
      </c>
      <c r="BA137" s="2">
        <v>8.3316241184340001</v>
      </c>
      <c r="BB137" s="2">
        <v>0</v>
      </c>
      <c r="BC137" s="1">
        <v>0</v>
      </c>
      <c r="BD137" s="2">
        <v>8.3316241184340001</v>
      </c>
      <c r="BE137" s="2">
        <v>0</v>
      </c>
      <c r="BF137" s="1">
        <v>0</v>
      </c>
      <c r="BG137" s="2">
        <v>8.470023715028999</v>
      </c>
      <c r="BH137" s="2">
        <v>0.1383995965949989</v>
      </c>
      <c r="BI137" s="1">
        <v>1.6611358677209778E-2</v>
      </c>
      <c r="BJ137" s="2">
        <v>8.3316241184340001</v>
      </c>
      <c r="BK137" s="2">
        <v>0</v>
      </c>
      <c r="BL137" s="1">
        <v>0</v>
      </c>
      <c r="BM137" s="2">
        <v>8.5530634729860004</v>
      </c>
      <c r="BN137" s="2">
        <v>0.22143935455200037</v>
      </c>
      <c r="BO137" s="1">
        <v>2.6578173883535901E-2</v>
      </c>
      <c r="BQ137" t="s">
        <v>343</v>
      </c>
      <c r="BS137" s="23">
        <v>6.9160832704170003</v>
      </c>
      <c r="BT137" s="23">
        <v>7.1834145489400001</v>
      </c>
      <c r="BU137" s="23">
        <v>0.26733127852299976</v>
      </c>
      <c r="BV137" s="24">
        <v>3.8653565619501458E-2</v>
      </c>
      <c r="BW137" s="2">
        <v>8.3316241184340001</v>
      </c>
      <c r="BX137" s="2">
        <v>8.3316241184340001</v>
      </c>
      <c r="BY137" s="2">
        <v>0</v>
      </c>
      <c r="BZ137" s="1">
        <v>0</v>
      </c>
      <c r="CB137" s="25" t="s">
        <v>343</v>
      </c>
      <c r="CC137" s="27">
        <v>0</v>
      </c>
      <c r="CD137" s="27">
        <v>0.13836799999999999</v>
      </c>
      <c r="CG137" s="30">
        <v>434</v>
      </c>
      <c r="CH137" s="30"/>
      <c r="CI137" s="15" t="s">
        <v>343</v>
      </c>
      <c r="CJ137" s="33" t="s">
        <v>603</v>
      </c>
      <c r="CK137" s="34" t="s">
        <v>343</v>
      </c>
      <c r="CL137" s="34" t="s">
        <v>976</v>
      </c>
      <c r="CM137" s="32"/>
      <c r="CN137" s="32"/>
      <c r="CO137" t="s">
        <v>343</v>
      </c>
      <c r="CP137">
        <v>112922</v>
      </c>
      <c r="CQ137" t="s">
        <v>1045</v>
      </c>
      <c r="CR137" s="30">
        <v>182</v>
      </c>
      <c r="CS137" s="39" t="s">
        <v>343</v>
      </c>
      <c r="CW137" s="30">
        <v>432</v>
      </c>
      <c r="CX137" s="30"/>
      <c r="CY137" s="32"/>
      <c r="CZ137" s="32" t="s">
        <v>343</v>
      </c>
      <c r="DA137" s="41">
        <v>112467</v>
      </c>
    </row>
    <row r="138" spans="1:105" ht="15.75" x14ac:dyDescent="0.25">
      <c r="A138" t="s">
        <v>501</v>
      </c>
      <c r="B138" t="s">
        <v>347</v>
      </c>
      <c r="C138" s="52">
        <v>6.7197569288689998</v>
      </c>
      <c r="D138" s="52">
        <v>7.3934648031109997</v>
      </c>
      <c r="E138" s="52">
        <v>0.67370787424199996</v>
      </c>
      <c r="F138" s="53">
        <v>0.10025777440663937</v>
      </c>
      <c r="G138" s="45">
        <v>7.5169181736799997</v>
      </c>
      <c r="H138" s="45">
        <v>7.7263423813580001</v>
      </c>
      <c r="I138" s="45">
        <v>0.20942420767800041</v>
      </c>
      <c r="J138" s="46">
        <v>2.7860381454102516E-2</v>
      </c>
      <c r="K138" s="47">
        <v>2</v>
      </c>
      <c r="L138" s="55">
        <f>G138-CC138-CD138</f>
        <v>7.3549781736799993</v>
      </c>
      <c r="M138" s="55">
        <f>H138-CC138-CD138</f>
        <v>7.5644023813579997</v>
      </c>
      <c r="N138" s="55">
        <f t="shared" si="75"/>
        <v>0.20942420767800041</v>
      </c>
      <c r="O138" s="56">
        <f>N138/L138</f>
        <v>2.8473804100116972E-2</v>
      </c>
      <c r="P138" s="54"/>
      <c r="Q138" s="42">
        <f t="shared" si="82"/>
        <v>57.975919528488603</v>
      </c>
      <c r="R138" s="42">
        <f t="shared" si="82"/>
        <v>63.788456189593283</v>
      </c>
      <c r="S138" s="42">
        <f t="shared" si="83"/>
        <v>63.45640582610045</v>
      </c>
      <c r="T138" s="42">
        <f t="shared" si="83"/>
        <v>65.263251094490357</v>
      </c>
      <c r="V138" s="143">
        <f>AR138/DA138*1000000</f>
        <v>62.935556790428578</v>
      </c>
      <c r="W138" s="143">
        <f>(AW138-CC138-CD138)/DA138*1000000</f>
        <v>63.939652035816735</v>
      </c>
      <c r="X138" s="143">
        <f>(BM138-CC138-CD138)/DA138*1000000</f>
        <v>65.687432957063379</v>
      </c>
      <c r="AA138" t="s">
        <v>347</v>
      </c>
      <c r="AB138" s="2">
        <v>6.7197569288689998</v>
      </c>
      <c r="AC138" s="2">
        <v>6.8516459303409993</v>
      </c>
      <c r="AD138" s="2">
        <v>0.13188900147199956</v>
      </c>
      <c r="AE138" s="1">
        <v>1.9627049440640667E-2</v>
      </c>
      <c r="AF138" s="2">
        <v>6.7197236086489998</v>
      </c>
      <c r="AG138" s="2">
        <v>-3.332022000002155E-5</v>
      </c>
      <c r="AH138" s="1">
        <v>-4.9585454284623454E-6</v>
      </c>
      <c r="AI138" s="2">
        <v>6.7189287312820003</v>
      </c>
      <c r="AJ138" s="2">
        <v>-8.2819758699947954E-4</v>
      </c>
      <c r="AK138" s="1">
        <v>-1.2324814658718218E-4</v>
      </c>
      <c r="AL138" s="2">
        <v>7.0424198022129998</v>
      </c>
      <c r="AM138" s="2">
        <v>0.32266287334400001</v>
      </c>
      <c r="AN138" s="1">
        <v>4.8017045372250884E-2</v>
      </c>
      <c r="AO138" s="2">
        <v>6.7199407987900006</v>
      </c>
      <c r="AP138" s="2">
        <v>1.8386992100083432E-4</v>
      </c>
      <c r="AQ138" s="1">
        <v>2.7362585127283973E-5</v>
      </c>
      <c r="AR138" s="2">
        <v>7.2394770976029994</v>
      </c>
      <c r="AS138" s="2">
        <v>0.51972016873399962</v>
      </c>
      <c r="AT138" s="1">
        <v>7.7342108388059438E-2</v>
      </c>
      <c r="AU138" s="1"/>
      <c r="AV138" t="s">
        <v>347</v>
      </c>
      <c r="AW138" s="2">
        <v>7.5169181736799997</v>
      </c>
      <c r="AX138" s="2">
        <v>7.5839339201370004</v>
      </c>
      <c r="AY138" s="2">
        <v>6.7015746457000702E-2</v>
      </c>
      <c r="AZ138" s="1">
        <v>8.9153220653182021E-3</v>
      </c>
      <c r="BA138" s="2">
        <v>7.5169181736799997</v>
      </c>
      <c r="BB138" s="2">
        <v>0</v>
      </c>
      <c r="BC138" s="1">
        <v>0</v>
      </c>
      <c r="BD138" s="2">
        <v>7.5169181736799997</v>
      </c>
      <c r="BE138" s="2">
        <v>0</v>
      </c>
      <c r="BF138" s="1">
        <v>0</v>
      </c>
      <c r="BG138" s="2">
        <v>7.6425726982870001</v>
      </c>
      <c r="BH138" s="2">
        <v>0.12565452460700044</v>
      </c>
      <c r="BI138" s="1">
        <v>1.671622887248814E-2</v>
      </c>
      <c r="BJ138" s="2">
        <v>7.5169181736799997</v>
      </c>
      <c r="BK138" s="2">
        <v>0</v>
      </c>
      <c r="BL138" s="1">
        <v>0</v>
      </c>
      <c r="BM138" s="2">
        <v>7.717965413051</v>
      </c>
      <c r="BN138" s="2">
        <v>0.20104723937100033</v>
      </c>
      <c r="BO138" s="1">
        <v>2.674596619595437E-2</v>
      </c>
      <c r="BQ138" t="s">
        <v>347</v>
      </c>
      <c r="BS138" s="23">
        <v>6.7197569288689998</v>
      </c>
      <c r="BT138" s="23">
        <v>6.8766196111219999</v>
      </c>
      <c r="BU138" s="23">
        <v>0.15686268225300015</v>
      </c>
      <c r="BV138" s="24">
        <v>2.3343505414473626E-2</v>
      </c>
      <c r="BW138" s="2">
        <v>7.5169181736799997</v>
      </c>
      <c r="BX138" s="2">
        <v>7.5169181736799997</v>
      </c>
      <c r="BY138" s="2">
        <v>0</v>
      </c>
      <c r="BZ138" s="1">
        <v>0</v>
      </c>
      <c r="CB138" s="25" t="s">
        <v>347</v>
      </c>
      <c r="CC138" s="27">
        <v>0</v>
      </c>
      <c r="CD138" s="27">
        <v>0.16194</v>
      </c>
      <c r="CG138" s="30">
        <v>438</v>
      </c>
      <c r="CH138" s="30"/>
      <c r="CI138" s="15" t="s">
        <v>347</v>
      </c>
      <c r="CJ138" s="33" t="s">
        <v>603</v>
      </c>
      <c r="CK138" s="34" t="s">
        <v>1052</v>
      </c>
      <c r="CL138" s="34" t="s">
        <v>976</v>
      </c>
      <c r="CM138" s="32"/>
      <c r="CN138" s="32"/>
      <c r="CO138" t="s">
        <v>347</v>
      </c>
      <c r="CP138">
        <v>115906</v>
      </c>
      <c r="CQ138" t="s">
        <v>1045</v>
      </c>
      <c r="CR138" s="30">
        <v>183</v>
      </c>
      <c r="CS138" s="39" t="s">
        <v>347</v>
      </c>
      <c r="CW138" s="30">
        <v>436</v>
      </c>
      <c r="CX138" s="30"/>
      <c r="CY138" s="32"/>
      <c r="CZ138" s="32" t="s">
        <v>347</v>
      </c>
      <c r="DA138" s="41">
        <v>115030</v>
      </c>
    </row>
    <row r="139" spans="1:105" ht="15.75" x14ac:dyDescent="0.25">
      <c r="B139" t="s">
        <v>348</v>
      </c>
      <c r="C139" s="52">
        <v>4.9759386404839994</v>
      </c>
      <c r="D139" s="52">
        <v>5.2093207126839998</v>
      </c>
      <c r="E139" s="52">
        <v>0.2333820722000004</v>
      </c>
      <c r="F139" s="53">
        <v>4.6902120195216036E-2</v>
      </c>
      <c r="G139" s="45">
        <v>5.007129318534</v>
      </c>
      <c r="H139" s="45">
        <v>5.1670358373299994</v>
      </c>
      <c r="I139" s="45">
        <v>0.15990651879599938</v>
      </c>
      <c r="J139" s="46">
        <v>3.193576770707756E-2</v>
      </c>
      <c r="K139" s="47">
        <v>2</v>
      </c>
      <c r="L139" s="55">
        <f>G139-CC139-CD139</f>
        <v>4.8715473185339997</v>
      </c>
      <c r="M139" s="55">
        <f>H139-CC139-CD139</f>
        <v>5.0314538373299991</v>
      </c>
      <c r="N139" s="55">
        <f t="shared" si="75"/>
        <v>0.15990651879599938</v>
      </c>
      <c r="O139" s="56">
        <f>N139/L139</f>
        <v>3.2824584950171487E-2</v>
      </c>
      <c r="P139" s="54"/>
      <c r="Q139" s="42">
        <f t="shared" si="82"/>
        <v>43.533640479820818</v>
      </c>
      <c r="R139" s="42">
        <f t="shared" si="82"/>
        <v>45.575460518140694</v>
      </c>
      <c r="S139" s="42">
        <f t="shared" si="83"/>
        <v>42.620338566889174</v>
      </c>
      <c r="T139" s="42">
        <f t="shared" si="83"/>
        <v>44.019333490783097</v>
      </c>
      <c r="V139" s="143">
        <f>AR139/DA139*1000000</f>
        <v>45.528087067327959</v>
      </c>
      <c r="W139" s="143">
        <f>(AW139-CC139-CD139)/DA139*1000000</f>
        <v>42.953289410871577</v>
      </c>
      <c r="X139" s="143">
        <f>(BM139-CC139-CD139)/DA139*1000000</f>
        <v>44.236378304210191</v>
      </c>
      <c r="AA139" t="s">
        <v>348</v>
      </c>
      <c r="AB139" s="2">
        <v>4.9759386404839994</v>
      </c>
      <c r="AC139" s="2">
        <v>5.0014239859340002</v>
      </c>
      <c r="AD139" s="2">
        <v>2.5485345450000807E-2</v>
      </c>
      <c r="AE139" s="1">
        <v>5.1217161808735446E-3</v>
      </c>
      <c r="AF139" s="2">
        <v>4.9758331296150002</v>
      </c>
      <c r="AG139" s="2">
        <v>-1.0551086899912576E-4</v>
      </c>
      <c r="AH139" s="1">
        <v>-2.1204214244262253E-5</v>
      </c>
      <c r="AI139" s="2">
        <v>4.9742107513080001</v>
      </c>
      <c r="AJ139" s="2">
        <v>-1.7278891759993087E-3</v>
      </c>
      <c r="AK139" s="1">
        <v>-3.4724889128279933E-4</v>
      </c>
      <c r="AL139" s="2">
        <v>5.1215534691220004</v>
      </c>
      <c r="AM139" s="2">
        <v>0.14561482863800101</v>
      </c>
      <c r="AN139" s="1">
        <v>2.9263791047036979E-2</v>
      </c>
      <c r="AO139" s="2">
        <v>4.9765191872070007</v>
      </c>
      <c r="AP139" s="2">
        <v>5.8054672300134058E-4</v>
      </c>
      <c r="AQ139" s="1">
        <v>1.1667079619471996E-4</v>
      </c>
      <c r="AR139" s="2">
        <v>5.1635679947410003</v>
      </c>
      <c r="AS139" s="2">
        <v>0.18762935425700089</v>
      </c>
      <c r="AT139" s="1">
        <v>3.770732877018567E-2</v>
      </c>
      <c r="AU139" s="1"/>
      <c r="AV139" t="s">
        <v>348</v>
      </c>
      <c r="AW139" s="2">
        <v>5.007129318534</v>
      </c>
      <c r="AX139" s="2">
        <v>5.046594179375</v>
      </c>
      <c r="AY139" s="2">
        <v>3.9464860840999982E-2</v>
      </c>
      <c r="AZ139" s="1">
        <v>7.8817338898997322E-3</v>
      </c>
      <c r="BA139" s="2">
        <v>5.0071013732540006</v>
      </c>
      <c r="BB139" s="2">
        <v>-2.794527999938623E-5</v>
      </c>
      <c r="BC139" s="1">
        <v>-5.5810981146315033E-6</v>
      </c>
      <c r="BD139" s="2">
        <v>5.0066642539400004</v>
      </c>
      <c r="BE139" s="2">
        <v>-4.6506459399964228E-4</v>
      </c>
      <c r="BF139" s="1">
        <v>-9.2880483888881281E-5</v>
      </c>
      <c r="BG139" s="2">
        <v>5.1063667125869996</v>
      </c>
      <c r="BH139" s="2">
        <v>9.9237394052999583E-2</v>
      </c>
      <c r="BI139" s="1">
        <v>1.981921930509567E-2</v>
      </c>
      <c r="BJ139" s="2">
        <v>5.0072831436019998</v>
      </c>
      <c r="BK139" s="2">
        <v>1.5382506799976881E-4</v>
      </c>
      <c r="BL139" s="1">
        <v>3.0721209342523249E-5</v>
      </c>
      <c r="BM139" s="2">
        <v>5.1526508453719995</v>
      </c>
      <c r="BN139" s="2">
        <v>0.14552152683799946</v>
      </c>
      <c r="BO139" s="1">
        <v>2.906286568220803E-2</v>
      </c>
      <c r="BQ139" t="s">
        <v>348</v>
      </c>
      <c r="BS139" s="23">
        <v>4.9759386404839994</v>
      </c>
      <c r="BT139" s="23">
        <v>5.0150325894729999</v>
      </c>
      <c r="BU139" s="23">
        <v>3.9093948989000538E-2</v>
      </c>
      <c r="BV139" s="24">
        <v>7.8565978830474389E-3</v>
      </c>
      <c r="BW139" s="2">
        <v>5.007129318534</v>
      </c>
      <c r="BX139" s="2">
        <v>5.0187495600300007</v>
      </c>
      <c r="BY139" s="2">
        <v>1.1620241496000716E-2</v>
      </c>
      <c r="BZ139" s="1">
        <v>2.3207392413429656E-3</v>
      </c>
      <c r="CB139" s="25" t="s">
        <v>348</v>
      </c>
      <c r="CC139" s="27">
        <v>0</v>
      </c>
      <c r="CD139" s="27">
        <v>0.13558200000000001</v>
      </c>
      <c r="CG139" s="30">
        <v>439</v>
      </c>
      <c r="CH139" s="30"/>
      <c r="CI139" s="15" t="s">
        <v>348</v>
      </c>
      <c r="CJ139" s="33" t="s">
        <v>603</v>
      </c>
      <c r="CK139" s="34" t="s">
        <v>348</v>
      </c>
      <c r="CL139" s="34" t="s">
        <v>976</v>
      </c>
      <c r="CM139" s="32"/>
      <c r="CN139" s="32"/>
      <c r="CO139" t="s">
        <v>348</v>
      </c>
      <c r="CP139">
        <v>114301</v>
      </c>
      <c r="CQ139" t="s">
        <v>1045</v>
      </c>
      <c r="CR139" s="30">
        <v>184</v>
      </c>
      <c r="CS139" s="39" t="s">
        <v>348</v>
      </c>
      <c r="CW139" s="30">
        <v>437</v>
      </c>
      <c r="CX139" s="30"/>
      <c r="CY139" s="32"/>
      <c r="CZ139" s="32" t="s">
        <v>348</v>
      </c>
      <c r="DA139" s="41">
        <v>113415</v>
      </c>
    </row>
    <row r="140" spans="1:105" ht="15.75" x14ac:dyDescent="0.25">
      <c r="B140" t="s">
        <v>171</v>
      </c>
      <c r="C140" s="52">
        <v>194.316601495513</v>
      </c>
      <c r="D140" s="52">
        <v>197.54251180216801</v>
      </c>
      <c r="E140" s="52">
        <v>3.2259103066550097</v>
      </c>
      <c r="F140" s="53">
        <v>1.6601310859841793E-2</v>
      </c>
      <c r="G140" s="45">
        <v>189.35132608685498</v>
      </c>
      <c r="H140" s="45">
        <v>189.63304145519899</v>
      </c>
      <c r="I140" s="45">
        <v>0.28171536834400968</v>
      </c>
      <c r="J140" s="46">
        <v>1.4877918954461799E-3</v>
      </c>
      <c r="K140" s="47">
        <v>4</v>
      </c>
      <c r="L140" s="55">
        <f>G140-CC140-CD140</f>
        <v>181.62387408685498</v>
      </c>
      <c r="M140" s="55">
        <f>H140-CC140-CD140</f>
        <v>181.90558945519899</v>
      </c>
      <c r="N140" s="55">
        <f>M140-L140</f>
        <v>0.28171536834400968</v>
      </c>
      <c r="O140" s="56">
        <f>N140/L140</f>
        <v>1.5510921664917774E-3</v>
      </c>
      <c r="P140" s="54"/>
      <c r="Q140" s="42">
        <f t="shared" si="82"/>
        <v>245.34397809076444</v>
      </c>
      <c r="R140" s="42">
        <f t="shared" si="82"/>
        <v>249.41700973863945</v>
      </c>
      <c r="S140" s="42">
        <f t="shared" si="83"/>
        <v>229.31815110894715</v>
      </c>
      <c r="T140" s="42">
        <f t="shared" si="83"/>
        <v>229.67384469676659</v>
      </c>
      <c r="V140" s="143">
        <f>AR140/DA140*1000000</f>
        <v>249.47982997041817</v>
      </c>
      <c r="W140" s="143">
        <f>(AW140-CC140-CD140)/DA140*1000000</f>
        <v>230.77884494469529</v>
      </c>
      <c r="X140" s="143">
        <f>(BM140-CC140-CD140)/DA140*1000000</f>
        <v>230.89706403329211</v>
      </c>
      <c r="AA140" t="s">
        <v>171</v>
      </c>
      <c r="AB140" s="2">
        <v>194.316601495513</v>
      </c>
      <c r="AC140" s="2">
        <v>195.11152349423799</v>
      </c>
      <c r="AD140" s="2">
        <v>0.79492199872498759</v>
      </c>
      <c r="AE140" s="1">
        <v>4.0908599296563099E-3</v>
      </c>
      <c r="AF140" s="2">
        <v>194.47051437835802</v>
      </c>
      <c r="AG140" s="2">
        <v>0.15391288284502025</v>
      </c>
      <c r="AH140" s="1">
        <v>7.9207273933603803E-4</v>
      </c>
      <c r="AI140" s="2">
        <v>194.20942065522098</v>
      </c>
      <c r="AJ140" s="2">
        <v>-0.10718084029201691</v>
      </c>
      <c r="AK140" s="1">
        <v>-5.5157840074972621E-4</v>
      </c>
      <c r="AL140" s="2">
        <v>195.01650312998802</v>
      </c>
      <c r="AM140" s="2">
        <v>0.69990163447502596</v>
      </c>
      <c r="AN140" s="1">
        <v>3.6018622654389494E-3</v>
      </c>
      <c r="AO140" s="2">
        <v>194.54334292588499</v>
      </c>
      <c r="AP140" s="2">
        <v>0.22674143037198746</v>
      </c>
      <c r="AQ140" s="1">
        <v>1.166865973503675E-3</v>
      </c>
      <c r="AR140" s="2">
        <v>196.34162410603898</v>
      </c>
      <c r="AS140" s="2">
        <v>2.0250226105259799</v>
      </c>
      <c r="AT140" s="1">
        <v>1.0421253742299214E-2</v>
      </c>
      <c r="AU140" s="1"/>
      <c r="AV140" t="s">
        <v>171</v>
      </c>
      <c r="AW140" s="2">
        <v>189.35132608685498</v>
      </c>
      <c r="AX140" s="2">
        <v>189.40961975231502</v>
      </c>
      <c r="AY140" s="2">
        <v>5.8293665460041666E-2</v>
      </c>
      <c r="AZ140" s="1">
        <v>3.0785982155362624E-4</v>
      </c>
      <c r="BA140" s="2">
        <v>189.35911624155</v>
      </c>
      <c r="BB140" s="2">
        <v>7.7901546950158718E-3</v>
      </c>
      <c r="BC140" s="1">
        <v>4.1141273504694375E-5</v>
      </c>
      <c r="BD140" s="2">
        <v>189.32103316527702</v>
      </c>
      <c r="BE140" s="2">
        <v>-3.0292921577967036E-2</v>
      </c>
      <c r="BF140" s="1">
        <v>-1.5998262174341335E-4</v>
      </c>
      <c r="BG140" s="2">
        <v>189.298339219686</v>
      </c>
      <c r="BH140" s="2">
        <v>-5.2986867168982599E-2</v>
      </c>
      <c r="BI140" s="1">
        <v>-2.7983362073037531E-4</v>
      </c>
      <c r="BJ140" s="2">
        <v>189.35657617372701</v>
      </c>
      <c r="BK140" s="2">
        <v>5.2500868720244398E-3</v>
      </c>
      <c r="BL140" s="1">
        <v>2.7726697142940725E-5</v>
      </c>
      <c r="BM140" s="2">
        <v>189.44436498245702</v>
      </c>
      <c r="BN140" s="2">
        <v>9.3038895602035154E-2</v>
      </c>
      <c r="BO140" s="1">
        <v>4.9135592300715363E-4</v>
      </c>
      <c r="BQ140" t="s">
        <v>171</v>
      </c>
      <c r="BS140" s="23">
        <v>194.316601495513</v>
      </c>
      <c r="BT140" s="23">
        <v>195.48551032093999</v>
      </c>
      <c r="BU140" s="23">
        <v>1.1689088254269961</v>
      </c>
      <c r="BV140" s="24">
        <v>6.0154861521391299E-3</v>
      </c>
      <c r="BW140" s="2">
        <v>189.35132608685498</v>
      </c>
      <c r="BX140" s="2">
        <v>189.530981105687</v>
      </c>
      <c r="BY140" s="2">
        <v>0.17965501883202251</v>
      </c>
      <c r="BZ140" s="1">
        <v>9.4879197597810957E-4</v>
      </c>
      <c r="CB140" s="25" t="s">
        <v>171</v>
      </c>
      <c r="CC140" s="27">
        <v>4.8857999999999999E-2</v>
      </c>
      <c r="CD140" s="27">
        <v>7.6785940000000004</v>
      </c>
      <c r="CG140" s="30">
        <v>244</v>
      </c>
      <c r="CH140" s="30"/>
      <c r="CI140" s="34" t="s">
        <v>171</v>
      </c>
      <c r="CJ140" s="34" t="s">
        <v>976</v>
      </c>
      <c r="CK140" s="34" t="s">
        <v>171</v>
      </c>
      <c r="CL140" s="34" t="s">
        <v>976</v>
      </c>
      <c r="CM140" s="32"/>
      <c r="CN140" s="32"/>
      <c r="CO140" t="s">
        <v>171</v>
      </c>
      <c r="CP140">
        <v>792017</v>
      </c>
      <c r="CQ140" t="s">
        <v>963</v>
      </c>
      <c r="CR140" s="30">
        <v>330</v>
      </c>
      <c r="CS140" s="39" t="s">
        <v>171</v>
      </c>
      <c r="CW140" s="30">
        <v>263</v>
      </c>
      <c r="CX140" s="30"/>
      <c r="CY140" s="32"/>
      <c r="CZ140" s="32" t="s">
        <v>171</v>
      </c>
      <c r="DA140" s="41">
        <v>787004</v>
      </c>
    </row>
    <row r="141" spans="1:105" ht="15.75" x14ac:dyDescent="0.25">
      <c r="A141" t="s">
        <v>502</v>
      </c>
      <c r="C141" s="52"/>
      <c r="D141" s="52"/>
      <c r="E141" s="52"/>
      <c r="F141" s="53"/>
      <c r="G141" s="45"/>
      <c r="H141" s="45"/>
      <c r="I141" s="45"/>
      <c r="J141" s="46"/>
      <c r="K141" s="47"/>
      <c r="L141" s="55"/>
      <c r="M141" s="55"/>
      <c r="N141" s="55"/>
      <c r="O141" s="56"/>
      <c r="P141" s="54"/>
      <c r="Q141" s="42"/>
      <c r="R141" s="42"/>
      <c r="S141" s="42"/>
      <c r="T141" s="42"/>
      <c r="V141" s="143"/>
      <c r="W141" s="143"/>
      <c r="X141" s="143"/>
      <c r="AB141" s="2"/>
      <c r="AC141" s="2"/>
      <c r="AD141" s="2"/>
      <c r="AE141" s="1"/>
      <c r="AF141" s="2"/>
      <c r="AG141" s="2"/>
      <c r="AH141" s="1"/>
      <c r="AI141" s="2"/>
      <c r="AJ141" s="2"/>
      <c r="AK141" s="1"/>
      <c r="AL141" s="2"/>
      <c r="AM141" s="2"/>
      <c r="AN141" s="1"/>
      <c r="AO141" s="2"/>
      <c r="AP141" s="2"/>
      <c r="AQ141" s="1"/>
      <c r="AR141" s="2"/>
      <c r="AS141" s="2"/>
      <c r="AT141" s="1"/>
      <c r="AU141" s="1"/>
      <c r="AW141" s="2"/>
      <c r="AX141" s="2"/>
      <c r="AY141" s="2"/>
      <c r="AZ141" s="1"/>
      <c r="BA141" s="2"/>
      <c r="BB141" s="2"/>
      <c r="BC141" s="1"/>
      <c r="BD141" s="2"/>
      <c r="BE141" s="2"/>
      <c r="BF141" s="1"/>
      <c r="BG141" s="2"/>
      <c r="BH141" s="2"/>
      <c r="BI141" s="1"/>
      <c r="BJ141" s="2"/>
      <c r="BK141" s="2"/>
      <c r="BL141" s="1"/>
      <c r="BM141" s="2"/>
      <c r="BN141" s="2"/>
      <c r="BO141" s="1"/>
      <c r="BS141" s="23"/>
      <c r="BT141" s="23"/>
      <c r="BU141" s="23"/>
      <c r="BV141" s="24"/>
      <c r="BW141" s="2"/>
      <c r="BX141" s="2"/>
      <c r="BY141" s="2"/>
      <c r="BZ141" s="1"/>
      <c r="CB141" s="25"/>
      <c r="CC141" s="27"/>
      <c r="CD141" s="27"/>
      <c r="CG141" s="30"/>
      <c r="CH141" s="30"/>
      <c r="CI141" s="15"/>
      <c r="CJ141" s="33"/>
      <c r="CK141" s="34"/>
      <c r="CL141" s="34"/>
      <c r="CM141" s="32"/>
      <c r="CN141" s="32"/>
      <c r="CR141" s="30"/>
      <c r="CS141" s="39"/>
      <c r="CW141" s="30"/>
      <c r="CX141" s="30"/>
      <c r="CY141" s="32"/>
      <c r="CZ141" s="32"/>
      <c r="DA141" s="41"/>
    </row>
    <row r="142" spans="1:105" ht="15.75" x14ac:dyDescent="0.25">
      <c r="B142" t="s">
        <v>364</v>
      </c>
      <c r="C142" s="52">
        <v>4.3175113988570004</v>
      </c>
      <c r="D142" s="52">
        <v>4.4083855580879998</v>
      </c>
      <c r="E142" s="52">
        <v>9.0874159230999396E-2</v>
      </c>
      <c r="F142" s="53">
        <v>2.1047809915465895E-2</v>
      </c>
      <c r="G142" s="45">
        <v>4.2700198751760006</v>
      </c>
      <c r="H142" s="45">
        <v>4.3792767373970003</v>
      </c>
      <c r="I142" s="45">
        <v>0.10925686222099973</v>
      </c>
      <c r="J142" s="46">
        <v>2.558696807388898E-2</v>
      </c>
      <c r="K142" s="47">
        <v>3</v>
      </c>
      <c r="L142" s="55">
        <f>G142-CC142-CD142</f>
        <v>4.1352848751760005</v>
      </c>
      <c r="M142" s="55">
        <f>H142-CC142-CD142</f>
        <v>4.2445417373970002</v>
      </c>
      <c r="N142" s="55">
        <f t="shared" si="75"/>
        <v>0.10925686222099973</v>
      </c>
      <c r="O142" s="56">
        <f>N142/L142</f>
        <v>2.6420637397163521E-2</v>
      </c>
      <c r="P142" s="54"/>
      <c r="Q142" s="42">
        <f t="shared" ref="Q142:R144" si="84">C142/$CP142*1000000</f>
        <v>42.733675124533576</v>
      </c>
      <c r="R142" s="42">
        <f t="shared" si="84"/>
        <v>43.633125395544027</v>
      </c>
      <c r="S142" s="42">
        <f t="shared" ref="S142:T144" si="85">L142/$CP142*1000000</f>
        <v>40.930041423851613</v>
      </c>
      <c r="T142" s="42">
        <f t="shared" si="85"/>
        <v>42.011439206962081</v>
      </c>
      <c r="V142" s="143">
        <f>AR142/DA142*1000000</f>
        <v>44.154040865983283</v>
      </c>
      <c r="W142" s="143">
        <f>(AW142-CC142-CD142)/DA142*1000000</f>
        <v>41.234916889456166</v>
      </c>
      <c r="X142" s="143">
        <f>(BM142-CC142-CD142)/DA142*1000000</f>
        <v>42.346964736453735</v>
      </c>
      <c r="AA142" t="s">
        <v>364</v>
      </c>
      <c r="AB142" s="2">
        <v>4.3175113988570004</v>
      </c>
      <c r="AC142" s="2">
        <v>4.3456886492980003</v>
      </c>
      <c r="AD142" s="2">
        <v>2.8177250440999835E-2</v>
      </c>
      <c r="AE142" s="1">
        <v>6.5262712331134462E-3</v>
      </c>
      <c r="AF142" s="2">
        <v>4.3174477608870001</v>
      </c>
      <c r="AG142" s="2">
        <v>-6.3637970000307575E-5</v>
      </c>
      <c r="AH142" s="1">
        <v>-1.4739502486815627E-5</v>
      </c>
      <c r="AI142" s="2">
        <v>4.3165641767619993</v>
      </c>
      <c r="AJ142" s="2">
        <v>-9.4722209500108789E-4</v>
      </c>
      <c r="AK142" s="1">
        <v>-2.1939075719680821E-4</v>
      </c>
      <c r="AL142" s="2">
        <v>4.3842510149200002</v>
      </c>
      <c r="AM142" s="2">
        <v>6.6739616062999829E-2</v>
      </c>
      <c r="AN142" s="1">
        <v>1.5457889950370065E-2</v>
      </c>
      <c r="AO142" s="2">
        <v>4.317861371207</v>
      </c>
      <c r="AP142" s="2">
        <v>3.4997234999956106E-4</v>
      </c>
      <c r="AQ142" s="1">
        <v>8.1058813207120019E-5</v>
      </c>
      <c r="AR142" s="2">
        <v>4.4280321422859998</v>
      </c>
      <c r="AS142" s="2">
        <v>0.11052074342899942</v>
      </c>
      <c r="AT142" s="1">
        <v>2.5598251682267294E-2</v>
      </c>
      <c r="AU142" s="1"/>
      <c r="AV142" t="s">
        <v>364</v>
      </c>
      <c r="AW142" s="2">
        <v>4.2700198751760006</v>
      </c>
      <c r="AX142" s="2">
        <v>4.305281466966</v>
      </c>
      <c r="AY142" s="2">
        <v>3.5261591789999436E-2</v>
      </c>
      <c r="AZ142" s="1">
        <v>8.2579455882617024E-3</v>
      </c>
      <c r="BA142" s="2">
        <v>4.2700011096120001</v>
      </c>
      <c r="BB142" s="2">
        <v>-1.8765564000489121E-5</v>
      </c>
      <c r="BC142" s="1">
        <v>-4.3947252118388901E-6</v>
      </c>
      <c r="BD142" s="2">
        <v>4.2697227491650001</v>
      </c>
      <c r="BE142" s="2">
        <v>-2.9712601100051472E-4</v>
      </c>
      <c r="BF142" s="1">
        <v>-6.9584222014486022E-5</v>
      </c>
      <c r="BG142" s="2">
        <v>4.340609052614</v>
      </c>
      <c r="BH142" s="2">
        <v>7.0589177437999417E-2</v>
      </c>
      <c r="BI142" s="1">
        <v>1.6531346340651374E-2</v>
      </c>
      <c r="BJ142" s="2">
        <v>4.2701231417070007</v>
      </c>
      <c r="BK142" s="2">
        <v>1.0326653100012351E-4</v>
      </c>
      <c r="BL142" s="1">
        <v>2.4184086730010148E-5</v>
      </c>
      <c r="BM142" s="2">
        <v>4.3815427055599994</v>
      </c>
      <c r="BN142" s="2">
        <v>0.11152283038399879</v>
      </c>
      <c r="BO142" s="1">
        <v>2.61176373047683E-2</v>
      </c>
      <c r="BQ142" t="s">
        <v>364</v>
      </c>
      <c r="BS142" s="23">
        <v>4.3175113988570004</v>
      </c>
      <c r="BT142" s="23">
        <v>4.2925287498840001</v>
      </c>
      <c r="BU142" s="23">
        <v>-2.4982648973000288E-2</v>
      </c>
      <c r="BV142" s="24">
        <v>-5.7863539120276758E-3</v>
      </c>
      <c r="BW142" s="2">
        <v>4.2700198751760006</v>
      </c>
      <c r="BX142" s="2">
        <v>4.2661026436469998</v>
      </c>
      <c r="BY142" s="2">
        <v>-3.9172315290008086E-3</v>
      </c>
      <c r="BZ142" s="1">
        <v>-9.173801629762553E-4</v>
      </c>
      <c r="CB142" s="25" t="s">
        <v>364</v>
      </c>
      <c r="CC142" s="27">
        <v>0</v>
      </c>
      <c r="CD142" s="27">
        <v>0.13473499999999999</v>
      </c>
      <c r="CG142" s="30">
        <v>458</v>
      </c>
      <c r="CH142" s="30"/>
      <c r="CI142" s="15" t="s">
        <v>364</v>
      </c>
      <c r="CJ142" s="33" t="s">
        <v>603</v>
      </c>
      <c r="CK142" s="34" t="s">
        <v>364</v>
      </c>
      <c r="CL142" s="34" t="s">
        <v>976</v>
      </c>
      <c r="CM142" s="32"/>
      <c r="CN142" s="32"/>
      <c r="CO142" t="s">
        <v>364</v>
      </c>
      <c r="CP142">
        <v>101033</v>
      </c>
      <c r="CQ142" t="s">
        <v>1045</v>
      </c>
      <c r="CR142" s="30">
        <v>185</v>
      </c>
      <c r="CS142" s="39" t="s">
        <v>364</v>
      </c>
      <c r="CW142" s="30">
        <v>453</v>
      </c>
      <c r="CX142" s="30"/>
      <c r="CY142" s="32"/>
      <c r="CZ142" s="32" t="s">
        <v>364</v>
      </c>
      <c r="DA142" s="41">
        <v>100286</v>
      </c>
    </row>
    <row r="143" spans="1:105" ht="15.75" x14ac:dyDescent="0.25">
      <c r="A143" t="s">
        <v>503</v>
      </c>
      <c r="B143" t="s">
        <v>368</v>
      </c>
      <c r="C143" s="52">
        <v>4.9151624082279994</v>
      </c>
      <c r="D143" s="52">
        <v>5.4111267270539996</v>
      </c>
      <c r="E143" s="52">
        <v>0.49596431882600012</v>
      </c>
      <c r="F143" s="53">
        <v>0.1009049707077337</v>
      </c>
      <c r="G143" s="45">
        <v>5.4727268774340008</v>
      </c>
      <c r="H143" s="45">
        <v>5.6248511620990005</v>
      </c>
      <c r="I143" s="45">
        <v>0.15212428466499972</v>
      </c>
      <c r="J143" s="46">
        <v>2.7796798208999291E-2</v>
      </c>
      <c r="K143" s="47">
        <v>2</v>
      </c>
      <c r="L143" s="55">
        <f>G143-CC143-CD143</f>
        <v>5.3426048774340007</v>
      </c>
      <c r="M143" s="55">
        <f>H143-CC143-CD143</f>
        <v>5.4947291620990004</v>
      </c>
      <c r="N143" s="55">
        <f t="shared" si="75"/>
        <v>0.15212428466499972</v>
      </c>
      <c r="O143" s="56">
        <f>N143/L143</f>
        <v>2.8473804100231998E-2</v>
      </c>
      <c r="P143" s="54"/>
      <c r="Q143" s="42">
        <f t="shared" si="84"/>
        <v>51.151121418530344</v>
      </c>
      <c r="R143" s="42">
        <f t="shared" si="84"/>
        <v>56.312523826934878</v>
      </c>
      <c r="S143" s="42">
        <f t="shared" si="85"/>
        <v>55.599430513096969</v>
      </c>
      <c r="T143" s="42">
        <f t="shared" si="85"/>
        <v>57.182557805611353</v>
      </c>
      <c r="V143" s="143">
        <f>AR143/DA143*1000000</f>
        <v>55.923547663544376</v>
      </c>
      <c r="W143" s="143">
        <f>(AW143-CC143-CD143)/DA143*1000000</f>
        <v>55.727598596370093</v>
      </c>
      <c r="X143" s="143">
        <f>(BM143-CC143-CD143)/DA143*1000000</f>
        <v>57.250904252758943</v>
      </c>
      <c r="AA143" t="s">
        <v>368</v>
      </c>
      <c r="AB143" s="2">
        <v>4.9151624082279994</v>
      </c>
      <c r="AC143" s="2">
        <v>5.0558076561970005</v>
      </c>
      <c r="AD143" s="2">
        <v>0.14064524796900102</v>
      </c>
      <c r="AE143" s="1">
        <v>2.8614567798117996E-2</v>
      </c>
      <c r="AF143" s="2">
        <v>4.9151269152419994</v>
      </c>
      <c r="AG143" s="2">
        <v>-3.5492986000029703E-5</v>
      </c>
      <c r="AH143" s="1">
        <v>-7.2211217152487815E-6</v>
      </c>
      <c r="AI143" s="2">
        <v>4.9145090516470002</v>
      </c>
      <c r="AJ143" s="2">
        <v>-6.5335658099918703E-4</v>
      </c>
      <c r="AK143" s="1">
        <v>-1.3292675332669899E-4</v>
      </c>
      <c r="AL143" s="2">
        <v>5.1513292552839998</v>
      </c>
      <c r="AM143" s="2">
        <v>0.23616684705600033</v>
      </c>
      <c r="AN143" s="1">
        <v>4.8048635516225506E-2</v>
      </c>
      <c r="AO143" s="2">
        <v>4.9153578356169998</v>
      </c>
      <c r="AP143" s="2">
        <v>1.9542738900035772E-4</v>
      </c>
      <c r="AQ143" s="1">
        <v>3.9760108165136433E-5</v>
      </c>
      <c r="AR143" s="2">
        <v>5.3613905145039995</v>
      </c>
      <c r="AS143" s="2">
        <v>0.44622810627600007</v>
      </c>
      <c r="AT143" s="1">
        <v>9.0786034969874571E-2</v>
      </c>
      <c r="AU143" s="1"/>
      <c r="AV143" t="s">
        <v>368</v>
      </c>
      <c r="AW143" s="2">
        <v>5.4727268774340008</v>
      </c>
      <c r="AX143" s="2">
        <v>5.5214066485269999</v>
      </c>
      <c r="AY143" s="2">
        <v>4.8679771092999147E-2</v>
      </c>
      <c r="AZ143" s="1">
        <v>8.8949754269161789E-3</v>
      </c>
      <c r="BA143" s="2">
        <v>5.4727268774340008</v>
      </c>
      <c r="BB143" s="2">
        <v>0</v>
      </c>
      <c r="BC143" s="1">
        <v>0</v>
      </c>
      <c r="BD143" s="2">
        <v>5.4727268774340008</v>
      </c>
      <c r="BE143" s="2">
        <v>0</v>
      </c>
      <c r="BF143" s="1">
        <v>0</v>
      </c>
      <c r="BG143" s="2">
        <v>5.5640014482330002</v>
      </c>
      <c r="BH143" s="2">
        <v>9.1274570798999477E-2</v>
      </c>
      <c r="BI143" s="1">
        <v>1.6678078925399509E-2</v>
      </c>
      <c r="BJ143" s="2">
        <v>5.4727268774340008</v>
      </c>
      <c r="BK143" s="2">
        <v>0</v>
      </c>
      <c r="BL143" s="1">
        <v>0</v>
      </c>
      <c r="BM143" s="2">
        <v>5.6187661907119999</v>
      </c>
      <c r="BN143" s="2">
        <v>0.14603931327799913</v>
      </c>
      <c r="BO143" s="1">
        <v>2.668492628056612E-2</v>
      </c>
      <c r="BQ143" t="s">
        <v>368</v>
      </c>
      <c r="BS143" s="23">
        <v>4.9151624082279994</v>
      </c>
      <c r="BT143" s="23">
        <v>4.9651975904949994</v>
      </c>
      <c r="BU143" s="23">
        <v>5.0035182266999989E-2</v>
      </c>
      <c r="BV143" s="24">
        <v>1.0179761747697474E-2</v>
      </c>
      <c r="BW143" s="2">
        <v>5.4727268774340008</v>
      </c>
      <c r="BX143" s="2">
        <v>5.4727268774340008</v>
      </c>
      <c r="BY143" s="2">
        <v>0</v>
      </c>
      <c r="BZ143" s="1">
        <v>0</v>
      </c>
      <c r="CB143" s="25" t="s">
        <v>368</v>
      </c>
      <c r="CC143" s="27">
        <v>0</v>
      </c>
      <c r="CD143" s="27">
        <v>0.13012199999999999</v>
      </c>
      <c r="CG143" s="30">
        <v>462</v>
      </c>
      <c r="CH143" s="30"/>
      <c r="CI143" s="15" t="s">
        <v>368</v>
      </c>
      <c r="CJ143" s="33" t="s">
        <v>603</v>
      </c>
      <c r="CK143" s="34" t="s">
        <v>368</v>
      </c>
      <c r="CL143" s="34" t="s">
        <v>976</v>
      </c>
      <c r="CM143" s="32"/>
      <c r="CN143" s="32"/>
      <c r="CO143" t="s">
        <v>368</v>
      </c>
      <c r="CP143">
        <v>96091</v>
      </c>
      <c r="CQ143" t="s">
        <v>1045</v>
      </c>
      <c r="CR143" s="30">
        <v>186</v>
      </c>
      <c r="CS143" s="39" t="s">
        <v>368</v>
      </c>
      <c r="CW143" s="30">
        <v>457</v>
      </c>
      <c r="CX143" s="30"/>
      <c r="CY143" s="32"/>
      <c r="CZ143" s="32" t="s">
        <v>368</v>
      </c>
      <c r="DA143" s="41">
        <v>95870</v>
      </c>
    </row>
    <row r="144" spans="1:105" ht="15.75" x14ac:dyDescent="0.25">
      <c r="A144" t="s">
        <v>836</v>
      </c>
      <c r="B144" t="s">
        <v>175</v>
      </c>
      <c r="C144" s="52">
        <v>172.86830612148802</v>
      </c>
      <c r="D144" s="52">
        <v>175.23097844229099</v>
      </c>
      <c r="E144" s="52">
        <v>2.3626723208029716</v>
      </c>
      <c r="F144" s="53">
        <v>1.3667469612055652E-2</v>
      </c>
      <c r="G144" s="45">
        <v>167.591422270203</v>
      </c>
      <c r="H144" s="45">
        <v>167.689150262536</v>
      </c>
      <c r="I144" s="45">
        <v>9.7727992333005886E-2</v>
      </c>
      <c r="J144" s="46">
        <v>5.8313242413708828E-4</v>
      </c>
      <c r="K144" s="47">
        <v>4</v>
      </c>
      <c r="L144" s="55">
        <f>G144-CC144-CD144</f>
        <v>160.125755270203</v>
      </c>
      <c r="M144" s="55">
        <f>H144-CC144-CD144</f>
        <v>160.22348326253601</v>
      </c>
      <c r="N144" s="55">
        <f>M144-L144</f>
        <v>9.7727992333005886E-2</v>
      </c>
      <c r="O144" s="56">
        <f>N144/L144</f>
        <v>6.103202584000027E-4</v>
      </c>
      <c r="P144" s="54"/>
      <c r="Q144" s="42">
        <f t="shared" si="84"/>
        <v>205.78972281921469</v>
      </c>
      <c r="R144" s="42">
        <f t="shared" si="84"/>
        <v>208.6023476023197</v>
      </c>
      <c r="S144" s="42">
        <f t="shared" si="85"/>
        <v>190.6204528325417</v>
      </c>
      <c r="T144" s="42">
        <f t="shared" si="85"/>
        <v>190.73679235657076</v>
      </c>
      <c r="V144" s="143">
        <f>AR144/DA144*1000000</f>
        <v>210.50684621860009</v>
      </c>
      <c r="W144" s="143">
        <f>(AW144-CC144-CD144)/DA144*1000000</f>
        <v>191.38368739820169</v>
      </c>
      <c r="X144" s="143">
        <f>(BM144-CC144-CD144)/DA144*1000000</f>
        <v>191.96890748489736</v>
      </c>
      <c r="AA144" t="s">
        <v>175</v>
      </c>
      <c r="AB144" s="2">
        <v>172.86830612148802</v>
      </c>
      <c r="AC144" s="2">
        <v>174.582397547271</v>
      </c>
      <c r="AD144" s="2">
        <v>1.714091425782982</v>
      </c>
      <c r="AE144" s="1">
        <v>9.9155910313505156E-3</v>
      </c>
      <c r="AF144" s="2">
        <v>173.081451036684</v>
      </c>
      <c r="AG144" s="2">
        <v>0.21314491519598278</v>
      </c>
      <c r="AH144" s="1">
        <v>1.2329901297591778E-3</v>
      </c>
      <c r="AI144" s="2">
        <v>172.71211385305398</v>
      </c>
      <c r="AJ144" s="2">
        <v>-0.15619226843404022</v>
      </c>
      <c r="AK144" s="1">
        <v>-9.0353328460493932E-4</v>
      </c>
      <c r="AL144" s="2">
        <v>173.56565741731501</v>
      </c>
      <c r="AM144" s="2">
        <v>0.69735129582699074</v>
      </c>
      <c r="AN144" s="1">
        <v>4.0340031754398497E-3</v>
      </c>
      <c r="AO144" s="2">
        <v>173.237862765702</v>
      </c>
      <c r="AP144" s="2">
        <v>0.36955664421398637</v>
      </c>
      <c r="AQ144" s="1">
        <v>2.1377929390611959E-3</v>
      </c>
      <c r="AR144" s="2">
        <v>176.125605053101</v>
      </c>
      <c r="AS144" s="2">
        <v>3.2572989316129792</v>
      </c>
      <c r="AT144" s="1">
        <v>1.8842661241348785E-2</v>
      </c>
      <c r="AU144" s="1"/>
      <c r="AV144" t="s">
        <v>175</v>
      </c>
      <c r="AW144" s="2">
        <v>167.591422270203</v>
      </c>
      <c r="AX144" s="2">
        <v>167.925415775999</v>
      </c>
      <c r="AY144" s="2">
        <v>0.33399350579600195</v>
      </c>
      <c r="AZ144" s="1">
        <v>1.9929033435703738E-3</v>
      </c>
      <c r="BA144" s="2">
        <v>167.61569402437001</v>
      </c>
      <c r="BB144" s="2">
        <v>2.4271754167017434E-2</v>
      </c>
      <c r="BC144" s="1">
        <v>1.4482694781290631E-4</v>
      </c>
      <c r="BD144" s="2">
        <v>167.547278646927</v>
      </c>
      <c r="BE144" s="2">
        <v>-4.4143623275999744E-2</v>
      </c>
      <c r="BF144" s="1">
        <v>-2.634002544881337E-4</v>
      </c>
      <c r="BG144" s="2">
        <v>167.55469095787501</v>
      </c>
      <c r="BH144" s="2">
        <v>-3.6731312327987098E-2</v>
      </c>
      <c r="BI144" s="1">
        <v>-2.1917179191167804E-4</v>
      </c>
      <c r="BJ144" s="2">
        <v>167.63633529386701</v>
      </c>
      <c r="BK144" s="2">
        <v>4.4913023664008733E-2</v>
      </c>
      <c r="BL144" s="1">
        <v>2.6799118389004846E-4</v>
      </c>
      <c r="BM144" s="2">
        <v>168.081060701019</v>
      </c>
      <c r="BN144" s="2">
        <v>0.48963843081600089</v>
      </c>
      <c r="BO144" s="1">
        <v>2.9216198787702301E-3</v>
      </c>
      <c r="BQ144" t="s">
        <v>175</v>
      </c>
      <c r="BS144" s="23">
        <v>172.86830612148802</v>
      </c>
      <c r="BT144" s="23">
        <v>172.87294302515301</v>
      </c>
      <c r="BU144" s="23">
        <v>4.6369036649878126E-3</v>
      </c>
      <c r="BV144" s="24">
        <v>2.682333025076962E-5</v>
      </c>
      <c r="BW144" s="2">
        <v>167.591422270203</v>
      </c>
      <c r="BX144" s="2">
        <v>167.45982478772601</v>
      </c>
      <c r="BY144" s="2">
        <v>-0.13159748247699099</v>
      </c>
      <c r="BZ144" s="1">
        <v>-7.8522803073310054E-4</v>
      </c>
      <c r="CB144" s="25" t="s">
        <v>175</v>
      </c>
      <c r="CC144" s="27">
        <v>6.1440000000000002E-2</v>
      </c>
      <c r="CD144" s="27">
        <v>7.4042269999999997</v>
      </c>
      <c r="CG144" s="30">
        <v>248</v>
      </c>
      <c r="CH144" s="30"/>
      <c r="CI144" s="34" t="s">
        <v>175</v>
      </c>
      <c r="CJ144" s="34" t="s">
        <v>976</v>
      </c>
      <c r="CK144" s="34" t="s">
        <v>175</v>
      </c>
      <c r="CL144" s="34" t="s">
        <v>976</v>
      </c>
      <c r="CM144" s="32"/>
      <c r="CN144" s="32"/>
      <c r="CO144" t="s">
        <v>175</v>
      </c>
      <c r="CP144">
        <v>840024</v>
      </c>
      <c r="CQ144" t="s">
        <v>963</v>
      </c>
      <c r="CR144" s="30">
        <v>331</v>
      </c>
      <c r="CS144" s="39" t="s">
        <v>175</v>
      </c>
      <c r="CW144" s="30">
        <v>266</v>
      </c>
      <c r="CX144" s="30"/>
      <c r="CY144" s="32"/>
      <c r="CZ144" s="32" t="s">
        <v>175</v>
      </c>
      <c r="DA144" s="41">
        <v>836674</v>
      </c>
    </row>
    <row r="145" spans="1:105" ht="15.75" x14ac:dyDescent="0.25">
      <c r="C145" s="52"/>
      <c r="D145" s="52"/>
      <c r="E145" s="52"/>
      <c r="F145" s="53"/>
      <c r="G145" s="45"/>
      <c r="H145" s="45"/>
      <c r="I145" s="45"/>
      <c r="J145" s="46"/>
      <c r="K145" s="47"/>
      <c r="L145" s="55"/>
      <c r="M145" s="55"/>
      <c r="N145" s="55"/>
      <c r="O145" s="56"/>
      <c r="P145" s="54"/>
      <c r="Q145" s="42"/>
      <c r="R145" s="42"/>
      <c r="S145" s="42"/>
      <c r="T145" s="42"/>
      <c r="V145" s="143"/>
      <c r="W145" s="143"/>
      <c r="X145" s="143"/>
      <c r="AB145" s="2"/>
      <c r="AC145" s="2"/>
      <c r="AD145" s="2"/>
      <c r="AE145" s="1"/>
      <c r="AF145" s="2"/>
      <c r="AG145" s="2"/>
      <c r="AH145" s="1"/>
      <c r="AI145" s="2"/>
      <c r="AJ145" s="2"/>
      <c r="AK145" s="1"/>
      <c r="AL145" s="2"/>
      <c r="AM145" s="2"/>
      <c r="AN145" s="1"/>
      <c r="AO145" s="2"/>
      <c r="AP145" s="2"/>
      <c r="AQ145" s="1"/>
      <c r="AR145" s="2"/>
      <c r="AS145" s="2"/>
      <c r="AT145" s="1"/>
      <c r="AU145" s="1"/>
      <c r="AW145" s="2"/>
      <c r="AX145" s="2"/>
      <c r="AY145" s="2"/>
      <c r="AZ145" s="1"/>
      <c r="BA145" s="2"/>
      <c r="BB145" s="2"/>
      <c r="BC145" s="1"/>
      <c r="BD145" s="2"/>
      <c r="BE145" s="2"/>
      <c r="BF145" s="1"/>
      <c r="BG145" s="2"/>
      <c r="BH145" s="2"/>
      <c r="BI145" s="1"/>
      <c r="BJ145" s="2"/>
      <c r="BK145" s="2"/>
      <c r="BL145" s="1"/>
      <c r="BM145" s="2"/>
      <c r="BN145" s="2"/>
      <c r="BO145" s="1"/>
      <c r="BS145" s="23"/>
      <c r="BT145" s="23"/>
      <c r="BU145" s="23"/>
      <c r="BV145" s="24"/>
      <c r="BW145" s="2"/>
      <c r="BX145" s="2"/>
      <c r="BY145" s="2"/>
      <c r="BZ145" s="1"/>
      <c r="CB145" s="25"/>
      <c r="CC145" s="27"/>
      <c r="CD145" s="27"/>
      <c r="CG145" s="30"/>
      <c r="CH145" s="30"/>
      <c r="CI145" s="15"/>
      <c r="CJ145" s="33"/>
      <c r="CK145" s="34"/>
      <c r="CL145" s="34"/>
      <c r="CM145" s="32"/>
      <c r="CN145" s="32"/>
      <c r="CR145" s="30"/>
      <c r="CS145" s="39"/>
      <c r="CW145" s="30"/>
      <c r="CX145" s="30"/>
      <c r="CY145" s="32"/>
      <c r="CZ145" s="32"/>
      <c r="DA145" s="41"/>
    </row>
    <row r="146" spans="1:105" ht="15.75" x14ac:dyDescent="0.25">
      <c r="B146" t="s">
        <v>394</v>
      </c>
      <c r="C146" s="52">
        <v>4.8222955591550001</v>
      </c>
      <c r="D146" s="52">
        <v>5.7075187532439999</v>
      </c>
      <c r="E146" s="52">
        <v>0.88522319408899985</v>
      </c>
      <c r="F146" s="53">
        <v>0.18356883837375482</v>
      </c>
      <c r="G146" s="45">
        <v>4.8474152519509994</v>
      </c>
      <c r="H146" s="45">
        <v>5.161457643266</v>
      </c>
      <c r="I146" s="45">
        <v>0.31404239131500056</v>
      </c>
      <c r="J146" s="46">
        <v>6.478553517539147E-2</v>
      </c>
      <c r="K146" s="47">
        <v>3</v>
      </c>
      <c r="L146" s="55">
        <f>G146-CC146-CD146</f>
        <v>4.6793592519509994</v>
      </c>
      <c r="M146" s="55">
        <f>H146-CC146-CD146</f>
        <v>4.993401643266</v>
      </c>
      <c r="N146" s="55">
        <f>M146-L146</f>
        <v>0.31404239131500056</v>
      </c>
      <c r="O146" s="56">
        <f>N146/L146</f>
        <v>6.7112263539941833E-2</v>
      </c>
      <c r="P146" s="54"/>
      <c r="Q146" s="42">
        <f t="shared" ref="Q146:R148" si="86">C146/$CP146*1000000</f>
        <v>39.169033498395805</v>
      </c>
      <c r="R146" s="42">
        <f t="shared" si="86"/>
        <v>46.35924747791902</v>
      </c>
      <c r="S146" s="42">
        <f t="shared" ref="S146:T148" si="87">L146/$CP146*1000000</f>
        <v>38.008035186216134</v>
      </c>
      <c r="T146" s="42">
        <f t="shared" si="87"/>
        <v>40.558840460268854</v>
      </c>
      <c r="V146" s="143">
        <f>AR146/DA146*1000000</f>
        <v>49.484653291754483</v>
      </c>
      <c r="W146" s="143">
        <f>(AW146-CC146-CD146)/DA146*1000000</f>
        <v>38.372702873844766</v>
      </c>
      <c r="X146" s="143">
        <f>(BM146-CC146-CD146)/DA146*1000000</f>
        <v>41.610064988880225</v>
      </c>
      <c r="AA146" t="s">
        <v>394</v>
      </c>
      <c r="AB146" s="2">
        <v>4.8222955591550001</v>
      </c>
      <c r="AC146" s="2">
        <v>5.2142830187370004</v>
      </c>
      <c r="AD146" s="2">
        <v>0.39198745958200032</v>
      </c>
      <c r="AE146" s="1">
        <v>8.1286485818527349E-2</v>
      </c>
      <c r="AF146" s="2">
        <v>4.8223597182679994</v>
      </c>
      <c r="AG146" s="2">
        <v>6.4159112999284673E-5</v>
      </c>
      <c r="AH146" s="1">
        <v>1.3304682844974175E-5</v>
      </c>
      <c r="AI146" s="2">
        <v>4.8239305225139999</v>
      </c>
      <c r="AJ146" s="2">
        <v>1.6349633589998191E-3</v>
      </c>
      <c r="AK146" s="1">
        <v>3.3904254497547014E-4</v>
      </c>
      <c r="AL146" s="2">
        <v>5.4603610865049994</v>
      </c>
      <c r="AM146" s="2">
        <v>0.63806552734999933</v>
      </c>
      <c r="AN146" s="1">
        <v>0.13231572381303938</v>
      </c>
      <c r="AO146" s="2">
        <v>4.8219414359320005</v>
      </c>
      <c r="AP146" s="2">
        <v>-3.5412322299954724E-4</v>
      </c>
      <c r="AQ146" s="1">
        <v>-7.3434574603635332E-5</v>
      </c>
      <c r="AR146" s="2">
        <v>6.0344060456630002</v>
      </c>
      <c r="AS146" s="2">
        <v>1.2121104865080001</v>
      </c>
      <c r="AT146" s="1">
        <v>0.25135549483416475</v>
      </c>
      <c r="AU146" s="1"/>
      <c r="AV146" t="s">
        <v>394</v>
      </c>
      <c r="AW146" s="2">
        <v>4.8474152519509994</v>
      </c>
      <c r="AX146" s="2">
        <v>4.9771820687819996</v>
      </c>
      <c r="AY146" s="2">
        <v>0.12976681683100022</v>
      </c>
      <c r="AZ146" s="1">
        <v>2.6770311616850104E-2</v>
      </c>
      <c r="BA146" s="2">
        <v>4.8474289381659998</v>
      </c>
      <c r="BB146" s="2">
        <v>1.3686215000419111E-5</v>
      </c>
      <c r="BC146" s="1">
        <v>2.8234046990116329E-6</v>
      </c>
      <c r="BD146" s="2">
        <v>4.8477737424680001</v>
      </c>
      <c r="BE146" s="2">
        <v>3.584905170006536E-4</v>
      </c>
      <c r="BF146" s="1">
        <v>7.3954983917742031E-5</v>
      </c>
      <c r="BG146" s="2">
        <v>5.0698225162079993</v>
      </c>
      <c r="BH146" s="2">
        <v>0.22240726425699986</v>
      </c>
      <c r="BI146" s="1">
        <v>4.5881619934971495E-2</v>
      </c>
      <c r="BJ146" s="2">
        <v>4.8473396687220003</v>
      </c>
      <c r="BK146" s="2">
        <v>-7.5583228999143159E-5</v>
      </c>
      <c r="BL146" s="1">
        <v>-1.5592480749141975E-5</v>
      </c>
      <c r="BM146" s="2">
        <v>5.2421953750689996</v>
      </c>
      <c r="BN146" s="2">
        <v>0.39478012311800015</v>
      </c>
      <c r="BO146" s="1">
        <v>8.1441366707568144E-2</v>
      </c>
      <c r="BQ146" t="s">
        <v>394</v>
      </c>
      <c r="BS146" s="23">
        <v>4.8222955591550001</v>
      </c>
      <c r="BT146" s="23">
        <v>4.4996683111779996</v>
      </c>
      <c r="BU146" s="23">
        <v>-0.32262724797700049</v>
      </c>
      <c r="BV146" s="24">
        <v>-6.6903250541021114E-2</v>
      </c>
      <c r="BW146" s="2">
        <v>4.8474152519509994</v>
      </c>
      <c r="BX146" s="2">
        <v>4.8000188022939998</v>
      </c>
      <c r="BY146" s="2">
        <v>-4.7396449656999629E-2</v>
      </c>
      <c r="BZ146" s="1">
        <v>-9.777674738701907E-3</v>
      </c>
      <c r="CB146" s="25" t="s">
        <v>394</v>
      </c>
      <c r="CC146" s="27">
        <v>0</v>
      </c>
      <c r="CD146" s="27">
        <v>0.16805600000000001</v>
      </c>
      <c r="CG146" s="30">
        <v>491</v>
      </c>
      <c r="CH146" s="30"/>
      <c r="CI146" s="15" t="s">
        <v>394</v>
      </c>
      <c r="CJ146" s="33" t="s">
        <v>994</v>
      </c>
      <c r="CK146" s="34" t="s">
        <v>394</v>
      </c>
      <c r="CL146" s="34" t="s">
        <v>976</v>
      </c>
      <c r="CM146" s="32"/>
      <c r="CN146" s="32"/>
      <c r="CO146" t="s">
        <v>394</v>
      </c>
      <c r="CP146">
        <v>123115</v>
      </c>
      <c r="CQ146" t="s">
        <v>1045</v>
      </c>
      <c r="CR146" s="30">
        <v>146</v>
      </c>
      <c r="CS146" s="39" t="s">
        <v>394</v>
      </c>
      <c r="CW146" s="30">
        <v>483</v>
      </c>
      <c r="CX146" s="30"/>
      <c r="CY146" s="32"/>
      <c r="CZ146" s="32" t="s">
        <v>394</v>
      </c>
      <c r="DA146" s="41">
        <v>121945</v>
      </c>
    </row>
    <row r="147" spans="1:105" ht="15.75" x14ac:dyDescent="0.25">
      <c r="B147" t="s">
        <v>391</v>
      </c>
      <c r="C147" s="52">
        <v>3.4423411644259998</v>
      </c>
      <c r="D147" s="52">
        <v>3.6914685863680003</v>
      </c>
      <c r="E147" s="52">
        <v>0.24912742194200055</v>
      </c>
      <c r="F147" s="53">
        <v>7.2371508238795332E-2</v>
      </c>
      <c r="G147" s="45">
        <v>3.8467813468999998</v>
      </c>
      <c r="H147" s="45">
        <v>3.954357249749</v>
      </c>
      <c r="I147" s="45">
        <v>0.1075759028490002</v>
      </c>
      <c r="J147" s="46">
        <v>2.796517221746753E-2</v>
      </c>
      <c r="K147" s="47">
        <v>3</v>
      </c>
      <c r="L147" s="55">
        <f>G147-CC147-CD147</f>
        <v>3.7350353468999997</v>
      </c>
      <c r="M147" s="55">
        <f>H147-CC147-CD147</f>
        <v>3.8426112497489999</v>
      </c>
      <c r="N147" s="55">
        <f t="shared" si="75"/>
        <v>0.1075759028490002</v>
      </c>
      <c r="O147" s="56">
        <f>N147/L147</f>
        <v>2.8801843318105657E-2</v>
      </c>
      <c r="P147" s="54"/>
      <c r="Q147" s="42">
        <f t="shared" si="86"/>
        <v>55.404567195538455</v>
      </c>
      <c r="R147" s="42">
        <f t="shared" si="86"/>
        <v>59.41427928679726</v>
      </c>
      <c r="S147" s="42">
        <f t="shared" si="87"/>
        <v>60.11548738793838</v>
      </c>
      <c r="T147" s="42">
        <f t="shared" si="87"/>
        <v>61.846924236677346</v>
      </c>
      <c r="V147" s="143">
        <f>AR147/DA147*1000000</f>
        <v>58.365020672186922</v>
      </c>
      <c r="W147" s="143">
        <f>(AW147-CC147-CD147)/DA147*1000000</f>
        <v>60.228905519721344</v>
      </c>
      <c r="X147" s="143">
        <f>(BM147-CC147-CD147)/DA147*1000000</f>
        <v>61.894220879720713</v>
      </c>
      <c r="AA147" t="s">
        <v>391</v>
      </c>
      <c r="AB147" s="2">
        <v>3.4423411644259998</v>
      </c>
      <c r="AC147" s="2">
        <v>3.4627583809230003</v>
      </c>
      <c r="AD147" s="2">
        <v>2.0417216497000457E-2</v>
      </c>
      <c r="AE147" s="1">
        <v>5.9312007502327173E-3</v>
      </c>
      <c r="AF147" s="2">
        <v>3.4423166860859999</v>
      </c>
      <c r="AG147" s="2">
        <v>-2.4478339999856047E-5</v>
      </c>
      <c r="AH147" s="1">
        <v>-7.1109570000850676E-6</v>
      </c>
      <c r="AI147" s="2">
        <v>3.4418168260740001</v>
      </c>
      <c r="AJ147" s="2">
        <v>-5.2433835199972023E-4</v>
      </c>
      <c r="AK147" s="1">
        <v>-1.523202747648495E-4</v>
      </c>
      <c r="AL147" s="2">
        <v>3.588571370151</v>
      </c>
      <c r="AM147" s="2">
        <v>0.14623020572500023</v>
      </c>
      <c r="AN147" s="1">
        <v>4.2479870163997437E-2</v>
      </c>
      <c r="AO147" s="2">
        <v>3.4424760835820001</v>
      </c>
      <c r="AP147" s="2">
        <v>1.3491915600027937E-4</v>
      </c>
      <c r="AQ147" s="1">
        <v>3.919401057471209E-5</v>
      </c>
      <c r="AR147" s="2">
        <v>3.6194483919649998</v>
      </c>
      <c r="AS147" s="2">
        <v>0.17710722753899999</v>
      </c>
      <c r="AT147" s="1">
        <v>5.1449644029845046E-2</v>
      </c>
      <c r="AU147" s="1"/>
      <c r="AV147" t="s">
        <v>391</v>
      </c>
      <c r="AW147" s="2">
        <v>3.8467813468999998</v>
      </c>
      <c r="AX147" s="2">
        <v>3.881205635812</v>
      </c>
      <c r="AY147" s="2">
        <v>3.4424288912000112E-2</v>
      </c>
      <c r="AZ147" s="1">
        <v>8.9488551096728076E-3</v>
      </c>
      <c r="BA147" s="2">
        <v>3.8467813468999998</v>
      </c>
      <c r="BB147" s="2">
        <v>0</v>
      </c>
      <c r="BC147" s="1">
        <v>0</v>
      </c>
      <c r="BD147" s="2">
        <v>3.8467813468999998</v>
      </c>
      <c r="BE147" s="2">
        <v>0</v>
      </c>
      <c r="BF147" s="1">
        <v>0</v>
      </c>
      <c r="BG147" s="2">
        <v>3.911326888609</v>
      </c>
      <c r="BH147" s="2">
        <v>6.4545541709000176E-2</v>
      </c>
      <c r="BI147" s="1">
        <v>1.6779103330376549E-2</v>
      </c>
      <c r="BJ147" s="2">
        <v>3.8467813468999998</v>
      </c>
      <c r="BK147" s="2">
        <v>0</v>
      </c>
      <c r="BL147" s="1">
        <v>0</v>
      </c>
      <c r="BM147" s="2">
        <v>3.9500542136350001</v>
      </c>
      <c r="BN147" s="2">
        <v>0.10327286673500025</v>
      </c>
      <c r="BO147" s="1">
        <v>2.6846565328758443E-2</v>
      </c>
      <c r="BQ147" t="s">
        <v>391</v>
      </c>
      <c r="BS147" s="23">
        <v>3.4423411644259998</v>
      </c>
      <c r="BT147" s="23">
        <v>3.51456708535</v>
      </c>
      <c r="BU147" s="23">
        <v>7.2225920924000153E-2</v>
      </c>
      <c r="BV147" s="24">
        <v>2.0981627756830316E-2</v>
      </c>
      <c r="BW147" s="2">
        <v>3.8467813468999998</v>
      </c>
      <c r="BX147" s="2">
        <v>3.8467813468999998</v>
      </c>
      <c r="BY147" s="2">
        <v>0</v>
      </c>
      <c r="BZ147" s="1">
        <v>0</v>
      </c>
      <c r="CB147" s="25" t="s">
        <v>391</v>
      </c>
      <c r="CC147" s="27">
        <v>0</v>
      </c>
      <c r="CD147" s="27">
        <v>0.111746</v>
      </c>
      <c r="CG147" s="30">
        <v>488</v>
      </c>
      <c r="CH147" s="30"/>
      <c r="CI147" s="15" t="s">
        <v>391</v>
      </c>
      <c r="CJ147" s="33" t="s">
        <v>603</v>
      </c>
      <c r="CK147" s="34" t="s">
        <v>391</v>
      </c>
      <c r="CL147" s="34" t="s">
        <v>976</v>
      </c>
      <c r="CM147" s="32"/>
      <c r="CN147" s="32"/>
      <c r="CO147" t="s">
        <v>391</v>
      </c>
      <c r="CP147">
        <v>62131</v>
      </c>
      <c r="CQ147" t="s">
        <v>1045</v>
      </c>
      <c r="CR147" s="30">
        <v>187</v>
      </c>
      <c r="CS147" s="39" t="s">
        <v>391</v>
      </c>
      <c r="CW147" s="30">
        <v>480</v>
      </c>
      <c r="CX147" s="30"/>
      <c r="CY147" s="32"/>
      <c r="CZ147" s="32" t="s">
        <v>391</v>
      </c>
      <c r="DA147" s="41">
        <v>62014</v>
      </c>
    </row>
    <row r="148" spans="1:105" ht="15.75" x14ac:dyDescent="0.25">
      <c r="B148" t="s">
        <v>178</v>
      </c>
      <c r="C148" s="52">
        <v>107.51099362699901</v>
      </c>
      <c r="D148" s="52">
        <v>107.569265666622</v>
      </c>
      <c r="E148" s="52">
        <v>5.8272039622991656E-2</v>
      </c>
      <c r="F148" s="53">
        <v>5.4201005550336503E-4</v>
      </c>
      <c r="G148" s="45">
        <v>104.496777952334</v>
      </c>
      <c r="H148" s="45">
        <v>104.162784721101</v>
      </c>
      <c r="I148" s="45">
        <v>-0.33399323123299496</v>
      </c>
      <c r="J148" s="46">
        <v>-3.1962060245086725E-3</v>
      </c>
      <c r="K148" s="47">
        <v>4</v>
      </c>
      <c r="L148" s="55">
        <f>G148-CC148-CD148</f>
        <v>98.63214995233399</v>
      </c>
      <c r="M148" s="55">
        <f>H148-CC148-CD148</f>
        <v>98.298156721100995</v>
      </c>
      <c r="N148" s="55">
        <f>M148-L148</f>
        <v>-0.33399323123299496</v>
      </c>
      <c r="O148" s="56">
        <f>N148/L148</f>
        <v>-3.3862511503034666E-3</v>
      </c>
      <c r="P148" s="54"/>
      <c r="Q148" s="42">
        <f t="shared" si="86"/>
        <v>195.70974139283575</v>
      </c>
      <c r="R148" s="42">
        <f t="shared" si="86"/>
        <v>195.81581804063066</v>
      </c>
      <c r="S148" s="42">
        <f t="shared" si="87"/>
        <v>179.54696453798837</v>
      </c>
      <c r="T148" s="42">
        <f t="shared" si="87"/>
        <v>178.93897342278811</v>
      </c>
      <c r="V148" s="143">
        <f>AR148/DA148*1000000</f>
        <v>202.66796681771186</v>
      </c>
      <c r="W148" s="143">
        <f>(AW148-CC148-CD148)/DA148*1000000</f>
        <v>180.92363870418353</v>
      </c>
      <c r="X148" s="143">
        <f>(BM148-CC148-CD148)/DA148*1000000</f>
        <v>181.96898074571268</v>
      </c>
      <c r="AA148" t="s">
        <v>178</v>
      </c>
      <c r="AB148" s="2">
        <v>107.51099362699901</v>
      </c>
      <c r="AC148" s="2">
        <v>108.935447058875</v>
      </c>
      <c r="AD148" s="2">
        <v>1.4244534318759889</v>
      </c>
      <c r="AE148" s="1">
        <v>1.3249374634356173E-2</v>
      </c>
      <c r="AF148" s="2">
        <v>107.76305996949201</v>
      </c>
      <c r="AG148" s="2">
        <v>0.25206634249299498</v>
      </c>
      <c r="AH148" s="1">
        <v>2.3445634161611364E-3</v>
      </c>
      <c r="AI148" s="2">
        <v>107.61023914912801</v>
      </c>
      <c r="AJ148" s="2">
        <v>9.9245522128995844E-2</v>
      </c>
      <c r="AK148" s="1">
        <v>9.2311975529982011E-4</v>
      </c>
      <c r="AL148" s="2">
        <v>107.963722505273</v>
      </c>
      <c r="AM148" s="2">
        <v>0.45272887827398733</v>
      </c>
      <c r="AN148" s="1">
        <v>4.211000782345058E-3</v>
      </c>
      <c r="AO148" s="2">
        <v>107.92344217539599</v>
      </c>
      <c r="AP148" s="2">
        <v>0.41244854839698064</v>
      </c>
      <c r="AQ148" s="1">
        <v>3.8363383546424902E-3</v>
      </c>
      <c r="AR148" s="2">
        <v>110.48626612237699</v>
      </c>
      <c r="AS148" s="2">
        <v>2.975272495377979</v>
      </c>
      <c r="AT148" s="1">
        <v>2.7674123315243968E-2</v>
      </c>
      <c r="AU148" s="1"/>
      <c r="AV148" t="s">
        <v>178</v>
      </c>
      <c r="AW148" s="2">
        <v>104.496777952334</v>
      </c>
      <c r="AX148" s="2">
        <v>104.80459993044201</v>
      </c>
      <c r="AY148" s="2">
        <v>0.30782197810800938</v>
      </c>
      <c r="AZ148" s="1">
        <v>2.9457556887392427E-3</v>
      </c>
      <c r="BA148" s="2">
        <v>104.54274632223401</v>
      </c>
      <c r="BB148" s="2">
        <v>4.596836990000952E-2</v>
      </c>
      <c r="BC148" s="1">
        <v>4.3990227068032569E-4</v>
      </c>
      <c r="BD148" s="2">
        <v>104.524822414973</v>
      </c>
      <c r="BE148" s="2">
        <v>2.8044462639002177E-2</v>
      </c>
      <c r="BF148" s="1">
        <v>2.6837633837662058E-4</v>
      </c>
      <c r="BG148" s="2">
        <v>104.47245025319999</v>
      </c>
      <c r="BH148" s="2">
        <v>-2.4327699134005343E-2</v>
      </c>
      <c r="BI148" s="1">
        <v>-2.3280812682188512E-4</v>
      </c>
      <c r="BJ148" s="2">
        <v>104.571352129083</v>
      </c>
      <c r="BK148" s="2">
        <v>7.4574176748996024E-2</v>
      </c>
      <c r="BL148" s="1">
        <v>7.136504896161764E-4</v>
      </c>
      <c r="BM148" s="2">
        <v>105.066655574352</v>
      </c>
      <c r="BN148" s="2">
        <v>0.56987762201799796</v>
      </c>
      <c r="BO148" s="1">
        <v>5.4535425224110402E-3</v>
      </c>
      <c r="BQ148" t="s">
        <v>178</v>
      </c>
      <c r="BS148" s="23">
        <v>107.51099362699901</v>
      </c>
      <c r="BT148" s="23">
        <v>106.012742023976</v>
      </c>
      <c r="BU148" s="23">
        <v>-1.4982516030230073</v>
      </c>
      <c r="BV148" s="24">
        <v>-1.3935799051593497E-2</v>
      </c>
      <c r="BW148" s="2">
        <v>104.496777952334</v>
      </c>
      <c r="BX148" s="2">
        <v>103.991860034496</v>
      </c>
      <c r="BY148" s="2">
        <v>-0.50491791783800011</v>
      </c>
      <c r="BZ148" s="1">
        <v>-4.8318993918484016E-3</v>
      </c>
      <c r="CB148" s="25" t="s">
        <v>178</v>
      </c>
      <c r="CC148" s="27">
        <v>4.7869000000000002E-2</v>
      </c>
      <c r="CD148" s="27">
        <v>5.8167590000000002</v>
      </c>
      <c r="CG148" s="30">
        <v>251</v>
      </c>
      <c r="CH148" s="30"/>
      <c r="CI148" s="34" t="s">
        <v>178</v>
      </c>
      <c r="CJ148" s="34" t="s">
        <v>976</v>
      </c>
      <c r="CK148" s="34" t="s">
        <v>178</v>
      </c>
      <c r="CL148" s="34" t="s">
        <v>976</v>
      </c>
      <c r="CM148" s="32"/>
      <c r="CN148" s="32"/>
      <c r="CO148" t="s">
        <v>178</v>
      </c>
      <c r="CP148">
        <v>549339</v>
      </c>
      <c r="CQ148" t="s">
        <v>963</v>
      </c>
      <c r="CR148" s="30">
        <v>332</v>
      </c>
      <c r="CS148" s="39" t="s">
        <v>178</v>
      </c>
      <c r="CW148" s="30">
        <v>269</v>
      </c>
      <c r="CX148" s="30"/>
      <c r="CY148" s="32"/>
      <c r="CZ148" s="32" t="s">
        <v>178</v>
      </c>
      <c r="DA148" s="41">
        <v>545159</v>
      </c>
    </row>
    <row r="149" spans="1:105" x14ac:dyDescent="0.2">
      <c r="V149" s="143"/>
      <c r="W149" s="143"/>
      <c r="X149" s="143"/>
    </row>
    <row r="150" spans="1:105" x14ac:dyDescent="0.2">
      <c r="V150" s="143"/>
      <c r="W150" s="143"/>
      <c r="X150" s="143"/>
    </row>
    <row r="151" spans="1:105" ht="15.75" x14ac:dyDescent="0.25">
      <c r="A151" t="s">
        <v>519</v>
      </c>
      <c r="B151" t="s">
        <v>162</v>
      </c>
      <c r="C151" s="52">
        <v>162.012935621282</v>
      </c>
      <c r="D151" s="52">
        <v>154.00388551187001</v>
      </c>
      <c r="E151" s="52">
        <v>-8.0090501094119873</v>
      </c>
      <c r="F151" s="53">
        <v>-4.943463359082495E-2</v>
      </c>
      <c r="G151" s="45">
        <v>190.26795386278599</v>
      </c>
      <c r="H151" s="45">
        <v>189.67297155074598</v>
      </c>
      <c r="I151" s="45">
        <v>-0.59498231204000263</v>
      </c>
      <c r="J151" s="46">
        <v>-3.1270757894893914E-3</v>
      </c>
      <c r="K151" s="47">
        <v>4</v>
      </c>
      <c r="L151" s="55">
        <f>G151-CC151-CD151</f>
        <v>177.70138386278597</v>
      </c>
      <c r="M151" s="55">
        <f>H151-CC151-CD151</f>
        <v>177.10640155074597</v>
      </c>
      <c r="N151" s="55">
        <f>M151-L151</f>
        <v>-0.59498231204000263</v>
      </c>
      <c r="O151" s="56">
        <f>N151/L151</f>
        <v>-3.3482142857110477E-3</v>
      </c>
      <c r="P151" s="54"/>
      <c r="Q151" s="42">
        <f>C151/$CP151*1000000</f>
        <v>144.81590239587004</v>
      </c>
      <c r="R151" s="42">
        <f>D151/$CP151*1000000</f>
        <v>137.65698132280554</v>
      </c>
      <c r="S151" s="42">
        <f>L151/$CP151*1000000</f>
        <v>158.83908382006896</v>
      </c>
      <c r="T151" s="42">
        <f>M151/$CP151*1000000</f>
        <v>158.30725653049336</v>
      </c>
      <c r="V151" s="143">
        <f>AR151/DA151*1000000</f>
        <v>147.21046857133072</v>
      </c>
      <c r="W151" s="143">
        <f>(AW151-CC151-CD151)/DA151*1000000</f>
        <v>160.13706965213126</v>
      </c>
      <c r="X151" s="143">
        <f>(BM151-CC151-CD151)/DA151*1000000</f>
        <v>159.60089642785007</v>
      </c>
      <c r="AA151" t="s">
        <v>162</v>
      </c>
      <c r="AB151" s="2">
        <v>162.012935621282</v>
      </c>
      <c r="AC151" s="2">
        <v>162.39229829691701</v>
      </c>
      <c r="AD151" s="2">
        <v>0.37936267563500792</v>
      </c>
      <c r="AE151" s="1">
        <v>2.3415579390635701E-3</v>
      </c>
      <c r="AF151" s="2">
        <v>161.83147822671899</v>
      </c>
      <c r="AG151" s="2">
        <v>-0.18145739456301158</v>
      </c>
      <c r="AH151" s="1">
        <v>-1.1200179409573969E-3</v>
      </c>
      <c r="AI151" s="2">
        <v>161.785489296848</v>
      </c>
      <c r="AJ151" s="2">
        <v>-0.22744632443399837</v>
      </c>
      <c r="AK151" s="1">
        <v>-1.4038775580591421E-3</v>
      </c>
      <c r="AL151" s="2">
        <v>162.957345019652</v>
      </c>
      <c r="AM151" s="2">
        <v>0.9444093983699986</v>
      </c>
      <c r="AN151" s="1">
        <v>5.8292221837003807E-3</v>
      </c>
      <c r="AO151" s="2">
        <v>161.951238734014</v>
      </c>
      <c r="AP151" s="2">
        <v>-6.1696887267999045E-2</v>
      </c>
      <c r="AQ151" s="1">
        <v>-3.808145752770037E-4</v>
      </c>
      <c r="AR151" s="2">
        <v>163.35695439563997</v>
      </c>
      <c r="AS151" s="2">
        <v>1.344018774357977</v>
      </c>
      <c r="AT151" s="1">
        <v>8.2957497758063391E-3</v>
      </c>
      <c r="AU151" s="1"/>
      <c r="AV151" t="s">
        <v>162</v>
      </c>
      <c r="AW151" s="2">
        <v>190.26795386278599</v>
      </c>
      <c r="AX151" s="2">
        <v>190.069626425439</v>
      </c>
      <c r="AY151" s="2">
        <v>-0.19832743734698965</v>
      </c>
      <c r="AZ151" s="1">
        <v>-1.0423585964981568E-3</v>
      </c>
      <c r="BA151" s="2">
        <v>190.26795386278599</v>
      </c>
      <c r="BB151" s="2">
        <v>0</v>
      </c>
      <c r="BC151" s="1">
        <v>0</v>
      </c>
      <c r="BD151" s="2">
        <v>190.26795386278599</v>
      </c>
      <c r="BE151" s="2">
        <v>0</v>
      </c>
      <c r="BF151" s="1">
        <v>0</v>
      </c>
      <c r="BG151" s="2">
        <v>190.069626425439</v>
      </c>
      <c r="BH151" s="2">
        <v>-0.19832743734698965</v>
      </c>
      <c r="BI151" s="1">
        <v>-1.0423585964981568E-3</v>
      </c>
      <c r="BJ151" s="2">
        <v>190.26795386278599</v>
      </c>
      <c r="BK151" s="2">
        <v>0</v>
      </c>
      <c r="BL151" s="1">
        <v>0</v>
      </c>
      <c r="BM151" s="2">
        <v>189.67297155074598</v>
      </c>
      <c r="BN151" s="2">
        <v>-0.59498231204000263</v>
      </c>
      <c r="BO151" s="1">
        <v>-3.1270757894893914E-3</v>
      </c>
      <c r="BQ151" t="s">
        <v>162</v>
      </c>
      <c r="BS151" s="23">
        <v>162.012935621282</v>
      </c>
      <c r="BT151" s="23">
        <v>154.24986933675899</v>
      </c>
      <c r="BU151" s="23">
        <v>-7.7630662845230063</v>
      </c>
      <c r="BV151" s="24">
        <v>-4.7916336153983316E-2</v>
      </c>
      <c r="BW151" s="2">
        <v>190.26795386278599</v>
      </c>
      <c r="BX151" s="2">
        <v>190.069626425439</v>
      </c>
      <c r="BY151" s="2">
        <v>-0.19832743734698965</v>
      </c>
      <c r="BZ151" s="1">
        <v>-1.0423585964981568E-3</v>
      </c>
      <c r="CB151" s="25" t="s">
        <v>162</v>
      </c>
      <c r="CC151" s="27">
        <v>0</v>
      </c>
      <c r="CD151" s="27">
        <v>12.56657</v>
      </c>
      <c r="CG151" s="30">
        <v>235</v>
      </c>
      <c r="CH151" s="30"/>
      <c r="CI151" s="34" t="s">
        <v>162</v>
      </c>
      <c r="CJ151" s="34" t="s">
        <v>962</v>
      </c>
      <c r="CK151" s="34" t="s">
        <v>162</v>
      </c>
      <c r="CL151" s="34" t="s">
        <v>962</v>
      </c>
      <c r="CM151" s="32"/>
      <c r="CN151" s="32"/>
      <c r="CO151" t="s">
        <v>162</v>
      </c>
      <c r="CP151">
        <v>1118751</v>
      </c>
      <c r="CQ151" t="s">
        <v>963</v>
      </c>
      <c r="CR151" s="30">
        <v>337</v>
      </c>
      <c r="CS151" s="39" t="s">
        <v>162</v>
      </c>
      <c r="CW151" s="30">
        <v>255</v>
      </c>
      <c r="CX151" s="30"/>
      <c r="CY151" s="32"/>
      <c r="CZ151" s="32" t="s">
        <v>162</v>
      </c>
      <c r="DA151" s="41">
        <v>1109683</v>
      </c>
    </row>
    <row r="152" spans="1:105" x14ac:dyDescent="0.2">
      <c r="A152" t="s">
        <v>917</v>
      </c>
      <c r="V152" s="143"/>
      <c r="W152" s="143"/>
      <c r="X152" s="143"/>
    </row>
    <row r="153" spans="1:105" ht="15.75" x14ac:dyDescent="0.25">
      <c r="A153" t="s">
        <v>520</v>
      </c>
      <c r="C153" s="52"/>
      <c r="D153" s="52"/>
      <c r="E153" s="52"/>
      <c r="F153" s="53"/>
      <c r="G153" s="45"/>
      <c r="H153" s="45"/>
      <c r="I153" s="45"/>
      <c r="J153" s="46"/>
      <c r="K153" s="47"/>
      <c r="L153" s="55"/>
      <c r="M153" s="55"/>
      <c r="N153" s="55"/>
      <c r="O153" s="56"/>
      <c r="P153" s="54"/>
      <c r="Q153" s="42"/>
      <c r="R153" s="42"/>
      <c r="S153" s="42"/>
      <c r="T153" s="42"/>
      <c r="V153" s="143"/>
      <c r="W153" s="143"/>
      <c r="X153" s="143"/>
      <c r="AB153" s="2"/>
      <c r="AC153" s="2"/>
      <c r="AD153" s="2"/>
      <c r="AE153" s="1"/>
      <c r="AF153" s="2"/>
      <c r="AG153" s="2"/>
      <c r="AH153" s="1"/>
      <c r="AI153" s="2"/>
      <c r="AJ153" s="2"/>
      <c r="AK153" s="1"/>
      <c r="AL153" s="2"/>
      <c r="AM153" s="2"/>
      <c r="AN153" s="1"/>
      <c r="AO153" s="2"/>
      <c r="AP153" s="2"/>
      <c r="AQ153" s="1"/>
      <c r="AR153" s="2"/>
      <c r="AS153" s="2"/>
      <c r="AT153" s="1"/>
      <c r="AU153" s="1"/>
      <c r="AW153" s="2"/>
      <c r="AX153" s="2"/>
      <c r="AY153" s="2"/>
      <c r="AZ153" s="1"/>
      <c r="BA153" s="2"/>
      <c r="BB153" s="2"/>
      <c r="BC153" s="1"/>
      <c r="BD153" s="2"/>
      <c r="BE153" s="2"/>
      <c r="BF153" s="1"/>
      <c r="BG153" s="2"/>
      <c r="BH153" s="2"/>
      <c r="BI153" s="1"/>
      <c r="BJ153" s="2"/>
      <c r="BK153" s="2"/>
      <c r="BL153" s="1"/>
      <c r="BM153" s="2"/>
      <c r="BN153" s="2"/>
      <c r="BO153" s="1"/>
      <c r="BS153" s="23"/>
      <c r="BT153" s="23"/>
      <c r="BU153" s="23"/>
      <c r="BV153" s="24"/>
      <c r="BW153" s="2"/>
      <c r="BX153" s="2"/>
      <c r="BY153" s="2"/>
      <c r="BZ153" s="1"/>
      <c r="CB153" s="25"/>
      <c r="CC153" s="27"/>
      <c r="CD153" s="27"/>
      <c r="CG153" s="30"/>
      <c r="CH153" s="30"/>
      <c r="CI153" s="15"/>
      <c r="CJ153" s="33"/>
      <c r="CK153" s="34"/>
      <c r="CL153" s="34"/>
      <c r="CM153" s="32"/>
      <c r="CN153" s="32"/>
      <c r="CR153" s="30"/>
      <c r="CS153" s="39"/>
      <c r="CW153" s="30"/>
      <c r="CX153" s="30"/>
      <c r="CY153" s="32"/>
      <c r="CZ153" s="32"/>
      <c r="DA153" s="41"/>
    </row>
    <row r="154" spans="1:105" ht="15.75" x14ac:dyDescent="0.25">
      <c r="A154" t="s">
        <v>521</v>
      </c>
      <c r="B154" s="71" t="s">
        <v>989</v>
      </c>
      <c r="C154" s="63">
        <f>SUM(C9:C147)</f>
        <v>4474.1551131635069</v>
      </c>
      <c r="D154" s="63">
        <f>SUM(D9:D147)</f>
        <v>4578.6954920823136</v>
      </c>
      <c r="E154" s="63">
        <f>SUM(E9:E147)</f>
        <v>104.540378918808</v>
      </c>
      <c r="F154" s="64">
        <f>E154/C154</f>
        <v>2.3365389950660748E-2</v>
      </c>
      <c r="G154" s="94">
        <f>SUM(G9:G147)</f>
        <v>4522.7285964539233</v>
      </c>
      <c r="H154" s="94">
        <f>SUM(H9:H147)</f>
        <v>4546.3593366193472</v>
      </c>
      <c r="I154" s="94">
        <f>SUM(I9:I147)</f>
        <v>23.630740165425919</v>
      </c>
      <c r="J154" s="66">
        <f>I154/G154</f>
        <v>5.2248857435207956E-3</v>
      </c>
      <c r="K154" s="67"/>
      <c r="L154" s="63">
        <f>SUM(L9:L147)</f>
        <v>4311.0993584539247</v>
      </c>
      <c r="M154" s="63">
        <f>SUM(M9:M147)</f>
        <v>4334.7300986193486</v>
      </c>
      <c r="N154" s="63">
        <f>SUM(N9:N147)</f>
        <v>23.630740165425934</v>
      </c>
      <c r="O154" s="68">
        <f>N154/L154</f>
        <v>5.4813721978100149E-3</v>
      </c>
      <c r="P154" s="69"/>
      <c r="Q154" s="70">
        <f>C154/$CP154*1000000</f>
        <v>155.88478685039669</v>
      </c>
      <c r="R154" s="70">
        <f>D154/$CP154*1000000</f>
        <v>159.52709568253181</v>
      </c>
      <c r="S154" s="70">
        <f>L154/$CP154*1000000</f>
        <v>150.203734020366</v>
      </c>
      <c r="T154" s="70">
        <f>M154/$CP154*1000000</f>
        <v>151.02705659203241</v>
      </c>
      <c r="V154" s="143"/>
      <c r="W154" s="143"/>
      <c r="X154" s="143"/>
      <c r="AB154" s="2"/>
      <c r="AC154" s="2"/>
      <c r="AD154" s="2"/>
      <c r="AE154" s="1"/>
      <c r="AF154" s="2"/>
      <c r="AG154" s="2"/>
      <c r="AH154" s="1"/>
      <c r="AI154" s="2"/>
      <c r="AJ154" s="2"/>
      <c r="AK154" s="1"/>
      <c r="AL154" s="2"/>
      <c r="AM154" s="2"/>
      <c r="AN154" s="1"/>
      <c r="AO154" s="2"/>
      <c r="AP154" s="2"/>
      <c r="AQ154" s="1"/>
      <c r="AR154" s="2"/>
      <c r="AS154" s="2"/>
      <c r="AT154" s="1"/>
      <c r="AU154" s="1"/>
      <c r="AW154" s="2"/>
      <c r="AX154" s="2"/>
      <c r="AY154" s="2"/>
      <c r="AZ154" s="1"/>
      <c r="BA154" s="2"/>
      <c r="BB154" s="2"/>
      <c r="BC154" s="1"/>
      <c r="BD154" s="2"/>
      <c r="BE154" s="2"/>
      <c r="BF154" s="1"/>
      <c r="BG154" s="2"/>
      <c r="BH154" s="2"/>
      <c r="BI154" s="1"/>
      <c r="BJ154" s="2"/>
      <c r="BK154" s="2"/>
      <c r="BL154" s="1"/>
      <c r="BM154" s="2"/>
      <c r="BN154" s="2"/>
      <c r="BO154" s="1"/>
      <c r="BS154" s="23"/>
      <c r="BT154" s="23"/>
      <c r="BU154" s="23"/>
      <c r="BV154" s="24"/>
      <c r="BW154" s="2"/>
      <c r="BX154" s="2"/>
      <c r="BY154" s="2"/>
      <c r="BZ154" s="1"/>
      <c r="CB154" s="25"/>
      <c r="CC154" s="27"/>
      <c r="CD154" s="27"/>
      <c r="CG154" s="30"/>
      <c r="CH154" s="30"/>
      <c r="CI154" s="15"/>
      <c r="CJ154" s="33"/>
      <c r="CK154" s="34"/>
      <c r="CL154" s="34"/>
      <c r="CM154" s="32"/>
      <c r="CN154" s="32"/>
      <c r="CP154">
        <f>SUM(CP9:CP147)</f>
        <v>28701679</v>
      </c>
      <c r="CR154" s="30"/>
      <c r="CS154" s="39"/>
      <c r="CW154" s="30"/>
      <c r="CX154" s="30"/>
      <c r="CY154" s="32"/>
      <c r="CZ154" s="32"/>
      <c r="DA154" s="41"/>
    </row>
    <row r="155" spans="1:105" ht="15.75" x14ac:dyDescent="0.25">
      <c r="A155" t="s">
        <v>522</v>
      </c>
      <c r="C155" s="52"/>
      <c r="D155" s="52"/>
      <c r="E155" s="52"/>
      <c r="F155" s="53"/>
      <c r="G155" s="45"/>
      <c r="H155" s="45"/>
      <c r="I155" s="45"/>
      <c r="J155" s="46"/>
      <c r="K155" s="47"/>
      <c r="L155" s="55"/>
      <c r="M155" s="55"/>
      <c r="N155" s="55"/>
      <c r="O155" s="56"/>
      <c r="P155" s="54"/>
      <c r="Q155" s="42"/>
      <c r="R155" s="42"/>
      <c r="S155" s="42"/>
      <c r="T155" s="42"/>
      <c r="V155" s="143"/>
      <c r="W155" s="143"/>
      <c r="X155" s="143"/>
      <c r="AB155" s="2"/>
      <c r="AC155" s="2"/>
      <c r="AD155" s="2"/>
      <c r="AE155" s="1"/>
      <c r="AF155" s="2"/>
      <c r="AG155" s="2"/>
      <c r="AH155" s="1"/>
      <c r="AI155" s="2"/>
      <c r="AJ155" s="2"/>
      <c r="AK155" s="1"/>
      <c r="AL155" s="2"/>
      <c r="AM155" s="2"/>
      <c r="AN155" s="1"/>
      <c r="AO155" s="2"/>
      <c r="AP155" s="2"/>
      <c r="AQ155" s="1"/>
      <c r="AR155" s="2"/>
      <c r="AS155" s="2"/>
      <c r="AT155" s="1"/>
      <c r="AU155" s="1"/>
      <c r="AW155" s="2"/>
      <c r="AX155" s="2"/>
      <c r="AY155" s="2"/>
      <c r="AZ155" s="1"/>
      <c r="BA155" s="2"/>
      <c r="BB155" s="2"/>
      <c r="BC155" s="1"/>
      <c r="BD155" s="2"/>
      <c r="BE155" s="2"/>
      <c r="BF155" s="1"/>
      <c r="BG155" s="2"/>
      <c r="BH155" s="2"/>
      <c r="BI155" s="1"/>
      <c r="BJ155" s="2"/>
      <c r="BK155" s="2"/>
      <c r="BL155" s="1"/>
      <c r="BM155" s="2"/>
      <c r="BN155" s="2"/>
      <c r="BO155" s="1"/>
      <c r="BS155" s="23"/>
      <c r="BT155" s="23"/>
      <c r="BU155" s="23"/>
      <c r="BV155" s="24"/>
      <c r="BW155" s="2"/>
      <c r="BX155" s="2"/>
      <c r="BY155" s="2"/>
      <c r="BZ155" s="1"/>
      <c r="CB155" s="25"/>
      <c r="CC155" s="27"/>
      <c r="CD155" s="27"/>
      <c r="CG155" s="30"/>
      <c r="CH155" s="30"/>
      <c r="CI155" s="15"/>
      <c r="CJ155" s="33"/>
      <c r="CK155" s="34"/>
      <c r="CL155" s="34"/>
      <c r="CM155" s="32"/>
      <c r="CN155" s="32"/>
      <c r="CR155" s="30"/>
      <c r="CS155" s="39"/>
      <c r="CW155" s="30"/>
      <c r="CX155" s="30"/>
      <c r="CY155" s="32"/>
      <c r="CZ155" s="32"/>
      <c r="DA155" s="41"/>
    </row>
    <row r="156" spans="1:105" ht="15.75" x14ac:dyDescent="0.25">
      <c r="B156" t="s">
        <v>197</v>
      </c>
      <c r="C156" s="52">
        <v>7.0219282512480001</v>
      </c>
      <c r="D156" s="52">
        <v>7.9141598861530005</v>
      </c>
      <c r="E156" s="52">
        <v>0.89223163490500035</v>
      </c>
      <c r="F156" s="53">
        <v>0.1270636216977046</v>
      </c>
      <c r="G156" s="45">
        <v>6.5217592947830001</v>
      </c>
      <c r="H156" s="45">
        <v>6.8638483428720001</v>
      </c>
      <c r="I156" s="45">
        <v>0.34208904808899998</v>
      </c>
      <c r="J156" s="46">
        <v>5.2453491861107149E-2</v>
      </c>
      <c r="K156" s="47">
        <v>2</v>
      </c>
      <c r="L156" s="55">
        <f t="shared" ref="L156:L203" si="88">G156-CC156-CD156</f>
        <v>6.354026294783</v>
      </c>
      <c r="M156" s="55">
        <f t="shared" ref="M156:M203" si="89">H156-CC156-CD156</f>
        <v>6.6961153428719999</v>
      </c>
      <c r="N156" s="55">
        <f t="shared" ref="N156:N203" si="90">M156-L156</f>
        <v>0.34208904808899998</v>
      </c>
      <c r="O156" s="56">
        <f t="shared" ref="O156:O204" si="91">N156/L156</f>
        <v>5.3838154300663445E-2</v>
      </c>
      <c r="P156" s="54"/>
      <c r="Q156" s="42">
        <f t="shared" ref="Q156:Q187" si="92">C156/$CP156*1000000</f>
        <v>65.028090081290571</v>
      </c>
      <c r="R156" s="42">
        <f t="shared" ref="R156:R187" si="93">D156/$CP156*1000000</f>
        <v>73.290794719103928</v>
      </c>
      <c r="S156" s="42">
        <f t="shared" ref="S156:S187" si="94">L156/$CP156*1000000</f>
        <v>58.84283910229388</v>
      </c>
      <c r="T156" s="42">
        <f t="shared" ref="T156:T187" si="95">M156/$CP156*1000000</f>
        <v>62.01082895337229</v>
      </c>
      <c r="V156" s="143">
        <f t="shared" ref="V156:V219" si="96">AR156/DA156*1000000</f>
        <v>71.403071695219452</v>
      </c>
      <c r="W156" s="143">
        <f t="shared" ref="W156:W219" si="97">(AW156-CC156-CD156)/DA156*1000000</f>
        <v>59.211874893141363</v>
      </c>
      <c r="X156" s="143">
        <f t="shared" ref="X156:X219" si="98">(BM156-CC156-CD156)/DA156*1000000</f>
        <v>61.838686101164853</v>
      </c>
      <c r="AA156" t="s">
        <v>197</v>
      </c>
      <c r="AB156" s="2">
        <v>7.0219282512480001</v>
      </c>
      <c r="AC156" s="2">
        <v>7.289622177409</v>
      </c>
      <c r="AD156" s="2">
        <v>0.26769392616099985</v>
      </c>
      <c r="AE156" s="1">
        <v>3.812256642090054E-2</v>
      </c>
      <c r="AF156" s="2">
        <v>7.0218948991750008</v>
      </c>
      <c r="AG156" s="2">
        <v>-3.3352072999370819E-5</v>
      </c>
      <c r="AH156" s="1">
        <v>-4.7497029029658896E-6</v>
      </c>
      <c r="AI156" s="2">
        <v>7.0209025436759998</v>
      </c>
      <c r="AJ156" s="2">
        <v>-1.0257075720003783E-3</v>
      </c>
      <c r="AK156" s="1">
        <v>-1.460720667172981E-4</v>
      </c>
      <c r="AL156" s="2">
        <v>7.2605930116400001</v>
      </c>
      <c r="AM156" s="2">
        <v>0.23866476039200002</v>
      </c>
      <c r="AN156" s="1">
        <v>3.3988493167753799E-2</v>
      </c>
      <c r="AO156" s="2">
        <v>7.0221126686610003</v>
      </c>
      <c r="AP156" s="2">
        <v>1.8441741300012637E-4</v>
      </c>
      <c r="AQ156" s="1">
        <v>2.6263072820111776E-5</v>
      </c>
      <c r="AR156" s="2">
        <v>7.6622636236139998</v>
      </c>
      <c r="AS156" s="2">
        <v>0.64033537236599969</v>
      </c>
      <c r="AT156" s="1">
        <v>9.119081674641058E-2</v>
      </c>
      <c r="AU156" s="1"/>
      <c r="AV156" t="s">
        <v>197</v>
      </c>
      <c r="AW156" s="2">
        <v>6.5217592947830001</v>
      </c>
      <c r="AX156" s="2">
        <v>6.630575880586</v>
      </c>
      <c r="AY156" s="2">
        <v>0.10881658580299991</v>
      </c>
      <c r="AZ156" s="1">
        <v>1.6685158234841076E-2</v>
      </c>
      <c r="BA156" s="2">
        <v>6.5217402900809995</v>
      </c>
      <c r="BB156" s="2">
        <v>-1.9004702000557927E-5</v>
      </c>
      <c r="BC156" s="1">
        <v>-2.9140452969125221E-6</v>
      </c>
      <c r="BD156" s="2">
        <v>6.5212787597279993</v>
      </c>
      <c r="BE156" s="2">
        <v>-4.8053505500078586E-4</v>
      </c>
      <c r="BF156" s="1">
        <v>-7.3681813952438248E-5</v>
      </c>
      <c r="BG156" s="2">
        <v>6.6645267375220003</v>
      </c>
      <c r="BH156" s="2">
        <v>0.14276744273900022</v>
      </c>
      <c r="BI156" s="1">
        <v>2.1890940202777071E-2</v>
      </c>
      <c r="BJ156" s="2">
        <v>6.5218642171529995</v>
      </c>
      <c r="BK156" s="2">
        <v>1.0492236999937177E-4</v>
      </c>
      <c r="BL156" s="1">
        <v>1.6088046991139816E-5</v>
      </c>
      <c r="BM156" s="2">
        <v>6.8036424055160003</v>
      </c>
      <c r="BN156" s="2">
        <v>0.28188311073300021</v>
      </c>
      <c r="BO156" s="1">
        <v>4.3221943342571546E-2</v>
      </c>
      <c r="BQ156" t="s">
        <v>197</v>
      </c>
      <c r="BS156" s="23">
        <v>7.0219282512480001</v>
      </c>
      <c r="BT156" s="23">
        <v>7.279563232788</v>
      </c>
      <c r="BU156" s="23">
        <v>0.25763498153999986</v>
      </c>
      <c r="BV156" s="24">
        <v>3.6690061806628496E-2</v>
      </c>
      <c r="BW156" s="2">
        <v>6.5217592947830001</v>
      </c>
      <c r="BX156" s="2">
        <v>6.5980558021359998</v>
      </c>
      <c r="BY156" s="2">
        <v>7.6296507352999754E-2</v>
      </c>
      <c r="BZ156" s="1">
        <v>1.1698761623114824E-2</v>
      </c>
      <c r="CB156" s="25" t="s">
        <v>197</v>
      </c>
      <c r="CC156" s="27">
        <v>0</v>
      </c>
      <c r="CD156" s="27">
        <v>0.16773299999999999</v>
      </c>
      <c r="CG156" s="30">
        <v>272</v>
      </c>
      <c r="CH156" s="30"/>
      <c r="CI156" s="15" t="s">
        <v>197</v>
      </c>
      <c r="CJ156" s="36" t="s">
        <v>975</v>
      </c>
      <c r="CK156" s="34" t="s">
        <v>197</v>
      </c>
      <c r="CL156" s="34" t="s">
        <v>989</v>
      </c>
      <c r="CM156" s="32"/>
      <c r="CN156" s="32"/>
      <c r="CO156" t="s">
        <v>197</v>
      </c>
      <c r="CP156">
        <v>107983</v>
      </c>
      <c r="CQ156" t="s">
        <v>1045</v>
      </c>
      <c r="CR156" s="30">
        <v>192</v>
      </c>
      <c r="CS156" s="39" t="s">
        <v>197</v>
      </c>
      <c r="CW156" s="30">
        <v>286</v>
      </c>
      <c r="CX156" s="30"/>
      <c r="CY156" s="32"/>
      <c r="CZ156" s="32" t="s">
        <v>197</v>
      </c>
      <c r="DA156" s="41">
        <v>107310</v>
      </c>
    </row>
    <row r="157" spans="1:105" ht="15.75" x14ac:dyDescent="0.25">
      <c r="A157" t="s">
        <v>523</v>
      </c>
      <c r="B157" t="s">
        <v>310</v>
      </c>
      <c r="C157" s="52">
        <v>5.0878709887750002</v>
      </c>
      <c r="D157" s="52">
        <v>5.6276647689549995</v>
      </c>
      <c r="E157" s="52">
        <v>0.53979378017999924</v>
      </c>
      <c r="F157" s="53">
        <v>0.10609423496997211</v>
      </c>
      <c r="G157" s="45">
        <v>5.3042485439269997</v>
      </c>
      <c r="H157" s="45">
        <v>5.5138761402599998</v>
      </c>
      <c r="I157" s="45">
        <v>0.2096275963330001</v>
      </c>
      <c r="J157" s="46">
        <v>3.95206963996831E-2</v>
      </c>
      <c r="K157" s="47">
        <v>1</v>
      </c>
      <c r="L157" s="55">
        <f t="shared" si="88"/>
        <v>5.2219525439269994</v>
      </c>
      <c r="M157" s="55">
        <f t="shared" si="89"/>
        <v>5.4315801402599995</v>
      </c>
      <c r="N157" s="55">
        <f t="shared" si="90"/>
        <v>0.2096275963330001</v>
      </c>
      <c r="O157" s="56">
        <f t="shared" si="91"/>
        <v>4.0143527649785286E-2</v>
      </c>
      <c r="P157" s="54"/>
      <c r="Q157" s="42">
        <f t="shared" si="92"/>
        <v>84.053972159306809</v>
      </c>
      <c r="R157" s="42">
        <f t="shared" si="93"/>
        <v>92.971614031735797</v>
      </c>
      <c r="S157" s="42">
        <f t="shared" si="94"/>
        <v>86.269061207100492</v>
      </c>
      <c r="T157" s="42">
        <f t="shared" si="95"/>
        <v>89.732205650988732</v>
      </c>
      <c r="V157" s="143">
        <f t="shared" si="96"/>
        <v>91.656076656888672</v>
      </c>
      <c r="W157" s="143">
        <f t="shared" si="97"/>
        <v>86.837158791502446</v>
      </c>
      <c r="X157" s="143">
        <f t="shared" si="98"/>
        <v>89.793393825791952</v>
      </c>
      <c r="AA157" t="s">
        <v>310</v>
      </c>
      <c r="AB157" s="2">
        <v>5.0878709887750002</v>
      </c>
      <c r="AC157" s="2">
        <v>5.2436363691230001</v>
      </c>
      <c r="AD157" s="2">
        <v>0.15576538034799992</v>
      </c>
      <c r="AE157" s="1">
        <v>3.0615041279870057E-2</v>
      </c>
      <c r="AF157" s="2">
        <v>5.087963339221</v>
      </c>
      <c r="AG157" s="2">
        <v>9.2350445999755948E-5</v>
      </c>
      <c r="AH157" s="1">
        <v>1.8151098210528925E-5</v>
      </c>
      <c r="AI157" s="2">
        <v>5.0890680643440005</v>
      </c>
      <c r="AJ157" s="2">
        <v>1.1970755690002832E-3</v>
      </c>
      <c r="AK157" s="1">
        <v>2.352802521214284E-4</v>
      </c>
      <c r="AL157" s="2">
        <v>5.2847422147570002</v>
      </c>
      <c r="AM157" s="2">
        <v>0.19687122598200002</v>
      </c>
      <c r="AN157" s="1">
        <v>3.8694225230227475E-2</v>
      </c>
      <c r="AO157" s="2">
        <v>5.0873634497260003</v>
      </c>
      <c r="AP157" s="2">
        <v>-5.0753904899991653E-4</v>
      </c>
      <c r="AQ157" s="1">
        <v>-9.9754700958350358E-5</v>
      </c>
      <c r="AR157" s="2">
        <v>5.5117381697620003</v>
      </c>
      <c r="AS157" s="2">
        <v>0.42386718098700005</v>
      </c>
      <c r="AT157" s="1">
        <v>8.3309341357543726E-2</v>
      </c>
      <c r="AU157" s="1"/>
      <c r="AV157" t="s">
        <v>310</v>
      </c>
      <c r="AW157" s="2">
        <v>5.3042485439269997</v>
      </c>
      <c r="AX157" s="2">
        <v>5.3512931614400001</v>
      </c>
      <c r="AY157" s="2">
        <v>4.7044617513000375E-2</v>
      </c>
      <c r="AZ157" s="1">
        <v>8.869233242635893E-3</v>
      </c>
      <c r="BA157" s="2">
        <v>5.3042485439269997</v>
      </c>
      <c r="BB157" s="2">
        <v>0</v>
      </c>
      <c r="BC157" s="1">
        <v>0</v>
      </c>
      <c r="BD157" s="2">
        <v>5.3042485439269997</v>
      </c>
      <c r="BE157" s="2">
        <v>0</v>
      </c>
      <c r="BF157" s="1">
        <v>0</v>
      </c>
      <c r="BG157" s="2">
        <v>5.3924572017630004</v>
      </c>
      <c r="BH157" s="2">
        <v>8.8208657836000626E-2</v>
      </c>
      <c r="BI157" s="1">
        <v>1.6629812329777321E-2</v>
      </c>
      <c r="BJ157" s="2">
        <v>5.3042485439269997</v>
      </c>
      <c r="BK157" s="2">
        <v>0</v>
      </c>
      <c r="BL157" s="1">
        <v>0</v>
      </c>
      <c r="BM157" s="2">
        <v>5.4820217377139997</v>
      </c>
      <c r="BN157" s="2">
        <v>0.17777319378699996</v>
      </c>
      <c r="BO157" s="1">
        <v>3.3515245809990948E-2</v>
      </c>
      <c r="BQ157" t="s">
        <v>310</v>
      </c>
      <c r="BS157" s="23">
        <v>5.0878709887750002</v>
      </c>
      <c r="BT157" s="23">
        <v>5.2149278934620007</v>
      </c>
      <c r="BU157" s="23">
        <v>0.12705690468700048</v>
      </c>
      <c r="BV157" s="24">
        <v>2.4972509123623005E-2</v>
      </c>
      <c r="BW157" s="2">
        <v>5.3042485439269997</v>
      </c>
      <c r="BX157" s="2">
        <v>5.3042485439269997</v>
      </c>
      <c r="BY157" s="2">
        <v>0</v>
      </c>
      <c r="BZ157" s="1">
        <v>0</v>
      </c>
      <c r="CB157" s="25" t="s">
        <v>310</v>
      </c>
      <c r="CC157" s="27">
        <v>0</v>
      </c>
      <c r="CD157" s="27">
        <v>8.2295999999999994E-2</v>
      </c>
      <c r="CG157" s="30">
        <v>397</v>
      </c>
      <c r="CH157" s="30"/>
      <c r="CI157" s="15" t="s">
        <v>310</v>
      </c>
      <c r="CJ157" s="36" t="s">
        <v>975</v>
      </c>
      <c r="CK157" s="34" t="s">
        <v>310</v>
      </c>
      <c r="CL157" s="34" t="s">
        <v>989</v>
      </c>
      <c r="CM157" s="32"/>
      <c r="CN157" s="32"/>
      <c r="CO157" t="s">
        <v>310</v>
      </c>
      <c r="CP157">
        <v>60531</v>
      </c>
      <c r="CQ157" t="s">
        <v>1045</v>
      </c>
      <c r="CR157" s="30">
        <v>193</v>
      </c>
      <c r="CS157" s="39" t="s">
        <v>310</v>
      </c>
      <c r="CW157" s="30">
        <v>399</v>
      </c>
      <c r="CX157" s="30"/>
      <c r="CY157" s="32"/>
      <c r="CZ157" s="32" t="s">
        <v>310</v>
      </c>
      <c r="DA157" s="41">
        <v>60135</v>
      </c>
    </row>
    <row r="158" spans="1:105" ht="15.75" x14ac:dyDescent="0.25">
      <c r="A158" t="s">
        <v>524</v>
      </c>
      <c r="B158" t="s">
        <v>319</v>
      </c>
      <c r="C158" s="52">
        <v>5.3201249815680001</v>
      </c>
      <c r="D158" s="52">
        <v>5.7668911930919995</v>
      </c>
      <c r="E158" s="52">
        <v>0.44676621152399942</v>
      </c>
      <c r="F158" s="53">
        <v>8.3976638344372884E-2</v>
      </c>
      <c r="G158" s="45">
        <v>5.8271244104270004</v>
      </c>
      <c r="H158" s="45">
        <v>5.9875459028369997</v>
      </c>
      <c r="I158" s="45">
        <v>0.16042149240999937</v>
      </c>
      <c r="J158" s="46">
        <v>2.7530129976793133E-2</v>
      </c>
      <c r="K158" s="47">
        <v>1</v>
      </c>
      <c r="L158" s="55">
        <f t="shared" si="88"/>
        <v>5.6981714104270003</v>
      </c>
      <c r="M158" s="55">
        <f t="shared" si="89"/>
        <v>5.8585929028369996</v>
      </c>
      <c r="N158" s="55">
        <f t="shared" si="90"/>
        <v>0.16042149240999937</v>
      </c>
      <c r="O158" s="56">
        <f t="shared" si="91"/>
        <v>2.8153153153035453E-2</v>
      </c>
      <c r="P158" s="54"/>
      <c r="Q158" s="42">
        <f t="shared" si="92"/>
        <v>42.118252779327705</v>
      </c>
      <c r="R158" s="42">
        <f t="shared" si="93"/>
        <v>45.655202060674192</v>
      </c>
      <c r="S158" s="42">
        <f t="shared" si="94"/>
        <v>45.111162740685913</v>
      </c>
      <c r="T158" s="42">
        <f t="shared" si="95"/>
        <v>46.381184214235951</v>
      </c>
      <c r="V158" s="143">
        <f t="shared" si="96"/>
        <v>45.3205181442287</v>
      </c>
      <c r="W158" s="143">
        <f t="shared" si="97"/>
        <v>45.475865399533923</v>
      </c>
      <c r="X158" s="143">
        <f t="shared" si="98"/>
        <v>46.704942842762627</v>
      </c>
      <c r="AA158" t="s">
        <v>319</v>
      </c>
      <c r="AB158" s="2">
        <v>5.3201249815680001</v>
      </c>
      <c r="AC158" s="2">
        <v>5.4037918341709998</v>
      </c>
      <c r="AD158" s="2">
        <v>8.3666852602999775E-2</v>
      </c>
      <c r="AE158" s="1">
        <v>1.5726482534314568E-2</v>
      </c>
      <c r="AF158" s="2">
        <v>5.3199702624390008</v>
      </c>
      <c r="AG158" s="2">
        <v>-1.5471912899922557E-4</v>
      </c>
      <c r="AH158" s="1">
        <v>-2.9081859831350279E-5</v>
      </c>
      <c r="AI158" s="2">
        <v>5.3175472980389999</v>
      </c>
      <c r="AJ158" s="2">
        <v>-2.5776835290001188E-3</v>
      </c>
      <c r="AK158" s="1">
        <v>-4.8451559651901228E-4</v>
      </c>
      <c r="AL158" s="2">
        <v>5.5472684280700006</v>
      </c>
      <c r="AM158" s="2">
        <v>0.22714344650200058</v>
      </c>
      <c r="AN158" s="1">
        <v>4.2695133533320606E-2</v>
      </c>
      <c r="AO158" s="2">
        <v>5.3209763672550006</v>
      </c>
      <c r="AP158" s="2">
        <v>8.5138568700049433E-4</v>
      </c>
      <c r="AQ158" s="1">
        <v>1.600311439957122E-4</v>
      </c>
      <c r="AR158" s="2">
        <v>5.6787062439900007</v>
      </c>
      <c r="AS158" s="2">
        <v>0.35858126242200061</v>
      </c>
      <c r="AT158" s="1">
        <v>6.7400909502001213E-2</v>
      </c>
      <c r="AU158" s="1"/>
      <c r="AV158" t="s">
        <v>319</v>
      </c>
      <c r="AW158" s="2">
        <v>5.8271244104270004</v>
      </c>
      <c r="AX158" s="2">
        <v>5.878459287998</v>
      </c>
      <c r="AY158" s="2">
        <v>5.1334877570999637E-2</v>
      </c>
      <c r="AZ158" s="1">
        <v>8.8096415925394533E-3</v>
      </c>
      <c r="BA158" s="2">
        <v>5.8271244104270004</v>
      </c>
      <c r="BB158" s="2">
        <v>0</v>
      </c>
      <c r="BC158" s="1">
        <v>0</v>
      </c>
      <c r="BD158" s="2">
        <v>5.8271244104270004</v>
      </c>
      <c r="BE158" s="2">
        <v>0</v>
      </c>
      <c r="BF158" s="1">
        <v>0</v>
      </c>
      <c r="BG158" s="2">
        <v>5.9233773058730002</v>
      </c>
      <c r="BH158" s="2">
        <v>9.6252895445999798E-2</v>
      </c>
      <c r="BI158" s="1">
        <v>1.6518077986075911E-2</v>
      </c>
      <c r="BJ158" s="2">
        <v>5.8271244104270004</v>
      </c>
      <c r="BK158" s="2">
        <v>0</v>
      </c>
      <c r="BL158" s="1">
        <v>0</v>
      </c>
      <c r="BM158" s="2">
        <v>5.9811290431410002</v>
      </c>
      <c r="BN158" s="2">
        <v>0.15400463271399989</v>
      </c>
      <c r="BO158" s="1">
        <v>2.6428924777790137E-2</v>
      </c>
      <c r="BQ158" t="s">
        <v>319</v>
      </c>
      <c r="BS158" s="23">
        <v>5.3201249815680001</v>
      </c>
      <c r="BT158" s="23">
        <v>5.3999268387740003</v>
      </c>
      <c r="BU158" s="23">
        <v>7.9801857206000193E-2</v>
      </c>
      <c r="BV158" s="24">
        <v>1.4999996707310474E-2</v>
      </c>
      <c r="BW158" s="2">
        <v>5.8271244104270004</v>
      </c>
      <c r="BX158" s="2">
        <v>5.8271244104270004</v>
      </c>
      <c r="BY158" s="2">
        <v>0</v>
      </c>
      <c r="BZ158" s="1">
        <v>0</v>
      </c>
      <c r="CB158" s="25" t="s">
        <v>319</v>
      </c>
      <c r="CC158" s="27">
        <v>0</v>
      </c>
      <c r="CD158" s="27">
        <v>0.12895300000000001</v>
      </c>
      <c r="CG158" s="30">
        <v>407</v>
      </c>
      <c r="CH158" s="30"/>
      <c r="CI158" s="15" t="s">
        <v>319</v>
      </c>
      <c r="CJ158" s="36" t="s">
        <v>975</v>
      </c>
      <c r="CK158" s="34" t="s">
        <v>319</v>
      </c>
      <c r="CL158" s="34" t="s">
        <v>989</v>
      </c>
      <c r="CM158" s="32"/>
      <c r="CN158" s="32"/>
      <c r="CO158" t="s">
        <v>319</v>
      </c>
      <c r="CP158">
        <v>126314</v>
      </c>
      <c r="CQ158" t="s">
        <v>1045</v>
      </c>
      <c r="CR158" s="30">
        <v>194</v>
      </c>
      <c r="CS158" s="39" t="s">
        <v>319</v>
      </c>
      <c r="CW158" s="30">
        <v>408</v>
      </c>
      <c r="CX158" s="30"/>
      <c r="CY158" s="32"/>
      <c r="CZ158" s="32" t="s">
        <v>319</v>
      </c>
      <c r="DA158" s="41">
        <v>125301</v>
      </c>
    </row>
    <row r="159" spans="1:105" ht="15.75" x14ac:dyDescent="0.25">
      <c r="A159" t="s">
        <v>525</v>
      </c>
      <c r="B159" t="s">
        <v>320</v>
      </c>
      <c r="C159" s="52">
        <v>7.3606480817120001</v>
      </c>
      <c r="D159" s="52">
        <v>7.3926612737189998</v>
      </c>
      <c r="E159" s="52">
        <v>3.2013192006999702E-2</v>
      </c>
      <c r="F159" s="53">
        <v>4.3492355091039499E-3</v>
      </c>
      <c r="G159" s="45">
        <v>7.7596160439749999</v>
      </c>
      <c r="H159" s="45">
        <v>7.9748280103029998</v>
      </c>
      <c r="I159" s="45">
        <v>0.21521196632799988</v>
      </c>
      <c r="J159" s="46">
        <v>2.7734873105622601E-2</v>
      </c>
      <c r="K159" s="47">
        <v>1</v>
      </c>
      <c r="L159" s="55">
        <f t="shared" si="88"/>
        <v>7.6443290439749996</v>
      </c>
      <c r="M159" s="55">
        <f t="shared" si="89"/>
        <v>7.8595410103029995</v>
      </c>
      <c r="N159" s="55">
        <f t="shared" si="90"/>
        <v>0.21521196632799988</v>
      </c>
      <c r="O159" s="56">
        <f t="shared" si="91"/>
        <v>2.8153153153136788E-2</v>
      </c>
      <c r="P159" s="54"/>
      <c r="Q159" s="42">
        <f t="shared" si="92"/>
        <v>73.887994074544011</v>
      </c>
      <c r="R159" s="42">
        <f t="shared" si="93"/>
        <v>74.209350362069486</v>
      </c>
      <c r="S159" s="42">
        <f t="shared" si="94"/>
        <v>76.735653278742006</v>
      </c>
      <c r="T159" s="42">
        <f t="shared" si="95"/>
        <v>78.896003877804432</v>
      </c>
      <c r="V159" s="143">
        <f t="shared" si="96"/>
        <v>72.341170086569946</v>
      </c>
      <c r="W159" s="143">
        <f t="shared" si="97"/>
        <v>77.499610125764164</v>
      </c>
      <c r="X159" s="143">
        <f t="shared" si="98"/>
        <v>79.59419418321724</v>
      </c>
      <c r="AA159" t="s">
        <v>320</v>
      </c>
      <c r="AB159" s="2">
        <v>7.3606480817120001</v>
      </c>
      <c r="AC159" s="2">
        <v>7.2689946880780001</v>
      </c>
      <c r="AD159" s="2">
        <v>-9.1653393634000047E-2</v>
      </c>
      <c r="AE159" s="1">
        <v>-1.2451810304817961E-2</v>
      </c>
      <c r="AF159" s="2">
        <v>7.3606790732460006</v>
      </c>
      <c r="AG159" s="2">
        <v>3.0991534000435195E-5</v>
      </c>
      <c r="AH159" s="1">
        <v>4.2104355019275598E-6</v>
      </c>
      <c r="AI159" s="2">
        <v>7.3606204075699999</v>
      </c>
      <c r="AJ159" s="2">
        <v>-2.7674142000222446E-5</v>
      </c>
      <c r="AK159" s="1">
        <v>-3.7597425787792541E-6</v>
      </c>
      <c r="AL159" s="2">
        <v>7.272485128394</v>
      </c>
      <c r="AM159" s="2">
        <v>-8.816295331800017E-2</v>
      </c>
      <c r="AN159" s="1">
        <v>-1.1977607452399015E-2</v>
      </c>
      <c r="AO159" s="2">
        <v>7.3604785700120008</v>
      </c>
      <c r="AP159" s="2">
        <v>-1.6951169999934734E-4</v>
      </c>
      <c r="AQ159" s="1">
        <v>-2.3029453129339246E-5</v>
      </c>
      <c r="AR159" s="2">
        <v>7.1355159938289994</v>
      </c>
      <c r="AS159" s="2">
        <v>-0.22513208788300076</v>
      </c>
      <c r="AT159" s="1">
        <v>-3.0585905668056024E-2</v>
      </c>
      <c r="AU159" s="1"/>
      <c r="AV159" t="s">
        <v>320</v>
      </c>
      <c r="AW159" s="2">
        <v>7.7596160439749999</v>
      </c>
      <c r="AX159" s="2">
        <v>7.8284838732000006</v>
      </c>
      <c r="AY159" s="2">
        <v>6.8867829225000676E-2</v>
      </c>
      <c r="AZ159" s="1">
        <v>8.8751593938044791E-3</v>
      </c>
      <c r="BA159" s="2">
        <v>7.7596160439749999</v>
      </c>
      <c r="BB159" s="2">
        <v>0</v>
      </c>
      <c r="BC159" s="1">
        <v>0</v>
      </c>
      <c r="BD159" s="2">
        <v>7.7596160439749999</v>
      </c>
      <c r="BE159" s="2">
        <v>0</v>
      </c>
      <c r="BF159" s="1">
        <v>0</v>
      </c>
      <c r="BG159" s="2">
        <v>7.8887432237719999</v>
      </c>
      <c r="BH159" s="2">
        <v>0.12912717979699995</v>
      </c>
      <c r="BI159" s="1">
        <v>1.664092386339934E-2</v>
      </c>
      <c r="BJ159" s="2">
        <v>7.7596160439749999</v>
      </c>
      <c r="BK159" s="2">
        <v>0</v>
      </c>
      <c r="BL159" s="1">
        <v>0</v>
      </c>
      <c r="BM159" s="2">
        <v>7.9662195316500002</v>
      </c>
      <c r="BN159" s="2">
        <v>0.20660348767500025</v>
      </c>
      <c r="BO159" s="1">
        <v>2.6625478181413212E-2</v>
      </c>
      <c r="BQ159" t="s">
        <v>320</v>
      </c>
      <c r="BS159" s="23">
        <v>7.3606480817120001</v>
      </c>
      <c r="BT159" s="23">
        <v>7.6229252282009998</v>
      </c>
      <c r="BU159" s="23">
        <v>0.26227714648899969</v>
      </c>
      <c r="BV159" s="24">
        <v>3.5632344268793942E-2</v>
      </c>
      <c r="BW159" s="2">
        <v>7.7596160439749999</v>
      </c>
      <c r="BX159" s="2">
        <v>7.7596160439749999</v>
      </c>
      <c r="BY159" s="2">
        <v>0</v>
      </c>
      <c r="BZ159" s="1">
        <v>0</v>
      </c>
      <c r="CB159" s="25" t="s">
        <v>320</v>
      </c>
      <c r="CC159" s="27">
        <v>0</v>
      </c>
      <c r="CD159" s="27">
        <v>0.115287</v>
      </c>
      <c r="CG159" s="30">
        <v>408</v>
      </c>
      <c r="CH159" s="30"/>
      <c r="CI159" s="15" t="s">
        <v>320</v>
      </c>
      <c r="CJ159" s="36" t="s">
        <v>975</v>
      </c>
      <c r="CK159" s="34" t="s">
        <v>320</v>
      </c>
      <c r="CL159" s="34" t="s">
        <v>989</v>
      </c>
      <c r="CM159" s="32"/>
      <c r="CN159" s="32"/>
      <c r="CO159" t="s">
        <v>320</v>
      </c>
      <c r="CP159">
        <v>99619</v>
      </c>
      <c r="CQ159" t="s">
        <v>1045</v>
      </c>
      <c r="CR159" s="30">
        <v>195</v>
      </c>
      <c r="CS159" s="39" t="s">
        <v>320</v>
      </c>
      <c r="CW159" s="30">
        <v>409</v>
      </c>
      <c r="CX159" s="30"/>
      <c r="CY159" s="32"/>
      <c r="CZ159" s="32" t="s">
        <v>320</v>
      </c>
      <c r="DA159" s="41">
        <v>98637</v>
      </c>
    </row>
    <row r="160" spans="1:105" ht="15.75" x14ac:dyDescent="0.25">
      <c r="A160" t="s">
        <v>918</v>
      </c>
      <c r="B160" t="s">
        <v>328</v>
      </c>
      <c r="C160" s="52">
        <v>7.7615061366090004</v>
      </c>
      <c r="D160" s="52">
        <v>8.5661029732990013</v>
      </c>
      <c r="E160" s="52">
        <v>0.80459683669000093</v>
      </c>
      <c r="F160" s="53">
        <v>0.10366503904376594</v>
      </c>
      <c r="G160" s="45">
        <v>7.6789887370859997</v>
      </c>
      <c r="H160" s="45">
        <v>8.0287262082610003</v>
      </c>
      <c r="I160" s="45">
        <v>0.34973747117500054</v>
      </c>
      <c r="J160" s="46">
        <v>4.5544730321836348E-2</v>
      </c>
      <c r="K160" s="47">
        <v>4</v>
      </c>
      <c r="L160" s="55">
        <f t="shared" si="88"/>
        <v>7.337451737086</v>
      </c>
      <c r="M160" s="55">
        <f t="shared" si="89"/>
        <v>7.6871892082610005</v>
      </c>
      <c r="N160" s="55">
        <f t="shared" si="90"/>
        <v>0.34973747117500054</v>
      </c>
      <c r="O160" s="56">
        <f t="shared" si="91"/>
        <v>4.7664704819427611E-2</v>
      </c>
      <c r="P160" s="54"/>
      <c r="Q160" s="42">
        <f t="shared" si="92"/>
        <v>48.676434369235693</v>
      </c>
      <c r="R160" s="42">
        <f t="shared" si="93"/>
        <v>53.722478838633819</v>
      </c>
      <c r="S160" s="42">
        <f t="shared" si="94"/>
        <v>46.016969081949945</v>
      </c>
      <c r="T160" s="42">
        <f t="shared" si="95"/>
        <v>48.210354329925813</v>
      </c>
      <c r="V160" s="143">
        <f t="shared" si="96"/>
        <v>54.99415029445867</v>
      </c>
      <c r="W160" s="143">
        <f t="shared" si="97"/>
        <v>46.287814236149835</v>
      </c>
      <c r="X160" s="143">
        <f t="shared" si="98"/>
        <v>48.722259309529512</v>
      </c>
      <c r="AA160" t="s">
        <v>328</v>
      </c>
      <c r="AB160" s="2">
        <v>7.7615061366090004</v>
      </c>
      <c r="AC160" s="2">
        <v>8.1099246038559993</v>
      </c>
      <c r="AD160" s="2">
        <v>0.34841846724699899</v>
      </c>
      <c r="AE160" s="1">
        <v>4.4890574215177122E-2</v>
      </c>
      <c r="AF160" s="2">
        <v>7.7615543414629995</v>
      </c>
      <c r="AG160" s="2">
        <v>4.8204853999145314E-5</v>
      </c>
      <c r="AH160" s="1">
        <v>6.2107602765107136E-6</v>
      </c>
      <c r="AI160" s="2">
        <v>7.7625474526169995</v>
      </c>
      <c r="AJ160" s="2">
        <v>1.0413160079991712E-3</v>
      </c>
      <c r="AK160" s="1">
        <v>1.3416416732411706E-4</v>
      </c>
      <c r="AL160" s="2">
        <v>8.2053521493330006</v>
      </c>
      <c r="AM160" s="2">
        <v>0.44384601272400026</v>
      </c>
      <c r="AN160" s="1">
        <v>5.7185551993638756E-2</v>
      </c>
      <c r="AO160" s="2">
        <v>7.7612404256920007</v>
      </c>
      <c r="AP160" s="2">
        <v>-2.6571091699967297E-4</v>
      </c>
      <c r="AQ160" s="1">
        <v>-3.4234452994423837E-5</v>
      </c>
      <c r="AR160" s="2">
        <v>8.7175627163769995</v>
      </c>
      <c r="AS160" s="2">
        <v>0.95605657976799918</v>
      </c>
      <c r="AT160" s="1">
        <v>0.12317925966179806</v>
      </c>
      <c r="AU160" s="1"/>
      <c r="AV160" t="s">
        <v>328</v>
      </c>
      <c r="AW160" s="2">
        <v>7.6789887370859997</v>
      </c>
      <c r="AX160" s="2">
        <v>7.8162930091979996</v>
      </c>
      <c r="AY160" s="2">
        <v>0.13730427211199991</v>
      </c>
      <c r="AZ160" s="1">
        <v>1.7880514845513857E-2</v>
      </c>
      <c r="BA160" s="2">
        <v>7.6789939470619997</v>
      </c>
      <c r="BB160" s="2">
        <v>5.2099759999535422E-6</v>
      </c>
      <c r="BC160" s="1">
        <v>6.7847162931646765E-7</v>
      </c>
      <c r="BD160" s="2">
        <v>7.6791046891639994</v>
      </c>
      <c r="BE160" s="2">
        <v>1.1595207799963703E-4</v>
      </c>
      <c r="BF160" s="1">
        <v>1.5099915102055246E-5</v>
      </c>
      <c r="BG160" s="2">
        <v>7.8880177768240003</v>
      </c>
      <c r="BH160" s="2">
        <v>0.20902903973800058</v>
      </c>
      <c r="BI160" s="1">
        <v>2.7220907191657415E-2</v>
      </c>
      <c r="BJ160" s="2">
        <v>7.6789600034020005</v>
      </c>
      <c r="BK160" s="2">
        <v>-2.8733683999249138E-5</v>
      </c>
      <c r="BL160" s="1">
        <v>-3.7418578126672591E-6</v>
      </c>
      <c r="BM160" s="2">
        <v>8.0648921012279988</v>
      </c>
      <c r="BN160" s="2">
        <v>0.38590336414199911</v>
      </c>
      <c r="BO160" s="1">
        <v>5.0254451120401118E-2</v>
      </c>
      <c r="BQ160" t="s">
        <v>328</v>
      </c>
      <c r="BS160" s="23">
        <v>7.7615061366090004</v>
      </c>
      <c r="BT160" s="23">
        <v>7.614801252106</v>
      </c>
      <c r="BU160" s="23">
        <v>-0.14670488450300034</v>
      </c>
      <c r="BV160" s="24">
        <v>-1.8901600014336349E-2</v>
      </c>
      <c r="BW160" s="2">
        <v>7.6789887370859997</v>
      </c>
      <c r="BX160" s="2">
        <v>7.6468803851420004</v>
      </c>
      <c r="BY160" s="2">
        <v>-3.2108351943999303E-2</v>
      </c>
      <c r="BZ160" s="1">
        <v>-4.1813255681611644E-3</v>
      </c>
      <c r="CB160" s="25" t="s">
        <v>328</v>
      </c>
      <c r="CC160" s="27">
        <v>0</v>
      </c>
      <c r="CD160" s="27">
        <v>0.34153699999999998</v>
      </c>
      <c r="CG160" s="30">
        <v>417</v>
      </c>
      <c r="CH160" s="30"/>
      <c r="CI160" s="15" t="s">
        <v>328</v>
      </c>
      <c r="CJ160" s="36" t="s">
        <v>975</v>
      </c>
      <c r="CK160" s="34" t="s">
        <v>328</v>
      </c>
      <c r="CL160" s="34" t="s">
        <v>989</v>
      </c>
      <c r="CM160" s="32"/>
      <c r="CN160" s="32"/>
      <c r="CO160" t="s">
        <v>328</v>
      </c>
      <c r="CP160">
        <v>159451</v>
      </c>
      <c r="CQ160" t="s">
        <v>1045</v>
      </c>
      <c r="CR160" s="30">
        <v>196</v>
      </c>
      <c r="CS160" s="39" t="s">
        <v>328</v>
      </c>
      <c r="CW160" s="30">
        <v>417</v>
      </c>
      <c r="CX160" s="30"/>
      <c r="CY160" s="32"/>
      <c r="CZ160" s="32" t="s">
        <v>328</v>
      </c>
      <c r="DA160" s="41">
        <v>158518</v>
      </c>
    </row>
    <row r="161" spans="1:105" ht="15.75" x14ac:dyDescent="0.25">
      <c r="A161" t="s">
        <v>919</v>
      </c>
      <c r="B161" t="s">
        <v>331</v>
      </c>
      <c r="C161" s="52">
        <v>8.6607308561790006</v>
      </c>
      <c r="D161" s="52">
        <v>9.0181617437510013</v>
      </c>
      <c r="E161" s="52">
        <v>0.3574308875720007</v>
      </c>
      <c r="F161" s="53">
        <v>4.127029156170943E-2</v>
      </c>
      <c r="G161" s="45">
        <v>8.2486680134209998</v>
      </c>
      <c r="H161" s="45">
        <v>8.4980707381590008</v>
      </c>
      <c r="I161" s="45">
        <v>0.24940272473800107</v>
      </c>
      <c r="J161" s="46">
        <v>3.0235514913706095E-2</v>
      </c>
      <c r="K161" s="47">
        <v>2</v>
      </c>
      <c r="L161" s="55">
        <f t="shared" si="88"/>
        <v>8.0291990134209996</v>
      </c>
      <c r="M161" s="55">
        <f t="shared" si="89"/>
        <v>8.2786017381590007</v>
      </c>
      <c r="N161" s="55">
        <f t="shared" si="90"/>
        <v>0.24940272473800107</v>
      </c>
      <c r="O161" s="56">
        <f t="shared" si="91"/>
        <v>3.1061968238814158E-2</v>
      </c>
      <c r="P161" s="54"/>
      <c r="Q161" s="42">
        <f t="shared" si="92"/>
        <v>78.631695669983571</v>
      </c>
      <c r="R161" s="42">
        <f t="shared" si="93"/>
        <v>81.876848676275401</v>
      </c>
      <c r="S161" s="42">
        <f t="shared" si="94"/>
        <v>72.897950967569429</v>
      </c>
      <c r="T161" s="42">
        <f t="shared" si="95"/>
        <v>75.162304805198701</v>
      </c>
      <c r="V161" s="143">
        <f t="shared" si="96"/>
        <v>82.243674965139718</v>
      </c>
      <c r="W161" s="143">
        <f t="shared" si="97"/>
        <v>73.195669934099087</v>
      </c>
      <c r="X161" s="143">
        <f t="shared" si="98"/>
        <v>75.4556289392862</v>
      </c>
      <c r="AA161" t="s">
        <v>331</v>
      </c>
      <c r="AB161" s="2">
        <v>8.6607308561790006</v>
      </c>
      <c r="AC161" s="2">
        <v>8.8060339269919989</v>
      </c>
      <c r="AD161" s="2">
        <v>0.14530307081299831</v>
      </c>
      <c r="AE161" s="1">
        <v>1.6777229684874898E-2</v>
      </c>
      <c r="AF161" s="2">
        <v>8.6609796892500004</v>
      </c>
      <c r="AG161" s="2">
        <v>2.4883307099976548E-4</v>
      </c>
      <c r="AH161" s="1">
        <v>2.8731186216488355E-5</v>
      </c>
      <c r="AI161" s="2">
        <v>8.6645952765909993</v>
      </c>
      <c r="AJ161" s="2">
        <v>3.864420411998637E-3</v>
      </c>
      <c r="AK161" s="1">
        <v>4.4620026602507399E-4</v>
      </c>
      <c r="AL161" s="2">
        <v>8.8204099128300015</v>
      </c>
      <c r="AM161" s="2">
        <v>0.15967905665100091</v>
      </c>
      <c r="AN161" s="1">
        <v>1.8437134152145814E-2</v>
      </c>
      <c r="AO161" s="2">
        <v>8.6593621134089993</v>
      </c>
      <c r="AP161" s="2">
        <v>-1.3687427700013188E-3</v>
      </c>
      <c r="AQ161" s="1">
        <v>-1.5804009993276594E-4</v>
      </c>
      <c r="AR161" s="2">
        <v>9.0217199253010012</v>
      </c>
      <c r="AS161" s="2">
        <v>0.36098906912200057</v>
      </c>
      <c r="AT161" s="1">
        <v>4.1681132356682443E-2</v>
      </c>
      <c r="AU161" s="1"/>
      <c r="AV161" t="s">
        <v>331</v>
      </c>
      <c r="AW161" s="2">
        <v>8.2486680134209998</v>
      </c>
      <c r="AX161" s="2">
        <v>8.3385195142320008</v>
      </c>
      <c r="AY161" s="2">
        <v>8.9851500811001017E-2</v>
      </c>
      <c r="AZ161" s="1">
        <v>1.0892849689769073E-2</v>
      </c>
      <c r="BA161" s="2">
        <v>8.2487198574029996</v>
      </c>
      <c r="BB161" s="2">
        <v>5.1843981999866173E-5</v>
      </c>
      <c r="BC161" s="1">
        <v>6.2851337834803621E-6</v>
      </c>
      <c r="BD161" s="2">
        <v>8.2494162459540004</v>
      </c>
      <c r="BE161" s="2">
        <v>7.4823253300060344E-4</v>
      </c>
      <c r="BF161" s="1">
        <v>9.070949779809192E-5</v>
      </c>
      <c r="BG161" s="2">
        <v>8.3927029295509996</v>
      </c>
      <c r="BH161" s="2">
        <v>0.14403491612999986</v>
      </c>
      <c r="BI161" s="1">
        <v>1.7461596938517562E-2</v>
      </c>
      <c r="BJ161" s="2">
        <v>8.2483828544940003</v>
      </c>
      <c r="BK161" s="2">
        <v>-2.8515892699942924E-4</v>
      </c>
      <c r="BL161" s="1">
        <v>-3.4570299899991277E-5</v>
      </c>
      <c r="BM161" s="2">
        <v>8.4965742164950004</v>
      </c>
      <c r="BN161" s="2">
        <v>0.24790620307400069</v>
      </c>
      <c r="BO161" s="1">
        <v>3.0054089056638571E-2</v>
      </c>
      <c r="BQ161" t="s">
        <v>331</v>
      </c>
      <c r="BS161" s="23">
        <v>8.6607308561790006</v>
      </c>
      <c r="BT161" s="23">
        <v>8.6762431164390001</v>
      </c>
      <c r="BU161" s="23">
        <v>1.5512260259999522E-2</v>
      </c>
      <c r="BV161" s="24">
        <v>1.7911029123982413E-3</v>
      </c>
      <c r="BW161" s="2">
        <v>8.2486680134209998</v>
      </c>
      <c r="BX161" s="2">
        <v>8.2615960273639999</v>
      </c>
      <c r="BY161" s="2">
        <v>1.2928013943000138E-2</v>
      </c>
      <c r="BZ161" s="1">
        <v>1.567285035834344E-3</v>
      </c>
      <c r="CB161" s="25" t="s">
        <v>331</v>
      </c>
      <c r="CC161" s="27">
        <v>0</v>
      </c>
      <c r="CD161" s="27">
        <v>0.219469</v>
      </c>
      <c r="CG161" s="30">
        <v>420</v>
      </c>
      <c r="CH161" s="30"/>
      <c r="CI161" s="15" t="s">
        <v>331</v>
      </c>
      <c r="CJ161" s="36" t="s">
        <v>975</v>
      </c>
      <c r="CK161" s="34" t="s">
        <v>331</v>
      </c>
      <c r="CL161" s="34" t="s">
        <v>989</v>
      </c>
      <c r="CM161" s="32"/>
      <c r="CN161" s="32"/>
      <c r="CO161" t="s">
        <v>331</v>
      </c>
      <c r="CP161">
        <v>110143</v>
      </c>
      <c r="CQ161" t="s">
        <v>1045</v>
      </c>
      <c r="CR161" s="30">
        <v>197</v>
      </c>
      <c r="CS161" s="39" t="s">
        <v>331</v>
      </c>
      <c r="CW161" s="30">
        <v>420</v>
      </c>
      <c r="CX161" s="30"/>
      <c r="CY161" s="32"/>
      <c r="CZ161" s="32" t="s">
        <v>331</v>
      </c>
      <c r="DA161" s="41">
        <v>109695</v>
      </c>
    </row>
    <row r="162" spans="1:105" ht="15.75" x14ac:dyDescent="0.25">
      <c r="B162" t="s">
        <v>350</v>
      </c>
      <c r="C162" s="52">
        <v>7.021095246072</v>
      </c>
      <c r="D162" s="52">
        <v>7.5582291469289995</v>
      </c>
      <c r="E162" s="52">
        <v>0.53713390085699952</v>
      </c>
      <c r="F162" s="53">
        <v>7.6502864871047405E-2</v>
      </c>
      <c r="G162" s="45">
        <v>7.7771368796090004</v>
      </c>
      <c r="H162" s="45">
        <v>7.991712382976</v>
      </c>
      <c r="I162" s="45">
        <v>0.2145755033669996</v>
      </c>
      <c r="J162" s="46">
        <v>2.7590552498773496E-2</v>
      </c>
      <c r="K162" s="47">
        <v>1</v>
      </c>
      <c r="L162" s="55">
        <f t="shared" si="88"/>
        <v>7.6217218796090007</v>
      </c>
      <c r="M162" s="55">
        <f t="shared" si="89"/>
        <v>7.8362973829760003</v>
      </c>
      <c r="N162" s="55">
        <f t="shared" si="90"/>
        <v>0.2145755033669996</v>
      </c>
      <c r="O162" s="56">
        <f t="shared" si="91"/>
        <v>2.8153153153104488E-2</v>
      </c>
      <c r="P162" s="54"/>
      <c r="Q162" s="42">
        <f t="shared" si="92"/>
        <v>49.177320646854056</v>
      </c>
      <c r="R162" s="42">
        <f t="shared" si="93"/>
        <v>52.9395265630205</v>
      </c>
      <c r="S162" s="42">
        <f t="shared" si="94"/>
        <v>53.384243856308359</v>
      </c>
      <c r="T162" s="42">
        <f t="shared" si="95"/>
        <v>54.887178649557683</v>
      </c>
      <c r="V162" s="143">
        <f t="shared" si="96"/>
        <v>52.650111280110053</v>
      </c>
      <c r="W162" s="143">
        <f t="shared" si="97"/>
        <v>53.766864517011747</v>
      </c>
      <c r="X162" s="143">
        <f t="shared" si="98"/>
        <v>55.220023017466758</v>
      </c>
      <c r="AA162" t="s">
        <v>350</v>
      </c>
      <c r="AB162" s="2">
        <v>7.021095246072</v>
      </c>
      <c r="AC162" s="2">
        <v>7.1119879129919994</v>
      </c>
      <c r="AD162" s="2">
        <v>9.0892666919999421E-2</v>
      </c>
      <c r="AE162" s="1">
        <v>1.2945653595975635E-2</v>
      </c>
      <c r="AF162" s="2">
        <v>7.0210072345319992</v>
      </c>
      <c r="AG162" s="2">
        <v>-8.8011540000820787E-5</v>
      </c>
      <c r="AH162" s="1">
        <v>-1.2535300678346366E-5</v>
      </c>
      <c r="AI162" s="2">
        <v>7.0195383152190001</v>
      </c>
      <c r="AJ162" s="2">
        <v>-1.5569308529999049E-3</v>
      </c>
      <c r="AK162" s="1">
        <v>-2.2175042474618765E-4</v>
      </c>
      <c r="AL162" s="2">
        <v>7.3254280227420008</v>
      </c>
      <c r="AM162" s="2">
        <v>0.3043327766700008</v>
      </c>
      <c r="AN162" s="1">
        <v>4.3345484714833044E-2</v>
      </c>
      <c r="AO162" s="2">
        <v>7.0215797256629999</v>
      </c>
      <c r="AP162" s="2">
        <v>4.844795909999533E-4</v>
      </c>
      <c r="AQ162" s="1">
        <v>6.9003420979226674E-5</v>
      </c>
      <c r="AR162" s="2">
        <v>7.4634165245120005</v>
      </c>
      <c r="AS162" s="2">
        <v>0.44232127844000058</v>
      </c>
      <c r="AT162" s="1">
        <v>6.2998900162686194E-2</v>
      </c>
      <c r="AU162" s="1"/>
      <c r="AV162" t="s">
        <v>350</v>
      </c>
      <c r="AW162" s="2">
        <v>7.7771368796090004</v>
      </c>
      <c r="AX162" s="2">
        <v>7.8458010406860001</v>
      </c>
      <c r="AY162" s="2">
        <v>6.8664161076999797E-2</v>
      </c>
      <c r="AZ162" s="1">
        <v>8.8289767995509329E-3</v>
      </c>
      <c r="BA162" s="2">
        <v>7.7771368796090004</v>
      </c>
      <c r="BB162" s="2">
        <v>0</v>
      </c>
      <c r="BC162" s="1">
        <v>0</v>
      </c>
      <c r="BD162" s="2">
        <v>7.7771368796090004</v>
      </c>
      <c r="BE162" s="2">
        <v>0</v>
      </c>
      <c r="BF162" s="1">
        <v>0</v>
      </c>
      <c r="BG162" s="2">
        <v>7.9058821816289999</v>
      </c>
      <c r="BH162" s="2">
        <v>0.12874530201999956</v>
      </c>
      <c r="BI162" s="1">
        <v>1.6554331499238354E-2</v>
      </c>
      <c r="BJ162" s="2">
        <v>7.7771368796090004</v>
      </c>
      <c r="BK162" s="2">
        <v>0</v>
      </c>
      <c r="BL162" s="1">
        <v>0</v>
      </c>
      <c r="BM162" s="2">
        <v>7.9831293628409998</v>
      </c>
      <c r="BN162" s="2">
        <v>0.20599248323199948</v>
      </c>
      <c r="BO162" s="1">
        <v>2.6486930398781392E-2</v>
      </c>
      <c r="BQ162" t="s">
        <v>350</v>
      </c>
      <c r="BS162" s="23">
        <v>7.021095246072</v>
      </c>
      <c r="BT162" s="23">
        <v>7.1128446301550001</v>
      </c>
      <c r="BU162" s="23">
        <v>9.1749384083000152E-2</v>
      </c>
      <c r="BV162" s="24">
        <v>1.3067674040503862E-2</v>
      </c>
      <c r="BW162" s="2">
        <v>7.7771368796090004</v>
      </c>
      <c r="BX162" s="2">
        <v>7.7771368796090004</v>
      </c>
      <c r="BY162" s="2">
        <v>0</v>
      </c>
      <c r="BZ162" s="1">
        <v>0</v>
      </c>
      <c r="CB162" s="25" t="s">
        <v>350</v>
      </c>
      <c r="CC162" s="27">
        <v>0</v>
      </c>
      <c r="CD162" s="27">
        <v>0.155415</v>
      </c>
      <c r="CG162" s="30">
        <v>442</v>
      </c>
      <c r="CH162" s="30"/>
      <c r="CI162" s="15" t="s">
        <v>350</v>
      </c>
      <c r="CJ162" s="36" t="s">
        <v>975</v>
      </c>
      <c r="CK162" s="34" t="s">
        <v>350</v>
      </c>
      <c r="CL162" s="34" t="s">
        <v>989</v>
      </c>
      <c r="CM162" s="32"/>
      <c r="CN162" s="32"/>
      <c r="CO162" t="s">
        <v>350</v>
      </c>
      <c r="CP162">
        <v>142771</v>
      </c>
      <c r="CQ162" t="s">
        <v>1045</v>
      </c>
      <c r="CR162" s="30">
        <v>198</v>
      </c>
      <c r="CS162" s="39" t="s">
        <v>350</v>
      </c>
      <c r="CW162" s="30">
        <v>439</v>
      </c>
      <c r="CX162" s="30"/>
      <c r="CY162" s="32"/>
      <c r="CZ162" s="32" t="s">
        <v>350</v>
      </c>
      <c r="DA162" s="41">
        <v>141755</v>
      </c>
    </row>
    <row r="163" spans="1:105" ht="15.75" x14ac:dyDescent="0.25">
      <c r="A163" t="s">
        <v>921</v>
      </c>
      <c r="B163" t="s">
        <v>359</v>
      </c>
      <c r="C163" s="52">
        <v>5.4217986860649994</v>
      </c>
      <c r="D163" s="52">
        <v>5.7233951229770001</v>
      </c>
      <c r="E163" s="52">
        <v>0.30159643691200078</v>
      </c>
      <c r="F163" s="53">
        <v>5.5626638754986982E-2</v>
      </c>
      <c r="G163" s="45">
        <v>5.4481566004740003</v>
      </c>
      <c r="H163" s="45">
        <v>5.632650435195</v>
      </c>
      <c r="I163" s="45">
        <v>0.18449383472099967</v>
      </c>
      <c r="J163" s="46">
        <v>3.3863533714311431E-2</v>
      </c>
      <c r="K163" s="47">
        <v>1</v>
      </c>
      <c r="L163" s="55">
        <f t="shared" si="88"/>
        <v>5.3104756004740006</v>
      </c>
      <c r="M163" s="55">
        <f t="shared" si="89"/>
        <v>5.4949694351950003</v>
      </c>
      <c r="N163" s="55">
        <f t="shared" si="90"/>
        <v>0.18449383472099967</v>
      </c>
      <c r="O163" s="56">
        <f t="shared" si="91"/>
        <v>3.4741489953278797E-2</v>
      </c>
      <c r="P163" s="54"/>
      <c r="Q163" s="42">
        <f t="shared" si="92"/>
        <v>48.723444072584627</v>
      </c>
      <c r="R163" s="42">
        <f t="shared" si="93"/>
        <v>51.433765494909096</v>
      </c>
      <c r="S163" s="42">
        <f t="shared" si="94"/>
        <v>47.723029920594556</v>
      </c>
      <c r="T163" s="42">
        <f t="shared" si="95"/>
        <v>49.380999085120912</v>
      </c>
      <c r="V163" s="143">
        <f t="shared" si="96"/>
        <v>51.663436673741423</v>
      </c>
      <c r="W163" s="143">
        <f t="shared" si="97"/>
        <v>48.023400045884927</v>
      </c>
      <c r="X163" s="143">
        <f t="shared" si="98"/>
        <v>49.640270179958584</v>
      </c>
      <c r="AA163" t="s">
        <v>359</v>
      </c>
      <c r="AB163" s="2">
        <v>5.4217986860649994</v>
      </c>
      <c r="AC163" s="2">
        <v>5.5040294983790004</v>
      </c>
      <c r="AD163" s="2">
        <v>8.2230812314000978E-2</v>
      </c>
      <c r="AE163" s="1">
        <v>1.5166703353510523E-2</v>
      </c>
      <c r="AF163" s="2">
        <v>5.421764288386</v>
      </c>
      <c r="AG163" s="2">
        <v>-3.4397678999376069E-5</v>
      </c>
      <c r="AH163" s="1">
        <v>-6.3443298047535973E-6</v>
      </c>
      <c r="AI163" s="2">
        <v>5.4212430219790004</v>
      </c>
      <c r="AJ163" s="2">
        <v>-5.5566408599894146E-4</v>
      </c>
      <c r="AK163" s="1">
        <v>-1.0248703763699276E-4</v>
      </c>
      <c r="AL163" s="2">
        <v>5.5904621936360002</v>
      </c>
      <c r="AM163" s="2">
        <v>0.16866350757100079</v>
      </c>
      <c r="AN163" s="1">
        <v>3.110840467103591E-2</v>
      </c>
      <c r="AO163" s="2">
        <v>5.4219879360990006</v>
      </c>
      <c r="AP163" s="2">
        <v>1.8925003400127594E-4</v>
      </c>
      <c r="AQ163" s="1">
        <v>3.4905396706757605E-5</v>
      </c>
      <c r="AR163" s="2">
        <v>5.7129944908189998</v>
      </c>
      <c r="AS163" s="2">
        <v>0.29119580475400042</v>
      </c>
      <c r="AT163" s="1">
        <v>5.3708339540976716E-2</v>
      </c>
      <c r="AU163" s="1"/>
      <c r="AV163" t="s">
        <v>359</v>
      </c>
      <c r="AW163" s="2">
        <v>5.4481566004740003</v>
      </c>
      <c r="AX163" s="2">
        <v>5.5043444445579999</v>
      </c>
      <c r="AY163" s="2">
        <v>5.6187844083999572E-2</v>
      </c>
      <c r="AZ163" s="1">
        <v>1.0313184477683904E-2</v>
      </c>
      <c r="BA163" s="2">
        <v>5.4481462518180006</v>
      </c>
      <c r="BB163" s="2">
        <v>-1.0348655999692369E-5</v>
      </c>
      <c r="BC163" s="1">
        <v>-1.8994784398803836E-6</v>
      </c>
      <c r="BD163" s="2">
        <v>5.4479808059750008</v>
      </c>
      <c r="BE163" s="2">
        <v>-1.7579449899951527E-4</v>
      </c>
      <c r="BF163" s="1">
        <v>-3.2266785243328137E-5</v>
      </c>
      <c r="BG163" s="2">
        <v>5.5580910860920003</v>
      </c>
      <c r="BH163" s="2">
        <v>0.10993448561800001</v>
      </c>
      <c r="BI163" s="1">
        <v>2.0178290324554086E-2</v>
      </c>
      <c r="BJ163" s="2">
        <v>5.4482135715150006</v>
      </c>
      <c r="BK163" s="2">
        <v>5.6971041000331013E-5</v>
      </c>
      <c r="BL163" s="1">
        <v>1.0456938957183137E-5</v>
      </c>
      <c r="BM163" s="2">
        <v>5.6269517167699998</v>
      </c>
      <c r="BN163" s="2">
        <v>0.17879511629599953</v>
      </c>
      <c r="BO163" s="1">
        <v>3.2817543511954851E-2</v>
      </c>
      <c r="BQ163" t="s">
        <v>359</v>
      </c>
      <c r="BS163" s="23">
        <v>5.4217986860649994</v>
      </c>
      <c r="BT163" s="23">
        <v>5.430632865762</v>
      </c>
      <c r="BU163" s="23">
        <v>8.8341796970006214E-3</v>
      </c>
      <c r="BV163" s="24">
        <v>1.6293817252392747E-3</v>
      </c>
      <c r="BW163" s="2">
        <v>5.4481566004740003</v>
      </c>
      <c r="BX163" s="2">
        <v>5.4520190008979998</v>
      </c>
      <c r="BY163" s="2">
        <v>3.8624004239995458E-3</v>
      </c>
      <c r="BZ163" s="1">
        <v>7.0893711529208055E-4</v>
      </c>
      <c r="CB163" s="25" t="s">
        <v>359</v>
      </c>
      <c r="CC163" s="27">
        <v>0</v>
      </c>
      <c r="CD163" s="27">
        <v>0.137681</v>
      </c>
      <c r="CG163" s="30">
        <v>452</v>
      </c>
      <c r="CH163" s="30"/>
      <c r="CI163" s="15" t="s">
        <v>359</v>
      </c>
      <c r="CJ163" s="36" t="s">
        <v>975</v>
      </c>
      <c r="CK163" s="34" t="s">
        <v>359</v>
      </c>
      <c r="CL163" s="34" t="s">
        <v>989</v>
      </c>
      <c r="CM163" s="32"/>
      <c r="CN163" s="32"/>
      <c r="CO163" t="s">
        <v>359</v>
      </c>
      <c r="CP163">
        <v>111277</v>
      </c>
      <c r="CQ163" t="s">
        <v>1045</v>
      </c>
      <c r="CR163" s="30">
        <v>199</v>
      </c>
      <c r="CS163" s="39" t="s">
        <v>359</v>
      </c>
      <c r="CW163" s="30">
        <v>448</v>
      </c>
      <c r="CX163" s="30"/>
      <c r="CY163" s="32"/>
      <c r="CZ163" s="32" t="s">
        <v>359</v>
      </c>
      <c r="DA163" s="41">
        <v>110581</v>
      </c>
    </row>
    <row r="164" spans="1:105" ht="15.75" x14ac:dyDescent="0.25">
      <c r="A164" t="s">
        <v>916</v>
      </c>
      <c r="B164" t="s">
        <v>377</v>
      </c>
      <c r="C164" s="52">
        <v>7.7792222954219996</v>
      </c>
      <c r="D164" s="52">
        <v>8.0999829702549988</v>
      </c>
      <c r="E164" s="52">
        <v>0.32076067483299919</v>
      </c>
      <c r="F164" s="53">
        <v>4.1233000247565092E-2</v>
      </c>
      <c r="G164" s="45">
        <v>8.1844766957520001</v>
      </c>
      <c r="H164" s="45">
        <v>8.410727616241001</v>
      </c>
      <c r="I164" s="45">
        <v>0.22625092048900086</v>
      </c>
      <c r="J164" s="46">
        <v>2.7643907961327836E-2</v>
      </c>
      <c r="K164" s="47">
        <v>1</v>
      </c>
      <c r="L164" s="55">
        <f t="shared" si="88"/>
        <v>8.0364326957519996</v>
      </c>
      <c r="M164" s="55">
        <f t="shared" si="89"/>
        <v>8.2626836162410005</v>
      </c>
      <c r="N164" s="55">
        <f t="shared" si="90"/>
        <v>0.22625092048900086</v>
      </c>
      <c r="O164" s="56">
        <f t="shared" si="91"/>
        <v>2.8153153153213796E-2</v>
      </c>
      <c r="P164" s="54"/>
      <c r="Q164" s="42">
        <f t="shared" si="92"/>
        <v>63.911322763266206</v>
      </c>
      <c r="R164" s="42">
        <f t="shared" si="93"/>
        <v>66.546578350586188</v>
      </c>
      <c r="S164" s="42">
        <f t="shared" si="94"/>
        <v>66.024471904567079</v>
      </c>
      <c r="T164" s="42">
        <f t="shared" si="95"/>
        <v>67.883268973956419</v>
      </c>
      <c r="V164" s="143">
        <f t="shared" si="96"/>
        <v>64.99591350821899</v>
      </c>
      <c r="W164" s="143">
        <f t="shared" si="97"/>
        <v>66.58408477291708</v>
      </c>
      <c r="X164" s="143">
        <f t="shared" si="98"/>
        <v>68.383654631644802</v>
      </c>
      <c r="AA164" t="s">
        <v>377</v>
      </c>
      <c r="AB164" s="2">
        <v>7.7792222954219996</v>
      </c>
      <c r="AC164" s="2">
        <v>7.8181621702120001</v>
      </c>
      <c r="AD164" s="2">
        <v>3.8939874790000495E-2</v>
      </c>
      <c r="AE164" s="1">
        <v>5.0056256668377054E-3</v>
      </c>
      <c r="AF164" s="2">
        <v>7.7791930720320002</v>
      </c>
      <c r="AG164" s="2">
        <v>-2.9223389999444294E-5</v>
      </c>
      <c r="AH164" s="1">
        <v>-3.7565953111588015E-6</v>
      </c>
      <c r="AI164" s="2">
        <v>7.7782613133640002</v>
      </c>
      <c r="AJ164" s="2">
        <v>-9.609820579994377E-4</v>
      </c>
      <c r="AK164" s="1">
        <v>-1.235318932285772E-4</v>
      </c>
      <c r="AL164" s="2">
        <v>7.7840208896230001</v>
      </c>
      <c r="AM164" s="2">
        <v>4.7985942010004834E-3</v>
      </c>
      <c r="AN164" s="1">
        <v>6.1684754834996961E-4</v>
      </c>
      <c r="AO164" s="2">
        <v>7.779384001265</v>
      </c>
      <c r="AP164" s="2">
        <v>1.6170584300034818E-4</v>
      </c>
      <c r="AQ164" s="1">
        <v>2.0786890624723575E-5</v>
      </c>
      <c r="AR164" s="2">
        <v>7.8447467767879999</v>
      </c>
      <c r="AS164" s="2">
        <v>6.5524481366000309E-2</v>
      </c>
      <c r="AT164" s="1">
        <v>8.4230118227320572E-3</v>
      </c>
      <c r="AU164" s="1"/>
      <c r="AV164" t="s">
        <v>377</v>
      </c>
      <c r="AW164" s="2">
        <v>8.1844766957520001</v>
      </c>
      <c r="AX164" s="2">
        <v>8.2568769903079993</v>
      </c>
      <c r="AY164" s="2">
        <v>7.2400294555999167E-2</v>
      </c>
      <c r="AZ164" s="1">
        <v>8.8460505475661255E-3</v>
      </c>
      <c r="BA164" s="2">
        <v>8.1844766957520001</v>
      </c>
      <c r="BB164" s="2">
        <v>0</v>
      </c>
      <c r="BC164" s="1">
        <v>0</v>
      </c>
      <c r="BD164" s="2">
        <v>8.1844766957520001</v>
      </c>
      <c r="BE164" s="2">
        <v>0</v>
      </c>
      <c r="BF164" s="1">
        <v>0</v>
      </c>
      <c r="BG164" s="2">
        <v>8.3202272480450006</v>
      </c>
      <c r="BH164" s="2">
        <v>0.13575055229300048</v>
      </c>
      <c r="BI164" s="1">
        <v>1.6586344776747825E-2</v>
      </c>
      <c r="BJ164" s="2">
        <v>8.1844766957520001</v>
      </c>
      <c r="BK164" s="2">
        <v>0</v>
      </c>
      <c r="BL164" s="1">
        <v>0</v>
      </c>
      <c r="BM164" s="2">
        <v>8.4016775794210012</v>
      </c>
      <c r="BN164" s="2">
        <v>0.21720088366900114</v>
      </c>
      <c r="BO164" s="1">
        <v>2.6538151642821001E-2</v>
      </c>
      <c r="BQ164" t="s">
        <v>377</v>
      </c>
      <c r="BS164" s="23">
        <v>7.7792222954219996</v>
      </c>
      <c r="BT164" s="23">
        <v>8.0368045495690001</v>
      </c>
      <c r="BU164" s="23">
        <v>0.25758225414700053</v>
      </c>
      <c r="BV164" s="24">
        <v>3.3111568787356202E-2</v>
      </c>
      <c r="BW164" s="2">
        <v>8.1844766957520001</v>
      </c>
      <c r="BX164" s="2">
        <v>8.1845732302700007</v>
      </c>
      <c r="BY164" s="2">
        <v>9.6534518000623848E-5</v>
      </c>
      <c r="BZ164" s="1">
        <v>1.1794830822931941E-5</v>
      </c>
      <c r="CB164" s="25" t="s">
        <v>377</v>
      </c>
      <c r="CC164" s="27">
        <v>0</v>
      </c>
      <c r="CD164" s="27">
        <v>0.14804400000000001</v>
      </c>
      <c r="CG164" s="30">
        <v>472</v>
      </c>
      <c r="CH164" s="30"/>
      <c r="CI164" s="15" t="s">
        <v>377</v>
      </c>
      <c r="CJ164" s="36" t="s">
        <v>975</v>
      </c>
      <c r="CK164" s="34" t="s">
        <v>377</v>
      </c>
      <c r="CL164" s="34" t="s">
        <v>989</v>
      </c>
      <c r="CM164" s="32"/>
      <c r="CN164" s="32"/>
      <c r="CO164" t="s">
        <v>377</v>
      </c>
      <c r="CP164">
        <v>121719</v>
      </c>
      <c r="CQ164" t="s">
        <v>1045</v>
      </c>
      <c r="CR164" s="30">
        <v>200</v>
      </c>
      <c r="CS164" s="39" t="s">
        <v>377</v>
      </c>
      <c r="CW164" s="30">
        <v>466</v>
      </c>
      <c r="CX164" s="30"/>
      <c r="CY164" s="32"/>
      <c r="CZ164" s="32" t="s">
        <v>377</v>
      </c>
      <c r="DA164" s="41">
        <v>120696</v>
      </c>
    </row>
    <row r="165" spans="1:105" ht="15.75" x14ac:dyDescent="0.25">
      <c r="A165" t="s">
        <v>526</v>
      </c>
      <c r="B165" t="s">
        <v>266</v>
      </c>
      <c r="C165" s="52">
        <v>6.370114222013</v>
      </c>
      <c r="D165" s="52">
        <v>5.6883573655580006</v>
      </c>
      <c r="E165" s="52">
        <v>-0.68175685645499939</v>
      </c>
      <c r="F165" s="53">
        <v>-0.10702427502776544</v>
      </c>
      <c r="G165" s="45">
        <v>6.1015210878039996</v>
      </c>
      <c r="H165" s="45">
        <v>6.0952717589330003</v>
      </c>
      <c r="I165" s="45">
        <v>-6.2493288709992711E-3</v>
      </c>
      <c r="J165" s="46">
        <v>-1.0242247434808865E-3</v>
      </c>
      <c r="K165" s="47">
        <v>4</v>
      </c>
      <c r="L165" s="55">
        <f t="shared" si="88"/>
        <v>5.8521240878039995</v>
      </c>
      <c r="M165" s="55">
        <f t="shared" si="89"/>
        <v>5.8458747589330002</v>
      </c>
      <c r="N165" s="55">
        <f t="shared" si="90"/>
        <v>-6.2493288709992711E-3</v>
      </c>
      <c r="O165" s="56">
        <f t="shared" si="91"/>
        <v>-1.0678736091777443E-3</v>
      </c>
      <c r="P165" s="54"/>
      <c r="Q165" s="42">
        <f t="shared" si="92"/>
        <v>44.81419833277991</v>
      </c>
      <c r="R165" s="42">
        <f t="shared" si="93"/>
        <v>40.017991245263644</v>
      </c>
      <c r="S165" s="42">
        <f t="shared" si="94"/>
        <v>41.170101570959233</v>
      </c>
      <c r="T165" s="42">
        <f t="shared" si="95"/>
        <v>41.126137106004435</v>
      </c>
      <c r="V165" s="143">
        <f t="shared" si="96"/>
        <v>41.999066694358831</v>
      </c>
      <c r="W165" s="143">
        <f t="shared" si="97"/>
        <v>41.369461952523672</v>
      </c>
      <c r="X165" s="143">
        <f t="shared" si="98"/>
        <v>41.456091230517458</v>
      </c>
      <c r="AA165" t="s">
        <v>266</v>
      </c>
      <c r="AB165" s="2">
        <v>6.370114222013</v>
      </c>
      <c r="AC165" s="2">
        <v>6.2117810164609999</v>
      </c>
      <c r="AD165" s="2">
        <v>-0.15833320555200014</v>
      </c>
      <c r="AE165" s="1">
        <v>-2.4855630532471952E-2</v>
      </c>
      <c r="AF165" s="2">
        <v>6.3701870540570003</v>
      </c>
      <c r="AG165" s="2">
        <v>7.2832044000215035E-5</v>
      </c>
      <c r="AH165" s="1">
        <v>1.1433396868855454E-5</v>
      </c>
      <c r="AI165" s="2">
        <v>6.3717565180799998</v>
      </c>
      <c r="AJ165" s="2">
        <v>1.6422960669997266E-3</v>
      </c>
      <c r="AK165" s="1">
        <v>2.578126560626647E-4</v>
      </c>
      <c r="AL165" s="2">
        <v>6.1848524991490006</v>
      </c>
      <c r="AM165" s="2">
        <v>-0.18526172286399945</v>
      </c>
      <c r="AN165" s="1">
        <v>-2.9082951483632182E-2</v>
      </c>
      <c r="AO165" s="2">
        <v>6.3697126327170004</v>
      </c>
      <c r="AP165" s="2">
        <v>-4.0158929599964921E-4</v>
      </c>
      <c r="AQ165" s="1">
        <v>-6.3042715091652502E-5</v>
      </c>
      <c r="AR165" s="2">
        <v>5.9411879745840004</v>
      </c>
      <c r="AS165" s="2">
        <v>-0.42892624742899965</v>
      </c>
      <c r="AT165" s="1">
        <v>-6.7334153278880454E-2</v>
      </c>
      <c r="AU165" s="1"/>
      <c r="AV165" t="s">
        <v>266</v>
      </c>
      <c r="AW165" s="2">
        <v>6.1015210878039996</v>
      </c>
      <c r="AX165" s="2">
        <v>6.1019516804179998</v>
      </c>
      <c r="AY165" s="2">
        <v>4.3059261400024695E-4</v>
      </c>
      <c r="AZ165" s="1">
        <v>7.0571355536398173E-5</v>
      </c>
      <c r="BA165" s="2">
        <v>6.1015309252660002</v>
      </c>
      <c r="BB165" s="2">
        <v>9.8374620005614588E-6</v>
      </c>
      <c r="BC165" s="1">
        <v>1.6122966484906575E-6</v>
      </c>
      <c r="BD165" s="2">
        <v>6.1017548456340007</v>
      </c>
      <c r="BE165" s="2">
        <v>2.3375783000112449E-4</v>
      </c>
      <c r="BF165" s="1">
        <v>3.8311402458047777E-5</v>
      </c>
      <c r="BG165" s="2">
        <v>6.131808329469</v>
      </c>
      <c r="BH165" s="2">
        <v>3.0287241665000408E-2</v>
      </c>
      <c r="BI165" s="1">
        <v>4.963883797032176E-3</v>
      </c>
      <c r="BJ165" s="2">
        <v>6.101466804897</v>
      </c>
      <c r="BK165" s="2">
        <v>-5.4282906999603142E-5</v>
      </c>
      <c r="BL165" s="1">
        <v>-8.8966187641482235E-6</v>
      </c>
      <c r="BM165" s="2">
        <v>6.1137756654690003</v>
      </c>
      <c r="BN165" s="2">
        <v>1.225457766500071E-2</v>
      </c>
      <c r="BO165" s="1">
        <v>2.0084463347173741E-3</v>
      </c>
      <c r="BQ165" t="s">
        <v>266</v>
      </c>
      <c r="BS165" s="23">
        <v>6.370114222013</v>
      </c>
      <c r="BT165" s="23">
        <v>6.1131726825430004</v>
      </c>
      <c r="BU165" s="23">
        <v>-0.25694153946999965</v>
      </c>
      <c r="BV165" s="24">
        <v>-4.0335468174510121E-2</v>
      </c>
      <c r="BW165" s="2">
        <v>6.1015210878039996</v>
      </c>
      <c r="BX165" s="2">
        <v>6.0421188799849999</v>
      </c>
      <c r="BY165" s="2">
        <v>-5.9402207818999742E-2</v>
      </c>
      <c r="BZ165" s="1">
        <v>-9.7356391896662627E-3</v>
      </c>
      <c r="CB165" s="25" t="s">
        <v>266</v>
      </c>
      <c r="CC165" s="27">
        <v>0</v>
      </c>
      <c r="CD165" s="27">
        <v>0.24939700000000001</v>
      </c>
      <c r="CG165" s="30">
        <v>349</v>
      </c>
      <c r="CH165" s="30"/>
      <c r="CI165" s="15" t="s">
        <v>266</v>
      </c>
      <c r="CJ165" s="36" t="s">
        <v>975</v>
      </c>
      <c r="CK165" s="34" t="s">
        <v>266</v>
      </c>
      <c r="CL165" s="34" t="s">
        <v>962</v>
      </c>
      <c r="CM165" s="32"/>
      <c r="CN165" s="32"/>
      <c r="CO165" t="s">
        <v>266</v>
      </c>
      <c r="CP165">
        <v>142145</v>
      </c>
      <c r="CQ165" t="s">
        <v>1045</v>
      </c>
      <c r="CR165" s="30">
        <v>201</v>
      </c>
      <c r="CS165" s="39" t="s">
        <v>266</v>
      </c>
      <c r="CW165" s="30">
        <v>355</v>
      </c>
      <c r="CX165" s="30"/>
      <c r="CY165" s="32"/>
      <c r="CZ165" s="32" t="s">
        <v>266</v>
      </c>
      <c r="DA165" s="41">
        <v>141460</v>
      </c>
    </row>
    <row r="166" spans="1:105" ht="15.75" x14ac:dyDescent="0.25">
      <c r="A166" t="s">
        <v>527</v>
      </c>
      <c r="B166" t="s">
        <v>267</v>
      </c>
      <c r="C166" s="52">
        <v>5.7094919003769995</v>
      </c>
      <c r="D166" s="52">
        <v>5.5794549451860007</v>
      </c>
      <c r="E166" s="52">
        <v>-0.13003695519099878</v>
      </c>
      <c r="F166" s="53">
        <v>-2.2775573984510321E-2</v>
      </c>
      <c r="G166" s="45">
        <v>5.5372708093209999</v>
      </c>
      <c r="H166" s="45">
        <v>5.6162752168039995</v>
      </c>
      <c r="I166" s="45">
        <v>7.9004407482999639E-2</v>
      </c>
      <c r="J166" s="46">
        <v>1.426775214786496E-2</v>
      </c>
      <c r="K166" s="47">
        <v>4</v>
      </c>
      <c r="L166" s="55">
        <f t="shared" si="88"/>
        <v>5.3060428093210001</v>
      </c>
      <c r="M166" s="55">
        <f t="shared" si="89"/>
        <v>5.3850472168039998</v>
      </c>
      <c r="N166" s="55">
        <f t="shared" si="90"/>
        <v>7.9004407482999639E-2</v>
      </c>
      <c r="O166" s="56">
        <f t="shared" si="91"/>
        <v>1.4889515656416202E-2</v>
      </c>
      <c r="P166" s="54"/>
      <c r="Q166" s="42">
        <f t="shared" si="92"/>
        <v>41.071640065152181</v>
      </c>
      <c r="R166" s="42">
        <f t="shared" si="93"/>
        <v>40.136209888183124</v>
      </c>
      <c r="S166" s="42">
        <f t="shared" si="94"/>
        <v>38.169400051225423</v>
      </c>
      <c r="T166" s="42">
        <f t="shared" si="95"/>
        <v>38.737723930884158</v>
      </c>
      <c r="V166" s="143">
        <f t="shared" si="96"/>
        <v>42.929263456087</v>
      </c>
      <c r="W166" s="143">
        <f t="shared" si="97"/>
        <v>38.417849090758359</v>
      </c>
      <c r="X166" s="143">
        <f t="shared" si="98"/>
        <v>39.589271576458586</v>
      </c>
      <c r="AA166" t="s">
        <v>267</v>
      </c>
      <c r="AB166" s="2">
        <v>5.7094919003769995</v>
      </c>
      <c r="AC166" s="2">
        <v>5.750494473322</v>
      </c>
      <c r="AD166" s="2">
        <v>4.1002572945000537E-2</v>
      </c>
      <c r="AE166" s="1">
        <v>7.1814749298957977E-3</v>
      </c>
      <c r="AF166" s="2">
        <v>5.7095789883099997</v>
      </c>
      <c r="AG166" s="2">
        <v>8.708793300016282E-5</v>
      </c>
      <c r="AH166" s="1">
        <v>1.525318443737741E-5</v>
      </c>
      <c r="AI166" s="2">
        <v>5.7115405207509999</v>
      </c>
      <c r="AJ166" s="2">
        <v>2.0486203740004427E-3</v>
      </c>
      <c r="AK166" s="1">
        <v>3.5880957705976811E-4</v>
      </c>
      <c r="AL166" s="2">
        <v>5.8786094760379992</v>
      </c>
      <c r="AM166" s="2">
        <v>0.16911757566099972</v>
      </c>
      <c r="AN166" s="1">
        <v>2.9620424831469299E-2</v>
      </c>
      <c r="AO166" s="2">
        <v>5.7090115450379999</v>
      </c>
      <c r="AP166" s="2">
        <v>-4.8035533899959404E-4</v>
      </c>
      <c r="AQ166" s="1">
        <v>-8.4132764768065621E-5</v>
      </c>
      <c r="AR166" s="2">
        <v>5.9291322929739998</v>
      </c>
      <c r="AS166" s="2">
        <v>0.2196403925970003</v>
      </c>
      <c r="AT166" s="1">
        <v>3.846934130557176E-2</v>
      </c>
      <c r="AU166" s="1"/>
      <c r="AV166" t="s">
        <v>267</v>
      </c>
      <c r="AW166" s="2">
        <v>5.5372708093209999</v>
      </c>
      <c r="AX166" s="2">
        <v>5.5837910014399998</v>
      </c>
      <c r="AY166" s="2">
        <v>4.6520192118999937E-2</v>
      </c>
      <c r="AZ166" s="1">
        <v>8.4012853481342398E-3</v>
      </c>
      <c r="BA166" s="2">
        <v>5.5372860315469996</v>
      </c>
      <c r="BB166" s="2">
        <v>1.5222225999700356E-5</v>
      </c>
      <c r="BC166" s="1">
        <v>2.7490484976960988E-6</v>
      </c>
      <c r="BD166" s="2">
        <v>5.5376442969239994</v>
      </c>
      <c r="BE166" s="2">
        <v>3.7348760299948935E-4</v>
      </c>
      <c r="BF166" s="1">
        <v>6.7449762863465185E-5</v>
      </c>
      <c r="BG166" s="2">
        <v>5.6500929812949998</v>
      </c>
      <c r="BH166" s="2">
        <v>0.11282217197399991</v>
      </c>
      <c r="BI166" s="1">
        <v>2.0375050428106941E-2</v>
      </c>
      <c r="BJ166" s="2">
        <v>5.5371867910999999</v>
      </c>
      <c r="BK166" s="2">
        <v>-8.4018221000015103E-5</v>
      </c>
      <c r="BL166" s="1">
        <v>-1.5173218701636469E-5</v>
      </c>
      <c r="BM166" s="2">
        <v>5.6990606545110003</v>
      </c>
      <c r="BN166" s="2">
        <v>0.16178984519000039</v>
      </c>
      <c r="BO166" s="1">
        <v>2.92183371125097E-2</v>
      </c>
      <c r="BQ166" t="s">
        <v>267</v>
      </c>
      <c r="BS166" s="23">
        <v>5.7094919003769995</v>
      </c>
      <c r="BT166" s="23">
        <v>5.3588474847120002</v>
      </c>
      <c r="BU166" s="23">
        <v>-0.35064441566499926</v>
      </c>
      <c r="BV166" s="24">
        <v>-6.1414294263530893E-2</v>
      </c>
      <c r="BW166" s="2">
        <v>5.5372708093209999</v>
      </c>
      <c r="BX166" s="2">
        <v>5.4519286435789995</v>
      </c>
      <c r="BY166" s="2">
        <v>-8.5342165742000375E-2</v>
      </c>
      <c r="BZ166" s="1">
        <v>-1.5412315684171014E-2</v>
      </c>
      <c r="CB166" s="25" t="s">
        <v>267</v>
      </c>
      <c r="CC166" s="27">
        <v>0</v>
      </c>
      <c r="CD166" s="27">
        <v>0.23122799999999999</v>
      </c>
      <c r="CG166" s="30">
        <v>350</v>
      </c>
      <c r="CH166" s="30"/>
      <c r="CI166" s="15" t="s">
        <v>267</v>
      </c>
      <c r="CJ166" s="36" t="s">
        <v>975</v>
      </c>
      <c r="CK166" s="34" t="s">
        <v>267</v>
      </c>
      <c r="CL166" s="34" t="s">
        <v>962</v>
      </c>
      <c r="CM166" s="32"/>
      <c r="CN166" s="32"/>
      <c r="CO166" t="s">
        <v>267</v>
      </c>
      <c r="CP166">
        <v>139013</v>
      </c>
      <c r="CQ166" t="s">
        <v>1045</v>
      </c>
      <c r="CR166" s="30">
        <v>202</v>
      </c>
      <c r="CS166" s="39" t="s">
        <v>267</v>
      </c>
      <c r="CW166" s="30">
        <v>356</v>
      </c>
      <c r="CX166" s="30"/>
      <c r="CY166" s="32"/>
      <c r="CZ166" s="32" t="s">
        <v>267</v>
      </c>
      <c r="DA166" s="41">
        <v>138114</v>
      </c>
    </row>
    <row r="167" spans="1:105" ht="15.75" x14ac:dyDescent="0.25">
      <c r="A167" t="s">
        <v>923</v>
      </c>
      <c r="B167" t="s">
        <v>268</v>
      </c>
      <c r="C167" s="52">
        <v>4.5300059360390001</v>
      </c>
      <c r="D167" s="52">
        <v>3.8764657198250001</v>
      </c>
      <c r="E167" s="52">
        <v>-0.65354021621400005</v>
      </c>
      <c r="F167" s="53">
        <v>-0.14426917435464781</v>
      </c>
      <c r="G167" s="45">
        <v>5.6274674392630004</v>
      </c>
      <c r="H167" s="45">
        <v>5.7848068240339998</v>
      </c>
      <c r="I167" s="45">
        <v>0.1573393847709994</v>
      </c>
      <c r="J167" s="46">
        <v>2.7959181722356674E-2</v>
      </c>
      <c r="K167" s="47">
        <v>3</v>
      </c>
      <c r="L167" s="55">
        <f t="shared" si="88"/>
        <v>5.4628234392630004</v>
      </c>
      <c r="M167" s="55">
        <f t="shared" si="89"/>
        <v>5.6201628240339998</v>
      </c>
      <c r="N167" s="55">
        <f t="shared" si="90"/>
        <v>0.1573393847709994</v>
      </c>
      <c r="O167" s="56">
        <f t="shared" si="91"/>
        <v>2.8801843317899058E-2</v>
      </c>
      <c r="P167" s="54"/>
      <c r="Q167" s="42">
        <f t="shared" si="92"/>
        <v>44.75803950202053</v>
      </c>
      <c r="R167" s="42">
        <f t="shared" si="93"/>
        <v>38.300834097331318</v>
      </c>
      <c r="S167" s="42">
        <f t="shared" si="94"/>
        <v>53.974601962859772</v>
      </c>
      <c r="T167" s="42">
        <f t="shared" si="95"/>
        <v>55.529169991740027</v>
      </c>
      <c r="V167" s="143">
        <f t="shared" si="96"/>
        <v>41.031971618201759</v>
      </c>
      <c r="W167" s="143">
        <f t="shared" si="97"/>
        <v>54.453981651345693</v>
      </c>
      <c r="X167" s="143">
        <f t="shared" si="98"/>
        <v>55.959621696999598</v>
      </c>
      <c r="AA167" t="s">
        <v>268</v>
      </c>
      <c r="AB167" s="2">
        <v>4.5300059360390001</v>
      </c>
      <c r="AC167" s="2">
        <v>4.3906568199509994</v>
      </c>
      <c r="AD167" s="2">
        <v>-0.13934911608800071</v>
      </c>
      <c r="AE167" s="1">
        <v>-3.0761353970729325E-2</v>
      </c>
      <c r="AF167" s="2">
        <v>4.5300937349470001</v>
      </c>
      <c r="AG167" s="2">
        <v>8.7798907999925291E-5</v>
      </c>
      <c r="AH167" s="1">
        <v>1.9381631997748758E-5</v>
      </c>
      <c r="AI167" s="2">
        <v>4.5318534995270001</v>
      </c>
      <c r="AJ167" s="2">
        <v>1.8475634879999703E-3</v>
      </c>
      <c r="AK167" s="1">
        <v>4.0785012516241084E-4</v>
      </c>
      <c r="AL167" s="2">
        <v>4.3317276668450004</v>
      </c>
      <c r="AM167" s="2">
        <v>-0.19827826919399971</v>
      </c>
      <c r="AN167" s="1">
        <v>-4.3769979994192368E-2</v>
      </c>
      <c r="AO167" s="2">
        <v>4.5295220706580004</v>
      </c>
      <c r="AP167" s="2">
        <v>-4.8386538099975951E-4</v>
      </c>
      <c r="AQ167" s="1">
        <v>-1.0681340992300054E-4</v>
      </c>
      <c r="AR167" s="2">
        <v>4.1163273927380004</v>
      </c>
      <c r="AS167" s="2">
        <v>-0.41367854330099973</v>
      </c>
      <c r="AT167" s="1">
        <v>-9.1319647069318596E-2</v>
      </c>
      <c r="AU167" s="1"/>
      <c r="AV167" t="s">
        <v>268</v>
      </c>
      <c r="AW167" s="2">
        <v>5.6274674392630004</v>
      </c>
      <c r="AX167" s="2">
        <v>5.6778160423899999</v>
      </c>
      <c r="AY167" s="2">
        <v>5.0348603126999514E-2</v>
      </c>
      <c r="AZ167" s="1">
        <v>8.9469381512038391E-3</v>
      </c>
      <c r="BA167" s="2">
        <v>5.6274674392630004</v>
      </c>
      <c r="BB167" s="2">
        <v>0</v>
      </c>
      <c r="BC167" s="1">
        <v>0</v>
      </c>
      <c r="BD167" s="2">
        <v>5.6274674392630004</v>
      </c>
      <c r="BE167" s="2">
        <v>0</v>
      </c>
      <c r="BF167" s="1">
        <v>0</v>
      </c>
      <c r="BG167" s="2">
        <v>5.7218710701260003</v>
      </c>
      <c r="BH167" s="2">
        <v>9.4403630862999854E-2</v>
      </c>
      <c r="BI167" s="1">
        <v>1.6775509033485122E-2</v>
      </c>
      <c r="BJ167" s="2">
        <v>5.6274674392630004</v>
      </c>
      <c r="BK167" s="2">
        <v>0</v>
      </c>
      <c r="BL167" s="1">
        <v>0</v>
      </c>
      <c r="BM167" s="2">
        <v>5.7785132486429998</v>
      </c>
      <c r="BN167" s="2">
        <v>0.15104580937999934</v>
      </c>
      <c r="BO167" s="1">
        <v>2.6840814453433962E-2</v>
      </c>
      <c r="BQ167" t="s">
        <v>268</v>
      </c>
      <c r="BS167" s="23">
        <v>4.5300059360390001</v>
      </c>
      <c r="BT167" s="23">
        <v>4.2878951109950005</v>
      </c>
      <c r="BU167" s="23">
        <v>-0.24211082504399961</v>
      </c>
      <c r="BV167" s="24">
        <v>-5.3446028208894429E-2</v>
      </c>
      <c r="BW167" s="2">
        <v>5.6274674392630004</v>
      </c>
      <c r="BX167" s="2">
        <v>5.6274674392630004</v>
      </c>
      <c r="BY167" s="2">
        <v>0</v>
      </c>
      <c r="BZ167" s="1">
        <v>0</v>
      </c>
      <c r="CB167" s="25" t="s">
        <v>268</v>
      </c>
      <c r="CC167" s="27">
        <v>0</v>
      </c>
      <c r="CD167" s="27">
        <v>0.16464400000000001</v>
      </c>
      <c r="CG167" s="30">
        <v>351</v>
      </c>
      <c r="CH167" s="30"/>
      <c r="CI167" s="15" t="s">
        <v>268</v>
      </c>
      <c r="CJ167" s="36" t="s">
        <v>975</v>
      </c>
      <c r="CK167" s="34" t="s">
        <v>268</v>
      </c>
      <c r="CL167" s="34" t="s">
        <v>962</v>
      </c>
      <c r="CM167" s="32"/>
      <c r="CN167" s="32"/>
      <c r="CO167" t="s">
        <v>268</v>
      </c>
      <c r="CP167">
        <v>101211</v>
      </c>
      <c r="CQ167" t="s">
        <v>1045</v>
      </c>
      <c r="CR167" s="30">
        <v>203</v>
      </c>
      <c r="CS167" s="39" t="s">
        <v>268</v>
      </c>
      <c r="CW167" s="30">
        <v>357</v>
      </c>
      <c r="CX167" s="30"/>
      <c r="CY167" s="32"/>
      <c r="CZ167" s="32" t="s">
        <v>268</v>
      </c>
      <c r="DA167" s="41">
        <v>100320</v>
      </c>
    </row>
    <row r="168" spans="1:105" ht="15.75" x14ac:dyDescent="0.25">
      <c r="B168" t="s">
        <v>269</v>
      </c>
      <c r="C168" s="52">
        <v>5.258983133089</v>
      </c>
      <c r="D168" s="52">
        <v>5.0885665924739998</v>
      </c>
      <c r="E168" s="52">
        <v>-0.17041654061500022</v>
      </c>
      <c r="F168" s="53">
        <v>-3.240484639373651E-2</v>
      </c>
      <c r="G168" s="45">
        <v>5.3599127108880005</v>
      </c>
      <c r="H168" s="45">
        <v>5.4589974338290004</v>
      </c>
      <c r="I168" s="45">
        <v>9.9084722940999903E-2</v>
      </c>
      <c r="J168" s="46">
        <v>1.8486256826481806E-2</v>
      </c>
      <c r="K168" s="47">
        <v>4</v>
      </c>
      <c r="L168" s="55">
        <f t="shared" si="88"/>
        <v>5.1127887108880001</v>
      </c>
      <c r="M168" s="55">
        <f t="shared" si="89"/>
        <v>5.211873433829</v>
      </c>
      <c r="N168" s="55">
        <f t="shared" si="90"/>
        <v>9.9084722940999903E-2</v>
      </c>
      <c r="O168" s="56">
        <f t="shared" si="91"/>
        <v>1.9379780496305832E-2</v>
      </c>
      <c r="P168" s="54"/>
      <c r="Q168" s="42">
        <f t="shared" si="92"/>
        <v>41.222677899972567</v>
      </c>
      <c r="R168" s="42">
        <f t="shared" si="93"/>
        <v>39.886863354685474</v>
      </c>
      <c r="S168" s="42">
        <f t="shared" si="94"/>
        <v>40.076729068297084</v>
      </c>
      <c r="T168" s="42">
        <f t="shared" si="95"/>
        <v>40.8534072806506</v>
      </c>
      <c r="V168" s="143">
        <f t="shared" si="96"/>
        <v>41.456707646106437</v>
      </c>
      <c r="W168" s="143">
        <f t="shared" si="97"/>
        <v>40.399736959329935</v>
      </c>
      <c r="X168" s="143">
        <f t="shared" si="98"/>
        <v>41.215074018474176</v>
      </c>
      <c r="AA168" t="s">
        <v>269</v>
      </c>
      <c r="AB168" s="2">
        <v>5.258983133089</v>
      </c>
      <c r="AC168" s="2">
        <v>5.2443035180150002</v>
      </c>
      <c r="AD168" s="2">
        <v>-1.4679615073999841E-2</v>
      </c>
      <c r="AE168" s="1">
        <v>-2.7913409688723207E-3</v>
      </c>
      <c r="AF168" s="2">
        <v>5.2589674100409995</v>
      </c>
      <c r="AG168" s="2">
        <v>-1.5723048000459983E-5</v>
      </c>
      <c r="AH168" s="1">
        <v>-2.9897506043577369E-6</v>
      </c>
      <c r="AI168" s="2">
        <v>5.2590572006079999</v>
      </c>
      <c r="AJ168" s="2">
        <v>7.4067518999854087E-5</v>
      </c>
      <c r="AK168" s="1">
        <v>1.4084000105234909E-5</v>
      </c>
      <c r="AL168" s="2">
        <v>5.2707487427040007</v>
      </c>
      <c r="AM168" s="2">
        <v>1.1765609615000727E-2</v>
      </c>
      <c r="AN168" s="1">
        <v>2.2372404164928156E-3</v>
      </c>
      <c r="AO168" s="2">
        <v>5.2590690186569997</v>
      </c>
      <c r="AP168" s="2">
        <v>8.5885567999710588E-5</v>
      </c>
      <c r="AQ168" s="1">
        <v>1.6331211914205832E-5</v>
      </c>
      <c r="AR168" s="2">
        <v>5.2465536361530001</v>
      </c>
      <c r="AS168" s="2">
        <v>-1.2429496935999929E-2</v>
      </c>
      <c r="AT168" s="1">
        <v>-2.3634791406336271E-3</v>
      </c>
      <c r="AU168" s="1"/>
      <c r="AV168" t="s">
        <v>269</v>
      </c>
      <c r="AW168" s="2">
        <v>5.3599127108880005</v>
      </c>
      <c r="AX168" s="2">
        <v>5.3917415520740004</v>
      </c>
      <c r="AY168" s="2">
        <v>3.1828841185999934E-2</v>
      </c>
      <c r="AZ168" s="1">
        <v>5.9383133462870726E-3</v>
      </c>
      <c r="BA168" s="2">
        <v>5.3599064537030001</v>
      </c>
      <c r="BB168" s="2">
        <v>-6.2571850003578788E-6</v>
      </c>
      <c r="BC168" s="1">
        <v>-1.1674042727686929E-6</v>
      </c>
      <c r="BD168" s="2">
        <v>5.3598818050100006</v>
      </c>
      <c r="BE168" s="2">
        <v>-3.0905877999920506E-5</v>
      </c>
      <c r="BF168" s="1">
        <v>-5.7661159177348229E-6</v>
      </c>
      <c r="BG168" s="2">
        <v>5.4298684578419998</v>
      </c>
      <c r="BH168" s="2">
        <v>6.9955746953999309E-2</v>
      </c>
      <c r="BI168" s="1">
        <v>1.3051657877168941E-2</v>
      </c>
      <c r="BJ168" s="2">
        <v>5.3599470150829998</v>
      </c>
      <c r="BK168" s="2">
        <v>3.4304194999279503E-5</v>
      </c>
      <c r="BL168" s="1">
        <v>6.4001406085578159E-6</v>
      </c>
      <c r="BM168" s="2">
        <v>5.4630976924079997</v>
      </c>
      <c r="BN168" s="2">
        <v>0.10318498151999922</v>
      </c>
      <c r="BO168" s="1">
        <v>1.9251242899980755E-2</v>
      </c>
      <c r="BQ168" t="s">
        <v>269</v>
      </c>
      <c r="BS168" s="23">
        <v>5.258983133089</v>
      </c>
      <c r="BT168" s="23">
        <v>5.0952174549610003</v>
      </c>
      <c r="BU168" s="23">
        <v>-0.16376567812799969</v>
      </c>
      <c r="BV168" s="24">
        <v>-3.1140179381371712E-2</v>
      </c>
      <c r="BW168" s="2">
        <v>5.3599127108880005</v>
      </c>
      <c r="BX168" s="2">
        <v>5.3194590861219995</v>
      </c>
      <c r="BY168" s="2">
        <v>-4.0453624766001006E-2</v>
      </c>
      <c r="BZ168" s="1">
        <v>-7.5474409655635743E-3</v>
      </c>
      <c r="CB168" s="25" t="s">
        <v>269</v>
      </c>
      <c r="CC168" s="27">
        <v>0</v>
      </c>
      <c r="CD168" s="27">
        <v>0.24712400000000001</v>
      </c>
      <c r="CG168" s="30">
        <v>352</v>
      </c>
      <c r="CH168" s="30"/>
      <c r="CI168" s="15" t="s">
        <v>269</v>
      </c>
      <c r="CJ168" s="36" t="s">
        <v>975</v>
      </c>
      <c r="CK168" s="34" t="s">
        <v>269</v>
      </c>
      <c r="CL168" s="34" t="s">
        <v>962</v>
      </c>
      <c r="CM168" s="32"/>
      <c r="CN168" s="32"/>
      <c r="CO168" t="s">
        <v>269</v>
      </c>
      <c r="CP168">
        <v>127575</v>
      </c>
      <c r="CQ168" t="s">
        <v>1045</v>
      </c>
      <c r="CR168" s="30">
        <v>204</v>
      </c>
      <c r="CS168" s="39" t="s">
        <v>269</v>
      </c>
      <c r="CW168" s="30">
        <v>358</v>
      </c>
      <c r="CX168" s="30"/>
      <c r="CY168" s="32"/>
      <c r="CZ168" s="32" t="s">
        <v>269</v>
      </c>
      <c r="DA168" s="41">
        <v>126555</v>
      </c>
    </row>
    <row r="169" spans="1:105" ht="15.75" x14ac:dyDescent="0.25">
      <c r="A169" t="s">
        <v>528</v>
      </c>
      <c r="B169" t="s">
        <v>270</v>
      </c>
      <c r="C169" s="52">
        <v>5.0601406351159994</v>
      </c>
      <c r="D169" s="52">
        <v>4.0345064760270004</v>
      </c>
      <c r="E169" s="52">
        <v>-1.025634159088999</v>
      </c>
      <c r="F169" s="53">
        <v>-0.20268886441048239</v>
      </c>
      <c r="G169" s="45">
        <v>5.1776014486620001</v>
      </c>
      <c r="H169" s="45">
        <v>5.2718032705229998</v>
      </c>
      <c r="I169" s="45">
        <v>9.4201821860999679E-2</v>
      </c>
      <c r="J169" s="46">
        <v>1.8194104508631771E-2</v>
      </c>
      <c r="K169" s="47">
        <v>4</v>
      </c>
      <c r="L169" s="55">
        <f t="shared" si="88"/>
        <v>4.9164054486620001</v>
      </c>
      <c r="M169" s="55">
        <f t="shared" si="89"/>
        <v>5.0106072705229998</v>
      </c>
      <c r="N169" s="55">
        <f t="shared" si="90"/>
        <v>9.4201821860999679E-2</v>
      </c>
      <c r="O169" s="56">
        <f t="shared" si="91"/>
        <v>1.9160710572932244E-2</v>
      </c>
      <c r="P169" s="54"/>
      <c r="Q169" s="42">
        <f t="shared" si="92"/>
        <v>36.146959990256306</v>
      </c>
      <c r="R169" s="42">
        <f t="shared" si="93"/>
        <v>28.820373717940111</v>
      </c>
      <c r="S169" s="42">
        <f t="shared" si="94"/>
        <v>35.120192078335286</v>
      </c>
      <c r="T169" s="42">
        <f t="shared" si="95"/>
        <v>35.793119914014056</v>
      </c>
      <c r="V169" s="143">
        <f t="shared" si="96"/>
        <v>32.646685622343028</v>
      </c>
      <c r="W169" s="143">
        <f t="shared" si="97"/>
        <v>35.448370840870417</v>
      </c>
      <c r="X169" s="143">
        <f t="shared" si="98"/>
        <v>36.086672220481361</v>
      </c>
      <c r="AA169" t="s">
        <v>270</v>
      </c>
      <c r="AB169" s="2">
        <v>5.0601406351159994</v>
      </c>
      <c r="AC169" s="2">
        <v>4.891885377865</v>
      </c>
      <c r="AD169" s="2">
        <v>-0.16825525725099943</v>
      </c>
      <c r="AE169" s="1">
        <v>-3.3251102960133901E-2</v>
      </c>
      <c r="AF169" s="2">
        <v>5.0602585958060002</v>
      </c>
      <c r="AG169" s="2">
        <v>1.1796069000080678E-4</v>
      </c>
      <c r="AH169" s="1">
        <v>2.3311741413310073E-5</v>
      </c>
      <c r="AI169" s="2">
        <v>5.0629640430619993</v>
      </c>
      <c r="AJ169" s="2">
        <v>2.8234079459998895E-3</v>
      </c>
      <c r="AK169" s="1">
        <v>5.5797025213216538E-4</v>
      </c>
      <c r="AL169" s="2">
        <v>4.790514599232</v>
      </c>
      <c r="AM169" s="2">
        <v>-0.26962603588399947</v>
      </c>
      <c r="AN169" s="1">
        <v>-5.3284296885518979E-2</v>
      </c>
      <c r="AO169" s="2">
        <v>5.0594899015960006</v>
      </c>
      <c r="AP169" s="2">
        <v>-6.5073351999878071E-4</v>
      </c>
      <c r="AQ169" s="1">
        <v>-1.2859988820920651E-4</v>
      </c>
      <c r="AR169" s="2">
        <v>4.5278341223339993</v>
      </c>
      <c r="AS169" s="2">
        <v>-0.53230651278200014</v>
      </c>
      <c r="AT169" s="1">
        <v>-0.1051959918046423</v>
      </c>
      <c r="AU169" s="1"/>
      <c r="AV169" t="s">
        <v>270</v>
      </c>
      <c r="AW169" s="2">
        <v>5.1776014486620001</v>
      </c>
      <c r="AX169" s="2">
        <v>5.1753363128799998</v>
      </c>
      <c r="AY169" s="2">
        <v>-2.2651357820002715E-3</v>
      </c>
      <c r="AZ169" s="1">
        <v>-4.3748747454975119E-4</v>
      </c>
      <c r="BA169" s="2">
        <v>5.1776285190399998</v>
      </c>
      <c r="BB169" s="2">
        <v>2.7070377999649509E-5</v>
      </c>
      <c r="BC169" s="1">
        <v>5.2283626439893429E-6</v>
      </c>
      <c r="BD169" s="2">
        <v>5.1782553135839997</v>
      </c>
      <c r="BE169" s="2">
        <v>6.5386492199959179E-4</v>
      </c>
      <c r="BF169" s="1">
        <v>1.2628722555857675E-4</v>
      </c>
      <c r="BG169" s="2">
        <v>5.2150580013210002</v>
      </c>
      <c r="BH169" s="2">
        <v>3.7456552659000053E-2</v>
      </c>
      <c r="BI169" s="1">
        <v>7.2343445184796145E-3</v>
      </c>
      <c r="BJ169" s="2">
        <v>5.1774520547510008</v>
      </c>
      <c r="BK169" s="2">
        <v>-1.4939391099932919E-4</v>
      </c>
      <c r="BL169" s="1">
        <v>-2.8853883884387373E-5</v>
      </c>
      <c r="BM169" s="2">
        <v>5.2661287436030007</v>
      </c>
      <c r="BN169" s="2">
        <v>8.8527294941000534E-2</v>
      </c>
      <c r="BO169" s="1">
        <v>1.7098128509655339E-2</v>
      </c>
      <c r="BQ169" t="s">
        <v>270</v>
      </c>
      <c r="BS169" s="23">
        <v>5.0601406351159994</v>
      </c>
      <c r="BT169" s="23">
        <v>4.5603588534540007</v>
      </c>
      <c r="BU169" s="23">
        <v>-0.49978178166199871</v>
      </c>
      <c r="BV169" s="24">
        <v>-9.8768357976782128E-2</v>
      </c>
      <c r="BW169" s="2">
        <v>5.1776014486620001</v>
      </c>
      <c r="BX169" s="2">
        <v>5.1299400975179994</v>
      </c>
      <c r="BY169" s="2">
        <v>-4.7661351144000719E-2</v>
      </c>
      <c r="BZ169" s="1">
        <v>-9.2052954667488744E-3</v>
      </c>
      <c r="CB169" s="25" t="s">
        <v>270</v>
      </c>
      <c r="CC169" s="27">
        <v>0</v>
      </c>
      <c r="CD169" s="27">
        <v>0.26119599999999998</v>
      </c>
      <c r="CG169" s="30">
        <v>353</v>
      </c>
      <c r="CH169" s="30"/>
      <c r="CI169" s="15" t="s">
        <v>270</v>
      </c>
      <c r="CJ169" s="36" t="s">
        <v>975</v>
      </c>
      <c r="CK169" s="34" t="s">
        <v>270</v>
      </c>
      <c r="CL169" s="34" t="s">
        <v>962</v>
      </c>
      <c r="CM169" s="32"/>
      <c r="CN169" s="32"/>
      <c r="CO169" t="s">
        <v>270</v>
      </c>
      <c r="CP169">
        <v>139988</v>
      </c>
      <c r="CQ169" t="s">
        <v>1045</v>
      </c>
      <c r="CR169" s="30">
        <v>205</v>
      </c>
      <c r="CS169" s="39" t="s">
        <v>270</v>
      </c>
      <c r="CW169" s="30">
        <v>359</v>
      </c>
      <c r="CX169" s="30"/>
      <c r="CY169" s="32"/>
      <c r="CZ169" s="32" t="s">
        <v>270</v>
      </c>
      <c r="DA169" s="41">
        <v>138692</v>
      </c>
    </row>
    <row r="170" spans="1:105" ht="15.75" x14ac:dyDescent="0.25">
      <c r="A170" t="s">
        <v>529</v>
      </c>
      <c r="B170" t="s">
        <v>381</v>
      </c>
      <c r="C170" s="52">
        <v>5.9553076330719996</v>
      </c>
      <c r="D170" s="52">
        <v>5.4876346811939998</v>
      </c>
      <c r="E170" s="52">
        <v>-0.46767295187799984</v>
      </c>
      <c r="F170" s="53">
        <v>-7.8530443881830891E-2</v>
      </c>
      <c r="G170" s="45">
        <v>5.9228207042720005</v>
      </c>
      <c r="H170" s="45">
        <v>6.0061610922910003</v>
      </c>
      <c r="I170" s="45">
        <v>8.3340388018999789E-2</v>
      </c>
      <c r="J170" s="46">
        <v>1.4071063802233318E-2</v>
      </c>
      <c r="K170" s="47">
        <v>3</v>
      </c>
      <c r="L170" s="55">
        <f t="shared" si="88"/>
        <v>5.7169377042720004</v>
      </c>
      <c r="M170" s="55">
        <f t="shared" si="89"/>
        <v>5.8002780922910002</v>
      </c>
      <c r="N170" s="55">
        <f t="shared" si="90"/>
        <v>8.3340388018999789E-2</v>
      </c>
      <c r="O170" s="56">
        <f t="shared" si="91"/>
        <v>1.4577802370790819E-2</v>
      </c>
      <c r="P170" s="54"/>
      <c r="Q170" s="42">
        <f t="shared" si="92"/>
        <v>43.064529337845649</v>
      </c>
      <c r="R170" s="42">
        <f t="shared" si="93"/>
        <v>39.682652733382504</v>
      </c>
      <c r="S170" s="42">
        <f t="shared" si="94"/>
        <v>41.340808343977784</v>
      </c>
      <c r="T170" s="42">
        <f t="shared" si="95"/>
        <v>41.943466477865037</v>
      </c>
      <c r="V170" s="143">
        <f t="shared" si="96"/>
        <v>42.184068900893038</v>
      </c>
      <c r="W170" s="143">
        <f t="shared" si="97"/>
        <v>41.608897605275232</v>
      </c>
      <c r="X170" s="143">
        <f t="shared" si="98"/>
        <v>42.172103896569794</v>
      </c>
      <c r="AA170" t="s">
        <v>381</v>
      </c>
      <c r="AB170" s="2">
        <v>5.9553076330719996</v>
      </c>
      <c r="AC170" s="2">
        <v>5.8445920442229999</v>
      </c>
      <c r="AD170" s="2">
        <v>-0.11071558884899968</v>
      </c>
      <c r="AE170" s="1">
        <v>-1.859107802158793E-2</v>
      </c>
      <c r="AF170" s="2">
        <v>5.9553948749470003</v>
      </c>
      <c r="AG170" s="2">
        <v>8.7241875000643176E-5</v>
      </c>
      <c r="AH170" s="1">
        <v>1.464943213280153E-5</v>
      </c>
      <c r="AI170" s="2">
        <v>5.9572807863800001</v>
      </c>
      <c r="AJ170" s="2">
        <v>1.9731533080005192E-3</v>
      </c>
      <c r="AK170" s="1">
        <v>3.3132684817873689E-4</v>
      </c>
      <c r="AL170" s="2">
        <v>5.9709475780959993</v>
      </c>
      <c r="AM170" s="2">
        <v>1.563994502399968E-2</v>
      </c>
      <c r="AN170" s="1">
        <v>2.6262194982414259E-3</v>
      </c>
      <c r="AO170" s="2">
        <v>5.9548265780660001</v>
      </c>
      <c r="AP170" s="2">
        <v>-4.810550059994867E-4</v>
      </c>
      <c r="AQ170" s="1">
        <v>-8.0777524124532623E-5</v>
      </c>
      <c r="AR170" s="2">
        <v>5.7959645147760002</v>
      </c>
      <c r="AS170" s="2">
        <v>-0.15934311829599945</v>
      </c>
      <c r="AT170" s="1">
        <v>-2.6756488180578429E-2</v>
      </c>
      <c r="AU170" s="1"/>
      <c r="AV170" t="s">
        <v>381</v>
      </c>
      <c r="AW170" s="2">
        <v>5.9228207042720005</v>
      </c>
      <c r="AX170" s="2">
        <v>5.9343001377700002</v>
      </c>
      <c r="AY170" s="2">
        <v>1.1479433497999736E-2</v>
      </c>
      <c r="AZ170" s="1">
        <v>1.9381700158034284E-3</v>
      </c>
      <c r="BA170" s="2">
        <v>5.9228386094040006</v>
      </c>
      <c r="BB170" s="2">
        <v>1.7905132000173296E-5</v>
      </c>
      <c r="BC170" s="1">
        <v>3.0230751350042924E-6</v>
      </c>
      <c r="BD170" s="2">
        <v>5.9232311219930001</v>
      </c>
      <c r="BE170" s="2">
        <v>4.1041772099958962E-4</v>
      </c>
      <c r="BF170" s="1">
        <v>6.9294301058879653E-5</v>
      </c>
      <c r="BG170" s="2">
        <v>6.0009546031820005</v>
      </c>
      <c r="BH170" s="2">
        <v>7.8133898909999999E-2</v>
      </c>
      <c r="BI170" s="1">
        <v>1.3192008134509919E-2</v>
      </c>
      <c r="BJ170" s="2">
        <v>5.9227219325719993</v>
      </c>
      <c r="BK170" s="2">
        <v>-9.8771700001165641E-5</v>
      </c>
      <c r="BL170" s="1">
        <v>-1.6676462944408192E-5</v>
      </c>
      <c r="BM170" s="2">
        <v>6.0002035590770006</v>
      </c>
      <c r="BN170" s="2">
        <v>7.7382854805000179E-2</v>
      </c>
      <c r="BO170" s="1">
        <v>1.3065202995117787E-2</v>
      </c>
      <c r="BQ170" t="s">
        <v>381</v>
      </c>
      <c r="BS170" s="23">
        <v>5.9553076330719996</v>
      </c>
      <c r="BT170" s="23">
        <v>5.6444974812169999</v>
      </c>
      <c r="BU170" s="23">
        <v>-0.31081015185499972</v>
      </c>
      <c r="BV170" s="24">
        <v>-5.2190444390976101E-2</v>
      </c>
      <c r="BW170" s="2">
        <v>5.9228207042720005</v>
      </c>
      <c r="BX170" s="2">
        <v>5.8454929793570001</v>
      </c>
      <c r="BY170" s="2">
        <v>-7.7327724915000395E-2</v>
      </c>
      <c r="BZ170" s="1">
        <v>-1.3055894948706721E-2</v>
      </c>
      <c r="CB170" s="25" t="s">
        <v>381</v>
      </c>
      <c r="CC170" s="27">
        <v>0</v>
      </c>
      <c r="CD170" s="27">
        <v>0.20588300000000001</v>
      </c>
      <c r="CG170" s="30">
        <v>477</v>
      </c>
      <c r="CH170" s="30"/>
      <c r="CI170" s="15" t="s">
        <v>381</v>
      </c>
      <c r="CJ170" s="36" t="s">
        <v>975</v>
      </c>
      <c r="CK170" s="34" t="s">
        <v>381</v>
      </c>
      <c r="CL170" s="34" t="s">
        <v>962</v>
      </c>
      <c r="CM170" s="32"/>
      <c r="CN170" s="32"/>
      <c r="CO170" t="s">
        <v>381</v>
      </c>
      <c r="CP170">
        <v>138288</v>
      </c>
      <c r="CQ170" t="s">
        <v>1045</v>
      </c>
      <c r="CR170" s="30">
        <v>206</v>
      </c>
      <c r="CS170" s="39" t="s">
        <v>381</v>
      </c>
      <c r="CW170" s="30">
        <v>470</v>
      </c>
      <c r="CX170" s="30"/>
      <c r="CY170" s="32"/>
      <c r="CZ170" s="32" t="s">
        <v>381</v>
      </c>
      <c r="DA170" s="41">
        <v>137397</v>
      </c>
    </row>
    <row r="171" spans="1:105" ht="15.75" x14ac:dyDescent="0.25">
      <c r="A171" t="s">
        <v>530</v>
      </c>
      <c r="B171" t="s">
        <v>382</v>
      </c>
      <c r="C171" s="52">
        <v>2.6906006982349999</v>
      </c>
      <c r="D171" s="52">
        <v>2.2869385528119999</v>
      </c>
      <c r="E171" s="52">
        <v>-0.40366214542300005</v>
      </c>
      <c r="F171" s="53">
        <v>-0.15002677494575739</v>
      </c>
      <c r="G171" s="45">
        <v>2.6958395325950004</v>
      </c>
      <c r="H171" s="45">
        <v>2.7191094603579997</v>
      </c>
      <c r="I171" s="45">
        <v>2.3269927762999298E-2</v>
      </c>
      <c r="J171" s="46">
        <v>8.6317926128933169E-3</v>
      </c>
      <c r="K171" s="47">
        <v>4</v>
      </c>
      <c r="L171" s="55">
        <f t="shared" si="88"/>
        <v>2.5417645325950002</v>
      </c>
      <c r="M171" s="55">
        <f t="shared" si="89"/>
        <v>2.5650344603579995</v>
      </c>
      <c r="N171" s="55">
        <f t="shared" si="90"/>
        <v>2.3269927762999298E-2</v>
      </c>
      <c r="O171" s="56">
        <f t="shared" si="91"/>
        <v>9.1550289039724689E-3</v>
      </c>
      <c r="P171" s="54"/>
      <c r="Q171" s="42">
        <f t="shared" si="92"/>
        <v>31.712701085946986</v>
      </c>
      <c r="R171" s="42">
        <f t="shared" si="93"/>
        <v>26.954946817203538</v>
      </c>
      <c r="S171" s="42">
        <f t="shared" si="94"/>
        <v>29.958447162346925</v>
      </c>
      <c r="T171" s="42">
        <f t="shared" si="95"/>
        <v>30.232717612036343</v>
      </c>
      <c r="V171" s="143">
        <f t="shared" si="96"/>
        <v>32.53570239881968</v>
      </c>
      <c r="W171" s="143">
        <f t="shared" si="97"/>
        <v>30.121403732875901</v>
      </c>
      <c r="X171" s="143">
        <f t="shared" si="98"/>
        <v>30.898327575191974</v>
      </c>
      <c r="AA171" t="s">
        <v>382</v>
      </c>
      <c r="AB171" s="2">
        <v>2.6906006982349999</v>
      </c>
      <c r="AC171" s="2">
        <v>2.673158238739</v>
      </c>
      <c r="AD171" s="2">
        <v>-1.7442459495999874E-2</v>
      </c>
      <c r="AE171" s="1">
        <v>-6.4827380396659771E-3</v>
      </c>
      <c r="AF171" s="2">
        <v>2.6907354306839997</v>
      </c>
      <c r="AG171" s="2">
        <v>1.3473244899975256E-4</v>
      </c>
      <c r="AH171" s="1">
        <v>5.0075230073394151E-5</v>
      </c>
      <c r="AI171" s="2">
        <v>2.6936065329610002</v>
      </c>
      <c r="AJ171" s="2">
        <v>3.0058347260002449E-3</v>
      </c>
      <c r="AK171" s="1">
        <v>1.1171612078938486E-3</v>
      </c>
      <c r="AL171" s="2">
        <v>2.7848726347369999</v>
      </c>
      <c r="AM171" s="2">
        <v>9.4271936501999942E-2</v>
      </c>
      <c r="AN171" s="1">
        <v>3.5037505403102416E-2</v>
      </c>
      <c r="AO171" s="2">
        <v>2.6898578566589997</v>
      </c>
      <c r="AP171" s="2">
        <v>-7.4284157600024159E-4</v>
      </c>
      <c r="AQ171" s="1">
        <v>-2.7608763221073136E-4</v>
      </c>
      <c r="AR171" s="2">
        <v>2.745492711222</v>
      </c>
      <c r="AS171" s="2">
        <v>5.4892012987000083E-2</v>
      </c>
      <c r="AT171" s="1">
        <v>2.0401396990273789E-2</v>
      </c>
      <c r="AU171" s="1"/>
      <c r="AV171" t="s">
        <v>382</v>
      </c>
      <c r="AW171" s="2">
        <v>2.6958395325950004</v>
      </c>
      <c r="AX171" s="2">
        <v>2.7089758605209999</v>
      </c>
      <c r="AY171" s="2">
        <v>1.3136327925999502E-2</v>
      </c>
      <c r="AZ171" s="1">
        <v>4.8728152277500523E-3</v>
      </c>
      <c r="BA171" s="2">
        <v>2.695870697538</v>
      </c>
      <c r="BB171" s="2">
        <v>3.1164942999595269E-5</v>
      </c>
      <c r="BC171" s="1">
        <v>1.1560385038792003E-5</v>
      </c>
      <c r="BD171" s="2">
        <v>2.6965370577450001</v>
      </c>
      <c r="BE171" s="2">
        <v>6.9752514999965598E-4</v>
      </c>
      <c r="BF171" s="1">
        <v>2.5874134627301872E-4</v>
      </c>
      <c r="BG171" s="2">
        <v>2.7531701977730001</v>
      </c>
      <c r="BH171" s="2">
        <v>5.7330665177999673E-2</v>
      </c>
      <c r="BI171" s="1">
        <v>2.1266349307821557E-2</v>
      </c>
      <c r="BJ171" s="2">
        <v>2.6956676464310001</v>
      </c>
      <c r="BK171" s="2">
        <v>-1.718861640003233E-4</v>
      </c>
      <c r="BL171" s="1">
        <v>-6.3759790566935792E-5</v>
      </c>
      <c r="BM171" s="2">
        <v>2.7613994741050001</v>
      </c>
      <c r="BN171" s="2">
        <v>6.5559941509999664E-2</v>
      </c>
      <c r="BO171" s="1">
        <v>2.4318933199592937E-2</v>
      </c>
      <c r="BQ171" t="s">
        <v>382</v>
      </c>
      <c r="BS171" s="23">
        <v>2.6906006982349999</v>
      </c>
      <c r="BT171" s="23">
        <v>2.2317828541170002</v>
      </c>
      <c r="BU171" s="23">
        <v>-0.45881784411799975</v>
      </c>
      <c r="BV171" s="24">
        <v>-0.17052617447805557</v>
      </c>
      <c r="BW171" s="2">
        <v>2.6958395325950004</v>
      </c>
      <c r="BX171" s="2">
        <v>2.6464867406420001</v>
      </c>
      <c r="BY171" s="2">
        <v>-4.9352791953000352E-2</v>
      </c>
      <c r="BZ171" s="1">
        <v>-1.8307021377304913E-2</v>
      </c>
      <c r="CB171" s="25" t="s">
        <v>382</v>
      </c>
      <c r="CC171" s="27">
        <v>0</v>
      </c>
      <c r="CD171" s="27">
        <v>0.15407499999999999</v>
      </c>
      <c r="CG171" s="30">
        <v>478</v>
      </c>
      <c r="CH171" s="30"/>
      <c r="CI171" s="15" t="s">
        <v>382</v>
      </c>
      <c r="CJ171" s="36" t="s">
        <v>975</v>
      </c>
      <c r="CK171" s="34" t="s">
        <v>382</v>
      </c>
      <c r="CL171" s="34" t="s">
        <v>962</v>
      </c>
      <c r="CM171" s="32"/>
      <c r="CN171" s="32"/>
      <c r="CO171" t="s">
        <v>382</v>
      </c>
      <c r="CP171">
        <v>84843</v>
      </c>
      <c r="CQ171" t="s">
        <v>1045</v>
      </c>
      <c r="CR171" s="30">
        <v>207</v>
      </c>
      <c r="CS171" s="39" t="s">
        <v>382</v>
      </c>
      <c r="CW171" s="30">
        <v>471</v>
      </c>
      <c r="CX171" s="30"/>
      <c r="CY171" s="32"/>
      <c r="CZ171" s="32" t="s">
        <v>382</v>
      </c>
      <c r="DA171" s="41">
        <v>84384</v>
      </c>
    </row>
    <row r="172" spans="1:105" ht="15.75" x14ac:dyDescent="0.25">
      <c r="A172" t="s">
        <v>839</v>
      </c>
      <c r="B172" t="s">
        <v>185</v>
      </c>
      <c r="C172" s="52">
        <v>2.360689237641</v>
      </c>
      <c r="D172" s="52">
        <v>1.7044862051210001</v>
      </c>
      <c r="E172" s="52">
        <v>-0.6562030325199999</v>
      </c>
      <c r="F172" s="53">
        <v>-0.27797095104975927</v>
      </c>
      <c r="G172" s="45">
        <v>2.9406728191910001</v>
      </c>
      <c r="H172" s="45">
        <v>3.0212028255770003</v>
      </c>
      <c r="I172" s="45">
        <v>8.0530006386000164E-2</v>
      </c>
      <c r="J172" s="46">
        <v>2.7384891600472076E-2</v>
      </c>
      <c r="K172" s="47">
        <v>4</v>
      </c>
      <c r="L172" s="55">
        <f t="shared" si="88"/>
        <v>2.763789819191</v>
      </c>
      <c r="M172" s="55">
        <f t="shared" si="89"/>
        <v>2.8443198255770001</v>
      </c>
      <c r="N172" s="55">
        <f t="shared" si="90"/>
        <v>8.0530006386000164E-2</v>
      </c>
      <c r="O172" s="56">
        <f t="shared" si="91"/>
        <v>2.9137529137281657E-2</v>
      </c>
      <c r="P172" s="54"/>
      <c r="Q172" s="42">
        <f t="shared" si="92"/>
        <v>25.331186222581096</v>
      </c>
      <c r="R172" s="42">
        <f t="shared" si="93"/>
        <v>18.289852297071672</v>
      </c>
      <c r="S172" s="42">
        <f t="shared" si="94"/>
        <v>29.65662463050873</v>
      </c>
      <c r="T172" s="42">
        <f t="shared" si="95"/>
        <v>30.520745394793604</v>
      </c>
      <c r="V172" s="143">
        <f t="shared" si="96"/>
        <v>23.646851261632115</v>
      </c>
      <c r="W172" s="143">
        <f t="shared" si="97"/>
        <v>29.829469301490505</v>
      </c>
      <c r="X172" s="143">
        <f t="shared" si="98"/>
        <v>30.663860051180212</v>
      </c>
      <c r="AA172" t="s">
        <v>185</v>
      </c>
      <c r="AB172" s="2">
        <v>2.360689237641</v>
      </c>
      <c r="AC172" s="2">
        <v>2.2581791662640001</v>
      </c>
      <c r="AD172" s="2">
        <v>-0.10251007137699997</v>
      </c>
      <c r="AE172" s="1">
        <v>-4.3423789011482375E-2</v>
      </c>
      <c r="AF172" s="2">
        <v>2.3607781089679998</v>
      </c>
      <c r="AG172" s="2">
        <v>8.8871326999750977E-5</v>
      </c>
      <c r="AH172" s="1">
        <v>3.7646347339033368E-5</v>
      </c>
      <c r="AI172" s="2">
        <v>2.3630423616689997</v>
      </c>
      <c r="AJ172" s="2">
        <v>2.3531240279996979E-3</v>
      </c>
      <c r="AK172" s="1">
        <v>9.9679533861523348E-4</v>
      </c>
      <c r="AL172" s="2">
        <v>2.3547616201250001</v>
      </c>
      <c r="AM172" s="2">
        <v>-5.9276175159999056E-3</v>
      </c>
      <c r="AN172" s="1">
        <v>-2.5109690091709323E-3</v>
      </c>
      <c r="AO172" s="2">
        <v>2.3601985494169999</v>
      </c>
      <c r="AP172" s="2">
        <v>-4.9068822400011314E-4</v>
      </c>
      <c r="AQ172" s="1">
        <v>-2.0785803407586602E-4</v>
      </c>
      <c r="AR172" s="2">
        <v>2.1909517099440001</v>
      </c>
      <c r="AS172" s="2">
        <v>-0.1697375276969999</v>
      </c>
      <c r="AT172" s="1">
        <v>-7.1901682352148971E-2</v>
      </c>
      <c r="AU172" s="1"/>
      <c r="AV172" t="s">
        <v>185</v>
      </c>
      <c r="AW172" s="2">
        <v>2.9406728191910001</v>
      </c>
      <c r="AX172" s="2">
        <v>2.9664424212349996</v>
      </c>
      <c r="AY172" s="2">
        <v>2.5769602043999473E-2</v>
      </c>
      <c r="AZ172" s="1">
        <v>8.7631653123140963E-3</v>
      </c>
      <c r="BA172" s="2">
        <v>2.9406728191910001</v>
      </c>
      <c r="BB172" s="2">
        <v>0</v>
      </c>
      <c r="BC172" s="1">
        <v>0</v>
      </c>
      <c r="BD172" s="2">
        <v>2.9406728191910001</v>
      </c>
      <c r="BE172" s="2">
        <v>0</v>
      </c>
      <c r="BF172" s="1">
        <v>0</v>
      </c>
      <c r="BG172" s="2">
        <v>2.9889908230229998</v>
      </c>
      <c r="BH172" s="2">
        <v>4.831800383199969E-2</v>
      </c>
      <c r="BI172" s="1">
        <v>1.6430934960419131E-2</v>
      </c>
      <c r="BJ172" s="2">
        <v>2.9406728191910001</v>
      </c>
      <c r="BK172" s="2">
        <v>0</v>
      </c>
      <c r="BL172" s="1">
        <v>0</v>
      </c>
      <c r="BM172" s="2">
        <v>3.0179816253220002</v>
      </c>
      <c r="BN172" s="2">
        <v>7.7308806131000107E-2</v>
      </c>
      <c r="BO172" s="1">
        <v>2.6289495936602802E-2</v>
      </c>
      <c r="BQ172" t="s">
        <v>185</v>
      </c>
      <c r="BS172" s="23">
        <v>2.360689237641</v>
      </c>
      <c r="BT172" s="23">
        <v>1.868567532451</v>
      </c>
      <c r="BU172" s="23">
        <v>-0.49212170518999998</v>
      </c>
      <c r="BV172" s="24">
        <v>-0.20846526401830404</v>
      </c>
      <c r="BW172" s="2">
        <v>2.9406728191910001</v>
      </c>
      <c r="BX172" s="2">
        <v>2.9406728191910001</v>
      </c>
      <c r="BY172" s="2">
        <v>0</v>
      </c>
      <c r="BZ172" s="1">
        <v>0</v>
      </c>
      <c r="CB172" s="25" t="s">
        <v>185</v>
      </c>
      <c r="CC172" s="27">
        <v>0</v>
      </c>
      <c r="CD172" s="27">
        <v>0.17688300000000001</v>
      </c>
      <c r="CG172" s="30">
        <v>258</v>
      </c>
      <c r="CH172" s="30"/>
      <c r="CI172" s="15" t="s">
        <v>185</v>
      </c>
      <c r="CJ172" s="36" t="s">
        <v>975</v>
      </c>
      <c r="CK172" s="34" t="s">
        <v>185</v>
      </c>
      <c r="CL172" s="34" t="s">
        <v>976</v>
      </c>
      <c r="CM172" s="32"/>
      <c r="CN172" s="32"/>
      <c r="CO172" t="s">
        <v>185</v>
      </c>
      <c r="CP172">
        <v>93193</v>
      </c>
      <c r="CQ172" t="s">
        <v>1045</v>
      </c>
      <c r="CR172" s="30">
        <v>208</v>
      </c>
      <c r="CS172" s="39" t="s">
        <v>185</v>
      </c>
      <c r="CW172" s="30">
        <v>274</v>
      </c>
      <c r="CX172" s="30"/>
      <c r="CY172" s="32"/>
      <c r="CZ172" s="32" t="s">
        <v>185</v>
      </c>
      <c r="DA172" s="41">
        <v>92653</v>
      </c>
    </row>
    <row r="173" spans="1:105" ht="15.75" x14ac:dyDescent="0.25">
      <c r="A173" t="s">
        <v>531</v>
      </c>
      <c r="B173" t="s">
        <v>187</v>
      </c>
      <c r="C173" s="52">
        <v>6.7779884924990004</v>
      </c>
      <c r="D173" s="52">
        <v>6.0508939919570004</v>
      </c>
      <c r="E173" s="52">
        <v>-0.72709450054199998</v>
      </c>
      <c r="F173" s="53">
        <v>-0.10727290277147179</v>
      </c>
      <c r="G173" s="45">
        <v>6.8848250165410008</v>
      </c>
      <c r="H173" s="45">
        <v>7.0345643763849992</v>
      </c>
      <c r="I173" s="45">
        <v>0.14973935984399844</v>
      </c>
      <c r="J173" s="46">
        <v>2.1749188902295279E-2</v>
      </c>
      <c r="K173" s="47">
        <v>3</v>
      </c>
      <c r="L173" s="55">
        <f t="shared" si="88"/>
        <v>6.6550530165410011</v>
      </c>
      <c r="M173" s="55">
        <f t="shared" si="89"/>
        <v>6.8047923763849996</v>
      </c>
      <c r="N173" s="55">
        <f t="shared" si="90"/>
        <v>0.14973935984399844</v>
      </c>
      <c r="O173" s="56">
        <f t="shared" si="91"/>
        <v>2.2500100220362522E-2</v>
      </c>
      <c r="P173" s="54"/>
      <c r="Q173" s="42">
        <f t="shared" si="92"/>
        <v>41.114350573521293</v>
      </c>
      <c r="R173" s="42">
        <f t="shared" si="93"/>
        <v>36.703894841935742</v>
      </c>
      <c r="S173" s="42">
        <f t="shared" si="94"/>
        <v>40.368640801063961</v>
      </c>
      <c r="T173" s="42">
        <f t="shared" si="95"/>
        <v>41.276939264847712</v>
      </c>
      <c r="V173" s="143">
        <f t="shared" si="96"/>
        <v>39.514784198410524</v>
      </c>
      <c r="W173" s="143">
        <f t="shared" si="97"/>
        <v>40.528930401272802</v>
      </c>
      <c r="X173" s="143">
        <f t="shared" si="98"/>
        <v>41.394429086489453</v>
      </c>
      <c r="AA173" t="s">
        <v>187</v>
      </c>
      <c r="AB173" s="2">
        <v>6.7779884924990004</v>
      </c>
      <c r="AC173" s="2">
        <v>6.6497912752949997</v>
      </c>
      <c r="AD173" s="2">
        <v>-0.12819721720400068</v>
      </c>
      <c r="AE173" s="1">
        <v>-1.8913755511074229E-2</v>
      </c>
      <c r="AF173" s="2">
        <v>6.7781082096929994</v>
      </c>
      <c r="AG173" s="2">
        <v>1.1971719399905822E-4</v>
      </c>
      <c r="AH173" s="1">
        <v>1.7662643442305294E-5</v>
      </c>
      <c r="AI173" s="2">
        <v>6.7807255076019999</v>
      </c>
      <c r="AJ173" s="2">
        <v>2.7370151029995071E-3</v>
      </c>
      <c r="AK173" s="1">
        <v>4.0380934639067047E-4</v>
      </c>
      <c r="AL173" s="2">
        <v>6.6923303466129997</v>
      </c>
      <c r="AM173" s="2">
        <v>-8.5658145886000625E-2</v>
      </c>
      <c r="AN173" s="1">
        <v>-1.2637694203936163E-2</v>
      </c>
      <c r="AO173" s="2">
        <v>6.7773283118640002</v>
      </c>
      <c r="AP173" s="2">
        <v>-6.6018063500017377E-4</v>
      </c>
      <c r="AQ173" s="1">
        <v>-9.7400672150856575E-5</v>
      </c>
      <c r="AR173" s="2">
        <v>6.4885251393000001</v>
      </c>
      <c r="AS173" s="2">
        <v>-0.2894633531990003</v>
      </c>
      <c r="AT173" s="1">
        <v>-4.2706380147936346E-2</v>
      </c>
      <c r="AU173" s="1"/>
      <c r="AV173" t="s">
        <v>187</v>
      </c>
      <c r="AW173" s="2">
        <v>6.8848250165410008</v>
      </c>
      <c r="AX173" s="2">
        <v>6.9050218563419996</v>
      </c>
      <c r="AY173" s="2">
        <v>2.0196839800998845E-2</v>
      </c>
      <c r="AZ173" s="1">
        <v>2.9335298649530417E-3</v>
      </c>
      <c r="BA173" s="2">
        <v>6.8848528575130006</v>
      </c>
      <c r="BB173" s="2">
        <v>2.7840971999815167E-5</v>
      </c>
      <c r="BC173" s="1">
        <v>4.0438169354960202E-6</v>
      </c>
      <c r="BD173" s="2">
        <v>6.8854644084860004</v>
      </c>
      <c r="BE173" s="2">
        <v>6.3939194499962326E-4</v>
      </c>
      <c r="BF173" s="1">
        <v>9.2869745195188659E-5</v>
      </c>
      <c r="BG173" s="2">
        <v>6.9583628940070001</v>
      </c>
      <c r="BH173" s="2">
        <v>7.3537877465999379E-2</v>
      </c>
      <c r="BI173" s="1">
        <v>1.0681154174481181E-2</v>
      </c>
      <c r="BJ173" s="2">
        <v>6.884671432537</v>
      </c>
      <c r="BK173" s="2">
        <v>-1.5358400400078409E-4</v>
      </c>
      <c r="BL173" s="1">
        <v>-2.2307611832079082E-5</v>
      </c>
      <c r="BM173" s="2">
        <v>7.0269442281470003</v>
      </c>
      <c r="BN173" s="2">
        <v>0.1421192116059995</v>
      </c>
      <c r="BO173" s="1">
        <v>2.0642385429484961E-2</v>
      </c>
      <c r="BQ173" t="s">
        <v>187</v>
      </c>
      <c r="BS173" s="23">
        <v>6.7779884924990004</v>
      </c>
      <c r="BT173" s="23">
        <v>6.3364599312079992</v>
      </c>
      <c r="BU173" s="23">
        <v>-0.44152856129100115</v>
      </c>
      <c r="BV173" s="24">
        <v>-6.5141533034413932E-2</v>
      </c>
      <c r="BW173" s="2">
        <v>6.8848250165410008</v>
      </c>
      <c r="BX173" s="2">
        <v>6.8440606704390001</v>
      </c>
      <c r="BY173" s="2">
        <v>-4.0764346102000637E-2</v>
      </c>
      <c r="BZ173" s="1">
        <v>-5.9208979173854181E-3</v>
      </c>
      <c r="CB173" s="25" t="s">
        <v>187</v>
      </c>
      <c r="CC173" s="27">
        <v>0</v>
      </c>
      <c r="CD173" s="27">
        <v>0.229772</v>
      </c>
      <c r="CG173" s="30">
        <v>260</v>
      </c>
      <c r="CH173" s="30"/>
      <c r="CI173" s="15" t="s">
        <v>187</v>
      </c>
      <c r="CJ173" s="36" t="s">
        <v>975</v>
      </c>
      <c r="CK173" s="34" t="s">
        <v>187</v>
      </c>
      <c r="CL173" s="34" t="s">
        <v>976</v>
      </c>
      <c r="CM173" s="32"/>
      <c r="CN173" s="32"/>
      <c r="CO173" t="s">
        <v>187</v>
      </c>
      <c r="CP173">
        <v>164857</v>
      </c>
      <c r="CQ173" t="s">
        <v>1045</v>
      </c>
      <c r="CR173" s="30">
        <v>209</v>
      </c>
      <c r="CS173" s="39" t="s">
        <v>187</v>
      </c>
      <c r="CW173" s="30">
        <v>276</v>
      </c>
      <c r="CX173" s="30"/>
      <c r="CY173" s="32"/>
      <c r="CZ173" s="32" t="s">
        <v>187</v>
      </c>
      <c r="DA173" s="41">
        <v>164205</v>
      </c>
    </row>
    <row r="174" spans="1:105" ht="15.75" x14ac:dyDescent="0.25">
      <c r="B174" t="s">
        <v>202</v>
      </c>
      <c r="C174" s="52">
        <v>6.0534189309670001</v>
      </c>
      <c r="D174" s="52">
        <v>6.1245465476799996</v>
      </c>
      <c r="E174" s="52">
        <v>7.1127616712999497E-2</v>
      </c>
      <c r="F174" s="53">
        <v>1.1749990794315842E-2</v>
      </c>
      <c r="G174" s="45">
        <v>6.4746908386340003</v>
      </c>
      <c r="H174" s="45">
        <v>6.6546025652459999</v>
      </c>
      <c r="I174" s="45">
        <v>0.17991172661199961</v>
      </c>
      <c r="J174" s="46">
        <v>2.778692158372716E-2</v>
      </c>
      <c r="K174" s="47">
        <v>2</v>
      </c>
      <c r="L174" s="55">
        <f t="shared" si="88"/>
        <v>6.3184998386340006</v>
      </c>
      <c r="M174" s="55">
        <f t="shared" si="89"/>
        <v>6.4984115652460002</v>
      </c>
      <c r="N174" s="55">
        <f t="shared" si="90"/>
        <v>0.17991172661199961</v>
      </c>
      <c r="O174" s="56">
        <f t="shared" si="91"/>
        <v>2.8473804100135076E-2</v>
      </c>
      <c r="P174" s="54"/>
      <c r="Q174" s="42">
        <f t="shared" si="92"/>
        <v>49.023476927170393</v>
      </c>
      <c r="R174" s="42">
        <f t="shared" si="93"/>
        <v>49.599502329770004</v>
      </c>
      <c r="S174" s="42">
        <f t="shared" si="94"/>
        <v>51.170228689941702</v>
      </c>
      <c r="T174" s="42">
        <f t="shared" si="95"/>
        <v>52.627239757418209</v>
      </c>
      <c r="V174" s="143">
        <f t="shared" si="96"/>
        <v>48.043544455987423</v>
      </c>
      <c r="W174" s="143">
        <f t="shared" si="97"/>
        <v>51.474959784878088</v>
      </c>
      <c r="X174" s="143">
        <f t="shared" si="98"/>
        <v>52.882020189019876</v>
      </c>
      <c r="AA174" t="s">
        <v>202</v>
      </c>
      <c r="AB174" s="2">
        <v>6.0534189309670001</v>
      </c>
      <c r="AC174" s="2">
        <v>5.9584647348160003</v>
      </c>
      <c r="AD174" s="2">
        <v>-9.495419615099987E-2</v>
      </c>
      <c r="AE174" s="1">
        <v>-1.5686044074242102E-2</v>
      </c>
      <c r="AF174" s="2">
        <v>6.0532558144349995</v>
      </c>
      <c r="AG174" s="2">
        <v>-1.6311653200062892E-4</v>
      </c>
      <c r="AH174" s="1">
        <v>-2.6946182621887687E-5</v>
      </c>
      <c r="AI174" s="2">
        <v>6.0504397812249993</v>
      </c>
      <c r="AJ174" s="2">
        <v>-2.9791497420008639E-3</v>
      </c>
      <c r="AK174" s="1">
        <v>-4.9214332858422559E-4</v>
      </c>
      <c r="AL174" s="2">
        <v>6.0295735229140002</v>
      </c>
      <c r="AM174" s="2">
        <v>-2.384540805299995E-2</v>
      </c>
      <c r="AN174" s="1">
        <v>-3.9391636899630171E-3</v>
      </c>
      <c r="AO174" s="2">
        <v>6.0543170199859997</v>
      </c>
      <c r="AP174" s="2">
        <v>8.980890189995705E-4</v>
      </c>
      <c r="AQ174" s="1">
        <v>1.4836062549797885E-4</v>
      </c>
      <c r="AR174" s="2">
        <v>5.8972970384280003</v>
      </c>
      <c r="AS174" s="2">
        <v>-0.15612189253899977</v>
      </c>
      <c r="AT174" s="1">
        <v>-2.5790696847419442E-2</v>
      </c>
      <c r="AU174" s="1"/>
      <c r="AV174" t="s">
        <v>202</v>
      </c>
      <c r="AW174" s="2">
        <v>6.4746908386340003</v>
      </c>
      <c r="AX174" s="2">
        <v>6.5322625911499994</v>
      </c>
      <c r="AY174" s="2">
        <v>5.7571752515999108E-2</v>
      </c>
      <c r="AZ174" s="1">
        <v>8.8918149068172841E-3</v>
      </c>
      <c r="BA174" s="2">
        <v>6.4746908386340003</v>
      </c>
      <c r="BB174" s="2">
        <v>0</v>
      </c>
      <c r="BC174" s="1">
        <v>0</v>
      </c>
      <c r="BD174" s="2">
        <v>6.4746908386340003</v>
      </c>
      <c r="BE174" s="2">
        <v>0</v>
      </c>
      <c r="BF174" s="1">
        <v>0</v>
      </c>
      <c r="BG174" s="2">
        <v>6.5826378746009997</v>
      </c>
      <c r="BH174" s="2">
        <v>0.10794703596699939</v>
      </c>
      <c r="BI174" s="1">
        <v>1.6672152950205348E-2</v>
      </c>
      <c r="BJ174" s="2">
        <v>6.4746908386340003</v>
      </c>
      <c r="BK174" s="2">
        <v>0</v>
      </c>
      <c r="BL174" s="1">
        <v>0</v>
      </c>
      <c r="BM174" s="2">
        <v>6.6474060961820003</v>
      </c>
      <c r="BN174" s="2">
        <v>0.17271525754799999</v>
      </c>
      <c r="BO174" s="1">
        <v>2.6675444720452263E-2</v>
      </c>
      <c r="BQ174" t="s">
        <v>202</v>
      </c>
      <c r="BS174" s="23">
        <v>6.0534189309670001</v>
      </c>
      <c r="BT174" s="23">
        <v>6.2713423110670004</v>
      </c>
      <c r="BU174" s="23">
        <v>0.21792338010000023</v>
      </c>
      <c r="BV174" s="24">
        <v>3.6000049325049466E-2</v>
      </c>
      <c r="BW174" s="2">
        <v>6.4746908386340003</v>
      </c>
      <c r="BX174" s="2">
        <v>6.4746908386340003</v>
      </c>
      <c r="BY174" s="2">
        <v>0</v>
      </c>
      <c r="BZ174" s="1">
        <v>0</v>
      </c>
      <c r="CB174" s="25" t="s">
        <v>202</v>
      </c>
      <c r="CC174" s="27">
        <v>0</v>
      </c>
      <c r="CD174" s="27">
        <v>0.156191</v>
      </c>
      <c r="CG174" s="30">
        <v>278</v>
      </c>
      <c r="CH174" s="30"/>
      <c r="CI174" s="15" t="s">
        <v>202</v>
      </c>
      <c r="CJ174" s="36" t="s">
        <v>975</v>
      </c>
      <c r="CK174" s="34" t="s">
        <v>202</v>
      </c>
      <c r="CL174" s="34" t="s">
        <v>976</v>
      </c>
      <c r="CM174" s="32"/>
      <c r="CN174" s="32"/>
      <c r="CO174" t="s">
        <v>202</v>
      </c>
      <c r="CP174">
        <v>123480</v>
      </c>
      <c r="CQ174" t="s">
        <v>1045</v>
      </c>
      <c r="CR174" s="30">
        <v>210</v>
      </c>
      <c r="CS174" s="39" t="s">
        <v>202</v>
      </c>
      <c r="CW174" s="30">
        <v>291</v>
      </c>
      <c r="CX174" s="30"/>
      <c r="CY174" s="32"/>
      <c r="CZ174" s="32" t="s">
        <v>202</v>
      </c>
      <c r="DA174" s="41">
        <v>122749</v>
      </c>
    </row>
    <row r="175" spans="1:105" ht="15.75" x14ac:dyDescent="0.25">
      <c r="A175" t="s">
        <v>532</v>
      </c>
      <c r="B175" t="s">
        <v>203</v>
      </c>
      <c r="C175" s="52">
        <v>4.75321043853</v>
      </c>
      <c r="D175" s="52">
        <v>4.8662595792759999</v>
      </c>
      <c r="E175" s="52">
        <v>0.11304914074599992</v>
      </c>
      <c r="F175" s="53">
        <v>2.3783744104744924E-2</v>
      </c>
      <c r="G175" s="45">
        <v>5.6214590301170002</v>
      </c>
      <c r="H175" s="45">
        <v>5.7771835805150005</v>
      </c>
      <c r="I175" s="45">
        <v>0.15572455039800026</v>
      </c>
      <c r="J175" s="46">
        <v>2.7701802959641805E-2</v>
      </c>
      <c r="K175" s="47">
        <v>1</v>
      </c>
      <c r="L175" s="55">
        <f t="shared" si="88"/>
        <v>5.531336030117</v>
      </c>
      <c r="M175" s="55">
        <f t="shared" si="89"/>
        <v>5.6870605805150003</v>
      </c>
      <c r="N175" s="55">
        <f t="shared" si="90"/>
        <v>0.15572455039800026</v>
      </c>
      <c r="O175" s="56">
        <f t="shared" si="91"/>
        <v>2.8153153153254791E-2</v>
      </c>
      <c r="P175" s="54"/>
      <c r="Q175" s="42">
        <f t="shared" si="92"/>
        <v>62.911433392408085</v>
      </c>
      <c r="R175" s="42">
        <f t="shared" si="93"/>
        <v>64.407702825475823</v>
      </c>
      <c r="S175" s="42">
        <f t="shared" si="94"/>
        <v>73.210366494388126</v>
      </c>
      <c r="T175" s="42">
        <f t="shared" si="95"/>
        <v>75.271469154710545</v>
      </c>
      <c r="V175" s="143">
        <f t="shared" si="96"/>
        <v>61.257844322573348</v>
      </c>
      <c r="W175" s="143">
        <f t="shared" si="97"/>
        <v>73.538376033569548</v>
      </c>
      <c r="X175" s="143">
        <f t="shared" si="98"/>
        <v>75.525899710158612</v>
      </c>
      <c r="AA175" t="s">
        <v>203</v>
      </c>
      <c r="AB175" s="2">
        <v>4.75321043853</v>
      </c>
      <c r="AC175" s="2">
        <v>4.6748171282689999</v>
      </c>
      <c r="AD175" s="2">
        <v>-7.839331026100016E-2</v>
      </c>
      <c r="AE175" s="1">
        <v>-1.6492707670911461E-2</v>
      </c>
      <c r="AF175" s="2">
        <v>4.7531263879110002</v>
      </c>
      <c r="AG175" s="2">
        <v>-8.4050618999853555E-5</v>
      </c>
      <c r="AH175" s="1">
        <v>-1.7682915597115335E-5</v>
      </c>
      <c r="AI175" s="2">
        <v>4.7513939613579996</v>
      </c>
      <c r="AJ175" s="2">
        <v>-1.8164771720003969E-3</v>
      </c>
      <c r="AK175" s="1">
        <v>-3.821579531332867E-4</v>
      </c>
      <c r="AL175" s="2">
        <v>4.7185203005149994</v>
      </c>
      <c r="AM175" s="2">
        <v>-3.4690138015000649E-2</v>
      </c>
      <c r="AN175" s="1">
        <v>-7.2982541933761056E-3</v>
      </c>
      <c r="AO175" s="2">
        <v>4.7536737371709998</v>
      </c>
      <c r="AP175" s="2">
        <v>4.6329864099980966E-4</v>
      </c>
      <c r="AQ175" s="1">
        <v>9.747067734352018E-5</v>
      </c>
      <c r="AR175" s="2">
        <v>4.6076312764109995</v>
      </c>
      <c r="AS175" s="2">
        <v>-0.14557916211900057</v>
      </c>
      <c r="AT175" s="1">
        <v>-3.0627544057153729E-2</v>
      </c>
      <c r="AU175" s="1"/>
      <c r="AV175" t="s">
        <v>203</v>
      </c>
      <c r="AW175" s="2">
        <v>5.6214590301170002</v>
      </c>
      <c r="AX175" s="2">
        <v>5.6712908862439999</v>
      </c>
      <c r="AY175" s="2">
        <v>4.9831856126999696E-2</v>
      </c>
      <c r="AZ175" s="1">
        <v>8.8645769470212677E-3</v>
      </c>
      <c r="BA175" s="2">
        <v>5.6214590301170002</v>
      </c>
      <c r="BB175" s="2">
        <v>0</v>
      </c>
      <c r="BC175" s="1">
        <v>0</v>
      </c>
      <c r="BD175" s="2">
        <v>5.6214590301170002</v>
      </c>
      <c r="BE175" s="2">
        <v>0</v>
      </c>
      <c r="BF175" s="1">
        <v>0</v>
      </c>
      <c r="BG175" s="2">
        <v>5.7148937603559995</v>
      </c>
      <c r="BH175" s="2">
        <v>9.3434730238999286E-2</v>
      </c>
      <c r="BI175" s="1">
        <v>1.6621081775820504E-2</v>
      </c>
      <c r="BJ175" s="2">
        <v>5.6214590301170002</v>
      </c>
      <c r="BK175" s="2">
        <v>0</v>
      </c>
      <c r="BL175" s="1">
        <v>0</v>
      </c>
      <c r="BM175" s="2">
        <v>5.7709545984990003</v>
      </c>
      <c r="BN175" s="2">
        <v>0.14949556838200007</v>
      </c>
      <c r="BO175" s="1">
        <v>2.6593730841241867E-2</v>
      </c>
      <c r="BQ175" t="s">
        <v>203</v>
      </c>
      <c r="BS175" s="23">
        <v>4.75321043853</v>
      </c>
      <c r="BT175" s="23">
        <v>5.0094303205439994</v>
      </c>
      <c r="BU175" s="23">
        <v>0.25621988201399937</v>
      </c>
      <c r="BV175" s="24">
        <v>5.3904594658182044E-2</v>
      </c>
      <c r="BW175" s="2">
        <v>5.6214590301170002</v>
      </c>
      <c r="BX175" s="2">
        <v>5.6214590301170002</v>
      </c>
      <c r="BY175" s="2">
        <v>0</v>
      </c>
      <c r="BZ175" s="1">
        <v>0</v>
      </c>
      <c r="CB175" s="25" t="s">
        <v>203</v>
      </c>
      <c r="CC175" s="27">
        <v>0</v>
      </c>
      <c r="CD175" s="27">
        <v>9.0122999999999995E-2</v>
      </c>
      <c r="CG175" s="30">
        <v>279</v>
      </c>
      <c r="CH175" s="30"/>
      <c r="CI175" s="15" t="s">
        <v>203</v>
      </c>
      <c r="CJ175" s="36" t="s">
        <v>975</v>
      </c>
      <c r="CK175" s="34" t="s">
        <v>203</v>
      </c>
      <c r="CL175" s="34" t="s">
        <v>976</v>
      </c>
      <c r="CM175" s="32"/>
      <c r="CN175" s="32"/>
      <c r="CO175" t="s">
        <v>203</v>
      </c>
      <c r="CP175">
        <v>75554</v>
      </c>
      <c r="CQ175" t="s">
        <v>1045</v>
      </c>
      <c r="CR175" s="30">
        <v>211</v>
      </c>
      <c r="CS175" s="39" t="s">
        <v>203</v>
      </c>
      <c r="CW175" s="30">
        <v>292</v>
      </c>
      <c r="CX175" s="30"/>
      <c r="CY175" s="32"/>
      <c r="CZ175" s="32" t="s">
        <v>203</v>
      </c>
      <c r="DA175" s="41">
        <v>75217</v>
      </c>
    </row>
    <row r="176" spans="1:105" ht="15.75" x14ac:dyDescent="0.25">
      <c r="A176" t="s">
        <v>533</v>
      </c>
      <c r="B176" t="s">
        <v>209</v>
      </c>
      <c r="C176" s="52">
        <v>4.7122817304410001</v>
      </c>
      <c r="D176" s="52">
        <v>5.1567997111259993</v>
      </c>
      <c r="E176" s="52">
        <v>0.44451798068499926</v>
      </c>
      <c r="F176" s="53">
        <v>9.4331792136587503E-2</v>
      </c>
      <c r="G176" s="45">
        <v>5.3231296240820001</v>
      </c>
      <c r="H176" s="45">
        <v>5.4712923411680006</v>
      </c>
      <c r="I176" s="45">
        <v>0.14816271708600048</v>
      </c>
      <c r="J176" s="46">
        <v>2.7833760879259421E-2</v>
      </c>
      <c r="K176" s="47">
        <v>2</v>
      </c>
      <c r="L176" s="55">
        <f t="shared" si="88"/>
        <v>5.2034746240820002</v>
      </c>
      <c r="M176" s="55">
        <f t="shared" si="89"/>
        <v>5.3516373411680007</v>
      </c>
      <c r="N176" s="55">
        <f t="shared" si="90"/>
        <v>0.14816271708600048</v>
      </c>
      <c r="O176" s="56">
        <f t="shared" si="91"/>
        <v>2.8473804100109249E-2</v>
      </c>
      <c r="P176" s="54"/>
      <c r="Q176" s="42">
        <f t="shared" si="92"/>
        <v>49.027537121583521</v>
      </c>
      <c r="R176" s="42">
        <f t="shared" si="93"/>
        <v>53.652392562305565</v>
      </c>
      <c r="S176" s="42">
        <f t="shared" si="94"/>
        <v>54.138007845622433</v>
      </c>
      <c r="T176" s="42">
        <f t="shared" si="95"/>
        <v>55.679522875388869</v>
      </c>
      <c r="V176" s="143">
        <f t="shared" si="96"/>
        <v>52.456855143216494</v>
      </c>
      <c r="W176" s="143">
        <f t="shared" si="97"/>
        <v>54.76765207959162</v>
      </c>
      <c r="X176" s="143">
        <f t="shared" si="98"/>
        <v>56.264717740079988</v>
      </c>
      <c r="AA176" t="s">
        <v>209</v>
      </c>
      <c r="AB176" s="2">
        <v>4.7122817304410001</v>
      </c>
      <c r="AC176" s="2">
        <v>4.742156733751</v>
      </c>
      <c r="AD176" s="2">
        <v>2.9875003309999926E-2</v>
      </c>
      <c r="AE176" s="1">
        <v>6.3398168910423075E-3</v>
      </c>
      <c r="AF176" s="2">
        <v>4.7121557507950005</v>
      </c>
      <c r="AG176" s="2">
        <v>-1.2597964599958544E-4</v>
      </c>
      <c r="AH176" s="1">
        <v>-2.6734319636656277E-5</v>
      </c>
      <c r="AI176" s="2">
        <v>4.7099812940830006</v>
      </c>
      <c r="AJ176" s="2">
        <v>-2.3004363579994802E-3</v>
      </c>
      <c r="AK176" s="1">
        <v>-4.8817886739216528E-4</v>
      </c>
      <c r="AL176" s="2">
        <v>4.9332888923790001</v>
      </c>
      <c r="AM176" s="2">
        <v>0.22100716193800007</v>
      </c>
      <c r="AN176" s="1">
        <v>4.6900243784302992E-2</v>
      </c>
      <c r="AO176" s="2">
        <v>4.712975349892</v>
      </c>
      <c r="AP176" s="2">
        <v>6.9361945099988276E-4</v>
      </c>
      <c r="AQ176" s="1">
        <v>1.4719396901062835E-4</v>
      </c>
      <c r="AR176" s="2">
        <v>4.9839258071569992</v>
      </c>
      <c r="AS176" s="2">
        <v>0.27164407671599911</v>
      </c>
      <c r="AT176" s="1">
        <v>5.7645975401088172E-2</v>
      </c>
      <c r="AU176" s="1"/>
      <c r="AV176" t="s">
        <v>209</v>
      </c>
      <c r="AW176" s="2">
        <v>5.3231296240820001</v>
      </c>
      <c r="AX176" s="2">
        <v>5.3705416935489998</v>
      </c>
      <c r="AY176" s="2">
        <v>4.7412069466999718E-2</v>
      </c>
      <c r="AZ176" s="1">
        <v>8.906803481265246E-3</v>
      </c>
      <c r="BA176" s="2">
        <v>5.3231296240820001</v>
      </c>
      <c r="BB176" s="2">
        <v>0</v>
      </c>
      <c r="BC176" s="1">
        <v>0</v>
      </c>
      <c r="BD176" s="2">
        <v>5.3231296240820001</v>
      </c>
      <c r="BE176" s="2">
        <v>0</v>
      </c>
      <c r="BF176" s="1">
        <v>0</v>
      </c>
      <c r="BG176" s="2">
        <v>5.4120272543340002</v>
      </c>
      <c r="BH176" s="2">
        <v>8.8897630252000148E-2</v>
      </c>
      <c r="BI176" s="1">
        <v>1.6700256527630769E-2</v>
      </c>
      <c r="BJ176" s="2">
        <v>5.3231296240820001</v>
      </c>
      <c r="BK176" s="2">
        <v>0</v>
      </c>
      <c r="BL176" s="1">
        <v>0</v>
      </c>
      <c r="BM176" s="2">
        <v>5.4653658324849994</v>
      </c>
      <c r="BN176" s="2">
        <v>0.14223620840299933</v>
      </c>
      <c r="BO176" s="1">
        <v>2.6720410444171491E-2</v>
      </c>
      <c r="BQ176" t="s">
        <v>209</v>
      </c>
      <c r="BS176" s="23">
        <v>4.7122817304410001</v>
      </c>
      <c r="BT176" s="23">
        <v>4.8803612918260004</v>
      </c>
      <c r="BU176" s="23">
        <v>0.16807956138500035</v>
      </c>
      <c r="BV176" s="24">
        <v>3.5668402485194914E-2</v>
      </c>
      <c r="BW176" s="2">
        <v>5.3231296240820001</v>
      </c>
      <c r="BX176" s="2">
        <v>5.3231296240820001</v>
      </c>
      <c r="BY176" s="2">
        <v>0</v>
      </c>
      <c r="BZ176" s="1">
        <v>0</v>
      </c>
      <c r="CB176" s="25" t="s">
        <v>209</v>
      </c>
      <c r="CC176" s="27">
        <v>0</v>
      </c>
      <c r="CD176" s="27">
        <v>0.119655</v>
      </c>
      <c r="CG176" s="30">
        <v>285</v>
      </c>
      <c r="CH176" s="30"/>
      <c r="CI176" s="15" t="s">
        <v>209</v>
      </c>
      <c r="CJ176" s="36" t="s">
        <v>975</v>
      </c>
      <c r="CK176" s="34" t="s">
        <v>209</v>
      </c>
      <c r="CL176" s="34" t="s">
        <v>976</v>
      </c>
      <c r="CM176" s="32"/>
      <c r="CN176" s="32"/>
      <c r="CO176" t="s">
        <v>209</v>
      </c>
      <c r="CP176">
        <v>96115</v>
      </c>
      <c r="CQ176" t="s">
        <v>1045</v>
      </c>
      <c r="CR176" s="30">
        <v>212</v>
      </c>
      <c r="CS176" s="39" t="s">
        <v>209</v>
      </c>
      <c r="CW176" s="30">
        <v>298</v>
      </c>
      <c r="CX176" s="30"/>
      <c r="CY176" s="32"/>
      <c r="CZ176" s="32" t="s">
        <v>209</v>
      </c>
      <c r="DA176" s="41">
        <v>95010</v>
      </c>
    </row>
    <row r="177" spans="1:105" ht="15.75" x14ac:dyDescent="0.25">
      <c r="A177" t="s">
        <v>534</v>
      </c>
      <c r="B177" t="s">
        <v>235</v>
      </c>
      <c r="C177" s="52">
        <v>3.3432910433629996</v>
      </c>
      <c r="D177" s="52">
        <v>2.999037813113</v>
      </c>
      <c r="E177" s="52">
        <v>-0.34425323024999965</v>
      </c>
      <c r="F177" s="53">
        <v>-0.10296837032282928</v>
      </c>
      <c r="G177" s="45">
        <v>3.492410956154</v>
      </c>
      <c r="H177" s="45">
        <v>3.5900601098879998</v>
      </c>
      <c r="I177" s="45">
        <v>9.7649153733999849E-2</v>
      </c>
      <c r="J177" s="46">
        <v>2.7960384662615849E-2</v>
      </c>
      <c r="K177" s="47">
        <v>4</v>
      </c>
      <c r="L177" s="55">
        <f t="shared" si="88"/>
        <v>3.351318956154</v>
      </c>
      <c r="M177" s="55">
        <f t="shared" si="89"/>
        <v>3.4489681098879998</v>
      </c>
      <c r="N177" s="55">
        <f t="shared" si="90"/>
        <v>9.7649153733999849E-2</v>
      </c>
      <c r="O177" s="56">
        <f t="shared" si="91"/>
        <v>2.9137529137501967E-2</v>
      </c>
      <c r="P177" s="54"/>
      <c r="Q177" s="42">
        <f t="shared" si="92"/>
        <v>44.066628575083364</v>
      </c>
      <c r="R177" s="42">
        <f t="shared" si="93"/>
        <v>39.529159645085613</v>
      </c>
      <c r="S177" s="42">
        <f t="shared" si="94"/>
        <v>44.172441394429875</v>
      </c>
      <c r="T177" s="42">
        <f t="shared" si="95"/>
        <v>45.459517192634671</v>
      </c>
      <c r="V177" s="143">
        <f t="shared" si="96"/>
        <v>43.134002046987924</v>
      </c>
      <c r="W177" s="143">
        <f t="shared" si="97"/>
        <v>44.685444360569619</v>
      </c>
      <c r="X177" s="143">
        <f t="shared" si="98"/>
        <v>45.935386860169601</v>
      </c>
      <c r="AA177" t="s">
        <v>235</v>
      </c>
      <c r="AB177" s="2">
        <v>3.3432910433629996</v>
      </c>
      <c r="AC177" s="2">
        <v>3.3119944173699998</v>
      </c>
      <c r="AD177" s="2">
        <v>-3.1296625992999871E-2</v>
      </c>
      <c r="AE177" s="1">
        <v>-9.3610234906497253E-3</v>
      </c>
      <c r="AF177" s="2">
        <v>3.3433855087520001</v>
      </c>
      <c r="AG177" s="2">
        <v>9.446538900048651E-5</v>
      </c>
      <c r="AH177" s="1">
        <v>2.8255209545102674E-5</v>
      </c>
      <c r="AI177" s="2">
        <v>3.3452298920089998</v>
      </c>
      <c r="AJ177" s="2">
        <v>1.9388486460001353E-3</v>
      </c>
      <c r="AK177" s="1">
        <v>5.7992218471349631E-4</v>
      </c>
      <c r="AL177" s="2">
        <v>3.2897248772450003</v>
      </c>
      <c r="AM177" s="2">
        <v>-5.3566166117999359E-2</v>
      </c>
      <c r="AN177" s="1">
        <v>-1.6021987144773799E-2</v>
      </c>
      <c r="AO177" s="2">
        <v>3.3427705311590001</v>
      </c>
      <c r="AP177" s="2">
        <v>-5.2051220399951248E-4</v>
      </c>
      <c r="AQ177" s="1">
        <v>-1.5568857070724296E-4</v>
      </c>
      <c r="AR177" s="2">
        <v>3.23496388552</v>
      </c>
      <c r="AS177" s="2">
        <v>-0.10832715784299962</v>
      </c>
      <c r="AT177" s="1">
        <v>-3.2401354365497861E-2</v>
      </c>
      <c r="AU177" s="1"/>
      <c r="AV177" t="s">
        <v>235</v>
      </c>
      <c r="AW177" s="2">
        <v>3.492410956154</v>
      </c>
      <c r="AX177" s="2">
        <v>3.523658685349</v>
      </c>
      <c r="AY177" s="2">
        <v>3.1247729194999962E-2</v>
      </c>
      <c r="AZ177" s="1">
        <v>8.9473230920714339E-3</v>
      </c>
      <c r="BA177" s="2">
        <v>3.492410956154</v>
      </c>
      <c r="BB177" s="2">
        <v>0</v>
      </c>
      <c r="BC177" s="1">
        <v>0</v>
      </c>
      <c r="BD177" s="2">
        <v>3.492410956154</v>
      </c>
      <c r="BE177" s="2">
        <v>0</v>
      </c>
      <c r="BF177" s="1">
        <v>0</v>
      </c>
      <c r="BG177" s="2">
        <v>3.551000448395</v>
      </c>
      <c r="BH177" s="2">
        <v>5.8589492240999963E-2</v>
      </c>
      <c r="BI177" s="1">
        <v>1.6776230797741324E-2</v>
      </c>
      <c r="BJ177" s="2">
        <v>3.492410956154</v>
      </c>
      <c r="BK177" s="2">
        <v>0</v>
      </c>
      <c r="BL177" s="1">
        <v>0</v>
      </c>
      <c r="BM177" s="2">
        <v>3.5861541437389999</v>
      </c>
      <c r="BN177" s="2">
        <v>9.3743187584999887E-2</v>
      </c>
      <c r="BO177" s="1">
        <v>2.6841969276214305E-2</v>
      </c>
      <c r="BQ177" t="s">
        <v>235</v>
      </c>
      <c r="BS177" s="23">
        <v>3.3432910433629996</v>
      </c>
      <c r="BT177" s="23">
        <v>3.107859817969</v>
      </c>
      <c r="BU177" s="23">
        <v>-0.23543122539399963</v>
      </c>
      <c r="BV177" s="24">
        <v>-7.0419004011442729E-2</v>
      </c>
      <c r="BW177" s="2">
        <v>3.492410956154</v>
      </c>
      <c r="BX177" s="2">
        <v>3.492410956154</v>
      </c>
      <c r="BY177" s="2">
        <v>0</v>
      </c>
      <c r="BZ177" s="1">
        <v>0</v>
      </c>
      <c r="CB177" s="25" t="s">
        <v>235</v>
      </c>
      <c r="CC177" s="27">
        <v>0</v>
      </c>
      <c r="CD177" s="27">
        <v>0.141092</v>
      </c>
      <c r="CG177" s="30">
        <v>315</v>
      </c>
      <c r="CH177" s="30"/>
      <c r="CI177" s="15" t="s">
        <v>235</v>
      </c>
      <c r="CJ177" s="36" t="s">
        <v>975</v>
      </c>
      <c r="CK177" s="34" t="s">
        <v>235</v>
      </c>
      <c r="CL177" s="34" t="s">
        <v>976</v>
      </c>
      <c r="CM177" s="32"/>
      <c r="CN177" s="32"/>
      <c r="CO177" t="s">
        <v>235</v>
      </c>
      <c r="CP177">
        <v>75869</v>
      </c>
      <c r="CQ177" t="s">
        <v>1045</v>
      </c>
      <c r="CR177" s="30">
        <v>213</v>
      </c>
      <c r="CS177" s="39" t="s">
        <v>235</v>
      </c>
      <c r="CW177" s="30">
        <v>324</v>
      </c>
      <c r="CX177" s="30"/>
      <c r="CY177" s="32"/>
      <c r="CZ177" s="32" t="s">
        <v>235</v>
      </c>
      <c r="DA177" s="41">
        <v>74998</v>
      </c>
    </row>
    <row r="178" spans="1:105" ht="15.75" x14ac:dyDescent="0.25">
      <c r="A178" t="s">
        <v>840</v>
      </c>
      <c r="B178" t="s">
        <v>238</v>
      </c>
      <c r="C178" s="52">
        <v>9.5688958778949988</v>
      </c>
      <c r="D178" s="52">
        <v>9.7407934781929999</v>
      </c>
      <c r="E178" s="52">
        <v>0.17189760029800105</v>
      </c>
      <c r="F178" s="53">
        <v>1.7964204281405112E-2</v>
      </c>
      <c r="G178" s="45">
        <v>8.670541052491</v>
      </c>
      <c r="H178" s="45">
        <v>8.8763237170610001</v>
      </c>
      <c r="I178" s="45">
        <v>0.20578266457000005</v>
      </c>
      <c r="J178" s="46">
        <v>2.3733543653643135E-2</v>
      </c>
      <c r="K178" s="47">
        <v>3</v>
      </c>
      <c r="L178" s="55">
        <f t="shared" si="88"/>
        <v>8.4035190524909993</v>
      </c>
      <c r="M178" s="55">
        <f t="shared" si="89"/>
        <v>8.6093017170609993</v>
      </c>
      <c r="N178" s="55">
        <f t="shared" si="90"/>
        <v>0.20578266457000005</v>
      </c>
      <c r="O178" s="56">
        <f t="shared" si="91"/>
        <v>2.4487677517551563E-2</v>
      </c>
      <c r="P178" s="54"/>
      <c r="Q178" s="42">
        <f t="shared" si="92"/>
        <v>50.82484850585854</v>
      </c>
      <c r="R178" s="42">
        <f t="shared" si="93"/>
        <v>51.737876466989249</v>
      </c>
      <c r="S178" s="42">
        <f t="shared" si="94"/>
        <v>44.634991143085536</v>
      </c>
      <c r="T178" s="42">
        <f t="shared" si="95"/>
        <v>45.727998412196179</v>
      </c>
      <c r="V178" s="143">
        <f t="shared" si="96"/>
        <v>50.338532338646431</v>
      </c>
      <c r="W178" s="143">
        <f t="shared" si="97"/>
        <v>45.451698329760013</v>
      </c>
      <c r="X178" s="143">
        <f t="shared" si="98"/>
        <v>45.984715125210265</v>
      </c>
      <c r="AA178" t="s">
        <v>238</v>
      </c>
      <c r="AB178" s="2">
        <v>9.5688958778949988</v>
      </c>
      <c r="AC178" s="2">
        <v>9.4394776841100008</v>
      </c>
      <c r="AD178" s="2">
        <v>-0.12941819378499808</v>
      </c>
      <c r="AE178" s="1">
        <v>-1.3524882644398465E-2</v>
      </c>
      <c r="AF178" s="2">
        <v>9.5686230372579999</v>
      </c>
      <c r="AG178" s="2">
        <v>-2.7284063699895E-4</v>
      </c>
      <c r="AH178" s="1">
        <v>-2.8513283087261528E-5</v>
      </c>
      <c r="AI178" s="2">
        <v>9.563805346673</v>
      </c>
      <c r="AJ178" s="2">
        <v>-5.090531221998873E-3</v>
      </c>
      <c r="AK178" s="1">
        <v>-5.3198731462408876E-4</v>
      </c>
      <c r="AL178" s="2">
        <v>9.4832929007030007</v>
      </c>
      <c r="AM178" s="2">
        <v>-8.5602977191998164E-2</v>
      </c>
      <c r="AN178" s="1">
        <v>-8.9459618209190329E-3</v>
      </c>
      <c r="AO178" s="2">
        <v>9.5703982901670006</v>
      </c>
      <c r="AP178" s="2">
        <v>1.502412272001763E-3</v>
      </c>
      <c r="AQ178" s="1">
        <v>1.5700999270694009E-4</v>
      </c>
      <c r="AR178" s="2">
        <v>9.3070409055599992</v>
      </c>
      <c r="AS178" s="2">
        <v>-0.26185497233499966</v>
      </c>
      <c r="AT178" s="1">
        <v>-2.7365223289753621E-2</v>
      </c>
      <c r="AU178" s="1"/>
      <c r="AV178" t="s">
        <v>238</v>
      </c>
      <c r="AW178" s="2">
        <v>8.670541052491</v>
      </c>
      <c r="AX178" s="2">
        <v>8.6940397427429996</v>
      </c>
      <c r="AY178" s="2">
        <v>2.3498690251999577E-2</v>
      </c>
      <c r="AZ178" s="1">
        <v>2.7101757675489615E-3</v>
      </c>
      <c r="BA178" s="2">
        <v>8.6704544439370004</v>
      </c>
      <c r="BB178" s="2">
        <v>-8.6608553999667492E-5</v>
      </c>
      <c r="BC178" s="1">
        <v>-9.9888292409140165E-6</v>
      </c>
      <c r="BD178" s="2">
        <v>8.6688814635430003</v>
      </c>
      <c r="BE178" s="2">
        <v>-1.6595889479997794E-3</v>
      </c>
      <c r="BF178" s="1">
        <v>-1.9140546569732097E-4</v>
      </c>
      <c r="BG178" s="2">
        <v>8.7593079353739984</v>
      </c>
      <c r="BH178" s="2">
        <v>8.8766882882998388E-2</v>
      </c>
      <c r="BI178" s="1">
        <v>1.0237755907688845E-2</v>
      </c>
      <c r="BJ178" s="2">
        <v>8.6710182030859997</v>
      </c>
      <c r="BK178" s="2">
        <v>4.7715059499964241E-4</v>
      </c>
      <c r="BL178" s="1">
        <v>5.503123647197998E-5</v>
      </c>
      <c r="BM178" s="2">
        <v>8.7690899947850003</v>
      </c>
      <c r="BN178" s="2">
        <v>9.8548942294000241E-2</v>
      </c>
      <c r="BO178" s="1">
        <v>1.136595071719171E-2</v>
      </c>
      <c r="BQ178" t="s">
        <v>238</v>
      </c>
      <c r="BS178" s="23">
        <v>9.5688958778949988</v>
      </c>
      <c r="BT178" s="23">
        <v>9.9883396585629995</v>
      </c>
      <c r="BU178" s="23">
        <v>0.4194437806680007</v>
      </c>
      <c r="BV178" s="24">
        <v>4.3834083474244209E-2</v>
      </c>
      <c r="BW178" s="2">
        <v>8.670541052491</v>
      </c>
      <c r="BX178" s="2">
        <v>8.7958552189230002</v>
      </c>
      <c r="BY178" s="2">
        <v>0.12531416643200011</v>
      </c>
      <c r="BZ178" s="1">
        <v>1.4452865821562313E-2</v>
      </c>
      <c r="CB178" s="25" t="s">
        <v>238</v>
      </c>
      <c r="CC178" s="27">
        <v>0</v>
      </c>
      <c r="CD178" s="27">
        <v>0.26702199999999998</v>
      </c>
      <c r="CG178" s="30">
        <v>318</v>
      </c>
      <c r="CH178" s="30"/>
      <c r="CI178" s="15" t="s">
        <v>238</v>
      </c>
      <c r="CJ178" s="36" t="s">
        <v>975</v>
      </c>
      <c r="CK178" s="34" t="s">
        <v>238</v>
      </c>
      <c r="CL178" s="34" t="s">
        <v>976</v>
      </c>
      <c r="CM178" s="32"/>
      <c r="CN178" s="32"/>
      <c r="CO178" t="s">
        <v>238</v>
      </c>
      <c r="CP178">
        <v>188272</v>
      </c>
      <c r="CQ178" t="s">
        <v>1045</v>
      </c>
      <c r="CR178" s="30">
        <v>214</v>
      </c>
      <c r="CS178" s="39" t="s">
        <v>238</v>
      </c>
      <c r="CW178" s="30">
        <v>327</v>
      </c>
      <c r="CX178" s="30"/>
      <c r="CY178" s="32"/>
      <c r="CZ178" s="32" t="s">
        <v>238</v>
      </c>
      <c r="DA178" s="41">
        <v>184889</v>
      </c>
    </row>
    <row r="179" spans="1:105" ht="15.75" x14ac:dyDescent="0.25">
      <c r="A179" t="s">
        <v>535</v>
      </c>
      <c r="B179" t="s">
        <v>239</v>
      </c>
      <c r="C179" s="52">
        <v>6.7027402781759999</v>
      </c>
      <c r="D179" s="52">
        <v>6.259638689999</v>
      </c>
      <c r="E179" s="52">
        <v>-0.44310158817699996</v>
      </c>
      <c r="F179" s="53">
        <v>-6.610752763608202E-2</v>
      </c>
      <c r="G179" s="45">
        <v>6.6565921045719998</v>
      </c>
      <c r="H179" s="45">
        <v>6.7574337428620002</v>
      </c>
      <c r="I179" s="45">
        <v>0.10084163829000037</v>
      </c>
      <c r="J179" s="46">
        <v>1.5149138884556034E-2</v>
      </c>
      <c r="K179" s="47">
        <v>3</v>
      </c>
      <c r="L179" s="55">
        <f t="shared" si="88"/>
        <v>6.4534871045719999</v>
      </c>
      <c r="M179" s="55">
        <f t="shared" si="89"/>
        <v>6.5543287428620003</v>
      </c>
      <c r="N179" s="55">
        <f t="shared" si="90"/>
        <v>0.10084163829000037</v>
      </c>
      <c r="O179" s="56">
        <f t="shared" si="91"/>
        <v>1.562591458787586E-2</v>
      </c>
      <c r="P179" s="54"/>
      <c r="Q179" s="42">
        <f t="shared" si="92"/>
        <v>53.345804342133121</v>
      </c>
      <c r="R179" s="42">
        <f t="shared" si="93"/>
        <v>49.819245107316526</v>
      </c>
      <c r="S179" s="42">
        <f t="shared" si="94"/>
        <v>51.362046881915205</v>
      </c>
      <c r="T179" s="42">
        <f t="shared" si="95"/>
        <v>52.164625839550489</v>
      </c>
      <c r="V179" s="143">
        <f t="shared" si="96"/>
        <v>53.417141296680882</v>
      </c>
      <c r="W179" s="143">
        <f t="shared" si="97"/>
        <v>51.626657796788876</v>
      </c>
      <c r="X179" s="143">
        <f t="shared" si="98"/>
        <v>52.631605005351872</v>
      </c>
      <c r="AA179" t="s">
        <v>239</v>
      </c>
      <c r="AB179" s="2">
        <v>6.7027402781759999</v>
      </c>
      <c r="AC179" s="2">
        <v>6.6801534902189994</v>
      </c>
      <c r="AD179" s="2">
        <v>-2.2586787957000531E-2</v>
      </c>
      <c r="AE179" s="1">
        <v>-3.3697841509005952E-3</v>
      </c>
      <c r="AF179" s="2">
        <v>6.7030096314190004</v>
      </c>
      <c r="AG179" s="2">
        <v>2.693532430004808E-4</v>
      </c>
      <c r="AH179" s="1">
        <v>4.0185540811940758E-5</v>
      </c>
      <c r="AI179" s="2">
        <v>6.707754382689</v>
      </c>
      <c r="AJ179" s="2">
        <v>5.0141045130001061E-3</v>
      </c>
      <c r="AK179" s="1">
        <v>7.4806785059626122E-4</v>
      </c>
      <c r="AL179" s="2">
        <v>6.7314233737340006</v>
      </c>
      <c r="AM179" s="2">
        <v>2.8683095558000637E-2</v>
      </c>
      <c r="AN179" s="1">
        <v>4.2793088151412148E-3</v>
      </c>
      <c r="AO179" s="2">
        <v>6.7012570909200004</v>
      </c>
      <c r="AP179" s="2">
        <v>-1.4831872559994963E-3</v>
      </c>
      <c r="AQ179" s="1">
        <v>-2.2128072914129269E-4</v>
      </c>
      <c r="AR179" s="2">
        <v>6.6773029135090001</v>
      </c>
      <c r="AS179" s="2">
        <v>-2.5437364666999862E-2</v>
      </c>
      <c r="AT179" s="1">
        <v>-3.7950694210580494E-3</v>
      </c>
      <c r="AU179" s="1"/>
      <c r="AV179" t="s">
        <v>239</v>
      </c>
      <c r="AW179" s="2">
        <v>6.6565921045719998</v>
      </c>
      <c r="AX179" s="2">
        <v>6.6951070948059996</v>
      </c>
      <c r="AY179" s="2">
        <v>3.8514990233999846E-2</v>
      </c>
      <c r="AZ179" s="1">
        <v>5.7859922358088145E-3</v>
      </c>
      <c r="BA179" s="2">
        <v>6.6566551823319999</v>
      </c>
      <c r="BB179" s="2">
        <v>6.307776000014087E-5</v>
      </c>
      <c r="BC179" s="1">
        <v>9.4759839583405852E-6</v>
      </c>
      <c r="BD179" s="2">
        <v>6.6577553335469997</v>
      </c>
      <c r="BE179" s="2">
        <v>1.1632289749998748E-3</v>
      </c>
      <c r="BF179" s="1">
        <v>1.7474842332624303E-4</v>
      </c>
      <c r="BG179" s="2">
        <v>6.7475535798089998</v>
      </c>
      <c r="BH179" s="2">
        <v>9.0961475237000045E-2</v>
      </c>
      <c r="BI179" s="1">
        <v>1.3664871424902881E-2</v>
      </c>
      <c r="BJ179" s="2">
        <v>6.6562446777269999</v>
      </c>
      <c r="BK179" s="2">
        <v>-3.4742684499988741E-4</v>
      </c>
      <c r="BL179" s="1">
        <v>-5.2192899841536256E-5</v>
      </c>
      <c r="BM179" s="2">
        <v>6.7822135204840004</v>
      </c>
      <c r="BN179" s="2">
        <v>0.1256214159120006</v>
      </c>
      <c r="BO179" s="1">
        <v>1.8871731050745778E-2</v>
      </c>
      <c r="BQ179" t="s">
        <v>239</v>
      </c>
      <c r="BS179" s="23">
        <v>6.7027402781759999</v>
      </c>
      <c r="BT179" s="23">
        <v>6.2944699625189999</v>
      </c>
      <c r="BU179" s="23">
        <v>-0.408270315657</v>
      </c>
      <c r="BV179" s="24">
        <v>-6.0910955626062475E-2</v>
      </c>
      <c r="BW179" s="2">
        <v>6.6565921045719998</v>
      </c>
      <c r="BX179" s="2">
        <v>6.5739418967580008</v>
      </c>
      <c r="BY179" s="2">
        <v>-8.265020781399901E-2</v>
      </c>
      <c r="BZ179" s="1">
        <v>-1.2416294481560874E-2</v>
      </c>
      <c r="CB179" s="25" t="s">
        <v>239</v>
      </c>
      <c r="CC179" s="27">
        <v>0</v>
      </c>
      <c r="CD179" s="27">
        <v>0.20310500000000001</v>
      </c>
      <c r="CG179" s="30">
        <v>319</v>
      </c>
      <c r="CH179" s="30"/>
      <c r="CI179" s="15" t="s">
        <v>239</v>
      </c>
      <c r="CJ179" s="36" t="s">
        <v>975</v>
      </c>
      <c r="CK179" s="34" t="s">
        <v>239</v>
      </c>
      <c r="CL179" s="34" t="s">
        <v>976</v>
      </c>
      <c r="CM179" s="32"/>
      <c r="CN179" s="32"/>
      <c r="CO179" t="s">
        <v>239</v>
      </c>
      <c r="CP179">
        <v>125647</v>
      </c>
      <c r="CQ179" t="s">
        <v>1045</v>
      </c>
      <c r="CR179" s="30">
        <v>215</v>
      </c>
      <c r="CS179" s="39" t="s">
        <v>239</v>
      </c>
      <c r="CW179" s="30">
        <v>328</v>
      </c>
      <c r="CX179" s="30"/>
      <c r="CY179" s="32"/>
      <c r="CZ179" s="32" t="s">
        <v>239</v>
      </c>
      <c r="DA179" s="41">
        <v>125003</v>
      </c>
    </row>
    <row r="180" spans="1:105" ht="15.75" x14ac:dyDescent="0.25">
      <c r="B180" t="s">
        <v>253</v>
      </c>
      <c r="C180" s="52">
        <v>6.8707668122559999</v>
      </c>
      <c r="D180" s="52">
        <v>6.8886768841700006</v>
      </c>
      <c r="E180" s="52">
        <v>1.7910071914000625E-2</v>
      </c>
      <c r="F180" s="53">
        <v>2.6067064133297076E-3</v>
      </c>
      <c r="G180" s="45">
        <v>6.2151654471519997</v>
      </c>
      <c r="H180" s="45">
        <v>6.3364240992109995</v>
      </c>
      <c r="I180" s="45">
        <v>0.12125865205899977</v>
      </c>
      <c r="J180" s="46">
        <v>1.9510124563870558E-2</v>
      </c>
      <c r="K180" s="47">
        <v>2</v>
      </c>
      <c r="L180" s="55">
        <f t="shared" si="88"/>
        <v>6.0463514471519995</v>
      </c>
      <c r="M180" s="55">
        <f t="shared" si="89"/>
        <v>6.1676100992109992</v>
      </c>
      <c r="N180" s="55">
        <f t="shared" si="90"/>
        <v>0.12125865205899977</v>
      </c>
      <c r="O180" s="56">
        <f t="shared" si="91"/>
        <v>2.0054846814456344E-2</v>
      </c>
      <c r="P180" s="54"/>
      <c r="Q180" s="42">
        <f t="shared" si="92"/>
        <v>41.049892530924382</v>
      </c>
      <c r="R180" s="42">
        <f t="shared" si="93"/>
        <v>41.156897549051237</v>
      </c>
      <c r="S180" s="42">
        <f t="shared" si="94"/>
        <v>36.124363392314308</v>
      </c>
      <c r="T180" s="42">
        <f t="shared" si="95"/>
        <v>36.848831966416924</v>
      </c>
      <c r="V180" s="143">
        <f t="shared" si="96"/>
        <v>42.818742223058884</v>
      </c>
      <c r="W180" s="143">
        <f t="shared" si="97"/>
        <v>36.452131157055781</v>
      </c>
      <c r="X180" s="143">
        <f t="shared" si="98"/>
        <v>37.496365472373107</v>
      </c>
      <c r="AA180" t="s">
        <v>253</v>
      </c>
      <c r="AB180" s="2">
        <v>6.8707668122559999</v>
      </c>
      <c r="AC180" s="2">
        <v>6.9528764902029998</v>
      </c>
      <c r="AD180" s="2">
        <v>8.2109677946999859E-2</v>
      </c>
      <c r="AE180" s="1">
        <v>1.1950584292939982E-2</v>
      </c>
      <c r="AF180" s="2">
        <v>6.8707467229679997</v>
      </c>
      <c r="AG180" s="2">
        <v>-2.0089288000235683E-5</v>
      </c>
      <c r="AH180" s="1">
        <v>-2.9238785930561094E-6</v>
      </c>
      <c r="AI180" s="2">
        <v>6.870882135545</v>
      </c>
      <c r="AJ180" s="2">
        <v>1.1532328900010214E-4</v>
      </c>
      <c r="AK180" s="1">
        <v>1.6784631490387607E-5</v>
      </c>
      <c r="AL180" s="2">
        <v>6.9832508011889995</v>
      </c>
      <c r="AM180" s="2">
        <v>0.1124839889329996</v>
      </c>
      <c r="AN180" s="1">
        <v>1.6371387940622852E-2</v>
      </c>
      <c r="AO180" s="2">
        <v>6.8708765088830006</v>
      </c>
      <c r="AP180" s="2">
        <v>1.0969662700066607E-4</v>
      </c>
      <c r="AQ180" s="1">
        <v>1.5965703683174112E-5</v>
      </c>
      <c r="AR180" s="2">
        <v>7.1023875912809995</v>
      </c>
      <c r="AS180" s="2">
        <v>0.23162077902499956</v>
      </c>
      <c r="AT180" s="1">
        <v>3.3711052252833981E-2</v>
      </c>
      <c r="AU180" s="1"/>
      <c r="AV180" t="s">
        <v>253</v>
      </c>
      <c r="AW180" s="2">
        <v>6.2151654471519997</v>
      </c>
      <c r="AX180" s="2">
        <v>6.2753121863780006</v>
      </c>
      <c r="AY180" s="2">
        <v>6.0146739226000889E-2</v>
      </c>
      <c r="AZ180" s="1">
        <v>9.6774156275376659E-3</v>
      </c>
      <c r="BA180" s="2">
        <v>6.2151472376260006</v>
      </c>
      <c r="BB180" s="2">
        <v>-1.8209525999068887E-5</v>
      </c>
      <c r="BC180" s="1">
        <v>-2.9298537832831325E-6</v>
      </c>
      <c r="BD180" s="2">
        <v>6.2149159478559994</v>
      </c>
      <c r="BE180" s="2">
        <v>-2.4949929600026621E-4</v>
      </c>
      <c r="BF180" s="1">
        <v>-4.0143629018692539E-5</v>
      </c>
      <c r="BG180" s="2">
        <v>6.3223001969569994</v>
      </c>
      <c r="BH180" s="2">
        <v>0.10713474980499971</v>
      </c>
      <c r="BI180" s="1">
        <v>1.7237634414719E-2</v>
      </c>
      <c r="BJ180" s="2">
        <v>6.2152655803880004</v>
      </c>
      <c r="BK180" s="2">
        <v>1.001332360006657E-4</v>
      </c>
      <c r="BL180" s="1">
        <v>1.6111113509705547E-5</v>
      </c>
      <c r="BM180" s="2">
        <v>6.3883736372680007</v>
      </c>
      <c r="BN180" s="2">
        <v>0.17320819011600097</v>
      </c>
      <c r="BO180" s="1">
        <v>2.7868637060236401E-2</v>
      </c>
      <c r="BQ180" t="s">
        <v>253</v>
      </c>
      <c r="BS180" s="23">
        <v>6.8707668122559999</v>
      </c>
      <c r="BT180" s="23">
        <v>6.650942206561</v>
      </c>
      <c r="BU180" s="23">
        <v>-0.21982460569499995</v>
      </c>
      <c r="BV180" s="24">
        <v>-3.199418808725675E-2</v>
      </c>
      <c r="BW180" s="2">
        <v>6.2151654471519997</v>
      </c>
      <c r="BX180" s="2">
        <v>6.1697177607739997</v>
      </c>
      <c r="BY180" s="2">
        <v>-4.5447686378000007E-2</v>
      </c>
      <c r="BZ180" s="1">
        <v>-7.3123856097548753E-3</v>
      </c>
      <c r="CB180" s="25" t="s">
        <v>253</v>
      </c>
      <c r="CC180" s="27">
        <v>0</v>
      </c>
      <c r="CD180" s="27">
        <v>0.16881399999999999</v>
      </c>
      <c r="CG180" s="30">
        <v>335</v>
      </c>
      <c r="CH180" s="30"/>
      <c r="CI180" s="15" t="s">
        <v>253</v>
      </c>
      <c r="CJ180" s="36" t="s">
        <v>975</v>
      </c>
      <c r="CK180" s="34" t="s">
        <v>1047</v>
      </c>
      <c r="CL180" s="34" t="s">
        <v>976</v>
      </c>
      <c r="CM180" s="32"/>
      <c r="CN180" s="32"/>
      <c r="CO180" t="s">
        <v>253</v>
      </c>
      <c r="CP180">
        <v>167376</v>
      </c>
      <c r="CQ180" t="s">
        <v>1045</v>
      </c>
      <c r="CR180" s="30">
        <v>216</v>
      </c>
      <c r="CS180" s="39" t="s">
        <v>253</v>
      </c>
      <c r="CW180" s="30">
        <v>342</v>
      </c>
      <c r="CX180" s="30"/>
      <c r="CY180" s="32"/>
      <c r="CZ180" s="32" t="s">
        <v>253</v>
      </c>
      <c r="DA180" s="41">
        <v>165871</v>
      </c>
    </row>
    <row r="181" spans="1:105" ht="15.75" x14ac:dyDescent="0.25">
      <c r="A181" t="s">
        <v>536</v>
      </c>
      <c r="B181" t="s">
        <v>255</v>
      </c>
      <c r="C181" s="52">
        <v>5.3842676404349996</v>
      </c>
      <c r="D181" s="52">
        <v>4.846476634649</v>
      </c>
      <c r="E181" s="52">
        <v>-0.53779100578599959</v>
      </c>
      <c r="F181" s="53">
        <v>-9.9881922983782248E-2</v>
      </c>
      <c r="G181" s="45">
        <v>5.30560479689</v>
      </c>
      <c r="H181" s="45">
        <v>5.3746246383640006</v>
      </c>
      <c r="I181" s="45">
        <v>6.9019841474000643E-2</v>
      </c>
      <c r="J181" s="46">
        <v>1.3008854620015834E-2</v>
      </c>
      <c r="K181" s="47">
        <v>2</v>
      </c>
      <c r="L181" s="55">
        <f t="shared" si="88"/>
        <v>5.1561507968899996</v>
      </c>
      <c r="M181" s="55">
        <f t="shared" si="89"/>
        <v>5.2251706383640002</v>
      </c>
      <c r="N181" s="55">
        <f t="shared" si="90"/>
        <v>6.9019841474000643E-2</v>
      </c>
      <c r="O181" s="56">
        <f t="shared" si="91"/>
        <v>1.3385923762282296E-2</v>
      </c>
      <c r="P181" s="54"/>
      <c r="Q181" s="42">
        <f t="shared" si="92"/>
        <v>43.578254370032532</v>
      </c>
      <c r="R181" s="42">
        <f t="shared" si="93"/>
        <v>39.225574523277274</v>
      </c>
      <c r="S181" s="42">
        <f t="shared" si="94"/>
        <v>41.731961708159993</v>
      </c>
      <c r="T181" s="42">
        <f t="shared" si="95"/>
        <v>42.290582566035901</v>
      </c>
      <c r="V181" s="143">
        <f t="shared" si="96"/>
        <v>39.179439477305714</v>
      </c>
      <c r="W181" s="143">
        <f t="shared" si="97"/>
        <v>42.046406237380737</v>
      </c>
      <c r="X181" s="143">
        <f t="shared" si="98"/>
        <v>42.562049917638419</v>
      </c>
      <c r="AA181" t="s">
        <v>255</v>
      </c>
      <c r="AB181" s="2">
        <v>5.3842676404349996</v>
      </c>
      <c r="AC181" s="2">
        <v>5.1841086323729995</v>
      </c>
      <c r="AD181" s="2">
        <v>-0.20015900806200015</v>
      </c>
      <c r="AE181" s="1">
        <v>-3.717478799880556E-2</v>
      </c>
      <c r="AF181" s="2">
        <v>5.3841615008079993</v>
      </c>
      <c r="AG181" s="2">
        <v>-1.0613962700034563E-4</v>
      </c>
      <c r="AH181" s="1">
        <v>-1.9712918095537041E-5</v>
      </c>
      <c r="AI181" s="2">
        <v>5.3825473159830004</v>
      </c>
      <c r="AJ181" s="2">
        <v>-1.7203244519992111E-3</v>
      </c>
      <c r="AK181" s="1">
        <v>-3.1950946106019067E-4</v>
      </c>
      <c r="AL181" s="2">
        <v>5.0973620489379998</v>
      </c>
      <c r="AM181" s="2">
        <v>-0.28690559149699979</v>
      </c>
      <c r="AN181" s="1">
        <v>-5.3285908252848374E-2</v>
      </c>
      <c r="AO181" s="2">
        <v>5.3848516129929997</v>
      </c>
      <c r="AP181" s="2">
        <v>5.8397255800013426E-4</v>
      </c>
      <c r="AQ181" s="1">
        <v>1.0845905088643673E-4</v>
      </c>
      <c r="AR181" s="2">
        <v>4.8045746631019997</v>
      </c>
      <c r="AS181" s="2">
        <v>-0.57969297733299996</v>
      </c>
      <c r="AT181" s="1">
        <v>-0.10766422028867904</v>
      </c>
      <c r="AU181" s="1"/>
      <c r="AV181" t="s">
        <v>255</v>
      </c>
      <c r="AW181" s="2">
        <v>5.30560479689</v>
      </c>
      <c r="AX181" s="2">
        <v>5.2905356181370005</v>
      </c>
      <c r="AY181" s="2">
        <v>-1.5069178752999512E-2</v>
      </c>
      <c r="AZ181" s="1">
        <v>-2.8402376976575136E-3</v>
      </c>
      <c r="BA181" s="2">
        <v>5.3055747129579993</v>
      </c>
      <c r="BB181" s="2">
        <v>-3.0083932000657398E-5</v>
      </c>
      <c r="BC181" s="1">
        <v>-5.670217280090627E-6</v>
      </c>
      <c r="BD181" s="2">
        <v>5.3050998646440002</v>
      </c>
      <c r="BE181" s="2">
        <v>-5.0493224599978959E-4</v>
      </c>
      <c r="BF181" s="1">
        <v>-9.516959240834655E-5</v>
      </c>
      <c r="BG181" s="2">
        <v>5.3167600687250003</v>
      </c>
      <c r="BH181" s="2">
        <v>1.1155271835000313E-2</v>
      </c>
      <c r="BI181" s="1">
        <v>2.102544811015556E-3</v>
      </c>
      <c r="BJ181" s="2">
        <v>5.3057704022800003</v>
      </c>
      <c r="BK181" s="2">
        <v>1.6560539000032293E-4</v>
      </c>
      <c r="BL181" s="1">
        <v>3.1213291667972754E-5</v>
      </c>
      <c r="BM181" s="2">
        <v>5.3688381814000001</v>
      </c>
      <c r="BN181" s="2">
        <v>6.3233384510000157E-2</v>
      </c>
      <c r="BO181" s="1">
        <v>1.1918223639096873E-2</v>
      </c>
      <c r="BQ181" t="s">
        <v>255</v>
      </c>
      <c r="BS181" s="23">
        <v>5.3842676404349996</v>
      </c>
      <c r="BT181" s="23">
        <v>5.4144583274729996</v>
      </c>
      <c r="BU181" s="23">
        <v>3.0190687037999986E-2</v>
      </c>
      <c r="BV181" s="24">
        <v>5.6072039976751333E-3</v>
      </c>
      <c r="BW181" s="2">
        <v>5.30560479689</v>
      </c>
      <c r="BX181" s="2">
        <v>5.3166575417719999</v>
      </c>
      <c r="BY181" s="2">
        <v>1.1052744881999921E-2</v>
      </c>
      <c r="BZ181" s="1">
        <v>2.0832205384914339E-3</v>
      </c>
      <c r="CB181" s="25" t="s">
        <v>255</v>
      </c>
      <c r="CC181" s="27">
        <v>0</v>
      </c>
      <c r="CD181" s="27">
        <v>0.149454</v>
      </c>
      <c r="CG181" s="30">
        <v>337</v>
      </c>
      <c r="CH181" s="30"/>
      <c r="CI181" s="15" t="s">
        <v>255</v>
      </c>
      <c r="CJ181" s="36" t="s">
        <v>975</v>
      </c>
      <c r="CK181" s="34" t="s">
        <v>255</v>
      </c>
      <c r="CL181" s="34" t="s">
        <v>976</v>
      </c>
      <c r="CM181" s="32"/>
      <c r="CN181" s="32"/>
      <c r="CO181" t="s">
        <v>255</v>
      </c>
      <c r="CP181">
        <v>123554</v>
      </c>
      <c r="CQ181" t="s">
        <v>1045</v>
      </c>
      <c r="CR181" s="30">
        <v>217</v>
      </c>
      <c r="CS181" s="39" t="s">
        <v>255</v>
      </c>
      <c r="CW181" s="30">
        <v>344</v>
      </c>
      <c r="CX181" s="30"/>
      <c r="CY181" s="32"/>
      <c r="CZ181" s="32" t="s">
        <v>255</v>
      </c>
      <c r="DA181" s="41">
        <v>122630</v>
      </c>
    </row>
    <row r="182" spans="1:105" ht="15.75" x14ac:dyDescent="0.25">
      <c r="A182" t="s">
        <v>537</v>
      </c>
      <c r="B182" t="s">
        <v>258</v>
      </c>
      <c r="C182" s="52">
        <v>2.9226958883180001</v>
      </c>
      <c r="D182" s="52">
        <v>2.6723423170070002</v>
      </c>
      <c r="E182" s="52">
        <v>-0.25035357131099989</v>
      </c>
      <c r="F182" s="53">
        <v>-8.5658440315895257E-2</v>
      </c>
      <c r="G182" s="45">
        <v>2.7592074555149999</v>
      </c>
      <c r="H182" s="45">
        <v>2.7512542049870001</v>
      </c>
      <c r="I182" s="45">
        <v>-7.9532505279997778E-3</v>
      </c>
      <c r="J182" s="46">
        <v>-2.8824402138023803E-3</v>
      </c>
      <c r="K182" s="47">
        <v>4</v>
      </c>
      <c r="L182" s="55">
        <f t="shared" si="88"/>
        <v>2.6150844555149999</v>
      </c>
      <c r="M182" s="55">
        <f t="shared" si="89"/>
        <v>2.6071312049870001</v>
      </c>
      <c r="N182" s="55">
        <f t="shared" si="90"/>
        <v>-7.9532505279997778E-3</v>
      </c>
      <c r="O182" s="56">
        <f t="shared" si="91"/>
        <v>-3.0412977719427078E-3</v>
      </c>
      <c r="P182" s="54"/>
      <c r="Q182" s="42">
        <f t="shared" si="92"/>
        <v>30.854535638089207</v>
      </c>
      <c r="R182" s="42">
        <f t="shared" si="93"/>
        <v>28.211584238659281</v>
      </c>
      <c r="S182" s="42">
        <f t="shared" si="94"/>
        <v>27.607120142676166</v>
      </c>
      <c r="T182" s="42">
        <f t="shared" si="95"/>
        <v>27.523158669696492</v>
      </c>
      <c r="V182" s="143">
        <f t="shared" si="96"/>
        <v>29.956008247874284</v>
      </c>
      <c r="W182" s="143">
        <f t="shared" si="97"/>
        <v>27.899293264005205</v>
      </c>
      <c r="X182" s="143">
        <f t="shared" si="98"/>
        <v>28.151347945814177</v>
      </c>
      <c r="AA182" t="s">
        <v>258</v>
      </c>
      <c r="AB182" s="2">
        <v>2.9226958883180001</v>
      </c>
      <c r="AC182" s="2">
        <v>2.8571406625040003</v>
      </c>
      <c r="AD182" s="2">
        <v>-6.5555225813999751E-2</v>
      </c>
      <c r="AE182" s="1">
        <v>-2.2429711581017937E-2</v>
      </c>
      <c r="AF182" s="2">
        <v>2.9226136376910001</v>
      </c>
      <c r="AG182" s="2">
        <v>-8.2250626999957888E-5</v>
      </c>
      <c r="AH182" s="1">
        <v>-2.8142040822212536E-5</v>
      </c>
      <c r="AI182" s="2">
        <v>2.9216938504860002</v>
      </c>
      <c r="AJ182" s="2">
        <v>-1.0020378319999246E-3</v>
      </c>
      <c r="AK182" s="1">
        <v>-3.428471077011688E-4</v>
      </c>
      <c r="AL182" s="2">
        <v>2.9036951991559996</v>
      </c>
      <c r="AM182" s="2">
        <v>-1.9000689162000484E-2</v>
      </c>
      <c r="AN182" s="1">
        <v>-6.5010832081251208E-3</v>
      </c>
      <c r="AO182" s="2">
        <v>2.9231477996899997</v>
      </c>
      <c r="AP182" s="2">
        <v>4.5191137199962483E-4</v>
      </c>
      <c r="AQ182" s="1">
        <v>1.5462141436127931E-4</v>
      </c>
      <c r="AR182" s="2">
        <v>2.8078665210980001</v>
      </c>
      <c r="AS182" s="2">
        <v>-0.11482936722000003</v>
      </c>
      <c r="AT182" s="1">
        <v>-3.9288852349973327E-2</v>
      </c>
      <c r="AU182" s="1"/>
      <c r="AV182" t="s">
        <v>258</v>
      </c>
      <c r="AW182" s="2">
        <v>2.7592074555149999</v>
      </c>
      <c r="AX182" s="2">
        <v>2.7605360994790002</v>
      </c>
      <c r="AY182" s="2">
        <v>1.3286439640003422E-3</v>
      </c>
      <c r="AZ182" s="1">
        <v>4.8153101403981016E-4</v>
      </c>
      <c r="BA182" s="2">
        <v>2.7591820466029997</v>
      </c>
      <c r="BB182" s="2">
        <v>-2.5408912000202122E-5</v>
      </c>
      <c r="BC182" s="1">
        <v>-9.2087718701309492E-6</v>
      </c>
      <c r="BD182" s="2">
        <v>2.7588543838100001</v>
      </c>
      <c r="BE182" s="2">
        <v>-3.5307170499976337E-4</v>
      </c>
      <c r="BF182" s="1">
        <v>-1.2796127536335007E-4</v>
      </c>
      <c r="BG182" s="2">
        <v>2.7890473439300001</v>
      </c>
      <c r="BH182" s="2">
        <v>2.9839888415000182E-2</v>
      </c>
      <c r="BI182" s="1">
        <v>1.0814659244036667E-2</v>
      </c>
      <c r="BJ182" s="2">
        <v>2.7593471870970001</v>
      </c>
      <c r="BK182" s="2">
        <v>1.3973158200020208E-4</v>
      </c>
      <c r="BL182" s="1">
        <v>5.0641926804348062E-5</v>
      </c>
      <c r="BM182" s="2">
        <v>2.7828332970050003</v>
      </c>
      <c r="BN182" s="2">
        <v>2.3625841490000354E-2</v>
      </c>
      <c r="BO182" s="1">
        <v>8.5625462640650345E-3</v>
      </c>
      <c r="BQ182" t="s">
        <v>258</v>
      </c>
      <c r="BS182" s="23">
        <v>2.9226958883180001</v>
      </c>
      <c r="BT182" s="23">
        <v>2.7767369632080001</v>
      </c>
      <c r="BU182" s="23">
        <v>-0.14595892510999997</v>
      </c>
      <c r="BV182" s="24">
        <v>-4.9939826340946736E-2</v>
      </c>
      <c r="BW182" s="2">
        <v>2.7592074555149999</v>
      </c>
      <c r="BX182" s="2">
        <v>2.7256515789229998</v>
      </c>
      <c r="BY182" s="2">
        <v>-3.35558765920001E-2</v>
      </c>
      <c r="BZ182" s="1">
        <v>-1.2161418498971463E-2</v>
      </c>
      <c r="CB182" s="25" t="s">
        <v>258</v>
      </c>
      <c r="CC182" s="27">
        <v>0</v>
      </c>
      <c r="CD182" s="27">
        <v>0.144123</v>
      </c>
      <c r="CG182" s="30">
        <v>340</v>
      </c>
      <c r="CH182" s="30"/>
      <c r="CI182" s="15" t="s">
        <v>258</v>
      </c>
      <c r="CJ182" s="36" t="s">
        <v>975</v>
      </c>
      <c r="CK182" s="34" t="s">
        <v>258</v>
      </c>
      <c r="CL182" s="34" t="s">
        <v>976</v>
      </c>
      <c r="CM182" s="32"/>
      <c r="CN182" s="32"/>
      <c r="CO182" t="s">
        <v>258</v>
      </c>
      <c r="CP182">
        <v>94725</v>
      </c>
      <c r="CQ182" t="s">
        <v>1045</v>
      </c>
      <c r="CR182" s="30">
        <v>218</v>
      </c>
      <c r="CS182" s="39" t="s">
        <v>258</v>
      </c>
      <c r="CW182" s="30">
        <v>347</v>
      </c>
      <c r="CX182" s="30"/>
      <c r="CY182" s="32"/>
      <c r="CZ182" s="32" t="s">
        <v>258</v>
      </c>
      <c r="DA182" s="41">
        <v>93733</v>
      </c>
    </row>
    <row r="183" spans="1:105" ht="15.75" x14ac:dyDescent="0.25">
      <c r="A183" t="s">
        <v>538</v>
      </c>
      <c r="B183" t="s">
        <v>260</v>
      </c>
      <c r="C183" s="52">
        <v>8.049097738096</v>
      </c>
      <c r="D183" s="52">
        <v>7.8892830966969996</v>
      </c>
      <c r="E183" s="52">
        <v>-0.15981464139900048</v>
      </c>
      <c r="F183" s="53">
        <v>-1.9854975874203307E-2</v>
      </c>
      <c r="G183" s="45">
        <v>8.0648958805040003</v>
      </c>
      <c r="H183" s="45">
        <v>8.1973397846380003</v>
      </c>
      <c r="I183" s="45">
        <v>0.13244390413399998</v>
      </c>
      <c r="J183" s="46">
        <v>1.6422270801309233E-2</v>
      </c>
      <c r="K183" s="47">
        <v>3</v>
      </c>
      <c r="L183" s="55">
        <f t="shared" si="88"/>
        <v>7.7804488805040002</v>
      </c>
      <c r="M183" s="55">
        <f t="shared" si="89"/>
        <v>7.9128927846380002</v>
      </c>
      <c r="N183" s="55">
        <f t="shared" si="90"/>
        <v>0.13244390413399998</v>
      </c>
      <c r="O183" s="56">
        <f t="shared" si="91"/>
        <v>1.7022655912035316E-2</v>
      </c>
      <c r="P183" s="54"/>
      <c r="Q183" s="42">
        <f t="shared" si="92"/>
        <v>44.703550237960627</v>
      </c>
      <c r="R183" s="42">
        <f t="shared" si="93"/>
        <v>43.815962326494684</v>
      </c>
      <c r="S183" s="42">
        <f t="shared" si="94"/>
        <v>43.211512485096222</v>
      </c>
      <c r="T183" s="42">
        <f t="shared" si="95"/>
        <v>43.947087193568635</v>
      </c>
      <c r="V183" s="143">
        <f t="shared" si="96"/>
        <v>45.895388163119655</v>
      </c>
      <c r="W183" s="143">
        <f t="shared" si="97"/>
        <v>43.483199466294082</v>
      </c>
      <c r="X183" s="143">
        <f t="shared" si="98"/>
        <v>44.598190836394117</v>
      </c>
      <c r="AA183" t="s">
        <v>260</v>
      </c>
      <c r="AB183" s="2">
        <v>8.049097738096</v>
      </c>
      <c r="AC183" s="2">
        <v>8.069163820028999</v>
      </c>
      <c r="AD183" s="2">
        <v>2.0066081932998969E-2</v>
      </c>
      <c r="AE183" s="1">
        <v>2.4929604020121595E-3</v>
      </c>
      <c r="AF183" s="2">
        <v>8.0491872247289997</v>
      </c>
      <c r="AG183" s="2">
        <v>8.9486632999680182E-5</v>
      </c>
      <c r="AH183" s="1">
        <v>1.1117598010537774E-5</v>
      </c>
      <c r="AI183" s="2">
        <v>8.0511314013160007</v>
      </c>
      <c r="AJ183" s="2">
        <v>2.0336632200006477E-3</v>
      </c>
      <c r="AK183" s="1">
        <v>2.5265728981962977E-4</v>
      </c>
      <c r="AL183" s="2">
        <v>8.1930642491829992</v>
      </c>
      <c r="AM183" s="2">
        <v>0.1439665110869992</v>
      </c>
      <c r="AN183" s="1">
        <v>1.7886043351866943E-2</v>
      </c>
      <c r="AO183" s="2">
        <v>8.0486042870060004</v>
      </c>
      <c r="AP183" s="2">
        <v>-4.9345108999965248E-4</v>
      </c>
      <c r="AQ183" s="1">
        <v>-6.1305143266452301E-5</v>
      </c>
      <c r="AR183" s="2">
        <v>8.2120618040269999</v>
      </c>
      <c r="AS183" s="2">
        <v>0.16296406593099988</v>
      </c>
      <c r="AT183" s="1">
        <v>2.0246252590485844E-2</v>
      </c>
      <c r="AU183" s="1"/>
      <c r="AV183" t="s">
        <v>260</v>
      </c>
      <c r="AW183" s="2">
        <v>8.0648958805040003</v>
      </c>
      <c r="AX183" s="2">
        <v>8.12318213006</v>
      </c>
      <c r="AY183" s="2">
        <v>5.8286249555999703E-2</v>
      </c>
      <c r="AZ183" s="1">
        <v>7.2271546241409398E-3</v>
      </c>
      <c r="BA183" s="2">
        <v>8.0649138595269996</v>
      </c>
      <c r="BB183" s="2">
        <v>1.7979022999270455E-5</v>
      </c>
      <c r="BC183" s="1">
        <v>2.229293876283359E-6</v>
      </c>
      <c r="BD183" s="2">
        <v>8.0653111337890007</v>
      </c>
      <c r="BE183" s="2">
        <v>4.1525328500036096E-4</v>
      </c>
      <c r="BF183" s="1">
        <v>5.1488982765938757E-5</v>
      </c>
      <c r="BG183" s="2">
        <v>8.202240768007</v>
      </c>
      <c r="BH183" s="2">
        <v>0.13734488750299967</v>
      </c>
      <c r="BI183" s="1">
        <v>1.7029964123283458E-2</v>
      </c>
      <c r="BJ183" s="2">
        <v>8.0647966952489991</v>
      </c>
      <c r="BK183" s="2">
        <v>-9.9185255001188466E-5</v>
      </c>
      <c r="BL183" s="1">
        <v>-1.2298392498898581E-5</v>
      </c>
      <c r="BM183" s="2">
        <v>8.2644012863559997</v>
      </c>
      <c r="BN183" s="2">
        <v>0.19950540585199938</v>
      </c>
      <c r="BO183" s="1">
        <v>2.4737505456738973E-2</v>
      </c>
      <c r="BQ183" t="s">
        <v>260</v>
      </c>
      <c r="BS183" s="23">
        <v>8.049097738096</v>
      </c>
      <c r="BT183" s="23">
        <v>7.725308383592</v>
      </c>
      <c r="BU183" s="23">
        <v>-0.32378935450400004</v>
      </c>
      <c r="BV183" s="24">
        <v>-4.0226788770562481E-2</v>
      </c>
      <c r="BW183" s="2">
        <v>8.0648958805040003</v>
      </c>
      <c r="BX183" s="2">
        <v>7.9846254696650005</v>
      </c>
      <c r="BY183" s="2">
        <v>-8.0270410838999773E-2</v>
      </c>
      <c r="BZ183" s="1">
        <v>-9.9530622624707001E-3</v>
      </c>
      <c r="CB183" s="25" t="s">
        <v>260</v>
      </c>
      <c r="CC183" s="27">
        <v>0</v>
      </c>
      <c r="CD183" s="27">
        <v>0.28444700000000001</v>
      </c>
      <c r="CG183" s="30">
        <v>342</v>
      </c>
      <c r="CH183" s="30"/>
      <c r="CI183" s="15" t="s">
        <v>260</v>
      </c>
      <c r="CJ183" s="36" t="s">
        <v>975</v>
      </c>
      <c r="CK183" s="34" t="s">
        <v>260</v>
      </c>
      <c r="CL183" s="34" t="s">
        <v>976</v>
      </c>
      <c r="CM183" s="32"/>
      <c r="CN183" s="32"/>
      <c r="CO183" t="s">
        <v>260</v>
      </c>
      <c r="CP183">
        <v>180055</v>
      </c>
      <c r="CQ183" t="s">
        <v>1045</v>
      </c>
      <c r="CR183" s="30">
        <v>219</v>
      </c>
      <c r="CS183" s="39" t="s">
        <v>260</v>
      </c>
      <c r="CW183" s="30">
        <v>349</v>
      </c>
      <c r="CX183" s="30"/>
      <c r="CY183" s="32"/>
      <c r="CZ183" s="32" t="s">
        <v>260</v>
      </c>
      <c r="DA183" s="41">
        <v>178930</v>
      </c>
    </row>
    <row r="184" spans="1:105" ht="15.75" x14ac:dyDescent="0.25">
      <c r="A184" t="s">
        <v>539</v>
      </c>
      <c r="B184" t="s">
        <v>276</v>
      </c>
      <c r="C184" s="52">
        <v>5.7276761021729996</v>
      </c>
      <c r="D184" s="52">
        <v>6.35746436173</v>
      </c>
      <c r="E184" s="52">
        <v>0.62978825955700035</v>
      </c>
      <c r="F184" s="53">
        <v>0.10995528523654953</v>
      </c>
      <c r="G184" s="45">
        <v>5.7827192113399999</v>
      </c>
      <c r="H184" s="45">
        <v>6.0547916015769996</v>
      </c>
      <c r="I184" s="45">
        <v>0.27207239023699969</v>
      </c>
      <c r="J184" s="46">
        <v>4.7049213405254336E-2</v>
      </c>
      <c r="K184" s="47">
        <v>2</v>
      </c>
      <c r="L184" s="55">
        <f t="shared" si="88"/>
        <v>5.6232502113400002</v>
      </c>
      <c r="M184" s="55">
        <f t="shared" si="89"/>
        <v>5.8953226015769999</v>
      </c>
      <c r="N184" s="55">
        <f t="shared" si="90"/>
        <v>0.27207239023699969</v>
      </c>
      <c r="O184" s="56">
        <f t="shared" si="91"/>
        <v>4.8383475750079744E-2</v>
      </c>
      <c r="P184" s="54"/>
      <c r="Q184" s="42">
        <f t="shared" si="92"/>
        <v>48.061457215273464</v>
      </c>
      <c r="R184" s="42">
        <f t="shared" si="93"/>
        <v>53.346068452263076</v>
      </c>
      <c r="S184" s="42">
        <f t="shared" si="94"/>
        <v>47.185209956366322</v>
      </c>
      <c r="T184" s="42">
        <f t="shared" si="95"/>
        <v>49.468194418052597</v>
      </c>
      <c r="V184" s="143">
        <f t="shared" si="96"/>
        <v>54.754049187880952</v>
      </c>
      <c r="W184" s="143">
        <f t="shared" si="97"/>
        <v>47.803339295435805</v>
      </c>
      <c r="X184" s="143">
        <f t="shared" si="98"/>
        <v>50.273287822388284</v>
      </c>
      <c r="AA184" t="s">
        <v>276</v>
      </c>
      <c r="AB184" s="2">
        <v>5.7276761021729996</v>
      </c>
      <c r="AC184" s="2">
        <v>5.9549401550470007</v>
      </c>
      <c r="AD184" s="2">
        <v>0.22726405287400109</v>
      </c>
      <c r="AE184" s="1">
        <v>3.9678230545854419E-2</v>
      </c>
      <c r="AF184" s="2">
        <v>5.7276880977809999</v>
      </c>
      <c r="AG184" s="2">
        <v>1.1995608000248126E-5</v>
      </c>
      <c r="AH184" s="1">
        <v>2.0943237337909454E-6</v>
      </c>
      <c r="AI184" s="2">
        <v>5.7280222043569999</v>
      </c>
      <c r="AJ184" s="2">
        <v>3.4610218400032977E-4</v>
      </c>
      <c r="AK184" s="1">
        <v>6.0426284207834913E-5</v>
      </c>
      <c r="AL184" s="2">
        <v>6.1063149184490007</v>
      </c>
      <c r="AM184" s="2">
        <v>0.37863881627600104</v>
      </c>
      <c r="AN184" s="1">
        <v>6.6106883406404707E-2</v>
      </c>
      <c r="AO184" s="2">
        <v>5.7276098166049998</v>
      </c>
      <c r="AP184" s="2">
        <v>-6.6285567999813111E-5</v>
      </c>
      <c r="AQ184" s="1">
        <v>-1.15728555206998E-5</v>
      </c>
      <c r="AR184" s="2">
        <v>6.4408830681180005</v>
      </c>
      <c r="AS184" s="2">
        <v>0.71320696594500088</v>
      </c>
      <c r="AT184" s="1">
        <v>0.12451943043260079</v>
      </c>
      <c r="AU184" s="1"/>
      <c r="AV184" t="s">
        <v>276</v>
      </c>
      <c r="AW184" s="2">
        <v>5.7827192113399999</v>
      </c>
      <c r="AX184" s="2">
        <v>5.877608479229</v>
      </c>
      <c r="AY184" s="2">
        <v>9.4889267889000095E-2</v>
      </c>
      <c r="AZ184" s="1">
        <v>1.6409108659974497E-2</v>
      </c>
      <c r="BA184" s="2">
        <v>5.7827205254229996</v>
      </c>
      <c r="BB184" s="2">
        <v>1.3140829997482228E-6</v>
      </c>
      <c r="BC184" s="1">
        <v>2.2724309303679941E-7</v>
      </c>
      <c r="BD184" s="2">
        <v>5.7827700725159996</v>
      </c>
      <c r="BE184" s="2">
        <v>5.0861175999727948E-5</v>
      </c>
      <c r="BF184" s="1">
        <v>8.7953736193845299E-6</v>
      </c>
      <c r="BG184" s="2">
        <v>5.9506299844730002</v>
      </c>
      <c r="BH184" s="2">
        <v>0.16791077313300029</v>
      </c>
      <c r="BI184" s="1">
        <v>2.9036646428158699E-2</v>
      </c>
      <c r="BJ184" s="2">
        <v>5.7827119231080006</v>
      </c>
      <c r="BK184" s="2">
        <v>-7.2882319992473299E-6</v>
      </c>
      <c r="BL184" s="1">
        <v>-1.2603468598224511E-6</v>
      </c>
      <c r="BM184" s="2">
        <v>6.0732666664110004</v>
      </c>
      <c r="BN184" s="2">
        <v>0.29054745507100055</v>
      </c>
      <c r="BO184" s="1">
        <v>5.0244088369574058E-2</v>
      </c>
      <c r="BQ184" t="s">
        <v>276</v>
      </c>
      <c r="BS184" s="23">
        <v>5.7276761021729996</v>
      </c>
      <c r="BT184" s="23">
        <v>5.6466815992050003</v>
      </c>
      <c r="BU184" s="23">
        <v>-8.099450296799926E-2</v>
      </c>
      <c r="BV184" s="24">
        <v>-1.4140901392324033E-2</v>
      </c>
      <c r="BW184" s="2">
        <v>5.7827192113399999</v>
      </c>
      <c r="BX184" s="2">
        <v>5.7631645688070003</v>
      </c>
      <c r="BY184" s="2">
        <v>-1.9554642532999544E-2</v>
      </c>
      <c r="BZ184" s="1">
        <v>-3.3815652841404776E-3</v>
      </c>
      <c r="CB184" s="25" t="s">
        <v>276</v>
      </c>
      <c r="CC184" s="27">
        <v>0</v>
      </c>
      <c r="CD184" s="27">
        <v>0.159469</v>
      </c>
      <c r="CG184" s="30">
        <v>360</v>
      </c>
      <c r="CH184" s="30"/>
      <c r="CI184" s="15" t="s">
        <v>276</v>
      </c>
      <c r="CJ184" s="36" t="s">
        <v>975</v>
      </c>
      <c r="CK184" s="34" t="s">
        <v>276</v>
      </c>
      <c r="CL184" s="34" t="s">
        <v>976</v>
      </c>
      <c r="CM184" s="32"/>
      <c r="CN184" s="32"/>
      <c r="CO184" t="s">
        <v>276</v>
      </c>
      <c r="CP184">
        <v>119174</v>
      </c>
      <c r="CQ184" t="s">
        <v>1045</v>
      </c>
      <c r="CR184" s="30">
        <v>220</v>
      </c>
      <c r="CS184" s="39" t="s">
        <v>276</v>
      </c>
      <c r="CW184" s="30">
        <v>365</v>
      </c>
      <c r="CX184" s="30"/>
      <c r="CY184" s="32"/>
      <c r="CZ184" s="32" t="s">
        <v>276</v>
      </c>
      <c r="DA184" s="41">
        <v>117633</v>
      </c>
    </row>
    <row r="185" spans="1:105" ht="15.75" x14ac:dyDescent="0.25">
      <c r="A185" t="s">
        <v>924</v>
      </c>
      <c r="B185" t="s">
        <v>281</v>
      </c>
      <c r="C185" s="52">
        <v>6.2780431947539999</v>
      </c>
      <c r="D185" s="52">
        <v>5.9986935466769999</v>
      </c>
      <c r="E185" s="52">
        <v>-0.27934964807699991</v>
      </c>
      <c r="F185" s="53">
        <v>-4.4496292779639915E-2</v>
      </c>
      <c r="G185" s="45">
        <v>6.0383440911579997</v>
      </c>
      <c r="H185" s="45">
        <v>6.0871267578900001</v>
      </c>
      <c r="I185" s="45">
        <v>4.8782666732000379E-2</v>
      </c>
      <c r="J185" s="46">
        <v>8.0788153168404667E-3</v>
      </c>
      <c r="K185" s="47">
        <v>4</v>
      </c>
      <c r="L185" s="55">
        <f t="shared" si="88"/>
        <v>5.7030740911579993</v>
      </c>
      <c r="M185" s="55">
        <f t="shared" si="89"/>
        <v>5.7518567578899997</v>
      </c>
      <c r="N185" s="55">
        <f t="shared" si="90"/>
        <v>4.8782666732000379E-2</v>
      </c>
      <c r="O185" s="56">
        <f t="shared" si="91"/>
        <v>8.5537494257058033E-3</v>
      </c>
      <c r="P185" s="54"/>
      <c r="Q185" s="42">
        <f t="shared" si="92"/>
        <v>41.345076853067269</v>
      </c>
      <c r="R185" s="42">
        <f t="shared" si="93"/>
        <v>39.505374208416477</v>
      </c>
      <c r="S185" s="42">
        <f t="shared" si="94"/>
        <v>37.558524094688657</v>
      </c>
      <c r="T185" s="42">
        <f t="shared" si="95"/>
        <v>37.879790298593953</v>
      </c>
      <c r="V185" s="143">
        <f t="shared" si="96"/>
        <v>41.385288450499878</v>
      </c>
      <c r="W185" s="143">
        <f t="shared" si="97"/>
        <v>37.885369456657912</v>
      </c>
      <c r="X185" s="143">
        <f t="shared" si="98"/>
        <v>38.565509758600989</v>
      </c>
      <c r="AA185" t="s">
        <v>281</v>
      </c>
      <c r="AB185" s="2">
        <v>6.2780431947539999</v>
      </c>
      <c r="AC185" s="2">
        <v>6.2401452199449992</v>
      </c>
      <c r="AD185" s="2">
        <v>-3.7897974809000701E-2</v>
      </c>
      <c r="AE185" s="1">
        <v>-6.0365903249389322E-3</v>
      </c>
      <c r="AF185" s="2">
        <v>6.2780521522530002</v>
      </c>
      <c r="AG185" s="2">
        <v>8.9574990003171706E-6</v>
      </c>
      <c r="AH185" s="1">
        <v>1.426797924519244E-6</v>
      </c>
      <c r="AI185" s="2">
        <v>6.278647171926</v>
      </c>
      <c r="AJ185" s="2">
        <v>6.0397717200011414E-4</v>
      </c>
      <c r="AK185" s="1">
        <v>9.6204685642303948E-5</v>
      </c>
      <c r="AL185" s="2">
        <v>6.2911888540229999</v>
      </c>
      <c r="AM185" s="2">
        <v>1.3145659269000021E-2</v>
      </c>
      <c r="AN185" s="1">
        <v>2.0939102935743853E-3</v>
      </c>
      <c r="AO185" s="2">
        <v>6.2779930443190004</v>
      </c>
      <c r="AP185" s="2">
        <v>-5.0150434999451932E-5</v>
      </c>
      <c r="AQ185" s="1">
        <v>-7.9882271344291124E-6</v>
      </c>
      <c r="AR185" s="2">
        <v>6.2299343968959997</v>
      </c>
      <c r="AS185" s="2">
        <v>-4.8108797858000152E-2</v>
      </c>
      <c r="AT185" s="1">
        <v>-7.6630243478095815E-3</v>
      </c>
      <c r="AU185" s="1"/>
      <c r="AV185" t="s">
        <v>281</v>
      </c>
      <c r="AW185" s="2">
        <v>6.0383440911579997</v>
      </c>
      <c r="AX185" s="2">
        <v>6.0676240055520001</v>
      </c>
      <c r="AY185" s="2">
        <v>2.927991439400035E-2</v>
      </c>
      <c r="AZ185" s="1">
        <v>4.8489973330395637E-3</v>
      </c>
      <c r="BA185" s="2">
        <v>6.0383371106160002</v>
      </c>
      <c r="BB185" s="2">
        <v>-6.9805419995461193E-6</v>
      </c>
      <c r="BC185" s="1">
        <v>-1.1560358095140336E-6</v>
      </c>
      <c r="BD185" s="2">
        <v>6.0383003243209998</v>
      </c>
      <c r="BE185" s="2">
        <v>-4.376683699991446E-5</v>
      </c>
      <c r="BF185" s="1">
        <v>-7.2481521985477152E-6</v>
      </c>
      <c r="BG185" s="2">
        <v>6.1170946442540002</v>
      </c>
      <c r="BH185" s="2">
        <v>7.8750553096000431E-2</v>
      </c>
      <c r="BI185" s="1">
        <v>1.3041746529701009E-2</v>
      </c>
      <c r="BJ185" s="2">
        <v>6.0383823786500006</v>
      </c>
      <c r="BK185" s="2">
        <v>3.8287492000854684E-5</v>
      </c>
      <c r="BL185" s="1">
        <v>6.3407270971721193E-6</v>
      </c>
      <c r="BM185" s="2">
        <v>6.1407290115109996</v>
      </c>
      <c r="BN185" s="2">
        <v>0.10238492035299984</v>
      </c>
      <c r="BO185" s="1">
        <v>1.6955794305084895E-2</v>
      </c>
      <c r="BQ185" t="s">
        <v>281</v>
      </c>
      <c r="BS185" s="23">
        <v>6.2780431947539999</v>
      </c>
      <c r="BT185" s="23">
        <v>6.0408210642219995</v>
      </c>
      <c r="BU185" s="23">
        <v>-0.23722213053200036</v>
      </c>
      <c r="BV185" s="24">
        <v>-3.7785998466883075E-2</v>
      </c>
      <c r="BW185" s="2">
        <v>6.0383440911579997</v>
      </c>
      <c r="BX185" s="2">
        <v>5.9848641858799994</v>
      </c>
      <c r="BY185" s="2">
        <v>-5.3479905278000395E-2</v>
      </c>
      <c r="BZ185" s="1">
        <v>-8.8567170851213146E-3</v>
      </c>
      <c r="CB185" s="25" t="s">
        <v>281</v>
      </c>
      <c r="CC185" s="27">
        <v>0</v>
      </c>
      <c r="CD185" s="27">
        <v>0.33527000000000001</v>
      </c>
      <c r="CG185" s="30">
        <v>365</v>
      </c>
      <c r="CH185" s="30"/>
      <c r="CI185" s="15" t="s">
        <v>281</v>
      </c>
      <c r="CJ185" s="36" t="s">
        <v>975</v>
      </c>
      <c r="CK185" s="34" t="s">
        <v>281</v>
      </c>
      <c r="CL185" s="34" t="s">
        <v>976</v>
      </c>
      <c r="CM185" s="32"/>
      <c r="CN185" s="32"/>
      <c r="CO185" t="s">
        <v>281</v>
      </c>
      <c r="CP185">
        <v>151845</v>
      </c>
      <c r="CQ185" t="s">
        <v>1045</v>
      </c>
      <c r="CR185" s="30">
        <v>221</v>
      </c>
      <c r="CS185" s="39" t="s">
        <v>281</v>
      </c>
      <c r="CW185" s="30">
        <v>370</v>
      </c>
      <c r="CX185" s="30"/>
      <c r="CY185" s="32"/>
      <c r="CZ185" s="32" t="s">
        <v>281</v>
      </c>
      <c r="DA185" s="41">
        <v>150535</v>
      </c>
    </row>
    <row r="186" spans="1:105" ht="15.75" x14ac:dyDescent="0.25">
      <c r="B186" t="s">
        <v>283</v>
      </c>
      <c r="C186" s="52">
        <v>6.6080847032529997</v>
      </c>
      <c r="D186" s="52">
        <v>6.5034717813430003</v>
      </c>
      <c r="E186" s="52">
        <v>-0.10461292190999938</v>
      </c>
      <c r="F186" s="53">
        <v>-1.5831050388700522E-2</v>
      </c>
      <c r="G186" s="45">
        <v>6.7239217048319997</v>
      </c>
      <c r="H186" s="45">
        <v>6.8668562000110001</v>
      </c>
      <c r="I186" s="45">
        <v>0.14293449517900036</v>
      </c>
      <c r="J186" s="46">
        <v>2.1257608498963278E-2</v>
      </c>
      <c r="K186" s="47">
        <v>3</v>
      </c>
      <c r="L186" s="55">
        <f t="shared" si="88"/>
        <v>6.4799827048319996</v>
      </c>
      <c r="M186" s="55">
        <f t="shared" si="89"/>
        <v>6.6229172000109999</v>
      </c>
      <c r="N186" s="55">
        <f t="shared" si="90"/>
        <v>0.14293449517900036</v>
      </c>
      <c r="O186" s="56">
        <f t="shared" si="91"/>
        <v>2.2057851338463733E-2</v>
      </c>
      <c r="P186" s="54"/>
      <c r="Q186" s="42">
        <f t="shared" si="92"/>
        <v>64.239111700088458</v>
      </c>
      <c r="R186" s="42">
        <f t="shared" si="93"/>
        <v>63.222139085838997</v>
      </c>
      <c r="S186" s="42">
        <f t="shared" si="94"/>
        <v>62.99379494718422</v>
      </c>
      <c r="T186" s="42">
        <f t="shared" si="95"/>
        <v>64.383302711374881</v>
      </c>
      <c r="V186" s="143">
        <f t="shared" si="96"/>
        <v>64.812654797852119</v>
      </c>
      <c r="W186" s="143">
        <f t="shared" si="97"/>
        <v>63.49562687236169</v>
      </c>
      <c r="X186" s="143">
        <f t="shared" si="98"/>
        <v>64.823531849648219</v>
      </c>
      <c r="AA186" t="s">
        <v>283</v>
      </c>
      <c r="AB186" s="2">
        <v>6.6080847032529997</v>
      </c>
      <c r="AC186" s="2">
        <v>6.6302566035810004</v>
      </c>
      <c r="AD186" s="2">
        <v>2.217190032800076E-2</v>
      </c>
      <c r="AE186" s="1">
        <v>3.3552687841737366E-3</v>
      </c>
      <c r="AF186" s="2">
        <v>6.6082595696130007</v>
      </c>
      <c r="AG186" s="2">
        <v>1.7486636000096922E-4</v>
      </c>
      <c r="AH186" s="1">
        <v>2.6462487672848195E-5</v>
      </c>
      <c r="AI186" s="2">
        <v>6.6110203051420005</v>
      </c>
      <c r="AJ186" s="2">
        <v>2.9356018890007718E-3</v>
      </c>
      <c r="AK186" s="1">
        <v>4.442439860911054E-4</v>
      </c>
      <c r="AL186" s="2">
        <v>6.5929853154240003</v>
      </c>
      <c r="AM186" s="2">
        <v>-1.5099387828999333E-2</v>
      </c>
      <c r="AN186" s="1">
        <v>-2.2849870283239968E-3</v>
      </c>
      <c r="AO186" s="2">
        <v>6.6071224096929999</v>
      </c>
      <c r="AP186" s="2">
        <v>-9.6229355999977173E-4</v>
      </c>
      <c r="AQ186" s="1">
        <v>-1.4562367209458709E-4</v>
      </c>
      <c r="AR186" s="2">
        <v>6.6143906727399999</v>
      </c>
      <c r="AS186" s="2">
        <v>6.3059694870002403E-3</v>
      </c>
      <c r="AT186" s="1">
        <v>9.5428097098936471E-4</v>
      </c>
      <c r="AU186" s="1"/>
      <c r="AV186" t="s">
        <v>283</v>
      </c>
      <c r="AW186" s="2">
        <v>6.7239217048319997</v>
      </c>
      <c r="AX186" s="2">
        <v>6.7740233811810002</v>
      </c>
      <c r="AY186" s="2">
        <v>5.0101676349000535E-2</v>
      </c>
      <c r="AZ186" s="1">
        <v>7.4512581419554687E-3</v>
      </c>
      <c r="BA186" s="2">
        <v>6.7239631955560002</v>
      </c>
      <c r="BB186" s="2">
        <v>4.1490724000503576E-5</v>
      </c>
      <c r="BC186" s="1">
        <v>6.1706137908606483E-6</v>
      </c>
      <c r="BD186" s="2">
        <v>6.7246087549390001</v>
      </c>
      <c r="BE186" s="2">
        <v>6.870501070004309E-4</v>
      </c>
      <c r="BF186" s="1">
        <v>1.021799683519065E-4</v>
      </c>
      <c r="BG186" s="2">
        <v>6.8039074436680007</v>
      </c>
      <c r="BH186" s="2">
        <v>7.9985738836001019E-2</v>
      </c>
      <c r="BI186" s="1">
        <v>1.1895697532962202E-2</v>
      </c>
      <c r="BJ186" s="2">
        <v>6.723693325258</v>
      </c>
      <c r="BK186" s="2">
        <v>-2.283795739996819E-4</v>
      </c>
      <c r="BL186" s="1">
        <v>-3.396523398473868E-5</v>
      </c>
      <c r="BM186" s="2">
        <v>6.8594397193839995</v>
      </c>
      <c r="BN186" s="2">
        <v>0.13551801455199985</v>
      </c>
      <c r="BO186" s="1">
        <v>2.0154609244574156E-2</v>
      </c>
      <c r="BQ186" t="s">
        <v>283</v>
      </c>
      <c r="BS186" s="23">
        <v>6.6080847032529997</v>
      </c>
      <c r="BT186" s="23">
        <v>6.5065074505740004</v>
      </c>
      <c r="BU186" s="23">
        <v>-0.10157725267899931</v>
      </c>
      <c r="BV186" s="24">
        <v>-1.5371663233825572E-2</v>
      </c>
      <c r="BW186" s="2">
        <v>6.7239217048319997</v>
      </c>
      <c r="BX186" s="2">
        <v>6.69935740773</v>
      </c>
      <c r="BY186" s="2">
        <v>-2.4564297101999699E-2</v>
      </c>
      <c r="BZ186" s="1">
        <v>-3.6532693538574522E-3</v>
      </c>
      <c r="CB186" s="25" t="s">
        <v>283</v>
      </c>
      <c r="CC186" s="27">
        <v>0</v>
      </c>
      <c r="CD186" s="27">
        <v>0.24393899999999999</v>
      </c>
      <c r="CG186" s="30">
        <v>367</v>
      </c>
      <c r="CH186" s="30"/>
      <c r="CI186" s="15" t="s">
        <v>283</v>
      </c>
      <c r="CJ186" s="36" t="s">
        <v>975</v>
      </c>
      <c r="CK186" s="34" t="s">
        <v>283</v>
      </c>
      <c r="CL186" s="34" t="s">
        <v>976</v>
      </c>
      <c r="CM186" s="32"/>
      <c r="CN186" s="32"/>
      <c r="CO186" t="s">
        <v>283</v>
      </c>
      <c r="CP186">
        <v>102867</v>
      </c>
      <c r="CQ186" t="s">
        <v>1045</v>
      </c>
      <c r="CR186" s="30">
        <v>222</v>
      </c>
      <c r="CS186" s="39" t="s">
        <v>283</v>
      </c>
      <c r="CW186" s="30">
        <v>372</v>
      </c>
      <c r="CX186" s="30"/>
      <c r="CY186" s="32"/>
      <c r="CZ186" s="32" t="s">
        <v>283</v>
      </c>
      <c r="DA186" s="41">
        <v>102054</v>
      </c>
    </row>
    <row r="187" spans="1:105" ht="15.75" x14ac:dyDescent="0.25">
      <c r="A187" t="s">
        <v>540</v>
      </c>
      <c r="B187" t="s">
        <v>284</v>
      </c>
      <c r="C187" s="52">
        <v>8.1625596671389999</v>
      </c>
      <c r="D187" s="52">
        <v>8.1563767293409999</v>
      </c>
      <c r="E187" s="52">
        <v>-6.1829377980000544E-3</v>
      </c>
      <c r="F187" s="53">
        <v>-7.5747535701226813E-4</v>
      </c>
      <c r="G187" s="45">
        <v>8.6003078203989993</v>
      </c>
      <c r="H187" s="45">
        <v>8.8397299679039989</v>
      </c>
      <c r="I187" s="45">
        <v>0.23942214750499957</v>
      </c>
      <c r="J187" s="46">
        <v>2.7838788157921065E-2</v>
      </c>
      <c r="K187" s="47">
        <v>2</v>
      </c>
      <c r="L187" s="55">
        <f t="shared" si="88"/>
        <v>8.4085058203990002</v>
      </c>
      <c r="M187" s="55">
        <f t="shared" si="89"/>
        <v>8.6479279679039998</v>
      </c>
      <c r="N187" s="55">
        <f t="shared" si="90"/>
        <v>0.23942214750499957</v>
      </c>
      <c r="O187" s="56">
        <f t="shared" si="91"/>
        <v>2.8473804100148499E-2</v>
      </c>
      <c r="P187" s="54"/>
      <c r="Q187" s="42">
        <f t="shared" si="92"/>
        <v>60.299479689577225</v>
      </c>
      <c r="R187" s="42">
        <f t="shared" si="93"/>
        <v>60.253804319671701</v>
      </c>
      <c r="S187" s="42">
        <f t="shared" si="94"/>
        <v>62.116363813920678</v>
      </c>
      <c r="T187" s="42">
        <f t="shared" si="95"/>
        <v>63.885052988571815</v>
      </c>
      <c r="V187" s="143">
        <f t="shared" si="96"/>
        <v>60.340116843205337</v>
      </c>
      <c r="W187" s="143">
        <f t="shared" si="97"/>
        <v>62.656059346793242</v>
      </c>
      <c r="X187" s="143">
        <f t="shared" si="98"/>
        <v>64.368753451941501</v>
      </c>
      <c r="AA187" t="s">
        <v>284</v>
      </c>
      <c r="AB187" s="2">
        <v>8.1625596671389999</v>
      </c>
      <c r="AC187" s="2">
        <v>8.114755484953001</v>
      </c>
      <c r="AD187" s="2">
        <v>-4.7804182185998911E-2</v>
      </c>
      <c r="AE187" s="1">
        <v>-5.8565185597907439E-3</v>
      </c>
      <c r="AF187" s="2">
        <v>8.1626224096400009</v>
      </c>
      <c r="AG187" s="2">
        <v>6.2742501000911943E-5</v>
      </c>
      <c r="AH187" s="1">
        <v>7.6866208100752988E-6</v>
      </c>
      <c r="AI187" s="2">
        <v>8.1634192545150004</v>
      </c>
      <c r="AJ187" s="2">
        <v>8.5958737600044799E-4</v>
      </c>
      <c r="AK187" s="1">
        <v>1.0530855651334378E-4</v>
      </c>
      <c r="AL187" s="2">
        <v>8.1737607175840008</v>
      </c>
      <c r="AM187" s="2">
        <v>1.120105044500086E-2</v>
      </c>
      <c r="AN187" s="1">
        <v>1.3722472976331528E-3</v>
      </c>
      <c r="AO187" s="2">
        <v>8.1622147597809995</v>
      </c>
      <c r="AP187" s="2">
        <v>-3.449073580004125E-4</v>
      </c>
      <c r="AQ187" s="1">
        <v>-4.2254803893066486E-5</v>
      </c>
      <c r="AR187" s="2">
        <v>8.0977040204749997</v>
      </c>
      <c r="AS187" s="2">
        <v>-6.4855646664000233E-2</v>
      </c>
      <c r="AT187" s="1">
        <v>-7.9455035318268391E-3</v>
      </c>
      <c r="AU187" s="1"/>
      <c r="AV187" t="s">
        <v>284</v>
      </c>
      <c r="AW187" s="2">
        <v>8.6003078203989993</v>
      </c>
      <c r="AX187" s="2">
        <v>8.6769229075999998</v>
      </c>
      <c r="AY187" s="2">
        <v>7.661508720100052E-2</v>
      </c>
      <c r="AZ187" s="1">
        <v>8.9084122104650509E-3</v>
      </c>
      <c r="BA187" s="2">
        <v>8.6003078203989993</v>
      </c>
      <c r="BB187" s="2">
        <v>0</v>
      </c>
      <c r="BC187" s="1">
        <v>0</v>
      </c>
      <c r="BD187" s="2">
        <v>8.6003078203989993</v>
      </c>
      <c r="BE187" s="2">
        <v>0</v>
      </c>
      <c r="BF187" s="1">
        <v>0</v>
      </c>
      <c r="BG187" s="2">
        <v>8.7439611089019991</v>
      </c>
      <c r="BH187" s="2">
        <v>0.14365328850299974</v>
      </c>
      <c r="BI187" s="1">
        <v>1.6703272894752638E-2</v>
      </c>
      <c r="BJ187" s="2">
        <v>8.6003078203989993</v>
      </c>
      <c r="BK187" s="2">
        <v>0</v>
      </c>
      <c r="BL187" s="1">
        <v>0</v>
      </c>
      <c r="BM187" s="2">
        <v>8.8301530820039993</v>
      </c>
      <c r="BN187" s="2">
        <v>0.22984526160499996</v>
      </c>
      <c r="BO187" s="1">
        <v>2.6725236631627521E-2</v>
      </c>
      <c r="BQ187" t="s">
        <v>284</v>
      </c>
      <c r="BS187" s="23">
        <v>8.1625596671389999</v>
      </c>
      <c r="BT187" s="23">
        <v>8.2251996302640009</v>
      </c>
      <c r="BU187" s="23">
        <v>6.2639963125000975E-2</v>
      </c>
      <c r="BV187" s="24">
        <v>7.6740588344092874E-3</v>
      </c>
      <c r="BW187" s="2">
        <v>8.6003078203989993</v>
      </c>
      <c r="BX187" s="2">
        <v>8.6003078203989993</v>
      </c>
      <c r="BY187" s="2">
        <v>0</v>
      </c>
      <c r="BZ187" s="1">
        <v>0</v>
      </c>
      <c r="CB187" s="25" t="s">
        <v>284</v>
      </c>
      <c r="CC187" s="27">
        <v>0</v>
      </c>
      <c r="CD187" s="27">
        <v>0.191802</v>
      </c>
      <c r="CG187" s="30">
        <v>368</v>
      </c>
      <c r="CH187" s="30"/>
      <c r="CI187" s="15" t="s">
        <v>284</v>
      </c>
      <c r="CJ187" s="36" t="s">
        <v>975</v>
      </c>
      <c r="CK187" s="34" t="s">
        <v>284</v>
      </c>
      <c r="CL187" s="34" t="s">
        <v>976</v>
      </c>
      <c r="CM187" s="32"/>
      <c r="CN187" s="32"/>
      <c r="CO187" t="s">
        <v>284</v>
      </c>
      <c r="CP187">
        <v>135367</v>
      </c>
      <c r="CQ187" t="s">
        <v>1045</v>
      </c>
      <c r="CR187" s="30">
        <v>223</v>
      </c>
      <c r="CS187" s="39" t="s">
        <v>284</v>
      </c>
      <c r="CW187" s="30">
        <v>373</v>
      </c>
      <c r="CX187" s="30"/>
      <c r="CY187" s="32"/>
      <c r="CZ187" s="32" t="s">
        <v>284</v>
      </c>
      <c r="DA187" s="41">
        <v>134201</v>
      </c>
    </row>
    <row r="188" spans="1:105" ht="15.75" x14ac:dyDescent="0.25">
      <c r="A188" t="s">
        <v>541</v>
      </c>
      <c r="B188" t="s">
        <v>287</v>
      </c>
      <c r="C188" s="52">
        <v>4.7607388679989997</v>
      </c>
      <c r="D188" s="52">
        <v>4.6196331249230003</v>
      </c>
      <c r="E188" s="52">
        <v>-0.14110574307599943</v>
      </c>
      <c r="F188" s="53">
        <v>-2.9639462904485665E-2</v>
      </c>
      <c r="G188" s="45">
        <v>4.641420599101</v>
      </c>
      <c r="H188" s="45">
        <v>4.7003238960199996</v>
      </c>
      <c r="I188" s="45">
        <v>5.8903296918999537E-2</v>
      </c>
      <c r="J188" s="46">
        <v>1.2690790601999862E-2</v>
      </c>
      <c r="K188" s="47">
        <v>3</v>
      </c>
      <c r="L188" s="55">
        <f t="shared" si="88"/>
        <v>4.4773215991009998</v>
      </c>
      <c r="M188" s="55">
        <f t="shared" si="89"/>
        <v>4.5362248960199993</v>
      </c>
      <c r="N188" s="55">
        <f t="shared" si="90"/>
        <v>5.8903296918999537E-2</v>
      </c>
      <c r="O188" s="56">
        <f t="shared" si="91"/>
        <v>1.3155922712995803E-2</v>
      </c>
      <c r="P188" s="54"/>
      <c r="Q188" s="42">
        <f t="shared" ref="Q188:Q204" si="99">C188/$CP188*1000000</f>
        <v>43.640469960573839</v>
      </c>
      <c r="R188" s="42">
        <f t="shared" ref="R188:R204" si="100">D188/$CP188*1000000</f>
        <v>42.346989870043089</v>
      </c>
      <c r="S188" s="42">
        <f t="shared" ref="S188:S204" si="101">L188/$CP188*1000000</f>
        <v>41.042456678898155</v>
      </c>
      <c r="T188" s="42">
        <f t="shared" ref="T188:T204" si="102">M188/$CP188*1000000</f>
        <v>41.582408066917218</v>
      </c>
      <c r="V188" s="143">
        <f t="shared" si="96"/>
        <v>45.036293625357388</v>
      </c>
      <c r="W188" s="143">
        <f t="shared" si="97"/>
        <v>41.29380037169129</v>
      </c>
      <c r="X188" s="143">
        <f t="shared" si="98"/>
        <v>42.405408584749047</v>
      </c>
      <c r="AA188" t="s">
        <v>287</v>
      </c>
      <c r="AB188" s="2">
        <v>4.7607388679989997</v>
      </c>
      <c r="AC188" s="2">
        <v>4.7810663364040007</v>
      </c>
      <c r="AD188" s="2">
        <v>2.0327468405000992E-2</v>
      </c>
      <c r="AE188" s="1">
        <v>4.2698137765209733E-3</v>
      </c>
      <c r="AF188" s="2">
        <v>4.7608241922690002</v>
      </c>
      <c r="AG188" s="2">
        <v>8.5324270000519675E-5</v>
      </c>
      <c r="AH188" s="1">
        <v>1.7922484800428167E-5</v>
      </c>
      <c r="AI188" s="2">
        <v>4.7625887168359995</v>
      </c>
      <c r="AJ188" s="2">
        <v>1.8498488369997901E-3</v>
      </c>
      <c r="AK188" s="1">
        <v>3.8856339074470295E-4</v>
      </c>
      <c r="AL188" s="2">
        <v>4.8618039673650006</v>
      </c>
      <c r="AM188" s="2">
        <v>0.10106509936600094</v>
      </c>
      <c r="AN188" s="1">
        <v>2.1228868494625061E-2</v>
      </c>
      <c r="AO188" s="2">
        <v>4.7602685377889999</v>
      </c>
      <c r="AP188" s="2">
        <v>-4.7033020999975861E-4</v>
      </c>
      <c r="AQ188" s="1">
        <v>-9.8793532483214003E-5</v>
      </c>
      <c r="AR188" s="2">
        <v>4.8831051726229999</v>
      </c>
      <c r="AS188" s="2">
        <v>0.12236630462400022</v>
      </c>
      <c r="AT188" s="1">
        <v>2.5703217088113964E-2</v>
      </c>
      <c r="AU188" s="1"/>
      <c r="AV188" t="s">
        <v>287</v>
      </c>
      <c r="AW188" s="2">
        <v>4.641420599101</v>
      </c>
      <c r="AX188" s="2">
        <v>4.6768843246239999</v>
      </c>
      <c r="AY188" s="2">
        <v>3.5463725522999923E-2</v>
      </c>
      <c r="AZ188" s="1">
        <v>7.6407049880092568E-3</v>
      </c>
      <c r="BA188" s="2">
        <v>4.6414373050760007</v>
      </c>
      <c r="BB188" s="2">
        <v>1.6705975000697038E-5</v>
      </c>
      <c r="BC188" s="1">
        <v>3.5993236648134903E-6</v>
      </c>
      <c r="BD188" s="2">
        <v>4.6417851423150003</v>
      </c>
      <c r="BE188" s="2">
        <v>3.6454321400025691E-4</v>
      </c>
      <c r="BF188" s="1">
        <v>7.8541301357361475E-5</v>
      </c>
      <c r="BG188" s="2">
        <v>4.7253057491539998</v>
      </c>
      <c r="BH188" s="2">
        <v>8.3885150052999791E-2</v>
      </c>
      <c r="BI188" s="1">
        <v>1.8073162787541289E-2</v>
      </c>
      <c r="BJ188" s="2">
        <v>4.641328477209</v>
      </c>
      <c r="BK188" s="2">
        <v>-9.2121892000029959E-5</v>
      </c>
      <c r="BL188" s="1">
        <v>-1.9847779366919066E-5</v>
      </c>
      <c r="BM188" s="2">
        <v>4.7619478312100005</v>
      </c>
      <c r="BN188" s="2">
        <v>0.12052723210900051</v>
      </c>
      <c r="BO188" s="1">
        <v>2.5967746196572987E-2</v>
      </c>
      <c r="BQ188" t="s">
        <v>287</v>
      </c>
      <c r="BS188" s="23">
        <v>4.7607388679989997</v>
      </c>
      <c r="BT188" s="23">
        <v>4.497646908858</v>
      </c>
      <c r="BU188" s="23">
        <v>-0.2630919591409997</v>
      </c>
      <c r="BV188" s="24">
        <v>-5.5262841847820286E-2</v>
      </c>
      <c r="BW188" s="2">
        <v>4.641420599101</v>
      </c>
      <c r="BX188" s="2">
        <v>4.5771155888160004</v>
      </c>
      <c r="BY188" s="2">
        <v>-6.4305010284999575E-2</v>
      </c>
      <c r="BZ188" s="1">
        <v>-1.3854596650313238E-2</v>
      </c>
      <c r="CB188" s="25" t="s">
        <v>287</v>
      </c>
      <c r="CC188" s="27">
        <v>0</v>
      </c>
      <c r="CD188" s="27">
        <v>0.16409899999999999</v>
      </c>
      <c r="CG188" s="30">
        <v>371</v>
      </c>
      <c r="CH188" s="30"/>
      <c r="CI188" s="15" t="s">
        <v>287</v>
      </c>
      <c r="CJ188" s="36" t="s">
        <v>975</v>
      </c>
      <c r="CK188" s="34" t="s">
        <v>287</v>
      </c>
      <c r="CL188" s="34" t="s">
        <v>976</v>
      </c>
      <c r="CM188" s="32"/>
      <c r="CN188" s="32"/>
      <c r="CO188" t="s">
        <v>287</v>
      </c>
      <c r="CP188">
        <v>109090</v>
      </c>
      <c r="CQ188" t="s">
        <v>1045</v>
      </c>
      <c r="CR188" s="30">
        <v>224</v>
      </c>
      <c r="CS188" s="39" t="s">
        <v>287</v>
      </c>
      <c r="CW188" s="30">
        <v>376</v>
      </c>
      <c r="CX188" s="30"/>
      <c r="CY188" s="32"/>
      <c r="CZ188" s="32" t="s">
        <v>287</v>
      </c>
      <c r="DA188" s="41">
        <v>108426</v>
      </c>
    </row>
    <row r="189" spans="1:105" ht="15.75" x14ac:dyDescent="0.25">
      <c r="A189" t="s">
        <v>542</v>
      </c>
      <c r="B189" t="s">
        <v>290</v>
      </c>
      <c r="C189" s="52">
        <v>5.3612130961520004</v>
      </c>
      <c r="D189" s="52">
        <v>5.3008904497330001</v>
      </c>
      <c r="E189" s="52">
        <v>-6.0322646419000314E-2</v>
      </c>
      <c r="F189" s="53">
        <v>-1.1251678554298983E-2</v>
      </c>
      <c r="G189" s="45">
        <v>6.0429605287340005</v>
      </c>
      <c r="H189" s="45">
        <v>6.2104801052930005</v>
      </c>
      <c r="I189" s="45">
        <v>0.16751957655900007</v>
      </c>
      <c r="J189" s="46">
        <v>2.7721441462748624E-2</v>
      </c>
      <c r="K189" s="47">
        <v>2</v>
      </c>
      <c r="L189" s="55">
        <f t="shared" si="88"/>
        <v>5.8832875287340007</v>
      </c>
      <c r="M189" s="55">
        <f t="shared" si="89"/>
        <v>6.0508071052930008</v>
      </c>
      <c r="N189" s="55">
        <f t="shared" si="90"/>
        <v>0.16751957655900007</v>
      </c>
      <c r="O189" s="56">
        <f t="shared" si="91"/>
        <v>2.8473804100315303E-2</v>
      </c>
      <c r="P189" s="54"/>
      <c r="Q189" s="42">
        <f t="shared" si="99"/>
        <v>50.259802157607581</v>
      </c>
      <c r="R189" s="42">
        <f t="shared" si="100"/>
        <v>49.694295019527516</v>
      </c>
      <c r="S189" s="42">
        <f t="shared" si="101"/>
        <v>55.154097016349496</v>
      </c>
      <c r="T189" s="42">
        <f t="shared" si="102"/>
        <v>56.724543970122816</v>
      </c>
      <c r="V189" s="143">
        <f t="shared" si="96"/>
        <v>48.116181738825304</v>
      </c>
      <c r="W189" s="143">
        <f t="shared" si="97"/>
        <v>55.421671411935385</v>
      </c>
      <c r="X189" s="143">
        <f t="shared" si="98"/>
        <v>56.936614594037025</v>
      </c>
      <c r="AA189" t="s">
        <v>290</v>
      </c>
      <c r="AB189" s="2">
        <v>5.3612130961520004</v>
      </c>
      <c r="AC189" s="2">
        <v>5.2482307338940002</v>
      </c>
      <c r="AD189" s="2">
        <v>-0.11298236225800018</v>
      </c>
      <c r="AE189" s="1">
        <v>-2.1074029372026463E-2</v>
      </c>
      <c r="AF189" s="2">
        <v>5.3610855509700004</v>
      </c>
      <c r="AG189" s="2">
        <v>-1.2754518199997733E-4</v>
      </c>
      <c r="AH189" s="1">
        <v>-2.3790358583493469E-5</v>
      </c>
      <c r="AI189" s="2">
        <v>5.3588546583120005</v>
      </c>
      <c r="AJ189" s="2">
        <v>-2.358437839999894E-3</v>
      </c>
      <c r="AK189" s="1">
        <v>-4.3990749811692018E-4</v>
      </c>
      <c r="AL189" s="2">
        <v>5.2686373519430001</v>
      </c>
      <c r="AM189" s="2">
        <v>-9.2575744209000277E-2</v>
      </c>
      <c r="AN189" s="1">
        <v>-1.7267685978654034E-2</v>
      </c>
      <c r="AO189" s="2">
        <v>5.361915390719</v>
      </c>
      <c r="AP189" s="2">
        <v>7.0229456699966164E-4</v>
      </c>
      <c r="AQ189" s="1">
        <v>1.3099545837932317E-4</v>
      </c>
      <c r="AR189" s="2">
        <v>5.1077732724849998</v>
      </c>
      <c r="AS189" s="2">
        <v>-0.25343982366700057</v>
      </c>
      <c r="AT189" s="1">
        <v>-4.7272850215356391E-2</v>
      </c>
      <c r="AU189" s="1"/>
      <c r="AV189" t="s">
        <v>290</v>
      </c>
      <c r="AW189" s="2">
        <v>6.0429605287340005</v>
      </c>
      <c r="AX189" s="2">
        <v>6.0965667932329994</v>
      </c>
      <c r="AY189" s="2">
        <v>5.3606264498998968E-2</v>
      </c>
      <c r="AZ189" s="1">
        <v>8.8708612680992432E-3</v>
      </c>
      <c r="BA189" s="2">
        <v>6.0429605287340005</v>
      </c>
      <c r="BB189" s="2">
        <v>0</v>
      </c>
      <c r="BC189" s="1">
        <v>0</v>
      </c>
      <c r="BD189" s="2">
        <v>6.0429605287340005</v>
      </c>
      <c r="BE189" s="2">
        <v>0</v>
      </c>
      <c r="BF189" s="1">
        <v>0</v>
      </c>
      <c r="BG189" s="2">
        <v>6.1434722746689996</v>
      </c>
      <c r="BH189" s="2">
        <v>0.10051174593499912</v>
      </c>
      <c r="BI189" s="1">
        <v>1.663286487758283E-2</v>
      </c>
      <c r="BJ189" s="2">
        <v>6.0429605287340005</v>
      </c>
      <c r="BK189" s="2">
        <v>0</v>
      </c>
      <c r="BL189" s="1">
        <v>0</v>
      </c>
      <c r="BM189" s="2">
        <v>6.2037793222299999</v>
      </c>
      <c r="BN189" s="2">
        <v>0.16081879349599948</v>
      </c>
      <c r="BO189" s="1">
        <v>2.6612583804132672E-2</v>
      </c>
      <c r="BQ189" t="s">
        <v>290</v>
      </c>
      <c r="BS189" s="23">
        <v>5.3612130961520004</v>
      </c>
      <c r="BT189" s="23">
        <v>5.5464269158840001</v>
      </c>
      <c r="BU189" s="23">
        <v>0.18521381973199968</v>
      </c>
      <c r="BV189" s="24">
        <v>3.4546998302480557E-2</v>
      </c>
      <c r="BW189" s="2">
        <v>6.0429605287340005</v>
      </c>
      <c r="BX189" s="2">
        <v>6.0429605287340005</v>
      </c>
      <c r="BY189" s="2">
        <v>0</v>
      </c>
      <c r="BZ189" s="1">
        <v>0</v>
      </c>
      <c r="CB189" s="25" t="s">
        <v>290</v>
      </c>
      <c r="CC189" s="27">
        <v>0</v>
      </c>
      <c r="CD189" s="27">
        <v>0.15967300000000001</v>
      </c>
      <c r="CG189" s="30">
        <v>375</v>
      </c>
      <c r="CH189" s="30"/>
      <c r="CI189" s="15" t="s">
        <v>290</v>
      </c>
      <c r="CJ189" s="36" t="s">
        <v>975</v>
      </c>
      <c r="CK189" s="34" t="s">
        <v>290</v>
      </c>
      <c r="CL189" s="34" t="s">
        <v>976</v>
      </c>
      <c r="CM189" s="32"/>
      <c r="CN189" s="32"/>
      <c r="CO189" t="s">
        <v>290</v>
      </c>
      <c r="CP189">
        <v>106670</v>
      </c>
      <c r="CQ189" t="s">
        <v>1045</v>
      </c>
      <c r="CR189" s="30">
        <v>225</v>
      </c>
      <c r="CS189" s="39" t="s">
        <v>290</v>
      </c>
      <c r="CW189" s="30">
        <v>379</v>
      </c>
      <c r="CX189" s="30"/>
      <c r="CY189" s="32"/>
      <c r="CZ189" s="32" t="s">
        <v>290</v>
      </c>
      <c r="DA189" s="41">
        <v>106155</v>
      </c>
    </row>
    <row r="190" spans="1:105" ht="15.75" x14ac:dyDescent="0.25">
      <c r="A190" t="s">
        <v>543</v>
      </c>
      <c r="B190" t="s">
        <v>291</v>
      </c>
      <c r="C190" s="52">
        <v>3.667694552935</v>
      </c>
      <c r="D190" s="52">
        <v>3.474426755728</v>
      </c>
      <c r="E190" s="52">
        <v>-0.19326779720700005</v>
      </c>
      <c r="F190" s="53">
        <v>-5.269462721543737E-2</v>
      </c>
      <c r="G190" s="45">
        <v>3.8968148058029999</v>
      </c>
      <c r="H190" s="45">
        <v>4.0050041435279997</v>
      </c>
      <c r="I190" s="45">
        <v>0.10818933772499983</v>
      </c>
      <c r="J190" s="46">
        <v>2.7763530759503396E-2</v>
      </c>
      <c r="K190" s="47">
        <v>3</v>
      </c>
      <c r="L190" s="55">
        <f t="shared" si="88"/>
        <v>3.756333805803</v>
      </c>
      <c r="M190" s="55">
        <f t="shared" si="89"/>
        <v>3.8645231435279999</v>
      </c>
      <c r="N190" s="55">
        <f t="shared" si="90"/>
        <v>0.10818933772499983</v>
      </c>
      <c r="O190" s="56">
        <f t="shared" si="91"/>
        <v>2.8801843318041313E-2</v>
      </c>
      <c r="P190" s="54"/>
      <c r="Q190" s="42">
        <f t="shared" si="99"/>
        <v>47.855515362991085</v>
      </c>
      <c r="R190" s="42">
        <f t="shared" si="100"/>
        <v>45.333786820735632</v>
      </c>
      <c r="S190" s="42">
        <f t="shared" si="101"/>
        <v>49.012066724116337</v>
      </c>
      <c r="T190" s="42">
        <f t="shared" si="102"/>
        <v>50.423704590597723</v>
      </c>
      <c r="V190" s="143">
        <f t="shared" si="96"/>
        <v>46.735580209149298</v>
      </c>
      <c r="W190" s="143">
        <f t="shared" si="97"/>
        <v>49.139016074761592</v>
      </c>
      <c r="X190" s="143">
        <f t="shared" si="98"/>
        <v>50.49769854687807</v>
      </c>
      <c r="AA190" t="s">
        <v>291</v>
      </c>
      <c r="AB190" s="2">
        <v>3.667694552935</v>
      </c>
      <c r="AC190" s="2">
        <v>3.6186670350449996</v>
      </c>
      <c r="AD190" s="2">
        <v>-4.9027517890000372E-2</v>
      </c>
      <c r="AE190" s="1">
        <v>-1.3367393926183703E-2</v>
      </c>
      <c r="AF190" s="2">
        <v>3.6677298089939998</v>
      </c>
      <c r="AG190" s="2">
        <v>3.5256058999788564E-5</v>
      </c>
      <c r="AH190" s="1">
        <v>9.6125940944497678E-6</v>
      </c>
      <c r="AI190" s="2">
        <v>3.6684400093080001</v>
      </c>
      <c r="AJ190" s="2">
        <v>7.4545637300005296E-4</v>
      </c>
      <c r="AK190" s="1">
        <v>2.0324930613524407E-4</v>
      </c>
      <c r="AL190" s="2">
        <v>3.649582485532</v>
      </c>
      <c r="AM190" s="2">
        <v>-1.8112067402999976E-2</v>
      </c>
      <c r="AN190" s="1">
        <v>-4.9382703880033177E-3</v>
      </c>
      <c r="AO190" s="2">
        <v>3.6675002478220002</v>
      </c>
      <c r="AP190" s="2">
        <v>-1.9430511299978193E-4</v>
      </c>
      <c r="AQ190" s="1">
        <v>-5.2977452237480656E-5</v>
      </c>
      <c r="AR190" s="2">
        <v>3.5726079579280001</v>
      </c>
      <c r="AS190" s="2">
        <v>-9.5086595006999897E-2</v>
      </c>
      <c r="AT190" s="1">
        <v>-2.592543998270214E-2</v>
      </c>
      <c r="AU190" s="1"/>
      <c r="AV190" t="s">
        <v>291</v>
      </c>
      <c r="AW190" s="2">
        <v>3.8968148058029999</v>
      </c>
      <c r="AX190" s="2">
        <v>3.9314353938750002</v>
      </c>
      <c r="AY190" s="2">
        <v>3.4620588072000302E-2</v>
      </c>
      <c r="AZ190" s="1">
        <v>8.8843298430411766E-3</v>
      </c>
      <c r="BA190" s="2">
        <v>3.8968148058029999</v>
      </c>
      <c r="BB190" s="2">
        <v>0</v>
      </c>
      <c r="BC190" s="1">
        <v>0</v>
      </c>
      <c r="BD190" s="2">
        <v>3.8968148058029999</v>
      </c>
      <c r="BE190" s="2">
        <v>0</v>
      </c>
      <c r="BF190" s="1">
        <v>0</v>
      </c>
      <c r="BG190" s="2">
        <v>3.9617284084379998</v>
      </c>
      <c r="BH190" s="2">
        <v>6.4913602634999901E-2</v>
      </c>
      <c r="BI190" s="1">
        <v>1.6658118455702038E-2</v>
      </c>
      <c r="BJ190" s="2">
        <v>3.8968148058029999</v>
      </c>
      <c r="BK190" s="2">
        <v>0</v>
      </c>
      <c r="BL190" s="1">
        <v>0</v>
      </c>
      <c r="BM190" s="2">
        <v>4.0006765700190003</v>
      </c>
      <c r="BN190" s="2">
        <v>0.10386176421600046</v>
      </c>
      <c r="BO190" s="1">
        <v>2.6652989529123417E-2</v>
      </c>
      <c r="BQ190" t="s">
        <v>291</v>
      </c>
      <c r="BS190" s="23">
        <v>3.667694552935</v>
      </c>
      <c r="BT190" s="23">
        <v>3.5686536899270003</v>
      </c>
      <c r="BU190" s="23">
        <v>-9.9040863007999747E-2</v>
      </c>
      <c r="BV190" s="24">
        <v>-2.700357447398237E-2</v>
      </c>
      <c r="BW190" s="2">
        <v>3.8968148058029999</v>
      </c>
      <c r="BX190" s="2">
        <v>3.8968148058029999</v>
      </c>
      <c r="BY190" s="2">
        <v>0</v>
      </c>
      <c r="BZ190" s="1">
        <v>0</v>
      </c>
      <c r="CB190" s="25" t="s">
        <v>291</v>
      </c>
      <c r="CC190" s="27">
        <v>0</v>
      </c>
      <c r="CD190" s="27">
        <v>0.14048099999999999</v>
      </c>
      <c r="CG190" s="30">
        <v>376</v>
      </c>
      <c r="CH190" s="30"/>
      <c r="CI190" s="15" t="s">
        <v>291</v>
      </c>
      <c r="CJ190" s="36" t="s">
        <v>975</v>
      </c>
      <c r="CK190" s="34" t="s">
        <v>291</v>
      </c>
      <c r="CL190" s="34" t="s">
        <v>976</v>
      </c>
      <c r="CM190" s="32"/>
      <c r="CN190" s="32"/>
      <c r="CO190" t="s">
        <v>291</v>
      </c>
      <c r="CP190">
        <v>76641</v>
      </c>
      <c r="CQ190" t="s">
        <v>1045</v>
      </c>
      <c r="CR190" s="30">
        <v>226</v>
      </c>
      <c r="CS190" s="39" t="s">
        <v>291</v>
      </c>
      <c r="CW190" s="30">
        <v>380</v>
      </c>
      <c r="CX190" s="30"/>
      <c r="CY190" s="32"/>
      <c r="CZ190" s="32" t="s">
        <v>291</v>
      </c>
      <c r="DA190" s="41">
        <v>76443</v>
      </c>
    </row>
    <row r="191" spans="1:105" ht="15.75" x14ac:dyDescent="0.25">
      <c r="A191" t="s">
        <v>544</v>
      </c>
      <c r="B191" t="s">
        <v>293</v>
      </c>
      <c r="C191" s="52">
        <v>10.225923614154</v>
      </c>
      <c r="D191" s="52">
        <v>10.598807824296999</v>
      </c>
      <c r="E191" s="52">
        <v>0.372884210142999</v>
      </c>
      <c r="F191" s="53">
        <v>3.6464599601240814E-2</v>
      </c>
      <c r="G191" s="45">
        <v>11.818275953819999</v>
      </c>
      <c r="H191" s="45">
        <v>12.145118407475</v>
      </c>
      <c r="I191" s="45">
        <v>0.32684245365500075</v>
      </c>
      <c r="J191" s="46">
        <v>2.7655679638226429E-2</v>
      </c>
      <c r="K191" s="47">
        <v>1</v>
      </c>
      <c r="L191" s="55">
        <f t="shared" si="88"/>
        <v>11.60944395382</v>
      </c>
      <c r="M191" s="55">
        <f t="shared" si="89"/>
        <v>11.936286407475</v>
      </c>
      <c r="N191" s="55">
        <f t="shared" si="90"/>
        <v>0.32684245365500075</v>
      </c>
      <c r="O191" s="56">
        <f t="shared" si="91"/>
        <v>2.8153153153166799E-2</v>
      </c>
      <c r="P191" s="54"/>
      <c r="Q191" s="42">
        <f t="shared" si="99"/>
        <v>71.368715159188454</v>
      </c>
      <c r="R191" s="42">
        <f t="shared" si="100"/>
        <v>73.971146781523274</v>
      </c>
      <c r="S191" s="42">
        <f t="shared" si="101"/>
        <v>81.024573423364942</v>
      </c>
      <c r="T191" s="42">
        <f t="shared" si="102"/>
        <v>83.305670648122955</v>
      </c>
      <c r="V191" s="143">
        <f t="shared" si="96"/>
        <v>71.274838423267084</v>
      </c>
      <c r="W191" s="143">
        <f t="shared" si="97"/>
        <v>81.424641453650253</v>
      </c>
      <c r="X191" s="143">
        <f t="shared" si="98"/>
        <v>83.625307438879503</v>
      </c>
      <c r="AA191" t="s">
        <v>293</v>
      </c>
      <c r="AB191" s="2">
        <v>10.225923614154</v>
      </c>
      <c r="AC191" s="2">
        <v>10.219619175814001</v>
      </c>
      <c r="AD191" s="2">
        <v>-6.3044383399990522E-3</v>
      </c>
      <c r="AE191" s="1">
        <v>-6.1651529757888025E-4</v>
      </c>
      <c r="AF191" s="2">
        <v>10.225896993688</v>
      </c>
      <c r="AG191" s="2">
        <v>-2.6620466000437659E-5</v>
      </c>
      <c r="AH191" s="1">
        <v>-2.6032334099964812E-6</v>
      </c>
      <c r="AI191" s="2">
        <v>10.224643292704</v>
      </c>
      <c r="AJ191" s="2">
        <v>-1.2803214500003435E-3</v>
      </c>
      <c r="AK191" s="1">
        <v>-1.2520350222724265E-4</v>
      </c>
      <c r="AL191" s="2">
        <v>10.167513135268999</v>
      </c>
      <c r="AM191" s="2">
        <v>-5.8410478885001282E-2</v>
      </c>
      <c r="AN191" s="1">
        <v>-5.712000313023425E-3</v>
      </c>
      <c r="AO191" s="2">
        <v>10.226071682040001</v>
      </c>
      <c r="AP191" s="2">
        <v>1.4806788600019161E-4</v>
      </c>
      <c r="AQ191" s="1">
        <v>1.4479658912691907E-5</v>
      </c>
      <c r="AR191" s="2">
        <v>10.162295187550999</v>
      </c>
      <c r="AS191" s="2">
        <v>-6.3628426603001387E-2</v>
      </c>
      <c r="AT191" s="1">
        <v>-6.2222669563980915E-3</v>
      </c>
      <c r="AU191" s="1"/>
      <c r="AV191" t="s">
        <v>293</v>
      </c>
      <c r="AW191" s="2">
        <v>11.818275953819999</v>
      </c>
      <c r="AX191" s="2">
        <v>11.922865538989001</v>
      </c>
      <c r="AY191" s="2">
        <v>0.10458958516900196</v>
      </c>
      <c r="AZ191" s="1">
        <v>8.8498174841818329E-3</v>
      </c>
      <c r="BA191" s="2">
        <v>11.818275953819999</v>
      </c>
      <c r="BB191" s="2">
        <v>0</v>
      </c>
      <c r="BC191" s="1">
        <v>0</v>
      </c>
      <c r="BD191" s="2">
        <v>11.818275953819999</v>
      </c>
      <c r="BE191" s="2">
        <v>0</v>
      </c>
      <c r="BF191" s="1">
        <v>0</v>
      </c>
      <c r="BG191" s="2">
        <v>12.014381426013001</v>
      </c>
      <c r="BH191" s="2">
        <v>0.19610547219300223</v>
      </c>
      <c r="BI191" s="1">
        <v>1.6593407782936005E-2</v>
      </c>
      <c r="BJ191" s="2">
        <v>11.818275953819999</v>
      </c>
      <c r="BK191" s="2">
        <v>0</v>
      </c>
      <c r="BL191" s="1">
        <v>0</v>
      </c>
      <c r="BM191" s="2">
        <v>12.132044709327999</v>
      </c>
      <c r="BN191" s="2">
        <v>0.31376875550800065</v>
      </c>
      <c r="BO191" s="1">
        <v>2.6549452452629671E-2</v>
      </c>
      <c r="BQ191" t="s">
        <v>293</v>
      </c>
      <c r="BS191" s="23">
        <v>10.225923614154</v>
      </c>
      <c r="BT191" s="23">
        <v>10.667688924162</v>
      </c>
      <c r="BU191" s="23">
        <v>0.4417653100079999</v>
      </c>
      <c r="BV191" s="24">
        <v>4.3200529035493637E-2</v>
      </c>
      <c r="BW191" s="2">
        <v>11.818275953819999</v>
      </c>
      <c r="BX191" s="2">
        <v>11.818275953819999</v>
      </c>
      <c r="BY191" s="2">
        <v>0</v>
      </c>
      <c r="BZ191" s="1">
        <v>0</v>
      </c>
      <c r="CB191" s="25" t="s">
        <v>293</v>
      </c>
      <c r="CC191" s="27">
        <v>0</v>
      </c>
      <c r="CD191" s="27">
        <v>0.20883199999999999</v>
      </c>
      <c r="CG191" s="30">
        <v>378</v>
      </c>
      <c r="CH191" s="30"/>
      <c r="CI191" s="15" t="s">
        <v>293</v>
      </c>
      <c r="CJ191" s="36" t="s">
        <v>975</v>
      </c>
      <c r="CK191" s="34" t="s">
        <v>293</v>
      </c>
      <c r="CL191" s="34" t="s">
        <v>976</v>
      </c>
      <c r="CM191" s="32"/>
      <c r="CN191" s="32"/>
      <c r="CO191" t="s">
        <v>293</v>
      </c>
      <c r="CP191">
        <v>143283</v>
      </c>
      <c r="CQ191" t="s">
        <v>1045</v>
      </c>
      <c r="CR191" s="30">
        <v>227</v>
      </c>
      <c r="CS191" s="39" t="s">
        <v>293</v>
      </c>
      <c r="CW191" s="30">
        <v>382</v>
      </c>
      <c r="CX191" s="30"/>
      <c r="CY191" s="32"/>
      <c r="CZ191" s="32" t="s">
        <v>293</v>
      </c>
      <c r="DA191" s="41">
        <v>142579</v>
      </c>
    </row>
    <row r="192" spans="1:105" ht="15.75" x14ac:dyDescent="0.25">
      <c r="B192" t="s">
        <v>300</v>
      </c>
      <c r="C192" s="52">
        <v>6.5200411974890002</v>
      </c>
      <c r="D192" s="52">
        <v>6.4992692263850005</v>
      </c>
      <c r="E192" s="52">
        <v>-2.0771971103999753E-2</v>
      </c>
      <c r="F192" s="53">
        <v>-3.1858650083375945E-3</v>
      </c>
      <c r="G192" s="45">
        <v>6.8703744983419996</v>
      </c>
      <c r="H192" s="45">
        <v>7.0609691879299996</v>
      </c>
      <c r="I192" s="45">
        <v>0.19059468958799997</v>
      </c>
      <c r="J192" s="46">
        <v>2.7741528447102183E-2</v>
      </c>
      <c r="K192" s="47">
        <v>2</v>
      </c>
      <c r="L192" s="55">
        <f t="shared" si="88"/>
        <v>6.693685498342</v>
      </c>
      <c r="M192" s="55">
        <f t="shared" si="89"/>
        <v>6.88428018793</v>
      </c>
      <c r="N192" s="55">
        <f t="shared" si="90"/>
        <v>0.19059468958799997</v>
      </c>
      <c r="O192" s="56">
        <f t="shared" si="91"/>
        <v>2.847380410017912E-2</v>
      </c>
      <c r="P192" s="54"/>
      <c r="Q192" s="42">
        <f t="shared" si="99"/>
        <v>57.659169231148134</v>
      </c>
      <c r="R192" s="42">
        <f t="shared" si="100"/>
        <v>57.475474901484809</v>
      </c>
      <c r="S192" s="42">
        <f t="shared" si="101"/>
        <v>59.194770897708679</v>
      </c>
      <c r="T192" s="42">
        <f t="shared" si="102"/>
        <v>60.88027120800502</v>
      </c>
      <c r="V192" s="143">
        <f t="shared" si="96"/>
        <v>56.643235997537566</v>
      </c>
      <c r="W192" s="143">
        <f t="shared" si="97"/>
        <v>59.504715960014224</v>
      </c>
      <c r="X192" s="143">
        <f t="shared" si="98"/>
        <v>61.131268560289804</v>
      </c>
      <c r="AA192" t="s">
        <v>300</v>
      </c>
      <c r="AB192" s="2">
        <v>6.5200411974890002</v>
      </c>
      <c r="AC192" s="2">
        <v>6.4495261930330008</v>
      </c>
      <c r="AD192" s="2">
        <v>-7.0515004455999453E-2</v>
      </c>
      <c r="AE192" s="1">
        <v>-1.0815116395760844E-2</v>
      </c>
      <c r="AF192" s="2">
        <v>6.5200218332680002</v>
      </c>
      <c r="AG192" s="2">
        <v>-1.9364221000017778E-5</v>
      </c>
      <c r="AH192" s="1">
        <v>-2.9699537799661958E-6</v>
      </c>
      <c r="AI192" s="2">
        <v>6.5194905492749999</v>
      </c>
      <c r="AJ192" s="2">
        <v>-5.5064821400030439E-4</v>
      </c>
      <c r="AK192" s="1">
        <v>-8.4454713907692811E-5</v>
      </c>
      <c r="AL192" s="2">
        <v>6.4760667828510003</v>
      </c>
      <c r="AM192" s="2">
        <v>-4.3974414637999892E-2</v>
      </c>
      <c r="AN192" s="1">
        <v>-6.7444995063735682E-3</v>
      </c>
      <c r="AO192" s="2">
        <v>6.5201481854820003</v>
      </c>
      <c r="AP192" s="2">
        <v>1.0698799300001838E-4</v>
      </c>
      <c r="AQ192" s="1">
        <v>1.6409097697300074E-5</v>
      </c>
      <c r="AR192" s="2">
        <v>6.3717976173630007</v>
      </c>
      <c r="AS192" s="2">
        <v>-0.14824358012599959</v>
      </c>
      <c r="AT192" s="1">
        <v>-2.273660175384953E-2</v>
      </c>
      <c r="AU192" s="1"/>
      <c r="AV192" t="s">
        <v>300</v>
      </c>
      <c r="AW192" s="2">
        <v>6.8703744983419996</v>
      </c>
      <c r="AX192" s="2">
        <v>6.9313647990099998</v>
      </c>
      <c r="AY192" s="2">
        <v>6.0990300668000152E-2</v>
      </c>
      <c r="AZ192" s="1">
        <v>8.8772891030494336E-3</v>
      </c>
      <c r="BA192" s="2">
        <v>6.8703744983419996</v>
      </c>
      <c r="BB192" s="2">
        <v>0</v>
      </c>
      <c r="BC192" s="1">
        <v>0</v>
      </c>
      <c r="BD192" s="2">
        <v>6.8703744983419996</v>
      </c>
      <c r="BE192" s="2">
        <v>0</v>
      </c>
      <c r="BF192" s="1">
        <v>0</v>
      </c>
      <c r="BG192" s="2">
        <v>6.9847313120950005</v>
      </c>
      <c r="BH192" s="2">
        <v>0.11435681375300089</v>
      </c>
      <c r="BI192" s="1">
        <v>1.6644917068290552E-2</v>
      </c>
      <c r="BJ192" s="2">
        <v>6.8703744983419996</v>
      </c>
      <c r="BK192" s="2">
        <v>0</v>
      </c>
      <c r="BL192" s="1">
        <v>0</v>
      </c>
      <c r="BM192" s="2">
        <v>7.0533454003470002</v>
      </c>
      <c r="BN192" s="2">
        <v>0.18297090200500055</v>
      </c>
      <c r="BO192" s="1">
        <v>2.6631867309293865E-2</v>
      </c>
      <c r="BQ192" t="s">
        <v>300</v>
      </c>
      <c r="BS192" s="23">
        <v>6.5200411974890002</v>
      </c>
      <c r="BT192" s="23">
        <v>6.6466690886409996</v>
      </c>
      <c r="BU192" s="23">
        <v>0.12662789115199935</v>
      </c>
      <c r="BV192" s="24">
        <v>1.9421332981878446E-2</v>
      </c>
      <c r="BW192" s="2">
        <v>6.8703744983419996</v>
      </c>
      <c r="BX192" s="2">
        <v>6.8703744983419996</v>
      </c>
      <c r="BY192" s="2">
        <v>0</v>
      </c>
      <c r="BZ192" s="1">
        <v>0</v>
      </c>
      <c r="CB192" s="25" t="s">
        <v>300</v>
      </c>
      <c r="CC192" s="27">
        <v>0</v>
      </c>
      <c r="CD192" s="27">
        <v>0.17668900000000001</v>
      </c>
      <c r="CG192" s="30">
        <v>385</v>
      </c>
      <c r="CH192" s="30"/>
      <c r="CI192" s="15" t="s">
        <v>300</v>
      </c>
      <c r="CJ192" s="36" t="s">
        <v>975</v>
      </c>
      <c r="CK192" s="34" t="s">
        <v>300</v>
      </c>
      <c r="CL192" s="34" t="s">
        <v>976</v>
      </c>
      <c r="CM192" s="32"/>
      <c r="CN192" s="32"/>
      <c r="CO192" t="s">
        <v>300</v>
      </c>
      <c r="CP192">
        <v>113079</v>
      </c>
      <c r="CQ192" t="s">
        <v>1045</v>
      </c>
      <c r="CR192" s="30">
        <v>228</v>
      </c>
      <c r="CS192" s="39" t="s">
        <v>300</v>
      </c>
      <c r="CW192" s="30">
        <v>389</v>
      </c>
      <c r="CX192" s="30"/>
      <c r="CY192" s="32"/>
      <c r="CZ192" s="32" t="s">
        <v>300</v>
      </c>
      <c r="DA192" s="41">
        <v>112490</v>
      </c>
    </row>
    <row r="193" spans="1:105" ht="15.75" x14ac:dyDescent="0.25">
      <c r="A193" t="s">
        <v>545</v>
      </c>
      <c r="B193" t="s">
        <v>305</v>
      </c>
      <c r="C193" s="52">
        <v>4.7138033549269993</v>
      </c>
      <c r="D193" s="52">
        <v>4.9040754699200004</v>
      </c>
      <c r="E193" s="52">
        <v>0.19027211499300112</v>
      </c>
      <c r="F193" s="53">
        <v>4.0364881745464279E-2</v>
      </c>
      <c r="G193" s="45">
        <v>5.3724464516910002</v>
      </c>
      <c r="H193" s="45">
        <v>5.5207440995429993</v>
      </c>
      <c r="I193" s="45">
        <v>0.14829764785199906</v>
      </c>
      <c r="J193" s="46">
        <v>2.7603373841971333E-2</v>
      </c>
      <c r="K193" s="47">
        <v>1</v>
      </c>
      <c r="L193" s="55">
        <f t="shared" si="88"/>
        <v>5.2675324516910003</v>
      </c>
      <c r="M193" s="55">
        <f t="shared" si="89"/>
        <v>5.4158300995429993</v>
      </c>
      <c r="N193" s="55">
        <f t="shared" si="90"/>
        <v>0.14829764785199906</v>
      </c>
      <c r="O193" s="56">
        <f t="shared" si="91"/>
        <v>2.8153153153217324E-2</v>
      </c>
      <c r="P193" s="54"/>
      <c r="Q193" s="42">
        <f t="shared" si="99"/>
        <v>43.97368703055151</v>
      </c>
      <c r="R193" s="42">
        <f t="shared" si="100"/>
        <v>45.748679707451778</v>
      </c>
      <c r="S193" s="42">
        <f t="shared" si="101"/>
        <v>49.1392631412646</v>
      </c>
      <c r="T193" s="42">
        <f t="shared" si="102"/>
        <v>50.522688342316869</v>
      </c>
      <c r="V193" s="143">
        <f t="shared" si="96"/>
        <v>45.019342998750616</v>
      </c>
      <c r="W193" s="143">
        <f t="shared" si="97"/>
        <v>49.482235838266654</v>
      </c>
      <c r="X193" s="143">
        <f t="shared" si="98"/>
        <v>50.81959356362902</v>
      </c>
      <c r="AA193" t="s">
        <v>305</v>
      </c>
      <c r="AB193" s="2">
        <v>4.7138033549269993</v>
      </c>
      <c r="AC193" s="2">
        <v>4.6979958817440002</v>
      </c>
      <c r="AD193" s="2">
        <v>-1.5807473182999132E-2</v>
      </c>
      <c r="AE193" s="1">
        <v>-3.3534434919684796E-3</v>
      </c>
      <c r="AF193" s="2">
        <v>4.7136673407479996</v>
      </c>
      <c r="AG193" s="2">
        <v>-1.3601417899966606E-4</v>
      </c>
      <c r="AH193" s="1">
        <v>-2.8854444862978898E-5</v>
      </c>
      <c r="AI193" s="2">
        <v>4.7114720800409993</v>
      </c>
      <c r="AJ193" s="2">
        <v>-2.3312748860000454E-3</v>
      </c>
      <c r="AK193" s="1">
        <v>-4.9456345767231286E-4</v>
      </c>
      <c r="AL193" s="2">
        <v>4.8094936256520002</v>
      </c>
      <c r="AM193" s="2">
        <v>9.5690270725000914E-2</v>
      </c>
      <c r="AN193" s="1">
        <v>2.0300013284385902E-2</v>
      </c>
      <c r="AO193" s="2">
        <v>4.7145519345939997</v>
      </c>
      <c r="AP193" s="2">
        <v>7.4857966700037082E-4</v>
      </c>
      <c r="AQ193" s="1">
        <v>1.588058751364616E-4</v>
      </c>
      <c r="AR193" s="2">
        <v>4.7924441202459995</v>
      </c>
      <c r="AS193" s="2">
        <v>7.8640765319000216E-2</v>
      </c>
      <c r="AT193" s="1">
        <v>1.6683081452008957E-2</v>
      </c>
      <c r="AU193" s="1"/>
      <c r="AV193" t="s">
        <v>305</v>
      </c>
      <c r="AW193" s="2">
        <v>5.3724464516910002</v>
      </c>
      <c r="AX193" s="2">
        <v>5.4199016990039999</v>
      </c>
      <c r="AY193" s="2">
        <v>4.745524731299966E-2</v>
      </c>
      <c r="AZ193" s="1">
        <v>8.8330796294978278E-3</v>
      </c>
      <c r="BA193" s="2">
        <v>5.3724464516910002</v>
      </c>
      <c r="BB193" s="2">
        <v>0</v>
      </c>
      <c r="BC193" s="1">
        <v>0</v>
      </c>
      <c r="BD193" s="2">
        <v>5.3724464516910002</v>
      </c>
      <c r="BE193" s="2">
        <v>0</v>
      </c>
      <c r="BF193" s="1">
        <v>0</v>
      </c>
      <c r="BG193" s="2">
        <v>5.4614250404020002</v>
      </c>
      <c r="BH193" s="2">
        <v>8.8978588710999951E-2</v>
      </c>
      <c r="BI193" s="1">
        <v>1.6562024305145667E-2</v>
      </c>
      <c r="BJ193" s="2">
        <v>5.3724464516910002</v>
      </c>
      <c r="BK193" s="2">
        <v>0</v>
      </c>
      <c r="BL193" s="1">
        <v>0</v>
      </c>
      <c r="BM193" s="2">
        <v>5.514812193629</v>
      </c>
      <c r="BN193" s="2">
        <v>0.14236574193799978</v>
      </c>
      <c r="BO193" s="1">
        <v>2.6499238888307498E-2</v>
      </c>
      <c r="BQ193" t="s">
        <v>305</v>
      </c>
      <c r="BS193" s="23">
        <v>4.7138033549269993</v>
      </c>
      <c r="BT193" s="23">
        <v>4.8173195624460003</v>
      </c>
      <c r="BU193" s="23">
        <v>0.10351620751900104</v>
      </c>
      <c r="BV193" s="24">
        <v>2.1960230354285567E-2</v>
      </c>
      <c r="BW193" s="2">
        <v>5.3724464516910002</v>
      </c>
      <c r="BX193" s="2">
        <v>5.3724464516910002</v>
      </c>
      <c r="BY193" s="2">
        <v>0</v>
      </c>
      <c r="BZ193" s="1">
        <v>0</v>
      </c>
      <c r="CB193" s="25" t="s">
        <v>305</v>
      </c>
      <c r="CC193" s="27">
        <v>0</v>
      </c>
      <c r="CD193" s="27">
        <v>0.10491399999999999</v>
      </c>
      <c r="CG193" s="30">
        <v>391</v>
      </c>
      <c r="CH193" s="30"/>
      <c r="CI193" s="15" t="s">
        <v>305</v>
      </c>
      <c r="CJ193" s="36" t="s">
        <v>975</v>
      </c>
      <c r="CK193" s="34" t="s">
        <v>1049</v>
      </c>
      <c r="CL193" s="34" t="s">
        <v>976</v>
      </c>
      <c r="CM193" s="32"/>
      <c r="CN193" s="32"/>
      <c r="CO193" t="s">
        <v>305</v>
      </c>
      <c r="CP193">
        <v>107196</v>
      </c>
      <c r="CQ193" t="s">
        <v>1045</v>
      </c>
      <c r="CR193" s="30">
        <v>229</v>
      </c>
      <c r="CS193" s="39" t="s">
        <v>305</v>
      </c>
      <c r="CW193" s="30">
        <v>394</v>
      </c>
      <c r="CX193" s="30"/>
      <c r="CY193" s="32"/>
      <c r="CZ193" s="32" t="s">
        <v>305</v>
      </c>
      <c r="DA193" s="41">
        <v>106453</v>
      </c>
    </row>
    <row r="194" spans="1:105" ht="15.75" x14ac:dyDescent="0.25">
      <c r="A194" t="s">
        <v>546</v>
      </c>
      <c r="B194" t="s">
        <v>337</v>
      </c>
      <c r="C194" s="52">
        <v>5.0039536580010004</v>
      </c>
      <c r="D194" s="52">
        <v>5.1291483317799997</v>
      </c>
      <c r="E194" s="52">
        <v>0.12519467377899929</v>
      </c>
      <c r="F194" s="53">
        <v>2.5019151322239176E-2</v>
      </c>
      <c r="G194" s="45">
        <v>4.9437614112699997</v>
      </c>
      <c r="H194" s="45">
        <v>5.0748645987999996</v>
      </c>
      <c r="I194" s="45">
        <v>0.13110318752999994</v>
      </c>
      <c r="J194" s="46">
        <v>2.6518914774311678E-2</v>
      </c>
      <c r="K194" s="47">
        <v>3</v>
      </c>
      <c r="L194" s="55">
        <f t="shared" si="88"/>
        <v>4.7840454112699993</v>
      </c>
      <c r="M194" s="55">
        <f t="shared" si="89"/>
        <v>4.9151485987999992</v>
      </c>
      <c r="N194" s="55">
        <f t="shared" si="90"/>
        <v>0.13110318752999994</v>
      </c>
      <c r="O194" s="56">
        <f t="shared" si="91"/>
        <v>2.7404252313565844E-2</v>
      </c>
      <c r="P194" s="54"/>
      <c r="Q194" s="42">
        <f t="shared" si="99"/>
        <v>53.56921195577609</v>
      </c>
      <c r="R194" s="42">
        <f t="shared" si="100"/>
        <v>54.90946817591076</v>
      </c>
      <c r="S194" s="42">
        <f t="shared" si="101"/>
        <v>51.215011200715111</v>
      </c>
      <c r="T194" s="42">
        <f t="shared" si="102"/>
        <v>52.618520289901603</v>
      </c>
      <c r="V194" s="143">
        <f t="shared" si="96"/>
        <v>53.888118666673883</v>
      </c>
      <c r="W194" s="143">
        <f t="shared" si="97"/>
        <v>51.796124111061786</v>
      </c>
      <c r="X194" s="143">
        <f t="shared" si="98"/>
        <v>52.779564426415341</v>
      </c>
      <c r="AA194" t="s">
        <v>337</v>
      </c>
      <c r="AB194" s="2">
        <v>5.0039536580010004</v>
      </c>
      <c r="AC194" s="2">
        <v>5.0028278350989996</v>
      </c>
      <c r="AD194" s="2">
        <v>-1.1258229020008059E-3</v>
      </c>
      <c r="AE194" s="1">
        <v>-2.2498667632556656E-4</v>
      </c>
      <c r="AF194" s="2">
        <v>5.003877401704</v>
      </c>
      <c r="AG194" s="2">
        <v>-7.6256297000476536E-5</v>
      </c>
      <c r="AH194" s="1">
        <v>-1.5239209275758902E-5</v>
      </c>
      <c r="AI194" s="2">
        <v>5.0024699792980005</v>
      </c>
      <c r="AJ194" s="2">
        <v>-1.4836787029999243E-3</v>
      </c>
      <c r="AK194" s="1">
        <v>-2.9650128766233022E-4</v>
      </c>
      <c r="AL194" s="2">
        <v>4.9742971244260001</v>
      </c>
      <c r="AM194" s="2">
        <v>-2.965653357500031E-2</v>
      </c>
      <c r="AN194" s="1">
        <v>-5.926620349007713E-3</v>
      </c>
      <c r="AO194" s="2">
        <v>5.0043736827050003</v>
      </c>
      <c r="AP194" s="2">
        <v>4.2002470399982172E-4</v>
      </c>
      <c r="AQ194" s="1">
        <v>8.393856792183301E-5</v>
      </c>
      <c r="AR194" s="2">
        <v>4.9772683044099999</v>
      </c>
      <c r="AS194" s="2">
        <v>-2.6685353591000549E-2</v>
      </c>
      <c r="AT194" s="1">
        <v>-5.3328538621320726E-3</v>
      </c>
      <c r="AU194" s="1"/>
      <c r="AV194" t="s">
        <v>337</v>
      </c>
      <c r="AW194" s="2">
        <v>4.9437614112699997</v>
      </c>
      <c r="AX194" s="2">
        <v>4.9761325152479996</v>
      </c>
      <c r="AY194" s="2">
        <v>3.2371103977999915E-2</v>
      </c>
      <c r="AZ194" s="1">
        <v>6.547869382249198E-3</v>
      </c>
      <c r="BA194" s="2">
        <v>4.943738899994</v>
      </c>
      <c r="BB194" s="2">
        <v>-2.251127599972591E-5</v>
      </c>
      <c r="BC194" s="1">
        <v>-4.5534713605734066E-6</v>
      </c>
      <c r="BD194" s="2">
        <v>4.943318118194</v>
      </c>
      <c r="BE194" s="2">
        <v>-4.4329307599966228E-4</v>
      </c>
      <c r="BF194" s="1">
        <v>-8.9667166176165649E-5</v>
      </c>
      <c r="BG194" s="2">
        <v>4.9983431726259999</v>
      </c>
      <c r="BH194" s="2">
        <v>5.4581761356000236E-2</v>
      </c>
      <c r="BI194" s="1">
        <v>1.1040533070947444E-2</v>
      </c>
      <c r="BJ194" s="2">
        <v>4.9438854547210003</v>
      </c>
      <c r="BK194" s="2">
        <v>1.2404345100058833E-4</v>
      </c>
      <c r="BL194" s="1">
        <v>2.5090905624574405E-5</v>
      </c>
      <c r="BM194" s="2">
        <v>5.0345949091170006</v>
      </c>
      <c r="BN194" s="2">
        <v>9.0833497847000899E-2</v>
      </c>
      <c r="BO194" s="1">
        <v>1.8373357913254704E-2</v>
      </c>
      <c r="BQ194" t="s">
        <v>337</v>
      </c>
      <c r="BS194" s="23">
        <v>5.0039536580010004</v>
      </c>
      <c r="BT194" s="23">
        <v>5.1523476426870003</v>
      </c>
      <c r="BU194" s="23">
        <v>0.14839398468599985</v>
      </c>
      <c r="BV194" s="24">
        <v>2.9655347516803519E-2</v>
      </c>
      <c r="BW194" s="2">
        <v>4.9437614112699997</v>
      </c>
      <c r="BX194" s="2">
        <v>4.9853844407679997</v>
      </c>
      <c r="BY194" s="2">
        <v>4.1623029498000008E-2</v>
      </c>
      <c r="BZ194" s="1">
        <v>8.41930385295586E-3</v>
      </c>
      <c r="CB194" s="25" t="s">
        <v>337</v>
      </c>
      <c r="CC194" s="27">
        <v>0</v>
      </c>
      <c r="CD194" s="27">
        <v>0.159716</v>
      </c>
      <c r="CG194" s="30">
        <v>427</v>
      </c>
      <c r="CH194" s="30"/>
      <c r="CI194" s="15" t="s">
        <v>337</v>
      </c>
      <c r="CJ194" s="36" t="s">
        <v>975</v>
      </c>
      <c r="CK194" s="34" t="s">
        <v>337</v>
      </c>
      <c r="CL194" s="34" t="s">
        <v>976</v>
      </c>
      <c r="CM194" s="32"/>
      <c r="CN194" s="32"/>
      <c r="CO194" t="s">
        <v>337</v>
      </c>
      <c r="CP194">
        <v>93411</v>
      </c>
      <c r="CQ194" t="s">
        <v>1045</v>
      </c>
      <c r="CR194" s="30">
        <v>230</v>
      </c>
      <c r="CS194" s="39" t="s">
        <v>337</v>
      </c>
      <c r="CW194" s="30">
        <v>426</v>
      </c>
      <c r="CX194" s="30"/>
      <c r="CY194" s="32"/>
      <c r="CZ194" s="32" t="s">
        <v>337</v>
      </c>
      <c r="DA194" s="41">
        <v>92363</v>
      </c>
    </row>
    <row r="195" spans="1:105" ht="15.75" x14ac:dyDescent="0.25">
      <c r="A195" t="s">
        <v>547</v>
      </c>
      <c r="B195" t="s">
        <v>340</v>
      </c>
      <c r="C195" s="52">
        <v>4.5826611073489998</v>
      </c>
      <c r="D195" s="52">
        <v>4.6271720081940009</v>
      </c>
      <c r="E195" s="52">
        <v>4.4510900845001089E-2</v>
      </c>
      <c r="F195" s="53">
        <v>9.7128938410088912E-3</v>
      </c>
      <c r="G195" s="45">
        <v>5.0172027460240001</v>
      </c>
      <c r="H195" s="45">
        <v>5.1562058638739998</v>
      </c>
      <c r="I195" s="45">
        <v>0.13900311784999975</v>
      </c>
      <c r="J195" s="46">
        <v>2.7705302114839993E-2</v>
      </c>
      <c r="K195" s="47">
        <v>1</v>
      </c>
      <c r="L195" s="55">
        <f t="shared" si="88"/>
        <v>4.9373907460240005</v>
      </c>
      <c r="M195" s="55">
        <f t="shared" si="89"/>
        <v>5.0763938638739994</v>
      </c>
      <c r="N195" s="55">
        <f t="shared" si="90"/>
        <v>0.13900311784999886</v>
      </c>
      <c r="O195" s="56">
        <f t="shared" si="91"/>
        <v>2.8153153153198534E-2</v>
      </c>
      <c r="P195" s="54"/>
      <c r="Q195" s="42">
        <f t="shared" si="99"/>
        <v>58.898556761033852</v>
      </c>
      <c r="R195" s="42">
        <f t="shared" si="100"/>
        <v>59.470632190242405</v>
      </c>
      <c r="S195" s="42">
        <f t="shared" si="101"/>
        <v>63.457712079068465</v>
      </c>
      <c r="T195" s="42">
        <f t="shared" si="102"/>
        <v>65.244246765982055</v>
      </c>
      <c r="V195" s="143">
        <f t="shared" si="96"/>
        <v>57.545567056254853</v>
      </c>
      <c r="W195" s="143">
        <f t="shared" si="97"/>
        <v>63.939274100284905</v>
      </c>
      <c r="X195" s="143">
        <f t="shared" si="98"/>
        <v>65.667362589484611</v>
      </c>
      <c r="AA195" t="s">
        <v>340</v>
      </c>
      <c r="AB195" s="2">
        <v>4.5826611073489998</v>
      </c>
      <c r="AC195" s="2">
        <v>4.4994850977659997</v>
      </c>
      <c r="AD195" s="2">
        <v>-8.3176009583000088E-2</v>
      </c>
      <c r="AE195" s="1">
        <v>-1.8150155037564224E-2</v>
      </c>
      <c r="AF195" s="2">
        <v>4.5825983147600002</v>
      </c>
      <c r="AG195" s="2">
        <v>-6.2792588999549537E-5</v>
      </c>
      <c r="AH195" s="1">
        <v>-1.3702210905111877E-5</v>
      </c>
      <c r="AI195" s="2">
        <v>4.5813242304959996</v>
      </c>
      <c r="AJ195" s="2">
        <v>-1.3368768530002129E-3</v>
      </c>
      <c r="AK195" s="1">
        <v>-2.9172500904688889E-4</v>
      </c>
      <c r="AL195" s="2">
        <v>4.5636985791020006</v>
      </c>
      <c r="AM195" s="2">
        <v>-1.8962528246999177E-2</v>
      </c>
      <c r="AN195" s="1">
        <v>-4.1378857835657661E-3</v>
      </c>
      <c r="AO195" s="2">
        <v>4.5830071906559997</v>
      </c>
      <c r="AP195" s="2">
        <v>3.4608330699992251E-4</v>
      </c>
      <c r="AQ195" s="1">
        <v>7.5520161515963915E-5</v>
      </c>
      <c r="AR195" s="2">
        <v>4.4436686880840002</v>
      </c>
      <c r="AS195" s="2">
        <v>-0.13899241926499961</v>
      </c>
      <c r="AT195" s="1">
        <v>-3.033006718347642E-2</v>
      </c>
      <c r="AU195" s="1"/>
      <c r="AV195" t="s">
        <v>340</v>
      </c>
      <c r="AW195" s="2">
        <v>5.0172027460240001</v>
      </c>
      <c r="AX195" s="2">
        <v>5.0616837437359994</v>
      </c>
      <c r="AY195" s="2">
        <v>4.4480997711999315E-2</v>
      </c>
      <c r="AZ195" s="1">
        <v>8.8656966767486772E-3</v>
      </c>
      <c r="BA195" s="2">
        <v>5.0172027460240001</v>
      </c>
      <c r="BB195" s="2">
        <v>0</v>
      </c>
      <c r="BC195" s="1">
        <v>0</v>
      </c>
      <c r="BD195" s="2">
        <v>5.0172027460240001</v>
      </c>
      <c r="BE195" s="2">
        <v>0</v>
      </c>
      <c r="BF195" s="1">
        <v>0</v>
      </c>
      <c r="BG195" s="2">
        <v>5.1006046167339996</v>
      </c>
      <c r="BH195" s="2">
        <v>8.3401870709999493E-2</v>
      </c>
      <c r="BI195" s="1">
        <v>1.6623181268903924E-2</v>
      </c>
      <c r="BJ195" s="2">
        <v>5.0172027460240001</v>
      </c>
      <c r="BK195" s="2">
        <v>0</v>
      </c>
      <c r="BL195" s="1">
        <v>0</v>
      </c>
      <c r="BM195" s="2">
        <v>5.1506457391600007</v>
      </c>
      <c r="BN195" s="2">
        <v>0.13344299313600061</v>
      </c>
      <c r="BO195" s="1">
        <v>2.6597090030246563E-2</v>
      </c>
      <c r="BQ195" t="s">
        <v>340</v>
      </c>
      <c r="BS195" s="23">
        <v>4.5826611073489998</v>
      </c>
      <c r="BT195" s="23">
        <v>4.7637569336630001</v>
      </c>
      <c r="BU195" s="23">
        <v>0.18109582631400034</v>
      </c>
      <c r="BV195" s="24">
        <v>3.9517612599278926E-2</v>
      </c>
      <c r="BW195" s="2">
        <v>5.0172027460240001</v>
      </c>
      <c r="BX195" s="2">
        <v>5.0172027460240001</v>
      </c>
      <c r="BY195" s="2">
        <v>0</v>
      </c>
      <c r="BZ195" s="1">
        <v>0</v>
      </c>
      <c r="CB195" s="25" t="s">
        <v>340</v>
      </c>
      <c r="CC195" s="27">
        <v>0</v>
      </c>
      <c r="CD195" s="27">
        <v>7.9811999999999994E-2</v>
      </c>
      <c r="CG195" s="30">
        <v>430</v>
      </c>
      <c r="CH195" s="30"/>
      <c r="CI195" s="15" t="s">
        <v>340</v>
      </c>
      <c r="CJ195" s="36" t="s">
        <v>975</v>
      </c>
      <c r="CK195" s="34" t="s">
        <v>340</v>
      </c>
      <c r="CL195" s="34" t="s">
        <v>976</v>
      </c>
      <c r="CM195" s="32"/>
      <c r="CN195" s="32"/>
      <c r="CO195" t="s">
        <v>340</v>
      </c>
      <c r="CP195">
        <v>77806</v>
      </c>
      <c r="CQ195" t="s">
        <v>1045</v>
      </c>
      <c r="CR195" s="30">
        <v>231</v>
      </c>
      <c r="CS195" s="39" t="s">
        <v>340</v>
      </c>
      <c r="CW195" s="30">
        <v>429</v>
      </c>
      <c r="CX195" s="30"/>
      <c r="CY195" s="32"/>
      <c r="CZ195" s="32" t="s">
        <v>340</v>
      </c>
      <c r="DA195" s="41">
        <v>77220</v>
      </c>
    </row>
    <row r="196" spans="1:105" ht="15.75" x14ac:dyDescent="0.25">
      <c r="A196" t="s">
        <v>925</v>
      </c>
      <c r="B196" t="s">
        <v>362</v>
      </c>
      <c r="C196" s="52">
        <v>5.4108248638280001</v>
      </c>
      <c r="D196" s="52">
        <v>5.2349169191810008</v>
      </c>
      <c r="E196" s="52">
        <v>-0.17590794464699933</v>
      </c>
      <c r="F196" s="53">
        <v>-3.2510374864092279E-2</v>
      </c>
      <c r="G196" s="45">
        <v>5.9932428762530003</v>
      </c>
      <c r="H196" s="45">
        <v>6.1596267850299995</v>
      </c>
      <c r="I196" s="45">
        <v>0.16638390877699916</v>
      </c>
      <c r="J196" s="46">
        <v>2.7761916580464539E-2</v>
      </c>
      <c r="K196" s="47">
        <v>2</v>
      </c>
      <c r="L196" s="55">
        <f t="shared" si="88"/>
        <v>5.8434028762530001</v>
      </c>
      <c r="M196" s="55">
        <f t="shared" si="89"/>
        <v>6.0097867850299993</v>
      </c>
      <c r="N196" s="55">
        <f t="shared" si="90"/>
        <v>0.16638390877699916</v>
      </c>
      <c r="O196" s="56">
        <f t="shared" si="91"/>
        <v>2.8473804100204451E-2</v>
      </c>
      <c r="P196" s="54"/>
      <c r="Q196" s="42">
        <f t="shared" si="99"/>
        <v>56.717241759203354</v>
      </c>
      <c r="R196" s="42">
        <f t="shared" si="100"/>
        <v>54.873342968354308</v>
      </c>
      <c r="S196" s="42">
        <f t="shared" si="101"/>
        <v>61.251602476446543</v>
      </c>
      <c r="T196" s="42">
        <f t="shared" si="102"/>
        <v>62.995668606184488</v>
      </c>
      <c r="V196" s="143">
        <f t="shared" si="96"/>
        <v>52.391036638345078</v>
      </c>
      <c r="W196" s="143">
        <f t="shared" si="97"/>
        <v>61.438364801314272</v>
      </c>
      <c r="X196" s="143">
        <f t="shared" si="98"/>
        <v>63.117773406361046</v>
      </c>
      <c r="AA196" t="s">
        <v>362</v>
      </c>
      <c r="AB196" s="2">
        <v>5.4108248638280001</v>
      </c>
      <c r="AC196" s="2">
        <v>5.2827411365139998</v>
      </c>
      <c r="AD196" s="2">
        <v>-0.12808372731400031</v>
      </c>
      <c r="AE196" s="1">
        <v>-2.36717562548097E-2</v>
      </c>
      <c r="AF196" s="2">
        <v>5.4107152148169995</v>
      </c>
      <c r="AG196" s="2">
        <v>-1.0964901100063429E-4</v>
      </c>
      <c r="AH196" s="1">
        <v>-2.0264749601054512E-5</v>
      </c>
      <c r="AI196" s="2">
        <v>5.4086284238179996</v>
      </c>
      <c r="AJ196" s="2">
        <v>-2.1964400100005221E-3</v>
      </c>
      <c r="AK196" s="1">
        <v>-4.0593441208640509E-4</v>
      </c>
      <c r="AL196" s="2">
        <v>5.1656857812409998</v>
      </c>
      <c r="AM196" s="2">
        <v>-0.24513908258700035</v>
      </c>
      <c r="AN196" s="1">
        <v>-4.530530718630054E-2</v>
      </c>
      <c r="AO196" s="2">
        <v>5.4114289369490001</v>
      </c>
      <c r="AP196" s="2">
        <v>6.0407312099997057E-4</v>
      </c>
      <c r="AQ196" s="1">
        <v>1.1164159554271852E-4</v>
      </c>
      <c r="AR196" s="2">
        <v>4.982911494673</v>
      </c>
      <c r="AS196" s="2">
        <v>-0.42791336915500011</v>
      </c>
      <c r="AT196" s="1">
        <v>-7.908468300566357E-2</v>
      </c>
      <c r="AU196" s="1"/>
      <c r="AV196" t="s">
        <v>362</v>
      </c>
      <c r="AW196" s="2">
        <v>5.9932428762530003</v>
      </c>
      <c r="AX196" s="2">
        <v>6.0464857270609995</v>
      </c>
      <c r="AY196" s="2">
        <v>5.3242850807999176E-2</v>
      </c>
      <c r="AZ196" s="1">
        <v>8.8838133056417731E-3</v>
      </c>
      <c r="BA196" s="2">
        <v>5.9932428762530003</v>
      </c>
      <c r="BB196" s="2">
        <v>0</v>
      </c>
      <c r="BC196" s="1">
        <v>0</v>
      </c>
      <c r="BD196" s="2">
        <v>5.9932428762530003</v>
      </c>
      <c r="BE196" s="2">
        <v>0</v>
      </c>
      <c r="BF196" s="1">
        <v>0</v>
      </c>
      <c r="BG196" s="2">
        <v>6.093073221519</v>
      </c>
      <c r="BH196" s="2">
        <v>9.9830345265999654E-2</v>
      </c>
      <c r="BI196" s="1">
        <v>1.6657149948245381E-2</v>
      </c>
      <c r="BJ196" s="2">
        <v>5.9932428762530003</v>
      </c>
      <c r="BK196" s="2">
        <v>0</v>
      </c>
      <c r="BL196" s="1">
        <v>0</v>
      </c>
      <c r="BM196" s="2">
        <v>6.1529714286789998</v>
      </c>
      <c r="BN196" s="2">
        <v>0.15972855242599948</v>
      </c>
      <c r="BO196" s="1">
        <v>2.6651439917259354E-2</v>
      </c>
      <c r="BQ196" t="s">
        <v>362</v>
      </c>
      <c r="BS196" s="23">
        <v>5.4108248638280001</v>
      </c>
      <c r="BT196" s="23">
        <v>5.6564544566879995</v>
      </c>
      <c r="BU196" s="23">
        <v>0.24562959285999941</v>
      </c>
      <c r="BV196" s="24">
        <v>4.5395960697612314E-2</v>
      </c>
      <c r="BW196" s="2">
        <v>5.9932428762530003</v>
      </c>
      <c r="BX196" s="2">
        <v>5.9932428762530003</v>
      </c>
      <c r="BY196" s="2">
        <v>0</v>
      </c>
      <c r="BZ196" s="1">
        <v>0</v>
      </c>
      <c r="CB196" s="25" t="s">
        <v>362</v>
      </c>
      <c r="CC196" s="27">
        <v>0</v>
      </c>
      <c r="CD196" s="27">
        <v>0.14984</v>
      </c>
      <c r="CG196" s="30">
        <v>456</v>
      </c>
      <c r="CH196" s="30"/>
      <c r="CI196" s="15" t="s">
        <v>362</v>
      </c>
      <c r="CJ196" s="36" t="s">
        <v>975</v>
      </c>
      <c r="CK196" s="34" t="s">
        <v>362</v>
      </c>
      <c r="CL196" s="34" t="s">
        <v>976</v>
      </c>
      <c r="CM196" s="32"/>
      <c r="CN196" s="32"/>
      <c r="CO196" t="s">
        <v>362</v>
      </c>
      <c r="CP196">
        <v>95400</v>
      </c>
      <c r="CQ196" t="s">
        <v>1045</v>
      </c>
      <c r="CR196" s="30">
        <v>232</v>
      </c>
      <c r="CS196" s="39" t="s">
        <v>362</v>
      </c>
      <c r="CW196" s="30">
        <v>451</v>
      </c>
      <c r="CX196" s="30"/>
      <c r="CY196" s="32"/>
      <c r="CZ196" s="32" t="s">
        <v>362</v>
      </c>
      <c r="DA196" s="41">
        <v>95110</v>
      </c>
    </row>
    <row r="197" spans="1:105" ht="15.75" x14ac:dyDescent="0.25">
      <c r="A197" t="s">
        <v>548</v>
      </c>
      <c r="B197" t="s">
        <v>363</v>
      </c>
      <c r="C197" s="52">
        <v>6.1971596515240002</v>
      </c>
      <c r="D197" s="52">
        <v>6.4950842317789999</v>
      </c>
      <c r="E197" s="52">
        <v>0.29792458025499968</v>
      </c>
      <c r="F197" s="53">
        <v>4.8074375521652786E-2</v>
      </c>
      <c r="G197" s="45">
        <v>6.3402291327950007</v>
      </c>
      <c r="H197" s="45">
        <v>6.5448911784680002</v>
      </c>
      <c r="I197" s="45">
        <v>0.2046620456729995</v>
      </c>
      <c r="J197" s="46">
        <v>3.2279913136637244E-2</v>
      </c>
      <c r="K197" s="47">
        <v>2</v>
      </c>
      <c r="L197" s="55">
        <f t="shared" si="88"/>
        <v>6.1657791327950005</v>
      </c>
      <c r="M197" s="55">
        <f t="shared" si="89"/>
        <v>6.370441178468</v>
      </c>
      <c r="N197" s="55">
        <f t="shared" si="90"/>
        <v>0.2046620456729995</v>
      </c>
      <c r="O197" s="56">
        <f t="shared" si="91"/>
        <v>3.3193217153113373E-2</v>
      </c>
      <c r="P197" s="54"/>
      <c r="Q197" s="42">
        <f t="shared" si="99"/>
        <v>56.002816348786354</v>
      </c>
      <c r="R197" s="42">
        <f t="shared" si="100"/>
        <v>58.695116772208067</v>
      </c>
      <c r="S197" s="42">
        <f t="shared" si="101"/>
        <v>55.719235236449244</v>
      </c>
      <c r="T197" s="42">
        <f t="shared" si="102"/>
        <v>57.568735911258109</v>
      </c>
      <c r="V197" s="143">
        <f t="shared" si="96"/>
        <v>57.479503595022088</v>
      </c>
      <c r="W197" s="143">
        <f t="shared" si="97"/>
        <v>56.04948032648219</v>
      </c>
      <c r="X197" s="143">
        <f t="shared" si="98"/>
        <v>57.48440857199607</v>
      </c>
      <c r="AA197" t="s">
        <v>363</v>
      </c>
      <c r="AB197" s="2">
        <v>6.1971596515240002</v>
      </c>
      <c r="AC197" s="2">
        <v>6.2276245600669995</v>
      </c>
      <c r="AD197" s="2">
        <v>3.0464908542999325E-2</v>
      </c>
      <c r="AE197" s="1">
        <v>4.9159470234896108E-3</v>
      </c>
      <c r="AF197" s="2">
        <v>6.197095967868</v>
      </c>
      <c r="AG197" s="2">
        <v>-6.3683656000179667E-5</v>
      </c>
      <c r="AH197" s="1">
        <v>-1.0276265189411191E-5</v>
      </c>
      <c r="AI197" s="2">
        <v>6.1958293097059993</v>
      </c>
      <c r="AJ197" s="2">
        <v>-1.3303418180008464E-3</v>
      </c>
      <c r="AK197" s="1">
        <v>-2.1466960556255636E-4</v>
      </c>
      <c r="AL197" s="2">
        <v>6.2742568633989997</v>
      </c>
      <c r="AM197" s="2">
        <v>7.7097211874999516E-2</v>
      </c>
      <c r="AN197" s="1">
        <v>1.2440733531213746E-2</v>
      </c>
      <c r="AO197" s="2">
        <v>6.1975105977820002</v>
      </c>
      <c r="AP197" s="2">
        <v>3.5094625800002888E-4</v>
      </c>
      <c r="AQ197" s="1">
        <v>5.6630178619607527E-5</v>
      </c>
      <c r="AR197" s="2">
        <v>6.3230902724740004</v>
      </c>
      <c r="AS197" s="2">
        <v>0.12593062095000018</v>
      </c>
      <c r="AT197" s="1">
        <v>2.032069980947343E-2</v>
      </c>
      <c r="AU197" s="1"/>
      <c r="AV197" t="s">
        <v>363</v>
      </c>
      <c r="AW197" s="2">
        <v>6.3402291327950007</v>
      </c>
      <c r="AX197" s="2">
        <v>6.3899373836609996</v>
      </c>
      <c r="AY197" s="2">
        <v>4.9708250865998949E-2</v>
      </c>
      <c r="AZ197" s="1">
        <v>7.8401347687706933E-3</v>
      </c>
      <c r="BA197" s="2">
        <v>6.3402127724120003</v>
      </c>
      <c r="BB197" s="2">
        <v>-1.6360383000346701E-5</v>
      </c>
      <c r="BC197" s="1">
        <v>-2.5804087924397232E-6</v>
      </c>
      <c r="BD197" s="2">
        <v>6.3398876007589999</v>
      </c>
      <c r="BE197" s="2">
        <v>-3.4153203600073567E-4</v>
      </c>
      <c r="BF197" s="1">
        <v>-5.3867459495139113E-5</v>
      </c>
      <c r="BG197" s="2">
        <v>6.4384635020629997</v>
      </c>
      <c r="BH197" s="2">
        <v>9.8234369267999E-2</v>
      </c>
      <c r="BI197" s="1">
        <v>1.549382005137309E-2</v>
      </c>
      <c r="BJ197" s="2">
        <v>6.3403193197309999</v>
      </c>
      <c r="BK197" s="2">
        <v>9.018693599927019E-5</v>
      </c>
      <c r="BL197" s="1">
        <v>1.4224554682539139E-5</v>
      </c>
      <c r="BM197" s="2">
        <v>6.4980798493709999</v>
      </c>
      <c r="BN197" s="2">
        <v>0.15785071657599925</v>
      </c>
      <c r="BO197" s="1">
        <v>2.4896689578537832E-2</v>
      </c>
      <c r="BQ197" t="s">
        <v>363</v>
      </c>
      <c r="BS197" s="23">
        <v>6.1971596515240002</v>
      </c>
      <c r="BT197" s="23">
        <v>6.3677789312449997</v>
      </c>
      <c r="BU197" s="23">
        <v>0.17061927972099955</v>
      </c>
      <c r="BV197" s="24">
        <v>2.7531851576397745E-2</v>
      </c>
      <c r="BW197" s="2">
        <v>6.3402291327950007</v>
      </c>
      <c r="BX197" s="2">
        <v>6.3849647644920005</v>
      </c>
      <c r="BY197" s="2">
        <v>4.4735631696999789E-2</v>
      </c>
      <c r="BZ197" s="1">
        <v>7.0558383238239087E-3</v>
      </c>
      <c r="CB197" s="25" t="s">
        <v>363</v>
      </c>
      <c r="CC197" s="27">
        <v>0</v>
      </c>
      <c r="CD197" s="27">
        <v>0.17444999999999999</v>
      </c>
      <c r="CG197" s="30">
        <v>457</v>
      </c>
      <c r="CH197" s="30"/>
      <c r="CI197" s="15" t="s">
        <v>363</v>
      </c>
      <c r="CJ197" s="36" t="s">
        <v>975</v>
      </c>
      <c r="CK197" s="34" t="s">
        <v>363</v>
      </c>
      <c r="CL197" s="34" t="s">
        <v>976</v>
      </c>
      <c r="CM197" s="32"/>
      <c r="CN197" s="32"/>
      <c r="CO197" t="s">
        <v>363</v>
      </c>
      <c r="CP197">
        <v>110658</v>
      </c>
      <c r="CQ197" t="s">
        <v>1045</v>
      </c>
      <c r="CR197" s="30">
        <v>233</v>
      </c>
      <c r="CS197" s="39" t="s">
        <v>363</v>
      </c>
      <c r="CW197" s="30">
        <v>452</v>
      </c>
      <c r="CX197" s="30"/>
      <c r="CY197" s="32"/>
      <c r="CZ197" s="32" t="s">
        <v>363</v>
      </c>
      <c r="DA197" s="41">
        <v>110006</v>
      </c>
    </row>
    <row r="198" spans="1:105" ht="15.75" x14ac:dyDescent="0.25">
      <c r="B198" t="s">
        <v>366</v>
      </c>
      <c r="C198" s="52">
        <v>4.6141330389070001</v>
      </c>
      <c r="D198" s="52">
        <v>4.7825990120169992</v>
      </c>
      <c r="E198" s="52">
        <v>0.16846597310999911</v>
      </c>
      <c r="F198" s="53">
        <v>3.6510861669889233E-2</v>
      </c>
      <c r="G198" s="45">
        <v>4.7443263399759994</v>
      </c>
      <c r="H198" s="45">
        <v>4.8757087135979997</v>
      </c>
      <c r="I198" s="45">
        <v>0.13138237362200034</v>
      </c>
      <c r="J198" s="46">
        <v>2.7692524545574363E-2</v>
      </c>
      <c r="K198" s="47">
        <v>1</v>
      </c>
      <c r="L198" s="55">
        <f t="shared" si="88"/>
        <v>4.6497193399759995</v>
      </c>
      <c r="M198" s="55">
        <f t="shared" si="89"/>
        <v>4.7811017135979998</v>
      </c>
      <c r="N198" s="55">
        <f t="shared" si="90"/>
        <v>0.13138237362200034</v>
      </c>
      <c r="O198" s="56">
        <f t="shared" si="91"/>
        <v>2.8255979343191604E-2</v>
      </c>
      <c r="P198" s="54"/>
      <c r="Q198" s="42">
        <f t="shared" si="99"/>
        <v>43.288610928858247</v>
      </c>
      <c r="R198" s="42">
        <f t="shared" si="100"/>
        <v>44.869115414363442</v>
      </c>
      <c r="S198" s="42">
        <f t="shared" si="101"/>
        <v>43.622472464358751</v>
      </c>
      <c r="T198" s="42">
        <f t="shared" si="102"/>
        <v>44.855068145210623</v>
      </c>
      <c r="V198" s="143">
        <f t="shared" si="96"/>
        <v>45.114543384345204</v>
      </c>
      <c r="W198" s="143">
        <f t="shared" si="97"/>
        <v>43.665486594130627</v>
      </c>
      <c r="X198" s="143">
        <f t="shared" si="98"/>
        <v>44.911914819270315</v>
      </c>
      <c r="AA198" t="s">
        <v>366</v>
      </c>
      <c r="AB198" s="2">
        <v>4.6141330389070001</v>
      </c>
      <c r="AC198" s="2">
        <v>4.65774222718</v>
      </c>
      <c r="AD198" s="2">
        <v>4.3609188272999866E-2</v>
      </c>
      <c r="AE198" s="1">
        <v>9.451220392927822E-3</v>
      </c>
      <c r="AF198" s="2">
        <v>4.6140709819400003</v>
      </c>
      <c r="AG198" s="2">
        <v>-6.2056966999790575E-5</v>
      </c>
      <c r="AH198" s="1">
        <v>-1.3449323302236358E-5</v>
      </c>
      <c r="AI198" s="2">
        <v>4.6132130172459993</v>
      </c>
      <c r="AJ198" s="2">
        <v>-9.2002166100080274E-4</v>
      </c>
      <c r="AK198" s="1">
        <v>-1.9939209668274721E-4</v>
      </c>
      <c r="AL198" s="2">
        <v>4.7376925230599998</v>
      </c>
      <c r="AM198" s="2">
        <v>0.12355948415299967</v>
      </c>
      <c r="AN198" s="1">
        <v>2.6778483219085627E-2</v>
      </c>
      <c r="AO198" s="2">
        <v>4.6144743097180001</v>
      </c>
      <c r="AP198" s="2">
        <v>3.4127081099999401E-4</v>
      </c>
      <c r="AQ198" s="1">
        <v>7.3962065706027961E-5</v>
      </c>
      <c r="AR198" s="2">
        <v>4.8040221522819992</v>
      </c>
      <c r="AS198" s="2">
        <v>0.18988911337499914</v>
      </c>
      <c r="AT198" s="1">
        <v>4.1153801109293599E-2</v>
      </c>
      <c r="AU198" s="1"/>
      <c r="AV198" t="s">
        <v>366</v>
      </c>
      <c r="AW198" s="2">
        <v>4.7443263399759994</v>
      </c>
      <c r="AX198" s="2">
        <v>4.7862157033989998</v>
      </c>
      <c r="AY198" s="2">
        <v>4.1889363423000425E-2</v>
      </c>
      <c r="AZ198" s="1">
        <v>8.8293596226798211E-3</v>
      </c>
      <c r="BA198" s="2">
        <v>4.7443263399759994</v>
      </c>
      <c r="BB198" s="2">
        <v>0</v>
      </c>
      <c r="BC198" s="1">
        <v>0</v>
      </c>
      <c r="BD198" s="2">
        <v>4.7443263399759994</v>
      </c>
      <c r="BE198" s="2">
        <v>0</v>
      </c>
      <c r="BF198" s="1">
        <v>0</v>
      </c>
      <c r="BG198" s="2">
        <v>4.8252602007779997</v>
      </c>
      <c r="BH198" s="2">
        <v>8.0933860802000268E-2</v>
      </c>
      <c r="BI198" s="1">
        <v>1.7059083840849299E-2</v>
      </c>
      <c r="BJ198" s="2">
        <v>4.7443263399759994</v>
      </c>
      <c r="BK198" s="2">
        <v>0</v>
      </c>
      <c r="BL198" s="1">
        <v>0</v>
      </c>
      <c r="BM198" s="2">
        <v>4.8770522495299993</v>
      </c>
      <c r="BN198" s="2">
        <v>0.13272590955399988</v>
      </c>
      <c r="BO198" s="1">
        <v>2.7975712470628931E-2</v>
      </c>
      <c r="BQ198" t="s">
        <v>366</v>
      </c>
      <c r="BS198" s="23">
        <v>4.6141330389070001</v>
      </c>
      <c r="BT198" s="23">
        <v>4.5878949191110001</v>
      </c>
      <c r="BU198" s="23">
        <v>-2.6238119795999992E-2</v>
      </c>
      <c r="BV198" s="24">
        <v>-5.6864679832065055E-3</v>
      </c>
      <c r="BW198" s="2">
        <v>4.7443263399759994</v>
      </c>
      <c r="BX198" s="2">
        <v>4.7443263399759994</v>
      </c>
      <c r="BY198" s="2">
        <v>0</v>
      </c>
      <c r="BZ198" s="1">
        <v>0</v>
      </c>
      <c r="CB198" s="25" t="s">
        <v>366</v>
      </c>
      <c r="CC198" s="27">
        <v>0</v>
      </c>
      <c r="CD198" s="27">
        <v>9.4606999999999997E-2</v>
      </c>
      <c r="CG198" s="30">
        <v>460</v>
      </c>
      <c r="CH198" s="30"/>
      <c r="CI198" s="15" t="s">
        <v>366</v>
      </c>
      <c r="CJ198" s="36" t="s">
        <v>975</v>
      </c>
      <c r="CK198" s="34" t="s">
        <v>366</v>
      </c>
      <c r="CL198" s="34" t="s">
        <v>976</v>
      </c>
      <c r="CM198" s="32"/>
      <c r="CN198" s="32"/>
      <c r="CO198" t="s">
        <v>366</v>
      </c>
      <c r="CP198">
        <v>106590</v>
      </c>
      <c r="CQ198" t="s">
        <v>1045</v>
      </c>
      <c r="CR198" s="30">
        <v>234</v>
      </c>
      <c r="CS198" s="39" t="s">
        <v>366</v>
      </c>
      <c r="CW198" s="30">
        <v>455</v>
      </c>
      <c r="CX198" s="30"/>
      <c r="CY198" s="32"/>
      <c r="CZ198" s="32" t="s">
        <v>366</v>
      </c>
      <c r="DA198" s="41">
        <v>106485</v>
      </c>
    </row>
    <row r="199" spans="1:105" ht="15.75" x14ac:dyDescent="0.25">
      <c r="A199" t="s">
        <v>549</v>
      </c>
      <c r="B199" t="s">
        <v>367</v>
      </c>
      <c r="C199" s="52">
        <v>5.6051870980860006</v>
      </c>
      <c r="D199" s="52">
        <v>6.0567899926190005</v>
      </c>
      <c r="E199" s="52">
        <v>0.45160289453299995</v>
      </c>
      <c r="F199" s="53">
        <v>8.0568745811751497E-2</v>
      </c>
      <c r="G199" s="45">
        <v>5.8130190156469999</v>
      </c>
      <c r="H199" s="45">
        <v>6.0354383503970004</v>
      </c>
      <c r="I199" s="45">
        <v>0.22241933475000053</v>
      </c>
      <c r="J199" s="46">
        <v>3.826227544608244E-2</v>
      </c>
      <c r="K199" s="47">
        <v>2</v>
      </c>
      <c r="L199" s="55">
        <f t="shared" si="88"/>
        <v>5.640821015647</v>
      </c>
      <c r="M199" s="55">
        <f t="shared" si="89"/>
        <v>5.8632403503970005</v>
      </c>
      <c r="N199" s="55">
        <f t="shared" si="90"/>
        <v>0.22241933475000053</v>
      </c>
      <c r="O199" s="56">
        <f t="shared" si="91"/>
        <v>3.9430312384143094E-2</v>
      </c>
      <c r="P199" s="54"/>
      <c r="Q199" s="42">
        <f t="shared" si="99"/>
        <v>43.675194393601281</v>
      </c>
      <c r="R199" s="42">
        <f t="shared" si="100"/>
        <v>47.194050028978168</v>
      </c>
      <c r="S199" s="42">
        <f t="shared" si="101"/>
        <v>43.95285118707632</v>
      </c>
      <c r="T199" s="42">
        <f t="shared" si="102"/>
        <v>45.685925839556489</v>
      </c>
      <c r="V199" s="143">
        <f t="shared" si="96"/>
        <v>46.860916728276798</v>
      </c>
      <c r="W199" s="143">
        <f t="shared" si="97"/>
        <v>44.217110594468963</v>
      </c>
      <c r="X199" s="143">
        <f t="shared" si="98"/>
        <v>45.77950821254047</v>
      </c>
      <c r="AA199" t="s">
        <v>367</v>
      </c>
      <c r="AB199" s="2">
        <v>5.6051870980860006</v>
      </c>
      <c r="AC199" s="2">
        <v>5.7219269499080001</v>
      </c>
      <c r="AD199" s="2">
        <v>0.11673985182199953</v>
      </c>
      <c r="AE199" s="1">
        <v>2.0827110635051344E-2</v>
      </c>
      <c r="AF199" s="2">
        <v>5.6050530982889999</v>
      </c>
      <c r="AG199" s="2">
        <v>-1.3399979700068343E-4</v>
      </c>
      <c r="AH199" s="1">
        <v>-2.3906391464870148E-5</v>
      </c>
      <c r="AI199" s="2">
        <v>5.6029495849300002</v>
      </c>
      <c r="AJ199" s="2">
        <v>-2.2375131560004036E-3</v>
      </c>
      <c r="AK199" s="1">
        <v>-3.9918616753479034E-4</v>
      </c>
      <c r="AL199" s="2">
        <v>5.7982389488179997</v>
      </c>
      <c r="AM199" s="2">
        <v>0.19305185073199915</v>
      </c>
      <c r="AN199" s="1">
        <v>3.444164259885641E-2</v>
      </c>
      <c r="AO199" s="2">
        <v>5.6059244792919998</v>
      </c>
      <c r="AP199" s="2">
        <v>7.373812059991991E-4</v>
      </c>
      <c r="AQ199" s="1">
        <v>1.3155336175147341E-4</v>
      </c>
      <c r="AR199" s="2">
        <v>5.9780940079429996</v>
      </c>
      <c r="AS199" s="2">
        <v>0.37290690985699904</v>
      </c>
      <c r="AT199" s="1">
        <v>6.6528896062066384E-2</v>
      </c>
      <c r="AU199" s="1"/>
      <c r="AV199" t="s">
        <v>367</v>
      </c>
      <c r="AW199" s="2">
        <v>5.8130190156469999</v>
      </c>
      <c r="AX199" s="2">
        <v>5.871819304393</v>
      </c>
      <c r="AY199" s="2">
        <v>5.8800288746000184E-2</v>
      </c>
      <c r="AZ199" s="1">
        <v>1.0115275485548296E-2</v>
      </c>
      <c r="BA199" s="2">
        <v>5.8130190156469999</v>
      </c>
      <c r="BB199" s="2">
        <v>0</v>
      </c>
      <c r="BC199" s="1">
        <v>0</v>
      </c>
      <c r="BD199" s="2">
        <v>5.8130190156469999</v>
      </c>
      <c r="BE199" s="2">
        <v>0</v>
      </c>
      <c r="BF199" s="1">
        <v>0</v>
      </c>
      <c r="BG199" s="2">
        <v>5.9248683499229999</v>
      </c>
      <c r="BH199" s="2">
        <v>0.11184933427600008</v>
      </c>
      <c r="BI199" s="1">
        <v>1.9241178116729596E-2</v>
      </c>
      <c r="BJ199" s="2">
        <v>5.8130190156469999</v>
      </c>
      <c r="BK199" s="2">
        <v>0</v>
      </c>
      <c r="BL199" s="1">
        <v>0</v>
      </c>
      <c r="BM199" s="2">
        <v>6.0123356421820002</v>
      </c>
      <c r="BN199" s="2">
        <v>0.19931662653500037</v>
      </c>
      <c r="BO199" s="1">
        <v>3.4287970845871395E-2</v>
      </c>
      <c r="BQ199" t="s">
        <v>367</v>
      </c>
      <c r="BS199" s="23">
        <v>5.6051870980860006</v>
      </c>
      <c r="BT199" s="23">
        <v>5.6768711365759996</v>
      </c>
      <c r="BU199" s="23">
        <v>7.1684038489999047E-2</v>
      </c>
      <c r="BV199" s="24">
        <v>1.2788875239236341E-2</v>
      </c>
      <c r="BW199" s="2">
        <v>5.8130190156469999</v>
      </c>
      <c r="BX199" s="2">
        <v>5.8223777498580001</v>
      </c>
      <c r="BY199" s="2">
        <v>9.358734211000197E-3</v>
      </c>
      <c r="BZ199" s="1">
        <v>1.6099610522190167E-3</v>
      </c>
      <c r="CB199" s="25" t="s">
        <v>367</v>
      </c>
      <c r="CC199" s="27">
        <v>0</v>
      </c>
      <c r="CD199" s="27">
        <v>0.17219799999999999</v>
      </c>
      <c r="CG199" s="30">
        <v>461</v>
      </c>
      <c r="CH199" s="30"/>
      <c r="CI199" s="15" t="s">
        <v>367</v>
      </c>
      <c r="CJ199" s="36" t="s">
        <v>975</v>
      </c>
      <c r="CK199" s="34" t="s">
        <v>367</v>
      </c>
      <c r="CL199" s="34" t="s">
        <v>976</v>
      </c>
      <c r="CM199" s="32"/>
      <c r="CN199" s="32"/>
      <c r="CO199" t="s">
        <v>367</v>
      </c>
      <c r="CP199">
        <v>128338</v>
      </c>
      <c r="CQ199" t="s">
        <v>1045</v>
      </c>
      <c r="CR199" s="30">
        <v>235</v>
      </c>
      <c r="CS199" s="39" t="s">
        <v>367</v>
      </c>
      <c r="CW199" s="30">
        <v>456</v>
      </c>
      <c r="CX199" s="30"/>
      <c r="CY199" s="32"/>
      <c r="CZ199" s="32" t="s">
        <v>367</v>
      </c>
      <c r="DA199" s="41">
        <v>127571</v>
      </c>
    </row>
    <row r="200" spans="1:105" ht="15.75" x14ac:dyDescent="0.25">
      <c r="A200" t="s">
        <v>550</v>
      </c>
      <c r="B200" t="s">
        <v>393</v>
      </c>
      <c r="C200" s="52">
        <v>4.7684481591410002</v>
      </c>
      <c r="D200" s="52">
        <v>4.8961418935789993</v>
      </c>
      <c r="E200" s="52">
        <v>0.12769373443799914</v>
      </c>
      <c r="F200" s="53">
        <v>2.6778887003985421E-2</v>
      </c>
      <c r="G200" s="45">
        <v>4.7659669700049996</v>
      </c>
      <c r="H200" s="45">
        <v>4.895090922504</v>
      </c>
      <c r="I200" s="45">
        <v>0.12912395249900044</v>
      </c>
      <c r="J200" s="46">
        <v>2.7092918039854773E-2</v>
      </c>
      <c r="K200" s="47">
        <v>3</v>
      </c>
      <c r="L200" s="55">
        <f t="shared" si="88"/>
        <v>4.6151799700049994</v>
      </c>
      <c r="M200" s="55">
        <f t="shared" si="89"/>
        <v>4.7443039225039998</v>
      </c>
      <c r="N200" s="55">
        <f t="shared" si="90"/>
        <v>0.12912395249900044</v>
      </c>
      <c r="O200" s="56">
        <f t="shared" si="91"/>
        <v>2.7978096918907489E-2</v>
      </c>
      <c r="P200" s="54"/>
      <c r="Q200" s="42">
        <f t="shared" si="99"/>
        <v>49.797384620873672</v>
      </c>
      <c r="R200" s="42">
        <f t="shared" si="100"/>
        <v>51.130903156730049</v>
      </c>
      <c r="S200" s="42">
        <f t="shared" si="101"/>
        <v>48.196789477583877</v>
      </c>
      <c r="T200" s="42">
        <f t="shared" si="102"/>
        <v>49.545243924767895</v>
      </c>
      <c r="V200" s="143">
        <f t="shared" si="96"/>
        <v>51.663321424002106</v>
      </c>
      <c r="W200" s="143">
        <f t="shared" si="97"/>
        <v>48.606424118009471</v>
      </c>
      <c r="X200" s="143">
        <f t="shared" si="98"/>
        <v>49.958104120463403</v>
      </c>
      <c r="AA200" t="s">
        <v>393</v>
      </c>
      <c r="AB200" s="2">
        <v>4.7684481591410002</v>
      </c>
      <c r="AC200" s="2">
        <v>4.8203261398560002</v>
      </c>
      <c r="AD200" s="2">
        <v>5.1877980715000049E-2</v>
      </c>
      <c r="AE200" s="1">
        <v>1.0879426384357606E-2</v>
      </c>
      <c r="AF200" s="2">
        <v>4.7684385374550002</v>
      </c>
      <c r="AG200" s="2">
        <v>-9.6216859999387339E-6</v>
      </c>
      <c r="AH200" s="1">
        <v>-2.0177813994882577E-6</v>
      </c>
      <c r="AI200" s="2">
        <v>4.7683176724829996</v>
      </c>
      <c r="AJ200" s="2">
        <v>-1.3048665800052817E-4</v>
      </c>
      <c r="AK200" s="1">
        <v>-2.7364596121358349E-5</v>
      </c>
      <c r="AL200" s="2">
        <v>4.8289603026559993</v>
      </c>
      <c r="AM200" s="2">
        <v>6.0512143514999117E-2</v>
      </c>
      <c r="AN200" s="1">
        <v>1.2690112484288793E-2</v>
      </c>
      <c r="AO200" s="2">
        <v>4.7685010488500001</v>
      </c>
      <c r="AP200" s="2">
        <v>5.2889708999970253E-5</v>
      </c>
      <c r="AQ200" s="1">
        <v>1.1091597776643949E-5</v>
      </c>
      <c r="AR200" s="2">
        <v>4.9054323692089996</v>
      </c>
      <c r="AS200" s="2">
        <v>0.13698421006799943</v>
      </c>
      <c r="AT200" s="1">
        <v>2.8727209669964431E-2</v>
      </c>
      <c r="AU200" s="1"/>
      <c r="AV200" t="s">
        <v>393</v>
      </c>
      <c r="AW200" s="2">
        <v>4.7659669700049996</v>
      </c>
      <c r="AX200" s="2">
        <v>4.8105151486299995</v>
      </c>
      <c r="AY200" s="2">
        <v>4.4548178624999935E-2</v>
      </c>
      <c r="AZ200" s="1">
        <v>9.347143802163867E-3</v>
      </c>
      <c r="BA200" s="2">
        <v>4.765962118779</v>
      </c>
      <c r="BB200" s="2">
        <v>-4.851225999580322E-6</v>
      </c>
      <c r="BC200" s="1">
        <v>-1.0178891356385613E-6</v>
      </c>
      <c r="BD200" s="2">
        <v>4.7658827911649997</v>
      </c>
      <c r="BE200" s="2">
        <v>-8.4178839999893285E-5</v>
      </c>
      <c r="BF200" s="1">
        <v>-1.7662489171595115E-5</v>
      </c>
      <c r="BG200" s="2">
        <v>4.8411157576020001</v>
      </c>
      <c r="BH200" s="2">
        <v>7.5148787597000499E-2</v>
      </c>
      <c r="BI200" s="1">
        <v>1.5767794462268728E-2</v>
      </c>
      <c r="BJ200" s="2">
        <v>4.7659936801490002</v>
      </c>
      <c r="BK200" s="2">
        <v>2.6710144000574587E-5</v>
      </c>
      <c r="BL200" s="1">
        <v>5.6043493731024674E-6</v>
      </c>
      <c r="BM200" s="2">
        <v>4.8943089862380003</v>
      </c>
      <c r="BN200" s="2">
        <v>0.12834201623300068</v>
      </c>
      <c r="BO200" s="1">
        <v>2.6928851383304076E-2</v>
      </c>
      <c r="BQ200" t="s">
        <v>393</v>
      </c>
      <c r="BS200" s="23">
        <v>4.7684481591410002</v>
      </c>
      <c r="BT200" s="23">
        <v>4.7581609477629998</v>
      </c>
      <c r="BU200" s="23">
        <v>-1.0287211378000372E-2</v>
      </c>
      <c r="BV200" s="24">
        <v>-2.1573499458686649E-3</v>
      </c>
      <c r="BW200" s="2">
        <v>4.7659669700049996</v>
      </c>
      <c r="BX200" s="2">
        <v>4.7654565776449997</v>
      </c>
      <c r="BY200" s="2">
        <v>-5.103923599998339E-4</v>
      </c>
      <c r="BZ200" s="1">
        <v>-1.0709104012093027E-4</v>
      </c>
      <c r="CB200" s="25" t="s">
        <v>393</v>
      </c>
      <c r="CC200" s="27">
        <v>0</v>
      </c>
      <c r="CD200" s="27">
        <v>0.150787</v>
      </c>
      <c r="CG200" s="30">
        <v>490</v>
      </c>
      <c r="CH200" s="30"/>
      <c r="CI200" s="15" t="s">
        <v>393</v>
      </c>
      <c r="CJ200" s="36" t="s">
        <v>975</v>
      </c>
      <c r="CK200" s="34" t="s">
        <v>393</v>
      </c>
      <c r="CL200" s="34" t="s">
        <v>976</v>
      </c>
      <c r="CM200" s="32"/>
      <c r="CN200" s="32"/>
      <c r="CO200" t="s">
        <v>393</v>
      </c>
      <c r="CP200">
        <v>95757</v>
      </c>
      <c r="CQ200" t="s">
        <v>1045</v>
      </c>
      <c r="CR200" s="30">
        <v>236</v>
      </c>
      <c r="CS200" s="39" t="s">
        <v>393</v>
      </c>
      <c r="CW200" s="30">
        <v>482</v>
      </c>
      <c r="CX200" s="30"/>
      <c r="CY200" s="32"/>
      <c r="CZ200" s="32" t="s">
        <v>393</v>
      </c>
      <c r="DA200" s="41">
        <v>94950</v>
      </c>
    </row>
    <row r="201" spans="1:105" ht="15.75" x14ac:dyDescent="0.25">
      <c r="A201" t="s">
        <v>551</v>
      </c>
      <c r="B201" t="s">
        <v>395</v>
      </c>
      <c r="C201" s="52">
        <v>7.4386309944719997</v>
      </c>
      <c r="D201" s="52">
        <v>7.262006378223</v>
      </c>
      <c r="E201" s="52">
        <v>-0.17662461624899972</v>
      </c>
      <c r="F201" s="53">
        <v>-2.3744236860284894E-2</v>
      </c>
      <c r="G201" s="45">
        <v>7.1800650494210005</v>
      </c>
      <c r="H201" s="45">
        <v>7.2805829842250001</v>
      </c>
      <c r="I201" s="45">
        <v>0.10051793480399951</v>
      </c>
      <c r="J201" s="46">
        <v>1.3999585534688891E-2</v>
      </c>
      <c r="K201" s="47">
        <v>2</v>
      </c>
      <c r="L201" s="55">
        <f t="shared" si="88"/>
        <v>6.9845180494210002</v>
      </c>
      <c r="M201" s="55">
        <f t="shared" si="89"/>
        <v>7.0850359842249997</v>
      </c>
      <c r="N201" s="55">
        <f t="shared" si="90"/>
        <v>0.10051793480399951</v>
      </c>
      <c r="O201" s="56">
        <f t="shared" si="91"/>
        <v>1.4391534833578417E-2</v>
      </c>
      <c r="P201" s="54"/>
      <c r="Q201" s="42">
        <f t="shared" si="99"/>
        <v>51.467373743155441</v>
      </c>
      <c r="R201" s="42">
        <f t="shared" si="100"/>
        <v>50.245320230421157</v>
      </c>
      <c r="S201" s="42">
        <f t="shared" si="101"/>
        <v>48.32539766154666</v>
      </c>
      <c r="T201" s="42">
        <f t="shared" si="102"/>
        <v>49.020874305339341</v>
      </c>
      <c r="V201" s="143">
        <f t="shared" si="96"/>
        <v>50.466621318064242</v>
      </c>
      <c r="W201" s="143">
        <f t="shared" si="97"/>
        <v>48.831173353335572</v>
      </c>
      <c r="X201" s="143">
        <f t="shared" si="98"/>
        <v>49.425111544954348</v>
      </c>
      <c r="AA201" t="s">
        <v>395</v>
      </c>
      <c r="AB201" s="2">
        <v>7.4386309944719997</v>
      </c>
      <c r="AC201" s="2">
        <v>7.3534990291830002</v>
      </c>
      <c r="AD201" s="2">
        <v>-8.5131965288999467E-2</v>
      </c>
      <c r="AE201" s="1">
        <v>-1.1444574324531635E-2</v>
      </c>
      <c r="AF201" s="2">
        <v>7.4386035367879995</v>
      </c>
      <c r="AG201" s="2">
        <v>-2.7457684000253835E-5</v>
      </c>
      <c r="AH201" s="1">
        <v>-3.6912281333297679E-6</v>
      </c>
      <c r="AI201" s="2">
        <v>7.4381237566520007</v>
      </c>
      <c r="AJ201" s="2">
        <v>-5.0723781999906237E-4</v>
      </c>
      <c r="AK201" s="1">
        <v>-6.8189673661190464E-5</v>
      </c>
      <c r="AL201" s="2">
        <v>7.3449799206649997</v>
      </c>
      <c r="AM201" s="2">
        <v>-9.3651073806999996E-2</v>
      </c>
      <c r="AN201" s="1">
        <v>-1.2589826525417992E-2</v>
      </c>
      <c r="AO201" s="2">
        <v>7.4387821822119999</v>
      </c>
      <c r="AP201" s="2">
        <v>1.5118774000022484E-4</v>
      </c>
      <c r="AQ201" s="1">
        <v>2.0324672659872444E-5</v>
      </c>
      <c r="AR201" s="2">
        <v>7.2184427136080007</v>
      </c>
      <c r="AS201" s="2">
        <v>-0.220188280863999</v>
      </c>
      <c r="AT201" s="1">
        <v>-2.9600645740813246E-2</v>
      </c>
      <c r="AU201" s="1"/>
      <c r="AV201" t="s">
        <v>395</v>
      </c>
      <c r="AW201" s="2">
        <v>7.1800650494210005</v>
      </c>
      <c r="AX201" s="2">
        <v>7.2057079099049997</v>
      </c>
      <c r="AY201" s="2">
        <v>2.5642860483999108E-2</v>
      </c>
      <c r="AZ201" s="1">
        <v>3.5713966806006784E-3</v>
      </c>
      <c r="BA201" s="2">
        <v>7.1800509373679997</v>
      </c>
      <c r="BB201" s="2">
        <v>-1.4112053000836511E-5</v>
      </c>
      <c r="BC201" s="1">
        <v>-1.9654491851678289E-6</v>
      </c>
      <c r="BD201" s="2">
        <v>7.1797856319310007</v>
      </c>
      <c r="BE201" s="2">
        <v>-2.7941748999982252E-4</v>
      </c>
      <c r="BF201" s="1">
        <v>-3.8915732389131312E-5</v>
      </c>
      <c r="BG201" s="2">
        <v>7.2462170458620001</v>
      </c>
      <c r="BH201" s="2">
        <v>6.6151996440999561E-2</v>
      </c>
      <c r="BI201" s="1">
        <v>9.2132865072488516E-3</v>
      </c>
      <c r="BJ201" s="2">
        <v>7.1801428136870005</v>
      </c>
      <c r="BK201" s="2">
        <v>7.7764265999924476E-5</v>
      </c>
      <c r="BL201" s="1">
        <v>1.0830579592895941E-5</v>
      </c>
      <c r="BM201" s="2">
        <v>7.2650184047210002</v>
      </c>
      <c r="BN201" s="2">
        <v>8.49533552999997E-2</v>
      </c>
      <c r="BO201" s="1">
        <v>1.1831836440931734E-2</v>
      </c>
      <c r="BQ201" t="s">
        <v>395</v>
      </c>
      <c r="BS201" s="23">
        <v>7.4386309944719997</v>
      </c>
      <c r="BT201" s="23">
        <v>7.4782573026010004</v>
      </c>
      <c r="BU201" s="23">
        <v>3.9626308129000698E-2</v>
      </c>
      <c r="BV201" s="24">
        <v>5.3270969024339148E-3</v>
      </c>
      <c r="BW201" s="2">
        <v>7.1800650494210005</v>
      </c>
      <c r="BX201" s="2">
        <v>7.1967525630510005</v>
      </c>
      <c r="BY201" s="2">
        <v>1.6687513629999984E-2</v>
      </c>
      <c r="BZ201" s="1">
        <v>2.3241451874235685E-3</v>
      </c>
      <c r="CB201" s="25" t="s">
        <v>395</v>
      </c>
      <c r="CC201" s="27">
        <v>0</v>
      </c>
      <c r="CD201" s="27">
        <v>0.195547</v>
      </c>
      <c r="CG201" s="30">
        <v>492</v>
      </c>
      <c r="CH201" s="30"/>
      <c r="CI201" s="15" t="s">
        <v>395</v>
      </c>
      <c r="CJ201" s="36" t="s">
        <v>975</v>
      </c>
      <c r="CK201" s="34" t="s">
        <v>395</v>
      </c>
      <c r="CL201" s="34" t="s">
        <v>976</v>
      </c>
      <c r="CM201" s="32"/>
      <c r="CN201" s="32"/>
      <c r="CO201" t="s">
        <v>395</v>
      </c>
      <c r="CP201">
        <v>144531</v>
      </c>
      <c r="CQ201" t="s">
        <v>1045</v>
      </c>
      <c r="CR201" s="30">
        <v>237</v>
      </c>
      <c r="CS201" s="39" t="s">
        <v>395</v>
      </c>
      <c r="CW201" s="30">
        <v>484</v>
      </c>
      <c r="CX201" s="30"/>
      <c r="CY201" s="32"/>
      <c r="CZ201" s="32" t="s">
        <v>395</v>
      </c>
      <c r="DA201" s="41">
        <v>143034</v>
      </c>
    </row>
    <row r="202" spans="1:105" ht="15.75" x14ac:dyDescent="0.25">
      <c r="A202" t="s">
        <v>552</v>
      </c>
      <c r="B202" t="s">
        <v>405</v>
      </c>
      <c r="C202" s="52">
        <v>3.446654401585</v>
      </c>
      <c r="D202" s="52">
        <v>3.2353827680620002</v>
      </c>
      <c r="E202" s="52">
        <v>-0.21127163352299982</v>
      </c>
      <c r="F202" s="53">
        <v>-6.1297597294884897E-2</v>
      </c>
      <c r="G202" s="45">
        <v>3.4801833233559996</v>
      </c>
      <c r="H202" s="45">
        <v>3.5277629453270003</v>
      </c>
      <c r="I202" s="45">
        <v>4.7579621971000741E-2</v>
      </c>
      <c r="J202" s="46">
        <v>1.3671584956943851E-2</v>
      </c>
      <c r="K202" s="47">
        <v>4</v>
      </c>
      <c r="L202" s="55">
        <f t="shared" si="88"/>
        <v>3.3039743233559995</v>
      </c>
      <c r="M202" s="55">
        <f t="shared" si="89"/>
        <v>3.3515539453270002</v>
      </c>
      <c r="N202" s="55">
        <f t="shared" si="90"/>
        <v>4.7579621971000741E-2</v>
      </c>
      <c r="O202" s="56">
        <f t="shared" si="91"/>
        <v>1.4400723890212293E-2</v>
      </c>
      <c r="P202" s="54"/>
      <c r="Q202" s="42">
        <f t="shared" si="99"/>
        <v>36.356346929231449</v>
      </c>
      <c r="R202" s="42">
        <f t="shared" si="100"/>
        <v>34.127790216050293</v>
      </c>
      <c r="S202" s="42">
        <f t="shared" si="101"/>
        <v>34.851314564629433</v>
      </c>
      <c r="T202" s="42">
        <f t="shared" si="102"/>
        <v>35.353198722885601</v>
      </c>
      <c r="V202" s="143">
        <f t="shared" si="96"/>
        <v>35.089801030090264</v>
      </c>
      <c r="W202" s="143">
        <f t="shared" si="97"/>
        <v>35.043160732645326</v>
      </c>
      <c r="X202" s="143">
        <f t="shared" si="98"/>
        <v>35.50754962183003</v>
      </c>
      <c r="AA202" t="s">
        <v>405</v>
      </c>
      <c r="AB202" s="2">
        <v>3.446654401585</v>
      </c>
      <c r="AC202" s="2">
        <v>3.354718569379</v>
      </c>
      <c r="AD202" s="2">
        <v>-9.193583220599999E-2</v>
      </c>
      <c r="AE202" s="1">
        <v>-2.667393405144473E-2</v>
      </c>
      <c r="AF202" s="2">
        <v>3.4465779820869997</v>
      </c>
      <c r="AG202" s="2">
        <v>-7.64194980003019E-5</v>
      </c>
      <c r="AH202" s="1">
        <v>-2.2172080254161586E-5</v>
      </c>
      <c r="AI202" s="2">
        <v>3.445618312048</v>
      </c>
      <c r="AJ202" s="2">
        <v>-1.0360895370000733E-3</v>
      </c>
      <c r="AK202" s="1">
        <v>-3.0060731836751913E-4</v>
      </c>
      <c r="AL202" s="2">
        <v>3.4434829372669999</v>
      </c>
      <c r="AM202" s="2">
        <v>-3.1714643180000834E-3</v>
      </c>
      <c r="AN202" s="1">
        <v>-9.2015733185828955E-4</v>
      </c>
      <c r="AO202" s="2">
        <v>3.4470744734430001</v>
      </c>
      <c r="AP202" s="2">
        <v>4.2007185800008173E-4</v>
      </c>
      <c r="AQ202" s="1">
        <v>1.2187814879464123E-4</v>
      </c>
      <c r="AR202" s="2">
        <v>3.3083717105200003</v>
      </c>
      <c r="AS202" s="2">
        <v>-0.13828269106499969</v>
      </c>
      <c r="AT202" s="1">
        <v>-4.012084617518024E-2</v>
      </c>
      <c r="AU202" s="1"/>
      <c r="AV202" t="s">
        <v>405</v>
      </c>
      <c r="AW202" s="2">
        <v>3.4801833233559996</v>
      </c>
      <c r="AX202" s="2">
        <v>3.4801050746829998</v>
      </c>
      <c r="AY202" s="2">
        <v>-7.8248672999770008E-5</v>
      </c>
      <c r="AZ202" s="1">
        <v>-2.2484066421050914E-5</v>
      </c>
      <c r="BA202" s="2">
        <v>3.4801620086389997</v>
      </c>
      <c r="BB202" s="2">
        <v>-2.1314716999842886E-5</v>
      </c>
      <c r="BC202" s="1">
        <v>-6.1245960397536598E-6</v>
      </c>
      <c r="BD202" s="2">
        <v>3.479877434604</v>
      </c>
      <c r="BE202" s="2">
        <v>-3.0588875199955012E-4</v>
      </c>
      <c r="BF202" s="1">
        <v>-8.7894436464506826E-5</v>
      </c>
      <c r="BG202" s="2">
        <v>3.5227412816079999</v>
      </c>
      <c r="BH202" s="2">
        <v>4.2557958252000372E-2</v>
      </c>
      <c r="BI202" s="1">
        <v>1.2228654153471723E-2</v>
      </c>
      <c r="BJ202" s="2">
        <v>3.4803005580369999</v>
      </c>
      <c r="BK202" s="2">
        <v>1.172346810003333E-4</v>
      </c>
      <c r="BL202" s="1">
        <v>3.3686352156667978E-5</v>
      </c>
      <c r="BM202" s="2">
        <v>3.5239673009950003</v>
      </c>
      <c r="BN202" s="2">
        <v>4.3783977639000771E-2</v>
      </c>
      <c r="BO202" s="1">
        <v>1.2580940016912425E-2</v>
      </c>
      <c r="BQ202" t="s">
        <v>405</v>
      </c>
      <c r="BS202" s="23">
        <v>3.446654401585</v>
      </c>
      <c r="BT202" s="23">
        <v>3.3647976888480002</v>
      </c>
      <c r="BU202" s="23">
        <v>-8.1856712736999793E-2</v>
      </c>
      <c r="BV202" s="24">
        <v>-2.3749614321458123E-2</v>
      </c>
      <c r="BW202" s="2">
        <v>3.4801833233559996</v>
      </c>
      <c r="BX202" s="2">
        <v>3.4609440129559998</v>
      </c>
      <c r="BY202" s="2">
        <v>-1.9239310399999709E-2</v>
      </c>
      <c r="BZ202" s="1">
        <v>-5.5282462480875623E-3</v>
      </c>
      <c r="CB202" s="25" t="s">
        <v>405</v>
      </c>
      <c r="CC202" s="27">
        <v>0</v>
      </c>
      <c r="CD202" s="27">
        <v>0.176209</v>
      </c>
      <c r="CG202" s="30">
        <v>504</v>
      </c>
      <c r="CH202" s="30"/>
      <c r="CI202" s="15" t="s">
        <v>405</v>
      </c>
      <c r="CJ202" s="36" t="s">
        <v>975</v>
      </c>
      <c r="CK202" s="34" t="s">
        <v>405</v>
      </c>
      <c r="CL202" s="34" t="s">
        <v>976</v>
      </c>
      <c r="CM202" s="32"/>
      <c r="CN202" s="32"/>
      <c r="CO202" t="s">
        <v>405</v>
      </c>
      <c r="CP202">
        <v>94802</v>
      </c>
      <c r="CQ202" t="s">
        <v>1045</v>
      </c>
      <c r="CR202" s="30">
        <v>238</v>
      </c>
      <c r="CS202" s="39" t="s">
        <v>405</v>
      </c>
      <c r="CW202" s="30">
        <v>494</v>
      </c>
      <c r="CX202" s="30"/>
      <c r="CY202" s="32"/>
      <c r="CZ202" s="32" t="s">
        <v>405</v>
      </c>
      <c r="DA202" s="41">
        <v>94283</v>
      </c>
    </row>
    <row r="203" spans="1:105" ht="15.75" x14ac:dyDescent="0.25">
      <c r="A203" t="s">
        <v>553</v>
      </c>
      <c r="B203" t="s">
        <v>410</v>
      </c>
      <c r="C203" s="52">
        <v>5.4089897603099999</v>
      </c>
      <c r="D203" s="52">
        <v>5.3112180075059996</v>
      </c>
      <c r="E203" s="52">
        <v>-9.77717528040003E-2</v>
      </c>
      <c r="F203" s="53">
        <v>-1.807578811138234E-2</v>
      </c>
      <c r="G203" s="45">
        <v>5.5647243380890004</v>
      </c>
      <c r="H203" s="45">
        <v>5.7139646843460001</v>
      </c>
      <c r="I203" s="45">
        <v>0.14924034625699978</v>
      </c>
      <c r="J203" s="46">
        <v>2.6819000760826703E-2</v>
      </c>
      <c r="K203" s="47">
        <v>3</v>
      </c>
      <c r="L203" s="55">
        <f t="shared" si="88"/>
        <v>5.3912883380890007</v>
      </c>
      <c r="M203" s="55">
        <f t="shared" si="89"/>
        <v>5.5405286843460004</v>
      </c>
      <c r="N203" s="55">
        <f t="shared" si="90"/>
        <v>0.14924034625699978</v>
      </c>
      <c r="O203" s="56">
        <f t="shared" si="91"/>
        <v>2.7681759330627751E-2</v>
      </c>
      <c r="P203" s="54"/>
      <c r="Q203" s="42">
        <f t="shared" si="99"/>
        <v>54.466807913863938</v>
      </c>
      <c r="R203" s="42">
        <f t="shared" si="100"/>
        <v>53.482277434909577</v>
      </c>
      <c r="S203" s="42">
        <f t="shared" si="101"/>
        <v>54.288560217595766</v>
      </c>
      <c r="T203" s="42">
        <f t="shared" si="102"/>
        <v>55.791363075945547</v>
      </c>
      <c r="V203" s="143">
        <f t="shared" si="96"/>
        <v>52.725729638112654</v>
      </c>
      <c r="W203" s="143">
        <f t="shared" si="97"/>
        <v>54.448108285334847</v>
      </c>
      <c r="X203" s="143">
        <f t="shared" si="98"/>
        <v>55.892667773453041</v>
      </c>
      <c r="AA203" t="s">
        <v>410</v>
      </c>
      <c r="AB203" s="2">
        <v>5.4089897603099999</v>
      </c>
      <c r="AC203" s="2">
        <v>5.340767193724</v>
      </c>
      <c r="AD203" s="2">
        <v>-6.82225665859999E-2</v>
      </c>
      <c r="AE203" s="1">
        <v>-1.261281119195351E-2</v>
      </c>
      <c r="AF203" s="2">
        <v>5.4089594454229992</v>
      </c>
      <c r="AG203" s="2">
        <v>-3.0314887000670865E-5</v>
      </c>
      <c r="AH203" s="1">
        <v>-5.6045376944720744E-6</v>
      </c>
      <c r="AI203" s="2">
        <v>5.4083433053440002</v>
      </c>
      <c r="AJ203" s="2">
        <v>-6.4645496599968766E-4</v>
      </c>
      <c r="AK203" s="1">
        <v>-1.1951491769188301E-4</v>
      </c>
      <c r="AL203" s="2">
        <v>5.3208975790070001</v>
      </c>
      <c r="AM203" s="2">
        <v>-8.8092181302999784E-2</v>
      </c>
      <c r="AN203" s="1">
        <v>-1.6286254033868065E-2</v>
      </c>
      <c r="AO203" s="2">
        <v>5.4091568437199999</v>
      </c>
      <c r="AP203" s="2">
        <v>1.6708341000004623E-4</v>
      </c>
      <c r="AQ203" s="1">
        <v>3.0889947551032221E-5</v>
      </c>
      <c r="AR203" s="2">
        <v>5.2207435715770005</v>
      </c>
      <c r="AS203" s="2">
        <v>-0.18824618873299936</v>
      </c>
      <c r="AT203" s="1">
        <v>-3.4802467202713024E-2</v>
      </c>
      <c r="AU203" s="1"/>
      <c r="AV203" t="s">
        <v>410</v>
      </c>
      <c r="AW203" s="2">
        <v>5.5647243380890004</v>
      </c>
      <c r="AX203" s="2">
        <v>5.6084898941630001</v>
      </c>
      <c r="AY203" s="2">
        <v>4.376555607399979E-2</v>
      </c>
      <c r="AZ203" s="1">
        <v>7.8648201447170801E-3</v>
      </c>
      <c r="BA203" s="2">
        <v>5.5647165058979997</v>
      </c>
      <c r="BB203" s="2">
        <v>-7.832191000645139E-6</v>
      </c>
      <c r="BC203" s="1">
        <v>-1.4074715160706085E-6</v>
      </c>
      <c r="BD203" s="2">
        <v>5.564557549311</v>
      </c>
      <c r="BE203" s="2">
        <v>-1.6678877800035963E-4</v>
      </c>
      <c r="BF203" s="1">
        <v>-2.9972513976790643E-5</v>
      </c>
      <c r="BG203" s="2">
        <v>5.651920690121</v>
      </c>
      <c r="BH203" s="2">
        <v>8.7196352031999602E-2</v>
      </c>
      <c r="BI203" s="1">
        <v>1.5669482751403275E-2</v>
      </c>
      <c r="BJ203" s="2">
        <v>5.5647675194210002</v>
      </c>
      <c r="BK203" s="2">
        <v>4.3181331999875283E-5</v>
      </c>
      <c r="BL203" s="1">
        <v>7.7598330800163803E-6</v>
      </c>
      <c r="BM203" s="2">
        <v>5.7077602849239994</v>
      </c>
      <c r="BN203" s="2">
        <v>0.14303594683499909</v>
      </c>
      <c r="BO203" s="1">
        <v>2.5704048959974093E-2</v>
      </c>
      <c r="BQ203" t="s">
        <v>410</v>
      </c>
      <c r="BS203" s="23">
        <v>5.4089897603099999</v>
      </c>
      <c r="BT203" s="23">
        <v>5.4969511198910004</v>
      </c>
      <c r="BU203" s="23">
        <v>8.7961359581000487E-2</v>
      </c>
      <c r="BV203" s="24">
        <v>1.6262068053158829E-2</v>
      </c>
      <c r="BW203" s="2">
        <v>5.5647243380890004</v>
      </c>
      <c r="BX203" s="2">
        <v>5.587808895277</v>
      </c>
      <c r="BY203" s="2">
        <v>2.3084557187999621E-2</v>
      </c>
      <c r="BZ203" s="1">
        <v>4.1483738969767484E-3</v>
      </c>
      <c r="CB203" s="25" t="s">
        <v>410</v>
      </c>
      <c r="CC203" s="27">
        <v>0</v>
      </c>
      <c r="CD203" s="27">
        <v>0.17343600000000001</v>
      </c>
      <c r="CG203" s="30">
        <v>509</v>
      </c>
      <c r="CH203" s="30"/>
      <c r="CI203" s="15" t="s">
        <v>410</v>
      </c>
      <c r="CJ203" s="36" t="s">
        <v>975</v>
      </c>
      <c r="CK203" s="34" t="s">
        <v>410</v>
      </c>
      <c r="CL203" s="34" t="s">
        <v>976</v>
      </c>
      <c r="CM203" s="32"/>
      <c r="CN203" s="32"/>
      <c r="CO203" t="s">
        <v>410</v>
      </c>
      <c r="CP203">
        <v>99308</v>
      </c>
      <c r="CQ203" t="s">
        <v>1045</v>
      </c>
      <c r="CR203" s="30">
        <v>239</v>
      </c>
      <c r="CS203" s="39" t="s">
        <v>410</v>
      </c>
      <c r="CW203" s="30">
        <v>499</v>
      </c>
      <c r="CX203" s="30"/>
      <c r="CY203" s="32"/>
      <c r="CZ203" s="32" t="s">
        <v>410</v>
      </c>
      <c r="DA203" s="41">
        <v>99017</v>
      </c>
    </row>
    <row r="204" spans="1:105" ht="15.75" x14ac:dyDescent="0.25">
      <c r="B204" s="71" t="s">
        <v>976</v>
      </c>
      <c r="C204" s="63">
        <f>SUM(C156:C203)</f>
        <v>279.01133487438608</v>
      </c>
      <c r="D204" s="63">
        <f>SUM(D156:D203)</f>
        <v>278.35197717421102</v>
      </c>
      <c r="E204" s="63">
        <f>SUM(E156:E203)</f>
        <v>-0.65935770017499595</v>
      </c>
      <c r="F204" s="64">
        <f>E204/C204</f>
        <v>-2.3631932389838067E-3</v>
      </c>
      <c r="G204" s="94">
        <f>SUM(G156:G203)</f>
        <v>287.21211084215798</v>
      </c>
      <c r="H204" s="94">
        <f>SUM(H156:H203)</f>
        <v>294.45199821351792</v>
      </c>
      <c r="I204" s="94">
        <f>SUM(I156:I203)</f>
        <v>7.2398873713599983</v>
      </c>
      <c r="J204" s="66">
        <f>I204/G204</f>
        <v>2.5207458523010522E-2</v>
      </c>
      <c r="K204" s="67"/>
      <c r="L204" s="63">
        <f>SUM(L156:L203)</f>
        <v>278.65969784215798</v>
      </c>
      <c r="M204" s="63">
        <f>SUM(M156:M203)</f>
        <v>285.89958521351792</v>
      </c>
      <c r="N204" s="63">
        <f>SUM(N156:N203)</f>
        <v>7.2398873713599974</v>
      </c>
      <c r="O204" s="68">
        <f t="shared" si="91"/>
        <v>2.59811068031119E-2</v>
      </c>
      <c r="P204" s="69"/>
      <c r="Q204" s="70">
        <f t="shared" si="99"/>
        <v>49.528220241873591</v>
      </c>
      <c r="R204" s="70">
        <f t="shared" si="100"/>
        <v>49.411175486659076</v>
      </c>
      <c r="S204" s="70">
        <f t="shared" si="101"/>
        <v>49.465799995093178</v>
      </c>
      <c r="T204" s="70">
        <f t="shared" si="102"/>
        <v>50.750976227867049</v>
      </c>
      <c r="V204" s="143" t="e">
        <f t="shared" si="96"/>
        <v>#DIV/0!</v>
      </c>
      <c r="W204" s="143" t="e">
        <f t="shared" si="97"/>
        <v>#DIV/0!</v>
      </c>
      <c r="X204" s="143" t="e">
        <f t="shared" si="98"/>
        <v>#DIV/0!</v>
      </c>
      <c r="AB204" s="2"/>
      <c r="AC204" s="2"/>
      <c r="AD204" s="2"/>
      <c r="AE204" s="1"/>
      <c r="AF204" s="2"/>
      <c r="AG204" s="2"/>
      <c r="AH204" s="1"/>
      <c r="AI204" s="2"/>
      <c r="AJ204" s="2"/>
      <c r="AK204" s="1"/>
      <c r="AL204" s="2"/>
      <c r="AM204" s="2"/>
      <c r="AN204" s="1"/>
      <c r="AO204" s="2"/>
      <c r="AP204" s="2"/>
      <c r="AQ204" s="1"/>
      <c r="AR204" s="2"/>
      <c r="AS204" s="2"/>
      <c r="AT204" s="1"/>
      <c r="AU204" s="1"/>
      <c r="AW204" s="2"/>
      <c r="AX204" s="2"/>
      <c r="AY204" s="2"/>
      <c r="AZ204" s="1"/>
      <c r="BA204" s="2"/>
      <c r="BB204" s="2"/>
      <c r="BC204" s="1"/>
      <c r="BD204" s="2"/>
      <c r="BE204" s="2"/>
      <c r="BF204" s="1"/>
      <c r="BG204" s="2"/>
      <c r="BH204" s="2"/>
      <c r="BI204" s="1"/>
      <c r="BJ204" s="2"/>
      <c r="BK204" s="2"/>
      <c r="BL204" s="1"/>
      <c r="BM204" s="2"/>
      <c r="BN204" s="2"/>
      <c r="BO204" s="1"/>
      <c r="BS204" s="23"/>
      <c r="BT204" s="23"/>
      <c r="BU204" s="23"/>
      <c r="BV204" s="24"/>
      <c r="BW204" s="2"/>
      <c r="BX204" s="2"/>
      <c r="BY204" s="2"/>
      <c r="BZ204" s="1"/>
      <c r="CB204" s="25"/>
      <c r="CC204" s="27"/>
      <c r="CD204" s="27"/>
      <c r="CG204" s="30"/>
      <c r="CH204" s="30"/>
      <c r="CI204" s="15"/>
      <c r="CJ204" s="36"/>
      <c r="CK204" s="34"/>
      <c r="CL204" s="34"/>
      <c r="CM204" s="32"/>
      <c r="CN204" s="32"/>
      <c r="CP204">
        <f>SUM(CP156:CP203)</f>
        <v>5633381</v>
      </c>
      <c r="CR204" s="30"/>
      <c r="CS204" s="39"/>
      <c r="CW204" s="30"/>
      <c r="CX204" s="30"/>
      <c r="CY204" s="32"/>
      <c r="CZ204" s="32"/>
      <c r="DA204" s="41"/>
    </row>
    <row r="205" spans="1:105" ht="15.75" x14ac:dyDescent="0.25">
      <c r="A205" t="s">
        <v>554</v>
      </c>
      <c r="C205" s="52"/>
      <c r="D205" s="52"/>
      <c r="E205" s="52"/>
      <c r="F205" s="53"/>
      <c r="G205" s="45"/>
      <c r="H205" s="45"/>
      <c r="I205" s="45"/>
      <c r="J205" s="46"/>
      <c r="K205" s="47"/>
      <c r="L205" s="55"/>
      <c r="M205" s="55"/>
      <c r="N205" s="55"/>
      <c r="O205" s="56"/>
      <c r="P205" s="54"/>
      <c r="Q205" s="42"/>
      <c r="R205" s="42"/>
      <c r="S205" s="42"/>
      <c r="T205" s="42"/>
      <c r="V205" s="143" t="e">
        <f t="shared" si="96"/>
        <v>#DIV/0!</v>
      </c>
      <c r="W205" s="143" t="e">
        <f t="shared" si="97"/>
        <v>#DIV/0!</v>
      </c>
      <c r="X205" s="143" t="e">
        <f t="shared" si="98"/>
        <v>#DIV/0!</v>
      </c>
      <c r="AB205" s="2"/>
      <c r="AC205" s="2"/>
      <c r="AD205" s="2"/>
      <c r="AE205" s="1"/>
      <c r="AF205" s="2"/>
      <c r="AG205" s="2"/>
      <c r="AH205" s="1"/>
      <c r="AI205" s="2"/>
      <c r="AJ205" s="2"/>
      <c r="AK205" s="1"/>
      <c r="AL205" s="2"/>
      <c r="AM205" s="2"/>
      <c r="AN205" s="1"/>
      <c r="AO205" s="2"/>
      <c r="AP205" s="2"/>
      <c r="AQ205" s="1"/>
      <c r="AR205" s="2"/>
      <c r="AS205" s="2"/>
      <c r="AT205" s="1"/>
      <c r="AU205" s="1"/>
      <c r="AW205" s="2"/>
      <c r="AX205" s="2"/>
      <c r="AY205" s="2"/>
      <c r="AZ205" s="1"/>
      <c r="BA205" s="2"/>
      <c r="BB205" s="2"/>
      <c r="BC205" s="1"/>
      <c r="BD205" s="2"/>
      <c r="BE205" s="2"/>
      <c r="BF205" s="1"/>
      <c r="BG205" s="2"/>
      <c r="BH205" s="2"/>
      <c r="BI205" s="1"/>
      <c r="BJ205" s="2"/>
      <c r="BK205" s="2"/>
      <c r="BL205" s="1"/>
      <c r="BM205" s="2"/>
      <c r="BN205" s="2"/>
      <c r="BO205" s="1"/>
      <c r="BS205" s="23"/>
      <c r="BT205" s="23"/>
      <c r="BU205" s="23"/>
      <c r="BV205" s="24"/>
      <c r="BW205" s="2"/>
      <c r="BX205" s="2"/>
      <c r="BY205" s="2"/>
      <c r="BZ205" s="1"/>
      <c r="CB205" s="25"/>
      <c r="CC205" s="27"/>
      <c r="CD205" s="27"/>
      <c r="CG205" s="30"/>
      <c r="CH205" s="30"/>
      <c r="CI205" s="15"/>
      <c r="CJ205" s="36"/>
      <c r="CK205" s="34"/>
      <c r="CL205" s="34"/>
      <c r="CM205" s="32"/>
      <c r="CN205" s="32"/>
      <c r="CR205" s="30"/>
      <c r="CS205" s="39"/>
      <c r="CW205" s="30"/>
      <c r="CX205" s="30"/>
      <c r="CY205" s="32"/>
      <c r="CZ205" s="32"/>
      <c r="DA205" s="41"/>
    </row>
    <row r="206" spans="1:105" ht="15.75" x14ac:dyDescent="0.25">
      <c r="A206" t="s">
        <v>555</v>
      </c>
      <c r="B206" t="s">
        <v>220</v>
      </c>
      <c r="C206" s="52">
        <v>2.22301654916</v>
      </c>
      <c r="D206" s="52">
        <v>1.885199844003</v>
      </c>
      <c r="E206" s="52">
        <v>-0.33781670515700002</v>
      </c>
      <c r="F206" s="53">
        <v>-0.15196319851269174</v>
      </c>
      <c r="G206" s="45">
        <v>1.86945009847</v>
      </c>
      <c r="H206" s="45">
        <v>1.819564055429</v>
      </c>
      <c r="I206" s="45">
        <v>-4.9886043040999972E-2</v>
      </c>
      <c r="J206" s="46">
        <v>-2.6684875451785439E-2</v>
      </c>
      <c r="K206" s="47">
        <v>4</v>
      </c>
      <c r="L206" s="55">
        <f t="shared" ref="L206:L237" si="103">G206-CC206-CD206</f>
        <v>1.7782060984699999</v>
      </c>
      <c r="M206" s="55">
        <f t="shared" ref="M206:M237" si="104">H206-CC206-CD206</f>
        <v>1.7283200554289999</v>
      </c>
      <c r="N206" s="55">
        <f t="shared" ref="N206:N269" si="105">M206-L206</f>
        <v>-4.9886043040999972E-2</v>
      </c>
      <c r="O206" s="56">
        <f t="shared" ref="O206:O269" si="106">N206/L206</f>
        <v>-2.805414011566084E-2</v>
      </c>
      <c r="P206" s="54"/>
      <c r="Q206" s="42">
        <f t="shared" ref="Q206:Q237" si="107">C206/$CP206*1000000</f>
        <v>46.400812982111916</v>
      </c>
      <c r="R206" s="42">
        <f t="shared" ref="R206:R237" si="108">D206/$CP206*1000000</f>
        <v>39.349597027760964</v>
      </c>
      <c r="S206" s="42">
        <f t="shared" ref="S206:S237" si="109">L206/$CP206*1000000</f>
        <v>37.116326754263291</v>
      </c>
      <c r="T206" s="42">
        <f t="shared" ref="T206:T237" si="110">M206/$CP206*1000000</f>
        <v>36.075060122920533</v>
      </c>
      <c r="V206" s="143">
        <f t="shared" si="96"/>
        <v>42.571656991343993</v>
      </c>
      <c r="W206" s="143">
        <f t="shared" si="97"/>
        <v>37.359625574510993</v>
      </c>
      <c r="X206" s="143">
        <f t="shared" si="98"/>
        <v>37.031365818581001</v>
      </c>
      <c r="AA206" t="s">
        <v>220</v>
      </c>
      <c r="AB206" s="2">
        <v>2.22301654916</v>
      </c>
      <c r="AC206" s="2">
        <v>2.1698016827520004</v>
      </c>
      <c r="AD206" s="2">
        <v>-5.3214866407999661E-2</v>
      </c>
      <c r="AE206" s="1">
        <v>-2.3938133266757592E-2</v>
      </c>
      <c r="AF206" s="2">
        <v>2.2230812544809999</v>
      </c>
      <c r="AG206" s="2">
        <v>6.4705320999891569E-5</v>
      </c>
      <c r="AH206" s="1">
        <v>2.9106990240059814E-5</v>
      </c>
      <c r="AI206" s="2">
        <v>2.2243050759279996</v>
      </c>
      <c r="AJ206" s="2">
        <v>1.2885267679996204E-3</v>
      </c>
      <c r="AK206" s="1">
        <v>5.7962985857505623E-4</v>
      </c>
      <c r="AL206" s="2">
        <v>2.11059422194</v>
      </c>
      <c r="AM206" s="2">
        <v>-0.11242232722000001</v>
      </c>
      <c r="AN206" s="1">
        <v>-5.0571970443711027E-2</v>
      </c>
      <c r="AO206" s="2">
        <v>2.2226600920890003</v>
      </c>
      <c r="AP206" s="2">
        <v>-3.5645707099973833E-4</v>
      </c>
      <c r="AQ206" s="1">
        <v>-1.6034836588797819E-4</v>
      </c>
      <c r="AR206" s="2">
        <v>2.0262831578170002</v>
      </c>
      <c r="AS206" s="2">
        <v>-0.19673339134299983</v>
      </c>
      <c r="AT206" s="1">
        <v>-8.8498392608610352E-2</v>
      </c>
      <c r="AU206" s="1"/>
      <c r="AV206" t="s">
        <v>220</v>
      </c>
      <c r="AW206" s="2">
        <v>1.86945009847</v>
      </c>
      <c r="AX206" s="2">
        <v>1.8677088036529998</v>
      </c>
      <c r="AY206" s="2">
        <v>-1.7412948170001386E-3</v>
      </c>
      <c r="AZ206" s="1">
        <v>-9.314476050605755E-4</v>
      </c>
      <c r="BA206" s="2">
        <v>1.8694590846629999</v>
      </c>
      <c r="BB206" s="2">
        <v>8.9861929999379697E-6</v>
      </c>
      <c r="BC206" s="1">
        <v>4.8068643326144261E-6</v>
      </c>
      <c r="BD206" s="2">
        <v>1.869620544202</v>
      </c>
      <c r="BE206" s="2">
        <v>1.704457319999797E-4</v>
      </c>
      <c r="BF206" s="1">
        <v>9.1174261425579811E-5</v>
      </c>
      <c r="BG206" s="2">
        <v>1.864917805832</v>
      </c>
      <c r="BH206" s="2">
        <v>-4.532292638000035E-3</v>
      </c>
      <c r="BI206" s="1">
        <v>-2.4243988334908565E-3</v>
      </c>
      <c r="BJ206" s="2">
        <v>1.8694005943630001</v>
      </c>
      <c r="BK206" s="2">
        <v>-4.9504106999886943E-5</v>
      </c>
      <c r="BL206" s="1">
        <v>-2.6480571500893346E-5</v>
      </c>
      <c r="BM206" s="2">
        <v>1.8538259188669999</v>
      </c>
      <c r="BN206" s="2">
        <v>-1.562417960300011E-2</v>
      </c>
      <c r="BO206" s="1">
        <v>-8.3576339458257213E-3</v>
      </c>
      <c r="BQ206" t="s">
        <v>220</v>
      </c>
      <c r="BS206" s="23">
        <v>2.22301654916</v>
      </c>
      <c r="BT206" s="23">
        <v>2.081966054255</v>
      </c>
      <c r="BU206" s="23">
        <v>-0.14105049490499999</v>
      </c>
      <c r="BV206" s="24">
        <v>-6.3450042672106077E-2</v>
      </c>
      <c r="BW206" s="2">
        <v>1.86945009847</v>
      </c>
      <c r="BX206" s="2">
        <v>1.839102186654</v>
      </c>
      <c r="BY206" s="2">
        <v>-3.0347911815999939E-2</v>
      </c>
      <c r="BZ206" s="1">
        <v>-1.6233603582592203E-2</v>
      </c>
      <c r="CB206" s="25" t="s">
        <v>220</v>
      </c>
      <c r="CC206" s="27">
        <v>0</v>
      </c>
      <c r="CD206" s="27">
        <v>9.1244000000000006E-2</v>
      </c>
      <c r="CG206" s="30">
        <v>298</v>
      </c>
      <c r="CH206" s="30"/>
      <c r="CI206" s="15" t="s">
        <v>220</v>
      </c>
      <c r="CJ206" s="33" t="s">
        <v>971</v>
      </c>
      <c r="CK206" s="34" t="s">
        <v>220</v>
      </c>
      <c r="CL206" s="34" t="s">
        <v>989</v>
      </c>
      <c r="CM206" s="32"/>
      <c r="CN206" s="32"/>
      <c r="CO206" t="s">
        <v>220</v>
      </c>
      <c r="CP206">
        <v>47909</v>
      </c>
      <c r="CQ206" t="s">
        <v>1045</v>
      </c>
      <c r="CR206" s="30">
        <v>242</v>
      </c>
      <c r="CS206" s="39" t="s">
        <v>220</v>
      </c>
      <c r="CW206" s="30">
        <v>309</v>
      </c>
      <c r="CX206" s="30"/>
      <c r="CY206" s="32"/>
      <c r="CZ206" s="32" t="s">
        <v>220</v>
      </c>
      <c r="DA206" s="41">
        <v>47597</v>
      </c>
    </row>
    <row r="207" spans="1:105" ht="15.75" x14ac:dyDescent="0.25">
      <c r="A207" t="s">
        <v>556</v>
      </c>
      <c r="B207" t="s">
        <v>206</v>
      </c>
      <c r="C207" s="52">
        <v>6.0970748131480006</v>
      </c>
      <c r="D207" s="52">
        <v>5.9427731279640001</v>
      </c>
      <c r="E207" s="52">
        <v>-0.15430168518400045</v>
      </c>
      <c r="F207" s="53">
        <v>-2.5307494152976031E-2</v>
      </c>
      <c r="G207" s="45">
        <v>6.6558210288369999</v>
      </c>
      <c r="H207" s="45">
        <v>6.8390690026209997</v>
      </c>
      <c r="I207" s="45">
        <v>0.18324797378399982</v>
      </c>
      <c r="J207" s="46">
        <v>2.7531986360519602E-2</v>
      </c>
      <c r="K207" s="47">
        <v>1</v>
      </c>
      <c r="L207" s="55">
        <f t="shared" si="103"/>
        <v>6.5089680288369998</v>
      </c>
      <c r="M207" s="55">
        <f t="shared" si="104"/>
        <v>6.6922160026209996</v>
      </c>
      <c r="N207" s="55">
        <f t="shared" si="105"/>
        <v>0.18324797378399982</v>
      </c>
      <c r="O207" s="56">
        <f t="shared" si="106"/>
        <v>2.8153153153026307E-2</v>
      </c>
      <c r="P207" s="54"/>
      <c r="Q207" s="42">
        <f t="shared" si="107"/>
        <v>54.690623800471826</v>
      </c>
      <c r="R207" s="42">
        <f t="shared" si="108"/>
        <v>53.306541158418767</v>
      </c>
      <c r="S207" s="42">
        <f t="shared" si="109"/>
        <v>58.385296671573244</v>
      </c>
      <c r="T207" s="42">
        <f t="shared" si="110"/>
        <v>60.02902687065292</v>
      </c>
      <c r="V207" s="143">
        <f t="shared" si="96"/>
        <v>50.813001538724443</v>
      </c>
      <c r="W207" s="143">
        <f t="shared" si="97"/>
        <v>58.542835045258713</v>
      </c>
      <c r="X207" s="143">
        <f t="shared" si="98"/>
        <v>60.125073830261812</v>
      </c>
      <c r="AA207" t="s">
        <v>206</v>
      </c>
      <c r="AB207" s="2">
        <v>6.0970748131480006</v>
      </c>
      <c r="AC207" s="2">
        <v>5.9369643067949998</v>
      </c>
      <c r="AD207" s="2">
        <v>-0.16011050635300084</v>
      </c>
      <c r="AE207" s="1">
        <v>-2.6260216785880908E-2</v>
      </c>
      <c r="AF207" s="2">
        <v>6.0969283930889997</v>
      </c>
      <c r="AG207" s="2">
        <v>-1.4642005900089572E-4</v>
      </c>
      <c r="AH207" s="1">
        <v>-2.4014804391960068E-5</v>
      </c>
      <c r="AI207" s="2">
        <v>6.0942263240179999</v>
      </c>
      <c r="AJ207" s="2">
        <v>-2.8484891300006865E-3</v>
      </c>
      <c r="AK207" s="1">
        <v>-4.6718946663703046E-4</v>
      </c>
      <c r="AL207" s="2">
        <v>5.8781660117629997</v>
      </c>
      <c r="AM207" s="2">
        <v>-0.21890880138500091</v>
      </c>
      <c r="AN207" s="1">
        <v>-3.590390606868335E-2</v>
      </c>
      <c r="AO207" s="2">
        <v>6.0978813038450008</v>
      </c>
      <c r="AP207" s="2">
        <v>8.0649069700022835E-4</v>
      </c>
      <c r="AQ207" s="1">
        <v>1.3227502068058542E-4</v>
      </c>
      <c r="AR207" s="2">
        <v>5.6495419500799997</v>
      </c>
      <c r="AS207" s="2">
        <v>-0.44753286306800089</v>
      </c>
      <c r="AT207" s="1">
        <v>-7.3401241871416986E-2</v>
      </c>
      <c r="AU207" s="1"/>
      <c r="AV207" t="s">
        <v>206</v>
      </c>
      <c r="AW207" s="2">
        <v>6.6558210288369999</v>
      </c>
      <c r="AX207" s="2">
        <v>6.7144603804479992</v>
      </c>
      <c r="AY207" s="2">
        <v>5.8639351610999313E-2</v>
      </c>
      <c r="AZ207" s="1">
        <v>8.8102356353842066E-3</v>
      </c>
      <c r="BA207" s="2">
        <v>6.6558210288369999</v>
      </c>
      <c r="BB207" s="2">
        <v>0</v>
      </c>
      <c r="BC207" s="1">
        <v>0</v>
      </c>
      <c r="BD207" s="2">
        <v>6.6558210288369999</v>
      </c>
      <c r="BE207" s="2">
        <v>0</v>
      </c>
      <c r="BF207" s="1">
        <v>0</v>
      </c>
      <c r="BG207" s="2">
        <v>6.7657698131080002</v>
      </c>
      <c r="BH207" s="2">
        <v>0.1099487842710003</v>
      </c>
      <c r="BI207" s="1">
        <v>1.6519191816401969E-2</v>
      </c>
      <c r="BJ207" s="2">
        <v>6.6558210288369999</v>
      </c>
      <c r="BK207" s="2">
        <v>0</v>
      </c>
      <c r="BL207" s="1">
        <v>0</v>
      </c>
      <c r="BM207" s="2">
        <v>6.8317390836699996</v>
      </c>
      <c r="BN207" s="2">
        <v>0.17591805483299972</v>
      </c>
      <c r="BO207" s="1">
        <v>2.6430706906152887E-2</v>
      </c>
      <c r="BQ207" t="s">
        <v>206</v>
      </c>
      <c r="BS207" s="23">
        <v>6.0970748131480006</v>
      </c>
      <c r="BT207" s="23">
        <v>6.3818382070800004</v>
      </c>
      <c r="BU207" s="23">
        <v>0.28476339393199979</v>
      </c>
      <c r="BV207" s="24">
        <v>4.6704920418218172E-2</v>
      </c>
      <c r="BW207" s="2">
        <v>6.6558210288369999</v>
      </c>
      <c r="BX207" s="2">
        <v>6.6558210288369999</v>
      </c>
      <c r="BY207" s="2">
        <v>0</v>
      </c>
      <c r="BZ207" s="1">
        <v>0</v>
      </c>
      <c r="CB207" s="25" t="s">
        <v>206</v>
      </c>
      <c r="CC207" s="27">
        <v>0</v>
      </c>
      <c r="CD207" s="27">
        <v>0.14685300000000001</v>
      </c>
      <c r="CG207" s="30">
        <v>282</v>
      </c>
      <c r="CH207" s="30"/>
      <c r="CI207" s="15" t="s">
        <v>206</v>
      </c>
      <c r="CJ207" s="33" t="s">
        <v>971</v>
      </c>
      <c r="CK207" s="34" t="s">
        <v>206</v>
      </c>
      <c r="CL207" s="34" t="s">
        <v>976</v>
      </c>
      <c r="CM207" s="32"/>
      <c r="CN207" s="32"/>
      <c r="CO207" t="s">
        <v>206</v>
      </c>
      <c r="CP207">
        <v>111483</v>
      </c>
      <c r="CQ207" t="s">
        <v>1045</v>
      </c>
      <c r="CR207" s="30">
        <v>243</v>
      </c>
      <c r="CS207" s="39" t="s">
        <v>206</v>
      </c>
      <c r="CW207" s="30">
        <v>295</v>
      </c>
      <c r="CX207" s="30"/>
      <c r="CY207" s="32"/>
      <c r="CZ207" s="32" t="s">
        <v>206</v>
      </c>
      <c r="DA207" s="41">
        <v>111183</v>
      </c>
    </row>
    <row r="208" spans="1:105" ht="15.75" x14ac:dyDescent="0.25">
      <c r="A208" t="s">
        <v>557</v>
      </c>
      <c r="B208" t="s">
        <v>236</v>
      </c>
      <c r="C208" s="52">
        <v>4.4075836489569999</v>
      </c>
      <c r="D208" s="52">
        <v>4.0008361734540001</v>
      </c>
      <c r="E208" s="52">
        <v>-0.40674747550299983</v>
      </c>
      <c r="F208" s="53">
        <v>-9.2283552145233039E-2</v>
      </c>
      <c r="G208" s="45">
        <v>4.3019885862739997</v>
      </c>
      <c r="H208" s="45">
        <v>4.3231539640480001</v>
      </c>
      <c r="I208" s="45">
        <v>2.1165377774000405E-2</v>
      </c>
      <c r="J208" s="46">
        <v>4.9199056086599181E-3</v>
      </c>
      <c r="K208" s="47">
        <v>4</v>
      </c>
      <c r="L208" s="55">
        <f t="shared" si="103"/>
        <v>4.1179955862739996</v>
      </c>
      <c r="M208" s="55">
        <f t="shared" si="104"/>
        <v>4.139160964048</v>
      </c>
      <c r="N208" s="55">
        <f t="shared" si="105"/>
        <v>2.1165377774000405E-2</v>
      </c>
      <c r="O208" s="56">
        <f t="shared" si="106"/>
        <v>5.1397281348596665E-3</v>
      </c>
      <c r="P208" s="54"/>
      <c r="Q208" s="42">
        <f t="shared" si="107"/>
        <v>48.816937455221073</v>
      </c>
      <c r="R208" s="42">
        <f t="shared" si="108"/>
        <v>44.311937062001597</v>
      </c>
      <c r="S208" s="42">
        <f t="shared" si="109"/>
        <v>45.60955593516303</v>
      </c>
      <c r="T208" s="42">
        <f t="shared" si="110"/>
        <v>45.843976653021443</v>
      </c>
      <c r="V208" s="143">
        <f t="shared" si="96"/>
        <v>43.912014405582426</v>
      </c>
      <c r="W208" s="143">
        <f t="shared" si="97"/>
        <v>45.793667904075612</v>
      </c>
      <c r="X208" s="143">
        <f t="shared" si="98"/>
        <v>45.976906895045865</v>
      </c>
      <c r="AA208" t="s">
        <v>236</v>
      </c>
      <c r="AB208" s="2">
        <v>4.4075836489569999</v>
      </c>
      <c r="AC208" s="2">
        <v>4.2606145454810003</v>
      </c>
      <c r="AD208" s="2">
        <v>-0.14696910347599967</v>
      </c>
      <c r="AE208" s="1">
        <v>-3.3344597671056811E-2</v>
      </c>
      <c r="AF208" s="2">
        <v>4.4075327801289994</v>
      </c>
      <c r="AG208" s="2">
        <v>-5.0868828000538713E-5</v>
      </c>
      <c r="AH208" s="1">
        <v>-1.1541205352410315E-5</v>
      </c>
      <c r="AI208" s="2">
        <v>4.4066982184920001</v>
      </c>
      <c r="AJ208" s="2">
        <v>-8.8543046499989231E-4</v>
      </c>
      <c r="AK208" s="1">
        <v>-2.0088795483425901E-4</v>
      </c>
      <c r="AL208" s="2">
        <v>4.1648451184019999</v>
      </c>
      <c r="AM208" s="2">
        <v>-0.24273853055500005</v>
      </c>
      <c r="AN208" s="1">
        <v>-5.5072926548414142E-2</v>
      </c>
      <c r="AO208" s="2">
        <v>4.4078636407319998</v>
      </c>
      <c r="AP208" s="2">
        <v>2.7999177499982153E-4</v>
      </c>
      <c r="AQ208" s="1">
        <v>6.3525005377056912E-5</v>
      </c>
      <c r="AR208" s="2">
        <v>3.9487878954219999</v>
      </c>
      <c r="AS208" s="2">
        <v>-0.45879575353500002</v>
      </c>
      <c r="AT208" s="1">
        <v>-0.10409235310680226</v>
      </c>
      <c r="AU208" s="1"/>
      <c r="AV208" t="s">
        <v>236</v>
      </c>
      <c r="AW208" s="2">
        <v>4.3019885862739997</v>
      </c>
      <c r="AX208" s="2">
        <v>4.2935881830369995</v>
      </c>
      <c r="AY208" s="2">
        <v>-8.400403237000198E-3</v>
      </c>
      <c r="AZ208" s="1">
        <v>-1.9526791084017916E-3</v>
      </c>
      <c r="BA208" s="2">
        <v>4.301971280379</v>
      </c>
      <c r="BB208" s="2">
        <v>-1.7305894999708471E-5</v>
      </c>
      <c r="BC208" s="1">
        <v>-4.0227663678432259E-6</v>
      </c>
      <c r="BD208" s="2">
        <v>4.3016706041959996</v>
      </c>
      <c r="BE208" s="2">
        <v>-3.1798207800015632E-4</v>
      </c>
      <c r="BF208" s="1">
        <v>-7.3915137528424765E-5</v>
      </c>
      <c r="BG208" s="2">
        <v>4.2946768055110001</v>
      </c>
      <c r="BH208" s="2">
        <v>-7.3117807629996534E-3</v>
      </c>
      <c r="BI208" s="1">
        <v>-1.6996281176404674E-3</v>
      </c>
      <c r="BJ208" s="2">
        <v>4.3020839034679996</v>
      </c>
      <c r="BK208" s="2">
        <v>9.5317193999910899E-5</v>
      </c>
      <c r="BL208" s="1">
        <v>2.2156542744913739E-5</v>
      </c>
      <c r="BM208" s="2">
        <v>4.3184663525369995</v>
      </c>
      <c r="BN208" s="2">
        <v>1.6477766262999793E-2</v>
      </c>
      <c r="BO208" s="1">
        <v>3.8302673130221785E-3</v>
      </c>
      <c r="BQ208" t="s">
        <v>236</v>
      </c>
      <c r="BS208" s="23">
        <v>4.4075836489569999</v>
      </c>
      <c r="BT208" s="23">
        <v>4.4532252422329996</v>
      </c>
      <c r="BU208" s="23">
        <v>4.5641593275999703E-2</v>
      </c>
      <c r="BV208" s="24">
        <v>1.0355241536210032E-2</v>
      </c>
      <c r="BW208" s="2">
        <v>4.3019885862739997</v>
      </c>
      <c r="BX208" s="2">
        <v>4.3179188308210001</v>
      </c>
      <c r="BY208" s="2">
        <v>1.5930244547000427E-2</v>
      </c>
      <c r="BZ208" s="1">
        <v>3.7029955397435838E-3</v>
      </c>
      <c r="CB208" s="25" t="s">
        <v>236</v>
      </c>
      <c r="CC208" s="27">
        <v>0</v>
      </c>
      <c r="CD208" s="27">
        <v>0.18399299999999999</v>
      </c>
      <c r="CG208" s="30">
        <v>316</v>
      </c>
      <c r="CH208" s="30"/>
      <c r="CI208" s="15" t="s">
        <v>236</v>
      </c>
      <c r="CJ208" s="33" t="s">
        <v>971</v>
      </c>
      <c r="CK208" s="34" t="s">
        <v>236</v>
      </c>
      <c r="CL208" s="34" t="s">
        <v>976</v>
      </c>
      <c r="CM208" s="32"/>
      <c r="CN208" s="32"/>
      <c r="CO208" t="s">
        <v>236</v>
      </c>
      <c r="CP208">
        <v>90288</v>
      </c>
      <c r="CQ208" t="s">
        <v>1045</v>
      </c>
      <c r="CR208" s="30">
        <v>244</v>
      </c>
      <c r="CS208" s="39" t="s">
        <v>236</v>
      </c>
      <c r="CW208" s="30">
        <v>325</v>
      </c>
      <c r="CX208" s="30"/>
      <c r="CY208" s="32"/>
      <c r="CZ208" s="32" t="s">
        <v>236</v>
      </c>
      <c r="DA208" s="41">
        <v>89925</v>
      </c>
    </row>
    <row r="209" spans="1:105" ht="15.75" x14ac:dyDescent="0.25">
      <c r="A209" t="s">
        <v>558</v>
      </c>
      <c r="B209" t="s">
        <v>242</v>
      </c>
      <c r="C209" s="52">
        <v>3.6733263528140001</v>
      </c>
      <c r="D209" s="52">
        <v>3.5142442260309998</v>
      </c>
      <c r="E209" s="52">
        <v>-0.15908212678300027</v>
      </c>
      <c r="F209" s="53">
        <v>-4.3307376340556647E-2</v>
      </c>
      <c r="G209" s="45">
        <v>3.407080562949</v>
      </c>
      <c r="H209" s="45">
        <v>3.4332872122300002</v>
      </c>
      <c r="I209" s="45">
        <v>2.6206649281000249E-2</v>
      </c>
      <c r="J209" s="46">
        <v>7.691819666957647E-3</v>
      </c>
      <c r="K209" s="47">
        <v>4</v>
      </c>
      <c r="L209" s="55">
        <f t="shared" si="103"/>
        <v>3.2492495629490001</v>
      </c>
      <c r="M209" s="55">
        <f t="shared" si="104"/>
        <v>3.2754562122300004</v>
      </c>
      <c r="N209" s="55">
        <f t="shared" si="105"/>
        <v>2.6206649281000249E-2</v>
      </c>
      <c r="O209" s="56">
        <f t="shared" si="106"/>
        <v>8.0654467357118755E-3</v>
      </c>
      <c r="P209" s="54"/>
      <c r="Q209" s="42">
        <f t="shared" si="107"/>
        <v>42.833628965390986</v>
      </c>
      <c r="R209" s="42">
        <f t="shared" si="108"/>
        <v>40.97861687575503</v>
      </c>
      <c r="S209" s="42">
        <f t="shared" si="109"/>
        <v>37.888588387660633</v>
      </c>
      <c r="T209" s="42">
        <f t="shared" si="110"/>
        <v>38.194176779192617</v>
      </c>
      <c r="V209" s="143">
        <f t="shared" si="96"/>
        <v>41.057358152880319</v>
      </c>
      <c r="W209" s="143">
        <f t="shared" si="97"/>
        <v>38.199501092746303</v>
      </c>
      <c r="X209" s="143">
        <f t="shared" si="98"/>
        <v>38.42849119468611</v>
      </c>
      <c r="AA209" t="s">
        <v>242</v>
      </c>
      <c r="AB209" s="2">
        <v>3.6733263528140001</v>
      </c>
      <c r="AC209" s="2">
        <v>3.6126797993439999</v>
      </c>
      <c r="AD209" s="2">
        <v>-6.0646553470000253E-2</v>
      </c>
      <c r="AE209" s="1">
        <v>-1.6509982409687384E-2</v>
      </c>
      <c r="AF209" s="2">
        <v>3.6732508527440002</v>
      </c>
      <c r="AG209" s="2">
        <v>-7.5500069999900887E-5</v>
      </c>
      <c r="AH209" s="1">
        <v>-2.0553597134668709E-5</v>
      </c>
      <c r="AI209" s="2">
        <v>3.6721155122380003</v>
      </c>
      <c r="AJ209" s="2">
        <v>-1.2108405759998497E-3</v>
      </c>
      <c r="AK209" s="1">
        <v>-3.2963054727556929E-4</v>
      </c>
      <c r="AL209" s="2">
        <v>3.579134815048</v>
      </c>
      <c r="AM209" s="2">
        <v>-9.4191537766000089E-2</v>
      </c>
      <c r="AN209" s="1">
        <v>-2.564202815626317E-2</v>
      </c>
      <c r="AO209" s="2">
        <v>3.673741724418</v>
      </c>
      <c r="AP209" s="2">
        <v>4.1537160399984785E-4</v>
      </c>
      <c r="AQ209" s="1">
        <v>1.1307778403126282E-4</v>
      </c>
      <c r="AR209" s="2">
        <v>3.492338884484</v>
      </c>
      <c r="AS209" s="2">
        <v>-0.18098746833000012</v>
      </c>
      <c r="AT209" s="1">
        <v>-4.9270729291818104E-2</v>
      </c>
      <c r="AU209" s="1"/>
      <c r="AV209" t="s">
        <v>242</v>
      </c>
      <c r="AW209" s="2">
        <v>3.407080562949</v>
      </c>
      <c r="AX209" s="2">
        <v>3.4138287051129996</v>
      </c>
      <c r="AY209" s="2">
        <v>6.7481421639996597E-3</v>
      </c>
      <c r="AZ209" s="1">
        <v>1.9806230112031169E-3</v>
      </c>
      <c r="BA209" s="2">
        <v>3.4070549691929997</v>
      </c>
      <c r="BB209" s="2">
        <v>-2.5593756000308332E-5</v>
      </c>
      <c r="BC209" s="1">
        <v>-7.5119315576605113E-6</v>
      </c>
      <c r="BD209" s="2">
        <v>3.4066362486800004</v>
      </c>
      <c r="BE209" s="2">
        <v>-4.4431426899960158E-4</v>
      </c>
      <c r="BF209" s="1">
        <v>-1.3040908801259022E-4</v>
      </c>
      <c r="BG209" s="2">
        <v>3.4263315361970004</v>
      </c>
      <c r="BH209" s="2">
        <v>1.9250973248000403E-2</v>
      </c>
      <c r="BI209" s="1">
        <v>5.6502841339735495E-3</v>
      </c>
      <c r="BJ209" s="2">
        <v>3.407221478821</v>
      </c>
      <c r="BK209" s="2">
        <v>1.4091587200004696E-4</v>
      </c>
      <c r="BL209" s="1">
        <v>4.1359712339199036E-5</v>
      </c>
      <c r="BM209" s="2">
        <v>3.4265584610199999</v>
      </c>
      <c r="BN209" s="2">
        <v>1.9477898070999977E-2</v>
      </c>
      <c r="BO209" s="1">
        <v>5.7168880251369444E-3</v>
      </c>
      <c r="BQ209" t="s">
        <v>242</v>
      </c>
      <c r="BS209" s="23">
        <v>3.6733263528140001</v>
      </c>
      <c r="BT209" s="23">
        <v>3.6882166647660002</v>
      </c>
      <c r="BU209" s="23">
        <v>1.4890311952000079E-2</v>
      </c>
      <c r="BV209" s="24">
        <v>4.0536316465846168E-3</v>
      </c>
      <c r="BW209" s="2">
        <v>3.407080562949</v>
      </c>
      <c r="BX209" s="2">
        <v>3.4169231901120001</v>
      </c>
      <c r="BY209" s="2">
        <v>9.8426271630001061E-3</v>
      </c>
      <c r="BZ209" s="1">
        <v>2.8888742080348155E-3</v>
      </c>
      <c r="CB209" s="25" t="s">
        <v>242</v>
      </c>
      <c r="CC209" s="27">
        <v>0</v>
      </c>
      <c r="CD209" s="27">
        <v>0.157831</v>
      </c>
      <c r="CG209" s="30">
        <v>322</v>
      </c>
      <c r="CH209" s="30"/>
      <c r="CI209" s="15" t="s">
        <v>242</v>
      </c>
      <c r="CJ209" s="33" t="s">
        <v>971</v>
      </c>
      <c r="CK209" s="34" t="s">
        <v>242</v>
      </c>
      <c r="CL209" s="34" t="s">
        <v>976</v>
      </c>
      <c r="CM209" s="32"/>
      <c r="CN209" s="32"/>
      <c r="CO209" t="s">
        <v>242</v>
      </c>
      <c r="CP209">
        <v>85758</v>
      </c>
      <c r="CQ209" t="s">
        <v>1045</v>
      </c>
      <c r="CR209" s="30">
        <v>245</v>
      </c>
      <c r="CS209" s="39" t="s">
        <v>242</v>
      </c>
      <c r="CW209" s="30">
        <v>331</v>
      </c>
      <c r="CX209" s="30"/>
      <c r="CY209" s="32"/>
      <c r="CZ209" s="32" t="s">
        <v>242</v>
      </c>
      <c r="DA209" s="41">
        <v>85060</v>
      </c>
    </row>
    <row r="210" spans="1:105" ht="15.75" x14ac:dyDescent="0.25">
      <c r="B210" t="s">
        <v>256</v>
      </c>
      <c r="C210" s="52">
        <v>4.1055680392170002</v>
      </c>
      <c r="D210" s="52">
        <v>3.5260287984420002</v>
      </c>
      <c r="E210" s="52">
        <v>-0.57953924077499996</v>
      </c>
      <c r="F210" s="53">
        <v>-0.14115933172685349</v>
      </c>
      <c r="G210" s="45">
        <v>4.1504800414530001</v>
      </c>
      <c r="H210" s="45">
        <v>4.2298431891729997</v>
      </c>
      <c r="I210" s="45">
        <v>7.9363147719999638E-2</v>
      </c>
      <c r="J210" s="46">
        <v>1.912143822578561E-2</v>
      </c>
      <c r="K210" s="47">
        <v>3</v>
      </c>
      <c r="L210" s="55">
        <f t="shared" si="103"/>
        <v>4.0004580414530002</v>
      </c>
      <c r="M210" s="55">
        <f t="shared" si="104"/>
        <v>4.0798211891729999</v>
      </c>
      <c r="N210" s="55">
        <f t="shared" si="105"/>
        <v>7.9363147719999638E-2</v>
      </c>
      <c r="O210" s="56">
        <f t="shared" si="106"/>
        <v>1.9838515214416364E-2</v>
      </c>
      <c r="P210" s="54"/>
      <c r="Q210" s="42">
        <f t="shared" si="107"/>
        <v>36.394298624361745</v>
      </c>
      <c r="R210" s="42">
        <f t="shared" si="108"/>
        <v>31.256903751879303</v>
      </c>
      <c r="S210" s="42">
        <f t="shared" si="109"/>
        <v>35.462538485329056</v>
      </c>
      <c r="T210" s="42">
        <f t="shared" si="110"/>
        <v>36.166062594612086</v>
      </c>
      <c r="V210" s="143">
        <f t="shared" si="96"/>
        <v>31.945815967397692</v>
      </c>
      <c r="W210" s="143">
        <f t="shared" si="97"/>
        <v>35.635014888858208</v>
      </c>
      <c r="X210" s="143">
        <f t="shared" si="98"/>
        <v>36.301264189378422</v>
      </c>
      <c r="AA210" t="s">
        <v>256</v>
      </c>
      <c r="AB210" s="2">
        <v>4.1055680392170002</v>
      </c>
      <c r="AC210" s="2">
        <v>3.9307749569270003</v>
      </c>
      <c r="AD210" s="2">
        <v>-0.1747930822899999</v>
      </c>
      <c r="AE210" s="1">
        <v>-4.2574640249619593E-2</v>
      </c>
      <c r="AF210" s="2">
        <v>4.1054627837090001</v>
      </c>
      <c r="AG210" s="2">
        <v>-1.0525550800011274E-4</v>
      </c>
      <c r="AH210" s="1">
        <v>-2.5637258229481616E-5</v>
      </c>
      <c r="AI210" s="2">
        <v>4.104064356216</v>
      </c>
      <c r="AJ210" s="2">
        <v>-1.5036830010002333E-3</v>
      </c>
      <c r="AK210" s="1">
        <v>-3.6625455640652604E-4</v>
      </c>
      <c r="AL210" s="2">
        <v>3.842190225989</v>
      </c>
      <c r="AM210" s="2">
        <v>-0.26337781322800025</v>
      </c>
      <c r="AN210" s="1">
        <v>-6.415136972817792E-2</v>
      </c>
      <c r="AO210" s="2">
        <v>4.1061467651259997</v>
      </c>
      <c r="AP210" s="2">
        <v>5.7872590899954446E-4</v>
      </c>
      <c r="AQ210" s="1">
        <v>1.4096122716064329E-4</v>
      </c>
      <c r="AR210" s="2">
        <v>3.5863011921319998</v>
      </c>
      <c r="AS210" s="2">
        <v>-0.51926684708500037</v>
      </c>
      <c r="AT210" s="1">
        <v>-0.12647868507472917</v>
      </c>
      <c r="AU210" s="1"/>
      <c r="AV210" t="s">
        <v>256</v>
      </c>
      <c r="AW210" s="2">
        <v>4.1504800414530001</v>
      </c>
      <c r="AX210" s="2">
        <v>4.1521758205100001</v>
      </c>
      <c r="AY210" s="2">
        <v>1.6957790570000242E-3</v>
      </c>
      <c r="AZ210" s="1">
        <v>4.0857419866217832E-4</v>
      </c>
      <c r="BA210" s="2">
        <v>4.1504521482449999</v>
      </c>
      <c r="BB210" s="2">
        <v>-2.7893208000229208E-5</v>
      </c>
      <c r="BC210" s="1">
        <v>-6.7204775644371857E-6</v>
      </c>
      <c r="BD210" s="2">
        <v>4.1500705091050003</v>
      </c>
      <c r="BE210" s="2">
        <v>-4.0953234799978588E-4</v>
      </c>
      <c r="BF210" s="1">
        <v>-9.8671079949686199E-5</v>
      </c>
      <c r="BG210" s="2">
        <v>4.1841565017239999</v>
      </c>
      <c r="BH210" s="2">
        <v>3.3676460270999797E-2</v>
      </c>
      <c r="BI210" s="1">
        <v>8.1138711509645862E-3</v>
      </c>
      <c r="BJ210" s="2">
        <v>4.1506334764530006</v>
      </c>
      <c r="BK210" s="2">
        <v>1.5343500000053467E-4</v>
      </c>
      <c r="BL210" s="1">
        <v>3.6968012969126372E-5</v>
      </c>
      <c r="BM210" s="2">
        <v>4.225274520428</v>
      </c>
      <c r="BN210" s="2">
        <v>7.4794478974999912E-2</v>
      </c>
      <c r="BO210" s="1">
        <v>1.8020681518279475E-2</v>
      </c>
      <c r="BQ210" t="s">
        <v>256</v>
      </c>
      <c r="BS210" s="23">
        <v>4.1055680392170002</v>
      </c>
      <c r="BT210" s="23">
        <v>4.0320238416869998</v>
      </c>
      <c r="BU210" s="23">
        <v>-7.354419753000041E-2</v>
      </c>
      <c r="BV210" s="24">
        <v>-1.7913281871715491E-2</v>
      </c>
      <c r="BW210" s="2">
        <v>4.1504800414530001</v>
      </c>
      <c r="BX210" s="2">
        <v>4.1328691655789997</v>
      </c>
      <c r="BY210" s="2">
        <v>-1.7610875874000342E-2</v>
      </c>
      <c r="BZ210" s="1">
        <v>-4.2430937381005033E-3</v>
      </c>
      <c r="CB210" s="25" t="s">
        <v>256</v>
      </c>
      <c r="CC210" s="27">
        <v>0</v>
      </c>
      <c r="CD210" s="27">
        <v>0.15002199999999999</v>
      </c>
      <c r="CG210" s="30">
        <v>338</v>
      </c>
      <c r="CH210" s="30"/>
      <c r="CI210" s="15" t="s">
        <v>256</v>
      </c>
      <c r="CJ210" s="33" t="s">
        <v>971</v>
      </c>
      <c r="CK210" s="34" t="s">
        <v>256</v>
      </c>
      <c r="CL210" s="34" t="s">
        <v>976</v>
      </c>
      <c r="CM210" s="32"/>
      <c r="CN210" s="32"/>
      <c r="CO210" t="s">
        <v>256</v>
      </c>
      <c r="CP210">
        <v>112808</v>
      </c>
      <c r="CQ210" t="s">
        <v>1045</v>
      </c>
      <c r="CR210" s="30">
        <v>246</v>
      </c>
      <c r="CS210" s="39" t="s">
        <v>256</v>
      </c>
      <c r="CW210" s="30">
        <v>345</v>
      </c>
      <c r="CX210" s="30"/>
      <c r="CY210" s="32"/>
      <c r="CZ210" s="32" t="s">
        <v>256</v>
      </c>
      <c r="DA210" s="41">
        <v>112262</v>
      </c>
    </row>
    <row r="211" spans="1:105" ht="15.75" x14ac:dyDescent="0.25">
      <c r="A211" t="s">
        <v>559</v>
      </c>
      <c r="B211" t="s">
        <v>257</v>
      </c>
      <c r="C211" s="52">
        <v>5.5020038003640002</v>
      </c>
      <c r="D211" s="52">
        <v>5.215372581594</v>
      </c>
      <c r="E211" s="52">
        <v>-0.2866312187700002</v>
      </c>
      <c r="F211" s="53">
        <v>-5.2095787129597643E-2</v>
      </c>
      <c r="G211" s="45">
        <v>4.8853566460620002</v>
      </c>
      <c r="H211" s="45">
        <v>4.9059469046980002</v>
      </c>
      <c r="I211" s="45">
        <v>2.0590258636000058E-2</v>
      </c>
      <c r="J211" s="46">
        <v>4.2146889424332003E-3</v>
      </c>
      <c r="K211" s="47">
        <v>2</v>
      </c>
      <c r="L211" s="55">
        <f t="shared" si="103"/>
        <v>4.7454426460620001</v>
      </c>
      <c r="M211" s="55">
        <f t="shared" si="104"/>
        <v>4.7660329046980001</v>
      </c>
      <c r="N211" s="55">
        <f t="shared" si="105"/>
        <v>2.0590258636000058E-2</v>
      </c>
      <c r="O211" s="56">
        <f t="shared" si="106"/>
        <v>4.3389542708069306E-3</v>
      </c>
      <c r="P211" s="54"/>
      <c r="Q211" s="42">
        <f t="shared" si="107"/>
        <v>66.201465531993748</v>
      </c>
      <c r="R211" s="42">
        <f t="shared" si="108"/>
        <v>62.752648075971599</v>
      </c>
      <c r="S211" s="42">
        <f t="shared" si="109"/>
        <v>57.098335291324751</v>
      </c>
      <c r="T211" s="42">
        <f t="shared" si="110"/>
        <v>57.34608235709301</v>
      </c>
      <c r="V211" s="143">
        <f t="shared" si="96"/>
        <v>61.347109548633547</v>
      </c>
      <c r="W211" s="143">
        <f t="shared" si="97"/>
        <v>57.639288789772863</v>
      </c>
      <c r="X211" s="143">
        <f t="shared" si="98"/>
        <v>57.381570768820609</v>
      </c>
      <c r="AA211" t="s">
        <v>257</v>
      </c>
      <c r="AB211" s="2">
        <v>5.5020038003640002</v>
      </c>
      <c r="AC211" s="2">
        <v>5.369391115749</v>
      </c>
      <c r="AD211" s="2">
        <v>-0.1326126846150002</v>
      </c>
      <c r="AE211" s="1">
        <v>-2.4102615960793564E-2</v>
      </c>
      <c r="AF211" s="2">
        <v>5.5020073512229999</v>
      </c>
      <c r="AG211" s="2">
        <v>3.5508589997235163E-6</v>
      </c>
      <c r="AH211" s="1">
        <v>6.4537559924778667E-7</v>
      </c>
      <c r="AI211" s="2">
        <v>5.5017375004040003</v>
      </c>
      <c r="AJ211" s="2">
        <v>-2.6629995999982725E-4</v>
      </c>
      <c r="AK211" s="1">
        <v>-4.8400540905153402E-5</v>
      </c>
      <c r="AL211" s="2">
        <v>5.2470375070930002</v>
      </c>
      <c r="AM211" s="2">
        <v>-0.25496629327099996</v>
      </c>
      <c r="AN211" s="1">
        <v>-4.6340624710970203E-2</v>
      </c>
      <c r="AO211" s="2">
        <v>5.5019848757570005</v>
      </c>
      <c r="AP211" s="2">
        <v>-1.8924606999703997E-5</v>
      </c>
      <c r="AQ211" s="1">
        <v>-3.4395845016413815E-6</v>
      </c>
      <c r="AR211" s="2">
        <v>5.0507075291390002</v>
      </c>
      <c r="AS211" s="2">
        <v>-0.45129627122499993</v>
      </c>
      <c r="AT211" s="1">
        <v>-8.2023983915667814E-2</v>
      </c>
      <c r="AU211" s="1"/>
      <c r="AV211" t="s">
        <v>257</v>
      </c>
      <c r="AW211" s="2">
        <v>4.8853566460620002</v>
      </c>
      <c r="AX211" s="2">
        <v>4.8832343818530006</v>
      </c>
      <c r="AY211" s="2">
        <v>-2.1222642089995247E-3</v>
      </c>
      <c r="AZ211" s="1">
        <v>-4.344133627808411E-4</v>
      </c>
      <c r="BA211" s="2">
        <v>4.8853454101210003</v>
      </c>
      <c r="BB211" s="2">
        <v>-1.1235940999831939E-5</v>
      </c>
      <c r="BC211" s="1">
        <v>-2.2999223626567845E-6</v>
      </c>
      <c r="BD211" s="2">
        <v>4.8850351085590002</v>
      </c>
      <c r="BE211" s="2">
        <v>-3.2153750299990236E-4</v>
      </c>
      <c r="BF211" s="1">
        <v>-6.5816587466359922E-5</v>
      </c>
      <c r="BG211" s="2">
        <v>4.8826041692570001</v>
      </c>
      <c r="BH211" s="2">
        <v>-2.7524768050000148E-3</v>
      </c>
      <c r="BI211" s="1">
        <v>-5.6341368796866405E-4</v>
      </c>
      <c r="BJ211" s="2">
        <v>4.8854187490090002</v>
      </c>
      <c r="BK211" s="2">
        <v>6.2102947000042263E-5</v>
      </c>
      <c r="BL211" s="1">
        <v>1.2712060039690726E-5</v>
      </c>
      <c r="BM211" s="2">
        <v>4.8641387213970004</v>
      </c>
      <c r="BN211" s="2">
        <v>-2.1217924664999721E-2</v>
      </c>
      <c r="BO211" s="1">
        <v>-4.3431680022999169E-3</v>
      </c>
      <c r="BQ211" t="s">
        <v>257</v>
      </c>
      <c r="BS211" s="23">
        <v>5.5020038003640002</v>
      </c>
      <c r="BT211" s="23">
        <v>5.6666464174330002</v>
      </c>
      <c r="BU211" s="23">
        <v>0.16464261706900007</v>
      </c>
      <c r="BV211" s="24">
        <v>2.9924119110587982E-2</v>
      </c>
      <c r="BW211" s="2">
        <v>4.8853566460620002</v>
      </c>
      <c r="BX211" s="2">
        <v>4.938761605182</v>
      </c>
      <c r="BY211" s="2">
        <v>5.3404959119999873E-2</v>
      </c>
      <c r="BZ211" s="1">
        <v>1.0931639794005351E-2</v>
      </c>
      <c r="CB211" s="25" t="s">
        <v>257</v>
      </c>
      <c r="CC211" s="27">
        <v>0</v>
      </c>
      <c r="CD211" s="27">
        <v>0.13991400000000001</v>
      </c>
      <c r="CG211" s="30">
        <v>339</v>
      </c>
      <c r="CH211" s="30"/>
      <c r="CI211" s="15" t="s">
        <v>257</v>
      </c>
      <c r="CJ211" s="33" t="s">
        <v>971</v>
      </c>
      <c r="CK211" s="34" t="s">
        <v>257</v>
      </c>
      <c r="CL211" s="34" t="s">
        <v>976</v>
      </c>
      <c r="CM211" s="32"/>
      <c r="CN211" s="32"/>
      <c r="CO211" t="s">
        <v>257</v>
      </c>
      <c r="CP211">
        <v>83110</v>
      </c>
      <c r="CQ211" t="s">
        <v>1045</v>
      </c>
      <c r="CR211" s="30">
        <v>247</v>
      </c>
      <c r="CS211" s="39" t="s">
        <v>257</v>
      </c>
      <c r="CW211" s="30">
        <v>346</v>
      </c>
      <c r="CX211" s="30"/>
      <c r="CY211" s="32"/>
      <c r="CZ211" s="32" t="s">
        <v>257</v>
      </c>
      <c r="DA211" s="41">
        <v>82330</v>
      </c>
    </row>
    <row r="212" spans="1:105" ht="15.75" x14ac:dyDescent="0.25">
      <c r="A212" t="s">
        <v>926</v>
      </c>
      <c r="B212" t="s">
        <v>259</v>
      </c>
      <c r="C212" s="52">
        <v>6.6215223947200004</v>
      </c>
      <c r="D212" s="52">
        <v>6.0390139411540007</v>
      </c>
      <c r="E212" s="52">
        <v>-0.58250845356599967</v>
      </c>
      <c r="F212" s="53">
        <v>-8.7971982701514642E-2</v>
      </c>
      <c r="G212" s="45">
        <v>6.6363751479140003</v>
      </c>
      <c r="H212" s="45">
        <v>6.7560490413940002</v>
      </c>
      <c r="I212" s="45">
        <v>0.1196738934799999</v>
      </c>
      <c r="J212" s="46">
        <v>1.8033021161803487E-2</v>
      </c>
      <c r="K212" s="47">
        <v>3</v>
      </c>
      <c r="L212" s="55">
        <f t="shared" si="103"/>
        <v>6.4294981479139999</v>
      </c>
      <c r="M212" s="55">
        <f t="shared" si="104"/>
        <v>6.5491720413939998</v>
      </c>
      <c r="N212" s="55">
        <f t="shared" si="105"/>
        <v>0.1196738934799999</v>
      </c>
      <c r="O212" s="56">
        <f t="shared" si="106"/>
        <v>1.8613255766910385E-2</v>
      </c>
      <c r="P212" s="54"/>
      <c r="Q212" s="42">
        <f t="shared" si="107"/>
        <v>56.500523872553202</v>
      </c>
      <c r="R212" s="42">
        <f t="shared" si="108"/>
        <v>51.53006076381044</v>
      </c>
      <c r="S212" s="42">
        <f t="shared" si="109"/>
        <v>54.862007849497417</v>
      </c>
      <c r="T212" s="42">
        <f t="shared" si="110"/>
        <v>55.883168433486354</v>
      </c>
      <c r="V212" s="143">
        <f t="shared" si="96"/>
        <v>51.424683114581377</v>
      </c>
      <c r="W212" s="143">
        <f t="shared" si="97"/>
        <v>54.985873154143498</v>
      </c>
      <c r="X212" s="143">
        <f t="shared" si="98"/>
        <v>55.94661885000427</v>
      </c>
      <c r="AA212" t="s">
        <v>259</v>
      </c>
      <c r="AB212" s="2">
        <v>6.6215223947200004</v>
      </c>
      <c r="AC212" s="2">
        <v>6.4357346463329996</v>
      </c>
      <c r="AD212" s="2">
        <v>-0.18578774838700074</v>
      </c>
      <c r="AE212" s="1">
        <v>-2.8058162052755093E-2</v>
      </c>
      <c r="AF212" s="2">
        <v>6.6215565910930003</v>
      </c>
      <c r="AG212" s="2">
        <v>3.4196372999950597E-5</v>
      </c>
      <c r="AH212" s="1">
        <v>5.1644275985865081E-6</v>
      </c>
      <c r="AI212" s="2">
        <v>6.6220108900690002</v>
      </c>
      <c r="AJ212" s="2">
        <v>4.8849534899986224E-4</v>
      </c>
      <c r="AK212" s="1">
        <v>7.3773872514482214E-5</v>
      </c>
      <c r="AL212" s="2">
        <v>6.2918644045759997</v>
      </c>
      <c r="AM212" s="2">
        <v>-0.32965799014400066</v>
      </c>
      <c r="AN212" s="1">
        <v>-4.97858302807931E-2</v>
      </c>
      <c r="AO212" s="2">
        <v>6.6213343730269996</v>
      </c>
      <c r="AP212" s="2">
        <v>-1.8802169300080607E-4</v>
      </c>
      <c r="AQ212" s="1">
        <v>-2.8395538335826592E-5</v>
      </c>
      <c r="AR212" s="2">
        <v>6.0130881965879999</v>
      </c>
      <c r="AS212" s="2">
        <v>-0.6084341981320005</v>
      </c>
      <c r="AT212" s="1">
        <v>-9.1887357900830441E-2</v>
      </c>
      <c r="AU212" s="1"/>
      <c r="AV212" t="s">
        <v>259</v>
      </c>
      <c r="AW212" s="2">
        <v>6.6363751479140003</v>
      </c>
      <c r="AX212" s="2">
        <v>6.6341734180170002</v>
      </c>
      <c r="AY212" s="2">
        <v>-2.2017298970000709E-3</v>
      </c>
      <c r="AZ212" s="1">
        <v>-3.3176694323739921E-4</v>
      </c>
      <c r="BA212" s="2">
        <v>6.6363805868109997</v>
      </c>
      <c r="BB212" s="2">
        <v>5.4388969994434433E-6</v>
      </c>
      <c r="BC212" s="1">
        <v>8.1955840021386399E-7</v>
      </c>
      <c r="BD212" s="2">
        <v>6.6364318727190001</v>
      </c>
      <c r="BE212" s="2">
        <v>5.6724804999852552E-5</v>
      </c>
      <c r="BF212" s="1">
        <v>8.5475585294003094E-6</v>
      </c>
      <c r="BG212" s="2">
        <v>6.6827100487689997</v>
      </c>
      <c r="BH212" s="2">
        <v>4.6334900854999361E-2</v>
      </c>
      <c r="BI212" s="1">
        <v>6.9819592506857797E-3</v>
      </c>
      <c r="BJ212" s="2">
        <v>6.6363452733899999</v>
      </c>
      <c r="BK212" s="2">
        <v>-2.9874524000383929E-5</v>
      </c>
      <c r="BL212" s="1">
        <v>-4.5016327941880036E-6</v>
      </c>
      <c r="BM212" s="2">
        <v>6.7487151421310001</v>
      </c>
      <c r="BN212" s="2">
        <v>0.11233999421699981</v>
      </c>
      <c r="BO212" s="1">
        <v>1.6927914970616367E-2</v>
      </c>
      <c r="BQ212" t="s">
        <v>259</v>
      </c>
      <c r="BS212" s="23">
        <v>6.6215223947200004</v>
      </c>
      <c r="BT212" s="23">
        <v>6.6454345894350002</v>
      </c>
      <c r="BU212" s="23">
        <v>2.3912194714999835E-2</v>
      </c>
      <c r="BV212" s="24">
        <v>3.6112835220594303E-3</v>
      </c>
      <c r="BW212" s="2">
        <v>6.6363751479140003</v>
      </c>
      <c r="BX212" s="2">
        <v>6.6452892761080005</v>
      </c>
      <c r="BY212" s="2">
        <v>8.9141281940001704E-3</v>
      </c>
      <c r="BZ212" s="1">
        <v>1.3432224663794258E-3</v>
      </c>
      <c r="CB212" s="25" t="s">
        <v>259</v>
      </c>
      <c r="CC212" s="27">
        <v>0</v>
      </c>
      <c r="CD212" s="27">
        <v>0.20687700000000001</v>
      </c>
      <c r="CG212" s="30">
        <v>341</v>
      </c>
      <c r="CH212" s="30"/>
      <c r="CI212" s="15" t="s">
        <v>259</v>
      </c>
      <c r="CJ212" s="33" t="s">
        <v>971</v>
      </c>
      <c r="CK212" s="34" t="s">
        <v>259</v>
      </c>
      <c r="CL212" s="34" t="s">
        <v>976</v>
      </c>
      <c r="CM212" s="32"/>
      <c r="CN212" s="32"/>
      <c r="CO212" t="s">
        <v>259</v>
      </c>
      <c r="CP212">
        <v>117194</v>
      </c>
      <c r="CQ212" t="s">
        <v>1045</v>
      </c>
      <c r="CR212" s="30">
        <v>248</v>
      </c>
      <c r="CS212" s="39" t="s">
        <v>259</v>
      </c>
      <c r="CW212" s="30">
        <v>348</v>
      </c>
      <c r="CX212" s="30"/>
      <c r="CY212" s="32"/>
      <c r="CZ212" s="32" t="s">
        <v>259</v>
      </c>
      <c r="DA212" s="41">
        <v>116930</v>
      </c>
    </row>
    <row r="213" spans="1:105" ht="15.75" x14ac:dyDescent="0.25">
      <c r="A213" t="s">
        <v>560</v>
      </c>
      <c r="B213" t="s">
        <v>295</v>
      </c>
      <c r="C213" s="52">
        <v>10.906513796770001</v>
      </c>
      <c r="D213" s="52">
        <v>10.839704723506999</v>
      </c>
      <c r="E213" s="52">
        <v>-6.6809073263002006E-2</v>
      </c>
      <c r="F213" s="53">
        <v>-6.125612134904897E-3</v>
      </c>
      <c r="G213" s="45">
        <v>10.655476765923002</v>
      </c>
      <c r="H213" s="45">
        <v>10.855209454237999</v>
      </c>
      <c r="I213" s="45">
        <v>0.19973268831499702</v>
      </c>
      <c r="J213" s="46">
        <v>1.87446036158379E-2</v>
      </c>
      <c r="K213" s="47">
        <v>2</v>
      </c>
      <c r="L213" s="55">
        <f t="shared" si="103"/>
        <v>10.394339765923002</v>
      </c>
      <c r="M213" s="55">
        <f t="shared" si="104"/>
        <v>10.594072454237999</v>
      </c>
      <c r="N213" s="55">
        <f t="shared" si="105"/>
        <v>0.19973268831499702</v>
      </c>
      <c r="O213" s="56">
        <f t="shared" si="106"/>
        <v>1.9215524296194782E-2</v>
      </c>
      <c r="P213" s="54"/>
      <c r="Q213" s="42">
        <f t="shared" si="107"/>
        <v>78.821945643677424</v>
      </c>
      <c r="R213" s="42">
        <f t="shared" si="108"/>
        <v>78.3391129769457</v>
      </c>
      <c r="S213" s="42">
        <f t="shared" si="109"/>
        <v>75.120437134929077</v>
      </c>
      <c r="T213" s="42">
        <f t="shared" si="110"/>
        <v>76.563915719836075</v>
      </c>
      <c r="V213" s="143">
        <f t="shared" si="96"/>
        <v>75.047802750335833</v>
      </c>
      <c r="W213" s="143">
        <f t="shared" si="97"/>
        <v>75.478275587076041</v>
      </c>
      <c r="X213" s="143">
        <f t="shared" si="98"/>
        <v>76.274517701132069</v>
      </c>
      <c r="AA213" t="s">
        <v>295</v>
      </c>
      <c r="AB213" s="2">
        <v>10.906513796770001</v>
      </c>
      <c r="AC213" s="2">
        <v>10.727361687650001</v>
      </c>
      <c r="AD213" s="2">
        <v>-0.17915210912000035</v>
      </c>
      <c r="AE213" s="1">
        <v>-1.6426157107421145E-2</v>
      </c>
      <c r="AF213" s="2">
        <v>10.906526004278</v>
      </c>
      <c r="AG213" s="2">
        <v>1.2207507998240885E-5</v>
      </c>
      <c r="AH213" s="1">
        <v>1.1192859813606229E-6</v>
      </c>
      <c r="AI213" s="2">
        <v>10.905705922165001</v>
      </c>
      <c r="AJ213" s="2">
        <v>-8.0787460499998076E-4</v>
      </c>
      <c r="AK213" s="1">
        <v>-7.4072670704293744E-5</v>
      </c>
      <c r="AL213" s="2">
        <v>10.598581572681001</v>
      </c>
      <c r="AM213" s="2">
        <v>-0.30793222408900078</v>
      </c>
      <c r="AN213" s="1">
        <v>-2.8233790359316821E-2</v>
      </c>
      <c r="AO213" s="2">
        <v>10.906448532401999</v>
      </c>
      <c r="AP213" s="2">
        <v>-6.5264368002360129E-5</v>
      </c>
      <c r="AQ213" s="1">
        <v>-5.9839806943340938E-6</v>
      </c>
      <c r="AR213" s="2">
        <v>10.335058060156999</v>
      </c>
      <c r="AS213" s="2">
        <v>-0.57145573661300197</v>
      </c>
      <c r="AT213" s="1">
        <v>-5.2395820264972331E-2</v>
      </c>
      <c r="AU213" s="1"/>
      <c r="AV213" t="s">
        <v>295</v>
      </c>
      <c r="AW213" s="2">
        <v>10.655476765923002</v>
      </c>
      <c r="AX213" s="2">
        <v>10.680898988655001</v>
      </c>
      <c r="AY213" s="2">
        <v>2.54222227319989E-2</v>
      </c>
      <c r="AZ213" s="1">
        <v>2.3858362502653134E-3</v>
      </c>
      <c r="BA213" s="2">
        <v>10.655471600635</v>
      </c>
      <c r="BB213" s="2">
        <v>-5.1652880017627467E-6</v>
      </c>
      <c r="BC213" s="1">
        <v>-4.8475428319469642E-7</v>
      </c>
      <c r="BD213" s="2">
        <v>10.655102968459001</v>
      </c>
      <c r="BE213" s="2">
        <v>-3.7379746400034719E-4</v>
      </c>
      <c r="BF213" s="1">
        <v>-3.5080313364839661E-5</v>
      </c>
      <c r="BG213" s="2">
        <v>10.710883047424</v>
      </c>
      <c r="BH213" s="2">
        <v>5.5406281500998134E-2</v>
      </c>
      <c r="BI213" s="1">
        <v>5.1997937509649025E-3</v>
      </c>
      <c r="BJ213" s="2">
        <v>10.655505742921001</v>
      </c>
      <c r="BK213" s="2">
        <v>2.8976997999308196E-5</v>
      </c>
      <c r="BL213" s="1">
        <v>2.7194464063756178E-6</v>
      </c>
      <c r="BM213" s="2">
        <v>10.765129656176001</v>
      </c>
      <c r="BN213" s="2">
        <v>0.10965289025299896</v>
      </c>
      <c r="BO213" s="1">
        <v>1.0290754009588475E-2</v>
      </c>
      <c r="BQ213" t="s">
        <v>295</v>
      </c>
      <c r="BS213" s="23">
        <v>10.906513796770001</v>
      </c>
      <c r="BT213" s="23">
        <v>11.417480761985001</v>
      </c>
      <c r="BU213" s="23">
        <v>0.51096696521499929</v>
      </c>
      <c r="BV213" s="24">
        <v>4.6849706032217532E-2</v>
      </c>
      <c r="BW213" s="2">
        <v>10.655476765923002</v>
      </c>
      <c r="BX213" s="2">
        <v>10.795344248360001</v>
      </c>
      <c r="BY213" s="2">
        <v>0.13986748243699942</v>
      </c>
      <c r="BZ213" s="1">
        <v>1.3126346714424447E-2</v>
      </c>
      <c r="CB213" s="25" t="s">
        <v>295</v>
      </c>
      <c r="CC213" s="27">
        <v>0</v>
      </c>
      <c r="CD213" s="27">
        <v>0.26113700000000001</v>
      </c>
      <c r="CG213" s="30">
        <v>380</v>
      </c>
      <c r="CH213" s="30"/>
      <c r="CI213" s="15" t="s">
        <v>295</v>
      </c>
      <c r="CJ213" s="33" t="s">
        <v>971</v>
      </c>
      <c r="CK213" s="34" t="s">
        <v>295</v>
      </c>
      <c r="CL213" s="34" t="s">
        <v>976</v>
      </c>
      <c r="CM213" s="32"/>
      <c r="CN213" s="32"/>
      <c r="CO213" t="s">
        <v>295</v>
      </c>
      <c r="CP213">
        <v>138369</v>
      </c>
      <c r="CQ213" t="s">
        <v>1045</v>
      </c>
      <c r="CR213" s="30">
        <v>249</v>
      </c>
      <c r="CS213" s="39" t="s">
        <v>295</v>
      </c>
      <c r="CW213" s="30">
        <v>384</v>
      </c>
      <c r="CX213" s="30"/>
      <c r="CY213" s="32"/>
      <c r="CZ213" s="32" t="s">
        <v>295</v>
      </c>
      <c r="DA213" s="41">
        <v>137713</v>
      </c>
    </row>
    <row r="214" spans="1:105" ht="15.75" x14ac:dyDescent="0.25">
      <c r="A214" t="s">
        <v>561</v>
      </c>
      <c r="B214" t="s">
        <v>298</v>
      </c>
      <c r="C214" s="52">
        <v>4.8276526421020005</v>
      </c>
      <c r="D214" s="52">
        <v>4.5663027006879995</v>
      </c>
      <c r="E214" s="52">
        <v>-0.26134994141400103</v>
      </c>
      <c r="F214" s="53">
        <v>-5.4136028581419866E-2</v>
      </c>
      <c r="G214" s="45">
        <v>4.8364333641809996</v>
      </c>
      <c r="H214" s="45">
        <v>4.9100673072090002</v>
      </c>
      <c r="I214" s="45">
        <v>7.3633943028000637E-2</v>
      </c>
      <c r="J214" s="46">
        <v>1.5224843905291724E-2</v>
      </c>
      <c r="K214" s="47">
        <v>4</v>
      </c>
      <c r="L214" s="55">
        <f t="shared" si="103"/>
        <v>4.6466763641809994</v>
      </c>
      <c r="M214" s="55">
        <f t="shared" si="104"/>
        <v>4.720310307209</v>
      </c>
      <c r="N214" s="55">
        <f t="shared" si="105"/>
        <v>7.3633943028000637E-2</v>
      </c>
      <c r="O214" s="56">
        <f t="shared" si="106"/>
        <v>1.5846583075079083E-2</v>
      </c>
      <c r="P214" s="54"/>
      <c r="Q214" s="42">
        <f t="shared" si="107"/>
        <v>44.090567904195666</v>
      </c>
      <c r="R214" s="42">
        <f t="shared" si="108"/>
        <v>41.7036796599631</v>
      </c>
      <c r="S214" s="42">
        <f t="shared" si="109"/>
        <v>42.437725940973927</v>
      </c>
      <c r="T214" s="42">
        <f t="shared" si="110"/>
        <v>43.110218890615009</v>
      </c>
      <c r="V214" s="143">
        <f t="shared" si="96"/>
        <v>40.386968704628877</v>
      </c>
      <c r="W214" s="143">
        <f t="shared" si="97"/>
        <v>42.642577308760366</v>
      </c>
      <c r="X214" s="143">
        <f t="shared" si="98"/>
        <v>43.269258336594234</v>
      </c>
      <c r="AA214" t="s">
        <v>298</v>
      </c>
      <c r="AB214" s="2">
        <v>4.8276526421020005</v>
      </c>
      <c r="AC214" s="2">
        <v>4.6636777770439997</v>
      </c>
      <c r="AD214" s="2">
        <v>-0.16397486505800085</v>
      </c>
      <c r="AE214" s="1">
        <v>-3.3965754625337921E-2</v>
      </c>
      <c r="AF214" s="2">
        <v>4.8274857350440001</v>
      </c>
      <c r="AG214" s="2">
        <v>-1.669070580003762E-4</v>
      </c>
      <c r="AH214" s="1">
        <v>-3.4573129090684427E-5</v>
      </c>
      <c r="AI214" s="2">
        <v>4.8247411416619999</v>
      </c>
      <c r="AJ214" s="2">
        <v>-2.9115004400006583E-3</v>
      </c>
      <c r="AK214" s="1">
        <v>-6.0308822026867417E-4</v>
      </c>
      <c r="AL214" s="2">
        <v>4.6355147905620004</v>
      </c>
      <c r="AM214" s="2">
        <v>-0.19213785154000007</v>
      </c>
      <c r="AN214" s="1">
        <v>-3.9799435830234389E-2</v>
      </c>
      <c r="AO214" s="2">
        <v>4.8285713423969998</v>
      </c>
      <c r="AP214" s="2">
        <v>9.1870029499929728E-4</v>
      </c>
      <c r="AQ214" s="1">
        <v>1.9029958514150418E-4</v>
      </c>
      <c r="AR214" s="2">
        <v>4.4008872058059998</v>
      </c>
      <c r="AS214" s="2">
        <v>-0.42676543629600072</v>
      </c>
      <c r="AT214" s="1">
        <v>-8.8400195277965041E-2</v>
      </c>
      <c r="AU214" s="1"/>
      <c r="AV214" t="s">
        <v>298</v>
      </c>
      <c r="AW214" s="2">
        <v>4.8364333641809996</v>
      </c>
      <c r="AX214" s="2">
        <v>4.8277230703549998</v>
      </c>
      <c r="AY214" s="2">
        <v>-8.7102938259997487E-3</v>
      </c>
      <c r="AZ214" s="1">
        <v>-1.8009746377379786E-3</v>
      </c>
      <c r="BA214" s="2">
        <v>4.8363889039359993</v>
      </c>
      <c r="BB214" s="2">
        <v>-4.4460245000266241E-5</v>
      </c>
      <c r="BC214" s="1">
        <v>-9.1927752648350876E-6</v>
      </c>
      <c r="BD214" s="2">
        <v>4.8356480154219996</v>
      </c>
      <c r="BE214" s="2">
        <v>-7.853487589999375E-4</v>
      </c>
      <c r="BF214" s="1">
        <v>-1.6238180077415959E-4</v>
      </c>
      <c r="BG214" s="2">
        <v>4.8566096593359998</v>
      </c>
      <c r="BH214" s="2">
        <v>2.017629515500019E-2</v>
      </c>
      <c r="BI214" s="1">
        <v>4.1717302060703234E-3</v>
      </c>
      <c r="BJ214" s="2">
        <v>4.83667818201</v>
      </c>
      <c r="BK214" s="2">
        <v>2.4481782900043214E-4</v>
      </c>
      <c r="BL214" s="1">
        <v>5.061949799899487E-5</v>
      </c>
      <c r="BM214" s="2">
        <v>4.9047215424220001</v>
      </c>
      <c r="BN214" s="2">
        <v>6.828817824100053E-2</v>
      </c>
      <c r="BO214" s="1">
        <v>1.4119532535431599E-2</v>
      </c>
      <c r="BQ214" t="s">
        <v>298</v>
      </c>
      <c r="BS214" s="23">
        <v>4.8276526421020005</v>
      </c>
      <c r="BT214" s="23">
        <v>4.9806256840719998</v>
      </c>
      <c r="BU214" s="23">
        <v>0.15297304196999928</v>
      </c>
      <c r="BV214" s="24">
        <v>3.1686836918613417E-2</v>
      </c>
      <c r="BW214" s="2">
        <v>4.8364333641809996</v>
      </c>
      <c r="BX214" s="2">
        <v>4.8786964149919996</v>
      </c>
      <c r="BY214" s="2">
        <v>4.2263050811000014E-2</v>
      </c>
      <c r="BZ214" s="1">
        <v>8.7384747454608697E-3</v>
      </c>
      <c r="CB214" s="25" t="s">
        <v>298</v>
      </c>
      <c r="CC214" s="27">
        <v>0</v>
      </c>
      <c r="CD214" s="27">
        <v>0.18975700000000001</v>
      </c>
      <c r="CG214" s="30">
        <v>383</v>
      </c>
      <c r="CH214" s="30"/>
      <c r="CI214" s="15" t="s">
        <v>298</v>
      </c>
      <c r="CJ214" s="33" t="s">
        <v>971</v>
      </c>
      <c r="CK214" s="34" t="s">
        <v>298</v>
      </c>
      <c r="CL214" s="34" t="s">
        <v>976</v>
      </c>
      <c r="CM214" s="32"/>
      <c r="CN214" s="32"/>
      <c r="CO214" t="s">
        <v>298</v>
      </c>
      <c r="CP214">
        <v>109494</v>
      </c>
      <c r="CQ214" t="s">
        <v>1045</v>
      </c>
      <c r="CR214" s="30">
        <v>250</v>
      </c>
      <c r="CS214" s="39" t="s">
        <v>298</v>
      </c>
      <c r="CW214" s="30">
        <v>387</v>
      </c>
      <c r="CX214" s="30"/>
      <c r="CY214" s="32"/>
      <c r="CZ214" s="32" t="s">
        <v>298</v>
      </c>
      <c r="DA214" s="41">
        <v>108968</v>
      </c>
    </row>
    <row r="215" spans="1:105" ht="15.75" x14ac:dyDescent="0.25">
      <c r="A215" t="s">
        <v>562</v>
      </c>
      <c r="B215" t="s">
        <v>302</v>
      </c>
      <c r="C215" s="52">
        <v>3.9292329126949999</v>
      </c>
      <c r="D215" s="52">
        <v>3.8214712649779998</v>
      </c>
      <c r="E215" s="52">
        <v>-0.10776164771700003</v>
      </c>
      <c r="F215" s="53">
        <v>-2.742561973580945E-2</v>
      </c>
      <c r="G215" s="45">
        <v>4.5764576371969996</v>
      </c>
      <c r="H215" s="45">
        <v>4.7036790391680006</v>
      </c>
      <c r="I215" s="45">
        <v>0.12722140197100096</v>
      </c>
      <c r="J215" s="46">
        <v>2.7799099665417607E-2</v>
      </c>
      <c r="K215" s="47">
        <v>2</v>
      </c>
      <c r="L215" s="55">
        <f t="shared" si="103"/>
        <v>4.4680156371969995</v>
      </c>
      <c r="M215" s="55">
        <f t="shared" si="104"/>
        <v>4.5952370391680004</v>
      </c>
      <c r="N215" s="55">
        <f t="shared" si="105"/>
        <v>0.12722140197100096</v>
      </c>
      <c r="O215" s="56">
        <f t="shared" si="106"/>
        <v>2.8473804100384269E-2</v>
      </c>
      <c r="P215" s="54"/>
      <c r="Q215" s="42">
        <f t="shared" si="107"/>
        <v>41.187791281735464</v>
      </c>
      <c r="R215" s="42">
        <f t="shared" si="108"/>
        <v>40.058190580284702</v>
      </c>
      <c r="S215" s="42">
        <f t="shared" si="109"/>
        <v>46.835527340164354</v>
      </c>
      <c r="T215" s="42">
        <f t="shared" si="110"/>
        <v>48.16911297058639</v>
      </c>
      <c r="V215" s="143">
        <f t="shared" si="96"/>
        <v>38.237045991639164</v>
      </c>
      <c r="W215" s="143">
        <f t="shared" si="97"/>
        <v>47.107611597594016</v>
      </c>
      <c r="X215" s="143">
        <f t="shared" si="98"/>
        <v>48.395291185688528</v>
      </c>
      <c r="AA215" t="s">
        <v>302</v>
      </c>
      <c r="AB215" s="2">
        <v>3.9292329126949999</v>
      </c>
      <c r="AC215" s="2">
        <v>3.7983531615559998</v>
      </c>
      <c r="AD215" s="2">
        <v>-0.13087975113900008</v>
      </c>
      <c r="AE215" s="1">
        <v>-3.330923720916093E-2</v>
      </c>
      <c r="AF215" s="2">
        <v>3.929033632646</v>
      </c>
      <c r="AG215" s="2">
        <v>-1.992800489998281E-4</v>
      </c>
      <c r="AH215" s="1">
        <v>-5.0717290989793983E-5</v>
      </c>
      <c r="AI215" s="2">
        <v>3.9257588344859999</v>
      </c>
      <c r="AJ215" s="2">
        <v>-3.47407820899992E-3</v>
      </c>
      <c r="AK215" s="1">
        <v>-8.8416194361384999E-4</v>
      </c>
      <c r="AL215" s="2">
        <v>3.8100506502339999</v>
      </c>
      <c r="AM215" s="2">
        <v>-0.11918226246099994</v>
      </c>
      <c r="AN215" s="1">
        <v>-3.0332195904175779E-2</v>
      </c>
      <c r="AO215" s="2">
        <v>3.9303297984039998</v>
      </c>
      <c r="AP215" s="2">
        <v>1.0968857089999062E-3</v>
      </c>
      <c r="AQ215" s="1">
        <v>2.7916026699663609E-4</v>
      </c>
      <c r="AR215" s="2">
        <v>3.626669101169</v>
      </c>
      <c r="AS215" s="2">
        <v>-0.30256381152599987</v>
      </c>
      <c r="AT215" s="1">
        <v>-7.7003277293245534E-2</v>
      </c>
      <c r="AU215" s="1"/>
      <c r="AV215" t="s">
        <v>302</v>
      </c>
      <c r="AW215" s="2">
        <v>4.5764576371969996</v>
      </c>
      <c r="AX215" s="2">
        <v>4.6171684858280004</v>
      </c>
      <c r="AY215" s="2">
        <v>4.0710848631000829E-2</v>
      </c>
      <c r="AZ215" s="1">
        <v>8.8957118929949303E-3</v>
      </c>
      <c r="BA215" s="2">
        <v>4.5764576371969996</v>
      </c>
      <c r="BB215" s="2">
        <v>0</v>
      </c>
      <c r="BC215" s="1">
        <v>0</v>
      </c>
      <c r="BD215" s="2">
        <v>4.5764576371969996</v>
      </c>
      <c r="BE215" s="2">
        <v>0</v>
      </c>
      <c r="BF215" s="1">
        <v>0</v>
      </c>
      <c r="BG215" s="2">
        <v>4.65279047838</v>
      </c>
      <c r="BH215" s="2">
        <v>7.6332841183000433E-2</v>
      </c>
      <c r="BI215" s="1">
        <v>1.6679459799337937E-2</v>
      </c>
      <c r="BJ215" s="2">
        <v>4.5764576371969996</v>
      </c>
      <c r="BK215" s="2">
        <v>0</v>
      </c>
      <c r="BL215" s="1">
        <v>0</v>
      </c>
      <c r="BM215" s="2">
        <v>4.6985901830890002</v>
      </c>
      <c r="BN215" s="2">
        <v>0.12213254589200062</v>
      </c>
      <c r="BO215" s="1">
        <v>2.6687135678765874E-2</v>
      </c>
      <c r="BQ215" t="s">
        <v>302</v>
      </c>
      <c r="BS215" s="23">
        <v>3.9292329126949999</v>
      </c>
      <c r="BT215" s="23">
        <v>4.1107858756380002</v>
      </c>
      <c r="BU215" s="23">
        <v>0.18155296294300038</v>
      </c>
      <c r="BV215" s="24">
        <v>4.6205701463107214E-2</v>
      </c>
      <c r="BW215" s="2">
        <v>4.5764576371969996</v>
      </c>
      <c r="BX215" s="2">
        <v>4.5764576371969996</v>
      </c>
      <c r="BY215" s="2">
        <v>0</v>
      </c>
      <c r="BZ215" s="1">
        <v>0</v>
      </c>
      <c r="CB215" s="25" t="s">
        <v>302</v>
      </c>
      <c r="CC215" s="27">
        <v>0</v>
      </c>
      <c r="CD215" s="27">
        <v>0.108442</v>
      </c>
      <c r="CG215" s="30">
        <v>388</v>
      </c>
      <c r="CH215" s="30"/>
      <c r="CI215" s="15" t="s">
        <v>302</v>
      </c>
      <c r="CJ215" s="33" t="s">
        <v>971</v>
      </c>
      <c r="CK215" s="34" t="s">
        <v>302</v>
      </c>
      <c r="CL215" s="34" t="s">
        <v>976</v>
      </c>
      <c r="CM215" s="32"/>
      <c r="CN215" s="32"/>
      <c r="CO215" t="s">
        <v>302</v>
      </c>
      <c r="CP215">
        <v>95398</v>
      </c>
      <c r="CQ215" t="s">
        <v>1045</v>
      </c>
      <c r="CR215" s="30">
        <v>251</v>
      </c>
      <c r="CS215" s="39" t="s">
        <v>302</v>
      </c>
      <c r="CW215" s="30">
        <v>391</v>
      </c>
      <c r="CX215" s="30"/>
      <c r="CY215" s="32"/>
      <c r="CZ215" s="32" t="s">
        <v>302</v>
      </c>
      <c r="DA215" s="41">
        <v>94847</v>
      </c>
    </row>
    <row r="216" spans="1:105" ht="15.75" x14ac:dyDescent="0.25">
      <c r="B216" t="s">
        <v>308</v>
      </c>
      <c r="C216" s="52">
        <v>3.2633451677950003</v>
      </c>
      <c r="D216" s="52">
        <v>3.1846385638899997</v>
      </c>
      <c r="E216" s="52">
        <v>-7.8706603905000616E-2</v>
      </c>
      <c r="F216" s="53">
        <v>-2.4118381555752386E-2</v>
      </c>
      <c r="G216" s="45">
        <v>3.2472504107690003</v>
      </c>
      <c r="H216" s="45">
        <v>3.3016668712860002</v>
      </c>
      <c r="I216" s="45">
        <v>5.4416460516999887E-2</v>
      </c>
      <c r="J216" s="46">
        <v>1.67577037904241E-2</v>
      </c>
      <c r="K216" s="47">
        <v>3</v>
      </c>
      <c r="L216" s="55">
        <f t="shared" si="103"/>
        <v>3.1563724107690003</v>
      </c>
      <c r="M216" s="55">
        <f t="shared" si="104"/>
        <v>3.2107888712860002</v>
      </c>
      <c r="N216" s="55">
        <f t="shared" si="105"/>
        <v>5.4416460516999887E-2</v>
      </c>
      <c r="O216" s="56">
        <f t="shared" si="106"/>
        <v>1.7240190140852922E-2</v>
      </c>
      <c r="P216" s="54"/>
      <c r="Q216" s="42">
        <f t="shared" si="107"/>
        <v>53.796428805904952</v>
      </c>
      <c r="R216" s="42">
        <f t="shared" si="108"/>
        <v>52.498946009627268</v>
      </c>
      <c r="S216" s="42">
        <f t="shared" si="109"/>
        <v>52.032976884143025</v>
      </c>
      <c r="T216" s="42">
        <f t="shared" si="110"/>
        <v>52.930035299220265</v>
      </c>
      <c r="V216" s="143">
        <f t="shared" si="96"/>
        <v>49.068553563912268</v>
      </c>
      <c r="W216" s="143">
        <f t="shared" si="97"/>
        <v>52.404449714748225</v>
      </c>
      <c r="X216" s="143">
        <f t="shared" si="98"/>
        <v>53.24821708141986</v>
      </c>
      <c r="AA216" t="s">
        <v>308</v>
      </c>
      <c r="AB216" s="2">
        <v>3.2633451677950003</v>
      </c>
      <c r="AC216" s="2">
        <v>3.1666156246369996</v>
      </c>
      <c r="AD216" s="2">
        <v>-9.6729543158000642E-2</v>
      </c>
      <c r="AE216" s="1">
        <v>-2.9641223402475544E-2</v>
      </c>
      <c r="AF216" s="2">
        <v>3.263219302715</v>
      </c>
      <c r="AG216" s="2">
        <v>-1.2586508000023144E-4</v>
      </c>
      <c r="AH216" s="1">
        <v>-3.8569343274611932E-5</v>
      </c>
      <c r="AI216" s="2">
        <v>3.2609405637859998</v>
      </c>
      <c r="AJ216" s="2">
        <v>-2.4046040090004439E-3</v>
      </c>
      <c r="AK216" s="1">
        <v>-7.3685248889108579E-4</v>
      </c>
      <c r="AL216" s="2">
        <v>3.0906958233520001</v>
      </c>
      <c r="AM216" s="2">
        <v>-0.17264934444300017</v>
      </c>
      <c r="AN216" s="1">
        <v>-5.2905633810001497E-2</v>
      </c>
      <c r="AO216" s="2">
        <v>3.2640383572510001</v>
      </c>
      <c r="AP216" s="2">
        <v>6.9318945599983195E-4</v>
      </c>
      <c r="AQ216" s="1">
        <v>2.1241683620865979E-4</v>
      </c>
      <c r="AR216" s="2">
        <v>2.955448049708</v>
      </c>
      <c r="AS216" s="2">
        <v>-0.30789711808700027</v>
      </c>
      <c r="AT216" s="1">
        <v>-9.4350153678362594E-2</v>
      </c>
      <c r="AU216" s="1"/>
      <c r="AV216" t="s">
        <v>308</v>
      </c>
      <c r="AW216" s="2">
        <v>3.2472504107690003</v>
      </c>
      <c r="AX216" s="2">
        <v>3.2447671666560001</v>
      </c>
      <c r="AY216" s="2">
        <v>-2.4832441130002714E-3</v>
      </c>
      <c r="AZ216" s="1">
        <v>-7.6472208757445345E-4</v>
      </c>
      <c r="BA216" s="2">
        <v>3.2472173557959998</v>
      </c>
      <c r="BB216" s="2">
        <v>-3.3054973000545829E-5</v>
      </c>
      <c r="BC216" s="1">
        <v>-1.01793729522442E-5</v>
      </c>
      <c r="BD216" s="2">
        <v>3.2466161318209998</v>
      </c>
      <c r="BE216" s="2">
        <v>-6.3427894800049955E-4</v>
      </c>
      <c r="BF216" s="1">
        <v>-1.9532800608693809E-4</v>
      </c>
      <c r="BG216" s="2">
        <v>3.2657117887410001</v>
      </c>
      <c r="BH216" s="2">
        <v>1.8461377971999759E-2</v>
      </c>
      <c r="BI216" s="1">
        <v>5.6852338553181718E-3</v>
      </c>
      <c r="BJ216" s="2">
        <v>3.2474325214579998</v>
      </c>
      <c r="BK216" s="2">
        <v>1.8211068899942617E-4</v>
      </c>
      <c r="BL216" s="1">
        <v>5.6081504646356936E-5</v>
      </c>
      <c r="BM216" s="2">
        <v>3.2980713630309997</v>
      </c>
      <c r="BN216" s="2">
        <v>5.0820952261999341E-2</v>
      </c>
      <c r="BO216" s="1">
        <v>1.5650456796759363E-2</v>
      </c>
      <c r="BQ216" t="s">
        <v>308</v>
      </c>
      <c r="BS216" s="23">
        <v>3.2633451677950003</v>
      </c>
      <c r="BT216" s="23">
        <v>3.4856240968369998</v>
      </c>
      <c r="BU216" s="23">
        <v>0.22227892904199953</v>
      </c>
      <c r="BV216" s="24">
        <v>6.8113827257871865E-2</v>
      </c>
      <c r="BW216" s="2">
        <v>3.2472504107690003</v>
      </c>
      <c r="BX216" s="2">
        <v>3.3064624806060001</v>
      </c>
      <c r="BY216" s="2">
        <v>5.9212069836999781E-2</v>
      </c>
      <c r="BZ216" s="1">
        <v>1.823452532044716E-2</v>
      </c>
      <c r="CB216" s="25" t="s">
        <v>308</v>
      </c>
      <c r="CC216" s="27">
        <v>0</v>
      </c>
      <c r="CD216" s="27">
        <v>9.0878E-2</v>
      </c>
      <c r="CG216" s="30">
        <v>394</v>
      </c>
      <c r="CH216" s="30"/>
      <c r="CI216" s="15" t="s">
        <v>308</v>
      </c>
      <c r="CJ216" s="33" t="s">
        <v>971</v>
      </c>
      <c r="CK216" s="34" t="s">
        <v>1050</v>
      </c>
      <c r="CL216" s="34" t="s">
        <v>976</v>
      </c>
      <c r="CM216" s="32"/>
      <c r="CN216" s="32"/>
      <c r="CO216" t="s">
        <v>308</v>
      </c>
      <c r="CP216">
        <v>60661</v>
      </c>
      <c r="CQ216" t="s">
        <v>1045</v>
      </c>
      <c r="CR216" s="30">
        <v>252</v>
      </c>
      <c r="CS216" s="39" t="s">
        <v>308</v>
      </c>
      <c r="CW216" s="30">
        <v>397</v>
      </c>
      <c r="CX216" s="30"/>
      <c r="CY216" s="32"/>
      <c r="CZ216" s="32" t="s">
        <v>308</v>
      </c>
      <c r="DA216" s="41">
        <v>60231</v>
      </c>
    </row>
    <row r="217" spans="1:105" ht="15.75" x14ac:dyDescent="0.25">
      <c r="B217" t="s">
        <v>344</v>
      </c>
      <c r="C217" s="52">
        <v>5.6534494018450001</v>
      </c>
      <c r="D217" s="52">
        <v>5.4604569389340005</v>
      </c>
      <c r="E217" s="52">
        <v>-0.19299246291099958</v>
      </c>
      <c r="F217" s="53">
        <v>-3.4137116863205072E-2</v>
      </c>
      <c r="G217" s="45">
        <v>5.92159643871</v>
      </c>
      <c r="H217" s="45">
        <v>6.0860770890149993</v>
      </c>
      <c r="I217" s="45">
        <v>0.16448065030499937</v>
      </c>
      <c r="J217" s="46">
        <v>2.7776403206029848E-2</v>
      </c>
      <c r="K217" s="47">
        <v>2</v>
      </c>
      <c r="L217" s="55">
        <f t="shared" si="103"/>
        <v>5.7765604387099998</v>
      </c>
      <c r="M217" s="55">
        <f t="shared" si="104"/>
        <v>5.9410410890149992</v>
      </c>
      <c r="N217" s="55">
        <f t="shared" si="105"/>
        <v>0.16448065030499937</v>
      </c>
      <c r="O217" s="56">
        <f t="shared" si="106"/>
        <v>2.8473804100235568E-2</v>
      </c>
      <c r="P217" s="54"/>
      <c r="Q217" s="42">
        <f t="shared" si="107"/>
        <v>49.423448279933211</v>
      </c>
      <c r="R217" s="42">
        <f t="shared" si="108"/>
        <v>47.736274250218564</v>
      </c>
      <c r="S217" s="42">
        <f t="shared" si="109"/>
        <v>50.499706601304332</v>
      </c>
      <c r="T217" s="42">
        <f t="shared" si="110"/>
        <v>51.937625354189244</v>
      </c>
      <c r="V217" s="143">
        <f t="shared" si="96"/>
        <v>45.311475499286075</v>
      </c>
      <c r="W217" s="143">
        <f t="shared" si="97"/>
        <v>50.913645919282899</v>
      </c>
      <c r="X217" s="143">
        <f t="shared" si="98"/>
        <v>52.305362892021712</v>
      </c>
      <c r="AA217" t="s">
        <v>344</v>
      </c>
      <c r="AB217" s="2">
        <v>5.6534494018450001</v>
      </c>
      <c r="AC217" s="2">
        <v>5.4702431595809999</v>
      </c>
      <c r="AD217" s="2">
        <v>-0.18320624226400017</v>
      </c>
      <c r="AE217" s="1">
        <v>-3.2406099222221908E-2</v>
      </c>
      <c r="AF217" s="2">
        <v>5.653237886226</v>
      </c>
      <c r="AG217" s="2">
        <v>-2.1151561900012439E-4</v>
      </c>
      <c r="AH217" s="1">
        <v>-3.7413551261482306E-5</v>
      </c>
      <c r="AI217" s="2">
        <v>5.6495396579609993</v>
      </c>
      <c r="AJ217" s="2">
        <v>-3.9097438840007825E-3</v>
      </c>
      <c r="AK217" s="1">
        <v>-6.9156785638248394E-4</v>
      </c>
      <c r="AL217" s="2">
        <v>5.4001182863499997</v>
      </c>
      <c r="AM217" s="2">
        <v>-0.25333111549500043</v>
      </c>
      <c r="AN217" s="1">
        <v>-4.4810008454718983E-2</v>
      </c>
      <c r="AO217" s="2">
        <v>5.6546140552760003</v>
      </c>
      <c r="AP217" s="2">
        <v>1.16465343100014E-3</v>
      </c>
      <c r="AQ217" s="1">
        <v>2.0600758018990246E-4</v>
      </c>
      <c r="AR217" s="2">
        <v>5.1409493871979999</v>
      </c>
      <c r="AS217" s="2">
        <v>-0.51250001464700023</v>
      </c>
      <c r="AT217" s="1">
        <v>-9.0652622535145735E-2</v>
      </c>
      <c r="AU217" s="1"/>
      <c r="AV217" t="s">
        <v>344</v>
      </c>
      <c r="AW217" s="2">
        <v>5.92159643871</v>
      </c>
      <c r="AX217" s="2">
        <v>5.9742302468080002</v>
      </c>
      <c r="AY217" s="2">
        <v>5.2633808098000223E-2</v>
      </c>
      <c r="AZ217" s="1">
        <v>8.8884490259971728E-3</v>
      </c>
      <c r="BA217" s="2">
        <v>5.92159643871</v>
      </c>
      <c r="BB217" s="2">
        <v>0</v>
      </c>
      <c r="BC217" s="1">
        <v>0</v>
      </c>
      <c r="BD217" s="2">
        <v>5.92159643871</v>
      </c>
      <c r="BE217" s="2">
        <v>0</v>
      </c>
      <c r="BF217" s="1">
        <v>0</v>
      </c>
      <c r="BG217" s="2">
        <v>6.0202848288930007</v>
      </c>
      <c r="BH217" s="2">
        <v>9.8688390183000685E-2</v>
      </c>
      <c r="BI217" s="1">
        <v>1.6665841923618089E-2</v>
      </c>
      <c r="BJ217" s="2">
        <v>5.92159643871</v>
      </c>
      <c r="BK217" s="2">
        <v>0</v>
      </c>
      <c r="BL217" s="1">
        <v>0</v>
      </c>
      <c r="BM217" s="2">
        <v>6.0794978630029997</v>
      </c>
      <c r="BN217" s="2">
        <v>0.15790142429299969</v>
      </c>
      <c r="BO217" s="1">
        <v>2.666534707782248E-2</v>
      </c>
      <c r="BQ217" t="s">
        <v>344</v>
      </c>
      <c r="BS217" s="23">
        <v>5.6534494018450001</v>
      </c>
      <c r="BT217" s="23">
        <v>5.9598884254779998</v>
      </c>
      <c r="BU217" s="23">
        <v>0.30643902363299969</v>
      </c>
      <c r="BV217" s="24">
        <v>5.4203903113202619E-2</v>
      </c>
      <c r="BW217" s="2">
        <v>5.92159643871</v>
      </c>
      <c r="BX217" s="2">
        <v>5.9691890086470005</v>
      </c>
      <c r="BY217" s="2">
        <v>4.7592569937000562E-2</v>
      </c>
      <c r="BZ217" s="1">
        <v>8.0371181031324117E-3</v>
      </c>
      <c r="CB217" s="25" t="s">
        <v>344</v>
      </c>
      <c r="CC217" s="27">
        <v>0</v>
      </c>
      <c r="CD217" s="27">
        <v>0.145036</v>
      </c>
      <c r="CG217" s="30">
        <v>435</v>
      </c>
      <c r="CH217" s="30"/>
      <c r="CI217" s="15" t="s">
        <v>344</v>
      </c>
      <c r="CJ217" s="33" t="s">
        <v>971</v>
      </c>
      <c r="CK217" s="34" t="s">
        <v>344</v>
      </c>
      <c r="CL217" s="34" t="s">
        <v>976</v>
      </c>
      <c r="CM217" s="32"/>
      <c r="CN217" s="32"/>
      <c r="CO217" t="s">
        <v>344</v>
      </c>
      <c r="CP217">
        <v>114388</v>
      </c>
      <c r="CQ217" t="s">
        <v>1045</v>
      </c>
      <c r="CR217" s="30">
        <v>253</v>
      </c>
      <c r="CS217" s="39" t="s">
        <v>344</v>
      </c>
      <c r="CW217" s="30">
        <v>433</v>
      </c>
      <c r="CX217" s="30"/>
      <c r="CY217" s="32"/>
      <c r="CZ217" s="32" t="s">
        <v>344</v>
      </c>
      <c r="DA217" s="41">
        <v>113458</v>
      </c>
    </row>
    <row r="218" spans="1:105" ht="15.75" x14ac:dyDescent="0.25">
      <c r="A218" t="s">
        <v>444</v>
      </c>
      <c r="B218" t="s">
        <v>345</v>
      </c>
      <c r="C218" s="52">
        <v>6.0518044210230002</v>
      </c>
      <c r="D218" s="52">
        <v>5.8100954412000005</v>
      </c>
      <c r="E218" s="52">
        <v>-0.24170897982299966</v>
      </c>
      <c r="F218" s="53">
        <v>-3.9939985334513019E-2</v>
      </c>
      <c r="G218" s="45">
        <v>6.2742973987069997</v>
      </c>
      <c r="H218" s="45">
        <v>6.4470281531750002</v>
      </c>
      <c r="I218" s="45">
        <v>0.17273075446800057</v>
      </c>
      <c r="J218" s="46">
        <v>2.7529895937606772E-2</v>
      </c>
      <c r="K218" s="47">
        <v>1</v>
      </c>
      <c r="L218" s="55">
        <f t="shared" si="103"/>
        <v>6.1353963987069999</v>
      </c>
      <c r="M218" s="55">
        <f t="shared" si="104"/>
        <v>6.3081271531750005</v>
      </c>
      <c r="N218" s="55">
        <f t="shared" si="105"/>
        <v>0.17273075446800057</v>
      </c>
      <c r="O218" s="56">
        <f t="shared" si="106"/>
        <v>2.8153153153136542E-2</v>
      </c>
      <c r="P218" s="54"/>
      <c r="Q218" s="42">
        <f t="shared" si="107"/>
        <v>52.919354148103778</v>
      </c>
      <c r="R218" s="42">
        <f t="shared" si="108"/>
        <v>50.805755919516614</v>
      </c>
      <c r="S218" s="42">
        <f t="shared" si="109"/>
        <v>53.650315224048825</v>
      </c>
      <c r="T218" s="42">
        <f t="shared" si="110"/>
        <v>55.16074076526553</v>
      </c>
      <c r="V218" s="143">
        <f t="shared" si="96"/>
        <v>49.446589685993352</v>
      </c>
      <c r="W218" s="143">
        <f t="shared" si="97"/>
        <v>53.939447529644994</v>
      </c>
      <c r="X218" s="143">
        <f t="shared" si="98"/>
        <v>55.397270435848299</v>
      </c>
      <c r="AA218" t="s">
        <v>345</v>
      </c>
      <c r="AB218" s="2">
        <v>6.0518044210230002</v>
      </c>
      <c r="AC218" s="2">
        <v>5.9026007599999994</v>
      </c>
      <c r="AD218" s="2">
        <v>-0.14920366102300076</v>
      </c>
      <c r="AE218" s="1">
        <v>-2.4654408940363491E-2</v>
      </c>
      <c r="AF218" s="2">
        <v>6.0517064484300001</v>
      </c>
      <c r="AG218" s="2">
        <v>-9.7972593000150709E-5</v>
      </c>
      <c r="AH218" s="1">
        <v>-1.618898863615116E-5</v>
      </c>
      <c r="AI218" s="2">
        <v>6.0499216844619994</v>
      </c>
      <c r="AJ218" s="2">
        <v>-1.8827365610007973E-3</v>
      </c>
      <c r="AK218" s="1">
        <v>-3.111033387761957E-4</v>
      </c>
      <c r="AL218" s="2">
        <v>5.8404027424890002</v>
      </c>
      <c r="AM218" s="2">
        <v>-0.21140167853400005</v>
      </c>
      <c r="AN218" s="1">
        <v>-3.4932007683464529E-2</v>
      </c>
      <c r="AO218" s="2">
        <v>6.0523440161769999</v>
      </c>
      <c r="AP218" s="2">
        <v>5.395951539997057E-4</v>
      </c>
      <c r="AQ218" s="1">
        <v>8.916268875531378E-5</v>
      </c>
      <c r="AR218" s="2">
        <v>5.6243517904229998</v>
      </c>
      <c r="AS218" s="2">
        <v>-0.42745263060000038</v>
      </c>
      <c r="AT218" s="1">
        <v>-7.0632261200493915E-2</v>
      </c>
      <c r="AU218" s="1"/>
      <c r="AV218" t="s">
        <v>345</v>
      </c>
      <c r="AW218" s="2">
        <v>6.2742973987069997</v>
      </c>
      <c r="AX218" s="2">
        <v>6.3295712401360005</v>
      </c>
      <c r="AY218" s="2">
        <v>5.5273841429000825E-2</v>
      </c>
      <c r="AZ218" s="1">
        <v>8.8095666999131409E-3</v>
      </c>
      <c r="BA218" s="2">
        <v>6.2742973987069997</v>
      </c>
      <c r="BB218" s="2">
        <v>0</v>
      </c>
      <c r="BC218" s="1">
        <v>0</v>
      </c>
      <c r="BD218" s="2">
        <v>6.2742973987069997</v>
      </c>
      <c r="BE218" s="2">
        <v>0</v>
      </c>
      <c r="BF218" s="1">
        <v>0</v>
      </c>
      <c r="BG218" s="2">
        <v>6.3779358513869999</v>
      </c>
      <c r="BH218" s="2">
        <v>0.10363845268000027</v>
      </c>
      <c r="BI218" s="1">
        <v>1.6517937562436549E-2</v>
      </c>
      <c r="BJ218" s="2">
        <v>6.2742973987069997</v>
      </c>
      <c r="BK218" s="2">
        <v>0</v>
      </c>
      <c r="BL218" s="1">
        <v>0</v>
      </c>
      <c r="BM218" s="2">
        <v>6.4401189229960005</v>
      </c>
      <c r="BN218" s="2">
        <v>0.16582152428900088</v>
      </c>
      <c r="BO218" s="1">
        <v>2.6428700100057927E-2</v>
      </c>
      <c r="BQ218" t="s">
        <v>345</v>
      </c>
      <c r="BS218" s="23">
        <v>6.0518044210230002</v>
      </c>
      <c r="BT218" s="23">
        <v>6.2304557616569998</v>
      </c>
      <c r="BU218" s="23">
        <v>0.17865134063399957</v>
      </c>
      <c r="BV218" s="24">
        <v>2.9520342728425492E-2</v>
      </c>
      <c r="BW218" s="2">
        <v>6.2742973987069997</v>
      </c>
      <c r="BX218" s="2">
        <v>6.2989751331820001</v>
      </c>
      <c r="BY218" s="2">
        <v>2.4677734475000435E-2</v>
      </c>
      <c r="BZ218" s="1">
        <v>3.9331470771669184E-3</v>
      </c>
      <c r="CB218" s="25" t="s">
        <v>345</v>
      </c>
      <c r="CC218" s="27">
        <v>0</v>
      </c>
      <c r="CD218" s="27">
        <v>0.138901</v>
      </c>
      <c r="CG218" s="30">
        <v>436</v>
      </c>
      <c r="CH218" s="30"/>
      <c r="CI218" s="15" t="s">
        <v>345</v>
      </c>
      <c r="CJ218" s="33" t="s">
        <v>971</v>
      </c>
      <c r="CK218" s="34" t="s">
        <v>345</v>
      </c>
      <c r="CL218" s="34" t="s">
        <v>976</v>
      </c>
      <c r="CM218" s="32"/>
      <c r="CN218" s="32"/>
      <c r="CO218" t="s">
        <v>345</v>
      </c>
      <c r="CP218">
        <v>114359</v>
      </c>
      <c r="CQ218" t="s">
        <v>1045</v>
      </c>
      <c r="CR218" s="30">
        <v>254</v>
      </c>
      <c r="CS218" s="39" t="s">
        <v>345</v>
      </c>
      <c r="CW218" s="30">
        <v>434</v>
      </c>
      <c r="CX218" s="30"/>
      <c r="CY218" s="32"/>
      <c r="CZ218" s="32" t="s">
        <v>345</v>
      </c>
      <c r="DA218" s="41">
        <v>113746</v>
      </c>
    </row>
    <row r="219" spans="1:105" ht="15.75" x14ac:dyDescent="0.25">
      <c r="B219" t="s">
        <v>365</v>
      </c>
      <c r="C219" s="52">
        <v>6.8117742357699997</v>
      </c>
      <c r="D219" s="52">
        <v>6.8924202876680001</v>
      </c>
      <c r="E219" s="52">
        <v>8.0646051898000337E-2</v>
      </c>
      <c r="F219" s="53">
        <v>1.1839213853346997E-2</v>
      </c>
      <c r="G219" s="45">
        <v>7.4886829919640006</v>
      </c>
      <c r="H219" s="45">
        <v>7.6946488138099998</v>
      </c>
      <c r="I219" s="45">
        <v>0.20596582184599921</v>
      </c>
      <c r="J219" s="46">
        <v>2.7503610723944145E-2</v>
      </c>
      <c r="K219" s="47">
        <v>1</v>
      </c>
      <c r="L219" s="55">
        <f t="shared" si="103"/>
        <v>7.3159059919640006</v>
      </c>
      <c r="M219" s="55">
        <f t="shared" si="104"/>
        <v>7.5218718138099998</v>
      </c>
      <c r="N219" s="55">
        <f t="shared" si="105"/>
        <v>0.20596582184599921</v>
      </c>
      <c r="O219" s="56">
        <f t="shared" si="106"/>
        <v>2.8153153153175823E-2</v>
      </c>
      <c r="P219" s="54"/>
      <c r="Q219" s="42">
        <f t="shared" si="107"/>
        <v>54.137320668314466</v>
      </c>
      <c r="R219" s="42">
        <f t="shared" si="108"/>
        <v>54.77826398515387</v>
      </c>
      <c r="S219" s="42">
        <f t="shared" si="109"/>
        <v>58.143962932063843</v>
      </c>
      <c r="T219" s="42">
        <f t="shared" si="110"/>
        <v>59.78089882542281</v>
      </c>
      <c r="V219" s="143">
        <f t="shared" si="96"/>
        <v>51.744820975255614</v>
      </c>
      <c r="W219" s="143">
        <f t="shared" si="97"/>
        <v>58.301969127005258</v>
      </c>
      <c r="X219" s="143">
        <f t="shared" si="98"/>
        <v>59.877698022329717</v>
      </c>
      <c r="AA219" t="s">
        <v>365</v>
      </c>
      <c r="AB219" s="2">
        <v>6.8117742357699997</v>
      </c>
      <c r="AC219" s="2">
        <v>6.6944394980819997</v>
      </c>
      <c r="AD219" s="2">
        <v>-0.11733473768800007</v>
      </c>
      <c r="AE219" s="1">
        <v>-1.7225282815723941E-2</v>
      </c>
      <c r="AF219" s="2">
        <v>6.8115613320610002</v>
      </c>
      <c r="AG219" s="2">
        <v>-2.1290370899951228E-4</v>
      </c>
      <c r="AH219" s="1">
        <v>-3.1255250340140746E-5</v>
      </c>
      <c r="AI219" s="2">
        <v>6.8076815287960004</v>
      </c>
      <c r="AJ219" s="2">
        <v>-4.0927069739993271E-3</v>
      </c>
      <c r="AK219" s="1">
        <v>-6.0082833522398581E-4</v>
      </c>
      <c r="AL219" s="2">
        <v>6.6536797987940002</v>
      </c>
      <c r="AM219" s="2">
        <v>-0.15809443697599956</v>
      </c>
      <c r="AN219" s="1">
        <v>-2.3208995410595644E-2</v>
      </c>
      <c r="AO219" s="2">
        <v>6.8129468295890003</v>
      </c>
      <c r="AP219" s="2">
        <v>1.1725938190005891E-3</v>
      </c>
      <c r="AQ219" s="1">
        <v>1.7214220237116236E-4</v>
      </c>
      <c r="AR219" s="2">
        <v>6.4930953704380006</v>
      </c>
      <c r="AS219" s="2">
        <v>-0.31867886533199918</v>
      </c>
      <c r="AT219" s="1">
        <v>-4.6783533085778477E-2</v>
      </c>
      <c r="AU219" s="1"/>
      <c r="AV219" t="s">
        <v>365</v>
      </c>
      <c r="AW219" s="2">
        <v>7.4886829919640006</v>
      </c>
      <c r="AX219" s="2">
        <v>7.5545920549550001</v>
      </c>
      <c r="AY219" s="2">
        <v>6.5909062990999523E-2</v>
      </c>
      <c r="AZ219" s="1">
        <v>8.8011554316994867E-3</v>
      </c>
      <c r="BA219" s="2">
        <v>7.4886829919640006</v>
      </c>
      <c r="BB219" s="2">
        <v>0</v>
      </c>
      <c r="BC219" s="1">
        <v>0</v>
      </c>
      <c r="BD219" s="2">
        <v>7.4886829919640006</v>
      </c>
      <c r="BE219" s="2">
        <v>0</v>
      </c>
      <c r="BF219" s="1">
        <v>0</v>
      </c>
      <c r="BG219" s="2">
        <v>7.6122624850719998</v>
      </c>
      <c r="BH219" s="2">
        <v>0.12357949310799921</v>
      </c>
      <c r="BI219" s="1">
        <v>1.6502166434419856E-2</v>
      </c>
      <c r="BJ219" s="2">
        <v>7.4886829919640006</v>
      </c>
      <c r="BK219" s="2">
        <v>0</v>
      </c>
      <c r="BL219" s="1">
        <v>0</v>
      </c>
      <c r="BM219" s="2">
        <v>7.6864101809359999</v>
      </c>
      <c r="BN219" s="2">
        <v>0.19772718897199937</v>
      </c>
      <c r="BO219" s="1">
        <v>2.6403466294965032E-2</v>
      </c>
      <c r="BQ219" t="s">
        <v>365</v>
      </c>
      <c r="BS219" s="23">
        <v>6.8117742357699997</v>
      </c>
      <c r="BT219" s="23">
        <v>7.2006866541269998</v>
      </c>
      <c r="BU219" s="23">
        <v>0.38891241835700008</v>
      </c>
      <c r="BV219" s="24">
        <v>5.7094143889082898E-2</v>
      </c>
      <c r="BW219" s="2">
        <v>7.4886829919640006</v>
      </c>
      <c r="BX219" s="2">
        <v>7.4886829919640006</v>
      </c>
      <c r="BY219" s="2">
        <v>0</v>
      </c>
      <c r="BZ219" s="1">
        <v>0</v>
      </c>
      <c r="CB219" s="25" t="s">
        <v>365</v>
      </c>
      <c r="CC219" s="27">
        <v>0</v>
      </c>
      <c r="CD219" s="27">
        <v>0.17277699999999999</v>
      </c>
      <c r="CG219" s="30">
        <v>459</v>
      </c>
      <c r="CH219" s="30"/>
      <c r="CI219" s="15" t="s">
        <v>365</v>
      </c>
      <c r="CJ219" s="33" t="s">
        <v>971</v>
      </c>
      <c r="CK219" s="34" t="s">
        <v>365</v>
      </c>
      <c r="CL219" s="34" t="s">
        <v>976</v>
      </c>
      <c r="CM219" s="32"/>
      <c r="CN219" s="32"/>
      <c r="CO219" t="s">
        <v>365</v>
      </c>
      <c r="CP219">
        <v>125824</v>
      </c>
      <c r="CQ219" t="s">
        <v>1045</v>
      </c>
      <c r="CR219" s="30">
        <v>255</v>
      </c>
      <c r="CS219" s="39" t="s">
        <v>365</v>
      </c>
      <c r="CW219" s="30">
        <v>454</v>
      </c>
      <c r="CX219" s="30"/>
      <c r="CY219" s="32"/>
      <c r="CZ219" s="32" t="s">
        <v>365</v>
      </c>
      <c r="DA219" s="41">
        <v>125483</v>
      </c>
    </row>
    <row r="220" spans="1:105" ht="15.75" x14ac:dyDescent="0.25">
      <c r="B220" t="s">
        <v>397</v>
      </c>
      <c r="C220" s="52">
        <v>3.504228872408</v>
      </c>
      <c r="D220" s="52">
        <v>3.2231625329010001</v>
      </c>
      <c r="E220" s="52">
        <v>-0.28106633950699988</v>
      </c>
      <c r="F220" s="53">
        <v>-8.0207757467011448E-2</v>
      </c>
      <c r="G220" s="45">
        <v>3.247334033939</v>
      </c>
      <c r="H220" s="45">
        <v>3.2407807075589998</v>
      </c>
      <c r="I220" s="45">
        <v>-6.5533263800001684E-3</v>
      </c>
      <c r="J220" s="46">
        <v>-2.0180635288852672E-3</v>
      </c>
      <c r="K220" s="47">
        <v>4</v>
      </c>
      <c r="L220" s="55">
        <f t="shared" si="103"/>
        <v>3.0930340339389999</v>
      </c>
      <c r="M220" s="55">
        <f t="shared" si="104"/>
        <v>3.0864807075589997</v>
      </c>
      <c r="N220" s="55">
        <f t="shared" si="105"/>
        <v>-6.5533263800001684E-3</v>
      </c>
      <c r="O220" s="56">
        <f t="shared" si="106"/>
        <v>-2.118737236025322E-3</v>
      </c>
      <c r="P220" s="54"/>
      <c r="Q220" s="42">
        <f t="shared" si="107"/>
        <v>56.558134097420833</v>
      </c>
      <c r="R220" s="42">
        <f t="shared" si="108"/>
        <v>52.021732994948195</v>
      </c>
      <c r="S220" s="42">
        <f t="shared" si="109"/>
        <v>49.921463474272898</v>
      </c>
      <c r="T220" s="42">
        <f t="shared" si="110"/>
        <v>49.815693010733071</v>
      </c>
      <c r="V220" s="143">
        <f t="shared" ref="V220:V283" si="111">AR220/DA220*1000000</f>
        <v>51.843452450181573</v>
      </c>
      <c r="W220" s="143">
        <f t="shared" ref="W220:W283" si="112">(AW220-CC220-CD220)/DA220*1000000</f>
        <v>50.143214349572013</v>
      </c>
      <c r="X220" s="143">
        <f t="shared" ref="X220:X283" si="113">(BM220-CC220-CD220)/DA220*1000000</f>
        <v>49.906975874246157</v>
      </c>
      <c r="AA220" t="s">
        <v>397</v>
      </c>
      <c r="AB220" s="2">
        <v>3.504228872408</v>
      </c>
      <c r="AC220" s="2">
        <v>3.4072982871240001</v>
      </c>
      <c r="AD220" s="2">
        <v>-9.6930585283999893E-2</v>
      </c>
      <c r="AE220" s="1">
        <v>-2.7661031517439708E-2</v>
      </c>
      <c r="AF220" s="2">
        <v>3.5042402443070002</v>
      </c>
      <c r="AG220" s="2">
        <v>1.1371899000245378E-5</v>
      </c>
      <c r="AH220" s="1">
        <v>3.2451929980335312E-6</v>
      </c>
      <c r="AI220" s="2">
        <v>3.504359873251</v>
      </c>
      <c r="AJ220" s="2">
        <v>1.3100084299999537E-4</v>
      </c>
      <c r="AK220" s="1">
        <v>3.73836435261078E-5</v>
      </c>
      <c r="AL220" s="2">
        <v>3.342967818315</v>
      </c>
      <c r="AM220" s="2">
        <v>-0.16126105409299996</v>
      </c>
      <c r="AN220" s="1">
        <v>-4.6018984479796902E-2</v>
      </c>
      <c r="AO220" s="2">
        <v>3.5041664057959996</v>
      </c>
      <c r="AP220" s="2">
        <v>-6.2466612000378063E-5</v>
      </c>
      <c r="AQ220" s="1">
        <v>-1.7826065098725386E-5</v>
      </c>
      <c r="AR220" s="2">
        <v>3.1979115209370002</v>
      </c>
      <c r="AS220" s="2">
        <v>-0.30631735147099981</v>
      </c>
      <c r="AT220" s="1">
        <v>-8.7413625828756961E-2</v>
      </c>
      <c r="AU220" s="1"/>
      <c r="AV220" t="s">
        <v>397</v>
      </c>
      <c r="AW220" s="2">
        <v>3.247334033939</v>
      </c>
      <c r="AX220" s="2">
        <v>3.2439737240670001</v>
      </c>
      <c r="AY220" s="2">
        <v>-3.360309871999867E-3</v>
      </c>
      <c r="AZ220" s="1">
        <v>-1.0347903347423203E-3</v>
      </c>
      <c r="BA220" s="2">
        <v>3.2473302782669999</v>
      </c>
      <c r="BB220" s="2">
        <v>-3.7556720000608834E-6</v>
      </c>
      <c r="BC220" s="1">
        <v>-1.1565400912899842E-6</v>
      </c>
      <c r="BD220" s="2">
        <v>3.2472278703209998</v>
      </c>
      <c r="BE220" s="2">
        <v>-1.0616361800019902E-4</v>
      </c>
      <c r="BF220" s="1">
        <v>-3.2692546221191505E-5</v>
      </c>
      <c r="BG220" s="2">
        <v>3.2475175026719998</v>
      </c>
      <c r="BH220" s="2">
        <v>1.8346873299979194E-4</v>
      </c>
      <c r="BI220" s="1">
        <v>5.6498263216009624E-5</v>
      </c>
      <c r="BJ220" s="2">
        <v>3.247354789694</v>
      </c>
      <c r="BK220" s="2">
        <v>2.0755755000045895E-5</v>
      </c>
      <c r="BL220" s="1">
        <v>6.3916291897046601E-6</v>
      </c>
      <c r="BM220" s="2">
        <v>3.232761899827</v>
      </c>
      <c r="BN220" s="2">
        <v>-1.4572134111999979E-2</v>
      </c>
      <c r="BO220" s="1">
        <v>-4.4874145867661334E-3</v>
      </c>
      <c r="BQ220" t="s">
        <v>397</v>
      </c>
      <c r="BS220" s="23">
        <v>3.504228872408</v>
      </c>
      <c r="BT220" s="23">
        <v>3.5282660772680003</v>
      </c>
      <c r="BU220" s="23">
        <v>2.4037204860000383E-2</v>
      </c>
      <c r="BV220" s="24">
        <v>6.8594848496533111E-3</v>
      </c>
      <c r="BW220" s="2">
        <v>3.247334033939</v>
      </c>
      <c r="BX220" s="2">
        <v>3.259369664002</v>
      </c>
      <c r="BY220" s="2">
        <v>1.2035630063000013E-2</v>
      </c>
      <c r="BZ220" s="1">
        <v>3.7063110653882607E-3</v>
      </c>
      <c r="CB220" s="25" t="s">
        <v>397</v>
      </c>
      <c r="CC220" s="27">
        <v>0</v>
      </c>
      <c r="CD220" s="27">
        <v>0.15429999999999999</v>
      </c>
      <c r="CG220" s="30">
        <v>495</v>
      </c>
      <c r="CH220" s="30"/>
      <c r="CI220" s="15" t="s">
        <v>397</v>
      </c>
      <c r="CJ220" s="33" t="s">
        <v>971</v>
      </c>
      <c r="CK220" s="34" t="s">
        <v>397</v>
      </c>
      <c r="CL220" s="34" t="s">
        <v>976</v>
      </c>
      <c r="CM220" s="32"/>
      <c r="CN220" s="32"/>
      <c r="CO220" t="s">
        <v>397</v>
      </c>
      <c r="CP220">
        <v>61958</v>
      </c>
      <c r="CQ220" t="s">
        <v>1045</v>
      </c>
      <c r="CR220" s="30">
        <v>256</v>
      </c>
      <c r="CS220" s="39" t="s">
        <v>397</v>
      </c>
      <c r="CW220" s="30">
        <v>486</v>
      </c>
      <c r="CX220" s="30"/>
      <c r="CY220" s="32"/>
      <c r="CZ220" s="32" t="s">
        <v>397</v>
      </c>
      <c r="DA220" s="41">
        <v>61684</v>
      </c>
    </row>
    <row r="221" spans="1:105" ht="15.75" x14ac:dyDescent="0.25">
      <c r="B221" t="s">
        <v>398</v>
      </c>
      <c r="C221" s="52">
        <v>7.1559533350429998</v>
      </c>
      <c r="D221" s="52">
        <v>6.4220078803890006</v>
      </c>
      <c r="E221" s="52">
        <v>-0.73394545465399919</v>
      </c>
      <c r="F221" s="53">
        <v>-0.10256431537358382</v>
      </c>
      <c r="G221" s="45">
        <v>6.9470867453969998</v>
      </c>
      <c r="H221" s="45">
        <v>6.9848638387650004</v>
      </c>
      <c r="I221" s="45">
        <v>3.7777093368000614E-2</v>
      </c>
      <c r="J221" s="46">
        <v>5.4378323968721073E-3</v>
      </c>
      <c r="K221" s="47">
        <v>3</v>
      </c>
      <c r="L221" s="55">
        <f t="shared" si="103"/>
        <v>6.7009447453969999</v>
      </c>
      <c r="M221" s="55">
        <f t="shared" si="104"/>
        <v>6.7387218387650005</v>
      </c>
      <c r="N221" s="55">
        <f t="shared" si="105"/>
        <v>3.7777093368000614E-2</v>
      </c>
      <c r="O221" s="56">
        <f t="shared" si="106"/>
        <v>5.6375772078930183E-3</v>
      </c>
      <c r="P221" s="54"/>
      <c r="Q221" s="42">
        <f t="shared" si="107"/>
        <v>46.344746902944813</v>
      </c>
      <c r="R221" s="42">
        <f t="shared" si="108"/>
        <v>41.591429665682263</v>
      </c>
      <c r="S221" s="42">
        <f t="shared" si="109"/>
        <v>43.397933677857864</v>
      </c>
      <c r="T221" s="42">
        <f t="shared" si="110"/>
        <v>43.642592879629809</v>
      </c>
      <c r="V221" s="143">
        <f t="shared" si="111"/>
        <v>43.189793191321662</v>
      </c>
      <c r="W221" s="143">
        <f t="shared" si="112"/>
        <v>43.756985408103695</v>
      </c>
      <c r="X221" s="143">
        <f t="shared" si="113"/>
        <v>43.954392566873445</v>
      </c>
      <c r="AA221" t="s">
        <v>398</v>
      </c>
      <c r="AB221" s="2">
        <v>7.1559533350429998</v>
      </c>
      <c r="AC221" s="2">
        <v>6.9746406103969996</v>
      </c>
      <c r="AD221" s="2">
        <v>-0.18131272464600023</v>
      </c>
      <c r="AE221" s="1">
        <v>-2.533732630117979E-2</v>
      </c>
      <c r="AF221" s="2">
        <v>7.1560027588330009</v>
      </c>
      <c r="AG221" s="2">
        <v>4.9423790001057455E-5</v>
      </c>
      <c r="AH221" s="1">
        <v>6.9066674539403589E-6</v>
      </c>
      <c r="AI221" s="2">
        <v>7.1571129548399997</v>
      </c>
      <c r="AJ221" s="2">
        <v>1.1596197969998556E-3</v>
      </c>
      <c r="AK221" s="1">
        <v>1.6204965889326717E-4</v>
      </c>
      <c r="AL221" s="2">
        <v>6.8899056097370002</v>
      </c>
      <c r="AM221" s="2">
        <v>-0.26604772530599963</v>
      </c>
      <c r="AN221" s="1">
        <v>-3.7178515964204642E-2</v>
      </c>
      <c r="AO221" s="2">
        <v>7.1556807314109996</v>
      </c>
      <c r="AP221" s="2">
        <v>-2.7260363200021231E-4</v>
      </c>
      <c r="AQ221" s="1">
        <v>-3.8094663175800914E-5</v>
      </c>
      <c r="AR221" s="2">
        <v>6.6140849293189996</v>
      </c>
      <c r="AS221" s="2">
        <v>-0.54186840572400019</v>
      </c>
      <c r="AT221" s="1">
        <v>-7.5722741660492421E-2</v>
      </c>
      <c r="AU221" s="1"/>
      <c r="AV221" t="s">
        <v>398</v>
      </c>
      <c r="AW221" s="2">
        <v>6.9470867453969998</v>
      </c>
      <c r="AX221" s="2">
        <v>6.9473364148050001</v>
      </c>
      <c r="AY221" s="2">
        <v>2.4966940800030812E-4</v>
      </c>
      <c r="AZ221" s="1">
        <v>3.5938720380270776E-5</v>
      </c>
      <c r="BA221" s="2">
        <v>6.9470917630099995</v>
      </c>
      <c r="BB221" s="2">
        <v>5.0176129997581143E-6</v>
      </c>
      <c r="BC221" s="1">
        <v>7.2226145773732905E-7</v>
      </c>
      <c r="BD221" s="2">
        <v>6.9472216823030006</v>
      </c>
      <c r="BE221" s="2">
        <v>1.3493690600085984E-4</v>
      </c>
      <c r="BF221" s="1">
        <v>1.9423523981511578E-5</v>
      </c>
      <c r="BG221" s="2">
        <v>6.9668722259499996</v>
      </c>
      <c r="BH221" s="2">
        <v>1.9785480552999779E-2</v>
      </c>
      <c r="BI221" s="1">
        <v>2.8480255505819387E-3</v>
      </c>
      <c r="BJ221" s="2">
        <v>6.9470590286039995</v>
      </c>
      <c r="BK221" s="2">
        <v>-2.771679300028751E-5</v>
      </c>
      <c r="BL221" s="1">
        <v>-3.9897001456980654E-6</v>
      </c>
      <c r="BM221" s="2">
        <v>6.9773176776909995</v>
      </c>
      <c r="BN221" s="2">
        <v>3.0230932293999757E-2</v>
      </c>
      <c r="BO221" s="1">
        <v>4.3515985048020551E-3</v>
      </c>
      <c r="BQ221" t="s">
        <v>398</v>
      </c>
      <c r="BS221" s="23">
        <v>7.1559533350429998</v>
      </c>
      <c r="BT221" s="23">
        <v>6.9584943744740002</v>
      </c>
      <c r="BU221" s="23">
        <v>-0.19745896056899959</v>
      </c>
      <c r="BV221" s="24">
        <v>-2.7593662412810166E-2</v>
      </c>
      <c r="BW221" s="2">
        <v>6.9470867453969998</v>
      </c>
      <c r="BX221" s="2">
        <v>6.9022387390120006</v>
      </c>
      <c r="BY221" s="2">
        <v>-4.4848006384999195E-2</v>
      </c>
      <c r="BZ221" s="1">
        <v>-6.4556565980286029E-3</v>
      </c>
      <c r="CB221" s="25" t="s">
        <v>398</v>
      </c>
      <c r="CC221" s="27">
        <v>0</v>
      </c>
      <c r="CD221" s="27">
        <v>0.246142</v>
      </c>
      <c r="CG221" s="30">
        <v>496</v>
      </c>
      <c r="CH221" s="30"/>
      <c r="CI221" s="15" t="s">
        <v>398</v>
      </c>
      <c r="CJ221" s="33" t="s">
        <v>971</v>
      </c>
      <c r="CK221" s="34" t="s">
        <v>398</v>
      </c>
      <c r="CL221" s="34" t="s">
        <v>976</v>
      </c>
      <c r="CM221" s="32"/>
      <c r="CN221" s="32"/>
      <c r="CO221" t="s">
        <v>398</v>
      </c>
      <c r="CP221">
        <v>154407</v>
      </c>
      <c r="CQ221" t="s">
        <v>1045</v>
      </c>
      <c r="CR221" s="30">
        <v>257</v>
      </c>
      <c r="CS221" s="39" t="s">
        <v>398</v>
      </c>
      <c r="CW221" s="30">
        <v>487</v>
      </c>
      <c r="CX221" s="30"/>
      <c r="CY221" s="32"/>
      <c r="CZ221" s="32" t="s">
        <v>398</v>
      </c>
      <c r="DA221" s="41">
        <v>153140</v>
      </c>
    </row>
    <row r="222" spans="1:105" ht="15.75" x14ac:dyDescent="0.25">
      <c r="A222" t="s">
        <v>563</v>
      </c>
      <c r="B222" t="s">
        <v>403</v>
      </c>
      <c r="C222" s="52">
        <v>5.5327943169239999</v>
      </c>
      <c r="D222" s="52">
        <v>4.9045027559590002</v>
      </c>
      <c r="E222" s="52">
        <v>-0.62829156096499972</v>
      </c>
      <c r="F222" s="53">
        <v>-0.11355772959843252</v>
      </c>
      <c r="G222" s="45">
        <v>5.2460907824970002</v>
      </c>
      <c r="H222" s="45">
        <v>5.2234150500640002</v>
      </c>
      <c r="I222" s="45">
        <v>-2.2675732433000029E-2</v>
      </c>
      <c r="J222" s="46">
        <v>-4.322405648917684E-3</v>
      </c>
      <c r="K222" s="47">
        <v>4</v>
      </c>
      <c r="L222" s="55">
        <f t="shared" si="103"/>
        <v>5.0363247824970001</v>
      </c>
      <c r="M222" s="55">
        <f t="shared" si="104"/>
        <v>5.0136490500640001</v>
      </c>
      <c r="N222" s="55">
        <f t="shared" si="105"/>
        <v>-2.2675732433000029E-2</v>
      </c>
      <c r="O222" s="56">
        <f t="shared" si="106"/>
        <v>-4.5024364814211688E-3</v>
      </c>
      <c r="P222" s="54"/>
      <c r="Q222" s="42">
        <f t="shared" si="107"/>
        <v>52.638134496470364</v>
      </c>
      <c r="R222" s="42">
        <f t="shared" si="108"/>
        <v>46.660667452754254</v>
      </c>
      <c r="S222" s="42">
        <f t="shared" si="109"/>
        <v>47.914801469860144</v>
      </c>
      <c r="T222" s="42">
        <f t="shared" si="110"/>
        <v>47.699068119722199</v>
      </c>
      <c r="V222" s="143">
        <f t="shared" si="111"/>
        <v>47.414777726476963</v>
      </c>
      <c r="W222" s="143">
        <f t="shared" si="112"/>
        <v>48.285984760570273</v>
      </c>
      <c r="X222" s="143">
        <f t="shared" si="113"/>
        <v>48.014142378094377</v>
      </c>
      <c r="AA222" t="s">
        <v>403</v>
      </c>
      <c r="AB222" s="2">
        <v>5.5327943169239999</v>
      </c>
      <c r="AC222" s="2">
        <v>5.3626067825379993</v>
      </c>
      <c r="AD222" s="2">
        <v>-0.17018753438600065</v>
      </c>
      <c r="AE222" s="1">
        <v>-3.0759779713014478E-2</v>
      </c>
      <c r="AF222" s="2">
        <v>5.5328299142039992</v>
      </c>
      <c r="AG222" s="2">
        <v>3.5597279999244336E-5</v>
      </c>
      <c r="AH222" s="1">
        <v>6.4338701133995741E-6</v>
      </c>
      <c r="AI222" s="2">
        <v>5.533437496795</v>
      </c>
      <c r="AJ222" s="2">
        <v>6.4317987100004359E-4</v>
      </c>
      <c r="AK222" s="1">
        <v>1.1624865016808079E-4</v>
      </c>
      <c r="AL222" s="2">
        <v>5.2014535839120004</v>
      </c>
      <c r="AM222" s="2">
        <v>-0.33134073301199951</v>
      </c>
      <c r="AN222" s="1">
        <v>-5.9886689081948552E-2</v>
      </c>
      <c r="AO222" s="2">
        <v>5.532598338154</v>
      </c>
      <c r="AP222" s="2">
        <v>-1.9597876999988273E-4</v>
      </c>
      <c r="AQ222" s="1">
        <v>-3.5421300481099148E-5</v>
      </c>
      <c r="AR222" s="2">
        <v>4.9454561464270004</v>
      </c>
      <c r="AS222" s="2">
        <v>-0.58733817049699955</v>
      </c>
      <c r="AT222" s="1">
        <v>-0.10615579341173391</v>
      </c>
      <c r="AU222" s="1"/>
      <c r="AV222" t="s">
        <v>403</v>
      </c>
      <c r="AW222" s="2">
        <v>5.2460907824970002</v>
      </c>
      <c r="AX222" s="2">
        <v>5.2379012654129999</v>
      </c>
      <c r="AY222" s="2">
        <v>-8.1895170840002862E-3</v>
      </c>
      <c r="AZ222" s="1">
        <v>-1.5610704090984664E-3</v>
      </c>
      <c r="BA222" s="2">
        <v>5.2460916930090002</v>
      </c>
      <c r="BB222" s="2">
        <v>9.1051200001857069E-7</v>
      </c>
      <c r="BC222" s="1">
        <v>1.7356009222264948E-7</v>
      </c>
      <c r="BD222" s="2">
        <v>5.2460832565500004</v>
      </c>
      <c r="BE222" s="2">
        <v>-7.5259469998201212E-6</v>
      </c>
      <c r="BF222" s="1">
        <v>-1.4345819223963124E-6</v>
      </c>
      <c r="BG222" s="2">
        <v>5.2286540523829999</v>
      </c>
      <c r="BH222" s="2">
        <v>-1.7436730114000376E-2</v>
      </c>
      <c r="BI222" s="1">
        <v>-3.3237568385541651E-3</v>
      </c>
      <c r="BJ222" s="2">
        <v>5.2460858135070003</v>
      </c>
      <c r="BK222" s="2">
        <v>-4.9689899999094678E-6</v>
      </c>
      <c r="BL222" s="1">
        <v>-9.4717956778177605E-7</v>
      </c>
      <c r="BM222" s="2">
        <v>5.2177370783199999</v>
      </c>
      <c r="BN222" s="2">
        <v>-2.8353704177000338E-2</v>
      </c>
      <c r="BO222" s="1">
        <v>-5.4047299889661317E-3</v>
      </c>
      <c r="BQ222" t="s">
        <v>403</v>
      </c>
      <c r="BS222" s="23">
        <v>5.5327943169239999</v>
      </c>
      <c r="BT222" s="23">
        <v>5.4888003550839999</v>
      </c>
      <c r="BU222" s="23">
        <v>-4.399396184000004E-2</v>
      </c>
      <c r="BV222" s="24">
        <v>-7.9514905705836587E-3</v>
      </c>
      <c r="BW222" s="2">
        <v>5.2460907824970002</v>
      </c>
      <c r="BX222" s="2">
        <v>5.2416671742350003</v>
      </c>
      <c r="BY222" s="2">
        <v>-4.4236082619999451E-3</v>
      </c>
      <c r="BZ222" s="1">
        <v>-8.432199223007774E-4</v>
      </c>
      <c r="CB222" s="25" t="s">
        <v>403</v>
      </c>
      <c r="CC222" s="27">
        <v>0</v>
      </c>
      <c r="CD222" s="27">
        <v>0.20976600000000001</v>
      </c>
      <c r="CG222" s="30">
        <v>501</v>
      </c>
      <c r="CH222" s="30"/>
      <c r="CI222" s="15" t="s">
        <v>403</v>
      </c>
      <c r="CJ222" s="33" t="s">
        <v>971</v>
      </c>
      <c r="CK222" s="34" t="s">
        <v>403</v>
      </c>
      <c r="CL222" s="34" t="s">
        <v>976</v>
      </c>
      <c r="CM222" s="32"/>
      <c r="CN222" s="32"/>
      <c r="CO222" t="s">
        <v>403</v>
      </c>
      <c r="CP222">
        <v>105110</v>
      </c>
      <c r="CQ222" t="s">
        <v>1045</v>
      </c>
      <c r="CR222" s="30">
        <v>258</v>
      </c>
      <c r="CS222" s="39" t="s">
        <v>403</v>
      </c>
      <c r="CW222" s="30">
        <v>492</v>
      </c>
      <c r="CX222" s="30"/>
      <c r="CY222" s="32"/>
      <c r="CZ222" s="32" t="s">
        <v>403</v>
      </c>
      <c r="DA222" s="41">
        <v>104302</v>
      </c>
    </row>
    <row r="223" spans="1:105" ht="15.75" x14ac:dyDescent="0.25">
      <c r="A223" t="s">
        <v>564</v>
      </c>
      <c r="B223" t="s">
        <v>265</v>
      </c>
      <c r="C223" s="52">
        <v>4.9581838702049996</v>
      </c>
      <c r="D223" s="52">
        <v>4.31335150481</v>
      </c>
      <c r="E223" s="52">
        <v>-0.64483236539499966</v>
      </c>
      <c r="F223" s="53">
        <v>-0.13005414528290549</v>
      </c>
      <c r="G223" s="45">
        <v>4.8026557430290007</v>
      </c>
      <c r="H223" s="45">
        <v>4.8461269439999999</v>
      </c>
      <c r="I223" s="45">
        <v>4.3471200970999213E-2</v>
      </c>
      <c r="J223" s="46">
        <v>9.0514921945211574E-3</v>
      </c>
      <c r="K223" s="47">
        <v>1</v>
      </c>
      <c r="L223" s="55">
        <f t="shared" si="103"/>
        <v>4.6977597430290006</v>
      </c>
      <c r="M223" s="55">
        <f t="shared" si="104"/>
        <v>4.7412309439999998</v>
      </c>
      <c r="N223" s="55">
        <f t="shared" si="105"/>
        <v>4.3471200970999213E-2</v>
      </c>
      <c r="O223" s="56">
        <f t="shared" si="106"/>
        <v>9.2536024294358754E-3</v>
      </c>
      <c r="P223" s="54"/>
      <c r="Q223" s="42">
        <f t="shared" si="107"/>
        <v>54.134554757124135</v>
      </c>
      <c r="R223" s="42">
        <f t="shared" si="108"/>
        <v>47.094131507915712</v>
      </c>
      <c r="S223" s="42">
        <f t="shared" si="109"/>
        <v>51.29118618876516</v>
      </c>
      <c r="T223" s="42">
        <f t="shared" si="110"/>
        <v>51.765814433890156</v>
      </c>
      <c r="V223" s="143">
        <f t="shared" si="111"/>
        <v>49.155990853494366</v>
      </c>
      <c r="W223" s="143">
        <f t="shared" si="112"/>
        <v>51.58122144418337</v>
      </c>
      <c r="X223" s="143">
        <f t="shared" si="113"/>
        <v>52.001514355915447</v>
      </c>
      <c r="AA223" t="s">
        <v>265</v>
      </c>
      <c r="AB223" s="2">
        <v>4.9581838702049996</v>
      </c>
      <c r="AC223" s="2">
        <v>4.8081888867110001</v>
      </c>
      <c r="AD223" s="2">
        <v>-0.14999498349399953</v>
      </c>
      <c r="AE223" s="1">
        <v>-3.025200101903399E-2</v>
      </c>
      <c r="AF223" s="2">
        <v>4.958303148673</v>
      </c>
      <c r="AG223" s="2">
        <v>1.1927846800041664E-4</v>
      </c>
      <c r="AH223" s="1">
        <v>2.4056886780095347E-5</v>
      </c>
      <c r="AI223" s="2">
        <v>4.9603680294669994</v>
      </c>
      <c r="AJ223" s="2">
        <v>2.1841592619997741E-3</v>
      </c>
      <c r="AK223" s="1">
        <v>4.4051598713894984E-4</v>
      </c>
      <c r="AL223" s="2">
        <v>4.7087625885610001</v>
      </c>
      <c r="AM223" s="2">
        <v>-0.24942128164399957</v>
      </c>
      <c r="AN223" s="1">
        <v>-5.0304968144250582E-2</v>
      </c>
      <c r="AO223" s="2">
        <v>4.9575271346480001</v>
      </c>
      <c r="AP223" s="2">
        <v>-6.5673555699952146E-4</v>
      </c>
      <c r="AQ223" s="1">
        <v>-1.3245486133461369E-4</v>
      </c>
      <c r="AR223" s="2">
        <v>4.4768818669819996</v>
      </c>
      <c r="AS223" s="2">
        <v>-0.48130200322299999</v>
      </c>
      <c r="AT223" s="1">
        <v>-9.7072237702854738E-2</v>
      </c>
      <c r="AU223" s="1"/>
      <c r="AV223" t="s">
        <v>265</v>
      </c>
      <c r="AW223" s="2">
        <v>4.8026557430290007</v>
      </c>
      <c r="AX223" s="2">
        <v>4.796530243856</v>
      </c>
      <c r="AY223" s="2">
        <v>-6.1254991730006481E-3</v>
      </c>
      <c r="AZ223" s="1">
        <v>-1.2754399858644332E-3</v>
      </c>
      <c r="BA223" s="2">
        <v>4.8026812721840004</v>
      </c>
      <c r="BB223" s="2">
        <v>2.5529154999759385E-5</v>
      </c>
      <c r="BC223" s="1">
        <v>5.3156329259732301E-6</v>
      </c>
      <c r="BD223" s="2">
        <v>4.8031112098569997</v>
      </c>
      <c r="BE223" s="2">
        <v>4.5546682799901816E-4</v>
      </c>
      <c r="BF223" s="1">
        <v>9.4836451407145521E-5</v>
      </c>
      <c r="BG223" s="2">
        <v>4.799131613318</v>
      </c>
      <c r="BH223" s="2">
        <v>-3.5241297110006897E-3</v>
      </c>
      <c r="BI223" s="1">
        <v>-7.3378769988165888E-4</v>
      </c>
      <c r="BJ223" s="2">
        <v>4.8025151596520006</v>
      </c>
      <c r="BK223" s="2">
        <v>-1.4058337700006973E-4</v>
      </c>
      <c r="BL223" s="1">
        <v>-2.927200793105458E-5</v>
      </c>
      <c r="BM223" s="2">
        <v>4.8409339199649999</v>
      </c>
      <c r="BN223" s="2">
        <v>3.827817693599922E-2</v>
      </c>
      <c r="BO223" s="1">
        <v>7.9702104385806858E-3</v>
      </c>
      <c r="BQ223" t="s">
        <v>265</v>
      </c>
      <c r="BS223" s="23">
        <v>4.9581838702049996</v>
      </c>
      <c r="BT223" s="23">
        <v>4.7959310659280003</v>
      </c>
      <c r="BU223" s="23">
        <v>-0.16225280427699929</v>
      </c>
      <c r="BV223" s="24">
        <v>-3.2724241077870884E-2</v>
      </c>
      <c r="BW223" s="2">
        <v>4.8026557430290007</v>
      </c>
      <c r="BX223" s="2">
        <v>4.7642048494160001</v>
      </c>
      <c r="BY223" s="2">
        <v>-3.8450893613000581E-2</v>
      </c>
      <c r="BZ223" s="1">
        <v>-8.0061731821631406E-3</v>
      </c>
      <c r="CB223" s="25" t="s">
        <v>265</v>
      </c>
      <c r="CC223" s="27">
        <v>0</v>
      </c>
      <c r="CD223" s="27">
        <v>0.104896</v>
      </c>
      <c r="CG223" s="30">
        <v>348</v>
      </c>
      <c r="CH223" s="30"/>
      <c r="CI223" s="15" t="s">
        <v>265</v>
      </c>
      <c r="CJ223" s="33" t="s">
        <v>961</v>
      </c>
      <c r="CK223" s="34" t="s">
        <v>265</v>
      </c>
      <c r="CL223" s="34" t="s">
        <v>962</v>
      </c>
      <c r="CM223" s="32"/>
      <c r="CN223" s="32"/>
      <c r="CO223" t="s">
        <v>265</v>
      </c>
      <c r="CP223">
        <v>91590</v>
      </c>
      <c r="CQ223" t="s">
        <v>1045</v>
      </c>
      <c r="CR223" s="30">
        <v>259</v>
      </c>
      <c r="CS223" s="39" t="s">
        <v>265</v>
      </c>
      <c r="CW223" s="30">
        <v>354</v>
      </c>
      <c r="CX223" s="30"/>
      <c r="CY223" s="32"/>
      <c r="CZ223" s="32" t="s">
        <v>265</v>
      </c>
      <c r="DA223" s="41">
        <v>91075</v>
      </c>
    </row>
    <row r="224" spans="1:105" ht="15.75" x14ac:dyDescent="0.25">
      <c r="A224" t="s">
        <v>565</v>
      </c>
      <c r="B224" t="s">
        <v>272</v>
      </c>
      <c r="C224" s="52">
        <v>3.4672575323780004</v>
      </c>
      <c r="D224" s="52">
        <v>2.8599814268120003</v>
      </c>
      <c r="E224" s="52">
        <v>-0.60727610556600009</v>
      </c>
      <c r="F224" s="53">
        <v>-0.17514594745129963</v>
      </c>
      <c r="G224" s="45">
        <v>4.1598995803810004</v>
      </c>
      <c r="H224" s="45">
        <v>4.2767364271290003</v>
      </c>
      <c r="I224" s="45">
        <v>0.11683684674799988</v>
      </c>
      <c r="J224" s="46">
        <v>2.8086458456600273E-2</v>
      </c>
      <c r="K224" s="47">
        <v>4</v>
      </c>
      <c r="L224" s="55">
        <f t="shared" si="103"/>
        <v>4.0098405803810007</v>
      </c>
      <c r="M224" s="55">
        <f t="shared" si="104"/>
        <v>4.1266774271290005</v>
      </c>
      <c r="N224" s="55">
        <f t="shared" si="105"/>
        <v>0.11683684674799988</v>
      </c>
      <c r="O224" s="56">
        <f t="shared" si="106"/>
        <v>2.9137529137604385E-2</v>
      </c>
      <c r="P224" s="54"/>
      <c r="Q224" s="42">
        <f t="shared" si="107"/>
        <v>38.523371543242526</v>
      </c>
      <c r="R224" s="42">
        <f t="shared" si="108"/>
        <v>31.776159135282882</v>
      </c>
      <c r="S224" s="42">
        <f t="shared" si="109"/>
        <v>44.551804146271287</v>
      </c>
      <c r="T224" s="42">
        <f t="shared" si="110"/>
        <v>45.849933637716113</v>
      </c>
      <c r="V224" s="143">
        <f t="shared" si="111"/>
        <v>34.787376772298316</v>
      </c>
      <c r="W224" s="143">
        <f t="shared" si="112"/>
        <v>44.942285315068034</v>
      </c>
      <c r="X224" s="143">
        <f t="shared" si="113"/>
        <v>46.199412177030332</v>
      </c>
      <c r="AA224" t="s">
        <v>272</v>
      </c>
      <c r="AB224" s="2">
        <v>3.4672575323780004</v>
      </c>
      <c r="AC224" s="2">
        <v>3.336329744935</v>
      </c>
      <c r="AD224" s="2">
        <v>-0.13092778744300038</v>
      </c>
      <c r="AE224" s="1">
        <v>-3.7761194898379598E-2</v>
      </c>
      <c r="AF224" s="2">
        <v>3.4673071451630002</v>
      </c>
      <c r="AG224" s="2">
        <v>4.9612784999819581E-5</v>
      </c>
      <c r="AH224" s="1">
        <v>1.4308941443352467E-5</v>
      </c>
      <c r="AI224" s="2">
        <v>3.4685198553249998</v>
      </c>
      <c r="AJ224" s="2">
        <v>1.2623229469994612E-3</v>
      </c>
      <c r="AK224" s="1">
        <v>3.6406956657001005E-4</v>
      </c>
      <c r="AL224" s="2">
        <v>3.304646256232</v>
      </c>
      <c r="AM224" s="2">
        <v>-0.16261127614600035</v>
      </c>
      <c r="AN224" s="1">
        <v>-4.6899105309455992E-2</v>
      </c>
      <c r="AO224" s="2">
        <v>3.4669837006269999</v>
      </c>
      <c r="AP224" s="2">
        <v>-2.7383175100048618E-4</v>
      </c>
      <c r="AQ224" s="1">
        <v>-7.897646726364745E-5</v>
      </c>
      <c r="AR224" s="2">
        <v>3.103799330378</v>
      </c>
      <c r="AS224" s="2">
        <v>-0.36345820200000034</v>
      </c>
      <c r="AT224" s="1">
        <v>-0.10482584538527902</v>
      </c>
      <c r="AU224" s="1"/>
      <c r="AV224" t="s">
        <v>272</v>
      </c>
      <c r="AW224" s="2">
        <v>4.1598995803810004</v>
      </c>
      <c r="AX224" s="2">
        <v>4.1972873713399999</v>
      </c>
      <c r="AY224" s="2">
        <v>3.7387790958999467E-2</v>
      </c>
      <c r="AZ224" s="1">
        <v>8.9876667060254292E-3</v>
      </c>
      <c r="BA224" s="2">
        <v>4.1598995803810004</v>
      </c>
      <c r="BB224" s="2">
        <v>0</v>
      </c>
      <c r="BC224" s="1">
        <v>0</v>
      </c>
      <c r="BD224" s="2">
        <v>4.1598995803810004</v>
      </c>
      <c r="BE224" s="2">
        <v>0</v>
      </c>
      <c r="BF224" s="1">
        <v>0</v>
      </c>
      <c r="BG224" s="2">
        <v>4.2300016884299998</v>
      </c>
      <c r="BH224" s="2">
        <v>7.0102108048999412E-2</v>
      </c>
      <c r="BI224" s="1">
        <v>1.6851875074008118E-2</v>
      </c>
      <c r="BJ224" s="2">
        <v>4.1598995803810004</v>
      </c>
      <c r="BK224" s="2">
        <v>0</v>
      </c>
      <c r="BL224" s="1">
        <v>0</v>
      </c>
      <c r="BM224" s="2">
        <v>4.2720629532589998</v>
      </c>
      <c r="BN224" s="2">
        <v>0.11216337287799938</v>
      </c>
      <c r="BO224" s="1">
        <v>2.6963000118316909E-2</v>
      </c>
      <c r="BQ224" t="s">
        <v>272</v>
      </c>
      <c r="BS224" s="23">
        <v>3.4672575323780004</v>
      </c>
      <c r="BT224" s="23">
        <v>3.2187782515639998</v>
      </c>
      <c r="BU224" s="23">
        <v>-0.24847928081400061</v>
      </c>
      <c r="BV224" s="24">
        <v>-7.1664500976246326E-2</v>
      </c>
      <c r="BW224" s="2">
        <v>4.1598995803810004</v>
      </c>
      <c r="BX224" s="2">
        <v>4.1598995803810004</v>
      </c>
      <c r="BY224" s="2">
        <v>0</v>
      </c>
      <c r="BZ224" s="1">
        <v>0</v>
      </c>
      <c r="CB224" s="25" t="s">
        <v>272</v>
      </c>
      <c r="CC224" s="27">
        <v>0</v>
      </c>
      <c r="CD224" s="27">
        <v>0.150059</v>
      </c>
      <c r="CG224" s="30">
        <v>355</v>
      </c>
      <c r="CH224" s="30"/>
      <c r="CI224" s="15" t="s">
        <v>272</v>
      </c>
      <c r="CJ224" s="33" t="s">
        <v>961</v>
      </c>
      <c r="CK224" s="34" t="s">
        <v>272</v>
      </c>
      <c r="CL224" s="34" t="s">
        <v>962</v>
      </c>
      <c r="CM224" s="32"/>
      <c r="CN224" s="32"/>
      <c r="CO224" t="s">
        <v>272</v>
      </c>
      <c r="CP224">
        <v>90004</v>
      </c>
      <c r="CQ224" t="s">
        <v>1045</v>
      </c>
      <c r="CR224" s="30">
        <v>260</v>
      </c>
      <c r="CS224" s="39" t="s">
        <v>272</v>
      </c>
      <c r="CW224" s="30">
        <v>361</v>
      </c>
      <c r="CX224" s="30"/>
      <c r="CY224" s="32"/>
      <c r="CZ224" s="32" t="s">
        <v>272</v>
      </c>
      <c r="DA224" s="41">
        <v>89222</v>
      </c>
    </row>
    <row r="225" spans="1:105" ht="15.75" x14ac:dyDescent="0.25">
      <c r="A225" t="s">
        <v>566</v>
      </c>
      <c r="B225" t="s">
        <v>273</v>
      </c>
      <c r="C225" s="52">
        <v>5.3628585496139998</v>
      </c>
      <c r="D225" s="52">
        <v>4.7313276791810006</v>
      </c>
      <c r="E225" s="52">
        <v>-0.63153087043299916</v>
      </c>
      <c r="F225" s="53">
        <v>-0.11776012076217349</v>
      </c>
      <c r="G225" s="45">
        <v>5.4187381248479998</v>
      </c>
      <c r="H225" s="45">
        <v>5.5198813185799995</v>
      </c>
      <c r="I225" s="45">
        <v>0.10114319373199976</v>
      </c>
      <c r="J225" s="46">
        <v>1.8665451513185445E-2</v>
      </c>
      <c r="K225" s="47">
        <v>4</v>
      </c>
      <c r="L225" s="55">
        <f t="shared" si="103"/>
        <v>5.2140501248479998</v>
      </c>
      <c r="M225" s="55">
        <f t="shared" si="104"/>
        <v>5.3151933185799995</v>
      </c>
      <c r="N225" s="55">
        <f t="shared" si="105"/>
        <v>0.10114319373199976</v>
      </c>
      <c r="O225" s="56">
        <f t="shared" si="106"/>
        <v>1.9398201265843851E-2</v>
      </c>
      <c r="P225" s="54"/>
      <c r="Q225" s="42">
        <f t="shared" si="107"/>
        <v>62.472141904081823</v>
      </c>
      <c r="R225" s="42">
        <f t="shared" si="108"/>
        <v>55.115414929185505</v>
      </c>
      <c r="S225" s="42">
        <f t="shared" si="109"/>
        <v>60.738666940589908</v>
      </c>
      <c r="T225" s="42">
        <f t="shared" si="110"/>
        <v>61.916887826522526</v>
      </c>
      <c r="V225" s="143">
        <f t="shared" si="111"/>
        <v>57.001366298084392</v>
      </c>
      <c r="W225" s="143">
        <f t="shared" si="112"/>
        <v>61.351871188760498</v>
      </c>
      <c r="X225" s="143">
        <f t="shared" si="113"/>
        <v>62.471158156614031</v>
      </c>
      <c r="AA225" t="s">
        <v>273</v>
      </c>
      <c r="AB225" s="2">
        <v>5.3628585496139998</v>
      </c>
      <c r="AC225" s="2">
        <v>5.2220513705519993</v>
      </c>
      <c r="AD225" s="2">
        <v>-0.14080717906200046</v>
      </c>
      <c r="AE225" s="1">
        <v>-2.6255993470522411E-2</v>
      </c>
      <c r="AF225" s="2">
        <v>5.3630060629019995</v>
      </c>
      <c r="AG225" s="2">
        <v>1.475132879997787E-4</v>
      </c>
      <c r="AH225" s="1">
        <v>2.7506466306182212E-5</v>
      </c>
      <c r="AI225" s="2">
        <v>5.3653801449769993</v>
      </c>
      <c r="AJ225" s="2">
        <v>2.5215953629995624E-3</v>
      </c>
      <c r="AK225" s="1">
        <v>4.7019613507819601E-4</v>
      </c>
      <c r="AL225" s="2">
        <v>5.0631365918140006</v>
      </c>
      <c r="AM225" s="2">
        <v>-0.29972195779999922</v>
      </c>
      <c r="AN225" s="1">
        <v>-5.5888469745593451E-2</v>
      </c>
      <c r="AO225" s="2">
        <v>5.3620466952459998</v>
      </c>
      <c r="AP225" s="2">
        <v>-8.1185436800002009E-4</v>
      </c>
      <c r="AQ225" s="1">
        <v>-1.5138463199974845E-4</v>
      </c>
      <c r="AR225" s="2">
        <v>4.8443181162090001</v>
      </c>
      <c r="AS225" s="2">
        <v>-0.51854043340499967</v>
      </c>
      <c r="AT225" s="1">
        <v>-9.6691051723212504E-2</v>
      </c>
      <c r="AU225" s="1"/>
      <c r="AV225" t="s">
        <v>273</v>
      </c>
      <c r="AW225" s="2">
        <v>5.4187381248479998</v>
      </c>
      <c r="AX225" s="2">
        <v>5.4198401634069997</v>
      </c>
      <c r="AY225" s="2">
        <v>1.1020385589999293E-3</v>
      </c>
      <c r="AZ225" s="1">
        <v>2.0337549695314763E-4</v>
      </c>
      <c r="BA225" s="2">
        <v>5.418772472753</v>
      </c>
      <c r="BB225" s="2">
        <v>3.4347905000231549E-5</v>
      </c>
      <c r="BC225" s="1">
        <v>6.3387276168093173E-6</v>
      </c>
      <c r="BD225" s="2">
        <v>5.4193151973260001</v>
      </c>
      <c r="BE225" s="2">
        <v>5.770724780003178E-4</v>
      </c>
      <c r="BF225" s="1">
        <v>1.0649573105482103E-4</v>
      </c>
      <c r="BG225" s="2">
        <v>5.4596866037600007</v>
      </c>
      <c r="BH225" s="2">
        <v>4.094847891200093E-2</v>
      </c>
      <c r="BI225" s="1">
        <v>7.5568292780617751E-3</v>
      </c>
      <c r="BJ225" s="2">
        <v>5.4185490461689998</v>
      </c>
      <c r="BK225" s="2">
        <v>-1.8907867899997655E-4</v>
      </c>
      <c r="BL225" s="1">
        <v>-3.4893488971711536E-5</v>
      </c>
      <c r="BM225" s="2">
        <v>5.5138618470980001</v>
      </c>
      <c r="BN225" s="2">
        <v>9.512372225000032E-2</v>
      </c>
      <c r="BO225" s="1">
        <v>1.7554589289673159E-2</v>
      </c>
      <c r="BQ225" t="s">
        <v>273</v>
      </c>
      <c r="BS225" s="23">
        <v>5.3628585496139998</v>
      </c>
      <c r="BT225" s="23">
        <v>5.2540562336859997</v>
      </c>
      <c r="BU225" s="23">
        <v>-0.10880231592800005</v>
      </c>
      <c r="BV225" s="24">
        <v>-2.0288119651380936E-2</v>
      </c>
      <c r="BW225" s="2">
        <v>5.4187381248479998</v>
      </c>
      <c r="BX225" s="2">
        <v>5.3925900186110001</v>
      </c>
      <c r="BY225" s="2">
        <v>-2.6148106236999702E-2</v>
      </c>
      <c r="BZ225" s="1">
        <v>-4.8254973085146424E-3</v>
      </c>
      <c r="CB225" s="25" t="s">
        <v>273</v>
      </c>
      <c r="CC225" s="27">
        <v>0</v>
      </c>
      <c r="CD225" s="27">
        <v>0.20468800000000001</v>
      </c>
      <c r="CG225" s="30">
        <v>356</v>
      </c>
      <c r="CH225" s="30"/>
      <c r="CI225" s="15" t="s">
        <v>273</v>
      </c>
      <c r="CJ225" s="33" t="s">
        <v>961</v>
      </c>
      <c r="CK225" s="34" t="s">
        <v>273</v>
      </c>
      <c r="CL225" s="34" t="s">
        <v>962</v>
      </c>
      <c r="CM225" s="32"/>
      <c r="CN225" s="32"/>
      <c r="CO225" t="s">
        <v>273</v>
      </c>
      <c r="CP225">
        <v>85844</v>
      </c>
      <c r="CQ225" t="s">
        <v>1045</v>
      </c>
      <c r="CR225" s="30">
        <v>261</v>
      </c>
      <c r="CS225" s="39" t="s">
        <v>273</v>
      </c>
      <c r="CW225" s="30">
        <v>362</v>
      </c>
      <c r="CX225" s="30"/>
      <c r="CY225" s="32"/>
      <c r="CZ225" s="32" t="s">
        <v>273</v>
      </c>
      <c r="DA225" s="41">
        <v>84986</v>
      </c>
    </row>
    <row r="226" spans="1:105" ht="15.75" x14ac:dyDescent="0.25">
      <c r="A226" t="s">
        <v>567</v>
      </c>
      <c r="B226" t="s">
        <v>379</v>
      </c>
      <c r="C226" s="52">
        <v>4.3086489165200001</v>
      </c>
      <c r="D226" s="52">
        <v>2.9515171647780001</v>
      </c>
      <c r="E226" s="52">
        <v>-1.3571317517420001</v>
      </c>
      <c r="F226" s="53">
        <v>-0.31497849512373943</v>
      </c>
      <c r="G226" s="45">
        <v>4.7204179054750002</v>
      </c>
      <c r="H226" s="45">
        <v>4.8488446218350001</v>
      </c>
      <c r="I226" s="45">
        <v>0.12842671635999992</v>
      </c>
      <c r="J226" s="46">
        <v>2.7206641219423296E-2</v>
      </c>
      <c r="K226" s="47">
        <v>4</v>
      </c>
      <c r="L226" s="55">
        <f t="shared" si="103"/>
        <v>4.4076049054749999</v>
      </c>
      <c r="M226" s="55">
        <f t="shared" si="104"/>
        <v>4.5360316218349999</v>
      </c>
      <c r="N226" s="55">
        <f t="shared" si="105"/>
        <v>0.12842671635999992</v>
      </c>
      <c r="O226" s="56">
        <f t="shared" si="106"/>
        <v>2.9137529137530441E-2</v>
      </c>
      <c r="P226" s="54"/>
      <c r="Q226" s="42">
        <f t="shared" si="107"/>
        <v>32.3229476108027</v>
      </c>
      <c r="R226" s="42">
        <f t="shared" si="108"/>
        <v>22.141914214388596</v>
      </c>
      <c r="S226" s="42">
        <f t="shared" si="109"/>
        <v>33.065303116841712</v>
      </c>
      <c r="T226" s="42">
        <f t="shared" si="110"/>
        <v>34.028744349849958</v>
      </c>
      <c r="V226" s="143">
        <f t="shared" si="111"/>
        <v>27.605013616576588</v>
      </c>
      <c r="W226" s="143">
        <f t="shared" si="112"/>
        <v>33.316488948750894</v>
      </c>
      <c r="X226" s="143">
        <f t="shared" si="113"/>
        <v>34.24841870955062</v>
      </c>
      <c r="AA226" t="s">
        <v>379</v>
      </c>
      <c r="AB226" s="2">
        <v>4.3086489165200001</v>
      </c>
      <c r="AC226" s="2">
        <v>4.0883130777550001</v>
      </c>
      <c r="AD226" s="2">
        <v>-0.22033583876500007</v>
      </c>
      <c r="AE226" s="1">
        <v>-5.1138034923244667E-2</v>
      </c>
      <c r="AF226" s="2">
        <v>4.3088581306640004</v>
      </c>
      <c r="AG226" s="2">
        <v>2.0921414400021376E-4</v>
      </c>
      <c r="AH226" s="1">
        <v>4.8556786141951749E-5</v>
      </c>
      <c r="AI226" s="2">
        <v>4.3133025113499999</v>
      </c>
      <c r="AJ226" s="2">
        <v>4.6535948299997187E-3</v>
      </c>
      <c r="AK226" s="1">
        <v>1.080058951231126E-3</v>
      </c>
      <c r="AL226" s="2">
        <v>3.9991658588780004</v>
      </c>
      <c r="AM226" s="2">
        <v>-0.30948305764199979</v>
      </c>
      <c r="AN226" s="1">
        <v>-7.1828330327726578E-2</v>
      </c>
      <c r="AO226" s="2">
        <v>4.3074954495800002</v>
      </c>
      <c r="AP226" s="2">
        <v>-1.1534669399999586E-3</v>
      </c>
      <c r="AQ226" s="1">
        <v>-2.6770966081209242E-4</v>
      </c>
      <c r="AR226" s="2">
        <v>3.6520052764050002</v>
      </c>
      <c r="AS226" s="2">
        <v>-0.65664364011499998</v>
      </c>
      <c r="AT226" s="1">
        <v>-0.15240128700143812</v>
      </c>
      <c r="AU226" s="1"/>
      <c r="AV226" t="s">
        <v>379</v>
      </c>
      <c r="AW226" s="2">
        <v>4.7204179054750002</v>
      </c>
      <c r="AX226" s="2">
        <v>4.7615144547100003</v>
      </c>
      <c r="AY226" s="2">
        <v>4.1096549235000168E-2</v>
      </c>
      <c r="AZ226" s="1">
        <v>8.7061251901731258E-3</v>
      </c>
      <c r="BA226" s="2">
        <v>4.7204179054750002</v>
      </c>
      <c r="BB226" s="2">
        <v>0</v>
      </c>
      <c r="BC226" s="1">
        <v>0</v>
      </c>
      <c r="BD226" s="2">
        <v>4.7204179054750002</v>
      </c>
      <c r="BE226" s="2">
        <v>0</v>
      </c>
      <c r="BF226" s="1">
        <v>0</v>
      </c>
      <c r="BG226" s="2">
        <v>4.7974739352909994</v>
      </c>
      <c r="BH226" s="2">
        <v>7.7056029815999239E-2</v>
      </c>
      <c r="BI226" s="1">
        <v>1.6323984731653828E-2</v>
      </c>
      <c r="BJ226" s="2">
        <v>4.7204179054750002</v>
      </c>
      <c r="BK226" s="2">
        <v>0</v>
      </c>
      <c r="BL226" s="1">
        <v>0</v>
      </c>
      <c r="BM226" s="2">
        <v>4.8437075531799998</v>
      </c>
      <c r="BN226" s="2">
        <v>0.12328964770499962</v>
      </c>
      <c r="BO226" s="1">
        <v>2.611837557051919E-2</v>
      </c>
      <c r="BQ226" t="s">
        <v>379</v>
      </c>
      <c r="BS226" s="23">
        <v>4.3086489165200001</v>
      </c>
      <c r="BT226" s="23">
        <v>3.6033015521630003</v>
      </c>
      <c r="BU226" s="23">
        <v>-0.70534736435699985</v>
      </c>
      <c r="BV226" s="24">
        <v>-0.16370499848632206</v>
      </c>
      <c r="BW226" s="2">
        <v>4.7204179054750002</v>
      </c>
      <c r="BX226" s="2">
        <v>4.7204179054750002</v>
      </c>
      <c r="BY226" s="2">
        <v>0</v>
      </c>
      <c r="BZ226" s="1">
        <v>0</v>
      </c>
      <c r="CB226" s="25" t="s">
        <v>379</v>
      </c>
      <c r="CC226" s="27">
        <v>0</v>
      </c>
      <c r="CD226" s="27">
        <v>0.31281300000000001</v>
      </c>
      <c r="CG226" s="30">
        <v>475</v>
      </c>
      <c r="CH226" s="30"/>
      <c r="CI226" s="15" t="s">
        <v>379</v>
      </c>
      <c r="CJ226" s="33" t="s">
        <v>961</v>
      </c>
      <c r="CK226" s="34" t="s">
        <v>379</v>
      </c>
      <c r="CL226" s="34" t="s">
        <v>962</v>
      </c>
      <c r="CM226" s="32"/>
      <c r="CN226" s="32"/>
      <c r="CO226" t="s">
        <v>379</v>
      </c>
      <c r="CP226">
        <v>133300</v>
      </c>
      <c r="CQ226" t="s">
        <v>1045</v>
      </c>
      <c r="CR226" s="30">
        <v>262</v>
      </c>
      <c r="CS226" s="39" t="s">
        <v>379</v>
      </c>
      <c r="CW226" s="30">
        <v>468</v>
      </c>
      <c r="CX226" s="30"/>
      <c r="CY226" s="32"/>
      <c r="CZ226" s="32" t="s">
        <v>379</v>
      </c>
      <c r="DA226" s="41">
        <v>132295</v>
      </c>
    </row>
    <row r="227" spans="1:105" ht="15.75" x14ac:dyDescent="0.25">
      <c r="B227" t="s">
        <v>380</v>
      </c>
      <c r="C227" s="52">
        <v>3.2387086466509998</v>
      </c>
      <c r="D227" s="52">
        <v>2.6443150643790001</v>
      </c>
      <c r="E227" s="52">
        <v>-0.59439358227199968</v>
      </c>
      <c r="F227" s="53">
        <v>-0.18352795731923427</v>
      </c>
      <c r="G227" s="45">
        <v>2.9532084603519997</v>
      </c>
      <c r="H227" s="45">
        <v>2.8937697774209998</v>
      </c>
      <c r="I227" s="45">
        <v>-5.9438682930999853E-2</v>
      </c>
      <c r="J227" s="46">
        <v>-2.0126815878048522E-2</v>
      </c>
      <c r="K227" s="47">
        <v>4</v>
      </c>
      <c r="L227" s="55">
        <f t="shared" si="103"/>
        <v>2.8234534603519998</v>
      </c>
      <c r="M227" s="55">
        <f t="shared" si="104"/>
        <v>2.764014777421</v>
      </c>
      <c r="N227" s="55">
        <f t="shared" si="105"/>
        <v>-5.9438682930999853E-2</v>
      </c>
      <c r="O227" s="56">
        <f t="shared" si="106"/>
        <v>-2.1051766485851563E-2</v>
      </c>
      <c r="P227" s="54"/>
      <c r="Q227" s="42">
        <f t="shared" si="107"/>
        <v>43.079391415948386</v>
      </c>
      <c r="R227" s="42">
        <f t="shared" si="108"/>
        <v>35.173118706823622</v>
      </c>
      <c r="S227" s="42">
        <f t="shared" si="109"/>
        <v>37.555911949348229</v>
      </c>
      <c r="T227" s="42">
        <f t="shared" si="110"/>
        <v>36.765293660827346</v>
      </c>
      <c r="V227" s="143">
        <f t="shared" si="111"/>
        <v>38.376892425491256</v>
      </c>
      <c r="W227" s="143">
        <f t="shared" si="112"/>
        <v>38.000719520215341</v>
      </c>
      <c r="X227" s="143">
        <f t="shared" si="113"/>
        <v>37.458887371803499</v>
      </c>
      <c r="AA227" t="s">
        <v>380</v>
      </c>
      <c r="AB227" s="2">
        <v>3.2387086466509998</v>
      </c>
      <c r="AC227" s="2">
        <v>3.1159017135</v>
      </c>
      <c r="AD227" s="2">
        <v>-0.12280693315099978</v>
      </c>
      <c r="AE227" s="1">
        <v>-3.7918487443441014E-2</v>
      </c>
      <c r="AF227" s="2">
        <v>3.2387810363579996</v>
      </c>
      <c r="AG227" s="2">
        <v>7.2389706999853587E-5</v>
      </c>
      <c r="AH227" s="1">
        <v>2.2351410669406298E-5</v>
      </c>
      <c r="AI227" s="2">
        <v>3.240250962203</v>
      </c>
      <c r="AJ227" s="2">
        <v>1.5423155520002396E-3</v>
      </c>
      <c r="AK227" s="1">
        <v>4.7621312080513246E-4</v>
      </c>
      <c r="AL227" s="2">
        <v>3.040600847486</v>
      </c>
      <c r="AM227" s="2">
        <v>-0.19810779916499976</v>
      </c>
      <c r="AN227" s="1">
        <v>-6.1168762237953686E-2</v>
      </c>
      <c r="AO227" s="2">
        <v>3.238309666438</v>
      </c>
      <c r="AP227" s="2">
        <v>-3.9898021299977771E-4</v>
      </c>
      <c r="AQ227" s="1">
        <v>-1.2319114083088174E-4</v>
      </c>
      <c r="AR227" s="2">
        <v>2.8514031072140003</v>
      </c>
      <c r="AS227" s="2">
        <v>-0.38730553943699952</v>
      </c>
      <c r="AT227" s="1">
        <v>-0.1195864097987</v>
      </c>
      <c r="AU227" s="1"/>
      <c r="AV227" t="s">
        <v>380</v>
      </c>
      <c r="AW227" s="2">
        <v>2.9532084603519997</v>
      </c>
      <c r="AX227" s="2">
        <v>2.9415042373169999</v>
      </c>
      <c r="AY227" s="2">
        <v>-1.1704223034999739E-2</v>
      </c>
      <c r="AZ227" s="1">
        <v>-3.9632227768996321E-3</v>
      </c>
      <c r="BA227" s="2">
        <v>2.953219833486</v>
      </c>
      <c r="BB227" s="2">
        <v>1.1373134000347562E-5</v>
      </c>
      <c r="BC227" s="1">
        <v>3.8511111399809456E-6</v>
      </c>
      <c r="BD227" s="2">
        <v>2.953452012993</v>
      </c>
      <c r="BE227" s="2">
        <v>2.4355264100028862E-4</v>
      </c>
      <c r="BF227" s="1">
        <v>8.2470521221268282E-5</v>
      </c>
      <c r="BG227" s="2">
        <v>2.9405379075480003</v>
      </c>
      <c r="BH227" s="2">
        <v>-1.2670552803999424E-2</v>
      </c>
      <c r="BI227" s="1">
        <v>-4.2904363082073762E-3</v>
      </c>
      <c r="BJ227" s="2">
        <v>2.9531457541439998</v>
      </c>
      <c r="BK227" s="2">
        <v>-6.270620799986304E-5</v>
      </c>
      <c r="BL227" s="1">
        <v>-2.1233248123767377E-5</v>
      </c>
      <c r="BM227" s="2">
        <v>2.9129503317249998</v>
      </c>
      <c r="BN227" s="2">
        <v>-4.0258128626999845E-2</v>
      </c>
      <c r="BO227" s="1">
        <v>-1.3631996917075534E-2</v>
      </c>
      <c r="BQ227" t="s">
        <v>380</v>
      </c>
      <c r="BS227" s="23">
        <v>3.2387086466509998</v>
      </c>
      <c r="BT227" s="23">
        <v>3.02936597814</v>
      </c>
      <c r="BU227" s="23">
        <v>-0.20934266851099981</v>
      </c>
      <c r="BV227" s="24">
        <v>-6.463769710420586E-2</v>
      </c>
      <c r="BW227" s="2">
        <v>2.9532084603519997</v>
      </c>
      <c r="BX227" s="2">
        <v>2.9047151078229998</v>
      </c>
      <c r="BY227" s="2">
        <v>-4.8493352528999889E-2</v>
      </c>
      <c r="BZ227" s="1">
        <v>-1.6420565354610915E-2</v>
      </c>
      <c r="CB227" s="25" t="s">
        <v>380</v>
      </c>
      <c r="CC227" s="27">
        <v>0</v>
      </c>
      <c r="CD227" s="27">
        <v>0.12975500000000001</v>
      </c>
      <c r="CG227" s="30">
        <v>476</v>
      </c>
      <c r="CH227" s="30"/>
      <c r="CI227" s="15" t="s">
        <v>380</v>
      </c>
      <c r="CJ227" s="33" t="s">
        <v>961</v>
      </c>
      <c r="CK227" s="34" t="s">
        <v>1054</v>
      </c>
      <c r="CL227" s="34" t="s">
        <v>962</v>
      </c>
      <c r="CM227" s="32"/>
      <c r="CN227" s="32"/>
      <c r="CO227" t="s">
        <v>380</v>
      </c>
      <c r="CP227">
        <v>75180</v>
      </c>
      <c r="CQ227" t="s">
        <v>1045</v>
      </c>
      <c r="CR227" s="30">
        <v>263</v>
      </c>
      <c r="CS227" s="39" t="s">
        <v>380</v>
      </c>
      <c r="CW227" s="30">
        <v>469</v>
      </c>
      <c r="CX227" s="30"/>
      <c r="CY227" s="32"/>
      <c r="CZ227" s="32" t="s">
        <v>380</v>
      </c>
      <c r="DA227" s="41">
        <v>74300</v>
      </c>
    </row>
    <row r="228" spans="1:105" ht="15.75" x14ac:dyDescent="0.25">
      <c r="A228" t="s">
        <v>568</v>
      </c>
      <c r="B228" t="s">
        <v>384</v>
      </c>
      <c r="C228" s="52">
        <v>3.9607792591119999</v>
      </c>
      <c r="D228" s="52">
        <v>3.4709128551850004</v>
      </c>
      <c r="E228" s="52">
        <v>-0.48986640392699954</v>
      </c>
      <c r="F228" s="53">
        <v>-0.12367929942069703</v>
      </c>
      <c r="G228" s="45">
        <v>3.969551000909</v>
      </c>
      <c r="H228" s="45">
        <v>4.0442677510029998</v>
      </c>
      <c r="I228" s="45">
        <v>7.4716750093999806E-2</v>
      </c>
      <c r="J228" s="46">
        <v>1.882246885778522E-2</v>
      </c>
      <c r="K228" s="47">
        <v>3</v>
      </c>
      <c r="L228" s="55">
        <f t="shared" si="103"/>
        <v>3.8543820009090002</v>
      </c>
      <c r="M228" s="55">
        <f t="shared" si="104"/>
        <v>3.929098751003</v>
      </c>
      <c r="N228" s="55">
        <f t="shared" si="105"/>
        <v>7.4716750093999806E-2</v>
      </c>
      <c r="O228" s="56">
        <f t="shared" si="106"/>
        <v>1.9384884548645915E-2</v>
      </c>
      <c r="P228" s="54"/>
      <c r="Q228" s="42">
        <f t="shared" si="107"/>
        <v>46.296746529736303</v>
      </c>
      <c r="R228" s="42">
        <f t="shared" si="108"/>
        <v>40.570797353480927</v>
      </c>
      <c r="S228" s="42">
        <f t="shared" si="109"/>
        <v>45.05309052867262</v>
      </c>
      <c r="T228" s="42">
        <f t="shared" si="110"/>
        <v>45.926439487130637</v>
      </c>
      <c r="V228" s="143">
        <f t="shared" si="111"/>
        <v>42.253736534423595</v>
      </c>
      <c r="W228" s="143">
        <f t="shared" si="112"/>
        <v>45.446722723573593</v>
      </c>
      <c r="X228" s="143">
        <f t="shared" si="113"/>
        <v>46.275823470823362</v>
      </c>
      <c r="AA228" t="s">
        <v>384</v>
      </c>
      <c r="AB228" s="2">
        <v>3.9607792591119999</v>
      </c>
      <c r="AC228" s="2">
        <v>3.8198282319729997</v>
      </c>
      <c r="AD228" s="2">
        <v>-0.14095102713900021</v>
      </c>
      <c r="AE228" s="1">
        <v>-3.5586690880269146E-2</v>
      </c>
      <c r="AF228" s="2">
        <v>3.9608103449070002</v>
      </c>
      <c r="AG228" s="2">
        <v>3.1085795000329597E-5</v>
      </c>
      <c r="AH228" s="1">
        <v>7.8484038030685364E-6</v>
      </c>
      <c r="AI228" s="2">
        <v>3.9614925922630002</v>
      </c>
      <c r="AJ228" s="2">
        <v>7.1333315100030603E-4</v>
      </c>
      <c r="AK228" s="1">
        <v>1.8009919370266399E-4</v>
      </c>
      <c r="AL228" s="2">
        <v>3.7971035687489998</v>
      </c>
      <c r="AM228" s="2">
        <v>-0.16367569036300011</v>
      </c>
      <c r="AN228" s="1">
        <v>-4.1324113174561493E-2</v>
      </c>
      <c r="AO228" s="2">
        <v>3.9606078314669997</v>
      </c>
      <c r="AP228" s="2">
        <v>-1.7142764500022167E-4</v>
      </c>
      <c r="AQ228" s="1">
        <v>-4.3281292338077798E-5</v>
      </c>
      <c r="AR228" s="2">
        <v>3.5835816492209998</v>
      </c>
      <c r="AS228" s="2">
        <v>-0.37719760989100015</v>
      </c>
      <c r="AT228" s="1">
        <v>-9.5233181456208502E-2</v>
      </c>
      <c r="AU228" s="1"/>
      <c r="AV228" t="s">
        <v>384</v>
      </c>
      <c r="AW228" s="2">
        <v>3.969551000909</v>
      </c>
      <c r="AX228" s="2">
        <v>3.9694696784760004</v>
      </c>
      <c r="AY228" s="2">
        <v>-8.1322432999630934E-5</v>
      </c>
      <c r="AZ228" s="1">
        <v>-2.0486557039072844E-5</v>
      </c>
      <c r="BA228" s="2">
        <v>3.9695570369979998</v>
      </c>
      <c r="BB228" s="2">
        <v>6.0360889997390643E-6</v>
      </c>
      <c r="BC228" s="1">
        <v>1.5205974172788915E-6</v>
      </c>
      <c r="BD228" s="2">
        <v>3.969692551259</v>
      </c>
      <c r="BE228" s="2">
        <v>1.4155034999996374E-4</v>
      </c>
      <c r="BF228" s="1">
        <v>3.5659032965579653E-5</v>
      </c>
      <c r="BG228" s="2">
        <v>4.0002688848109997</v>
      </c>
      <c r="BH228" s="2">
        <v>3.0717883901999699E-2</v>
      </c>
      <c r="BI228" s="1">
        <v>7.7383774373891434E-3</v>
      </c>
      <c r="BJ228" s="2">
        <v>3.9695176974469999</v>
      </c>
      <c r="BK228" s="2">
        <v>-3.330346200014489E-5</v>
      </c>
      <c r="BL228" s="1">
        <v>-8.3897302220121677E-6</v>
      </c>
      <c r="BM228" s="2">
        <v>4.039867864384</v>
      </c>
      <c r="BN228" s="2">
        <v>7.0316863474999991E-2</v>
      </c>
      <c r="BO228" s="1">
        <v>1.7714059715796045E-2</v>
      </c>
      <c r="BQ228" t="s">
        <v>384</v>
      </c>
      <c r="BS228" s="23">
        <v>3.9607792591119999</v>
      </c>
      <c r="BT228" s="23">
        <v>3.8447820734890001</v>
      </c>
      <c r="BU228" s="23">
        <v>-0.11599718562299977</v>
      </c>
      <c r="BV228" s="24">
        <v>-2.9286455526684952E-2</v>
      </c>
      <c r="BW228" s="2">
        <v>3.969551000909</v>
      </c>
      <c r="BX228" s="2">
        <v>3.9409373276880002</v>
      </c>
      <c r="BY228" s="2">
        <v>-2.8613673220999836E-2</v>
      </c>
      <c r="BZ228" s="1">
        <v>-7.2082896061664153E-3</v>
      </c>
      <c r="CB228" s="25" t="s">
        <v>384</v>
      </c>
      <c r="CC228" s="27">
        <v>0</v>
      </c>
      <c r="CD228" s="27">
        <v>0.11516899999999999</v>
      </c>
      <c r="CG228" s="30">
        <v>480</v>
      </c>
      <c r="CH228" s="30"/>
      <c r="CI228" s="15" t="s">
        <v>384</v>
      </c>
      <c r="CJ228" s="33" t="s">
        <v>961</v>
      </c>
      <c r="CK228" s="34" t="s">
        <v>384</v>
      </c>
      <c r="CL228" s="34" t="s">
        <v>962</v>
      </c>
      <c r="CM228" s="32"/>
      <c r="CN228" s="32"/>
      <c r="CO228" t="s">
        <v>384</v>
      </c>
      <c r="CP228">
        <v>85552</v>
      </c>
      <c r="CQ228" t="s">
        <v>1045</v>
      </c>
      <c r="CR228" s="30">
        <v>264</v>
      </c>
      <c r="CS228" s="39" t="s">
        <v>384</v>
      </c>
      <c r="CW228" s="30">
        <v>473</v>
      </c>
      <c r="CX228" s="30"/>
      <c r="CY228" s="32"/>
      <c r="CZ228" s="32" t="s">
        <v>384</v>
      </c>
      <c r="DA228" s="41">
        <v>84811</v>
      </c>
    </row>
    <row r="229" spans="1:105" ht="15.75" x14ac:dyDescent="0.25">
      <c r="A229" t="s">
        <v>569</v>
      </c>
      <c r="B229" t="s">
        <v>385</v>
      </c>
      <c r="C229" s="52">
        <v>4.2648190606389997</v>
      </c>
      <c r="D229" s="52">
        <v>3.4750073414260001</v>
      </c>
      <c r="E229" s="52">
        <v>-0.78981171921299964</v>
      </c>
      <c r="F229" s="53">
        <v>-0.18519231601226754</v>
      </c>
      <c r="G229" s="45">
        <v>3.9774419825309999</v>
      </c>
      <c r="H229" s="45">
        <v>3.9325426714639997</v>
      </c>
      <c r="I229" s="45">
        <v>-4.489931106700018E-2</v>
      </c>
      <c r="J229" s="46">
        <v>-1.1288489251181739E-2</v>
      </c>
      <c r="K229" s="47">
        <v>4</v>
      </c>
      <c r="L229" s="55">
        <f t="shared" si="103"/>
        <v>3.808096982531</v>
      </c>
      <c r="M229" s="55">
        <f t="shared" si="104"/>
        <v>3.7631976714639999</v>
      </c>
      <c r="N229" s="55">
        <f t="shared" si="105"/>
        <v>-4.489931106700018E-2</v>
      </c>
      <c r="O229" s="56">
        <f t="shared" si="106"/>
        <v>-1.1790485188000244E-2</v>
      </c>
      <c r="P229" s="54"/>
      <c r="Q229" s="42">
        <f t="shared" si="107"/>
        <v>45.447289144819422</v>
      </c>
      <c r="R229" s="42">
        <f t="shared" si="108"/>
        <v>37.030800411611132</v>
      </c>
      <c r="S229" s="42">
        <f t="shared" si="109"/>
        <v>40.580311191600686</v>
      </c>
      <c r="T229" s="42">
        <f t="shared" si="110"/>
        <v>40.101849633571675</v>
      </c>
      <c r="V229" s="143">
        <f t="shared" si="111"/>
        <v>40.26069491866798</v>
      </c>
      <c r="W229" s="143">
        <f t="shared" si="112"/>
        <v>40.827868840927607</v>
      </c>
      <c r="X229" s="143">
        <f t="shared" si="113"/>
        <v>40.300795945696464</v>
      </c>
      <c r="AA229" t="s">
        <v>385</v>
      </c>
      <c r="AB229" s="2">
        <v>4.2648190606389997</v>
      </c>
      <c r="AC229" s="2">
        <v>4.111039211125</v>
      </c>
      <c r="AD229" s="2">
        <v>-0.1537798495139997</v>
      </c>
      <c r="AE229" s="1">
        <v>-3.6057766420448986E-2</v>
      </c>
      <c r="AF229" s="2">
        <v>4.2649411110789996</v>
      </c>
      <c r="AG229" s="2">
        <v>1.2205043999991005E-4</v>
      </c>
      <c r="AH229" s="1">
        <v>2.8617964388300023E-5</v>
      </c>
      <c r="AI229" s="2">
        <v>4.2672793954809993</v>
      </c>
      <c r="AJ229" s="2">
        <v>2.4603348419995896E-3</v>
      </c>
      <c r="AK229" s="1">
        <v>5.7689079114905202E-4</v>
      </c>
      <c r="AL229" s="2">
        <v>3.9938787213349998</v>
      </c>
      <c r="AM229" s="2">
        <v>-0.27094033930399997</v>
      </c>
      <c r="AN229" s="1">
        <v>-6.3529152222323082E-2</v>
      </c>
      <c r="AO229" s="2">
        <v>4.2641466369299996</v>
      </c>
      <c r="AP229" s="2">
        <v>-6.7242370900011394E-4</v>
      </c>
      <c r="AQ229" s="1">
        <v>-1.5766758200976629E-4</v>
      </c>
      <c r="AR229" s="2">
        <v>3.7551955364539999</v>
      </c>
      <c r="AS229" s="2">
        <v>-0.50962352418499979</v>
      </c>
      <c r="AT229" s="1">
        <v>-0.11949475861436491</v>
      </c>
      <c r="AU229" s="1"/>
      <c r="AV229" t="s">
        <v>385</v>
      </c>
      <c r="AW229" s="2">
        <v>3.9774419825309999</v>
      </c>
      <c r="AX229" s="2">
        <v>3.96482592477</v>
      </c>
      <c r="AY229" s="2">
        <v>-1.2616057760999944E-2</v>
      </c>
      <c r="AZ229" s="1">
        <v>-3.17190239767416E-3</v>
      </c>
      <c r="BA229" s="2">
        <v>3.9774650572270001</v>
      </c>
      <c r="BB229" s="2">
        <v>2.3074696000158212E-5</v>
      </c>
      <c r="BC229" s="1">
        <v>5.8013909697495808E-6</v>
      </c>
      <c r="BD229" s="2">
        <v>3.9778999142329998</v>
      </c>
      <c r="BE229" s="2">
        <v>4.5793170199992517E-4</v>
      </c>
      <c r="BF229" s="1">
        <v>1.1513221412434671E-4</v>
      </c>
      <c r="BG229" s="2">
        <v>3.959224303973</v>
      </c>
      <c r="BH229" s="2">
        <v>-1.8217678557999939E-2</v>
      </c>
      <c r="BI229" s="1">
        <v>-4.5802499792611251E-3</v>
      </c>
      <c r="BJ229" s="2">
        <v>3.9773148278020001</v>
      </c>
      <c r="BK229" s="2">
        <v>-1.2715472899982316E-4</v>
      </c>
      <c r="BL229" s="1">
        <v>-3.1968971403804037E-5</v>
      </c>
      <c r="BM229" s="2">
        <v>3.9282808394469999</v>
      </c>
      <c r="BN229" s="2">
        <v>-4.9161143083999992E-2</v>
      </c>
      <c r="BO229" s="1">
        <v>-1.2359989988519419E-2</v>
      </c>
      <c r="BQ229" t="s">
        <v>385</v>
      </c>
      <c r="BS229" s="23">
        <v>4.2648190606389997</v>
      </c>
      <c r="BT229" s="23">
        <v>3.9834937516269999</v>
      </c>
      <c r="BU229" s="23">
        <v>-0.28132530901199981</v>
      </c>
      <c r="BV229" s="24">
        <v>-6.5964183945906654E-2</v>
      </c>
      <c r="BW229" s="2">
        <v>3.9774419825309999</v>
      </c>
      <c r="BX229" s="2">
        <v>3.9108461367330003</v>
      </c>
      <c r="BY229" s="2">
        <v>-6.6595845797999598E-2</v>
      </c>
      <c r="BZ229" s="1">
        <v>-1.6743385847107214E-2</v>
      </c>
      <c r="CB229" s="25" t="s">
        <v>385</v>
      </c>
      <c r="CC229" s="27">
        <v>0</v>
      </c>
      <c r="CD229" s="27">
        <v>0.169345</v>
      </c>
      <c r="CG229" s="30">
        <v>481</v>
      </c>
      <c r="CH229" s="30"/>
      <c r="CI229" s="15" t="s">
        <v>385</v>
      </c>
      <c r="CJ229" s="33" t="s">
        <v>961</v>
      </c>
      <c r="CK229" s="34" t="s">
        <v>385</v>
      </c>
      <c r="CL229" s="34" t="s">
        <v>962</v>
      </c>
      <c r="CM229" s="32"/>
      <c r="CN229" s="32"/>
      <c r="CO229" t="s">
        <v>385</v>
      </c>
      <c r="CP229">
        <v>93841</v>
      </c>
      <c r="CQ229" t="s">
        <v>1045</v>
      </c>
      <c r="CR229" s="30">
        <v>265</v>
      </c>
      <c r="CS229" s="39" t="s">
        <v>385</v>
      </c>
      <c r="CW229" s="30">
        <v>474</v>
      </c>
      <c r="CX229" s="30"/>
      <c r="CY229" s="32"/>
      <c r="CZ229" s="32" t="s">
        <v>385</v>
      </c>
      <c r="DA229" s="41">
        <v>93272</v>
      </c>
    </row>
    <row r="230" spans="1:105" ht="15.75" x14ac:dyDescent="0.25">
      <c r="A230" t="s">
        <v>570</v>
      </c>
      <c r="B230" t="s">
        <v>389</v>
      </c>
      <c r="C230" s="52">
        <v>4.1322681018490002</v>
      </c>
      <c r="D230" s="52">
        <v>3.3315470083780001</v>
      </c>
      <c r="E230" s="52">
        <v>-0.80072109347100007</v>
      </c>
      <c r="F230" s="53">
        <v>-0.1937727837922022</v>
      </c>
      <c r="G230" s="45">
        <v>4.4602331192349993</v>
      </c>
      <c r="H230" s="45">
        <v>4.5841144455530003</v>
      </c>
      <c r="I230" s="45">
        <v>0.12388132631800097</v>
      </c>
      <c r="J230" s="46">
        <v>2.7774630385070227E-2</v>
      </c>
      <c r="K230" s="47">
        <v>4</v>
      </c>
      <c r="L230" s="55">
        <f t="shared" si="103"/>
        <v>4.2516071192349996</v>
      </c>
      <c r="M230" s="55">
        <f t="shared" si="104"/>
        <v>4.3754884455530005</v>
      </c>
      <c r="N230" s="55">
        <f t="shared" si="105"/>
        <v>0.12388132631800097</v>
      </c>
      <c r="O230" s="56">
        <f t="shared" si="106"/>
        <v>2.9137529137520872E-2</v>
      </c>
      <c r="P230" s="54"/>
      <c r="Q230" s="42">
        <f t="shared" si="107"/>
        <v>44.031029652409721</v>
      </c>
      <c r="R230" s="42">
        <f t="shared" si="108"/>
        <v>35.49901446342529</v>
      </c>
      <c r="S230" s="42">
        <f t="shared" si="109"/>
        <v>45.302636354516288</v>
      </c>
      <c r="T230" s="42">
        <f t="shared" si="110"/>
        <v>46.622643241302526</v>
      </c>
      <c r="V230" s="143">
        <f t="shared" si="111"/>
        <v>39.243410688667197</v>
      </c>
      <c r="W230" s="143">
        <f t="shared" si="112"/>
        <v>45.605868803807986</v>
      </c>
      <c r="X230" s="143">
        <f t="shared" si="113"/>
        <v>46.881557441684095</v>
      </c>
      <c r="AA230" t="s">
        <v>389</v>
      </c>
      <c r="AB230" s="2">
        <v>4.1322681018490002</v>
      </c>
      <c r="AC230" s="2">
        <v>3.9791698629910002</v>
      </c>
      <c r="AD230" s="2">
        <v>-0.153098238858</v>
      </c>
      <c r="AE230" s="1">
        <v>-3.7049444780578387E-2</v>
      </c>
      <c r="AF230" s="2">
        <v>4.1324070509290003</v>
      </c>
      <c r="AG230" s="2">
        <v>1.3894908000011696E-4</v>
      </c>
      <c r="AH230" s="1">
        <v>3.3625378744894026E-5</v>
      </c>
      <c r="AI230" s="2">
        <v>4.1350833574140005</v>
      </c>
      <c r="AJ230" s="2">
        <v>2.8152555650002853E-3</v>
      </c>
      <c r="AK230" s="1">
        <v>6.8128579647109243E-4</v>
      </c>
      <c r="AL230" s="2">
        <v>3.8977205630239999</v>
      </c>
      <c r="AM230" s="2">
        <v>-0.23454753882500023</v>
      </c>
      <c r="AN230" s="1">
        <v>-5.6760000330097406E-2</v>
      </c>
      <c r="AO230" s="2">
        <v>4.1315025499379994</v>
      </c>
      <c r="AP230" s="2">
        <v>-7.6555191100080577E-4</v>
      </c>
      <c r="AQ230" s="1">
        <v>-1.852619172164208E-4</v>
      </c>
      <c r="AR230" s="2">
        <v>3.6584669614509999</v>
      </c>
      <c r="AS230" s="2">
        <v>-0.47380114039800025</v>
      </c>
      <c r="AT230" s="1">
        <v>-0.11465885773142261</v>
      </c>
      <c r="AU230" s="1"/>
      <c r="AV230" t="s">
        <v>389</v>
      </c>
      <c r="AW230" s="2">
        <v>4.4602331192349993</v>
      </c>
      <c r="AX230" s="2">
        <v>4.4998751436569995</v>
      </c>
      <c r="AY230" s="2">
        <v>3.9642024422000155E-2</v>
      </c>
      <c r="AZ230" s="1">
        <v>8.8878817232762464E-3</v>
      </c>
      <c r="BA230" s="2">
        <v>4.4602331192349993</v>
      </c>
      <c r="BB230" s="2">
        <v>0</v>
      </c>
      <c r="BC230" s="1">
        <v>0</v>
      </c>
      <c r="BD230" s="2">
        <v>4.4602331192349993</v>
      </c>
      <c r="BE230" s="2">
        <v>0</v>
      </c>
      <c r="BF230" s="1">
        <v>0</v>
      </c>
      <c r="BG230" s="2">
        <v>4.5345619150259999</v>
      </c>
      <c r="BH230" s="2">
        <v>7.4328795791000601E-2</v>
      </c>
      <c r="BI230" s="1">
        <v>1.6664778231086981E-2</v>
      </c>
      <c r="BJ230" s="2">
        <v>4.4602331192349993</v>
      </c>
      <c r="BK230" s="2">
        <v>0</v>
      </c>
      <c r="BL230" s="1">
        <v>0</v>
      </c>
      <c r="BM230" s="2">
        <v>4.5791591925009998</v>
      </c>
      <c r="BN230" s="2">
        <v>0.11892607326600046</v>
      </c>
      <c r="BO230" s="1">
        <v>2.6663645169828741E-2</v>
      </c>
      <c r="BQ230" t="s">
        <v>389</v>
      </c>
      <c r="BS230" s="23">
        <v>4.1322681018490002</v>
      </c>
      <c r="BT230" s="23">
        <v>3.804691252674</v>
      </c>
      <c r="BU230" s="23">
        <v>-0.32757684917500018</v>
      </c>
      <c r="BV230" s="24">
        <v>-7.9272893505729844E-2</v>
      </c>
      <c r="BW230" s="2">
        <v>4.4602331192349993</v>
      </c>
      <c r="BX230" s="2">
        <v>4.4602331192349993</v>
      </c>
      <c r="BY230" s="2">
        <v>0</v>
      </c>
      <c r="BZ230" s="1">
        <v>0</v>
      </c>
      <c r="CB230" s="25" t="s">
        <v>389</v>
      </c>
      <c r="CC230" s="27">
        <v>0</v>
      </c>
      <c r="CD230" s="27">
        <v>0.20862600000000001</v>
      </c>
      <c r="CG230" s="30">
        <v>485</v>
      </c>
      <c r="CH230" s="30"/>
      <c r="CI230" s="15" t="s">
        <v>389</v>
      </c>
      <c r="CJ230" s="33" t="s">
        <v>961</v>
      </c>
      <c r="CK230" s="34" t="s">
        <v>389</v>
      </c>
      <c r="CL230" s="34" t="s">
        <v>962</v>
      </c>
      <c r="CM230" s="32"/>
      <c r="CN230" s="32"/>
      <c r="CO230" t="s">
        <v>389</v>
      </c>
      <c r="CP230">
        <v>93849</v>
      </c>
      <c r="CQ230" t="s">
        <v>1045</v>
      </c>
      <c r="CR230" s="30">
        <v>266</v>
      </c>
      <c r="CS230" s="39" t="s">
        <v>389</v>
      </c>
      <c r="CW230" s="30">
        <v>478</v>
      </c>
      <c r="CX230" s="30"/>
      <c r="CY230" s="32"/>
      <c r="CZ230" s="32" t="s">
        <v>389</v>
      </c>
      <c r="DA230" s="41">
        <v>93225</v>
      </c>
    </row>
    <row r="231" spans="1:105" ht="15.75" x14ac:dyDescent="0.25">
      <c r="A231" t="s">
        <v>571</v>
      </c>
      <c r="B231" t="s">
        <v>278</v>
      </c>
      <c r="C231" s="52">
        <v>5.7613906859609996</v>
      </c>
      <c r="D231" s="52">
        <v>5.3694713161850007</v>
      </c>
      <c r="E231" s="52">
        <v>-0.39191936977599884</v>
      </c>
      <c r="F231" s="53">
        <v>-6.8025133364242027E-2</v>
      </c>
      <c r="G231" s="45">
        <v>5.4194427203749997</v>
      </c>
      <c r="H231" s="45">
        <v>5.430557870785</v>
      </c>
      <c r="I231" s="45">
        <v>1.1115150410000219E-2</v>
      </c>
      <c r="J231" s="46">
        <v>2.0509766379136307E-3</v>
      </c>
      <c r="K231" s="47">
        <v>2</v>
      </c>
      <c r="L231" s="55">
        <f t="shared" si="103"/>
        <v>5.2784687203749998</v>
      </c>
      <c r="M231" s="55">
        <f t="shared" si="104"/>
        <v>5.289583870785</v>
      </c>
      <c r="N231" s="55">
        <f t="shared" si="105"/>
        <v>1.1115150410000219E-2</v>
      </c>
      <c r="O231" s="56">
        <f t="shared" si="106"/>
        <v>2.1057528231806137E-3</v>
      </c>
      <c r="P231" s="54"/>
      <c r="Q231" s="42">
        <f t="shared" si="107"/>
        <v>58.764516084545392</v>
      </c>
      <c r="R231" s="42">
        <f t="shared" si="108"/>
        <v>54.767052040809048</v>
      </c>
      <c r="S231" s="42">
        <f t="shared" si="109"/>
        <v>53.838851924430344</v>
      </c>
      <c r="T231" s="42">
        <f t="shared" si="110"/>
        <v>53.952223238867013</v>
      </c>
      <c r="V231" s="143">
        <f t="shared" si="111"/>
        <v>55.123137806677761</v>
      </c>
      <c r="W231" s="143">
        <f t="shared" si="112"/>
        <v>54.580946141258828</v>
      </c>
      <c r="X231" s="143">
        <f t="shared" si="113"/>
        <v>54.55700746987354</v>
      </c>
      <c r="AA231" t="s">
        <v>278</v>
      </c>
      <c r="AB231" s="2">
        <v>5.7613906859609996</v>
      </c>
      <c r="AC231" s="2">
        <v>5.6017076622970006</v>
      </c>
      <c r="AD231" s="2">
        <v>-0.159683023663999</v>
      </c>
      <c r="AE231" s="1">
        <v>-2.7716055440070175E-2</v>
      </c>
      <c r="AF231" s="2">
        <v>5.7614273615690008</v>
      </c>
      <c r="AG231" s="2">
        <v>3.6675608001246474E-5</v>
      </c>
      <c r="AH231" s="1">
        <v>6.3657561169415793E-6</v>
      </c>
      <c r="AI231" s="2">
        <v>5.7618898376949996</v>
      </c>
      <c r="AJ231" s="2">
        <v>4.9915173400005841E-4</v>
      </c>
      <c r="AK231" s="1">
        <v>8.6637369553215765E-5</v>
      </c>
      <c r="AL231" s="2">
        <v>5.5712957473899998</v>
      </c>
      <c r="AM231" s="2">
        <v>-0.19009493857099979</v>
      </c>
      <c r="AN231" s="1">
        <v>-3.2994627327428319E-2</v>
      </c>
      <c r="AO231" s="2">
        <v>5.7611890794900003</v>
      </c>
      <c r="AP231" s="2">
        <v>-2.0160647099931595E-4</v>
      </c>
      <c r="AQ231" s="1">
        <v>-3.4992674857231627E-5</v>
      </c>
      <c r="AR231" s="2">
        <v>5.3309035341459996</v>
      </c>
      <c r="AS231" s="2">
        <v>-0.43048715181499997</v>
      </c>
      <c r="AT231" s="1">
        <v>-7.4719312624291295E-2</v>
      </c>
      <c r="AU231" s="1"/>
      <c r="AV231" t="s">
        <v>278</v>
      </c>
      <c r="AW231" s="2">
        <v>5.4194427203749997</v>
      </c>
      <c r="AX231" s="2">
        <v>5.414778091234</v>
      </c>
      <c r="AY231" s="2">
        <v>-4.6646291409997431E-3</v>
      </c>
      <c r="AZ231" s="1">
        <v>-8.6072118143486404E-4</v>
      </c>
      <c r="BA231" s="2">
        <v>5.4194441164300002</v>
      </c>
      <c r="BB231" s="2">
        <v>1.3960550004910033E-6</v>
      </c>
      <c r="BC231" s="1">
        <v>2.5760120966725578E-7</v>
      </c>
      <c r="BD231" s="2">
        <v>5.4194039366439997</v>
      </c>
      <c r="BE231" s="2">
        <v>-3.8783731000080479E-5</v>
      </c>
      <c r="BF231" s="1">
        <v>-7.15640574154769E-6</v>
      </c>
      <c r="BG231" s="2">
        <v>5.4394363575769997</v>
      </c>
      <c r="BH231" s="2">
        <v>1.9993637201999981E-2</v>
      </c>
      <c r="BI231" s="1">
        <v>3.6892422770392372E-3</v>
      </c>
      <c r="BJ231" s="2">
        <v>5.4194351531349998</v>
      </c>
      <c r="BK231" s="2">
        <v>-7.5672399999504592E-6</v>
      </c>
      <c r="BL231" s="1">
        <v>-1.3963133093926014E-6</v>
      </c>
      <c r="BM231" s="2">
        <v>5.4171276354040003</v>
      </c>
      <c r="BN231" s="2">
        <v>-2.3150849709994148E-3</v>
      </c>
      <c r="BO231" s="1">
        <v>-4.2718137093609174E-4</v>
      </c>
      <c r="BQ231" t="s">
        <v>278</v>
      </c>
      <c r="BS231" s="23">
        <v>5.7613906859609996</v>
      </c>
      <c r="BT231" s="23">
        <v>5.7997010105170004</v>
      </c>
      <c r="BU231" s="23">
        <v>3.8310324556000808E-2</v>
      </c>
      <c r="BV231" s="24">
        <v>6.6494925694508163E-3</v>
      </c>
      <c r="BW231" s="2">
        <v>5.4194427203749997</v>
      </c>
      <c r="BX231" s="2">
        <v>5.4361946422100003</v>
      </c>
      <c r="BY231" s="2">
        <v>1.6751921835000516E-2</v>
      </c>
      <c r="BZ231" s="1">
        <v>3.0910783081108686E-3</v>
      </c>
      <c r="CB231" s="25" t="s">
        <v>278</v>
      </c>
      <c r="CC231" s="27">
        <v>0</v>
      </c>
      <c r="CD231" s="27">
        <v>0.14097399999999999</v>
      </c>
      <c r="CG231" s="30">
        <v>362</v>
      </c>
      <c r="CH231" s="30"/>
      <c r="CI231" s="15" t="s">
        <v>278</v>
      </c>
      <c r="CJ231" s="33" t="s">
        <v>961</v>
      </c>
      <c r="CK231" s="34" t="s">
        <v>278</v>
      </c>
      <c r="CL231" s="34" t="s">
        <v>976</v>
      </c>
      <c r="CM231" s="32"/>
      <c r="CN231" s="32"/>
      <c r="CO231" t="s">
        <v>278</v>
      </c>
      <c r="CP231">
        <v>98042</v>
      </c>
      <c r="CQ231" t="s">
        <v>1045</v>
      </c>
      <c r="CR231" s="30">
        <v>267</v>
      </c>
      <c r="CS231" s="39" t="s">
        <v>278</v>
      </c>
      <c r="CW231" s="30">
        <v>367</v>
      </c>
      <c r="CX231" s="30"/>
      <c r="CY231" s="32"/>
      <c r="CZ231" s="32" t="s">
        <v>278</v>
      </c>
      <c r="DA231" s="41">
        <v>96709</v>
      </c>
    </row>
    <row r="232" spans="1:105" ht="15.75" x14ac:dyDescent="0.25">
      <c r="A232" t="s">
        <v>572</v>
      </c>
      <c r="B232" t="s">
        <v>280</v>
      </c>
      <c r="C232" s="52">
        <v>5.9685095690079999</v>
      </c>
      <c r="D232" s="52">
        <v>5.6784050427070003</v>
      </c>
      <c r="E232" s="52">
        <v>-0.29010452630099959</v>
      </c>
      <c r="F232" s="53">
        <v>-4.860585761768605E-2</v>
      </c>
      <c r="G232" s="45">
        <v>5.8863453797199998</v>
      </c>
      <c r="H232" s="45">
        <v>5.971831080007</v>
      </c>
      <c r="I232" s="45">
        <v>8.5485700287000199E-2</v>
      </c>
      <c r="J232" s="46">
        <v>1.4522712272630281E-2</v>
      </c>
      <c r="K232" s="47">
        <v>2</v>
      </c>
      <c r="L232" s="55">
        <f t="shared" si="103"/>
        <v>5.7399333797200001</v>
      </c>
      <c r="M232" s="55">
        <f t="shared" si="104"/>
        <v>5.8254190800070003</v>
      </c>
      <c r="N232" s="55">
        <f t="shared" si="105"/>
        <v>8.5485700287000199E-2</v>
      </c>
      <c r="O232" s="56">
        <f t="shared" si="106"/>
        <v>1.4893151998772898E-2</v>
      </c>
      <c r="P232" s="54"/>
      <c r="Q232" s="42">
        <f t="shared" si="107"/>
        <v>58.672409895287338</v>
      </c>
      <c r="R232" s="42">
        <f t="shared" si="108"/>
        <v>55.82058709383049</v>
      </c>
      <c r="S232" s="42">
        <f t="shared" si="109"/>
        <v>56.42543086054696</v>
      </c>
      <c r="T232" s="42">
        <f t="shared" si="110"/>
        <v>57.265783378949337</v>
      </c>
      <c r="V232" s="143">
        <f t="shared" si="111"/>
        <v>55.277013829968382</v>
      </c>
      <c r="W232" s="143">
        <f t="shared" si="112"/>
        <v>56.891294536984731</v>
      </c>
      <c r="X232" s="143">
        <f t="shared" si="113"/>
        <v>57.674644386498578</v>
      </c>
      <c r="AA232" t="s">
        <v>280</v>
      </c>
      <c r="AB232" s="2">
        <v>5.9685095690079999</v>
      </c>
      <c r="AC232" s="2">
        <v>5.8399064091669999</v>
      </c>
      <c r="AD232" s="2">
        <v>-0.12860315984100001</v>
      </c>
      <c r="AE232" s="1">
        <v>-2.1546947081861608E-2</v>
      </c>
      <c r="AF232" s="2">
        <v>5.9685097298729994</v>
      </c>
      <c r="AG232" s="2">
        <v>1.6086499954326428E-7</v>
      </c>
      <c r="AH232" s="1">
        <v>2.6952289794184068E-8</v>
      </c>
      <c r="AI232" s="2">
        <v>5.9683166807469998</v>
      </c>
      <c r="AJ232" s="2">
        <v>-1.9288826100005707E-4</v>
      </c>
      <c r="AK232" s="1">
        <v>-3.2317659671963331E-5</v>
      </c>
      <c r="AL232" s="2">
        <v>5.7683835043120002</v>
      </c>
      <c r="AM232" s="2">
        <v>-0.20012606469599969</v>
      </c>
      <c r="AN232" s="1">
        <v>-3.3530324846117621E-2</v>
      </c>
      <c r="AO232" s="2">
        <v>5.9685090533609992</v>
      </c>
      <c r="AP232" s="2">
        <v>-5.1564700065398483E-7</v>
      </c>
      <c r="AQ232" s="1">
        <v>-8.639460064394071E-8</v>
      </c>
      <c r="AR232" s="2">
        <v>5.577063756347</v>
      </c>
      <c r="AS232" s="2">
        <v>-0.39144581266099987</v>
      </c>
      <c r="AT232" s="1">
        <v>-6.5585186407946125E-2</v>
      </c>
      <c r="AU232" s="1"/>
      <c r="AV232" t="s">
        <v>280</v>
      </c>
      <c r="AW232" s="2">
        <v>5.8863453797199998</v>
      </c>
      <c r="AX232" s="2">
        <v>5.89310024124</v>
      </c>
      <c r="AY232" s="2">
        <v>6.7548615200001549E-3</v>
      </c>
      <c r="AZ232" s="1">
        <v>1.1475476011435586E-3</v>
      </c>
      <c r="BA232" s="2">
        <v>5.8863417579790003</v>
      </c>
      <c r="BB232" s="2">
        <v>-3.621740999548706E-6</v>
      </c>
      <c r="BC232" s="1">
        <v>-6.152783715387397E-7</v>
      </c>
      <c r="BD232" s="2">
        <v>5.886220265855</v>
      </c>
      <c r="BE232" s="2">
        <v>-1.2511386499980404E-4</v>
      </c>
      <c r="BF232" s="1">
        <v>-2.125493101897385E-5</v>
      </c>
      <c r="BG232" s="2">
        <v>5.9092149813879997</v>
      </c>
      <c r="BH232" s="2">
        <v>2.2869601667999895E-2</v>
      </c>
      <c r="BI232" s="1">
        <v>3.8851953449404544E-3</v>
      </c>
      <c r="BJ232" s="2">
        <v>5.8863654383139998</v>
      </c>
      <c r="BK232" s="2">
        <v>2.0058594000005314E-5</v>
      </c>
      <c r="BL232" s="1">
        <v>3.4076481596055202E-6</v>
      </c>
      <c r="BM232" s="2">
        <v>5.9653798960870006</v>
      </c>
      <c r="BN232" s="2">
        <v>7.9034516367000762E-2</v>
      </c>
      <c r="BO232" s="1">
        <v>1.3426754848482957E-2</v>
      </c>
      <c r="BQ232" t="s">
        <v>280</v>
      </c>
      <c r="BS232" s="23">
        <v>5.9685095690079999</v>
      </c>
      <c r="BT232" s="23">
        <v>6.068461177074</v>
      </c>
      <c r="BU232" s="23">
        <v>9.9951608066000119E-2</v>
      </c>
      <c r="BV232" s="24">
        <v>1.6746493728519336E-2</v>
      </c>
      <c r="BW232" s="2">
        <v>5.8863453797199998</v>
      </c>
      <c r="BX232" s="2">
        <v>5.9155147715069996</v>
      </c>
      <c r="BY232" s="2">
        <v>2.9169391786999732E-2</v>
      </c>
      <c r="BZ232" s="1">
        <v>4.9554332791099751E-3</v>
      </c>
      <c r="CB232" s="25" t="s">
        <v>280</v>
      </c>
      <c r="CC232" s="27">
        <v>0</v>
      </c>
      <c r="CD232" s="27">
        <v>0.14641199999999999</v>
      </c>
      <c r="CG232" s="30">
        <v>364</v>
      </c>
      <c r="CH232" s="30"/>
      <c r="CI232" s="15" t="s">
        <v>280</v>
      </c>
      <c r="CJ232" s="33" t="s">
        <v>961</v>
      </c>
      <c r="CK232" s="34" t="s">
        <v>280</v>
      </c>
      <c r="CL232" s="34" t="s">
        <v>976</v>
      </c>
      <c r="CM232" s="32"/>
      <c r="CN232" s="32"/>
      <c r="CO232" t="s">
        <v>280</v>
      </c>
      <c r="CP232">
        <v>101726</v>
      </c>
      <c r="CQ232" t="s">
        <v>1045</v>
      </c>
      <c r="CR232" s="30">
        <v>268</v>
      </c>
      <c r="CS232" s="39" t="s">
        <v>280</v>
      </c>
      <c r="CW232" s="30">
        <v>369</v>
      </c>
      <c r="CX232" s="30"/>
      <c r="CY232" s="32"/>
      <c r="CZ232" s="32" t="s">
        <v>280</v>
      </c>
      <c r="DA232" s="41">
        <v>100893</v>
      </c>
    </row>
    <row r="233" spans="1:105" ht="15.75" x14ac:dyDescent="0.25">
      <c r="B233" t="s">
        <v>189</v>
      </c>
      <c r="C233" s="52">
        <v>8.4828583162260003</v>
      </c>
      <c r="D233" s="52">
        <v>8.06801268239</v>
      </c>
      <c r="E233" s="52">
        <v>-0.41484563383600026</v>
      </c>
      <c r="F233" s="53">
        <v>-4.8903991835214794E-2</v>
      </c>
      <c r="G233" s="45">
        <v>8.5988107669230001</v>
      </c>
      <c r="H233" s="45">
        <v>8.8178123977869998</v>
      </c>
      <c r="I233" s="45">
        <v>0.21900163086399971</v>
      </c>
      <c r="J233" s="46">
        <v>2.5468827818194595E-2</v>
      </c>
      <c r="K233" s="47">
        <v>1</v>
      </c>
      <c r="L233" s="55">
        <f t="shared" si="103"/>
        <v>8.4291637669230006</v>
      </c>
      <c r="M233" s="55">
        <f t="shared" si="104"/>
        <v>8.6481653977870003</v>
      </c>
      <c r="N233" s="55">
        <f t="shared" si="105"/>
        <v>0.21900163086399971</v>
      </c>
      <c r="O233" s="56">
        <f t="shared" si="106"/>
        <v>2.5981418432441315E-2</v>
      </c>
      <c r="P233" s="54"/>
      <c r="Q233" s="42">
        <f t="shared" si="107"/>
        <v>69.106788726892063</v>
      </c>
      <c r="R233" s="42">
        <f t="shared" si="108"/>
        <v>65.727190895234216</v>
      </c>
      <c r="S233" s="42">
        <f t="shared" si="109"/>
        <v>68.66935859000408</v>
      </c>
      <c r="T233" s="42">
        <f t="shared" si="110"/>
        <v>70.453485929018328</v>
      </c>
      <c r="V233" s="143">
        <f t="shared" si="111"/>
        <v>64.226070603841805</v>
      </c>
      <c r="W233" s="143">
        <f t="shared" si="112"/>
        <v>69.106233844286493</v>
      </c>
      <c r="X233" s="143">
        <f t="shared" si="113"/>
        <v>70.824053868275215</v>
      </c>
      <c r="AA233" t="s">
        <v>189</v>
      </c>
      <c r="AB233" s="2">
        <v>8.4828583162260003</v>
      </c>
      <c r="AC233" s="2">
        <v>8.2847837833640003</v>
      </c>
      <c r="AD233" s="2">
        <v>-0.19807453286199994</v>
      </c>
      <c r="AE233" s="1">
        <v>-2.3349975383076153E-2</v>
      </c>
      <c r="AF233" s="2">
        <v>8.4828987240839986</v>
      </c>
      <c r="AG233" s="2">
        <v>4.0407857998303598E-5</v>
      </c>
      <c r="AH233" s="1">
        <v>4.7634719916294606E-6</v>
      </c>
      <c r="AI233" s="2">
        <v>8.4830283566139997</v>
      </c>
      <c r="AJ233" s="2">
        <v>1.7004038799939281E-4</v>
      </c>
      <c r="AK233" s="1">
        <v>2.0045176007966535E-5</v>
      </c>
      <c r="AL233" s="2">
        <v>8.1293347432369991</v>
      </c>
      <c r="AM233" s="2">
        <v>-0.35352357298900117</v>
      </c>
      <c r="AN233" s="1">
        <v>-4.1675053361763893E-2</v>
      </c>
      <c r="AO233" s="2">
        <v>8.4826369113899993</v>
      </c>
      <c r="AP233" s="2">
        <v>-2.2140483600097127E-4</v>
      </c>
      <c r="AQ233" s="1">
        <v>-2.610026334843627E-5</v>
      </c>
      <c r="AR233" s="2">
        <v>7.8339107358330002</v>
      </c>
      <c r="AS233" s="2">
        <v>-0.64894758039300005</v>
      </c>
      <c r="AT233" s="1">
        <v>-7.650105143825095E-2</v>
      </c>
      <c r="AU233" s="1"/>
      <c r="AV233" t="s">
        <v>189</v>
      </c>
      <c r="AW233" s="2">
        <v>8.5988107669230001</v>
      </c>
      <c r="AX233" s="2">
        <v>8.6567841264149994</v>
      </c>
      <c r="AY233" s="2">
        <v>5.7973359491999332E-2</v>
      </c>
      <c r="AZ233" s="1">
        <v>6.7420206192936758E-3</v>
      </c>
      <c r="BA233" s="2">
        <v>8.5988199685689999</v>
      </c>
      <c r="BB233" s="2">
        <v>9.2016459998234268E-6</v>
      </c>
      <c r="BC233" s="1">
        <v>1.0701068146794613E-6</v>
      </c>
      <c r="BD233" s="2">
        <v>8.5988349486049991</v>
      </c>
      <c r="BE233" s="2">
        <v>2.4181681999024818E-5</v>
      </c>
      <c r="BF233" s="1">
        <v>2.8122123691853255E-6</v>
      </c>
      <c r="BG233" s="2">
        <v>8.7230898852149998</v>
      </c>
      <c r="BH233" s="2">
        <v>0.12427911829199978</v>
      </c>
      <c r="BI233" s="1">
        <v>1.4453058877637313E-2</v>
      </c>
      <c r="BJ233" s="2">
        <v>8.5987603603660006</v>
      </c>
      <c r="BK233" s="2">
        <v>-5.0406556999504915E-5</v>
      </c>
      <c r="BL233" s="1">
        <v>-5.8620381778144889E-6</v>
      </c>
      <c r="BM233" s="2">
        <v>8.8083401465289999</v>
      </c>
      <c r="BN233" s="2">
        <v>0.20952937960599982</v>
      </c>
      <c r="BO233" s="1">
        <v>2.4367250924045843E-2</v>
      </c>
      <c r="BQ233" t="s">
        <v>189</v>
      </c>
      <c r="BS233" s="23">
        <v>8.4828583162260003</v>
      </c>
      <c r="BT233" s="23">
        <v>8.7193915978330008</v>
      </c>
      <c r="BU233" s="23">
        <v>0.23653328160700049</v>
      </c>
      <c r="BV233" s="24">
        <v>2.7883677033077394E-2</v>
      </c>
      <c r="BW233" s="2">
        <v>8.5988107669230001</v>
      </c>
      <c r="BX233" s="2">
        <v>8.6609723979710012</v>
      </c>
      <c r="BY233" s="2">
        <v>6.2161631048001098E-2</v>
      </c>
      <c r="BZ233" s="1">
        <v>7.2290962940035749E-3</v>
      </c>
      <c r="CB233" s="25" t="s">
        <v>189</v>
      </c>
      <c r="CC233" s="27">
        <v>0</v>
      </c>
      <c r="CD233" s="27">
        <v>0.16964699999999999</v>
      </c>
      <c r="CG233" s="30">
        <v>263</v>
      </c>
      <c r="CH233" s="30"/>
      <c r="CI233" s="15" t="s">
        <v>189</v>
      </c>
      <c r="CJ233" s="33" t="s">
        <v>973</v>
      </c>
      <c r="CK233" s="34" t="s">
        <v>189</v>
      </c>
      <c r="CL233" s="34" t="s">
        <v>989</v>
      </c>
      <c r="CM233" s="32"/>
      <c r="CN233" s="32"/>
      <c r="CO233" t="s">
        <v>189</v>
      </c>
      <c r="CP233">
        <v>122750</v>
      </c>
      <c r="CQ233" t="s">
        <v>1045</v>
      </c>
      <c r="CR233" s="30">
        <v>269</v>
      </c>
      <c r="CS233" s="39" t="s">
        <v>189</v>
      </c>
      <c r="CW233" s="30">
        <v>278</v>
      </c>
      <c r="CX233" s="30"/>
      <c r="CY233" s="32"/>
      <c r="CZ233" s="32" t="s">
        <v>189</v>
      </c>
      <c r="DA233" s="41">
        <v>121974</v>
      </c>
    </row>
    <row r="234" spans="1:105" ht="15.75" x14ac:dyDescent="0.25">
      <c r="A234" t="s">
        <v>573</v>
      </c>
      <c r="B234" t="s">
        <v>196</v>
      </c>
      <c r="C234" s="52">
        <v>5.7296893927000001</v>
      </c>
      <c r="D234" s="52">
        <v>5.6517879061049996</v>
      </c>
      <c r="E234" s="52">
        <v>-7.7901486595000513E-2</v>
      </c>
      <c r="F234" s="53">
        <v>-1.3596109885860849E-2</v>
      </c>
      <c r="G234" s="45">
        <v>6.3138479168980002</v>
      </c>
      <c r="H234" s="45">
        <v>6.4885397219909997</v>
      </c>
      <c r="I234" s="45">
        <v>0.17469180509299953</v>
      </c>
      <c r="J234" s="46">
        <v>2.7668041326346326E-2</v>
      </c>
      <c r="K234" s="47">
        <v>1</v>
      </c>
      <c r="L234" s="55">
        <f t="shared" si="103"/>
        <v>6.2050529168980004</v>
      </c>
      <c r="M234" s="55">
        <f t="shared" si="104"/>
        <v>6.379744721991</v>
      </c>
      <c r="N234" s="55">
        <f t="shared" si="105"/>
        <v>0.17469180509299953</v>
      </c>
      <c r="O234" s="56">
        <f t="shared" si="106"/>
        <v>2.8153153153177395E-2</v>
      </c>
      <c r="P234" s="54"/>
      <c r="Q234" s="42">
        <f t="shared" si="107"/>
        <v>81.031967538785736</v>
      </c>
      <c r="R234" s="42">
        <f t="shared" si="108"/>
        <v>79.930248003860882</v>
      </c>
      <c r="S234" s="42">
        <f t="shared" si="109"/>
        <v>87.754782515634517</v>
      </c>
      <c r="T234" s="42">
        <f t="shared" si="110"/>
        <v>90.225356347720947</v>
      </c>
      <c r="V234" s="143">
        <f t="shared" si="111"/>
        <v>76.757276233600578</v>
      </c>
      <c r="W234" s="143">
        <f t="shared" si="112"/>
        <v>87.742373575672744</v>
      </c>
      <c r="X234" s="143">
        <f t="shared" si="113"/>
        <v>90.113789077716035</v>
      </c>
      <c r="AA234" t="s">
        <v>196</v>
      </c>
      <c r="AB234" s="2">
        <v>5.7296893927000001</v>
      </c>
      <c r="AC234" s="2">
        <v>5.6324526137020001</v>
      </c>
      <c r="AD234" s="2">
        <v>-9.7236778997999984E-2</v>
      </c>
      <c r="AE234" s="1">
        <v>-1.6970689392323084E-2</v>
      </c>
      <c r="AF234" s="2">
        <v>5.7297293409670003</v>
      </c>
      <c r="AG234" s="2">
        <v>3.9948267000156079E-5</v>
      </c>
      <c r="AH234" s="1">
        <v>6.9721522864839394E-6</v>
      </c>
      <c r="AI234" s="2">
        <v>5.7298679687059995</v>
      </c>
      <c r="AJ234" s="2">
        <v>1.7857600599935353E-4</v>
      </c>
      <c r="AK234" s="1">
        <v>3.1166786497514345E-5</v>
      </c>
      <c r="AL234" s="2">
        <v>5.5735403205220004</v>
      </c>
      <c r="AM234" s="2">
        <v>-0.15614907217799967</v>
      </c>
      <c r="AN234" s="1">
        <v>-2.7252624265626656E-2</v>
      </c>
      <c r="AO234" s="2">
        <v>5.7294704862890002</v>
      </c>
      <c r="AP234" s="2">
        <v>-2.1890641099986397E-4</v>
      </c>
      <c r="AQ234" s="1">
        <v>-3.8205633149811765E-5</v>
      </c>
      <c r="AR234" s="2">
        <v>5.4281978179639996</v>
      </c>
      <c r="AS234" s="2">
        <v>-0.30149157473600052</v>
      </c>
      <c r="AT234" s="1">
        <v>-5.2619183008440311E-2</v>
      </c>
      <c r="AU234" s="1"/>
      <c r="AV234" t="s">
        <v>196</v>
      </c>
      <c r="AW234" s="2">
        <v>6.3138479168980002</v>
      </c>
      <c r="AX234" s="2">
        <v>6.3697492945279999</v>
      </c>
      <c r="AY234" s="2">
        <v>5.5901377629999693E-2</v>
      </c>
      <c r="AZ234" s="1">
        <v>8.8537732244688104E-3</v>
      </c>
      <c r="BA234" s="2">
        <v>6.3138479168980002</v>
      </c>
      <c r="BB234" s="2">
        <v>0</v>
      </c>
      <c r="BC234" s="1">
        <v>0</v>
      </c>
      <c r="BD234" s="2">
        <v>6.3138479168980002</v>
      </c>
      <c r="BE234" s="2">
        <v>0</v>
      </c>
      <c r="BF234" s="1">
        <v>0</v>
      </c>
      <c r="BG234" s="2">
        <v>6.4186629999539999</v>
      </c>
      <c r="BH234" s="2">
        <v>0.10481508305599974</v>
      </c>
      <c r="BI234" s="1">
        <v>1.6600824795839474E-2</v>
      </c>
      <c r="BJ234" s="2">
        <v>6.3138479168980002</v>
      </c>
      <c r="BK234" s="2">
        <v>0</v>
      </c>
      <c r="BL234" s="1">
        <v>0</v>
      </c>
      <c r="BM234" s="2">
        <v>6.4815520497870001</v>
      </c>
      <c r="BN234" s="2">
        <v>0.16770413288899988</v>
      </c>
      <c r="BO234" s="1">
        <v>2.6561319673248179E-2</v>
      </c>
      <c r="BQ234" t="s">
        <v>196</v>
      </c>
      <c r="BS234" s="23">
        <v>5.7296893927000001</v>
      </c>
      <c r="BT234" s="23">
        <v>5.9581769305119998</v>
      </c>
      <c r="BU234" s="23">
        <v>0.22848753781199971</v>
      </c>
      <c r="BV234" s="24">
        <v>3.9877822714632284E-2</v>
      </c>
      <c r="BW234" s="2">
        <v>6.3138479168980002</v>
      </c>
      <c r="BX234" s="2">
        <v>6.3138479168980002</v>
      </c>
      <c r="BY234" s="2">
        <v>0</v>
      </c>
      <c r="BZ234" s="1">
        <v>0</v>
      </c>
      <c r="CB234" s="25" t="s">
        <v>196</v>
      </c>
      <c r="CC234" s="27">
        <v>0</v>
      </c>
      <c r="CD234" s="27">
        <v>0.108795</v>
      </c>
      <c r="CG234" s="30">
        <v>271</v>
      </c>
      <c r="CH234" s="30"/>
      <c r="CI234" s="15" t="s">
        <v>196</v>
      </c>
      <c r="CJ234" s="33" t="s">
        <v>973</v>
      </c>
      <c r="CK234" s="34" t="s">
        <v>196</v>
      </c>
      <c r="CL234" s="34" t="s">
        <v>989</v>
      </c>
      <c r="CM234" s="32"/>
      <c r="CN234" s="32"/>
      <c r="CO234" t="s">
        <v>196</v>
      </c>
      <c r="CP234">
        <v>70709</v>
      </c>
      <c r="CQ234" t="s">
        <v>1045</v>
      </c>
      <c r="CR234" s="30">
        <v>270</v>
      </c>
      <c r="CS234" s="39" t="s">
        <v>196</v>
      </c>
      <c r="CW234" s="30">
        <v>285</v>
      </c>
      <c r="CX234" s="30"/>
      <c r="CY234" s="32"/>
      <c r="CZ234" s="32" t="s">
        <v>196</v>
      </c>
      <c r="DA234" s="41">
        <v>70719</v>
      </c>
    </row>
    <row r="235" spans="1:105" ht="15.75" x14ac:dyDescent="0.25">
      <c r="A235" t="s">
        <v>574</v>
      </c>
      <c r="B235" t="s">
        <v>212</v>
      </c>
      <c r="C235" s="52">
        <v>8.429483706708</v>
      </c>
      <c r="D235" s="52">
        <v>8.1368512032950004</v>
      </c>
      <c r="E235" s="52">
        <v>-0.29263250341299951</v>
      </c>
      <c r="F235" s="53">
        <v>-3.4715353109957249E-2</v>
      </c>
      <c r="G235" s="45">
        <v>8.3762270580660001</v>
      </c>
      <c r="H235" s="45">
        <v>8.5501812048189993</v>
      </c>
      <c r="I235" s="45">
        <v>0.17395414675299925</v>
      </c>
      <c r="J235" s="46">
        <v>2.076760163580902E-2</v>
      </c>
      <c r="K235" s="47">
        <v>1</v>
      </c>
      <c r="L235" s="55">
        <f t="shared" si="103"/>
        <v>8.2578070580659997</v>
      </c>
      <c r="M235" s="55">
        <f t="shared" si="104"/>
        <v>8.4317612048189989</v>
      </c>
      <c r="N235" s="55">
        <f t="shared" si="105"/>
        <v>0.17395414675299925</v>
      </c>
      <c r="O235" s="56">
        <f t="shared" si="106"/>
        <v>2.1065416705647731E-2</v>
      </c>
      <c r="P235" s="54"/>
      <c r="Q235" s="42">
        <f t="shared" si="107"/>
        <v>68.942680887133179</v>
      </c>
      <c r="R235" s="42">
        <f t="shared" si="108"/>
        <v>66.549311375789244</v>
      </c>
      <c r="S235" s="42">
        <f t="shared" si="109"/>
        <v>67.538579661612204</v>
      </c>
      <c r="T235" s="42">
        <f t="shared" si="110"/>
        <v>68.961307985891636</v>
      </c>
      <c r="V235" s="143">
        <f t="shared" si="111"/>
        <v>64.03874230053718</v>
      </c>
      <c r="W235" s="143">
        <f t="shared" si="112"/>
        <v>67.932502390328978</v>
      </c>
      <c r="X235" s="143">
        <f t="shared" si="113"/>
        <v>69.287555664039672</v>
      </c>
      <c r="AA235" t="s">
        <v>212</v>
      </c>
      <c r="AB235" s="2">
        <v>8.429483706708</v>
      </c>
      <c r="AC235" s="2">
        <v>8.2341223045629999</v>
      </c>
      <c r="AD235" s="2">
        <v>-0.19536140214500008</v>
      </c>
      <c r="AE235" s="1">
        <v>-2.3175962958388037E-2</v>
      </c>
      <c r="AF235" s="2">
        <v>8.4294505501669992</v>
      </c>
      <c r="AG235" s="2">
        <v>-3.3156541000778361E-5</v>
      </c>
      <c r="AH235" s="1">
        <v>-3.9334011612589166E-6</v>
      </c>
      <c r="AI235" s="2">
        <v>8.4282766608220001</v>
      </c>
      <c r="AJ235" s="2">
        <v>-1.2070458859998467E-3</v>
      </c>
      <c r="AK235" s="1">
        <v>-1.4319333520264188E-4</v>
      </c>
      <c r="AL235" s="2">
        <v>8.0706849059590002</v>
      </c>
      <c r="AM235" s="2">
        <v>-0.35879880074899972</v>
      </c>
      <c r="AN235" s="1">
        <v>-4.2564742187410055E-2</v>
      </c>
      <c r="AO235" s="2">
        <v>8.4296673969619995</v>
      </c>
      <c r="AP235" s="2">
        <v>1.8369025399955774E-4</v>
      </c>
      <c r="AQ235" s="1">
        <v>2.1791400326615619E-5</v>
      </c>
      <c r="AR235" s="2">
        <v>7.7844854753109995</v>
      </c>
      <c r="AS235" s="2">
        <v>-0.64499823139700041</v>
      </c>
      <c r="AT235" s="1">
        <v>-7.651693197813822E-2</v>
      </c>
      <c r="AU235" s="1"/>
      <c r="AV235" t="s">
        <v>212</v>
      </c>
      <c r="AW235" s="2">
        <v>8.3762270580660001</v>
      </c>
      <c r="AX235" s="2">
        <v>8.3931823652989994</v>
      </c>
      <c r="AY235" s="2">
        <v>1.6955307232999317E-2</v>
      </c>
      <c r="AZ235" s="1">
        <v>2.0242177194411148E-3</v>
      </c>
      <c r="BA235" s="2">
        <v>8.3762160515959998</v>
      </c>
      <c r="BB235" s="2">
        <v>-1.1006470000296531E-5</v>
      </c>
      <c r="BC235" s="1">
        <v>-1.3140128513705587E-6</v>
      </c>
      <c r="BD235" s="2">
        <v>8.3758688567790003</v>
      </c>
      <c r="BE235" s="2">
        <v>-3.5820128699981524E-4</v>
      </c>
      <c r="BF235" s="1">
        <v>-4.2764037378246629E-5</v>
      </c>
      <c r="BG235" s="2">
        <v>8.457828946278001</v>
      </c>
      <c r="BH235" s="2">
        <v>8.1601888212000873E-2</v>
      </c>
      <c r="BI235" s="1">
        <v>9.7420816850256279E-3</v>
      </c>
      <c r="BJ235" s="2">
        <v>8.3762879744600003</v>
      </c>
      <c r="BK235" s="2">
        <v>6.0916394000187779E-5</v>
      </c>
      <c r="BL235" s="1">
        <v>7.2725337527147762E-6</v>
      </c>
      <c r="BM235" s="2">
        <v>8.5409459789649986</v>
      </c>
      <c r="BN235" s="2">
        <v>0.16471892089899853</v>
      </c>
      <c r="BO235" s="1">
        <v>1.9665049640742515E-2</v>
      </c>
      <c r="BQ235" t="s">
        <v>212</v>
      </c>
      <c r="BS235" s="23">
        <v>8.429483706708</v>
      </c>
      <c r="BT235" s="23">
        <v>8.7814396530199996</v>
      </c>
      <c r="BU235" s="23">
        <v>0.35195594631199967</v>
      </c>
      <c r="BV235" s="24">
        <v>4.1752965965391305E-2</v>
      </c>
      <c r="BW235" s="2">
        <v>8.3762270580660001</v>
      </c>
      <c r="BX235" s="2">
        <v>8.4700156772930004</v>
      </c>
      <c r="BY235" s="2">
        <v>9.3788619227000325E-2</v>
      </c>
      <c r="BZ235" s="1">
        <v>1.1197000579955067E-2</v>
      </c>
      <c r="CB235" s="25" t="s">
        <v>212</v>
      </c>
      <c r="CC235" s="27">
        <v>0</v>
      </c>
      <c r="CD235" s="27">
        <v>0.11842</v>
      </c>
      <c r="CG235" s="30">
        <v>289</v>
      </c>
      <c r="CH235" s="30"/>
      <c r="CI235" s="15" t="s">
        <v>212</v>
      </c>
      <c r="CJ235" s="33" t="s">
        <v>973</v>
      </c>
      <c r="CK235" s="34" t="s">
        <v>212</v>
      </c>
      <c r="CL235" s="34" t="s">
        <v>989</v>
      </c>
      <c r="CM235" s="32"/>
      <c r="CN235" s="32"/>
      <c r="CO235" t="s">
        <v>212</v>
      </c>
      <c r="CP235">
        <v>122268</v>
      </c>
      <c r="CQ235" t="s">
        <v>1045</v>
      </c>
      <c r="CR235" s="30">
        <v>271</v>
      </c>
      <c r="CS235" s="39" t="s">
        <v>212</v>
      </c>
      <c r="CW235" s="30">
        <v>301</v>
      </c>
      <c r="CX235" s="30"/>
      <c r="CY235" s="32"/>
      <c r="CZ235" s="32" t="s">
        <v>212</v>
      </c>
      <c r="DA235" s="41">
        <v>121559</v>
      </c>
    </row>
    <row r="236" spans="1:105" ht="15.75" x14ac:dyDescent="0.25">
      <c r="A236" t="s">
        <v>575</v>
      </c>
      <c r="B236" t="s">
        <v>225</v>
      </c>
      <c r="C236" s="52">
        <v>3.7368686678769998</v>
      </c>
      <c r="D236" s="52">
        <v>3.4461031613749999</v>
      </c>
      <c r="E236" s="52">
        <v>-0.29076550650199984</v>
      </c>
      <c r="F236" s="53">
        <v>-7.7809934558709104E-2</v>
      </c>
      <c r="G236" s="45">
        <v>3.845076083945</v>
      </c>
      <c r="H236" s="45">
        <v>3.9370547271480003</v>
      </c>
      <c r="I236" s="45">
        <v>9.197864320300031E-2</v>
      </c>
      <c r="J236" s="46">
        <v>2.3921150373865E-2</v>
      </c>
      <c r="K236" s="47">
        <v>4</v>
      </c>
      <c r="L236" s="55">
        <f t="shared" si="103"/>
        <v>3.6912290839450002</v>
      </c>
      <c r="M236" s="55">
        <f t="shared" si="104"/>
        <v>3.7832077271480005</v>
      </c>
      <c r="N236" s="55">
        <f t="shared" si="105"/>
        <v>9.197864320300031E-2</v>
      </c>
      <c r="O236" s="56">
        <f t="shared" si="106"/>
        <v>2.4918161704745281E-2</v>
      </c>
      <c r="P236" s="54"/>
      <c r="Q236" s="42">
        <f t="shared" si="107"/>
        <v>58.991391214551818</v>
      </c>
      <c r="R236" s="42">
        <f t="shared" si="108"/>
        <v>54.401274924620338</v>
      </c>
      <c r="S236" s="42">
        <f t="shared" si="109"/>
        <v>58.270910301281852</v>
      </c>
      <c r="T236" s="42">
        <f t="shared" si="110"/>
        <v>59.722914266851895</v>
      </c>
      <c r="V236" s="143">
        <f t="shared" si="111"/>
        <v>54.395537930280241</v>
      </c>
      <c r="W236" s="143">
        <f t="shared" si="112"/>
        <v>58.211179195171191</v>
      </c>
      <c r="X236" s="143">
        <f t="shared" si="113"/>
        <v>59.594127733137789</v>
      </c>
      <c r="AA236" t="s">
        <v>225</v>
      </c>
      <c r="AB236" s="2">
        <v>3.7368686678769998</v>
      </c>
      <c r="AC236" s="2">
        <v>3.6418405341280002</v>
      </c>
      <c r="AD236" s="2">
        <v>-9.5028133748999544E-2</v>
      </c>
      <c r="AE236" s="1">
        <v>-2.5429883197631131E-2</v>
      </c>
      <c r="AF236" s="2">
        <v>3.7369105043370001</v>
      </c>
      <c r="AG236" s="2">
        <v>4.183646000033292E-5</v>
      </c>
      <c r="AH236" s="1">
        <v>1.1195592812765658E-5</v>
      </c>
      <c r="AI236" s="2">
        <v>3.7375287106549999</v>
      </c>
      <c r="AJ236" s="2">
        <v>6.6004277800013611E-4</v>
      </c>
      <c r="AK236" s="1">
        <v>1.7662991040440324E-4</v>
      </c>
      <c r="AL236" s="2">
        <v>3.5935515736019998</v>
      </c>
      <c r="AM236" s="2">
        <v>-0.14331709427499995</v>
      </c>
      <c r="AN236" s="1">
        <v>-3.8352189229176645E-2</v>
      </c>
      <c r="AO236" s="2">
        <v>3.7366385208109998</v>
      </c>
      <c r="AP236" s="2">
        <v>-2.3014706599999712E-4</v>
      </c>
      <c r="AQ236" s="1">
        <v>-6.15882136769738E-5</v>
      </c>
      <c r="AR236" s="2">
        <v>3.4492754556970002</v>
      </c>
      <c r="AS236" s="2">
        <v>-0.28759321217999956</v>
      </c>
      <c r="AT236" s="1">
        <v>-7.6961016760427867E-2</v>
      </c>
      <c r="AU236" s="1"/>
      <c r="AV236" t="s">
        <v>225</v>
      </c>
      <c r="AW236" s="2">
        <v>3.845076083945</v>
      </c>
      <c r="AX236" s="2">
        <v>3.8642183382899997</v>
      </c>
      <c r="AY236" s="2">
        <v>1.9142254344999721E-2</v>
      </c>
      <c r="AZ236" s="1">
        <v>4.9783811625802752E-3</v>
      </c>
      <c r="BA236" s="2">
        <v>3.8450857703630001</v>
      </c>
      <c r="BB236" s="2">
        <v>9.6864180001432487E-6</v>
      </c>
      <c r="BC236" s="1">
        <v>2.5191745985439916E-6</v>
      </c>
      <c r="BD236" s="2">
        <v>3.8452248793410004</v>
      </c>
      <c r="BE236" s="2">
        <v>1.4879539600043401E-4</v>
      </c>
      <c r="BF236" s="1">
        <v>3.8697646744033164E-5</v>
      </c>
      <c r="BG236" s="2">
        <v>3.894209792526</v>
      </c>
      <c r="BH236" s="2">
        <v>4.9133708580999969E-2</v>
      </c>
      <c r="BI236" s="1">
        <v>1.2778344955554013E-2</v>
      </c>
      <c r="BJ236" s="2">
        <v>3.8450227884419999</v>
      </c>
      <c r="BK236" s="2">
        <v>-5.3295503000150291E-5</v>
      </c>
      <c r="BL236" s="1">
        <v>-1.3860714804236012E-5</v>
      </c>
      <c r="BM236" s="2">
        <v>3.932770233686</v>
      </c>
      <c r="BN236" s="2">
        <v>8.7694149740999983E-2</v>
      </c>
      <c r="BO236" s="1">
        <v>2.2806869832085842E-2</v>
      </c>
      <c r="BQ236" t="s">
        <v>225</v>
      </c>
      <c r="BS236" s="23">
        <v>3.7368686678769998</v>
      </c>
      <c r="BT236" s="23">
        <v>3.7342005729789998</v>
      </c>
      <c r="BU236" s="23">
        <v>-2.6680948980000174E-3</v>
      </c>
      <c r="BV236" s="24">
        <v>-7.1399215095129984E-4</v>
      </c>
      <c r="BW236" s="2">
        <v>3.845076083945</v>
      </c>
      <c r="BX236" s="2">
        <v>3.8450266938959996</v>
      </c>
      <c r="BY236" s="2">
        <v>-4.939004900039734E-5</v>
      </c>
      <c r="BZ236" s="1">
        <v>-1.2845012145955709E-5</v>
      </c>
      <c r="CB236" s="25" t="s">
        <v>225</v>
      </c>
      <c r="CC236" s="27">
        <v>0</v>
      </c>
      <c r="CD236" s="27">
        <v>0.15384700000000001</v>
      </c>
      <c r="CG236" s="30">
        <v>303</v>
      </c>
      <c r="CH236" s="30"/>
      <c r="CI236" s="15" t="s">
        <v>225</v>
      </c>
      <c r="CJ236" s="33" t="s">
        <v>973</v>
      </c>
      <c r="CK236" s="34" t="s">
        <v>1046</v>
      </c>
      <c r="CL236" s="34" t="s">
        <v>989</v>
      </c>
      <c r="CM236" s="32"/>
      <c r="CN236" s="32"/>
      <c r="CO236" t="s">
        <v>225</v>
      </c>
      <c r="CP236">
        <v>63346</v>
      </c>
      <c r="CQ236" t="s">
        <v>1045</v>
      </c>
      <c r="CR236" s="30">
        <v>272</v>
      </c>
      <c r="CS236" s="39" t="s">
        <v>225</v>
      </c>
      <c r="CW236" s="30">
        <v>314</v>
      </c>
      <c r="CX236" s="30"/>
      <c r="CY236" s="32"/>
      <c r="CZ236" s="32" t="s">
        <v>225</v>
      </c>
      <c r="DA236" s="41">
        <v>63411</v>
      </c>
    </row>
    <row r="237" spans="1:105" ht="15.75" x14ac:dyDescent="0.25">
      <c r="A237" t="s">
        <v>576</v>
      </c>
      <c r="B237" t="s">
        <v>312</v>
      </c>
      <c r="C237" s="52">
        <v>6.919926238096</v>
      </c>
      <c r="D237" s="52">
        <v>6.7200558928610006</v>
      </c>
      <c r="E237" s="52">
        <v>-0.19987034523499947</v>
      </c>
      <c r="F237" s="53">
        <v>-2.8883305740263682E-2</v>
      </c>
      <c r="G237" s="45">
        <v>7.4230135113199998</v>
      </c>
      <c r="H237" s="45">
        <v>7.627578869183</v>
      </c>
      <c r="I237" s="45">
        <v>0.20456535786300023</v>
      </c>
      <c r="J237" s="46">
        <v>2.7558262901049648E-2</v>
      </c>
      <c r="K237" s="47">
        <v>1</v>
      </c>
      <c r="L237" s="55">
        <f t="shared" si="103"/>
        <v>7.26616151132</v>
      </c>
      <c r="M237" s="55">
        <f t="shared" si="104"/>
        <v>7.4707268691830002</v>
      </c>
      <c r="N237" s="55">
        <f t="shared" si="105"/>
        <v>0.20456535786300023</v>
      </c>
      <c r="O237" s="56">
        <f t="shared" si="106"/>
        <v>2.8153153153051516E-2</v>
      </c>
      <c r="P237" s="54"/>
      <c r="Q237" s="42">
        <f t="shared" si="107"/>
        <v>77.616804869003417</v>
      </c>
      <c r="R237" s="42">
        <f t="shared" si="108"/>
        <v>75.374974963389604</v>
      </c>
      <c r="S237" s="42">
        <f t="shared" si="109"/>
        <v>81.500325403174244</v>
      </c>
      <c r="T237" s="42">
        <f t="shared" si="110"/>
        <v>83.794816546273353</v>
      </c>
      <c r="V237" s="143">
        <f t="shared" si="111"/>
        <v>72.376872658691724</v>
      </c>
      <c r="W237" s="143">
        <f t="shared" si="112"/>
        <v>81.654191188825337</v>
      </c>
      <c r="X237" s="143">
        <f t="shared" si="113"/>
        <v>83.861061220953616</v>
      </c>
      <c r="AA237" t="s">
        <v>312</v>
      </c>
      <c r="AB237" s="2">
        <v>6.919926238096</v>
      </c>
      <c r="AC237" s="2">
        <v>6.7802224439450001</v>
      </c>
      <c r="AD237" s="2">
        <v>-0.13970379415099998</v>
      </c>
      <c r="AE237" s="1">
        <v>-2.0188624754682229E-2</v>
      </c>
      <c r="AF237" s="2">
        <v>6.9199530578260005</v>
      </c>
      <c r="AG237" s="2">
        <v>2.6819730000404718E-5</v>
      </c>
      <c r="AH237" s="1">
        <v>3.875724838330661E-6</v>
      </c>
      <c r="AI237" s="2">
        <v>6.919792260386</v>
      </c>
      <c r="AJ237" s="2">
        <v>-1.3397771000001057E-4</v>
      </c>
      <c r="AK237" s="1">
        <v>-1.9361147126457549E-5</v>
      </c>
      <c r="AL237" s="2">
        <v>6.6476973053200004</v>
      </c>
      <c r="AM237" s="2">
        <v>-0.27222893277599969</v>
      </c>
      <c r="AN237" s="1">
        <v>-3.9339860485406386E-2</v>
      </c>
      <c r="AO237" s="2">
        <v>6.9197797524619995</v>
      </c>
      <c r="AP237" s="2">
        <v>-1.4648563400054826E-4</v>
      </c>
      <c r="AQ237" s="1">
        <v>-2.1168669861552371E-5</v>
      </c>
      <c r="AR237" s="2">
        <v>6.4406007672790002</v>
      </c>
      <c r="AS237" s="2">
        <v>-0.47932547081699983</v>
      </c>
      <c r="AT237" s="1">
        <v>-6.9267424871986061E-2</v>
      </c>
      <c r="AU237" s="1"/>
      <c r="AV237" t="s">
        <v>312</v>
      </c>
      <c r="AW237" s="2">
        <v>7.4230135113199998</v>
      </c>
      <c r="AX237" s="2">
        <v>7.4884744258359994</v>
      </c>
      <c r="AY237" s="2">
        <v>6.5460914515999669E-2</v>
      </c>
      <c r="AZ237" s="1">
        <v>8.8186441283142781E-3</v>
      </c>
      <c r="BA237" s="2">
        <v>7.4230135113199998</v>
      </c>
      <c r="BB237" s="2">
        <v>0</v>
      </c>
      <c r="BC237" s="1">
        <v>0</v>
      </c>
      <c r="BD237" s="2">
        <v>7.4230135113199998</v>
      </c>
      <c r="BE237" s="2">
        <v>0</v>
      </c>
      <c r="BF237" s="1">
        <v>0</v>
      </c>
      <c r="BG237" s="2">
        <v>7.5457527260379997</v>
      </c>
      <c r="BH237" s="2">
        <v>0.12273921471799998</v>
      </c>
      <c r="BI237" s="1">
        <v>1.6534957740656709E-2</v>
      </c>
      <c r="BJ237" s="2">
        <v>7.4230135113199998</v>
      </c>
      <c r="BK237" s="2">
        <v>0</v>
      </c>
      <c r="BL237" s="1">
        <v>0</v>
      </c>
      <c r="BM237" s="2">
        <v>7.6193962548689997</v>
      </c>
      <c r="BN237" s="2">
        <v>0.19638274354899998</v>
      </c>
      <c r="BO237" s="1">
        <v>2.6455932385077683E-2</v>
      </c>
      <c r="BQ237" t="s">
        <v>312</v>
      </c>
      <c r="BS237" s="23">
        <v>6.919926238096</v>
      </c>
      <c r="BT237" s="23">
        <v>7.2031782719989996</v>
      </c>
      <c r="BU237" s="23">
        <v>0.28325203390299958</v>
      </c>
      <c r="BV237" s="24">
        <v>4.0932811153914214E-2</v>
      </c>
      <c r="BW237" s="2">
        <v>7.4230135113199998</v>
      </c>
      <c r="BX237" s="2">
        <v>7.4230135113199998</v>
      </c>
      <c r="BY237" s="2">
        <v>0</v>
      </c>
      <c r="BZ237" s="1">
        <v>0</v>
      </c>
      <c r="CB237" s="25" t="s">
        <v>312</v>
      </c>
      <c r="CC237" s="27">
        <v>0</v>
      </c>
      <c r="CD237" s="27">
        <v>0.15685199999999999</v>
      </c>
      <c r="CG237" s="30">
        <v>399</v>
      </c>
      <c r="CH237" s="30"/>
      <c r="CI237" s="15" t="s">
        <v>312</v>
      </c>
      <c r="CJ237" s="33" t="s">
        <v>973</v>
      </c>
      <c r="CK237" s="34" t="s">
        <v>312</v>
      </c>
      <c r="CL237" s="34" t="s">
        <v>989</v>
      </c>
      <c r="CM237" s="32"/>
      <c r="CN237" s="32"/>
      <c r="CO237" t="s">
        <v>312</v>
      </c>
      <c r="CP237">
        <v>89155</v>
      </c>
      <c r="CQ237" t="s">
        <v>1045</v>
      </c>
      <c r="CR237" s="30">
        <v>273</v>
      </c>
      <c r="CS237" s="39" t="s">
        <v>312</v>
      </c>
      <c r="CW237" s="30">
        <v>401</v>
      </c>
      <c r="CX237" s="30"/>
      <c r="CY237" s="32"/>
      <c r="CZ237" s="32" t="s">
        <v>312</v>
      </c>
      <c r="DA237" s="41">
        <v>88987</v>
      </c>
    </row>
    <row r="238" spans="1:105" ht="15.75" x14ac:dyDescent="0.25">
      <c r="A238" t="s">
        <v>577</v>
      </c>
      <c r="B238" t="s">
        <v>323</v>
      </c>
      <c r="C238" s="52">
        <v>12.442804772485999</v>
      </c>
      <c r="D238" s="52">
        <v>12.237662456264001</v>
      </c>
      <c r="E238" s="52">
        <v>-0.2051423162219983</v>
      </c>
      <c r="F238" s="53">
        <v>-1.6486822703802018E-2</v>
      </c>
      <c r="G238" s="45">
        <v>11.463382934952</v>
      </c>
      <c r="H238" s="45">
        <v>11.633626155045999</v>
      </c>
      <c r="I238" s="45">
        <v>0.17024322009399917</v>
      </c>
      <c r="J238" s="46">
        <v>1.4851045372908676E-2</v>
      </c>
      <c r="K238" s="47">
        <v>1</v>
      </c>
      <c r="L238" s="55">
        <f t="shared" ref="L238:L269" si="114">G238-CC238-CD238</f>
        <v>11.233187934951999</v>
      </c>
      <c r="M238" s="55">
        <f t="shared" ref="M238:M269" si="115">H238-CC238-CD238</f>
        <v>11.403431155045999</v>
      </c>
      <c r="N238" s="55">
        <f t="shared" si="105"/>
        <v>0.17024322009399917</v>
      </c>
      <c r="O238" s="56">
        <f t="shared" si="106"/>
        <v>1.5155378960970498E-2</v>
      </c>
      <c r="P238" s="54"/>
      <c r="Q238" s="42">
        <f t="shared" ref="Q238:Q270" si="116">C238/$CP238*1000000</f>
        <v>84.063917228448275</v>
      </c>
      <c r="R238" s="42">
        <f t="shared" ref="R238:R270" si="117">D238/$CP238*1000000</f>
        <v>82.677970329315755</v>
      </c>
      <c r="S238" s="42">
        <f t="shared" ref="S238:S270" si="118">L238/$CP238*1000000</f>
        <v>75.891713969787048</v>
      </c>
      <c r="T238" s="42">
        <f t="shared" ref="T238:T270" si="119">M238/$CP238*1000000</f>
        <v>77.041881654996743</v>
      </c>
      <c r="V238" s="143">
        <f t="shared" si="111"/>
        <v>79.806714190235425</v>
      </c>
      <c r="W238" s="143">
        <f t="shared" si="112"/>
        <v>77.168506151476635</v>
      </c>
      <c r="X238" s="143">
        <f t="shared" si="113"/>
        <v>77.257950680009884</v>
      </c>
      <c r="AA238" t="s">
        <v>323</v>
      </c>
      <c r="AB238" s="2">
        <v>12.442804772485999</v>
      </c>
      <c r="AC238" s="2">
        <v>12.205995887708001</v>
      </c>
      <c r="AD238" s="2">
        <v>-0.23680888477799833</v>
      </c>
      <c r="AE238" s="1">
        <v>-1.903179300069379E-2</v>
      </c>
      <c r="AF238" s="2">
        <v>12.442834843629999</v>
      </c>
      <c r="AG238" s="2">
        <v>3.007114399977695E-5</v>
      </c>
      <c r="AH238" s="1">
        <v>2.4167496436391417E-6</v>
      </c>
      <c r="AI238" s="2">
        <v>12.442046237936999</v>
      </c>
      <c r="AJ238" s="2">
        <v>-7.5853454899998951E-4</v>
      </c>
      <c r="AK238" s="1">
        <v>-6.0961701390452562E-5</v>
      </c>
      <c r="AL238" s="2">
        <v>11.965896779898001</v>
      </c>
      <c r="AM238" s="2">
        <v>-0.47690799258799821</v>
      </c>
      <c r="AN238" s="1">
        <v>-3.8328013764433178E-2</v>
      </c>
      <c r="AO238" s="2">
        <v>12.442641677561999</v>
      </c>
      <c r="AP238" s="2">
        <v>-1.6309492399990688E-4</v>
      </c>
      <c r="AQ238" s="1">
        <v>-1.3107569151976776E-5</v>
      </c>
      <c r="AR238" s="2">
        <v>11.61722396453</v>
      </c>
      <c r="AS238" s="2">
        <v>-0.82558080795599942</v>
      </c>
      <c r="AT238" s="1">
        <v>-6.6350057165692658E-2</v>
      </c>
      <c r="AU238" s="1"/>
      <c r="AV238" t="s">
        <v>323</v>
      </c>
      <c r="AW238" s="2">
        <v>11.463382934952</v>
      </c>
      <c r="AX238" s="2">
        <v>11.477922047368999</v>
      </c>
      <c r="AY238" s="2">
        <v>1.4539112416999345E-2</v>
      </c>
      <c r="AZ238" s="1">
        <v>1.268309058460344E-3</v>
      </c>
      <c r="BA238" s="2">
        <v>11.463371044779999</v>
      </c>
      <c r="BB238" s="2">
        <v>-1.1890172000761368E-5</v>
      </c>
      <c r="BC238" s="1">
        <v>-1.0372306384800322E-6</v>
      </c>
      <c r="BD238" s="2">
        <v>11.462786069003998</v>
      </c>
      <c r="BE238" s="2">
        <v>-5.9686594800112402E-4</v>
      </c>
      <c r="BF238" s="1">
        <v>-5.2067173485173575E-5</v>
      </c>
      <c r="BG238" s="2">
        <v>11.486359601899</v>
      </c>
      <c r="BH238" s="2">
        <v>2.2976666947000624E-2</v>
      </c>
      <c r="BI238" s="1">
        <v>2.0043530847202594E-3</v>
      </c>
      <c r="BJ238" s="2">
        <v>11.463449139471001</v>
      </c>
      <c r="BK238" s="2">
        <v>6.620451900118951E-5</v>
      </c>
      <c r="BL238" s="1">
        <v>5.7753037979156304E-6</v>
      </c>
      <c r="BM238" s="2">
        <v>11.476403106636999</v>
      </c>
      <c r="BN238" s="2">
        <v>1.3020171684999582E-2</v>
      </c>
      <c r="BO238" s="1">
        <v>1.1358053516035754E-3</v>
      </c>
      <c r="BQ238" t="s">
        <v>323</v>
      </c>
      <c r="BS238" s="23">
        <v>12.442804772485999</v>
      </c>
      <c r="BT238" s="23">
        <v>13.071552128254</v>
      </c>
      <c r="BU238" s="23">
        <v>0.62874735576800056</v>
      </c>
      <c r="BV238" s="24">
        <v>5.0530999020278008E-2</v>
      </c>
      <c r="BW238" s="2">
        <v>11.463382934952</v>
      </c>
      <c r="BX238" s="2">
        <v>11.643656553084</v>
      </c>
      <c r="BY238" s="2">
        <v>0.18027361813200038</v>
      </c>
      <c r="BZ238" s="1">
        <v>1.572603996175892E-2</v>
      </c>
      <c r="CB238" s="25" t="s">
        <v>323</v>
      </c>
      <c r="CC238" s="27">
        <v>0</v>
      </c>
      <c r="CD238" s="27">
        <v>0.23019500000000001</v>
      </c>
      <c r="CG238" s="30">
        <v>411</v>
      </c>
      <c r="CH238" s="30"/>
      <c r="CI238" s="15" t="s">
        <v>323</v>
      </c>
      <c r="CJ238" s="33" t="s">
        <v>973</v>
      </c>
      <c r="CK238" s="34" t="s">
        <v>323</v>
      </c>
      <c r="CL238" s="34" t="s">
        <v>989</v>
      </c>
      <c r="CM238" s="32"/>
      <c r="CN238" s="32"/>
      <c r="CO238" t="s">
        <v>323</v>
      </c>
      <c r="CP238">
        <v>148016</v>
      </c>
      <c r="CQ238" t="s">
        <v>1045</v>
      </c>
      <c r="CR238" s="30">
        <v>274</v>
      </c>
      <c r="CS238" s="39" t="s">
        <v>323</v>
      </c>
      <c r="CW238" s="30">
        <v>412</v>
      </c>
      <c r="CX238" s="30"/>
      <c r="CY238" s="32"/>
      <c r="CZ238" s="32" t="s">
        <v>323</v>
      </c>
      <c r="DA238" s="41">
        <v>145567</v>
      </c>
    </row>
    <row r="239" spans="1:105" ht="15.75" x14ac:dyDescent="0.25">
      <c r="B239" t="s">
        <v>351</v>
      </c>
      <c r="C239" s="52">
        <v>10.886069529047999</v>
      </c>
      <c r="D239" s="52">
        <v>10.432122526295</v>
      </c>
      <c r="E239" s="52">
        <v>-0.45394700275299904</v>
      </c>
      <c r="F239" s="53">
        <v>-4.1699807404472579E-2</v>
      </c>
      <c r="G239" s="45">
        <v>12.028212393717</v>
      </c>
      <c r="H239" s="45">
        <v>12.361906596271</v>
      </c>
      <c r="I239" s="45">
        <v>0.33369420255399973</v>
      </c>
      <c r="J239" s="46">
        <v>2.7742626387966565E-2</v>
      </c>
      <c r="K239" s="47">
        <v>2</v>
      </c>
      <c r="L239" s="55">
        <f t="shared" si="114"/>
        <v>11.719340393717001</v>
      </c>
      <c r="M239" s="55">
        <f t="shared" si="115"/>
        <v>12.053034596271001</v>
      </c>
      <c r="N239" s="55">
        <f t="shared" si="105"/>
        <v>0.33369420255399973</v>
      </c>
      <c r="O239" s="56">
        <f t="shared" si="106"/>
        <v>2.8473804100177909E-2</v>
      </c>
      <c r="P239" s="54"/>
      <c r="Q239" s="42">
        <f t="shared" si="116"/>
        <v>72.043556286054624</v>
      </c>
      <c r="R239" s="42">
        <f t="shared" si="117"/>
        <v>69.039353864192876</v>
      </c>
      <c r="S239" s="42">
        <f t="shared" si="118"/>
        <v>77.558108281163982</v>
      </c>
      <c r="T239" s="42">
        <f t="shared" si="119"/>
        <v>79.76648266274222</v>
      </c>
      <c r="V239" s="143">
        <f t="shared" si="111"/>
        <v>66.692380330979077</v>
      </c>
      <c r="W239" s="143">
        <f t="shared" si="112"/>
        <v>77.938765370609048</v>
      </c>
      <c r="X239" s="143">
        <f t="shared" si="113"/>
        <v>80.069209982103672</v>
      </c>
      <c r="AA239" t="s">
        <v>351</v>
      </c>
      <c r="AB239" s="2">
        <v>10.886069529047999</v>
      </c>
      <c r="AC239" s="2">
        <v>10.639023316756999</v>
      </c>
      <c r="AD239" s="2">
        <v>-0.24704621229099999</v>
      </c>
      <c r="AE239" s="1">
        <v>-2.2693793350464158E-2</v>
      </c>
      <c r="AF239" s="2">
        <v>10.886086891822</v>
      </c>
      <c r="AG239" s="2">
        <v>1.7362774000773129E-5</v>
      </c>
      <c r="AH239" s="1">
        <v>1.594953436081124E-6</v>
      </c>
      <c r="AI239" s="2">
        <v>10.885546519756</v>
      </c>
      <c r="AJ239" s="2">
        <v>-5.2300929199944335E-4</v>
      </c>
      <c r="AK239" s="1">
        <v>-4.8043905158226672E-5</v>
      </c>
      <c r="AL239" s="2">
        <v>10.393525186903</v>
      </c>
      <c r="AM239" s="2">
        <v>-0.49254434214499909</v>
      </c>
      <c r="AN239" s="1">
        <v>-4.524537904435677E-2</v>
      </c>
      <c r="AO239" s="2">
        <v>10.885975520388</v>
      </c>
      <c r="AP239" s="2">
        <v>-9.4008659999644806E-5</v>
      </c>
      <c r="AQ239" s="1">
        <v>-8.635684325623262E-6</v>
      </c>
      <c r="AR239" s="2">
        <v>10.028266460848</v>
      </c>
      <c r="AS239" s="2">
        <v>-0.85780306819999907</v>
      </c>
      <c r="AT239" s="1">
        <v>-7.8798235296134014E-2</v>
      </c>
      <c r="AU239" s="1"/>
      <c r="AV239" t="s">
        <v>351</v>
      </c>
      <c r="AW239" s="2">
        <v>12.028212393717</v>
      </c>
      <c r="AX239" s="2">
        <v>12.134994538534</v>
      </c>
      <c r="AY239" s="2">
        <v>0.1067821448170001</v>
      </c>
      <c r="AZ239" s="1">
        <v>8.8776404441260372E-3</v>
      </c>
      <c r="BA239" s="2">
        <v>12.028212393717</v>
      </c>
      <c r="BB239" s="2">
        <v>0</v>
      </c>
      <c r="BC239" s="1">
        <v>0</v>
      </c>
      <c r="BD239" s="2">
        <v>12.028212393717</v>
      </c>
      <c r="BE239" s="2">
        <v>0</v>
      </c>
      <c r="BF239" s="1">
        <v>0</v>
      </c>
      <c r="BG239" s="2">
        <v>12.228428915248999</v>
      </c>
      <c r="BH239" s="2">
        <v>0.20021652153199909</v>
      </c>
      <c r="BI239" s="1">
        <v>1.6645575832746621E-2</v>
      </c>
      <c r="BJ239" s="2">
        <v>12.028212393717</v>
      </c>
      <c r="BK239" s="2">
        <v>0</v>
      </c>
      <c r="BL239" s="1">
        <v>0</v>
      </c>
      <c r="BM239" s="2">
        <v>12.348558828168999</v>
      </c>
      <c r="BN239" s="2">
        <v>0.32034643445199862</v>
      </c>
      <c r="BO239" s="1">
        <v>2.6632921332461111E-2</v>
      </c>
      <c r="BQ239" t="s">
        <v>351</v>
      </c>
      <c r="BS239" s="23">
        <v>10.886069529047999</v>
      </c>
      <c r="BT239" s="23">
        <v>11.292600080781</v>
      </c>
      <c r="BU239" s="23">
        <v>0.40653055173300068</v>
      </c>
      <c r="BV239" s="24">
        <v>3.7344107590735948E-2</v>
      </c>
      <c r="BW239" s="2">
        <v>12.028212393717</v>
      </c>
      <c r="BX239" s="2">
        <v>12.028212393717</v>
      </c>
      <c r="BY239" s="2">
        <v>0</v>
      </c>
      <c r="BZ239" s="1">
        <v>0</v>
      </c>
      <c r="CB239" s="25" t="s">
        <v>351</v>
      </c>
      <c r="CC239" s="27">
        <v>0</v>
      </c>
      <c r="CD239" s="27">
        <v>0.30887199999999998</v>
      </c>
      <c r="CG239" s="30">
        <v>443</v>
      </c>
      <c r="CH239" s="30"/>
      <c r="CI239" s="15" t="s">
        <v>351</v>
      </c>
      <c r="CJ239" s="33" t="s">
        <v>973</v>
      </c>
      <c r="CK239" s="34" t="s">
        <v>351</v>
      </c>
      <c r="CL239" s="34" t="s">
        <v>989</v>
      </c>
      <c r="CM239" s="32"/>
      <c r="CN239" s="32"/>
      <c r="CO239" t="s">
        <v>351</v>
      </c>
      <c r="CP239">
        <v>151104</v>
      </c>
      <c r="CQ239" t="s">
        <v>1045</v>
      </c>
      <c r="CR239" s="30">
        <v>275</v>
      </c>
      <c r="CS239" s="39" t="s">
        <v>351</v>
      </c>
      <c r="CW239" s="30">
        <v>440</v>
      </c>
      <c r="CX239" s="30"/>
      <c r="CY239" s="32"/>
      <c r="CZ239" s="32" t="s">
        <v>351</v>
      </c>
      <c r="DA239" s="41">
        <v>150366</v>
      </c>
    </row>
    <row r="240" spans="1:105" ht="15.75" x14ac:dyDescent="0.25">
      <c r="A240" t="s">
        <v>578</v>
      </c>
      <c r="B240" t="s">
        <v>373</v>
      </c>
      <c r="C240" s="52">
        <v>8.7959018230120005</v>
      </c>
      <c r="D240" s="52">
        <v>8.4192686912549988</v>
      </c>
      <c r="E240" s="52">
        <v>-0.37663313175700175</v>
      </c>
      <c r="F240" s="53">
        <v>-4.2819160483538732E-2</v>
      </c>
      <c r="G240" s="45">
        <v>7.5217544997450005</v>
      </c>
      <c r="H240" s="45">
        <v>7.5630038975889997</v>
      </c>
      <c r="I240" s="45">
        <v>4.1249397843999169E-2</v>
      </c>
      <c r="J240" s="46">
        <v>5.4840127852348267E-3</v>
      </c>
      <c r="K240" s="47">
        <v>4</v>
      </c>
      <c r="L240" s="55">
        <f t="shared" si="114"/>
        <v>7.1981214997450005</v>
      </c>
      <c r="M240" s="55">
        <f t="shared" si="115"/>
        <v>7.2393708975889997</v>
      </c>
      <c r="N240" s="55">
        <f t="shared" si="105"/>
        <v>4.1249397843999169E-2</v>
      </c>
      <c r="O240" s="56">
        <f t="shared" si="106"/>
        <v>5.7305781578513874E-3</v>
      </c>
      <c r="P240" s="54"/>
      <c r="Q240" s="42">
        <f t="shared" si="116"/>
        <v>66.075480006700772</v>
      </c>
      <c r="R240" s="42">
        <f t="shared" si="117"/>
        <v>63.246183424266995</v>
      </c>
      <c r="S240" s="42">
        <f t="shared" si="118"/>
        <v>54.072833327661719</v>
      </c>
      <c r="T240" s="42">
        <f t="shared" si="119"/>
        <v>54.382701925262353</v>
      </c>
      <c r="V240" s="143">
        <f t="shared" si="111"/>
        <v>61.469304550149808</v>
      </c>
      <c r="W240" s="143">
        <f t="shared" si="112"/>
        <v>54.88171809163827</v>
      </c>
      <c r="X240" s="143">
        <f t="shared" si="113"/>
        <v>54.5331778886449</v>
      </c>
      <c r="AA240" t="s">
        <v>373</v>
      </c>
      <c r="AB240" s="2">
        <v>8.7959018230120005</v>
      </c>
      <c r="AC240" s="2">
        <v>8.5828163857240014</v>
      </c>
      <c r="AD240" s="2">
        <v>-0.21308543728799911</v>
      </c>
      <c r="AE240" s="1">
        <v>-2.422553611620824E-2</v>
      </c>
      <c r="AF240" s="2">
        <v>8.7958499470460012</v>
      </c>
      <c r="AG240" s="2">
        <v>-5.1875965999315099E-5</v>
      </c>
      <c r="AH240" s="1">
        <v>-5.8977427264588425E-6</v>
      </c>
      <c r="AI240" s="2">
        <v>8.794396208897</v>
      </c>
      <c r="AJ240" s="2">
        <v>-1.5056141150004976E-3</v>
      </c>
      <c r="AK240" s="1">
        <v>-1.7117222830540039E-4</v>
      </c>
      <c r="AL240" s="2">
        <v>8.3735047415739992</v>
      </c>
      <c r="AM240" s="2">
        <v>-0.42239708143800136</v>
      </c>
      <c r="AN240" s="1">
        <v>-4.8022032298373131E-2</v>
      </c>
      <c r="AO240" s="2">
        <v>8.7961884970490001</v>
      </c>
      <c r="AP240" s="2">
        <v>2.8667403699955685E-4</v>
      </c>
      <c r="AQ240" s="1">
        <v>3.2591773165266002E-5</v>
      </c>
      <c r="AR240" s="2">
        <v>8.0621295768839989</v>
      </c>
      <c r="AS240" s="2">
        <v>-0.73377224612800163</v>
      </c>
      <c r="AT240" s="1">
        <v>-8.342205960147181E-2</v>
      </c>
      <c r="AU240" s="1"/>
      <c r="AV240" t="s">
        <v>373</v>
      </c>
      <c r="AW240" s="2">
        <v>7.5217544997450005</v>
      </c>
      <c r="AX240" s="2">
        <v>7.5157090579180004</v>
      </c>
      <c r="AY240" s="2">
        <v>-6.0454418270001753E-3</v>
      </c>
      <c r="AZ240" s="1">
        <v>-8.0372761796534639E-4</v>
      </c>
      <c r="BA240" s="2">
        <v>7.5217159857919995</v>
      </c>
      <c r="BB240" s="2">
        <v>-3.8513953001029222E-5</v>
      </c>
      <c r="BC240" s="1">
        <v>-5.1203416705949268E-6</v>
      </c>
      <c r="BD240" s="2">
        <v>7.5208408057089997</v>
      </c>
      <c r="BE240" s="2">
        <v>-9.1369403600083388E-4</v>
      </c>
      <c r="BF240" s="1">
        <v>-1.2147352536323933E-4</v>
      </c>
      <c r="BG240" s="2">
        <v>7.5113448547889998</v>
      </c>
      <c r="BH240" s="2">
        <v>-1.0409644956000719E-2</v>
      </c>
      <c r="BI240" s="1">
        <v>-1.3839384090977207E-3</v>
      </c>
      <c r="BJ240" s="2">
        <v>7.5219670162729999</v>
      </c>
      <c r="BK240" s="2">
        <v>2.1251652799936238E-4</v>
      </c>
      <c r="BL240" s="1">
        <v>2.8253584719704298E-5</v>
      </c>
      <c r="BM240" s="2">
        <v>7.4760410123409997</v>
      </c>
      <c r="BN240" s="2">
        <v>-4.571348740400083E-2</v>
      </c>
      <c r="BO240" s="1">
        <v>-6.0775032481518226E-3</v>
      </c>
      <c r="BQ240" t="s">
        <v>373</v>
      </c>
      <c r="BS240" s="23">
        <v>8.7959018230120005</v>
      </c>
      <c r="BT240" s="23">
        <v>9.1507073801339995</v>
      </c>
      <c r="BU240" s="23">
        <v>0.35480555712199902</v>
      </c>
      <c r="BV240" s="24">
        <v>4.0337598606859183E-2</v>
      </c>
      <c r="BW240" s="2">
        <v>7.5217544997450005</v>
      </c>
      <c r="BX240" s="2">
        <v>7.636382773427</v>
      </c>
      <c r="BY240" s="2">
        <v>0.11462827368199946</v>
      </c>
      <c r="BZ240" s="1">
        <v>1.5239565939819698E-2</v>
      </c>
      <c r="CB240" s="25" t="s">
        <v>373</v>
      </c>
      <c r="CC240" s="27">
        <v>0</v>
      </c>
      <c r="CD240" s="27">
        <v>0.323633</v>
      </c>
      <c r="CG240" s="30">
        <v>468</v>
      </c>
      <c r="CH240" s="30"/>
      <c r="CI240" s="15" t="s">
        <v>373</v>
      </c>
      <c r="CJ240" s="33" t="s">
        <v>973</v>
      </c>
      <c r="CK240" s="34" t="s">
        <v>373</v>
      </c>
      <c r="CL240" s="34" t="s">
        <v>989</v>
      </c>
      <c r="CM240" s="32"/>
      <c r="CN240" s="32"/>
      <c r="CO240" t="s">
        <v>373</v>
      </c>
      <c r="CP240">
        <v>133119</v>
      </c>
      <c r="CQ240" t="s">
        <v>1045</v>
      </c>
      <c r="CR240" s="30">
        <v>276</v>
      </c>
      <c r="CS240" s="39" t="s">
        <v>373</v>
      </c>
      <c r="CW240" s="30">
        <v>462</v>
      </c>
      <c r="CX240" s="30"/>
      <c r="CY240" s="32"/>
      <c r="CZ240" s="32" t="s">
        <v>373</v>
      </c>
      <c r="DA240" s="41">
        <v>131157</v>
      </c>
    </row>
    <row r="241" spans="1:105" ht="15.75" x14ac:dyDescent="0.25">
      <c r="A241" t="s">
        <v>579</v>
      </c>
      <c r="B241" t="s">
        <v>271</v>
      </c>
      <c r="C241" s="52">
        <v>5.2267962261579992</v>
      </c>
      <c r="D241" s="52">
        <v>4.8316744246600001</v>
      </c>
      <c r="E241" s="52">
        <v>-0.39512180149799914</v>
      </c>
      <c r="F241" s="53">
        <v>-7.5595409578160799E-2</v>
      </c>
      <c r="G241" s="45">
        <v>4.9339388802280002</v>
      </c>
      <c r="H241" s="45">
        <v>4.934808515287</v>
      </c>
      <c r="I241" s="45">
        <v>8.6963505899984028E-4</v>
      </c>
      <c r="J241" s="46">
        <v>1.762557421383489E-4</v>
      </c>
      <c r="K241" s="47">
        <v>2</v>
      </c>
      <c r="L241" s="55">
        <f t="shared" si="114"/>
        <v>4.7982168802279999</v>
      </c>
      <c r="M241" s="55">
        <f t="shared" si="115"/>
        <v>4.7990865152869997</v>
      </c>
      <c r="N241" s="55">
        <f t="shared" si="105"/>
        <v>8.6963505899984028E-4</v>
      </c>
      <c r="O241" s="56">
        <f t="shared" si="106"/>
        <v>1.8124129873815068E-4</v>
      </c>
      <c r="P241" s="54"/>
      <c r="Q241" s="42">
        <f t="shared" si="116"/>
        <v>64.268892571446131</v>
      </c>
      <c r="R241" s="42">
        <f t="shared" si="117"/>
        <v>59.410459314372844</v>
      </c>
      <c r="S241" s="42">
        <f t="shared" si="118"/>
        <v>58.999064028280891</v>
      </c>
      <c r="T241" s="42">
        <f t="shared" si="119"/>
        <v>59.009757095269705</v>
      </c>
      <c r="V241" s="143">
        <f t="shared" si="111"/>
        <v>58.896943781310902</v>
      </c>
      <c r="W241" s="143">
        <f t="shared" si="112"/>
        <v>59.183176853590545</v>
      </c>
      <c r="X241" s="143">
        <f t="shared" si="113"/>
        <v>59.000142593531834</v>
      </c>
      <c r="AA241" t="s">
        <v>271</v>
      </c>
      <c r="AB241" s="2">
        <v>5.2267962261579992</v>
      </c>
      <c r="AC241" s="2">
        <v>5.0988684502849999</v>
      </c>
      <c r="AD241" s="2">
        <v>-0.12792777587299931</v>
      </c>
      <c r="AE241" s="1">
        <v>-2.4475370827118259E-2</v>
      </c>
      <c r="AF241" s="2">
        <v>5.2268494981759996</v>
      </c>
      <c r="AG241" s="2">
        <v>5.3272018000427579E-5</v>
      </c>
      <c r="AH241" s="1">
        <v>1.0192097739303992E-5</v>
      </c>
      <c r="AI241" s="2">
        <v>5.227516621006</v>
      </c>
      <c r="AJ241" s="2">
        <v>7.2039484800079379E-4</v>
      </c>
      <c r="AK241" s="1">
        <v>1.3782723045438602E-4</v>
      </c>
      <c r="AL241" s="2">
        <v>4.9680306647309997</v>
      </c>
      <c r="AM241" s="2">
        <v>-0.25876556142699947</v>
      </c>
      <c r="AN241" s="1">
        <v>-4.9507489909781176E-2</v>
      </c>
      <c r="AO241" s="2">
        <v>5.2265033976760007</v>
      </c>
      <c r="AP241" s="2">
        <v>-2.9282848199851941E-4</v>
      </c>
      <c r="AQ241" s="1">
        <v>-5.602446878128353E-5</v>
      </c>
      <c r="AR241" s="2">
        <v>4.775010820126</v>
      </c>
      <c r="AS241" s="2">
        <v>-0.45178540603199924</v>
      </c>
      <c r="AT241" s="1">
        <v>-8.6436391717548924E-2</v>
      </c>
      <c r="AU241" s="1"/>
      <c r="AV241" t="s">
        <v>271</v>
      </c>
      <c r="AW241" s="2">
        <v>4.9339388802280002</v>
      </c>
      <c r="AX241" s="2">
        <v>4.9340126401950002</v>
      </c>
      <c r="AY241" s="2">
        <v>7.3759966999986659E-5</v>
      </c>
      <c r="AZ241" s="1">
        <v>1.4949509669762705E-5</v>
      </c>
      <c r="BA241" s="2">
        <v>4.9339452794729999</v>
      </c>
      <c r="BB241" s="2">
        <v>6.3992449996774781E-6</v>
      </c>
      <c r="BC241" s="1">
        <v>1.296985056973743E-6</v>
      </c>
      <c r="BD241" s="2">
        <v>4.933973471322</v>
      </c>
      <c r="BE241" s="2">
        <v>3.4591093999836175E-5</v>
      </c>
      <c r="BF241" s="1">
        <v>7.0108476897544585E-6</v>
      </c>
      <c r="BG241" s="2">
        <v>4.9302961672090007</v>
      </c>
      <c r="BH241" s="2">
        <v>-3.6427130189995438E-3</v>
      </c>
      <c r="BI241" s="1">
        <v>-7.3829715110520621E-4</v>
      </c>
      <c r="BJ241" s="2">
        <v>4.9339037915880004</v>
      </c>
      <c r="BK241" s="2">
        <v>-3.5088639999791837E-5</v>
      </c>
      <c r="BL241" s="1">
        <v>-7.1116892307693873E-6</v>
      </c>
      <c r="BM241" s="2">
        <v>4.9190995606280001</v>
      </c>
      <c r="BN241" s="2">
        <v>-1.4839319600000067E-2</v>
      </c>
      <c r="BO241" s="1">
        <v>-3.0076010182181934E-3</v>
      </c>
      <c r="BQ241" t="s">
        <v>271</v>
      </c>
      <c r="BS241" s="23">
        <v>5.2267962261579992</v>
      </c>
      <c r="BT241" s="23">
        <v>5.2848120247540002</v>
      </c>
      <c r="BU241" s="23">
        <v>5.8015798596001034E-2</v>
      </c>
      <c r="BV241" s="24">
        <v>1.1099686325182422E-2</v>
      </c>
      <c r="BW241" s="2">
        <v>4.9339388802280002</v>
      </c>
      <c r="BX241" s="2">
        <v>4.9550404908729995</v>
      </c>
      <c r="BY241" s="2">
        <v>2.1101610644999269E-2</v>
      </c>
      <c r="BZ241" s="1">
        <v>4.2768285455583414E-3</v>
      </c>
      <c r="CB241" s="25" t="s">
        <v>271</v>
      </c>
      <c r="CC241" s="27">
        <v>0</v>
      </c>
      <c r="CD241" s="27">
        <v>0.13572200000000001</v>
      </c>
      <c r="CG241" s="30">
        <v>354</v>
      </c>
      <c r="CH241" s="30"/>
      <c r="CI241" s="15" t="s">
        <v>271</v>
      </c>
      <c r="CJ241" s="33" t="s">
        <v>973</v>
      </c>
      <c r="CK241" s="34" t="s">
        <v>271</v>
      </c>
      <c r="CL241" s="34" t="s">
        <v>962</v>
      </c>
      <c r="CM241" s="32"/>
      <c r="CN241" s="32"/>
      <c r="CO241" t="s">
        <v>271</v>
      </c>
      <c r="CP241">
        <v>81327</v>
      </c>
      <c r="CQ241" t="s">
        <v>1045</v>
      </c>
      <c r="CR241" s="30">
        <v>277</v>
      </c>
      <c r="CS241" s="39" t="s">
        <v>271</v>
      </c>
      <c r="CW241" s="30">
        <v>360</v>
      </c>
      <c r="CX241" s="30"/>
      <c r="CY241" s="32"/>
      <c r="CZ241" s="32" t="s">
        <v>271</v>
      </c>
      <c r="DA241" s="41">
        <v>81074</v>
      </c>
    </row>
    <row r="242" spans="1:105" ht="15.75" x14ac:dyDescent="0.25">
      <c r="A242" t="s">
        <v>580</v>
      </c>
      <c r="B242" t="s">
        <v>274</v>
      </c>
      <c r="C242" s="52">
        <v>6.750839806588</v>
      </c>
      <c r="D242" s="52">
        <v>6.5522013842329994</v>
      </c>
      <c r="E242" s="52">
        <v>-0.19863842235500062</v>
      </c>
      <c r="F242" s="53">
        <v>-2.9424253581184615E-2</v>
      </c>
      <c r="G242" s="45">
        <v>5.5488811931370003</v>
      </c>
      <c r="H242" s="45">
        <v>5.595388952565</v>
      </c>
      <c r="I242" s="45">
        <v>4.6507759427999673E-2</v>
      </c>
      <c r="J242" s="46">
        <v>8.3814660666228849E-3</v>
      </c>
      <c r="K242" s="47">
        <v>4</v>
      </c>
      <c r="L242" s="55">
        <f t="shared" si="114"/>
        <v>5.342761193137</v>
      </c>
      <c r="M242" s="55">
        <f t="shared" si="115"/>
        <v>5.3892689525649997</v>
      </c>
      <c r="N242" s="55">
        <f t="shared" si="105"/>
        <v>4.6507759427999673E-2</v>
      </c>
      <c r="O242" s="56">
        <f t="shared" si="106"/>
        <v>8.704817181000123E-3</v>
      </c>
      <c r="P242" s="54"/>
      <c r="Q242" s="42">
        <f t="shared" si="116"/>
        <v>56.231694125876686</v>
      </c>
      <c r="R242" s="42">
        <f t="shared" si="117"/>
        <v>54.577118498617288</v>
      </c>
      <c r="S242" s="42">
        <f t="shared" si="118"/>
        <v>44.502983600188252</v>
      </c>
      <c r="T242" s="42">
        <f t="shared" si="119"/>
        <v>44.890373936436937</v>
      </c>
      <c r="V242" s="143">
        <f t="shared" si="111"/>
        <v>54.331991357625753</v>
      </c>
      <c r="W242" s="143">
        <f t="shared" si="112"/>
        <v>45.206762221407118</v>
      </c>
      <c r="X242" s="143">
        <f t="shared" si="113"/>
        <v>45.348607353564326</v>
      </c>
      <c r="AA242" t="s">
        <v>274</v>
      </c>
      <c r="AB242" s="2">
        <v>6.750839806588</v>
      </c>
      <c r="AC242" s="2">
        <v>6.6328907366629997</v>
      </c>
      <c r="AD242" s="2">
        <v>-0.11794906992500032</v>
      </c>
      <c r="AE242" s="1">
        <v>-1.7471762522034126E-2</v>
      </c>
      <c r="AF242" s="2">
        <v>6.7508082144769999</v>
      </c>
      <c r="AG242" s="2">
        <v>-3.1592111000122713E-5</v>
      </c>
      <c r="AH242" s="1">
        <v>-4.6797305083869191E-6</v>
      </c>
      <c r="AI242" s="2">
        <v>6.7500948761539998</v>
      </c>
      <c r="AJ242" s="2">
        <v>-7.4493043400014614E-4</v>
      </c>
      <c r="AK242" s="1">
        <v>-1.1034633546972697E-4</v>
      </c>
      <c r="AL242" s="2">
        <v>6.5950943009909997</v>
      </c>
      <c r="AM242" s="2">
        <v>-0.15574550559700029</v>
      </c>
      <c r="AN242" s="1">
        <v>-2.307053789737561E-2</v>
      </c>
      <c r="AO242" s="2">
        <v>6.7510140641619998</v>
      </c>
      <c r="AP242" s="2">
        <v>1.7425757399980313E-4</v>
      </c>
      <c r="AQ242" s="1">
        <v>2.5812725378218706E-5</v>
      </c>
      <c r="AR242" s="2">
        <v>6.4212263986010001</v>
      </c>
      <c r="AS242" s="2">
        <v>-0.3296134079869999</v>
      </c>
      <c r="AT242" s="1">
        <v>-4.8825541329737557E-2</v>
      </c>
      <c r="AU242" s="1"/>
      <c r="AV242" t="s">
        <v>274</v>
      </c>
      <c r="AW242" s="2">
        <v>5.5488811931370003</v>
      </c>
      <c r="AX242" s="2">
        <v>5.5539507986179997</v>
      </c>
      <c r="AY242" s="2">
        <v>5.0696054809993285E-3</v>
      </c>
      <c r="AZ242" s="1">
        <v>9.1362660409264977E-4</v>
      </c>
      <c r="BA242" s="2">
        <v>5.5488507690289994</v>
      </c>
      <c r="BB242" s="2">
        <v>-3.0424108000914885E-5</v>
      </c>
      <c r="BC242" s="1">
        <v>-5.4829265471648965E-6</v>
      </c>
      <c r="BD242" s="2">
        <v>5.5482207431969996</v>
      </c>
      <c r="BE242" s="2">
        <v>-6.6044994000069579E-4</v>
      </c>
      <c r="BF242" s="1">
        <v>-1.1902398285577953E-4</v>
      </c>
      <c r="BG242" s="2">
        <v>5.581546035243</v>
      </c>
      <c r="BH242" s="2">
        <v>3.2664842105999625E-2</v>
      </c>
      <c r="BI242" s="1">
        <v>5.8867438261969544E-3</v>
      </c>
      <c r="BJ242" s="2">
        <v>5.5490489546089998</v>
      </c>
      <c r="BK242" s="2">
        <v>1.6776147199948355E-4</v>
      </c>
      <c r="BL242" s="1">
        <v>3.0233386904548483E-5</v>
      </c>
      <c r="BM242" s="2">
        <v>5.565645160081</v>
      </c>
      <c r="BN242" s="2">
        <v>1.676396694399962E-2</v>
      </c>
      <c r="BO242" s="1">
        <v>3.0211436072435155E-3</v>
      </c>
      <c r="BQ242" t="s">
        <v>274</v>
      </c>
      <c r="BS242" s="23">
        <v>6.750839806588</v>
      </c>
      <c r="BT242" s="23">
        <v>6.8789463525340002</v>
      </c>
      <c r="BU242" s="23">
        <v>0.12810654594600024</v>
      </c>
      <c r="BV242" s="24">
        <v>1.8976386585411759E-2</v>
      </c>
      <c r="BW242" s="2">
        <v>5.5488811931370003</v>
      </c>
      <c r="BX242" s="2">
        <v>5.6019839246630001</v>
      </c>
      <c r="BY242" s="2">
        <v>5.3102731525999758E-2</v>
      </c>
      <c r="BZ242" s="1">
        <v>9.5699889180684908E-3</v>
      </c>
      <c r="CB242" s="25" t="s">
        <v>274</v>
      </c>
      <c r="CC242" s="27">
        <v>0</v>
      </c>
      <c r="CD242" s="27">
        <v>0.20612</v>
      </c>
      <c r="CG242" s="30">
        <v>357</v>
      </c>
      <c r="CH242" s="30"/>
      <c r="CI242" s="15" t="s">
        <v>274</v>
      </c>
      <c r="CJ242" s="33" t="s">
        <v>973</v>
      </c>
      <c r="CK242" s="34" t="s">
        <v>274</v>
      </c>
      <c r="CL242" s="34" t="s">
        <v>962</v>
      </c>
      <c r="CM242" s="32"/>
      <c r="CN242" s="32"/>
      <c r="CO242" t="s">
        <v>274</v>
      </c>
      <c r="CP242">
        <v>120054</v>
      </c>
      <c r="CQ242" t="s">
        <v>1045</v>
      </c>
      <c r="CR242" s="30">
        <v>278</v>
      </c>
      <c r="CS242" s="39" t="s">
        <v>274</v>
      </c>
      <c r="CW242" s="30">
        <v>363</v>
      </c>
      <c r="CX242" s="30"/>
      <c r="CY242" s="32"/>
      <c r="CZ242" s="32" t="s">
        <v>274</v>
      </c>
      <c r="DA242" s="41">
        <v>118185</v>
      </c>
    </row>
    <row r="243" spans="1:105" ht="15.75" x14ac:dyDescent="0.25">
      <c r="B243" t="s">
        <v>383</v>
      </c>
      <c r="C243" s="52">
        <v>5.3244823734290003</v>
      </c>
      <c r="D243" s="52">
        <v>4.3122841217210004</v>
      </c>
      <c r="E243" s="52">
        <v>-1.0121982517079999</v>
      </c>
      <c r="F243" s="53">
        <v>-0.19010265800845122</v>
      </c>
      <c r="G243" s="45">
        <v>4.8916824157180008</v>
      </c>
      <c r="H243" s="45">
        <v>4.7806360222639999</v>
      </c>
      <c r="I243" s="45">
        <v>-0.11104639345400091</v>
      </c>
      <c r="J243" s="46">
        <v>-2.2701063563976595E-2</v>
      </c>
      <c r="K243" s="47">
        <v>4</v>
      </c>
      <c r="L243" s="55">
        <f t="shared" si="114"/>
        <v>4.6058124157180007</v>
      </c>
      <c r="M243" s="55">
        <f t="shared" si="115"/>
        <v>4.4947660222639998</v>
      </c>
      <c r="N243" s="55">
        <f t="shared" si="105"/>
        <v>-0.11104639345400091</v>
      </c>
      <c r="O243" s="56">
        <f t="shared" si="106"/>
        <v>-2.4110055606050965E-2</v>
      </c>
      <c r="P243" s="54"/>
      <c r="Q243" s="42">
        <f t="shared" si="116"/>
        <v>38.130065693418793</v>
      </c>
      <c r="R243" s="42">
        <f t="shared" si="117"/>
        <v>30.881438855063021</v>
      </c>
      <c r="S243" s="42">
        <f t="shared" si="118"/>
        <v>32.983474761658556</v>
      </c>
      <c r="T243" s="42">
        <f t="shared" si="119"/>
        <v>32.18824135107419</v>
      </c>
      <c r="V243" s="143">
        <f t="shared" si="111"/>
        <v>34.138453414436412</v>
      </c>
      <c r="W243" s="143">
        <f t="shared" si="112"/>
        <v>33.36916534361643</v>
      </c>
      <c r="X243" s="143">
        <f t="shared" si="113"/>
        <v>32.924754950060134</v>
      </c>
      <c r="AA243" t="s">
        <v>383</v>
      </c>
      <c r="AB243" s="2">
        <v>5.3244823734290003</v>
      </c>
      <c r="AC243" s="2">
        <v>5.1127063777419997</v>
      </c>
      <c r="AD243" s="2">
        <v>-0.21177599568700067</v>
      </c>
      <c r="AE243" s="1">
        <v>-3.977400634169357E-2</v>
      </c>
      <c r="AF243" s="2">
        <v>5.324567842604</v>
      </c>
      <c r="AG243" s="2">
        <v>8.5469174999630582E-5</v>
      </c>
      <c r="AH243" s="1">
        <v>1.6052109671007869E-5</v>
      </c>
      <c r="AI243" s="2">
        <v>5.3266159843720002</v>
      </c>
      <c r="AJ243" s="2">
        <v>2.1336109429999084E-3</v>
      </c>
      <c r="AK243" s="1">
        <v>4.0071706381212966E-4</v>
      </c>
      <c r="AL243" s="2">
        <v>5.0369721985360005</v>
      </c>
      <c r="AM243" s="2">
        <v>-0.28751017489299979</v>
      </c>
      <c r="AN243" s="1">
        <v>-5.3997770060762063E-2</v>
      </c>
      <c r="AO243" s="2">
        <v>5.3240107141969997</v>
      </c>
      <c r="AP243" s="2">
        <v>-4.7165923200065407E-4</v>
      </c>
      <c r="AQ243" s="1">
        <v>-8.8583114549199365E-5</v>
      </c>
      <c r="AR243" s="2">
        <v>4.7119941709809998</v>
      </c>
      <c r="AS243" s="2">
        <v>-0.61248820244800051</v>
      </c>
      <c r="AT243" s="1">
        <v>-0.11503244061892803</v>
      </c>
      <c r="AU243" s="1"/>
      <c r="AV243" t="s">
        <v>383</v>
      </c>
      <c r="AW243" s="2">
        <v>4.8916824157180008</v>
      </c>
      <c r="AX243" s="2">
        <v>4.869651499742</v>
      </c>
      <c r="AY243" s="2">
        <v>-2.203091597600082E-2</v>
      </c>
      <c r="AZ243" s="1">
        <v>-4.5037502649826304E-3</v>
      </c>
      <c r="BA243" s="2">
        <v>4.8916921850159998</v>
      </c>
      <c r="BB243" s="2">
        <v>9.7692979990071649E-6</v>
      </c>
      <c r="BC243" s="1">
        <v>1.9971243365301809E-6</v>
      </c>
      <c r="BD243" s="2">
        <v>4.8919706790479998</v>
      </c>
      <c r="BE243" s="2">
        <v>2.8826332999898341E-4</v>
      </c>
      <c r="BF243" s="1">
        <v>5.8929281482528981E-5</v>
      </c>
      <c r="BG243" s="2">
        <v>4.8801262190850005</v>
      </c>
      <c r="BH243" s="2">
        <v>-1.1556196633000226E-2</v>
      </c>
      <c r="BI243" s="1">
        <v>-2.3624176001017043E-3</v>
      </c>
      <c r="BJ243" s="2">
        <v>4.8916284027540007</v>
      </c>
      <c r="BK243" s="2">
        <v>-5.4012964000094144E-5</v>
      </c>
      <c r="BL243" s="1">
        <v>-1.1041796954466866E-5</v>
      </c>
      <c r="BM243" s="2">
        <v>4.8303422267369998</v>
      </c>
      <c r="BN243" s="2">
        <v>-6.134018898100102E-2</v>
      </c>
      <c r="BO243" s="1">
        <v>-1.2539691616917349E-2</v>
      </c>
      <c r="BQ243" t="s">
        <v>383</v>
      </c>
      <c r="BS243" s="23">
        <v>5.3244823734290003</v>
      </c>
      <c r="BT243" s="23">
        <v>4.917404928341</v>
      </c>
      <c r="BU243" s="23">
        <v>-0.40707744508800037</v>
      </c>
      <c r="BV243" s="24">
        <v>-7.6453900405315814E-2</v>
      </c>
      <c r="BW243" s="2">
        <v>4.8916824157180008</v>
      </c>
      <c r="BX243" s="2">
        <v>4.7961328502979992</v>
      </c>
      <c r="BY243" s="2">
        <v>-9.5549565420001592E-2</v>
      </c>
      <c r="BZ243" s="1">
        <v>-1.9533068032581348E-2</v>
      </c>
      <c r="CB243" s="25" t="s">
        <v>383</v>
      </c>
      <c r="CC243" s="27">
        <v>0</v>
      </c>
      <c r="CD243" s="27">
        <v>0.28587000000000001</v>
      </c>
      <c r="CG243" s="30">
        <v>479</v>
      </c>
      <c r="CH243" s="30"/>
      <c r="CI243" s="15" t="s">
        <v>383</v>
      </c>
      <c r="CJ243" s="33" t="s">
        <v>973</v>
      </c>
      <c r="CK243" s="34" t="s">
        <v>1055</v>
      </c>
      <c r="CL243" s="34" t="s">
        <v>962</v>
      </c>
      <c r="CM243" s="32"/>
      <c r="CN243" s="32"/>
      <c r="CO243" t="s">
        <v>383</v>
      </c>
      <c r="CP243">
        <v>139640</v>
      </c>
      <c r="CQ243" t="s">
        <v>1045</v>
      </c>
      <c r="CR243" s="30">
        <v>279</v>
      </c>
      <c r="CS243" s="39" t="s">
        <v>383</v>
      </c>
      <c r="CW243" s="30">
        <v>472</v>
      </c>
      <c r="CX243" s="30"/>
      <c r="CY243" s="32"/>
      <c r="CZ243" s="32" t="s">
        <v>383</v>
      </c>
      <c r="DA243" s="41">
        <v>138026</v>
      </c>
    </row>
    <row r="244" spans="1:105" ht="15.75" x14ac:dyDescent="0.25">
      <c r="B244" t="s">
        <v>386</v>
      </c>
      <c r="C244" s="52">
        <v>3.2518286448659999</v>
      </c>
      <c r="D244" s="52">
        <v>2.6363330202089998</v>
      </c>
      <c r="E244" s="52">
        <v>-0.61549562465700003</v>
      </c>
      <c r="F244" s="53">
        <v>-0.18927677066525231</v>
      </c>
      <c r="G244" s="45">
        <v>3.3187004235950002</v>
      </c>
      <c r="H244" s="45">
        <v>3.3731072703599998</v>
      </c>
      <c r="I244" s="45">
        <v>5.4406846764999628E-2</v>
      </c>
      <c r="J244" s="46">
        <v>1.6394021701441528E-2</v>
      </c>
      <c r="K244" s="47">
        <v>4</v>
      </c>
      <c r="L244" s="55">
        <f t="shared" si="114"/>
        <v>3.1429074235950001</v>
      </c>
      <c r="M244" s="55">
        <f t="shared" si="115"/>
        <v>3.1973142703599997</v>
      </c>
      <c r="N244" s="55">
        <f t="shared" si="105"/>
        <v>5.4406846764999628E-2</v>
      </c>
      <c r="O244" s="56">
        <f t="shared" si="106"/>
        <v>1.7310992476757908E-2</v>
      </c>
      <c r="P244" s="54"/>
      <c r="Q244" s="42">
        <f t="shared" si="116"/>
        <v>38.275269775609409</v>
      </c>
      <c r="R244" s="42">
        <f t="shared" si="117"/>
        <v>31.030650316140726</v>
      </c>
      <c r="S244" s="42">
        <f t="shared" si="118"/>
        <v>36.993225245059385</v>
      </c>
      <c r="T244" s="42">
        <f t="shared" si="119"/>
        <v>37.633614688967619</v>
      </c>
      <c r="V244" s="143">
        <f t="shared" si="111"/>
        <v>34.708467961595851</v>
      </c>
      <c r="W244" s="143">
        <f t="shared" si="112"/>
        <v>37.218836431185167</v>
      </c>
      <c r="X244" s="143">
        <f t="shared" si="113"/>
        <v>37.82025132510303</v>
      </c>
      <c r="AA244" t="s">
        <v>386</v>
      </c>
      <c r="AB244" s="2">
        <v>3.2518286448659999</v>
      </c>
      <c r="AC244" s="2">
        <v>3.1368799426310003</v>
      </c>
      <c r="AD244" s="2">
        <v>-0.11494870223499953</v>
      </c>
      <c r="AE244" s="1">
        <v>-3.5348942022661929E-2</v>
      </c>
      <c r="AF244" s="2">
        <v>3.2519124157069998</v>
      </c>
      <c r="AG244" s="2">
        <v>8.3770840999974894E-5</v>
      </c>
      <c r="AH244" s="1">
        <v>2.5761148617788526E-5</v>
      </c>
      <c r="AI244" s="2">
        <v>3.2537214713710001</v>
      </c>
      <c r="AJ244" s="2">
        <v>1.8928265050002224E-3</v>
      </c>
      <c r="AK244" s="1">
        <v>5.820806419147038E-4</v>
      </c>
      <c r="AL244" s="2">
        <v>3.1102900207969997</v>
      </c>
      <c r="AM244" s="2">
        <v>-0.1415386240690002</v>
      </c>
      <c r="AN244" s="1">
        <v>-4.3525855611261051E-2</v>
      </c>
      <c r="AO244" s="2">
        <v>3.2513667327119999</v>
      </c>
      <c r="AP244" s="2">
        <v>-4.6191215399993268E-4</v>
      </c>
      <c r="AQ244" s="1">
        <v>-1.4204689251667718E-4</v>
      </c>
      <c r="AR244" s="2">
        <v>2.9309218685489999</v>
      </c>
      <c r="AS244" s="2">
        <v>-0.32090677631699993</v>
      </c>
      <c r="AT244" s="1">
        <v>-9.8685020449539626E-2</v>
      </c>
      <c r="AU244" s="1"/>
      <c r="AV244" t="s">
        <v>386</v>
      </c>
      <c r="AW244" s="2">
        <v>3.3187004235950002</v>
      </c>
      <c r="AX244" s="2">
        <v>3.3118304487919996</v>
      </c>
      <c r="AY244" s="2">
        <v>-6.8699748030005559E-3</v>
      </c>
      <c r="AZ244" s="1">
        <v>-2.0700798282836928E-3</v>
      </c>
      <c r="BA244" s="2">
        <v>3.3187195381870001</v>
      </c>
      <c r="BB244" s="2">
        <v>1.9114591999880304E-5</v>
      </c>
      <c r="BC244" s="1">
        <v>5.7596617832634375E-6</v>
      </c>
      <c r="BD244" s="2">
        <v>3.3191345394859999</v>
      </c>
      <c r="BE244" s="2">
        <v>4.3411589099973114E-4</v>
      </c>
      <c r="BF244" s="1">
        <v>1.3080900219655041E-4</v>
      </c>
      <c r="BG244" s="2">
        <v>3.3368975957239999</v>
      </c>
      <c r="BH244" s="2">
        <v>1.8197172128999739E-2</v>
      </c>
      <c r="BI244" s="1">
        <v>5.4832222877434517E-3</v>
      </c>
      <c r="BJ244" s="2">
        <v>3.3185949876469998</v>
      </c>
      <c r="BK244" s="2">
        <v>-1.0543594800038747E-4</v>
      </c>
      <c r="BL244" s="1">
        <v>-3.1770251768062089E-5</v>
      </c>
      <c r="BM244" s="2">
        <v>3.3694863028970001</v>
      </c>
      <c r="BN244" s="2">
        <v>5.0785879301999959E-2</v>
      </c>
      <c r="BO244" s="1">
        <v>1.5302941760252611E-2</v>
      </c>
      <c r="BQ244" t="s">
        <v>386</v>
      </c>
      <c r="BS244" s="23">
        <v>3.2518286448659999</v>
      </c>
      <c r="BT244" s="23">
        <v>2.9543164036670002</v>
      </c>
      <c r="BU244" s="23">
        <v>-0.29751224119899966</v>
      </c>
      <c r="BV244" s="24">
        <v>-9.1490749879675606E-2</v>
      </c>
      <c r="BW244" s="2">
        <v>3.3187004235950002</v>
      </c>
      <c r="BX244" s="2">
        <v>3.2825830837700001</v>
      </c>
      <c r="BY244" s="2">
        <v>-3.6117339825000094E-2</v>
      </c>
      <c r="BZ244" s="1">
        <v>-1.0882976832803664E-2</v>
      </c>
      <c r="CB244" s="25" t="s">
        <v>386</v>
      </c>
      <c r="CC244" s="27">
        <v>0</v>
      </c>
      <c r="CD244" s="27">
        <v>0.175793</v>
      </c>
      <c r="CG244" s="30">
        <v>482</v>
      </c>
      <c r="CH244" s="30"/>
      <c r="CI244" s="15" t="s">
        <v>386</v>
      </c>
      <c r="CJ244" s="33" t="s">
        <v>973</v>
      </c>
      <c r="CK244" s="34" t="s">
        <v>386</v>
      </c>
      <c r="CL244" s="34" t="s">
        <v>962</v>
      </c>
      <c r="CM244" s="32"/>
      <c r="CN244" s="32"/>
      <c r="CO244" t="s">
        <v>386</v>
      </c>
      <c r="CP244">
        <v>84959</v>
      </c>
      <c r="CQ244" t="s">
        <v>1045</v>
      </c>
      <c r="CR244" s="30">
        <v>280</v>
      </c>
      <c r="CS244" s="39" t="s">
        <v>386</v>
      </c>
      <c r="CW244" s="30">
        <v>475</v>
      </c>
      <c r="CX244" s="30"/>
      <c r="CY244" s="32"/>
      <c r="CZ244" s="32" t="s">
        <v>386</v>
      </c>
      <c r="DA244" s="41">
        <v>84444</v>
      </c>
    </row>
    <row r="245" spans="1:105" ht="15.75" x14ac:dyDescent="0.25">
      <c r="A245" t="s">
        <v>581</v>
      </c>
      <c r="B245" t="s">
        <v>204</v>
      </c>
      <c r="C245" s="52">
        <v>6.2791227757609995</v>
      </c>
      <c r="D245" s="52">
        <v>6.0542932243060008</v>
      </c>
      <c r="E245" s="52">
        <v>-0.22482955145499872</v>
      </c>
      <c r="F245" s="53">
        <v>-3.5805885548678487E-2</v>
      </c>
      <c r="G245" s="45">
        <v>6.7972477714029997</v>
      </c>
      <c r="H245" s="45">
        <v>6.9854178100119997</v>
      </c>
      <c r="I245" s="45">
        <v>0.18817003860899995</v>
      </c>
      <c r="J245" s="46">
        <v>2.7683269013770308E-2</v>
      </c>
      <c r="K245" s="47">
        <v>1</v>
      </c>
      <c r="L245" s="55">
        <f t="shared" si="114"/>
        <v>6.6837997714029997</v>
      </c>
      <c r="M245" s="55">
        <f t="shared" si="115"/>
        <v>6.8719698100119997</v>
      </c>
      <c r="N245" s="55">
        <f t="shared" si="105"/>
        <v>0.18817003860899995</v>
      </c>
      <c r="O245" s="56">
        <f t="shared" si="106"/>
        <v>2.8153153153105466E-2</v>
      </c>
      <c r="P245" s="54"/>
      <c r="Q245" s="42">
        <f t="shared" si="116"/>
        <v>61.514795745882928</v>
      </c>
      <c r="R245" s="42">
        <f t="shared" si="117"/>
        <v>59.312204009855506</v>
      </c>
      <c r="S245" s="42">
        <f t="shared" si="118"/>
        <v>65.47930219351457</v>
      </c>
      <c r="T245" s="42">
        <f t="shared" si="119"/>
        <v>67.322751016527064</v>
      </c>
      <c r="V245" s="143">
        <f t="shared" si="111"/>
        <v>56.934732634801072</v>
      </c>
      <c r="W245" s="143">
        <f t="shared" si="112"/>
        <v>65.722037516991492</v>
      </c>
      <c r="X245" s="143">
        <f t="shared" si="113"/>
        <v>67.498308801235027</v>
      </c>
      <c r="AA245" t="s">
        <v>204</v>
      </c>
      <c r="AB245" s="2">
        <v>6.2791227757609995</v>
      </c>
      <c r="AC245" s="2">
        <v>6.1250911954709997</v>
      </c>
      <c r="AD245" s="2">
        <v>-0.15403158028999986</v>
      </c>
      <c r="AE245" s="1">
        <v>-2.4530748289331224E-2</v>
      </c>
      <c r="AF245" s="2">
        <v>6.2790497297210006</v>
      </c>
      <c r="AG245" s="2">
        <v>-7.3046039998914125E-5</v>
      </c>
      <c r="AH245" s="1">
        <v>-1.1633160014148838E-5</v>
      </c>
      <c r="AI245" s="2">
        <v>6.2774707348629999</v>
      </c>
      <c r="AJ245" s="2">
        <v>-1.6520408979996404E-3</v>
      </c>
      <c r="AK245" s="1">
        <v>-2.6310058856898543E-4</v>
      </c>
      <c r="AL245" s="2">
        <v>6.0135623490830001</v>
      </c>
      <c r="AM245" s="2">
        <v>-0.26556042667799939</v>
      </c>
      <c r="AN245" s="1">
        <v>-4.2292599804407353E-2</v>
      </c>
      <c r="AO245" s="2">
        <v>6.2795255543210002</v>
      </c>
      <c r="AP245" s="2">
        <v>4.02778560000705E-4</v>
      </c>
      <c r="AQ245" s="1">
        <v>6.414567358923638E-5</v>
      </c>
      <c r="AR245" s="2">
        <v>5.7901484394939997</v>
      </c>
      <c r="AS245" s="2">
        <v>-0.48897433626699982</v>
      </c>
      <c r="AT245" s="1">
        <v>-7.7873033181412588E-2</v>
      </c>
      <c r="AU245" s="1"/>
      <c r="AV245" t="s">
        <v>204</v>
      </c>
      <c r="AW245" s="2">
        <v>6.7972477714029997</v>
      </c>
      <c r="AX245" s="2">
        <v>6.8574621837579999</v>
      </c>
      <c r="AY245" s="2">
        <v>6.0214412355000135E-2</v>
      </c>
      <c r="AZ245" s="1">
        <v>8.8586460844241755E-3</v>
      </c>
      <c r="BA245" s="2">
        <v>6.7972477714029997</v>
      </c>
      <c r="BB245" s="2">
        <v>0</v>
      </c>
      <c r="BC245" s="1">
        <v>0</v>
      </c>
      <c r="BD245" s="2">
        <v>6.7972477714029997</v>
      </c>
      <c r="BE245" s="2">
        <v>0</v>
      </c>
      <c r="BF245" s="1">
        <v>0</v>
      </c>
      <c r="BG245" s="2">
        <v>6.9101497945689996</v>
      </c>
      <c r="BH245" s="2">
        <v>0.11290202316599984</v>
      </c>
      <c r="BI245" s="1">
        <v>1.6609961408350436E-2</v>
      </c>
      <c r="BJ245" s="2">
        <v>6.7972477714029997</v>
      </c>
      <c r="BK245" s="2">
        <v>0</v>
      </c>
      <c r="BL245" s="1">
        <v>0</v>
      </c>
      <c r="BM245" s="2">
        <v>6.9778910084680001</v>
      </c>
      <c r="BN245" s="2">
        <v>0.18064323706500041</v>
      </c>
      <c r="BO245" s="1">
        <v>2.6575938253272525E-2</v>
      </c>
      <c r="BQ245" t="s">
        <v>204</v>
      </c>
      <c r="BS245" s="23">
        <v>6.2791227757609995</v>
      </c>
      <c r="BT245" s="23">
        <v>6.5393365378409998</v>
      </c>
      <c r="BU245" s="23">
        <v>0.26021376208000024</v>
      </c>
      <c r="BV245" s="24">
        <v>4.1441101149429838E-2</v>
      </c>
      <c r="BW245" s="2">
        <v>6.7972477714029997</v>
      </c>
      <c r="BX245" s="2">
        <v>6.7972477714029997</v>
      </c>
      <c r="BY245" s="2">
        <v>0</v>
      </c>
      <c r="BZ245" s="1">
        <v>0</v>
      </c>
      <c r="CB245" s="25" t="s">
        <v>204</v>
      </c>
      <c r="CC245" s="27">
        <v>0</v>
      </c>
      <c r="CD245" s="27">
        <v>0.11344799999999999</v>
      </c>
      <c r="CG245" s="30">
        <v>280</v>
      </c>
      <c r="CH245" s="30"/>
      <c r="CI245" s="15" t="s">
        <v>204</v>
      </c>
      <c r="CJ245" s="33" t="s">
        <v>973</v>
      </c>
      <c r="CK245" s="34" t="s">
        <v>204</v>
      </c>
      <c r="CL245" s="34" t="s">
        <v>976</v>
      </c>
      <c r="CM245" s="32"/>
      <c r="CN245" s="32"/>
      <c r="CO245" t="s">
        <v>204</v>
      </c>
      <c r="CP245">
        <v>102075</v>
      </c>
      <c r="CQ245" t="s">
        <v>1045</v>
      </c>
      <c r="CR245" s="30">
        <v>281</v>
      </c>
      <c r="CS245" s="39" t="s">
        <v>204</v>
      </c>
      <c r="CW245" s="30">
        <v>293</v>
      </c>
      <c r="CX245" s="30"/>
      <c r="CY245" s="32"/>
      <c r="CZ245" s="32" t="s">
        <v>204</v>
      </c>
      <c r="DA245" s="41">
        <v>101698</v>
      </c>
    </row>
    <row r="246" spans="1:105" ht="15.75" x14ac:dyDescent="0.25">
      <c r="A246" t="s">
        <v>582</v>
      </c>
      <c r="B246" t="s">
        <v>227</v>
      </c>
      <c r="C246" s="52">
        <v>7.3715868210400002</v>
      </c>
      <c r="D246" s="52">
        <v>6.8603933241980002</v>
      </c>
      <c r="E246" s="52">
        <v>-0.51119349684199999</v>
      </c>
      <c r="F246" s="53">
        <v>-6.9346466270050616E-2</v>
      </c>
      <c r="G246" s="45">
        <v>7.0118671511150001</v>
      </c>
      <c r="H246" s="45">
        <v>7.0257152620759999</v>
      </c>
      <c r="I246" s="45">
        <v>1.3848110960999804E-2</v>
      </c>
      <c r="J246" s="46">
        <v>1.9749534129148085E-3</v>
      </c>
      <c r="K246" s="47">
        <v>2</v>
      </c>
      <c r="L246" s="55">
        <f t="shared" si="114"/>
        <v>6.8058491511149999</v>
      </c>
      <c r="M246" s="55">
        <f t="shared" si="115"/>
        <v>6.8196972620759997</v>
      </c>
      <c r="N246" s="55">
        <f t="shared" si="105"/>
        <v>1.3848110960999804E-2</v>
      </c>
      <c r="O246" s="56">
        <f t="shared" si="106"/>
        <v>2.0347366880341558E-3</v>
      </c>
      <c r="P246" s="54"/>
      <c r="Q246" s="42">
        <f t="shared" si="116"/>
        <v>73.144608815550555</v>
      </c>
      <c r="R246" s="42">
        <f t="shared" si="117"/>
        <v>68.07228866748693</v>
      </c>
      <c r="S246" s="42">
        <f t="shared" si="118"/>
        <v>67.53107382458002</v>
      </c>
      <c r="T246" s="42">
        <f t="shared" si="119"/>
        <v>67.668481778073243</v>
      </c>
      <c r="V246" s="143">
        <f t="shared" si="111"/>
        <v>68.802515638031196</v>
      </c>
      <c r="W246" s="143">
        <f t="shared" si="112"/>
        <v>68.29410617746224</v>
      </c>
      <c r="X246" s="143">
        <f t="shared" si="113"/>
        <v>68.368872571341129</v>
      </c>
      <c r="AA246" t="s">
        <v>227</v>
      </c>
      <c r="AB246" s="2">
        <v>7.3715868210400002</v>
      </c>
      <c r="AC246" s="2">
        <v>7.2307186820019993</v>
      </c>
      <c r="AD246" s="2">
        <v>-0.14086813903800088</v>
      </c>
      <c r="AE246" s="1">
        <v>-1.9109608617229431E-2</v>
      </c>
      <c r="AF246" s="2">
        <v>7.3717672169690003</v>
      </c>
      <c r="AG246" s="2">
        <v>1.8039592900009893E-4</v>
      </c>
      <c r="AH246" s="1">
        <v>2.4471790589946313E-5</v>
      </c>
      <c r="AI246" s="2">
        <v>7.3743854951649999</v>
      </c>
      <c r="AJ246" s="2">
        <v>2.7986741249996783E-3</v>
      </c>
      <c r="AK246" s="1">
        <v>3.7965694401261019E-4</v>
      </c>
      <c r="AL246" s="2">
        <v>7.0763311096689998</v>
      </c>
      <c r="AM246" s="2">
        <v>-0.29525571137100037</v>
      </c>
      <c r="AN246" s="1">
        <v>-4.0053209510913013E-2</v>
      </c>
      <c r="AO246" s="2">
        <v>7.3705945322920003</v>
      </c>
      <c r="AP246" s="2">
        <v>-9.9228874799983657E-4</v>
      </c>
      <c r="AQ246" s="1">
        <v>-1.3460992484923921E-4</v>
      </c>
      <c r="AR246" s="2">
        <v>6.8565146959079994</v>
      </c>
      <c r="AS246" s="2">
        <v>-0.51507212513200074</v>
      </c>
      <c r="AT246" s="1">
        <v>-6.9872625478937675E-2</v>
      </c>
      <c r="AU246" s="1"/>
      <c r="AV246" t="s">
        <v>227</v>
      </c>
      <c r="AW246" s="2">
        <v>7.0118671511150001</v>
      </c>
      <c r="AX246" s="2">
        <v>7.0221714197610003</v>
      </c>
      <c r="AY246" s="2">
        <v>1.0304268646000203E-2</v>
      </c>
      <c r="AZ246" s="1">
        <v>1.4695470441652132E-3</v>
      </c>
      <c r="BA246" s="2">
        <v>7.0119030078050004</v>
      </c>
      <c r="BB246" s="2">
        <v>3.5856690000279912E-5</v>
      </c>
      <c r="BC246" s="1">
        <v>5.1137149674289134E-6</v>
      </c>
      <c r="BD246" s="2">
        <v>7.0123724641199994</v>
      </c>
      <c r="BE246" s="2">
        <v>5.0531300499923049E-4</v>
      </c>
      <c r="BF246" s="1">
        <v>7.2065399145344267E-5</v>
      </c>
      <c r="BG246" s="2">
        <v>7.0248244007079998</v>
      </c>
      <c r="BH246" s="2">
        <v>1.2957249592999709E-2</v>
      </c>
      <c r="BI246" s="1">
        <v>1.8479028928748739E-3</v>
      </c>
      <c r="BJ246" s="2">
        <v>7.0116699506069997</v>
      </c>
      <c r="BK246" s="2">
        <v>-1.9720050800042799E-4</v>
      </c>
      <c r="BL246" s="1">
        <v>-2.8123822621064622E-5</v>
      </c>
      <c r="BM246" s="2">
        <v>7.0193179960970005</v>
      </c>
      <c r="BN246" s="2">
        <v>7.4508449820003264E-3</v>
      </c>
      <c r="BO246" s="1">
        <v>1.0626049840113587E-3</v>
      </c>
      <c r="BQ246" t="s">
        <v>227</v>
      </c>
      <c r="BS246" s="23">
        <v>7.3715868210400002</v>
      </c>
      <c r="BT246" s="23">
        <v>7.3843190669160004</v>
      </c>
      <c r="BU246" s="23">
        <v>1.2732245876000192E-2</v>
      </c>
      <c r="BV246" s="24">
        <v>1.7272055779984556E-3</v>
      </c>
      <c r="BW246" s="2">
        <v>7.0118671511150001</v>
      </c>
      <c r="BX246" s="2">
        <v>7.0231461432220001</v>
      </c>
      <c r="BY246" s="2">
        <v>1.1278992107000008E-2</v>
      </c>
      <c r="BZ246" s="1">
        <v>1.6085575872906357E-3</v>
      </c>
      <c r="CB246" s="25" t="s">
        <v>227</v>
      </c>
      <c r="CC246" s="27">
        <v>0</v>
      </c>
      <c r="CD246" s="27">
        <v>0.20601800000000001</v>
      </c>
      <c r="CG246" s="30">
        <v>306</v>
      </c>
      <c r="CH246" s="30"/>
      <c r="CI246" s="15" t="s">
        <v>227</v>
      </c>
      <c r="CJ246" s="33" t="s">
        <v>973</v>
      </c>
      <c r="CK246" s="34" t="s">
        <v>227</v>
      </c>
      <c r="CL246" s="34" t="s">
        <v>976</v>
      </c>
      <c r="CM246" s="32"/>
      <c r="CN246" s="32"/>
      <c r="CO246" t="s">
        <v>227</v>
      </c>
      <c r="CP246">
        <v>100781</v>
      </c>
      <c r="CQ246" t="s">
        <v>1045</v>
      </c>
      <c r="CR246" s="30">
        <v>282</v>
      </c>
      <c r="CS246" s="39" t="s">
        <v>227</v>
      </c>
      <c r="CW246" s="30">
        <v>316</v>
      </c>
      <c r="CX246" s="30"/>
      <c r="CY246" s="32"/>
      <c r="CZ246" s="32" t="s">
        <v>227</v>
      </c>
      <c r="DA246" s="41">
        <v>99655</v>
      </c>
    </row>
    <row r="247" spans="1:105" ht="15.75" x14ac:dyDescent="0.25">
      <c r="B247" t="s">
        <v>228</v>
      </c>
      <c r="C247" s="52">
        <v>6.9244711929690004</v>
      </c>
      <c r="D247" s="52">
        <v>6.5214392246640003</v>
      </c>
      <c r="E247" s="52">
        <v>-0.4030319683050001</v>
      </c>
      <c r="F247" s="53">
        <v>-5.8204006785995799E-2</v>
      </c>
      <c r="G247" s="45">
        <v>7.0124739105209999</v>
      </c>
      <c r="H247" s="45">
        <v>7.1779708867170005</v>
      </c>
      <c r="I247" s="45">
        <v>0.16549697619600057</v>
      </c>
      <c r="J247" s="46">
        <v>2.360036961388207E-2</v>
      </c>
      <c r="K247" s="47">
        <v>2</v>
      </c>
      <c r="L247" s="55">
        <f t="shared" si="114"/>
        <v>6.8387649105210002</v>
      </c>
      <c r="M247" s="55">
        <f t="shared" si="115"/>
        <v>7.0042618867170008</v>
      </c>
      <c r="N247" s="55">
        <f t="shared" si="105"/>
        <v>0.16549697619600057</v>
      </c>
      <c r="O247" s="56">
        <f t="shared" si="106"/>
        <v>2.419983408720398E-2</v>
      </c>
      <c r="P247" s="54"/>
      <c r="Q247" s="42">
        <f t="shared" si="116"/>
        <v>79.066331646863375</v>
      </c>
      <c r="R247" s="42">
        <f t="shared" si="117"/>
        <v>74.464354343145544</v>
      </c>
      <c r="S247" s="42">
        <f t="shared" si="118"/>
        <v>78.087703652983635</v>
      </c>
      <c r="T247" s="42">
        <f t="shared" si="119"/>
        <v>79.977413125636588</v>
      </c>
      <c r="V247" s="143">
        <f t="shared" si="111"/>
        <v>73.660336849256936</v>
      </c>
      <c r="W247" s="143">
        <f t="shared" si="112"/>
        <v>78.419008697837356</v>
      </c>
      <c r="X247" s="143">
        <f t="shared" si="113"/>
        <v>80.227791361285668</v>
      </c>
      <c r="AA247" t="s">
        <v>228</v>
      </c>
      <c r="AB247" s="2">
        <v>6.9244711929690004</v>
      </c>
      <c r="AC247" s="2">
        <v>6.7868165417680002</v>
      </c>
      <c r="AD247" s="2">
        <v>-0.13765465120100018</v>
      </c>
      <c r="AE247" s="1">
        <v>-1.9879446006039067E-2</v>
      </c>
      <c r="AF247" s="2">
        <v>6.9246146673299993</v>
      </c>
      <c r="AG247" s="2">
        <v>1.4347436099892974E-4</v>
      </c>
      <c r="AH247" s="1">
        <v>2.0719901491483042E-5</v>
      </c>
      <c r="AI247" s="2">
        <v>6.9265095933069993</v>
      </c>
      <c r="AJ247" s="2">
        <v>2.0384003379989579E-3</v>
      </c>
      <c r="AK247" s="1">
        <v>2.9437631859436687E-4</v>
      </c>
      <c r="AL247" s="2">
        <v>6.6357687145760007</v>
      </c>
      <c r="AM247" s="2">
        <v>-0.28870247839299967</v>
      </c>
      <c r="AN247" s="1">
        <v>-4.1693072344086528E-2</v>
      </c>
      <c r="AO247" s="2">
        <v>6.9236823498320001</v>
      </c>
      <c r="AP247" s="2">
        <v>-7.8884313700022801E-4</v>
      </c>
      <c r="AQ247" s="1">
        <v>-1.1392106559721224E-4</v>
      </c>
      <c r="AR247" s="2">
        <v>6.4237706559499994</v>
      </c>
      <c r="AS247" s="2">
        <v>-0.50070053701900097</v>
      </c>
      <c r="AT247" s="1">
        <v>-7.2308848295506586E-2</v>
      </c>
      <c r="AU247" s="1"/>
      <c r="AV247" t="s">
        <v>228</v>
      </c>
      <c r="AW247" s="2">
        <v>7.0124739105209999</v>
      </c>
      <c r="AX247" s="2">
        <v>7.0461077061249995</v>
      </c>
      <c r="AY247" s="2">
        <v>3.3633795603999594E-2</v>
      </c>
      <c r="AZ247" s="1">
        <v>4.796281031939088E-3</v>
      </c>
      <c r="BA247" s="2">
        <v>7.0125082636030003</v>
      </c>
      <c r="BB247" s="2">
        <v>3.4353082000393442E-5</v>
      </c>
      <c r="BC247" s="1">
        <v>4.8988534486884298E-6</v>
      </c>
      <c r="BD247" s="2">
        <v>7.0129520737210003</v>
      </c>
      <c r="BE247" s="2">
        <v>4.7816320000038104E-4</v>
      </c>
      <c r="BF247" s="1">
        <v>6.8187519283740956E-5</v>
      </c>
      <c r="BG247" s="2">
        <v>7.1004043098979999</v>
      </c>
      <c r="BH247" s="2">
        <v>8.7930399376999979E-2</v>
      </c>
      <c r="BI247" s="1">
        <v>1.2539141036243383E-2</v>
      </c>
      <c r="BJ247" s="2">
        <v>7.0122849906419997</v>
      </c>
      <c r="BK247" s="2">
        <v>-1.8891987900016005E-4</v>
      </c>
      <c r="BL247" s="1">
        <v>-2.6940546433508803E-5</v>
      </c>
      <c r="BM247" s="2">
        <v>7.1702142290350004</v>
      </c>
      <c r="BN247" s="2">
        <v>0.1577403185140005</v>
      </c>
      <c r="BO247" s="1">
        <v>2.2494246756103939E-2</v>
      </c>
      <c r="BQ247" t="s">
        <v>228</v>
      </c>
      <c r="BS247" s="23">
        <v>6.9244711929690004</v>
      </c>
      <c r="BT247" s="23">
        <v>7.0304895099999998</v>
      </c>
      <c r="BU247" s="23">
        <v>0.1060183170309994</v>
      </c>
      <c r="BV247" s="24">
        <v>1.5310673418448002E-2</v>
      </c>
      <c r="BW247" s="2">
        <v>7.0124739105209999</v>
      </c>
      <c r="BX247" s="2">
        <v>7.0412045940289998</v>
      </c>
      <c r="BY247" s="2">
        <v>2.8730683507999899E-2</v>
      </c>
      <c r="BZ247" s="1">
        <v>4.0970824098032644E-3</v>
      </c>
      <c r="CB247" s="25" t="s">
        <v>228</v>
      </c>
      <c r="CC247" s="27">
        <v>0</v>
      </c>
      <c r="CD247" s="27">
        <v>0.173709</v>
      </c>
      <c r="CG247" s="30">
        <v>307</v>
      </c>
      <c r="CH247" s="30"/>
      <c r="CI247" s="15" t="s">
        <v>228</v>
      </c>
      <c r="CJ247" s="33" t="s">
        <v>973</v>
      </c>
      <c r="CK247" s="34" t="s">
        <v>228</v>
      </c>
      <c r="CL247" s="34" t="s">
        <v>976</v>
      </c>
      <c r="CM247" s="32"/>
      <c r="CN247" s="32"/>
      <c r="CO247" t="s">
        <v>228</v>
      </c>
      <c r="CP247">
        <v>87578</v>
      </c>
      <c r="CQ247" t="s">
        <v>1045</v>
      </c>
      <c r="CR247" s="30">
        <v>283</v>
      </c>
      <c r="CS247" s="39" t="s">
        <v>228</v>
      </c>
      <c r="CW247" s="30">
        <v>317</v>
      </c>
      <c r="CX247" s="30"/>
      <c r="CY247" s="32"/>
      <c r="CZ247" s="32" t="s">
        <v>228</v>
      </c>
      <c r="DA247" s="41">
        <v>87208</v>
      </c>
    </row>
    <row r="248" spans="1:105" ht="15.75" x14ac:dyDescent="0.25">
      <c r="A248" t="s">
        <v>583</v>
      </c>
      <c r="B248" t="s">
        <v>233</v>
      </c>
      <c r="C248" s="52">
        <v>11.403243221286001</v>
      </c>
      <c r="D248" s="52">
        <v>10.651731692329001</v>
      </c>
      <c r="E248" s="52">
        <v>-0.7515115289569998</v>
      </c>
      <c r="F248" s="53">
        <v>-6.5903314905550889E-2</v>
      </c>
      <c r="G248" s="45">
        <v>10.800086486830001</v>
      </c>
      <c r="H248" s="45">
        <v>10.830993329474</v>
      </c>
      <c r="I248" s="45">
        <v>3.09068426439989E-2</v>
      </c>
      <c r="J248" s="46">
        <v>2.8617217724772642E-3</v>
      </c>
      <c r="K248" s="47">
        <v>4</v>
      </c>
      <c r="L248" s="55">
        <f t="shared" si="114"/>
        <v>10.39458248683</v>
      </c>
      <c r="M248" s="55">
        <f t="shared" si="115"/>
        <v>10.425489329473999</v>
      </c>
      <c r="N248" s="55">
        <f t="shared" si="105"/>
        <v>3.09068426439989E-2</v>
      </c>
      <c r="O248" s="56">
        <f t="shared" si="106"/>
        <v>2.9733606600513352E-3</v>
      </c>
      <c r="P248" s="54"/>
      <c r="Q248" s="42">
        <f t="shared" si="116"/>
        <v>63.179362963521527</v>
      </c>
      <c r="R248" s="42">
        <f t="shared" si="117"/>
        <v>59.015633510604474</v>
      </c>
      <c r="S248" s="42">
        <f t="shared" si="118"/>
        <v>57.590905240345727</v>
      </c>
      <c r="T248" s="42">
        <f t="shared" si="119"/>
        <v>57.762143772364112</v>
      </c>
      <c r="V248" s="143">
        <f t="shared" si="111"/>
        <v>58.917228581057472</v>
      </c>
      <c r="W248" s="143">
        <f t="shared" si="112"/>
        <v>58.219908630166906</v>
      </c>
      <c r="X248" s="143">
        <f t="shared" si="113"/>
        <v>58.167838975439672</v>
      </c>
      <c r="AA248" t="s">
        <v>233</v>
      </c>
      <c r="AB248" s="2">
        <v>11.403243221286001</v>
      </c>
      <c r="AC248" s="2">
        <v>11.114265412950999</v>
      </c>
      <c r="AD248" s="2">
        <v>-0.28897780833500164</v>
      </c>
      <c r="AE248" s="1">
        <v>-2.5341721011052167E-2</v>
      </c>
      <c r="AF248" s="2">
        <v>11.403340453372</v>
      </c>
      <c r="AG248" s="2">
        <v>9.7232085998655293E-5</v>
      </c>
      <c r="AH248" s="1">
        <v>8.5267045621859452E-6</v>
      </c>
      <c r="AI248" s="2">
        <v>11.404501133570001</v>
      </c>
      <c r="AJ248" s="2">
        <v>1.2579122840001844E-3</v>
      </c>
      <c r="AK248" s="1">
        <v>1.1031179986164702E-4</v>
      </c>
      <c r="AL248" s="2">
        <v>10.954604373933</v>
      </c>
      <c r="AM248" s="2">
        <v>-0.44863884735300097</v>
      </c>
      <c r="AN248" s="1">
        <v>-3.9343092017501115E-2</v>
      </c>
      <c r="AO248" s="2">
        <v>11.402708858365999</v>
      </c>
      <c r="AP248" s="2">
        <v>-5.3436292000164087E-4</v>
      </c>
      <c r="AQ248" s="1">
        <v>-4.6860608831368772E-5</v>
      </c>
      <c r="AR248" s="2">
        <v>10.519081990862</v>
      </c>
      <c r="AS248" s="2">
        <v>-0.88416123042400052</v>
      </c>
      <c r="AT248" s="1">
        <v>-7.7535944228004389E-2</v>
      </c>
      <c r="AU248" s="1"/>
      <c r="AV248" t="s">
        <v>233</v>
      </c>
      <c r="AW248" s="2">
        <v>10.800086486830001</v>
      </c>
      <c r="AX248" s="2">
        <v>10.798736208474999</v>
      </c>
      <c r="AY248" s="2">
        <v>-1.3502783550016773E-3</v>
      </c>
      <c r="AZ248" s="1">
        <v>-1.2502477240791112E-4</v>
      </c>
      <c r="BA248" s="2">
        <v>10.800094539513999</v>
      </c>
      <c r="BB248" s="2">
        <v>8.0526839987271615E-6</v>
      </c>
      <c r="BC248" s="1">
        <v>7.4561291787310066E-7</v>
      </c>
      <c r="BD248" s="2">
        <v>10.800059053129001</v>
      </c>
      <c r="BE248" s="2">
        <v>-2.7433700999779376E-5</v>
      </c>
      <c r="BF248" s="1">
        <v>-2.5401371584600718E-6</v>
      </c>
      <c r="BG248" s="2">
        <v>10.823715639723</v>
      </c>
      <c r="BH248" s="2">
        <v>2.3629152892999272E-2</v>
      </c>
      <c r="BI248" s="1">
        <v>2.1878670066034639E-3</v>
      </c>
      <c r="BJ248" s="2">
        <v>10.800042466258001</v>
      </c>
      <c r="BK248" s="2">
        <v>-4.4020572000036395E-5</v>
      </c>
      <c r="BL248" s="1">
        <v>-4.0759462485524174E-6</v>
      </c>
      <c r="BM248" s="2">
        <v>10.790789970675</v>
      </c>
      <c r="BN248" s="2">
        <v>-9.2965161550004893E-3</v>
      </c>
      <c r="BO248" s="1">
        <v>-8.6078163969677312E-4</v>
      </c>
      <c r="BQ248" t="s">
        <v>233</v>
      </c>
      <c r="BS248" s="23">
        <v>11.403243221286001</v>
      </c>
      <c r="BT248" s="23">
        <v>11.538265210075</v>
      </c>
      <c r="BU248" s="23">
        <v>0.13502198878899918</v>
      </c>
      <c r="BV248" s="24">
        <v>1.1840665516715346E-2</v>
      </c>
      <c r="BW248" s="2">
        <v>10.800086486830001</v>
      </c>
      <c r="BX248" s="2">
        <v>10.849354988697</v>
      </c>
      <c r="BY248" s="2">
        <v>4.9268501866999159E-2</v>
      </c>
      <c r="BZ248" s="1">
        <v>4.5618617894476006E-3</v>
      </c>
      <c r="CB248" s="25" t="s">
        <v>233</v>
      </c>
      <c r="CC248" s="27">
        <v>0</v>
      </c>
      <c r="CD248" s="27">
        <v>0.40550399999999998</v>
      </c>
      <c r="CG248" s="30">
        <v>313</v>
      </c>
      <c r="CH248" s="30"/>
      <c r="CI248" s="15" t="s">
        <v>233</v>
      </c>
      <c r="CJ248" s="33" t="s">
        <v>973</v>
      </c>
      <c r="CK248" s="34" t="s">
        <v>233</v>
      </c>
      <c r="CL248" s="34" t="s">
        <v>976</v>
      </c>
      <c r="CM248" s="32"/>
      <c r="CN248" s="32"/>
      <c r="CO248" t="s">
        <v>233</v>
      </c>
      <c r="CP248">
        <v>180490</v>
      </c>
      <c r="CQ248" t="s">
        <v>1045</v>
      </c>
      <c r="CR248" s="30">
        <v>284</v>
      </c>
      <c r="CS248" s="39" t="s">
        <v>233</v>
      </c>
      <c r="CW248" s="30">
        <v>322</v>
      </c>
      <c r="CX248" s="30"/>
      <c r="CY248" s="32"/>
      <c r="CZ248" s="32" t="s">
        <v>233</v>
      </c>
      <c r="DA248" s="41">
        <v>178540</v>
      </c>
    </row>
    <row r="249" spans="1:105" ht="15.75" x14ac:dyDescent="0.25">
      <c r="A249" t="s">
        <v>584</v>
      </c>
      <c r="B249" t="s">
        <v>237</v>
      </c>
      <c r="C249" s="52">
        <v>7.7894550510759997</v>
      </c>
      <c r="D249" s="52">
        <v>7.4339573391620002</v>
      </c>
      <c r="E249" s="52">
        <v>-0.35549771191399948</v>
      </c>
      <c r="F249" s="53">
        <v>-4.5638328943806233E-2</v>
      </c>
      <c r="G249" s="45">
        <v>6.9038849220289995</v>
      </c>
      <c r="H249" s="45">
        <v>6.9452749372770004</v>
      </c>
      <c r="I249" s="45">
        <v>4.13900152480009E-2</v>
      </c>
      <c r="J249" s="46">
        <v>5.9951774566712633E-3</v>
      </c>
      <c r="K249" s="47">
        <v>4</v>
      </c>
      <c r="L249" s="55">
        <f t="shared" si="114"/>
        <v>6.6373449220289995</v>
      </c>
      <c r="M249" s="55">
        <f t="shared" si="115"/>
        <v>6.6787349372770004</v>
      </c>
      <c r="N249" s="55">
        <f t="shared" si="105"/>
        <v>4.13900152480009E-2</v>
      </c>
      <c r="O249" s="56">
        <f t="shared" si="106"/>
        <v>6.2359295372204646E-3</v>
      </c>
      <c r="P249" s="54"/>
      <c r="Q249" s="42">
        <f t="shared" si="116"/>
        <v>45.008840904145842</v>
      </c>
      <c r="R249" s="42">
        <f t="shared" si="117"/>
        <v>42.954712617582985</v>
      </c>
      <c r="S249" s="42">
        <f t="shared" si="118"/>
        <v>38.351746003114428</v>
      </c>
      <c r="T249" s="42">
        <f t="shared" si="119"/>
        <v>38.59090478881923</v>
      </c>
      <c r="V249" s="143">
        <f t="shared" si="111"/>
        <v>43.758540106882009</v>
      </c>
      <c r="W249" s="143">
        <f t="shared" si="112"/>
        <v>38.782677087032987</v>
      </c>
      <c r="X249" s="143">
        <f t="shared" si="113"/>
        <v>39.097468003242923</v>
      </c>
      <c r="AA249" t="s">
        <v>237</v>
      </c>
      <c r="AB249" s="2">
        <v>7.7894550510759997</v>
      </c>
      <c r="AC249" s="2">
        <v>7.6759634462320001</v>
      </c>
      <c r="AD249" s="2">
        <v>-0.11349160484399956</v>
      </c>
      <c r="AE249" s="1">
        <v>-1.4569903041974978E-2</v>
      </c>
      <c r="AF249" s="2">
        <v>7.7893935362780002</v>
      </c>
      <c r="AG249" s="2">
        <v>-6.1514797999429049E-5</v>
      </c>
      <c r="AH249" s="1">
        <v>-7.8971889042394147E-6</v>
      </c>
      <c r="AI249" s="2">
        <v>7.788617732953</v>
      </c>
      <c r="AJ249" s="2">
        <v>-8.3731812299969732E-4</v>
      </c>
      <c r="AK249" s="1">
        <v>-1.0749379995254405E-4</v>
      </c>
      <c r="AL249" s="2">
        <v>7.6570347466879998</v>
      </c>
      <c r="AM249" s="2">
        <v>-0.1324203043879999</v>
      </c>
      <c r="AN249" s="1">
        <v>-1.6999944607127292E-2</v>
      </c>
      <c r="AO249" s="2">
        <v>7.78979319924</v>
      </c>
      <c r="AP249" s="2">
        <v>3.3814816400035141E-4</v>
      </c>
      <c r="AQ249" s="1">
        <v>4.3411016789119433E-5</v>
      </c>
      <c r="AR249" s="2">
        <v>7.4889240709720006</v>
      </c>
      <c r="AS249" s="2">
        <v>-0.30053098010399903</v>
      </c>
      <c r="AT249" s="1">
        <v>-3.8581772169349007E-2</v>
      </c>
      <c r="AU249" s="1"/>
      <c r="AV249" t="s">
        <v>237</v>
      </c>
      <c r="AW249" s="2">
        <v>6.9038849220289995</v>
      </c>
      <c r="AX249" s="2">
        <v>6.919662571241</v>
      </c>
      <c r="AY249" s="2">
        <v>1.5777649212000533E-2</v>
      </c>
      <c r="AZ249" s="1">
        <v>2.2853291139973988E-3</v>
      </c>
      <c r="BA249" s="2">
        <v>6.9038511475890001</v>
      </c>
      <c r="BB249" s="2">
        <v>-3.3774439999412209E-5</v>
      </c>
      <c r="BC249" s="1">
        <v>-4.8920919715281343E-6</v>
      </c>
      <c r="BD249" s="2">
        <v>6.9032878623040004</v>
      </c>
      <c r="BE249" s="2">
        <v>-5.9705972499912718E-4</v>
      </c>
      <c r="BF249" s="1">
        <v>-8.6481702945832972E-5</v>
      </c>
      <c r="BG249" s="2">
        <v>6.9589150555140007</v>
      </c>
      <c r="BH249" s="2">
        <v>5.5030133485001187E-2</v>
      </c>
      <c r="BI249" s="1">
        <v>7.9708937947981107E-3</v>
      </c>
      <c r="BJ249" s="2">
        <v>6.9040708999960003</v>
      </c>
      <c r="BK249" s="2">
        <v>1.8597796700081659E-4</v>
      </c>
      <c r="BL249" s="1">
        <v>2.6938161499099709E-5</v>
      </c>
      <c r="BM249" s="2">
        <v>6.9577588690110002</v>
      </c>
      <c r="BN249" s="2">
        <v>5.3873946982000653E-2</v>
      </c>
      <c r="BO249" s="1">
        <v>7.8034248239131293E-3</v>
      </c>
      <c r="BQ249" t="s">
        <v>237</v>
      </c>
      <c r="BS249" s="23">
        <v>7.7894550510759997</v>
      </c>
      <c r="BT249" s="23">
        <v>7.7252545844940004</v>
      </c>
      <c r="BU249" s="23">
        <v>-6.4200466581999294E-2</v>
      </c>
      <c r="BV249" s="24">
        <v>-8.2419715064831062E-3</v>
      </c>
      <c r="BW249" s="2">
        <v>6.9038849220289995</v>
      </c>
      <c r="BX249" s="2">
        <v>6.9034564098100004</v>
      </c>
      <c r="BY249" s="2">
        <v>-4.2851221899908865E-4</v>
      </c>
      <c r="BZ249" s="1">
        <v>-6.206827370945693E-5</v>
      </c>
      <c r="CB249" s="25" t="s">
        <v>237</v>
      </c>
      <c r="CC249" s="27">
        <v>0</v>
      </c>
      <c r="CD249" s="27">
        <v>0.26654</v>
      </c>
      <c r="CG249" s="30">
        <v>317</v>
      </c>
      <c r="CH249" s="30"/>
      <c r="CI249" s="15" t="s">
        <v>237</v>
      </c>
      <c r="CJ249" s="33" t="s">
        <v>973</v>
      </c>
      <c r="CK249" s="34" t="s">
        <v>237</v>
      </c>
      <c r="CL249" s="34" t="s">
        <v>976</v>
      </c>
      <c r="CM249" s="32"/>
      <c r="CN249" s="32"/>
      <c r="CO249" t="s">
        <v>237</v>
      </c>
      <c r="CP249">
        <v>173065</v>
      </c>
      <c r="CQ249" t="s">
        <v>1045</v>
      </c>
      <c r="CR249" s="30">
        <v>285</v>
      </c>
      <c r="CS249" s="39" t="s">
        <v>237</v>
      </c>
      <c r="CW249" s="30">
        <v>326</v>
      </c>
      <c r="CX249" s="30"/>
      <c r="CY249" s="32"/>
      <c r="CZ249" s="32" t="s">
        <v>237</v>
      </c>
      <c r="DA249" s="41">
        <v>171142</v>
      </c>
    </row>
    <row r="250" spans="1:105" ht="15.75" x14ac:dyDescent="0.25">
      <c r="A250" t="s">
        <v>585</v>
      </c>
      <c r="B250" t="s">
        <v>240</v>
      </c>
      <c r="C250" s="52">
        <v>6.0193633500539994</v>
      </c>
      <c r="D250" s="52">
        <v>5.6277991107660004</v>
      </c>
      <c r="E250" s="52">
        <v>-0.39156423928799899</v>
      </c>
      <c r="F250" s="53">
        <v>-6.5050773066305481E-2</v>
      </c>
      <c r="G250" s="45">
        <v>5.8003533057479997</v>
      </c>
      <c r="H250" s="45">
        <v>5.8260320225440001</v>
      </c>
      <c r="I250" s="45">
        <v>2.5678716796000423E-2</v>
      </c>
      <c r="J250" s="46">
        <v>4.4270952892737549E-3</v>
      </c>
      <c r="K250" s="47">
        <v>3</v>
      </c>
      <c r="L250" s="55">
        <f t="shared" si="114"/>
        <v>5.6201403057479995</v>
      </c>
      <c r="M250" s="55">
        <f t="shared" si="115"/>
        <v>5.6458190225439999</v>
      </c>
      <c r="N250" s="55">
        <f t="shared" si="105"/>
        <v>2.5678716796000423E-2</v>
      </c>
      <c r="O250" s="56">
        <f t="shared" si="106"/>
        <v>4.5690526212908795E-3</v>
      </c>
      <c r="P250" s="54"/>
      <c r="Q250" s="42">
        <f t="shared" si="116"/>
        <v>73.773940460510829</v>
      </c>
      <c r="R250" s="42">
        <f t="shared" si="117"/>
        <v>68.974888601407002</v>
      </c>
      <c r="S250" s="42">
        <f t="shared" si="118"/>
        <v>68.881021494117064</v>
      </c>
      <c r="T250" s="42">
        <f t="shared" si="119"/>
        <v>69.195742505931946</v>
      </c>
      <c r="V250" s="143">
        <f t="shared" si="111"/>
        <v>68.604012164959386</v>
      </c>
      <c r="W250" s="143">
        <f t="shared" si="112"/>
        <v>69.279246400502927</v>
      </c>
      <c r="X250" s="143">
        <f t="shared" si="113"/>
        <v>69.517852111090576</v>
      </c>
      <c r="AA250" t="s">
        <v>240</v>
      </c>
      <c r="AB250" s="2">
        <v>6.0193633500539994</v>
      </c>
      <c r="AC250" s="2">
        <v>5.8902261210780003</v>
      </c>
      <c r="AD250" s="2">
        <v>-0.12913722897599911</v>
      </c>
      <c r="AE250" s="1">
        <v>-2.1453635786057114E-2</v>
      </c>
      <c r="AF250" s="2">
        <v>6.019478133882</v>
      </c>
      <c r="AG250" s="2">
        <v>1.1478382800067521E-4</v>
      </c>
      <c r="AH250" s="1">
        <v>1.9069097731015937E-5</v>
      </c>
      <c r="AI250" s="2">
        <v>6.0210263514679996</v>
      </c>
      <c r="AJ250" s="2">
        <v>1.6630014140002203E-3</v>
      </c>
      <c r="AK250" s="1">
        <v>2.7627529977656217E-4</v>
      </c>
      <c r="AL250" s="2">
        <v>5.7635192193120002</v>
      </c>
      <c r="AM250" s="2">
        <v>-0.25584413074199919</v>
      </c>
      <c r="AN250" s="1">
        <v>-4.2503520034175048E-2</v>
      </c>
      <c r="AO250" s="2">
        <v>6.0187321908069995</v>
      </c>
      <c r="AP250" s="2">
        <v>-6.3115924699985726E-4</v>
      </c>
      <c r="AQ250" s="1">
        <v>-1.0485481774317464E-4</v>
      </c>
      <c r="AR250" s="2">
        <v>5.5653632788580003</v>
      </c>
      <c r="AS250" s="2">
        <v>-0.45400007119599906</v>
      </c>
      <c r="AT250" s="1">
        <v>-7.5423270667308404E-2</v>
      </c>
      <c r="AU250" s="1"/>
      <c r="AV250" t="s">
        <v>240</v>
      </c>
      <c r="AW250" s="2">
        <v>5.8003533057479997</v>
      </c>
      <c r="AX250" s="2">
        <v>5.8062407640469997</v>
      </c>
      <c r="AY250" s="2">
        <v>5.887458299000059E-3</v>
      </c>
      <c r="AZ250" s="1">
        <v>1.0150171875161018E-3</v>
      </c>
      <c r="BA250" s="2">
        <v>5.8003754921440001</v>
      </c>
      <c r="BB250" s="2">
        <v>2.218639600037875E-5</v>
      </c>
      <c r="BC250" s="1">
        <v>3.8250076902026996E-6</v>
      </c>
      <c r="BD250" s="2">
        <v>5.8006322906919996</v>
      </c>
      <c r="BE250" s="2">
        <v>2.7898494399991591E-4</v>
      </c>
      <c r="BF250" s="1">
        <v>4.8097922539209647E-5</v>
      </c>
      <c r="BG250" s="2">
        <v>5.8086852983339998</v>
      </c>
      <c r="BH250" s="2">
        <v>8.3319925860001476E-3</v>
      </c>
      <c r="BI250" s="1">
        <v>1.4364629440319367E-3</v>
      </c>
      <c r="BJ250" s="2">
        <v>5.8002313512770005</v>
      </c>
      <c r="BK250" s="2">
        <v>-1.2195447099916379E-4</v>
      </c>
      <c r="BL250" s="1">
        <v>-2.1025352176101079E-5</v>
      </c>
      <c r="BM250" s="2">
        <v>5.8197097168080001</v>
      </c>
      <c r="BN250" s="2">
        <v>1.9356411060000411E-2</v>
      </c>
      <c r="BO250" s="1">
        <v>3.3371089724515074E-3</v>
      </c>
      <c r="BQ250" t="s">
        <v>240</v>
      </c>
      <c r="BS250" s="23">
        <v>6.0193633500539994</v>
      </c>
      <c r="BT250" s="23">
        <v>6.0877008216350008</v>
      </c>
      <c r="BU250" s="23">
        <v>6.8337471581001452E-2</v>
      </c>
      <c r="BV250" s="24">
        <v>1.1352940104602326E-2</v>
      </c>
      <c r="BW250" s="2">
        <v>5.8003533057479997</v>
      </c>
      <c r="BX250" s="2">
        <v>5.8237207023149997</v>
      </c>
      <c r="BY250" s="2">
        <v>2.3367396567000043E-2</v>
      </c>
      <c r="BZ250" s="1">
        <v>4.0286160747904027E-3</v>
      </c>
      <c r="CB250" s="25" t="s">
        <v>240</v>
      </c>
      <c r="CC250" s="27">
        <v>0</v>
      </c>
      <c r="CD250" s="27">
        <v>0.18021300000000001</v>
      </c>
      <c r="CG250" s="30">
        <v>320</v>
      </c>
      <c r="CH250" s="30"/>
      <c r="CI250" s="15" t="s">
        <v>240</v>
      </c>
      <c r="CJ250" s="33" t="s">
        <v>973</v>
      </c>
      <c r="CK250" s="34" t="s">
        <v>240</v>
      </c>
      <c r="CL250" s="34" t="s">
        <v>976</v>
      </c>
      <c r="CM250" s="32"/>
      <c r="CN250" s="32"/>
      <c r="CO250" t="s">
        <v>240</v>
      </c>
      <c r="CP250">
        <v>81592</v>
      </c>
      <c r="CQ250" t="s">
        <v>1045</v>
      </c>
      <c r="CR250" s="30">
        <v>286</v>
      </c>
      <c r="CS250" s="39" t="s">
        <v>240</v>
      </c>
      <c r="CW250" s="30">
        <v>329</v>
      </c>
      <c r="CX250" s="30"/>
      <c r="CY250" s="32"/>
      <c r="CZ250" s="32" t="s">
        <v>240</v>
      </c>
      <c r="DA250" s="41">
        <v>81123</v>
      </c>
    </row>
    <row r="251" spans="1:105" ht="15.75" x14ac:dyDescent="0.25">
      <c r="A251" t="s">
        <v>586</v>
      </c>
      <c r="B251" t="s">
        <v>246</v>
      </c>
      <c r="C251" s="52">
        <v>6.3189216166920001</v>
      </c>
      <c r="D251" s="52">
        <v>5.7361571351079998</v>
      </c>
      <c r="E251" s="52">
        <v>-0.58276448158400029</v>
      </c>
      <c r="F251" s="53">
        <v>-9.2225306299824242E-2</v>
      </c>
      <c r="G251" s="45">
        <v>5.7164455927020006</v>
      </c>
      <c r="H251" s="45">
        <v>5.6826290127069994</v>
      </c>
      <c r="I251" s="45">
        <v>-3.3816579995001206E-2</v>
      </c>
      <c r="J251" s="46">
        <v>-5.9156655034334153E-3</v>
      </c>
      <c r="K251" s="47">
        <v>3</v>
      </c>
      <c r="L251" s="55">
        <f t="shared" si="114"/>
        <v>5.5184585927020002</v>
      </c>
      <c r="M251" s="55">
        <f t="shared" si="115"/>
        <v>5.484642012706999</v>
      </c>
      <c r="N251" s="55">
        <f t="shared" si="105"/>
        <v>-3.3816579995001206E-2</v>
      </c>
      <c r="O251" s="56">
        <f t="shared" si="106"/>
        <v>-6.1279031865388352E-3</v>
      </c>
      <c r="P251" s="54"/>
      <c r="Q251" s="42">
        <f t="shared" si="116"/>
        <v>54.430762218363178</v>
      </c>
      <c r="R251" s="42">
        <f t="shared" si="117"/>
        <v>49.410868500641733</v>
      </c>
      <c r="S251" s="42">
        <f t="shared" si="118"/>
        <v>47.535628021999983</v>
      </c>
      <c r="T251" s="42">
        <f t="shared" si="119"/>
        <v>47.24433429556985</v>
      </c>
      <c r="V251" s="143">
        <f t="shared" si="111"/>
        <v>49.394944538845053</v>
      </c>
      <c r="W251" s="143">
        <f t="shared" si="112"/>
        <v>47.849289800589617</v>
      </c>
      <c r="X251" s="143">
        <f t="shared" si="113"/>
        <v>47.445038780221964</v>
      </c>
      <c r="AA251" t="s">
        <v>246</v>
      </c>
      <c r="AB251" s="2">
        <v>6.3189216166920001</v>
      </c>
      <c r="AC251" s="2">
        <v>6.1299175172960005</v>
      </c>
      <c r="AD251" s="2">
        <v>-0.1890040993959996</v>
      </c>
      <c r="AE251" s="1">
        <v>-2.9910815620299555E-2</v>
      </c>
      <c r="AF251" s="2">
        <v>6.3189272395930001</v>
      </c>
      <c r="AG251" s="2">
        <v>5.6229009999242408E-6</v>
      </c>
      <c r="AH251" s="1">
        <v>8.8985136088266106E-7</v>
      </c>
      <c r="AI251" s="2">
        <v>6.3189401010260005</v>
      </c>
      <c r="AJ251" s="2">
        <v>1.8484334000312685E-5</v>
      </c>
      <c r="AK251" s="1">
        <v>2.9252355261829255E-6</v>
      </c>
      <c r="AL251" s="2">
        <v>5.9785301575889997</v>
      </c>
      <c r="AM251" s="2">
        <v>-0.34039145910300039</v>
      </c>
      <c r="AN251" s="1">
        <v>-5.3868599699642694E-2</v>
      </c>
      <c r="AO251" s="2">
        <v>6.318890817192</v>
      </c>
      <c r="AP251" s="2">
        <v>-3.079950000017817E-5</v>
      </c>
      <c r="AQ251" s="1">
        <v>-4.8741702886167345E-6</v>
      </c>
      <c r="AR251" s="2">
        <v>5.696718953665</v>
      </c>
      <c r="AS251" s="2">
        <v>-0.62220266302700011</v>
      </c>
      <c r="AT251" s="1">
        <v>-9.8466589834473622E-2</v>
      </c>
      <c r="AU251" s="1"/>
      <c r="AV251" t="s">
        <v>246</v>
      </c>
      <c r="AW251" s="2">
        <v>5.7164455927020006</v>
      </c>
      <c r="AX251" s="2">
        <v>5.705883834103</v>
      </c>
      <c r="AY251" s="2">
        <v>-1.0561758599000548E-2</v>
      </c>
      <c r="AZ251" s="1">
        <v>-1.8476093977845955E-3</v>
      </c>
      <c r="BA251" s="2">
        <v>5.7164341694039997</v>
      </c>
      <c r="BB251" s="2">
        <v>-1.1423298000856619E-5</v>
      </c>
      <c r="BC251" s="1">
        <v>-1.9983218270178886E-6</v>
      </c>
      <c r="BD251" s="2">
        <v>5.7161800856080003</v>
      </c>
      <c r="BE251" s="2">
        <v>-2.655070940003057E-4</v>
      </c>
      <c r="BF251" s="1">
        <v>-4.6446185780071084E-5</v>
      </c>
      <c r="BG251" s="2">
        <v>5.7027417764670005</v>
      </c>
      <c r="BH251" s="2">
        <v>-1.3703816235000055E-2</v>
      </c>
      <c r="BI251" s="1">
        <v>-2.3972617271990253E-3</v>
      </c>
      <c r="BJ251" s="2">
        <v>5.716508615045</v>
      </c>
      <c r="BK251" s="2">
        <v>6.3022342999374814E-5</v>
      </c>
      <c r="BL251" s="1">
        <v>1.1024742906646987E-5</v>
      </c>
      <c r="BM251" s="2">
        <v>5.6698233225229995</v>
      </c>
      <c r="BN251" s="2">
        <v>-4.6622270179001113E-2</v>
      </c>
      <c r="BO251" s="1">
        <v>-8.1558145569551547E-3</v>
      </c>
      <c r="BQ251" t="s">
        <v>246</v>
      </c>
      <c r="BS251" s="23">
        <v>6.3189216166920001</v>
      </c>
      <c r="BT251" s="23">
        <v>6.3544847452849993</v>
      </c>
      <c r="BU251" s="23">
        <v>3.5563128592999149E-2</v>
      </c>
      <c r="BV251" s="24">
        <v>5.628037622599392E-3</v>
      </c>
      <c r="BW251" s="2">
        <v>5.7164455927020006</v>
      </c>
      <c r="BX251" s="2">
        <v>5.7369598415259997</v>
      </c>
      <c r="BY251" s="2">
        <v>2.0514248823999104E-2</v>
      </c>
      <c r="BZ251" s="1">
        <v>3.5886371157260685E-3</v>
      </c>
      <c r="CB251" s="25" t="s">
        <v>246</v>
      </c>
      <c r="CC251" s="27">
        <v>0</v>
      </c>
      <c r="CD251" s="27">
        <v>0.197987</v>
      </c>
      <c r="CG251" s="30">
        <v>327</v>
      </c>
      <c r="CH251" s="30"/>
      <c r="CI251" s="15" t="s">
        <v>246</v>
      </c>
      <c r="CJ251" s="33" t="s">
        <v>973</v>
      </c>
      <c r="CK251" s="34" t="s">
        <v>246</v>
      </c>
      <c r="CL251" s="34" t="s">
        <v>976</v>
      </c>
      <c r="CM251" s="32"/>
      <c r="CN251" s="32"/>
      <c r="CO251" t="s">
        <v>246</v>
      </c>
      <c r="CP251">
        <v>116091</v>
      </c>
      <c r="CQ251" t="s">
        <v>1045</v>
      </c>
      <c r="CR251" s="30">
        <v>287</v>
      </c>
      <c r="CS251" s="39" t="s">
        <v>246</v>
      </c>
      <c r="CW251" s="30">
        <v>335</v>
      </c>
      <c r="CX251" s="30"/>
      <c r="CY251" s="32"/>
      <c r="CZ251" s="32" t="s">
        <v>246</v>
      </c>
      <c r="DA251" s="41">
        <v>115330</v>
      </c>
    </row>
    <row r="252" spans="1:105" ht="15.75" x14ac:dyDescent="0.25">
      <c r="A252" t="s">
        <v>587</v>
      </c>
      <c r="B252" t="s">
        <v>249</v>
      </c>
      <c r="C252" s="52">
        <v>7.6090423576880006</v>
      </c>
      <c r="D252" s="52">
        <v>7.2135081233570002</v>
      </c>
      <c r="E252" s="52">
        <v>-0.39553423433100043</v>
      </c>
      <c r="F252" s="53">
        <v>-5.1982130698925835E-2</v>
      </c>
      <c r="G252" s="45">
        <v>7.0181962883090003</v>
      </c>
      <c r="H252" s="45">
        <v>7.0574910051030004</v>
      </c>
      <c r="I252" s="45">
        <v>3.9294716794000095E-2</v>
      </c>
      <c r="J252" s="46">
        <v>5.5989766002210182E-3</v>
      </c>
      <c r="K252" s="47">
        <v>2</v>
      </c>
      <c r="L252" s="55">
        <f t="shared" si="114"/>
        <v>6.841648288309</v>
      </c>
      <c r="M252" s="55">
        <f t="shared" si="115"/>
        <v>6.8809430051030001</v>
      </c>
      <c r="N252" s="55">
        <f t="shared" si="105"/>
        <v>3.9294716794000095E-2</v>
      </c>
      <c r="O252" s="56">
        <f t="shared" si="106"/>
        <v>5.7434575906433038E-3</v>
      </c>
      <c r="P252" s="54"/>
      <c r="Q252" s="42">
        <f t="shared" si="116"/>
        <v>63.050350157339132</v>
      </c>
      <c r="R252" s="42">
        <f t="shared" si="117"/>
        <v>59.772858614847287</v>
      </c>
      <c r="S252" s="42">
        <f t="shared" si="118"/>
        <v>56.691538823594236</v>
      </c>
      <c r="T252" s="42">
        <f t="shared" si="119"/>
        <v>57.017144272575862</v>
      </c>
      <c r="V252" s="143">
        <f t="shared" si="111"/>
        <v>58.193680155994286</v>
      </c>
      <c r="W252" s="143">
        <f t="shared" si="112"/>
        <v>57.185769592766569</v>
      </c>
      <c r="X252" s="143">
        <f t="shared" si="113"/>
        <v>56.965594115380433</v>
      </c>
      <c r="AA252" t="s">
        <v>249</v>
      </c>
      <c r="AB252" s="2">
        <v>7.6090423576880006</v>
      </c>
      <c r="AC252" s="2">
        <v>7.4139866489650004</v>
      </c>
      <c r="AD252" s="2">
        <v>-0.19505570872300027</v>
      </c>
      <c r="AE252" s="1">
        <v>-2.563472504866798E-2</v>
      </c>
      <c r="AF252" s="2">
        <v>7.6090084344119999</v>
      </c>
      <c r="AG252" s="2">
        <v>-3.3923276000713543E-5</v>
      </c>
      <c r="AH252" s="1">
        <v>-4.4582845522522617E-6</v>
      </c>
      <c r="AI252" s="2">
        <v>7.6080251343569998</v>
      </c>
      <c r="AJ252" s="2">
        <v>-1.0172233310008494E-3</v>
      </c>
      <c r="AK252" s="1">
        <v>-1.3368611754054313E-4</v>
      </c>
      <c r="AL252" s="2">
        <v>7.2488696049650008</v>
      </c>
      <c r="AM252" s="2">
        <v>-0.36017275272299987</v>
      </c>
      <c r="AN252" s="1">
        <v>-4.7334833451030754E-2</v>
      </c>
      <c r="AO252" s="2">
        <v>7.6092298842930006</v>
      </c>
      <c r="AP252" s="2">
        <v>1.8752660499998797E-4</v>
      </c>
      <c r="AQ252" s="1">
        <v>2.4645230790510111E-5</v>
      </c>
      <c r="AR252" s="2">
        <v>6.9622337001830008</v>
      </c>
      <c r="AS252" s="2">
        <v>-0.64680865750499983</v>
      </c>
      <c r="AT252" s="1">
        <v>-8.5005264407744988E-2</v>
      </c>
      <c r="AU252" s="1"/>
      <c r="AV252" t="s">
        <v>249</v>
      </c>
      <c r="AW252" s="2">
        <v>7.0181962883090003</v>
      </c>
      <c r="AX252" s="2">
        <v>7.0148318144739994</v>
      </c>
      <c r="AY252" s="2">
        <v>-3.3644738350009362E-3</v>
      </c>
      <c r="AZ252" s="1">
        <v>-4.7939295180522652E-4</v>
      </c>
      <c r="BA252" s="2">
        <v>7.0181755475080001</v>
      </c>
      <c r="BB252" s="2">
        <v>-2.0740801000229681E-5</v>
      </c>
      <c r="BC252" s="1">
        <v>-2.9552893860748762E-6</v>
      </c>
      <c r="BD252" s="2">
        <v>7.0176842915810003</v>
      </c>
      <c r="BE252" s="2">
        <v>-5.1199672800006368E-4</v>
      </c>
      <c r="BF252" s="1">
        <v>-7.2952751243642803E-5</v>
      </c>
      <c r="BG252" s="2">
        <v>7.0155179930739999</v>
      </c>
      <c r="BH252" s="2">
        <v>-2.6782952350004052E-3</v>
      </c>
      <c r="BI252" s="1">
        <v>-3.8162159121453231E-4</v>
      </c>
      <c r="BJ252" s="2">
        <v>7.0183107719229998</v>
      </c>
      <c r="BK252" s="2">
        <v>1.1448361399946094E-4</v>
      </c>
      <c r="BL252" s="1">
        <v>1.6312398413559504E-5</v>
      </c>
      <c r="BM252" s="2">
        <v>6.9918547143700005</v>
      </c>
      <c r="BN252" s="2">
        <v>-2.6341573938999829E-2</v>
      </c>
      <c r="BO252" s="1">
        <v>-3.7533253355822999E-3</v>
      </c>
      <c r="BQ252" t="s">
        <v>249</v>
      </c>
      <c r="BS252" s="23">
        <v>7.6090423576880006</v>
      </c>
      <c r="BT252" s="23">
        <v>7.8577645481489995</v>
      </c>
      <c r="BU252" s="23">
        <v>0.24872219046099886</v>
      </c>
      <c r="BV252" s="24">
        <v>3.2687712693529131E-2</v>
      </c>
      <c r="BW252" s="2">
        <v>7.0181962883090003</v>
      </c>
      <c r="BX252" s="2">
        <v>7.0935812731250003</v>
      </c>
      <c r="BY252" s="2">
        <v>7.5384984815999978E-2</v>
      </c>
      <c r="BZ252" s="1">
        <v>1.074136170023874E-2</v>
      </c>
      <c r="CB252" s="25" t="s">
        <v>249</v>
      </c>
      <c r="CC252" s="27">
        <v>0</v>
      </c>
      <c r="CD252" s="27">
        <v>0.17654800000000001</v>
      </c>
      <c r="CG252" s="30">
        <v>330</v>
      </c>
      <c r="CH252" s="30"/>
      <c r="CI252" s="15" t="s">
        <v>249</v>
      </c>
      <c r="CJ252" s="33" t="s">
        <v>973</v>
      </c>
      <c r="CK252" s="34" t="s">
        <v>249</v>
      </c>
      <c r="CL252" s="34" t="s">
        <v>976</v>
      </c>
      <c r="CM252" s="32"/>
      <c r="CN252" s="32"/>
      <c r="CO252" t="s">
        <v>249</v>
      </c>
      <c r="CP252">
        <v>120682</v>
      </c>
      <c r="CQ252" t="s">
        <v>1045</v>
      </c>
      <c r="CR252" s="30">
        <v>288</v>
      </c>
      <c r="CS252" s="39" t="s">
        <v>249</v>
      </c>
      <c r="CW252" s="30">
        <v>338</v>
      </c>
      <c r="CX252" s="30"/>
      <c r="CY252" s="32"/>
      <c r="CZ252" s="32" t="s">
        <v>249</v>
      </c>
      <c r="DA252" s="41">
        <v>119639</v>
      </c>
    </row>
    <row r="253" spans="1:105" ht="15.75" x14ac:dyDescent="0.25">
      <c r="B253" t="s">
        <v>261</v>
      </c>
      <c r="C253" s="52">
        <v>5.0452516850020004</v>
      </c>
      <c r="D253" s="52">
        <v>4.6660494519459998</v>
      </c>
      <c r="E253" s="52">
        <v>-0.37920223305600054</v>
      </c>
      <c r="F253" s="53">
        <v>-7.5160221279595124E-2</v>
      </c>
      <c r="G253" s="45">
        <v>4.8945874452510001</v>
      </c>
      <c r="H253" s="45">
        <v>4.9302448980559994</v>
      </c>
      <c r="I253" s="45">
        <v>3.5657452804999323E-2</v>
      </c>
      <c r="J253" s="46">
        <v>7.2850783041165518E-3</v>
      </c>
      <c r="K253" s="47">
        <v>3</v>
      </c>
      <c r="L253" s="55">
        <f t="shared" si="114"/>
        <v>4.7488414452510002</v>
      </c>
      <c r="M253" s="55">
        <f t="shared" si="115"/>
        <v>4.7844988980559995</v>
      </c>
      <c r="N253" s="55">
        <f t="shared" si="105"/>
        <v>3.5657452804999323E-2</v>
      </c>
      <c r="O253" s="56">
        <f t="shared" si="106"/>
        <v>7.5086635795469578E-3</v>
      </c>
      <c r="P253" s="54"/>
      <c r="Q253" s="42">
        <f t="shared" si="116"/>
        <v>54.337074291090026</v>
      </c>
      <c r="R253" s="42">
        <f t="shared" si="117"/>
        <v>50.253087763685897</v>
      </c>
      <c r="S253" s="42">
        <f t="shared" si="118"/>
        <v>51.144752832505844</v>
      </c>
      <c r="T253" s="42">
        <f t="shared" si="119"/>
        <v>51.528781575384208</v>
      </c>
      <c r="V253" s="143">
        <f t="shared" si="111"/>
        <v>49.20008314845483</v>
      </c>
      <c r="W253" s="143">
        <f t="shared" si="112"/>
        <v>51.40273253505439</v>
      </c>
      <c r="X253" s="143">
        <f t="shared" si="113"/>
        <v>51.730704297613244</v>
      </c>
      <c r="AA253" t="s">
        <v>261</v>
      </c>
      <c r="AB253" s="2">
        <v>5.0452516850020004</v>
      </c>
      <c r="AC253" s="2">
        <v>4.8957150961889999</v>
      </c>
      <c r="AD253" s="2">
        <v>-0.14953658881300047</v>
      </c>
      <c r="AE253" s="1">
        <v>-2.9639074153134382E-2</v>
      </c>
      <c r="AF253" s="2">
        <v>5.0452018087839994</v>
      </c>
      <c r="AG253" s="2">
        <v>-4.9876218001010386E-5</v>
      </c>
      <c r="AH253" s="1">
        <v>-9.8857740138667848E-6</v>
      </c>
      <c r="AI253" s="2">
        <v>5.0442452159469999</v>
      </c>
      <c r="AJ253" s="2">
        <v>-1.0064690550004585E-3</v>
      </c>
      <c r="AK253" s="1">
        <v>-1.9948837398783991E-4</v>
      </c>
      <c r="AL253" s="2">
        <v>4.764438425921</v>
      </c>
      <c r="AM253" s="2">
        <v>-0.28081325908100041</v>
      </c>
      <c r="AN253" s="1">
        <v>-5.5658919834618535E-2</v>
      </c>
      <c r="AO253" s="2">
        <v>5.0455264746220001</v>
      </c>
      <c r="AP253" s="2">
        <v>2.7478961999971574E-4</v>
      </c>
      <c r="AQ253" s="1">
        <v>5.4464997418579084E-5</v>
      </c>
      <c r="AR253" s="2">
        <v>4.5453496816699994</v>
      </c>
      <c r="AS253" s="2">
        <v>-0.49990200333200097</v>
      </c>
      <c r="AT253" s="1">
        <v>-9.9083660150802319E-2</v>
      </c>
      <c r="AU253" s="1"/>
      <c r="AV253" t="s">
        <v>261</v>
      </c>
      <c r="AW253" s="2">
        <v>4.8945874452510001</v>
      </c>
      <c r="AX253" s="2">
        <v>4.8895741722060002</v>
      </c>
      <c r="AY253" s="2">
        <v>-5.0132730449998775E-3</v>
      </c>
      <c r="AZ253" s="1">
        <v>-1.0242483357538199E-3</v>
      </c>
      <c r="BA253" s="2">
        <v>4.8945702772310007</v>
      </c>
      <c r="BB253" s="2">
        <v>-1.7168019999402873E-5</v>
      </c>
      <c r="BC253" s="1">
        <v>-3.5075520033992318E-6</v>
      </c>
      <c r="BD253" s="2">
        <v>4.8942370509000002</v>
      </c>
      <c r="BE253" s="2">
        <v>-3.5039435099992744E-4</v>
      </c>
      <c r="BF253" s="1">
        <v>-7.1588127685796987E-5</v>
      </c>
      <c r="BG253" s="2">
        <v>4.8851660058009996</v>
      </c>
      <c r="BH253" s="2">
        <v>-9.4214394500005127E-3</v>
      </c>
      <c r="BI253" s="1">
        <v>-1.9248689609461804E-3</v>
      </c>
      <c r="BJ253" s="2">
        <v>4.8946820691750004</v>
      </c>
      <c r="BK253" s="2">
        <v>9.4623924000281079E-5</v>
      </c>
      <c r="BL253" s="1">
        <v>1.9332359480489098E-5</v>
      </c>
      <c r="BM253" s="2">
        <v>4.9248871165349994</v>
      </c>
      <c r="BN253" s="2">
        <v>3.0299671283999352E-2</v>
      </c>
      <c r="BO253" s="1">
        <v>6.1904443679717631E-3</v>
      </c>
      <c r="BQ253" t="s">
        <v>261</v>
      </c>
      <c r="BS253" s="23">
        <v>5.0452516850020004</v>
      </c>
      <c r="BT253" s="23">
        <v>5.1607520720290001</v>
      </c>
      <c r="BU253" s="23">
        <v>0.11550038702699972</v>
      </c>
      <c r="BV253" s="24">
        <v>2.2892889044633245E-2</v>
      </c>
      <c r="BW253" s="2">
        <v>4.8945874452510001</v>
      </c>
      <c r="BX253" s="2">
        <v>4.9287494242390002</v>
      </c>
      <c r="BY253" s="2">
        <v>3.4161978988000108E-2</v>
      </c>
      <c r="BZ253" s="1">
        <v>6.9795420697092566E-3</v>
      </c>
      <c r="CB253" s="25" t="s">
        <v>261</v>
      </c>
      <c r="CC253" s="27">
        <v>0</v>
      </c>
      <c r="CD253" s="27">
        <v>0.14574599999999999</v>
      </c>
      <c r="CG253" s="30">
        <v>343</v>
      </c>
      <c r="CH253" s="30"/>
      <c r="CI253" s="15" t="s">
        <v>261</v>
      </c>
      <c r="CJ253" s="33" t="s">
        <v>973</v>
      </c>
      <c r="CK253" s="34" t="s">
        <v>261</v>
      </c>
      <c r="CL253" s="34" t="s">
        <v>976</v>
      </c>
      <c r="CM253" s="32"/>
      <c r="CN253" s="32"/>
      <c r="CO253" t="s">
        <v>261</v>
      </c>
      <c r="CP253">
        <v>92851</v>
      </c>
      <c r="CQ253" t="s">
        <v>1045</v>
      </c>
      <c r="CR253" s="30">
        <v>289</v>
      </c>
      <c r="CS253" s="39" t="s">
        <v>261</v>
      </c>
      <c r="CW253" s="30">
        <v>350</v>
      </c>
      <c r="CX253" s="30"/>
      <c r="CY253" s="32"/>
      <c r="CZ253" s="32" t="s">
        <v>261</v>
      </c>
      <c r="DA253" s="41">
        <v>92385</v>
      </c>
    </row>
    <row r="254" spans="1:105" ht="15.75" x14ac:dyDescent="0.25">
      <c r="A254" t="s">
        <v>588</v>
      </c>
      <c r="B254" t="s">
        <v>277</v>
      </c>
      <c r="C254" s="52">
        <v>8.8196725417219994</v>
      </c>
      <c r="D254" s="52">
        <v>8.8784224386999995</v>
      </c>
      <c r="E254" s="52">
        <v>5.8749896978000038E-2</v>
      </c>
      <c r="F254" s="53">
        <v>6.6612333621322182E-3</v>
      </c>
      <c r="G254" s="45">
        <v>9.3988928291970009</v>
      </c>
      <c r="H254" s="45">
        <v>9.6598797833310002</v>
      </c>
      <c r="I254" s="45">
        <v>0.2609869541339993</v>
      </c>
      <c r="J254" s="46">
        <v>2.7767840199567087E-2</v>
      </c>
      <c r="K254" s="47">
        <v>2</v>
      </c>
      <c r="L254" s="55">
        <f t="shared" si="114"/>
        <v>9.1658618291970004</v>
      </c>
      <c r="M254" s="55">
        <f t="shared" si="115"/>
        <v>9.4268487833309997</v>
      </c>
      <c r="N254" s="55">
        <f t="shared" si="105"/>
        <v>0.2609869541339993</v>
      </c>
      <c r="O254" s="56">
        <f t="shared" si="106"/>
        <v>2.8473804100193789E-2</v>
      </c>
      <c r="P254" s="54"/>
      <c r="Q254" s="42">
        <f t="shared" si="116"/>
        <v>57.223410185898636</v>
      </c>
      <c r="R254" s="42">
        <f t="shared" si="117"/>
        <v>57.604588674923924</v>
      </c>
      <c r="S254" s="42">
        <f t="shared" si="118"/>
        <v>59.469540244064959</v>
      </c>
      <c r="T254" s="42">
        <f t="shared" si="119"/>
        <v>61.162864282903051</v>
      </c>
      <c r="V254" s="143">
        <f t="shared" si="111"/>
        <v>56.361615193658714</v>
      </c>
      <c r="W254" s="143">
        <f t="shared" si="112"/>
        <v>59.945598380653095</v>
      </c>
      <c r="X254" s="143">
        <f t="shared" si="113"/>
        <v>61.584202436616692</v>
      </c>
      <c r="AA254" t="s">
        <v>277</v>
      </c>
      <c r="AB254" s="2">
        <v>8.8196725417219994</v>
      </c>
      <c r="AC254" s="2">
        <v>8.7349874941450008</v>
      </c>
      <c r="AD254" s="2">
        <v>-8.4685047576998684E-2</v>
      </c>
      <c r="AE254" s="1">
        <v>-9.6018358024508154E-3</v>
      </c>
      <c r="AF254" s="2">
        <v>8.8195882955350005</v>
      </c>
      <c r="AG254" s="2">
        <v>-8.4246186998981898E-5</v>
      </c>
      <c r="AH254" s="1">
        <v>-9.552076519899142E-6</v>
      </c>
      <c r="AI254" s="2">
        <v>8.8178514238639991</v>
      </c>
      <c r="AJ254" s="2">
        <v>-1.8211178580003207E-3</v>
      </c>
      <c r="AK254" s="1">
        <v>-2.0648361369261857E-4</v>
      </c>
      <c r="AL254" s="2">
        <v>8.7387782100230016</v>
      </c>
      <c r="AM254" s="2">
        <v>-8.0894331698997846E-2</v>
      </c>
      <c r="AN254" s="1">
        <v>-9.1720334645444337E-3</v>
      </c>
      <c r="AO254" s="2">
        <v>8.8201369191490002</v>
      </c>
      <c r="AP254" s="2">
        <v>4.6437742700078388E-4</v>
      </c>
      <c r="AQ254" s="1">
        <v>5.2652456744172543E-5</v>
      </c>
      <c r="AR254" s="2">
        <v>8.6178600479559986</v>
      </c>
      <c r="AS254" s="2">
        <v>-0.20181249376600086</v>
      </c>
      <c r="AT254" s="1">
        <v>-2.2882084659188257E-2</v>
      </c>
      <c r="AU254" s="1"/>
      <c r="AV254" t="s">
        <v>277</v>
      </c>
      <c r="AW254" s="2">
        <v>9.3988928291970009</v>
      </c>
      <c r="AX254" s="2">
        <v>9.4824086545199986</v>
      </c>
      <c r="AY254" s="2">
        <v>8.3515825322997728E-2</v>
      </c>
      <c r="AZ254" s="1">
        <v>8.8857088638740166E-3</v>
      </c>
      <c r="BA254" s="2">
        <v>9.3988928291970009</v>
      </c>
      <c r="BB254" s="2">
        <v>0</v>
      </c>
      <c r="BC254" s="1">
        <v>0</v>
      </c>
      <c r="BD254" s="2">
        <v>9.3988928291970009</v>
      </c>
      <c r="BE254" s="2">
        <v>0</v>
      </c>
      <c r="BF254" s="1">
        <v>0</v>
      </c>
      <c r="BG254" s="2">
        <v>9.5554850016779991</v>
      </c>
      <c r="BH254" s="2">
        <v>0.15659217248099822</v>
      </c>
      <c r="BI254" s="1">
        <v>1.6660704119803943E-2</v>
      </c>
      <c r="BJ254" s="2">
        <v>9.3988928291970009</v>
      </c>
      <c r="BK254" s="2">
        <v>0</v>
      </c>
      <c r="BL254" s="1">
        <v>0</v>
      </c>
      <c r="BM254" s="2">
        <v>9.6494403051660012</v>
      </c>
      <c r="BN254" s="2">
        <v>0.25054747596900029</v>
      </c>
      <c r="BO254" s="1">
        <v>2.6657126591622806E-2</v>
      </c>
      <c r="BQ254" t="s">
        <v>277</v>
      </c>
      <c r="BS254" s="23">
        <v>8.8196725417219994</v>
      </c>
      <c r="BT254" s="23">
        <v>9.0767007306859995</v>
      </c>
      <c r="BU254" s="23">
        <v>0.25702818896400004</v>
      </c>
      <c r="BV254" s="24">
        <v>2.9142599994286918E-2</v>
      </c>
      <c r="BW254" s="2">
        <v>9.3988928291970009</v>
      </c>
      <c r="BX254" s="2">
        <v>9.3988928291970009</v>
      </c>
      <c r="BY254" s="2">
        <v>0</v>
      </c>
      <c r="BZ254" s="1">
        <v>0</v>
      </c>
      <c r="CB254" s="25" t="s">
        <v>277</v>
      </c>
      <c r="CC254" s="27">
        <v>0</v>
      </c>
      <c r="CD254" s="27">
        <v>0.23303099999999999</v>
      </c>
      <c r="CG254" s="30">
        <v>361</v>
      </c>
      <c r="CH254" s="30"/>
      <c r="CI254" s="15" t="s">
        <v>277</v>
      </c>
      <c r="CJ254" s="33" t="s">
        <v>973</v>
      </c>
      <c r="CK254" s="34" t="s">
        <v>277</v>
      </c>
      <c r="CL254" s="34" t="s">
        <v>976</v>
      </c>
      <c r="CM254" s="32"/>
      <c r="CN254" s="32"/>
      <c r="CO254" t="s">
        <v>277</v>
      </c>
      <c r="CP254">
        <v>154127</v>
      </c>
      <c r="CQ254" t="s">
        <v>1045</v>
      </c>
      <c r="CR254" s="30">
        <v>290</v>
      </c>
      <c r="CS254" s="39" t="s">
        <v>277</v>
      </c>
      <c r="CW254" s="30">
        <v>366</v>
      </c>
      <c r="CX254" s="30"/>
      <c r="CY254" s="32"/>
      <c r="CZ254" s="32" t="s">
        <v>277</v>
      </c>
      <c r="DA254" s="41">
        <v>152903</v>
      </c>
    </row>
    <row r="255" spans="1:105" ht="15.75" x14ac:dyDescent="0.25">
      <c r="A255" t="s">
        <v>589</v>
      </c>
      <c r="B255" t="s">
        <v>285</v>
      </c>
      <c r="C255" s="52">
        <v>8.9465832742460005</v>
      </c>
      <c r="D255" s="52">
        <v>8.3824581373119997</v>
      </c>
      <c r="E255" s="52">
        <v>-0.56412513693400079</v>
      </c>
      <c r="F255" s="53">
        <v>-6.3054813177441091E-2</v>
      </c>
      <c r="G255" s="45">
        <v>9.4585021015360002</v>
      </c>
      <c r="H255" s="45">
        <v>9.7207958971380002</v>
      </c>
      <c r="I255" s="45">
        <v>0.26229379560199995</v>
      </c>
      <c r="J255" s="46">
        <v>2.7731007805073607E-2</v>
      </c>
      <c r="K255" s="47">
        <v>2</v>
      </c>
      <c r="L255" s="55">
        <f t="shared" si="114"/>
        <v>9.2117581015360006</v>
      </c>
      <c r="M255" s="55">
        <f t="shared" si="115"/>
        <v>9.4740518971380006</v>
      </c>
      <c r="N255" s="55">
        <f t="shared" si="105"/>
        <v>0.26229379560199995</v>
      </c>
      <c r="O255" s="56">
        <f t="shared" si="106"/>
        <v>2.8473804100247069E-2</v>
      </c>
      <c r="P255" s="54"/>
      <c r="Q255" s="42">
        <f t="shared" si="116"/>
        <v>67.178140927081998</v>
      </c>
      <c r="R255" s="42">
        <f t="shared" si="117"/>
        <v>62.94223580131704</v>
      </c>
      <c r="S255" s="42">
        <f t="shared" si="118"/>
        <v>69.169286750234662</v>
      </c>
      <c r="T255" s="42">
        <f t="shared" si="119"/>
        <v>71.138799470914648</v>
      </c>
      <c r="V255" s="143">
        <f t="shared" si="111"/>
        <v>62.838170011916638</v>
      </c>
      <c r="W255" s="143">
        <f t="shared" si="112"/>
        <v>69.608860034578655</v>
      </c>
      <c r="X255" s="143">
        <f t="shared" si="113"/>
        <v>71.511607917067167</v>
      </c>
      <c r="AA255" t="s">
        <v>285</v>
      </c>
      <c r="AB255" s="2">
        <v>8.9465832742460005</v>
      </c>
      <c r="AC255" s="2">
        <v>8.7642020063390014</v>
      </c>
      <c r="AD255" s="2">
        <v>-0.18238126790699916</v>
      </c>
      <c r="AE255" s="1">
        <v>-2.038557763520844E-2</v>
      </c>
      <c r="AF255" s="2">
        <v>8.9467181246550016</v>
      </c>
      <c r="AG255" s="2">
        <v>1.3485040900107492E-4</v>
      </c>
      <c r="AH255" s="1">
        <v>1.5072838967392256E-5</v>
      </c>
      <c r="AI255" s="2">
        <v>8.9485522031949998</v>
      </c>
      <c r="AJ255" s="2">
        <v>1.968928948999249E-3</v>
      </c>
      <c r="AK255" s="1">
        <v>2.2007607693845405E-4</v>
      </c>
      <c r="AL255" s="2">
        <v>8.5946074120580001</v>
      </c>
      <c r="AM255" s="2">
        <v>-0.35197586218800048</v>
      </c>
      <c r="AN255" s="1">
        <v>-3.9341931036534647E-2</v>
      </c>
      <c r="AO255" s="2">
        <v>8.9458417466209994</v>
      </c>
      <c r="AP255" s="2">
        <v>-7.4152762500112601E-4</v>
      </c>
      <c r="AQ255" s="1">
        <v>-8.2883890114309638E-5</v>
      </c>
      <c r="AR255" s="2">
        <v>8.3157520666969997</v>
      </c>
      <c r="AS255" s="2">
        <v>-0.63083120754900079</v>
      </c>
      <c r="AT255" s="1">
        <v>-7.0510851820374518E-2</v>
      </c>
      <c r="AU255" s="1"/>
      <c r="AV255" t="s">
        <v>285</v>
      </c>
      <c r="AW255" s="2">
        <v>9.4585021015360002</v>
      </c>
      <c r="AX255" s="2">
        <v>9.542436116128</v>
      </c>
      <c r="AY255" s="2">
        <v>8.3934014591999784E-2</v>
      </c>
      <c r="AZ255" s="1">
        <v>8.8739224975558691E-3</v>
      </c>
      <c r="BA255" s="2">
        <v>9.4585021015360002</v>
      </c>
      <c r="BB255" s="2">
        <v>0</v>
      </c>
      <c r="BC255" s="1">
        <v>0</v>
      </c>
      <c r="BD255" s="2">
        <v>9.4585021015360002</v>
      </c>
      <c r="BE255" s="2">
        <v>0</v>
      </c>
      <c r="BF255" s="1">
        <v>0</v>
      </c>
      <c r="BG255" s="2">
        <v>9.6158783788969995</v>
      </c>
      <c r="BH255" s="2">
        <v>0.15737627736099924</v>
      </c>
      <c r="BI255" s="1">
        <v>1.6638604683022942E-2</v>
      </c>
      <c r="BJ255" s="2">
        <v>9.4585021015360002</v>
      </c>
      <c r="BK255" s="2">
        <v>0</v>
      </c>
      <c r="BL255" s="1">
        <v>0</v>
      </c>
      <c r="BM255" s="2">
        <v>9.7103041453129997</v>
      </c>
      <c r="BN255" s="2">
        <v>0.25180204377699944</v>
      </c>
      <c r="BO255" s="1">
        <v>2.6621767492773344E-2</v>
      </c>
      <c r="BQ255" t="s">
        <v>285</v>
      </c>
      <c r="BS255" s="23">
        <v>8.9465832742460005</v>
      </c>
      <c r="BT255" s="23">
        <v>9.0190925186489999</v>
      </c>
      <c r="BU255" s="23">
        <v>7.2509244402999329E-2</v>
      </c>
      <c r="BV255" s="24">
        <v>8.104685574405527E-3</v>
      </c>
      <c r="BW255" s="2">
        <v>9.4585021015360002</v>
      </c>
      <c r="BX255" s="2">
        <v>9.4585021015360002</v>
      </c>
      <c r="BY255" s="2">
        <v>0</v>
      </c>
      <c r="BZ255" s="1">
        <v>0</v>
      </c>
      <c r="CB255" s="25" t="s">
        <v>285</v>
      </c>
      <c r="CC255" s="27">
        <v>0</v>
      </c>
      <c r="CD255" s="27">
        <v>0.24674399999999999</v>
      </c>
      <c r="CG255" s="30">
        <v>369</v>
      </c>
      <c r="CH255" s="30"/>
      <c r="CI255" s="15" t="s">
        <v>285</v>
      </c>
      <c r="CJ255" s="33" t="s">
        <v>973</v>
      </c>
      <c r="CK255" s="34" t="s">
        <v>285</v>
      </c>
      <c r="CL255" s="34" t="s">
        <v>976</v>
      </c>
      <c r="CM255" s="32"/>
      <c r="CN255" s="32"/>
      <c r="CO255" t="s">
        <v>285</v>
      </c>
      <c r="CP255">
        <v>133177</v>
      </c>
      <c r="CQ255" t="s">
        <v>1045</v>
      </c>
      <c r="CR255" s="30">
        <v>291</v>
      </c>
      <c r="CS255" s="39" t="s">
        <v>285</v>
      </c>
      <c r="CW255" s="30">
        <v>374</v>
      </c>
      <c r="CX255" s="30"/>
      <c r="CY255" s="32"/>
      <c r="CZ255" s="32" t="s">
        <v>285</v>
      </c>
      <c r="DA255" s="41">
        <v>132336</v>
      </c>
    </row>
    <row r="256" spans="1:105" ht="15.75" x14ac:dyDescent="0.25">
      <c r="B256" t="s">
        <v>289</v>
      </c>
      <c r="C256" s="52">
        <v>7.6959761405669997</v>
      </c>
      <c r="D256" s="52">
        <v>7.5932186107159998</v>
      </c>
      <c r="E256" s="52">
        <v>-0.10275752985099995</v>
      </c>
      <c r="F256" s="53">
        <v>-1.3352111281809315E-2</v>
      </c>
      <c r="G256" s="45">
        <v>8.2275986208410004</v>
      </c>
      <c r="H256" s="45">
        <v>8.454579325256999</v>
      </c>
      <c r="I256" s="45">
        <v>0.2269807044159986</v>
      </c>
      <c r="J256" s="46">
        <v>2.7587722113842899E-2</v>
      </c>
      <c r="K256" s="47">
        <v>1</v>
      </c>
      <c r="L256" s="55">
        <f t="shared" si="114"/>
        <v>8.0623546208410009</v>
      </c>
      <c r="M256" s="55">
        <f t="shared" si="115"/>
        <v>8.2893353252569995</v>
      </c>
      <c r="N256" s="55">
        <f t="shared" si="105"/>
        <v>0.2269807044159986</v>
      </c>
      <c r="O256" s="56">
        <f t="shared" si="106"/>
        <v>2.8153153153206472E-2</v>
      </c>
      <c r="P256" s="54"/>
      <c r="Q256" s="42">
        <f t="shared" si="116"/>
        <v>90.58885457674063</v>
      </c>
      <c r="R256" s="42">
        <f t="shared" si="117"/>
        <v>89.379302109540347</v>
      </c>
      <c r="S256" s="42">
        <f t="shared" si="118"/>
        <v>94.901472789606274</v>
      </c>
      <c r="T256" s="42">
        <f t="shared" si="119"/>
        <v>97.573248487516906</v>
      </c>
      <c r="V256" s="143">
        <f t="shared" si="111"/>
        <v>86.091915468169063</v>
      </c>
      <c r="W256" s="143">
        <f t="shared" si="112"/>
        <v>94.680805383732817</v>
      </c>
      <c r="X256" s="143">
        <f t="shared" si="113"/>
        <v>97.239746069780281</v>
      </c>
      <c r="AA256" t="s">
        <v>289</v>
      </c>
      <c r="AB256" s="2">
        <v>7.6959761405669997</v>
      </c>
      <c r="AC256" s="2">
        <v>7.59792465642</v>
      </c>
      <c r="AD256" s="2">
        <v>-9.8051484146999712E-2</v>
      </c>
      <c r="AE256" s="1">
        <v>-1.2740616960875322E-2</v>
      </c>
      <c r="AF256" s="2">
        <v>7.6960957338340004</v>
      </c>
      <c r="AG256" s="2">
        <v>1.1959326700061723E-4</v>
      </c>
      <c r="AH256" s="1">
        <v>1.5539713847372481E-5</v>
      </c>
      <c r="AI256" s="2">
        <v>7.6973140203239998</v>
      </c>
      <c r="AJ256" s="2">
        <v>1.33787975700006E-3</v>
      </c>
      <c r="AK256" s="1">
        <v>1.7384146371606239E-4</v>
      </c>
      <c r="AL256" s="2">
        <v>7.4813405696520006</v>
      </c>
      <c r="AM256" s="2">
        <v>-0.21463557091499919</v>
      </c>
      <c r="AN256" s="1">
        <v>-2.788932384855158E-2</v>
      </c>
      <c r="AO256" s="2">
        <v>7.6953192817869995</v>
      </c>
      <c r="AP256" s="2">
        <v>-6.5685878000021347E-4</v>
      </c>
      <c r="AQ256" s="1">
        <v>-8.5350937685186158E-5</v>
      </c>
      <c r="AR256" s="2">
        <v>7.3309848778609998</v>
      </c>
      <c r="AS256" s="2">
        <v>-0.36499126270599991</v>
      </c>
      <c r="AT256" s="1">
        <v>-4.7426246656620902E-2</v>
      </c>
      <c r="AU256" s="1"/>
      <c r="AV256" t="s">
        <v>289</v>
      </c>
      <c r="AW256" s="2">
        <v>8.2275986208410004</v>
      </c>
      <c r="AX256" s="2">
        <v>8.3002324462540003</v>
      </c>
      <c r="AY256" s="2">
        <v>7.2633825412999897E-2</v>
      </c>
      <c r="AZ256" s="1">
        <v>8.8280710764151848E-3</v>
      </c>
      <c r="BA256" s="2">
        <v>8.2275986208410004</v>
      </c>
      <c r="BB256" s="2">
        <v>0</v>
      </c>
      <c r="BC256" s="1">
        <v>0</v>
      </c>
      <c r="BD256" s="2">
        <v>8.2275986208410004</v>
      </c>
      <c r="BE256" s="2">
        <v>0</v>
      </c>
      <c r="BF256" s="1">
        <v>0</v>
      </c>
      <c r="BG256" s="2">
        <v>8.3637870434909996</v>
      </c>
      <c r="BH256" s="2">
        <v>0.1361884226499992</v>
      </c>
      <c r="BI256" s="1">
        <v>1.655263326835436E-2</v>
      </c>
      <c r="BJ256" s="2">
        <v>8.2275986208410004</v>
      </c>
      <c r="BK256" s="2">
        <v>0</v>
      </c>
      <c r="BL256" s="1">
        <v>0</v>
      </c>
      <c r="BM256" s="2">
        <v>8.44550009708</v>
      </c>
      <c r="BN256" s="2">
        <v>0.21790147623899969</v>
      </c>
      <c r="BO256" s="1">
        <v>2.6484213229245553E-2</v>
      </c>
      <c r="BQ256" t="s">
        <v>289</v>
      </c>
      <c r="BS256" s="23">
        <v>7.6959761405669997</v>
      </c>
      <c r="BT256" s="23">
        <v>7.9691198228270004</v>
      </c>
      <c r="BU256" s="23">
        <v>0.27314368226000063</v>
      </c>
      <c r="BV256" s="24">
        <v>3.5491752738188297E-2</v>
      </c>
      <c r="BW256" s="2">
        <v>8.2275986208410004</v>
      </c>
      <c r="BX256" s="2">
        <v>8.2275986208410004</v>
      </c>
      <c r="BY256" s="2">
        <v>0</v>
      </c>
      <c r="BZ256" s="1">
        <v>0</v>
      </c>
      <c r="CB256" s="25" t="s">
        <v>289</v>
      </c>
      <c r="CC256" s="27">
        <v>0</v>
      </c>
      <c r="CD256" s="27">
        <v>0.165244</v>
      </c>
      <c r="CG256" s="30">
        <v>374</v>
      </c>
      <c r="CH256" s="30"/>
      <c r="CI256" s="15" t="s">
        <v>289</v>
      </c>
      <c r="CJ256" s="33" t="s">
        <v>973</v>
      </c>
      <c r="CK256" s="34" t="s">
        <v>289</v>
      </c>
      <c r="CL256" s="34" t="s">
        <v>976</v>
      </c>
      <c r="CM256" s="32"/>
      <c r="CN256" s="32"/>
      <c r="CO256" t="s">
        <v>289</v>
      </c>
      <c r="CP256">
        <v>84955</v>
      </c>
      <c r="CQ256" t="s">
        <v>1045</v>
      </c>
      <c r="CR256" s="30">
        <v>292</v>
      </c>
      <c r="CS256" s="39" t="s">
        <v>289</v>
      </c>
      <c r="CW256" s="30">
        <v>378</v>
      </c>
      <c r="CX256" s="30"/>
      <c r="CY256" s="32"/>
      <c r="CZ256" s="32" t="s">
        <v>289</v>
      </c>
      <c r="DA256" s="41">
        <v>85153</v>
      </c>
    </row>
    <row r="257" spans="1:105" ht="15.75" x14ac:dyDescent="0.25">
      <c r="B257" t="s">
        <v>292</v>
      </c>
      <c r="C257" s="52">
        <v>6.3829235499300001</v>
      </c>
      <c r="D257" s="52">
        <v>6.3492074763420003</v>
      </c>
      <c r="E257" s="52">
        <v>-3.3716073587999773E-2</v>
      </c>
      <c r="F257" s="53">
        <v>-5.2822305208981438E-3</v>
      </c>
      <c r="G257" s="45">
        <v>7.1179702222300003</v>
      </c>
      <c r="H257" s="45">
        <v>7.3145484660989997</v>
      </c>
      <c r="I257" s="45">
        <v>0.19657824386899936</v>
      </c>
      <c r="J257" s="46">
        <v>2.7617177050708853E-2</v>
      </c>
      <c r="K257" s="47">
        <v>1</v>
      </c>
      <c r="L257" s="55">
        <f t="shared" si="114"/>
        <v>6.9824592222300002</v>
      </c>
      <c r="M257" s="55">
        <f t="shared" si="115"/>
        <v>7.1790374660989995</v>
      </c>
      <c r="N257" s="55">
        <f t="shared" si="105"/>
        <v>0.19657824386899936</v>
      </c>
      <c r="O257" s="56">
        <f t="shared" si="106"/>
        <v>2.815315315314048E-2</v>
      </c>
      <c r="P257" s="54"/>
      <c r="Q257" s="42">
        <f t="shared" si="116"/>
        <v>78.62873623309271</v>
      </c>
      <c r="R257" s="42">
        <f t="shared" si="117"/>
        <v>78.213401122742624</v>
      </c>
      <c r="S257" s="42">
        <f t="shared" si="118"/>
        <v>86.014181455936338</v>
      </c>
      <c r="T257" s="42">
        <f t="shared" si="119"/>
        <v>88.435751879807327</v>
      </c>
      <c r="V257" s="143">
        <f t="shared" si="111"/>
        <v>74.269916963340279</v>
      </c>
      <c r="W257" s="143">
        <f t="shared" si="112"/>
        <v>86.013121893962733</v>
      </c>
      <c r="X257" s="143">
        <f t="shared" si="113"/>
        <v>88.337800864078162</v>
      </c>
      <c r="AA257" t="s">
        <v>292</v>
      </c>
      <c r="AB257" s="2">
        <v>6.3829235499300001</v>
      </c>
      <c r="AC257" s="2">
        <v>6.2657361321299998</v>
      </c>
      <c r="AD257" s="2">
        <v>-0.1171874178000003</v>
      </c>
      <c r="AE257" s="1">
        <v>-1.8359520818839428E-2</v>
      </c>
      <c r="AF257" s="2">
        <v>6.3829150374750006</v>
      </c>
      <c r="AG257" s="2">
        <v>-8.5124549995541088E-6</v>
      </c>
      <c r="AH257" s="1">
        <v>-1.333629477615702E-6</v>
      </c>
      <c r="AI257" s="2">
        <v>6.382158834568</v>
      </c>
      <c r="AJ257" s="2">
        <v>-7.6471536200006796E-4</v>
      </c>
      <c r="AK257" s="1">
        <v>-1.1980644230157737E-4</v>
      </c>
      <c r="AL257" s="2">
        <v>6.200739107305</v>
      </c>
      <c r="AM257" s="2">
        <v>-0.18218444262500011</v>
      </c>
      <c r="AN257" s="1">
        <v>-2.854247606130236E-2</v>
      </c>
      <c r="AO257" s="2">
        <v>6.3829715691529998</v>
      </c>
      <c r="AP257" s="2">
        <v>4.801922299968453E-5</v>
      </c>
      <c r="AQ257" s="1">
        <v>7.5230766315869697E-6</v>
      </c>
      <c r="AR257" s="2">
        <v>6.0291575891670002</v>
      </c>
      <c r="AS257" s="2">
        <v>-0.35376596076299993</v>
      </c>
      <c r="AT257" s="1">
        <v>-5.542381292767945E-2</v>
      </c>
      <c r="AU257" s="1"/>
      <c r="AV257" t="s">
        <v>292</v>
      </c>
      <c r="AW257" s="2">
        <v>7.1179702222300003</v>
      </c>
      <c r="AX257" s="2">
        <v>7.1808752602680004</v>
      </c>
      <c r="AY257" s="2">
        <v>6.2905038038000072E-2</v>
      </c>
      <c r="AZ257" s="1">
        <v>8.8374966562156324E-3</v>
      </c>
      <c r="BA257" s="2">
        <v>7.1179702222300003</v>
      </c>
      <c r="BB257" s="2">
        <v>0</v>
      </c>
      <c r="BC257" s="1">
        <v>0</v>
      </c>
      <c r="BD257" s="2">
        <v>7.1179702222300003</v>
      </c>
      <c r="BE257" s="2">
        <v>0</v>
      </c>
      <c r="BF257" s="1">
        <v>0</v>
      </c>
      <c r="BG257" s="2">
        <v>7.2359171685520005</v>
      </c>
      <c r="BH257" s="2">
        <v>0.1179469463220002</v>
      </c>
      <c r="BI257" s="1">
        <v>1.6570306230509688E-2</v>
      </c>
      <c r="BJ257" s="2">
        <v>7.1179702222300003</v>
      </c>
      <c r="BK257" s="2">
        <v>0</v>
      </c>
      <c r="BL257" s="1">
        <v>0</v>
      </c>
      <c r="BM257" s="2">
        <v>7.3066853363450006</v>
      </c>
      <c r="BN257" s="2">
        <v>0.1887151141150003</v>
      </c>
      <c r="BO257" s="1">
        <v>2.6512489968787401E-2</v>
      </c>
      <c r="BQ257" t="s">
        <v>292</v>
      </c>
      <c r="BS257" s="23">
        <v>6.3829235499300001</v>
      </c>
      <c r="BT257" s="23">
        <v>6.7059280413330002</v>
      </c>
      <c r="BU257" s="23">
        <v>0.32300449140300014</v>
      </c>
      <c r="BV257" s="24">
        <v>5.0604474403667651E-2</v>
      </c>
      <c r="BW257" s="2">
        <v>7.1179702222300003</v>
      </c>
      <c r="BX257" s="2">
        <v>7.1179702222300003</v>
      </c>
      <c r="BY257" s="2">
        <v>0</v>
      </c>
      <c r="BZ257" s="1">
        <v>0</v>
      </c>
      <c r="CB257" s="25" t="s">
        <v>292</v>
      </c>
      <c r="CC257" s="27">
        <v>0</v>
      </c>
      <c r="CD257" s="27">
        <v>0.13551099999999999</v>
      </c>
      <c r="CG257" s="30">
        <v>377</v>
      </c>
      <c r="CH257" s="30"/>
      <c r="CI257" s="15" t="s">
        <v>292</v>
      </c>
      <c r="CJ257" s="33" t="s">
        <v>973</v>
      </c>
      <c r="CK257" s="34" t="s">
        <v>292</v>
      </c>
      <c r="CL257" s="34" t="s">
        <v>976</v>
      </c>
      <c r="CM257" s="32"/>
      <c r="CN257" s="32"/>
      <c r="CO257" t="s">
        <v>292</v>
      </c>
      <c r="CP257">
        <v>81178</v>
      </c>
      <c r="CQ257" t="s">
        <v>1045</v>
      </c>
      <c r="CR257" s="30">
        <v>293</v>
      </c>
      <c r="CS257" s="39" t="s">
        <v>292</v>
      </c>
      <c r="CW257" s="30">
        <v>381</v>
      </c>
      <c r="CX257" s="30"/>
      <c r="CY257" s="32"/>
      <c r="CZ257" s="32" t="s">
        <v>292</v>
      </c>
      <c r="DA257" s="41">
        <v>81179</v>
      </c>
    </row>
    <row r="258" spans="1:105" ht="15.75" x14ac:dyDescent="0.25">
      <c r="A258" t="s">
        <v>590</v>
      </c>
      <c r="B258" t="s">
        <v>294</v>
      </c>
      <c r="C258" s="52">
        <v>7.3141289389440001</v>
      </c>
      <c r="D258" s="52">
        <v>7.3800482040790003</v>
      </c>
      <c r="E258" s="52">
        <v>6.5919265135000238E-2</v>
      </c>
      <c r="F258" s="53">
        <v>9.0125927072482719E-3</v>
      </c>
      <c r="G258" s="45">
        <v>7.9907669858280004</v>
      </c>
      <c r="H258" s="45">
        <v>8.2112955045730001</v>
      </c>
      <c r="I258" s="45">
        <v>0.22052851874499968</v>
      </c>
      <c r="J258" s="46">
        <v>2.7597916337207345E-2</v>
      </c>
      <c r="K258" s="47">
        <v>1</v>
      </c>
      <c r="L258" s="55">
        <f t="shared" si="114"/>
        <v>7.8331729858279999</v>
      </c>
      <c r="M258" s="55">
        <f t="shared" si="115"/>
        <v>8.0537015045730005</v>
      </c>
      <c r="N258" s="55">
        <f t="shared" si="105"/>
        <v>0.22052851874500057</v>
      </c>
      <c r="O258" s="56">
        <f t="shared" si="106"/>
        <v>2.81531531531331E-2</v>
      </c>
      <c r="P258" s="54"/>
      <c r="Q258" s="42">
        <f t="shared" si="116"/>
        <v>81.403772275392328</v>
      </c>
      <c r="R258" s="42">
        <f t="shared" si="117"/>
        <v>82.13743131974401</v>
      </c>
      <c r="S258" s="42">
        <f t="shared" si="118"/>
        <v>87.180556325297715</v>
      </c>
      <c r="T258" s="42">
        <f t="shared" si="119"/>
        <v>89.634963879499168</v>
      </c>
      <c r="V258" s="143">
        <f t="shared" si="111"/>
        <v>78.79370945831846</v>
      </c>
      <c r="W258" s="143">
        <f t="shared" si="112"/>
        <v>87.392594004685833</v>
      </c>
      <c r="X258" s="143">
        <f t="shared" si="113"/>
        <v>89.754556004808563</v>
      </c>
      <c r="AA258" t="s">
        <v>294</v>
      </c>
      <c r="AB258" s="2">
        <v>7.3141289389440001</v>
      </c>
      <c r="AC258" s="2">
        <v>7.2365600504450001</v>
      </c>
      <c r="AD258" s="2">
        <v>-7.756888849900001E-2</v>
      </c>
      <c r="AE258" s="1">
        <v>-1.0605348790884079E-2</v>
      </c>
      <c r="AF258" s="2">
        <v>7.3141618425789998</v>
      </c>
      <c r="AG258" s="2">
        <v>3.2903634999748022E-5</v>
      </c>
      <c r="AH258" s="1">
        <v>4.4986402720565911E-6</v>
      </c>
      <c r="AI258" s="2">
        <v>7.3140103997870005</v>
      </c>
      <c r="AJ258" s="2">
        <v>-1.1853915699955309E-4</v>
      </c>
      <c r="AK258" s="1">
        <v>-1.6206872751229834E-5</v>
      </c>
      <c r="AL258" s="2">
        <v>7.1774515825560004</v>
      </c>
      <c r="AM258" s="2">
        <v>-0.13667735638799972</v>
      </c>
      <c r="AN258" s="1">
        <v>-1.8686757853045577E-2</v>
      </c>
      <c r="AO258" s="2">
        <v>7.3139491372680006</v>
      </c>
      <c r="AP258" s="2">
        <v>-1.7980167599951358E-4</v>
      </c>
      <c r="AQ258" s="1">
        <v>-2.4582787301186545E-5</v>
      </c>
      <c r="AR258" s="2">
        <v>7.0624377661680002</v>
      </c>
      <c r="AS258" s="2">
        <v>-0.25169117277599984</v>
      </c>
      <c r="AT258" s="1">
        <v>-3.4411640111493377E-2</v>
      </c>
      <c r="AU258" s="1"/>
      <c r="AV258" t="s">
        <v>294</v>
      </c>
      <c r="AW258" s="2">
        <v>7.9907669858280004</v>
      </c>
      <c r="AX258" s="2">
        <v>8.0613361118269999</v>
      </c>
      <c r="AY258" s="2">
        <v>7.056912599899956E-2</v>
      </c>
      <c r="AZ258" s="1">
        <v>8.8313332279813962E-3</v>
      </c>
      <c r="BA258" s="2">
        <v>7.9907669858280004</v>
      </c>
      <c r="BB258" s="2">
        <v>0</v>
      </c>
      <c r="BC258" s="1">
        <v>0</v>
      </c>
      <c r="BD258" s="2">
        <v>7.9907669858280004</v>
      </c>
      <c r="BE258" s="2">
        <v>0</v>
      </c>
      <c r="BF258" s="1">
        <v>0</v>
      </c>
      <c r="BG258" s="2">
        <v>8.1230840970750009</v>
      </c>
      <c r="BH258" s="2">
        <v>0.13231711124700052</v>
      </c>
      <c r="BI258" s="1">
        <v>1.6558749802324496E-2</v>
      </c>
      <c r="BJ258" s="2">
        <v>7.9907669858280004</v>
      </c>
      <c r="BK258" s="2">
        <v>0</v>
      </c>
      <c r="BL258" s="1">
        <v>0</v>
      </c>
      <c r="BM258" s="2">
        <v>8.2024743638230007</v>
      </c>
      <c r="BN258" s="2">
        <v>0.21170737799500028</v>
      </c>
      <c r="BO258" s="1">
        <v>2.6493999683694099E-2</v>
      </c>
      <c r="BQ258" t="s">
        <v>294</v>
      </c>
      <c r="BS258" s="23">
        <v>7.3141289389440001</v>
      </c>
      <c r="BT258" s="23">
        <v>7.6381924205799994</v>
      </c>
      <c r="BU258" s="23">
        <v>0.3240634816359993</v>
      </c>
      <c r="BV258" s="24">
        <v>4.4306503801228719E-2</v>
      </c>
      <c r="BW258" s="2">
        <v>7.9907669858280004</v>
      </c>
      <c r="BX258" s="2">
        <v>7.9907669858280004</v>
      </c>
      <c r="BY258" s="2">
        <v>0</v>
      </c>
      <c r="BZ258" s="1">
        <v>0</v>
      </c>
      <c r="CB258" s="25" t="s">
        <v>294</v>
      </c>
      <c r="CC258" s="27">
        <v>0</v>
      </c>
      <c r="CD258" s="27">
        <v>0.15759400000000001</v>
      </c>
      <c r="CG258" s="30">
        <v>379</v>
      </c>
      <c r="CH258" s="30"/>
      <c r="CI258" s="15" t="s">
        <v>294</v>
      </c>
      <c r="CJ258" s="33" t="s">
        <v>973</v>
      </c>
      <c r="CK258" s="34" t="s">
        <v>294</v>
      </c>
      <c r="CL258" s="34" t="s">
        <v>976</v>
      </c>
      <c r="CM258" s="32"/>
      <c r="CN258" s="32"/>
      <c r="CO258" t="s">
        <v>294</v>
      </c>
      <c r="CP258">
        <v>89850</v>
      </c>
      <c r="CQ258" t="s">
        <v>1045</v>
      </c>
      <c r="CR258" s="30">
        <v>294</v>
      </c>
      <c r="CS258" s="39" t="s">
        <v>294</v>
      </c>
      <c r="CW258" s="30">
        <v>383</v>
      </c>
      <c r="CX258" s="30"/>
      <c r="CY258" s="32"/>
      <c r="CZ258" s="32" t="s">
        <v>294</v>
      </c>
      <c r="DA258" s="41">
        <v>89632</v>
      </c>
    </row>
    <row r="259" spans="1:105" ht="15.75" x14ac:dyDescent="0.25">
      <c r="A259" t="s">
        <v>591</v>
      </c>
      <c r="B259" t="s">
        <v>297</v>
      </c>
      <c r="C259" s="52">
        <v>3.9265746035600002</v>
      </c>
      <c r="D259" s="52">
        <v>3.9460762657670001</v>
      </c>
      <c r="E259" s="52">
        <v>1.9501662206999892E-2</v>
      </c>
      <c r="F259" s="53">
        <v>4.9665838996969143E-3</v>
      </c>
      <c r="G259" s="45">
        <v>4.1881978454639999</v>
      </c>
      <c r="H259" s="45">
        <v>4.3048638548379996</v>
      </c>
      <c r="I259" s="45">
        <v>0.11666600937399974</v>
      </c>
      <c r="J259" s="46">
        <v>2.7855897376088401E-2</v>
      </c>
      <c r="K259" s="47">
        <v>3</v>
      </c>
      <c r="L259" s="55">
        <f t="shared" si="114"/>
        <v>4.0506438454640001</v>
      </c>
      <c r="M259" s="55">
        <f t="shared" si="115"/>
        <v>4.1673098548379999</v>
      </c>
      <c r="N259" s="55">
        <f t="shared" si="105"/>
        <v>0.11666600937399974</v>
      </c>
      <c r="O259" s="56">
        <f t="shared" si="106"/>
        <v>2.8801843317981385E-2</v>
      </c>
      <c r="P259" s="54"/>
      <c r="Q259" s="42">
        <f t="shared" si="116"/>
        <v>58.207693728838692</v>
      </c>
      <c r="R259" s="42">
        <f t="shared" si="117"/>
        <v>58.496787123350828</v>
      </c>
      <c r="S259" s="42">
        <f t="shared" si="118"/>
        <v>60.046900967476063</v>
      </c>
      <c r="T259" s="42">
        <f t="shared" si="119"/>
        <v>61.776362400871655</v>
      </c>
      <c r="V259" s="143">
        <f t="shared" si="111"/>
        <v>56.366460776882484</v>
      </c>
      <c r="W259" s="143">
        <f t="shared" si="112"/>
        <v>60.219190447691965</v>
      </c>
      <c r="X259" s="143">
        <f t="shared" si="113"/>
        <v>61.884237188181075</v>
      </c>
      <c r="AA259" t="s">
        <v>297</v>
      </c>
      <c r="AB259" s="2">
        <v>3.9265746035600002</v>
      </c>
      <c r="AC259" s="2">
        <v>3.8543290566690001</v>
      </c>
      <c r="AD259" s="2">
        <v>-7.2245546891000156E-2</v>
      </c>
      <c r="AE259" s="1">
        <v>-1.8399127531029021E-2</v>
      </c>
      <c r="AF259" s="2">
        <v>3.9265190436089998</v>
      </c>
      <c r="AG259" s="2">
        <v>-5.5559951000372365E-5</v>
      </c>
      <c r="AH259" s="1">
        <v>-1.4149725042789036E-5</v>
      </c>
      <c r="AI259" s="2">
        <v>3.9254073595850003</v>
      </c>
      <c r="AJ259" s="2">
        <v>-1.1672439749998986E-3</v>
      </c>
      <c r="AK259" s="1">
        <v>-2.9726774424243091E-4</v>
      </c>
      <c r="AL259" s="2">
        <v>3.8956484852410003</v>
      </c>
      <c r="AM259" s="2">
        <v>-3.092611831899994E-2</v>
      </c>
      <c r="AN259" s="1">
        <v>-7.8761061335651181E-3</v>
      </c>
      <c r="AO259" s="2">
        <v>3.9268807943900002</v>
      </c>
      <c r="AP259" s="2">
        <v>3.0619082999994163E-4</v>
      </c>
      <c r="AQ259" s="1">
        <v>7.7979119439711126E-5</v>
      </c>
      <c r="AR259" s="2">
        <v>3.7914899841570002</v>
      </c>
      <c r="AS259" s="2">
        <v>-0.13508461940299998</v>
      </c>
      <c r="AT259" s="1">
        <v>-3.4402662127067829E-2</v>
      </c>
      <c r="AU259" s="1"/>
      <c r="AV259" t="s">
        <v>297</v>
      </c>
      <c r="AW259" s="2">
        <v>4.1881978454639999</v>
      </c>
      <c r="AX259" s="2">
        <v>4.2255309684640006</v>
      </c>
      <c r="AY259" s="2">
        <v>3.733312300000069E-2</v>
      </c>
      <c r="AZ259" s="1">
        <v>8.9138871604248788E-3</v>
      </c>
      <c r="BA259" s="2">
        <v>4.1881978454639999</v>
      </c>
      <c r="BB259" s="2">
        <v>0</v>
      </c>
      <c r="BC259" s="1">
        <v>0</v>
      </c>
      <c r="BD259" s="2">
        <v>4.1881978454639999</v>
      </c>
      <c r="BE259" s="2">
        <v>0</v>
      </c>
      <c r="BF259" s="1">
        <v>0</v>
      </c>
      <c r="BG259" s="2">
        <v>4.2581974510889999</v>
      </c>
      <c r="BH259" s="2">
        <v>6.9999605625000072E-2</v>
      </c>
      <c r="BI259" s="1">
        <v>1.6713538425796357E-2</v>
      </c>
      <c r="BJ259" s="2">
        <v>4.1881978454639999</v>
      </c>
      <c r="BK259" s="2">
        <v>0</v>
      </c>
      <c r="BL259" s="1">
        <v>0</v>
      </c>
      <c r="BM259" s="2">
        <v>4.3001972144630001</v>
      </c>
      <c r="BN259" s="2">
        <v>0.1119993689990002</v>
      </c>
      <c r="BO259" s="1">
        <v>2.6741661481035427E-2</v>
      </c>
      <c r="BQ259" t="s">
        <v>297</v>
      </c>
      <c r="BS259" s="23">
        <v>3.9265746035600002</v>
      </c>
      <c r="BT259" s="23">
        <v>4.0788075394990004</v>
      </c>
      <c r="BU259" s="23">
        <v>0.15223293593900022</v>
      </c>
      <c r="BV259" s="24">
        <v>3.8769907950043619E-2</v>
      </c>
      <c r="BW259" s="2">
        <v>4.1881978454639999</v>
      </c>
      <c r="BX259" s="2">
        <v>4.195509236385</v>
      </c>
      <c r="BY259" s="2">
        <v>7.3113909210000827E-3</v>
      </c>
      <c r="BZ259" s="1">
        <v>1.7457128795667178E-3</v>
      </c>
      <c r="CB259" s="25" t="s">
        <v>297</v>
      </c>
      <c r="CC259" s="27">
        <v>0</v>
      </c>
      <c r="CD259" s="27">
        <v>0.13755400000000001</v>
      </c>
      <c r="CG259" s="30">
        <v>382</v>
      </c>
      <c r="CH259" s="30"/>
      <c r="CI259" s="15" t="s">
        <v>297</v>
      </c>
      <c r="CJ259" s="33" t="s">
        <v>973</v>
      </c>
      <c r="CK259" s="34" t="s">
        <v>297</v>
      </c>
      <c r="CL259" s="34" t="s">
        <v>976</v>
      </c>
      <c r="CM259" s="32"/>
      <c r="CN259" s="32"/>
      <c r="CO259" t="s">
        <v>297</v>
      </c>
      <c r="CP259">
        <v>67458</v>
      </c>
      <c r="CQ259" t="s">
        <v>1045</v>
      </c>
      <c r="CR259" s="30">
        <v>295</v>
      </c>
      <c r="CS259" s="39" t="s">
        <v>297</v>
      </c>
      <c r="CW259" s="30">
        <v>386</v>
      </c>
      <c r="CX259" s="30"/>
      <c r="CY259" s="32"/>
      <c r="CZ259" s="32" t="s">
        <v>297</v>
      </c>
      <c r="DA259" s="41">
        <v>67265</v>
      </c>
    </row>
    <row r="260" spans="1:105" ht="15.75" x14ac:dyDescent="0.25">
      <c r="A260" t="s">
        <v>592</v>
      </c>
      <c r="B260" t="s">
        <v>303</v>
      </c>
      <c r="C260" s="52">
        <v>8.3090341141389992</v>
      </c>
      <c r="D260" s="52">
        <v>8.3826382703229996</v>
      </c>
      <c r="E260" s="52">
        <v>7.3604156184000402E-2</v>
      </c>
      <c r="F260" s="53">
        <v>8.8583287988615311E-3</v>
      </c>
      <c r="G260" s="45">
        <v>8.7639814142959995</v>
      </c>
      <c r="H260" s="45">
        <v>9.0058901252839991</v>
      </c>
      <c r="I260" s="45">
        <v>0.2419087109879996</v>
      </c>
      <c r="J260" s="46">
        <v>2.7602604290487515E-2</v>
      </c>
      <c r="K260" s="47">
        <v>1</v>
      </c>
      <c r="L260" s="55">
        <f t="shared" si="114"/>
        <v>8.5925974142959998</v>
      </c>
      <c r="M260" s="55">
        <f t="shared" si="115"/>
        <v>8.8345061252839994</v>
      </c>
      <c r="N260" s="55">
        <f t="shared" si="105"/>
        <v>0.2419087109879996</v>
      </c>
      <c r="O260" s="56">
        <f t="shared" si="106"/>
        <v>2.8153153153145767E-2</v>
      </c>
      <c r="P260" s="54"/>
      <c r="Q260" s="42">
        <f t="shared" si="116"/>
        <v>49.081079520231306</v>
      </c>
      <c r="R260" s="42">
        <f t="shared" si="117"/>
        <v>49.515855860424587</v>
      </c>
      <c r="S260" s="42">
        <f t="shared" si="118"/>
        <v>50.756074795595779</v>
      </c>
      <c r="T260" s="42">
        <f t="shared" si="119"/>
        <v>52.185018342768707</v>
      </c>
      <c r="V260" s="143">
        <f t="shared" si="111"/>
        <v>47.491670887235188</v>
      </c>
      <c r="W260" s="143">
        <f t="shared" si="112"/>
        <v>51.134238361675791</v>
      </c>
      <c r="X260" s="143">
        <f t="shared" si="113"/>
        <v>52.516244803880028</v>
      </c>
      <c r="AA260" t="s">
        <v>303</v>
      </c>
      <c r="AB260" s="2">
        <v>8.3090341141389992</v>
      </c>
      <c r="AC260" s="2">
        <v>8.1533832641420005</v>
      </c>
      <c r="AD260" s="2">
        <v>-0.15565084999699863</v>
      </c>
      <c r="AE260" s="1">
        <v>-1.8732724870167118E-2</v>
      </c>
      <c r="AF260" s="2">
        <v>8.3087572078649998</v>
      </c>
      <c r="AG260" s="2">
        <v>-2.7690627399934442E-4</v>
      </c>
      <c r="AH260" s="1">
        <v>-3.3325928163918496E-5</v>
      </c>
      <c r="AI260" s="2">
        <v>8.3039440524329997</v>
      </c>
      <c r="AJ260" s="2">
        <v>-5.0900617059994602E-3</v>
      </c>
      <c r="AK260" s="1">
        <v>-6.1259367046501817E-4</v>
      </c>
      <c r="AL260" s="2">
        <v>8.1956524473059993</v>
      </c>
      <c r="AM260" s="2">
        <v>-0.11338166683299988</v>
      </c>
      <c r="AN260" s="1">
        <v>-1.3645589279753336E-2</v>
      </c>
      <c r="AO260" s="2">
        <v>8.3105587698400001</v>
      </c>
      <c r="AP260" s="2">
        <v>1.5246557010009099E-3</v>
      </c>
      <c r="AQ260" s="1">
        <v>1.8349373465761706E-4</v>
      </c>
      <c r="AR260" s="2">
        <v>7.9805003758910003</v>
      </c>
      <c r="AS260" s="2">
        <v>-0.32853373824799892</v>
      </c>
      <c r="AT260" s="1">
        <v>-3.9539341605175526E-2</v>
      </c>
      <c r="AU260" s="1"/>
      <c r="AV260" t="s">
        <v>303</v>
      </c>
      <c r="AW260" s="2">
        <v>8.7639814142959995</v>
      </c>
      <c r="AX260" s="2">
        <v>8.841392201811999</v>
      </c>
      <c r="AY260" s="2">
        <v>7.7410787515999502E-2</v>
      </c>
      <c r="AZ260" s="1">
        <v>8.8328333729377068E-3</v>
      </c>
      <c r="BA260" s="2">
        <v>8.7639814142959995</v>
      </c>
      <c r="BB260" s="2">
        <v>0</v>
      </c>
      <c r="BC260" s="1">
        <v>0</v>
      </c>
      <c r="BD260" s="2">
        <v>8.7639814142959995</v>
      </c>
      <c r="BE260" s="2">
        <v>0</v>
      </c>
      <c r="BF260" s="1">
        <v>0</v>
      </c>
      <c r="BG260" s="2">
        <v>8.9091266408889993</v>
      </c>
      <c r="BH260" s="2">
        <v>0.14514522659299978</v>
      </c>
      <c r="BI260" s="1">
        <v>1.6561562574315333E-2</v>
      </c>
      <c r="BJ260" s="2">
        <v>8.7639814142959995</v>
      </c>
      <c r="BK260" s="2">
        <v>0</v>
      </c>
      <c r="BL260" s="1">
        <v>0</v>
      </c>
      <c r="BM260" s="2">
        <v>8.9962137768439998</v>
      </c>
      <c r="BN260" s="2">
        <v>0.23223236254800028</v>
      </c>
      <c r="BO260" s="1">
        <v>2.6498500118813322E-2</v>
      </c>
      <c r="BQ260" t="s">
        <v>303</v>
      </c>
      <c r="BS260" s="23">
        <v>8.3090341141389992</v>
      </c>
      <c r="BT260" s="23">
        <v>8.6956877729780011</v>
      </c>
      <c r="BU260" s="23">
        <v>0.38665365883900193</v>
      </c>
      <c r="BV260" s="24">
        <v>4.6534128218471978E-2</v>
      </c>
      <c r="BW260" s="2">
        <v>8.7639814142959995</v>
      </c>
      <c r="BX260" s="2">
        <v>8.7907440226240006</v>
      </c>
      <c r="BY260" s="2">
        <v>2.6762608328001036E-2</v>
      </c>
      <c r="BZ260" s="1">
        <v>3.0537043682389922E-3</v>
      </c>
      <c r="CB260" s="25" t="s">
        <v>303</v>
      </c>
      <c r="CC260" s="27">
        <v>0</v>
      </c>
      <c r="CD260" s="27">
        <v>0.17138400000000001</v>
      </c>
      <c r="CG260" s="30">
        <v>389</v>
      </c>
      <c r="CH260" s="30"/>
      <c r="CI260" s="15" t="s">
        <v>303</v>
      </c>
      <c r="CJ260" s="33" t="s">
        <v>973</v>
      </c>
      <c r="CK260" s="34" t="s">
        <v>303</v>
      </c>
      <c r="CL260" s="34" t="s">
        <v>976</v>
      </c>
      <c r="CM260" s="32"/>
      <c r="CN260" s="32"/>
      <c r="CO260" t="s">
        <v>303</v>
      </c>
      <c r="CP260">
        <v>169292</v>
      </c>
      <c r="CQ260" t="s">
        <v>1045</v>
      </c>
      <c r="CR260" s="30">
        <v>296</v>
      </c>
      <c r="CS260" s="39" t="s">
        <v>303</v>
      </c>
      <c r="CW260" s="30">
        <v>392</v>
      </c>
      <c r="CX260" s="30"/>
      <c r="CY260" s="32"/>
      <c r="CZ260" s="32" t="s">
        <v>303</v>
      </c>
      <c r="DA260" s="41">
        <v>168040</v>
      </c>
    </row>
    <row r="261" spans="1:105" ht="15.75" x14ac:dyDescent="0.25">
      <c r="A261" t="s">
        <v>593</v>
      </c>
      <c r="B261" t="s">
        <v>334</v>
      </c>
      <c r="C261" s="52">
        <v>3.656546156448</v>
      </c>
      <c r="D261" s="52">
        <v>3.576602885187</v>
      </c>
      <c r="E261" s="52">
        <v>-7.9943271260999982E-2</v>
      </c>
      <c r="F261" s="53">
        <v>-2.1863055419121948E-2</v>
      </c>
      <c r="G261" s="45">
        <v>4.2507132502929998</v>
      </c>
      <c r="H261" s="45">
        <v>4.3680785726549995</v>
      </c>
      <c r="I261" s="45">
        <v>0.1173653223619997</v>
      </c>
      <c r="J261" s="46">
        <v>2.7610736234421309E-2</v>
      </c>
      <c r="K261" s="47">
        <v>1</v>
      </c>
      <c r="L261" s="55">
        <f t="shared" si="114"/>
        <v>4.1688162502930002</v>
      </c>
      <c r="M261" s="55">
        <f t="shared" si="115"/>
        <v>4.2861815726549999</v>
      </c>
      <c r="N261" s="55">
        <f t="shared" si="105"/>
        <v>0.1173653223619997</v>
      </c>
      <c r="O261" s="56">
        <f t="shared" si="106"/>
        <v>2.8153153153188469E-2</v>
      </c>
      <c r="P261" s="54"/>
      <c r="Q261" s="42">
        <f t="shared" si="116"/>
        <v>65.239547467313727</v>
      </c>
      <c r="R261" s="42">
        <f t="shared" si="117"/>
        <v>63.813211625517411</v>
      </c>
      <c r="S261" s="42">
        <f t="shared" si="118"/>
        <v>74.37939356075151</v>
      </c>
      <c r="T261" s="42">
        <f t="shared" si="119"/>
        <v>76.473408019108618</v>
      </c>
      <c r="V261" s="143">
        <f t="shared" si="111"/>
        <v>62.584095803548315</v>
      </c>
      <c r="W261" s="143">
        <f t="shared" si="112"/>
        <v>74.935581145617633</v>
      </c>
      <c r="X261" s="143">
        <f t="shared" si="113"/>
        <v>76.960867122519431</v>
      </c>
      <c r="AA261" t="s">
        <v>334</v>
      </c>
      <c r="AB261" s="2">
        <v>3.656546156448</v>
      </c>
      <c r="AC261" s="2">
        <v>3.5983967730619999</v>
      </c>
      <c r="AD261" s="2">
        <v>-5.8149383386000064E-2</v>
      </c>
      <c r="AE261" s="1">
        <v>-1.5902816728693196E-2</v>
      </c>
      <c r="AF261" s="2">
        <v>3.656553275581</v>
      </c>
      <c r="AG261" s="2">
        <v>7.1191329999997777E-6</v>
      </c>
      <c r="AH261" s="1">
        <v>1.9469555956365568E-6</v>
      </c>
      <c r="AI261" s="2">
        <v>3.6564704266639998</v>
      </c>
      <c r="AJ261" s="2">
        <v>-7.5729784000166944E-5</v>
      </c>
      <c r="AK261" s="1">
        <v>-2.0710741984378916E-5</v>
      </c>
      <c r="AL261" s="2">
        <v>3.5682461641750001</v>
      </c>
      <c r="AM261" s="2">
        <v>-8.8299992272999894E-2</v>
      </c>
      <c r="AN261" s="1">
        <v>-2.4148469209746077E-2</v>
      </c>
      <c r="AO261" s="2">
        <v>3.6565073486330002</v>
      </c>
      <c r="AP261" s="2">
        <v>-3.8807814999763934E-5</v>
      </c>
      <c r="AQ261" s="1">
        <v>-1.0613243574494401E-5</v>
      </c>
      <c r="AR261" s="2">
        <v>3.4816784177430002</v>
      </c>
      <c r="AS261" s="2">
        <v>-0.17486773870499972</v>
      </c>
      <c r="AT261" s="1">
        <v>-4.782320015204395E-2</v>
      </c>
      <c r="AU261" s="1"/>
      <c r="AV261" t="s">
        <v>334</v>
      </c>
      <c r="AW261" s="2">
        <v>4.2507132502929998</v>
      </c>
      <c r="AX261" s="2">
        <v>4.288270153449</v>
      </c>
      <c r="AY261" s="2">
        <v>3.7556903156000132E-2</v>
      </c>
      <c r="AZ261" s="1">
        <v>8.8354355950525133E-3</v>
      </c>
      <c r="BA261" s="2">
        <v>4.2507132502929998</v>
      </c>
      <c r="BB261" s="2">
        <v>0</v>
      </c>
      <c r="BC261" s="1">
        <v>0</v>
      </c>
      <c r="BD261" s="2">
        <v>4.2507132502929998</v>
      </c>
      <c r="BE261" s="2">
        <v>0</v>
      </c>
      <c r="BF261" s="1">
        <v>0</v>
      </c>
      <c r="BG261" s="2">
        <v>4.3211324437099998</v>
      </c>
      <c r="BH261" s="2">
        <v>7.0419193416999981E-2</v>
      </c>
      <c r="BI261" s="1">
        <v>1.6566441740605772E-2</v>
      </c>
      <c r="BJ261" s="2">
        <v>4.2507132502929998</v>
      </c>
      <c r="BK261" s="2">
        <v>0</v>
      </c>
      <c r="BL261" s="1">
        <v>0</v>
      </c>
      <c r="BM261" s="2">
        <v>4.3633839597600002</v>
      </c>
      <c r="BN261" s="2">
        <v>0.11267070946700031</v>
      </c>
      <c r="BO261" s="1">
        <v>2.6506306784922263E-2</v>
      </c>
      <c r="BQ261" t="s">
        <v>334</v>
      </c>
      <c r="BS261" s="23">
        <v>3.656546156448</v>
      </c>
      <c r="BT261" s="23">
        <v>3.7522790268150001</v>
      </c>
      <c r="BU261" s="23">
        <v>9.5732870367000178E-2</v>
      </c>
      <c r="BV261" s="24">
        <v>2.618122847928054E-2</v>
      </c>
      <c r="BW261" s="2">
        <v>4.2507132502929998</v>
      </c>
      <c r="BX261" s="2">
        <v>4.2507132502929998</v>
      </c>
      <c r="BY261" s="2">
        <v>0</v>
      </c>
      <c r="BZ261" s="1">
        <v>0</v>
      </c>
      <c r="CB261" s="25" t="s">
        <v>334</v>
      </c>
      <c r="CC261" s="27">
        <v>0</v>
      </c>
      <c r="CD261" s="27">
        <v>8.1896999999999998E-2</v>
      </c>
      <c r="CG261" s="30">
        <v>424</v>
      </c>
      <c r="CH261" s="30"/>
      <c r="CI261" s="15" t="s">
        <v>334</v>
      </c>
      <c r="CJ261" s="33" t="s">
        <v>973</v>
      </c>
      <c r="CK261" s="34" t="s">
        <v>334</v>
      </c>
      <c r="CL261" s="34" t="s">
        <v>976</v>
      </c>
      <c r="CM261" s="32"/>
      <c r="CN261" s="32"/>
      <c r="CO261" t="s">
        <v>334</v>
      </c>
      <c r="CP261">
        <v>56048</v>
      </c>
      <c r="CQ261" t="s">
        <v>1045</v>
      </c>
      <c r="CR261" s="30">
        <v>297</v>
      </c>
      <c r="CS261" s="39" t="s">
        <v>334</v>
      </c>
      <c r="CW261" s="30">
        <v>423</v>
      </c>
      <c r="CX261" s="30"/>
      <c r="CY261" s="32"/>
      <c r="CZ261" s="32" t="s">
        <v>334</v>
      </c>
      <c r="DA261" s="41">
        <v>55632</v>
      </c>
    </row>
    <row r="262" spans="1:105" ht="15.75" x14ac:dyDescent="0.25">
      <c r="B262" t="s">
        <v>338</v>
      </c>
      <c r="C262" s="52">
        <v>14.574652208825</v>
      </c>
      <c r="D262" s="52">
        <v>14.001663731536999</v>
      </c>
      <c r="E262" s="52">
        <v>-0.57298847728800162</v>
      </c>
      <c r="F262" s="53">
        <v>-3.9314041191394963E-2</v>
      </c>
      <c r="G262" s="45">
        <v>13.294344447223001</v>
      </c>
      <c r="H262" s="45">
        <v>13.408171625592999</v>
      </c>
      <c r="I262" s="45">
        <v>0.11382717836999845</v>
      </c>
      <c r="J262" s="46">
        <v>8.5620753111880846E-3</v>
      </c>
      <c r="K262" s="47">
        <v>2</v>
      </c>
      <c r="L262" s="55">
        <f t="shared" si="114"/>
        <v>12.943710447223001</v>
      </c>
      <c r="M262" s="55">
        <f t="shared" si="115"/>
        <v>13.057537625593</v>
      </c>
      <c r="N262" s="55">
        <f t="shared" si="105"/>
        <v>0.11382717836999845</v>
      </c>
      <c r="O262" s="56">
        <f t="shared" si="106"/>
        <v>8.7940145782865083E-3</v>
      </c>
      <c r="P262" s="54"/>
      <c r="Q262" s="42">
        <f t="shared" si="116"/>
        <v>66.055357336625235</v>
      </c>
      <c r="R262" s="42">
        <f t="shared" si="117"/>
        <v>63.458454297380833</v>
      </c>
      <c r="S262" s="42">
        <f t="shared" si="118"/>
        <v>58.663589813513241</v>
      </c>
      <c r="T262" s="42">
        <f t="shared" si="119"/>
        <v>59.179478277547894</v>
      </c>
      <c r="V262" s="143">
        <f t="shared" si="111"/>
        <v>61.524968874077267</v>
      </c>
      <c r="W262" s="143">
        <f t="shared" si="112"/>
        <v>59.457458978410365</v>
      </c>
      <c r="X262" s="143">
        <f t="shared" si="113"/>
        <v>59.26864404011539</v>
      </c>
      <c r="AA262" t="s">
        <v>338</v>
      </c>
      <c r="AB262" s="2">
        <v>14.574652208825</v>
      </c>
      <c r="AC262" s="2">
        <v>14.219410643549001</v>
      </c>
      <c r="AD262" s="2">
        <v>-0.3552415652759997</v>
      </c>
      <c r="AE262" s="1">
        <v>-2.4373930862027691E-2</v>
      </c>
      <c r="AF262" s="2">
        <v>14.574556148894001</v>
      </c>
      <c r="AG262" s="2">
        <v>-9.6059930999814469E-5</v>
      </c>
      <c r="AH262" s="1">
        <v>-6.5908901031374091E-6</v>
      </c>
      <c r="AI262" s="2">
        <v>14.571968202329</v>
      </c>
      <c r="AJ262" s="2">
        <v>-2.684006496000535E-3</v>
      </c>
      <c r="AK262" s="1">
        <v>-1.8415578344815393E-4</v>
      </c>
      <c r="AL262" s="2">
        <v>13.912506950888</v>
      </c>
      <c r="AM262" s="2">
        <v>-0.66214525793700041</v>
      </c>
      <c r="AN262" s="1">
        <v>-4.5431290465790274E-2</v>
      </c>
      <c r="AO262" s="2">
        <v>14.575182853324</v>
      </c>
      <c r="AP262" s="2">
        <v>5.306444989994219E-4</v>
      </c>
      <c r="AQ262" s="1">
        <v>3.640872464031182E-5</v>
      </c>
      <c r="AR262" s="2">
        <v>13.39380114898</v>
      </c>
      <c r="AS262" s="2">
        <v>-1.1808510598450006</v>
      </c>
      <c r="AT262" s="1">
        <v>-8.1020873975297419E-2</v>
      </c>
      <c r="AU262" s="1"/>
      <c r="AV262" t="s">
        <v>338</v>
      </c>
      <c r="AW262" s="2">
        <v>13.294344447223001</v>
      </c>
      <c r="AX262" s="2">
        <v>13.291049603379999</v>
      </c>
      <c r="AY262" s="2">
        <v>-3.2948438430011606E-3</v>
      </c>
      <c r="AZ262" s="1">
        <v>-2.4783800781462428E-4</v>
      </c>
      <c r="BA262" s="2">
        <v>13.294294399912999</v>
      </c>
      <c r="BB262" s="2">
        <v>-5.0047310001133383E-5</v>
      </c>
      <c r="BC262" s="1">
        <v>-3.7645564397564224E-6</v>
      </c>
      <c r="BD262" s="2">
        <v>13.293126419976</v>
      </c>
      <c r="BE262" s="2">
        <v>-1.2180272470008191E-3</v>
      </c>
      <c r="BF262" s="1">
        <v>-9.1619955525918973E-5</v>
      </c>
      <c r="BG262" s="2">
        <v>13.294490038209</v>
      </c>
      <c r="BH262" s="2">
        <v>1.4559098599953302E-4</v>
      </c>
      <c r="BI262" s="1">
        <v>1.0951347513035508E-5</v>
      </c>
      <c r="BJ262" s="2">
        <v>13.294620661883</v>
      </c>
      <c r="BK262" s="2">
        <v>2.7621465999949635E-4</v>
      </c>
      <c r="BL262" s="1">
        <v>2.0776854480943862E-5</v>
      </c>
      <c r="BM262" s="2">
        <v>13.253240001601</v>
      </c>
      <c r="BN262" s="2">
        <v>-4.1104445622000441E-2</v>
      </c>
      <c r="BO262" s="1">
        <v>-3.0918745775829941E-3</v>
      </c>
      <c r="BQ262" t="s">
        <v>338</v>
      </c>
      <c r="BS262" s="23">
        <v>14.574652208825</v>
      </c>
      <c r="BT262" s="23">
        <v>15.178470512205999</v>
      </c>
      <c r="BU262" s="23">
        <v>0.60381830338099896</v>
      </c>
      <c r="BV262" s="24">
        <v>4.1429345601494694E-2</v>
      </c>
      <c r="BW262" s="2">
        <v>13.294344447223001</v>
      </c>
      <c r="BX262" s="2">
        <v>13.474084664346</v>
      </c>
      <c r="BY262" s="2">
        <v>0.17974021712299937</v>
      </c>
      <c r="BZ262" s="1">
        <v>1.3520051164353918E-2</v>
      </c>
      <c r="CB262" s="25" t="s">
        <v>338</v>
      </c>
      <c r="CC262" s="27">
        <v>0</v>
      </c>
      <c r="CD262" s="27">
        <v>0.350634</v>
      </c>
      <c r="CG262" s="30">
        <v>428</v>
      </c>
      <c r="CH262" s="30"/>
      <c r="CI262" s="15" t="s">
        <v>338</v>
      </c>
      <c r="CJ262" s="33" t="s">
        <v>973</v>
      </c>
      <c r="CK262" s="34" t="s">
        <v>338</v>
      </c>
      <c r="CL262" s="34" t="s">
        <v>976</v>
      </c>
      <c r="CM262" s="32"/>
      <c r="CN262" s="32"/>
      <c r="CO262" t="s">
        <v>338</v>
      </c>
      <c r="CP262">
        <v>220643</v>
      </c>
      <c r="CQ262" t="s">
        <v>1045</v>
      </c>
      <c r="CR262" s="30">
        <v>298</v>
      </c>
      <c r="CS262" s="39" t="s">
        <v>338</v>
      </c>
      <c r="CW262" s="30">
        <v>427</v>
      </c>
      <c r="CX262" s="30"/>
      <c r="CY262" s="32"/>
      <c r="CZ262" s="32" t="s">
        <v>338</v>
      </c>
      <c r="DA262" s="41">
        <v>217697</v>
      </c>
    </row>
    <row r="263" spans="1:105" ht="15.75" x14ac:dyDescent="0.25">
      <c r="B263" t="s">
        <v>342</v>
      </c>
      <c r="C263" s="52">
        <v>7.2087282511019994</v>
      </c>
      <c r="D263" s="52">
        <v>7.1903587378989995</v>
      </c>
      <c r="E263" s="52">
        <v>-1.8369513202999954E-2</v>
      </c>
      <c r="F263" s="53">
        <v>-2.5482321656655326E-3</v>
      </c>
      <c r="G263" s="45">
        <v>7.8513628368680006</v>
      </c>
      <c r="H263" s="45">
        <v>8.0682428716899999</v>
      </c>
      <c r="I263" s="45">
        <v>0.21688003482199925</v>
      </c>
      <c r="J263" s="46">
        <v>2.7623234249675208E-2</v>
      </c>
      <c r="K263" s="47">
        <v>1</v>
      </c>
      <c r="L263" s="55">
        <f t="shared" si="114"/>
        <v>7.7035788368680009</v>
      </c>
      <c r="M263" s="55">
        <f t="shared" si="115"/>
        <v>7.9204588716900002</v>
      </c>
      <c r="N263" s="55">
        <f t="shared" si="105"/>
        <v>0.21688003482199925</v>
      </c>
      <c r="O263" s="56">
        <f t="shared" si="106"/>
        <v>2.815315315318755E-2</v>
      </c>
      <c r="P263" s="54"/>
      <c r="Q263" s="42">
        <f t="shared" si="116"/>
        <v>60.616770945082109</v>
      </c>
      <c r="R263" s="42">
        <f t="shared" si="117"/>
        <v>60.462305339581071</v>
      </c>
      <c r="S263" s="42">
        <f t="shared" si="118"/>
        <v>64.777871705792833</v>
      </c>
      <c r="T263" s="42">
        <f t="shared" si="119"/>
        <v>66.601573048863557</v>
      </c>
      <c r="V263" s="143">
        <f t="shared" si="111"/>
        <v>57.29686151181815</v>
      </c>
      <c r="W263" s="143">
        <f t="shared" si="112"/>
        <v>65.239783173143863</v>
      </c>
      <c r="X263" s="143">
        <f t="shared" si="113"/>
        <v>67.003020556202955</v>
      </c>
      <c r="AA263" t="s">
        <v>342</v>
      </c>
      <c r="AB263" s="2">
        <v>7.2087282511019994</v>
      </c>
      <c r="AC263" s="2">
        <v>7.0464992213239999</v>
      </c>
      <c r="AD263" s="2">
        <v>-0.16222902977799958</v>
      </c>
      <c r="AE263" s="1">
        <v>-2.2504528417089324E-2</v>
      </c>
      <c r="AF263" s="2">
        <v>7.2085633892179999</v>
      </c>
      <c r="AG263" s="2">
        <v>-1.6486188399955637E-4</v>
      </c>
      <c r="AH263" s="1">
        <v>-2.2869759860118726E-5</v>
      </c>
      <c r="AI263" s="2">
        <v>7.2053314907769996</v>
      </c>
      <c r="AJ263" s="2">
        <v>-3.3967603249998035E-3</v>
      </c>
      <c r="AK263" s="1">
        <v>-4.7120105054321342E-4</v>
      </c>
      <c r="AL263" s="2">
        <v>6.9953397485969999</v>
      </c>
      <c r="AM263" s="2">
        <v>-0.21338850250499952</v>
      </c>
      <c r="AN263" s="1">
        <v>-2.960140749824753E-2</v>
      </c>
      <c r="AO263" s="2">
        <v>7.2096366785869996</v>
      </c>
      <c r="AP263" s="2">
        <v>9.084274850001961E-4</v>
      </c>
      <c r="AQ263" s="1">
        <v>1.260177181545614E-4</v>
      </c>
      <c r="AR263" s="2">
        <v>6.7656707041769995</v>
      </c>
      <c r="AS263" s="2">
        <v>-0.44305754692499999</v>
      </c>
      <c r="AT263" s="1">
        <v>-6.1461263553286218E-2</v>
      </c>
      <c r="AU263" s="1"/>
      <c r="AV263" t="s">
        <v>342</v>
      </c>
      <c r="AW263" s="2">
        <v>7.8513628368680006</v>
      </c>
      <c r="AX263" s="2">
        <v>7.920764448011</v>
      </c>
      <c r="AY263" s="2">
        <v>6.9401611142999364E-2</v>
      </c>
      <c r="AZ263" s="1">
        <v>8.8394349598909204E-3</v>
      </c>
      <c r="BA263" s="2">
        <v>7.8513628368680006</v>
      </c>
      <c r="BB263" s="2">
        <v>0</v>
      </c>
      <c r="BC263" s="1">
        <v>0</v>
      </c>
      <c r="BD263" s="2">
        <v>7.8513628368680006</v>
      </c>
      <c r="BE263" s="2">
        <v>0</v>
      </c>
      <c r="BF263" s="1">
        <v>0</v>
      </c>
      <c r="BG263" s="2">
        <v>7.9814908577619992</v>
      </c>
      <c r="BH263" s="2">
        <v>0.13012802089399855</v>
      </c>
      <c r="BI263" s="1">
        <v>1.657394054990689E-2</v>
      </c>
      <c r="BJ263" s="2">
        <v>7.8513628368680006</v>
      </c>
      <c r="BK263" s="2">
        <v>0</v>
      </c>
      <c r="BL263" s="1">
        <v>0</v>
      </c>
      <c r="BM263" s="2">
        <v>8.0595676702969996</v>
      </c>
      <c r="BN263" s="2">
        <v>0.20820483342899898</v>
      </c>
      <c r="BO263" s="1">
        <v>2.6518304879672876E-2</v>
      </c>
      <c r="BQ263" t="s">
        <v>342</v>
      </c>
      <c r="BS263" s="23">
        <v>7.2087282511019994</v>
      </c>
      <c r="BT263" s="23">
        <v>7.6262880556089998</v>
      </c>
      <c r="BU263" s="23">
        <v>0.41755980450700036</v>
      </c>
      <c r="BV263" s="24">
        <v>5.7924198272166515E-2</v>
      </c>
      <c r="BW263" s="2">
        <v>7.8513628368680006</v>
      </c>
      <c r="BX263" s="2">
        <v>7.8513628368680006</v>
      </c>
      <c r="BY263" s="2">
        <v>0</v>
      </c>
      <c r="BZ263" s="1">
        <v>0</v>
      </c>
      <c r="CB263" s="25" t="s">
        <v>342</v>
      </c>
      <c r="CC263" s="27">
        <v>0</v>
      </c>
      <c r="CD263" s="27">
        <v>0.147784</v>
      </c>
      <c r="CG263" s="30">
        <v>433</v>
      </c>
      <c r="CH263" s="30"/>
      <c r="CI263" s="15" t="s">
        <v>342</v>
      </c>
      <c r="CJ263" s="33" t="s">
        <v>973</v>
      </c>
      <c r="CK263" s="34" t="s">
        <v>342</v>
      </c>
      <c r="CL263" s="34" t="s">
        <v>976</v>
      </c>
      <c r="CM263" s="32"/>
      <c r="CN263" s="32"/>
      <c r="CO263" t="s">
        <v>342</v>
      </c>
      <c r="CP263">
        <v>118923</v>
      </c>
      <c r="CQ263" t="s">
        <v>1045</v>
      </c>
      <c r="CR263" s="30">
        <v>299</v>
      </c>
      <c r="CS263" s="39" t="s">
        <v>342</v>
      </c>
      <c r="CW263" s="30">
        <v>431</v>
      </c>
      <c r="CX263" s="30"/>
      <c r="CY263" s="32"/>
      <c r="CZ263" s="32" t="s">
        <v>342</v>
      </c>
      <c r="DA263" s="41">
        <v>118081</v>
      </c>
    </row>
    <row r="264" spans="1:105" ht="15.75" x14ac:dyDescent="0.25">
      <c r="A264" t="s">
        <v>594</v>
      </c>
      <c r="B264" t="s">
        <v>346</v>
      </c>
      <c r="C264" s="52">
        <v>6.7012231063109997</v>
      </c>
      <c r="D264" s="52">
        <v>6.5403569356090001</v>
      </c>
      <c r="E264" s="52">
        <v>-0.1608661707019996</v>
      </c>
      <c r="F264" s="53">
        <v>-2.4005493944904019E-2</v>
      </c>
      <c r="G264" s="45">
        <v>7.4282759167090004</v>
      </c>
      <c r="H264" s="45">
        <v>7.6332944954449999</v>
      </c>
      <c r="I264" s="45">
        <v>0.20501857873599949</v>
      </c>
      <c r="J264" s="46">
        <v>2.7599752760238107E-2</v>
      </c>
      <c r="K264" s="47">
        <v>1</v>
      </c>
      <c r="L264" s="55">
        <f t="shared" si="114"/>
        <v>7.2822599167090001</v>
      </c>
      <c r="M264" s="55">
        <f t="shared" si="115"/>
        <v>7.4872784954449996</v>
      </c>
      <c r="N264" s="55">
        <f t="shared" si="105"/>
        <v>0.20501857873599949</v>
      </c>
      <c r="O264" s="56">
        <f t="shared" si="106"/>
        <v>2.8153153153128805E-2</v>
      </c>
      <c r="P264" s="54"/>
      <c r="Q264" s="42">
        <f t="shared" si="116"/>
        <v>66.205843884595623</v>
      </c>
      <c r="R264" s="42">
        <f t="shared" si="117"/>
        <v>64.616539900106702</v>
      </c>
      <c r="S264" s="42">
        <f t="shared" si="118"/>
        <v>71.946293314519167</v>
      </c>
      <c r="T264" s="42">
        <f t="shared" si="119"/>
        <v>73.971808329002741</v>
      </c>
      <c r="V264" s="143">
        <f t="shared" si="111"/>
        <v>62.076899612606269</v>
      </c>
      <c r="W264" s="143">
        <f t="shared" si="112"/>
        <v>72.239625390191151</v>
      </c>
      <c r="X264" s="143">
        <f t="shared" si="113"/>
        <v>74.192047698026911</v>
      </c>
      <c r="AA264" t="s">
        <v>346</v>
      </c>
      <c r="AB264" s="2">
        <v>6.7012231063109997</v>
      </c>
      <c r="AC264" s="2">
        <v>6.5586766691760001</v>
      </c>
      <c r="AD264" s="2">
        <v>-0.14254643713499959</v>
      </c>
      <c r="AE264" s="1">
        <v>-2.1271704414788678E-2</v>
      </c>
      <c r="AF264" s="2">
        <v>6.7011777070030005</v>
      </c>
      <c r="AG264" s="2">
        <v>-4.5399307999183236E-5</v>
      </c>
      <c r="AH264" s="1">
        <v>-6.7747793617597368E-6</v>
      </c>
      <c r="AI264" s="2">
        <v>6.6999625395260001</v>
      </c>
      <c r="AJ264" s="2">
        <v>-1.2605667849996394E-3</v>
      </c>
      <c r="AK264" s="1">
        <v>-1.8810995619776897E-4</v>
      </c>
      <c r="AL264" s="2">
        <v>6.4655378580700003</v>
      </c>
      <c r="AM264" s="2">
        <v>-0.23568524824099946</v>
      </c>
      <c r="AN264" s="1">
        <v>-3.5170482239136103E-2</v>
      </c>
      <c r="AO264" s="2">
        <v>6.7014738815569999</v>
      </c>
      <c r="AP264" s="2">
        <v>2.5077524600014556E-4</v>
      </c>
      <c r="AQ264" s="1">
        <v>3.7422309632397313E-5</v>
      </c>
      <c r="AR264" s="2">
        <v>6.2577860192479999</v>
      </c>
      <c r="AS264" s="2">
        <v>-0.44343708706299978</v>
      </c>
      <c r="AT264" s="1">
        <v>-6.6172559848870688E-2</v>
      </c>
      <c r="AU264" s="1"/>
      <c r="AV264" t="s">
        <v>346</v>
      </c>
      <c r="AW264" s="2">
        <v>7.4282759167090004</v>
      </c>
      <c r="AX264" s="2">
        <v>7.4938818619039997</v>
      </c>
      <c r="AY264" s="2">
        <v>6.5605945194999293E-2</v>
      </c>
      <c r="AZ264" s="1">
        <v>8.8319208832061177E-3</v>
      </c>
      <c r="BA264" s="2">
        <v>7.4282759167090004</v>
      </c>
      <c r="BB264" s="2">
        <v>0</v>
      </c>
      <c r="BC264" s="1">
        <v>0</v>
      </c>
      <c r="BD264" s="2">
        <v>7.4282759167090004</v>
      </c>
      <c r="BE264" s="2">
        <v>0</v>
      </c>
      <c r="BF264" s="1">
        <v>0</v>
      </c>
      <c r="BG264" s="2">
        <v>7.5512870639500003</v>
      </c>
      <c r="BH264" s="2">
        <v>0.12301114724099982</v>
      </c>
      <c r="BI264" s="1">
        <v>1.6559851656062108E-2</v>
      </c>
      <c r="BJ264" s="2">
        <v>7.4282759167090004</v>
      </c>
      <c r="BK264" s="2">
        <v>0</v>
      </c>
      <c r="BL264" s="1">
        <v>0</v>
      </c>
      <c r="BM264" s="2">
        <v>7.6250937522949993</v>
      </c>
      <c r="BN264" s="2">
        <v>0.19681783558599886</v>
      </c>
      <c r="BO264" s="1">
        <v>2.6495762649753108E-2</v>
      </c>
      <c r="BQ264" t="s">
        <v>346</v>
      </c>
      <c r="BS264" s="23">
        <v>6.7012231063109997</v>
      </c>
      <c r="BT264" s="23">
        <v>6.9825383702020005</v>
      </c>
      <c r="BU264" s="23">
        <v>0.28131526389100081</v>
      </c>
      <c r="BV264" s="24">
        <v>4.197968929374505E-2</v>
      </c>
      <c r="BW264" s="2">
        <v>7.4282759167090004</v>
      </c>
      <c r="BX264" s="2">
        <v>7.4282759167090004</v>
      </c>
      <c r="BY264" s="2">
        <v>0</v>
      </c>
      <c r="BZ264" s="1">
        <v>0</v>
      </c>
      <c r="CB264" s="25" t="s">
        <v>346</v>
      </c>
      <c r="CC264" s="27">
        <v>0</v>
      </c>
      <c r="CD264" s="27">
        <v>0.14601600000000001</v>
      </c>
      <c r="CG264" s="30">
        <v>437</v>
      </c>
      <c r="CH264" s="30"/>
      <c r="CI264" s="15" t="s">
        <v>346</v>
      </c>
      <c r="CJ264" s="33" t="s">
        <v>973</v>
      </c>
      <c r="CK264" s="34" t="s">
        <v>346</v>
      </c>
      <c r="CL264" s="34" t="s">
        <v>976</v>
      </c>
      <c r="CM264" s="32"/>
      <c r="CN264" s="32"/>
      <c r="CO264" t="s">
        <v>346</v>
      </c>
      <c r="CP264">
        <v>101218</v>
      </c>
      <c r="CQ264" t="s">
        <v>1045</v>
      </c>
      <c r="CR264" s="30">
        <v>300</v>
      </c>
      <c r="CS264" s="39" t="s">
        <v>346</v>
      </c>
      <c r="CW264" s="30">
        <v>435</v>
      </c>
      <c r="CX264" s="30"/>
      <c r="CY264" s="32"/>
      <c r="CZ264" s="32" t="s">
        <v>346</v>
      </c>
      <c r="DA264" s="41">
        <v>100807</v>
      </c>
    </row>
    <row r="265" spans="1:105" ht="15.75" x14ac:dyDescent="0.25">
      <c r="A265" t="s">
        <v>595</v>
      </c>
      <c r="B265" t="s">
        <v>369</v>
      </c>
      <c r="C265" s="52">
        <v>4.4324478226730006</v>
      </c>
      <c r="D265" s="52">
        <v>4.2623972499360008</v>
      </c>
      <c r="E265" s="52">
        <v>-0.17005057273699986</v>
      </c>
      <c r="F265" s="53">
        <v>-3.8364935029161912E-2</v>
      </c>
      <c r="G265" s="45">
        <v>4.692086240349</v>
      </c>
      <c r="H265" s="45">
        <v>4.8217303349530001</v>
      </c>
      <c r="I265" s="45">
        <v>0.12964409460400006</v>
      </c>
      <c r="J265" s="46">
        <v>2.763037334845684E-2</v>
      </c>
      <c r="K265" s="47">
        <v>1</v>
      </c>
      <c r="L265" s="55">
        <f t="shared" si="114"/>
        <v>4.6049582403490001</v>
      </c>
      <c r="M265" s="55">
        <f t="shared" si="115"/>
        <v>4.7346023349530002</v>
      </c>
      <c r="N265" s="55">
        <f t="shared" si="105"/>
        <v>0.12964409460400006</v>
      </c>
      <c r="O265" s="56">
        <f t="shared" si="106"/>
        <v>2.8153153153061949E-2</v>
      </c>
      <c r="P265" s="54"/>
      <c r="Q265" s="42">
        <f t="shared" si="116"/>
        <v>58.252698418622693</v>
      </c>
      <c r="R265" s="42">
        <f t="shared" si="117"/>
        <v>56.017837428518874</v>
      </c>
      <c r="S265" s="42">
        <f t="shared" si="118"/>
        <v>60.519887506229466</v>
      </c>
      <c r="T265" s="42">
        <f t="shared" si="119"/>
        <v>62.223713167998426</v>
      </c>
      <c r="V265" s="143">
        <f t="shared" si="111"/>
        <v>53.140278223969531</v>
      </c>
      <c r="W265" s="143">
        <f t="shared" si="112"/>
        <v>60.70097729260641</v>
      </c>
      <c r="X265" s="143">
        <f t="shared" si="113"/>
        <v>62.341544246457438</v>
      </c>
      <c r="AA265" t="s">
        <v>369</v>
      </c>
      <c r="AB265" s="2">
        <v>4.4324478226730006</v>
      </c>
      <c r="AC265" s="2">
        <v>4.3092908252149993</v>
      </c>
      <c r="AD265" s="2">
        <v>-0.12315699745800135</v>
      </c>
      <c r="AE265" s="1">
        <v>-2.7785323682328462E-2</v>
      </c>
      <c r="AF265" s="2">
        <v>4.4323522701179998</v>
      </c>
      <c r="AG265" s="2">
        <v>-9.5552555000821826E-5</v>
      </c>
      <c r="AH265" s="1">
        <v>-2.1557513776484475E-5</v>
      </c>
      <c r="AI265" s="2">
        <v>4.4305111979660001</v>
      </c>
      <c r="AJ265" s="2">
        <v>-1.9366247070005116E-3</v>
      </c>
      <c r="AK265" s="1">
        <v>-4.3691991073064104E-4</v>
      </c>
      <c r="AL265" s="2">
        <v>4.2076495434999996</v>
      </c>
      <c r="AM265" s="2">
        <v>-0.22479827917300099</v>
      </c>
      <c r="AN265" s="1">
        <v>-5.0716508838097439E-2</v>
      </c>
      <c r="AO265" s="2">
        <v>4.4329742788960003</v>
      </c>
      <c r="AP265" s="2">
        <v>5.2645622299962724E-4</v>
      </c>
      <c r="AQ265" s="1">
        <v>1.1877324766389382E-4</v>
      </c>
      <c r="AR265" s="2">
        <v>4.0313809269050003</v>
      </c>
      <c r="AS265" s="2">
        <v>-0.40106689576800036</v>
      </c>
      <c r="AT265" s="1">
        <v>-9.0484290354519228E-2</v>
      </c>
      <c r="AU265" s="1"/>
      <c r="AV265" t="s">
        <v>369</v>
      </c>
      <c r="AW265" s="2">
        <v>4.692086240349</v>
      </c>
      <c r="AX265" s="2">
        <v>4.7335723506220004</v>
      </c>
      <c r="AY265" s="2">
        <v>4.1486110273000421E-2</v>
      </c>
      <c r="AZ265" s="1">
        <v>8.8417194714465984E-3</v>
      </c>
      <c r="BA265" s="2">
        <v>4.692086240349</v>
      </c>
      <c r="BB265" s="2">
        <v>0</v>
      </c>
      <c r="BC265" s="1">
        <v>0</v>
      </c>
      <c r="BD265" s="2">
        <v>4.692086240349</v>
      </c>
      <c r="BE265" s="2">
        <v>0</v>
      </c>
      <c r="BF265" s="1">
        <v>0</v>
      </c>
      <c r="BG265" s="2">
        <v>4.7698726971119996</v>
      </c>
      <c r="BH265" s="2">
        <v>7.7786456762999556E-2</v>
      </c>
      <c r="BI265" s="1">
        <v>1.6578224009201874E-2</v>
      </c>
      <c r="BJ265" s="2">
        <v>4.692086240349</v>
      </c>
      <c r="BK265" s="2">
        <v>0</v>
      </c>
      <c r="BL265" s="1">
        <v>0</v>
      </c>
      <c r="BM265" s="2">
        <v>4.8165445711690005</v>
      </c>
      <c r="BN265" s="2">
        <v>0.12445833082000046</v>
      </c>
      <c r="BO265" s="1">
        <v>2.6525158414552753E-2</v>
      </c>
      <c r="BQ265" t="s">
        <v>369</v>
      </c>
      <c r="BS265" s="23">
        <v>4.4324478226730006</v>
      </c>
      <c r="BT265" s="23">
        <v>4.6580381328269995</v>
      </c>
      <c r="BU265" s="23">
        <v>0.22559031015399889</v>
      </c>
      <c r="BV265" s="24">
        <v>5.0895198134099186E-2</v>
      </c>
      <c r="BW265" s="2">
        <v>4.692086240349</v>
      </c>
      <c r="BX265" s="2">
        <v>4.705865961272</v>
      </c>
      <c r="BY265" s="2">
        <v>1.377972092299995E-2</v>
      </c>
      <c r="BZ265" s="1">
        <v>2.9368004374052182E-3</v>
      </c>
      <c r="CB265" s="25" t="s">
        <v>369</v>
      </c>
      <c r="CC265" s="27">
        <v>0</v>
      </c>
      <c r="CD265" s="27">
        <v>8.7127999999999997E-2</v>
      </c>
      <c r="CG265" s="30">
        <v>463</v>
      </c>
      <c r="CH265" s="30"/>
      <c r="CI265" s="15" t="s">
        <v>369</v>
      </c>
      <c r="CJ265" s="33" t="s">
        <v>973</v>
      </c>
      <c r="CK265" s="34" t="s">
        <v>369</v>
      </c>
      <c r="CL265" s="34" t="s">
        <v>976</v>
      </c>
      <c r="CM265" s="32"/>
      <c r="CN265" s="32"/>
      <c r="CO265" t="s">
        <v>369</v>
      </c>
      <c r="CP265">
        <v>76090</v>
      </c>
      <c r="CQ265" t="s">
        <v>1045</v>
      </c>
      <c r="CR265" s="30">
        <v>301</v>
      </c>
      <c r="CS265" s="39" t="s">
        <v>369</v>
      </c>
      <c r="CW265" s="30">
        <v>458</v>
      </c>
      <c r="CX265" s="30"/>
      <c r="CY265" s="32"/>
      <c r="CZ265" s="32" t="s">
        <v>369</v>
      </c>
      <c r="DA265" s="41">
        <v>75863</v>
      </c>
    </row>
    <row r="266" spans="1:105" ht="15.75" x14ac:dyDescent="0.25">
      <c r="A266" t="s">
        <v>596</v>
      </c>
      <c r="B266" t="s">
        <v>392</v>
      </c>
      <c r="C266" s="52">
        <v>7.4835136560279993</v>
      </c>
      <c r="D266" s="52">
        <v>7.2539091000610005</v>
      </c>
      <c r="E266" s="52">
        <v>-0.2296045559669988</v>
      </c>
      <c r="F266" s="53">
        <v>-3.0681383975567605E-2</v>
      </c>
      <c r="G266" s="45">
        <v>7.118437659234</v>
      </c>
      <c r="H266" s="45">
        <v>7.2028530826599999</v>
      </c>
      <c r="I266" s="45">
        <v>8.4415423425999947E-2</v>
      </c>
      <c r="J266" s="46">
        <v>1.1858700949146714E-2</v>
      </c>
      <c r="K266" s="47">
        <v>2</v>
      </c>
      <c r="L266" s="55">
        <f t="shared" si="114"/>
        <v>6.9177266592339999</v>
      </c>
      <c r="M266" s="55">
        <f t="shared" si="115"/>
        <v>7.0021420826599998</v>
      </c>
      <c r="N266" s="55">
        <f t="shared" si="105"/>
        <v>8.4415423425999947E-2</v>
      </c>
      <c r="O266" s="56">
        <f t="shared" si="106"/>
        <v>1.2202769433411998E-2</v>
      </c>
      <c r="P266" s="54"/>
      <c r="Q266" s="42">
        <f t="shared" si="116"/>
        <v>60.445972747691926</v>
      </c>
      <c r="R266" s="42">
        <f t="shared" si="117"/>
        <v>58.591406648043296</v>
      </c>
      <c r="S266" s="42">
        <f t="shared" si="118"/>
        <v>55.87598771644118</v>
      </c>
      <c r="T266" s="42">
        <f t="shared" si="119"/>
        <v>56.557829511409068</v>
      </c>
      <c r="V266" s="143">
        <f t="shared" si="111"/>
        <v>56.228874723128492</v>
      </c>
      <c r="W266" s="143">
        <f t="shared" si="112"/>
        <v>56.143087417494485</v>
      </c>
      <c r="X266" s="143">
        <f t="shared" si="113"/>
        <v>56.141951251753014</v>
      </c>
      <c r="AA266" t="s">
        <v>392</v>
      </c>
      <c r="AB266" s="2">
        <v>7.4835136560279993</v>
      </c>
      <c r="AC266" s="2">
        <v>7.3064550557489998</v>
      </c>
      <c r="AD266" s="2">
        <v>-0.17705860027899956</v>
      </c>
      <c r="AE266" s="1">
        <v>-2.3659821898818635E-2</v>
      </c>
      <c r="AF266" s="2">
        <v>7.4834107292659997</v>
      </c>
      <c r="AG266" s="2">
        <v>-1.0292676199963324E-4</v>
      </c>
      <c r="AH266" s="1">
        <v>-1.375380158713619E-5</v>
      </c>
      <c r="AI266" s="2">
        <v>7.4812767348459994</v>
      </c>
      <c r="AJ266" s="2">
        <v>-2.236921181999918E-3</v>
      </c>
      <c r="AK266" s="1">
        <v>-2.9891322242701717E-4</v>
      </c>
      <c r="AL266" s="2">
        <v>7.1839749570199993</v>
      </c>
      <c r="AM266" s="2">
        <v>-0.29953869900800001</v>
      </c>
      <c r="AN266" s="1">
        <v>-4.00264785735669E-2</v>
      </c>
      <c r="AO266" s="2">
        <v>7.4840810261949997</v>
      </c>
      <c r="AP266" s="2">
        <v>5.6737016700036946E-4</v>
      </c>
      <c r="AQ266" s="1">
        <v>7.5816012782090741E-5</v>
      </c>
      <c r="AR266" s="2">
        <v>6.9282970278849998</v>
      </c>
      <c r="AS266" s="2">
        <v>-0.55521662814299955</v>
      </c>
      <c r="AT266" s="1">
        <v>-7.4191970999581247E-2</v>
      </c>
      <c r="AU266" s="1"/>
      <c r="AV266" t="s">
        <v>392</v>
      </c>
      <c r="AW266" s="2">
        <v>7.118437659234</v>
      </c>
      <c r="AX266" s="2">
        <v>7.1204887436380009</v>
      </c>
      <c r="AY266" s="2">
        <v>2.0510844040009246E-3</v>
      </c>
      <c r="AZ266" s="1">
        <v>2.8813687808872904E-4</v>
      </c>
      <c r="BA266" s="2">
        <v>7.1184029658430008</v>
      </c>
      <c r="BB266" s="2">
        <v>-3.469339099915203E-5</v>
      </c>
      <c r="BC266" s="1">
        <v>-4.8737367186390889E-6</v>
      </c>
      <c r="BD266" s="2">
        <v>7.11769027336</v>
      </c>
      <c r="BE266" s="2">
        <v>-7.4738587399991729E-4</v>
      </c>
      <c r="BF266" s="1">
        <v>-1.0499296471753352E-4</v>
      </c>
      <c r="BG266" s="2">
        <v>7.1317356614570002</v>
      </c>
      <c r="BH266" s="2">
        <v>1.329800222300026E-2</v>
      </c>
      <c r="BI266" s="1">
        <v>1.8681068599020688E-3</v>
      </c>
      <c r="BJ266" s="2">
        <v>7.1186289510390006</v>
      </c>
      <c r="BK266" s="2">
        <v>1.9129180500065956E-4</v>
      </c>
      <c r="BL266" s="1">
        <v>2.6872723223545667E-5</v>
      </c>
      <c r="BM266" s="2">
        <v>7.1182976654359997</v>
      </c>
      <c r="BN266" s="2">
        <v>-1.3999379800022638E-4</v>
      </c>
      <c r="BO266" s="1">
        <v>-1.9666365669245857E-5</v>
      </c>
      <c r="BQ266" t="s">
        <v>392</v>
      </c>
      <c r="BS266" s="23">
        <v>7.4835136560279993</v>
      </c>
      <c r="BT266" s="23">
        <v>7.8036686798830006</v>
      </c>
      <c r="BU266" s="23">
        <v>0.32015502385500128</v>
      </c>
      <c r="BV266" s="24">
        <v>4.2781377648334368E-2</v>
      </c>
      <c r="BW266" s="2">
        <v>7.118437659234</v>
      </c>
      <c r="BX266" s="2">
        <v>7.209525347075</v>
      </c>
      <c r="BY266" s="2">
        <v>9.1087687841000076E-2</v>
      </c>
      <c r="BZ266" s="1">
        <v>1.2796022414109591E-2</v>
      </c>
      <c r="CB266" s="25" t="s">
        <v>392</v>
      </c>
      <c r="CC266" s="27">
        <v>0</v>
      </c>
      <c r="CD266" s="27">
        <v>0.200711</v>
      </c>
      <c r="CG266" s="30">
        <v>489</v>
      </c>
      <c r="CH266" s="30"/>
      <c r="CI266" s="15" t="s">
        <v>392</v>
      </c>
      <c r="CJ266" s="33" t="s">
        <v>973</v>
      </c>
      <c r="CK266" s="34" t="s">
        <v>1056</v>
      </c>
      <c r="CL266" s="34" t="s">
        <v>976</v>
      </c>
      <c r="CM266" s="32"/>
      <c r="CN266" s="32"/>
      <c r="CO266" t="s">
        <v>392</v>
      </c>
      <c r="CP266">
        <v>123805</v>
      </c>
      <c r="CQ266" t="s">
        <v>1045</v>
      </c>
      <c r="CR266" s="30">
        <v>302</v>
      </c>
      <c r="CS266" s="39" t="s">
        <v>392</v>
      </c>
      <c r="CW266" s="30">
        <v>481</v>
      </c>
      <c r="CX266" s="30"/>
      <c r="CY266" s="32"/>
      <c r="CZ266" s="32" t="s">
        <v>392</v>
      </c>
      <c r="DA266" s="41">
        <v>123216</v>
      </c>
    </row>
    <row r="267" spans="1:105" ht="15.75" x14ac:dyDescent="0.25">
      <c r="A267" t="s">
        <v>597</v>
      </c>
      <c r="B267" t="s">
        <v>400</v>
      </c>
      <c r="C267" s="52">
        <v>7.8878436096379998</v>
      </c>
      <c r="D267" s="52">
        <v>7.4601453334339993</v>
      </c>
      <c r="E267" s="52">
        <v>-0.42769827620400047</v>
      </c>
      <c r="F267" s="53">
        <v>-5.4222458934328317E-2</v>
      </c>
      <c r="G267" s="45">
        <v>7.1182438818599998</v>
      </c>
      <c r="H267" s="45">
        <v>7.1491665163559999</v>
      </c>
      <c r="I267" s="45">
        <v>3.0922634496000079E-2</v>
      </c>
      <c r="J267" s="46">
        <v>4.3441381061419858E-3</v>
      </c>
      <c r="K267" s="47">
        <v>2</v>
      </c>
      <c r="L267" s="55">
        <f t="shared" si="114"/>
        <v>6.9468398818599999</v>
      </c>
      <c r="M267" s="55">
        <f t="shared" si="115"/>
        <v>6.977762516356</v>
      </c>
      <c r="N267" s="55">
        <f t="shared" si="105"/>
        <v>3.0922634496000079E-2</v>
      </c>
      <c r="O267" s="56">
        <f t="shared" si="106"/>
        <v>4.4513239144531166E-3</v>
      </c>
      <c r="P267" s="54"/>
      <c r="Q267" s="42">
        <f t="shared" si="116"/>
        <v>72.445293990062453</v>
      </c>
      <c r="R267" s="42">
        <f t="shared" si="117"/>
        <v>68.517132011700951</v>
      </c>
      <c r="S267" s="42">
        <f t="shared" si="118"/>
        <v>63.802717504224837</v>
      </c>
      <c r="T267" s="42">
        <f t="shared" si="119"/>
        <v>64.086724066458487</v>
      </c>
      <c r="V267" s="143">
        <f t="shared" si="111"/>
        <v>67.730463590625291</v>
      </c>
      <c r="W267" s="143">
        <f t="shared" si="112"/>
        <v>64.543713480070608</v>
      </c>
      <c r="X267" s="143">
        <f t="shared" si="113"/>
        <v>64.414369687995915</v>
      </c>
      <c r="AA267" t="s">
        <v>400</v>
      </c>
      <c r="AB267" s="2">
        <v>7.8878436096379998</v>
      </c>
      <c r="AC267" s="2">
        <v>7.7194752509060001</v>
      </c>
      <c r="AD267" s="2">
        <v>-0.16836835873199973</v>
      </c>
      <c r="AE267" s="1">
        <v>-2.1345296264022498E-2</v>
      </c>
      <c r="AF267" s="2">
        <v>7.887932327603</v>
      </c>
      <c r="AG267" s="2">
        <v>8.8717965000206789E-5</v>
      </c>
      <c r="AH267" s="1">
        <v>1.124742951188891E-5</v>
      </c>
      <c r="AI267" s="2">
        <v>7.8888893555899999</v>
      </c>
      <c r="AJ267" s="2">
        <v>1.0457459520001322E-3</v>
      </c>
      <c r="AK267" s="1">
        <v>1.3257691249384763E-4</v>
      </c>
      <c r="AL267" s="2">
        <v>7.5439693618890002</v>
      </c>
      <c r="AM267" s="2">
        <v>-0.34387424774899955</v>
      </c>
      <c r="AN267" s="1">
        <v>-4.3595469784520884E-2</v>
      </c>
      <c r="AO267" s="2">
        <v>7.8873562309339995</v>
      </c>
      <c r="AP267" s="2">
        <v>-4.8737870400028527E-4</v>
      </c>
      <c r="AQ267" s="1">
        <v>-6.1788586097823606E-5</v>
      </c>
      <c r="AR267" s="2">
        <v>7.2898297962590002</v>
      </c>
      <c r="AS267" s="2">
        <v>-0.59801381337899961</v>
      </c>
      <c r="AT267" s="1">
        <v>-7.5814613343537687E-2</v>
      </c>
      <c r="AU267" s="1"/>
      <c r="AV267" t="s">
        <v>400</v>
      </c>
      <c r="AW267" s="2">
        <v>7.1182438818599998</v>
      </c>
      <c r="AX267" s="2">
        <v>7.1218960082400002</v>
      </c>
      <c r="AY267" s="2">
        <v>3.6521263800004533E-3</v>
      </c>
      <c r="AZ267" s="1">
        <v>5.1306564380400961E-4</v>
      </c>
      <c r="BA267" s="2">
        <v>7.1182508983370001</v>
      </c>
      <c r="BB267" s="2">
        <v>7.0164770002989485E-6</v>
      </c>
      <c r="BC267" s="1">
        <v>9.8570337245392887E-7</v>
      </c>
      <c r="BD267" s="2">
        <v>7.1181864984379999</v>
      </c>
      <c r="BE267" s="2">
        <v>-5.7383421999901429E-5</v>
      </c>
      <c r="BF267" s="1">
        <v>-8.0614577067436927E-6</v>
      </c>
      <c r="BG267" s="2">
        <v>7.1213573139199999</v>
      </c>
      <c r="BH267" s="2">
        <v>3.1134320600001431E-3</v>
      </c>
      <c r="BI267" s="1">
        <v>4.3738766354077237E-4</v>
      </c>
      <c r="BJ267" s="2">
        <v>7.1182055891349991</v>
      </c>
      <c r="BK267" s="2">
        <v>-3.8292725000665939E-5</v>
      </c>
      <c r="BL267" s="1">
        <v>-5.3795185492661201E-6</v>
      </c>
      <c r="BM267" s="2">
        <v>7.1043226095190004</v>
      </c>
      <c r="BN267" s="2">
        <v>-1.392127234099938E-2</v>
      </c>
      <c r="BO267" s="1">
        <v>-1.9557172488113383E-3</v>
      </c>
      <c r="BQ267" t="s">
        <v>400</v>
      </c>
      <c r="BS267" s="23">
        <v>7.8878436096379998</v>
      </c>
      <c r="BT267" s="23">
        <v>8.0632245684279997</v>
      </c>
      <c r="BU267" s="23">
        <v>0.17538095878999993</v>
      </c>
      <c r="BV267" s="24">
        <v>2.2234335195959694E-2</v>
      </c>
      <c r="BW267" s="2">
        <v>7.1182438818599998</v>
      </c>
      <c r="BX267" s="2">
        <v>7.1770361339280004</v>
      </c>
      <c r="BY267" s="2">
        <v>5.879225206800065E-2</v>
      </c>
      <c r="BZ267" s="1">
        <v>8.2593759140264546E-3</v>
      </c>
      <c r="CB267" s="25" t="s">
        <v>400</v>
      </c>
      <c r="CC267" s="27">
        <v>0</v>
      </c>
      <c r="CD267" s="27">
        <v>0.171404</v>
      </c>
      <c r="CG267" s="30">
        <v>498</v>
      </c>
      <c r="CH267" s="30"/>
      <c r="CI267" s="15" t="s">
        <v>400</v>
      </c>
      <c r="CJ267" s="33" t="s">
        <v>973</v>
      </c>
      <c r="CK267" s="34" t="s">
        <v>400</v>
      </c>
      <c r="CL267" s="34" t="s">
        <v>976</v>
      </c>
      <c r="CM267" s="32"/>
      <c r="CN267" s="32"/>
      <c r="CO267" t="s">
        <v>400</v>
      </c>
      <c r="CP267">
        <v>108880</v>
      </c>
      <c r="CQ267" t="s">
        <v>1045</v>
      </c>
      <c r="CR267" s="30">
        <v>303</v>
      </c>
      <c r="CS267" s="39" t="s">
        <v>400</v>
      </c>
      <c r="CW267" s="30">
        <v>489</v>
      </c>
      <c r="CX267" s="30"/>
      <c r="CY267" s="32"/>
      <c r="CZ267" s="32" t="s">
        <v>400</v>
      </c>
      <c r="DA267" s="41">
        <v>107630</v>
      </c>
    </row>
    <row r="268" spans="1:105" ht="15.75" x14ac:dyDescent="0.25">
      <c r="A268" t="s">
        <v>598</v>
      </c>
      <c r="B268" t="s">
        <v>407</v>
      </c>
      <c r="C268" s="52">
        <v>4.1226872394700003</v>
      </c>
      <c r="D268" s="52">
        <v>3.8386140159959998</v>
      </c>
      <c r="E268" s="52">
        <v>-0.28407322347400044</v>
      </c>
      <c r="F268" s="53">
        <v>-6.8904868832717958E-2</v>
      </c>
      <c r="G268" s="45">
        <v>4.2121484221329997</v>
      </c>
      <c r="H268" s="45">
        <v>4.3106491228520003</v>
      </c>
      <c r="I268" s="45">
        <v>9.8500700719000633E-2</v>
      </c>
      <c r="J268" s="46">
        <v>2.3384907379194544E-2</v>
      </c>
      <c r="K268" s="47">
        <v>3</v>
      </c>
      <c r="L268" s="55">
        <f t="shared" si="114"/>
        <v>4.0679754221329993</v>
      </c>
      <c r="M268" s="55">
        <f t="shared" si="115"/>
        <v>4.166476122852</v>
      </c>
      <c r="N268" s="55">
        <f t="shared" si="105"/>
        <v>9.8500700719000633E-2</v>
      </c>
      <c r="O268" s="56">
        <f t="shared" si="106"/>
        <v>2.421369120941071E-2</v>
      </c>
      <c r="P268" s="54"/>
      <c r="Q268" s="42">
        <f t="shared" si="116"/>
        <v>51.930861584496398</v>
      </c>
      <c r="R268" s="42">
        <f t="shared" si="117"/>
        <v>48.352572378646641</v>
      </c>
      <c r="S268" s="42">
        <f t="shared" si="118"/>
        <v>51.241691718307543</v>
      </c>
      <c r="T268" s="42">
        <f t="shared" si="119"/>
        <v>52.48244221862246</v>
      </c>
      <c r="V268" s="143">
        <f t="shared" si="111"/>
        <v>47.308571909699246</v>
      </c>
      <c r="W268" s="143">
        <f t="shared" si="112"/>
        <v>51.36202901609807</v>
      </c>
      <c r="X268" s="143">
        <f t="shared" si="113"/>
        <v>52.546784375482936</v>
      </c>
      <c r="AA268" t="s">
        <v>407</v>
      </c>
      <c r="AB268" s="2">
        <v>4.1226872394700003</v>
      </c>
      <c r="AC268" s="2">
        <v>4.0105965029529997</v>
      </c>
      <c r="AD268" s="2">
        <v>-0.11209073651700052</v>
      </c>
      <c r="AE268" s="1">
        <v>-2.7188755781389459E-2</v>
      </c>
      <c r="AF268" s="2">
        <v>4.1226353991520002</v>
      </c>
      <c r="AG268" s="2">
        <v>-5.184031800009592E-5</v>
      </c>
      <c r="AH268" s="1">
        <v>-1.2574399897179769E-5</v>
      </c>
      <c r="AI268" s="2">
        <v>4.1217064167010005</v>
      </c>
      <c r="AJ268" s="2">
        <v>-9.8082276899980059E-4</v>
      </c>
      <c r="AK268" s="1">
        <v>-2.3790860475894165E-4</v>
      </c>
      <c r="AL268" s="2">
        <v>3.9104757976429996</v>
      </c>
      <c r="AM268" s="2">
        <v>-0.21221144182700069</v>
      </c>
      <c r="AN268" s="1">
        <v>-5.1474057938550276E-2</v>
      </c>
      <c r="AO268" s="2">
        <v>4.1229727268070002</v>
      </c>
      <c r="AP268" s="2">
        <v>2.8548733699995665E-4</v>
      </c>
      <c r="AQ268" s="1">
        <v>6.9247876546817073E-5</v>
      </c>
      <c r="AR268" s="2">
        <v>3.7469335123919998</v>
      </c>
      <c r="AS268" s="2">
        <v>-0.37575372707800048</v>
      </c>
      <c r="AT268" s="1">
        <v>-9.1142913651219931E-2</v>
      </c>
      <c r="AU268" s="1"/>
      <c r="AV268" t="s">
        <v>407</v>
      </c>
      <c r="AW268" s="2">
        <v>4.2121484221329997</v>
      </c>
      <c r="AX268" s="2">
        <v>4.2313321081950006</v>
      </c>
      <c r="AY268" s="2">
        <v>1.9183686062000938E-2</v>
      </c>
      <c r="AZ268" s="1">
        <v>4.5543708671800477E-3</v>
      </c>
      <c r="BA268" s="2">
        <v>4.2121346370540005</v>
      </c>
      <c r="BB268" s="2">
        <v>-1.3785078999184464E-5</v>
      </c>
      <c r="BC268" s="1">
        <v>-3.2726954555423299E-6</v>
      </c>
      <c r="BD268" s="2">
        <v>4.2118859655370002</v>
      </c>
      <c r="BE268" s="2">
        <v>-2.6245659599943849E-4</v>
      </c>
      <c r="BF268" s="1">
        <v>-6.2309436823342637E-5</v>
      </c>
      <c r="BG268" s="2">
        <v>4.2639920554069999</v>
      </c>
      <c r="BH268" s="2">
        <v>5.1843633274000211E-2</v>
      </c>
      <c r="BI268" s="1">
        <v>1.2308121195726288E-2</v>
      </c>
      <c r="BJ268" s="2">
        <v>4.2122243647569997</v>
      </c>
      <c r="BK268" s="2">
        <v>7.5942624000013836E-5</v>
      </c>
      <c r="BL268" s="1">
        <v>1.8029427358487306E-5</v>
      </c>
      <c r="BM268" s="2">
        <v>4.3059834161069999</v>
      </c>
      <c r="BN268" s="2">
        <v>9.3834993974000191E-2</v>
      </c>
      <c r="BO268" s="1">
        <v>2.2277228760728917E-2</v>
      </c>
      <c r="BQ268" t="s">
        <v>407</v>
      </c>
      <c r="BS268" s="23">
        <v>4.1226872394700003</v>
      </c>
      <c r="BT268" s="23">
        <v>4.2093445930610001</v>
      </c>
      <c r="BU268" s="23">
        <v>8.6657353590999797E-2</v>
      </c>
      <c r="BV268" s="24">
        <v>2.1019628353408686E-2</v>
      </c>
      <c r="BW268" s="2">
        <v>4.2121484221329997</v>
      </c>
      <c r="BX268" s="2">
        <v>4.235416089309</v>
      </c>
      <c r="BY268" s="2">
        <v>2.3267667176000373E-2</v>
      </c>
      <c r="BZ268" s="1">
        <v>5.5239428538982503E-3</v>
      </c>
      <c r="CB268" s="25" t="s">
        <v>407</v>
      </c>
      <c r="CC268" s="27">
        <v>0</v>
      </c>
      <c r="CD268" s="27">
        <v>0.144173</v>
      </c>
      <c r="CG268" s="30">
        <v>506</v>
      </c>
      <c r="CH268" s="30"/>
      <c r="CI268" s="15" t="s">
        <v>407</v>
      </c>
      <c r="CJ268" s="33" t="s">
        <v>973</v>
      </c>
      <c r="CK268" s="34" t="s">
        <v>407</v>
      </c>
      <c r="CL268" s="34" t="s">
        <v>976</v>
      </c>
      <c r="CM268" s="32"/>
      <c r="CN268" s="32"/>
      <c r="CO268" t="s">
        <v>407</v>
      </c>
      <c r="CP268">
        <v>79388</v>
      </c>
      <c r="CQ268" t="s">
        <v>1045</v>
      </c>
      <c r="CR268" s="30">
        <v>304</v>
      </c>
      <c r="CS268" s="39" t="s">
        <v>407</v>
      </c>
      <c r="CW268" s="30">
        <v>496</v>
      </c>
      <c r="CX268" s="30"/>
      <c r="CY268" s="32"/>
      <c r="CZ268" s="32" t="s">
        <v>407</v>
      </c>
      <c r="DA268" s="41">
        <v>79202</v>
      </c>
    </row>
    <row r="269" spans="1:105" ht="15.75" x14ac:dyDescent="0.25">
      <c r="B269" t="s">
        <v>408</v>
      </c>
      <c r="C269" s="52">
        <v>5.4061502178519998</v>
      </c>
      <c r="D269" s="52">
        <v>4.9946290518800005</v>
      </c>
      <c r="E269" s="52">
        <v>-0.41152116597199928</v>
      </c>
      <c r="F269" s="53">
        <v>-7.6120926979255682E-2</v>
      </c>
      <c r="G269" s="45">
        <v>5.1318571043069996</v>
      </c>
      <c r="H269" s="45">
        <v>5.1350359867590001</v>
      </c>
      <c r="I269" s="45">
        <v>3.1788824520004866E-3</v>
      </c>
      <c r="J269" s="46">
        <v>6.1944095234696905E-4</v>
      </c>
      <c r="K269" s="47">
        <v>2</v>
      </c>
      <c r="L269" s="55">
        <f t="shared" si="114"/>
        <v>4.998161104307</v>
      </c>
      <c r="M269" s="55">
        <f t="shared" si="115"/>
        <v>5.0013399867590005</v>
      </c>
      <c r="N269" s="55">
        <f t="shared" si="105"/>
        <v>3.1788824520004866E-3</v>
      </c>
      <c r="O269" s="56">
        <f t="shared" si="106"/>
        <v>6.3601040175779641E-4</v>
      </c>
      <c r="P269" s="54"/>
      <c r="Q269" s="42">
        <f t="shared" si="116"/>
        <v>56.863747663370923</v>
      </c>
      <c r="R269" s="42">
        <f t="shared" si="117"/>
        <v>52.535226479720635</v>
      </c>
      <c r="S269" s="42">
        <f t="shared" si="118"/>
        <v>52.57237782214532</v>
      </c>
      <c r="T269" s="42">
        <f t="shared" si="119"/>
        <v>52.605814401285343</v>
      </c>
      <c r="V269" s="143">
        <f t="shared" si="111"/>
        <v>51.578450337059927</v>
      </c>
      <c r="W269" s="143">
        <f t="shared" si="112"/>
        <v>52.715433420243848</v>
      </c>
      <c r="X269" s="143">
        <f t="shared" si="113"/>
        <v>52.690545745048212</v>
      </c>
      <c r="AA269" t="s">
        <v>408</v>
      </c>
      <c r="AB269" s="2">
        <v>5.4061502178519998</v>
      </c>
      <c r="AC269" s="2">
        <v>5.2549589018310003</v>
      </c>
      <c r="AD269" s="2">
        <v>-0.15119131602099944</v>
      </c>
      <c r="AE269" s="1">
        <v>-2.796653994588252E-2</v>
      </c>
      <c r="AF269" s="2">
        <v>5.4061308282990002</v>
      </c>
      <c r="AG269" s="2">
        <v>-1.9389552999626858E-5</v>
      </c>
      <c r="AH269" s="1">
        <v>-3.5865731099367819E-6</v>
      </c>
      <c r="AI269" s="2">
        <v>5.4056496439380002</v>
      </c>
      <c r="AJ269" s="2">
        <v>-5.0057391399960238E-4</v>
      </c>
      <c r="AK269" s="1">
        <v>-9.2593415615168216E-5</v>
      </c>
      <c r="AL269" s="2">
        <v>5.113705555129</v>
      </c>
      <c r="AM269" s="2">
        <v>-0.29244466272299974</v>
      </c>
      <c r="AN269" s="1">
        <v>-5.4094808863671455E-2</v>
      </c>
      <c r="AO269" s="2">
        <v>5.4062572498219996</v>
      </c>
      <c r="AP269" s="2">
        <v>1.0703196999983788E-4</v>
      </c>
      <c r="AQ269" s="1">
        <v>1.9798186451867481E-5</v>
      </c>
      <c r="AR269" s="2">
        <v>4.8903591902579997</v>
      </c>
      <c r="AS269" s="2">
        <v>-0.51579102759400008</v>
      </c>
      <c r="AT269" s="1">
        <v>-9.5408193780996506E-2</v>
      </c>
      <c r="AU269" s="1"/>
      <c r="AV269" t="s">
        <v>408</v>
      </c>
      <c r="AW269" s="2">
        <v>5.1318571043069996</v>
      </c>
      <c r="AX269" s="2">
        <v>5.1275434678349994</v>
      </c>
      <c r="AY269" s="2">
        <v>-4.3136364720002263E-3</v>
      </c>
      <c r="AZ269" s="1">
        <v>-8.4056051918903439E-4</v>
      </c>
      <c r="BA269" s="2">
        <v>5.1318457401790001</v>
      </c>
      <c r="BB269" s="2">
        <v>-1.1364127999513585E-5</v>
      </c>
      <c r="BC269" s="1">
        <v>-2.2144279874776803E-6</v>
      </c>
      <c r="BD269" s="2">
        <v>5.131594908426</v>
      </c>
      <c r="BE269" s="2">
        <v>-2.6219588099962721E-4</v>
      </c>
      <c r="BF269" s="1">
        <v>-5.1091812509661422E-5</v>
      </c>
      <c r="BG269" s="2">
        <v>5.122186533671</v>
      </c>
      <c r="BH269" s="2">
        <v>-9.6705706359996313E-3</v>
      </c>
      <c r="BI269" s="1">
        <v>-1.8844193124324211E-3</v>
      </c>
      <c r="BJ269" s="2">
        <v>5.1319197965320003</v>
      </c>
      <c r="BK269" s="2">
        <v>6.2692225000660073E-5</v>
      </c>
      <c r="BL269" s="1">
        <v>1.2216284227408543E-5</v>
      </c>
      <c r="BM269" s="2">
        <v>5.1294974042710004</v>
      </c>
      <c r="BN269" s="2">
        <v>-2.3597000359991682E-3</v>
      </c>
      <c r="BO269" s="1">
        <v>-4.5981405717995328E-4</v>
      </c>
      <c r="BQ269" t="s">
        <v>408</v>
      </c>
      <c r="BS269" s="23">
        <v>5.4061502178519998</v>
      </c>
      <c r="BT269" s="23">
        <v>5.5069619727159997</v>
      </c>
      <c r="BU269" s="23">
        <v>0.10081175486399996</v>
      </c>
      <c r="BV269" s="24">
        <v>1.8647605190677631E-2</v>
      </c>
      <c r="BW269" s="2">
        <v>5.1318571043069996</v>
      </c>
      <c r="BX269" s="2">
        <v>5.1637784867679999</v>
      </c>
      <c r="BY269" s="2">
        <v>3.1921382461000292E-2</v>
      </c>
      <c r="BZ269" s="1">
        <v>6.2202399272204443E-3</v>
      </c>
      <c r="CB269" s="25" t="s">
        <v>408</v>
      </c>
      <c r="CC269" s="27">
        <v>0</v>
      </c>
      <c r="CD269" s="27">
        <v>0.13369600000000001</v>
      </c>
      <c r="CG269" s="30">
        <v>507</v>
      </c>
      <c r="CH269" s="30"/>
      <c r="CI269" s="15" t="s">
        <v>408</v>
      </c>
      <c r="CJ269" s="33" t="s">
        <v>973</v>
      </c>
      <c r="CK269" s="34" t="s">
        <v>408</v>
      </c>
      <c r="CL269" s="34" t="s">
        <v>976</v>
      </c>
      <c r="CM269" s="32"/>
      <c r="CN269" s="32"/>
      <c r="CO269" t="s">
        <v>408</v>
      </c>
      <c r="CP269">
        <v>95072</v>
      </c>
      <c r="CQ269" t="s">
        <v>1045</v>
      </c>
      <c r="CR269" s="30">
        <v>305</v>
      </c>
      <c r="CS269" s="39" t="s">
        <v>408</v>
      </c>
      <c r="CW269" s="30">
        <v>497</v>
      </c>
      <c r="CX269" s="30"/>
      <c r="CY269" s="32"/>
      <c r="CZ269" s="32" t="s">
        <v>408</v>
      </c>
      <c r="DA269" s="41">
        <v>94814</v>
      </c>
    </row>
    <row r="270" spans="1:105" ht="15.75" x14ac:dyDescent="0.25">
      <c r="B270" s="71" t="s">
        <v>962</v>
      </c>
      <c r="C270" s="63">
        <f>SUM(C206:C269)</f>
        <v>399.29696189290905</v>
      </c>
      <c r="D270" s="63">
        <f>SUM(D206:D269)</f>
        <v>376.31450072787391</v>
      </c>
      <c r="E270" s="63">
        <f>SUM(E206:E269)</f>
        <v>-22.982461165034998</v>
      </c>
      <c r="F270" s="64">
        <f>E270/C270</f>
        <v>-5.7557315377718465E-2</v>
      </c>
      <c r="G270" s="94">
        <f>SUM(G206:G269)</f>
        <v>398.57724342861803</v>
      </c>
      <c r="H270" s="94">
        <f>SUM(H206:H269)</f>
        <v>404.997511661418</v>
      </c>
      <c r="I270" s="94">
        <f>SUM(I206:I269)</f>
        <v>6.4202682327999865</v>
      </c>
      <c r="J270" s="66">
        <f>I270/G270</f>
        <v>1.6107964864155132E-2</v>
      </c>
      <c r="K270" s="67"/>
      <c r="L270" s="63">
        <f>SUM(L206:L269)</f>
        <v>387.15065242861795</v>
      </c>
      <c r="M270" s="63">
        <f>SUM(M206:M269)</f>
        <v>393.57092066141797</v>
      </c>
      <c r="N270" s="63">
        <f>SUM(N206:N269)</f>
        <v>6.4202682327999874</v>
      </c>
      <c r="O270" s="68">
        <f>N270/L270</f>
        <v>1.6583384769017644E-2</v>
      </c>
      <c r="P270" s="69"/>
      <c r="Q270" s="70">
        <f t="shared" si="116"/>
        <v>58.554793052458201</v>
      </c>
      <c r="R270" s="70">
        <f t="shared" si="117"/>
        <v>55.1845363618608</v>
      </c>
      <c r="S270" s="70">
        <f t="shared" si="118"/>
        <v>56.773600844881543</v>
      </c>
      <c r="T270" s="70">
        <f t="shared" si="119"/>
        <v>57.71509931241485</v>
      </c>
      <c r="V270" s="143" t="e">
        <f t="shared" si="111"/>
        <v>#DIV/0!</v>
      </c>
      <c r="W270" s="143" t="e">
        <f t="shared" si="112"/>
        <v>#DIV/0!</v>
      </c>
      <c r="X270" s="143" t="e">
        <f t="shared" si="113"/>
        <v>#DIV/0!</v>
      </c>
      <c r="AB270" s="2"/>
      <c r="AC270" s="2"/>
      <c r="AD270" s="2"/>
      <c r="AE270" s="1"/>
      <c r="AF270" s="2"/>
      <c r="AG270" s="2"/>
      <c r="AH270" s="1"/>
      <c r="AI270" s="2"/>
      <c r="AJ270" s="2"/>
      <c r="AK270" s="1"/>
      <c r="AL270" s="2"/>
      <c r="AM270" s="2"/>
      <c r="AN270" s="1"/>
      <c r="AO270" s="2"/>
      <c r="AP270" s="2"/>
      <c r="AQ270" s="1"/>
      <c r="AR270" s="2"/>
      <c r="AS270" s="2"/>
      <c r="AT270" s="1"/>
      <c r="AU270" s="1"/>
      <c r="AW270" s="2"/>
      <c r="AX270" s="2"/>
      <c r="AY270" s="2"/>
      <c r="AZ270" s="1"/>
      <c r="BA270" s="2"/>
      <c r="BB270" s="2"/>
      <c r="BC270" s="1"/>
      <c r="BD270" s="2"/>
      <c r="BE270" s="2"/>
      <c r="BF270" s="1"/>
      <c r="BG270" s="2"/>
      <c r="BH270" s="2"/>
      <c r="BI270" s="1"/>
      <c r="BJ270" s="2"/>
      <c r="BK270" s="2"/>
      <c r="BL270" s="1"/>
      <c r="BM270" s="2"/>
      <c r="BN270" s="2"/>
      <c r="BO270" s="1"/>
      <c r="BS270" s="23"/>
      <c r="BT270" s="23"/>
      <c r="BU270" s="23"/>
      <c r="BV270" s="24"/>
      <c r="BW270" s="2"/>
      <c r="BX270" s="2"/>
      <c r="BY270" s="2"/>
      <c r="BZ270" s="1"/>
      <c r="CB270" s="25"/>
      <c r="CC270" s="27"/>
      <c r="CD270" s="27"/>
      <c r="CG270" s="30"/>
      <c r="CH270" s="30"/>
      <c r="CI270" s="15"/>
      <c r="CJ270" s="33"/>
      <c r="CK270" s="34"/>
      <c r="CL270" s="34"/>
      <c r="CM270" s="32"/>
      <c r="CN270" s="32"/>
      <c r="CP270">
        <f>SUM(CP206:CP269)</f>
        <v>6819202</v>
      </c>
      <c r="CR270" s="30"/>
      <c r="CS270" s="39"/>
      <c r="CW270" s="30"/>
      <c r="CX270" s="30"/>
      <c r="CY270" s="32"/>
      <c r="CZ270" s="32"/>
      <c r="DA270" s="41"/>
    </row>
    <row r="271" spans="1:105" ht="15.75" x14ac:dyDescent="0.25">
      <c r="A271" t="s">
        <v>599</v>
      </c>
      <c r="C271" s="52"/>
      <c r="D271" s="52"/>
      <c r="E271" s="52"/>
      <c r="F271" s="53"/>
      <c r="G271" s="45"/>
      <c r="H271" s="45"/>
      <c r="I271" s="45"/>
      <c r="J271" s="46"/>
      <c r="K271" s="47"/>
      <c r="L271" s="55"/>
      <c r="M271" s="55"/>
      <c r="N271" s="55"/>
      <c r="O271" s="56"/>
      <c r="P271" s="54"/>
      <c r="Q271" s="42"/>
      <c r="R271" s="42"/>
      <c r="S271" s="42"/>
      <c r="T271" s="42"/>
      <c r="V271" s="143" t="e">
        <f t="shared" si="111"/>
        <v>#DIV/0!</v>
      </c>
      <c r="W271" s="143" t="e">
        <f t="shared" si="112"/>
        <v>#DIV/0!</v>
      </c>
      <c r="X271" s="143" t="e">
        <f t="shared" si="113"/>
        <v>#DIV/0!</v>
      </c>
      <c r="AB271" s="2"/>
      <c r="AC271" s="2"/>
      <c r="AD271" s="2"/>
      <c r="AE271" s="1"/>
      <c r="AF271" s="2"/>
      <c r="AG271" s="2"/>
      <c r="AH271" s="1"/>
      <c r="AI271" s="2"/>
      <c r="AJ271" s="2"/>
      <c r="AK271" s="1"/>
      <c r="AL271" s="2"/>
      <c r="AM271" s="2"/>
      <c r="AN271" s="1"/>
      <c r="AO271" s="2"/>
      <c r="AP271" s="2"/>
      <c r="AQ271" s="1"/>
      <c r="AR271" s="2"/>
      <c r="AS271" s="2"/>
      <c r="AT271" s="1"/>
      <c r="AU271" s="1"/>
      <c r="AW271" s="2"/>
      <c r="AX271" s="2"/>
      <c r="AY271" s="2"/>
      <c r="AZ271" s="1"/>
      <c r="BA271" s="2"/>
      <c r="BB271" s="2"/>
      <c r="BC271" s="1"/>
      <c r="BD271" s="2"/>
      <c r="BE271" s="2"/>
      <c r="BF271" s="1"/>
      <c r="BG271" s="2"/>
      <c r="BH271" s="2"/>
      <c r="BI271" s="1"/>
      <c r="BJ271" s="2"/>
      <c r="BK271" s="2"/>
      <c r="BL271" s="1"/>
      <c r="BM271" s="2"/>
      <c r="BN271" s="2"/>
      <c r="BO271" s="1"/>
      <c r="BS271" s="23"/>
      <c r="BT271" s="23"/>
      <c r="BU271" s="23"/>
      <c r="BV271" s="24"/>
      <c r="BW271" s="2"/>
      <c r="BX271" s="2"/>
      <c r="BY271" s="2"/>
      <c r="BZ271" s="1"/>
      <c r="CB271" s="25"/>
      <c r="CC271" s="27"/>
      <c r="CD271" s="27"/>
      <c r="CG271" s="30"/>
      <c r="CH271" s="30"/>
      <c r="CI271" s="15"/>
      <c r="CJ271" s="33"/>
      <c r="CK271" s="34"/>
      <c r="CL271" s="34"/>
      <c r="CM271" s="32"/>
      <c r="CN271" s="32"/>
      <c r="CR271" s="30"/>
      <c r="CS271" s="39"/>
      <c r="CW271" s="30"/>
      <c r="CX271" s="30"/>
      <c r="CY271" s="32"/>
      <c r="CZ271" s="32"/>
      <c r="DA271" s="41"/>
    </row>
    <row r="272" spans="1:105" ht="15.75" x14ac:dyDescent="0.25">
      <c r="B272" s="71" t="s">
        <v>1097</v>
      </c>
      <c r="C272" s="63">
        <f>SUM(C13:C151)</f>
        <v>4718.7045689319766</v>
      </c>
      <c r="D272" s="63">
        <f>SUM(D13:D151)</f>
        <v>4811.7660341237834</v>
      </c>
      <c r="E272" s="63">
        <f>SUM(E13:E151)</f>
        <v>93.061465191807002</v>
      </c>
      <c r="F272" s="64">
        <f>E272/C272</f>
        <v>1.9721824884847659E-2</v>
      </c>
      <c r="G272" s="65">
        <f>SUM(G13:G151)</f>
        <v>4790.4247231234049</v>
      </c>
      <c r="H272" s="65">
        <f>SUM(H13:H151)</f>
        <v>4811.9991246494419</v>
      </c>
      <c r="I272" s="65">
        <f>SUM(I13:I151)</f>
        <v>21.574401526036922</v>
      </c>
      <c r="J272" s="66">
        <f>I272/G272</f>
        <v>4.5036510900374185E-3</v>
      </c>
      <c r="K272" s="67"/>
      <c r="L272" s="63">
        <f>SUM(L13:L151)</f>
        <v>4561.0082191234069</v>
      </c>
      <c r="M272" s="63">
        <f>SUM(M13:M151)</f>
        <v>4582.5826206494421</v>
      </c>
      <c r="N272" s="63">
        <f>SUM(N13:N151)</f>
        <v>21.574401526036937</v>
      </c>
      <c r="O272" s="68">
        <f>N272/L272</f>
        <v>4.7301825582290622E-3</v>
      </c>
      <c r="P272" s="54"/>
      <c r="Q272" s="42"/>
      <c r="R272" s="42"/>
      <c r="S272" s="42"/>
      <c r="T272" s="42"/>
      <c r="V272" s="143" t="e">
        <f t="shared" si="111"/>
        <v>#DIV/0!</v>
      </c>
      <c r="W272" s="143" t="e">
        <f t="shared" si="112"/>
        <v>#DIV/0!</v>
      </c>
      <c r="X272" s="143" t="e">
        <f t="shared" si="113"/>
        <v>#DIV/0!</v>
      </c>
      <c r="AB272" s="2"/>
      <c r="AC272" s="2"/>
      <c r="AD272" s="2"/>
      <c r="AE272" s="1"/>
      <c r="AF272" s="2"/>
      <c r="AG272" s="2"/>
      <c r="AH272" s="1"/>
      <c r="AI272" s="2"/>
      <c r="AJ272" s="2"/>
      <c r="AK272" s="1"/>
      <c r="AL272" s="2"/>
      <c r="AM272" s="2"/>
      <c r="AN272" s="1"/>
      <c r="AO272" s="2"/>
      <c r="AP272" s="2"/>
      <c r="AQ272" s="1"/>
      <c r="AR272" s="2"/>
      <c r="AS272" s="2"/>
      <c r="AT272" s="1"/>
      <c r="AU272" s="1"/>
      <c r="AW272" s="2"/>
      <c r="AX272" s="2"/>
      <c r="AY272" s="2"/>
      <c r="AZ272" s="1"/>
      <c r="BA272" s="2"/>
      <c r="BB272" s="2"/>
      <c r="BC272" s="1"/>
      <c r="BD272" s="2"/>
      <c r="BE272" s="2"/>
      <c r="BF272" s="1"/>
      <c r="BG272" s="2"/>
      <c r="BH272" s="2"/>
      <c r="BI272" s="1"/>
      <c r="BJ272" s="2"/>
      <c r="BK272" s="2"/>
      <c r="BL272" s="1"/>
      <c r="BM272" s="2"/>
      <c r="BN272" s="2"/>
      <c r="BO272" s="1"/>
      <c r="BS272" s="23"/>
      <c r="BT272" s="23"/>
      <c r="BU272" s="23"/>
      <c r="BV272" s="24"/>
      <c r="BW272" s="2"/>
      <c r="BX272" s="2"/>
      <c r="BY272" s="2"/>
      <c r="BZ272" s="1"/>
      <c r="CB272" s="25"/>
      <c r="CC272" s="27"/>
      <c r="CD272" s="27"/>
      <c r="CG272" s="30"/>
      <c r="CH272" s="30"/>
      <c r="CI272" s="34"/>
      <c r="CJ272" s="34"/>
      <c r="CK272" s="34"/>
      <c r="CL272" s="34"/>
      <c r="CM272" s="32"/>
      <c r="CN272" s="32"/>
      <c r="CR272" s="30"/>
      <c r="CS272" s="39"/>
      <c r="CW272" s="30"/>
      <c r="CX272" s="30"/>
      <c r="CY272" s="32"/>
      <c r="CZ272" s="32"/>
      <c r="DA272" s="41"/>
    </row>
    <row r="273" spans="1:105" ht="15.75" x14ac:dyDescent="0.25">
      <c r="C273" s="52"/>
      <c r="D273" s="52"/>
      <c r="E273" s="52"/>
      <c r="F273" s="53"/>
      <c r="G273" s="45"/>
      <c r="H273" s="45"/>
      <c r="I273" s="45"/>
      <c r="J273" s="46"/>
      <c r="K273" s="47"/>
      <c r="L273" s="55"/>
      <c r="M273" s="55"/>
      <c r="N273" s="55"/>
      <c r="O273" s="56"/>
      <c r="P273" s="54"/>
      <c r="Q273" s="42"/>
      <c r="R273" s="42"/>
      <c r="S273" s="42"/>
      <c r="T273" s="42"/>
      <c r="V273" s="143" t="e">
        <f t="shared" si="111"/>
        <v>#DIV/0!</v>
      </c>
      <c r="W273" s="143" t="e">
        <f t="shared" si="112"/>
        <v>#DIV/0!</v>
      </c>
      <c r="X273" s="143" t="e">
        <f t="shared" si="113"/>
        <v>#DIV/0!</v>
      </c>
      <c r="AB273" s="2"/>
      <c r="AC273" s="2"/>
      <c r="AD273" s="2"/>
      <c r="AE273" s="1"/>
      <c r="AF273" s="2"/>
      <c r="AG273" s="2"/>
      <c r="AH273" s="1"/>
      <c r="AI273" s="2"/>
      <c r="AJ273" s="2"/>
      <c r="AK273" s="1"/>
      <c r="AL273" s="2"/>
      <c r="AM273" s="2"/>
      <c r="AN273" s="1"/>
      <c r="AO273" s="2"/>
      <c r="AP273" s="2"/>
      <c r="AQ273" s="1"/>
      <c r="AR273" s="2"/>
      <c r="AS273" s="2"/>
      <c r="AT273" s="1"/>
      <c r="AU273" s="1"/>
      <c r="AW273" s="2"/>
      <c r="AX273" s="2"/>
      <c r="AY273" s="2"/>
      <c r="AZ273" s="1"/>
      <c r="BA273" s="2"/>
      <c r="BB273" s="2"/>
      <c r="BC273" s="1"/>
      <c r="BD273" s="2"/>
      <c r="BE273" s="2"/>
      <c r="BF273" s="1"/>
      <c r="BG273" s="2"/>
      <c r="BH273" s="2"/>
      <c r="BI273" s="1"/>
      <c r="BJ273" s="2"/>
      <c r="BK273" s="2"/>
      <c r="BL273" s="1"/>
      <c r="BM273" s="2"/>
      <c r="BN273" s="2"/>
      <c r="BO273" s="1"/>
      <c r="BS273" s="23"/>
      <c r="BT273" s="23"/>
      <c r="BU273" s="23"/>
      <c r="BV273" s="24"/>
      <c r="BW273" s="2"/>
      <c r="BX273" s="2"/>
      <c r="BY273" s="2"/>
      <c r="BZ273" s="1"/>
      <c r="CB273" s="25"/>
      <c r="CC273" s="27"/>
      <c r="CD273" s="27"/>
      <c r="CG273" s="30"/>
      <c r="CH273" s="30"/>
      <c r="CI273" s="34"/>
      <c r="CJ273" s="34"/>
      <c r="CK273" s="34"/>
      <c r="CL273" s="34"/>
      <c r="CM273" s="32"/>
      <c r="CN273" s="32"/>
      <c r="CR273" s="30"/>
      <c r="CS273" s="39"/>
      <c r="CW273" s="30"/>
      <c r="CX273" s="30"/>
      <c r="CY273" s="32"/>
      <c r="CZ273" s="32"/>
      <c r="DA273" s="41"/>
    </row>
    <row r="274" spans="1:105" ht="15.75" x14ac:dyDescent="0.25">
      <c r="A274" t="s">
        <v>600</v>
      </c>
      <c r="B274" t="s">
        <v>927</v>
      </c>
      <c r="C274" s="52">
        <v>44.973494309825</v>
      </c>
      <c r="D274" s="52">
        <v>44.822380026360001</v>
      </c>
      <c r="E274" s="52">
        <v>-0.15111428346499878</v>
      </c>
      <c r="F274" s="53">
        <v>-3.3600743234217861E-3</v>
      </c>
      <c r="G274" s="45">
        <v>47.980924539903995</v>
      </c>
      <c r="H274" s="45">
        <v>47.828270721557999</v>
      </c>
      <c r="I274" s="45">
        <v>-0.15265381834599623</v>
      </c>
      <c r="J274" s="46">
        <v>-3.1815522483115053E-3</v>
      </c>
      <c r="K274" s="47">
        <v>4</v>
      </c>
      <c r="L274" s="55">
        <f t="shared" ref="L274:L305" si="120">G274-CC274-CD274</f>
        <v>44.779523539903998</v>
      </c>
      <c r="M274" s="55">
        <f t="shared" ref="M274:M305" si="121">H274-CC274-CD274</f>
        <v>44.626869721558002</v>
      </c>
      <c r="N274" s="55">
        <f t="shared" ref="N274:N328" si="122">M274-L274</f>
        <v>-0.15265381834599623</v>
      </c>
      <c r="O274" s="56">
        <f t="shared" ref="O274:O329" si="123">N274/L274</f>
        <v>-3.4090094373148729E-3</v>
      </c>
      <c r="P274" s="54"/>
      <c r="Q274" s="42">
        <f t="shared" ref="Q274:Q305" si="124">C274/$CP274*1000000</f>
        <v>172.02816157925034</v>
      </c>
      <c r="R274" s="42">
        <f t="shared" ref="R274:R305" si="125">D274/$CP274*1000000</f>
        <v>171.45013417062248</v>
      </c>
      <c r="S274" s="42">
        <f t="shared" ref="S274:S305" si="126">L274/$CP274*1000000</f>
        <v>171.28620377806763</v>
      </c>
      <c r="T274" s="42">
        <f t="shared" ref="T274:T305" si="127">M274/$CP274*1000000</f>
        <v>170.70228749290635</v>
      </c>
      <c r="V274" s="143">
        <f t="shared" si="111"/>
        <v>179.08811939276958</v>
      </c>
      <c r="W274" s="143">
        <f t="shared" si="112"/>
        <v>172.93865030685157</v>
      </c>
      <c r="X274" s="143">
        <f t="shared" si="113"/>
        <v>174.03109441923203</v>
      </c>
      <c r="AA274" t="s">
        <v>927</v>
      </c>
      <c r="AB274" s="2">
        <v>44.973494309825</v>
      </c>
      <c r="AC274" s="2">
        <v>45.709875469743999</v>
      </c>
      <c r="AD274" s="2">
        <v>0.73638115991899866</v>
      </c>
      <c r="AE274" s="1">
        <v>1.6373670118804341E-2</v>
      </c>
      <c r="AF274" s="2">
        <v>45.102103723631004</v>
      </c>
      <c r="AG274" s="2">
        <v>0.12860941380600366</v>
      </c>
      <c r="AH274" s="1">
        <v>2.8596713637594174E-3</v>
      </c>
      <c r="AI274" s="2">
        <v>44.896591886761001</v>
      </c>
      <c r="AJ274" s="2">
        <v>-7.6902423063998526E-2</v>
      </c>
      <c r="AK274" s="1">
        <v>-1.7099499214851595E-3</v>
      </c>
      <c r="AL274" s="2">
        <v>45.327078753718006</v>
      </c>
      <c r="AM274" s="2">
        <v>0.35358444389300558</v>
      </c>
      <c r="AN274" s="1">
        <v>7.8620629621781648E-3</v>
      </c>
      <c r="AO274" s="2">
        <v>45.164170627575004</v>
      </c>
      <c r="AP274" s="2">
        <v>0.19067631775000393</v>
      </c>
      <c r="AQ274" s="1">
        <v>4.2397487826145719E-3</v>
      </c>
      <c r="AR274" s="2">
        <v>46.371824018728006</v>
      </c>
      <c r="AS274" s="2">
        <v>1.398329708903006</v>
      </c>
      <c r="AT274" s="1">
        <v>3.1092307377092645E-2</v>
      </c>
      <c r="AU274" s="1"/>
      <c r="AV274" t="s">
        <v>927</v>
      </c>
      <c r="AW274" s="2">
        <v>47.980924539903995</v>
      </c>
      <c r="AX274" s="2">
        <v>48.151824390689001</v>
      </c>
      <c r="AY274" s="2">
        <v>0.17089985078500547</v>
      </c>
      <c r="AZ274" s="1">
        <v>3.5618290481850608E-3</v>
      </c>
      <c r="BA274" s="2">
        <v>48.016471477118998</v>
      </c>
      <c r="BB274" s="2">
        <v>3.5546937215002572E-2</v>
      </c>
      <c r="BC274" s="1">
        <v>7.4085561201388424E-4</v>
      </c>
      <c r="BD274" s="2">
        <v>47.959191770184006</v>
      </c>
      <c r="BE274" s="2">
        <v>-2.1732769719989165E-2</v>
      </c>
      <c r="BF274" s="1">
        <v>-4.5294603904338709E-4</v>
      </c>
      <c r="BG274" s="2">
        <v>48.041091355471004</v>
      </c>
      <c r="BH274" s="2">
        <v>6.0166815567008314E-2</v>
      </c>
      <c r="BI274" s="1">
        <v>1.253973660240118E-3</v>
      </c>
      <c r="BJ274" s="2">
        <v>48.033296338701</v>
      </c>
      <c r="BK274" s="2">
        <v>5.2371798797004487E-2</v>
      </c>
      <c r="BL274" s="1">
        <v>1.0915129147511271E-3</v>
      </c>
      <c r="BM274" s="2">
        <v>48.263794371255003</v>
      </c>
      <c r="BN274" s="2">
        <v>0.28286983135100741</v>
      </c>
      <c r="BO274" s="1">
        <v>5.8954643759678875E-3</v>
      </c>
      <c r="BQ274" t="s">
        <v>927</v>
      </c>
      <c r="BS274" s="23">
        <v>44.973494309825</v>
      </c>
      <c r="BT274" s="23">
        <v>44.426113857143001</v>
      </c>
      <c r="BU274" s="23">
        <v>-0.54738045268199897</v>
      </c>
      <c r="BV274" s="24">
        <v>-1.2171179070744723E-2</v>
      </c>
      <c r="BW274" s="2">
        <v>47.980924539903995</v>
      </c>
      <c r="BX274" s="2">
        <v>47.854622698390003</v>
      </c>
      <c r="BY274" s="2">
        <v>-0.12630184151399249</v>
      </c>
      <c r="BZ274" s="1">
        <v>-2.6323344688565105E-3</v>
      </c>
      <c r="CB274" s="25" t="s">
        <v>927</v>
      </c>
      <c r="CC274" s="27">
        <v>0</v>
      </c>
      <c r="CD274" s="27">
        <v>3.2014010000000002</v>
      </c>
      <c r="CG274" s="30">
        <v>161</v>
      </c>
      <c r="CH274" s="30"/>
      <c r="CI274" s="15" t="s">
        <v>927</v>
      </c>
      <c r="CJ274" s="36" t="s">
        <v>603</v>
      </c>
      <c r="CK274" s="34" t="s">
        <v>988</v>
      </c>
      <c r="CL274" s="34" t="s">
        <v>989</v>
      </c>
      <c r="CM274" s="32"/>
      <c r="CN274" s="32"/>
      <c r="CO274" t="s">
        <v>927</v>
      </c>
      <c r="CP274">
        <v>261431</v>
      </c>
      <c r="CQ274" t="s">
        <v>963</v>
      </c>
      <c r="CR274" s="30">
        <v>341</v>
      </c>
      <c r="CS274" s="39" t="s">
        <v>927</v>
      </c>
      <c r="CW274" s="30">
        <v>196</v>
      </c>
      <c r="CX274" s="30"/>
      <c r="CY274" s="32"/>
      <c r="CZ274" s="32" t="s">
        <v>927</v>
      </c>
      <c r="DA274" s="41">
        <v>258933</v>
      </c>
    </row>
    <row r="275" spans="1:105" ht="15.75" x14ac:dyDescent="0.25">
      <c r="A275" t="s">
        <v>601</v>
      </c>
      <c r="B275" t="s">
        <v>920</v>
      </c>
      <c r="C275" s="52">
        <v>65.676482465469007</v>
      </c>
      <c r="D275" s="52">
        <v>64.294135489528003</v>
      </c>
      <c r="E275" s="52">
        <v>-1.3823469759410045</v>
      </c>
      <c r="F275" s="53">
        <v>-2.1047822965668216E-2</v>
      </c>
      <c r="G275" s="45">
        <v>67.67697350487299</v>
      </c>
      <c r="H275" s="45">
        <v>67.115173558972998</v>
      </c>
      <c r="I275" s="45">
        <v>-0.56179994589999183</v>
      </c>
      <c r="J275" s="46">
        <v>-8.3011978344383289E-3</v>
      </c>
      <c r="K275" s="47">
        <v>4</v>
      </c>
      <c r="L275" s="55">
        <f t="shared" si="120"/>
        <v>63.209989504872993</v>
      </c>
      <c r="M275" s="55">
        <f t="shared" si="121"/>
        <v>62.648189558973002</v>
      </c>
      <c r="N275" s="55">
        <f t="shared" si="122"/>
        <v>-0.56179994589999183</v>
      </c>
      <c r="O275" s="56">
        <f t="shared" si="123"/>
        <v>-8.8878348232707977E-3</v>
      </c>
      <c r="P275" s="54"/>
      <c r="Q275" s="42">
        <f t="shared" si="124"/>
        <v>178.06177313657921</v>
      </c>
      <c r="R275" s="42">
        <f t="shared" si="125"/>
        <v>174.3139604586475</v>
      </c>
      <c r="S275" s="42">
        <f t="shared" si="126"/>
        <v>171.37462891834963</v>
      </c>
      <c r="T275" s="42">
        <f t="shared" si="127"/>
        <v>169.85147952362402</v>
      </c>
      <c r="V275" s="143">
        <f t="shared" si="111"/>
        <v>183.242493955068</v>
      </c>
      <c r="W275" s="143">
        <f t="shared" si="112"/>
        <v>172.20333538075712</v>
      </c>
      <c r="X275" s="143">
        <f t="shared" si="113"/>
        <v>172.97821698344441</v>
      </c>
      <c r="AA275" t="s">
        <v>920</v>
      </c>
      <c r="AB275" s="2">
        <v>65.676482465469007</v>
      </c>
      <c r="AC275" s="2">
        <v>66.470769906743001</v>
      </c>
      <c r="AD275" s="2">
        <v>0.79428744127399398</v>
      </c>
      <c r="AE275" s="1">
        <v>1.2093940044545013E-2</v>
      </c>
      <c r="AF275" s="2">
        <v>65.754739879667994</v>
      </c>
      <c r="AG275" s="2">
        <v>7.8257414198986908E-2</v>
      </c>
      <c r="AH275" s="1">
        <v>1.1915591587922303E-3</v>
      </c>
      <c r="AI275" s="2">
        <v>65.572228012709004</v>
      </c>
      <c r="AJ275" s="2">
        <v>-0.10425445276000289</v>
      </c>
      <c r="AK275" s="1">
        <v>-1.5873939779709912E-3</v>
      </c>
      <c r="AL275" s="2">
        <v>66.043424019737003</v>
      </c>
      <c r="AM275" s="2">
        <v>0.36694155426799568</v>
      </c>
      <c r="AN275" s="1">
        <v>5.587107294622912E-3</v>
      </c>
      <c r="AO275" s="2">
        <v>65.874785596210998</v>
      </c>
      <c r="AP275" s="2">
        <v>0.19830313074199069</v>
      </c>
      <c r="AQ275" s="1">
        <v>3.0193932941864439E-3</v>
      </c>
      <c r="AR275" s="2">
        <v>67.262089286110992</v>
      </c>
      <c r="AS275" s="2">
        <v>1.5856068206419849</v>
      </c>
      <c r="AT275" s="1">
        <v>2.4142687932101965E-2</v>
      </c>
      <c r="AU275" s="1"/>
      <c r="AV275" t="s">
        <v>920</v>
      </c>
      <c r="AW275" s="2">
        <v>67.67697350487299</v>
      </c>
      <c r="AX275" s="2">
        <v>67.845867021137991</v>
      </c>
      <c r="AY275" s="2">
        <v>0.16889351626500115</v>
      </c>
      <c r="AZ275" s="1">
        <v>2.4955831728030835E-3</v>
      </c>
      <c r="BA275" s="2">
        <v>67.692053950200005</v>
      </c>
      <c r="BB275" s="2">
        <v>1.5080445327015468E-2</v>
      </c>
      <c r="BC275" s="1">
        <v>2.2282978310088911E-4</v>
      </c>
      <c r="BD275" s="2">
        <v>67.647510394400996</v>
      </c>
      <c r="BE275" s="2">
        <v>-2.9463110471994014E-2</v>
      </c>
      <c r="BF275" s="1">
        <v>-4.3534911427256067E-4</v>
      </c>
      <c r="BG275" s="2">
        <v>67.708045775083008</v>
      </c>
      <c r="BH275" s="2">
        <v>3.1072270210017905E-2</v>
      </c>
      <c r="BI275" s="1">
        <v>4.5912617838592601E-4</v>
      </c>
      <c r="BJ275" s="2">
        <v>67.721076360337008</v>
      </c>
      <c r="BK275" s="2">
        <v>4.4102855464018376E-2</v>
      </c>
      <c r="BL275" s="1">
        <v>6.5166707640735156E-4</v>
      </c>
      <c r="BM275" s="2">
        <v>67.961406195245004</v>
      </c>
      <c r="BN275" s="2">
        <v>0.28443269037201446</v>
      </c>
      <c r="BO275" s="1">
        <v>4.2027986129068596E-3</v>
      </c>
      <c r="BQ275" t="s">
        <v>920</v>
      </c>
      <c r="BS275" s="23">
        <v>65.676482465469007</v>
      </c>
      <c r="BT275" s="23">
        <v>63.384961027744005</v>
      </c>
      <c r="BU275" s="23">
        <v>-2.2915214377250024</v>
      </c>
      <c r="BV275" s="24">
        <v>-3.4891050063922423E-2</v>
      </c>
      <c r="BW275" s="2">
        <v>67.67697350487299</v>
      </c>
      <c r="BX275" s="2">
        <v>66.978963046177</v>
      </c>
      <c r="BY275" s="2">
        <v>-0.69801045869598966</v>
      </c>
      <c r="BZ275" s="1">
        <v>-1.0313854514279222E-2</v>
      </c>
      <c r="CB275" s="25" t="s">
        <v>920</v>
      </c>
      <c r="CC275" s="27">
        <v>0</v>
      </c>
      <c r="CD275" s="27">
        <v>4.4669840000000001</v>
      </c>
      <c r="CG275" s="30">
        <v>162</v>
      </c>
      <c r="CH275" s="30"/>
      <c r="CI275" s="15" t="s">
        <v>920</v>
      </c>
      <c r="CJ275" s="36" t="s">
        <v>603</v>
      </c>
      <c r="CK275" s="34" t="s">
        <v>990</v>
      </c>
      <c r="CL275" s="34" t="s">
        <v>989</v>
      </c>
      <c r="CM275" s="32"/>
      <c r="CN275" s="32"/>
      <c r="CO275" t="s">
        <v>991</v>
      </c>
      <c r="CP275">
        <v>368841</v>
      </c>
      <c r="CQ275" t="s">
        <v>963</v>
      </c>
      <c r="CR275" s="30">
        <v>342</v>
      </c>
      <c r="CS275" s="39" t="s">
        <v>920</v>
      </c>
      <c r="CW275" s="30">
        <v>197</v>
      </c>
      <c r="CX275" s="30"/>
      <c r="CY275" s="32"/>
      <c r="CZ275" s="32" t="s">
        <v>991</v>
      </c>
      <c r="DA275" s="41">
        <v>367066</v>
      </c>
    </row>
    <row r="276" spans="1:105" ht="15.75" x14ac:dyDescent="0.25">
      <c r="A276" t="s">
        <v>602</v>
      </c>
      <c r="B276" t="s">
        <v>157</v>
      </c>
      <c r="C276" s="52">
        <v>227.95841586062602</v>
      </c>
      <c r="D276" s="52">
        <v>231.71862245722099</v>
      </c>
      <c r="E276" s="52">
        <v>3.7602065965949691</v>
      </c>
      <c r="F276" s="53">
        <v>1.6495142688190828E-2</v>
      </c>
      <c r="G276" s="45">
        <v>223.252198748571</v>
      </c>
      <c r="H276" s="45">
        <v>223.63926542594999</v>
      </c>
      <c r="I276" s="45">
        <v>0.38706667737898215</v>
      </c>
      <c r="J276" s="46">
        <v>1.7337642341202684E-3</v>
      </c>
      <c r="K276" s="47">
        <v>2</v>
      </c>
      <c r="L276" s="55">
        <f t="shared" si="120"/>
        <v>218.28043974857101</v>
      </c>
      <c r="M276" s="55">
        <f t="shared" si="121"/>
        <v>218.66750642594999</v>
      </c>
      <c r="N276" s="55">
        <f t="shared" si="122"/>
        <v>0.38706667737898215</v>
      </c>
      <c r="O276" s="56">
        <f t="shared" si="123"/>
        <v>1.7732540663049315E-3</v>
      </c>
      <c r="P276" s="54"/>
      <c r="Q276" s="42">
        <f t="shared" si="124"/>
        <v>442.31133505496143</v>
      </c>
      <c r="R276" s="42">
        <f t="shared" si="125"/>
        <v>449.60732363929719</v>
      </c>
      <c r="S276" s="42">
        <f t="shared" si="126"/>
        <v>423.53300428532543</v>
      </c>
      <c r="T276" s="42">
        <f t="shared" si="127"/>
        <v>424.28403590738867</v>
      </c>
      <c r="V276" s="143">
        <f t="shared" si="111"/>
        <v>447.2830763218933</v>
      </c>
      <c r="W276" s="143">
        <f t="shared" si="112"/>
        <v>425.64811317164731</v>
      </c>
      <c r="X276" s="143">
        <f t="shared" si="113"/>
        <v>425.36387260097621</v>
      </c>
      <c r="AA276" t="s">
        <v>157</v>
      </c>
      <c r="AB276" s="2">
        <v>227.95841586062602</v>
      </c>
      <c r="AC276" s="2">
        <v>228.54785682589201</v>
      </c>
      <c r="AD276" s="2">
        <v>0.5894409652659931</v>
      </c>
      <c r="AE276" s="1">
        <v>2.5857389955998723E-3</v>
      </c>
      <c r="AF276" s="2">
        <v>228.16670665635499</v>
      </c>
      <c r="AG276" s="2">
        <v>0.20829079572897058</v>
      </c>
      <c r="AH276" s="1">
        <v>9.1372277238634505E-4</v>
      </c>
      <c r="AI276" s="2">
        <v>227.96576004335202</v>
      </c>
      <c r="AJ276" s="2">
        <v>7.344182726001236E-3</v>
      </c>
      <c r="AK276" s="1">
        <v>3.2217203731102762E-5</v>
      </c>
      <c r="AL276" s="2">
        <v>228.45846419403298</v>
      </c>
      <c r="AM276" s="2">
        <v>0.50004833340696564</v>
      </c>
      <c r="AN276" s="1">
        <v>2.1935945269627405E-3</v>
      </c>
      <c r="AO276" s="2">
        <v>228.064727279077</v>
      </c>
      <c r="AP276" s="2">
        <v>0.10631141845098568</v>
      </c>
      <c r="AQ276" s="1">
        <v>4.6636320948985967E-4</v>
      </c>
      <c r="AR276" s="2">
        <v>229.37525991631699</v>
      </c>
      <c r="AS276" s="2">
        <v>1.4168440556909729</v>
      </c>
      <c r="AT276" s="1">
        <v>6.2153619130132605E-3</v>
      </c>
      <c r="AU276" s="1"/>
      <c r="AV276" t="s">
        <v>157</v>
      </c>
      <c r="AW276" s="2">
        <v>223.252198748571</v>
      </c>
      <c r="AX276" s="2">
        <v>223.23170483259699</v>
      </c>
      <c r="AY276" s="2">
        <v>-2.0493915974014953E-2</v>
      </c>
      <c r="AZ276" s="1">
        <v>-9.179715178122576E-5</v>
      </c>
      <c r="BA276" s="2">
        <v>223.28365502268599</v>
      </c>
      <c r="BB276" s="2">
        <v>3.1456274114987082E-2</v>
      </c>
      <c r="BC276" s="1">
        <v>1.4090017608477608E-4</v>
      </c>
      <c r="BD276" s="2">
        <v>223.25427156353899</v>
      </c>
      <c r="BE276" s="2">
        <v>2.072814967988279E-3</v>
      </c>
      <c r="BF276" s="1">
        <v>9.2846340578383511E-6</v>
      </c>
      <c r="BG276" s="2">
        <v>223.14186198934001</v>
      </c>
      <c r="BH276" s="2">
        <v>-0.1103367592309894</v>
      </c>
      <c r="BI276" s="1">
        <v>-4.9422473708871204E-4</v>
      </c>
      <c r="BJ276" s="2">
        <v>223.23760626011099</v>
      </c>
      <c r="BK276" s="2">
        <v>-1.45924884600106E-2</v>
      </c>
      <c r="BL276" s="1">
        <v>-6.5363246327731871E-5</v>
      </c>
      <c r="BM276" s="2">
        <v>223.10643478336002</v>
      </c>
      <c r="BN276" s="2">
        <v>-0.145763965210989</v>
      </c>
      <c r="BO276" s="1">
        <v>-6.5291166684163285E-4</v>
      </c>
      <c r="BQ276" t="s">
        <v>157</v>
      </c>
      <c r="BS276" s="23">
        <v>227.95841586062602</v>
      </c>
      <c r="BT276" s="23">
        <v>231.44165471833199</v>
      </c>
      <c r="BU276" s="23">
        <v>3.4832388577059703</v>
      </c>
      <c r="BV276" s="24">
        <v>1.5280150305289127E-2</v>
      </c>
      <c r="BW276" s="2">
        <v>223.252198748571</v>
      </c>
      <c r="BX276" s="2">
        <v>224.06023497962701</v>
      </c>
      <c r="BY276" s="2">
        <v>0.80803623105600764</v>
      </c>
      <c r="BZ276" s="1">
        <v>3.6193875607291402E-3</v>
      </c>
      <c r="CB276" s="25" t="s">
        <v>157</v>
      </c>
      <c r="CC276" s="27">
        <v>0</v>
      </c>
      <c r="CD276" s="27">
        <v>4.9717589999999996</v>
      </c>
      <c r="CG276" s="30">
        <v>168</v>
      </c>
      <c r="CH276" s="30"/>
      <c r="CI276" s="15" t="s">
        <v>157</v>
      </c>
      <c r="CJ276" s="36" t="s">
        <v>603</v>
      </c>
      <c r="CK276" s="34" t="s">
        <v>998</v>
      </c>
      <c r="CL276" s="34" t="s">
        <v>989</v>
      </c>
      <c r="CM276" s="32"/>
      <c r="CN276" s="32"/>
      <c r="CO276" t="s">
        <v>157</v>
      </c>
      <c r="CP276">
        <v>515380</v>
      </c>
      <c r="CQ276" t="s">
        <v>963</v>
      </c>
      <c r="CR276" s="30">
        <v>343</v>
      </c>
      <c r="CS276" s="39" t="s">
        <v>157</v>
      </c>
      <c r="CW276" s="30">
        <v>202</v>
      </c>
      <c r="CX276" s="30"/>
      <c r="CY276" s="32"/>
      <c r="CZ276" s="32" t="s">
        <v>157</v>
      </c>
      <c r="DA276" s="41">
        <v>512819</v>
      </c>
    </row>
    <row r="277" spans="1:105" ht="15.75" x14ac:dyDescent="0.25">
      <c r="A277" t="s">
        <v>603</v>
      </c>
      <c r="B277" t="s">
        <v>112</v>
      </c>
      <c r="C277" s="52">
        <v>98.023187419091997</v>
      </c>
      <c r="D277" s="52">
        <v>102.332823603017</v>
      </c>
      <c r="E277" s="52">
        <v>4.3096361839250079</v>
      </c>
      <c r="F277" s="53">
        <v>4.396547691822577E-2</v>
      </c>
      <c r="G277" s="45">
        <v>97.337013114919003</v>
      </c>
      <c r="H277" s="45">
        <v>98.234943705437999</v>
      </c>
      <c r="I277" s="45">
        <v>0.89793059051899604</v>
      </c>
      <c r="J277" s="46">
        <v>9.224965527336166E-3</v>
      </c>
      <c r="K277" s="47">
        <v>3</v>
      </c>
      <c r="L277" s="55">
        <f t="shared" si="120"/>
        <v>93.730515114919001</v>
      </c>
      <c r="M277" s="55">
        <f t="shared" si="121"/>
        <v>94.628445705437997</v>
      </c>
      <c r="N277" s="55">
        <f t="shared" si="122"/>
        <v>0.89793059051899604</v>
      </c>
      <c r="O277" s="56">
        <f t="shared" si="123"/>
        <v>9.5799173771538709E-3</v>
      </c>
      <c r="P277" s="54"/>
      <c r="Q277" s="42">
        <f t="shared" si="124"/>
        <v>281.69768177155123</v>
      </c>
      <c r="R277" s="42">
        <f t="shared" si="125"/>
        <v>294.08265469739604</v>
      </c>
      <c r="S277" s="42">
        <f t="shared" si="126"/>
        <v>269.36145940897427</v>
      </c>
      <c r="T277" s="42">
        <f t="shared" si="127"/>
        <v>271.94191993470179</v>
      </c>
      <c r="V277" s="143">
        <f t="shared" si="111"/>
        <v>298.05877863596771</v>
      </c>
      <c r="W277" s="143">
        <f t="shared" si="112"/>
        <v>271.75433263532989</v>
      </c>
      <c r="X277" s="143">
        <f t="shared" si="113"/>
        <v>274.95001704188644</v>
      </c>
      <c r="AA277" t="s">
        <v>112</v>
      </c>
      <c r="AB277" s="2">
        <v>98.023187419091997</v>
      </c>
      <c r="AC277" s="2">
        <v>99.955010720970009</v>
      </c>
      <c r="AD277" s="2">
        <v>1.931823301878012</v>
      </c>
      <c r="AE277" s="1">
        <v>1.9707819677589368E-2</v>
      </c>
      <c r="AF277" s="2">
        <v>98.337869433373996</v>
      </c>
      <c r="AG277" s="2">
        <v>0.31468201428199905</v>
      </c>
      <c r="AH277" s="1">
        <v>3.2102813892043299E-3</v>
      </c>
      <c r="AI277" s="2">
        <v>97.960023954199997</v>
      </c>
      <c r="AJ277" s="2">
        <v>-6.3163464891999865E-2</v>
      </c>
      <c r="AK277" s="1">
        <v>-6.4437268931021832E-4</v>
      </c>
      <c r="AL277" s="2">
        <v>99.332393643864009</v>
      </c>
      <c r="AM277" s="2">
        <v>1.3092062247720122</v>
      </c>
      <c r="AN277" s="1">
        <v>1.3356087056979519E-2</v>
      </c>
      <c r="AO277" s="2">
        <v>98.555914829862004</v>
      </c>
      <c r="AP277" s="2">
        <v>0.53272741077000774</v>
      </c>
      <c r="AQ277" s="1">
        <v>5.4347081011798266E-3</v>
      </c>
      <c r="AR277" s="2">
        <v>102.803155280553</v>
      </c>
      <c r="AS277" s="2">
        <v>4.7799678614610031</v>
      </c>
      <c r="AT277" s="1">
        <v>4.8763644473470855E-2</v>
      </c>
      <c r="AU277" s="1"/>
      <c r="AV277" t="s">
        <v>112</v>
      </c>
      <c r="AW277" s="2">
        <v>97.337013114919003</v>
      </c>
      <c r="AX277" s="2">
        <v>97.799370352696002</v>
      </c>
      <c r="AY277" s="2">
        <v>0.46235723777699889</v>
      </c>
      <c r="AZ277" s="1">
        <v>4.7500660127214513E-3</v>
      </c>
      <c r="BA277" s="2">
        <v>97.413341554216998</v>
      </c>
      <c r="BB277" s="2">
        <v>7.6328439297995487E-2</v>
      </c>
      <c r="BC277" s="1">
        <v>7.8416664797264569E-4</v>
      </c>
      <c r="BD277" s="2">
        <v>97.319161864696994</v>
      </c>
      <c r="BE277" s="2">
        <v>-1.785125022200873E-2</v>
      </c>
      <c r="BF277" s="1">
        <v>-1.8339632222876006E-4</v>
      </c>
      <c r="BG277" s="2">
        <v>97.590615490462</v>
      </c>
      <c r="BH277" s="2">
        <v>0.25360237554299658</v>
      </c>
      <c r="BI277" s="1">
        <v>2.6054053584281039E-3</v>
      </c>
      <c r="BJ277" s="2">
        <v>97.466170111932001</v>
      </c>
      <c r="BK277" s="2">
        <v>0.12915699701299843</v>
      </c>
      <c r="BL277" s="1">
        <v>1.3269052838154362E-3</v>
      </c>
      <c r="BM277" s="2">
        <v>98.439233427900007</v>
      </c>
      <c r="BN277" s="2">
        <v>1.1022203129810038</v>
      </c>
      <c r="BO277" s="1">
        <v>1.1323753192217737E-2</v>
      </c>
      <c r="BQ277" t="s">
        <v>112</v>
      </c>
      <c r="BS277" s="23">
        <v>98.023187419091997</v>
      </c>
      <c r="BT277" s="23">
        <v>98.372032898653003</v>
      </c>
      <c r="BU277" s="23">
        <v>0.34884547956100675</v>
      </c>
      <c r="BV277" s="24">
        <v>3.5588057147084981E-3</v>
      </c>
      <c r="BW277" s="2">
        <v>97.337013114919003</v>
      </c>
      <c r="BX277" s="2">
        <v>97.35959044586501</v>
      </c>
      <c r="BY277" s="2">
        <v>2.2577330946006668E-2</v>
      </c>
      <c r="BZ277" s="1">
        <v>2.3195011048213687E-4</v>
      </c>
      <c r="CB277" s="25" t="s">
        <v>112</v>
      </c>
      <c r="CC277" s="27">
        <v>0</v>
      </c>
      <c r="CD277" s="27">
        <v>3.6064980000000002</v>
      </c>
      <c r="CG277" s="30">
        <v>170</v>
      </c>
      <c r="CH277" s="30"/>
      <c r="CI277" s="15" t="s">
        <v>112</v>
      </c>
      <c r="CJ277" s="33" t="s">
        <v>603</v>
      </c>
      <c r="CK277" s="34" t="s">
        <v>999</v>
      </c>
      <c r="CL277" s="34" t="s">
        <v>989</v>
      </c>
      <c r="CM277" s="32"/>
      <c r="CN277" s="32"/>
      <c r="CO277" t="s">
        <v>112</v>
      </c>
      <c r="CP277">
        <v>347973</v>
      </c>
      <c r="CQ277" t="s">
        <v>963</v>
      </c>
      <c r="CR277" s="30">
        <v>344</v>
      </c>
      <c r="CS277" s="39" t="s">
        <v>112</v>
      </c>
      <c r="CW277" s="30">
        <v>203</v>
      </c>
      <c r="CX277" s="30"/>
      <c r="CY277" s="32"/>
      <c r="CZ277" s="32" t="s">
        <v>112</v>
      </c>
      <c r="DA277" s="41">
        <v>344909</v>
      </c>
    </row>
    <row r="278" spans="1:105" ht="15.75" x14ac:dyDescent="0.25">
      <c r="A278" t="s">
        <v>604</v>
      </c>
      <c r="B278" t="s">
        <v>115</v>
      </c>
      <c r="C278" s="52">
        <v>55.625049922894</v>
      </c>
      <c r="D278" s="52">
        <v>60.093456408675998</v>
      </c>
      <c r="E278" s="52">
        <v>4.4684064857819976</v>
      </c>
      <c r="F278" s="53">
        <v>8.0330831019046034E-2</v>
      </c>
      <c r="G278" s="45">
        <v>56.615129099901999</v>
      </c>
      <c r="H278" s="45">
        <v>57.689682719377004</v>
      </c>
      <c r="I278" s="45">
        <v>1.0745536194750045</v>
      </c>
      <c r="J278" s="46">
        <v>1.8979972960564431E-2</v>
      </c>
      <c r="K278" s="47">
        <v>3</v>
      </c>
      <c r="L278" s="55">
        <f t="shared" si="120"/>
        <v>54.462061099902002</v>
      </c>
      <c r="M278" s="55">
        <f t="shared" si="121"/>
        <v>55.536614719377006</v>
      </c>
      <c r="N278" s="55">
        <f t="shared" si="122"/>
        <v>1.0745536194750045</v>
      </c>
      <c r="O278" s="56">
        <f t="shared" si="123"/>
        <v>1.9730314971075122E-2</v>
      </c>
      <c r="P278" s="54"/>
      <c r="Q278" s="42">
        <f t="shared" si="124"/>
        <v>305.82033956552385</v>
      </c>
      <c r="R278" s="42">
        <f t="shared" si="125"/>
        <v>330.38714158534918</v>
      </c>
      <c r="S278" s="42">
        <f t="shared" si="126"/>
        <v>299.42635632863079</v>
      </c>
      <c r="T278" s="42">
        <f t="shared" si="127"/>
        <v>305.33413264963605</v>
      </c>
      <c r="V278" s="143">
        <f t="shared" si="111"/>
        <v>340.11665117131361</v>
      </c>
      <c r="W278" s="143">
        <f t="shared" si="112"/>
        <v>300.63127473601645</v>
      </c>
      <c r="X278" s="143">
        <f t="shared" si="113"/>
        <v>309.15111729019259</v>
      </c>
      <c r="AA278" t="s">
        <v>115</v>
      </c>
      <c r="AB278" s="2">
        <v>55.625049922894</v>
      </c>
      <c r="AC278" s="2">
        <v>58.238295629272002</v>
      </c>
      <c r="AD278" s="2">
        <v>2.6132457063780024</v>
      </c>
      <c r="AE278" s="1">
        <v>4.6979655928406638E-2</v>
      </c>
      <c r="AF278" s="2">
        <v>56.051078086479002</v>
      </c>
      <c r="AG278" s="2">
        <v>0.42602816358500206</v>
      </c>
      <c r="AH278" s="1">
        <v>7.6589264041210074E-3</v>
      </c>
      <c r="AI278" s="2">
        <v>55.602086478151996</v>
      </c>
      <c r="AJ278" s="2">
        <v>-2.2963444742003958E-2</v>
      </c>
      <c r="AK278" s="1">
        <v>-4.1282560238301426E-4</v>
      </c>
      <c r="AL278" s="2">
        <v>57.145733605370999</v>
      </c>
      <c r="AM278" s="2">
        <v>1.5206836824769994</v>
      </c>
      <c r="AN278" s="1">
        <v>2.7338109081878247E-2</v>
      </c>
      <c r="AO278" s="2">
        <v>56.204087580821998</v>
      </c>
      <c r="AP278" s="2">
        <v>0.57903765792799788</v>
      </c>
      <c r="AQ278" s="1">
        <v>1.0409656417938408E-2</v>
      </c>
      <c r="AR278" s="2">
        <v>61.615192409544001</v>
      </c>
      <c r="AS278" s="2">
        <v>5.9901424866500008</v>
      </c>
      <c r="AT278" s="1">
        <v>0.10768785816737927</v>
      </c>
      <c r="AU278" s="1"/>
      <c r="AV278" t="s">
        <v>115</v>
      </c>
      <c r="AW278" s="2">
        <v>56.615129099901999</v>
      </c>
      <c r="AX278" s="2">
        <v>57.305143582112997</v>
      </c>
      <c r="AY278" s="2">
        <v>0.69001448221099793</v>
      </c>
      <c r="AZ278" s="1">
        <v>1.2187810805719639E-2</v>
      </c>
      <c r="BA278" s="2">
        <v>56.731429511446002</v>
      </c>
      <c r="BB278" s="2">
        <v>0.11630041154400317</v>
      </c>
      <c r="BC278" s="1">
        <v>2.0542284967465436E-3</v>
      </c>
      <c r="BD278" s="2">
        <v>56.608639283423003</v>
      </c>
      <c r="BE278" s="2">
        <v>-6.4898164789966017E-3</v>
      </c>
      <c r="BF278" s="1">
        <v>-1.1463042798232947E-4</v>
      </c>
      <c r="BG278" s="2">
        <v>56.983280642392998</v>
      </c>
      <c r="BH278" s="2">
        <v>0.36815154249099891</v>
      </c>
      <c r="BI278" s="1">
        <v>6.502706049497221E-3</v>
      </c>
      <c r="BJ278" s="2">
        <v>56.771543102076997</v>
      </c>
      <c r="BK278" s="2">
        <v>0.15641400217499779</v>
      </c>
      <c r="BL278" s="1">
        <v>2.7627597898609853E-3</v>
      </c>
      <c r="BM278" s="2">
        <v>58.158575257174</v>
      </c>
      <c r="BN278" s="2">
        <v>1.5434461572720011</v>
      </c>
      <c r="BO278" s="1">
        <v>2.7262079620951934E-2</v>
      </c>
      <c r="BQ278" t="s">
        <v>115</v>
      </c>
      <c r="BS278" s="23">
        <v>55.625049922894</v>
      </c>
      <c r="BT278" s="23">
        <v>54.505809879097995</v>
      </c>
      <c r="BU278" s="23">
        <v>-1.1192400437960046</v>
      </c>
      <c r="BV278" s="24">
        <v>-2.0121151268133082E-2</v>
      </c>
      <c r="BW278" s="2">
        <v>56.615129099901999</v>
      </c>
      <c r="BX278" s="2">
        <v>56.255795439703</v>
      </c>
      <c r="BY278" s="2">
        <v>-0.35933366019899893</v>
      </c>
      <c r="BZ278" s="1">
        <v>-6.3469547082534326E-3</v>
      </c>
      <c r="CB278" s="25" t="s">
        <v>115</v>
      </c>
      <c r="CC278" s="27">
        <v>0</v>
      </c>
      <c r="CD278" s="27">
        <v>2.1530680000000002</v>
      </c>
      <c r="CG278" s="30">
        <v>173</v>
      </c>
      <c r="CH278" s="30"/>
      <c r="CI278" s="15" t="s">
        <v>1002</v>
      </c>
      <c r="CJ278" s="33" t="s">
        <v>603</v>
      </c>
      <c r="CK278" s="34" t="s">
        <v>1003</v>
      </c>
      <c r="CL278" s="34" t="s">
        <v>989</v>
      </c>
      <c r="CM278" s="32"/>
      <c r="CN278" s="32"/>
      <c r="CO278" t="s">
        <v>1004</v>
      </c>
      <c r="CP278">
        <v>181888</v>
      </c>
      <c r="CQ278" t="s">
        <v>963</v>
      </c>
      <c r="CR278" s="30">
        <v>345</v>
      </c>
      <c r="CS278" s="39" t="s">
        <v>115</v>
      </c>
      <c r="CW278" s="30">
        <v>206</v>
      </c>
      <c r="CX278" s="30"/>
      <c r="CY278" s="32"/>
      <c r="CZ278" s="32" t="s">
        <v>1004</v>
      </c>
      <c r="DA278" s="41">
        <v>181159</v>
      </c>
    </row>
    <row r="279" spans="1:105" ht="15.75" x14ac:dyDescent="0.25">
      <c r="B279" t="s">
        <v>124</v>
      </c>
      <c r="C279" s="52">
        <v>60.859930702417003</v>
      </c>
      <c r="D279" s="52">
        <v>62.895913172053</v>
      </c>
      <c r="E279" s="52">
        <v>2.0359824696359965</v>
      </c>
      <c r="F279" s="53">
        <v>3.3453578506213104E-2</v>
      </c>
      <c r="G279" s="45">
        <v>59.592697592646005</v>
      </c>
      <c r="H279" s="45">
        <v>59.972935000101998</v>
      </c>
      <c r="I279" s="45">
        <v>0.38023740745599355</v>
      </c>
      <c r="J279" s="46">
        <v>6.3806040474146362E-3</v>
      </c>
      <c r="K279" s="47">
        <v>3</v>
      </c>
      <c r="L279" s="55">
        <f t="shared" si="120"/>
        <v>57.935494592646002</v>
      </c>
      <c r="M279" s="55">
        <f t="shared" si="121"/>
        <v>58.315732000101995</v>
      </c>
      <c r="N279" s="55">
        <f t="shared" si="122"/>
        <v>0.38023740745599355</v>
      </c>
      <c r="O279" s="56">
        <f t="shared" si="123"/>
        <v>6.5631166201221783E-3</v>
      </c>
      <c r="P279" s="54"/>
      <c r="Q279" s="42">
        <f t="shared" si="124"/>
        <v>368.08289859514468</v>
      </c>
      <c r="R279" s="42">
        <f t="shared" si="125"/>
        <v>380.39658874009183</v>
      </c>
      <c r="S279" s="42">
        <f t="shared" si="126"/>
        <v>350.39581108753322</v>
      </c>
      <c r="T279" s="42">
        <f t="shared" si="127"/>
        <v>352.69549965890297</v>
      </c>
      <c r="V279" s="143">
        <f t="shared" si="111"/>
        <v>381.38299811696879</v>
      </c>
      <c r="W279" s="143">
        <f t="shared" si="112"/>
        <v>353.06069406530366</v>
      </c>
      <c r="X279" s="143">
        <f t="shared" si="113"/>
        <v>355.10740309631001</v>
      </c>
      <c r="AA279" t="s">
        <v>124</v>
      </c>
      <c r="AB279" s="2">
        <v>60.859930702417003</v>
      </c>
      <c r="AC279" s="2">
        <v>61.643042781589998</v>
      </c>
      <c r="AD279" s="2">
        <v>0.78311207917299441</v>
      </c>
      <c r="AE279" s="1">
        <v>1.286744940611465E-2</v>
      </c>
      <c r="AF279" s="2">
        <v>60.995448676959001</v>
      </c>
      <c r="AG279" s="2">
        <v>0.13551797454199743</v>
      </c>
      <c r="AH279" s="1">
        <v>2.2267191726627359E-3</v>
      </c>
      <c r="AI279" s="2">
        <v>60.847785839253</v>
      </c>
      <c r="AJ279" s="2">
        <v>-1.2144863164003539E-2</v>
      </c>
      <c r="AK279" s="1">
        <v>-1.995543377035297E-4</v>
      </c>
      <c r="AL279" s="2">
        <v>61.295702713946</v>
      </c>
      <c r="AM279" s="2">
        <v>0.43577201152899647</v>
      </c>
      <c r="AN279" s="1">
        <v>7.1602449509803687E-3</v>
      </c>
      <c r="AO279" s="2">
        <v>61.018169783768997</v>
      </c>
      <c r="AP279" s="2">
        <v>0.1582390813519936</v>
      </c>
      <c r="AQ279" s="1">
        <v>2.600053590690488E-3</v>
      </c>
      <c r="AR279" s="2">
        <v>62.583043076003996</v>
      </c>
      <c r="AS279" s="2">
        <v>1.7231123735869929</v>
      </c>
      <c r="AT279" s="1">
        <v>2.8312756089263192E-2</v>
      </c>
      <c r="AU279" s="1"/>
      <c r="AV279" t="s">
        <v>124</v>
      </c>
      <c r="AW279" s="2">
        <v>59.592697592646005</v>
      </c>
      <c r="AX279" s="2">
        <v>59.762474403908001</v>
      </c>
      <c r="AY279" s="2">
        <v>0.16977681126199684</v>
      </c>
      <c r="AZ279" s="1">
        <v>2.8489532798553498E-3</v>
      </c>
      <c r="BA279" s="2">
        <v>59.622568263077</v>
      </c>
      <c r="BB279" s="2">
        <v>2.9870670430995006E-2</v>
      </c>
      <c r="BC279" s="1">
        <v>5.0124716009971627E-4</v>
      </c>
      <c r="BD279" s="2">
        <v>59.589264636111999</v>
      </c>
      <c r="BE279" s="2">
        <v>-3.4329565340058821E-3</v>
      </c>
      <c r="BF279" s="1">
        <v>-5.7607000063536706E-5</v>
      </c>
      <c r="BG279" s="2">
        <v>59.643970495658998</v>
      </c>
      <c r="BH279" s="2">
        <v>5.1272903012993254E-2</v>
      </c>
      <c r="BI279" s="1">
        <v>8.6038902557283381E-4</v>
      </c>
      <c r="BJ279" s="2">
        <v>59.623514230925004</v>
      </c>
      <c r="BK279" s="2">
        <v>3.0816638278999164E-2</v>
      </c>
      <c r="BL279" s="1">
        <v>5.1712104878437438E-4</v>
      </c>
      <c r="BM279" s="2">
        <v>59.928552311089</v>
      </c>
      <c r="BN279" s="2">
        <v>0.33585471844299519</v>
      </c>
      <c r="BO279" s="1">
        <v>5.635836805690117E-3</v>
      </c>
      <c r="BQ279" t="s">
        <v>124</v>
      </c>
      <c r="BS279" s="23">
        <v>60.859930702417003</v>
      </c>
      <c r="BT279" s="23">
        <v>61.792895941809</v>
      </c>
      <c r="BU279" s="23">
        <v>0.93296523939199716</v>
      </c>
      <c r="BV279" s="24">
        <v>1.5329712482813347E-2</v>
      </c>
      <c r="BW279" s="2">
        <v>59.592697592646005</v>
      </c>
      <c r="BX279" s="2">
        <v>59.808926771532001</v>
      </c>
      <c r="BY279" s="2">
        <v>0.21622917888599602</v>
      </c>
      <c r="BZ279" s="1">
        <v>3.6284509280660529E-3</v>
      </c>
      <c r="CB279" s="25" t="s">
        <v>124</v>
      </c>
      <c r="CC279" s="27">
        <v>0</v>
      </c>
      <c r="CD279" s="27">
        <v>1.657203</v>
      </c>
      <c r="CG279" s="30">
        <v>184</v>
      </c>
      <c r="CH279" s="30"/>
      <c r="CI279" s="15" t="s">
        <v>124</v>
      </c>
      <c r="CJ279" s="33" t="s">
        <v>603</v>
      </c>
      <c r="CK279" s="34" t="s">
        <v>1016</v>
      </c>
      <c r="CL279" s="34" t="s">
        <v>989</v>
      </c>
      <c r="CM279" s="32"/>
      <c r="CN279" s="32"/>
      <c r="CO279" t="s">
        <v>124</v>
      </c>
      <c r="CP279">
        <v>165343</v>
      </c>
      <c r="CQ279" t="s">
        <v>963</v>
      </c>
      <c r="CR279" s="30">
        <v>346</v>
      </c>
      <c r="CS279" s="39" t="s">
        <v>124</v>
      </c>
      <c r="CW279" s="30">
        <v>215</v>
      </c>
      <c r="CX279" s="30"/>
      <c r="CY279" s="32"/>
      <c r="CZ279" s="32" t="s">
        <v>124</v>
      </c>
      <c r="DA279" s="41">
        <v>164095</v>
      </c>
    </row>
    <row r="280" spans="1:105" ht="15.75" x14ac:dyDescent="0.25">
      <c r="B280" t="s">
        <v>125</v>
      </c>
      <c r="C280" s="52">
        <v>56.301293834163999</v>
      </c>
      <c r="D280" s="52">
        <v>55.894448783687999</v>
      </c>
      <c r="E280" s="52">
        <v>-0.40684505047600084</v>
      </c>
      <c r="F280" s="53">
        <v>-7.2262113846684739E-3</v>
      </c>
      <c r="G280" s="45">
        <v>54.603622890591005</v>
      </c>
      <c r="H280" s="45">
        <v>54.316221278116004</v>
      </c>
      <c r="I280" s="45">
        <v>-0.2874016124750014</v>
      </c>
      <c r="J280" s="46">
        <v>-5.2634165511483829E-3</v>
      </c>
      <c r="K280" s="47">
        <v>4</v>
      </c>
      <c r="L280" s="55">
        <f t="shared" si="120"/>
        <v>52.348135890591003</v>
      </c>
      <c r="M280" s="55">
        <f t="shared" si="121"/>
        <v>52.060734278116001</v>
      </c>
      <c r="N280" s="55">
        <f t="shared" si="122"/>
        <v>-0.2874016124750014</v>
      </c>
      <c r="O280" s="56">
        <f t="shared" si="123"/>
        <v>-5.4901976466875235E-3</v>
      </c>
      <c r="P280" s="54"/>
      <c r="Q280" s="42">
        <f t="shared" si="124"/>
        <v>255.94172951792234</v>
      </c>
      <c r="R280" s="42">
        <f t="shared" si="125"/>
        <v>254.0922404782682</v>
      </c>
      <c r="S280" s="42">
        <f t="shared" si="126"/>
        <v>237.97095101120118</v>
      </c>
      <c r="T280" s="42">
        <f t="shared" si="127"/>
        <v>236.66444345597949</v>
      </c>
      <c r="V280" s="143">
        <f t="shared" si="111"/>
        <v>260.22493709082687</v>
      </c>
      <c r="W280" s="143">
        <f t="shared" si="112"/>
        <v>241.62090656341908</v>
      </c>
      <c r="X280" s="143">
        <f t="shared" si="113"/>
        <v>241.08690828611518</v>
      </c>
      <c r="AA280" t="s">
        <v>125</v>
      </c>
      <c r="AB280" s="2">
        <v>56.301293834163999</v>
      </c>
      <c r="AC280" s="2">
        <v>56.328287902212999</v>
      </c>
      <c r="AD280" s="2">
        <v>2.6994068048999509E-2</v>
      </c>
      <c r="AE280" s="1">
        <v>4.7945733056349994E-4</v>
      </c>
      <c r="AF280" s="2">
        <v>56.307496878247996</v>
      </c>
      <c r="AG280" s="2">
        <v>6.2030440839961898E-3</v>
      </c>
      <c r="AH280" s="1">
        <v>1.1017587095364656E-4</v>
      </c>
      <c r="AI280" s="2">
        <v>56.257562940273999</v>
      </c>
      <c r="AJ280" s="2">
        <v>-4.3730893890000289E-2</v>
      </c>
      <c r="AK280" s="1">
        <v>-7.7672982114425392E-4</v>
      </c>
      <c r="AL280" s="2">
        <v>56.363681482776002</v>
      </c>
      <c r="AM280" s="2">
        <v>6.2387648612002522E-2</v>
      </c>
      <c r="AN280" s="1">
        <v>1.108103284371509E-3</v>
      </c>
      <c r="AO280" s="2">
        <v>56.347422735454003</v>
      </c>
      <c r="AP280" s="2">
        <v>4.612890129000391E-2</v>
      </c>
      <c r="AQ280" s="1">
        <v>8.1932222420815111E-4</v>
      </c>
      <c r="AR280" s="2">
        <v>56.378773520475995</v>
      </c>
      <c r="AS280" s="2">
        <v>7.7479686311995977E-2</v>
      </c>
      <c r="AT280" s="1">
        <v>1.3761617368903303E-3</v>
      </c>
      <c r="AU280" s="1"/>
      <c r="AV280" t="s">
        <v>125</v>
      </c>
      <c r="AW280" s="2">
        <v>54.603622890591005</v>
      </c>
      <c r="AX280" s="2">
        <v>54.563119358735001</v>
      </c>
      <c r="AY280" s="2">
        <v>-4.050353185600386E-2</v>
      </c>
      <c r="AZ280" s="1">
        <v>-7.4177370862663408E-4</v>
      </c>
      <c r="BA280" s="2">
        <v>54.594338769061999</v>
      </c>
      <c r="BB280" s="2">
        <v>-9.2841215290064838E-3</v>
      </c>
      <c r="BC280" s="1">
        <v>-1.7002757395070709E-4</v>
      </c>
      <c r="BD280" s="2">
        <v>54.591263401403005</v>
      </c>
      <c r="BE280" s="2">
        <v>-1.2359489188000339E-2</v>
      </c>
      <c r="BF280" s="1">
        <v>-2.2634925182098234E-4</v>
      </c>
      <c r="BG280" s="2">
        <v>54.547469004024997</v>
      </c>
      <c r="BH280" s="2">
        <v>-5.6153886566008282E-2</v>
      </c>
      <c r="BI280" s="1">
        <v>-1.028391223756774E-3</v>
      </c>
      <c r="BJ280" s="2">
        <v>54.598417562198001</v>
      </c>
      <c r="BK280" s="2">
        <v>-5.2053283930035832E-3</v>
      </c>
      <c r="BL280" s="1">
        <v>-9.5329359435242469E-5</v>
      </c>
      <c r="BM280" s="2">
        <v>54.487930027819999</v>
      </c>
      <c r="BN280" s="2">
        <v>-0.11569286277100588</v>
      </c>
      <c r="BO280" s="1">
        <v>-2.1187763127516112E-3</v>
      </c>
      <c r="BQ280" t="s">
        <v>125</v>
      </c>
      <c r="BS280" s="23">
        <v>56.301293834163999</v>
      </c>
      <c r="BT280" s="23">
        <v>55.864634996558003</v>
      </c>
      <c r="BU280" s="23">
        <v>-0.43665883760599655</v>
      </c>
      <c r="BV280" s="24">
        <v>-7.7557513845450754E-3</v>
      </c>
      <c r="BW280" s="2">
        <v>54.603622890591005</v>
      </c>
      <c r="BX280" s="2">
        <v>54.437062307786</v>
      </c>
      <c r="BY280" s="2">
        <v>-0.16656058280500474</v>
      </c>
      <c r="BZ280" s="1">
        <v>-3.0503577233097026E-3</v>
      </c>
      <c r="CB280" s="25" t="s">
        <v>125</v>
      </c>
      <c r="CC280" s="27">
        <v>0</v>
      </c>
      <c r="CD280" s="27">
        <v>2.255487</v>
      </c>
      <c r="CG280" s="30">
        <v>185</v>
      </c>
      <c r="CH280" s="30"/>
      <c r="CI280" s="15" t="s">
        <v>125</v>
      </c>
      <c r="CJ280" s="33" t="s">
        <v>603</v>
      </c>
      <c r="CK280" s="34" t="s">
        <v>1017</v>
      </c>
      <c r="CL280" s="34" t="s">
        <v>989</v>
      </c>
      <c r="CM280" s="32"/>
      <c r="CN280" s="32"/>
      <c r="CO280" t="s">
        <v>125</v>
      </c>
      <c r="CP280">
        <v>219977</v>
      </c>
      <c r="CQ280" t="s">
        <v>963</v>
      </c>
      <c r="CR280" s="30">
        <v>347</v>
      </c>
      <c r="CS280" s="39" t="s">
        <v>125</v>
      </c>
      <c r="CW280" s="30">
        <v>216</v>
      </c>
      <c r="CX280" s="30"/>
      <c r="CY280" s="32"/>
      <c r="CZ280" s="32" t="s">
        <v>125</v>
      </c>
      <c r="DA280" s="41">
        <v>216654</v>
      </c>
    </row>
    <row r="281" spans="1:105" ht="15.75" x14ac:dyDescent="0.25">
      <c r="A281" t="s">
        <v>605</v>
      </c>
      <c r="B281" t="s">
        <v>170</v>
      </c>
      <c r="C281" s="52">
        <v>123.447657422669</v>
      </c>
      <c r="D281" s="52">
        <v>127.81461535173699</v>
      </c>
      <c r="E281" s="52">
        <v>4.3669579290679934</v>
      </c>
      <c r="F281" s="53">
        <v>3.5374976084933618E-2</v>
      </c>
      <c r="G281" s="45">
        <v>121.89038029909401</v>
      </c>
      <c r="H281" s="45">
        <v>122.73264748520999</v>
      </c>
      <c r="I281" s="45">
        <v>0.84226718611598983</v>
      </c>
      <c r="J281" s="46">
        <v>6.9100382167094632E-3</v>
      </c>
      <c r="K281" s="47">
        <v>3</v>
      </c>
      <c r="L281" s="55">
        <f t="shared" si="120"/>
        <v>118.14090229909401</v>
      </c>
      <c r="M281" s="55">
        <f t="shared" si="121"/>
        <v>118.98316948521</v>
      </c>
      <c r="N281" s="55">
        <f t="shared" si="122"/>
        <v>0.84226718611598983</v>
      </c>
      <c r="O281" s="56">
        <f t="shared" si="123"/>
        <v>7.1293444499318757E-3</v>
      </c>
      <c r="P281" s="54"/>
      <c r="Q281" s="42">
        <f t="shared" si="124"/>
        <v>393.18422335539179</v>
      </c>
      <c r="R281" s="42">
        <f t="shared" si="125"/>
        <v>407.09310585356195</v>
      </c>
      <c r="S281" s="42">
        <f t="shared" si="126"/>
        <v>376.28206064641421</v>
      </c>
      <c r="T281" s="42">
        <f t="shared" si="127"/>
        <v>378.96470506709261</v>
      </c>
      <c r="V281" s="143">
        <f t="shared" si="111"/>
        <v>409.39966719882898</v>
      </c>
      <c r="W281" s="143">
        <f t="shared" si="112"/>
        <v>377.36498875354243</v>
      </c>
      <c r="X281" s="143">
        <f t="shared" si="113"/>
        <v>380.6390160053503</v>
      </c>
      <c r="AA281" t="s">
        <v>170</v>
      </c>
      <c r="AB281" s="2">
        <v>123.447657422669</v>
      </c>
      <c r="AC281" s="2">
        <v>125.407046308888</v>
      </c>
      <c r="AD281" s="2">
        <v>1.9593888862190028</v>
      </c>
      <c r="AE281" s="1">
        <v>1.5872224124191404E-2</v>
      </c>
      <c r="AF281" s="2">
        <v>123.847319078445</v>
      </c>
      <c r="AG281" s="2">
        <v>0.39966165577600066</v>
      </c>
      <c r="AH281" s="1">
        <v>3.2374989053669139E-3</v>
      </c>
      <c r="AI281" s="2">
        <v>123.603784842344</v>
      </c>
      <c r="AJ281" s="2">
        <v>0.15612741967500199</v>
      </c>
      <c r="AK281" s="1">
        <v>1.2647256572916703E-3</v>
      </c>
      <c r="AL281" s="2">
        <v>124.55159482125799</v>
      </c>
      <c r="AM281" s="2">
        <v>1.1039373985889966</v>
      </c>
      <c r="AN281" s="1">
        <v>8.9425544529310591E-3</v>
      </c>
      <c r="AO281" s="2">
        <v>123.839868943231</v>
      </c>
      <c r="AP281" s="2">
        <v>0.39221152056200026</v>
      </c>
      <c r="AQ281" s="1">
        <v>3.1771483457083203E-3</v>
      </c>
      <c r="AR281" s="2">
        <v>128.16993501060298</v>
      </c>
      <c r="AS281" s="2">
        <v>4.7222775879339878</v>
      </c>
      <c r="AT281" s="1">
        <v>3.8253278243794556E-2</v>
      </c>
      <c r="AU281" s="1"/>
      <c r="AV281" t="s">
        <v>170</v>
      </c>
      <c r="AW281" s="2">
        <v>121.89038029909401</v>
      </c>
      <c r="AX281" s="2">
        <v>122.339556449874</v>
      </c>
      <c r="AY281" s="2">
        <v>0.44917615077999073</v>
      </c>
      <c r="AZ281" s="1">
        <v>3.6850828562336466E-3</v>
      </c>
      <c r="BA281" s="2">
        <v>121.987725975583</v>
      </c>
      <c r="BB281" s="2">
        <v>9.7345676488998834E-2</v>
      </c>
      <c r="BC281" s="1">
        <v>7.9863297046192238E-4</v>
      </c>
      <c r="BD281" s="2">
        <v>121.934500635498</v>
      </c>
      <c r="BE281" s="2">
        <v>4.4120336403992155E-2</v>
      </c>
      <c r="BF281" s="1">
        <v>3.6196733733810573E-4</v>
      </c>
      <c r="BG281" s="2">
        <v>122.05969661079</v>
      </c>
      <c r="BH281" s="2">
        <v>0.1693163116959937</v>
      </c>
      <c r="BI281" s="1">
        <v>1.3890867456523327E-3</v>
      </c>
      <c r="BJ281" s="2">
        <v>121.97564807810099</v>
      </c>
      <c r="BK281" s="2">
        <v>8.5267779006983346E-2</v>
      </c>
      <c r="BL281" s="1">
        <v>6.995447778385275E-4</v>
      </c>
      <c r="BM281" s="2">
        <v>122.915373462763</v>
      </c>
      <c r="BN281" s="2">
        <v>1.0249931636689951</v>
      </c>
      <c r="BO281" s="1">
        <v>8.409139106415716E-3</v>
      </c>
      <c r="BQ281" t="s">
        <v>170</v>
      </c>
      <c r="BS281" s="23">
        <v>123.447657422669</v>
      </c>
      <c r="BT281" s="23">
        <v>123.40794266972999</v>
      </c>
      <c r="BU281" s="23">
        <v>-3.9714752939005393E-2</v>
      </c>
      <c r="BV281" s="24">
        <v>-3.2171329750735697E-4</v>
      </c>
      <c r="BW281" s="2">
        <v>121.89038029909401</v>
      </c>
      <c r="BX281" s="2">
        <v>121.783626330017</v>
      </c>
      <c r="BY281" s="2">
        <v>-0.10675396907700474</v>
      </c>
      <c r="BZ281" s="1">
        <v>-8.758194766071973E-4</v>
      </c>
      <c r="CB281" s="25" t="s">
        <v>170</v>
      </c>
      <c r="CC281" s="27">
        <v>0</v>
      </c>
      <c r="CD281" s="27">
        <v>3.7494779999999999</v>
      </c>
      <c r="CG281" s="30">
        <v>186</v>
      </c>
      <c r="CH281" s="30"/>
      <c r="CI281" s="15" t="s">
        <v>170</v>
      </c>
      <c r="CJ281" s="36" t="s">
        <v>603</v>
      </c>
      <c r="CK281" s="34" t="s">
        <v>1018</v>
      </c>
      <c r="CL281" s="34" t="s">
        <v>989</v>
      </c>
      <c r="CM281" s="32"/>
      <c r="CN281" s="32"/>
      <c r="CO281" t="s">
        <v>170</v>
      </c>
      <c r="CP281">
        <v>313969</v>
      </c>
      <c r="CQ281" t="s">
        <v>963</v>
      </c>
      <c r="CR281" s="30">
        <v>348</v>
      </c>
      <c r="CS281" s="39" t="s">
        <v>170</v>
      </c>
      <c r="CW281" s="30">
        <v>217</v>
      </c>
      <c r="CX281" s="30"/>
      <c r="CY281" s="32"/>
      <c r="CZ281" s="32" t="s">
        <v>170</v>
      </c>
      <c r="DA281" s="41">
        <v>313068</v>
      </c>
    </row>
    <row r="282" spans="1:105" ht="15.75" x14ac:dyDescent="0.25">
      <c r="A282" t="s">
        <v>606</v>
      </c>
      <c r="B282" t="s">
        <v>173</v>
      </c>
      <c r="C282" s="52">
        <v>91.260072750147003</v>
      </c>
      <c r="D282" s="52">
        <v>97.741753617516991</v>
      </c>
      <c r="E282" s="52">
        <v>6.4816808673699882</v>
      </c>
      <c r="F282" s="53">
        <v>7.1024278986886374E-2</v>
      </c>
      <c r="G282" s="45">
        <v>90.357587160635987</v>
      </c>
      <c r="H282" s="45">
        <v>91.866501220485006</v>
      </c>
      <c r="I282" s="45">
        <v>1.5089140598490189</v>
      </c>
      <c r="J282" s="46">
        <v>1.6699362026638676E-2</v>
      </c>
      <c r="K282" s="47">
        <v>3</v>
      </c>
      <c r="L282" s="55">
        <f t="shared" si="120"/>
        <v>87.132840160635993</v>
      </c>
      <c r="M282" s="55">
        <f t="shared" si="121"/>
        <v>88.641754220485012</v>
      </c>
      <c r="N282" s="55">
        <f t="shared" si="122"/>
        <v>1.5089140598490189</v>
      </c>
      <c r="O282" s="56">
        <f t="shared" si="123"/>
        <v>1.7317397861325551E-2</v>
      </c>
      <c r="P282" s="54"/>
      <c r="Q282" s="42">
        <f t="shared" si="124"/>
        <v>308.9383266366745</v>
      </c>
      <c r="R282" s="42">
        <f t="shared" si="125"/>
        <v>330.88044853745947</v>
      </c>
      <c r="S282" s="42">
        <f t="shared" si="126"/>
        <v>294.96660503466831</v>
      </c>
      <c r="T282" s="42">
        <f t="shared" si="127"/>
        <v>300.07465908985813</v>
      </c>
      <c r="V282" s="143">
        <f t="shared" si="111"/>
        <v>336.96342809373715</v>
      </c>
      <c r="W282" s="143">
        <f t="shared" si="112"/>
        <v>296.23820733154952</v>
      </c>
      <c r="X282" s="143">
        <f t="shared" si="113"/>
        <v>302.96335198132471</v>
      </c>
      <c r="AA282" t="s">
        <v>173</v>
      </c>
      <c r="AB282" s="2">
        <v>91.260072750147003</v>
      </c>
      <c r="AC282" s="2">
        <v>94.757928094337004</v>
      </c>
      <c r="AD282" s="2">
        <v>3.4978553441900004</v>
      </c>
      <c r="AE282" s="1">
        <v>3.8328430372463911E-2</v>
      </c>
      <c r="AF282" s="2">
        <v>91.798702096625007</v>
      </c>
      <c r="AG282" s="2">
        <v>0.53862934647800387</v>
      </c>
      <c r="AH282" s="1">
        <v>5.9021358437075788E-3</v>
      </c>
      <c r="AI282" s="2">
        <v>91.222819229172998</v>
      </c>
      <c r="AJ282" s="2">
        <v>-3.7253520974005028E-2</v>
      </c>
      <c r="AK282" s="1">
        <v>-4.0821270300757043E-4</v>
      </c>
      <c r="AL282" s="2">
        <v>93.202488731030002</v>
      </c>
      <c r="AM282" s="2">
        <v>1.9424159808829984</v>
      </c>
      <c r="AN282" s="1">
        <v>2.1284400969095979E-2</v>
      </c>
      <c r="AO282" s="2">
        <v>92.000119071015007</v>
      </c>
      <c r="AP282" s="2">
        <v>0.7400463208680037</v>
      </c>
      <c r="AQ282" s="1">
        <v>8.1092015222704456E-3</v>
      </c>
      <c r="AR282" s="2">
        <v>99.111390068638997</v>
      </c>
      <c r="AS282" s="2">
        <v>7.8513173184919935</v>
      </c>
      <c r="AT282" s="1">
        <v>8.6032336835709419E-2</v>
      </c>
      <c r="AU282" s="1"/>
      <c r="AV282" t="s">
        <v>173</v>
      </c>
      <c r="AW282" s="2">
        <v>90.357587160635987</v>
      </c>
      <c r="AX282" s="2">
        <v>91.265907334620991</v>
      </c>
      <c r="AY282" s="2">
        <v>0.90832017398500398</v>
      </c>
      <c r="AZ282" s="1">
        <v>1.0052505855100024E-2</v>
      </c>
      <c r="BA282" s="2">
        <v>90.497216758275997</v>
      </c>
      <c r="BB282" s="2">
        <v>0.13962959764000971</v>
      </c>
      <c r="BC282" s="1">
        <v>1.5453002014294481E-3</v>
      </c>
      <c r="BD282" s="2">
        <v>90.347058136911997</v>
      </c>
      <c r="BE282" s="2">
        <v>-1.0529023723989894E-2</v>
      </c>
      <c r="BF282" s="1">
        <v>-1.1652617178977563E-4</v>
      </c>
      <c r="BG282" s="2">
        <v>90.792982067879009</v>
      </c>
      <c r="BH282" s="2">
        <v>0.43539490724302254</v>
      </c>
      <c r="BI282" s="1">
        <v>4.8185760700867964E-3</v>
      </c>
      <c r="BJ282" s="2">
        <v>90.545409233300006</v>
      </c>
      <c r="BK282" s="2">
        <v>0.1878220726640194</v>
      </c>
      <c r="BL282" s="1">
        <v>2.0786530336419111E-3</v>
      </c>
      <c r="BM282" s="2">
        <v>92.335660681619004</v>
      </c>
      <c r="BN282" s="2">
        <v>1.9780735209830169</v>
      </c>
      <c r="BO282" s="1">
        <v>2.1891615116574944E-2</v>
      </c>
      <c r="BQ282" t="s">
        <v>173</v>
      </c>
      <c r="BS282" s="23">
        <v>91.260072750147003</v>
      </c>
      <c r="BT282" s="23">
        <v>90.324588822331989</v>
      </c>
      <c r="BU282" s="23">
        <v>-0.93548392781501377</v>
      </c>
      <c r="BV282" s="24">
        <v>-1.0250747118909205E-2</v>
      </c>
      <c r="BW282" s="2">
        <v>90.357587160635987</v>
      </c>
      <c r="BX282" s="2">
        <v>90.023123665448992</v>
      </c>
      <c r="BY282" s="2">
        <v>-0.33446349518699492</v>
      </c>
      <c r="BZ282" s="1">
        <v>-3.7015540774942577E-3</v>
      </c>
      <c r="CB282" s="25" t="s">
        <v>173</v>
      </c>
      <c r="CC282" s="27">
        <v>0</v>
      </c>
      <c r="CD282" s="27">
        <v>3.2247469999999998</v>
      </c>
      <c r="CG282" s="30">
        <v>197</v>
      </c>
      <c r="CH282" s="30"/>
      <c r="CI282" s="15" t="s">
        <v>173</v>
      </c>
      <c r="CJ282" s="36" t="s">
        <v>603</v>
      </c>
      <c r="CK282" s="34" t="s">
        <v>1027</v>
      </c>
      <c r="CL282" s="34" t="s">
        <v>989</v>
      </c>
      <c r="CM282" s="32"/>
      <c r="CN282" s="32"/>
      <c r="CO282" t="s">
        <v>173</v>
      </c>
      <c r="CP282">
        <v>295399</v>
      </c>
      <c r="CQ282" t="s">
        <v>963</v>
      </c>
      <c r="CR282" s="30">
        <v>349</v>
      </c>
      <c r="CS282" s="39" t="s">
        <v>173</v>
      </c>
      <c r="CW282" s="30">
        <v>226</v>
      </c>
      <c r="CX282" s="30"/>
      <c r="CY282" s="32"/>
      <c r="CZ282" s="32" t="s">
        <v>173</v>
      </c>
      <c r="DA282" s="41">
        <v>294131</v>
      </c>
    </row>
    <row r="283" spans="1:105" ht="15.75" x14ac:dyDescent="0.25">
      <c r="A283" t="s">
        <v>607</v>
      </c>
      <c r="B283" t="s">
        <v>180</v>
      </c>
      <c r="C283" s="52">
        <v>94.304629709039006</v>
      </c>
      <c r="D283" s="52">
        <v>99.327882578927998</v>
      </c>
      <c r="E283" s="52">
        <v>5.0232528698889922</v>
      </c>
      <c r="F283" s="53">
        <v>5.3266238204713705E-2</v>
      </c>
      <c r="G283" s="45">
        <v>98.212005941268004</v>
      </c>
      <c r="H283" s="45">
        <v>99.338391848057995</v>
      </c>
      <c r="I283" s="45">
        <v>1.1263859067899915</v>
      </c>
      <c r="J283" s="46">
        <v>1.1468922724820266E-2</v>
      </c>
      <c r="K283" s="47">
        <v>4</v>
      </c>
      <c r="L283" s="55">
        <f t="shared" si="120"/>
        <v>92.732533941268002</v>
      </c>
      <c r="M283" s="55">
        <f t="shared" si="121"/>
        <v>93.858919848057994</v>
      </c>
      <c r="N283" s="55">
        <f t="shared" si="122"/>
        <v>1.1263859067899915</v>
      </c>
      <c r="O283" s="56">
        <f t="shared" si="123"/>
        <v>1.2146609813373441E-2</v>
      </c>
      <c r="P283" s="54"/>
      <c r="Q283" s="42">
        <f t="shared" si="124"/>
        <v>202.79169973042502</v>
      </c>
      <c r="R283" s="42">
        <f t="shared" si="125"/>
        <v>213.59365071420461</v>
      </c>
      <c r="S283" s="42">
        <f t="shared" si="126"/>
        <v>199.41108126165082</v>
      </c>
      <c r="T283" s="42">
        <f t="shared" si="127"/>
        <v>201.833249858199</v>
      </c>
      <c r="V283" s="143">
        <f t="shared" si="111"/>
        <v>221.66943118262492</v>
      </c>
      <c r="W283" s="143">
        <f t="shared" si="112"/>
        <v>200.61685659362621</v>
      </c>
      <c r="X283" s="143">
        <f t="shared" si="113"/>
        <v>205.06410428936454</v>
      </c>
      <c r="AA283" t="s">
        <v>180</v>
      </c>
      <c r="AB283" s="2">
        <v>94.304629709039006</v>
      </c>
      <c r="AC283" s="2">
        <v>97.947153281118005</v>
      </c>
      <c r="AD283" s="2">
        <v>3.6425235720789999</v>
      </c>
      <c r="AE283" s="1">
        <v>3.862507687392857E-2</v>
      </c>
      <c r="AF283" s="2">
        <v>94.867380780594999</v>
      </c>
      <c r="AG283" s="2">
        <v>0.56275107155599358</v>
      </c>
      <c r="AH283" s="1">
        <v>5.9673748074963754E-3</v>
      </c>
      <c r="AI283" s="2">
        <v>94.187513821877999</v>
      </c>
      <c r="AJ283" s="2">
        <v>-0.11711588716100607</v>
      </c>
      <c r="AK283" s="1">
        <v>-1.2418890517077194E-3</v>
      </c>
      <c r="AL283" s="2">
        <v>96.405924435311007</v>
      </c>
      <c r="AM283" s="2">
        <v>2.1012947262720019</v>
      </c>
      <c r="AN283" s="1">
        <v>2.2281989047146376E-2</v>
      </c>
      <c r="AO283" s="2">
        <v>95.175090018041999</v>
      </c>
      <c r="AP283" s="2">
        <v>0.87046030900299343</v>
      </c>
      <c r="AQ283" s="1">
        <v>9.2303030263588496E-3</v>
      </c>
      <c r="AR283" s="2">
        <v>102.463812861563</v>
      </c>
      <c r="AS283" s="2">
        <v>8.159183152523994</v>
      </c>
      <c r="AT283" s="1">
        <v>8.6519433644962868E-2</v>
      </c>
      <c r="AU283" s="1"/>
      <c r="AV283" t="s">
        <v>180</v>
      </c>
      <c r="AW283" s="2">
        <v>98.212005941268004</v>
      </c>
      <c r="AX283" s="2">
        <v>99.159713332591991</v>
      </c>
      <c r="AY283" s="2">
        <v>0.94770739132398774</v>
      </c>
      <c r="AZ283" s="1">
        <v>9.6496083369962786E-3</v>
      </c>
      <c r="BA283" s="2">
        <v>98.365529963029999</v>
      </c>
      <c r="BB283" s="2">
        <v>0.15352402176199575</v>
      </c>
      <c r="BC283" s="1">
        <v>1.5631899612538718E-3</v>
      </c>
      <c r="BD283" s="2">
        <v>98.178908419915004</v>
      </c>
      <c r="BE283" s="2">
        <v>-3.3097521352999593E-2</v>
      </c>
      <c r="BF283" s="1">
        <v>-3.3700076722587583E-4</v>
      </c>
      <c r="BG283" s="2">
        <v>98.70622410237101</v>
      </c>
      <c r="BH283" s="2">
        <v>0.49421816110300654</v>
      </c>
      <c r="BI283" s="1">
        <v>5.0321562660939345E-3</v>
      </c>
      <c r="BJ283" s="2">
        <v>98.447947576891011</v>
      </c>
      <c r="BK283" s="2">
        <v>0.23594163562300707</v>
      </c>
      <c r="BL283" s="1">
        <v>2.4023705998236417E-3</v>
      </c>
      <c r="BM283" s="2">
        <v>100.26768837440299</v>
      </c>
      <c r="BN283" s="2">
        <v>2.0556824331349901</v>
      </c>
      <c r="BO283" s="1">
        <v>2.093107063065501E-2</v>
      </c>
      <c r="BQ283" t="s">
        <v>180</v>
      </c>
      <c r="BS283" s="23">
        <v>94.304629709039006</v>
      </c>
      <c r="BT283" s="23">
        <v>91.921306160479986</v>
      </c>
      <c r="BU283" s="23">
        <v>-2.3833235485590194</v>
      </c>
      <c r="BV283" s="24">
        <v>-2.5272603857439041E-2</v>
      </c>
      <c r="BW283" s="2">
        <v>98.212005941268004</v>
      </c>
      <c r="BX283" s="2">
        <v>97.48991284489</v>
      </c>
      <c r="BY283" s="2">
        <v>-0.72209309637800345</v>
      </c>
      <c r="BZ283" s="1">
        <v>-7.3523912830965295E-3</v>
      </c>
      <c r="CB283" s="25" t="s">
        <v>180</v>
      </c>
      <c r="CC283" s="27">
        <v>0</v>
      </c>
      <c r="CD283" s="27">
        <v>5.4794720000000003</v>
      </c>
      <c r="CG283" s="30">
        <v>213</v>
      </c>
      <c r="CH283" s="30"/>
      <c r="CI283" s="15" t="s">
        <v>180</v>
      </c>
      <c r="CJ283" s="36" t="s">
        <v>603</v>
      </c>
      <c r="CK283" s="34" t="s">
        <v>1041</v>
      </c>
      <c r="CL283" s="34" t="s">
        <v>989</v>
      </c>
      <c r="CM283" s="32"/>
      <c r="CN283" s="32"/>
      <c r="CO283" t="s">
        <v>180</v>
      </c>
      <c r="CP283">
        <v>465032</v>
      </c>
      <c r="CQ283" t="s">
        <v>963</v>
      </c>
      <c r="CR283" s="30">
        <v>350</v>
      </c>
      <c r="CS283" s="39" t="s">
        <v>180</v>
      </c>
      <c r="CW283" s="30">
        <v>239</v>
      </c>
      <c r="CX283" s="30"/>
      <c r="CY283" s="32"/>
      <c r="CZ283" s="32" t="s">
        <v>180</v>
      </c>
      <c r="DA283" s="41">
        <v>462237</v>
      </c>
    </row>
    <row r="284" spans="1:105" ht="15.75" x14ac:dyDescent="0.25">
      <c r="A284" t="s">
        <v>608</v>
      </c>
      <c r="B284" t="s">
        <v>152</v>
      </c>
      <c r="C284" s="52">
        <v>213.55546259854799</v>
      </c>
      <c r="D284" s="52">
        <v>221.04842270787998</v>
      </c>
      <c r="E284" s="52">
        <v>7.4929601093319889</v>
      </c>
      <c r="F284" s="53">
        <v>3.5086717137353785E-2</v>
      </c>
      <c r="G284" s="45">
        <v>206.47658017669099</v>
      </c>
      <c r="H284" s="45">
        <v>207.87770478274598</v>
      </c>
      <c r="I284" s="45">
        <v>1.4011246060549922</v>
      </c>
      <c r="J284" s="46">
        <v>6.7858766590186111E-3</v>
      </c>
      <c r="K284" s="47">
        <v>3</v>
      </c>
      <c r="L284" s="55">
        <f t="shared" si="120"/>
        <v>200.45190917669098</v>
      </c>
      <c r="M284" s="55">
        <f t="shared" si="121"/>
        <v>201.85303378274597</v>
      </c>
      <c r="N284" s="55">
        <f t="shared" si="122"/>
        <v>1.4011246060549922</v>
      </c>
      <c r="O284" s="56">
        <f t="shared" si="123"/>
        <v>6.9898291905015108E-3</v>
      </c>
      <c r="P284" s="54"/>
      <c r="Q284" s="42">
        <f t="shared" si="124"/>
        <v>391.0348335256835</v>
      </c>
      <c r="R284" s="42">
        <f t="shared" si="125"/>
        <v>404.75496212045135</v>
      </c>
      <c r="S284" s="42">
        <f t="shared" si="126"/>
        <v>367.04132023146724</v>
      </c>
      <c r="T284" s="42">
        <f t="shared" si="127"/>
        <v>369.60687636574141</v>
      </c>
      <c r="V284" s="143">
        <f t="shared" ref="V284:V347" si="128">AR284/DA284*1000000</f>
        <v>412.74084640352038</v>
      </c>
      <c r="W284" s="143">
        <f t="shared" ref="W284:W347" si="129">(AW284-CC284-CD284)/DA284*1000000</f>
        <v>369.95760464042013</v>
      </c>
      <c r="X284" s="143">
        <f t="shared" ref="X284:X347" si="130">(BM284-CC284-CD284)/DA284*1000000</f>
        <v>374.21267999468091</v>
      </c>
      <c r="AA284" t="s">
        <v>152</v>
      </c>
      <c r="AB284" s="2">
        <v>213.55546259854799</v>
      </c>
      <c r="AC284" s="2">
        <v>217.92793502271499</v>
      </c>
      <c r="AD284" s="2">
        <v>4.3724724241670003</v>
      </c>
      <c r="AE284" s="1">
        <v>2.0474645653932946E-2</v>
      </c>
      <c r="AF284" s="2">
        <v>214.233846121992</v>
      </c>
      <c r="AG284" s="2">
        <v>0.67838352344401187</v>
      </c>
      <c r="AH284" s="1">
        <v>3.1766151761674689E-3</v>
      </c>
      <c r="AI284" s="2">
        <v>213.91692730162501</v>
      </c>
      <c r="AJ284" s="2">
        <v>0.36146470307701861</v>
      </c>
      <c r="AK284" s="1">
        <v>1.6926034046552002E-3</v>
      </c>
      <c r="AL284" s="2">
        <v>216.20183238646601</v>
      </c>
      <c r="AM284" s="2">
        <v>2.6463697879180188</v>
      </c>
      <c r="AN284" s="1">
        <v>1.2391955493514087E-2</v>
      </c>
      <c r="AO284" s="2">
        <v>214.52233359133601</v>
      </c>
      <c r="AP284" s="2">
        <v>0.96687099278801725</v>
      </c>
      <c r="AQ284" s="1">
        <v>4.5274936123061793E-3</v>
      </c>
      <c r="AR284" s="2">
        <v>223.63289636174102</v>
      </c>
      <c r="AS284" s="2">
        <v>10.077433763193028</v>
      </c>
      <c r="AT284" s="1">
        <v>4.7188836289039728E-2</v>
      </c>
      <c r="AU284" s="1"/>
      <c r="AV284" t="s">
        <v>152</v>
      </c>
      <c r="AW284" s="2">
        <v>206.47658017669099</v>
      </c>
      <c r="AX284" s="2">
        <v>207.52711183329299</v>
      </c>
      <c r="AY284" s="2">
        <v>1.0505316566020042</v>
      </c>
      <c r="AZ284" s="1">
        <v>5.0878974056186837E-3</v>
      </c>
      <c r="BA284" s="2">
        <v>206.63039142623401</v>
      </c>
      <c r="BB284" s="2">
        <v>0.1538112495430255</v>
      </c>
      <c r="BC284" s="1">
        <v>7.4493315131141037E-4</v>
      </c>
      <c r="BD284" s="2">
        <v>206.57872693129102</v>
      </c>
      <c r="BE284" s="2">
        <v>0.10214675460002809</v>
      </c>
      <c r="BF284" s="1">
        <v>4.9471351430083101E-4</v>
      </c>
      <c r="BG284" s="2">
        <v>206.945519965306</v>
      </c>
      <c r="BH284" s="2">
        <v>0.46893978861501751</v>
      </c>
      <c r="BI284" s="1">
        <v>2.2711524387595211E-3</v>
      </c>
      <c r="BJ284" s="2">
        <v>206.686682177368</v>
      </c>
      <c r="BK284" s="2">
        <v>0.21010200067701135</v>
      </c>
      <c r="BL284" s="1">
        <v>1.0175585071063166E-3</v>
      </c>
      <c r="BM284" s="2">
        <v>208.782082125438</v>
      </c>
      <c r="BN284" s="2">
        <v>2.3055019487470076</v>
      </c>
      <c r="BO284" s="1">
        <v>1.1165924710560826E-2</v>
      </c>
      <c r="BQ284" t="s">
        <v>152</v>
      </c>
      <c r="BS284" s="23">
        <v>213.55546259854799</v>
      </c>
      <c r="BT284" s="23">
        <v>213.116284294748</v>
      </c>
      <c r="BU284" s="23">
        <v>-0.43917830379999145</v>
      </c>
      <c r="BV284" s="24">
        <v>-2.0565070003644922E-3</v>
      </c>
      <c r="BW284" s="2">
        <v>206.47658017669099</v>
      </c>
      <c r="BX284" s="2">
        <v>206.18906225645699</v>
      </c>
      <c r="BY284" s="2">
        <v>-0.28751792023399503</v>
      </c>
      <c r="BZ284" s="1">
        <v>-1.3924965242448004E-3</v>
      </c>
      <c r="CB284" s="25" t="s">
        <v>152</v>
      </c>
      <c r="CC284" s="27">
        <v>0</v>
      </c>
      <c r="CD284" s="27">
        <v>6.0246709999999997</v>
      </c>
      <c r="CG284" s="30">
        <v>165</v>
      </c>
      <c r="CH284" s="30"/>
      <c r="CI284" s="15" t="s">
        <v>152</v>
      </c>
      <c r="CJ284" s="36" t="s">
        <v>994</v>
      </c>
      <c r="CK284" s="34" t="s">
        <v>995</v>
      </c>
      <c r="CL284" s="34" t="s">
        <v>989</v>
      </c>
      <c r="CM284" s="32"/>
      <c r="CN284" s="32"/>
      <c r="CO284" t="s">
        <v>152</v>
      </c>
      <c r="CP284">
        <v>546129</v>
      </c>
      <c r="CQ284" t="s">
        <v>963</v>
      </c>
      <c r="CR284" s="30">
        <v>353</v>
      </c>
      <c r="CS284" s="39" t="s">
        <v>152</v>
      </c>
      <c r="CW284" s="30">
        <v>199</v>
      </c>
      <c r="CX284" s="30"/>
      <c r="CY284" s="32"/>
      <c r="CZ284" s="32" t="s">
        <v>152</v>
      </c>
      <c r="DA284" s="41">
        <v>541824</v>
      </c>
    </row>
    <row r="285" spans="1:105" ht="15.75" x14ac:dyDescent="0.25">
      <c r="A285" t="s">
        <v>609</v>
      </c>
      <c r="B285" t="s">
        <v>116</v>
      </c>
      <c r="C285" s="52">
        <v>61.261640071405999</v>
      </c>
      <c r="D285" s="52">
        <v>61.851924930647002</v>
      </c>
      <c r="E285" s="52">
        <v>0.59028485924100238</v>
      </c>
      <c r="F285" s="53">
        <v>9.635472680015942E-3</v>
      </c>
      <c r="G285" s="45">
        <v>60.196855501808002</v>
      </c>
      <c r="H285" s="45">
        <v>60.182110640776997</v>
      </c>
      <c r="I285" s="45">
        <v>-1.474486103100503E-2</v>
      </c>
      <c r="J285" s="46">
        <v>-2.4494404081558993E-4</v>
      </c>
      <c r="K285" s="47">
        <v>3</v>
      </c>
      <c r="L285" s="55">
        <f t="shared" si="120"/>
        <v>58.409095501808004</v>
      </c>
      <c r="M285" s="55">
        <f t="shared" si="121"/>
        <v>58.394350640776999</v>
      </c>
      <c r="N285" s="55">
        <f t="shared" si="122"/>
        <v>-1.474486103100503E-2</v>
      </c>
      <c r="O285" s="56">
        <f t="shared" si="123"/>
        <v>-2.5244118068133096E-4</v>
      </c>
      <c r="P285" s="54"/>
      <c r="Q285" s="42">
        <f t="shared" si="124"/>
        <v>423.53099015801445</v>
      </c>
      <c r="R285" s="42">
        <f t="shared" si="125"/>
        <v>427.61191144282208</v>
      </c>
      <c r="S285" s="42">
        <f t="shared" si="126"/>
        <v>403.80998653121782</v>
      </c>
      <c r="T285" s="42">
        <f t="shared" si="127"/>
        <v>403.708048261447</v>
      </c>
      <c r="V285" s="143">
        <f t="shared" si="128"/>
        <v>431.94342996300554</v>
      </c>
      <c r="W285" s="143">
        <f t="shared" si="129"/>
        <v>407.08592428131954</v>
      </c>
      <c r="X285" s="143">
        <f t="shared" si="130"/>
        <v>407.45178831945697</v>
      </c>
      <c r="AA285" t="s">
        <v>116</v>
      </c>
      <c r="AB285" s="2">
        <v>61.261640071405999</v>
      </c>
      <c r="AC285" s="2">
        <v>61.639956579903</v>
      </c>
      <c r="AD285" s="2">
        <v>0.37831650849700083</v>
      </c>
      <c r="AE285" s="1">
        <v>6.1754224675676104E-3</v>
      </c>
      <c r="AF285" s="2">
        <v>61.281693127835993</v>
      </c>
      <c r="AG285" s="2">
        <v>2.0053056429993887E-2</v>
      </c>
      <c r="AH285" s="1">
        <v>3.2733463235101496E-4</v>
      </c>
      <c r="AI285" s="2">
        <v>61.295692045723996</v>
      </c>
      <c r="AJ285" s="2">
        <v>3.405197431799678E-2</v>
      </c>
      <c r="AK285" s="1">
        <v>5.5584496723081714E-4</v>
      </c>
      <c r="AL285" s="2">
        <v>61.502271541295002</v>
      </c>
      <c r="AM285" s="2">
        <v>0.24063146988900286</v>
      </c>
      <c r="AN285" s="1">
        <v>3.9279305876977018E-3</v>
      </c>
      <c r="AO285" s="2">
        <v>61.323094964815994</v>
      </c>
      <c r="AP285" s="2">
        <v>6.1454893409994327E-2</v>
      </c>
      <c r="AQ285" s="1">
        <v>1.0031545570501064E-3</v>
      </c>
      <c r="AR285" s="2">
        <v>61.975675274521997</v>
      </c>
      <c r="AS285" s="2">
        <v>0.71403520311599777</v>
      </c>
      <c r="AT285" s="1">
        <v>1.1655502567083168E-2</v>
      </c>
      <c r="AU285" s="1"/>
      <c r="AV285" t="s">
        <v>116</v>
      </c>
      <c r="AW285" s="2">
        <v>60.196855501808002</v>
      </c>
      <c r="AX285" s="2">
        <v>60.252512291525996</v>
      </c>
      <c r="AY285" s="2">
        <v>5.5656789717993149E-2</v>
      </c>
      <c r="AZ285" s="1">
        <v>9.2457968533458544E-4</v>
      </c>
      <c r="BA285" s="2">
        <v>60.194527130836001</v>
      </c>
      <c r="BB285" s="2">
        <v>-2.3283709720018919E-3</v>
      </c>
      <c r="BC285" s="1">
        <v>-3.8679279051909279E-5</v>
      </c>
      <c r="BD285" s="2">
        <v>60.206477846360997</v>
      </c>
      <c r="BE285" s="2">
        <v>9.6223445529943774E-3</v>
      </c>
      <c r="BF285" s="1">
        <v>1.5984796004345065E-4</v>
      </c>
      <c r="BG285" s="2">
        <v>60.194318268875001</v>
      </c>
      <c r="BH285" s="2">
        <v>-2.5372329330011212E-3</v>
      </c>
      <c r="BI285" s="1">
        <v>-4.2148928076897902E-5</v>
      </c>
      <c r="BJ285" s="2">
        <v>60.200967506448002</v>
      </c>
      <c r="BK285" s="2">
        <v>4.1120046399996113E-3</v>
      </c>
      <c r="BL285" s="1">
        <v>6.8309292997474061E-5</v>
      </c>
      <c r="BM285" s="2">
        <v>60.249350039864005</v>
      </c>
      <c r="BN285" s="2">
        <v>5.2494538056002682E-2</v>
      </c>
      <c r="BO285" s="1">
        <v>8.7204784400118733E-4</v>
      </c>
      <c r="BQ285" t="s">
        <v>116</v>
      </c>
      <c r="BS285" s="23">
        <v>61.261640071405999</v>
      </c>
      <c r="BT285" s="23">
        <v>60.586043773966999</v>
      </c>
      <c r="BU285" s="23">
        <v>-0.67559629743900018</v>
      </c>
      <c r="BV285" s="24">
        <v>-1.102804783958659E-2</v>
      </c>
      <c r="BW285" s="2">
        <v>60.196855501808002</v>
      </c>
      <c r="BX285" s="2">
        <v>59.958935765892001</v>
      </c>
      <c r="BY285" s="2">
        <v>-0.23791973591600168</v>
      </c>
      <c r="BZ285" s="1">
        <v>-3.9523615300612472E-3</v>
      </c>
      <c r="CB285" s="25" t="s">
        <v>116</v>
      </c>
      <c r="CC285" s="27">
        <v>0</v>
      </c>
      <c r="CD285" s="27">
        <v>1.78776</v>
      </c>
      <c r="CG285" s="30">
        <v>174</v>
      </c>
      <c r="CH285" s="30"/>
      <c r="CI285" s="15" t="s">
        <v>1005</v>
      </c>
      <c r="CJ285" s="33" t="s">
        <v>994</v>
      </c>
      <c r="CK285" s="34" t="s">
        <v>1006</v>
      </c>
      <c r="CL285" s="34" t="s">
        <v>989</v>
      </c>
      <c r="CM285" s="32"/>
      <c r="CN285" s="32"/>
      <c r="CO285" t="s">
        <v>116</v>
      </c>
      <c r="CP285">
        <v>144645</v>
      </c>
      <c r="CQ285" t="s">
        <v>963</v>
      </c>
      <c r="CR285" s="30">
        <v>354</v>
      </c>
      <c r="CS285" s="39" t="s">
        <v>116</v>
      </c>
      <c r="CW285" s="30">
        <v>207</v>
      </c>
      <c r="CX285" s="30"/>
      <c r="CY285" s="32"/>
      <c r="CZ285" s="32" t="s">
        <v>116</v>
      </c>
      <c r="DA285" s="41">
        <v>143481</v>
      </c>
    </row>
    <row r="286" spans="1:105" ht="15.75" x14ac:dyDescent="0.25">
      <c r="A286" t="s">
        <v>610</v>
      </c>
      <c r="B286" t="s">
        <v>133</v>
      </c>
      <c r="C286" s="52">
        <v>7.2811050424030004</v>
      </c>
      <c r="D286" s="52">
        <v>8.2798872843249995</v>
      </c>
      <c r="E286" s="52">
        <v>0.99878224192199916</v>
      </c>
      <c r="F286" s="53">
        <v>0.13717454096670589</v>
      </c>
      <c r="G286" s="45">
        <v>7.6824434310480001</v>
      </c>
      <c r="H286" s="45">
        <v>7.9362399216890003</v>
      </c>
      <c r="I286" s="45">
        <v>0.25379649064100018</v>
      </c>
      <c r="J286" s="46">
        <v>3.303590751027223E-2</v>
      </c>
      <c r="K286" s="47">
        <v>4</v>
      </c>
      <c r="L286" s="55">
        <f t="shared" si="120"/>
        <v>7.1615414310480006</v>
      </c>
      <c r="M286" s="55">
        <f t="shared" si="121"/>
        <v>7.4153379216889999</v>
      </c>
      <c r="N286" s="55">
        <f t="shared" si="122"/>
        <v>0.25379649064099929</v>
      </c>
      <c r="O286" s="56">
        <f t="shared" si="123"/>
        <v>3.5438807843894499E-2</v>
      </c>
      <c r="P286" s="54"/>
      <c r="Q286" s="42">
        <f t="shared" si="124"/>
        <v>186.79079123660853</v>
      </c>
      <c r="R286" s="42">
        <f t="shared" si="125"/>
        <v>212.41373228129811</v>
      </c>
      <c r="S286" s="42">
        <f t="shared" si="126"/>
        <v>183.7234846343766</v>
      </c>
      <c r="T286" s="42">
        <f t="shared" si="127"/>
        <v>190.23442590274499</v>
      </c>
      <c r="V286" s="143">
        <f t="shared" si="128"/>
        <v>222.52461315911145</v>
      </c>
      <c r="W286" s="143">
        <f t="shared" si="129"/>
        <v>184.77105784586806</v>
      </c>
      <c r="X286" s="143">
        <f t="shared" si="130"/>
        <v>194.02042925594054</v>
      </c>
      <c r="AA286" t="s">
        <v>133</v>
      </c>
      <c r="AB286" s="2">
        <v>7.2811050424030004</v>
      </c>
      <c r="AC286" s="2">
        <v>7.8862687694830003</v>
      </c>
      <c r="AD286" s="2">
        <v>0.60516372707999988</v>
      </c>
      <c r="AE286" s="1">
        <v>8.3114269545035466E-2</v>
      </c>
      <c r="AF286" s="2">
        <v>7.3585525668459999</v>
      </c>
      <c r="AG286" s="2">
        <v>7.7447524442999516E-2</v>
      </c>
      <c r="AH286" s="1">
        <v>1.0636781641243749E-2</v>
      </c>
      <c r="AI286" s="2">
        <v>7.2701631388779999</v>
      </c>
      <c r="AJ286" s="2">
        <v>-1.0941903525000463E-2</v>
      </c>
      <c r="AK286" s="1">
        <v>-1.5027806165792219E-3</v>
      </c>
      <c r="AL286" s="2">
        <v>7.635159430122</v>
      </c>
      <c r="AM286" s="2">
        <v>0.35405438771899966</v>
      </c>
      <c r="AN286" s="1">
        <v>4.8626463381188943E-2</v>
      </c>
      <c r="AO286" s="2">
        <v>7.4238134342890003</v>
      </c>
      <c r="AP286" s="2">
        <v>0.14270839188599993</v>
      </c>
      <c r="AQ286" s="1">
        <v>1.9599825995492235E-2</v>
      </c>
      <c r="AR286" s="2">
        <v>8.6248314814340006</v>
      </c>
      <c r="AS286" s="2">
        <v>1.3437264390310002</v>
      </c>
      <c r="AT286" s="1">
        <v>0.18454979446190314</v>
      </c>
      <c r="AU286" s="1"/>
      <c r="AV286" t="s">
        <v>133</v>
      </c>
      <c r="AW286" s="2">
        <v>7.6824434310480001</v>
      </c>
      <c r="AX286" s="2">
        <v>7.8467266155869995</v>
      </c>
      <c r="AY286" s="2">
        <v>0.16428318453899937</v>
      </c>
      <c r="AZ286" s="1">
        <v>2.1384236150058925E-2</v>
      </c>
      <c r="BA286" s="2">
        <v>7.703841816323</v>
      </c>
      <c r="BB286" s="2">
        <v>2.1398385274999931E-2</v>
      </c>
      <c r="BC286" s="1">
        <v>2.785361905630182E-3</v>
      </c>
      <c r="BD286" s="2">
        <v>7.6793512032120006</v>
      </c>
      <c r="BE286" s="2">
        <v>-3.0922278359994948E-3</v>
      </c>
      <c r="BF286" s="1">
        <v>-4.025057735540877E-4</v>
      </c>
      <c r="BG286" s="2">
        <v>7.7736933090629998</v>
      </c>
      <c r="BH286" s="2">
        <v>9.124987801499973E-2</v>
      </c>
      <c r="BI286" s="1">
        <v>1.1877715577601316E-2</v>
      </c>
      <c r="BJ286" s="2">
        <v>7.721757393591</v>
      </c>
      <c r="BK286" s="2">
        <v>3.9313962542999903E-2</v>
      </c>
      <c r="BL286" s="1">
        <v>5.1173774198083341E-3</v>
      </c>
      <c r="BM286" s="2">
        <v>8.0409398175309992</v>
      </c>
      <c r="BN286" s="2">
        <v>0.35849638648299909</v>
      </c>
      <c r="BO286" s="1">
        <v>4.6664370483245433E-2</v>
      </c>
      <c r="BQ286" t="s">
        <v>133</v>
      </c>
      <c r="BS286" s="23">
        <v>7.2811050424030004</v>
      </c>
      <c r="BT286" s="23">
        <v>7.1387617470100002</v>
      </c>
      <c r="BU286" s="23">
        <v>-0.14234329539300017</v>
      </c>
      <c r="BV286" s="24">
        <v>-1.9549682989605965E-2</v>
      </c>
      <c r="BW286" s="2">
        <v>7.6824434310480001</v>
      </c>
      <c r="BX286" s="2">
        <v>7.636505031934</v>
      </c>
      <c r="BY286" s="2">
        <v>-4.5938399114000106E-2</v>
      </c>
      <c r="BZ286" s="1">
        <v>-5.9796599254273225E-3</v>
      </c>
      <c r="CB286" s="25" t="s">
        <v>133</v>
      </c>
      <c r="CC286" s="27">
        <v>0</v>
      </c>
      <c r="CD286" s="27">
        <v>0.52090199999999998</v>
      </c>
      <c r="CG286" s="30">
        <v>196</v>
      </c>
      <c r="CH286" s="30"/>
      <c r="CI286" s="37" t="s">
        <v>133</v>
      </c>
      <c r="CJ286" s="33" t="s">
        <v>994</v>
      </c>
      <c r="CK286" s="34" t="s">
        <v>1026</v>
      </c>
      <c r="CL286" s="34" t="s">
        <v>989</v>
      </c>
      <c r="CM286" s="32"/>
      <c r="CN286" s="32"/>
      <c r="CO286" t="s">
        <v>133</v>
      </c>
      <c r="CP286">
        <v>38980</v>
      </c>
      <c r="CQ286" t="s">
        <v>963</v>
      </c>
      <c r="CR286" s="30">
        <v>355</v>
      </c>
      <c r="CS286" s="39" t="s">
        <v>133</v>
      </c>
      <c r="CW286" s="30">
        <v>225</v>
      </c>
      <c r="CX286" s="30"/>
      <c r="CY286" s="32"/>
      <c r="CZ286" s="32" t="s">
        <v>133</v>
      </c>
      <c r="DA286" s="41">
        <v>38759</v>
      </c>
    </row>
    <row r="287" spans="1:105" ht="15.75" x14ac:dyDescent="0.25">
      <c r="A287" t="s">
        <v>611</v>
      </c>
      <c r="B287" t="s">
        <v>103</v>
      </c>
      <c r="C287" s="52">
        <v>41.815305956491002</v>
      </c>
      <c r="D287" s="52">
        <v>42.619128358781005</v>
      </c>
      <c r="E287" s="52">
        <v>0.80382240229000246</v>
      </c>
      <c r="F287" s="53">
        <v>1.922316204325715E-2</v>
      </c>
      <c r="G287" s="45">
        <v>41.481011629343001</v>
      </c>
      <c r="H287" s="45">
        <v>41.576153204080001</v>
      </c>
      <c r="I287" s="45">
        <v>9.5141574736999246E-2</v>
      </c>
      <c r="J287" s="46">
        <v>2.2936175131683051E-3</v>
      </c>
      <c r="K287" s="47">
        <v>4</v>
      </c>
      <c r="L287" s="55">
        <f t="shared" si="120"/>
        <v>39.545344629342999</v>
      </c>
      <c r="M287" s="55">
        <f t="shared" si="121"/>
        <v>39.640486204079998</v>
      </c>
      <c r="N287" s="55">
        <f t="shared" si="122"/>
        <v>9.5141574736999246E-2</v>
      </c>
      <c r="O287" s="56">
        <f t="shared" si="123"/>
        <v>2.4058855885252129E-3</v>
      </c>
      <c r="P287" s="54"/>
      <c r="Q287" s="42">
        <f t="shared" si="124"/>
        <v>228.04907235721336</v>
      </c>
      <c r="R287" s="42">
        <f t="shared" si="125"/>
        <v>232.43289662895054</v>
      </c>
      <c r="S287" s="42">
        <f t="shared" si="126"/>
        <v>215.66933333338605</v>
      </c>
      <c r="T287" s="42">
        <f t="shared" si="127"/>
        <v>216.18820907433968</v>
      </c>
      <c r="V287" s="143">
        <f t="shared" si="128"/>
        <v>230.46049780832524</v>
      </c>
      <c r="W287" s="143">
        <f t="shared" si="129"/>
        <v>217.13775253454023</v>
      </c>
      <c r="X287" s="143">
        <f t="shared" si="130"/>
        <v>216.8193688432745</v>
      </c>
      <c r="AA287" t="s">
        <v>103</v>
      </c>
      <c r="AB287" s="2">
        <v>41.815305956491002</v>
      </c>
      <c r="AC287" s="2">
        <v>41.931303542515998</v>
      </c>
      <c r="AD287" s="2">
        <v>0.11599758602499577</v>
      </c>
      <c r="AE287" s="1">
        <v>2.7740460908187957E-3</v>
      </c>
      <c r="AF287" s="2">
        <v>41.780914814653997</v>
      </c>
      <c r="AG287" s="2">
        <v>-3.4391141837005534E-2</v>
      </c>
      <c r="AH287" s="1">
        <v>-8.2245343063589349E-4</v>
      </c>
      <c r="AI287" s="2">
        <v>41.771609455122004</v>
      </c>
      <c r="AJ287" s="2">
        <v>-4.3696501368998497E-2</v>
      </c>
      <c r="AK287" s="1">
        <v>-1.0449882015562647E-3</v>
      </c>
      <c r="AL287" s="2">
        <v>41.869038657906003</v>
      </c>
      <c r="AM287" s="2">
        <v>5.3732701415000861E-2</v>
      </c>
      <c r="AN287" s="1">
        <v>1.2850007954242869E-3</v>
      </c>
      <c r="AO287" s="2">
        <v>41.864391259164996</v>
      </c>
      <c r="AP287" s="2">
        <v>4.9085302673994136E-2</v>
      </c>
      <c r="AQ287" s="1">
        <v>1.1738597040296104E-3</v>
      </c>
      <c r="AR287" s="2">
        <v>41.971696321350002</v>
      </c>
      <c r="AS287" s="2">
        <v>0.15639036485899993</v>
      </c>
      <c r="AT287" s="1">
        <v>3.7400267983624166E-3</v>
      </c>
      <c r="AU287" s="1"/>
      <c r="AV287" t="s">
        <v>103</v>
      </c>
      <c r="AW287" s="2">
        <v>41.481011629343001</v>
      </c>
      <c r="AX287" s="2">
        <v>41.478410949813004</v>
      </c>
      <c r="AY287" s="2">
        <v>-2.6006795299977625E-3</v>
      </c>
      <c r="AZ287" s="1">
        <v>-6.2695663096077526E-5</v>
      </c>
      <c r="BA287" s="2">
        <v>41.465030906877004</v>
      </c>
      <c r="BB287" s="2">
        <v>-1.5980722465997133E-2</v>
      </c>
      <c r="BC287" s="1">
        <v>-3.8525392313944017E-4</v>
      </c>
      <c r="BD287" s="2">
        <v>41.468662322118995</v>
      </c>
      <c r="BE287" s="2">
        <v>-1.2349307224006623E-2</v>
      </c>
      <c r="BF287" s="1">
        <v>-2.9770988553400952E-4</v>
      </c>
      <c r="BG287" s="2">
        <v>41.446065293353001</v>
      </c>
      <c r="BH287" s="2">
        <v>-3.4946335989999966E-2</v>
      </c>
      <c r="BI287" s="1">
        <v>-8.4246585648069131E-4</v>
      </c>
      <c r="BJ287" s="2">
        <v>41.484334528399998</v>
      </c>
      <c r="BK287" s="2">
        <v>3.3228990569966754E-3</v>
      </c>
      <c r="BL287" s="1">
        <v>8.0106509616706401E-5</v>
      </c>
      <c r="BM287" s="2">
        <v>41.423027273106001</v>
      </c>
      <c r="BN287" s="2">
        <v>-5.7984356237000156E-2</v>
      </c>
      <c r="BO287" s="1">
        <v>-1.3978529924757899E-3</v>
      </c>
      <c r="BQ287" t="s">
        <v>103</v>
      </c>
      <c r="BS287" s="23">
        <v>41.815305956491002</v>
      </c>
      <c r="BT287" s="23">
        <v>41.830069698117001</v>
      </c>
      <c r="BU287" s="23">
        <v>1.476374162599825E-2</v>
      </c>
      <c r="BV287" s="24">
        <v>3.5307027626104142E-4</v>
      </c>
      <c r="BW287" s="2">
        <v>41.481011629343001</v>
      </c>
      <c r="BX287" s="2">
        <v>41.452671123664999</v>
      </c>
      <c r="BY287" s="2">
        <v>-2.8340505678002614E-2</v>
      </c>
      <c r="BZ287" s="1">
        <v>-6.8321635767327809E-4</v>
      </c>
      <c r="CB287" s="25" t="s">
        <v>103</v>
      </c>
      <c r="CC287" s="27">
        <v>0</v>
      </c>
      <c r="CD287" s="27">
        <v>1.935667</v>
      </c>
      <c r="CG287" s="30">
        <v>152</v>
      </c>
      <c r="CH287" s="30"/>
      <c r="CI287" s="15" t="s">
        <v>977</v>
      </c>
      <c r="CJ287" s="36" t="s">
        <v>975</v>
      </c>
      <c r="CK287" s="34" t="s">
        <v>978</v>
      </c>
      <c r="CL287" s="34" t="s">
        <v>976</v>
      </c>
      <c r="CM287" s="32"/>
      <c r="CN287" s="32"/>
      <c r="CO287" t="s">
        <v>103</v>
      </c>
      <c r="CP287">
        <v>183361</v>
      </c>
      <c r="CQ287" t="s">
        <v>963</v>
      </c>
      <c r="CR287" s="30">
        <v>358</v>
      </c>
      <c r="CS287" s="39" t="s">
        <v>103</v>
      </c>
      <c r="CW287" s="30">
        <v>188</v>
      </c>
      <c r="CX287" s="30"/>
      <c r="CY287" s="32"/>
      <c r="CZ287" s="32" t="s">
        <v>103</v>
      </c>
      <c r="DA287" s="41">
        <v>182121</v>
      </c>
    </row>
    <row r="288" spans="1:105" ht="15.75" x14ac:dyDescent="0.25">
      <c r="A288" t="s">
        <v>612</v>
      </c>
      <c r="B288" t="s">
        <v>182</v>
      </c>
      <c r="C288" s="52">
        <v>47.004545545911995</v>
      </c>
      <c r="D288" s="52">
        <v>47.509758167480001</v>
      </c>
      <c r="E288" s="52">
        <v>0.50521262156800617</v>
      </c>
      <c r="F288" s="53">
        <v>1.0748165218926253E-2</v>
      </c>
      <c r="G288" s="45">
        <v>51.156632077083998</v>
      </c>
      <c r="H288" s="45">
        <v>50.993308596695996</v>
      </c>
      <c r="I288" s="45">
        <v>-0.16332348038800149</v>
      </c>
      <c r="J288" s="46">
        <v>-3.1926159670148317E-3</v>
      </c>
      <c r="K288" s="47">
        <v>3</v>
      </c>
      <c r="L288" s="55">
        <f t="shared" si="120"/>
        <v>49.323691077084</v>
      </c>
      <c r="M288" s="55">
        <f t="shared" si="121"/>
        <v>49.160367596695998</v>
      </c>
      <c r="N288" s="55">
        <f t="shared" si="122"/>
        <v>-0.16332348038800149</v>
      </c>
      <c r="O288" s="56">
        <f t="shared" si="123"/>
        <v>-3.3112582781519018E-3</v>
      </c>
      <c r="P288" s="54"/>
      <c r="Q288" s="42">
        <f t="shared" si="124"/>
        <v>291.86849519650781</v>
      </c>
      <c r="R288" s="42">
        <f t="shared" si="125"/>
        <v>295.00554600507928</v>
      </c>
      <c r="S288" s="42">
        <f t="shared" si="126"/>
        <v>306.26892197361019</v>
      </c>
      <c r="T288" s="42">
        <f t="shared" si="127"/>
        <v>305.25478647038437</v>
      </c>
      <c r="V288" s="143">
        <f t="shared" si="128"/>
        <v>298.83542623563483</v>
      </c>
      <c r="W288" s="143">
        <f t="shared" si="129"/>
        <v>308.1960202267183</v>
      </c>
      <c r="X288" s="143">
        <f t="shared" si="130"/>
        <v>307.1755036034491</v>
      </c>
      <c r="AA288" t="s">
        <v>182</v>
      </c>
      <c r="AB288" s="2">
        <v>47.004545545911995</v>
      </c>
      <c r="AC288" s="2">
        <v>47.434969083063002</v>
      </c>
      <c r="AD288" s="2">
        <v>0.43042353715100745</v>
      </c>
      <c r="AE288" s="1">
        <v>9.1570619852198859E-3</v>
      </c>
      <c r="AF288" s="2">
        <v>47.058167690186004</v>
      </c>
      <c r="AG288" s="2">
        <v>5.3622144274008576E-2</v>
      </c>
      <c r="AH288" s="1">
        <v>1.140786356962707E-3</v>
      </c>
      <c r="AI288" s="2">
        <v>46.978796226547999</v>
      </c>
      <c r="AJ288" s="2">
        <v>-2.5749319363995937E-2</v>
      </c>
      <c r="AK288" s="1">
        <v>-5.4780487854829113E-4</v>
      </c>
      <c r="AL288" s="2">
        <v>47.193695864887999</v>
      </c>
      <c r="AM288" s="2">
        <v>0.18915031897600443</v>
      </c>
      <c r="AN288" s="1">
        <v>4.0240856874416671E-3</v>
      </c>
      <c r="AO288" s="2">
        <v>47.087559146897</v>
      </c>
      <c r="AP288" s="2">
        <v>8.3013600985005098E-2</v>
      </c>
      <c r="AQ288" s="1">
        <v>1.7660760256456693E-3</v>
      </c>
      <c r="AR288" s="2">
        <v>47.825621614751</v>
      </c>
      <c r="AS288" s="2">
        <v>0.8210760688390053</v>
      </c>
      <c r="AT288" s="1">
        <v>1.7468014195287006E-2</v>
      </c>
      <c r="AU288" s="1"/>
      <c r="AV288" t="s">
        <v>182</v>
      </c>
      <c r="AW288" s="2">
        <v>51.156632077083998</v>
      </c>
      <c r="AX288" s="2">
        <v>51.102190916955003</v>
      </c>
      <c r="AY288" s="2">
        <v>-5.4441160128995136E-2</v>
      </c>
      <c r="AZ288" s="1">
        <v>-1.0642053223316565E-3</v>
      </c>
      <c r="BA288" s="2">
        <v>51.156632077083998</v>
      </c>
      <c r="BB288" s="2">
        <v>0</v>
      </c>
      <c r="BC288" s="1">
        <v>0</v>
      </c>
      <c r="BD288" s="2">
        <v>51.156632077083998</v>
      </c>
      <c r="BE288" s="2">
        <v>0</v>
      </c>
      <c r="BF288" s="1">
        <v>0</v>
      </c>
      <c r="BG288" s="2">
        <v>51.102190916955003</v>
      </c>
      <c r="BH288" s="2">
        <v>-5.4441160128995136E-2</v>
      </c>
      <c r="BI288" s="1">
        <v>-1.0642053223316565E-3</v>
      </c>
      <c r="BJ288" s="2">
        <v>51.156632077083998</v>
      </c>
      <c r="BK288" s="2">
        <v>0</v>
      </c>
      <c r="BL288" s="1">
        <v>0</v>
      </c>
      <c r="BM288" s="2">
        <v>50.993308596695996</v>
      </c>
      <c r="BN288" s="2">
        <v>-0.16332348038800149</v>
      </c>
      <c r="BO288" s="1">
        <v>-3.1926159670148317E-3</v>
      </c>
      <c r="BQ288" t="s">
        <v>182</v>
      </c>
      <c r="BS288" s="23">
        <v>47.004545545911995</v>
      </c>
      <c r="BT288" s="23">
        <v>47.007180267288994</v>
      </c>
      <c r="BU288" s="23">
        <v>2.6347213769994937E-3</v>
      </c>
      <c r="BV288" s="24">
        <v>5.6052480593095246E-5</v>
      </c>
      <c r="BW288" s="2">
        <v>51.156632077083998</v>
      </c>
      <c r="BX288" s="2">
        <v>51.102190916955003</v>
      </c>
      <c r="BY288" s="2">
        <v>-5.4441160128995136E-2</v>
      </c>
      <c r="BZ288" s="1">
        <v>-1.0642053223316565E-3</v>
      </c>
      <c r="CB288" s="25" t="s">
        <v>182</v>
      </c>
      <c r="CC288" s="27">
        <v>0</v>
      </c>
      <c r="CD288" s="27">
        <v>1.8329409999999999</v>
      </c>
      <c r="CG288" s="30">
        <v>153</v>
      </c>
      <c r="CH288" s="30"/>
      <c r="CI288" s="15" t="s">
        <v>182</v>
      </c>
      <c r="CJ288" s="36" t="s">
        <v>975</v>
      </c>
      <c r="CK288" s="34" t="s">
        <v>979</v>
      </c>
      <c r="CL288" s="34" t="s">
        <v>976</v>
      </c>
      <c r="CM288" s="32"/>
      <c r="CN288" s="32"/>
      <c r="CO288" t="s">
        <v>182</v>
      </c>
      <c r="CP288">
        <v>161047</v>
      </c>
      <c r="CQ288" t="s">
        <v>963</v>
      </c>
      <c r="CR288" s="30">
        <v>359</v>
      </c>
      <c r="CS288" s="39" t="s">
        <v>182</v>
      </c>
      <c r="CW288" s="30">
        <v>189</v>
      </c>
      <c r="CX288" s="30"/>
      <c r="CY288" s="32"/>
      <c r="CZ288" s="32" t="s">
        <v>182</v>
      </c>
      <c r="DA288" s="41">
        <v>160040</v>
      </c>
    </row>
    <row r="289" spans="1:105" ht="15.75" x14ac:dyDescent="0.25">
      <c r="B289" t="s">
        <v>922</v>
      </c>
      <c r="C289" s="52">
        <v>88.638884823390001</v>
      </c>
      <c r="D289" s="52">
        <v>87.930120432977006</v>
      </c>
      <c r="E289" s="52">
        <v>-0.70876439041299477</v>
      </c>
      <c r="F289" s="53">
        <v>-7.9960887574926521E-3</v>
      </c>
      <c r="G289" s="45">
        <v>91.103485631401995</v>
      </c>
      <c r="H289" s="45">
        <v>90.683161832674003</v>
      </c>
      <c r="I289" s="45">
        <v>-0.42032379872799197</v>
      </c>
      <c r="J289" s="46">
        <v>-4.6136961260581305E-3</v>
      </c>
      <c r="K289" s="47">
        <v>3</v>
      </c>
      <c r="L289" s="55">
        <f t="shared" si="120"/>
        <v>87.291727631401997</v>
      </c>
      <c r="M289" s="55">
        <f t="shared" si="121"/>
        <v>86.871403832674005</v>
      </c>
      <c r="N289" s="55">
        <f t="shared" si="122"/>
        <v>-0.42032379872799197</v>
      </c>
      <c r="O289" s="56">
        <f t="shared" si="123"/>
        <v>-4.8151618731026953E-3</v>
      </c>
      <c r="P289" s="54"/>
      <c r="Q289" s="42">
        <f t="shared" si="124"/>
        <v>270.1441401188905</v>
      </c>
      <c r="R289" s="42">
        <f t="shared" si="125"/>
        <v>267.98404359718336</v>
      </c>
      <c r="S289" s="42">
        <f t="shared" si="126"/>
        <v>266.03841809903781</v>
      </c>
      <c r="T289" s="42">
        <f t="shared" si="127"/>
        <v>264.75740005142677</v>
      </c>
      <c r="V289" s="143">
        <f t="shared" si="128"/>
        <v>274.1507253365034</v>
      </c>
      <c r="W289" s="143">
        <f t="shared" si="129"/>
        <v>266.41353750561416</v>
      </c>
      <c r="X289" s="143">
        <f t="shared" si="130"/>
        <v>266.7814368951519</v>
      </c>
      <c r="AA289" t="s">
        <v>922</v>
      </c>
      <c r="AB289" s="2">
        <v>88.638884823390001</v>
      </c>
      <c r="AC289" s="2">
        <v>89.257545623292998</v>
      </c>
      <c r="AD289" s="2">
        <v>0.61866079990299738</v>
      </c>
      <c r="AE289" s="1">
        <v>6.9795643428463509E-3</v>
      </c>
      <c r="AF289" s="2">
        <v>88.704740828026999</v>
      </c>
      <c r="AG289" s="2">
        <v>6.5856004636998478E-2</v>
      </c>
      <c r="AH289" s="1">
        <v>7.4296968839594898E-4</v>
      </c>
      <c r="AI289" s="2">
        <v>88.582569171000003</v>
      </c>
      <c r="AJ289" s="2">
        <v>-5.6315652389997695E-2</v>
      </c>
      <c r="AK289" s="1">
        <v>-6.3533800658937373E-4</v>
      </c>
      <c r="AL289" s="2">
        <v>88.993941912038991</v>
      </c>
      <c r="AM289" s="2">
        <v>0.35505708864899077</v>
      </c>
      <c r="AN289" s="1">
        <v>4.005658344601583E-3</v>
      </c>
      <c r="AO289" s="2">
        <v>88.783369331876997</v>
      </c>
      <c r="AP289" s="2">
        <v>0.14448450848699679</v>
      </c>
      <c r="AQ289" s="1">
        <v>1.6300352692261112E-3</v>
      </c>
      <c r="AR289" s="2">
        <v>89.826855910132011</v>
      </c>
      <c r="AS289" s="2">
        <v>1.1879710867420101</v>
      </c>
      <c r="AT289" s="1">
        <v>1.3402369503057293E-2</v>
      </c>
      <c r="AU289" s="1"/>
      <c r="AV289" t="s">
        <v>922</v>
      </c>
      <c r="AW289" s="2">
        <v>91.103485631401995</v>
      </c>
      <c r="AX289" s="2">
        <v>91.206160535023002</v>
      </c>
      <c r="AY289" s="2">
        <v>0.10267490362100773</v>
      </c>
      <c r="AZ289" s="1">
        <v>1.1270139985249613E-3</v>
      </c>
      <c r="BA289" s="2">
        <v>91.118207873997008</v>
      </c>
      <c r="BB289" s="2">
        <v>1.4722242595013313E-2</v>
      </c>
      <c r="BC289" s="1">
        <v>1.6159911438052354E-4</v>
      </c>
      <c r="BD289" s="2">
        <v>91.087570390677001</v>
      </c>
      <c r="BE289" s="2">
        <v>-1.5915240724993396E-2</v>
      </c>
      <c r="BF289" s="1">
        <v>-1.7469409226980942E-4</v>
      </c>
      <c r="BG289" s="2">
        <v>91.121425775395011</v>
      </c>
      <c r="BH289" s="2">
        <v>1.7940143993016022E-2</v>
      </c>
      <c r="BI289" s="1">
        <v>1.969205005569219E-4</v>
      </c>
      <c r="BJ289" s="2">
        <v>91.137678124332993</v>
      </c>
      <c r="BK289" s="2">
        <v>3.4192492930998242E-2</v>
      </c>
      <c r="BL289" s="1">
        <v>3.7531487071020041E-4</v>
      </c>
      <c r="BM289" s="2">
        <v>91.224029705880994</v>
      </c>
      <c r="BN289" s="2">
        <v>0.12054407447899962</v>
      </c>
      <c r="BO289" s="1">
        <v>1.3231554604476066E-3</v>
      </c>
      <c r="BQ289" t="s">
        <v>922</v>
      </c>
      <c r="BS289" s="23">
        <v>88.638884823390001</v>
      </c>
      <c r="BT289" s="23">
        <v>87.680513845906006</v>
      </c>
      <c r="BU289" s="23">
        <v>-0.95837097748399458</v>
      </c>
      <c r="BV289" s="24">
        <v>-1.0812082974571674E-2</v>
      </c>
      <c r="BW289" s="2">
        <v>91.103485631401995</v>
      </c>
      <c r="BX289" s="2">
        <v>90.763455169042999</v>
      </c>
      <c r="BY289" s="2">
        <v>-0.34003046235899603</v>
      </c>
      <c r="BZ289" s="1">
        <v>-3.7323540367569939E-3</v>
      </c>
      <c r="CB289" s="25" t="s">
        <v>922</v>
      </c>
      <c r="CC289" s="27">
        <v>0</v>
      </c>
      <c r="CD289" s="27">
        <v>3.8117580000000002</v>
      </c>
      <c r="CG289" s="30">
        <v>164</v>
      </c>
      <c r="CH289" s="30"/>
      <c r="CI289" t="s">
        <v>992</v>
      </c>
      <c r="CJ289" s="36" t="s">
        <v>975</v>
      </c>
      <c r="CK289" s="34" t="s">
        <v>993</v>
      </c>
      <c r="CL289" s="34" t="s">
        <v>976</v>
      </c>
      <c r="CM289" s="32"/>
      <c r="CN289" s="32"/>
      <c r="CO289" t="s">
        <v>922</v>
      </c>
      <c r="CP289">
        <v>328117</v>
      </c>
      <c r="CQ289" t="s">
        <v>963</v>
      </c>
      <c r="CR289" s="30">
        <v>360</v>
      </c>
      <c r="CS289" s="39" t="s">
        <v>922</v>
      </c>
      <c r="CW289" s="30">
        <v>198</v>
      </c>
      <c r="CX289" s="30"/>
      <c r="CY289" s="32"/>
      <c r="CZ289" s="32" t="s">
        <v>922</v>
      </c>
      <c r="DA289" s="41">
        <v>327655</v>
      </c>
    </row>
    <row r="290" spans="1:105" ht="15.75" x14ac:dyDescent="0.25">
      <c r="B290" t="s">
        <v>132</v>
      </c>
      <c r="C290" s="52">
        <v>63.854220519144</v>
      </c>
      <c r="D290" s="52">
        <v>63.675067868014999</v>
      </c>
      <c r="E290" s="52">
        <v>-0.17915265112900158</v>
      </c>
      <c r="F290" s="53">
        <v>-2.8056508978179478E-3</v>
      </c>
      <c r="G290" s="45">
        <v>63.888360642320002</v>
      </c>
      <c r="H290" s="45">
        <v>63.673626605789998</v>
      </c>
      <c r="I290" s="45">
        <v>-0.21473403653000389</v>
      </c>
      <c r="J290" s="46">
        <v>-3.3610822749420006E-3</v>
      </c>
      <c r="K290" s="47">
        <v>2</v>
      </c>
      <c r="L290" s="55">
        <f t="shared" si="120"/>
        <v>62.476667642320002</v>
      </c>
      <c r="M290" s="55">
        <f t="shared" si="121"/>
        <v>62.261933605789999</v>
      </c>
      <c r="N290" s="55">
        <f t="shared" si="122"/>
        <v>-0.21473403653000389</v>
      </c>
      <c r="O290" s="56">
        <f t="shared" si="123"/>
        <v>-3.4370276878299584E-3</v>
      </c>
      <c r="P290" s="54"/>
      <c r="Q290" s="42">
        <f t="shared" si="124"/>
        <v>464.12429509481029</v>
      </c>
      <c r="R290" s="42">
        <f t="shared" si="125"/>
        <v>462.82212434957842</v>
      </c>
      <c r="S290" s="42">
        <f t="shared" si="126"/>
        <v>454.11155431254548</v>
      </c>
      <c r="T290" s="42">
        <f t="shared" si="127"/>
        <v>452.5507603270097</v>
      </c>
      <c r="V290" s="143">
        <f t="shared" si="128"/>
        <v>460.50224061701795</v>
      </c>
      <c r="W290" s="143">
        <f t="shared" si="129"/>
        <v>454.02245265371675</v>
      </c>
      <c r="X290" s="143">
        <f t="shared" si="130"/>
        <v>451.93489319373288</v>
      </c>
      <c r="AA290" t="s">
        <v>132</v>
      </c>
      <c r="AB290" s="2">
        <v>63.854220519144</v>
      </c>
      <c r="AC290" s="2">
        <v>63.641688908063003</v>
      </c>
      <c r="AD290" s="2">
        <v>-0.21253161108099761</v>
      </c>
      <c r="AE290" s="1">
        <v>-3.328387839567769E-3</v>
      </c>
      <c r="AF290" s="2">
        <v>63.839406702932997</v>
      </c>
      <c r="AG290" s="2">
        <v>-1.4813816211002973E-2</v>
      </c>
      <c r="AH290" s="1">
        <v>-2.3199431596791122E-4</v>
      </c>
      <c r="AI290" s="2">
        <v>63.860723007372002</v>
      </c>
      <c r="AJ290" s="2">
        <v>6.5024882280013685E-3</v>
      </c>
      <c r="AK290" s="1">
        <v>1.0183333497982128E-4</v>
      </c>
      <c r="AL290" s="2">
        <v>63.741566088650998</v>
      </c>
      <c r="AM290" s="2">
        <v>-0.11265443049300217</v>
      </c>
      <c r="AN290" s="1">
        <v>-1.7642440793592881E-3</v>
      </c>
      <c r="AO290" s="2">
        <v>63.781542454479997</v>
      </c>
      <c r="AP290" s="2">
        <v>-7.2678064664003728E-2</v>
      </c>
      <c r="AQ290" s="1">
        <v>-1.1381873284666323E-3</v>
      </c>
      <c r="AR290" s="2">
        <v>63.368331824585994</v>
      </c>
      <c r="AS290" s="2">
        <v>-0.48588869455800676</v>
      </c>
      <c r="AT290" s="1">
        <v>-7.6093434483682013E-3</v>
      </c>
      <c r="AU290" s="1"/>
      <c r="AV290" t="s">
        <v>132</v>
      </c>
      <c r="AW290" s="2">
        <v>63.888360642320002</v>
      </c>
      <c r="AX290" s="2">
        <v>63.777423878446001</v>
      </c>
      <c r="AY290" s="2">
        <v>-0.11093676387400109</v>
      </c>
      <c r="AZ290" s="1">
        <v>-1.7364158785523128E-3</v>
      </c>
      <c r="BA290" s="2">
        <v>63.880362109532001</v>
      </c>
      <c r="BB290" s="2">
        <v>-7.9985327880010004E-3</v>
      </c>
      <c r="BC290" s="1">
        <v>-1.2519546138898307E-4</v>
      </c>
      <c r="BD290" s="2">
        <v>63.890197874645999</v>
      </c>
      <c r="BE290" s="2">
        <v>1.8372323259967516E-3</v>
      </c>
      <c r="BF290" s="1">
        <v>2.8756917653319137E-5</v>
      </c>
      <c r="BG290" s="2">
        <v>63.796986931132004</v>
      </c>
      <c r="BH290" s="2">
        <v>-9.1373711187998197E-2</v>
      </c>
      <c r="BI290" s="1">
        <v>-1.4302090438594185E-3</v>
      </c>
      <c r="BJ290" s="2">
        <v>63.861756515159001</v>
      </c>
      <c r="BK290" s="2">
        <v>-2.660412716100069E-2</v>
      </c>
      <c r="BL290" s="1">
        <v>-4.1641586814137113E-4</v>
      </c>
      <c r="BM290" s="2">
        <v>63.601097847710001</v>
      </c>
      <c r="BN290" s="2">
        <v>-0.28726279461000104</v>
      </c>
      <c r="BO290" s="1">
        <v>-4.4963243965242174E-3</v>
      </c>
      <c r="BQ290" t="s">
        <v>132</v>
      </c>
      <c r="BS290" s="23">
        <v>63.854220519144</v>
      </c>
      <c r="BT290" s="23">
        <v>64.487548316835998</v>
      </c>
      <c r="BU290" s="23">
        <v>0.63332779769199732</v>
      </c>
      <c r="BV290" s="24">
        <v>9.9183388747517576E-3</v>
      </c>
      <c r="BW290" s="2">
        <v>63.888360642320002</v>
      </c>
      <c r="BX290" s="2">
        <v>64.017560131720998</v>
      </c>
      <c r="BY290" s="2">
        <v>0.12919948940099601</v>
      </c>
      <c r="BZ290" s="1">
        <v>2.0222695981247881E-3</v>
      </c>
      <c r="CB290" s="25" t="s">
        <v>132</v>
      </c>
      <c r="CC290" s="27">
        <v>0</v>
      </c>
      <c r="CD290" s="27">
        <v>1.4116930000000001</v>
      </c>
      <c r="CG290" s="30">
        <v>195</v>
      </c>
      <c r="CH290" s="30"/>
      <c r="CI290" s="15" t="s">
        <v>132</v>
      </c>
      <c r="CJ290" s="36" t="s">
        <v>975</v>
      </c>
      <c r="CK290" s="34" t="s">
        <v>1025</v>
      </c>
      <c r="CL290" s="34" t="s">
        <v>976</v>
      </c>
      <c r="CM290" s="32"/>
      <c r="CN290" s="32"/>
      <c r="CO290" t="s">
        <v>132</v>
      </c>
      <c r="CP290">
        <v>137580</v>
      </c>
      <c r="CQ290" t="s">
        <v>963</v>
      </c>
      <c r="CR290" s="30">
        <v>361</v>
      </c>
      <c r="CS290" s="39" t="s">
        <v>132</v>
      </c>
      <c r="CW290" s="30">
        <v>224</v>
      </c>
      <c r="CX290" s="30"/>
      <c r="CY290" s="32"/>
      <c r="CZ290" s="32" t="s">
        <v>132</v>
      </c>
      <c r="DA290" s="41">
        <v>137607</v>
      </c>
    </row>
    <row r="291" spans="1:105" ht="15.75" x14ac:dyDescent="0.25">
      <c r="A291" t="s">
        <v>613</v>
      </c>
      <c r="B291" t="s">
        <v>145</v>
      </c>
      <c r="C291" s="52">
        <v>23.148858228879998</v>
      </c>
      <c r="D291" s="52">
        <v>23.218347123734002</v>
      </c>
      <c r="E291" s="52">
        <v>6.9488894854004002E-2</v>
      </c>
      <c r="F291" s="53">
        <v>3.0018281751499607E-3</v>
      </c>
      <c r="G291" s="45">
        <v>30.589081590271</v>
      </c>
      <c r="H291" s="45">
        <v>30.493302275794001</v>
      </c>
      <c r="I291" s="45">
        <v>-9.5779314476999389E-2</v>
      </c>
      <c r="J291" s="46">
        <v>-3.1311601884596117E-3</v>
      </c>
      <c r="K291" s="47">
        <v>4</v>
      </c>
      <c r="L291" s="55">
        <f t="shared" si="120"/>
        <v>28.606088590271</v>
      </c>
      <c r="M291" s="55">
        <f t="shared" si="121"/>
        <v>28.510309275794</v>
      </c>
      <c r="N291" s="55">
        <f t="shared" si="122"/>
        <v>-9.5779314476999389E-2</v>
      </c>
      <c r="O291" s="56">
        <f t="shared" si="123"/>
        <v>-3.3482142857368543E-3</v>
      </c>
      <c r="P291" s="54"/>
      <c r="Q291" s="42">
        <f t="shared" si="124"/>
        <v>147.78948522594072</v>
      </c>
      <c r="R291" s="42">
        <f t="shared" si="125"/>
        <v>148.23312386668286</v>
      </c>
      <c r="S291" s="42">
        <f t="shared" si="126"/>
        <v>182.63013515757115</v>
      </c>
      <c r="T291" s="42">
        <f t="shared" si="127"/>
        <v>182.01865033003051</v>
      </c>
      <c r="V291" s="143">
        <f t="shared" si="128"/>
        <v>161.31302180631556</v>
      </c>
      <c r="W291" s="143">
        <f t="shared" si="129"/>
        <v>184.20008235900426</v>
      </c>
      <c r="X291" s="143">
        <f t="shared" si="130"/>
        <v>183.58334101181592</v>
      </c>
      <c r="AA291" t="s">
        <v>145</v>
      </c>
      <c r="AB291" s="2">
        <v>23.148858228879998</v>
      </c>
      <c r="AC291" s="2">
        <v>24.082179419601001</v>
      </c>
      <c r="AD291" s="2">
        <v>0.93332119072100284</v>
      </c>
      <c r="AE291" s="1">
        <v>4.0318238657516686E-2</v>
      </c>
      <c r="AF291" s="2">
        <v>23.259985368604998</v>
      </c>
      <c r="AG291" s="2">
        <v>0.11112713972499932</v>
      </c>
      <c r="AH291" s="1">
        <v>4.800545177055842E-3</v>
      </c>
      <c r="AI291" s="2">
        <v>23.09892145804</v>
      </c>
      <c r="AJ291" s="2">
        <v>-4.9936770839998701E-2</v>
      </c>
      <c r="AK291" s="1">
        <v>-2.1572023270546754E-3</v>
      </c>
      <c r="AL291" s="2">
        <v>23.591515823676001</v>
      </c>
      <c r="AM291" s="2">
        <v>0.4426575947960032</v>
      </c>
      <c r="AN291" s="1">
        <v>1.9122221511718166E-2</v>
      </c>
      <c r="AO291" s="2">
        <v>23.353478718348999</v>
      </c>
      <c r="AP291" s="2">
        <v>0.20462048946900069</v>
      </c>
      <c r="AQ291" s="1">
        <v>8.8393339941803574E-3</v>
      </c>
      <c r="AR291" s="2">
        <v>25.051750973499001</v>
      </c>
      <c r="AS291" s="2">
        <v>1.9028927446190025</v>
      </c>
      <c r="AT291" s="1">
        <v>8.2202444967458307E-2</v>
      </c>
      <c r="AU291" s="1"/>
      <c r="AV291" t="s">
        <v>145</v>
      </c>
      <c r="AW291" s="2">
        <v>30.589081590271</v>
      </c>
      <c r="AX291" s="2">
        <v>30.557155152111999</v>
      </c>
      <c r="AY291" s="2">
        <v>-3.192643815900098E-2</v>
      </c>
      <c r="AZ291" s="1">
        <v>-1.0437200628199094E-3</v>
      </c>
      <c r="BA291" s="2">
        <v>30.589081590271</v>
      </c>
      <c r="BB291" s="2">
        <v>0</v>
      </c>
      <c r="BC291" s="1">
        <v>0</v>
      </c>
      <c r="BD291" s="2">
        <v>30.589081590271</v>
      </c>
      <c r="BE291" s="2">
        <v>0</v>
      </c>
      <c r="BF291" s="1">
        <v>0</v>
      </c>
      <c r="BG291" s="2">
        <v>30.557155152111999</v>
      </c>
      <c r="BH291" s="2">
        <v>-3.192643815900098E-2</v>
      </c>
      <c r="BI291" s="1">
        <v>-1.0437200628199094E-3</v>
      </c>
      <c r="BJ291" s="2">
        <v>30.589081590271</v>
      </c>
      <c r="BK291" s="2">
        <v>0</v>
      </c>
      <c r="BL291" s="1">
        <v>0</v>
      </c>
      <c r="BM291" s="2">
        <v>30.493302275794001</v>
      </c>
      <c r="BN291" s="2">
        <v>-9.5779314476999389E-2</v>
      </c>
      <c r="BO291" s="1">
        <v>-3.1311601884596117E-3</v>
      </c>
      <c r="BQ291" t="s">
        <v>145</v>
      </c>
      <c r="BS291" s="23">
        <v>23.148858228879998</v>
      </c>
      <c r="BT291" s="23">
        <v>21.946207602283998</v>
      </c>
      <c r="BU291" s="23">
        <v>-1.2026506265960002</v>
      </c>
      <c r="BV291" s="24">
        <v>-5.1952913387995965E-2</v>
      </c>
      <c r="BW291" s="2">
        <v>30.589081590271</v>
      </c>
      <c r="BX291" s="2">
        <v>30.557155152111999</v>
      </c>
      <c r="BY291" s="2">
        <v>-3.192643815900098E-2</v>
      </c>
      <c r="BZ291" s="1">
        <v>-1.0437200628199094E-3</v>
      </c>
      <c r="CB291" s="25" t="s">
        <v>145</v>
      </c>
      <c r="CC291" s="27">
        <v>0</v>
      </c>
      <c r="CD291" s="27">
        <v>1.982993</v>
      </c>
      <c r="CG291" s="30">
        <v>212</v>
      </c>
      <c r="CH291" s="30"/>
      <c r="CI291" s="15" t="s">
        <v>145</v>
      </c>
      <c r="CJ291" s="36" t="s">
        <v>975</v>
      </c>
      <c r="CK291" s="34" t="s">
        <v>1040</v>
      </c>
      <c r="CL291" s="34" t="s">
        <v>976</v>
      </c>
      <c r="CM291" s="32"/>
      <c r="CN291" s="32"/>
      <c r="CO291" t="s">
        <v>145</v>
      </c>
      <c r="CP291">
        <v>156634</v>
      </c>
      <c r="CQ291" t="s">
        <v>963</v>
      </c>
      <c r="CR291" s="30">
        <v>362</v>
      </c>
      <c r="CS291" s="39" t="s">
        <v>145</v>
      </c>
      <c r="CW291" s="30">
        <v>238</v>
      </c>
      <c r="CX291" s="30"/>
      <c r="CY291" s="32"/>
      <c r="CZ291" s="32" t="s">
        <v>145</v>
      </c>
      <c r="DA291" s="41">
        <v>155299</v>
      </c>
    </row>
    <row r="292" spans="1:105" ht="15.75" x14ac:dyDescent="0.25">
      <c r="A292" t="s">
        <v>614</v>
      </c>
      <c r="B292" t="s">
        <v>104</v>
      </c>
      <c r="C292" s="52">
        <v>75.883100262898992</v>
      </c>
      <c r="D292" s="52">
        <v>75.584890161806001</v>
      </c>
      <c r="E292" s="52">
        <v>-0.29821010109299095</v>
      </c>
      <c r="F292" s="53">
        <v>-3.9298618540865391E-3</v>
      </c>
      <c r="G292" s="45">
        <v>77.318148484770006</v>
      </c>
      <c r="H292" s="45">
        <v>77.071731071752993</v>
      </c>
      <c r="I292" s="45">
        <v>-0.24641741301701359</v>
      </c>
      <c r="J292" s="46">
        <v>-3.1870578621725851E-3</v>
      </c>
      <c r="K292" s="47">
        <v>1</v>
      </c>
      <c r="L292" s="55">
        <f t="shared" si="120"/>
        <v>76.060841484770009</v>
      </c>
      <c r="M292" s="55">
        <f t="shared" si="121"/>
        <v>75.814424071752995</v>
      </c>
      <c r="N292" s="55">
        <f t="shared" si="122"/>
        <v>-0.24641741301701359</v>
      </c>
      <c r="O292" s="56">
        <f t="shared" si="123"/>
        <v>-3.2397408207264552E-3</v>
      </c>
      <c r="P292" s="54"/>
      <c r="Q292" s="42">
        <f t="shared" si="124"/>
        <v>540.116305770346</v>
      </c>
      <c r="R292" s="42">
        <f t="shared" si="125"/>
        <v>537.99372330352901</v>
      </c>
      <c r="S292" s="42">
        <f t="shared" si="126"/>
        <v>541.38142187403025</v>
      </c>
      <c r="T292" s="42">
        <f t="shared" si="127"/>
        <v>539.62748638200208</v>
      </c>
      <c r="V292" s="143">
        <f t="shared" si="128"/>
        <v>537.04807607618795</v>
      </c>
      <c r="W292" s="143">
        <f t="shared" si="129"/>
        <v>542.4431887602251</v>
      </c>
      <c r="X292" s="143">
        <f t="shared" si="130"/>
        <v>540.68581341867366</v>
      </c>
      <c r="AA292" t="s">
        <v>104</v>
      </c>
      <c r="AB292" s="2">
        <v>75.883100262898992</v>
      </c>
      <c r="AC292" s="2">
        <v>75.707347985535989</v>
      </c>
      <c r="AD292" s="2">
        <v>-0.17575227736300292</v>
      </c>
      <c r="AE292" s="1">
        <v>-2.3160924732134633E-3</v>
      </c>
      <c r="AF292" s="2">
        <v>75.826512605096994</v>
      </c>
      <c r="AG292" s="2">
        <v>-5.6587657801998148E-2</v>
      </c>
      <c r="AH292" s="1">
        <v>-7.4572147956460295E-4</v>
      </c>
      <c r="AI292" s="2">
        <v>75.902885427453</v>
      </c>
      <c r="AJ292" s="2">
        <v>1.9785164554008361E-2</v>
      </c>
      <c r="AK292" s="1">
        <v>2.6073215887940975E-4</v>
      </c>
      <c r="AL292" s="2">
        <v>75.729114365583996</v>
      </c>
      <c r="AM292" s="2">
        <v>-0.15398589731499612</v>
      </c>
      <c r="AN292" s="1">
        <v>-2.0292515300707002E-3</v>
      </c>
      <c r="AO292" s="2">
        <v>75.783032416357997</v>
      </c>
      <c r="AP292" s="2">
        <v>-0.10006784654099476</v>
      </c>
      <c r="AQ292" s="1">
        <v>-1.3187105718441535E-3</v>
      </c>
      <c r="AR292" s="2">
        <v>75.304344179326989</v>
      </c>
      <c r="AS292" s="2">
        <v>-0.57875608357200292</v>
      </c>
      <c r="AT292" s="1">
        <v>-7.6269430422174012E-3</v>
      </c>
      <c r="AU292" s="1"/>
      <c r="AV292" t="s">
        <v>104</v>
      </c>
      <c r="AW292" s="2">
        <v>77.318148484770006</v>
      </c>
      <c r="AX292" s="2">
        <v>77.23600934709799</v>
      </c>
      <c r="AY292" s="2">
        <v>-8.213913767201575E-2</v>
      </c>
      <c r="AZ292" s="1">
        <v>-1.0623526207200289E-3</v>
      </c>
      <c r="BA292" s="2">
        <v>77.318148484770006</v>
      </c>
      <c r="BB292" s="2">
        <v>0</v>
      </c>
      <c r="BC292" s="1">
        <v>0</v>
      </c>
      <c r="BD292" s="2">
        <v>77.318148484770006</v>
      </c>
      <c r="BE292" s="2">
        <v>0</v>
      </c>
      <c r="BF292" s="1">
        <v>0</v>
      </c>
      <c r="BG292" s="2">
        <v>77.23600934709799</v>
      </c>
      <c r="BH292" s="2">
        <v>-8.213913767201575E-2</v>
      </c>
      <c r="BI292" s="1">
        <v>-1.0623526207200289E-3</v>
      </c>
      <c r="BJ292" s="2">
        <v>77.318148484770006</v>
      </c>
      <c r="BK292" s="2">
        <v>0</v>
      </c>
      <c r="BL292" s="1">
        <v>0</v>
      </c>
      <c r="BM292" s="2">
        <v>77.071731071752993</v>
      </c>
      <c r="BN292" s="2">
        <v>-0.24641741301701359</v>
      </c>
      <c r="BO292" s="1">
        <v>-3.1870578621725851E-3</v>
      </c>
      <c r="BQ292" t="s">
        <v>104</v>
      </c>
      <c r="BS292" s="23">
        <v>75.883100262898992</v>
      </c>
      <c r="BT292" s="23">
        <v>77.233961159450999</v>
      </c>
      <c r="BU292" s="23">
        <v>1.3508608965520068</v>
      </c>
      <c r="BV292" s="24">
        <v>1.7801867502407174E-2</v>
      </c>
      <c r="BW292" s="2">
        <v>77.318148484770006</v>
      </c>
      <c r="BX292" s="2">
        <v>77.590137137265003</v>
      </c>
      <c r="BY292" s="2">
        <v>0.27198865249499704</v>
      </c>
      <c r="BZ292" s="1">
        <v>3.5177853818961131E-3</v>
      </c>
      <c r="CB292" s="25" t="s">
        <v>104</v>
      </c>
      <c r="CC292" s="27">
        <v>0</v>
      </c>
      <c r="CD292" s="27">
        <v>1.257307</v>
      </c>
      <c r="CG292" s="30">
        <v>154</v>
      </c>
      <c r="CH292" s="30"/>
      <c r="CI292" s="15" t="s">
        <v>104</v>
      </c>
      <c r="CJ292" s="33" t="s">
        <v>973</v>
      </c>
      <c r="CK292" s="34" t="s">
        <v>980</v>
      </c>
      <c r="CL292" s="34" t="s">
        <v>962</v>
      </c>
      <c r="CM292" s="32"/>
      <c r="CN292" s="32"/>
      <c r="CO292" t="s">
        <v>104</v>
      </c>
      <c r="CP292">
        <v>140494</v>
      </c>
      <c r="CQ292" t="s">
        <v>963</v>
      </c>
      <c r="CR292" s="30">
        <v>365</v>
      </c>
      <c r="CS292" s="39" t="s">
        <v>104</v>
      </c>
      <c r="CW292" s="30">
        <v>190</v>
      </c>
      <c r="CX292" s="30"/>
      <c r="CY292" s="32"/>
      <c r="CZ292" s="32" t="s">
        <v>104</v>
      </c>
      <c r="DA292" s="41">
        <v>140219</v>
      </c>
    </row>
    <row r="293" spans="1:105" ht="15.75" x14ac:dyDescent="0.25">
      <c r="A293" t="s">
        <v>615</v>
      </c>
      <c r="B293" t="s">
        <v>105</v>
      </c>
      <c r="C293" s="52">
        <v>86.498189970726997</v>
      </c>
      <c r="D293" s="52">
        <v>85.9858259457</v>
      </c>
      <c r="E293" s="52">
        <v>-0.51236402502699718</v>
      </c>
      <c r="F293" s="53">
        <v>-5.9234074747736695E-3</v>
      </c>
      <c r="G293" s="45">
        <v>82.493386422192003</v>
      </c>
      <c r="H293" s="45">
        <v>82.092483874818001</v>
      </c>
      <c r="I293" s="45">
        <v>-0.40090254737400244</v>
      </c>
      <c r="J293" s="46">
        <v>-4.8598144016324856E-3</v>
      </c>
      <c r="K293" s="47">
        <v>2</v>
      </c>
      <c r="L293" s="55">
        <f t="shared" si="120"/>
        <v>80.997155422192009</v>
      </c>
      <c r="M293" s="55">
        <f t="shared" si="121"/>
        <v>80.596252874818006</v>
      </c>
      <c r="N293" s="55">
        <f t="shared" si="122"/>
        <v>-0.40090254737400244</v>
      </c>
      <c r="O293" s="56">
        <f t="shared" si="123"/>
        <v>-4.9495879859524196E-3</v>
      </c>
      <c r="P293" s="54"/>
      <c r="Q293" s="42">
        <f t="shared" si="124"/>
        <v>617.08607975007135</v>
      </c>
      <c r="R293" s="42">
        <f t="shared" si="125"/>
        <v>613.43082745270101</v>
      </c>
      <c r="S293" s="42">
        <f t="shared" si="126"/>
        <v>577.84119098102337</v>
      </c>
      <c r="T293" s="42">
        <f t="shared" si="127"/>
        <v>574.98111516435529</v>
      </c>
      <c r="V293" s="143">
        <f t="shared" si="128"/>
        <v>608.07766212408535</v>
      </c>
      <c r="W293" s="143">
        <f t="shared" si="129"/>
        <v>577.65162405819524</v>
      </c>
      <c r="X293" s="143">
        <f t="shared" si="130"/>
        <v>573.71292799271146</v>
      </c>
      <c r="AA293" t="s">
        <v>105</v>
      </c>
      <c r="AB293" s="2">
        <v>86.498189970726997</v>
      </c>
      <c r="AC293" s="2">
        <v>85.959095932941011</v>
      </c>
      <c r="AD293" s="2">
        <v>-0.5390940377859863</v>
      </c>
      <c r="AE293" s="1">
        <v>-6.2324314297030753E-3</v>
      </c>
      <c r="AF293" s="2">
        <v>86.376281312125997</v>
      </c>
      <c r="AG293" s="2">
        <v>-0.12190865860100075</v>
      </c>
      <c r="AH293" s="1">
        <v>-1.4093781458578206E-3</v>
      </c>
      <c r="AI293" s="2">
        <v>86.524664077497007</v>
      </c>
      <c r="AJ293" s="2">
        <v>2.6474106770010053E-2</v>
      </c>
      <c r="AK293" s="1">
        <v>3.0606544228231256E-4</v>
      </c>
      <c r="AL293" s="2">
        <v>86.234667879333003</v>
      </c>
      <c r="AM293" s="2">
        <v>-0.26352209139399463</v>
      </c>
      <c r="AN293" s="1">
        <v>-3.0465619163034122E-3</v>
      </c>
      <c r="AO293" s="2">
        <v>86.336581381011001</v>
      </c>
      <c r="AP293" s="2">
        <v>-0.16160858971599623</v>
      </c>
      <c r="AQ293" s="1">
        <v>-1.8683464910732622E-3</v>
      </c>
      <c r="AR293" s="2">
        <v>85.263433627715003</v>
      </c>
      <c r="AS293" s="2">
        <v>-1.2347563430119948</v>
      </c>
      <c r="AT293" s="1">
        <v>-1.4274938509463205E-2</v>
      </c>
      <c r="AU293" s="1"/>
      <c r="AV293" t="s">
        <v>105</v>
      </c>
      <c r="AW293" s="2">
        <v>82.493386422192003</v>
      </c>
      <c r="AX293" s="2">
        <v>82.269670406959989</v>
      </c>
      <c r="AY293" s="2">
        <v>-0.22371601523201434</v>
      </c>
      <c r="AZ293" s="1">
        <v>-2.7119266760011595E-3</v>
      </c>
      <c r="BA293" s="2">
        <v>82.443837298938007</v>
      </c>
      <c r="BB293" s="2">
        <v>-4.9549123253996186E-2</v>
      </c>
      <c r="BC293" s="1">
        <v>-6.0064358372208487E-4</v>
      </c>
      <c r="BD293" s="2">
        <v>82.500866524453002</v>
      </c>
      <c r="BE293" s="2">
        <v>7.4801022609989332E-3</v>
      </c>
      <c r="BF293" s="1">
        <v>9.0675175131211123E-5</v>
      </c>
      <c r="BG293" s="2">
        <v>82.313109209865999</v>
      </c>
      <c r="BH293" s="2">
        <v>-0.18027721232600413</v>
      </c>
      <c r="BI293" s="1">
        <v>-2.1853535191701957E-3</v>
      </c>
      <c r="BJ293" s="2">
        <v>82.423072952833991</v>
      </c>
      <c r="BK293" s="2">
        <v>-7.0313469358012526E-2</v>
      </c>
      <c r="BL293" s="1">
        <v>-8.5235280557105497E-4</v>
      </c>
      <c r="BM293" s="2">
        <v>81.941110337281998</v>
      </c>
      <c r="BN293" s="2">
        <v>-0.55227608491000524</v>
      </c>
      <c r="BO293" s="1">
        <v>-6.6947922598730213E-3</v>
      </c>
      <c r="BQ293" t="s">
        <v>105</v>
      </c>
      <c r="BS293" s="23">
        <v>86.498189970726997</v>
      </c>
      <c r="BT293" s="23">
        <v>86.956510336134997</v>
      </c>
      <c r="BU293" s="23">
        <v>0.45832036540799947</v>
      </c>
      <c r="BV293" s="24">
        <v>5.2986122086844337E-3</v>
      </c>
      <c r="BW293" s="2">
        <v>82.493386422192003</v>
      </c>
      <c r="BX293" s="2">
        <v>82.557178217206001</v>
      </c>
      <c r="BY293" s="2">
        <v>6.3791795013997898E-2</v>
      </c>
      <c r="BZ293" s="1">
        <v>7.7329586989578248E-4</v>
      </c>
      <c r="CB293" s="25" t="s">
        <v>105</v>
      </c>
      <c r="CC293" s="27">
        <v>0</v>
      </c>
      <c r="CD293" s="27">
        <v>1.4962310000000001</v>
      </c>
      <c r="CG293" s="30">
        <v>155</v>
      </c>
      <c r="CH293" s="30"/>
      <c r="CI293" s="15" t="s">
        <v>105</v>
      </c>
      <c r="CJ293" s="33" t="s">
        <v>971</v>
      </c>
      <c r="CK293" s="34" t="s">
        <v>981</v>
      </c>
      <c r="CL293" s="34" t="s">
        <v>962</v>
      </c>
      <c r="CM293" s="32"/>
      <c r="CN293" s="32"/>
      <c r="CO293" t="s">
        <v>105</v>
      </c>
      <c r="CP293">
        <v>140172</v>
      </c>
      <c r="CQ293" t="s">
        <v>963</v>
      </c>
      <c r="CR293" s="30">
        <v>366</v>
      </c>
      <c r="CS293" s="39" t="s">
        <v>105</v>
      </c>
      <c r="CW293" s="30">
        <v>191</v>
      </c>
      <c r="CX293" s="30"/>
      <c r="CY293" s="32"/>
      <c r="CZ293" s="32" t="s">
        <v>105</v>
      </c>
      <c r="DA293" s="41">
        <v>140218</v>
      </c>
    </row>
    <row r="294" spans="1:105" ht="15.75" x14ac:dyDescent="0.25">
      <c r="A294" t="s">
        <v>616</v>
      </c>
      <c r="B294" t="s">
        <v>106</v>
      </c>
      <c r="C294" s="52">
        <v>50.031941749425997</v>
      </c>
      <c r="D294" s="52">
        <v>48.424717986265001</v>
      </c>
      <c r="E294" s="52">
        <v>-1.6072237631609951</v>
      </c>
      <c r="F294" s="53">
        <v>-3.2123953357845327E-2</v>
      </c>
      <c r="G294" s="45">
        <v>56.844037577743002</v>
      </c>
      <c r="H294" s="45">
        <v>56.662482360598993</v>
      </c>
      <c r="I294" s="45">
        <v>-0.18155521714400891</v>
      </c>
      <c r="J294" s="46">
        <v>-3.1939183928605371E-3</v>
      </c>
      <c r="K294" s="47">
        <v>3</v>
      </c>
      <c r="L294" s="55">
        <f t="shared" si="120"/>
        <v>54.829675577743004</v>
      </c>
      <c r="M294" s="55">
        <f t="shared" si="121"/>
        <v>54.648120360598995</v>
      </c>
      <c r="N294" s="55">
        <f t="shared" si="122"/>
        <v>-0.18155521714400891</v>
      </c>
      <c r="O294" s="56">
        <f t="shared" si="123"/>
        <v>-3.3112582781304576E-3</v>
      </c>
      <c r="P294" s="54"/>
      <c r="Q294" s="42">
        <f t="shared" si="124"/>
        <v>300.61491629870454</v>
      </c>
      <c r="R294" s="42">
        <f t="shared" si="125"/>
        <v>290.95797674885239</v>
      </c>
      <c r="S294" s="42">
        <f t="shared" si="126"/>
        <v>329.44190767246084</v>
      </c>
      <c r="T294" s="42">
        <f t="shared" si="127"/>
        <v>328.35104042851731</v>
      </c>
      <c r="V294" s="143">
        <f t="shared" si="128"/>
        <v>292.24695989566004</v>
      </c>
      <c r="W294" s="143">
        <f t="shared" si="129"/>
        <v>330.17394348977803</v>
      </c>
      <c r="X294" s="143">
        <f t="shared" si="130"/>
        <v>329.08065228617448</v>
      </c>
      <c r="AA294" t="s">
        <v>106</v>
      </c>
      <c r="AB294" s="2">
        <v>50.031941749425997</v>
      </c>
      <c r="AC294" s="2">
        <v>49.327259422023999</v>
      </c>
      <c r="AD294" s="2">
        <v>-0.7046823274019971</v>
      </c>
      <c r="AE294" s="1">
        <v>-1.4084648781597243E-2</v>
      </c>
      <c r="AF294" s="2">
        <v>49.898468469465001</v>
      </c>
      <c r="AG294" s="2">
        <v>-0.13347327996099523</v>
      </c>
      <c r="AH294" s="1">
        <v>-2.6677613399349333E-3</v>
      </c>
      <c r="AI294" s="2">
        <v>50.010190661951995</v>
      </c>
      <c r="AJ294" s="2">
        <v>-2.1751087474001451E-2</v>
      </c>
      <c r="AK294" s="1">
        <v>-4.3474401978913792E-4</v>
      </c>
      <c r="AL294" s="2">
        <v>49.660831869989003</v>
      </c>
      <c r="AM294" s="2">
        <v>-0.37110987943699314</v>
      </c>
      <c r="AN294" s="1">
        <v>-7.4174590563687408E-3</v>
      </c>
      <c r="AO294" s="2">
        <v>49.888602908724998</v>
      </c>
      <c r="AP294" s="2">
        <v>-0.14333884070099856</v>
      </c>
      <c r="AQ294" s="1">
        <v>-2.8649465859006571E-3</v>
      </c>
      <c r="AR294" s="2">
        <v>48.531406901152998</v>
      </c>
      <c r="AS294" s="2">
        <v>-1.5005348482729985</v>
      </c>
      <c r="AT294" s="1">
        <v>-2.9991537322059138E-2</v>
      </c>
      <c r="AU294" s="1"/>
      <c r="AV294" t="s">
        <v>106</v>
      </c>
      <c r="AW294" s="2">
        <v>56.844037577743002</v>
      </c>
      <c r="AX294" s="2">
        <v>56.783519172028001</v>
      </c>
      <c r="AY294" s="2">
        <v>-6.0518405715001222E-2</v>
      </c>
      <c r="AZ294" s="1">
        <v>-1.064639464292679E-3</v>
      </c>
      <c r="BA294" s="2">
        <v>56.844037577743002</v>
      </c>
      <c r="BB294" s="2">
        <v>0</v>
      </c>
      <c r="BC294" s="1">
        <v>0</v>
      </c>
      <c r="BD294" s="2">
        <v>56.844037577743002</v>
      </c>
      <c r="BE294" s="2">
        <v>0</v>
      </c>
      <c r="BF294" s="1">
        <v>0</v>
      </c>
      <c r="BG294" s="2">
        <v>56.783519172028001</v>
      </c>
      <c r="BH294" s="2">
        <v>-6.0518405715001222E-2</v>
      </c>
      <c r="BI294" s="1">
        <v>-1.064639464292679E-3</v>
      </c>
      <c r="BJ294" s="2">
        <v>56.844037577743002</v>
      </c>
      <c r="BK294" s="2">
        <v>0</v>
      </c>
      <c r="BL294" s="1">
        <v>0</v>
      </c>
      <c r="BM294" s="2">
        <v>56.662482360598993</v>
      </c>
      <c r="BN294" s="2">
        <v>-0.18155521714400891</v>
      </c>
      <c r="BO294" s="1">
        <v>-3.1939183928605371E-3</v>
      </c>
      <c r="BQ294" t="s">
        <v>106</v>
      </c>
      <c r="BS294" s="23">
        <v>50.031941749425997</v>
      </c>
      <c r="BT294" s="23">
        <v>49.014700139311998</v>
      </c>
      <c r="BU294" s="23">
        <v>-1.0172416101139987</v>
      </c>
      <c r="BV294" s="24">
        <v>-2.0331843509265143E-2</v>
      </c>
      <c r="BW294" s="2">
        <v>56.844037577743002</v>
      </c>
      <c r="BX294" s="2">
        <v>56.783519172028001</v>
      </c>
      <c r="BY294" s="2">
        <v>-6.0518405715001222E-2</v>
      </c>
      <c r="BZ294" s="1">
        <v>-1.064639464292679E-3</v>
      </c>
      <c r="CB294" s="25" t="s">
        <v>106</v>
      </c>
      <c r="CC294" s="27">
        <v>0</v>
      </c>
      <c r="CD294" s="27">
        <v>2.0143620000000002</v>
      </c>
      <c r="CG294" s="30">
        <v>156</v>
      </c>
      <c r="CH294" s="30"/>
      <c r="CI294" s="15" t="s">
        <v>106</v>
      </c>
      <c r="CJ294" s="33" t="s">
        <v>971</v>
      </c>
      <c r="CK294" s="34" t="s">
        <v>982</v>
      </c>
      <c r="CL294" s="34" t="s">
        <v>962</v>
      </c>
      <c r="CM294" s="32"/>
      <c r="CN294" s="32"/>
      <c r="CO294" t="s">
        <v>106</v>
      </c>
      <c r="CP294">
        <v>166432</v>
      </c>
      <c r="CQ294" t="s">
        <v>963</v>
      </c>
      <c r="CR294" s="30">
        <v>367</v>
      </c>
      <c r="CS294" s="39" t="s">
        <v>106</v>
      </c>
      <c r="CW294" s="30">
        <v>192</v>
      </c>
      <c r="CX294" s="30"/>
      <c r="CY294" s="32"/>
      <c r="CZ294" s="32" t="s">
        <v>106</v>
      </c>
      <c r="DA294" s="41">
        <v>166063</v>
      </c>
    </row>
    <row r="295" spans="1:105" ht="15.75" x14ac:dyDescent="0.25">
      <c r="A295" t="s">
        <v>617</v>
      </c>
      <c r="B295" t="s">
        <v>107</v>
      </c>
      <c r="C295" s="52">
        <v>20.511408677205999</v>
      </c>
      <c r="D295" s="52">
        <v>19.066736369996001</v>
      </c>
      <c r="E295" s="52">
        <v>-1.4446723072099985</v>
      </c>
      <c r="F295" s="53">
        <v>-7.0432622641634537E-2</v>
      </c>
      <c r="G295" s="45">
        <v>24.335639063321999</v>
      </c>
      <c r="H295" s="45">
        <v>24.258215572038999</v>
      </c>
      <c r="I295" s="45">
        <v>-7.7423491282999635E-2</v>
      </c>
      <c r="J295" s="46">
        <v>-3.181485848041286E-3</v>
      </c>
      <c r="K295" s="47">
        <v>4</v>
      </c>
      <c r="L295" s="55">
        <f t="shared" si="120"/>
        <v>23.123816063322</v>
      </c>
      <c r="M295" s="55">
        <f t="shared" si="121"/>
        <v>23.046392572039</v>
      </c>
      <c r="N295" s="55">
        <f t="shared" si="122"/>
        <v>-7.7423491282999635E-2</v>
      </c>
      <c r="O295" s="56">
        <f t="shared" si="123"/>
        <v>-3.3482142856950605E-3</v>
      </c>
      <c r="P295" s="54"/>
      <c r="Q295" s="42">
        <f t="shared" si="124"/>
        <v>175.09717761373705</v>
      </c>
      <c r="R295" s="42">
        <f t="shared" si="125"/>
        <v>162.76462417725344</v>
      </c>
      <c r="S295" s="42">
        <f t="shared" si="126"/>
        <v>197.39818907934747</v>
      </c>
      <c r="T295" s="42">
        <f t="shared" si="127"/>
        <v>196.73725764270165</v>
      </c>
      <c r="V295" s="143">
        <f t="shared" si="128"/>
        <v>172.5208442837868</v>
      </c>
      <c r="W295" s="143">
        <f t="shared" si="129"/>
        <v>198.84954649939806</v>
      </c>
      <c r="X295" s="143">
        <f t="shared" si="130"/>
        <v>198.18375560710476</v>
      </c>
      <c r="AA295" t="s">
        <v>107</v>
      </c>
      <c r="AB295" s="2">
        <v>20.511408677205999</v>
      </c>
      <c r="AC295" s="2">
        <v>20.390160367091998</v>
      </c>
      <c r="AD295" s="2">
        <v>-0.12124831011400161</v>
      </c>
      <c r="AE295" s="1">
        <v>-5.9112619724038225E-3</v>
      </c>
      <c r="AF295" s="2">
        <v>20.497328896658001</v>
      </c>
      <c r="AG295" s="2">
        <v>-1.4079780547998411E-2</v>
      </c>
      <c r="AH295" s="1">
        <v>-6.8643654707368031E-4</v>
      </c>
      <c r="AI295" s="2">
        <v>20.477275344605999</v>
      </c>
      <c r="AJ295" s="2">
        <v>-3.4133332599999733E-2</v>
      </c>
      <c r="AK295" s="1">
        <v>-1.6641145002357425E-3</v>
      </c>
      <c r="AL295" s="2">
        <v>20.320722325026001</v>
      </c>
      <c r="AM295" s="2">
        <v>-0.19068635217999841</v>
      </c>
      <c r="AN295" s="1">
        <v>-9.2965995257022552E-3</v>
      </c>
      <c r="AO295" s="2">
        <v>20.468963667823001</v>
      </c>
      <c r="AP295" s="2">
        <v>-4.2445009382998222E-2</v>
      </c>
      <c r="AQ295" s="1">
        <v>-2.0693366336251048E-3</v>
      </c>
      <c r="AR295" s="2">
        <v>20.062103940072998</v>
      </c>
      <c r="AS295" s="2">
        <v>-0.44930473713300145</v>
      </c>
      <c r="AT295" s="1">
        <v>-2.1905113598185318E-2</v>
      </c>
      <c r="AU295" s="1"/>
      <c r="AV295" t="s">
        <v>107</v>
      </c>
      <c r="AW295" s="2">
        <v>24.335639063321999</v>
      </c>
      <c r="AX295" s="2">
        <v>24.309831232893998</v>
      </c>
      <c r="AY295" s="2">
        <v>-2.58078304280005E-2</v>
      </c>
      <c r="AZ295" s="1">
        <v>-1.0604952826941516E-3</v>
      </c>
      <c r="BA295" s="2">
        <v>24.335639063321999</v>
      </c>
      <c r="BB295" s="2">
        <v>0</v>
      </c>
      <c r="BC295" s="1">
        <v>0</v>
      </c>
      <c r="BD295" s="2">
        <v>24.335639063321999</v>
      </c>
      <c r="BE295" s="2">
        <v>0</v>
      </c>
      <c r="BF295" s="1">
        <v>0</v>
      </c>
      <c r="BG295" s="2">
        <v>24.309831232893998</v>
      </c>
      <c r="BH295" s="2">
        <v>-2.58078304280005E-2</v>
      </c>
      <c r="BI295" s="1">
        <v>-1.0604952826941516E-3</v>
      </c>
      <c r="BJ295" s="2">
        <v>24.335639063321999</v>
      </c>
      <c r="BK295" s="2">
        <v>0</v>
      </c>
      <c r="BL295" s="1">
        <v>0</v>
      </c>
      <c r="BM295" s="2">
        <v>24.258215572038999</v>
      </c>
      <c r="BN295" s="2">
        <v>-7.7423491282999635E-2</v>
      </c>
      <c r="BO295" s="1">
        <v>-3.181485848041286E-3</v>
      </c>
      <c r="BQ295" t="s">
        <v>107</v>
      </c>
      <c r="BS295" s="23">
        <v>20.511408677205999</v>
      </c>
      <c r="BT295" s="23">
        <v>20.002971385671</v>
      </c>
      <c r="BU295" s="23">
        <v>-0.5084372915349995</v>
      </c>
      <c r="BV295" s="24">
        <v>-2.4788024047320441E-2</v>
      </c>
      <c r="BW295" s="2">
        <v>24.335639063321999</v>
      </c>
      <c r="BX295" s="2">
        <v>24.309831232893998</v>
      </c>
      <c r="BY295" s="2">
        <v>-2.58078304280005E-2</v>
      </c>
      <c r="BZ295" s="1">
        <v>-1.0604952826941516E-3</v>
      </c>
      <c r="CB295" s="25" t="s">
        <v>107</v>
      </c>
      <c r="CC295" s="27">
        <v>0</v>
      </c>
      <c r="CD295" s="27">
        <v>1.2118230000000001</v>
      </c>
      <c r="CG295" s="30">
        <v>158</v>
      </c>
      <c r="CH295" s="30"/>
      <c r="CI295" s="15" t="s">
        <v>107</v>
      </c>
      <c r="CJ295" s="33" t="s">
        <v>971</v>
      </c>
      <c r="CK295" s="34" t="s">
        <v>983</v>
      </c>
      <c r="CL295" s="34" t="s">
        <v>962</v>
      </c>
      <c r="CM295" s="32"/>
      <c r="CN295" s="32"/>
      <c r="CO295" t="s">
        <v>107</v>
      </c>
      <c r="CP295">
        <v>117143</v>
      </c>
      <c r="CQ295" t="s">
        <v>963</v>
      </c>
      <c r="CR295" s="30">
        <v>368</v>
      </c>
      <c r="CS295" s="39" t="s">
        <v>107</v>
      </c>
      <c r="CW295" s="30">
        <v>193</v>
      </c>
      <c r="CX295" s="30"/>
      <c r="CY295" s="32"/>
      <c r="CZ295" s="32" t="s">
        <v>107</v>
      </c>
      <c r="DA295" s="41">
        <v>116288</v>
      </c>
    </row>
    <row r="296" spans="1:105" ht="15.75" x14ac:dyDescent="0.25">
      <c r="A296" t="s">
        <v>618</v>
      </c>
      <c r="B296" t="s">
        <v>108</v>
      </c>
      <c r="C296" s="52">
        <v>90.318948381146996</v>
      </c>
      <c r="D296" s="52">
        <v>88.63497330142701</v>
      </c>
      <c r="E296" s="52">
        <v>-1.6839750797199855</v>
      </c>
      <c r="F296" s="53">
        <v>-1.8644759598103283E-2</v>
      </c>
      <c r="G296" s="45">
        <v>104.37173455417299</v>
      </c>
      <c r="H296" s="45">
        <v>104.03605063512001</v>
      </c>
      <c r="I296" s="45">
        <v>-0.33568391905298256</v>
      </c>
      <c r="J296" s="46">
        <v>-3.2162339783550265E-3</v>
      </c>
      <c r="K296" s="47">
        <v>3</v>
      </c>
      <c r="L296" s="55">
        <f t="shared" si="120"/>
        <v>101.37654355417298</v>
      </c>
      <c r="M296" s="55">
        <f t="shared" si="121"/>
        <v>101.04085963512</v>
      </c>
      <c r="N296" s="55">
        <f t="shared" si="122"/>
        <v>-0.33568391905298256</v>
      </c>
      <c r="O296" s="56">
        <f t="shared" si="123"/>
        <v>-3.3112582781400692E-3</v>
      </c>
      <c r="P296" s="54"/>
      <c r="Q296" s="42">
        <f t="shared" si="124"/>
        <v>347.13357180908582</v>
      </c>
      <c r="R296" s="42">
        <f t="shared" si="125"/>
        <v>340.6613498142745</v>
      </c>
      <c r="S296" s="42">
        <f t="shared" si="126"/>
        <v>389.63254435948647</v>
      </c>
      <c r="T296" s="42">
        <f t="shared" si="127"/>
        <v>388.34237037154332</v>
      </c>
      <c r="V296" s="143">
        <f t="shared" si="128"/>
        <v>339.43235753316486</v>
      </c>
      <c r="W296" s="143">
        <f t="shared" si="129"/>
        <v>391.7207380048261</v>
      </c>
      <c r="X296" s="143">
        <f t="shared" si="130"/>
        <v>390.42364946838848</v>
      </c>
      <c r="AA296" t="s">
        <v>108</v>
      </c>
      <c r="AB296" s="2">
        <v>90.318948381146996</v>
      </c>
      <c r="AC296" s="2">
        <v>89.102032205786998</v>
      </c>
      <c r="AD296" s="2">
        <v>-1.216916175359998</v>
      </c>
      <c r="AE296" s="1">
        <v>-1.3473542342683152E-2</v>
      </c>
      <c r="AF296" s="2">
        <v>90.183585383227012</v>
      </c>
      <c r="AG296" s="2">
        <v>-0.13536299791998374</v>
      </c>
      <c r="AH296" s="1">
        <v>-1.498722032820293E-3</v>
      </c>
      <c r="AI296" s="2">
        <v>90.295691556888997</v>
      </c>
      <c r="AJ296" s="2">
        <v>-2.3256824257998687E-2</v>
      </c>
      <c r="AK296" s="1">
        <v>-2.5749662363045486E-4</v>
      </c>
      <c r="AL296" s="2">
        <v>89.691746510323</v>
      </c>
      <c r="AM296" s="2">
        <v>-0.62720187082399548</v>
      </c>
      <c r="AN296" s="1">
        <v>-6.9442999732148829E-3</v>
      </c>
      <c r="AO296" s="2">
        <v>90.089805383973001</v>
      </c>
      <c r="AP296" s="2">
        <v>-0.22914299717399444</v>
      </c>
      <c r="AQ296" s="1">
        <v>-2.5370423513680473E-3</v>
      </c>
      <c r="AR296" s="2">
        <v>87.844415264868005</v>
      </c>
      <c r="AS296" s="2">
        <v>-2.474533116278991</v>
      </c>
      <c r="AT296" s="1">
        <v>-2.7397718425998859E-2</v>
      </c>
      <c r="AU296" s="1"/>
      <c r="AV296" t="s">
        <v>108</v>
      </c>
      <c r="AW296" s="2">
        <v>104.37173455417299</v>
      </c>
      <c r="AX296" s="2">
        <v>104.25983991448901</v>
      </c>
      <c r="AY296" s="2">
        <v>-0.11189463968398172</v>
      </c>
      <c r="AZ296" s="1">
        <v>-1.0720779927816957E-3</v>
      </c>
      <c r="BA296" s="2">
        <v>104.37173455417299</v>
      </c>
      <c r="BB296" s="2">
        <v>0</v>
      </c>
      <c r="BC296" s="1">
        <v>0</v>
      </c>
      <c r="BD296" s="2">
        <v>104.37173455417299</v>
      </c>
      <c r="BE296" s="2">
        <v>0</v>
      </c>
      <c r="BF296" s="1">
        <v>0</v>
      </c>
      <c r="BG296" s="2">
        <v>104.25983991448901</v>
      </c>
      <c r="BH296" s="2">
        <v>-0.11189463968398172</v>
      </c>
      <c r="BI296" s="1">
        <v>-1.0720779927816957E-3</v>
      </c>
      <c r="BJ296" s="2">
        <v>104.37173455417299</v>
      </c>
      <c r="BK296" s="2">
        <v>0</v>
      </c>
      <c r="BL296" s="1">
        <v>0</v>
      </c>
      <c r="BM296" s="2">
        <v>104.03605063512001</v>
      </c>
      <c r="BN296" s="2">
        <v>-0.33568391905298256</v>
      </c>
      <c r="BO296" s="1">
        <v>-3.2162339783550265E-3</v>
      </c>
      <c r="BQ296" t="s">
        <v>108</v>
      </c>
      <c r="BS296" s="23">
        <v>90.318948381146996</v>
      </c>
      <c r="BT296" s="23">
        <v>89.841683389525997</v>
      </c>
      <c r="BU296" s="23">
        <v>-0.47726499162099856</v>
      </c>
      <c r="BV296" s="24">
        <v>-5.2842177657664354E-3</v>
      </c>
      <c r="BW296" s="2">
        <v>104.37173455417299</v>
      </c>
      <c r="BX296" s="2">
        <v>104.25983991448901</v>
      </c>
      <c r="BY296" s="2">
        <v>-0.11189463968398172</v>
      </c>
      <c r="BZ296" s="1">
        <v>-1.0720779927816957E-3</v>
      </c>
      <c r="CB296" s="25" t="s">
        <v>108</v>
      </c>
      <c r="CC296" s="27">
        <v>0</v>
      </c>
      <c r="CD296" s="27">
        <v>2.9951910000000002</v>
      </c>
      <c r="CG296" s="30">
        <v>159</v>
      </c>
      <c r="CH296" s="30"/>
      <c r="CI296" s="15" t="s">
        <v>984</v>
      </c>
      <c r="CJ296" s="33" t="s">
        <v>971</v>
      </c>
      <c r="CK296" s="34" t="s">
        <v>985</v>
      </c>
      <c r="CL296" s="34" t="s">
        <v>962</v>
      </c>
      <c r="CM296" s="32"/>
      <c r="CN296" s="32"/>
      <c r="CO296" t="s">
        <v>108</v>
      </c>
      <c r="CP296">
        <v>260185</v>
      </c>
      <c r="CQ296" t="s">
        <v>963</v>
      </c>
      <c r="CR296" s="30">
        <v>369</v>
      </c>
      <c r="CS296" s="39" t="s">
        <v>108</v>
      </c>
      <c r="CW296" s="30">
        <v>194</v>
      </c>
      <c r="CX296" s="30"/>
      <c r="CY296" s="32"/>
      <c r="CZ296" s="32" t="s">
        <v>108</v>
      </c>
      <c r="DA296" s="41">
        <v>258798</v>
      </c>
    </row>
    <row r="297" spans="1:105" ht="15.75" x14ac:dyDescent="0.25">
      <c r="A297" t="s">
        <v>619</v>
      </c>
      <c r="B297" t="s">
        <v>109</v>
      </c>
      <c r="C297" s="52">
        <v>182.113392958476</v>
      </c>
      <c r="D297" s="52">
        <v>179.293941361257</v>
      </c>
      <c r="E297" s="52">
        <v>-2.8194515972190004</v>
      </c>
      <c r="F297" s="53">
        <v>-1.5481846510112899E-2</v>
      </c>
      <c r="G297" s="45">
        <v>175.78154173063999</v>
      </c>
      <c r="H297" s="45">
        <v>174.4653309034</v>
      </c>
      <c r="I297" s="45">
        <v>-1.3162108272399848</v>
      </c>
      <c r="J297" s="46">
        <v>-7.4877647236527784E-3</v>
      </c>
      <c r="K297" s="47">
        <v>3</v>
      </c>
      <c r="L297" s="55">
        <f t="shared" si="120"/>
        <v>171.28313873063999</v>
      </c>
      <c r="M297" s="55">
        <f t="shared" si="121"/>
        <v>169.96692790340001</v>
      </c>
      <c r="N297" s="55">
        <f t="shared" si="122"/>
        <v>-1.3162108272399848</v>
      </c>
      <c r="O297" s="56">
        <f t="shared" si="123"/>
        <v>-7.6844156231271488E-3</v>
      </c>
      <c r="P297" s="54"/>
      <c r="Q297" s="42">
        <f t="shared" si="124"/>
        <v>397.30826095730066</v>
      </c>
      <c r="R297" s="42">
        <f t="shared" si="125"/>
        <v>391.15719544395989</v>
      </c>
      <c r="S297" s="42">
        <f t="shared" si="126"/>
        <v>373.68040249458943</v>
      </c>
      <c r="T297" s="42">
        <f t="shared" si="127"/>
        <v>370.80888697160361</v>
      </c>
      <c r="V297" s="143">
        <f t="shared" si="128"/>
        <v>394.84894427400468</v>
      </c>
      <c r="W297" s="143">
        <f t="shared" si="129"/>
        <v>380.08693981173525</v>
      </c>
      <c r="X297" s="143">
        <f t="shared" si="130"/>
        <v>376.51763542091061</v>
      </c>
      <c r="AA297" t="s">
        <v>109</v>
      </c>
      <c r="AB297" s="2">
        <v>182.113392958476</v>
      </c>
      <c r="AC297" s="2">
        <v>180.12455881773701</v>
      </c>
      <c r="AD297" s="2">
        <v>-1.9888341407389873</v>
      </c>
      <c r="AE297" s="1">
        <v>-1.0920856003119249E-2</v>
      </c>
      <c r="AF297" s="2">
        <v>181.85194651334598</v>
      </c>
      <c r="AG297" s="2">
        <v>-0.26144644513001936</v>
      </c>
      <c r="AH297" s="1">
        <v>-1.4356244803457824E-3</v>
      </c>
      <c r="AI297" s="2">
        <v>182.08647520192599</v>
      </c>
      <c r="AJ297" s="2">
        <v>-2.6917756550005834E-2</v>
      </c>
      <c r="AK297" s="1">
        <v>-1.4780767143327784E-4</v>
      </c>
      <c r="AL297" s="2">
        <v>181.01514373076702</v>
      </c>
      <c r="AM297" s="2">
        <v>-1.0982492277089762</v>
      </c>
      <c r="AN297" s="1">
        <v>-6.0305791346130701E-3</v>
      </c>
      <c r="AO297" s="2">
        <v>181.69208449283298</v>
      </c>
      <c r="AP297" s="2">
        <v>-0.4213084656430226</v>
      </c>
      <c r="AQ297" s="1">
        <v>-2.313440317588756E-3</v>
      </c>
      <c r="AR297" s="2">
        <v>177.93551794552602</v>
      </c>
      <c r="AS297" s="2">
        <v>-4.1778750129499826</v>
      </c>
      <c r="AT297" s="1">
        <v>-2.2941064053990733E-2</v>
      </c>
      <c r="AU297" s="1"/>
      <c r="AV297" t="s">
        <v>109</v>
      </c>
      <c r="AW297" s="2">
        <v>175.78154173063999</v>
      </c>
      <c r="AX297" s="2">
        <v>175.069506778028</v>
      </c>
      <c r="AY297" s="2">
        <v>-0.71203495261198668</v>
      </c>
      <c r="AZ297" s="1">
        <v>-4.0506810078106961E-3</v>
      </c>
      <c r="BA297" s="2">
        <v>175.677975901878</v>
      </c>
      <c r="BB297" s="2">
        <v>-0.10356582876198672</v>
      </c>
      <c r="BC297" s="1">
        <v>-5.8917351470660385E-4</v>
      </c>
      <c r="BD297" s="2">
        <v>175.77393176405297</v>
      </c>
      <c r="BE297" s="2">
        <v>-7.6099665870117406E-3</v>
      </c>
      <c r="BF297" s="1">
        <v>-4.3292182512956467E-5</v>
      </c>
      <c r="BG297" s="2">
        <v>175.25548971706101</v>
      </c>
      <c r="BH297" s="2">
        <v>-0.52605201357897613</v>
      </c>
      <c r="BI297" s="1">
        <v>-2.9926464883615338E-3</v>
      </c>
      <c r="BJ297" s="2">
        <v>175.614302319133</v>
      </c>
      <c r="BK297" s="2">
        <v>-0.16723941150698352</v>
      </c>
      <c r="BL297" s="1">
        <v>-9.5140485093283536E-4</v>
      </c>
      <c r="BM297" s="2">
        <v>174.17306326134999</v>
      </c>
      <c r="BN297" s="2">
        <v>-1.6084784692899916</v>
      </c>
      <c r="BO297" s="1">
        <v>-9.1504401056781842E-3</v>
      </c>
      <c r="BQ297" t="s">
        <v>109</v>
      </c>
      <c r="BS297" s="23">
        <v>182.113392958476</v>
      </c>
      <c r="BT297" s="23">
        <v>185.94666084301201</v>
      </c>
      <c r="BU297" s="23">
        <v>3.8332678845360135</v>
      </c>
      <c r="BV297" s="24">
        <v>2.1048797248042289E-2</v>
      </c>
      <c r="BW297" s="2">
        <v>175.78154173063999</v>
      </c>
      <c r="BX297" s="2">
        <v>176.72328943952502</v>
      </c>
      <c r="BY297" s="2">
        <v>0.9417477088850319</v>
      </c>
      <c r="BZ297" s="1">
        <v>5.3574891857992987E-3</v>
      </c>
      <c r="CB297" s="25" t="s">
        <v>109</v>
      </c>
      <c r="CC297" s="27">
        <v>0</v>
      </c>
      <c r="CD297" s="27">
        <v>4.4984029999999997</v>
      </c>
      <c r="CG297" s="30">
        <v>160</v>
      </c>
      <c r="CH297" s="30"/>
      <c r="CI297" s="15" t="s">
        <v>986</v>
      </c>
      <c r="CJ297" s="33" t="s">
        <v>971</v>
      </c>
      <c r="CK297" s="34" t="s">
        <v>987</v>
      </c>
      <c r="CL297" s="34" t="s">
        <v>962</v>
      </c>
      <c r="CM297" s="32"/>
      <c r="CN297" s="32"/>
      <c r="CO297" t="s">
        <v>109</v>
      </c>
      <c r="CP297">
        <v>458368</v>
      </c>
      <c r="CQ297" t="s">
        <v>963</v>
      </c>
      <c r="CR297" s="30">
        <v>370</v>
      </c>
      <c r="CS297" s="39" t="s">
        <v>109</v>
      </c>
      <c r="CW297" s="30">
        <v>195</v>
      </c>
      <c r="CX297" s="30"/>
      <c r="CY297" s="32"/>
      <c r="CZ297" s="32" t="s">
        <v>109</v>
      </c>
      <c r="DA297" s="41">
        <v>450642</v>
      </c>
    </row>
    <row r="298" spans="1:105" ht="15.75" x14ac:dyDescent="0.25">
      <c r="A298" t="s">
        <v>620</v>
      </c>
      <c r="B298" t="s">
        <v>110</v>
      </c>
      <c r="C298" s="52">
        <v>39.391967426581004</v>
      </c>
      <c r="D298" s="52">
        <v>40.053527476889002</v>
      </c>
      <c r="E298" s="52">
        <v>0.66156005030799747</v>
      </c>
      <c r="F298" s="53">
        <v>1.6794288113205241E-2</v>
      </c>
      <c r="G298" s="45">
        <v>39.069655667641001</v>
      </c>
      <c r="H298" s="45">
        <v>39.143251902517001</v>
      </c>
      <c r="I298" s="45">
        <v>7.3596234875999755E-2</v>
      </c>
      <c r="J298" s="46">
        <v>1.8837185436716044E-3</v>
      </c>
      <c r="K298" s="47">
        <v>2</v>
      </c>
      <c r="L298" s="55">
        <f t="shared" si="120"/>
        <v>38.068466667641005</v>
      </c>
      <c r="M298" s="55">
        <f t="shared" si="121"/>
        <v>38.142062902516997</v>
      </c>
      <c r="N298" s="55">
        <f t="shared" si="122"/>
        <v>7.359623487599265E-2</v>
      </c>
      <c r="O298" s="56">
        <f t="shared" si="123"/>
        <v>1.9332597637443326E-3</v>
      </c>
      <c r="P298" s="54"/>
      <c r="Q298" s="42">
        <f t="shared" si="124"/>
        <v>385.64375919351716</v>
      </c>
      <c r="R298" s="42">
        <f t="shared" si="125"/>
        <v>392.1203715944726</v>
      </c>
      <c r="S298" s="42">
        <f t="shared" si="126"/>
        <v>372.68680778142073</v>
      </c>
      <c r="T298" s="42">
        <f t="shared" si="127"/>
        <v>373.40730819138292</v>
      </c>
      <c r="V298" s="143">
        <f t="shared" si="128"/>
        <v>384.61927325970117</v>
      </c>
      <c r="W298" s="143">
        <f t="shared" si="129"/>
        <v>374.74127013211472</v>
      </c>
      <c r="X298" s="143">
        <f t="shared" si="130"/>
        <v>372.93863648928982</v>
      </c>
      <c r="AA298" t="s">
        <v>110</v>
      </c>
      <c r="AB298" s="2">
        <v>39.391967426581004</v>
      </c>
      <c r="AC298" s="2">
        <v>39.227864069236006</v>
      </c>
      <c r="AD298" s="2">
        <v>-0.16410335734499881</v>
      </c>
      <c r="AE298" s="1">
        <v>-4.1659091450777543E-3</v>
      </c>
      <c r="AF298" s="2">
        <v>39.370167684626999</v>
      </c>
      <c r="AG298" s="2">
        <v>-2.1799741954005469E-2</v>
      </c>
      <c r="AH298" s="1">
        <v>-5.5340576716905461E-4</v>
      </c>
      <c r="AI298" s="2">
        <v>39.387539863347001</v>
      </c>
      <c r="AJ298" s="2">
        <v>-4.4275632340031734E-3</v>
      </c>
      <c r="AK298" s="1">
        <v>-1.1239761614484713E-4</v>
      </c>
      <c r="AL298" s="2">
        <v>39.318302611109004</v>
      </c>
      <c r="AM298" s="2">
        <v>-7.36648154720001E-2</v>
      </c>
      <c r="AN298" s="1">
        <v>-1.8700466182425908E-3</v>
      </c>
      <c r="AO298" s="2">
        <v>39.353388879523997</v>
      </c>
      <c r="AP298" s="2">
        <v>-3.8578547057007029E-2</v>
      </c>
      <c r="AQ298" s="1">
        <v>-9.7935060311242299E-4</v>
      </c>
      <c r="AR298" s="2">
        <v>39.07193349336</v>
      </c>
      <c r="AS298" s="2">
        <v>-0.32003393322100493</v>
      </c>
      <c r="AT298" s="1">
        <v>-8.1243449903203278E-3</v>
      </c>
      <c r="AU298" s="1"/>
      <c r="AV298" t="s">
        <v>110</v>
      </c>
      <c r="AW298" s="2">
        <v>39.069655667641001</v>
      </c>
      <c r="AX298" s="2">
        <v>38.991575737074001</v>
      </c>
      <c r="AY298" s="2">
        <v>-7.8079930567000133E-2</v>
      </c>
      <c r="AZ298" s="1">
        <v>-1.9984801307493722E-3</v>
      </c>
      <c r="BA298" s="2">
        <v>39.059847621680994</v>
      </c>
      <c r="BB298" s="2">
        <v>-9.8080459600069503E-3</v>
      </c>
      <c r="BC298" s="1">
        <v>-2.5103998979265007E-4</v>
      </c>
      <c r="BD298" s="2">
        <v>39.068404069252999</v>
      </c>
      <c r="BE298" s="2">
        <v>-1.2515983880021508E-3</v>
      </c>
      <c r="BF298" s="1">
        <v>-3.2035050389214794E-5</v>
      </c>
      <c r="BG298" s="2">
        <v>39.008770466747002</v>
      </c>
      <c r="BH298" s="2">
        <v>-6.088520089399907E-2</v>
      </c>
      <c r="BI298" s="1">
        <v>-1.5583756716961942E-3</v>
      </c>
      <c r="BJ298" s="2">
        <v>39.052823514064002</v>
      </c>
      <c r="BK298" s="2">
        <v>-1.6832153576999076E-2</v>
      </c>
      <c r="BL298" s="1">
        <v>-4.3082421099861691E-4</v>
      </c>
      <c r="BM298" s="2">
        <v>38.886533326401</v>
      </c>
      <c r="BN298" s="2">
        <v>-0.18312234124000071</v>
      </c>
      <c r="BO298" s="1">
        <v>-4.6870733337859875E-3</v>
      </c>
      <c r="BQ298" t="s">
        <v>110</v>
      </c>
      <c r="BS298" s="23">
        <v>39.391967426581004</v>
      </c>
      <c r="BT298" s="23">
        <v>39.512904890106995</v>
      </c>
      <c r="BU298" s="23">
        <v>0.12093746352599055</v>
      </c>
      <c r="BV298" s="24">
        <v>3.0701046793713605E-3</v>
      </c>
      <c r="BW298" s="2">
        <v>39.069655667641001</v>
      </c>
      <c r="BX298" s="2">
        <v>39.073451025131</v>
      </c>
      <c r="BY298" s="2">
        <v>3.7953574899987075E-3</v>
      </c>
      <c r="BZ298" s="1">
        <v>9.7143356529301824E-5</v>
      </c>
      <c r="CB298" s="25" t="s">
        <v>110</v>
      </c>
      <c r="CC298" s="27">
        <v>0</v>
      </c>
      <c r="CD298" s="27">
        <v>1.0011890000000001</v>
      </c>
      <c r="CG298" s="30">
        <v>166</v>
      </c>
      <c r="CH298" s="30"/>
      <c r="CI298" s="15" t="s">
        <v>110</v>
      </c>
      <c r="CJ298" s="33" t="s">
        <v>973</v>
      </c>
      <c r="CK298" s="34" t="s">
        <v>996</v>
      </c>
      <c r="CL298" s="34" t="s">
        <v>962</v>
      </c>
      <c r="CM298" s="32"/>
      <c r="CN298" s="32"/>
      <c r="CO298" t="s">
        <v>110</v>
      </c>
      <c r="CP298">
        <v>102146</v>
      </c>
      <c r="CQ298" t="s">
        <v>963</v>
      </c>
      <c r="CR298" s="30">
        <v>371</v>
      </c>
      <c r="CS298" s="39" t="s">
        <v>110</v>
      </c>
      <c r="CW298" s="30">
        <v>200</v>
      </c>
      <c r="CX298" s="30"/>
      <c r="CY298" s="32"/>
      <c r="CZ298" s="32" t="s">
        <v>110</v>
      </c>
      <c r="DA298" s="41">
        <v>101586</v>
      </c>
    </row>
    <row r="299" spans="1:105" ht="15.75" x14ac:dyDescent="0.25">
      <c r="B299" t="s">
        <v>111</v>
      </c>
      <c r="C299" s="52">
        <v>104.892079070023</v>
      </c>
      <c r="D299" s="52">
        <v>105.39291501190101</v>
      </c>
      <c r="E299" s="52">
        <v>0.50083594187800884</v>
      </c>
      <c r="F299" s="53">
        <v>4.7747737133102767E-3</v>
      </c>
      <c r="G299" s="45">
        <v>105.614077937245</v>
      </c>
      <c r="H299" s="45">
        <v>105.487929287334</v>
      </c>
      <c r="I299" s="45">
        <v>-0.12614864991100205</v>
      </c>
      <c r="J299" s="46">
        <v>-1.1944302537580124E-3</v>
      </c>
      <c r="K299" s="47">
        <v>2</v>
      </c>
      <c r="L299" s="55">
        <f t="shared" si="120"/>
        <v>103.577242937245</v>
      </c>
      <c r="M299" s="55">
        <f t="shared" si="121"/>
        <v>103.451094287334</v>
      </c>
      <c r="N299" s="55">
        <f t="shared" si="122"/>
        <v>-0.12614864991100205</v>
      </c>
      <c r="O299" s="56">
        <f t="shared" si="123"/>
        <v>-1.2179185922860732E-3</v>
      </c>
      <c r="P299" s="54"/>
      <c r="Q299" s="42">
        <f t="shared" si="124"/>
        <v>417.15382991255814</v>
      </c>
      <c r="R299" s="42">
        <f t="shared" si="125"/>
        <v>419.14564505403132</v>
      </c>
      <c r="S299" s="42">
        <f t="shared" si="126"/>
        <v>411.92475128852203</v>
      </c>
      <c r="T299" s="42">
        <f t="shared" si="127"/>
        <v>411.42306047530496</v>
      </c>
      <c r="V299" s="143">
        <f t="shared" si="128"/>
        <v>412.66200280926751</v>
      </c>
      <c r="W299" s="143">
        <f t="shared" si="129"/>
        <v>415.39897866900748</v>
      </c>
      <c r="X299" s="143">
        <f t="shared" si="130"/>
        <v>412.16229466131131</v>
      </c>
      <c r="AA299" t="s">
        <v>111</v>
      </c>
      <c r="AB299" s="2">
        <v>104.892079070023</v>
      </c>
      <c r="AC299" s="2">
        <v>103.97871726837701</v>
      </c>
      <c r="AD299" s="2">
        <v>-0.91336180164599057</v>
      </c>
      <c r="AE299" s="1">
        <v>-8.7076336911603783E-3</v>
      </c>
      <c r="AF299" s="2">
        <v>104.732791340608</v>
      </c>
      <c r="AG299" s="2">
        <v>-0.15928772941499858</v>
      </c>
      <c r="AH299" s="1">
        <v>-1.5185868258809378E-3</v>
      </c>
      <c r="AI299" s="2">
        <v>104.885160061843</v>
      </c>
      <c r="AJ299" s="2">
        <v>-6.9190081800059033E-3</v>
      </c>
      <c r="AK299" s="1">
        <v>-6.5963114101179831E-5</v>
      </c>
      <c r="AL299" s="2">
        <v>104.39150700473</v>
      </c>
      <c r="AM299" s="2">
        <v>-0.50057206529299947</v>
      </c>
      <c r="AN299" s="1">
        <v>-4.7722580172982519E-3</v>
      </c>
      <c r="AO299" s="2">
        <v>104.67953123736501</v>
      </c>
      <c r="AP299" s="2">
        <v>-0.21254783265798949</v>
      </c>
      <c r="AQ299" s="1">
        <v>-2.0263477904380036E-3</v>
      </c>
      <c r="AR299" s="2">
        <v>102.894794428474</v>
      </c>
      <c r="AS299" s="2">
        <v>-1.9972846415490011</v>
      </c>
      <c r="AT299" s="1">
        <v>-1.9041329519416523E-2</v>
      </c>
      <c r="AU299" s="1"/>
      <c r="AV299" t="s">
        <v>111</v>
      </c>
      <c r="AW299" s="2">
        <v>105.614077937245</v>
      </c>
      <c r="AX299" s="2">
        <v>105.27386886062401</v>
      </c>
      <c r="AY299" s="2">
        <v>-0.34020907662099376</v>
      </c>
      <c r="AZ299" s="1">
        <v>-3.2212474252073017E-3</v>
      </c>
      <c r="BA299" s="2">
        <v>105.565714832222</v>
      </c>
      <c r="BB299" s="2">
        <v>-4.836310502300023E-2</v>
      </c>
      <c r="BC299" s="1">
        <v>-4.5792290163946875E-4</v>
      </c>
      <c r="BD299" s="2">
        <v>105.61212225592699</v>
      </c>
      <c r="BE299" s="2">
        <v>-1.9556813180088284E-3</v>
      </c>
      <c r="BF299" s="1">
        <v>-1.8517240847104473E-5</v>
      </c>
      <c r="BG299" s="2">
        <v>105.383401696115</v>
      </c>
      <c r="BH299" s="2">
        <v>-0.23067624112999852</v>
      </c>
      <c r="BI299" s="1">
        <v>-2.1841429252174543E-3</v>
      </c>
      <c r="BJ299" s="2">
        <v>105.54869259168001</v>
      </c>
      <c r="BK299" s="2">
        <v>-6.5385345564990871E-2</v>
      </c>
      <c r="BL299" s="1">
        <v>-6.1909687460266706E-4</v>
      </c>
      <c r="BM299" s="2">
        <v>104.80703020003</v>
      </c>
      <c r="BN299" s="2">
        <v>-0.80704773721500089</v>
      </c>
      <c r="BO299" s="1">
        <v>-7.6414787969321845E-3</v>
      </c>
      <c r="BQ299" t="s">
        <v>111</v>
      </c>
      <c r="BS299" s="23">
        <v>104.892079070023</v>
      </c>
      <c r="BT299" s="23">
        <v>107.080677506146</v>
      </c>
      <c r="BU299" s="23">
        <v>2.1885984361230015</v>
      </c>
      <c r="BV299" s="24">
        <v>2.0865240307249081E-2</v>
      </c>
      <c r="BW299" s="2">
        <v>105.614077937245</v>
      </c>
      <c r="BX299" s="2">
        <v>106.14985507472799</v>
      </c>
      <c r="BY299" s="2">
        <v>0.53577713748299516</v>
      </c>
      <c r="BZ299" s="1">
        <v>5.0729708382375831E-3</v>
      </c>
      <c r="CB299" s="25" t="s">
        <v>111</v>
      </c>
      <c r="CC299" s="27">
        <v>0</v>
      </c>
      <c r="CD299" s="27">
        <v>2.036835</v>
      </c>
      <c r="CG299" s="30">
        <v>167</v>
      </c>
      <c r="CH299" s="30"/>
      <c r="CI299" s="15" t="s">
        <v>111</v>
      </c>
      <c r="CJ299" s="33" t="s">
        <v>973</v>
      </c>
      <c r="CK299" s="34" t="s">
        <v>997</v>
      </c>
      <c r="CL299" s="34" t="s">
        <v>962</v>
      </c>
      <c r="CM299" s="32"/>
      <c r="CN299" s="32"/>
      <c r="CO299" t="s">
        <v>111</v>
      </c>
      <c r="CP299">
        <v>251447</v>
      </c>
      <c r="CQ299" t="s">
        <v>963</v>
      </c>
      <c r="CR299" s="30">
        <v>372</v>
      </c>
      <c r="CS299" s="39" t="s">
        <v>111</v>
      </c>
      <c r="CW299" s="30">
        <v>201</v>
      </c>
      <c r="CX299" s="30"/>
      <c r="CY299" s="32"/>
      <c r="CZ299" s="32" t="s">
        <v>111</v>
      </c>
      <c r="DA299" s="41">
        <v>249344</v>
      </c>
    </row>
    <row r="300" spans="1:105" ht="15.75" x14ac:dyDescent="0.25">
      <c r="B300" t="s">
        <v>113</v>
      </c>
      <c r="C300" s="52">
        <v>59.101712778829999</v>
      </c>
      <c r="D300" s="52">
        <v>58.484492177766001</v>
      </c>
      <c r="E300" s="52">
        <v>-0.61722060106399823</v>
      </c>
      <c r="F300" s="53">
        <v>-1.0443362333233161E-2</v>
      </c>
      <c r="G300" s="45">
        <v>62.837177152303006</v>
      </c>
      <c r="H300" s="45">
        <v>62.637121623732</v>
      </c>
      <c r="I300" s="45">
        <v>-0.20005552857100639</v>
      </c>
      <c r="J300" s="46">
        <v>-3.183712853397557E-3</v>
      </c>
      <c r="K300" s="47">
        <v>1</v>
      </c>
      <c r="L300" s="55">
        <f t="shared" si="120"/>
        <v>61.750473152303009</v>
      </c>
      <c r="M300" s="55">
        <f t="shared" si="121"/>
        <v>61.550417623732002</v>
      </c>
      <c r="N300" s="55">
        <f t="shared" si="122"/>
        <v>-0.20005552857100639</v>
      </c>
      <c r="O300" s="56">
        <f t="shared" si="123"/>
        <v>-3.2397408207315939E-3</v>
      </c>
      <c r="P300" s="54"/>
      <c r="Q300" s="42">
        <f t="shared" si="124"/>
        <v>494.6205322567767</v>
      </c>
      <c r="R300" s="42">
        <f t="shared" si="125"/>
        <v>489.45503082096263</v>
      </c>
      <c r="S300" s="42">
        <f t="shared" si="126"/>
        <v>516.78793154435141</v>
      </c>
      <c r="T300" s="42">
        <f t="shared" si="127"/>
        <v>515.11367258686573</v>
      </c>
      <c r="V300" s="143">
        <f t="shared" si="128"/>
        <v>490.85396646595717</v>
      </c>
      <c r="W300" s="143">
        <f t="shared" si="129"/>
        <v>517.90184809701259</v>
      </c>
      <c r="X300" s="143">
        <f t="shared" si="130"/>
        <v>516.22398033860031</v>
      </c>
      <c r="AA300" t="s">
        <v>113</v>
      </c>
      <c r="AB300" s="2">
        <v>59.101712778829999</v>
      </c>
      <c r="AC300" s="2">
        <v>58.873190281343994</v>
      </c>
      <c r="AD300" s="2">
        <v>-0.22852249748600428</v>
      </c>
      <c r="AE300" s="1">
        <v>-3.866596867356104E-3</v>
      </c>
      <c r="AF300" s="2">
        <v>59.056774896650005</v>
      </c>
      <c r="AG300" s="2">
        <v>-4.4937882179993949E-2</v>
      </c>
      <c r="AH300" s="1">
        <v>-7.6034822117863432E-4</v>
      </c>
      <c r="AI300" s="2">
        <v>59.112171628519</v>
      </c>
      <c r="AJ300" s="2">
        <v>1.0458849689001681E-2</v>
      </c>
      <c r="AK300" s="1">
        <v>1.7696356327507313E-4</v>
      </c>
      <c r="AL300" s="2">
        <v>58.986447096124003</v>
      </c>
      <c r="AM300" s="2">
        <v>-0.11526568270599569</v>
      </c>
      <c r="AN300" s="1">
        <v>-1.9502934396730953E-3</v>
      </c>
      <c r="AO300" s="2">
        <v>59.023386917461004</v>
      </c>
      <c r="AP300" s="2">
        <v>-7.832586136899522E-2</v>
      </c>
      <c r="AQ300" s="1">
        <v>-1.3252722753079203E-3</v>
      </c>
      <c r="AR300" s="2">
        <v>58.525500129669005</v>
      </c>
      <c r="AS300" s="2">
        <v>-0.57621264916099335</v>
      </c>
      <c r="AT300" s="1">
        <v>-9.7495084671622313E-3</v>
      </c>
      <c r="AU300" s="1"/>
      <c r="AV300" t="s">
        <v>113</v>
      </c>
      <c r="AW300" s="2">
        <v>62.837177152303006</v>
      </c>
      <c r="AX300" s="2">
        <v>62.770491976113</v>
      </c>
      <c r="AY300" s="2">
        <v>-6.6685176190006246E-2</v>
      </c>
      <c r="AZ300" s="1">
        <v>-1.0612376177939465E-3</v>
      </c>
      <c r="BA300" s="2">
        <v>62.837177152303006</v>
      </c>
      <c r="BB300" s="2">
        <v>0</v>
      </c>
      <c r="BC300" s="1">
        <v>0</v>
      </c>
      <c r="BD300" s="2">
        <v>62.837177152303006</v>
      </c>
      <c r="BE300" s="2">
        <v>0</v>
      </c>
      <c r="BF300" s="1">
        <v>0</v>
      </c>
      <c r="BG300" s="2">
        <v>62.770491976113</v>
      </c>
      <c r="BH300" s="2">
        <v>-6.6685176190006246E-2</v>
      </c>
      <c r="BI300" s="1">
        <v>-1.0612376177939465E-3</v>
      </c>
      <c r="BJ300" s="2">
        <v>62.837177152303006</v>
      </c>
      <c r="BK300" s="2">
        <v>0</v>
      </c>
      <c r="BL300" s="1">
        <v>0</v>
      </c>
      <c r="BM300" s="2">
        <v>62.637121623732</v>
      </c>
      <c r="BN300" s="2">
        <v>-0.20005552857100639</v>
      </c>
      <c r="BO300" s="1">
        <v>-3.183712853397557E-3</v>
      </c>
      <c r="BQ300" t="s">
        <v>113</v>
      </c>
      <c r="BS300" s="23">
        <v>59.101712778829999</v>
      </c>
      <c r="BT300" s="23">
        <v>59.594736227967005</v>
      </c>
      <c r="BU300" s="23">
        <v>0.4930234491370058</v>
      </c>
      <c r="BV300" s="24">
        <v>8.3419485824716214E-3</v>
      </c>
      <c r="BW300" s="2">
        <v>62.837177152303006</v>
      </c>
      <c r="BX300" s="2">
        <v>62.770491976113</v>
      </c>
      <c r="BY300" s="2">
        <v>-6.6685176190006246E-2</v>
      </c>
      <c r="BZ300" s="1">
        <v>-1.0612376177939465E-3</v>
      </c>
      <c r="CB300" s="25" t="s">
        <v>113</v>
      </c>
      <c r="CC300" s="27">
        <v>0</v>
      </c>
      <c r="CD300" s="27">
        <v>1.0867039999999999</v>
      </c>
      <c r="CG300" s="30">
        <v>171</v>
      </c>
      <c r="CH300" s="30"/>
      <c r="CI300" s="15" t="s">
        <v>113</v>
      </c>
      <c r="CJ300" s="33" t="s">
        <v>973</v>
      </c>
      <c r="CK300" s="34" t="s">
        <v>1000</v>
      </c>
      <c r="CL300" s="34" t="s">
        <v>962</v>
      </c>
      <c r="CM300" s="32"/>
      <c r="CN300" s="32"/>
      <c r="CO300" t="s">
        <v>113</v>
      </c>
      <c r="CP300">
        <v>119489</v>
      </c>
      <c r="CQ300" t="s">
        <v>963</v>
      </c>
      <c r="CR300" s="30">
        <v>373</v>
      </c>
      <c r="CS300" s="39" t="s">
        <v>113</v>
      </c>
      <c r="CW300" s="30">
        <v>204</v>
      </c>
      <c r="CX300" s="30"/>
      <c r="CY300" s="32"/>
      <c r="CZ300" s="32" t="s">
        <v>113</v>
      </c>
      <c r="DA300" s="41">
        <v>119232</v>
      </c>
    </row>
    <row r="301" spans="1:105" ht="15.75" x14ac:dyDescent="0.25">
      <c r="A301" t="s">
        <v>621</v>
      </c>
      <c r="B301" t="s">
        <v>114</v>
      </c>
      <c r="C301" s="52">
        <v>47.698418991242001</v>
      </c>
      <c r="D301" s="52">
        <v>47.355174795743004</v>
      </c>
      <c r="E301" s="52">
        <v>-0.34324419549899687</v>
      </c>
      <c r="F301" s="53">
        <v>-7.1961335985165588E-3</v>
      </c>
      <c r="G301" s="45">
        <v>48.478188932066999</v>
      </c>
      <c r="H301" s="45">
        <v>48.268784089181999</v>
      </c>
      <c r="I301" s="45">
        <v>-0.20940484288500016</v>
      </c>
      <c r="J301" s="46">
        <v>-4.3195681913456253E-3</v>
      </c>
      <c r="K301" s="47">
        <v>2</v>
      </c>
      <c r="L301" s="55">
        <f t="shared" si="120"/>
        <v>47.486463932066997</v>
      </c>
      <c r="M301" s="55">
        <f t="shared" si="121"/>
        <v>47.277059089181996</v>
      </c>
      <c r="N301" s="55">
        <f t="shared" si="122"/>
        <v>-0.20940484288500016</v>
      </c>
      <c r="O301" s="56">
        <f t="shared" si="123"/>
        <v>-4.4097796623595673E-3</v>
      </c>
      <c r="P301" s="54"/>
      <c r="Q301" s="42">
        <f t="shared" si="124"/>
        <v>518.58508546872076</v>
      </c>
      <c r="R301" s="42">
        <f t="shared" si="125"/>
        <v>514.85327791148973</v>
      </c>
      <c r="S301" s="42">
        <f t="shared" si="126"/>
        <v>516.28067507520268</v>
      </c>
      <c r="T301" s="42">
        <f t="shared" si="127"/>
        <v>514.00399105418683</v>
      </c>
      <c r="V301" s="143">
        <f t="shared" si="128"/>
        <v>514.2863309561418</v>
      </c>
      <c r="W301" s="143">
        <f t="shared" si="129"/>
        <v>518.07748210287036</v>
      </c>
      <c r="X301" s="143">
        <f t="shared" si="130"/>
        <v>515.47278056277071</v>
      </c>
      <c r="AA301" t="s">
        <v>114</v>
      </c>
      <c r="AB301" s="2">
        <v>47.698418991242001</v>
      </c>
      <c r="AC301" s="2">
        <v>47.422467645758005</v>
      </c>
      <c r="AD301" s="2">
        <v>-0.27595134548399614</v>
      </c>
      <c r="AE301" s="1">
        <v>-5.7853352651932571E-3</v>
      </c>
      <c r="AF301" s="2">
        <v>47.664808197433999</v>
      </c>
      <c r="AG301" s="2">
        <v>-3.3610793808001915E-2</v>
      </c>
      <c r="AH301" s="1">
        <v>-7.0465215658769024E-4</v>
      </c>
      <c r="AI301" s="2">
        <v>47.707532496455002</v>
      </c>
      <c r="AJ301" s="2">
        <v>9.1135052130013605E-3</v>
      </c>
      <c r="AK301" s="1">
        <v>1.9106514232001504E-4</v>
      </c>
      <c r="AL301" s="2">
        <v>47.581661643303995</v>
      </c>
      <c r="AM301" s="2">
        <v>-0.1167573479380053</v>
      </c>
      <c r="AN301" s="1">
        <v>-2.4478242760927432E-3</v>
      </c>
      <c r="AO301" s="2">
        <v>47.629185278260003</v>
      </c>
      <c r="AP301" s="2">
        <v>-6.9233712981997542E-2</v>
      </c>
      <c r="AQ301" s="1">
        <v>-1.4514886330867628E-3</v>
      </c>
      <c r="AR301" s="2">
        <v>47.138970809109004</v>
      </c>
      <c r="AS301" s="2">
        <v>-0.55944818213299641</v>
      </c>
      <c r="AT301" s="1">
        <v>-1.1728862171211959E-2</v>
      </c>
      <c r="AU301" s="1"/>
      <c r="AV301" t="s">
        <v>114</v>
      </c>
      <c r="AW301" s="2">
        <v>48.478188932066999</v>
      </c>
      <c r="AX301" s="2">
        <v>48.362984261904998</v>
      </c>
      <c r="AY301" s="2">
        <v>-0.11520467016200087</v>
      </c>
      <c r="AZ301" s="1">
        <v>-2.3764227315388863E-3</v>
      </c>
      <c r="BA301" s="2">
        <v>48.468166612946007</v>
      </c>
      <c r="BB301" s="2">
        <v>-1.0022319120992051E-2</v>
      </c>
      <c r="BC301" s="1">
        <v>-2.0673872811206775E-4</v>
      </c>
      <c r="BD301" s="2">
        <v>48.480764361249996</v>
      </c>
      <c r="BE301" s="2">
        <v>2.5754291829969134E-3</v>
      </c>
      <c r="BF301" s="1">
        <v>5.3125523864059557E-5</v>
      </c>
      <c r="BG301" s="2">
        <v>48.406712104440999</v>
      </c>
      <c r="BH301" s="2">
        <v>-7.1476827626000272E-2</v>
      </c>
      <c r="BI301" s="1">
        <v>-1.4744120851164946E-3</v>
      </c>
      <c r="BJ301" s="2">
        <v>48.457880750108004</v>
      </c>
      <c r="BK301" s="2">
        <v>-2.0308181958995419E-2</v>
      </c>
      <c r="BL301" s="1">
        <v>-4.189137920860346E-4</v>
      </c>
      <c r="BM301" s="2">
        <v>48.239444593602997</v>
      </c>
      <c r="BN301" s="2">
        <v>-0.23874433846400223</v>
      </c>
      <c r="BO301" s="1">
        <v>-4.9247784152695387E-3</v>
      </c>
      <c r="BQ301" t="s">
        <v>114</v>
      </c>
      <c r="BS301" s="23">
        <v>47.698418991242001</v>
      </c>
      <c r="BT301" s="23">
        <v>48.290753737453997</v>
      </c>
      <c r="BU301" s="23">
        <v>0.59233474621199633</v>
      </c>
      <c r="BV301" s="24">
        <v>1.2418330811357837E-2</v>
      </c>
      <c r="BW301" s="2">
        <v>48.478188932066999</v>
      </c>
      <c r="BX301" s="2">
        <v>48.608001557834001</v>
      </c>
      <c r="BY301" s="2">
        <v>0.12981262576700203</v>
      </c>
      <c r="BZ301" s="1">
        <v>2.6777532046197072E-3</v>
      </c>
      <c r="CB301" s="25" t="s">
        <v>114</v>
      </c>
      <c r="CC301" s="27">
        <v>0</v>
      </c>
      <c r="CD301" s="27">
        <v>0.99172499999999997</v>
      </c>
      <c r="CG301" s="30">
        <v>172</v>
      </c>
      <c r="CH301" s="30"/>
      <c r="CI301" s="15" t="s">
        <v>114</v>
      </c>
      <c r="CJ301" s="33" t="s">
        <v>973</v>
      </c>
      <c r="CK301" s="34" t="s">
        <v>1001</v>
      </c>
      <c r="CL301" s="34" t="s">
        <v>962</v>
      </c>
      <c r="CM301" s="32"/>
      <c r="CN301" s="32"/>
      <c r="CO301" t="s">
        <v>114</v>
      </c>
      <c r="CP301">
        <v>91978</v>
      </c>
      <c r="CQ301" t="s">
        <v>963</v>
      </c>
      <c r="CR301" s="30">
        <v>374</v>
      </c>
      <c r="CS301" s="39" t="s">
        <v>114</v>
      </c>
      <c r="CW301" s="30">
        <v>205</v>
      </c>
      <c r="CX301" s="30"/>
      <c r="CY301" s="32"/>
      <c r="CZ301" s="32" t="s">
        <v>114</v>
      </c>
      <c r="DA301" s="41">
        <v>91659</v>
      </c>
    </row>
    <row r="302" spans="1:105" ht="15.75" x14ac:dyDescent="0.25">
      <c r="A302" t="s">
        <v>622</v>
      </c>
      <c r="B302" t="s">
        <v>117</v>
      </c>
      <c r="C302" s="52">
        <v>148.10270219953799</v>
      </c>
      <c r="D302" s="52">
        <v>148.173529020393</v>
      </c>
      <c r="E302" s="52">
        <v>7.0826820855018013E-2</v>
      </c>
      <c r="F302" s="53">
        <v>4.7822774198672902E-4</v>
      </c>
      <c r="G302" s="45">
        <v>146.945656821163</v>
      </c>
      <c r="H302" s="45">
        <v>146.58519206114499</v>
      </c>
      <c r="I302" s="45">
        <v>-0.36046476001800443</v>
      </c>
      <c r="J302" s="46">
        <v>-2.4530480710750111E-3</v>
      </c>
      <c r="K302" s="47">
        <v>1</v>
      </c>
      <c r="L302" s="55">
        <f t="shared" si="120"/>
        <v>145.017150821163</v>
      </c>
      <c r="M302" s="55">
        <f t="shared" si="121"/>
        <v>144.656686061145</v>
      </c>
      <c r="N302" s="55">
        <f t="shared" si="122"/>
        <v>-0.36046476001800443</v>
      </c>
      <c r="O302" s="56">
        <f t="shared" si="123"/>
        <v>-2.4856698533715794E-3</v>
      </c>
      <c r="P302" s="54"/>
      <c r="Q302" s="42">
        <f t="shared" si="124"/>
        <v>545.84981921878921</v>
      </c>
      <c r="R302" s="42">
        <f t="shared" si="125"/>
        <v>546.11085974529806</v>
      </c>
      <c r="S302" s="42">
        <f t="shared" si="126"/>
        <v>534.4776589741565</v>
      </c>
      <c r="T302" s="42">
        <f t="shared" si="127"/>
        <v>533.14912396994384</v>
      </c>
      <c r="V302" s="143">
        <f t="shared" si="128"/>
        <v>541.89782113822241</v>
      </c>
      <c r="W302" s="143">
        <f t="shared" si="129"/>
        <v>539.54449532944784</v>
      </c>
      <c r="X302" s="143">
        <f t="shared" si="130"/>
        <v>535.69849519698846</v>
      </c>
      <c r="AA302" t="s">
        <v>117</v>
      </c>
      <c r="AB302" s="2">
        <v>148.10270219953799</v>
      </c>
      <c r="AC302" s="2">
        <v>146.91967939001398</v>
      </c>
      <c r="AD302" s="2">
        <v>-1.1830228095240045</v>
      </c>
      <c r="AE302" s="1">
        <v>-7.9878543197012316E-3</v>
      </c>
      <c r="AF302" s="2">
        <v>147.92146967120001</v>
      </c>
      <c r="AG302" s="2">
        <v>-0.1812325283379721</v>
      </c>
      <c r="AH302" s="1">
        <v>-1.2236949471306638E-3</v>
      </c>
      <c r="AI302" s="2">
        <v>148.13544978363799</v>
      </c>
      <c r="AJ302" s="2">
        <v>3.2747584100007998E-2</v>
      </c>
      <c r="AK302" s="1">
        <v>2.2111402164619085E-4</v>
      </c>
      <c r="AL302" s="2">
        <v>147.55723218267499</v>
      </c>
      <c r="AM302" s="2">
        <v>-0.54547001686299268</v>
      </c>
      <c r="AN302" s="1">
        <v>-3.6830524275518204E-3</v>
      </c>
      <c r="AO302" s="2">
        <v>147.823122513117</v>
      </c>
      <c r="AP302" s="2">
        <v>-0.27957968642098763</v>
      </c>
      <c r="AQ302" s="1">
        <v>-1.8877419673566211E-3</v>
      </c>
      <c r="AR302" s="2">
        <v>145.649670672068</v>
      </c>
      <c r="AS302" s="2">
        <v>-2.4530315274699888</v>
      </c>
      <c r="AT302" s="1">
        <v>-1.6563043692241566E-2</v>
      </c>
      <c r="AU302" s="1"/>
      <c r="AV302" t="s">
        <v>117</v>
      </c>
      <c r="AW302" s="2">
        <v>146.945656821163</v>
      </c>
      <c r="AX302" s="2">
        <v>146.495557374068</v>
      </c>
      <c r="AY302" s="2">
        <v>-0.45009944709499905</v>
      </c>
      <c r="AZ302" s="1">
        <v>-3.0630333473740073E-3</v>
      </c>
      <c r="BA302" s="2">
        <v>146.88619776028099</v>
      </c>
      <c r="BB302" s="2">
        <v>-5.9459060882005588E-2</v>
      </c>
      <c r="BC302" s="1">
        <v>-4.0463299268769093E-4</v>
      </c>
      <c r="BD302" s="2">
        <v>146.95491047944799</v>
      </c>
      <c r="BE302" s="2">
        <v>9.2536582849902516E-3</v>
      </c>
      <c r="BF302" s="1">
        <v>6.2973336437239608E-5</v>
      </c>
      <c r="BG302" s="2">
        <v>146.65709154710501</v>
      </c>
      <c r="BH302" s="2">
        <v>-0.28856527405798715</v>
      </c>
      <c r="BI302" s="1">
        <v>-1.9637550391106776E-3</v>
      </c>
      <c r="BJ302" s="2">
        <v>146.85344529547598</v>
      </c>
      <c r="BK302" s="2">
        <v>-9.2211525687019957E-2</v>
      </c>
      <c r="BL302" s="1">
        <v>-6.2752127338641921E-4</v>
      </c>
      <c r="BM302" s="2">
        <v>145.91194044356098</v>
      </c>
      <c r="BN302" s="2">
        <v>-1.0337163776020191</v>
      </c>
      <c r="BO302" s="1">
        <v>-7.0346847941214147E-3</v>
      </c>
      <c r="BQ302" t="s">
        <v>117</v>
      </c>
      <c r="BS302" s="23">
        <v>148.10270219953799</v>
      </c>
      <c r="BT302" s="23">
        <v>151.41362993431898</v>
      </c>
      <c r="BU302" s="23">
        <v>3.3109277347809893</v>
      </c>
      <c r="BV302" s="24">
        <v>2.2355620023193055E-2</v>
      </c>
      <c r="BW302" s="2">
        <v>146.945656821163</v>
      </c>
      <c r="BX302" s="2">
        <v>147.76614722149398</v>
      </c>
      <c r="BY302" s="2">
        <v>0.82049040033098208</v>
      </c>
      <c r="BZ302" s="1">
        <v>5.5836315144008782E-3</v>
      </c>
      <c r="CB302" s="25" t="s">
        <v>117</v>
      </c>
      <c r="CC302" s="27">
        <v>0</v>
      </c>
      <c r="CD302" s="27">
        <v>1.9285060000000001</v>
      </c>
      <c r="CG302" s="30">
        <v>176</v>
      </c>
      <c r="CH302" s="30"/>
      <c r="CI302" s="15" t="s">
        <v>1007</v>
      </c>
      <c r="CJ302" s="33" t="s">
        <v>971</v>
      </c>
      <c r="CK302" s="34" t="s">
        <v>1008</v>
      </c>
      <c r="CL302" s="34" t="s">
        <v>962</v>
      </c>
      <c r="CM302" s="32"/>
      <c r="CN302" s="32"/>
      <c r="CO302" t="s">
        <v>117</v>
      </c>
      <c r="CP302">
        <v>271325</v>
      </c>
      <c r="CQ302" t="s">
        <v>963</v>
      </c>
      <c r="CR302" s="30">
        <v>375</v>
      </c>
      <c r="CS302" s="39" t="s">
        <v>117</v>
      </c>
      <c r="CW302" s="30">
        <v>208</v>
      </c>
      <c r="CX302" s="30"/>
      <c r="CY302" s="32"/>
      <c r="CZ302" s="32" t="s">
        <v>117</v>
      </c>
      <c r="DA302" s="41">
        <v>268777</v>
      </c>
    </row>
    <row r="303" spans="1:105" ht="15.75" x14ac:dyDescent="0.25">
      <c r="A303" t="s">
        <v>623</v>
      </c>
      <c r="B303" t="s">
        <v>118</v>
      </c>
      <c r="C303" s="52">
        <v>183.28737488583698</v>
      </c>
      <c r="D303" s="52">
        <v>184.20451971479301</v>
      </c>
      <c r="E303" s="52">
        <v>0.917144828956026</v>
      </c>
      <c r="F303" s="53">
        <v>5.0038625384169642E-3</v>
      </c>
      <c r="G303" s="45">
        <v>179.712613328358</v>
      </c>
      <c r="H303" s="45">
        <v>179.47191645562299</v>
      </c>
      <c r="I303" s="45">
        <v>-0.24069687273501472</v>
      </c>
      <c r="J303" s="46">
        <v>-1.3393432340513052E-3</v>
      </c>
      <c r="K303" s="47">
        <v>1</v>
      </c>
      <c r="L303" s="55">
        <f t="shared" si="120"/>
        <v>177.370362328358</v>
      </c>
      <c r="M303" s="55">
        <f t="shared" si="121"/>
        <v>177.12966545562298</v>
      </c>
      <c r="N303" s="55">
        <f t="shared" si="122"/>
        <v>-0.24069687273501472</v>
      </c>
      <c r="O303" s="56">
        <f t="shared" si="123"/>
        <v>-1.3570298305498362E-3</v>
      </c>
      <c r="P303" s="54"/>
      <c r="Q303" s="42">
        <f t="shared" si="124"/>
        <v>574.16539760743854</v>
      </c>
      <c r="R303" s="42">
        <f t="shared" si="125"/>
        <v>577.03844233138182</v>
      </c>
      <c r="S303" s="42">
        <f t="shared" si="126"/>
        <v>555.62978450353978</v>
      </c>
      <c r="T303" s="42">
        <f t="shared" si="127"/>
        <v>554.87577831122655</v>
      </c>
      <c r="V303" s="143">
        <f t="shared" si="128"/>
        <v>572.41751436070297</v>
      </c>
      <c r="W303" s="143">
        <f t="shared" si="129"/>
        <v>562.30578291610288</v>
      </c>
      <c r="X303" s="143">
        <f t="shared" si="130"/>
        <v>558.52026674480226</v>
      </c>
      <c r="AA303" t="s">
        <v>118</v>
      </c>
      <c r="AB303" s="2">
        <v>183.28737488583698</v>
      </c>
      <c r="AC303" s="2">
        <v>182.134095981483</v>
      </c>
      <c r="AD303" s="2">
        <v>-1.1532789043539822</v>
      </c>
      <c r="AE303" s="1">
        <v>-6.2921895470013549E-3</v>
      </c>
      <c r="AF303" s="2">
        <v>183.10609137848499</v>
      </c>
      <c r="AG303" s="2">
        <v>-0.18128350735199206</v>
      </c>
      <c r="AH303" s="1">
        <v>-9.890670727588681E-4</v>
      </c>
      <c r="AI303" s="2">
        <v>183.339987373436</v>
      </c>
      <c r="AJ303" s="2">
        <v>5.2612487599020596E-2</v>
      </c>
      <c r="AK303" s="1">
        <v>2.8704916327047071E-4</v>
      </c>
      <c r="AL303" s="2">
        <v>182.583469702348</v>
      </c>
      <c r="AM303" s="2">
        <v>-0.70390518348898468</v>
      </c>
      <c r="AN303" s="1">
        <v>-3.8404455512957261E-3</v>
      </c>
      <c r="AO303" s="2">
        <v>182.92784124715303</v>
      </c>
      <c r="AP303" s="2">
        <v>-0.35953363868395627</v>
      </c>
      <c r="AQ303" s="1">
        <v>-1.9615843093824473E-3</v>
      </c>
      <c r="AR303" s="2">
        <v>180.559946224854</v>
      </c>
      <c r="AS303" s="2">
        <v>-2.7274286609829801</v>
      </c>
      <c r="AT303" s="1">
        <v>-1.4880613913979596E-2</v>
      </c>
      <c r="AU303" s="1"/>
      <c r="AV303" t="s">
        <v>118</v>
      </c>
      <c r="AW303" s="2">
        <v>179.712613328358</v>
      </c>
      <c r="AX303" s="2">
        <v>179.24136683669002</v>
      </c>
      <c r="AY303" s="2">
        <v>-0.47124649166798349</v>
      </c>
      <c r="AZ303" s="1">
        <v>-2.6222226862115442E-3</v>
      </c>
      <c r="BA303" s="2">
        <v>179.64524348848502</v>
      </c>
      <c r="BB303" s="2">
        <v>-6.7369839872981174E-2</v>
      </c>
      <c r="BC303" s="1">
        <v>-3.7487541149873455E-4</v>
      </c>
      <c r="BD303" s="2">
        <v>179.72748005386902</v>
      </c>
      <c r="BE303" s="2">
        <v>1.4866725511012646E-2</v>
      </c>
      <c r="BF303" s="1">
        <v>8.2724997626344859E-5</v>
      </c>
      <c r="BG303" s="2">
        <v>179.33258765062001</v>
      </c>
      <c r="BH303" s="2">
        <v>-0.38002567773799001</v>
      </c>
      <c r="BI303" s="1">
        <v>-2.1146299678121887E-3</v>
      </c>
      <c r="BJ303" s="2">
        <v>179.58511217827902</v>
      </c>
      <c r="BK303" s="2">
        <v>-0.12750115007898444</v>
      </c>
      <c r="BL303" s="1">
        <v>-7.0947246115676637E-4</v>
      </c>
      <c r="BM303" s="2">
        <v>178.51853282037999</v>
      </c>
      <c r="BN303" s="2">
        <v>-1.1940805079780148</v>
      </c>
      <c r="BO303" s="1">
        <v>-6.6443889822929486E-3</v>
      </c>
      <c r="BQ303" t="s">
        <v>118</v>
      </c>
      <c r="BS303" s="23">
        <v>183.28737488583698</v>
      </c>
      <c r="BT303" s="23">
        <v>188.03162208883802</v>
      </c>
      <c r="BU303" s="23">
        <v>4.7442472030010379</v>
      </c>
      <c r="BV303" s="24">
        <v>2.5884200730989008E-2</v>
      </c>
      <c r="BW303" s="2">
        <v>179.712613328358</v>
      </c>
      <c r="BX303" s="2">
        <v>180.911329646887</v>
      </c>
      <c r="BY303" s="2">
        <v>1.1987163185289944</v>
      </c>
      <c r="BZ303" s="1">
        <v>6.6701846705594665E-3</v>
      </c>
      <c r="CB303" s="25" t="s">
        <v>118</v>
      </c>
      <c r="CC303" s="27">
        <v>0</v>
      </c>
      <c r="CD303" s="27">
        <v>2.3422510000000001</v>
      </c>
      <c r="CG303" s="30">
        <v>177</v>
      </c>
      <c r="CH303" s="30"/>
      <c r="CI303" s="15" t="s">
        <v>118</v>
      </c>
      <c r="CJ303" s="33" t="s">
        <v>971</v>
      </c>
      <c r="CK303" s="34" t="s">
        <v>1009</v>
      </c>
      <c r="CL303" s="34" t="s">
        <v>962</v>
      </c>
      <c r="CM303" s="32"/>
      <c r="CN303" s="32"/>
      <c r="CO303" t="s">
        <v>118</v>
      </c>
      <c r="CP303">
        <v>319224</v>
      </c>
      <c r="CQ303" t="s">
        <v>963</v>
      </c>
      <c r="CR303" s="30">
        <v>376</v>
      </c>
      <c r="CS303" s="39" t="s">
        <v>118</v>
      </c>
      <c r="CW303" s="30">
        <v>209</v>
      </c>
      <c r="CX303" s="30"/>
      <c r="CY303" s="32"/>
      <c r="CZ303" s="32" t="s">
        <v>118</v>
      </c>
      <c r="DA303" s="41">
        <v>315434</v>
      </c>
    </row>
    <row r="304" spans="1:105" ht="15.75" x14ac:dyDescent="0.25">
      <c r="A304" t="s">
        <v>624</v>
      </c>
      <c r="B304" t="s">
        <v>119</v>
      </c>
      <c r="C304" s="52">
        <v>86.376649326459997</v>
      </c>
      <c r="D304" s="52">
        <v>86.049419667095009</v>
      </c>
      <c r="E304" s="52">
        <v>-0.32722965936498838</v>
      </c>
      <c r="F304" s="53">
        <v>-3.7884041800258536E-3</v>
      </c>
      <c r="G304" s="45">
        <v>86.176320155572995</v>
      </c>
      <c r="H304" s="45">
        <v>85.865721223556989</v>
      </c>
      <c r="I304" s="45">
        <v>-0.3105989320160063</v>
      </c>
      <c r="J304" s="46">
        <v>-3.6042259805859206E-3</v>
      </c>
      <c r="K304" s="47">
        <v>1</v>
      </c>
      <c r="L304" s="55">
        <f t="shared" si="120"/>
        <v>84.602671155572992</v>
      </c>
      <c r="M304" s="55">
        <f t="shared" si="121"/>
        <v>84.292072223556985</v>
      </c>
      <c r="N304" s="55">
        <f t="shared" si="122"/>
        <v>-0.3105989320160063</v>
      </c>
      <c r="O304" s="56">
        <f t="shared" si="123"/>
        <v>-3.6712662587787145E-3</v>
      </c>
      <c r="P304" s="54"/>
      <c r="Q304" s="42">
        <f t="shared" si="124"/>
        <v>435.62307069420979</v>
      </c>
      <c r="R304" s="42">
        <f t="shared" si="125"/>
        <v>433.97275443227613</v>
      </c>
      <c r="S304" s="42">
        <f t="shared" si="126"/>
        <v>426.67637243522137</v>
      </c>
      <c r="T304" s="42">
        <f t="shared" si="127"/>
        <v>425.10992986568181</v>
      </c>
      <c r="V304" s="143">
        <f t="shared" si="128"/>
        <v>431.34833891408073</v>
      </c>
      <c r="W304" s="143">
        <f t="shared" si="129"/>
        <v>431.01076043778812</v>
      </c>
      <c r="X304" s="143">
        <f t="shared" si="130"/>
        <v>427.54435072523165</v>
      </c>
      <c r="AA304" t="s">
        <v>119</v>
      </c>
      <c r="AB304" s="2">
        <v>86.376649326459997</v>
      </c>
      <c r="AC304" s="2">
        <v>85.585111801695007</v>
      </c>
      <c r="AD304" s="2">
        <v>-0.79153752476499051</v>
      </c>
      <c r="AE304" s="1">
        <v>-9.1637905723036261E-3</v>
      </c>
      <c r="AF304" s="2">
        <v>86.283672153891999</v>
      </c>
      <c r="AG304" s="2">
        <v>-9.2977172567998423E-2</v>
      </c>
      <c r="AH304" s="1">
        <v>-1.0764155971898354E-3</v>
      </c>
      <c r="AI304" s="2">
        <v>86.376078318366012</v>
      </c>
      <c r="AJ304" s="2">
        <v>-5.7100809398491492E-4</v>
      </c>
      <c r="AK304" s="1">
        <v>-6.6106765941660164E-6</v>
      </c>
      <c r="AL304" s="2">
        <v>85.921944114167005</v>
      </c>
      <c r="AM304" s="2">
        <v>-0.45470521229299266</v>
      </c>
      <c r="AN304" s="1">
        <v>-5.2642145283320401E-3</v>
      </c>
      <c r="AO304" s="2">
        <v>86.189223481094999</v>
      </c>
      <c r="AP304" s="2">
        <v>-0.18742584536499862</v>
      </c>
      <c r="AQ304" s="1">
        <v>-2.1698670511821295E-3</v>
      </c>
      <c r="AR304" s="2">
        <v>84.668934097105989</v>
      </c>
      <c r="AS304" s="2">
        <v>-1.7077152293540081</v>
      </c>
      <c r="AT304" s="1">
        <v>-1.9770565803029813E-2</v>
      </c>
      <c r="AU304" s="1"/>
      <c r="AV304" t="s">
        <v>119</v>
      </c>
      <c r="AW304" s="2">
        <v>86.176320155572995</v>
      </c>
      <c r="AX304" s="2">
        <v>85.885263243392998</v>
      </c>
      <c r="AY304" s="2">
        <v>-0.29105691217999663</v>
      </c>
      <c r="AZ304" s="1">
        <v>-3.3774581190581746E-3</v>
      </c>
      <c r="BA304" s="2">
        <v>86.145283367358005</v>
      </c>
      <c r="BB304" s="2">
        <v>-3.1036788214990452E-2</v>
      </c>
      <c r="BC304" s="1">
        <v>-3.6015448511795515E-4</v>
      </c>
      <c r="BD304" s="2">
        <v>86.176158300457999</v>
      </c>
      <c r="BE304" s="2">
        <v>-1.6185511499600125E-4</v>
      </c>
      <c r="BF304" s="1">
        <v>-1.8781855004229271E-6</v>
      </c>
      <c r="BG304" s="2">
        <v>85.970411715783001</v>
      </c>
      <c r="BH304" s="2">
        <v>-0.20590843978999374</v>
      </c>
      <c r="BI304" s="1">
        <v>-2.3893853835748602E-3</v>
      </c>
      <c r="BJ304" s="2">
        <v>86.115850773398989</v>
      </c>
      <c r="BK304" s="2">
        <v>-6.0469382174005659E-2</v>
      </c>
      <c r="BL304" s="1">
        <v>-7.0169371429229131E-4</v>
      </c>
      <c r="BM304" s="2">
        <v>85.495902059504999</v>
      </c>
      <c r="BN304" s="2">
        <v>-0.68041809606799575</v>
      </c>
      <c r="BO304" s="1">
        <v>-7.8956503925863373E-3</v>
      </c>
      <c r="BQ304" t="s">
        <v>119</v>
      </c>
      <c r="BS304" s="23">
        <v>86.376649326459997</v>
      </c>
      <c r="BT304" s="23">
        <v>88.383527870682997</v>
      </c>
      <c r="BU304" s="23">
        <v>2.0068785442229995</v>
      </c>
      <c r="BV304" s="24">
        <v>2.3234040216563792E-2</v>
      </c>
      <c r="BW304" s="2">
        <v>86.176320155572995</v>
      </c>
      <c r="BX304" s="2">
        <v>86.676242814646997</v>
      </c>
      <c r="BY304" s="2">
        <v>0.49992265907400224</v>
      </c>
      <c r="BZ304" s="1">
        <v>5.8011604367823825E-3</v>
      </c>
      <c r="CB304" s="25" t="s">
        <v>119</v>
      </c>
      <c r="CC304" s="27">
        <v>0</v>
      </c>
      <c r="CD304" s="27">
        <v>1.5736490000000001</v>
      </c>
      <c r="CG304" s="30">
        <v>178</v>
      </c>
      <c r="CH304" s="30"/>
      <c r="CI304" s="15" t="s">
        <v>119</v>
      </c>
      <c r="CJ304" s="33" t="s">
        <v>973</v>
      </c>
      <c r="CK304" s="34" t="s">
        <v>1010</v>
      </c>
      <c r="CL304" s="34" t="s">
        <v>962</v>
      </c>
      <c r="CM304" s="32"/>
      <c r="CN304" s="32"/>
      <c r="CO304" t="s">
        <v>119</v>
      </c>
      <c r="CP304">
        <v>198283</v>
      </c>
      <c r="CQ304" t="s">
        <v>963</v>
      </c>
      <c r="CR304" s="30">
        <v>377</v>
      </c>
      <c r="CS304" s="39" t="s">
        <v>119</v>
      </c>
      <c r="CW304" s="30">
        <v>210</v>
      </c>
      <c r="CX304" s="30"/>
      <c r="CY304" s="32"/>
      <c r="CZ304" s="32" t="s">
        <v>119</v>
      </c>
      <c r="DA304" s="41">
        <v>196289</v>
      </c>
    </row>
    <row r="305" spans="1:105" ht="15.75" x14ac:dyDescent="0.25">
      <c r="A305" t="s">
        <v>625</v>
      </c>
      <c r="B305" t="s">
        <v>120</v>
      </c>
      <c r="C305" s="52">
        <v>80.579783664565994</v>
      </c>
      <c r="D305" s="52">
        <v>78.686853634387006</v>
      </c>
      <c r="E305" s="52">
        <v>-1.892930030178988</v>
      </c>
      <c r="F305" s="53">
        <v>-2.3491376423381755E-2</v>
      </c>
      <c r="G305" s="45">
        <v>80.743178595486995</v>
      </c>
      <c r="H305" s="45">
        <v>80.009430631724996</v>
      </c>
      <c r="I305" s="45">
        <v>-0.73374796376199924</v>
      </c>
      <c r="J305" s="46">
        <v>-9.0874297559919298E-3</v>
      </c>
      <c r="K305" s="47">
        <v>3</v>
      </c>
      <c r="L305" s="55">
        <f t="shared" si="120"/>
        <v>78.280105595487001</v>
      </c>
      <c r="M305" s="55">
        <f t="shared" si="121"/>
        <v>77.546357631725002</v>
      </c>
      <c r="N305" s="55">
        <f t="shared" si="122"/>
        <v>-0.73374796376199924</v>
      </c>
      <c r="O305" s="56">
        <f t="shared" si="123"/>
        <v>-9.3733645117144715E-3</v>
      </c>
      <c r="P305" s="54"/>
      <c r="Q305" s="42">
        <f t="shared" si="124"/>
        <v>312.85222629070716</v>
      </c>
      <c r="R305" s="42">
        <f t="shared" si="125"/>
        <v>305.50289687801916</v>
      </c>
      <c r="S305" s="42">
        <f t="shared" si="126"/>
        <v>303.92369147782887</v>
      </c>
      <c r="T305" s="42">
        <f t="shared" si="127"/>
        <v>301.07490393386138</v>
      </c>
      <c r="V305" s="143">
        <f t="shared" si="128"/>
        <v>308.43728966757141</v>
      </c>
      <c r="W305" s="143">
        <f t="shared" si="129"/>
        <v>305.27485851803453</v>
      </c>
      <c r="X305" s="143">
        <f t="shared" si="130"/>
        <v>302.89651475214976</v>
      </c>
      <c r="AA305" t="s">
        <v>120</v>
      </c>
      <c r="AB305" s="2">
        <v>80.579783664565994</v>
      </c>
      <c r="AC305" s="2">
        <v>79.903610459396006</v>
      </c>
      <c r="AD305" s="2">
        <v>-0.67617320516998802</v>
      </c>
      <c r="AE305" s="1">
        <v>-8.3913504655799571E-3</v>
      </c>
      <c r="AF305" s="2">
        <v>80.502728318945003</v>
      </c>
      <c r="AG305" s="2">
        <v>-7.7055345620991034E-2</v>
      </c>
      <c r="AH305" s="1">
        <v>-9.5626151022883935E-4</v>
      </c>
      <c r="AI305" s="2">
        <v>80.546572500772996</v>
      </c>
      <c r="AJ305" s="2">
        <v>-3.3211163792998377E-2</v>
      </c>
      <c r="AK305" s="1">
        <v>-4.1215255592207047E-4</v>
      </c>
      <c r="AL305" s="2">
        <v>80.168954546747003</v>
      </c>
      <c r="AM305" s="2">
        <v>-0.41082911781899156</v>
      </c>
      <c r="AN305" s="1">
        <v>-5.0984142564737215E-3</v>
      </c>
      <c r="AO305" s="2">
        <v>80.432759565439</v>
      </c>
      <c r="AP305" s="2">
        <v>-0.14702409912699466</v>
      </c>
      <c r="AQ305" s="1">
        <v>-1.8245779827235596E-3</v>
      </c>
      <c r="AR305" s="2">
        <v>79.091032003007001</v>
      </c>
      <c r="AS305" s="2">
        <v>-1.4887516615589931</v>
      </c>
      <c r="AT305" s="1">
        <v>-1.8475498367634041E-2</v>
      </c>
      <c r="AU305" s="1"/>
      <c r="AV305" t="s">
        <v>120</v>
      </c>
      <c r="AW305" s="2">
        <v>80.743178595486995</v>
      </c>
      <c r="AX305" s="2">
        <v>80.48733431103399</v>
      </c>
      <c r="AY305" s="2">
        <v>-0.25584428445300489</v>
      </c>
      <c r="AZ305" s="1">
        <v>-3.1686179427583851E-3</v>
      </c>
      <c r="BA305" s="2">
        <v>80.715143393226001</v>
      </c>
      <c r="BB305" s="2">
        <v>-2.8035202260994652E-2</v>
      </c>
      <c r="BC305" s="1">
        <v>-3.4721449847110222E-4</v>
      </c>
      <c r="BD305" s="2">
        <v>80.733792448992006</v>
      </c>
      <c r="BE305" s="2">
        <v>-9.386146494989589E-3</v>
      </c>
      <c r="BF305" s="1">
        <v>-1.1624692832583398E-4</v>
      </c>
      <c r="BG305" s="2">
        <v>80.548866589668009</v>
      </c>
      <c r="BH305" s="2">
        <v>-0.19431200581898622</v>
      </c>
      <c r="BI305" s="1">
        <v>-2.406543923573588E-3</v>
      </c>
      <c r="BJ305" s="2">
        <v>80.691588521854001</v>
      </c>
      <c r="BK305" s="2">
        <v>-5.1590073632993949E-2</v>
      </c>
      <c r="BL305" s="1">
        <v>-6.3894033564684913E-4</v>
      </c>
      <c r="BM305" s="2">
        <v>80.133311795319997</v>
      </c>
      <c r="BN305" s="2">
        <v>-0.60986680016699779</v>
      </c>
      <c r="BO305" s="1">
        <v>-7.553168091416769E-3</v>
      </c>
      <c r="BQ305" t="s">
        <v>120</v>
      </c>
      <c r="BS305" s="23">
        <v>80.579783664565994</v>
      </c>
      <c r="BT305" s="23">
        <v>80.781057000532996</v>
      </c>
      <c r="BU305" s="23">
        <v>0.20127333596700225</v>
      </c>
      <c r="BV305" s="24">
        <v>2.4978143004808018E-3</v>
      </c>
      <c r="BW305" s="2">
        <v>80.743178595486995</v>
      </c>
      <c r="BX305" s="2">
        <v>80.737094108365</v>
      </c>
      <c r="BY305" s="2">
        <v>-6.0844871219956076E-3</v>
      </c>
      <c r="BZ305" s="1">
        <v>-7.535605146879479E-5</v>
      </c>
      <c r="CB305" s="25" t="s">
        <v>120</v>
      </c>
      <c r="CC305" s="27">
        <v>0</v>
      </c>
      <c r="CD305" s="27">
        <v>2.4630730000000001</v>
      </c>
      <c r="CG305" s="30">
        <v>179</v>
      </c>
      <c r="CH305" s="30"/>
      <c r="CI305" s="15" t="s">
        <v>120</v>
      </c>
      <c r="CJ305" s="33" t="s">
        <v>973</v>
      </c>
      <c r="CK305" s="34" t="s">
        <v>1011</v>
      </c>
      <c r="CL305" s="34" t="s">
        <v>962</v>
      </c>
      <c r="CM305" s="32"/>
      <c r="CN305" s="32"/>
      <c r="CO305" t="s">
        <v>1012</v>
      </c>
      <c r="CP305">
        <v>257565</v>
      </c>
      <c r="CQ305" t="s">
        <v>963</v>
      </c>
      <c r="CR305" s="30">
        <v>378</v>
      </c>
      <c r="CS305" s="39" t="s">
        <v>120</v>
      </c>
      <c r="CW305" s="30">
        <v>211</v>
      </c>
      <c r="CX305" s="30"/>
      <c r="CY305" s="32"/>
      <c r="CZ305" s="32" t="s">
        <v>1012</v>
      </c>
      <c r="DA305" s="41">
        <v>256425</v>
      </c>
    </row>
    <row r="306" spans="1:105" ht="15.75" x14ac:dyDescent="0.25">
      <c r="A306" t="s">
        <v>626</v>
      </c>
      <c r="B306" t="s">
        <v>121</v>
      </c>
      <c r="C306" s="52">
        <v>82.455991926571002</v>
      </c>
      <c r="D306" s="52">
        <v>82.397105440055995</v>
      </c>
      <c r="E306" s="52">
        <v>-5.8886486515007164E-2</v>
      </c>
      <c r="F306" s="53">
        <v>-7.1415654750047711E-4</v>
      </c>
      <c r="G306" s="45">
        <v>81.662719974753003</v>
      </c>
      <c r="H306" s="45">
        <v>81.431889700679008</v>
      </c>
      <c r="I306" s="45">
        <v>-0.2308302740739947</v>
      </c>
      <c r="J306" s="46">
        <v>-2.8266297540096462E-3</v>
      </c>
      <c r="K306" s="47">
        <v>1</v>
      </c>
      <c r="L306" s="55">
        <f t="shared" ref="L306:L328" si="131">G306-CC306-CD306</f>
        <v>80.409924974752997</v>
      </c>
      <c r="M306" s="55">
        <f t="shared" ref="M306:M328" si="132">H306-CC306-CD306</f>
        <v>80.179094700679002</v>
      </c>
      <c r="N306" s="55">
        <f t="shared" si="122"/>
        <v>-0.2308302740739947</v>
      </c>
      <c r="O306" s="56">
        <f t="shared" si="123"/>
        <v>-2.8706689397667079E-3</v>
      </c>
      <c r="P306" s="54"/>
      <c r="Q306" s="42">
        <f t="shared" ref="Q306:Q329" si="133">C306/$CP306*1000000</f>
        <v>582.40270044689532</v>
      </c>
      <c r="R306" s="42">
        <f t="shared" ref="R306:R329" si="134">D306/$CP306*1000000</f>
        <v>581.98677374508929</v>
      </c>
      <c r="S306" s="42">
        <f t="shared" ref="S306:S329" si="135">L306/$CP306*1000000</f>
        <v>567.95093181017671</v>
      </c>
      <c r="T306" s="42">
        <f t="shared" ref="T306:T329" si="136">M306/$CP306*1000000</f>
        <v>566.32053271091763</v>
      </c>
      <c r="V306" s="143">
        <f t="shared" si="128"/>
        <v>575.96783576024711</v>
      </c>
      <c r="W306" s="143">
        <f t="shared" si="129"/>
        <v>569.3262032948378</v>
      </c>
      <c r="X306" s="143">
        <f t="shared" si="130"/>
        <v>565.76082728440838</v>
      </c>
      <c r="AA306" t="s">
        <v>121</v>
      </c>
      <c r="AB306" s="2">
        <v>82.455991926571002</v>
      </c>
      <c r="AC306" s="2">
        <v>81.947094357984</v>
      </c>
      <c r="AD306" s="2">
        <v>-0.50889756858700252</v>
      </c>
      <c r="AE306" s="1">
        <v>-6.1717475794868587E-3</v>
      </c>
      <c r="AF306" s="2">
        <v>82.371862034122003</v>
      </c>
      <c r="AG306" s="2">
        <v>-8.4129892448999044E-2</v>
      </c>
      <c r="AH306" s="1">
        <v>-1.0203005322392906E-3</v>
      </c>
      <c r="AI306" s="2">
        <v>82.478844592414006</v>
      </c>
      <c r="AJ306" s="2">
        <v>2.2852665843004161E-2</v>
      </c>
      <c r="AK306" s="1">
        <v>2.7714985059369604E-4</v>
      </c>
      <c r="AL306" s="2">
        <v>82.217278935306993</v>
      </c>
      <c r="AM306" s="2">
        <v>-0.23871299126400913</v>
      </c>
      <c r="AN306" s="1">
        <v>-2.8950351052302987E-3</v>
      </c>
      <c r="AO306" s="2">
        <v>82.315398643400002</v>
      </c>
      <c r="AP306" s="2">
        <v>-0.14059328317100039</v>
      </c>
      <c r="AQ306" s="1">
        <v>-1.705070545948947E-3</v>
      </c>
      <c r="AR306" s="2">
        <v>81.347969219270013</v>
      </c>
      <c r="AS306" s="2">
        <v>-1.1080227073009894</v>
      </c>
      <c r="AT306" s="1">
        <v>-1.343774638340061E-2</v>
      </c>
      <c r="AU306" s="1"/>
      <c r="AV306" t="s">
        <v>121</v>
      </c>
      <c r="AW306" s="2">
        <v>81.662719974753003</v>
      </c>
      <c r="AX306" s="2">
        <v>81.453991643762009</v>
      </c>
      <c r="AY306" s="2">
        <v>-0.20872833099099353</v>
      </c>
      <c r="AZ306" s="1">
        <v>-2.5559806366420856E-3</v>
      </c>
      <c r="BA306" s="2">
        <v>81.633406929036013</v>
      </c>
      <c r="BB306" s="2">
        <v>-2.931304571698945E-2</v>
      </c>
      <c r="BC306" s="1">
        <v>-3.5895260072223807E-4</v>
      </c>
      <c r="BD306" s="2">
        <v>81.669177603029993</v>
      </c>
      <c r="BE306" s="2">
        <v>6.4576282769905902E-3</v>
      </c>
      <c r="BF306" s="1">
        <v>7.9076820842938393E-5</v>
      </c>
      <c r="BG306" s="2">
        <v>81.517707912282006</v>
      </c>
      <c r="BH306" s="2">
        <v>-0.14501206247099674</v>
      </c>
      <c r="BI306" s="1">
        <v>-1.7757437238905211E-3</v>
      </c>
      <c r="BJ306" s="2">
        <v>81.614086692949002</v>
      </c>
      <c r="BK306" s="2">
        <v>-4.8633281804001172E-2</v>
      </c>
      <c r="BL306" s="1">
        <v>-5.9553835359680315E-4</v>
      </c>
      <c r="BM306" s="2">
        <v>81.159156963168002</v>
      </c>
      <c r="BN306" s="2">
        <v>-0.50356301158500116</v>
      </c>
      <c r="BO306" s="1">
        <v>-6.1663756943276396E-3</v>
      </c>
      <c r="BQ306" t="s">
        <v>121</v>
      </c>
      <c r="BS306" s="23">
        <v>82.455991926571002</v>
      </c>
      <c r="BT306" s="23">
        <v>83.867846692279997</v>
      </c>
      <c r="BU306" s="23">
        <v>1.4118547657089948</v>
      </c>
      <c r="BV306" s="24">
        <v>1.7122524788329326E-2</v>
      </c>
      <c r="BW306" s="2">
        <v>81.662719974753003</v>
      </c>
      <c r="BX306" s="2">
        <v>81.997926484120001</v>
      </c>
      <c r="BY306" s="2">
        <v>0.33520650936699781</v>
      </c>
      <c r="BZ306" s="1">
        <v>4.1047678729122768E-3</v>
      </c>
      <c r="CB306" s="25" t="s">
        <v>121</v>
      </c>
      <c r="CC306" s="27">
        <v>0</v>
      </c>
      <c r="CD306" s="27">
        <v>1.2527950000000001</v>
      </c>
      <c r="CG306" s="30">
        <v>180</v>
      </c>
      <c r="CH306" s="30"/>
      <c r="CI306" s="15" t="s">
        <v>121</v>
      </c>
      <c r="CJ306" s="33" t="s">
        <v>971</v>
      </c>
      <c r="CK306" s="34" t="s">
        <v>1013</v>
      </c>
      <c r="CL306" s="34" t="s">
        <v>962</v>
      </c>
      <c r="CM306" s="32"/>
      <c r="CN306" s="32"/>
      <c r="CO306" t="s">
        <v>121</v>
      </c>
      <c r="CP306">
        <v>141579</v>
      </c>
      <c r="CQ306" t="s">
        <v>963</v>
      </c>
      <c r="CR306" s="30">
        <v>379</v>
      </c>
      <c r="CS306" s="39" t="s">
        <v>121</v>
      </c>
      <c r="CW306" s="30">
        <v>212</v>
      </c>
      <c r="CX306" s="30"/>
      <c r="CY306" s="32"/>
      <c r="CZ306" s="32" t="s">
        <v>121</v>
      </c>
      <c r="DA306" s="41">
        <v>141237</v>
      </c>
    </row>
    <row r="307" spans="1:105" ht="15.75" x14ac:dyDescent="0.25">
      <c r="B307" t="s">
        <v>122</v>
      </c>
      <c r="C307" s="52">
        <v>86.869478184774991</v>
      </c>
      <c r="D307" s="52">
        <v>85.776508807586993</v>
      </c>
      <c r="E307" s="52">
        <v>-1.0929693771879982</v>
      </c>
      <c r="F307" s="53">
        <v>-1.2581742172586867E-2</v>
      </c>
      <c r="G307" s="45">
        <v>83.918083922365</v>
      </c>
      <c r="H307" s="45">
        <v>83.358051351132005</v>
      </c>
      <c r="I307" s="45">
        <v>-0.56003257123299477</v>
      </c>
      <c r="J307" s="46">
        <v>-6.6735624201226616E-3</v>
      </c>
      <c r="K307" s="47">
        <v>3</v>
      </c>
      <c r="L307" s="55">
        <f t="shared" si="131"/>
        <v>81.605412922365005</v>
      </c>
      <c r="M307" s="55">
        <f t="shared" si="132"/>
        <v>81.04538035113201</v>
      </c>
      <c r="N307" s="55">
        <f t="shared" si="122"/>
        <v>-0.56003257123299477</v>
      </c>
      <c r="O307" s="56">
        <f t="shared" si="123"/>
        <v>-6.8626890199768925E-3</v>
      </c>
      <c r="P307" s="54"/>
      <c r="Q307" s="42">
        <f t="shared" si="133"/>
        <v>352.90846824850797</v>
      </c>
      <c r="R307" s="42">
        <f t="shared" si="134"/>
        <v>348.46826489048271</v>
      </c>
      <c r="S307" s="42">
        <f t="shared" si="135"/>
        <v>331.52312960786583</v>
      </c>
      <c r="T307" s="42">
        <f t="shared" si="136"/>
        <v>329.24798946643756</v>
      </c>
      <c r="V307" s="143">
        <f t="shared" si="128"/>
        <v>357.67632220068856</v>
      </c>
      <c r="W307" s="143">
        <f t="shared" si="129"/>
        <v>336.06123207016054</v>
      </c>
      <c r="X307" s="143">
        <f t="shared" si="130"/>
        <v>335.18083184428139</v>
      </c>
      <c r="AA307" t="s">
        <v>122</v>
      </c>
      <c r="AB307" s="2">
        <v>86.869478184774991</v>
      </c>
      <c r="AC307" s="2">
        <v>87.185926147065999</v>
      </c>
      <c r="AD307" s="2">
        <v>0.31644796229100791</v>
      </c>
      <c r="AE307" s="1">
        <v>3.6427980103427115E-3</v>
      </c>
      <c r="AF307" s="2">
        <v>86.895072778501003</v>
      </c>
      <c r="AG307" s="2">
        <v>2.5594593726012249E-2</v>
      </c>
      <c r="AH307" s="1">
        <v>2.9463275549522104E-4</v>
      </c>
      <c r="AI307" s="2">
        <v>86.853608450289997</v>
      </c>
      <c r="AJ307" s="2">
        <v>-1.5869734484994069E-2</v>
      </c>
      <c r="AK307" s="1">
        <v>-1.826848142363476E-4</v>
      </c>
      <c r="AL307" s="2">
        <v>86.710846125266002</v>
      </c>
      <c r="AM307" s="2">
        <v>-0.15863205950898873</v>
      </c>
      <c r="AN307" s="1">
        <v>-1.8260966086566302E-3</v>
      </c>
      <c r="AO307" s="2">
        <v>86.786089281368007</v>
      </c>
      <c r="AP307" s="2">
        <v>-8.3388903406984127E-2</v>
      </c>
      <c r="AQ307" s="1">
        <v>-9.5993328323686327E-4</v>
      </c>
      <c r="AR307" s="2">
        <v>86.854183643671007</v>
      </c>
      <c r="AS307" s="2">
        <v>-1.5294541103983761E-2</v>
      </c>
      <c r="AT307" s="1">
        <v>-1.760634623757223E-4</v>
      </c>
      <c r="AU307" s="1"/>
      <c r="AV307" t="s">
        <v>122</v>
      </c>
      <c r="AW307" s="2">
        <v>83.918083922365</v>
      </c>
      <c r="AX307" s="2">
        <v>83.934205042679991</v>
      </c>
      <c r="AY307" s="2">
        <v>1.6121120314991799E-2</v>
      </c>
      <c r="AZ307" s="1">
        <v>1.9210543855965425E-4</v>
      </c>
      <c r="BA307" s="2">
        <v>83.910585180464992</v>
      </c>
      <c r="BB307" s="2">
        <v>-7.498741900008099E-3</v>
      </c>
      <c r="BC307" s="1">
        <v>-8.9357877938983901E-5</v>
      </c>
      <c r="BD307" s="2">
        <v>83.913597669750004</v>
      </c>
      <c r="BE307" s="2">
        <v>-4.4862526149955784E-3</v>
      </c>
      <c r="BF307" s="1">
        <v>-5.3459902863677604E-5</v>
      </c>
      <c r="BG307" s="2">
        <v>83.767527822784004</v>
      </c>
      <c r="BH307" s="2">
        <v>-0.15055609958099581</v>
      </c>
      <c r="BI307" s="1">
        <v>-1.7940840942016684E-3</v>
      </c>
      <c r="BJ307" s="2">
        <v>83.870703050882994</v>
      </c>
      <c r="BK307" s="2">
        <v>-4.7380871482005205E-2</v>
      </c>
      <c r="BL307" s="1">
        <v>-5.646085952801138E-4</v>
      </c>
      <c r="BM307" s="2">
        <v>83.704297215914991</v>
      </c>
      <c r="BN307" s="2">
        <v>-0.21378670645000852</v>
      </c>
      <c r="BO307" s="1">
        <v>-2.5475642013917843E-3</v>
      </c>
      <c r="BQ307" t="s">
        <v>122</v>
      </c>
      <c r="BS307" s="23">
        <v>86.869478184774991</v>
      </c>
      <c r="BT307" s="23">
        <v>87.086457554222008</v>
      </c>
      <c r="BU307" s="23">
        <v>0.21697936944701723</v>
      </c>
      <c r="BV307" s="24">
        <v>2.4977630116010722E-3</v>
      </c>
      <c r="BW307" s="2">
        <v>83.918083922365</v>
      </c>
      <c r="BX307" s="2">
        <v>83.912712426452998</v>
      </c>
      <c r="BY307" s="2">
        <v>-5.3714959120014782E-3</v>
      </c>
      <c r="BZ307" s="1">
        <v>-6.4008800736809027E-5</v>
      </c>
      <c r="CB307" s="25" t="s">
        <v>122</v>
      </c>
      <c r="CC307" s="27">
        <v>0</v>
      </c>
      <c r="CD307" s="27">
        <v>2.3126709999999999</v>
      </c>
      <c r="CG307" s="30">
        <v>182</v>
      </c>
      <c r="CH307" s="30"/>
      <c r="CI307" s="15" t="s">
        <v>122</v>
      </c>
      <c r="CJ307" s="33" t="s">
        <v>973</v>
      </c>
      <c r="CK307" s="34" t="s">
        <v>1014</v>
      </c>
      <c r="CL307" s="34" t="s">
        <v>962</v>
      </c>
      <c r="CM307" s="32"/>
      <c r="CN307" s="32"/>
      <c r="CO307" t="s">
        <v>122</v>
      </c>
      <c r="CP307">
        <v>246153</v>
      </c>
      <c r="CQ307" t="s">
        <v>963</v>
      </c>
      <c r="CR307" s="30">
        <v>380</v>
      </c>
      <c r="CS307" s="39" t="s">
        <v>122</v>
      </c>
      <c r="CW307" s="30">
        <v>213</v>
      </c>
      <c r="CX307" s="30"/>
      <c r="CY307" s="32"/>
      <c r="CZ307" s="32" t="s">
        <v>122</v>
      </c>
      <c r="DA307" s="41">
        <v>242829</v>
      </c>
    </row>
    <row r="308" spans="1:105" ht="15.75" x14ac:dyDescent="0.25">
      <c r="B308" t="s">
        <v>123</v>
      </c>
      <c r="C308" s="52">
        <v>68.227367258089004</v>
      </c>
      <c r="D308" s="52">
        <v>68.388710598792002</v>
      </c>
      <c r="E308" s="52">
        <v>0.16134334070299872</v>
      </c>
      <c r="F308" s="53">
        <v>2.3647891921825537E-3</v>
      </c>
      <c r="G308" s="45">
        <v>69.217102186416</v>
      </c>
      <c r="H308" s="45">
        <v>69.093753692335994</v>
      </c>
      <c r="I308" s="45">
        <v>-0.12334849408000537</v>
      </c>
      <c r="J308" s="46">
        <v>-1.7820522700849612E-3</v>
      </c>
      <c r="K308" s="47">
        <v>2</v>
      </c>
      <c r="L308" s="55">
        <f t="shared" si="131"/>
        <v>67.731795186415994</v>
      </c>
      <c r="M308" s="55">
        <f t="shared" si="132"/>
        <v>67.608446692335988</v>
      </c>
      <c r="N308" s="55">
        <f t="shared" si="122"/>
        <v>-0.12334849408000537</v>
      </c>
      <c r="O308" s="56">
        <f t="shared" si="123"/>
        <v>-1.8211313274735649E-3</v>
      </c>
      <c r="P308" s="54"/>
      <c r="Q308" s="42">
        <f t="shared" si="133"/>
        <v>432.07036539053752</v>
      </c>
      <c r="R308" s="42">
        <f t="shared" si="134"/>
        <v>433.09212072087547</v>
      </c>
      <c r="S308" s="42">
        <f t="shared" si="135"/>
        <v>428.93200589213967</v>
      </c>
      <c r="T308" s="42">
        <f t="shared" si="136"/>
        <v>428.15086437885344</v>
      </c>
      <c r="V308" s="143">
        <f t="shared" si="128"/>
        <v>428.05038063684572</v>
      </c>
      <c r="W308" s="143">
        <f t="shared" si="129"/>
        <v>429.59854364318829</v>
      </c>
      <c r="X308" s="143">
        <f t="shared" si="130"/>
        <v>427.26333082739762</v>
      </c>
      <c r="AA308" t="s">
        <v>123</v>
      </c>
      <c r="AB308" s="2">
        <v>68.227367258089004</v>
      </c>
      <c r="AC308" s="2">
        <v>67.898620504131998</v>
      </c>
      <c r="AD308" s="2">
        <v>-0.32874675395700592</v>
      </c>
      <c r="AE308" s="1">
        <v>-4.8184001108152073E-3</v>
      </c>
      <c r="AF308" s="2">
        <v>68.170992636438996</v>
      </c>
      <c r="AG308" s="2">
        <v>-5.6374621650007839E-2</v>
      </c>
      <c r="AH308" s="1">
        <v>-8.2627578808303049E-4</v>
      </c>
      <c r="AI308" s="2">
        <v>68.226882512402995</v>
      </c>
      <c r="AJ308" s="2">
        <v>-4.8474568600909151E-4</v>
      </c>
      <c r="AK308" s="1">
        <v>-7.104856972941753E-6</v>
      </c>
      <c r="AL308" s="2">
        <v>68.056761376699995</v>
      </c>
      <c r="AM308" s="2">
        <v>-0.17060588138900812</v>
      </c>
      <c r="AN308" s="1">
        <v>-2.5005490940848397E-3</v>
      </c>
      <c r="AO308" s="2">
        <v>68.143139034875006</v>
      </c>
      <c r="AP308" s="2">
        <v>-8.4228223213997921E-2</v>
      </c>
      <c r="AQ308" s="1">
        <v>-1.2345225471676376E-3</v>
      </c>
      <c r="AR308" s="2">
        <v>67.487707162347007</v>
      </c>
      <c r="AS308" s="2">
        <v>-0.73966009574199632</v>
      </c>
      <c r="AT308" s="1">
        <v>-1.0841105636452689E-2</v>
      </c>
      <c r="AU308" s="1"/>
      <c r="AV308" t="s">
        <v>123</v>
      </c>
      <c r="AW308" s="2">
        <v>69.217102186416</v>
      </c>
      <c r="AX308" s="2">
        <v>69.070722627536995</v>
      </c>
      <c r="AY308" s="2">
        <v>-0.14637955887900489</v>
      </c>
      <c r="AZ308" s="1">
        <v>-2.1147888925597377E-3</v>
      </c>
      <c r="BA308" s="2">
        <v>69.199901360970998</v>
      </c>
      <c r="BB308" s="2">
        <v>-1.720082544500201E-2</v>
      </c>
      <c r="BC308" s="1">
        <v>-2.4850542570644784E-4</v>
      </c>
      <c r="BD308" s="2">
        <v>69.216965060508002</v>
      </c>
      <c r="BE308" s="2">
        <v>-1.371259079974152E-4</v>
      </c>
      <c r="BF308" s="1">
        <v>-1.9810986543196609E-6</v>
      </c>
      <c r="BG308" s="2">
        <v>69.112501026284988</v>
      </c>
      <c r="BH308" s="2">
        <v>-0.10460116013101128</v>
      </c>
      <c r="BI308" s="1">
        <v>-1.5112039774404118E-3</v>
      </c>
      <c r="BJ308" s="2">
        <v>69.191307904772998</v>
      </c>
      <c r="BK308" s="2">
        <v>-2.5794281643001682E-2</v>
      </c>
      <c r="BL308" s="1">
        <v>-3.7265763558740636E-4</v>
      </c>
      <c r="BM308" s="2">
        <v>68.848925528240002</v>
      </c>
      <c r="BN308" s="2">
        <v>-0.36817665817599732</v>
      </c>
      <c r="BO308" s="1">
        <v>-5.3191573548459353E-3</v>
      </c>
      <c r="BQ308" t="s">
        <v>123</v>
      </c>
      <c r="BS308" s="23">
        <v>68.227367258089004</v>
      </c>
      <c r="BT308" s="23">
        <v>69.320053143786993</v>
      </c>
      <c r="BU308" s="23">
        <v>1.0926858856979891</v>
      </c>
      <c r="BV308" s="24">
        <v>1.6015360545345397E-2</v>
      </c>
      <c r="BW308" s="2">
        <v>69.217102186416</v>
      </c>
      <c r="BX308" s="2">
        <v>69.47210035828499</v>
      </c>
      <c r="BY308" s="2">
        <v>0.25499817186899065</v>
      </c>
      <c r="BZ308" s="1">
        <v>3.6840342027354414E-3</v>
      </c>
      <c r="CB308" s="25" t="s">
        <v>123</v>
      </c>
      <c r="CC308" s="27">
        <v>0</v>
      </c>
      <c r="CD308" s="27">
        <v>1.4853069999999999</v>
      </c>
      <c r="CG308" s="30">
        <v>183</v>
      </c>
      <c r="CH308" s="30"/>
      <c r="CI308" s="15" t="s">
        <v>123</v>
      </c>
      <c r="CJ308" s="33" t="s">
        <v>973</v>
      </c>
      <c r="CK308" s="34" t="s">
        <v>1015</v>
      </c>
      <c r="CL308" s="34" t="s">
        <v>962</v>
      </c>
      <c r="CM308" s="32"/>
      <c r="CN308" s="32"/>
      <c r="CO308" t="s">
        <v>123</v>
      </c>
      <c r="CP308">
        <v>157908</v>
      </c>
      <c r="CQ308" t="s">
        <v>963</v>
      </c>
      <c r="CR308" s="30">
        <v>381</v>
      </c>
      <c r="CS308" s="39" t="s">
        <v>123</v>
      </c>
      <c r="CW308" s="30">
        <v>214</v>
      </c>
      <c r="CX308" s="30"/>
      <c r="CY308" s="32"/>
      <c r="CZ308" s="32" t="s">
        <v>123</v>
      </c>
      <c r="DA308" s="41">
        <v>157663</v>
      </c>
    </row>
    <row r="309" spans="1:105" ht="15.75" x14ac:dyDescent="0.25">
      <c r="A309" t="s">
        <v>627</v>
      </c>
      <c r="B309" t="s">
        <v>126</v>
      </c>
      <c r="C309" s="52">
        <v>170.75339766721601</v>
      </c>
      <c r="D309" s="52">
        <v>172.66940316464499</v>
      </c>
      <c r="E309" s="52">
        <v>1.9160054974289835</v>
      </c>
      <c r="F309" s="53">
        <v>1.1220892372303577E-2</v>
      </c>
      <c r="G309" s="45">
        <v>173.06231280960898</v>
      </c>
      <c r="H309" s="45">
        <v>173.181278439886</v>
      </c>
      <c r="I309" s="45">
        <v>0.11896563027701745</v>
      </c>
      <c r="J309" s="46">
        <v>6.8741500298736386E-4</v>
      </c>
      <c r="K309" s="47">
        <v>1</v>
      </c>
      <c r="L309" s="55">
        <f t="shared" si="131"/>
        <v>170.55163080960898</v>
      </c>
      <c r="M309" s="55">
        <f t="shared" si="132"/>
        <v>170.670596439886</v>
      </c>
      <c r="N309" s="55">
        <f t="shared" si="122"/>
        <v>0.11896563027701745</v>
      </c>
      <c r="O309" s="56">
        <f t="shared" si="123"/>
        <v>6.9753440475642085E-4</v>
      </c>
      <c r="P309" s="54"/>
      <c r="Q309" s="42">
        <f t="shared" si="133"/>
        <v>543.40086645562019</v>
      </c>
      <c r="R309" s="42">
        <f t="shared" si="134"/>
        <v>549.49830909313528</v>
      </c>
      <c r="S309" s="42">
        <f t="shared" si="135"/>
        <v>542.75876921630572</v>
      </c>
      <c r="T309" s="42">
        <f t="shared" si="136"/>
        <v>543.13736213131745</v>
      </c>
      <c r="V309" s="143">
        <f t="shared" si="128"/>
        <v>540.88790588440327</v>
      </c>
      <c r="W309" s="143">
        <f t="shared" si="129"/>
        <v>549.36907975393456</v>
      </c>
      <c r="X309" s="143">
        <f t="shared" si="130"/>
        <v>547.33407691467869</v>
      </c>
      <c r="AA309" t="s">
        <v>126</v>
      </c>
      <c r="AB309" s="2">
        <v>170.75339766721601</v>
      </c>
      <c r="AC309" s="2">
        <v>169.44799791676598</v>
      </c>
      <c r="AD309" s="2">
        <v>-1.3053997504500217</v>
      </c>
      <c r="AE309" s="1">
        <v>-7.6449415840856988E-3</v>
      </c>
      <c r="AF309" s="2">
        <v>170.57420171928001</v>
      </c>
      <c r="AG309" s="2">
        <v>-0.17919594793599458</v>
      </c>
      <c r="AH309" s="1">
        <v>-1.049442941599513E-3</v>
      </c>
      <c r="AI309" s="2">
        <v>170.78894676471299</v>
      </c>
      <c r="AJ309" s="2">
        <v>3.554909749698254E-2</v>
      </c>
      <c r="AK309" s="1">
        <v>2.0818969333930758E-4</v>
      </c>
      <c r="AL309" s="2">
        <v>170.05625033427501</v>
      </c>
      <c r="AM309" s="2">
        <v>-0.69714733294100029</v>
      </c>
      <c r="AN309" s="1">
        <v>-4.0827728318453826E-3</v>
      </c>
      <c r="AO309" s="2">
        <v>170.40674848093701</v>
      </c>
      <c r="AP309" s="2">
        <v>-0.3466491862789951</v>
      </c>
      <c r="AQ309" s="1">
        <v>-2.0301158923618327E-3</v>
      </c>
      <c r="AR309" s="2">
        <v>167.91865038181299</v>
      </c>
      <c r="AS309" s="2">
        <v>-2.8347472854030116</v>
      </c>
      <c r="AT309" s="1">
        <v>-1.6601410713523227E-2</v>
      </c>
      <c r="AU309" s="1"/>
      <c r="AV309" t="s">
        <v>126</v>
      </c>
      <c r="AW309" s="2">
        <v>173.06231280960898</v>
      </c>
      <c r="AX309" s="2">
        <v>172.79873656641399</v>
      </c>
      <c r="AY309" s="2">
        <v>-0.26357624319498996</v>
      </c>
      <c r="AZ309" s="1">
        <v>-1.5230135256828448E-3</v>
      </c>
      <c r="BA309" s="2">
        <v>173.011467609921</v>
      </c>
      <c r="BB309" s="2">
        <v>-5.0845199687984177E-2</v>
      </c>
      <c r="BC309" s="1">
        <v>-2.9379706570731258E-4</v>
      </c>
      <c r="BD309" s="2">
        <v>173.072358971477</v>
      </c>
      <c r="BE309" s="2">
        <v>1.0046161868018544E-2</v>
      </c>
      <c r="BF309" s="1">
        <v>5.8049391025246646E-5</v>
      </c>
      <c r="BG309" s="2">
        <v>172.79873656641399</v>
      </c>
      <c r="BH309" s="2">
        <v>-0.26357624319498996</v>
      </c>
      <c r="BI309" s="1">
        <v>-1.5230135256828448E-3</v>
      </c>
      <c r="BJ309" s="2">
        <v>172.982831760539</v>
      </c>
      <c r="BK309" s="2">
        <v>-7.9481049069983101E-2</v>
      </c>
      <c r="BL309" s="1">
        <v>-4.5926260766792465E-4</v>
      </c>
      <c r="BM309" s="2">
        <v>172.43054617816202</v>
      </c>
      <c r="BN309" s="2">
        <v>-0.63176663144696477</v>
      </c>
      <c r="BO309" s="1">
        <v>-3.6505153617240171E-3</v>
      </c>
      <c r="BQ309" t="s">
        <v>126</v>
      </c>
      <c r="BS309" s="23">
        <v>170.75339766721601</v>
      </c>
      <c r="BT309" s="23">
        <v>175.51634681962699</v>
      </c>
      <c r="BU309" s="23">
        <v>4.7629491524109824</v>
      </c>
      <c r="BV309" s="24">
        <v>2.7893729890479658E-2</v>
      </c>
      <c r="BW309" s="2">
        <v>173.06231280960898</v>
      </c>
      <c r="BX309" s="2">
        <v>174.273718111064</v>
      </c>
      <c r="BY309" s="2">
        <v>1.2114053014550166</v>
      </c>
      <c r="BZ309" s="1">
        <v>6.9998215197072961E-3</v>
      </c>
      <c r="CB309" s="25" t="s">
        <v>126</v>
      </c>
      <c r="CC309" s="27">
        <v>0</v>
      </c>
      <c r="CD309" s="27">
        <v>2.5106820000000001</v>
      </c>
      <c r="CG309" s="30">
        <v>188</v>
      </c>
      <c r="CH309" s="30"/>
      <c r="CI309" s="15" t="s">
        <v>126</v>
      </c>
      <c r="CJ309" s="33" t="s">
        <v>971</v>
      </c>
      <c r="CK309" s="34" t="s">
        <v>1019</v>
      </c>
      <c r="CL309" s="34" t="s">
        <v>962</v>
      </c>
      <c r="CM309" s="32"/>
      <c r="CN309" s="32"/>
      <c r="CO309" t="s">
        <v>126</v>
      </c>
      <c r="CP309">
        <v>314231</v>
      </c>
      <c r="CQ309" t="s">
        <v>963</v>
      </c>
      <c r="CR309" s="30">
        <v>382</v>
      </c>
      <c r="CS309" s="39" t="s">
        <v>126</v>
      </c>
      <c r="CW309" s="30">
        <v>218</v>
      </c>
      <c r="CX309" s="30"/>
      <c r="CY309" s="32"/>
      <c r="CZ309" s="32" t="s">
        <v>126</v>
      </c>
      <c r="DA309" s="41">
        <v>310450</v>
      </c>
    </row>
    <row r="310" spans="1:105" ht="15.75" x14ac:dyDescent="0.25">
      <c r="A310" t="s">
        <v>628</v>
      </c>
      <c r="B310" t="s">
        <v>127</v>
      </c>
      <c r="C310" s="52">
        <v>74.998659878227002</v>
      </c>
      <c r="D310" s="52">
        <v>74.863773035159014</v>
      </c>
      <c r="E310" s="52">
        <v>-0.13488684306798859</v>
      </c>
      <c r="F310" s="53">
        <v>-1.798523377444346E-3</v>
      </c>
      <c r="G310" s="45">
        <v>74.082996835959008</v>
      </c>
      <c r="H310" s="45">
        <v>73.843091671167997</v>
      </c>
      <c r="I310" s="45">
        <v>-0.23990516479101132</v>
      </c>
      <c r="J310" s="46">
        <v>-3.2383296442803217E-3</v>
      </c>
      <c r="K310" s="47">
        <v>2</v>
      </c>
      <c r="L310" s="55">
        <f t="shared" si="131"/>
        <v>72.549791835959013</v>
      </c>
      <c r="M310" s="55">
        <f t="shared" si="132"/>
        <v>72.309886671168002</v>
      </c>
      <c r="N310" s="55">
        <f t="shared" si="122"/>
        <v>-0.23990516479101132</v>
      </c>
      <c r="O310" s="56">
        <f t="shared" si="123"/>
        <v>-3.3067657221326897E-3</v>
      </c>
      <c r="P310" s="54"/>
      <c r="Q310" s="42">
        <f t="shared" si="133"/>
        <v>424.47906928882639</v>
      </c>
      <c r="R310" s="42">
        <f t="shared" si="134"/>
        <v>423.7156337594746</v>
      </c>
      <c r="S310" s="42">
        <f t="shared" si="135"/>
        <v>410.61891193293684</v>
      </c>
      <c r="T310" s="42">
        <f t="shared" si="136"/>
        <v>409.26109139009759</v>
      </c>
      <c r="V310" s="143">
        <f t="shared" si="128"/>
        <v>427.21290048317348</v>
      </c>
      <c r="W310" s="143">
        <f t="shared" si="129"/>
        <v>414.87131710417856</v>
      </c>
      <c r="X310" s="143">
        <f t="shared" si="130"/>
        <v>413.38782119374633</v>
      </c>
      <c r="AA310" t="s">
        <v>127</v>
      </c>
      <c r="AB310" s="2">
        <v>74.998659878227002</v>
      </c>
      <c r="AC310" s="2">
        <v>74.907483489502994</v>
      </c>
      <c r="AD310" s="2">
        <v>-9.1176388724008461E-2</v>
      </c>
      <c r="AE310" s="1">
        <v>-1.2157069055906964E-3</v>
      </c>
      <c r="AF310" s="2">
        <v>74.991039868847992</v>
      </c>
      <c r="AG310" s="2">
        <v>-7.6200093790106393E-3</v>
      </c>
      <c r="AH310" s="1">
        <v>-1.0160194050644388E-4</v>
      </c>
      <c r="AI310" s="2">
        <v>74.995883485756991</v>
      </c>
      <c r="AJ310" s="2">
        <v>-2.7763924700110465E-3</v>
      </c>
      <c r="AK310" s="1">
        <v>-3.7019227737122088E-5</v>
      </c>
      <c r="AL310" s="2">
        <v>74.925665887525014</v>
      </c>
      <c r="AM310" s="2">
        <v>-7.2993990701988309E-2</v>
      </c>
      <c r="AN310" s="1">
        <v>-9.732706000414726E-4</v>
      </c>
      <c r="AO310" s="2">
        <v>74.945243087202996</v>
      </c>
      <c r="AP310" s="2">
        <v>-5.3416791024005761E-2</v>
      </c>
      <c r="AQ310" s="1">
        <v>-7.1223660677053365E-4</v>
      </c>
      <c r="AR310" s="2">
        <v>74.708001546193998</v>
      </c>
      <c r="AS310" s="2">
        <v>-0.29065833203300429</v>
      </c>
      <c r="AT310" s="1">
        <v>-3.8755136759101722E-3</v>
      </c>
      <c r="AU310" s="1"/>
      <c r="AV310" t="s">
        <v>127</v>
      </c>
      <c r="AW310" s="2">
        <v>74.082996835959008</v>
      </c>
      <c r="AX310" s="2">
        <v>73.996627709558993</v>
      </c>
      <c r="AY310" s="2">
        <v>-8.6369126400015261E-2</v>
      </c>
      <c r="AZ310" s="1">
        <v>-1.1658427721446159E-3</v>
      </c>
      <c r="BA310" s="2">
        <v>74.074029170491997</v>
      </c>
      <c r="BB310" s="2">
        <v>-8.9676654670114431E-3</v>
      </c>
      <c r="BC310" s="1">
        <v>-1.2104890258244311E-4</v>
      </c>
      <c r="BD310" s="2">
        <v>74.082211551108998</v>
      </c>
      <c r="BE310" s="2">
        <v>-7.8528485001072568E-4</v>
      </c>
      <c r="BF310" s="1">
        <v>-1.0600068619653325E-5</v>
      </c>
      <c r="BG310" s="2">
        <v>73.986192062728009</v>
      </c>
      <c r="BH310" s="2">
        <v>-9.6804773230999785E-2</v>
      </c>
      <c r="BI310" s="1">
        <v>-1.3067070362360381E-3</v>
      </c>
      <c r="BJ310" s="2">
        <v>74.056870310459004</v>
      </c>
      <c r="BK310" s="2">
        <v>-2.612652550000405E-2</v>
      </c>
      <c r="BL310" s="1">
        <v>-3.5266561310762933E-4</v>
      </c>
      <c r="BM310" s="2">
        <v>73.823573455613996</v>
      </c>
      <c r="BN310" s="2">
        <v>-0.25942338034501233</v>
      </c>
      <c r="BO310" s="1">
        <v>-3.501793818080147E-3</v>
      </c>
      <c r="BQ310" t="s">
        <v>127</v>
      </c>
      <c r="BS310" s="23">
        <v>74.998659878227002</v>
      </c>
      <c r="BT310" s="23">
        <v>75.755069385125992</v>
      </c>
      <c r="BU310" s="23">
        <v>0.75640950689899</v>
      </c>
      <c r="BV310" s="24">
        <v>1.0085640305135434E-2</v>
      </c>
      <c r="BW310" s="2">
        <v>74.082996835959008</v>
      </c>
      <c r="BX310" s="2">
        <v>74.238630026265994</v>
      </c>
      <c r="BY310" s="2">
        <v>0.15563319030698608</v>
      </c>
      <c r="BZ310" s="1">
        <v>2.1007950130797568E-3</v>
      </c>
      <c r="CB310" s="25" t="s">
        <v>127</v>
      </c>
      <c r="CC310" s="27">
        <v>0</v>
      </c>
      <c r="CD310" s="27">
        <v>1.5332049999999999</v>
      </c>
      <c r="CG310" s="30">
        <v>189</v>
      </c>
      <c r="CH310" s="30"/>
      <c r="CI310" s="15" t="s">
        <v>127</v>
      </c>
      <c r="CJ310" s="33" t="s">
        <v>973</v>
      </c>
      <c r="CK310" s="34" t="s">
        <v>1020</v>
      </c>
      <c r="CL310" s="34" t="s">
        <v>962</v>
      </c>
      <c r="CM310" s="32"/>
      <c r="CN310" s="32"/>
      <c r="CO310" t="s">
        <v>127</v>
      </c>
      <c r="CP310">
        <v>176684</v>
      </c>
      <c r="CQ310" t="s">
        <v>963</v>
      </c>
      <c r="CR310" s="30">
        <v>383</v>
      </c>
      <c r="CS310" s="39" t="s">
        <v>127</v>
      </c>
      <c r="CW310" s="30">
        <v>219</v>
      </c>
      <c r="CX310" s="30"/>
      <c r="CY310" s="32"/>
      <c r="CZ310" s="32" t="s">
        <v>127</v>
      </c>
      <c r="DA310" s="41">
        <v>174873</v>
      </c>
    </row>
    <row r="311" spans="1:105" ht="15.75" x14ac:dyDescent="0.25">
      <c r="A311" t="s">
        <v>629</v>
      </c>
      <c r="B311" t="s">
        <v>128</v>
      </c>
      <c r="C311" s="52">
        <v>112.40655860620899</v>
      </c>
      <c r="D311" s="52">
        <v>113.27315763478499</v>
      </c>
      <c r="E311" s="52">
        <v>0.86659902857600457</v>
      </c>
      <c r="F311" s="53">
        <v>7.7095059160376816E-3</v>
      </c>
      <c r="G311" s="45">
        <v>107.58893987149601</v>
      </c>
      <c r="H311" s="45">
        <v>107.485700327581</v>
      </c>
      <c r="I311" s="45">
        <v>-0.10323954391500934</v>
      </c>
      <c r="J311" s="46">
        <v>-9.5957394912821355E-4</v>
      </c>
      <c r="K311" s="47">
        <v>2</v>
      </c>
      <c r="L311" s="55">
        <f t="shared" si="131"/>
        <v>105.190892871496</v>
      </c>
      <c r="M311" s="55">
        <f t="shared" si="132"/>
        <v>105.08765332758099</v>
      </c>
      <c r="N311" s="55">
        <f t="shared" si="122"/>
        <v>-0.10323954391500934</v>
      </c>
      <c r="O311" s="56">
        <f t="shared" si="123"/>
        <v>-9.8144944963181845E-4</v>
      </c>
      <c r="P311" s="54"/>
      <c r="Q311" s="42">
        <f t="shared" si="133"/>
        <v>423.64174439087714</v>
      </c>
      <c r="R311" s="42">
        <f t="shared" si="134"/>
        <v>426.90781292553908</v>
      </c>
      <c r="S311" s="42">
        <f t="shared" si="135"/>
        <v>396.4470926134457</v>
      </c>
      <c r="T311" s="42">
        <f t="shared" si="136"/>
        <v>396.05799983259209</v>
      </c>
      <c r="V311" s="143">
        <f t="shared" si="128"/>
        <v>418.9449492093982</v>
      </c>
      <c r="W311" s="143">
        <f t="shared" si="129"/>
        <v>399.85438593658796</v>
      </c>
      <c r="X311" s="143">
        <f t="shared" si="130"/>
        <v>396.49962600066902</v>
      </c>
      <c r="AA311" t="s">
        <v>128</v>
      </c>
      <c r="AB311" s="2">
        <v>112.40655860620899</v>
      </c>
      <c r="AC311" s="2">
        <v>111.37683352089999</v>
      </c>
      <c r="AD311" s="2">
        <v>-1.0297250853089963</v>
      </c>
      <c r="AE311" s="1">
        <v>-9.1607206739279853E-3</v>
      </c>
      <c r="AF311" s="2">
        <v>112.239452745135</v>
      </c>
      <c r="AG311" s="2">
        <v>-0.16710586107399195</v>
      </c>
      <c r="AH311" s="1">
        <v>-1.4866202038922801E-3</v>
      </c>
      <c r="AI311" s="2">
        <v>112.39841442999</v>
      </c>
      <c r="AJ311" s="2">
        <v>-8.144176218991106E-3</v>
      </c>
      <c r="AK311" s="1">
        <v>-7.2452856132019746E-5</v>
      </c>
      <c r="AL311" s="2">
        <v>111.85423310809999</v>
      </c>
      <c r="AM311" s="2">
        <v>-0.55232549810899911</v>
      </c>
      <c r="AN311" s="1">
        <v>-4.9136412052605116E-3</v>
      </c>
      <c r="AO311" s="2">
        <v>112.18464845083601</v>
      </c>
      <c r="AP311" s="2">
        <v>-0.22191015537298142</v>
      </c>
      <c r="AQ311" s="1">
        <v>-1.9741744443079481E-3</v>
      </c>
      <c r="AR311" s="2">
        <v>110.213104623364</v>
      </c>
      <c r="AS311" s="2">
        <v>-2.1934539828449857</v>
      </c>
      <c r="AT311" s="1">
        <v>-1.9513576521181977E-2</v>
      </c>
      <c r="AU311" s="1"/>
      <c r="AV311" t="s">
        <v>128</v>
      </c>
      <c r="AW311" s="2">
        <v>107.58893987149601</v>
      </c>
      <c r="AX311" s="2">
        <v>107.20558252063601</v>
      </c>
      <c r="AY311" s="2">
        <v>-0.38335735085999545</v>
      </c>
      <c r="AZ311" s="1">
        <v>-3.563166913977186E-3</v>
      </c>
      <c r="BA311" s="2">
        <v>107.521926561166</v>
      </c>
      <c r="BB311" s="2">
        <v>-6.7013310330011677E-2</v>
      </c>
      <c r="BC311" s="1">
        <v>-6.228643056623871E-4</v>
      </c>
      <c r="BD311" s="2">
        <v>107.586636334491</v>
      </c>
      <c r="BE311" s="2">
        <v>-2.3035370050052961E-3</v>
      </c>
      <c r="BF311" s="1">
        <v>-2.1410537251846106E-5</v>
      </c>
      <c r="BG311" s="2">
        <v>107.296114479688</v>
      </c>
      <c r="BH311" s="2">
        <v>-0.29282539180800882</v>
      </c>
      <c r="BI311" s="1">
        <v>-2.7217053366057776E-3</v>
      </c>
      <c r="BJ311" s="2">
        <v>107.493936761469</v>
      </c>
      <c r="BK311" s="2">
        <v>-9.500311002700812E-2</v>
      </c>
      <c r="BL311" s="1">
        <v>-8.8301929678347624E-4</v>
      </c>
      <c r="BM311" s="2">
        <v>106.706393110874</v>
      </c>
      <c r="BN311" s="2">
        <v>-0.88254676062200588</v>
      </c>
      <c r="BO311" s="1">
        <v>-8.2029506162633239E-3</v>
      </c>
      <c r="BQ311" t="s">
        <v>128</v>
      </c>
      <c r="BS311" s="23">
        <v>112.40655860620899</v>
      </c>
      <c r="BT311" s="23">
        <v>114.612562157615</v>
      </c>
      <c r="BU311" s="23">
        <v>2.2060035514060132</v>
      </c>
      <c r="BV311" s="24">
        <v>1.962522097250792E-2</v>
      </c>
      <c r="BW311" s="2">
        <v>107.58893987149601</v>
      </c>
      <c r="BX311" s="2">
        <v>108.126186601466</v>
      </c>
      <c r="BY311" s="2">
        <v>0.53724672996999345</v>
      </c>
      <c r="BZ311" s="1">
        <v>4.9935126288229974E-3</v>
      </c>
      <c r="CB311" s="25" t="s">
        <v>128</v>
      </c>
      <c r="CC311" s="27">
        <v>0</v>
      </c>
      <c r="CD311" s="27">
        <v>2.398047</v>
      </c>
      <c r="CG311" s="30">
        <v>190</v>
      </c>
      <c r="CH311" s="30"/>
      <c r="CI311" s="15" t="s">
        <v>128</v>
      </c>
      <c r="CJ311" s="33" t="s">
        <v>973</v>
      </c>
      <c r="CK311" s="34" t="s">
        <v>1021</v>
      </c>
      <c r="CL311" s="34" t="s">
        <v>962</v>
      </c>
      <c r="CM311" s="32"/>
      <c r="CN311" s="32"/>
      <c r="CO311" t="s">
        <v>128</v>
      </c>
      <c r="CP311">
        <v>265334</v>
      </c>
      <c r="CQ311" t="s">
        <v>963</v>
      </c>
      <c r="CR311" s="30">
        <v>384</v>
      </c>
      <c r="CS311" s="39" t="s">
        <v>128</v>
      </c>
      <c r="CW311" s="30">
        <v>220</v>
      </c>
      <c r="CX311" s="30"/>
      <c r="CY311" s="32"/>
      <c r="CZ311" s="32" t="s">
        <v>128</v>
      </c>
      <c r="DA311" s="41">
        <v>263073</v>
      </c>
    </row>
    <row r="312" spans="1:105" ht="15.75" x14ac:dyDescent="0.25">
      <c r="A312" t="s">
        <v>630</v>
      </c>
      <c r="B312" t="s">
        <v>129</v>
      </c>
      <c r="C312" s="52">
        <v>30.526215478101001</v>
      </c>
      <c r="D312" s="52">
        <v>29.367105073434001</v>
      </c>
      <c r="E312" s="52">
        <v>-1.1591104046670004</v>
      </c>
      <c r="F312" s="53">
        <v>-3.7970982858930774E-2</v>
      </c>
      <c r="G312" s="45">
        <v>29.953896720028002</v>
      </c>
      <c r="H312" s="45">
        <v>29.539751271784997</v>
      </c>
      <c r="I312" s="45">
        <v>-0.41414544824300492</v>
      </c>
      <c r="J312" s="46">
        <v>-1.3826095887086899E-2</v>
      </c>
      <c r="K312" s="47">
        <v>4</v>
      </c>
      <c r="L312" s="55">
        <f t="shared" si="131"/>
        <v>28.175028720028003</v>
      </c>
      <c r="M312" s="55">
        <f t="shared" si="132"/>
        <v>27.760883271784998</v>
      </c>
      <c r="N312" s="55">
        <f t="shared" si="122"/>
        <v>-0.41414544824300492</v>
      </c>
      <c r="O312" s="56">
        <f t="shared" si="123"/>
        <v>-1.4699024883286555E-2</v>
      </c>
      <c r="P312" s="54"/>
      <c r="Q312" s="42">
        <f t="shared" si="133"/>
        <v>213.25529172093138</v>
      </c>
      <c r="R312" s="42">
        <f t="shared" si="134"/>
        <v>205.15777869441959</v>
      </c>
      <c r="S312" s="42">
        <f t="shared" si="135"/>
        <v>196.82996646752923</v>
      </c>
      <c r="T312" s="42">
        <f t="shared" si="136"/>
        <v>193.93675789264657</v>
      </c>
      <c r="V312" s="143">
        <f t="shared" si="128"/>
        <v>206.67288158028936</v>
      </c>
      <c r="W312" s="143">
        <f t="shared" si="129"/>
        <v>197.68897938583518</v>
      </c>
      <c r="X312" s="143">
        <f t="shared" si="130"/>
        <v>195.06287504639982</v>
      </c>
      <c r="AA312" t="s">
        <v>129</v>
      </c>
      <c r="AB312" s="2">
        <v>30.526215478101001</v>
      </c>
      <c r="AC312" s="2">
        <v>30.047206360164001</v>
      </c>
      <c r="AD312" s="2">
        <v>-0.47900911793700018</v>
      </c>
      <c r="AE312" s="1">
        <v>-1.5691729565384002E-2</v>
      </c>
      <c r="AF312" s="2">
        <v>30.424446593311</v>
      </c>
      <c r="AG312" s="2">
        <v>-0.10176888479000112</v>
      </c>
      <c r="AH312" s="1">
        <v>-3.3338192499823122E-3</v>
      </c>
      <c r="AI312" s="2">
        <v>30.493163043688</v>
      </c>
      <c r="AJ312" s="2">
        <v>-3.3052434413001208E-2</v>
      </c>
      <c r="AK312" s="1">
        <v>-1.0827557198078641E-3</v>
      </c>
      <c r="AL312" s="2">
        <v>30.241432943583998</v>
      </c>
      <c r="AM312" s="2">
        <v>-0.28478253451700297</v>
      </c>
      <c r="AN312" s="1">
        <v>-9.3291136833290461E-3</v>
      </c>
      <c r="AO312" s="2">
        <v>30.430934960514001</v>
      </c>
      <c r="AP312" s="2">
        <v>-9.5280517586999736E-2</v>
      </c>
      <c r="AQ312" s="1">
        <v>-3.1212685914293044E-3</v>
      </c>
      <c r="AR312" s="2">
        <v>29.455432428585997</v>
      </c>
      <c r="AS312" s="2">
        <v>-1.0707830495150041</v>
      </c>
      <c r="AT312" s="1">
        <v>-3.5077491026791911E-2</v>
      </c>
      <c r="AU312" s="1"/>
      <c r="AV312" t="s">
        <v>129</v>
      </c>
      <c r="AW312" s="2">
        <v>29.953896720028002</v>
      </c>
      <c r="AX312" s="2">
        <v>29.792935723955001</v>
      </c>
      <c r="AY312" s="2">
        <v>-0.16096099607300118</v>
      </c>
      <c r="AZ312" s="1">
        <v>-5.3736245930693293E-3</v>
      </c>
      <c r="BA312" s="2">
        <v>29.918783232616999</v>
      </c>
      <c r="BB312" s="2">
        <v>-3.5113487411003064E-2</v>
      </c>
      <c r="BC312" s="1">
        <v>-1.172251067672448E-3</v>
      </c>
      <c r="BD312" s="2">
        <v>29.944555416488001</v>
      </c>
      <c r="BE312" s="2">
        <v>-9.3413035400011779E-3</v>
      </c>
      <c r="BF312" s="1">
        <v>-3.1185603754036199E-4</v>
      </c>
      <c r="BG312" s="2">
        <v>29.833815234559001</v>
      </c>
      <c r="BH312" s="2">
        <v>-0.12008148546900088</v>
      </c>
      <c r="BI312" s="1">
        <v>-4.0088769281464163E-3</v>
      </c>
      <c r="BJ312" s="2">
        <v>29.916523878506002</v>
      </c>
      <c r="BK312" s="2">
        <v>-3.7372841522000044E-2</v>
      </c>
      <c r="BL312" s="1">
        <v>-1.2476787868808913E-3</v>
      </c>
      <c r="BM312" s="2">
        <v>29.579619077362999</v>
      </c>
      <c r="BN312" s="2">
        <v>-0.37427764266500319</v>
      </c>
      <c r="BO312" s="1">
        <v>-1.2495123628264059E-2</v>
      </c>
      <c r="BQ312" t="s">
        <v>129</v>
      </c>
      <c r="BS312" s="23">
        <v>30.526215478101001</v>
      </c>
      <c r="BT312" s="23">
        <v>29.386586929303999</v>
      </c>
      <c r="BU312" s="23">
        <v>-1.1396285487970026</v>
      </c>
      <c r="BV312" s="24">
        <v>-3.7332782034987376E-2</v>
      </c>
      <c r="BW312" s="2">
        <v>29.953896720028002</v>
      </c>
      <c r="BX312" s="2">
        <v>29.608965042849999</v>
      </c>
      <c r="BY312" s="2">
        <v>-0.34493167717800333</v>
      </c>
      <c r="BZ312" s="1">
        <v>-1.1515419192434234E-2</v>
      </c>
      <c r="CB312" s="25" t="s">
        <v>129</v>
      </c>
      <c r="CC312" s="27">
        <v>0</v>
      </c>
      <c r="CD312" s="27">
        <v>1.7788679999999999</v>
      </c>
      <c r="CG312" s="30">
        <v>191</v>
      </c>
      <c r="CH312" s="30"/>
      <c r="CI312" s="15" t="s">
        <v>129</v>
      </c>
      <c r="CJ312" s="33" t="s">
        <v>971</v>
      </c>
      <c r="CK312" s="34" t="s">
        <v>1022</v>
      </c>
      <c r="CL312" s="34" t="s">
        <v>962</v>
      </c>
      <c r="CM312" s="32"/>
      <c r="CN312" s="32"/>
      <c r="CO312" t="s">
        <v>129</v>
      </c>
      <c r="CP312">
        <v>143144</v>
      </c>
      <c r="CQ312" t="s">
        <v>963</v>
      </c>
      <c r="CR312" s="30">
        <v>385</v>
      </c>
      <c r="CS312" s="39" t="s">
        <v>129</v>
      </c>
      <c r="CW312" s="30">
        <v>221</v>
      </c>
      <c r="CX312" s="30"/>
      <c r="CY312" s="32"/>
      <c r="CZ312" s="32" t="s">
        <v>129</v>
      </c>
      <c r="DA312" s="41">
        <v>142522</v>
      </c>
    </row>
    <row r="313" spans="1:105" ht="15.75" x14ac:dyDescent="0.25">
      <c r="A313" t="s">
        <v>631</v>
      </c>
      <c r="B313" t="s">
        <v>130</v>
      </c>
      <c r="C313" s="52">
        <v>87.552560915664998</v>
      </c>
      <c r="D313" s="52">
        <v>86.386118989498996</v>
      </c>
      <c r="E313" s="52">
        <v>-1.1664419261660015</v>
      </c>
      <c r="F313" s="53">
        <v>-1.3322761938278157E-2</v>
      </c>
      <c r="G313" s="45">
        <v>86.148221439926999</v>
      </c>
      <c r="H313" s="45">
        <v>85.589998037266</v>
      </c>
      <c r="I313" s="45">
        <v>-0.55822340266099957</v>
      </c>
      <c r="J313" s="46">
        <v>-6.4798018267882718E-3</v>
      </c>
      <c r="K313" s="47">
        <v>2</v>
      </c>
      <c r="L313" s="55">
        <f t="shared" si="131"/>
        <v>84.426986439926992</v>
      </c>
      <c r="M313" s="55">
        <f t="shared" si="132"/>
        <v>83.868763037266007</v>
      </c>
      <c r="N313" s="55">
        <f t="shared" si="122"/>
        <v>-0.55822340266098536</v>
      </c>
      <c r="O313" s="56">
        <f t="shared" si="123"/>
        <v>-6.6119072372455524E-3</v>
      </c>
      <c r="P313" s="54"/>
      <c r="Q313" s="42">
        <f t="shared" si="133"/>
        <v>416.87328430195407</v>
      </c>
      <c r="R313" s="42">
        <f t="shared" si="134"/>
        <v>411.31938077677103</v>
      </c>
      <c r="S313" s="42">
        <f t="shared" si="135"/>
        <v>401.99115540241968</v>
      </c>
      <c r="T313" s="42">
        <f t="shared" si="136"/>
        <v>399.33322717270573</v>
      </c>
      <c r="V313" s="143">
        <f t="shared" si="128"/>
        <v>411.50818119979289</v>
      </c>
      <c r="W313" s="143">
        <f t="shared" si="129"/>
        <v>406.65166986935913</v>
      </c>
      <c r="X313" s="143">
        <f t="shared" si="130"/>
        <v>402.79538187770157</v>
      </c>
      <c r="AA313" t="s">
        <v>130</v>
      </c>
      <c r="AB313" s="2">
        <v>87.552560915664998</v>
      </c>
      <c r="AC313" s="2">
        <v>86.539525719657007</v>
      </c>
      <c r="AD313" s="2">
        <v>-1.0130351960079906</v>
      </c>
      <c r="AE313" s="1">
        <v>-1.1570594685217681E-2</v>
      </c>
      <c r="AF313" s="2">
        <v>87.429651811279996</v>
      </c>
      <c r="AG313" s="2">
        <v>-0.12290910438500191</v>
      </c>
      <c r="AH313" s="1">
        <v>-1.4038322020459698E-3</v>
      </c>
      <c r="AI313" s="2">
        <v>87.544961685585008</v>
      </c>
      <c r="AJ313" s="2">
        <v>-7.5992300799896384E-3</v>
      </c>
      <c r="AK313" s="1">
        <v>-8.6796205622238692E-5</v>
      </c>
      <c r="AL313" s="2">
        <v>86.984405803016003</v>
      </c>
      <c r="AM313" s="2">
        <v>-0.56815511264899499</v>
      </c>
      <c r="AN313" s="1">
        <v>-6.4893031877876241E-3</v>
      </c>
      <c r="AO313" s="2">
        <v>87.348225588559998</v>
      </c>
      <c r="AP313" s="2">
        <v>-0.20433532710499946</v>
      </c>
      <c r="AQ313" s="1">
        <v>-2.3338589410517125E-3</v>
      </c>
      <c r="AR313" s="2">
        <v>85.435271039794998</v>
      </c>
      <c r="AS313" s="2">
        <v>-2.1172898758700001</v>
      </c>
      <c r="AT313" s="1">
        <v>-2.4183071902482436E-2</v>
      </c>
      <c r="AU313" s="1"/>
      <c r="AV313" t="s">
        <v>130</v>
      </c>
      <c r="AW313" s="2">
        <v>86.148221439926999</v>
      </c>
      <c r="AX313" s="2">
        <v>85.792194953657003</v>
      </c>
      <c r="AY313" s="2">
        <v>-0.35602648626999667</v>
      </c>
      <c r="AZ313" s="1">
        <v>-4.1327200993727022E-3</v>
      </c>
      <c r="BA313" s="2">
        <v>86.105016353913996</v>
      </c>
      <c r="BB313" s="2">
        <v>-4.3205086013003324E-2</v>
      </c>
      <c r="BC313" s="1">
        <v>-5.015203481958261E-4</v>
      </c>
      <c r="BD313" s="2">
        <v>86.146073029440998</v>
      </c>
      <c r="BE313" s="2">
        <v>-2.1484104860007847E-3</v>
      </c>
      <c r="BF313" s="1">
        <v>-2.493853558542607E-5</v>
      </c>
      <c r="BG313" s="2">
        <v>85.899679336575005</v>
      </c>
      <c r="BH313" s="2">
        <v>-0.24854210335199411</v>
      </c>
      <c r="BI313" s="1">
        <v>-2.8850520556052087E-3</v>
      </c>
      <c r="BJ313" s="2">
        <v>86.076843907675993</v>
      </c>
      <c r="BK313" s="2">
        <v>-7.137753225100596E-2</v>
      </c>
      <c r="BL313" s="1">
        <v>-8.2854330661694554E-4</v>
      </c>
      <c r="BM313" s="2">
        <v>85.347598208538997</v>
      </c>
      <c r="BN313" s="2">
        <v>-0.80062323138800195</v>
      </c>
      <c r="BO313" s="1">
        <v>-9.2935549684713299E-3</v>
      </c>
      <c r="BQ313" t="s">
        <v>130</v>
      </c>
      <c r="BS313" s="23">
        <v>87.552560915664998</v>
      </c>
      <c r="BT313" s="23">
        <v>89.459749240107996</v>
      </c>
      <c r="BU313" s="23">
        <v>1.9071883244429984</v>
      </c>
      <c r="BV313" s="24">
        <v>2.1783352816830765E-2</v>
      </c>
      <c r="BW313" s="2">
        <v>86.148221439926999</v>
      </c>
      <c r="BX313" s="2">
        <v>86.618949106622992</v>
      </c>
      <c r="BY313" s="2">
        <v>0.47072766669599275</v>
      </c>
      <c r="BZ313" s="1">
        <v>5.464160011988654E-3</v>
      </c>
      <c r="CB313" s="25" t="s">
        <v>130</v>
      </c>
      <c r="CC313" s="27">
        <v>0</v>
      </c>
      <c r="CD313" s="27">
        <v>1.7212350000000001</v>
      </c>
      <c r="CG313" s="30">
        <v>192</v>
      </c>
      <c r="CH313" s="30"/>
      <c r="CI313" s="15" t="s">
        <v>130</v>
      </c>
      <c r="CJ313" s="33" t="s">
        <v>971</v>
      </c>
      <c r="CK313" s="34" t="s">
        <v>1023</v>
      </c>
      <c r="CL313" s="34" t="s">
        <v>962</v>
      </c>
      <c r="CM313" s="32"/>
      <c r="CN313" s="32"/>
      <c r="CO313" t="s">
        <v>130</v>
      </c>
      <c r="CP313">
        <v>210022</v>
      </c>
      <c r="CQ313" t="s">
        <v>963</v>
      </c>
      <c r="CR313" s="30">
        <v>386</v>
      </c>
      <c r="CS313" s="39" t="s">
        <v>130</v>
      </c>
      <c r="CW313" s="30">
        <v>222</v>
      </c>
      <c r="CX313" s="30"/>
      <c r="CY313" s="32"/>
      <c r="CZ313" s="32" t="s">
        <v>130</v>
      </c>
      <c r="DA313" s="41">
        <v>207615</v>
      </c>
    </row>
    <row r="314" spans="1:105" ht="15.75" x14ac:dyDescent="0.25">
      <c r="B314" t="s">
        <v>131</v>
      </c>
      <c r="C314" s="52">
        <v>49.719158752281999</v>
      </c>
      <c r="D314" s="52">
        <v>48.337856957250999</v>
      </c>
      <c r="E314" s="52">
        <v>-1.3813017950309998</v>
      </c>
      <c r="F314" s="53">
        <v>-2.7782082997685496E-2</v>
      </c>
      <c r="G314" s="45">
        <v>51.986792731337999</v>
      </c>
      <c r="H314" s="45">
        <v>51.820348639512005</v>
      </c>
      <c r="I314" s="45">
        <v>-0.16644409182599418</v>
      </c>
      <c r="J314" s="46">
        <v>-3.2016610966204215E-3</v>
      </c>
      <c r="K314" s="47">
        <v>3</v>
      </c>
      <c r="L314" s="55">
        <f t="shared" si="131"/>
        <v>50.266115731337997</v>
      </c>
      <c r="M314" s="55">
        <f t="shared" si="132"/>
        <v>50.099671639512003</v>
      </c>
      <c r="N314" s="55">
        <f t="shared" si="122"/>
        <v>-0.16644409182599418</v>
      </c>
      <c r="O314" s="56">
        <f t="shared" si="123"/>
        <v>-3.3112582781530896E-3</v>
      </c>
      <c r="P314" s="54"/>
      <c r="Q314" s="42">
        <f t="shared" si="133"/>
        <v>318.35338817924645</v>
      </c>
      <c r="R314" s="42">
        <f t="shared" si="134"/>
        <v>309.50886792625624</v>
      </c>
      <c r="S314" s="42">
        <f t="shared" si="135"/>
        <v>321.85557147921577</v>
      </c>
      <c r="T314" s="42">
        <f t="shared" si="136"/>
        <v>320.78982455378548</v>
      </c>
      <c r="V314" s="143">
        <f t="shared" si="128"/>
        <v>312.35072456994209</v>
      </c>
      <c r="W314" s="143">
        <f t="shared" si="129"/>
        <v>325.06299176342998</v>
      </c>
      <c r="X314" s="143">
        <f t="shared" si="130"/>
        <v>323.98662424103213</v>
      </c>
      <c r="AA314" t="s">
        <v>131</v>
      </c>
      <c r="AB314" s="2">
        <v>49.719158752281999</v>
      </c>
      <c r="AC314" s="2">
        <v>49.056186588456001</v>
      </c>
      <c r="AD314" s="2">
        <v>-0.662972163825998</v>
      </c>
      <c r="AE314" s="1">
        <v>-1.333433992978751E-2</v>
      </c>
      <c r="AF314" s="2">
        <v>49.643724335186</v>
      </c>
      <c r="AG314" s="2">
        <v>-7.5434417095998185E-2</v>
      </c>
      <c r="AH314" s="1">
        <v>-1.5172102462923493E-3</v>
      </c>
      <c r="AI314" s="2">
        <v>49.699111055147</v>
      </c>
      <c r="AJ314" s="2">
        <v>-2.0047697134998543E-2</v>
      </c>
      <c r="AK314" s="1">
        <v>-4.0321875184741332E-4</v>
      </c>
      <c r="AL314" s="2">
        <v>49.330898828606998</v>
      </c>
      <c r="AM314" s="2">
        <v>-0.38825992367500106</v>
      </c>
      <c r="AN314" s="1">
        <v>-7.8090605999479182E-3</v>
      </c>
      <c r="AO314" s="2">
        <v>49.574040594191999</v>
      </c>
      <c r="AP314" s="2">
        <v>-0.14511815808999984</v>
      </c>
      <c r="AQ314" s="1">
        <v>-2.9187573106984484E-3</v>
      </c>
      <c r="AR314" s="2">
        <v>48.300354293872999</v>
      </c>
      <c r="AS314" s="2">
        <v>-1.4188044584089994</v>
      </c>
      <c r="AT314" s="1">
        <v>-2.8536372980041209E-2</v>
      </c>
      <c r="AU314" s="1"/>
      <c r="AV314" t="s">
        <v>131</v>
      </c>
      <c r="AW314" s="2">
        <v>51.986792731337999</v>
      </c>
      <c r="AX314" s="2">
        <v>51.931311367395999</v>
      </c>
      <c r="AY314" s="2">
        <v>-5.5481363942000428E-2</v>
      </c>
      <c r="AZ314" s="1">
        <v>-1.067220365540186E-3</v>
      </c>
      <c r="BA314" s="2">
        <v>51.986792731337999</v>
      </c>
      <c r="BB314" s="2">
        <v>0</v>
      </c>
      <c r="BC314" s="1">
        <v>0</v>
      </c>
      <c r="BD314" s="2">
        <v>51.986792731337999</v>
      </c>
      <c r="BE314" s="2">
        <v>0</v>
      </c>
      <c r="BF314" s="1">
        <v>0</v>
      </c>
      <c r="BG314" s="2">
        <v>51.931311367395999</v>
      </c>
      <c r="BH314" s="2">
        <v>-5.5481363942000428E-2</v>
      </c>
      <c r="BI314" s="1">
        <v>-1.067220365540186E-3</v>
      </c>
      <c r="BJ314" s="2">
        <v>51.986792731337999</v>
      </c>
      <c r="BK314" s="2">
        <v>0</v>
      </c>
      <c r="BL314" s="1">
        <v>0</v>
      </c>
      <c r="BM314" s="2">
        <v>51.820348639512005</v>
      </c>
      <c r="BN314" s="2">
        <v>-0.16644409182599418</v>
      </c>
      <c r="BO314" s="1">
        <v>-3.2016610966204215E-3</v>
      </c>
      <c r="BQ314" t="s">
        <v>131</v>
      </c>
      <c r="BS314" s="23">
        <v>49.719158752281999</v>
      </c>
      <c r="BT314" s="23">
        <v>49.75740100758</v>
      </c>
      <c r="BU314" s="23">
        <v>3.8242255298001737E-2</v>
      </c>
      <c r="BV314" s="24">
        <v>7.691653732223798E-4</v>
      </c>
      <c r="BW314" s="2">
        <v>51.986792731337999</v>
      </c>
      <c r="BX314" s="2">
        <v>51.931311367395999</v>
      </c>
      <c r="BY314" s="2">
        <v>-5.5481363942000428E-2</v>
      </c>
      <c r="BZ314" s="1">
        <v>-1.067220365540186E-3</v>
      </c>
      <c r="CB314" s="25" t="s">
        <v>131</v>
      </c>
      <c r="CC314" s="27">
        <v>0</v>
      </c>
      <c r="CD314" s="27">
        <v>1.720677</v>
      </c>
      <c r="CG314" s="30">
        <v>194</v>
      </c>
      <c r="CH314" s="30"/>
      <c r="CI314" s="15" t="s">
        <v>131</v>
      </c>
      <c r="CJ314" s="33" t="s">
        <v>971</v>
      </c>
      <c r="CK314" s="34" t="s">
        <v>1024</v>
      </c>
      <c r="CL314" s="34" t="s">
        <v>962</v>
      </c>
      <c r="CM314" s="32"/>
      <c r="CN314" s="32"/>
      <c r="CO314" t="s">
        <v>131</v>
      </c>
      <c r="CP314">
        <v>156176</v>
      </c>
      <c r="CQ314" t="s">
        <v>963</v>
      </c>
      <c r="CR314" s="30">
        <v>387</v>
      </c>
      <c r="CS314" s="39" t="s">
        <v>131</v>
      </c>
      <c r="CW314" s="30">
        <v>223</v>
      </c>
      <c r="CX314" s="30"/>
      <c r="CY314" s="32"/>
      <c r="CZ314" s="32" t="s">
        <v>131</v>
      </c>
      <c r="DA314" s="41">
        <v>154635</v>
      </c>
    </row>
    <row r="315" spans="1:105" ht="15.75" x14ac:dyDescent="0.25">
      <c r="B315" t="s">
        <v>134</v>
      </c>
      <c r="C315" s="52">
        <v>52.275564130028002</v>
      </c>
      <c r="D315" s="52">
        <v>50.370613371707996</v>
      </c>
      <c r="E315" s="52">
        <v>-1.9049507583200054</v>
      </c>
      <c r="F315" s="53">
        <v>-3.6440558605579321E-2</v>
      </c>
      <c r="G315" s="45">
        <v>53.319604644915998</v>
      </c>
      <c r="H315" s="45">
        <v>53.089034460192003</v>
      </c>
      <c r="I315" s="45">
        <v>-0.23057018472399449</v>
      </c>
      <c r="J315" s="46">
        <v>-4.3243040952663792E-3</v>
      </c>
      <c r="K315" s="47">
        <v>2</v>
      </c>
      <c r="L315" s="55">
        <f t="shared" si="131"/>
        <v>52.123103644916</v>
      </c>
      <c r="M315" s="55">
        <f t="shared" si="132"/>
        <v>51.892533460192006</v>
      </c>
      <c r="N315" s="55">
        <f t="shared" si="122"/>
        <v>-0.23057018472399449</v>
      </c>
      <c r="O315" s="56">
        <f t="shared" si="123"/>
        <v>-4.4235697531507974E-3</v>
      </c>
      <c r="P315" s="54"/>
      <c r="Q315" s="42">
        <f t="shared" si="133"/>
        <v>398.75484664048764</v>
      </c>
      <c r="R315" s="42">
        <f t="shared" si="134"/>
        <v>384.22399728222609</v>
      </c>
      <c r="S315" s="42">
        <f t="shared" si="135"/>
        <v>397.59188726603963</v>
      </c>
      <c r="T315" s="42">
        <f t="shared" si="136"/>
        <v>395.83311181943145</v>
      </c>
      <c r="V315" s="143">
        <f t="shared" si="128"/>
        <v>394.1411740790241</v>
      </c>
      <c r="W315" s="143">
        <f t="shared" si="129"/>
        <v>401.9301340580497</v>
      </c>
      <c r="X315" s="143">
        <f t="shared" si="130"/>
        <v>400.15216807415067</v>
      </c>
      <c r="AA315" t="s">
        <v>134</v>
      </c>
      <c r="AB315" s="2">
        <v>52.275564130028002</v>
      </c>
      <c r="AC315" s="2">
        <v>51.749358956557998</v>
      </c>
      <c r="AD315" s="2">
        <v>-0.52620517347000373</v>
      </c>
      <c r="AE315" s="1">
        <v>-1.0065987469042774E-2</v>
      </c>
      <c r="AF315" s="2">
        <v>52.217145077970997</v>
      </c>
      <c r="AG315" s="2">
        <v>-5.8419052057004706E-2</v>
      </c>
      <c r="AH315" s="1">
        <v>-1.1175212172114615E-3</v>
      </c>
      <c r="AI315" s="2">
        <v>52.270899378553004</v>
      </c>
      <c r="AJ315" s="2">
        <v>-4.6647514749977859E-3</v>
      </c>
      <c r="AK315" s="1">
        <v>-8.9233881118812655E-5</v>
      </c>
      <c r="AL315" s="2">
        <v>51.963694990195997</v>
      </c>
      <c r="AM315" s="2">
        <v>-0.31186913983200526</v>
      </c>
      <c r="AN315" s="1">
        <v>-5.9658684707117708E-3</v>
      </c>
      <c r="AO315" s="2">
        <v>52.144200866407999</v>
      </c>
      <c r="AP315" s="2">
        <v>-0.13136326362000261</v>
      </c>
      <c r="AQ315" s="1">
        <v>-2.5128999716436391E-3</v>
      </c>
      <c r="AR315" s="2">
        <v>51.113015736915997</v>
      </c>
      <c r="AS315" s="2">
        <v>-1.1625483931120044</v>
      </c>
      <c r="AT315" s="1">
        <v>-2.2238849306730219E-2</v>
      </c>
      <c r="AU315" s="1"/>
      <c r="AV315" t="s">
        <v>134</v>
      </c>
      <c r="AW315" s="2">
        <v>53.319604644915998</v>
      </c>
      <c r="AX315" s="2">
        <v>53.202709232285002</v>
      </c>
      <c r="AY315" s="2">
        <v>-0.11689541263099557</v>
      </c>
      <c r="AZ315" s="1">
        <v>-2.1923533268760178E-3</v>
      </c>
      <c r="BA315" s="2">
        <v>53.302787032043</v>
      </c>
      <c r="BB315" s="2">
        <v>-1.6817612872998211E-2</v>
      </c>
      <c r="BC315" s="1">
        <v>-3.1541143234267705E-4</v>
      </c>
      <c r="BD315" s="2">
        <v>53.318286338688999</v>
      </c>
      <c r="BE315" s="2">
        <v>-1.3183062269988E-3</v>
      </c>
      <c r="BF315" s="1">
        <v>-2.472460618900144E-5</v>
      </c>
      <c r="BG315" s="2">
        <v>53.202709232285002</v>
      </c>
      <c r="BH315" s="2">
        <v>-0.11689541263099557</v>
      </c>
      <c r="BI315" s="1">
        <v>-2.1923533268760178E-3</v>
      </c>
      <c r="BJ315" s="2">
        <v>53.282214781493003</v>
      </c>
      <c r="BK315" s="2">
        <v>-3.7389863422994551E-2</v>
      </c>
      <c r="BL315" s="1">
        <v>-7.0124044752382952E-4</v>
      </c>
      <c r="BM315" s="2">
        <v>53.089034460192003</v>
      </c>
      <c r="BN315" s="2">
        <v>-0.23057018472399449</v>
      </c>
      <c r="BO315" s="1">
        <v>-4.3243040952663792E-3</v>
      </c>
      <c r="BQ315" t="s">
        <v>134</v>
      </c>
      <c r="BS315" s="23">
        <v>52.275564130028002</v>
      </c>
      <c r="BT315" s="23">
        <v>52.712469613572004</v>
      </c>
      <c r="BU315" s="23">
        <v>0.43690548354400249</v>
      </c>
      <c r="BV315" s="24">
        <v>8.3577382820252781E-3</v>
      </c>
      <c r="BW315" s="2">
        <v>53.319604644915998</v>
      </c>
      <c r="BX315" s="2">
        <v>53.401956415236</v>
      </c>
      <c r="BY315" s="2">
        <v>8.2351770320002515E-2</v>
      </c>
      <c r="BZ315" s="1">
        <v>1.544493266002765E-3</v>
      </c>
      <c r="CB315" s="25" t="s">
        <v>134</v>
      </c>
      <c r="CC315" s="27">
        <v>0</v>
      </c>
      <c r="CD315" s="27">
        <v>1.196501</v>
      </c>
      <c r="CG315" s="30">
        <v>198</v>
      </c>
      <c r="CH315" s="30"/>
      <c r="CI315" s="15" t="s">
        <v>134</v>
      </c>
      <c r="CJ315" s="33" t="s">
        <v>973</v>
      </c>
      <c r="CK315" s="34" t="s">
        <v>1028</v>
      </c>
      <c r="CL315" s="34" t="s">
        <v>962</v>
      </c>
      <c r="CM315" s="32"/>
      <c r="CN315" s="32"/>
      <c r="CO315" t="s">
        <v>134</v>
      </c>
      <c r="CP315">
        <v>131097</v>
      </c>
      <c r="CQ315" t="s">
        <v>963</v>
      </c>
      <c r="CR315" s="30">
        <v>388</v>
      </c>
      <c r="CS315" s="39" t="s">
        <v>134</v>
      </c>
      <c r="CW315" s="30">
        <v>227</v>
      </c>
      <c r="CX315" s="30"/>
      <c r="CY315" s="32"/>
      <c r="CZ315" s="32" t="s">
        <v>134</v>
      </c>
      <c r="DA315" s="41">
        <v>129682</v>
      </c>
    </row>
    <row r="316" spans="1:105" ht="15.75" x14ac:dyDescent="0.25">
      <c r="A316" t="s">
        <v>632</v>
      </c>
      <c r="B316" t="s">
        <v>135</v>
      </c>
      <c r="C316" s="52">
        <v>59.003689140940004</v>
      </c>
      <c r="D316" s="52">
        <v>59.134269481145004</v>
      </c>
      <c r="E316" s="52">
        <v>0.13058034020500031</v>
      </c>
      <c r="F316" s="53">
        <v>2.2130877256350484E-3</v>
      </c>
      <c r="G316" s="45">
        <v>58.934675263975997</v>
      </c>
      <c r="H316" s="45">
        <v>58.797951499206</v>
      </c>
      <c r="I316" s="45">
        <v>-0.13672376476999659</v>
      </c>
      <c r="J316" s="46">
        <v>-2.3199205587812822E-3</v>
      </c>
      <c r="K316" s="47">
        <v>4</v>
      </c>
      <c r="L316" s="55">
        <f t="shared" si="131"/>
        <v>56.109036263975995</v>
      </c>
      <c r="M316" s="55">
        <f t="shared" si="132"/>
        <v>55.972312499205998</v>
      </c>
      <c r="N316" s="55">
        <f t="shared" si="122"/>
        <v>-0.13672376476999659</v>
      </c>
      <c r="O316" s="56">
        <f t="shared" si="123"/>
        <v>-2.4367512592223606E-3</v>
      </c>
      <c r="P316" s="54"/>
      <c r="Q316" s="42">
        <f t="shared" si="133"/>
        <v>217.18563109071906</v>
      </c>
      <c r="R316" s="42">
        <f t="shared" si="134"/>
        <v>217.66628194507021</v>
      </c>
      <c r="S316" s="42">
        <f t="shared" si="135"/>
        <v>206.53075474272839</v>
      </c>
      <c r="T316" s="42">
        <f t="shared" si="136"/>
        <v>206.0274906660409</v>
      </c>
      <c r="V316" s="143">
        <f t="shared" si="128"/>
        <v>218.82112560722999</v>
      </c>
      <c r="W316" s="143">
        <f t="shared" si="129"/>
        <v>208.67686798562926</v>
      </c>
      <c r="X316" s="143">
        <f t="shared" si="130"/>
        <v>207.969422549695</v>
      </c>
      <c r="AA316" t="s">
        <v>135</v>
      </c>
      <c r="AB316" s="2">
        <v>59.003689140940004</v>
      </c>
      <c r="AC316" s="2">
        <v>58.925538100624998</v>
      </c>
      <c r="AD316" s="2">
        <v>-7.8151040315006526E-2</v>
      </c>
      <c r="AE316" s="1">
        <v>-1.3245110848633538E-3</v>
      </c>
      <c r="AF316" s="2">
        <v>59.007935531675002</v>
      </c>
      <c r="AG316" s="2">
        <v>4.2463907349983288E-3</v>
      </c>
      <c r="AH316" s="1">
        <v>7.1968224306367127E-5</v>
      </c>
      <c r="AI316" s="2">
        <v>58.934242583901003</v>
      </c>
      <c r="AJ316" s="2">
        <v>-6.9446557039000822E-2</v>
      </c>
      <c r="AK316" s="1">
        <v>-1.1769866943932322E-3</v>
      </c>
      <c r="AL316" s="2">
        <v>58.926345351179002</v>
      </c>
      <c r="AM316" s="2">
        <v>-7.7343789761002313E-2</v>
      </c>
      <c r="AN316" s="1">
        <v>-1.3108297275489667E-3</v>
      </c>
      <c r="AO316" s="2">
        <v>59.031225485527003</v>
      </c>
      <c r="AP316" s="2">
        <v>2.7536344586998496E-2</v>
      </c>
      <c r="AQ316" s="1">
        <v>4.6668852385184617E-4</v>
      </c>
      <c r="AR316" s="2">
        <v>58.836624253271999</v>
      </c>
      <c r="AS316" s="2">
        <v>-0.16706488766800476</v>
      </c>
      <c r="AT316" s="1">
        <v>-2.8314312223587041E-3</v>
      </c>
      <c r="AU316" s="1"/>
      <c r="AV316" t="s">
        <v>135</v>
      </c>
      <c r="AW316" s="2">
        <v>58.934675263975997</v>
      </c>
      <c r="AX316" s="2">
        <v>58.863215646824003</v>
      </c>
      <c r="AY316" s="2">
        <v>-7.1459617151994337E-2</v>
      </c>
      <c r="AZ316" s="1">
        <v>-1.2125224552764144E-3</v>
      </c>
      <c r="BA316" s="2">
        <v>58.927794098739994</v>
      </c>
      <c r="BB316" s="2">
        <v>-6.8811652360025732E-3</v>
      </c>
      <c r="BC316" s="1">
        <v>-1.167591949082768E-4</v>
      </c>
      <c r="BD316" s="2">
        <v>58.915048788645997</v>
      </c>
      <c r="BE316" s="2">
        <v>-1.9626475329999948E-2</v>
      </c>
      <c r="BF316" s="1">
        <v>-3.3302084455527137E-4</v>
      </c>
      <c r="BG316" s="2">
        <v>58.845162785333002</v>
      </c>
      <c r="BH316" s="2">
        <v>-8.9512478642994608E-2</v>
      </c>
      <c r="BI316" s="1">
        <v>-1.5188423155308261E-3</v>
      </c>
      <c r="BJ316" s="2">
        <v>58.929120498848995</v>
      </c>
      <c r="BK316" s="2">
        <v>-5.554765127001815E-3</v>
      </c>
      <c r="BL316" s="1">
        <v>-9.4252918203439773E-5</v>
      </c>
      <c r="BM316" s="2">
        <v>58.744457335161997</v>
      </c>
      <c r="BN316" s="2">
        <v>-0.19021792881400046</v>
      </c>
      <c r="BO316" s="1">
        <v>-3.2276062939515637E-3</v>
      </c>
      <c r="BQ316" t="s">
        <v>135</v>
      </c>
      <c r="BS316" s="23">
        <v>59.003689140940004</v>
      </c>
      <c r="BT316" s="23">
        <v>59.593204229432004</v>
      </c>
      <c r="BU316" s="23">
        <v>0.58951508849199996</v>
      </c>
      <c r="BV316" s="24">
        <v>9.9911564357246605E-3</v>
      </c>
      <c r="BW316" s="2">
        <v>58.934675263975997</v>
      </c>
      <c r="BX316" s="2">
        <v>59.054983877594005</v>
      </c>
      <c r="BY316" s="2">
        <v>0.1203086136180076</v>
      </c>
      <c r="BZ316" s="1">
        <v>2.0413892683573778E-3</v>
      </c>
      <c r="CB316" s="25" t="s">
        <v>135</v>
      </c>
      <c r="CC316" s="27">
        <v>0</v>
      </c>
      <c r="CD316" s="27">
        <v>2.8256389999999998</v>
      </c>
      <c r="CG316" s="30">
        <v>200</v>
      </c>
      <c r="CH316" s="30"/>
      <c r="CI316" s="15" t="s">
        <v>135</v>
      </c>
      <c r="CJ316" s="33" t="s">
        <v>971</v>
      </c>
      <c r="CK316" s="34" t="s">
        <v>1029</v>
      </c>
      <c r="CL316" s="34" t="s">
        <v>962</v>
      </c>
      <c r="CM316" s="32"/>
      <c r="CN316" s="32"/>
      <c r="CO316" t="s">
        <v>135</v>
      </c>
      <c r="CP316">
        <v>271674</v>
      </c>
      <c r="CQ316" t="s">
        <v>963</v>
      </c>
      <c r="CR316" s="30">
        <v>389</v>
      </c>
      <c r="CS316" s="39" t="s">
        <v>135</v>
      </c>
      <c r="CW316" s="30">
        <v>228</v>
      </c>
      <c r="CX316" s="30"/>
      <c r="CY316" s="32"/>
      <c r="CZ316" s="32" t="s">
        <v>135</v>
      </c>
      <c r="DA316" s="41">
        <v>268880</v>
      </c>
    </row>
    <row r="317" spans="1:105" ht="15.75" x14ac:dyDescent="0.25">
      <c r="A317" t="s">
        <v>633</v>
      </c>
      <c r="B317" t="s">
        <v>136</v>
      </c>
      <c r="C317" s="52">
        <v>102.069869352046</v>
      </c>
      <c r="D317" s="52">
        <v>101.594421602095</v>
      </c>
      <c r="E317" s="52">
        <v>-0.4754477499510017</v>
      </c>
      <c r="F317" s="53">
        <v>-4.6580617078204514E-3</v>
      </c>
      <c r="G317" s="45">
        <v>99.48319287548</v>
      </c>
      <c r="H317" s="45">
        <v>99.063801326057003</v>
      </c>
      <c r="I317" s="45">
        <v>-0.41939154942299695</v>
      </c>
      <c r="J317" s="46">
        <v>-4.2157025453328206E-3</v>
      </c>
      <c r="K317" s="47">
        <v>2</v>
      </c>
      <c r="L317" s="55">
        <f t="shared" si="131"/>
        <v>97.418544875479995</v>
      </c>
      <c r="M317" s="55">
        <f t="shared" si="132"/>
        <v>96.999153326056998</v>
      </c>
      <c r="N317" s="55">
        <f t="shared" si="122"/>
        <v>-0.41939154942299695</v>
      </c>
      <c r="O317" s="56">
        <f t="shared" si="123"/>
        <v>-4.3050483864141226E-3</v>
      </c>
      <c r="P317" s="54"/>
      <c r="Q317" s="42">
        <f t="shared" si="133"/>
        <v>415.41971140786234</v>
      </c>
      <c r="R317" s="42">
        <f t="shared" si="134"/>
        <v>413.48466075747956</v>
      </c>
      <c r="S317" s="42">
        <f t="shared" si="135"/>
        <v>396.48903300114364</v>
      </c>
      <c r="T317" s="42">
        <f t="shared" si="136"/>
        <v>394.78212852939117</v>
      </c>
      <c r="V317" s="143" t="e">
        <f t="shared" si="128"/>
        <v>#DIV/0!</v>
      </c>
      <c r="W317" s="143" t="e">
        <f t="shared" si="129"/>
        <v>#DIV/0!</v>
      </c>
      <c r="X317" s="143" t="e">
        <f t="shared" si="130"/>
        <v>#DIV/0!</v>
      </c>
      <c r="AA317" t="s">
        <v>136</v>
      </c>
      <c r="AB317" s="2">
        <v>102.069869352046</v>
      </c>
      <c r="AC317" s="2">
        <v>100.92582909339701</v>
      </c>
      <c r="AD317" s="2">
        <v>-1.1440402586489853</v>
      </c>
      <c r="AE317" s="1">
        <v>-1.1208403282099948E-2</v>
      </c>
      <c r="AF317" s="2">
        <v>101.91478779312999</v>
      </c>
      <c r="AG317" s="2">
        <v>-0.1550815589160095</v>
      </c>
      <c r="AH317" s="1">
        <v>-1.5193666838263752E-3</v>
      </c>
      <c r="AI317" s="2">
        <v>102.060679114685</v>
      </c>
      <c r="AJ317" s="2">
        <v>-9.190237360996889E-3</v>
      </c>
      <c r="AK317" s="1">
        <v>-9.0038690353361073E-5</v>
      </c>
      <c r="AL317" s="2">
        <v>101.47977010714101</v>
      </c>
      <c r="AM317" s="2">
        <v>-0.59009924490499088</v>
      </c>
      <c r="AN317" s="1">
        <v>-5.7813265427988153E-3</v>
      </c>
      <c r="AO317" s="2">
        <v>101.843319006272</v>
      </c>
      <c r="AP317" s="2">
        <v>-0.22655034577400102</v>
      </c>
      <c r="AQ317" s="1">
        <v>-2.2195614358299343E-3</v>
      </c>
      <c r="AR317" s="2">
        <v>99.73787051478601</v>
      </c>
      <c r="AS317" s="2">
        <v>-2.331998837259988</v>
      </c>
      <c r="AT317" s="1">
        <v>-2.2847083591503028E-2</v>
      </c>
      <c r="AU317" s="1"/>
      <c r="AV317" t="s">
        <v>136</v>
      </c>
      <c r="AW317" s="2">
        <v>99.48319287548</v>
      </c>
      <c r="AX317" s="2">
        <v>99.077758620339011</v>
      </c>
      <c r="AY317" s="2">
        <v>-0.40543425514098885</v>
      </c>
      <c r="AZ317" s="1">
        <v>-4.0754045323862717E-3</v>
      </c>
      <c r="BA317" s="2">
        <v>99.426705113772996</v>
      </c>
      <c r="BB317" s="2">
        <v>-5.648776170700387E-2</v>
      </c>
      <c r="BC317" s="1">
        <v>-5.6781211051104715E-4</v>
      </c>
      <c r="BD317" s="2">
        <v>99.480594425114006</v>
      </c>
      <c r="BE317" s="2">
        <v>-2.5984503659941538E-3</v>
      </c>
      <c r="BF317" s="1">
        <v>-2.6119491050579297E-5</v>
      </c>
      <c r="BG317" s="2">
        <v>99.206282961523996</v>
      </c>
      <c r="BH317" s="2">
        <v>-0.27690991395600406</v>
      </c>
      <c r="BI317" s="1">
        <v>-2.7834843851725138E-3</v>
      </c>
      <c r="BJ317" s="2">
        <v>99.398628316452999</v>
      </c>
      <c r="BK317" s="2">
        <v>-8.4564559027000996E-2</v>
      </c>
      <c r="BL317" s="1">
        <v>-8.5003865057736749E-4</v>
      </c>
      <c r="BM317" s="2">
        <v>98.587493797693995</v>
      </c>
      <c r="BN317" s="2">
        <v>-0.89569907778600566</v>
      </c>
      <c r="BO317" s="1">
        <v>-9.0035216190449789E-3</v>
      </c>
      <c r="BQ317" t="s">
        <v>136</v>
      </c>
      <c r="BS317" s="23">
        <v>102.069869352046</v>
      </c>
      <c r="BT317" s="23">
        <v>104.743621327063</v>
      </c>
      <c r="BU317" s="23">
        <v>2.673751975016998</v>
      </c>
      <c r="BV317" s="24">
        <v>2.6195311035375618E-2</v>
      </c>
      <c r="BW317" s="2">
        <v>99.48319287548</v>
      </c>
      <c r="BX317" s="2">
        <v>100.15943557652301</v>
      </c>
      <c r="BY317" s="2">
        <v>0.67624270104300876</v>
      </c>
      <c r="BZ317" s="1">
        <v>6.7975572706983839E-3</v>
      </c>
      <c r="CB317" s="25" t="s">
        <v>136</v>
      </c>
      <c r="CC317" s="27">
        <v>0</v>
      </c>
      <c r="CD317" s="27">
        <v>2.064648</v>
      </c>
      <c r="CG317" s="30">
        <v>201</v>
      </c>
      <c r="CH317" s="30"/>
      <c r="CI317" s="15" t="s">
        <v>136</v>
      </c>
      <c r="CJ317" s="33" t="s">
        <v>971</v>
      </c>
      <c r="CK317" s="34" t="s">
        <v>1030</v>
      </c>
      <c r="CL317" s="34" t="s">
        <v>962</v>
      </c>
      <c r="CM317" s="32"/>
      <c r="CN317" s="32"/>
      <c r="CO317" t="s">
        <v>136</v>
      </c>
      <c r="CP317">
        <v>245703</v>
      </c>
      <c r="CQ317" t="s">
        <v>963</v>
      </c>
      <c r="CR317" s="30">
        <v>390</v>
      </c>
      <c r="CS317" s="39" t="s">
        <v>136</v>
      </c>
      <c r="CW317" s="30">
        <v>229</v>
      </c>
      <c r="CX317" s="30"/>
      <c r="CY317" s="32"/>
      <c r="CZ317" s="32"/>
      <c r="DA317" s="41"/>
    </row>
    <row r="318" spans="1:105" ht="15.75" x14ac:dyDescent="0.25">
      <c r="A318" t="s">
        <v>634</v>
      </c>
      <c r="B318" t="s">
        <v>137</v>
      </c>
      <c r="C318" s="52">
        <v>61.617900843244996</v>
      </c>
      <c r="D318" s="52">
        <v>59.578344090772006</v>
      </c>
      <c r="E318" s="52">
        <v>-2.0395567524729898</v>
      </c>
      <c r="F318" s="53">
        <v>-3.3100068722912053E-2</v>
      </c>
      <c r="G318" s="45">
        <v>60.454220466403001</v>
      </c>
      <c r="H318" s="45">
        <v>59.720297830791999</v>
      </c>
      <c r="I318" s="45">
        <v>-0.73392263561100179</v>
      </c>
      <c r="J318" s="46">
        <v>-1.2140138934036442E-2</v>
      </c>
      <c r="K318" s="47">
        <v>3</v>
      </c>
      <c r="L318" s="55">
        <f t="shared" si="131"/>
        <v>58.738281466403002</v>
      </c>
      <c r="M318" s="55">
        <f t="shared" si="132"/>
        <v>58.004358830792</v>
      </c>
      <c r="N318" s="55">
        <f t="shared" si="122"/>
        <v>-0.73392263561100179</v>
      </c>
      <c r="O318" s="56">
        <f t="shared" si="123"/>
        <v>-1.2494792446911974E-2</v>
      </c>
      <c r="P318" s="54"/>
      <c r="Q318" s="42">
        <f t="shared" si="133"/>
        <v>368.73100535728389</v>
      </c>
      <c r="R318" s="42">
        <f t="shared" si="134"/>
        <v>356.52598373968931</v>
      </c>
      <c r="S318" s="42">
        <f t="shared" si="135"/>
        <v>351.49891965916055</v>
      </c>
      <c r="T318" s="42">
        <f t="shared" si="136"/>
        <v>347.10701361270554</v>
      </c>
      <c r="V318" s="143">
        <f t="shared" si="128"/>
        <v>362.10827038927914</v>
      </c>
      <c r="W318" s="143">
        <f t="shared" si="129"/>
        <v>353.85785911781755</v>
      </c>
      <c r="X318" s="143">
        <f t="shared" si="130"/>
        <v>350.41864154998376</v>
      </c>
      <c r="AA318" t="s">
        <v>137</v>
      </c>
      <c r="AB318" s="2">
        <v>61.617900843244996</v>
      </c>
      <c r="AC318" s="2">
        <v>60.892991751137998</v>
      </c>
      <c r="AD318" s="2">
        <v>-0.72490909210699783</v>
      </c>
      <c r="AE318" s="1">
        <v>-1.1764585975610489E-2</v>
      </c>
      <c r="AF318" s="2">
        <v>61.487806247005999</v>
      </c>
      <c r="AG318" s="2">
        <v>-0.13009459623899744</v>
      </c>
      <c r="AH318" s="1">
        <v>-2.1113117204358536E-3</v>
      </c>
      <c r="AI318" s="2">
        <v>61.608562270937</v>
      </c>
      <c r="AJ318" s="2">
        <v>-9.3385723079961735E-3</v>
      </c>
      <c r="AK318" s="1">
        <v>-1.5155615787291034E-4</v>
      </c>
      <c r="AL318" s="2">
        <v>61.265599018480003</v>
      </c>
      <c r="AM318" s="2">
        <v>-0.35230182476499294</v>
      </c>
      <c r="AN318" s="1">
        <v>-5.7175239653366877E-3</v>
      </c>
      <c r="AO318" s="2">
        <v>61.469536150487997</v>
      </c>
      <c r="AP318" s="2">
        <v>-0.14836469275699926</v>
      </c>
      <c r="AQ318" s="1">
        <v>-2.4078180322052319E-3</v>
      </c>
      <c r="AR318" s="2">
        <v>60.107800234998003</v>
      </c>
      <c r="AS318" s="2">
        <v>-1.5101006082469937</v>
      </c>
      <c r="AT318" s="1">
        <v>-2.4507498431156665E-2</v>
      </c>
      <c r="AU318" s="1"/>
      <c r="AV318" t="s">
        <v>137</v>
      </c>
      <c r="AW318" s="2">
        <v>60.454220466403001</v>
      </c>
      <c r="AX318" s="2">
        <v>60.199273402648998</v>
      </c>
      <c r="AY318" s="2">
        <v>-0.25494706375400256</v>
      </c>
      <c r="AZ318" s="1">
        <v>-4.2171921461742704E-3</v>
      </c>
      <c r="BA318" s="2">
        <v>60.409685054321997</v>
      </c>
      <c r="BB318" s="2">
        <v>-4.4535412081003756E-2</v>
      </c>
      <c r="BC318" s="1">
        <v>-7.3667994951244129E-4</v>
      </c>
      <c r="BD318" s="2">
        <v>60.451580583325999</v>
      </c>
      <c r="BE318" s="2">
        <v>-2.6398830770020254E-3</v>
      </c>
      <c r="BF318" s="1">
        <v>-4.366747361284927E-5</v>
      </c>
      <c r="BG318" s="2">
        <v>60.287131363787999</v>
      </c>
      <c r="BH318" s="2">
        <v>-0.16708910261500165</v>
      </c>
      <c r="BI318" s="1">
        <v>-2.7638947508695478E-3</v>
      </c>
      <c r="BJ318" s="2">
        <v>60.399602079769004</v>
      </c>
      <c r="BK318" s="2">
        <v>-5.4618386633997318E-2</v>
      </c>
      <c r="BL318" s="1">
        <v>-9.0346689135378225E-4</v>
      </c>
      <c r="BM318" s="2">
        <v>59.883330985448005</v>
      </c>
      <c r="BN318" s="2">
        <v>-0.57088948095499603</v>
      </c>
      <c r="BO318" s="1">
        <v>-9.4433354123268157E-3</v>
      </c>
      <c r="BQ318" t="s">
        <v>137</v>
      </c>
      <c r="BS318" s="23">
        <v>61.617900843244996</v>
      </c>
      <c r="BT318" s="23">
        <v>61.023054659985</v>
      </c>
      <c r="BU318" s="23">
        <v>-0.59484618325999605</v>
      </c>
      <c r="BV318" s="24">
        <v>-9.6537885114469525E-3</v>
      </c>
      <c r="BW318" s="2">
        <v>60.454220466403001</v>
      </c>
      <c r="BX318" s="2">
        <v>60.238810849818002</v>
      </c>
      <c r="BY318" s="2">
        <v>-0.21540961658499924</v>
      </c>
      <c r="BZ318" s="1">
        <v>-3.563185744901162E-3</v>
      </c>
      <c r="CB318" s="25" t="s">
        <v>137</v>
      </c>
      <c r="CC318" s="27">
        <v>0</v>
      </c>
      <c r="CD318" s="27">
        <v>1.7159390000000001</v>
      </c>
      <c r="CG318" s="30">
        <v>202</v>
      </c>
      <c r="CH318" s="30"/>
      <c r="CI318" s="15" t="s">
        <v>137</v>
      </c>
      <c r="CJ318" s="33" t="s">
        <v>971</v>
      </c>
      <c r="CK318" s="34" t="s">
        <v>1031</v>
      </c>
      <c r="CL318" s="34" t="s">
        <v>962</v>
      </c>
      <c r="CM318" s="32"/>
      <c r="CN318" s="32"/>
      <c r="CO318" t="s">
        <v>137</v>
      </c>
      <c r="CP318">
        <v>167108</v>
      </c>
      <c r="CQ318" t="s">
        <v>963</v>
      </c>
      <c r="CR318" s="30">
        <v>391</v>
      </c>
      <c r="CS318" s="39" t="s">
        <v>137</v>
      </c>
      <c r="CW318" s="30">
        <v>230</v>
      </c>
      <c r="CX318" s="30"/>
      <c r="CY318" s="32"/>
      <c r="CZ318" s="32" t="s">
        <v>137</v>
      </c>
      <c r="DA318" s="41">
        <v>165994</v>
      </c>
    </row>
    <row r="319" spans="1:105" ht="15.75" x14ac:dyDescent="0.25">
      <c r="A319" t="s">
        <v>635</v>
      </c>
      <c r="B319" t="s">
        <v>138</v>
      </c>
      <c r="C319" s="52">
        <v>70.646536334983011</v>
      </c>
      <c r="D319" s="52">
        <v>70.689483789513005</v>
      </c>
      <c r="E319" s="52">
        <v>4.2947454529993934E-2</v>
      </c>
      <c r="F319" s="53">
        <v>6.0792017214192926E-4</v>
      </c>
      <c r="G319" s="45">
        <v>72.031544177100002</v>
      </c>
      <c r="H319" s="45">
        <v>71.870910703180002</v>
      </c>
      <c r="I319" s="45">
        <v>-0.16063347392000082</v>
      </c>
      <c r="J319" s="46">
        <v>-2.2300434588082706E-3</v>
      </c>
      <c r="K319" s="47">
        <v>2</v>
      </c>
      <c r="L319" s="55">
        <f t="shared" si="131"/>
        <v>70.231033177100002</v>
      </c>
      <c r="M319" s="55">
        <f t="shared" si="132"/>
        <v>70.070399703180001</v>
      </c>
      <c r="N319" s="55">
        <f t="shared" si="122"/>
        <v>-0.16063347392000082</v>
      </c>
      <c r="O319" s="56">
        <f t="shared" si="123"/>
        <v>-2.2872150195332461E-3</v>
      </c>
      <c r="P319" s="54"/>
      <c r="Q319" s="42">
        <f t="shared" si="133"/>
        <v>364.60470234092861</v>
      </c>
      <c r="R319" s="42">
        <f t="shared" si="134"/>
        <v>364.82635289433944</v>
      </c>
      <c r="S319" s="42">
        <f t="shared" si="135"/>
        <v>362.46030272757304</v>
      </c>
      <c r="T319" s="42">
        <f t="shared" si="136"/>
        <v>361.63127807918994</v>
      </c>
      <c r="V319" s="143">
        <f t="shared" si="128"/>
        <v>361.36626383001908</v>
      </c>
      <c r="W319" s="143">
        <f t="shared" si="129"/>
        <v>364.35010493574811</v>
      </c>
      <c r="X319" s="143">
        <f t="shared" si="130"/>
        <v>362.31046225913457</v>
      </c>
      <c r="AA319" t="s">
        <v>138</v>
      </c>
      <c r="AB319" s="2">
        <v>70.646536334983011</v>
      </c>
      <c r="AC319" s="2">
        <v>70.131672339158001</v>
      </c>
      <c r="AD319" s="2">
        <v>-0.51486399582501008</v>
      </c>
      <c r="AE319" s="1">
        <v>-7.2878873124606084E-3</v>
      </c>
      <c r="AF319" s="2">
        <v>70.588404059664001</v>
      </c>
      <c r="AG319" s="2">
        <v>-5.8132275319010773E-2</v>
      </c>
      <c r="AH319" s="1">
        <v>-8.2286094032078707E-4</v>
      </c>
      <c r="AI319" s="2">
        <v>70.630609934639011</v>
      </c>
      <c r="AJ319" s="2">
        <v>-1.5926400344000058E-2</v>
      </c>
      <c r="AK319" s="1">
        <v>-2.2543780870561329E-4</v>
      </c>
      <c r="AL319" s="2">
        <v>70.433652083243004</v>
      </c>
      <c r="AM319" s="2">
        <v>-0.21288425174000736</v>
      </c>
      <c r="AN319" s="1">
        <v>-3.0133713948915929E-3</v>
      </c>
      <c r="AO319" s="2">
        <v>70.558970310975994</v>
      </c>
      <c r="AP319" s="2">
        <v>-8.7566024007017518E-2</v>
      </c>
      <c r="AQ319" s="1">
        <v>-1.239494935630075E-3</v>
      </c>
      <c r="AR319" s="2">
        <v>69.655876917082992</v>
      </c>
      <c r="AS319" s="2">
        <v>-0.99065941790001943</v>
      </c>
      <c r="AT319" s="1">
        <v>-1.4022759915682675E-2</v>
      </c>
      <c r="AU319" s="1"/>
      <c r="AV319" t="s">
        <v>138</v>
      </c>
      <c r="AW319" s="2">
        <v>72.031544177100002</v>
      </c>
      <c r="AX319" s="2">
        <v>71.830979193226</v>
      </c>
      <c r="AY319" s="2">
        <v>-0.20056498387400268</v>
      </c>
      <c r="AZ319" s="1">
        <v>-2.7844048904586104E-3</v>
      </c>
      <c r="BA319" s="2">
        <v>72.014073451716001</v>
      </c>
      <c r="BB319" s="2">
        <v>-1.7470725384001184E-2</v>
      </c>
      <c r="BC319" s="1">
        <v>-2.4254270241724752E-4</v>
      </c>
      <c r="BD319" s="2">
        <v>72.02704324318799</v>
      </c>
      <c r="BE319" s="2">
        <v>-4.5009339120127834E-3</v>
      </c>
      <c r="BF319" s="1">
        <v>-6.2485595212933163E-5</v>
      </c>
      <c r="BG319" s="2">
        <v>71.913902087051</v>
      </c>
      <c r="BH319" s="2">
        <v>-0.11764209004900295</v>
      </c>
      <c r="BI319" s="1">
        <v>-1.6332023892166299E-3</v>
      </c>
      <c r="BJ319" s="2">
        <v>72.005183988013997</v>
      </c>
      <c r="BK319" s="2">
        <v>-2.6360189086005903E-2</v>
      </c>
      <c r="BL319" s="1">
        <v>-3.6595340815123376E-4</v>
      </c>
      <c r="BM319" s="2">
        <v>71.638388773683999</v>
      </c>
      <c r="BN319" s="2">
        <v>-0.39315540341600297</v>
      </c>
      <c r="BO319" s="1">
        <v>-5.4581004462346851E-3</v>
      </c>
      <c r="BQ319" t="s">
        <v>138</v>
      </c>
      <c r="BS319" s="23">
        <v>70.646536334983011</v>
      </c>
      <c r="BT319" s="23">
        <v>71.762964501750005</v>
      </c>
      <c r="BU319" s="23">
        <v>1.116428166766994</v>
      </c>
      <c r="BV319" s="24">
        <v>1.580301349061549E-2</v>
      </c>
      <c r="BW319" s="2">
        <v>72.031544177100002</v>
      </c>
      <c r="BX319" s="2">
        <v>72.291311242695997</v>
      </c>
      <c r="BY319" s="2">
        <v>0.2597670655959945</v>
      </c>
      <c r="BZ319" s="1">
        <v>3.6062959438620317E-3</v>
      </c>
      <c r="CB319" s="25" t="s">
        <v>138</v>
      </c>
      <c r="CC319" s="27">
        <v>0</v>
      </c>
      <c r="CD319" s="27">
        <v>1.800511</v>
      </c>
      <c r="CG319" s="30">
        <v>203</v>
      </c>
      <c r="CH319" s="30"/>
      <c r="CI319" s="15" t="s">
        <v>138</v>
      </c>
      <c r="CJ319" s="33" t="s">
        <v>971</v>
      </c>
      <c r="CK319" s="34" t="s">
        <v>1032</v>
      </c>
      <c r="CL319" s="34" t="s">
        <v>962</v>
      </c>
      <c r="CM319" s="32"/>
      <c r="CN319" s="32"/>
      <c r="CO319" t="s">
        <v>138</v>
      </c>
      <c r="CP319">
        <v>193762</v>
      </c>
      <c r="CQ319" t="s">
        <v>963</v>
      </c>
      <c r="CR319" s="30">
        <v>392</v>
      </c>
      <c r="CS319" s="39" t="s">
        <v>138</v>
      </c>
      <c r="CW319" s="30">
        <v>231</v>
      </c>
      <c r="CX319" s="30"/>
      <c r="CY319" s="32"/>
      <c r="CZ319" s="32" t="s">
        <v>138</v>
      </c>
      <c r="DA319" s="41">
        <v>192757</v>
      </c>
    </row>
    <row r="320" spans="1:105" ht="15.75" x14ac:dyDescent="0.25">
      <c r="A320" t="s">
        <v>636</v>
      </c>
      <c r="B320" t="s">
        <v>139</v>
      </c>
      <c r="C320" s="52">
        <v>126.18878072022399</v>
      </c>
      <c r="D320" s="52">
        <v>125.86374256048501</v>
      </c>
      <c r="E320" s="52">
        <v>-0.32503815973898043</v>
      </c>
      <c r="F320" s="53">
        <v>-2.5758087041004851E-3</v>
      </c>
      <c r="G320" s="45">
        <v>123.712050531676</v>
      </c>
      <c r="H320" s="45">
        <v>123.280747381906</v>
      </c>
      <c r="I320" s="45">
        <v>-0.43130314977000239</v>
      </c>
      <c r="J320" s="46">
        <v>-3.4863471094076551E-3</v>
      </c>
      <c r="K320" s="47">
        <v>1</v>
      </c>
      <c r="L320" s="55">
        <f t="shared" si="131"/>
        <v>121.673532531676</v>
      </c>
      <c r="M320" s="55">
        <f t="shared" si="132"/>
        <v>121.242229381906</v>
      </c>
      <c r="N320" s="55">
        <f t="shared" si="122"/>
        <v>-0.43130314977000239</v>
      </c>
      <c r="O320" s="56">
        <f t="shared" si="123"/>
        <v>-3.5447573584478503E-3</v>
      </c>
      <c r="P320" s="54"/>
      <c r="Q320" s="42">
        <f t="shared" si="133"/>
        <v>521.02356259950284</v>
      </c>
      <c r="R320" s="42">
        <f t="shared" si="134"/>
        <v>519.68150557191757</v>
      </c>
      <c r="S320" s="42">
        <f t="shared" si="135"/>
        <v>502.38045753270518</v>
      </c>
      <c r="T320" s="42">
        <f t="shared" si="136"/>
        <v>500.59964070912577</v>
      </c>
      <c r="V320" s="143">
        <f t="shared" si="128"/>
        <v>515.32108203745815</v>
      </c>
      <c r="W320" s="143">
        <f t="shared" si="129"/>
        <v>503.99945542828976</v>
      </c>
      <c r="X320" s="143">
        <f t="shared" si="130"/>
        <v>500.70419767896914</v>
      </c>
      <c r="AA320" t="s">
        <v>139</v>
      </c>
      <c r="AB320" s="2">
        <v>126.18878072022399</v>
      </c>
      <c r="AC320" s="2">
        <v>125.44758680334499</v>
      </c>
      <c r="AD320" s="2">
        <v>-0.74119391687899849</v>
      </c>
      <c r="AE320" s="1">
        <v>-5.8736910892444264E-3</v>
      </c>
      <c r="AF320" s="2">
        <v>126.01578975532</v>
      </c>
      <c r="AG320" s="2">
        <v>-0.17299096490398824</v>
      </c>
      <c r="AH320" s="1">
        <v>-1.3708902163618686E-3</v>
      </c>
      <c r="AI320" s="2">
        <v>126.212287423258</v>
      </c>
      <c r="AJ320" s="2">
        <v>2.3506703034016141E-2</v>
      </c>
      <c r="AK320" s="1">
        <v>1.8628203632566501E-4</v>
      </c>
      <c r="AL320" s="2">
        <v>125.77035762171801</v>
      </c>
      <c r="AM320" s="2">
        <v>-0.41842309850598269</v>
      </c>
      <c r="AN320" s="1">
        <v>-3.3158502373810714E-3</v>
      </c>
      <c r="AO320" s="2">
        <v>125.962017522506</v>
      </c>
      <c r="AP320" s="2">
        <v>-0.22676319771798603</v>
      </c>
      <c r="AQ320" s="1">
        <v>-1.7970155224872793E-3</v>
      </c>
      <c r="AR320" s="2">
        <v>124.40675434115499</v>
      </c>
      <c r="AS320" s="2">
        <v>-1.782026379068995</v>
      </c>
      <c r="AT320" s="1">
        <v>-1.4121908214803709E-2</v>
      </c>
      <c r="AU320" s="1"/>
      <c r="AV320" t="s">
        <v>139</v>
      </c>
      <c r="AW320" s="2">
        <v>123.712050531676</v>
      </c>
      <c r="AX320" s="2">
        <v>123.40211909180499</v>
      </c>
      <c r="AY320" s="2">
        <v>-0.3099314398710078</v>
      </c>
      <c r="AZ320" s="1">
        <v>-2.5052647542338734E-3</v>
      </c>
      <c r="BA320" s="2">
        <v>123.650916872539</v>
      </c>
      <c r="BB320" s="2">
        <v>-6.1133659136999086E-2</v>
      </c>
      <c r="BC320" s="1">
        <v>-4.9416090731877447E-4</v>
      </c>
      <c r="BD320" s="2">
        <v>123.71869231303201</v>
      </c>
      <c r="BE320" s="2">
        <v>6.6417813560093464E-3</v>
      </c>
      <c r="BF320" s="1">
        <v>5.368742436541171E-5</v>
      </c>
      <c r="BG320" s="2">
        <v>123.46559053107499</v>
      </c>
      <c r="BH320" s="2">
        <v>-0.24646000060100448</v>
      </c>
      <c r="BI320" s="1">
        <v>-1.992206899342432E-3</v>
      </c>
      <c r="BJ320" s="2">
        <v>123.628049215743</v>
      </c>
      <c r="BK320" s="2">
        <v>-8.4001315932994203E-2</v>
      </c>
      <c r="BL320" s="1">
        <v>-6.7900673840569793E-4</v>
      </c>
      <c r="BM320" s="2">
        <v>122.91652258686601</v>
      </c>
      <c r="BN320" s="2">
        <v>-0.79552794480999012</v>
      </c>
      <c r="BO320" s="1">
        <v>-6.4304806313617621E-3</v>
      </c>
      <c r="BQ320" t="s">
        <v>139</v>
      </c>
      <c r="BS320" s="23">
        <v>126.18878072022399</v>
      </c>
      <c r="BT320" s="23">
        <v>127.974561834566</v>
      </c>
      <c r="BU320" s="23">
        <v>1.785781114342015</v>
      </c>
      <c r="BV320" s="24">
        <v>1.415166312052187E-2</v>
      </c>
      <c r="BW320" s="2">
        <v>123.712050531676</v>
      </c>
      <c r="BX320" s="2">
        <v>124.119838878103</v>
      </c>
      <c r="BY320" s="2">
        <v>0.40778834642699735</v>
      </c>
      <c r="BZ320" s="1">
        <v>3.2962702071014875E-3</v>
      </c>
      <c r="CB320" s="25" t="s">
        <v>139</v>
      </c>
      <c r="CC320" s="27">
        <v>0</v>
      </c>
      <c r="CD320" s="27">
        <v>2.0385179999999998</v>
      </c>
      <c r="CG320" s="30">
        <v>204</v>
      </c>
      <c r="CH320" s="30"/>
      <c r="CI320" s="15" t="s">
        <v>139</v>
      </c>
      <c r="CJ320" s="33" t="s">
        <v>971</v>
      </c>
      <c r="CK320" s="34" t="s">
        <v>1033</v>
      </c>
      <c r="CL320" s="34" t="s">
        <v>962</v>
      </c>
      <c r="CM320" s="32"/>
      <c r="CN320" s="32"/>
      <c r="CO320" t="s">
        <v>139</v>
      </c>
      <c r="CP320">
        <v>242194</v>
      </c>
      <c r="CQ320" t="s">
        <v>963</v>
      </c>
      <c r="CR320" s="30">
        <v>393</v>
      </c>
      <c r="CS320" s="39" t="s">
        <v>139</v>
      </c>
      <c r="CW320" s="30">
        <v>232</v>
      </c>
      <c r="CX320" s="30"/>
      <c r="CY320" s="32"/>
      <c r="CZ320" s="32" t="s">
        <v>139</v>
      </c>
      <c r="DA320" s="41">
        <v>241416</v>
      </c>
    </row>
    <row r="321" spans="1:105" ht="15.75" x14ac:dyDescent="0.25">
      <c r="A321" t="s">
        <v>637</v>
      </c>
      <c r="B321" t="s">
        <v>140</v>
      </c>
      <c r="C321" s="52">
        <v>51.916495889570001</v>
      </c>
      <c r="D321" s="52">
        <v>50.884575124347002</v>
      </c>
      <c r="E321" s="52">
        <v>-1.0319207652229991</v>
      </c>
      <c r="F321" s="53">
        <v>-1.9876548822130954E-2</v>
      </c>
      <c r="G321" s="45">
        <v>51.554454192400001</v>
      </c>
      <c r="H321" s="45">
        <v>51.123587704584999</v>
      </c>
      <c r="I321" s="45">
        <v>-0.43086648781500259</v>
      </c>
      <c r="J321" s="46">
        <v>-8.3575026554838314E-3</v>
      </c>
      <c r="K321" s="47">
        <v>3</v>
      </c>
      <c r="L321" s="55">
        <f t="shared" si="131"/>
        <v>49.496009192400003</v>
      </c>
      <c r="M321" s="55">
        <f t="shared" si="132"/>
        <v>49.065142704585</v>
      </c>
      <c r="N321" s="55">
        <f t="shared" si="122"/>
        <v>-0.43086648781500259</v>
      </c>
      <c r="O321" s="56">
        <f t="shared" si="123"/>
        <v>-8.7050753150652218E-3</v>
      </c>
      <c r="P321" s="54"/>
      <c r="Q321" s="42">
        <f t="shared" si="133"/>
        <v>250.78615505915033</v>
      </c>
      <c r="R321" s="42">
        <f t="shared" si="134"/>
        <v>245.80139180420261</v>
      </c>
      <c r="S321" s="42">
        <f t="shared" si="135"/>
        <v>239.09382987899428</v>
      </c>
      <c r="T321" s="42">
        <f t="shared" si="136"/>
        <v>237.01250008253024</v>
      </c>
      <c r="V321" s="143">
        <f t="shared" si="128"/>
        <v>249.65033206130047</v>
      </c>
      <c r="W321" s="143">
        <f t="shared" si="129"/>
        <v>242.3423873501763</v>
      </c>
      <c r="X321" s="143">
        <f t="shared" si="130"/>
        <v>240.45931279502057</v>
      </c>
      <c r="AA321" t="s">
        <v>140</v>
      </c>
      <c r="AB321" s="2">
        <v>51.916495889570001</v>
      </c>
      <c r="AC321" s="2">
        <v>51.501124349931004</v>
      </c>
      <c r="AD321" s="2">
        <v>-0.41537153963899698</v>
      </c>
      <c r="AE321" s="1">
        <v>-8.0007622340791482E-3</v>
      </c>
      <c r="AF321" s="2">
        <v>51.858774558019</v>
      </c>
      <c r="AG321" s="2">
        <v>-5.7721331551000787E-2</v>
      </c>
      <c r="AH321" s="1">
        <v>-1.1118110065397725E-3</v>
      </c>
      <c r="AI321" s="2">
        <v>51.872771924962002</v>
      </c>
      <c r="AJ321" s="2">
        <v>-4.3723964607998766E-2</v>
      </c>
      <c r="AK321" s="1">
        <v>-8.4219791530234784E-4</v>
      </c>
      <c r="AL321" s="2">
        <v>51.628013387759999</v>
      </c>
      <c r="AM321" s="2">
        <v>-0.28848250181000168</v>
      </c>
      <c r="AN321" s="1">
        <v>-5.5566635780585818E-3</v>
      </c>
      <c r="AO321" s="2">
        <v>51.830013308096994</v>
      </c>
      <c r="AP321" s="2">
        <v>-8.6482581473006803E-2</v>
      </c>
      <c r="AQ321" s="1">
        <v>-1.6658015914048066E-3</v>
      </c>
      <c r="AR321" s="2">
        <v>50.988583820200006</v>
      </c>
      <c r="AS321" s="2">
        <v>-0.92791206936999515</v>
      </c>
      <c r="AT321" s="1">
        <v>-1.7873164462866076E-2</v>
      </c>
      <c r="AU321" s="1"/>
      <c r="AV321" t="s">
        <v>140</v>
      </c>
      <c r="AW321" s="2">
        <v>51.554454192400001</v>
      </c>
      <c r="AX321" s="2">
        <v>51.394612325471996</v>
      </c>
      <c r="AY321" s="2">
        <v>-0.15984186692800506</v>
      </c>
      <c r="AZ321" s="1">
        <v>-3.1004472733137472E-3</v>
      </c>
      <c r="BA321" s="2">
        <v>51.531507212534002</v>
      </c>
      <c r="BB321" s="2">
        <v>-2.294697986599914E-2</v>
      </c>
      <c r="BC321" s="1">
        <v>-4.4510179043621631E-4</v>
      </c>
      <c r="BD321" s="2">
        <v>51.542097082662998</v>
      </c>
      <c r="BE321" s="2">
        <v>-1.2357109737003213E-2</v>
      </c>
      <c r="BF321" s="1">
        <v>-2.3969043859695948E-4</v>
      </c>
      <c r="BG321" s="2">
        <v>51.416024094549996</v>
      </c>
      <c r="BH321" s="2">
        <v>-0.13843009785000504</v>
      </c>
      <c r="BI321" s="1">
        <v>-2.6851239144805449E-3</v>
      </c>
      <c r="BJ321" s="2">
        <v>51.519221654932998</v>
      </c>
      <c r="BK321" s="2">
        <v>-3.5232537467003056E-2</v>
      </c>
      <c r="BL321" s="1">
        <v>-6.8340433467719511E-4</v>
      </c>
      <c r="BM321" s="2">
        <v>51.169855045254998</v>
      </c>
      <c r="BN321" s="2">
        <v>-0.38459914714500343</v>
      </c>
      <c r="BO321" s="1">
        <v>-7.4600566172165943E-3</v>
      </c>
      <c r="BQ321" t="s">
        <v>140</v>
      </c>
      <c r="BS321" s="23">
        <v>51.916495889570001</v>
      </c>
      <c r="BT321" s="23">
        <v>51.780298019231999</v>
      </c>
      <c r="BU321" s="23">
        <v>-0.13619787033800179</v>
      </c>
      <c r="BV321" s="24">
        <v>-2.6234026007399295E-3</v>
      </c>
      <c r="BW321" s="2">
        <v>51.554454192400001</v>
      </c>
      <c r="BX321" s="2">
        <v>51.475927329180003</v>
      </c>
      <c r="BY321" s="2">
        <v>-7.8526863219998688E-2</v>
      </c>
      <c r="BZ321" s="1">
        <v>-1.523182903400321E-3</v>
      </c>
      <c r="CB321" s="25" t="s">
        <v>140</v>
      </c>
      <c r="CC321" s="27">
        <v>0</v>
      </c>
      <c r="CD321" s="27">
        <v>2.0584449999999999</v>
      </c>
      <c r="CG321" s="30">
        <v>206</v>
      </c>
      <c r="CH321" s="30"/>
      <c r="CI321" s="15" t="s">
        <v>140</v>
      </c>
      <c r="CJ321" s="33" t="s">
        <v>973</v>
      </c>
      <c r="CK321" s="34" t="s">
        <v>1034</v>
      </c>
      <c r="CL321" s="34" t="s">
        <v>962</v>
      </c>
      <c r="CM321" s="32"/>
      <c r="CN321" s="32"/>
      <c r="CO321" t="s">
        <v>140</v>
      </c>
      <c r="CP321">
        <v>207015</v>
      </c>
      <c r="CQ321" t="s">
        <v>963</v>
      </c>
      <c r="CR321" s="30">
        <v>394</v>
      </c>
      <c r="CS321" s="39" t="s">
        <v>140</v>
      </c>
      <c r="CW321" s="30">
        <v>233</v>
      </c>
      <c r="CX321" s="30"/>
      <c r="CY321" s="32"/>
      <c r="CZ321" s="32" t="s">
        <v>140</v>
      </c>
      <c r="DA321" s="41">
        <v>204240</v>
      </c>
    </row>
    <row r="322" spans="1:105" ht="15.75" x14ac:dyDescent="0.25">
      <c r="A322" t="s">
        <v>638</v>
      </c>
      <c r="B322" t="s">
        <v>141</v>
      </c>
      <c r="C322" s="52">
        <v>67.141790702592004</v>
      </c>
      <c r="D322" s="52">
        <v>67.552296326442004</v>
      </c>
      <c r="E322" s="52">
        <v>0.41050562384999978</v>
      </c>
      <c r="F322" s="53">
        <v>6.1140106564681216E-3</v>
      </c>
      <c r="G322" s="45">
        <v>66.645131943441001</v>
      </c>
      <c r="H322" s="45">
        <v>66.578379279990997</v>
      </c>
      <c r="I322" s="45">
        <v>-6.6752663450003524E-2</v>
      </c>
      <c r="J322" s="46">
        <v>-1.0016134937905709E-3</v>
      </c>
      <c r="K322" s="47">
        <v>2</v>
      </c>
      <c r="L322" s="55">
        <f t="shared" si="131"/>
        <v>65.245635943441002</v>
      </c>
      <c r="M322" s="55">
        <f t="shared" si="132"/>
        <v>65.178883279990998</v>
      </c>
      <c r="N322" s="55">
        <f t="shared" si="122"/>
        <v>-6.6752663450003524E-2</v>
      </c>
      <c r="O322" s="56">
        <f t="shared" si="123"/>
        <v>-1.0230977518231091E-3</v>
      </c>
      <c r="P322" s="54"/>
      <c r="Q322" s="42">
        <f t="shared" si="133"/>
        <v>409.13173460521119</v>
      </c>
      <c r="R322" s="42">
        <f t="shared" si="134"/>
        <v>411.63317039048678</v>
      </c>
      <c r="S322" s="42">
        <f t="shared" si="135"/>
        <v>397.57742427816441</v>
      </c>
      <c r="T322" s="42">
        <f t="shared" si="136"/>
        <v>397.1706637092098</v>
      </c>
      <c r="V322" s="143">
        <f t="shared" si="128"/>
        <v>410.89483171727886</v>
      </c>
      <c r="W322" s="143">
        <f t="shared" si="129"/>
        <v>399.01194940887854</v>
      </c>
      <c r="X322" s="143">
        <f t="shared" si="130"/>
        <v>398.11821760154845</v>
      </c>
      <c r="AA322" t="s">
        <v>141</v>
      </c>
      <c r="AB322" s="2">
        <v>67.141790702592004</v>
      </c>
      <c r="AC322" s="2">
        <v>67.298200961606994</v>
      </c>
      <c r="AD322" s="2">
        <v>0.15641025901499006</v>
      </c>
      <c r="AE322" s="1">
        <v>2.3295514965905109E-3</v>
      </c>
      <c r="AF322" s="2">
        <v>67.125433210593002</v>
      </c>
      <c r="AG322" s="2">
        <v>-1.6357491999002605E-2</v>
      </c>
      <c r="AH322" s="1">
        <v>-2.4362609081218808E-4</v>
      </c>
      <c r="AI322" s="2">
        <v>67.138785162789006</v>
      </c>
      <c r="AJ322" s="2">
        <v>-3.0055398029986691E-3</v>
      </c>
      <c r="AK322" s="1">
        <v>-4.4764069762629078E-5</v>
      </c>
      <c r="AL322" s="2">
        <v>67.107751421383</v>
      </c>
      <c r="AM322" s="2">
        <v>-3.4039281209004457E-2</v>
      </c>
      <c r="AN322" s="1">
        <v>-5.0697607038488436E-4</v>
      </c>
      <c r="AO322" s="2">
        <v>67.106562071002003</v>
      </c>
      <c r="AP322" s="2">
        <v>-3.5228631590001669E-2</v>
      </c>
      <c r="AQ322" s="1">
        <v>-5.2469008081790214E-4</v>
      </c>
      <c r="AR322" s="2">
        <v>67.188701092746001</v>
      </c>
      <c r="AS322" s="2">
        <v>4.6910390153996673E-2</v>
      </c>
      <c r="AT322" s="1">
        <v>6.9867648245767891E-4</v>
      </c>
      <c r="AU322" s="1"/>
      <c r="AV322" t="s">
        <v>141</v>
      </c>
      <c r="AW322" s="2">
        <v>66.645131943441001</v>
      </c>
      <c r="AX322" s="2">
        <v>66.634989227309006</v>
      </c>
      <c r="AY322" s="2">
        <v>-1.0142716131994689E-2</v>
      </c>
      <c r="AZ322" s="1">
        <v>-1.5218990249133872E-4</v>
      </c>
      <c r="BA322" s="2">
        <v>66.635253959787008</v>
      </c>
      <c r="BB322" s="2">
        <v>-9.877983653993283E-3</v>
      </c>
      <c r="BC322" s="1">
        <v>-1.4821763219519655E-4</v>
      </c>
      <c r="BD322" s="2">
        <v>66.644282053186004</v>
      </c>
      <c r="BE322" s="2">
        <v>-8.4989025499737636E-4</v>
      </c>
      <c r="BF322" s="1">
        <v>-1.2752473139653224E-5</v>
      </c>
      <c r="BG322" s="2">
        <v>66.569234644467002</v>
      </c>
      <c r="BH322" s="2">
        <v>-7.5897298973998772E-2</v>
      </c>
      <c r="BI322" s="1">
        <v>-1.138827349586609E-3</v>
      </c>
      <c r="BJ322" s="2">
        <v>66.626614970220999</v>
      </c>
      <c r="BK322" s="2">
        <v>-1.8516973220002342E-2</v>
      </c>
      <c r="BL322" s="1">
        <v>-2.7784434781698595E-4</v>
      </c>
      <c r="BM322" s="2">
        <v>66.498990705769998</v>
      </c>
      <c r="BN322" s="2">
        <v>-0.14614123767100295</v>
      </c>
      <c r="BO322" s="1">
        <v>-2.1928268938686633E-3</v>
      </c>
      <c r="BQ322" t="s">
        <v>141</v>
      </c>
      <c r="BS322" s="23">
        <v>67.141790702592004</v>
      </c>
      <c r="BT322" s="23">
        <v>68.020803199498005</v>
      </c>
      <c r="BU322" s="23">
        <v>0.87901249690600025</v>
      </c>
      <c r="BV322" s="24">
        <v>1.3091883426220058E-2</v>
      </c>
      <c r="BW322" s="2">
        <v>66.645131943441001</v>
      </c>
      <c r="BX322" s="2">
        <v>66.841281531088995</v>
      </c>
      <c r="BY322" s="2">
        <v>0.19614958764799439</v>
      </c>
      <c r="BZ322" s="1">
        <v>2.9431945279132844E-3</v>
      </c>
      <c r="CB322" s="25" t="s">
        <v>141</v>
      </c>
      <c r="CC322" s="27">
        <v>0</v>
      </c>
      <c r="CD322" s="27">
        <v>1.3994960000000001</v>
      </c>
      <c r="CG322" s="30">
        <v>207</v>
      </c>
      <c r="CH322" s="30"/>
      <c r="CI322" s="15" t="s">
        <v>1035</v>
      </c>
      <c r="CJ322" s="33" t="s">
        <v>973</v>
      </c>
      <c r="CK322" s="34" t="s">
        <v>1036</v>
      </c>
      <c r="CL322" s="34" t="s">
        <v>962</v>
      </c>
      <c r="CM322" s="32"/>
      <c r="CN322" s="32"/>
      <c r="CO322" t="s">
        <v>141</v>
      </c>
      <c r="CP322">
        <v>164108</v>
      </c>
      <c r="CQ322" t="s">
        <v>963</v>
      </c>
      <c r="CR322" s="30">
        <v>395</v>
      </c>
      <c r="CS322" s="39" t="s">
        <v>141</v>
      </c>
      <c r="CW322" s="30">
        <v>234</v>
      </c>
      <c r="CX322" s="30"/>
      <c r="CY322" s="32"/>
      <c r="CZ322" s="32" t="s">
        <v>141</v>
      </c>
      <c r="DA322" s="41">
        <v>163518</v>
      </c>
    </row>
    <row r="323" spans="1:105" ht="15.75" x14ac:dyDescent="0.25">
      <c r="A323" t="s">
        <v>639</v>
      </c>
      <c r="B323" t="s">
        <v>142</v>
      </c>
      <c r="C323" s="52">
        <v>61.138835123911001</v>
      </c>
      <c r="D323" s="52">
        <v>60.354660826375998</v>
      </c>
      <c r="E323" s="52">
        <v>-0.78417429753500301</v>
      </c>
      <c r="F323" s="53">
        <v>-1.28261242783855E-2</v>
      </c>
      <c r="G323" s="45">
        <v>58.557721514481997</v>
      </c>
      <c r="H323" s="45">
        <v>58.157856566715004</v>
      </c>
      <c r="I323" s="45">
        <v>-0.39986494776699288</v>
      </c>
      <c r="J323" s="46">
        <v>-6.8285605625570947E-3</v>
      </c>
      <c r="K323" s="47">
        <v>2</v>
      </c>
      <c r="L323" s="55">
        <f t="shared" si="131"/>
        <v>57.123810514481995</v>
      </c>
      <c r="M323" s="55">
        <f t="shared" si="132"/>
        <v>56.723945566715003</v>
      </c>
      <c r="N323" s="55">
        <f t="shared" si="122"/>
        <v>-0.39986494776699288</v>
      </c>
      <c r="O323" s="56">
        <f t="shared" si="123"/>
        <v>-6.9999697878281308E-3</v>
      </c>
      <c r="P323" s="54"/>
      <c r="Q323" s="42">
        <f t="shared" si="133"/>
        <v>371.58784885744586</v>
      </c>
      <c r="R323" s="42">
        <f t="shared" si="134"/>
        <v>366.82181692766238</v>
      </c>
      <c r="S323" s="42">
        <f t="shared" si="135"/>
        <v>347.18544808053042</v>
      </c>
      <c r="T323" s="42">
        <f t="shared" si="136"/>
        <v>344.75516043319317</v>
      </c>
      <c r="V323" s="143">
        <f t="shared" si="128"/>
        <v>373.01821440964022</v>
      </c>
      <c r="W323" s="143">
        <f t="shared" si="129"/>
        <v>352.23778481434749</v>
      </c>
      <c r="X323" s="143">
        <f t="shared" si="130"/>
        <v>350.22346645100936</v>
      </c>
      <c r="AA323" t="s">
        <v>142</v>
      </c>
      <c r="AB323" s="2">
        <v>61.138835123911001</v>
      </c>
      <c r="AC323" s="2">
        <v>60.878129933076004</v>
      </c>
      <c r="AD323" s="2">
        <v>-0.26070519083499732</v>
      </c>
      <c r="AE323" s="1">
        <v>-4.2641504422945278E-3</v>
      </c>
      <c r="AF323" s="2">
        <v>61.121332752245998</v>
      </c>
      <c r="AG323" s="2">
        <v>-1.7502371665003125E-2</v>
      </c>
      <c r="AH323" s="1">
        <v>-2.8627257339023228E-4</v>
      </c>
      <c r="AI323" s="2">
        <v>61.129374737558003</v>
      </c>
      <c r="AJ323" s="2">
        <v>-9.4603863529982846E-3</v>
      </c>
      <c r="AK323" s="1">
        <v>-1.5473612367368101E-4</v>
      </c>
      <c r="AL323" s="2">
        <v>60.961837134983</v>
      </c>
      <c r="AM323" s="2">
        <v>-0.17699798892800089</v>
      </c>
      <c r="AN323" s="1">
        <v>-2.8950173579407653E-3</v>
      </c>
      <c r="AO323" s="2">
        <v>61.066468720399996</v>
      </c>
      <c r="AP323" s="2">
        <v>-7.2366403511004762E-2</v>
      </c>
      <c r="AQ323" s="1">
        <v>-1.1836405349290461E-3</v>
      </c>
      <c r="AR323" s="2">
        <v>60.493855903669001</v>
      </c>
      <c r="AS323" s="2">
        <v>-0.64497922024199994</v>
      </c>
      <c r="AT323" s="1">
        <v>-1.0549419512733778E-2</v>
      </c>
      <c r="AU323" s="1"/>
      <c r="AV323" t="s">
        <v>142</v>
      </c>
      <c r="AW323" s="2">
        <v>58.557721514481997</v>
      </c>
      <c r="AX323" s="2">
        <v>58.433344119933999</v>
      </c>
      <c r="AY323" s="2">
        <v>-0.12437739454799868</v>
      </c>
      <c r="AZ323" s="1">
        <v>-2.1240135601457567E-3</v>
      </c>
      <c r="BA323" s="2">
        <v>58.54161310125</v>
      </c>
      <c r="BB323" s="2">
        <v>-1.6108413231997076E-2</v>
      </c>
      <c r="BC323" s="1">
        <v>-2.7508606577209943E-4</v>
      </c>
      <c r="BD323" s="2">
        <v>58.555046894565002</v>
      </c>
      <c r="BE323" s="2">
        <v>-2.6746199169949136E-3</v>
      </c>
      <c r="BF323" s="1">
        <v>-4.5674931466270411E-5</v>
      </c>
      <c r="BG323" s="2">
        <v>58.431961408940005</v>
      </c>
      <c r="BH323" s="2">
        <v>-0.12576010554199257</v>
      </c>
      <c r="BI323" s="1">
        <v>-2.1476263469522232E-3</v>
      </c>
      <c r="BJ323" s="2">
        <v>58.519135146746002</v>
      </c>
      <c r="BK323" s="2">
        <v>-3.8586367735994997E-2</v>
      </c>
      <c r="BL323" s="1">
        <v>-6.589458527079498E-4</v>
      </c>
      <c r="BM323" s="2">
        <v>58.231051448225998</v>
      </c>
      <c r="BN323" s="2">
        <v>-0.32667006625599981</v>
      </c>
      <c r="BO323" s="1">
        <v>-5.5785993342519404E-3</v>
      </c>
      <c r="BQ323" t="s">
        <v>142</v>
      </c>
      <c r="BS323" s="23">
        <v>61.138835123911001</v>
      </c>
      <c r="BT323" s="23">
        <v>61.943995800911004</v>
      </c>
      <c r="BU323" s="23">
        <v>0.80516067700000349</v>
      </c>
      <c r="BV323" s="24">
        <v>1.3169382036281395E-2</v>
      </c>
      <c r="BW323" s="2">
        <v>58.557721514481997</v>
      </c>
      <c r="BX323" s="2">
        <v>58.738620218160001</v>
      </c>
      <c r="BY323" s="2">
        <v>0.18089870367800387</v>
      </c>
      <c r="BZ323" s="1">
        <v>3.0892374054080217E-3</v>
      </c>
      <c r="CB323" s="25" t="s">
        <v>142</v>
      </c>
      <c r="CC323" s="27">
        <v>0</v>
      </c>
      <c r="CD323" s="27">
        <v>1.4339109999999999</v>
      </c>
      <c r="CG323" s="30">
        <v>208</v>
      </c>
      <c r="CH323" s="30"/>
      <c r="CI323" s="15" t="s">
        <v>142</v>
      </c>
      <c r="CJ323" s="33" t="s">
        <v>973</v>
      </c>
      <c r="CK323" s="34" t="s">
        <v>1037</v>
      </c>
      <c r="CL323" s="34" t="s">
        <v>962</v>
      </c>
      <c r="CM323" s="32"/>
      <c r="CN323" s="32"/>
      <c r="CO323" t="s">
        <v>142</v>
      </c>
      <c r="CP323">
        <v>164534</v>
      </c>
      <c r="CQ323" t="s">
        <v>963</v>
      </c>
      <c r="CR323" s="30">
        <v>396</v>
      </c>
      <c r="CS323" s="39" t="s">
        <v>142</v>
      </c>
      <c r="CW323" s="30">
        <v>235</v>
      </c>
      <c r="CX323" s="30"/>
      <c r="CY323" s="32"/>
      <c r="CZ323" s="32" t="s">
        <v>142</v>
      </c>
      <c r="DA323" s="41">
        <v>162174</v>
      </c>
    </row>
    <row r="324" spans="1:105" ht="15.75" x14ac:dyDescent="0.25">
      <c r="A324" t="s">
        <v>640</v>
      </c>
      <c r="B324" t="s">
        <v>143</v>
      </c>
      <c r="C324" s="52">
        <v>62.101390154504998</v>
      </c>
      <c r="D324" s="52">
        <v>61.590495615432999</v>
      </c>
      <c r="E324" s="52">
        <v>-0.51089453907199811</v>
      </c>
      <c r="F324" s="53">
        <v>-8.2267810398594828E-3</v>
      </c>
      <c r="G324" s="45">
        <v>59.459054810556005</v>
      </c>
      <c r="H324" s="45">
        <v>59.128367923865994</v>
      </c>
      <c r="I324" s="45">
        <v>-0.33068688669001034</v>
      </c>
      <c r="J324" s="46">
        <v>-5.5615900344130964E-3</v>
      </c>
      <c r="K324" s="47">
        <v>3</v>
      </c>
      <c r="L324" s="55">
        <f t="shared" si="131"/>
        <v>57.919777810556006</v>
      </c>
      <c r="M324" s="55">
        <f t="shared" si="132"/>
        <v>57.589090923865996</v>
      </c>
      <c r="N324" s="55">
        <f t="shared" si="122"/>
        <v>-0.33068688669001034</v>
      </c>
      <c r="O324" s="56">
        <f t="shared" si="123"/>
        <v>-5.7093949457406572E-3</v>
      </c>
      <c r="P324" s="54"/>
      <c r="Q324" s="42">
        <f t="shared" si="133"/>
        <v>453.97412299064291</v>
      </c>
      <c r="R324" s="42">
        <f t="shared" si="134"/>
        <v>450.23937728303662</v>
      </c>
      <c r="S324" s="42">
        <f t="shared" si="135"/>
        <v>423.40566402687233</v>
      </c>
      <c r="T324" s="42">
        <f t="shared" si="136"/>
        <v>420.98827386867936</v>
      </c>
      <c r="V324" s="143">
        <f t="shared" si="128"/>
        <v>449.39252014946265</v>
      </c>
      <c r="W324" s="143">
        <f t="shared" si="129"/>
        <v>425.77427562635819</v>
      </c>
      <c r="X324" s="143">
        <f t="shared" si="130"/>
        <v>422.67871556052165</v>
      </c>
      <c r="AA324" t="s">
        <v>143</v>
      </c>
      <c r="AB324" s="2">
        <v>62.101390154504998</v>
      </c>
      <c r="AC324" s="2">
        <v>61.708117436601</v>
      </c>
      <c r="AD324" s="2">
        <v>-0.3932727179039972</v>
      </c>
      <c r="AE324" s="1">
        <v>-6.332752244765461E-3</v>
      </c>
      <c r="AF324" s="2">
        <v>61.977603612254001</v>
      </c>
      <c r="AG324" s="2">
        <v>-0.12378654225099694</v>
      </c>
      <c r="AH324" s="1">
        <v>-1.9932974437934887E-3</v>
      </c>
      <c r="AI324" s="2">
        <v>62.107103377531999</v>
      </c>
      <c r="AJ324" s="2">
        <v>5.7132230270013906E-3</v>
      </c>
      <c r="AK324" s="1">
        <v>9.1998311354821397E-5</v>
      </c>
      <c r="AL324" s="2">
        <v>61.886673010614999</v>
      </c>
      <c r="AM324" s="2">
        <v>-0.21471714388999885</v>
      </c>
      <c r="AN324" s="1">
        <v>-3.4575255619204962E-3</v>
      </c>
      <c r="AO324" s="2">
        <v>61.989430122521</v>
      </c>
      <c r="AP324" s="2">
        <v>-0.11196003198399751</v>
      </c>
      <c r="AQ324" s="1">
        <v>-1.8028587074370933E-3</v>
      </c>
      <c r="AR324" s="2">
        <v>61.132662086011997</v>
      </c>
      <c r="AS324" s="2">
        <v>-0.96872806849300019</v>
      </c>
      <c r="AT324" s="1">
        <v>-1.5599136606811146E-2</v>
      </c>
      <c r="AU324" s="1"/>
      <c r="AV324" t="s">
        <v>143</v>
      </c>
      <c r="AW324" s="2">
        <v>59.459054810556005</v>
      </c>
      <c r="AX324" s="2">
        <v>59.296020263186001</v>
      </c>
      <c r="AY324" s="2">
        <v>-0.16303454737000322</v>
      </c>
      <c r="AZ324" s="1">
        <v>-2.7419633206321849E-3</v>
      </c>
      <c r="BA324" s="2">
        <v>59.412658400923995</v>
      </c>
      <c r="BB324" s="2">
        <v>-4.639640963200975E-2</v>
      </c>
      <c r="BC324" s="1">
        <v>-7.803085632597848E-4</v>
      </c>
      <c r="BD324" s="2">
        <v>59.460668224949004</v>
      </c>
      <c r="BE324" s="2">
        <v>1.6134143929988909E-3</v>
      </c>
      <c r="BF324" s="1">
        <v>2.7134881274844198E-5</v>
      </c>
      <c r="BG324" s="2">
        <v>59.320423910397999</v>
      </c>
      <c r="BH324" s="2">
        <v>-0.13863090015800594</v>
      </c>
      <c r="BI324" s="1">
        <v>-2.3315355516447638E-3</v>
      </c>
      <c r="BJ324" s="2">
        <v>59.408646889879002</v>
      </c>
      <c r="BK324" s="2">
        <v>-5.0407920677002949E-2</v>
      </c>
      <c r="BL324" s="1">
        <v>-8.4777534452252731E-4</v>
      </c>
      <c r="BM324" s="2">
        <v>59.037953392559999</v>
      </c>
      <c r="BN324" s="2">
        <v>-0.42110141799600598</v>
      </c>
      <c r="BO324" s="1">
        <v>-7.0822084094287717E-3</v>
      </c>
      <c r="BQ324" t="s">
        <v>143</v>
      </c>
      <c r="BS324" s="23">
        <v>62.101390154504998</v>
      </c>
      <c r="BT324" s="23">
        <v>61.906446802657996</v>
      </c>
      <c r="BU324" s="23">
        <v>-0.19494335184700162</v>
      </c>
      <c r="BV324" s="24">
        <v>-3.1391141383790735E-3</v>
      </c>
      <c r="BW324" s="2">
        <v>59.459054810556005</v>
      </c>
      <c r="BX324" s="2">
        <v>59.356636788700996</v>
      </c>
      <c r="BY324" s="2">
        <v>-0.10241802185500859</v>
      </c>
      <c r="BZ324" s="1">
        <v>-1.7224966353959919E-3</v>
      </c>
      <c r="CB324" s="25" t="s">
        <v>143</v>
      </c>
      <c r="CC324" s="27">
        <v>0</v>
      </c>
      <c r="CD324" s="27">
        <v>1.539277</v>
      </c>
      <c r="CG324" s="30">
        <v>209</v>
      </c>
      <c r="CH324" s="30"/>
      <c r="CI324" s="15" t="s">
        <v>143</v>
      </c>
      <c r="CJ324" s="33" t="s">
        <v>973</v>
      </c>
      <c r="CK324" s="34" t="s">
        <v>1038</v>
      </c>
      <c r="CL324" s="34" t="s">
        <v>962</v>
      </c>
      <c r="CM324" s="32"/>
      <c r="CN324" s="32"/>
      <c r="CO324" t="s">
        <v>143</v>
      </c>
      <c r="CP324">
        <v>136795</v>
      </c>
      <c r="CQ324" t="s">
        <v>963</v>
      </c>
      <c r="CR324" s="30">
        <v>397</v>
      </c>
      <c r="CS324" s="39" t="s">
        <v>143</v>
      </c>
      <c r="CW324" s="30">
        <v>236</v>
      </c>
      <c r="CX324" s="30"/>
      <c r="CY324" s="32"/>
      <c r="CZ324" s="32" t="s">
        <v>143</v>
      </c>
      <c r="DA324" s="41">
        <v>136034</v>
      </c>
    </row>
    <row r="325" spans="1:105" ht="15.75" x14ac:dyDescent="0.25">
      <c r="A325" t="s">
        <v>641</v>
      </c>
      <c r="B325" t="s">
        <v>144</v>
      </c>
      <c r="C325" s="52">
        <v>52.879150282357998</v>
      </c>
      <c r="D325" s="52">
        <v>52.536811041230997</v>
      </c>
      <c r="E325" s="52">
        <v>-0.34233924112700009</v>
      </c>
      <c r="F325" s="53">
        <v>-6.4739928553884931E-3</v>
      </c>
      <c r="G325" s="45">
        <v>53.913219985527</v>
      </c>
      <c r="H325" s="45">
        <v>53.682890021665003</v>
      </c>
      <c r="I325" s="45">
        <v>-0.23032996386199756</v>
      </c>
      <c r="J325" s="46">
        <v>-4.27223534271983E-3</v>
      </c>
      <c r="K325" s="47">
        <v>3</v>
      </c>
      <c r="L325" s="55">
        <f t="shared" si="131"/>
        <v>51.919638985527001</v>
      </c>
      <c r="M325" s="55">
        <f t="shared" si="132"/>
        <v>51.689309021665004</v>
      </c>
      <c r="N325" s="55">
        <f t="shared" si="122"/>
        <v>-0.23032996386199756</v>
      </c>
      <c r="O325" s="56">
        <f t="shared" si="123"/>
        <v>-4.4362782246271746E-3</v>
      </c>
      <c r="P325" s="54"/>
      <c r="Q325" s="42">
        <f t="shared" si="133"/>
        <v>264.13293913734833</v>
      </c>
      <c r="R325" s="42">
        <f t="shared" si="134"/>
        <v>262.42294437650037</v>
      </c>
      <c r="S325" s="42">
        <f t="shared" si="135"/>
        <v>259.34015147691548</v>
      </c>
      <c r="T325" s="42">
        <f t="shared" si="136"/>
        <v>258.18964641014691</v>
      </c>
      <c r="V325" s="143">
        <f t="shared" si="128"/>
        <v>260.71271421274719</v>
      </c>
      <c r="W325" s="143">
        <f t="shared" si="129"/>
        <v>260.6852524302692</v>
      </c>
      <c r="X325" s="143">
        <f t="shared" si="130"/>
        <v>258.70925982177681</v>
      </c>
      <c r="AA325" t="s">
        <v>144</v>
      </c>
      <c r="AB325" s="2">
        <v>52.879150282357998</v>
      </c>
      <c r="AC325" s="2">
        <v>52.447502529181001</v>
      </c>
      <c r="AD325" s="2">
        <v>-0.43164775317699622</v>
      </c>
      <c r="AE325" s="1">
        <v>-8.162910161606857E-3</v>
      </c>
      <c r="AF325" s="2">
        <v>52.847237461083004</v>
      </c>
      <c r="AG325" s="2">
        <v>-3.1912821274993064E-2</v>
      </c>
      <c r="AH325" s="1">
        <v>-6.0350480491060566E-4</v>
      </c>
      <c r="AI325" s="2">
        <v>52.840441094166003</v>
      </c>
      <c r="AJ325" s="2">
        <v>-3.8709188191994315E-2</v>
      </c>
      <c r="AK325" s="1">
        <v>-7.3203120672891769E-4</v>
      </c>
      <c r="AL325" s="2">
        <v>52.629109255284</v>
      </c>
      <c r="AM325" s="2">
        <v>-0.25004102707399767</v>
      </c>
      <c r="AN325" s="1">
        <v>-4.7285371595204798E-3</v>
      </c>
      <c r="AO325" s="2">
        <v>52.797012968318995</v>
      </c>
      <c r="AP325" s="2">
        <v>-8.2137314039002263E-2</v>
      </c>
      <c r="AQ325" s="1">
        <v>-1.5533024566471831E-3</v>
      </c>
      <c r="AR325" s="2">
        <v>51.925108438896004</v>
      </c>
      <c r="AS325" s="2">
        <v>-0.95404184346199372</v>
      </c>
      <c r="AT325" s="1">
        <v>-1.8041928404063056E-2</v>
      </c>
      <c r="AU325" s="1"/>
      <c r="AV325" t="s">
        <v>144</v>
      </c>
      <c r="AW325" s="2">
        <v>53.913219985527</v>
      </c>
      <c r="AX325" s="2">
        <v>53.749138674324996</v>
      </c>
      <c r="AY325" s="2">
        <v>-0.16408131120200409</v>
      </c>
      <c r="AZ325" s="1">
        <v>-3.0434337115470326E-3</v>
      </c>
      <c r="BA325" s="2">
        <v>53.90158930866</v>
      </c>
      <c r="BB325" s="2">
        <v>-1.1630676867000034E-2</v>
      </c>
      <c r="BC325" s="1">
        <v>-2.1572959044409309E-4</v>
      </c>
      <c r="BD325" s="2">
        <v>53.902280459105995</v>
      </c>
      <c r="BE325" s="2">
        <v>-1.0939526421005041E-2</v>
      </c>
      <c r="BF325" s="1">
        <v>-2.0290990640035517E-4</v>
      </c>
      <c r="BG325" s="2">
        <v>53.795013679989999</v>
      </c>
      <c r="BH325" s="2">
        <v>-0.11820630553700084</v>
      </c>
      <c r="BI325" s="1">
        <v>-2.1925291342036945E-3</v>
      </c>
      <c r="BJ325" s="2">
        <v>53.885886708464</v>
      </c>
      <c r="BK325" s="2">
        <v>-2.7333277063000594E-2</v>
      </c>
      <c r="BL325" s="1">
        <v>-5.0698654375194447E-4</v>
      </c>
      <c r="BM325" s="2">
        <v>53.519669441664</v>
      </c>
      <c r="BN325" s="2">
        <v>-0.39355054386300026</v>
      </c>
      <c r="BO325" s="1">
        <v>-7.2997039310330357E-3</v>
      </c>
      <c r="BQ325" t="s">
        <v>144</v>
      </c>
      <c r="BS325" s="23">
        <v>52.879150282357998</v>
      </c>
      <c r="BT325" s="23">
        <v>52.832953943127997</v>
      </c>
      <c r="BU325" s="23">
        <v>-4.619633923000066E-2</v>
      </c>
      <c r="BV325" s="24">
        <v>-8.7362105826827333E-4</v>
      </c>
      <c r="BW325" s="2">
        <v>53.913219985527</v>
      </c>
      <c r="BX325" s="2">
        <v>53.858697308578996</v>
      </c>
      <c r="BY325" s="2">
        <v>-5.4522676948003834E-2</v>
      </c>
      <c r="BZ325" s="1">
        <v>-1.0113044066490638E-3</v>
      </c>
      <c r="CB325" s="25" t="s">
        <v>144</v>
      </c>
      <c r="CC325" s="27">
        <v>0</v>
      </c>
      <c r="CD325" s="27">
        <v>1.993581</v>
      </c>
      <c r="CG325" s="30">
        <v>210</v>
      </c>
      <c r="CH325" s="30"/>
      <c r="CI325" s="15" t="s">
        <v>144</v>
      </c>
      <c r="CJ325" s="33" t="s">
        <v>973</v>
      </c>
      <c r="CK325" s="34" t="s">
        <v>1039</v>
      </c>
      <c r="CL325" s="34" t="s">
        <v>962</v>
      </c>
      <c r="CM325" s="32"/>
      <c r="CN325" s="32"/>
      <c r="CO325" t="s">
        <v>144</v>
      </c>
      <c r="CP325">
        <v>200199</v>
      </c>
      <c r="CQ325" t="s">
        <v>963</v>
      </c>
      <c r="CR325" s="30">
        <v>398</v>
      </c>
      <c r="CS325" s="39" t="s">
        <v>144</v>
      </c>
      <c r="CW325" s="30">
        <v>237</v>
      </c>
      <c r="CX325" s="30"/>
      <c r="CY325" s="32"/>
      <c r="CZ325" s="32" t="s">
        <v>144</v>
      </c>
      <c r="DA325" s="41">
        <v>199166</v>
      </c>
    </row>
    <row r="326" spans="1:105" ht="15.75" x14ac:dyDescent="0.25">
      <c r="A326" t="s">
        <v>642</v>
      </c>
      <c r="B326" t="s">
        <v>146</v>
      </c>
      <c r="C326" s="52">
        <v>12.58382639313</v>
      </c>
      <c r="D326" s="52">
        <v>10.161232503984001</v>
      </c>
      <c r="E326" s="52">
        <v>-2.4225938891459986</v>
      </c>
      <c r="F326" s="53">
        <v>-0.19251647419965892</v>
      </c>
      <c r="G326" s="45">
        <v>19.490314616439001</v>
      </c>
      <c r="H326" s="45">
        <v>19.430507347633998</v>
      </c>
      <c r="I326" s="45">
        <v>-5.9807268805002423E-2</v>
      </c>
      <c r="J326" s="46">
        <v>-3.0685635394801839E-3</v>
      </c>
      <c r="K326" s="47">
        <v>4</v>
      </c>
      <c r="L326" s="55">
        <f t="shared" si="131"/>
        <v>17.862437616438999</v>
      </c>
      <c r="M326" s="55">
        <f t="shared" si="132"/>
        <v>17.802630347633997</v>
      </c>
      <c r="N326" s="55">
        <f t="shared" si="122"/>
        <v>-5.9807268805002423E-2</v>
      </c>
      <c r="O326" s="56">
        <f t="shared" si="123"/>
        <v>-3.3482142857121098E-3</v>
      </c>
      <c r="P326" s="54"/>
      <c r="Q326" s="42">
        <f t="shared" si="133"/>
        <v>85.601931873486436</v>
      </c>
      <c r="R326" s="42">
        <f t="shared" si="134"/>
        <v>69.122149764523428</v>
      </c>
      <c r="S326" s="42">
        <f t="shared" si="135"/>
        <v>121.50987467306331</v>
      </c>
      <c r="T326" s="42">
        <f t="shared" si="136"/>
        <v>121.10303357482788</v>
      </c>
      <c r="V326" s="143">
        <f t="shared" si="128"/>
        <v>85.678829285677992</v>
      </c>
      <c r="W326" s="143">
        <f t="shared" si="129"/>
        <v>122.65714669769756</v>
      </c>
      <c r="X326" s="143">
        <f t="shared" si="130"/>
        <v>122.24646428687964</v>
      </c>
      <c r="AA326" t="s">
        <v>146</v>
      </c>
      <c r="AB326" s="2">
        <v>12.58382639313</v>
      </c>
      <c r="AC326" s="2">
        <v>12.626238630925</v>
      </c>
      <c r="AD326" s="2">
        <v>4.2412237795000252E-2</v>
      </c>
      <c r="AE326" s="1">
        <v>3.3703769004755774E-3</v>
      </c>
      <c r="AF326" s="2">
        <v>12.564126682915001</v>
      </c>
      <c r="AG326" s="2">
        <v>-1.9699710214998944E-2</v>
      </c>
      <c r="AH326" s="1">
        <v>-1.5654785436132353E-3</v>
      </c>
      <c r="AI326" s="2">
        <v>12.528577910298999</v>
      </c>
      <c r="AJ326" s="2">
        <v>-5.52484828310007E-2</v>
      </c>
      <c r="AK326" s="1">
        <v>-4.3904358741918906E-3</v>
      </c>
      <c r="AL326" s="2">
        <v>12.533767960803001</v>
      </c>
      <c r="AM326" s="2">
        <v>-5.0058432326999025E-2</v>
      </c>
      <c r="AN326" s="1">
        <v>-3.9779976902993407E-3</v>
      </c>
      <c r="AO326" s="2">
        <v>12.596859311772</v>
      </c>
      <c r="AP326" s="2">
        <v>1.3032918642000624E-2</v>
      </c>
      <c r="AQ326" s="1">
        <v>1.0356880518564528E-3</v>
      </c>
      <c r="AR326" s="2">
        <v>12.477322230043999</v>
      </c>
      <c r="AS326" s="2">
        <v>-0.10650416308600086</v>
      </c>
      <c r="AT326" s="1">
        <v>-8.4635753671987741E-3</v>
      </c>
      <c r="AU326" s="1"/>
      <c r="AV326" t="s">
        <v>146</v>
      </c>
      <c r="AW326" s="2">
        <v>19.490314616439001</v>
      </c>
      <c r="AX326" s="2">
        <v>19.470378860169998</v>
      </c>
      <c r="AY326" s="2">
        <v>-1.9935756269003235E-2</v>
      </c>
      <c r="AZ326" s="1">
        <v>-1.022854513194391E-3</v>
      </c>
      <c r="BA326" s="2">
        <v>19.490314616439001</v>
      </c>
      <c r="BB326" s="2">
        <v>0</v>
      </c>
      <c r="BC326" s="1">
        <v>0</v>
      </c>
      <c r="BD326" s="2">
        <v>19.490314616439001</v>
      </c>
      <c r="BE326" s="2">
        <v>0</v>
      </c>
      <c r="BF326" s="1">
        <v>0</v>
      </c>
      <c r="BG326" s="2">
        <v>19.470378860169998</v>
      </c>
      <c r="BH326" s="2">
        <v>-1.9935756269003235E-2</v>
      </c>
      <c r="BI326" s="1">
        <v>-1.022854513194391E-3</v>
      </c>
      <c r="BJ326" s="2">
        <v>19.490314616439001</v>
      </c>
      <c r="BK326" s="2">
        <v>0</v>
      </c>
      <c r="BL326" s="1">
        <v>0</v>
      </c>
      <c r="BM326" s="2">
        <v>19.430507347633998</v>
      </c>
      <c r="BN326" s="2">
        <v>-5.9807268805002423E-2</v>
      </c>
      <c r="BO326" s="1">
        <v>-3.0685635394801839E-3</v>
      </c>
      <c r="BQ326" t="s">
        <v>146</v>
      </c>
      <c r="BS326" s="23">
        <v>12.58382639313</v>
      </c>
      <c r="BT326" s="23">
        <v>10.543831106697001</v>
      </c>
      <c r="BU326" s="23">
        <v>-2.0399952864329993</v>
      </c>
      <c r="BV326" s="24">
        <v>-0.1621124785658766</v>
      </c>
      <c r="BW326" s="2">
        <v>19.490314616439001</v>
      </c>
      <c r="BX326" s="2">
        <v>19.470378860169998</v>
      </c>
      <c r="BY326" s="2">
        <v>-1.9935756269003235E-2</v>
      </c>
      <c r="BZ326" s="1">
        <v>-1.022854513194391E-3</v>
      </c>
      <c r="CB326" s="25" t="s">
        <v>146</v>
      </c>
      <c r="CC326" s="27">
        <v>0</v>
      </c>
      <c r="CD326" s="27">
        <v>1.627877</v>
      </c>
      <c r="CG326" s="30">
        <v>214</v>
      </c>
      <c r="CH326" s="30"/>
      <c r="CI326" s="15" t="s">
        <v>146</v>
      </c>
      <c r="CJ326" s="33" t="s">
        <v>973</v>
      </c>
      <c r="CK326" s="34" t="s">
        <v>1042</v>
      </c>
      <c r="CL326" s="34" t="s">
        <v>962</v>
      </c>
      <c r="CM326" s="32"/>
      <c r="CN326" s="32"/>
      <c r="CO326" t="s">
        <v>146</v>
      </c>
      <c r="CP326">
        <v>147004</v>
      </c>
      <c r="CQ326" t="s">
        <v>963</v>
      </c>
      <c r="CR326" s="30">
        <v>399</v>
      </c>
      <c r="CS326" s="39" t="s">
        <v>146</v>
      </c>
      <c r="CW326" s="30">
        <v>240</v>
      </c>
      <c r="CX326" s="30"/>
      <c r="CY326" s="32"/>
      <c r="CZ326" s="32" t="s">
        <v>146</v>
      </c>
      <c r="DA326" s="41">
        <v>145629</v>
      </c>
    </row>
    <row r="327" spans="1:105" ht="15.75" x14ac:dyDescent="0.25">
      <c r="A327" t="s">
        <v>643</v>
      </c>
      <c r="B327" t="s">
        <v>147</v>
      </c>
      <c r="C327" s="52">
        <v>9.9612583718169994</v>
      </c>
      <c r="D327" s="52">
        <v>8.6338677484639987</v>
      </c>
      <c r="E327" s="52">
        <v>-1.3273906233530006</v>
      </c>
      <c r="F327" s="53">
        <v>-0.13325531512248848</v>
      </c>
      <c r="G327" s="45">
        <v>20.202348525316001</v>
      </c>
      <c r="H327" s="45">
        <v>20.141277238958999</v>
      </c>
      <c r="I327" s="45">
        <v>-6.1071286357002208E-2</v>
      </c>
      <c r="J327" s="46">
        <v>-3.0229795451985424E-3</v>
      </c>
      <c r="K327" s="47">
        <v>4</v>
      </c>
      <c r="L327" s="55">
        <f t="shared" si="131"/>
        <v>18.239957525316001</v>
      </c>
      <c r="M327" s="55">
        <f t="shared" si="132"/>
        <v>18.178886238958999</v>
      </c>
      <c r="N327" s="55">
        <f t="shared" si="122"/>
        <v>-6.1071286357002208E-2</v>
      </c>
      <c r="O327" s="56">
        <f t="shared" si="123"/>
        <v>-3.3482142857097562E-3</v>
      </c>
      <c r="P327" s="54"/>
      <c r="Q327" s="42">
        <f t="shared" si="133"/>
        <v>59.140776283845796</v>
      </c>
      <c r="R327" s="42">
        <f t="shared" si="134"/>
        <v>51.259953503553334</v>
      </c>
      <c r="S327" s="42">
        <f t="shared" si="135"/>
        <v>108.29206583814337</v>
      </c>
      <c r="T327" s="42">
        <f t="shared" si="136"/>
        <v>107.92948079627507</v>
      </c>
      <c r="V327" s="143">
        <f t="shared" si="128"/>
        <v>58.193088613967902</v>
      </c>
      <c r="W327" s="143">
        <f t="shared" si="129"/>
        <v>109.67444847162528</v>
      </c>
      <c r="X327" s="143">
        <f t="shared" si="130"/>
        <v>109.30723491647524</v>
      </c>
      <c r="AA327" t="s">
        <v>147</v>
      </c>
      <c r="AB327" s="2">
        <v>9.9612583718169994</v>
      </c>
      <c r="AC327" s="2">
        <v>9.9622542831519993</v>
      </c>
      <c r="AD327" s="2">
        <v>9.9591133499998818E-4</v>
      </c>
      <c r="AE327" s="1">
        <v>9.9978466356989725E-5</v>
      </c>
      <c r="AF327" s="2">
        <v>9.9625342905760004</v>
      </c>
      <c r="AG327" s="2">
        <v>1.2759187590010157E-3</v>
      </c>
      <c r="AH327" s="1">
        <v>1.2808811009369287E-4</v>
      </c>
      <c r="AI327" s="2">
        <v>9.8878055625160002</v>
      </c>
      <c r="AJ327" s="2">
        <v>-7.3452809300999178E-2</v>
      </c>
      <c r="AK327" s="1">
        <v>-7.3738484194744262E-3</v>
      </c>
      <c r="AL327" s="2">
        <v>9.7746196209700003</v>
      </c>
      <c r="AM327" s="2">
        <v>-0.1866387508469991</v>
      </c>
      <c r="AN327" s="1">
        <v>-1.873646319375159E-2</v>
      </c>
      <c r="AO327" s="2">
        <v>9.9542405079350011</v>
      </c>
      <c r="AP327" s="2">
        <v>-7.0178638819982098E-3</v>
      </c>
      <c r="AQ327" s="1">
        <v>-7.0451579710587356E-4</v>
      </c>
      <c r="AR327" s="2">
        <v>9.678092567389001</v>
      </c>
      <c r="AS327" s="2">
        <v>-0.28316580442799832</v>
      </c>
      <c r="AT327" s="1">
        <v>-2.8426710146295203E-2</v>
      </c>
      <c r="AU327" s="1"/>
      <c r="AV327" t="s">
        <v>147</v>
      </c>
      <c r="AW327" s="2">
        <v>20.202348525316001</v>
      </c>
      <c r="AX327" s="2">
        <v>20.181991429864002</v>
      </c>
      <c r="AY327" s="2">
        <v>-2.035709545199893E-2</v>
      </c>
      <c r="AZ327" s="1">
        <v>-1.0076598483829251E-3</v>
      </c>
      <c r="BA327" s="2">
        <v>20.202348525316001</v>
      </c>
      <c r="BB327" s="2">
        <v>0</v>
      </c>
      <c r="BC327" s="1">
        <v>0</v>
      </c>
      <c r="BD327" s="2">
        <v>20.202348525316001</v>
      </c>
      <c r="BE327" s="2">
        <v>0</v>
      </c>
      <c r="BF327" s="1">
        <v>0</v>
      </c>
      <c r="BG327" s="2">
        <v>20.181991429864002</v>
      </c>
      <c r="BH327" s="2">
        <v>-2.035709545199893E-2</v>
      </c>
      <c r="BI327" s="1">
        <v>-1.0076598483829251E-3</v>
      </c>
      <c r="BJ327" s="2">
        <v>20.202348525316001</v>
      </c>
      <c r="BK327" s="2">
        <v>0</v>
      </c>
      <c r="BL327" s="1">
        <v>0</v>
      </c>
      <c r="BM327" s="2">
        <v>20.141277238958999</v>
      </c>
      <c r="BN327" s="2">
        <v>-6.1071286357002208E-2</v>
      </c>
      <c r="BO327" s="1">
        <v>-3.0229795451985424E-3</v>
      </c>
      <c r="BQ327" t="s">
        <v>147</v>
      </c>
      <c r="BS327" s="23">
        <v>9.9612583718169994</v>
      </c>
      <c r="BT327" s="23">
        <v>9.0032298759489997</v>
      </c>
      <c r="BU327" s="23">
        <v>-0.95802849586799965</v>
      </c>
      <c r="BV327" s="24">
        <v>-9.6175448935097635E-2</v>
      </c>
      <c r="BW327" s="2">
        <v>20.202348525316001</v>
      </c>
      <c r="BX327" s="2">
        <v>20.181991429864002</v>
      </c>
      <c r="BY327" s="2">
        <v>-2.035709545199893E-2</v>
      </c>
      <c r="BZ327" s="1">
        <v>-1.0076598483829251E-3</v>
      </c>
      <c r="CB327" s="25" t="s">
        <v>147</v>
      </c>
      <c r="CC327" s="27">
        <v>0</v>
      </c>
      <c r="CD327" s="27">
        <v>1.962391</v>
      </c>
      <c r="CG327" s="30">
        <v>215</v>
      </c>
      <c r="CH327" s="30"/>
      <c r="CI327" s="15" t="s">
        <v>147</v>
      </c>
      <c r="CJ327" s="33" t="s">
        <v>971</v>
      </c>
      <c r="CK327" s="34" t="s">
        <v>1043</v>
      </c>
      <c r="CL327" s="34" t="s">
        <v>962</v>
      </c>
      <c r="CM327" s="32"/>
      <c r="CN327" s="32"/>
      <c r="CO327" t="s">
        <v>147</v>
      </c>
      <c r="CP327">
        <v>168433</v>
      </c>
      <c r="CQ327" t="s">
        <v>963</v>
      </c>
      <c r="CR327" s="30">
        <v>400</v>
      </c>
      <c r="CS327" s="39" t="s">
        <v>147</v>
      </c>
      <c r="CW327" s="30">
        <v>241</v>
      </c>
      <c r="CX327" s="30"/>
      <c r="CY327" s="32"/>
      <c r="CZ327" s="32" t="s">
        <v>147</v>
      </c>
      <c r="DA327" s="41">
        <v>166310</v>
      </c>
    </row>
    <row r="328" spans="1:105" ht="15.75" x14ac:dyDescent="0.25">
      <c r="B328" t="s">
        <v>148</v>
      </c>
      <c r="C328" s="52">
        <v>43.949730730490998</v>
      </c>
      <c r="D328" s="52">
        <v>44.382283282353001</v>
      </c>
      <c r="E328" s="52">
        <v>0.43255255186200259</v>
      </c>
      <c r="F328" s="53">
        <v>9.841984118503613E-3</v>
      </c>
      <c r="G328" s="45">
        <v>46.556766556684003</v>
      </c>
      <c r="H328" s="45">
        <v>46.408659061462998</v>
      </c>
      <c r="I328" s="45">
        <v>-0.14810749522100508</v>
      </c>
      <c r="J328" s="46">
        <v>-3.1812238300673347E-3</v>
      </c>
      <c r="K328" s="47">
        <v>3</v>
      </c>
      <c r="L328" s="55">
        <f t="shared" si="131"/>
        <v>44.728463556684005</v>
      </c>
      <c r="M328" s="55">
        <f t="shared" si="132"/>
        <v>44.580356061463</v>
      </c>
      <c r="N328" s="55">
        <f t="shared" si="122"/>
        <v>-0.14810749522100508</v>
      </c>
      <c r="O328" s="56">
        <f t="shared" si="123"/>
        <v>-3.3112582781501024E-3</v>
      </c>
      <c r="P328" s="54"/>
      <c r="Q328" s="42">
        <f t="shared" si="133"/>
        <v>214.29380484999828</v>
      </c>
      <c r="R328" s="42">
        <f t="shared" si="134"/>
        <v>216.40288107402569</v>
      </c>
      <c r="S328" s="42">
        <f t="shared" si="135"/>
        <v>218.09081606059752</v>
      </c>
      <c r="T328" s="42">
        <f t="shared" si="136"/>
        <v>217.36866104052834</v>
      </c>
      <c r="V328" s="143">
        <f t="shared" si="128"/>
        <v>212.5772110110652</v>
      </c>
      <c r="W328" s="143">
        <f t="shared" si="129"/>
        <v>220.55672914271346</v>
      </c>
      <c r="X328" s="143">
        <f t="shared" si="130"/>
        <v>219.82640884753795</v>
      </c>
      <c r="AA328" t="s">
        <v>148</v>
      </c>
      <c r="AB328" s="2">
        <v>43.949730730490998</v>
      </c>
      <c r="AC328" s="2">
        <v>43.443453536769006</v>
      </c>
      <c r="AD328" s="2">
        <v>-0.50627719372199209</v>
      </c>
      <c r="AE328" s="1">
        <v>-1.1519460649863601E-2</v>
      </c>
      <c r="AF328" s="2">
        <v>43.921453663053001</v>
      </c>
      <c r="AG328" s="2">
        <v>-2.8277067437997516E-2</v>
      </c>
      <c r="AH328" s="1">
        <v>-6.4339569248782083E-4</v>
      </c>
      <c r="AI328" s="2">
        <v>43.895155318639006</v>
      </c>
      <c r="AJ328" s="2">
        <v>-5.4575411851992328E-2</v>
      </c>
      <c r="AK328" s="1">
        <v>-1.2417689697955202E-3</v>
      </c>
      <c r="AL328" s="2">
        <v>43.764517111431999</v>
      </c>
      <c r="AM328" s="2">
        <v>-0.1852136190589988</v>
      </c>
      <c r="AN328" s="1">
        <v>-4.214215103950641E-3</v>
      </c>
      <c r="AO328" s="2">
        <v>43.918296951353994</v>
      </c>
      <c r="AP328" s="2">
        <v>-3.1433779137003626E-2</v>
      </c>
      <c r="AQ328" s="1">
        <v>-7.1522119964197682E-4</v>
      </c>
      <c r="AR328" s="2">
        <v>43.110233238622001</v>
      </c>
      <c r="AS328" s="2">
        <v>-0.8394974918689968</v>
      </c>
      <c r="AT328" s="1">
        <v>-1.9101311382701571E-2</v>
      </c>
      <c r="AU328" s="1"/>
      <c r="AV328" t="s">
        <v>148</v>
      </c>
      <c r="AW328" s="2">
        <v>46.556766556684003</v>
      </c>
      <c r="AX328" s="2">
        <v>46.507397391611001</v>
      </c>
      <c r="AY328" s="2">
        <v>-4.9369165073002819E-2</v>
      </c>
      <c r="AZ328" s="1">
        <v>-1.060407943341483E-3</v>
      </c>
      <c r="BA328" s="2">
        <v>46.556766556684003</v>
      </c>
      <c r="BB328" s="2">
        <v>0</v>
      </c>
      <c r="BC328" s="1">
        <v>0</v>
      </c>
      <c r="BD328" s="2">
        <v>46.556766556684003</v>
      </c>
      <c r="BE328" s="2">
        <v>0</v>
      </c>
      <c r="BF328" s="1">
        <v>0</v>
      </c>
      <c r="BG328" s="2">
        <v>46.507397391611001</v>
      </c>
      <c r="BH328" s="2">
        <v>-4.9369165073002819E-2</v>
      </c>
      <c r="BI328" s="1">
        <v>-1.060407943341483E-3</v>
      </c>
      <c r="BJ328" s="2">
        <v>46.556766556684003</v>
      </c>
      <c r="BK328" s="2">
        <v>0</v>
      </c>
      <c r="BL328" s="1">
        <v>0</v>
      </c>
      <c r="BM328" s="2">
        <v>46.408659061462998</v>
      </c>
      <c r="BN328" s="2">
        <v>-0.14810749522100508</v>
      </c>
      <c r="BO328" s="1">
        <v>-3.1812238300673347E-3</v>
      </c>
      <c r="BQ328" t="s">
        <v>148</v>
      </c>
      <c r="BS328" s="23">
        <v>43.949730730490998</v>
      </c>
      <c r="BT328" s="23">
        <v>44.415521477094998</v>
      </c>
      <c r="BU328" s="23">
        <v>0.46579074660400011</v>
      </c>
      <c r="BV328" s="24">
        <v>1.0598261669913907E-2</v>
      </c>
      <c r="BW328" s="2">
        <v>46.556766556684003</v>
      </c>
      <c r="BX328" s="2">
        <v>46.507397391611001</v>
      </c>
      <c r="BY328" s="2">
        <v>-4.9369165073002819E-2</v>
      </c>
      <c r="BZ328" s="1">
        <v>-1.060407943341483E-3</v>
      </c>
      <c r="CB328" s="25" t="s">
        <v>148</v>
      </c>
      <c r="CC328" s="27">
        <v>0</v>
      </c>
      <c r="CD328" s="27">
        <v>1.828303</v>
      </c>
      <c r="CG328" s="30">
        <v>216</v>
      </c>
      <c r="CH328" s="30"/>
      <c r="CI328" s="15" t="s">
        <v>148</v>
      </c>
      <c r="CJ328" s="33" t="s">
        <v>973</v>
      </c>
      <c r="CK328" s="34" t="s">
        <v>1044</v>
      </c>
      <c r="CL328" s="34" t="s">
        <v>962</v>
      </c>
      <c r="CM328" s="32"/>
      <c r="CN328" s="32"/>
      <c r="CO328" t="s">
        <v>148</v>
      </c>
      <c r="CP328">
        <v>205091</v>
      </c>
      <c r="CQ328" t="s">
        <v>963</v>
      </c>
      <c r="CR328" s="30">
        <v>401</v>
      </c>
      <c r="CS328" s="39" t="s">
        <v>148</v>
      </c>
      <c r="CW328" s="30">
        <v>242</v>
      </c>
      <c r="CX328" s="30"/>
      <c r="CY328" s="32"/>
      <c r="CZ328" s="32" t="s">
        <v>148</v>
      </c>
      <c r="DA328" s="41">
        <v>202798</v>
      </c>
    </row>
    <row r="329" spans="1:105" ht="15.75" x14ac:dyDescent="0.25">
      <c r="B329" s="71" t="s">
        <v>1096</v>
      </c>
      <c r="C329" s="63">
        <f>SUM(C274:C328)</f>
        <v>4316.7621143624483</v>
      </c>
      <c r="D329" s="63">
        <f>SUM(D274:D328)</f>
        <v>4333.2470420535374</v>
      </c>
      <c r="E329" s="63">
        <f>SUM(E274:E328)</f>
        <v>16.484927691089073</v>
      </c>
      <c r="F329" s="64">
        <f>E329/C329</f>
        <v>3.8188177282786791E-3</v>
      </c>
      <c r="G329" s="65">
        <f>SUM(G274:G328)</f>
        <v>4342.7497065913349</v>
      </c>
      <c r="H329" s="65">
        <f>SUM(H274:H328)</f>
        <v>4338.0234139936147</v>
      </c>
      <c r="I329" s="65">
        <f>SUM(I274:I328)</f>
        <v>-4.7262925977220549</v>
      </c>
      <c r="J329" s="66">
        <f>I329/G329</f>
        <v>-1.0883179821642925E-3</v>
      </c>
      <c r="K329" s="67"/>
      <c r="L329" s="63">
        <f>SUM(L274:L328)</f>
        <v>4219.579451591334</v>
      </c>
      <c r="M329" s="63">
        <f>SUM(M274:M328)</f>
        <v>4214.8531589936147</v>
      </c>
      <c r="N329" s="63">
        <f>SUM(N274:N328)</f>
        <v>-4.7262925977220487</v>
      </c>
      <c r="O329" s="68">
        <f t="shared" si="123"/>
        <v>-1.1200861725543805E-3</v>
      </c>
      <c r="P329" s="54"/>
      <c r="Q329" s="70">
        <f t="shared" si="133"/>
        <v>354.35796184613253</v>
      </c>
      <c r="R329" s="70">
        <f t="shared" si="134"/>
        <v>355.71119031298724</v>
      </c>
      <c r="S329" s="70">
        <f t="shared" si="135"/>
        <v>346.38035052681198</v>
      </c>
      <c r="T329" s="70">
        <f t="shared" si="136"/>
        <v>345.99237468574262</v>
      </c>
      <c r="V329" s="143">
        <f t="shared" si="128"/>
        <v>0</v>
      </c>
      <c r="W329" s="143">
        <f t="shared" si="129"/>
        <v>0</v>
      </c>
      <c r="X329" s="143">
        <f t="shared" si="130"/>
        <v>0</v>
      </c>
      <c r="AB329" s="2"/>
      <c r="AC329" s="2"/>
      <c r="AD329" s="2"/>
      <c r="AE329" s="1"/>
      <c r="AF329" s="2"/>
      <c r="AG329" s="2"/>
      <c r="AH329" s="1"/>
      <c r="AI329" s="2"/>
      <c r="AJ329" s="2"/>
      <c r="AK329" s="1"/>
      <c r="AL329" s="2"/>
      <c r="AM329" s="2"/>
      <c r="AN329" s="1"/>
      <c r="AO329" s="2"/>
      <c r="AP329" s="2"/>
      <c r="AQ329" s="1"/>
      <c r="AR329" s="2"/>
      <c r="AS329" s="2"/>
      <c r="AT329" s="1"/>
      <c r="AU329" s="1"/>
      <c r="AW329" s="2"/>
      <c r="AX329" s="2"/>
      <c r="AY329" s="2"/>
      <c r="AZ329" s="1"/>
      <c r="BA329" s="2"/>
      <c r="BB329" s="2"/>
      <c r="BC329" s="1"/>
      <c r="BD329" s="2"/>
      <c r="BE329" s="2"/>
      <c r="BF329" s="1"/>
      <c r="BG329" s="2"/>
      <c r="BH329" s="2"/>
      <c r="BI329" s="1"/>
      <c r="BJ329" s="2"/>
      <c r="BK329" s="2"/>
      <c r="BL329" s="1"/>
      <c r="BM329" s="2"/>
      <c r="BN329" s="2"/>
      <c r="BO329" s="1"/>
      <c r="BS329" s="23"/>
      <c r="BT329" s="23"/>
      <c r="BU329" s="23"/>
      <c r="BV329" s="24"/>
      <c r="BW329" s="2"/>
      <c r="BX329" s="2"/>
      <c r="BY329" s="2"/>
      <c r="BZ329" s="1"/>
      <c r="CB329" s="25"/>
      <c r="CC329" s="27"/>
      <c r="CD329" s="27"/>
      <c r="CG329" s="30"/>
      <c r="CH329" s="30"/>
      <c r="CI329" s="15"/>
      <c r="CJ329" s="33"/>
      <c r="CK329" s="34"/>
      <c r="CL329" s="34"/>
      <c r="CM329" s="32"/>
      <c r="CN329" s="32"/>
      <c r="CP329">
        <f>SUM(CP274:CP328)</f>
        <v>12181925</v>
      </c>
      <c r="CR329" s="30"/>
      <c r="CS329" s="39"/>
      <c r="CW329" s="30"/>
      <c r="CX329" s="30"/>
      <c r="CY329" s="32"/>
      <c r="CZ329" s="32"/>
      <c r="DA329">
        <f>SUM(DA274:DA328)</f>
        <v>11846326</v>
      </c>
    </row>
    <row r="330" spans="1:105" ht="15.75" x14ac:dyDescent="0.25">
      <c r="C330" s="52"/>
      <c r="D330" s="52"/>
      <c r="E330" s="52"/>
      <c r="F330" s="53"/>
      <c r="G330" s="45"/>
      <c r="H330" s="45"/>
      <c r="I330" s="45"/>
      <c r="J330" s="46"/>
      <c r="K330" s="47"/>
      <c r="L330" s="55"/>
      <c r="M330" s="55"/>
      <c r="N330" s="55"/>
      <c r="O330" s="56"/>
      <c r="P330" s="54"/>
      <c r="Q330" s="42"/>
      <c r="R330" s="42"/>
      <c r="S330" s="42"/>
      <c r="T330" s="42"/>
      <c r="V330" s="143" t="e">
        <f t="shared" si="128"/>
        <v>#DIV/0!</v>
      </c>
      <c r="W330" s="143" t="e">
        <f t="shared" si="129"/>
        <v>#DIV/0!</v>
      </c>
      <c r="X330" s="143" t="e">
        <f t="shared" si="130"/>
        <v>#DIV/0!</v>
      </c>
      <c r="AB330" s="2"/>
      <c r="AC330" s="2"/>
      <c r="AD330" s="2"/>
      <c r="AE330" s="1"/>
      <c r="AF330" s="2"/>
      <c r="AG330" s="2"/>
      <c r="AH330" s="1"/>
      <c r="AI330" s="2"/>
      <c r="AJ330" s="2"/>
      <c r="AK330" s="1"/>
      <c r="AL330" s="2"/>
      <c r="AM330" s="2"/>
      <c r="AN330" s="1"/>
      <c r="AO330" s="2"/>
      <c r="AP330" s="2"/>
      <c r="AQ330" s="1"/>
      <c r="AR330" s="2"/>
      <c r="AS330" s="2"/>
      <c r="AT330" s="1"/>
      <c r="AU330" s="1"/>
      <c r="AW330" s="2"/>
      <c r="AX330" s="2"/>
      <c r="AY330" s="2"/>
      <c r="AZ330" s="1"/>
      <c r="BA330" s="2"/>
      <c r="BB330" s="2"/>
      <c r="BC330" s="1"/>
      <c r="BD330" s="2"/>
      <c r="BE330" s="2"/>
      <c r="BF330" s="1"/>
      <c r="BG330" s="2"/>
      <c r="BH330" s="2"/>
      <c r="BI330" s="1"/>
      <c r="BJ330" s="2"/>
      <c r="BK330" s="2"/>
      <c r="BL330" s="1"/>
      <c r="BM330" s="2"/>
      <c r="BN330" s="2"/>
      <c r="BO330" s="1"/>
      <c r="BS330" s="23"/>
      <c r="BT330" s="23"/>
      <c r="BU330" s="23"/>
      <c r="BV330" s="24"/>
      <c r="BW330" s="2"/>
      <c r="BX330" s="2"/>
      <c r="BY330" s="2"/>
      <c r="BZ330" s="1"/>
      <c r="CB330" s="25"/>
      <c r="CC330" s="27"/>
      <c r="CD330" s="27"/>
      <c r="CG330" s="30"/>
      <c r="CH330" s="30"/>
      <c r="CI330" s="15"/>
      <c r="CJ330" s="33"/>
      <c r="CK330" s="34"/>
      <c r="CL330" s="34"/>
      <c r="CM330" s="32"/>
      <c r="CN330" s="32"/>
      <c r="CR330" s="30"/>
      <c r="CS330" s="39"/>
      <c r="CW330" s="30"/>
      <c r="CX330" s="30"/>
      <c r="CY330" s="32"/>
      <c r="CZ330" s="32"/>
      <c r="DA330" s="41"/>
    </row>
    <row r="331" spans="1:105" ht="15.75" x14ac:dyDescent="0.25">
      <c r="B331" t="s">
        <v>96</v>
      </c>
      <c r="C331" s="52">
        <v>75.290617934330001</v>
      </c>
      <c r="D331" s="52">
        <v>75.321550807495996</v>
      </c>
      <c r="E331" s="52">
        <v>3.0932873165994579E-2</v>
      </c>
      <c r="F331" s="53">
        <v>4.1084631810267325E-4</v>
      </c>
      <c r="G331" s="45">
        <v>77.052984369181004</v>
      </c>
      <c r="H331" s="45">
        <v>76.879653252756995</v>
      </c>
      <c r="I331" s="45">
        <v>-0.17333111642400922</v>
      </c>
      <c r="J331" s="46">
        <v>-2.2495055557294769E-3</v>
      </c>
      <c r="K331" s="47">
        <v>2</v>
      </c>
      <c r="L331" s="55">
        <f t="shared" ref="L331:L366" si="137">G331-CC331-CD331</f>
        <v>75.038929369181005</v>
      </c>
      <c r="M331" s="55">
        <f t="shared" ref="M331:M366" si="138">H331-CC331-CD331</f>
        <v>74.865598252756996</v>
      </c>
      <c r="N331" s="55">
        <f t="shared" ref="N331:N366" si="139">M331-L331</f>
        <v>-0.17333111642400922</v>
      </c>
      <c r="O331" s="56">
        <f t="shared" ref="O331:O367" si="140">N331/L331</f>
        <v>-2.3098825886926563E-3</v>
      </c>
      <c r="P331" s="54"/>
      <c r="Q331" s="42">
        <f t="shared" ref="Q331:Q367" si="141">C331/$CP331*1000000</f>
        <v>365.24730243300542</v>
      </c>
      <c r="R331" s="42">
        <f t="shared" ref="R331:R367" si="142">D331/$CP331*1000000</f>
        <v>365.39736294240691</v>
      </c>
      <c r="S331" s="42">
        <f t="shared" ref="S331:S367" si="143">L331/$CP331*1000000</f>
        <v>364.02631936770388</v>
      </c>
      <c r="T331" s="42">
        <f t="shared" ref="T331:T367" si="144">M331/$CP331*1000000</f>
        <v>363.18546131077051</v>
      </c>
      <c r="V331" s="143">
        <f t="shared" si="128"/>
        <v>366.36549817771169</v>
      </c>
      <c r="W331" s="143">
        <f t="shared" si="129"/>
        <v>366.83807548632655</v>
      </c>
      <c r="X331" s="143">
        <f t="shared" si="130"/>
        <v>365.49275776244156</v>
      </c>
      <c r="AA331" t="s">
        <v>96</v>
      </c>
      <c r="AB331" s="2">
        <v>75.290617934330001</v>
      </c>
      <c r="AC331" s="2">
        <v>75.193111276717005</v>
      </c>
      <c r="AD331" s="2">
        <v>-9.750665761299615E-2</v>
      </c>
      <c r="AE331" s="1">
        <v>-1.295070492023899E-3</v>
      </c>
      <c r="AF331" s="2">
        <v>75.252193799392003</v>
      </c>
      <c r="AG331" s="2">
        <v>-3.8424134937997678E-2</v>
      </c>
      <c r="AH331" s="1">
        <v>-5.1034426323226599E-4</v>
      </c>
      <c r="AI331" s="2">
        <v>75.276067668574001</v>
      </c>
      <c r="AJ331" s="2">
        <v>-1.4550265756000158E-2</v>
      </c>
      <c r="AK331" s="1">
        <v>-1.9325469965847795E-4</v>
      </c>
      <c r="AL331" s="2">
        <v>75.223925675047994</v>
      </c>
      <c r="AM331" s="2">
        <v>-6.6692259282007171E-2</v>
      </c>
      <c r="AN331" s="1">
        <v>-8.8579774096392077E-4</v>
      </c>
      <c r="AO331" s="2">
        <v>75.251630031543996</v>
      </c>
      <c r="AP331" s="2">
        <v>-3.8987902786004724E-2</v>
      </c>
      <c r="AQ331" s="1">
        <v>-5.1783215300491708E-4</v>
      </c>
      <c r="AR331" s="2">
        <v>74.94226084524</v>
      </c>
      <c r="AS331" s="2">
        <v>-0.34835708909000118</v>
      </c>
      <c r="AT331" s="1">
        <v>-4.6268326472475663E-3</v>
      </c>
      <c r="AU331" s="1"/>
      <c r="AV331" t="s">
        <v>96</v>
      </c>
      <c r="AW331" s="2">
        <v>77.052984369181004</v>
      </c>
      <c r="AX331" s="2">
        <v>76.966289790987005</v>
      </c>
      <c r="AY331" s="2">
        <v>-8.669457819399895E-2</v>
      </c>
      <c r="AZ331" s="1">
        <v>-1.1251294015897236E-3</v>
      </c>
      <c r="BA331" s="2">
        <v>77.041500613110003</v>
      </c>
      <c r="BB331" s="2">
        <v>-1.1483756071001494E-2</v>
      </c>
      <c r="BC331" s="1">
        <v>-1.4903713548562655E-4</v>
      </c>
      <c r="BD331" s="2">
        <v>77.04887237756499</v>
      </c>
      <c r="BE331" s="2">
        <v>-4.1119916160141656E-3</v>
      </c>
      <c r="BF331" s="1">
        <v>-5.3365767071558685E-5</v>
      </c>
      <c r="BG331" s="2">
        <v>76.973292334122007</v>
      </c>
      <c r="BH331" s="2">
        <v>-7.9692035058997135E-2</v>
      </c>
      <c r="BI331" s="1">
        <v>-1.0342498179846189E-3</v>
      </c>
      <c r="BJ331" s="2">
        <v>77.040942578052992</v>
      </c>
      <c r="BK331" s="2">
        <v>-1.2041791128012846E-2</v>
      </c>
      <c r="BL331" s="1">
        <v>-1.562793605802142E-4</v>
      </c>
      <c r="BM331" s="2">
        <v>76.777791556853998</v>
      </c>
      <c r="BN331" s="2">
        <v>-0.27519281232700621</v>
      </c>
      <c r="BO331" s="1">
        <v>-3.5714750645930268E-3</v>
      </c>
      <c r="BQ331" t="s">
        <v>96</v>
      </c>
      <c r="BS331" s="23">
        <v>75.290617934330001</v>
      </c>
      <c r="BT331" s="23">
        <v>75.992737893794001</v>
      </c>
      <c r="BU331" s="23">
        <v>0.70211995946399952</v>
      </c>
      <c r="BV331" s="24">
        <v>9.3254641644248785E-3</v>
      </c>
      <c r="BW331" s="2">
        <v>77.052984369181004</v>
      </c>
      <c r="BX331" s="2">
        <v>77.192161105863008</v>
      </c>
      <c r="BY331" s="2">
        <v>0.13917673668200337</v>
      </c>
      <c r="BZ331" s="1">
        <v>1.8062471923886972E-3</v>
      </c>
      <c r="CB331" s="25" t="s">
        <v>96</v>
      </c>
      <c r="CC331" s="27">
        <v>0</v>
      </c>
      <c r="CD331" s="27">
        <v>2.0140549999999999</v>
      </c>
      <c r="CG331" s="30">
        <v>143</v>
      </c>
      <c r="CH331" s="30"/>
      <c r="CI331" s="15" t="s">
        <v>96</v>
      </c>
      <c r="CJ331" s="36" t="s">
        <v>975</v>
      </c>
      <c r="CK331" s="34" t="s">
        <v>96</v>
      </c>
      <c r="CL331" s="34" t="s">
        <v>976</v>
      </c>
      <c r="CM331" s="32"/>
      <c r="CN331" s="32"/>
      <c r="CO331" t="s">
        <v>96</v>
      </c>
      <c r="CP331">
        <v>206136</v>
      </c>
      <c r="CQ331" t="s">
        <v>963</v>
      </c>
      <c r="CR331" s="30">
        <v>404</v>
      </c>
      <c r="CS331" s="39" t="s">
        <v>96</v>
      </c>
      <c r="CW331" s="30">
        <v>181</v>
      </c>
      <c r="CX331" s="30"/>
      <c r="CY331" s="32"/>
      <c r="CZ331" s="32" t="s">
        <v>96</v>
      </c>
      <c r="DA331" s="41">
        <v>204556</v>
      </c>
    </row>
    <row r="332" spans="1:105" ht="15.75" x14ac:dyDescent="0.25">
      <c r="A332" t="s">
        <v>644</v>
      </c>
      <c r="B332" t="s">
        <v>99</v>
      </c>
      <c r="C332" s="52">
        <v>130.24548862243799</v>
      </c>
      <c r="D332" s="52">
        <v>130.17863448848601</v>
      </c>
      <c r="E332" s="52">
        <v>-6.6854133951977701E-2</v>
      </c>
      <c r="F332" s="53">
        <v>-5.1329327916898335E-4</v>
      </c>
      <c r="G332" s="45">
        <v>130.984693907674</v>
      </c>
      <c r="H332" s="45">
        <v>130.63570147115999</v>
      </c>
      <c r="I332" s="45">
        <v>-0.3489924365140098</v>
      </c>
      <c r="J332" s="46">
        <v>-2.664375707592224E-3</v>
      </c>
      <c r="K332" s="47">
        <v>2</v>
      </c>
      <c r="L332" s="55">
        <f t="shared" si="137"/>
        <v>128.18352690767401</v>
      </c>
      <c r="M332" s="55">
        <f t="shared" si="138"/>
        <v>127.83453447115998</v>
      </c>
      <c r="N332" s="55">
        <f t="shared" si="139"/>
        <v>-0.34899243651402401</v>
      </c>
      <c r="O332" s="56">
        <f t="shared" si="140"/>
        <v>-2.7225997359660008E-3</v>
      </c>
      <c r="P332" s="54"/>
      <c r="Q332" s="42">
        <f t="shared" si="141"/>
        <v>395.85767662987462</v>
      </c>
      <c r="R332" s="42">
        <f t="shared" si="142"/>
        <v>395.6544855449531</v>
      </c>
      <c r="S332" s="42">
        <f t="shared" si="143"/>
        <v>389.59071581350128</v>
      </c>
      <c r="T332" s="42">
        <f t="shared" si="144"/>
        <v>388.53001623349263</v>
      </c>
      <c r="V332" s="143">
        <f t="shared" si="128"/>
        <v>394.63910374313008</v>
      </c>
      <c r="W332" s="143">
        <f t="shared" si="129"/>
        <v>391.64164433535797</v>
      </c>
      <c r="X332" s="143">
        <f t="shared" si="130"/>
        <v>389.77571649121904</v>
      </c>
      <c r="AA332" t="s">
        <v>99</v>
      </c>
      <c r="AB332" s="2">
        <v>130.24548862243799</v>
      </c>
      <c r="AC332" s="2">
        <v>129.82325004064799</v>
      </c>
      <c r="AD332" s="2">
        <v>-0.42223858178999762</v>
      </c>
      <c r="AE332" s="1">
        <v>-3.2418672328375499E-3</v>
      </c>
      <c r="AF332" s="2">
        <v>130.181622622237</v>
      </c>
      <c r="AG332" s="2">
        <v>-6.3866000200988537E-2</v>
      </c>
      <c r="AH332" s="1">
        <v>-4.9035095861267358E-4</v>
      </c>
      <c r="AI332" s="2">
        <v>130.23444911814099</v>
      </c>
      <c r="AJ332" s="2">
        <v>-1.1039504297002622E-2</v>
      </c>
      <c r="AK332" s="1">
        <v>-8.4759206739240534E-5</v>
      </c>
      <c r="AL332" s="2">
        <v>130.02348150685501</v>
      </c>
      <c r="AM332" s="2">
        <v>-0.22200711558298281</v>
      </c>
      <c r="AN332" s="1">
        <v>-1.7045282560730216E-3</v>
      </c>
      <c r="AO332" s="2">
        <v>130.12482798075999</v>
      </c>
      <c r="AP332" s="2">
        <v>-0.1206606416780005</v>
      </c>
      <c r="AQ332" s="1">
        <v>-9.2640937474446799E-4</v>
      </c>
      <c r="AR332" s="2">
        <v>129.164589376919</v>
      </c>
      <c r="AS332" s="2">
        <v>-1.0808992455189923</v>
      </c>
      <c r="AT332" s="1">
        <v>-8.2989380818582984E-3</v>
      </c>
      <c r="AU332" s="1"/>
      <c r="AV332" t="s">
        <v>99</v>
      </c>
      <c r="AW332" s="2">
        <v>130.984693907674</v>
      </c>
      <c r="AX332" s="2">
        <v>130.76215547171699</v>
      </c>
      <c r="AY332" s="2">
        <v>-0.22253843595700573</v>
      </c>
      <c r="AZ332" s="1">
        <v>-1.6989651944666481E-3</v>
      </c>
      <c r="BA332" s="2">
        <v>130.961022596124</v>
      </c>
      <c r="BB332" s="2">
        <v>-2.3671311550003793E-2</v>
      </c>
      <c r="BC332" s="1">
        <v>-1.8071814991367448E-4</v>
      </c>
      <c r="BD332" s="2">
        <v>130.981573563909</v>
      </c>
      <c r="BE332" s="2">
        <v>-3.1203437650049182E-3</v>
      </c>
      <c r="BF332" s="1">
        <v>-2.3822201449005382E-5</v>
      </c>
      <c r="BG332" s="2">
        <v>130.80577802639101</v>
      </c>
      <c r="BH332" s="2">
        <v>-0.17891588128298963</v>
      </c>
      <c r="BI332" s="1">
        <v>-1.3659296818993253E-3</v>
      </c>
      <c r="BJ332" s="2">
        <v>130.94155544586201</v>
      </c>
      <c r="BK332" s="2">
        <v>-4.3138461811992102E-2</v>
      </c>
      <c r="BL332" s="1">
        <v>-3.293397153899426E-4</v>
      </c>
      <c r="BM332" s="2">
        <v>130.37397945614302</v>
      </c>
      <c r="BN332" s="2">
        <v>-0.61071445153098125</v>
      </c>
      <c r="BO332" s="1">
        <v>-4.6624871449594714E-3</v>
      </c>
      <c r="BQ332" t="s">
        <v>99</v>
      </c>
      <c r="BS332" s="23">
        <v>130.24548862243799</v>
      </c>
      <c r="BT332" s="23">
        <v>132.17522335257399</v>
      </c>
      <c r="BU332" s="23">
        <v>1.9297347301360048</v>
      </c>
      <c r="BV332" s="24">
        <v>1.481613490452644E-2</v>
      </c>
      <c r="BW332" s="2">
        <v>130.984693907674</v>
      </c>
      <c r="BX332" s="2">
        <v>131.42788174535701</v>
      </c>
      <c r="BY332" s="2">
        <v>0.44318783768301273</v>
      </c>
      <c r="BZ332" s="1">
        <v>3.3835085952515836E-3</v>
      </c>
      <c r="CB332" s="25" t="s">
        <v>99</v>
      </c>
      <c r="CC332" s="27">
        <v>0</v>
      </c>
      <c r="CD332" s="27">
        <v>2.801167</v>
      </c>
      <c r="CG332" s="30">
        <v>146</v>
      </c>
      <c r="CH332" s="30"/>
      <c r="CI332" s="15" t="s">
        <v>99</v>
      </c>
      <c r="CJ332" s="36" t="s">
        <v>975</v>
      </c>
      <c r="CK332" s="34" t="s">
        <v>99</v>
      </c>
      <c r="CL332" s="34" t="s">
        <v>976</v>
      </c>
      <c r="CM332" s="32"/>
      <c r="CN332" s="32"/>
      <c r="CO332" t="s">
        <v>99</v>
      </c>
      <c r="CP332">
        <v>329021</v>
      </c>
      <c r="CQ332" t="s">
        <v>963</v>
      </c>
      <c r="CR332" s="30">
        <v>405</v>
      </c>
      <c r="CS332" s="39" t="s">
        <v>99</v>
      </c>
      <c r="CW332" s="30">
        <v>184</v>
      </c>
      <c r="CX332" s="30"/>
      <c r="CY332" s="32"/>
      <c r="CZ332" s="32" t="s">
        <v>99</v>
      </c>
      <c r="DA332" s="41">
        <v>327298</v>
      </c>
    </row>
    <row r="333" spans="1:105" ht="15.75" x14ac:dyDescent="0.25">
      <c r="A333" t="s">
        <v>645</v>
      </c>
      <c r="B333" t="s">
        <v>49</v>
      </c>
      <c r="C333" s="52">
        <v>118.688285525043</v>
      </c>
      <c r="D333" s="52">
        <v>117.85545146421701</v>
      </c>
      <c r="E333" s="52">
        <v>-0.83283406082598788</v>
      </c>
      <c r="F333" s="53">
        <v>-7.0169861932183816E-3</v>
      </c>
      <c r="G333" s="45">
        <v>119.75552202954701</v>
      </c>
      <c r="H333" s="45">
        <v>119.23094365806099</v>
      </c>
      <c r="I333" s="45">
        <v>-0.52457837148601527</v>
      </c>
      <c r="J333" s="46">
        <v>-4.3804107117213957E-3</v>
      </c>
      <c r="K333" s="47">
        <v>2</v>
      </c>
      <c r="L333" s="55">
        <f t="shared" si="137"/>
        <v>117.229762029547</v>
      </c>
      <c r="M333" s="55">
        <f t="shared" si="138"/>
        <v>116.70518365806099</v>
      </c>
      <c r="N333" s="55">
        <f t="shared" si="139"/>
        <v>-0.52457837148601527</v>
      </c>
      <c r="O333" s="56">
        <f t="shared" si="140"/>
        <v>-4.4747883336468657E-3</v>
      </c>
      <c r="P333" s="54"/>
      <c r="Q333" s="42">
        <f t="shared" si="141"/>
        <v>445.80941184551386</v>
      </c>
      <c r="R333" s="42">
        <f t="shared" si="142"/>
        <v>442.68117335778703</v>
      </c>
      <c r="S333" s="42">
        <f t="shared" si="143"/>
        <v>440.33099837940364</v>
      </c>
      <c r="T333" s="42">
        <f t="shared" si="144"/>
        <v>438.36061036491236</v>
      </c>
      <c r="V333" s="143">
        <f t="shared" si="128"/>
        <v>440.06506740655777</v>
      </c>
      <c r="W333" s="143">
        <f t="shared" si="129"/>
        <v>441.51508954058306</v>
      </c>
      <c r="X333" s="143">
        <f t="shared" si="130"/>
        <v>438.51483090997937</v>
      </c>
      <c r="AA333" t="s">
        <v>49</v>
      </c>
      <c r="AB333" s="2">
        <v>118.688285525043</v>
      </c>
      <c r="AC333" s="2">
        <v>117.915973377542</v>
      </c>
      <c r="AD333" s="2">
        <v>-0.77231214750099753</v>
      </c>
      <c r="AE333" s="1">
        <v>-6.5070629682155209E-3</v>
      </c>
      <c r="AF333" s="2">
        <v>118.553454867231</v>
      </c>
      <c r="AG333" s="2">
        <v>-0.1348306578120031</v>
      </c>
      <c r="AH333" s="1">
        <v>-1.1360064492932126E-3</v>
      </c>
      <c r="AI333" s="2">
        <v>118.694872131662</v>
      </c>
      <c r="AJ333" s="2">
        <v>6.5866066189954608E-3</v>
      </c>
      <c r="AK333" s="1">
        <v>5.5495001801215667E-5</v>
      </c>
      <c r="AL333" s="2">
        <v>118.222472519543</v>
      </c>
      <c r="AM333" s="2">
        <v>-0.46581300549999582</v>
      </c>
      <c r="AN333" s="1">
        <v>-3.924675492946692E-3</v>
      </c>
      <c r="AO333" s="2">
        <v>118.462684726837</v>
      </c>
      <c r="AP333" s="2">
        <v>-0.22560079820600265</v>
      </c>
      <c r="AQ333" s="1">
        <v>-1.9007840344816619E-3</v>
      </c>
      <c r="AR333" s="2">
        <v>116.844756502587</v>
      </c>
      <c r="AS333" s="2">
        <v>-1.8435290224559964</v>
      </c>
      <c r="AT333" s="1">
        <v>-1.5532527193402042E-2</v>
      </c>
      <c r="AU333" s="1"/>
      <c r="AV333" t="s">
        <v>49</v>
      </c>
      <c r="AW333" s="2">
        <v>119.75552202954701</v>
      </c>
      <c r="AX333" s="2">
        <v>119.44405031214801</v>
      </c>
      <c r="AY333" s="2">
        <v>-0.31147171739900159</v>
      </c>
      <c r="AZ333" s="1">
        <v>-2.6008964941270341E-3</v>
      </c>
      <c r="BA333" s="2">
        <v>119.71362087537999</v>
      </c>
      <c r="BB333" s="2">
        <v>-4.1901154167021559E-2</v>
      </c>
      <c r="BC333" s="1">
        <v>-3.4988911957382126E-4</v>
      </c>
      <c r="BD333" s="2">
        <v>119.757383011578</v>
      </c>
      <c r="BE333" s="2">
        <v>1.860982030990499E-3</v>
      </c>
      <c r="BF333" s="1">
        <v>1.5539843169247287E-5</v>
      </c>
      <c r="BG333" s="2">
        <v>119.522550508515</v>
      </c>
      <c r="BH333" s="2">
        <v>-0.23297152103201313</v>
      </c>
      <c r="BI333" s="1">
        <v>-1.9453927224711409E-3</v>
      </c>
      <c r="BJ333" s="2">
        <v>119.685833223562</v>
      </c>
      <c r="BK333" s="2">
        <v>-6.9688805985009594E-2</v>
      </c>
      <c r="BL333" s="1">
        <v>-5.8192561648902862E-4</v>
      </c>
      <c r="BM333" s="2">
        <v>118.958902358725</v>
      </c>
      <c r="BN333" s="2">
        <v>-0.79661967082201102</v>
      </c>
      <c r="BO333" s="1">
        <v>-6.6520495867026727E-3</v>
      </c>
      <c r="BQ333" t="s">
        <v>49</v>
      </c>
      <c r="BS333" s="23">
        <v>118.688285525043</v>
      </c>
      <c r="BT333" s="23">
        <v>119.96293739872401</v>
      </c>
      <c r="BU333" s="23">
        <v>1.2746518736810089</v>
      </c>
      <c r="BV333" s="24">
        <v>1.073949183815668E-2</v>
      </c>
      <c r="BW333" s="2">
        <v>119.75552202954701</v>
      </c>
      <c r="BX333" s="2">
        <v>120.022708108616</v>
      </c>
      <c r="BY333" s="2">
        <v>0.26718607906899194</v>
      </c>
      <c r="BZ333" s="1">
        <v>2.2310961076439525E-3</v>
      </c>
      <c r="CB333" s="25" t="s">
        <v>49</v>
      </c>
      <c r="CC333" s="27">
        <v>0</v>
      </c>
      <c r="CD333" s="27">
        <v>2.52576</v>
      </c>
      <c r="CG333" s="30">
        <v>91</v>
      </c>
      <c r="CH333" s="30"/>
      <c r="CI333" s="15" t="s">
        <v>49</v>
      </c>
      <c r="CJ333" s="33" t="s">
        <v>961</v>
      </c>
      <c r="CK333" s="34" t="s">
        <v>49</v>
      </c>
      <c r="CL333" s="34" t="s">
        <v>962</v>
      </c>
      <c r="CM333" s="32"/>
      <c r="CN333" s="32"/>
      <c r="CO333" t="s">
        <v>49</v>
      </c>
      <c r="CP333">
        <v>266231</v>
      </c>
      <c r="CQ333" t="s">
        <v>963</v>
      </c>
      <c r="CR333" s="30">
        <v>408</v>
      </c>
      <c r="CS333" s="39" t="s">
        <v>49</v>
      </c>
      <c r="CW333" s="30">
        <v>134</v>
      </c>
      <c r="CX333" s="30"/>
      <c r="CY333" s="32"/>
      <c r="CZ333" s="32" t="s">
        <v>49</v>
      </c>
      <c r="DA333" s="41">
        <v>265517</v>
      </c>
    </row>
    <row r="334" spans="1:105" ht="15.75" x14ac:dyDescent="0.25">
      <c r="A334" t="s">
        <v>646</v>
      </c>
      <c r="B334" t="s">
        <v>50</v>
      </c>
      <c r="C334" s="52">
        <v>62.027170187039999</v>
      </c>
      <c r="D334" s="52">
        <v>61.643907445037001</v>
      </c>
      <c r="E334" s="52">
        <v>-0.38326274200299792</v>
      </c>
      <c r="F334" s="53">
        <v>-6.1789493353845946E-3</v>
      </c>
      <c r="G334" s="45">
        <v>63.216715046414002</v>
      </c>
      <c r="H334" s="45">
        <v>62.955805460594</v>
      </c>
      <c r="I334" s="45">
        <v>-0.26090958582000212</v>
      </c>
      <c r="J334" s="46">
        <v>-4.1272246687990843E-3</v>
      </c>
      <c r="K334" s="47">
        <v>3</v>
      </c>
      <c r="L334" s="55">
        <f t="shared" si="137"/>
        <v>61.329836046414002</v>
      </c>
      <c r="M334" s="55">
        <f t="shared" si="138"/>
        <v>61.068926460594</v>
      </c>
      <c r="N334" s="55">
        <f t="shared" si="139"/>
        <v>-0.26090958582000212</v>
      </c>
      <c r="O334" s="56">
        <f t="shared" si="140"/>
        <v>-4.2542032172162916E-3</v>
      </c>
      <c r="P334" s="54"/>
      <c r="Q334" s="42">
        <f t="shared" si="141"/>
        <v>338.46540536418206</v>
      </c>
      <c r="R334" s="42">
        <f t="shared" si="142"/>
        <v>336.37404477265636</v>
      </c>
      <c r="S334" s="42">
        <f t="shared" si="143"/>
        <v>334.66024253199828</v>
      </c>
      <c r="T334" s="42">
        <f t="shared" si="144"/>
        <v>333.23652985154428</v>
      </c>
      <c r="V334" s="143">
        <f t="shared" si="128"/>
        <v>332.92095761601684</v>
      </c>
      <c r="W334" s="143">
        <f t="shared" si="129"/>
        <v>335.57948788241282</v>
      </c>
      <c r="X334" s="143">
        <f t="shared" si="130"/>
        <v>332.97020773336322</v>
      </c>
      <c r="AA334" t="s">
        <v>50</v>
      </c>
      <c r="AB334" s="2">
        <v>62.027170187039999</v>
      </c>
      <c r="AC334" s="2">
        <v>61.527895322180001</v>
      </c>
      <c r="AD334" s="2">
        <v>-0.4992748648599985</v>
      </c>
      <c r="AE334" s="1">
        <v>-8.0492929687822085E-3</v>
      </c>
      <c r="AF334" s="2">
        <v>61.928706626778997</v>
      </c>
      <c r="AG334" s="2">
        <v>-9.8463560261002669E-2</v>
      </c>
      <c r="AH334" s="1">
        <v>-1.5874262837413098E-3</v>
      </c>
      <c r="AI334" s="2">
        <v>62.006667437799003</v>
      </c>
      <c r="AJ334" s="2">
        <v>-2.050274924099682E-2</v>
      </c>
      <c r="AK334" s="1">
        <v>-3.3054464969418641E-4</v>
      </c>
      <c r="AL334" s="2">
        <v>61.714464615750003</v>
      </c>
      <c r="AM334" s="2">
        <v>-0.31270557128999599</v>
      </c>
      <c r="AN334" s="1">
        <v>-5.041428947137958E-3</v>
      </c>
      <c r="AO334" s="2">
        <v>61.907637690483</v>
      </c>
      <c r="AP334" s="2">
        <v>-0.11953249655699949</v>
      </c>
      <c r="AQ334" s="1">
        <v>-1.9270989825354743E-3</v>
      </c>
      <c r="AR334" s="2">
        <v>60.843968371987998</v>
      </c>
      <c r="AS334" s="2">
        <v>-1.1832018150520014</v>
      </c>
      <c r="AT334" s="1">
        <v>-1.9075540790980988E-2</v>
      </c>
      <c r="AU334" s="1"/>
      <c r="AV334" t="s">
        <v>50</v>
      </c>
      <c r="AW334" s="2">
        <v>63.216715046414002</v>
      </c>
      <c r="AX334" s="2">
        <v>63.026553104042996</v>
      </c>
      <c r="AY334" s="2">
        <v>-0.19016194237100592</v>
      </c>
      <c r="AZ334" s="1">
        <v>-3.0080959162681604E-3</v>
      </c>
      <c r="BA334" s="2">
        <v>63.187141355173999</v>
      </c>
      <c r="BB334" s="2">
        <v>-2.9573691240003086E-2</v>
      </c>
      <c r="BC334" s="1">
        <v>-4.6781442563552925E-4</v>
      </c>
      <c r="BD334" s="2">
        <v>63.210920753393005</v>
      </c>
      <c r="BE334" s="2">
        <v>-5.794293020997543E-3</v>
      </c>
      <c r="BF334" s="1">
        <v>-9.1657610123261653E-5</v>
      </c>
      <c r="BG334" s="2">
        <v>63.075723435261004</v>
      </c>
      <c r="BH334" s="2">
        <v>-0.14099161115299808</v>
      </c>
      <c r="BI334" s="1">
        <v>-2.2302900593534698E-3</v>
      </c>
      <c r="BJ334" s="2">
        <v>63.180136347401003</v>
      </c>
      <c r="BK334" s="2">
        <v>-3.6578699012999039E-2</v>
      </c>
      <c r="BL334" s="1">
        <v>-5.7862384950155656E-4</v>
      </c>
      <c r="BM334" s="2">
        <v>62.739848224933993</v>
      </c>
      <c r="BN334" s="2">
        <v>-0.4768668214800087</v>
      </c>
      <c r="BO334" s="1">
        <v>-7.5433660406095272E-3</v>
      </c>
      <c r="BQ334" t="s">
        <v>50</v>
      </c>
      <c r="BS334" s="23">
        <v>62.027170187039999</v>
      </c>
      <c r="BT334" s="23">
        <v>62.670680915661002</v>
      </c>
      <c r="BU334" s="23">
        <v>0.64351072862100267</v>
      </c>
      <c r="BV334" s="24">
        <v>1.037465882581015E-2</v>
      </c>
      <c r="BW334" s="2">
        <v>63.216715046414002</v>
      </c>
      <c r="BX334" s="2">
        <v>63.349408783377996</v>
      </c>
      <c r="BY334" s="2">
        <v>0.13269373696399356</v>
      </c>
      <c r="BZ334" s="1">
        <v>2.0990292973396231E-3</v>
      </c>
      <c r="CB334" s="25" t="s">
        <v>50</v>
      </c>
      <c r="CC334" s="27">
        <v>0</v>
      </c>
      <c r="CD334" s="27">
        <v>1.886879</v>
      </c>
      <c r="CG334" s="30">
        <v>92</v>
      </c>
      <c r="CH334" s="30"/>
      <c r="CI334" s="15" t="s">
        <v>50</v>
      </c>
      <c r="CJ334" s="33" t="s">
        <v>961</v>
      </c>
      <c r="CK334" s="34" t="s">
        <v>50</v>
      </c>
      <c r="CL334" s="34" t="s">
        <v>962</v>
      </c>
      <c r="CM334" s="32"/>
      <c r="CN334" s="32"/>
      <c r="CO334" t="s">
        <v>50</v>
      </c>
      <c r="CP334">
        <v>183260</v>
      </c>
      <c r="CQ334" t="s">
        <v>963</v>
      </c>
      <c r="CR334" s="30">
        <v>409</v>
      </c>
      <c r="CS334" s="39" t="s">
        <v>50</v>
      </c>
      <c r="CW334" s="30">
        <v>135</v>
      </c>
      <c r="CX334" s="30"/>
      <c r="CY334" s="32"/>
      <c r="CZ334" s="32" t="s">
        <v>50</v>
      </c>
      <c r="DA334" s="41">
        <v>182758</v>
      </c>
    </row>
    <row r="335" spans="1:105" ht="15.75" x14ac:dyDescent="0.25">
      <c r="A335" t="s">
        <v>647</v>
      </c>
      <c r="B335" t="s">
        <v>51</v>
      </c>
      <c r="C335" s="52">
        <v>324.69277413517102</v>
      </c>
      <c r="D335" s="52">
        <v>324.51942524776501</v>
      </c>
      <c r="E335" s="52">
        <v>-0.17334888740600718</v>
      </c>
      <c r="F335" s="53">
        <v>-5.3388587986821442E-4</v>
      </c>
      <c r="G335" s="45">
        <v>330.41231689351702</v>
      </c>
      <c r="H335" s="45">
        <v>329.35321278803099</v>
      </c>
      <c r="I335" s="45">
        <v>-1.0591041054860284</v>
      </c>
      <c r="J335" s="46">
        <v>-3.2054014070769313E-3</v>
      </c>
      <c r="K335" s="47">
        <v>1</v>
      </c>
      <c r="L335" s="55">
        <f t="shared" si="137"/>
        <v>326.91013389351701</v>
      </c>
      <c r="M335" s="55">
        <f t="shared" si="138"/>
        <v>325.85102978803098</v>
      </c>
      <c r="N335" s="55">
        <f t="shared" si="139"/>
        <v>-1.0591041054860284</v>
      </c>
      <c r="O335" s="56">
        <f t="shared" si="140"/>
        <v>-3.2397408207327266E-3</v>
      </c>
      <c r="P335" s="54"/>
      <c r="Q335" s="42">
        <f t="shared" si="141"/>
        <v>646.35286064818081</v>
      </c>
      <c r="R335" s="42">
        <f t="shared" si="142"/>
        <v>646.00778198246826</v>
      </c>
      <c r="S335" s="42">
        <f t="shared" si="143"/>
        <v>650.76686963470797</v>
      </c>
      <c r="T335" s="42">
        <f t="shared" si="144"/>
        <v>648.658553642372</v>
      </c>
      <c r="V335" s="143">
        <f t="shared" si="128"/>
        <v>646.01819062124196</v>
      </c>
      <c r="W335" s="143">
        <f t="shared" si="129"/>
        <v>659.18072544636391</v>
      </c>
      <c r="X335" s="143">
        <f t="shared" si="130"/>
        <v>657.0451507418951</v>
      </c>
      <c r="AA335" t="s">
        <v>51</v>
      </c>
      <c r="AB335" s="2">
        <v>324.69277413517102</v>
      </c>
      <c r="AC335" s="2">
        <v>322.88770843015999</v>
      </c>
      <c r="AD335" s="2">
        <v>-1.8050657050110317</v>
      </c>
      <c r="AE335" s="1">
        <v>-5.5593035903520752E-3</v>
      </c>
      <c r="AF335" s="2">
        <v>324.398012518634</v>
      </c>
      <c r="AG335" s="2">
        <v>-0.29476161653701638</v>
      </c>
      <c r="AH335" s="1">
        <v>-9.0781698891243521E-4</v>
      </c>
      <c r="AI335" s="2">
        <v>324.820786352504</v>
      </c>
      <c r="AJ335" s="2">
        <v>0.12801221733298007</v>
      </c>
      <c r="AK335" s="1">
        <v>3.9425644033485029E-4</v>
      </c>
      <c r="AL335" s="2">
        <v>323.65513341353295</v>
      </c>
      <c r="AM335" s="2">
        <v>-1.0376407216380699</v>
      </c>
      <c r="AN335" s="1">
        <v>-3.1957616685553201E-3</v>
      </c>
      <c r="AO335" s="2">
        <v>324.07063295824599</v>
      </c>
      <c r="AP335" s="2">
        <v>-0.62214117692502668</v>
      </c>
      <c r="AQ335" s="1">
        <v>-1.9160918458444862E-3</v>
      </c>
      <c r="AR335" s="2">
        <v>320.38238534755499</v>
      </c>
      <c r="AS335" s="2">
        <v>-4.3103887876160343</v>
      </c>
      <c r="AT335" s="1">
        <v>-1.3275283994529551E-2</v>
      </c>
      <c r="AU335" s="1"/>
      <c r="AV335" t="s">
        <v>51</v>
      </c>
      <c r="AW335" s="2">
        <v>330.41231689351702</v>
      </c>
      <c r="AX335" s="2">
        <v>330.059282191688</v>
      </c>
      <c r="AY335" s="2">
        <v>-0.35303470182901719</v>
      </c>
      <c r="AZ335" s="1">
        <v>-1.0684671356933427E-3</v>
      </c>
      <c r="BA335" s="2">
        <v>330.41231689351702</v>
      </c>
      <c r="BB335" s="2">
        <v>0</v>
      </c>
      <c r="BC335" s="1">
        <v>0</v>
      </c>
      <c r="BD335" s="2">
        <v>330.41231689351702</v>
      </c>
      <c r="BE335" s="2">
        <v>0</v>
      </c>
      <c r="BF335" s="1">
        <v>0</v>
      </c>
      <c r="BG335" s="2">
        <v>330.059282191688</v>
      </c>
      <c r="BH335" s="2">
        <v>-0.35303470182901719</v>
      </c>
      <c r="BI335" s="1">
        <v>-1.0684671356933427E-3</v>
      </c>
      <c r="BJ335" s="2">
        <v>330.41231689351702</v>
      </c>
      <c r="BK335" s="2">
        <v>0</v>
      </c>
      <c r="BL335" s="1">
        <v>0</v>
      </c>
      <c r="BM335" s="2">
        <v>329.35321278803099</v>
      </c>
      <c r="BN335" s="2">
        <v>-1.0591041054860284</v>
      </c>
      <c r="BO335" s="1">
        <v>-3.2054014070769313E-3</v>
      </c>
      <c r="BQ335" t="s">
        <v>51</v>
      </c>
      <c r="BS335" s="23">
        <v>324.69277413517102</v>
      </c>
      <c r="BT335" s="23">
        <v>331.41952567950398</v>
      </c>
      <c r="BU335" s="23">
        <v>6.7267515443329557</v>
      </c>
      <c r="BV335" s="24">
        <v>2.0717281320010467E-2</v>
      </c>
      <c r="BW335" s="2">
        <v>330.41231689351702</v>
      </c>
      <c r="BX335" s="2">
        <v>331.43104738467997</v>
      </c>
      <c r="BY335" s="2">
        <v>1.0187304911629553</v>
      </c>
      <c r="BZ335" s="1">
        <v>3.0832097929668423E-3</v>
      </c>
      <c r="CB335" s="25" t="s">
        <v>51</v>
      </c>
      <c r="CC335" s="27">
        <v>0</v>
      </c>
      <c r="CD335" s="27">
        <v>3.502183</v>
      </c>
      <c r="CG335" s="30">
        <v>93</v>
      </c>
      <c r="CH335" s="30"/>
      <c r="CI335" s="15" t="s">
        <v>51</v>
      </c>
      <c r="CJ335" s="33" t="s">
        <v>961</v>
      </c>
      <c r="CK335" s="34" t="s">
        <v>51</v>
      </c>
      <c r="CL335" s="34" t="s">
        <v>962</v>
      </c>
      <c r="CM335" s="32"/>
      <c r="CN335" s="32"/>
      <c r="CO335" t="s">
        <v>51</v>
      </c>
      <c r="CP335">
        <v>502346</v>
      </c>
      <c r="CQ335" t="s">
        <v>963</v>
      </c>
      <c r="CR335" s="30">
        <v>410</v>
      </c>
      <c r="CS335" s="39" t="s">
        <v>51</v>
      </c>
      <c r="CW335" s="30">
        <v>136</v>
      </c>
      <c r="CX335" s="30"/>
      <c r="CY335" s="32"/>
      <c r="CZ335" s="32" t="s">
        <v>51</v>
      </c>
      <c r="DA335" s="41">
        <v>495934</v>
      </c>
    </row>
    <row r="336" spans="1:105" ht="15.75" x14ac:dyDescent="0.25">
      <c r="A336" t="s">
        <v>648</v>
      </c>
      <c r="B336" t="s">
        <v>52</v>
      </c>
      <c r="C336" s="52">
        <v>113.695252444408</v>
      </c>
      <c r="D336" s="52">
        <v>113.85161582805399</v>
      </c>
      <c r="E336" s="52">
        <v>0.15636338364599567</v>
      </c>
      <c r="F336" s="53">
        <v>1.3752850737760623E-3</v>
      </c>
      <c r="G336" s="45">
        <v>115.145507014915</v>
      </c>
      <c r="H336" s="45">
        <v>114.913702040703</v>
      </c>
      <c r="I336" s="45">
        <v>-0.23180497421199675</v>
      </c>
      <c r="J336" s="46">
        <v>-2.0131482349716925E-3</v>
      </c>
      <c r="K336" s="47">
        <v>1</v>
      </c>
      <c r="L336" s="55">
        <f t="shared" si="137"/>
        <v>113.02559101491499</v>
      </c>
      <c r="M336" s="55">
        <f t="shared" si="138"/>
        <v>112.793786040703</v>
      </c>
      <c r="N336" s="55">
        <f t="shared" si="139"/>
        <v>-0.23180497421199675</v>
      </c>
      <c r="O336" s="56">
        <f t="shared" si="140"/>
        <v>-2.0509069860241429E-3</v>
      </c>
      <c r="P336" s="54"/>
      <c r="Q336" s="42">
        <f t="shared" si="141"/>
        <v>515.40500849709417</v>
      </c>
      <c r="R336" s="42">
        <f t="shared" si="142"/>
        <v>516.11383731222963</v>
      </c>
      <c r="S336" s="42">
        <f t="shared" si="143"/>
        <v>512.36928935018636</v>
      </c>
      <c r="T336" s="42">
        <f t="shared" si="144"/>
        <v>511.31846759523376</v>
      </c>
      <c r="V336" s="143">
        <f t="shared" si="128"/>
        <v>510.49972234862264</v>
      </c>
      <c r="W336" s="143">
        <f t="shared" si="129"/>
        <v>513.89984866082102</v>
      </c>
      <c r="X336" s="143">
        <f t="shared" si="130"/>
        <v>511.03941363166723</v>
      </c>
      <c r="AA336" t="s">
        <v>52</v>
      </c>
      <c r="AB336" s="2">
        <v>113.695252444408</v>
      </c>
      <c r="AC336" s="2">
        <v>113.102040593775</v>
      </c>
      <c r="AD336" s="2">
        <v>-0.59321185063299708</v>
      </c>
      <c r="AE336" s="1">
        <v>-5.2175604335198758E-3</v>
      </c>
      <c r="AF336" s="2">
        <v>113.567359201484</v>
      </c>
      <c r="AG336" s="2">
        <v>-0.12789324292400295</v>
      </c>
      <c r="AH336" s="1">
        <v>-1.1248776019608835E-3</v>
      </c>
      <c r="AI336" s="2">
        <v>113.716569419816</v>
      </c>
      <c r="AJ336" s="2">
        <v>2.1316975407998484E-2</v>
      </c>
      <c r="AK336" s="1">
        <v>1.8749222108831282E-4</v>
      </c>
      <c r="AL336" s="2">
        <v>113.357956852849</v>
      </c>
      <c r="AM336" s="2">
        <v>-0.33729559155899835</v>
      </c>
      <c r="AN336" s="1">
        <v>-2.9666638167140809E-3</v>
      </c>
      <c r="AO336" s="2">
        <v>113.51496606161099</v>
      </c>
      <c r="AP336" s="2">
        <v>-0.18028638279700715</v>
      </c>
      <c r="AQ336" s="1">
        <v>-1.5856984255799009E-3</v>
      </c>
      <c r="AR336" s="2">
        <v>112.27777743418901</v>
      </c>
      <c r="AS336" s="2">
        <v>-1.4174750102189932</v>
      </c>
      <c r="AT336" s="1">
        <v>-1.246731925690632E-2</v>
      </c>
      <c r="AU336" s="1"/>
      <c r="AV336" t="s">
        <v>52</v>
      </c>
      <c r="AW336" s="2">
        <v>115.145507014915</v>
      </c>
      <c r="AX336" s="2">
        <v>114.889888167489</v>
      </c>
      <c r="AY336" s="2">
        <v>-0.25561884742599261</v>
      </c>
      <c r="AZ336" s="1">
        <v>-2.2199637141975662E-3</v>
      </c>
      <c r="BA336" s="2">
        <v>115.107752509191</v>
      </c>
      <c r="BB336" s="2">
        <v>-3.7754505723995635E-2</v>
      </c>
      <c r="BC336" s="1">
        <v>-3.2788518373630702E-4</v>
      </c>
      <c r="BD336" s="2">
        <v>115.151531033526</v>
      </c>
      <c r="BE336" s="2">
        <v>6.0240186110007699E-3</v>
      </c>
      <c r="BF336" s="1">
        <v>5.2316575497995489E-5</v>
      </c>
      <c r="BG336" s="2">
        <v>114.958603439805</v>
      </c>
      <c r="BH336" s="2">
        <v>-0.18690357510999434</v>
      </c>
      <c r="BI336" s="1">
        <v>-1.6231946860573933E-3</v>
      </c>
      <c r="BJ336" s="2">
        <v>115.09208526344</v>
      </c>
      <c r="BK336" s="2">
        <v>-5.3421751474999724E-2</v>
      </c>
      <c r="BL336" s="1">
        <v>-4.6394994350999654E-4</v>
      </c>
      <c r="BM336" s="2">
        <v>114.516391515908</v>
      </c>
      <c r="BN336" s="2">
        <v>-0.62911549900699981</v>
      </c>
      <c r="BO336" s="1">
        <v>-5.4636565100669486E-3</v>
      </c>
      <c r="BQ336" t="s">
        <v>52</v>
      </c>
      <c r="BS336" s="23">
        <v>113.695252444408</v>
      </c>
      <c r="BT336" s="23">
        <v>115.690785259441</v>
      </c>
      <c r="BU336" s="23">
        <v>1.9955328150330018</v>
      </c>
      <c r="BV336" s="24">
        <v>1.7551593159166694E-2</v>
      </c>
      <c r="BW336" s="2">
        <v>115.145507014915</v>
      </c>
      <c r="BX336" s="2">
        <v>115.620604818448</v>
      </c>
      <c r="BY336" s="2">
        <v>0.47509780353300357</v>
      </c>
      <c r="BZ336" s="1">
        <v>4.1260646277015683E-3</v>
      </c>
      <c r="CB336" s="25" t="s">
        <v>52</v>
      </c>
      <c r="CC336" s="27">
        <v>0</v>
      </c>
      <c r="CD336" s="27">
        <v>2.1199159999999999</v>
      </c>
      <c r="CG336" s="30">
        <v>94</v>
      </c>
      <c r="CH336" s="30"/>
      <c r="CI336" s="15" t="s">
        <v>52</v>
      </c>
      <c r="CJ336" s="33" t="s">
        <v>961</v>
      </c>
      <c r="CK336" s="34" t="s">
        <v>52</v>
      </c>
      <c r="CL336" s="34" t="s">
        <v>962</v>
      </c>
      <c r="CM336" s="32"/>
      <c r="CN336" s="32"/>
      <c r="CO336" t="s">
        <v>52</v>
      </c>
      <c r="CP336">
        <v>220594</v>
      </c>
      <c r="CQ336" t="s">
        <v>963</v>
      </c>
      <c r="CR336" s="30">
        <v>411</v>
      </c>
      <c r="CS336" s="39" t="s">
        <v>52</v>
      </c>
      <c r="CW336" s="30">
        <v>137</v>
      </c>
      <c r="CX336" s="30"/>
      <c r="CY336" s="32"/>
      <c r="CZ336" s="32" t="s">
        <v>52</v>
      </c>
      <c r="DA336" s="41">
        <v>219937</v>
      </c>
    </row>
    <row r="337" spans="1:105" ht="15.75" x14ac:dyDescent="0.25">
      <c r="A337" t="s">
        <v>649</v>
      </c>
      <c r="B337" t="s">
        <v>53</v>
      </c>
      <c r="C337" s="52">
        <v>103.13881477481601</v>
      </c>
      <c r="D337" s="52">
        <v>103.01037427340201</v>
      </c>
      <c r="E337" s="52">
        <v>-0.12844050141400487</v>
      </c>
      <c r="F337" s="53">
        <v>-1.2453168256240899E-3</v>
      </c>
      <c r="G337" s="45">
        <v>107.305122995286</v>
      </c>
      <c r="H337" s="45">
        <v>106.96014477477799</v>
      </c>
      <c r="I337" s="45">
        <v>-0.34497822050801119</v>
      </c>
      <c r="J337" s="46">
        <v>-3.2149277767769425E-3</v>
      </c>
      <c r="K337" s="47">
        <v>2</v>
      </c>
      <c r="L337" s="55">
        <f t="shared" si="137"/>
        <v>105.333349995286</v>
      </c>
      <c r="M337" s="55">
        <f t="shared" si="138"/>
        <v>104.98837177477799</v>
      </c>
      <c r="N337" s="55">
        <f t="shared" si="139"/>
        <v>-0.34497822050801119</v>
      </c>
      <c r="O337" s="56">
        <f t="shared" si="140"/>
        <v>-3.2751091703002899E-3</v>
      </c>
      <c r="P337" s="54"/>
      <c r="Q337" s="42">
        <f t="shared" si="141"/>
        <v>504.05543390520876</v>
      </c>
      <c r="R337" s="42">
        <f t="shared" si="142"/>
        <v>503.42772519231937</v>
      </c>
      <c r="S337" s="42">
        <f t="shared" si="143"/>
        <v>514.78046894841123</v>
      </c>
      <c r="T337" s="42">
        <f t="shared" si="144"/>
        <v>513.09450671386685</v>
      </c>
      <c r="V337" s="143">
        <f t="shared" si="128"/>
        <v>498.62706721940555</v>
      </c>
      <c r="W337" s="143">
        <f t="shared" si="129"/>
        <v>515.18583367302654</v>
      </c>
      <c r="X337" s="143">
        <f t="shared" si="130"/>
        <v>513.49854382475519</v>
      </c>
      <c r="AA337" t="s">
        <v>53</v>
      </c>
      <c r="AB337" s="2">
        <v>103.13881477481601</v>
      </c>
      <c r="AC337" s="2">
        <v>102.646046494572</v>
      </c>
      <c r="AD337" s="2">
        <v>-0.49276828024400743</v>
      </c>
      <c r="AE337" s="1">
        <v>-4.7777190509690586E-3</v>
      </c>
      <c r="AF337" s="2">
        <v>103.042469346535</v>
      </c>
      <c r="AG337" s="2">
        <v>-9.6345428281011891E-2</v>
      </c>
      <c r="AH337" s="1">
        <v>-9.3413356059368928E-4</v>
      </c>
      <c r="AI337" s="2">
        <v>103.15708762668399</v>
      </c>
      <c r="AJ337" s="2">
        <v>1.8272851867976669E-2</v>
      </c>
      <c r="AK337" s="1">
        <v>1.7716755721763883E-4</v>
      </c>
      <c r="AL337" s="2">
        <v>102.865613763863</v>
      </c>
      <c r="AM337" s="2">
        <v>-0.27320101095301652</v>
      </c>
      <c r="AN337" s="1">
        <v>-2.6488670783109051E-3</v>
      </c>
      <c r="AO337" s="2">
        <v>102.98084702874701</v>
      </c>
      <c r="AP337" s="2">
        <v>-0.15796774606900499</v>
      </c>
      <c r="AQ337" s="1">
        <v>-1.5316032709305175E-3</v>
      </c>
      <c r="AR337" s="2">
        <v>101.947794282478</v>
      </c>
      <c r="AS337" s="2">
        <v>-1.1910204923380121</v>
      </c>
      <c r="AT337" s="1">
        <v>-1.1547742670287407E-2</v>
      </c>
      <c r="AU337" s="1"/>
      <c r="AV337" t="s">
        <v>53</v>
      </c>
      <c r="AW337" s="2">
        <v>107.305122995286</v>
      </c>
      <c r="AX337" s="2">
        <v>107.190130255117</v>
      </c>
      <c r="AY337" s="2">
        <v>-0.11499274016900074</v>
      </c>
      <c r="AZ337" s="1">
        <v>-1.0716425922558466E-3</v>
      </c>
      <c r="BA337" s="2">
        <v>107.305122995286</v>
      </c>
      <c r="BB337" s="2">
        <v>0</v>
      </c>
      <c r="BC337" s="1">
        <v>0</v>
      </c>
      <c r="BD337" s="2">
        <v>107.305122995286</v>
      </c>
      <c r="BE337" s="2">
        <v>0</v>
      </c>
      <c r="BF337" s="1">
        <v>0</v>
      </c>
      <c r="BG337" s="2">
        <v>107.190130255117</v>
      </c>
      <c r="BH337" s="2">
        <v>-0.11499274016900074</v>
      </c>
      <c r="BI337" s="1">
        <v>-1.0716425922558466E-3</v>
      </c>
      <c r="BJ337" s="2">
        <v>107.305122995286</v>
      </c>
      <c r="BK337" s="2">
        <v>0</v>
      </c>
      <c r="BL337" s="1">
        <v>0</v>
      </c>
      <c r="BM337" s="2">
        <v>106.96014477477799</v>
      </c>
      <c r="BN337" s="2">
        <v>-0.34497822050801119</v>
      </c>
      <c r="BO337" s="1">
        <v>-3.2149277767769425E-3</v>
      </c>
      <c r="BQ337" t="s">
        <v>53</v>
      </c>
      <c r="BS337" s="23">
        <v>103.13881477481601</v>
      </c>
      <c r="BT337" s="23">
        <v>104.65860188761599</v>
      </c>
      <c r="BU337" s="23">
        <v>1.5197871127999747</v>
      </c>
      <c r="BV337" s="24">
        <v>1.4735355609022081E-2</v>
      </c>
      <c r="BW337" s="2">
        <v>107.305122995286</v>
      </c>
      <c r="BX337" s="2">
        <v>107.190130255117</v>
      </c>
      <c r="BY337" s="2">
        <v>-0.11499274016900074</v>
      </c>
      <c r="BZ337" s="1">
        <v>-1.0716425922558466E-3</v>
      </c>
      <c r="CB337" s="25" t="s">
        <v>53</v>
      </c>
      <c r="CC337" s="27">
        <v>0</v>
      </c>
      <c r="CD337" s="27">
        <v>1.971773</v>
      </c>
      <c r="CG337" s="30">
        <v>95</v>
      </c>
      <c r="CH337" s="30"/>
      <c r="CI337" s="15" t="s">
        <v>53</v>
      </c>
      <c r="CJ337" s="33" t="s">
        <v>961</v>
      </c>
      <c r="CK337" s="34" t="s">
        <v>53</v>
      </c>
      <c r="CL337" s="34" t="s">
        <v>962</v>
      </c>
      <c r="CM337" s="32"/>
      <c r="CN337" s="32"/>
      <c r="CO337" t="s">
        <v>53</v>
      </c>
      <c r="CP337">
        <v>204618</v>
      </c>
      <c r="CQ337" t="s">
        <v>963</v>
      </c>
      <c r="CR337" s="30">
        <v>412</v>
      </c>
      <c r="CS337" s="39" t="s">
        <v>53</v>
      </c>
      <c r="CW337" s="30">
        <v>138</v>
      </c>
      <c r="CX337" s="30"/>
      <c r="CY337" s="32"/>
      <c r="CZ337" s="32" t="s">
        <v>53</v>
      </c>
      <c r="DA337" s="41">
        <v>204457</v>
      </c>
    </row>
    <row r="338" spans="1:105" ht="15.75" x14ac:dyDescent="0.25">
      <c r="B338" t="s">
        <v>54</v>
      </c>
      <c r="C338" s="52">
        <v>124.65787979186</v>
      </c>
      <c r="D338" s="52">
        <v>123.37660674771901</v>
      </c>
      <c r="E338" s="52">
        <v>-1.2812730441409883</v>
      </c>
      <c r="F338" s="53">
        <v>-1.0278315709206004E-2</v>
      </c>
      <c r="G338" s="45">
        <v>127.42014903899799</v>
      </c>
      <c r="H338" s="45">
        <v>127.014867340168</v>
      </c>
      <c r="I338" s="45">
        <v>-0.40528169882999521</v>
      </c>
      <c r="J338" s="46">
        <v>-3.1806719885875772E-3</v>
      </c>
      <c r="K338" s="47">
        <v>1</v>
      </c>
      <c r="L338" s="55">
        <f t="shared" si="137"/>
        <v>125.09695103899799</v>
      </c>
      <c r="M338" s="55">
        <f t="shared" si="138"/>
        <v>124.69166934016799</v>
      </c>
      <c r="N338" s="55">
        <f t="shared" si="139"/>
        <v>-0.40528169882999521</v>
      </c>
      <c r="O338" s="56">
        <f t="shared" si="140"/>
        <v>-3.2397408207307295E-3</v>
      </c>
      <c r="P338" s="54"/>
      <c r="Q338" s="42">
        <f t="shared" si="141"/>
        <v>541.70344335552443</v>
      </c>
      <c r="R338" s="42">
        <f t="shared" si="142"/>
        <v>536.13564434395244</v>
      </c>
      <c r="S338" s="42">
        <f t="shared" si="143"/>
        <v>543.61143671182231</v>
      </c>
      <c r="T338" s="42">
        <f t="shared" si="144"/>
        <v>541.85027654969099</v>
      </c>
      <c r="V338" s="143">
        <f t="shared" si="128"/>
        <v>538.01968116488592</v>
      </c>
      <c r="W338" s="143">
        <f t="shared" si="129"/>
        <v>547.79628592509323</v>
      </c>
      <c r="X338" s="143">
        <f t="shared" si="130"/>
        <v>546.02156793613699</v>
      </c>
      <c r="AA338" t="s">
        <v>54</v>
      </c>
      <c r="AB338" s="2">
        <v>124.65787979186</v>
      </c>
      <c r="AC338" s="2">
        <v>123.853402217696</v>
      </c>
      <c r="AD338" s="2">
        <v>-0.80447757416399668</v>
      </c>
      <c r="AE338" s="1">
        <v>-6.4534835303409997E-3</v>
      </c>
      <c r="AF338" s="2">
        <v>124.501863421569</v>
      </c>
      <c r="AG338" s="2">
        <v>-0.15601637029099891</v>
      </c>
      <c r="AH338" s="1">
        <v>-1.2515564242829885E-3</v>
      </c>
      <c r="AI338" s="2">
        <v>124.688576612331</v>
      </c>
      <c r="AJ338" s="2">
        <v>3.0696820471007413E-2</v>
      </c>
      <c r="AK338" s="1">
        <v>2.4624853657275082E-4</v>
      </c>
      <c r="AL338" s="2">
        <v>124.262854270513</v>
      </c>
      <c r="AM338" s="2">
        <v>-0.39502552134699442</v>
      </c>
      <c r="AN338" s="1">
        <v>-3.1688772663754955E-3</v>
      </c>
      <c r="AO338" s="2">
        <v>124.433769452967</v>
      </c>
      <c r="AP338" s="2">
        <v>-0.22411033889299858</v>
      </c>
      <c r="AQ338" s="1">
        <v>-1.7978032296650107E-3</v>
      </c>
      <c r="AR338" s="2">
        <v>122.864326469538</v>
      </c>
      <c r="AS338" s="2">
        <v>-1.7935533223219977</v>
      </c>
      <c r="AT338" s="1">
        <v>-1.4387805450539312E-2</v>
      </c>
      <c r="AU338" s="1"/>
      <c r="AV338" t="s">
        <v>54</v>
      </c>
      <c r="AW338" s="2">
        <v>127.42014903899799</v>
      </c>
      <c r="AX338" s="2">
        <v>127.28505513938799</v>
      </c>
      <c r="AY338" s="2">
        <v>-0.1350938996099984</v>
      </c>
      <c r="AZ338" s="1">
        <v>-1.060223996195859E-3</v>
      </c>
      <c r="BA338" s="2">
        <v>127.42014903899799</v>
      </c>
      <c r="BB338" s="2">
        <v>0</v>
      </c>
      <c r="BC338" s="1">
        <v>0</v>
      </c>
      <c r="BD338" s="2">
        <v>127.42014903899799</v>
      </c>
      <c r="BE338" s="2">
        <v>0</v>
      </c>
      <c r="BF338" s="1">
        <v>0</v>
      </c>
      <c r="BG338" s="2">
        <v>127.28505513938799</v>
      </c>
      <c r="BH338" s="2">
        <v>-0.1350938996099984</v>
      </c>
      <c r="BI338" s="1">
        <v>-1.060223996195859E-3</v>
      </c>
      <c r="BJ338" s="2">
        <v>127.42014903899799</v>
      </c>
      <c r="BK338" s="2">
        <v>0</v>
      </c>
      <c r="BL338" s="1">
        <v>0</v>
      </c>
      <c r="BM338" s="2">
        <v>127.014867340168</v>
      </c>
      <c r="BN338" s="2">
        <v>-0.40528169882999521</v>
      </c>
      <c r="BO338" s="1">
        <v>-3.1806719885875772E-3</v>
      </c>
      <c r="BQ338" t="s">
        <v>54</v>
      </c>
      <c r="BS338" s="23">
        <v>124.65787979186</v>
      </c>
      <c r="BT338" s="23">
        <v>125.984298085142</v>
      </c>
      <c r="BU338" s="23">
        <v>1.3264182932820034</v>
      </c>
      <c r="BV338" s="24">
        <v>1.0640468901738989E-2</v>
      </c>
      <c r="BW338" s="2">
        <v>127.42014903899799</v>
      </c>
      <c r="BX338" s="2">
        <v>127.573501433597</v>
      </c>
      <c r="BY338" s="2">
        <v>0.15335239459901118</v>
      </c>
      <c r="BZ338" s="1">
        <v>1.2035176206871051E-3</v>
      </c>
      <c r="CB338" s="25" t="s">
        <v>54</v>
      </c>
      <c r="CC338" s="27">
        <v>0</v>
      </c>
      <c r="CD338" s="27">
        <v>2.3231980000000001</v>
      </c>
      <c r="CG338" s="30">
        <v>96</v>
      </c>
      <c r="CH338" s="30"/>
      <c r="CI338" s="15" t="s">
        <v>54</v>
      </c>
      <c r="CJ338" s="33" t="s">
        <v>961</v>
      </c>
      <c r="CK338" s="34" t="s">
        <v>54</v>
      </c>
      <c r="CL338" s="34" t="s">
        <v>962</v>
      </c>
      <c r="CM338" s="32"/>
      <c r="CN338" s="32"/>
      <c r="CO338" t="s">
        <v>54</v>
      </c>
      <c r="CP338">
        <v>230122</v>
      </c>
      <c r="CQ338" t="s">
        <v>963</v>
      </c>
      <c r="CR338" s="30">
        <v>413</v>
      </c>
      <c r="CS338" s="39" t="s">
        <v>54</v>
      </c>
      <c r="CW338" s="30">
        <v>139</v>
      </c>
      <c r="CX338" s="30"/>
      <c r="CY338" s="32"/>
      <c r="CZ338" s="32" t="s">
        <v>54</v>
      </c>
      <c r="DA338" s="41">
        <v>228364</v>
      </c>
    </row>
    <row r="339" spans="1:105" ht="15.75" x14ac:dyDescent="0.25">
      <c r="B339" t="s">
        <v>55</v>
      </c>
      <c r="C339" s="52">
        <v>82.156301179883997</v>
      </c>
      <c r="D339" s="52">
        <v>80.580517121325997</v>
      </c>
      <c r="E339" s="52">
        <v>-1.5757840585579999</v>
      </c>
      <c r="F339" s="53">
        <v>-1.9180318927793105E-2</v>
      </c>
      <c r="G339" s="45">
        <v>82.677013651094001</v>
      </c>
      <c r="H339" s="45">
        <v>82.020331345357008</v>
      </c>
      <c r="I339" s="45">
        <v>-0.65668230573699304</v>
      </c>
      <c r="J339" s="46">
        <v>-7.9427434148536605E-3</v>
      </c>
      <c r="K339" s="47">
        <v>3</v>
      </c>
      <c r="L339" s="55">
        <f t="shared" si="137"/>
        <v>79.281820651093994</v>
      </c>
      <c r="M339" s="55">
        <f t="shared" si="138"/>
        <v>78.625138345357001</v>
      </c>
      <c r="N339" s="55">
        <f t="shared" si="139"/>
        <v>-0.65668230573699304</v>
      </c>
      <c r="O339" s="56">
        <f t="shared" si="140"/>
        <v>-8.2828862952951318E-3</v>
      </c>
      <c r="P339" s="54"/>
      <c r="Q339" s="42">
        <f t="shared" si="141"/>
        <v>288.9114383974258</v>
      </c>
      <c r="R339" s="42">
        <f t="shared" si="142"/>
        <v>283.37002486707576</v>
      </c>
      <c r="S339" s="42">
        <f t="shared" si="143"/>
        <v>278.80301953859998</v>
      </c>
      <c r="T339" s="42">
        <f t="shared" si="144"/>
        <v>276.49372582897684</v>
      </c>
      <c r="V339" s="143">
        <f t="shared" si="128"/>
        <v>282.24803457351044</v>
      </c>
      <c r="W339" s="143">
        <f t="shared" si="129"/>
        <v>279.48215434299226</v>
      </c>
      <c r="X339" s="143">
        <f t="shared" si="130"/>
        <v>276.7249939672194</v>
      </c>
      <c r="AA339" t="s">
        <v>55</v>
      </c>
      <c r="AB339" s="2">
        <v>82.156301179883997</v>
      </c>
      <c r="AC339" s="2">
        <v>81.246103842766004</v>
      </c>
      <c r="AD339" s="2">
        <v>-0.91019733711799233</v>
      </c>
      <c r="AE339" s="1">
        <v>-1.1078849997458923E-2</v>
      </c>
      <c r="AF339" s="2">
        <v>81.969886859123008</v>
      </c>
      <c r="AG339" s="2">
        <v>-0.18641432076098852</v>
      </c>
      <c r="AH339" s="1">
        <v>-2.2690203682956475E-3</v>
      </c>
      <c r="AI339" s="2">
        <v>82.112086766689998</v>
      </c>
      <c r="AJ339" s="2">
        <v>-4.4214413193998325E-2</v>
      </c>
      <c r="AK339" s="1">
        <v>-5.3817434036117781E-4</v>
      </c>
      <c r="AL339" s="2">
        <v>81.595460852382999</v>
      </c>
      <c r="AM339" s="2">
        <v>-0.56084032750099766</v>
      </c>
      <c r="AN339" s="1">
        <v>-6.8265041079809425E-3</v>
      </c>
      <c r="AO339" s="2">
        <v>81.95252349335</v>
      </c>
      <c r="AP339" s="2">
        <v>-0.20377768653399642</v>
      </c>
      <c r="AQ339" s="1">
        <v>-2.4803658831696706E-3</v>
      </c>
      <c r="AR339" s="2">
        <v>80.066428959606</v>
      </c>
      <c r="AS339" s="2">
        <v>-2.0898722202779965</v>
      </c>
      <c r="AT339" s="1">
        <v>-2.543775937164151E-2</v>
      </c>
      <c r="AU339" s="1"/>
      <c r="AV339" t="s">
        <v>55</v>
      </c>
      <c r="AW339" s="2">
        <v>82.677013651094001</v>
      </c>
      <c r="AX339" s="2">
        <v>82.353661832026006</v>
      </c>
      <c r="AY339" s="2">
        <v>-0.32335181906799448</v>
      </c>
      <c r="AZ339" s="1">
        <v>-3.9110244164426928E-3</v>
      </c>
      <c r="BA339" s="2">
        <v>82.616689217206002</v>
      </c>
      <c r="BB339" s="2">
        <v>-6.0324433887998907E-2</v>
      </c>
      <c r="BC339" s="1">
        <v>-7.2963972964208148E-4</v>
      </c>
      <c r="BD339" s="2">
        <v>82.664517815229999</v>
      </c>
      <c r="BE339" s="2">
        <v>-1.2495835864001492E-2</v>
      </c>
      <c r="BF339" s="1">
        <v>-1.5114038729961002E-4</v>
      </c>
      <c r="BG339" s="2">
        <v>82.435858227679006</v>
      </c>
      <c r="BH339" s="2">
        <v>-0.24115542341499463</v>
      </c>
      <c r="BI339" s="1">
        <v>-2.916837616229062E-3</v>
      </c>
      <c r="BJ339" s="2">
        <v>82.606940905274996</v>
      </c>
      <c r="BK339" s="2">
        <v>-7.0072745819004467E-2</v>
      </c>
      <c r="BL339" s="1">
        <v>-8.4754809982275222E-4</v>
      </c>
      <c r="BM339" s="2">
        <v>81.894878938657001</v>
      </c>
      <c r="BN339" s="2">
        <v>-0.78213471243699928</v>
      </c>
      <c r="BO339" s="1">
        <v>-9.4601229277304685E-3</v>
      </c>
      <c r="BQ339" t="s">
        <v>55</v>
      </c>
      <c r="BS339" s="23">
        <v>82.156301179883997</v>
      </c>
      <c r="BT339" s="23">
        <v>82.040070972824012</v>
      </c>
      <c r="BU339" s="23">
        <v>-0.11623020705998499</v>
      </c>
      <c r="BV339" s="24">
        <v>-1.414744887376259E-3</v>
      </c>
      <c r="BW339" s="2">
        <v>82.677013651094001</v>
      </c>
      <c r="BX339" s="2">
        <v>82.580352804176997</v>
      </c>
      <c r="BY339" s="2">
        <v>-9.6660846917004051E-2</v>
      </c>
      <c r="BZ339" s="1">
        <v>-1.1691381031845604E-3</v>
      </c>
      <c r="CB339" s="25" t="s">
        <v>55</v>
      </c>
      <c r="CC339" s="27">
        <v>0</v>
      </c>
      <c r="CD339" s="27">
        <v>3.3951929999999999</v>
      </c>
      <c r="CG339" s="30">
        <v>97</v>
      </c>
      <c r="CH339" s="30"/>
      <c r="CI339" s="15" t="s">
        <v>55</v>
      </c>
      <c r="CJ339" s="33" t="s">
        <v>961</v>
      </c>
      <c r="CK339" s="34" t="s">
        <v>55</v>
      </c>
      <c r="CL339" s="34" t="s">
        <v>962</v>
      </c>
      <c r="CM339" s="32"/>
      <c r="CN339" s="32"/>
      <c r="CO339" t="s">
        <v>55</v>
      </c>
      <c r="CP339">
        <v>284365</v>
      </c>
      <c r="CQ339" t="s">
        <v>963</v>
      </c>
      <c r="CR339" s="30">
        <v>414</v>
      </c>
      <c r="CS339" s="39" t="s">
        <v>55</v>
      </c>
      <c r="CW339" s="30">
        <v>140</v>
      </c>
      <c r="CX339" s="30"/>
      <c r="CY339" s="32"/>
      <c r="CZ339" s="32" t="s">
        <v>55</v>
      </c>
      <c r="DA339" s="41">
        <v>283674</v>
      </c>
    </row>
    <row r="340" spans="1:105" ht="15.75" x14ac:dyDescent="0.25">
      <c r="A340" t="s">
        <v>650</v>
      </c>
      <c r="B340" t="s">
        <v>56</v>
      </c>
      <c r="C340" s="52">
        <v>102.21763984594</v>
      </c>
      <c r="D340" s="52">
        <v>101.46519233266801</v>
      </c>
      <c r="E340" s="52">
        <v>-0.75244751327198856</v>
      </c>
      <c r="F340" s="53">
        <v>-7.3612295725675094E-3</v>
      </c>
      <c r="G340" s="45">
        <v>100.599585106258</v>
      </c>
      <c r="H340" s="45">
        <v>100.11521224201199</v>
      </c>
      <c r="I340" s="45">
        <v>-0.48437286424601211</v>
      </c>
      <c r="J340" s="46">
        <v>-4.8148594622372922E-3</v>
      </c>
      <c r="K340" s="47">
        <v>2</v>
      </c>
      <c r="L340" s="55">
        <f t="shared" si="137"/>
        <v>98.665445106258005</v>
      </c>
      <c r="M340" s="55">
        <f t="shared" si="138"/>
        <v>98.181072242011993</v>
      </c>
      <c r="N340" s="55">
        <f t="shared" si="139"/>
        <v>-0.48437286424601211</v>
      </c>
      <c r="O340" s="56">
        <f t="shared" si="140"/>
        <v>-4.9092452147189479E-3</v>
      </c>
      <c r="P340" s="54"/>
      <c r="Q340" s="42">
        <f t="shared" si="141"/>
        <v>470.55462392481633</v>
      </c>
      <c r="R340" s="42">
        <f t="shared" si="142"/>
        <v>467.09076331167256</v>
      </c>
      <c r="S340" s="42">
        <f t="shared" si="143"/>
        <v>454.20224421464087</v>
      </c>
      <c r="T340" s="42">
        <f t="shared" si="144"/>
        <v>451.97245402071553</v>
      </c>
      <c r="V340" s="143">
        <f t="shared" si="128"/>
        <v>465.10373367661913</v>
      </c>
      <c r="W340" s="143">
        <f t="shared" si="129"/>
        <v>455.9506694066776</v>
      </c>
      <c r="X340" s="143">
        <f t="shared" si="130"/>
        <v>452.79598113214263</v>
      </c>
      <c r="AA340" t="s">
        <v>56</v>
      </c>
      <c r="AB340" s="2">
        <v>102.21763984594</v>
      </c>
      <c r="AC340" s="2">
        <v>101.525819916733</v>
      </c>
      <c r="AD340" s="2">
        <v>-0.69181992920699997</v>
      </c>
      <c r="AE340" s="1">
        <v>-6.7681070532414423E-3</v>
      </c>
      <c r="AF340" s="2">
        <v>102.076633079777</v>
      </c>
      <c r="AG340" s="2">
        <v>-0.14100676616300234</v>
      </c>
      <c r="AH340" s="1">
        <v>-1.3794758553956478E-3</v>
      </c>
      <c r="AI340" s="2">
        <v>102.227460769499</v>
      </c>
      <c r="AJ340" s="2">
        <v>9.8209235590047683E-3</v>
      </c>
      <c r="AK340" s="1">
        <v>9.6078559178304555E-5</v>
      </c>
      <c r="AL340" s="2">
        <v>101.849185038313</v>
      </c>
      <c r="AM340" s="2">
        <v>-0.36845480762700333</v>
      </c>
      <c r="AN340" s="1">
        <v>-3.6046107910760773E-3</v>
      </c>
      <c r="AO340" s="2">
        <v>102.034972164705</v>
      </c>
      <c r="AP340" s="2">
        <v>-0.18266768123500299</v>
      </c>
      <c r="AQ340" s="1">
        <v>-1.7870465558617414E-3</v>
      </c>
      <c r="AR340" s="2">
        <v>100.646122448952</v>
      </c>
      <c r="AS340" s="2">
        <v>-1.5715173969879999</v>
      </c>
      <c r="AT340" s="1">
        <v>-1.5374228942837593E-2</v>
      </c>
      <c r="AU340" s="1"/>
      <c r="AV340" t="s">
        <v>56</v>
      </c>
      <c r="AW340" s="2">
        <v>100.599585106258</v>
      </c>
      <c r="AX340" s="2">
        <v>100.322071974672</v>
      </c>
      <c r="AY340" s="2">
        <v>-0.2775131315860051</v>
      </c>
      <c r="AZ340" s="1">
        <v>-2.7585912137995669E-3</v>
      </c>
      <c r="BA340" s="2">
        <v>100.550112031026</v>
      </c>
      <c r="BB340" s="2">
        <v>-4.9473075232000951E-2</v>
      </c>
      <c r="BC340" s="1">
        <v>-4.9178210009261135E-4</v>
      </c>
      <c r="BD340" s="2">
        <v>100.602359534702</v>
      </c>
      <c r="BE340" s="2">
        <v>2.7744284439989997E-3</v>
      </c>
      <c r="BF340" s="1">
        <v>2.757892531135708E-5</v>
      </c>
      <c r="BG340" s="2">
        <v>100.39169517576299</v>
      </c>
      <c r="BH340" s="2">
        <v>-0.20788993049501414</v>
      </c>
      <c r="BI340" s="1">
        <v>-2.0665088258110709E-3</v>
      </c>
      <c r="BJ340" s="2">
        <v>100.532307498273</v>
      </c>
      <c r="BK340" s="2">
        <v>-6.7277607985005261E-2</v>
      </c>
      <c r="BL340" s="1">
        <v>-6.6876625697753615E-4</v>
      </c>
      <c r="BM340" s="2">
        <v>99.916926337090004</v>
      </c>
      <c r="BN340" s="2">
        <v>-0.68265876916800039</v>
      </c>
      <c r="BO340" s="1">
        <v>-6.785900443296502E-3</v>
      </c>
      <c r="BQ340" t="s">
        <v>56</v>
      </c>
      <c r="BS340" s="23">
        <v>102.21763984594</v>
      </c>
      <c r="BT340" s="23">
        <v>103.479937062413</v>
      </c>
      <c r="BU340" s="23">
        <v>1.2622972164730015</v>
      </c>
      <c r="BV340" s="24">
        <v>1.2349113307404729E-2</v>
      </c>
      <c r="BW340" s="2">
        <v>100.599585106258</v>
      </c>
      <c r="BX340" s="2">
        <v>100.87706284442601</v>
      </c>
      <c r="BY340" s="2">
        <v>0.27747773816800247</v>
      </c>
      <c r="BZ340" s="1">
        <v>2.7582393891079915E-3</v>
      </c>
      <c r="CB340" s="25" t="s">
        <v>56</v>
      </c>
      <c r="CC340" s="27">
        <v>0</v>
      </c>
      <c r="CD340" s="27">
        <v>1.93414</v>
      </c>
      <c r="CG340" s="30">
        <v>98</v>
      </c>
      <c r="CH340" s="30"/>
      <c r="CI340" s="15" t="s">
        <v>56</v>
      </c>
      <c r="CJ340" s="33" t="s">
        <v>961</v>
      </c>
      <c r="CK340" s="34" t="s">
        <v>56</v>
      </c>
      <c r="CL340" s="34" t="s">
        <v>962</v>
      </c>
      <c r="CM340" s="32"/>
      <c r="CN340" s="32"/>
      <c r="CO340" t="s">
        <v>56</v>
      </c>
      <c r="CP340">
        <v>217228</v>
      </c>
      <c r="CQ340" t="s">
        <v>963</v>
      </c>
      <c r="CR340" s="30">
        <v>415</v>
      </c>
      <c r="CS340" s="39" t="s">
        <v>56</v>
      </c>
      <c r="CW340" s="30">
        <v>141</v>
      </c>
      <c r="CX340" s="30"/>
      <c r="CY340" s="32"/>
      <c r="CZ340" s="32" t="s">
        <v>56</v>
      </c>
      <c r="DA340" s="41">
        <v>216395</v>
      </c>
    </row>
    <row r="341" spans="1:105" ht="15.75" x14ac:dyDescent="0.25">
      <c r="A341" t="s">
        <v>651</v>
      </c>
      <c r="B341" t="s">
        <v>57</v>
      </c>
      <c r="C341" s="52">
        <v>63.975643602925999</v>
      </c>
      <c r="D341" s="52">
        <v>62.301891743170003</v>
      </c>
      <c r="E341" s="52">
        <v>-1.6737518597559955</v>
      </c>
      <c r="F341" s="53">
        <v>-2.6162329372477693E-2</v>
      </c>
      <c r="G341" s="45">
        <v>65.798722555826998</v>
      </c>
      <c r="H341" s="45">
        <v>65.439879371800004</v>
      </c>
      <c r="I341" s="45">
        <v>-0.35884318402699478</v>
      </c>
      <c r="J341" s="46">
        <v>-5.4536497075993217E-3</v>
      </c>
      <c r="K341" s="47">
        <v>3</v>
      </c>
      <c r="L341" s="55">
        <f t="shared" si="137"/>
        <v>63.598043555826997</v>
      </c>
      <c r="M341" s="55">
        <f t="shared" si="138"/>
        <v>63.239200371800003</v>
      </c>
      <c r="N341" s="55">
        <f t="shared" si="139"/>
        <v>-0.35884318402699478</v>
      </c>
      <c r="O341" s="56">
        <f t="shared" si="140"/>
        <v>-5.6423619967491401E-3</v>
      </c>
      <c r="P341" s="54"/>
      <c r="Q341" s="42">
        <f t="shared" si="141"/>
        <v>293.19054835098189</v>
      </c>
      <c r="R341" s="42">
        <f t="shared" si="142"/>
        <v>285.52000065612611</v>
      </c>
      <c r="S341" s="42">
        <f t="shared" si="143"/>
        <v>291.46006533226551</v>
      </c>
      <c r="T341" s="42">
        <f t="shared" si="144"/>
        <v>289.81554213606472</v>
      </c>
      <c r="V341" s="143">
        <f t="shared" si="128"/>
        <v>287.36639238988278</v>
      </c>
      <c r="W341" s="143">
        <f t="shared" si="129"/>
        <v>293.24340668867745</v>
      </c>
      <c r="X341" s="143">
        <f t="shared" si="130"/>
        <v>291.58882123498006</v>
      </c>
      <c r="AA341" t="s">
        <v>57</v>
      </c>
      <c r="AB341" s="2">
        <v>63.975643602925999</v>
      </c>
      <c r="AC341" s="2">
        <v>63.199816908774004</v>
      </c>
      <c r="AD341" s="2">
        <v>-0.7758266941519949</v>
      </c>
      <c r="AE341" s="1">
        <v>-1.2126907217491619E-2</v>
      </c>
      <c r="AF341" s="2">
        <v>63.851687176001001</v>
      </c>
      <c r="AG341" s="2">
        <v>-0.1239564269249982</v>
      </c>
      <c r="AH341" s="1">
        <v>-1.9375565440865516E-3</v>
      </c>
      <c r="AI341" s="2">
        <v>63.943819734632001</v>
      </c>
      <c r="AJ341" s="2">
        <v>-3.1823868293997748E-2</v>
      </c>
      <c r="AK341" s="1">
        <v>-4.9743725114384388E-4</v>
      </c>
      <c r="AL341" s="2">
        <v>63.548417227689995</v>
      </c>
      <c r="AM341" s="2">
        <v>-0.42722637523600326</v>
      </c>
      <c r="AN341" s="1">
        <v>-6.6779535331859263E-3</v>
      </c>
      <c r="AO341" s="2">
        <v>63.814018712676003</v>
      </c>
      <c r="AP341" s="2">
        <v>-0.16162489024999616</v>
      </c>
      <c r="AQ341" s="1">
        <v>-2.5263503600392707E-3</v>
      </c>
      <c r="AR341" s="2">
        <v>62.323448448733004</v>
      </c>
      <c r="AS341" s="2">
        <v>-1.6521951541929951</v>
      </c>
      <c r="AT341" s="1">
        <v>-2.5825377614761974E-2</v>
      </c>
      <c r="AU341" s="1"/>
      <c r="AV341" t="s">
        <v>57</v>
      </c>
      <c r="AW341" s="2">
        <v>65.798722555826998</v>
      </c>
      <c r="AX341" s="2">
        <v>65.579944045934994</v>
      </c>
      <c r="AY341" s="2">
        <v>-0.21877850989200454</v>
      </c>
      <c r="AZ341" s="1">
        <v>-3.3249659171784326E-3</v>
      </c>
      <c r="BA341" s="2">
        <v>65.762887233978006</v>
      </c>
      <c r="BB341" s="2">
        <v>-3.5835321848992407E-2</v>
      </c>
      <c r="BC341" s="1">
        <v>-5.4462032782760924E-4</v>
      </c>
      <c r="BD341" s="2">
        <v>65.789728988942997</v>
      </c>
      <c r="BE341" s="2">
        <v>-8.993566884001325E-3</v>
      </c>
      <c r="BF341" s="1">
        <v>-1.3668300135113906E-4</v>
      </c>
      <c r="BG341" s="2">
        <v>65.626751569763996</v>
      </c>
      <c r="BH341" s="2">
        <v>-0.17197098606300187</v>
      </c>
      <c r="BI341" s="1">
        <v>-2.6135915620108417E-3</v>
      </c>
      <c r="BJ341" s="2">
        <v>65.751849802230993</v>
      </c>
      <c r="BK341" s="2">
        <v>-4.6872753596005623E-2</v>
      </c>
      <c r="BL341" s="1">
        <v>-7.1236570825879456E-4</v>
      </c>
      <c r="BM341" s="2">
        <v>65.439879371800004</v>
      </c>
      <c r="BN341" s="2">
        <v>-0.35884318402699478</v>
      </c>
      <c r="BO341" s="1">
        <v>-5.4536497075993217E-3</v>
      </c>
      <c r="BQ341" t="s">
        <v>57</v>
      </c>
      <c r="BS341" s="23">
        <v>63.975643602925999</v>
      </c>
      <c r="BT341" s="23">
        <v>63.547018603301005</v>
      </c>
      <c r="BU341" s="23">
        <v>-0.42862499962499356</v>
      </c>
      <c r="BV341" s="24">
        <v>-6.699815359190695E-3</v>
      </c>
      <c r="BW341" s="2">
        <v>65.798722555826998</v>
      </c>
      <c r="BX341" s="2">
        <v>65.627269900952996</v>
      </c>
      <c r="BY341" s="2">
        <v>-0.17145265487400252</v>
      </c>
      <c r="BZ341" s="1">
        <v>-2.6057140353831845E-3</v>
      </c>
      <c r="CB341" s="25" t="s">
        <v>57</v>
      </c>
      <c r="CC341" s="27">
        <v>0</v>
      </c>
      <c r="CD341" s="27">
        <v>2.2006790000000001</v>
      </c>
      <c r="CG341" s="30">
        <v>99</v>
      </c>
      <c r="CH341" s="30"/>
      <c r="CI341" s="15" t="s">
        <v>57</v>
      </c>
      <c r="CJ341" s="33" t="s">
        <v>961</v>
      </c>
      <c r="CK341" s="34" t="s">
        <v>57</v>
      </c>
      <c r="CL341" s="34" t="s">
        <v>962</v>
      </c>
      <c r="CM341" s="32"/>
      <c r="CN341" s="32"/>
      <c r="CO341" t="s">
        <v>57</v>
      </c>
      <c r="CP341">
        <v>218205</v>
      </c>
      <c r="CQ341" t="s">
        <v>963</v>
      </c>
      <c r="CR341" s="30">
        <v>416</v>
      </c>
      <c r="CS341" s="39" t="s">
        <v>57</v>
      </c>
      <c r="CW341" s="30">
        <v>142</v>
      </c>
      <c r="CX341" s="30"/>
      <c r="CY341" s="32"/>
      <c r="CZ341" s="32" t="s">
        <v>57</v>
      </c>
      <c r="DA341" s="41">
        <v>216878</v>
      </c>
    </row>
    <row r="342" spans="1:105" ht="15.75" x14ac:dyDescent="0.25">
      <c r="A342" t="s">
        <v>652</v>
      </c>
      <c r="B342" t="s">
        <v>58</v>
      </c>
      <c r="C342" s="52">
        <v>128.672839205965</v>
      </c>
      <c r="D342" s="52">
        <v>128.10170411513201</v>
      </c>
      <c r="E342" s="52">
        <v>-0.57113509083299618</v>
      </c>
      <c r="F342" s="53">
        <v>-4.4386608266161545E-3</v>
      </c>
      <c r="G342" s="45">
        <v>127.45178650772699</v>
      </c>
      <c r="H342" s="45">
        <v>126.94894040809899</v>
      </c>
      <c r="I342" s="45">
        <v>-0.50284609962800175</v>
      </c>
      <c r="J342" s="46">
        <v>-3.9453829044406204E-3</v>
      </c>
      <c r="K342" s="47">
        <v>2</v>
      </c>
      <c r="L342" s="55">
        <f t="shared" si="137"/>
        <v>124.62193350772699</v>
      </c>
      <c r="M342" s="55">
        <f t="shared" si="138"/>
        <v>124.11908740809899</v>
      </c>
      <c r="N342" s="55">
        <f t="shared" si="139"/>
        <v>-0.50284609962800175</v>
      </c>
      <c r="O342" s="56">
        <f t="shared" si="140"/>
        <v>-4.034972700827367E-3</v>
      </c>
      <c r="P342" s="54"/>
      <c r="Q342" s="42">
        <f t="shared" si="141"/>
        <v>416.44660527922701</v>
      </c>
      <c r="R342" s="42">
        <f t="shared" si="142"/>
        <v>414.59814004599684</v>
      </c>
      <c r="S342" s="42">
        <f t="shared" si="143"/>
        <v>403.33594465537027</v>
      </c>
      <c r="T342" s="42">
        <f t="shared" si="144"/>
        <v>401.70849512942345</v>
      </c>
      <c r="V342" s="143">
        <f t="shared" si="128"/>
        <v>411.74089995599621</v>
      </c>
      <c r="W342" s="143">
        <f t="shared" si="129"/>
        <v>404.56149975564045</v>
      </c>
      <c r="X342" s="143">
        <f t="shared" si="130"/>
        <v>401.89868626263302</v>
      </c>
      <c r="AA342" t="s">
        <v>58</v>
      </c>
      <c r="AB342" s="2">
        <v>128.672839205965</v>
      </c>
      <c r="AC342" s="2">
        <v>127.909007703179</v>
      </c>
      <c r="AD342" s="2">
        <v>-0.76383150278600453</v>
      </c>
      <c r="AE342" s="1">
        <v>-5.9362294910066376E-3</v>
      </c>
      <c r="AF342" s="2">
        <v>128.49386287835699</v>
      </c>
      <c r="AG342" s="2">
        <v>-0.1789763276080123</v>
      </c>
      <c r="AH342" s="1">
        <v>-1.3909409997670691E-3</v>
      </c>
      <c r="AI342" s="2">
        <v>128.66611667984299</v>
      </c>
      <c r="AJ342" s="2">
        <v>-6.7225261220187349E-3</v>
      </c>
      <c r="AK342" s="1">
        <v>-5.2245105987426543E-5</v>
      </c>
      <c r="AL342" s="2">
        <v>128.240636851007</v>
      </c>
      <c r="AM342" s="2">
        <v>-0.43220235495800807</v>
      </c>
      <c r="AN342" s="1">
        <v>-3.3589245222621317E-3</v>
      </c>
      <c r="AO342" s="2">
        <v>128.46971563005701</v>
      </c>
      <c r="AP342" s="2">
        <v>-0.20312357590799479</v>
      </c>
      <c r="AQ342" s="1">
        <v>-1.5786049111954188E-3</v>
      </c>
      <c r="AR342" s="2">
        <v>126.83349030424499</v>
      </c>
      <c r="AS342" s="2">
        <v>-1.8393489017200153</v>
      </c>
      <c r="AT342" s="1">
        <v>-1.429477202081313E-2</v>
      </c>
      <c r="AU342" s="1"/>
      <c r="AV342" t="s">
        <v>58</v>
      </c>
      <c r="AW342" s="2">
        <v>127.45178650772699</v>
      </c>
      <c r="AX342" s="2">
        <v>127.13287875621</v>
      </c>
      <c r="AY342" s="2">
        <v>-0.31890775151698847</v>
      </c>
      <c r="AZ342" s="1">
        <v>-2.5021834550561918E-3</v>
      </c>
      <c r="BA342" s="2">
        <v>127.390268325691</v>
      </c>
      <c r="BB342" s="2">
        <v>-6.151818203599646E-2</v>
      </c>
      <c r="BC342" s="1">
        <v>-4.8267806769634267E-4</v>
      </c>
      <c r="BD342" s="2">
        <v>127.449885600513</v>
      </c>
      <c r="BE342" s="2">
        <v>-1.9009072139937189E-3</v>
      </c>
      <c r="BF342" s="1">
        <v>-1.4914716114069322E-5</v>
      </c>
      <c r="BG342" s="2">
        <v>127.20182646854401</v>
      </c>
      <c r="BH342" s="2">
        <v>-0.24996003918298015</v>
      </c>
      <c r="BI342" s="1">
        <v>-1.9612125183339495E-3</v>
      </c>
      <c r="BJ342" s="2">
        <v>127.37651304622599</v>
      </c>
      <c r="BK342" s="2">
        <v>-7.5273461500998451E-2</v>
      </c>
      <c r="BL342" s="1">
        <v>-5.9060342395777132E-4</v>
      </c>
      <c r="BM342" s="2">
        <v>126.631528113714</v>
      </c>
      <c r="BN342" s="2">
        <v>-0.8202583940129955</v>
      </c>
      <c r="BO342" s="1">
        <v>-6.4358328469822264E-3</v>
      </c>
      <c r="BQ342" t="s">
        <v>58</v>
      </c>
      <c r="BS342" s="23">
        <v>128.672839205965</v>
      </c>
      <c r="BT342" s="23">
        <v>130.29662089409899</v>
      </c>
      <c r="BU342" s="23">
        <v>1.6237816881339882</v>
      </c>
      <c r="BV342" s="24">
        <v>1.2619459539047095E-2</v>
      </c>
      <c r="BW342" s="2">
        <v>127.45178650772699</v>
      </c>
      <c r="BX342" s="2">
        <v>127.810718123163</v>
      </c>
      <c r="BY342" s="2">
        <v>0.35893161543600627</v>
      </c>
      <c r="BZ342" s="1">
        <v>2.816214862662952E-3</v>
      </c>
      <c r="CB342" s="25" t="s">
        <v>58</v>
      </c>
      <c r="CC342" s="27">
        <v>0</v>
      </c>
      <c r="CD342" s="27">
        <v>2.829853</v>
      </c>
      <c r="CG342" s="30">
        <v>100</v>
      </c>
      <c r="CH342" s="30"/>
      <c r="CI342" s="15" t="s">
        <v>58</v>
      </c>
      <c r="CJ342" s="33" t="s">
        <v>961</v>
      </c>
      <c r="CK342" s="34" t="s">
        <v>58</v>
      </c>
      <c r="CL342" s="34" t="s">
        <v>962</v>
      </c>
      <c r="CM342" s="32"/>
      <c r="CN342" s="32"/>
      <c r="CO342" t="s">
        <v>58</v>
      </c>
      <c r="CP342">
        <v>308978</v>
      </c>
      <c r="CQ342" t="s">
        <v>963</v>
      </c>
      <c r="CR342" s="30">
        <v>417</v>
      </c>
      <c r="CS342" s="39" t="s">
        <v>58</v>
      </c>
      <c r="CW342" s="30">
        <v>143</v>
      </c>
      <c r="CX342" s="30"/>
      <c r="CY342" s="32"/>
      <c r="CZ342" s="32" t="s">
        <v>58</v>
      </c>
      <c r="DA342" s="41">
        <v>308042</v>
      </c>
    </row>
    <row r="343" spans="1:105" ht="15.75" x14ac:dyDescent="0.25">
      <c r="A343" t="s">
        <v>653</v>
      </c>
      <c r="B343" t="s">
        <v>62</v>
      </c>
      <c r="C343" s="52">
        <v>103.04178325217799</v>
      </c>
      <c r="D343" s="52">
        <v>103.401844736863</v>
      </c>
      <c r="E343" s="52">
        <v>0.36006148468500498</v>
      </c>
      <c r="F343" s="53">
        <v>3.4943250526227126E-3</v>
      </c>
      <c r="G343" s="45">
        <v>110.45962641852499</v>
      </c>
      <c r="H343" s="45">
        <v>110.106018205506</v>
      </c>
      <c r="I343" s="45">
        <v>-0.35360821301898682</v>
      </c>
      <c r="J343" s="46">
        <v>-3.2012439701650467E-3</v>
      </c>
      <c r="K343" s="47">
        <v>1</v>
      </c>
      <c r="L343" s="55">
        <f t="shared" si="137"/>
        <v>109.147068418525</v>
      </c>
      <c r="M343" s="55">
        <f t="shared" si="138"/>
        <v>108.79346020550601</v>
      </c>
      <c r="N343" s="55">
        <f t="shared" si="139"/>
        <v>-0.35360821301898682</v>
      </c>
      <c r="O343" s="56">
        <f t="shared" si="140"/>
        <v>-3.2397408207344085E-3</v>
      </c>
      <c r="P343" s="54"/>
      <c r="Q343" s="42">
        <f t="shared" si="141"/>
        <v>686.3092417838003</v>
      </c>
      <c r="R343" s="42">
        <f t="shared" si="142"/>
        <v>688.70742936121189</v>
      </c>
      <c r="S343" s="42">
        <f t="shared" si="143"/>
        <v>726.97346071656932</v>
      </c>
      <c r="T343" s="42">
        <f t="shared" si="144"/>
        <v>724.6182551202952</v>
      </c>
      <c r="V343" s="143">
        <f t="shared" si="128"/>
        <v>680.75099652082747</v>
      </c>
      <c r="W343" s="143">
        <f t="shared" si="129"/>
        <v>727.67622983936019</v>
      </c>
      <c r="X343" s="143">
        <f t="shared" si="130"/>
        <v>725.3187474532715</v>
      </c>
      <c r="AA343" t="s">
        <v>62</v>
      </c>
      <c r="AB343" s="2">
        <v>103.04178325217799</v>
      </c>
      <c r="AC343" s="2">
        <v>102.66116112108</v>
      </c>
      <c r="AD343" s="2">
        <v>-0.38062213109799359</v>
      </c>
      <c r="AE343" s="1">
        <v>-3.6938620342631579E-3</v>
      </c>
      <c r="AF343" s="2">
        <v>102.947284017326</v>
      </c>
      <c r="AG343" s="2">
        <v>-9.4499234851994629E-2</v>
      </c>
      <c r="AH343" s="1">
        <v>-9.1709626783848582E-4</v>
      </c>
      <c r="AI343" s="2">
        <v>103.089331781149</v>
      </c>
      <c r="AJ343" s="2">
        <v>4.7548528971006476E-2</v>
      </c>
      <c r="AK343" s="1">
        <v>4.6144901097683056E-4</v>
      </c>
      <c r="AL343" s="2">
        <v>102.877074876878</v>
      </c>
      <c r="AM343" s="2">
        <v>-0.16470837529999471</v>
      </c>
      <c r="AN343" s="1">
        <v>-1.5984620034854965E-3</v>
      </c>
      <c r="AO343" s="2">
        <v>102.89728806903601</v>
      </c>
      <c r="AP343" s="2">
        <v>-0.14449518314198428</v>
      </c>
      <c r="AQ343" s="1">
        <v>-1.4022969962423481E-3</v>
      </c>
      <c r="AR343" s="2">
        <v>102.108564972145</v>
      </c>
      <c r="AS343" s="2">
        <v>-0.9332182800329889</v>
      </c>
      <c r="AT343" s="1">
        <v>-9.0566976868896865E-3</v>
      </c>
      <c r="AU343" s="1"/>
      <c r="AV343" t="s">
        <v>62</v>
      </c>
      <c r="AW343" s="2">
        <v>110.45962641852499</v>
      </c>
      <c r="AX343" s="2">
        <v>110.341757014186</v>
      </c>
      <c r="AY343" s="2">
        <v>-0.11786940433898963</v>
      </c>
      <c r="AZ343" s="1">
        <v>-1.0670813233822594E-3</v>
      </c>
      <c r="BA343" s="2">
        <v>110.45962641852499</v>
      </c>
      <c r="BB343" s="2">
        <v>0</v>
      </c>
      <c r="BC343" s="1">
        <v>0</v>
      </c>
      <c r="BD343" s="2">
        <v>110.45962641852499</v>
      </c>
      <c r="BE343" s="2">
        <v>0</v>
      </c>
      <c r="BF343" s="1">
        <v>0</v>
      </c>
      <c r="BG343" s="2">
        <v>110.341757014186</v>
      </c>
      <c r="BH343" s="2">
        <v>-0.11786940433898963</v>
      </c>
      <c r="BI343" s="1">
        <v>-1.0670813233822594E-3</v>
      </c>
      <c r="BJ343" s="2">
        <v>110.45962641852499</v>
      </c>
      <c r="BK343" s="2">
        <v>0</v>
      </c>
      <c r="BL343" s="1">
        <v>0</v>
      </c>
      <c r="BM343" s="2">
        <v>110.106018205506</v>
      </c>
      <c r="BN343" s="2">
        <v>-0.35360821301898682</v>
      </c>
      <c r="BO343" s="1">
        <v>-3.2012439701650467E-3</v>
      </c>
      <c r="BQ343" t="s">
        <v>62</v>
      </c>
      <c r="BS343" s="23">
        <v>103.04178325217799</v>
      </c>
      <c r="BT343" s="23">
        <v>104.54155621727601</v>
      </c>
      <c r="BU343" s="23">
        <v>1.4997729650980176</v>
      </c>
      <c r="BV343" s="24">
        <v>1.4554998154754051E-2</v>
      </c>
      <c r="BW343" s="2">
        <v>110.45962641852499</v>
      </c>
      <c r="BX343" s="2">
        <v>110.341757014186</v>
      </c>
      <c r="BY343" s="2">
        <v>-0.11786940433898963</v>
      </c>
      <c r="BZ343" s="1">
        <v>-1.0670813233822594E-3</v>
      </c>
      <c r="CB343" s="25" t="s">
        <v>62</v>
      </c>
      <c r="CC343" s="27">
        <v>0</v>
      </c>
      <c r="CD343" s="27">
        <v>1.3125579999999999</v>
      </c>
      <c r="CG343" s="30">
        <v>105</v>
      </c>
      <c r="CH343" s="30"/>
      <c r="CI343" s="15" t="s">
        <v>62</v>
      </c>
      <c r="CJ343" s="33" t="s">
        <v>961</v>
      </c>
      <c r="CK343" s="34" t="s">
        <v>62</v>
      </c>
      <c r="CL343" s="34" t="s">
        <v>962</v>
      </c>
      <c r="CM343" s="32"/>
      <c r="CN343" s="32"/>
      <c r="CO343" t="s">
        <v>62</v>
      </c>
      <c r="CP343">
        <v>150139</v>
      </c>
      <c r="CQ343" t="s">
        <v>963</v>
      </c>
      <c r="CR343" s="30">
        <v>418</v>
      </c>
      <c r="CS343" s="39" t="s">
        <v>62</v>
      </c>
      <c r="CW343" s="30">
        <v>147</v>
      </c>
      <c r="CX343" s="30"/>
      <c r="CY343" s="32"/>
      <c r="CZ343" s="32" t="s">
        <v>62</v>
      </c>
      <c r="DA343" s="41">
        <v>149994</v>
      </c>
    </row>
    <row r="344" spans="1:105" ht="15.75" x14ac:dyDescent="0.25">
      <c r="A344" t="s">
        <v>654</v>
      </c>
      <c r="B344" t="s">
        <v>63</v>
      </c>
      <c r="C344" s="52">
        <v>298.87845987905399</v>
      </c>
      <c r="D344" s="52">
        <v>297.39020494902906</v>
      </c>
      <c r="E344" s="52">
        <v>-1.4882549300249366</v>
      </c>
      <c r="F344" s="53">
        <v>-4.9794653339259812E-3</v>
      </c>
      <c r="G344" s="45">
        <v>317.82472144331501</v>
      </c>
      <c r="H344" s="45">
        <v>316.80823156175001</v>
      </c>
      <c r="I344" s="45">
        <v>-1.0164898815650076</v>
      </c>
      <c r="J344" s="46">
        <v>-3.1982719183985871E-3</v>
      </c>
      <c r="K344" s="47">
        <v>1</v>
      </c>
      <c r="L344" s="55">
        <f t="shared" si="137"/>
        <v>313.75654344331502</v>
      </c>
      <c r="M344" s="55">
        <f t="shared" si="138"/>
        <v>312.74005356175002</v>
      </c>
      <c r="N344" s="55">
        <f t="shared" si="139"/>
        <v>-1.0164898815650076</v>
      </c>
      <c r="O344" s="56">
        <f t="shared" si="140"/>
        <v>-3.2397408207317669E-3</v>
      </c>
      <c r="P344" s="54"/>
      <c r="Q344" s="42">
        <f t="shared" si="141"/>
        <v>670.49488708907973</v>
      </c>
      <c r="R344" s="42">
        <f t="shared" si="142"/>
        <v>667.15618104224507</v>
      </c>
      <c r="S344" s="42">
        <f t="shared" si="143"/>
        <v>703.87192926052933</v>
      </c>
      <c r="T344" s="42">
        <f t="shared" si="144"/>
        <v>701.59156663873682</v>
      </c>
      <c r="V344" s="143">
        <f t="shared" si="128"/>
        <v>662.69375992437779</v>
      </c>
      <c r="W344" s="143">
        <f t="shared" si="129"/>
        <v>705.31972728201856</v>
      </c>
      <c r="X344" s="143">
        <f t="shared" si="130"/>
        <v>703.03467416987564</v>
      </c>
      <c r="AA344" t="s">
        <v>63</v>
      </c>
      <c r="AB344" s="2">
        <v>298.87845987905399</v>
      </c>
      <c r="AC344" s="2">
        <v>297.11388028522498</v>
      </c>
      <c r="AD344" s="2">
        <v>-1.7645795938290121</v>
      </c>
      <c r="AE344" s="1">
        <v>-5.9040039036037514E-3</v>
      </c>
      <c r="AF344" s="2">
        <v>298.51597892106298</v>
      </c>
      <c r="AG344" s="2">
        <v>-0.36248095799101065</v>
      </c>
      <c r="AH344" s="1">
        <v>-1.2128038873650997E-3</v>
      </c>
      <c r="AI344" s="2">
        <v>299.006363325846</v>
      </c>
      <c r="AJ344" s="2">
        <v>0.12790344679200416</v>
      </c>
      <c r="AK344" s="1">
        <v>4.2794467973289999E-4</v>
      </c>
      <c r="AL344" s="2">
        <v>297.99560527261104</v>
      </c>
      <c r="AM344" s="2">
        <v>-0.88285460644294744</v>
      </c>
      <c r="AN344" s="1">
        <v>-2.9538917150476779E-3</v>
      </c>
      <c r="AO344" s="2">
        <v>298.31083439503595</v>
      </c>
      <c r="AP344" s="2">
        <v>-0.5676254840180377</v>
      </c>
      <c r="AQ344" s="1">
        <v>-1.8991849872611647E-3</v>
      </c>
      <c r="AR344" s="2">
        <v>294.79468024604</v>
      </c>
      <c r="AS344" s="2">
        <v>-4.0837796330139895</v>
      </c>
      <c r="AT344" s="1">
        <v>-1.3663679994425014E-2</v>
      </c>
      <c r="AU344" s="1"/>
      <c r="AV344" t="s">
        <v>63</v>
      </c>
      <c r="AW344" s="2">
        <v>317.82472144331501</v>
      </c>
      <c r="AX344" s="2">
        <v>317.48589148279297</v>
      </c>
      <c r="AY344" s="2">
        <v>-0.33882996052204817</v>
      </c>
      <c r="AZ344" s="1">
        <v>-1.0660906394673879E-3</v>
      </c>
      <c r="BA344" s="2">
        <v>317.82472144331501</v>
      </c>
      <c r="BB344" s="2">
        <v>0</v>
      </c>
      <c r="BC344" s="1">
        <v>0</v>
      </c>
      <c r="BD344" s="2">
        <v>317.82472144331501</v>
      </c>
      <c r="BE344" s="2">
        <v>0</v>
      </c>
      <c r="BF344" s="1">
        <v>0</v>
      </c>
      <c r="BG344" s="2">
        <v>317.48589148279297</v>
      </c>
      <c r="BH344" s="2">
        <v>-0.33882996052204817</v>
      </c>
      <c r="BI344" s="1">
        <v>-1.0660906394673879E-3</v>
      </c>
      <c r="BJ344" s="2">
        <v>317.82472144331501</v>
      </c>
      <c r="BK344" s="2">
        <v>0</v>
      </c>
      <c r="BL344" s="1">
        <v>0</v>
      </c>
      <c r="BM344" s="2">
        <v>316.80823156175001</v>
      </c>
      <c r="BN344" s="2">
        <v>-1.0164898815650076</v>
      </c>
      <c r="BO344" s="1">
        <v>-3.1982719183985871E-3</v>
      </c>
      <c r="BQ344" t="s">
        <v>63</v>
      </c>
      <c r="BS344" s="23">
        <v>298.87845987905399</v>
      </c>
      <c r="BT344" s="23">
        <v>302.441452371563</v>
      </c>
      <c r="BU344" s="23">
        <v>3.5629924925090108</v>
      </c>
      <c r="BV344" s="24">
        <v>1.1921208687808528E-2</v>
      </c>
      <c r="BW344" s="2">
        <v>317.82472144331501</v>
      </c>
      <c r="BX344" s="2">
        <v>317.48589148279297</v>
      </c>
      <c r="BY344" s="2">
        <v>-0.33882996052204817</v>
      </c>
      <c r="BZ344" s="1">
        <v>-1.0660906394673879E-3</v>
      </c>
      <c r="CB344" s="25" t="s">
        <v>63</v>
      </c>
      <c r="CC344" s="27">
        <v>0</v>
      </c>
      <c r="CD344" s="27">
        <v>4.0681779999999996</v>
      </c>
      <c r="CG344" s="30">
        <v>106</v>
      </c>
      <c r="CH344" s="30"/>
      <c r="CI344" s="15" t="s">
        <v>63</v>
      </c>
      <c r="CJ344" s="33" t="s">
        <v>961</v>
      </c>
      <c r="CK344" s="34" t="s">
        <v>63</v>
      </c>
      <c r="CL344" s="34" t="s">
        <v>962</v>
      </c>
      <c r="CM344" s="32"/>
      <c r="CN344" s="32"/>
      <c r="CO344" t="s">
        <v>63</v>
      </c>
      <c r="CP344">
        <v>445758</v>
      </c>
      <c r="CQ344" t="s">
        <v>963</v>
      </c>
      <c r="CR344" s="30">
        <v>419</v>
      </c>
      <c r="CS344" s="39" t="s">
        <v>63</v>
      </c>
      <c r="CW344" s="30">
        <v>148</v>
      </c>
      <c r="CX344" s="30"/>
      <c r="CY344" s="32"/>
      <c r="CZ344" s="32" t="s">
        <v>63</v>
      </c>
      <c r="DA344" s="41">
        <v>444843</v>
      </c>
    </row>
    <row r="345" spans="1:105" ht="15.75" x14ac:dyDescent="0.25">
      <c r="A345" t="s">
        <v>655</v>
      </c>
      <c r="B345" t="s">
        <v>64</v>
      </c>
      <c r="C345" s="52">
        <v>113.652813767891</v>
      </c>
      <c r="D345" s="52">
        <v>112.90241243728501</v>
      </c>
      <c r="E345" s="52">
        <v>-0.75040133060599601</v>
      </c>
      <c r="F345" s="53">
        <v>-6.6025759128015369E-3</v>
      </c>
      <c r="G345" s="45">
        <v>118.03874995047299</v>
      </c>
      <c r="H345" s="45">
        <v>117.661813329456</v>
      </c>
      <c r="I345" s="45">
        <v>-0.37693662101699488</v>
      </c>
      <c r="J345" s="46">
        <v>-3.1933294886226002E-3</v>
      </c>
      <c r="K345" s="47">
        <v>2</v>
      </c>
      <c r="L345" s="55">
        <f t="shared" si="137"/>
        <v>115.09131495047299</v>
      </c>
      <c r="M345" s="55">
        <f t="shared" si="138"/>
        <v>114.714378329456</v>
      </c>
      <c r="N345" s="55">
        <f t="shared" si="139"/>
        <v>-0.37693662101699488</v>
      </c>
      <c r="O345" s="56">
        <f t="shared" si="140"/>
        <v>-3.275109170307084E-3</v>
      </c>
      <c r="P345" s="54"/>
      <c r="Q345" s="42">
        <f t="shared" si="141"/>
        <v>420.42716327962432</v>
      </c>
      <c r="R345" s="42">
        <f t="shared" si="142"/>
        <v>417.65126101826678</v>
      </c>
      <c r="S345" s="42">
        <f t="shared" si="143"/>
        <v>425.74850070645175</v>
      </c>
      <c r="T345" s="42">
        <f t="shared" si="144"/>
        <v>424.3541278875436</v>
      </c>
      <c r="V345" s="143">
        <f t="shared" si="128"/>
        <v>411.89143602824953</v>
      </c>
      <c r="W345" s="143">
        <f t="shared" si="129"/>
        <v>424.44843337011304</v>
      </c>
      <c r="X345" s="143">
        <f t="shared" si="130"/>
        <v>423.05831841366006</v>
      </c>
      <c r="AA345" t="s">
        <v>64</v>
      </c>
      <c r="AB345" s="2">
        <v>113.652813767891</v>
      </c>
      <c r="AC345" s="2">
        <v>112.76268796192301</v>
      </c>
      <c r="AD345" s="2">
        <v>-0.89012580596799751</v>
      </c>
      <c r="AE345" s="1">
        <v>-7.8319733269945173E-3</v>
      </c>
      <c r="AF345" s="2">
        <v>113.45535252569499</v>
      </c>
      <c r="AG345" s="2">
        <v>-0.19746124219601313</v>
      </c>
      <c r="AH345" s="1">
        <v>-1.7374074222155293E-3</v>
      </c>
      <c r="AI345" s="2">
        <v>113.653595816276</v>
      </c>
      <c r="AJ345" s="2">
        <v>7.8204838499118523E-4</v>
      </c>
      <c r="AK345" s="1">
        <v>6.8810296821012642E-6</v>
      </c>
      <c r="AL345" s="2">
        <v>113.220685806129</v>
      </c>
      <c r="AM345" s="2">
        <v>-0.43212796176200641</v>
      </c>
      <c r="AN345" s="1">
        <v>-3.8021756561568776E-3</v>
      </c>
      <c r="AO345" s="2">
        <v>113.44238006627799</v>
      </c>
      <c r="AP345" s="2">
        <v>-0.21043370161301311</v>
      </c>
      <c r="AQ345" s="1">
        <v>-1.8515485418845344E-3</v>
      </c>
      <c r="AR345" s="2">
        <v>111.68642233624</v>
      </c>
      <c r="AS345" s="2">
        <v>-1.9663914316510045</v>
      </c>
      <c r="AT345" s="1">
        <v>-1.7301739978623793E-2</v>
      </c>
      <c r="AU345" s="1"/>
      <c r="AV345" t="s">
        <v>64</v>
      </c>
      <c r="AW345" s="2">
        <v>118.03874995047299</v>
      </c>
      <c r="AX345" s="2">
        <v>117.913104410134</v>
      </c>
      <c r="AY345" s="2">
        <v>-0.12564554033899356</v>
      </c>
      <c r="AZ345" s="1">
        <v>-1.0644431628741599E-3</v>
      </c>
      <c r="BA345" s="2">
        <v>118.03874995047299</v>
      </c>
      <c r="BB345" s="2">
        <v>0</v>
      </c>
      <c r="BC345" s="1">
        <v>0</v>
      </c>
      <c r="BD345" s="2">
        <v>118.03874995047299</v>
      </c>
      <c r="BE345" s="2">
        <v>0</v>
      </c>
      <c r="BF345" s="1">
        <v>0</v>
      </c>
      <c r="BG345" s="2">
        <v>117.913104410134</v>
      </c>
      <c r="BH345" s="2">
        <v>-0.12564554033899356</v>
      </c>
      <c r="BI345" s="1">
        <v>-1.0644431628741599E-3</v>
      </c>
      <c r="BJ345" s="2">
        <v>118.03874995047299</v>
      </c>
      <c r="BK345" s="2">
        <v>0</v>
      </c>
      <c r="BL345" s="1">
        <v>0</v>
      </c>
      <c r="BM345" s="2">
        <v>117.661813329456</v>
      </c>
      <c r="BN345" s="2">
        <v>-0.37693662101699488</v>
      </c>
      <c r="BO345" s="1">
        <v>-3.1933294886226002E-3</v>
      </c>
      <c r="BQ345" t="s">
        <v>64</v>
      </c>
      <c r="BS345" s="23">
        <v>113.652813767891</v>
      </c>
      <c r="BT345" s="23">
        <v>113.83160229485699</v>
      </c>
      <c r="BU345" s="23">
        <v>0.17878852696598813</v>
      </c>
      <c r="BV345" s="24">
        <v>1.5731113118864035E-3</v>
      </c>
      <c r="BW345" s="2">
        <v>118.03874995047299</v>
      </c>
      <c r="BX345" s="2">
        <v>117.913104410134</v>
      </c>
      <c r="BY345" s="2">
        <v>-0.12564554033899356</v>
      </c>
      <c r="BZ345" s="1">
        <v>-1.0644431628741599E-3</v>
      </c>
      <c r="CB345" s="25" t="s">
        <v>64</v>
      </c>
      <c r="CC345" s="27">
        <v>0</v>
      </c>
      <c r="CD345" s="27">
        <v>2.947435</v>
      </c>
      <c r="CG345" s="30">
        <v>107</v>
      </c>
      <c r="CH345" s="30"/>
      <c r="CI345" s="15" t="s">
        <v>64</v>
      </c>
      <c r="CJ345" s="33" t="s">
        <v>961</v>
      </c>
      <c r="CK345" s="34" t="s">
        <v>64</v>
      </c>
      <c r="CL345" s="34" t="s">
        <v>962</v>
      </c>
      <c r="CM345" s="32"/>
      <c r="CN345" s="32"/>
      <c r="CO345" t="s">
        <v>64</v>
      </c>
      <c r="CP345">
        <v>270327</v>
      </c>
      <c r="CQ345" t="s">
        <v>963</v>
      </c>
      <c r="CR345" s="30">
        <v>420</v>
      </c>
      <c r="CS345" s="39" t="s">
        <v>64</v>
      </c>
      <c r="CW345" s="30">
        <v>149</v>
      </c>
      <c r="CX345" s="30"/>
      <c r="CY345" s="32"/>
      <c r="CZ345" s="32" t="s">
        <v>64</v>
      </c>
      <c r="DA345" s="41">
        <v>271155</v>
      </c>
    </row>
    <row r="346" spans="1:105" ht="15.75" x14ac:dyDescent="0.25">
      <c r="A346" t="s">
        <v>656</v>
      </c>
      <c r="B346" t="s">
        <v>65</v>
      </c>
      <c r="C346" s="52">
        <v>83.075653190474995</v>
      </c>
      <c r="D346" s="52">
        <v>83.425879456935007</v>
      </c>
      <c r="E346" s="52">
        <v>0.35022626646001243</v>
      </c>
      <c r="F346" s="53">
        <v>4.2157509813015529E-3</v>
      </c>
      <c r="G346" s="45">
        <v>84.608030724448</v>
      </c>
      <c r="H346" s="45">
        <v>84.505058180193004</v>
      </c>
      <c r="I346" s="45">
        <v>-0.10297254425499602</v>
      </c>
      <c r="J346" s="46">
        <v>-1.2170540239892559E-3</v>
      </c>
      <c r="K346" s="47">
        <v>2</v>
      </c>
      <c r="L346" s="55">
        <f t="shared" si="137"/>
        <v>82.995204724448001</v>
      </c>
      <c r="M346" s="55">
        <f t="shared" si="138"/>
        <v>82.892232180193005</v>
      </c>
      <c r="N346" s="55">
        <f t="shared" si="139"/>
        <v>-0.10297254425499602</v>
      </c>
      <c r="O346" s="56">
        <f t="shared" si="140"/>
        <v>-1.2407047442906454E-3</v>
      </c>
      <c r="P346" s="54"/>
      <c r="Q346" s="42">
        <f t="shared" si="141"/>
        <v>468.02393869666992</v>
      </c>
      <c r="R346" s="42">
        <f t="shared" si="142"/>
        <v>469.997011075503</v>
      </c>
      <c r="S346" s="42">
        <f t="shared" si="143"/>
        <v>467.57071556226094</v>
      </c>
      <c r="T346" s="42">
        <f t="shared" si="144"/>
        <v>466.99059835717145</v>
      </c>
      <c r="V346" s="143">
        <f t="shared" si="128"/>
        <v>463.27248716597757</v>
      </c>
      <c r="W346" s="143">
        <f t="shared" si="129"/>
        <v>468.18263971235001</v>
      </c>
      <c r="X346" s="143">
        <f t="shared" si="130"/>
        <v>466.47110627789652</v>
      </c>
      <c r="AA346" t="s">
        <v>65</v>
      </c>
      <c r="AB346" s="2">
        <v>83.075653190474995</v>
      </c>
      <c r="AC346" s="2">
        <v>82.662120684207011</v>
      </c>
      <c r="AD346" s="2">
        <v>-0.41353250626798399</v>
      </c>
      <c r="AE346" s="1">
        <v>-4.9777821827032883E-3</v>
      </c>
      <c r="AF346" s="2">
        <v>82.984161324642997</v>
      </c>
      <c r="AG346" s="2">
        <v>-9.1491865831997643E-2</v>
      </c>
      <c r="AH346" s="1">
        <v>-1.1013078118353888E-3</v>
      </c>
      <c r="AI346" s="2">
        <v>83.085706245023999</v>
      </c>
      <c r="AJ346" s="2">
        <v>1.0053054549004514E-2</v>
      </c>
      <c r="AK346" s="1">
        <v>1.210108396735079E-4</v>
      </c>
      <c r="AL346" s="2">
        <v>82.881455994192009</v>
      </c>
      <c r="AM346" s="2">
        <v>-0.19419719628298537</v>
      </c>
      <c r="AN346" s="1">
        <v>-2.3375945758468135E-3</v>
      </c>
      <c r="AO346" s="2">
        <v>82.962014446115006</v>
      </c>
      <c r="AP346" s="2">
        <v>-0.11363874435998866</v>
      </c>
      <c r="AQ346" s="1">
        <v>-1.3678946838905849E-3</v>
      </c>
      <c r="AR346" s="2">
        <v>82.124777072400008</v>
      </c>
      <c r="AS346" s="2">
        <v>-0.95087611807498718</v>
      </c>
      <c r="AT346" s="1">
        <v>-1.1445906009247117E-2</v>
      </c>
      <c r="AU346" s="1"/>
      <c r="AV346" t="s">
        <v>65</v>
      </c>
      <c r="AW346" s="2">
        <v>84.608030724448</v>
      </c>
      <c r="AX346" s="2">
        <v>84.485768524758996</v>
      </c>
      <c r="AY346" s="2">
        <v>-0.12226219968900409</v>
      </c>
      <c r="AZ346" s="1">
        <v>-1.4450424935097289E-3</v>
      </c>
      <c r="BA346" s="2">
        <v>84.582133686963999</v>
      </c>
      <c r="BB346" s="2">
        <v>-2.5897037484000407E-2</v>
      </c>
      <c r="BC346" s="1">
        <v>-3.0608249905191687E-4</v>
      </c>
      <c r="BD346" s="2">
        <v>84.610871707534997</v>
      </c>
      <c r="BE346" s="2">
        <v>2.8409830869975394E-3</v>
      </c>
      <c r="BF346" s="1">
        <v>3.3578172930771458E-5</v>
      </c>
      <c r="BG346" s="2">
        <v>84.488124358537007</v>
      </c>
      <c r="BH346" s="2">
        <v>-0.11990636591099246</v>
      </c>
      <c r="BI346" s="1">
        <v>-1.4171984016683277E-3</v>
      </c>
      <c r="BJ346" s="2">
        <v>84.576340046644006</v>
      </c>
      <c r="BK346" s="2">
        <v>-3.1690677803993594E-2</v>
      </c>
      <c r="BL346" s="1">
        <v>-3.7455874498726967E-4</v>
      </c>
      <c r="BM346" s="2">
        <v>84.304625480988989</v>
      </c>
      <c r="BN346" s="2">
        <v>-0.30340524345901088</v>
      </c>
      <c r="BO346" s="1">
        <v>-3.5860099905544794E-3</v>
      </c>
      <c r="BQ346" t="s">
        <v>65</v>
      </c>
      <c r="BS346" s="23">
        <v>83.075653190474995</v>
      </c>
      <c r="BT346" s="23">
        <v>83.968944718182996</v>
      </c>
      <c r="BU346" s="23">
        <v>0.89329152770800135</v>
      </c>
      <c r="BV346" s="24">
        <v>1.0752747566845749E-2</v>
      </c>
      <c r="BW346" s="2">
        <v>84.608030724448</v>
      </c>
      <c r="BX346" s="2">
        <v>84.794967576744</v>
      </c>
      <c r="BY346" s="2">
        <v>0.18693685229600021</v>
      </c>
      <c r="BZ346" s="1">
        <v>2.2094457310419787E-3</v>
      </c>
      <c r="CB346" s="25" t="s">
        <v>65</v>
      </c>
      <c r="CC346" s="27">
        <v>0</v>
      </c>
      <c r="CD346" s="27">
        <v>1.6128260000000001</v>
      </c>
      <c r="CG346" s="30">
        <v>108</v>
      </c>
      <c r="CH346" s="30"/>
      <c r="CI346" s="15" t="s">
        <v>970</v>
      </c>
      <c r="CJ346" s="33" t="s">
        <v>961</v>
      </c>
      <c r="CK346" s="34" t="s">
        <v>65</v>
      </c>
      <c r="CL346" s="34" t="s">
        <v>962</v>
      </c>
      <c r="CM346" s="32"/>
      <c r="CN346" s="32"/>
      <c r="CO346" t="s">
        <v>65</v>
      </c>
      <c r="CP346">
        <v>177503</v>
      </c>
      <c r="CQ346" t="s">
        <v>963</v>
      </c>
      <c r="CR346" s="30">
        <v>421</v>
      </c>
      <c r="CS346" s="39" t="s">
        <v>65</v>
      </c>
      <c r="CW346" s="30">
        <v>150</v>
      </c>
      <c r="CX346" s="30"/>
      <c r="CY346" s="32"/>
      <c r="CZ346" s="32" t="s">
        <v>65</v>
      </c>
      <c r="DA346" s="41">
        <v>177271</v>
      </c>
    </row>
    <row r="347" spans="1:105" ht="15.75" x14ac:dyDescent="0.25">
      <c r="A347" t="s">
        <v>657</v>
      </c>
      <c r="B347" t="s">
        <v>66</v>
      </c>
      <c r="C347" s="52">
        <v>142.73728420440401</v>
      </c>
      <c r="D347" s="52">
        <v>141.889067072069</v>
      </c>
      <c r="E347" s="52">
        <v>-0.84821713233500873</v>
      </c>
      <c r="F347" s="53">
        <v>-5.9425057514779162E-3</v>
      </c>
      <c r="G347" s="45">
        <v>148.023061473333</v>
      </c>
      <c r="H347" s="45">
        <v>147.54903130475302</v>
      </c>
      <c r="I347" s="45">
        <v>-0.47403016857998637</v>
      </c>
      <c r="J347" s="46">
        <v>-3.2024075428637513E-3</v>
      </c>
      <c r="K347" s="47">
        <v>2</v>
      </c>
      <c r="L347" s="55">
        <f t="shared" si="137"/>
        <v>144.73721147333299</v>
      </c>
      <c r="M347" s="55">
        <f t="shared" si="138"/>
        <v>144.263181304753</v>
      </c>
      <c r="N347" s="55">
        <f t="shared" si="139"/>
        <v>-0.47403016857998637</v>
      </c>
      <c r="O347" s="56">
        <f t="shared" si="140"/>
        <v>-3.2751091703001598E-3</v>
      </c>
      <c r="P347" s="54"/>
      <c r="Q347" s="42">
        <f t="shared" si="141"/>
        <v>466.13724500398092</v>
      </c>
      <c r="R347" s="42">
        <f t="shared" si="142"/>
        <v>463.36722174456668</v>
      </c>
      <c r="S347" s="42">
        <f t="shared" si="143"/>
        <v>472.66840883088895</v>
      </c>
      <c r="T347" s="42">
        <f t="shared" si="144"/>
        <v>471.12036819061569</v>
      </c>
      <c r="V347" s="143">
        <f t="shared" si="128"/>
        <v>458.49964762441687</v>
      </c>
      <c r="W347" s="143">
        <f t="shared" si="129"/>
        <v>471.93172109169484</v>
      </c>
      <c r="X347" s="143">
        <f t="shared" si="130"/>
        <v>470.38609318419191</v>
      </c>
      <c r="AA347" t="s">
        <v>66</v>
      </c>
      <c r="AB347" s="2">
        <v>142.73728420440401</v>
      </c>
      <c r="AC347" s="2">
        <v>141.882366685054</v>
      </c>
      <c r="AD347" s="2">
        <v>-0.85491751935001048</v>
      </c>
      <c r="AE347" s="1">
        <v>-5.9894478454959486E-3</v>
      </c>
      <c r="AF347" s="2">
        <v>142.49731864169101</v>
      </c>
      <c r="AG347" s="2">
        <v>-0.23996556271299596</v>
      </c>
      <c r="AH347" s="1">
        <v>-1.681169457934748E-3</v>
      </c>
      <c r="AI347" s="2">
        <v>142.75631406426601</v>
      </c>
      <c r="AJ347" s="2">
        <v>1.9029859862001786E-2</v>
      </c>
      <c r="AK347" s="1">
        <v>1.3332087665862035E-4</v>
      </c>
      <c r="AL347" s="2">
        <v>142.24781604750498</v>
      </c>
      <c r="AM347" s="2">
        <v>-0.48946815689902223</v>
      </c>
      <c r="AN347" s="1">
        <v>-3.4291541949060022E-3</v>
      </c>
      <c r="AO347" s="2">
        <v>142.47306950346601</v>
      </c>
      <c r="AP347" s="2">
        <v>-0.26421470093799826</v>
      </c>
      <c r="AQ347" s="1">
        <v>-1.8510559620823037E-3</v>
      </c>
      <c r="AR347" s="2">
        <v>140.61771542958002</v>
      </c>
      <c r="AS347" s="2">
        <v>-2.1195687748239891</v>
      </c>
      <c r="AT347" s="1">
        <v>-1.4849440261093269E-2</v>
      </c>
      <c r="AU347" s="1"/>
      <c r="AV347" t="s">
        <v>66</v>
      </c>
      <c r="AW347" s="2">
        <v>148.023061473333</v>
      </c>
      <c r="AX347" s="2">
        <v>147.86505141713999</v>
      </c>
      <c r="AY347" s="2">
        <v>-0.15801005619300668</v>
      </c>
      <c r="AZ347" s="1">
        <v>-1.0674691809524077E-3</v>
      </c>
      <c r="BA347" s="2">
        <v>148.023061473333</v>
      </c>
      <c r="BB347" s="2">
        <v>0</v>
      </c>
      <c r="BC347" s="1">
        <v>0</v>
      </c>
      <c r="BD347" s="2">
        <v>148.023061473333</v>
      </c>
      <c r="BE347" s="2">
        <v>0</v>
      </c>
      <c r="BF347" s="1">
        <v>0</v>
      </c>
      <c r="BG347" s="2">
        <v>147.86505141713999</v>
      </c>
      <c r="BH347" s="2">
        <v>-0.15801005619300668</v>
      </c>
      <c r="BI347" s="1">
        <v>-1.0674691809524077E-3</v>
      </c>
      <c r="BJ347" s="2">
        <v>148.023061473333</v>
      </c>
      <c r="BK347" s="2">
        <v>0</v>
      </c>
      <c r="BL347" s="1">
        <v>0</v>
      </c>
      <c r="BM347" s="2">
        <v>147.54903130475302</v>
      </c>
      <c r="BN347" s="2">
        <v>-0.47403016857998637</v>
      </c>
      <c r="BO347" s="1">
        <v>-3.2024075428637513E-3</v>
      </c>
      <c r="BQ347" t="s">
        <v>66</v>
      </c>
      <c r="BS347" s="23">
        <v>142.73728420440401</v>
      </c>
      <c r="BT347" s="23">
        <v>142.98786163310601</v>
      </c>
      <c r="BU347" s="23">
        <v>0.25057742870200173</v>
      </c>
      <c r="BV347" s="24">
        <v>1.7555148964664862E-3</v>
      </c>
      <c r="BW347" s="2">
        <v>148.023061473333</v>
      </c>
      <c r="BX347" s="2">
        <v>147.86505141713999</v>
      </c>
      <c r="BY347" s="2">
        <v>-0.15801005619300668</v>
      </c>
      <c r="BZ347" s="1">
        <v>-1.0674691809524077E-3</v>
      </c>
      <c r="CB347" s="25" t="s">
        <v>66</v>
      </c>
      <c r="CC347" s="27">
        <v>0</v>
      </c>
      <c r="CD347" s="27">
        <v>3.2858499999999999</v>
      </c>
      <c r="CG347" s="30">
        <v>109</v>
      </c>
      <c r="CH347" s="30"/>
      <c r="CI347" s="15" t="s">
        <v>66</v>
      </c>
      <c r="CJ347" s="33" t="s">
        <v>971</v>
      </c>
      <c r="CK347" s="34" t="s">
        <v>66</v>
      </c>
      <c r="CL347" s="34" t="s">
        <v>962</v>
      </c>
      <c r="CM347" s="32"/>
      <c r="CN347" s="32"/>
      <c r="CO347" t="s">
        <v>66</v>
      </c>
      <c r="CP347">
        <v>306213</v>
      </c>
      <c r="CQ347" t="s">
        <v>963</v>
      </c>
      <c r="CR347" s="30">
        <v>422</v>
      </c>
      <c r="CS347" s="39" t="s">
        <v>66</v>
      </c>
      <c r="CW347" s="30">
        <v>151</v>
      </c>
      <c r="CX347" s="30"/>
      <c r="CY347" s="32"/>
      <c r="CZ347" s="32" t="s">
        <v>66</v>
      </c>
      <c r="DA347" s="41">
        <v>306691</v>
      </c>
    </row>
    <row r="348" spans="1:105" ht="15.75" x14ac:dyDescent="0.25">
      <c r="A348" t="s">
        <v>658</v>
      </c>
      <c r="B348" t="s">
        <v>70</v>
      </c>
      <c r="C348" s="52">
        <v>104.424432452556</v>
      </c>
      <c r="D348" s="52">
        <v>105.375298766049</v>
      </c>
      <c r="E348" s="52">
        <v>0.95086631349299466</v>
      </c>
      <c r="F348" s="53">
        <v>9.1057838779732836E-3</v>
      </c>
      <c r="G348" s="45">
        <v>103.239251539403</v>
      </c>
      <c r="H348" s="45">
        <v>103.217526597559</v>
      </c>
      <c r="I348" s="45">
        <v>-2.172494184399909E-2</v>
      </c>
      <c r="J348" s="46">
        <v>-2.1043296536983708E-4</v>
      </c>
      <c r="K348" s="47">
        <v>2</v>
      </c>
      <c r="L348" s="55">
        <f t="shared" si="137"/>
        <v>101.154990539403</v>
      </c>
      <c r="M348" s="55">
        <f t="shared" si="138"/>
        <v>101.133265597559</v>
      </c>
      <c r="N348" s="55">
        <f t="shared" si="139"/>
        <v>-2.172494184399909E-2</v>
      </c>
      <c r="O348" s="56">
        <f t="shared" si="140"/>
        <v>-2.1476885844338598E-4</v>
      </c>
      <c r="P348" s="54"/>
      <c r="Q348" s="42">
        <f t="shared" si="141"/>
        <v>451.89927450160337</v>
      </c>
      <c r="R348" s="42">
        <f t="shared" si="142"/>
        <v>456.0141716298279</v>
      </c>
      <c r="S348" s="42">
        <f t="shared" si="143"/>
        <v>437.75068500124638</v>
      </c>
      <c r="T348" s="42">
        <f t="shared" si="144"/>
        <v>437.65666978634584</v>
      </c>
      <c r="V348" s="143">
        <f t="shared" ref="V348:V401" si="145">AR348/DA348*1000000</f>
        <v>452.78148394724951</v>
      </c>
      <c r="W348" s="143">
        <f t="shared" ref="W348:W401" si="146">(AW348-CC348-CD348)/DA348*1000000</f>
        <v>440.66264088051076</v>
      </c>
      <c r="X348" s="143">
        <f t="shared" ref="X348:X401" si="147">(BM348-CC348-CD348)/DA348*1000000</f>
        <v>438.9883961624077</v>
      </c>
      <c r="AA348" t="s">
        <v>70</v>
      </c>
      <c r="AB348" s="2">
        <v>104.424432452556</v>
      </c>
      <c r="AC348" s="2">
        <v>104.271674367079</v>
      </c>
      <c r="AD348" s="2">
        <v>-0.15275808547700365</v>
      </c>
      <c r="AE348" s="1">
        <v>-1.4628577037888854E-3</v>
      </c>
      <c r="AF348" s="2">
        <v>104.35492060315099</v>
      </c>
      <c r="AG348" s="2">
        <v>-6.9511849405017756E-2</v>
      </c>
      <c r="AH348" s="1">
        <v>-6.6566652815278299E-4</v>
      </c>
      <c r="AI348" s="2">
        <v>104.433134134764</v>
      </c>
      <c r="AJ348" s="2">
        <v>8.7016822079988287E-3</v>
      </c>
      <c r="AK348" s="1">
        <v>8.3329944952799563E-5</v>
      </c>
      <c r="AL348" s="2">
        <v>104.37149301231899</v>
      </c>
      <c r="AM348" s="2">
        <v>-5.2939440237011581E-2</v>
      </c>
      <c r="AN348" s="1">
        <v>-5.0696411743548608E-4</v>
      </c>
      <c r="AO348" s="2">
        <v>104.35655832632101</v>
      </c>
      <c r="AP348" s="2">
        <v>-6.7874126234997334E-2</v>
      </c>
      <c r="AQ348" s="1">
        <v>-6.4998319493701946E-4</v>
      </c>
      <c r="AR348" s="2">
        <v>103.93689520305901</v>
      </c>
      <c r="AS348" s="2">
        <v>-0.48753724949699517</v>
      </c>
      <c r="AT348" s="1">
        <v>-4.6688043980368478E-3</v>
      </c>
      <c r="AU348" s="1"/>
      <c r="AV348" t="s">
        <v>70</v>
      </c>
      <c r="AW348" s="2">
        <v>103.239251539403</v>
      </c>
      <c r="AX348" s="2">
        <v>103.111843825706</v>
      </c>
      <c r="AY348" s="2">
        <v>-0.12740771369699644</v>
      </c>
      <c r="AZ348" s="1">
        <v>-1.2341014855998752E-3</v>
      </c>
      <c r="BA348" s="2">
        <v>103.210628537286</v>
      </c>
      <c r="BB348" s="2">
        <v>-2.8623002117001306E-2</v>
      </c>
      <c r="BC348" s="1">
        <v>-2.772492214947612E-4</v>
      </c>
      <c r="BD348" s="2">
        <v>103.241709746617</v>
      </c>
      <c r="BE348" s="2">
        <v>2.4582072140049149E-3</v>
      </c>
      <c r="BF348" s="1">
        <v>2.3810781048395133E-5</v>
      </c>
      <c r="BG348" s="2">
        <v>103.118935498589</v>
      </c>
      <c r="BH348" s="2">
        <v>-0.1203160408140036</v>
      </c>
      <c r="BI348" s="1">
        <v>-1.1654098515823021E-3</v>
      </c>
      <c r="BJ348" s="2">
        <v>103.205331797233</v>
      </c>
      <c r="BK348" s="2">
        <v>-3.3919742169999267E-2</v>
      </c>
      <c r="BL348" s="1">
        <v>-3.2855470825505963E-4</v>
      </c>
      <c r="BM348" s="2">
        <v>102.854925315873</v>
      </c>
      <c r="BN348" s="2">
        <v>-0.38432622352999601</v>
      </c>
      <c r="BO348" s="1">
        <v>-3.7226754146247507E-3</v>
      </c>
      <c r="BQ348" t="s">
        <v>70</v>
      </c>
      <c r="BS348" s="23">
        <v>104.424432452556</v>
      </c>
      <c r="BT348" s="23">
        <v>105.863964060039</v>
      </c>
      <c r="BU348" s="23">
        <v>1.4395316074829907</v>
      </c>
      <c r="BV348" s="24">
        <v>1.3785390771810272E-2</v>
      </c>
      <c r="BW348" s="2">
        <v>103.239251539403</v>
      </c>
      <c r="BX348" s="2">
        <v>103.564882991698</v>
      </c>
      <c r="BY348" s="2">
        <v>0.32563145229499924</v>
      </c>
      <c r="BZ348" s="1">
        <v>3.1541438691147089E-3</v>
      </c>
      <c r="CB348" s="25" t="s">
        <v>70</v>
      </c>
      <c r="CC348" s="27">
        <v>0</v>
      </c>
      <c r="CD348" s="27">
        <v>2.0842610000000001</v>
      </c>
      <c r="CG348" s="30">
        <v>114</v>
      </c>
      <c r="CH348" s="30"/>
      <c r="CI348" s="15" t="s">
        <v>70</v>
      </c>
      <c r="CJ348" s="33" t="s">
        <v>973</v>
      </c>
      <c r="CK348" s="34" t="s">
        <v>70</v>
      </c>
      <c r="CL348" s="34" t="s">
        <v>962</v>
      </c>
      <c r="CM348" s="32"/>
      <c r="CN348" s="32"/>
      <c r="CO348" t="s">
        <v>70</v>
      </c>
      <c r="CP348">
        <v>231079</v>
      </c>
      <c r="CQ348" t="s">
        <v>963</v>
      </c>
      <c r="CR348" s="30">
        <v>423</v>
      </c>
      <c r="CS348" s="39" t="s">
        <v>70</v>
      </c>
      <c r="CW348" s="30">
        <v>155</v>
      </c>
      <c r="CX348" s="30"/>
      <c r="CY348" s="32"/>
      <c r="CZ348" s="32" t="s">
        <v>70</v>
      </c>
      <c r="DA348" s="41">
        <v>229552</v>
      </c>
    </row>
    <row r="349" spans="1:105" ht="15.75" x14ac:dyDescent="0.25">
      <c r="A349" t="s">
        <v>659</v>
      </c>
      <c r="B349" t="s">
        <v>71</v>
      </c>
      <c r="C349" s="52">
        <v>130.17161587735902</v>
      </c>
      <c r="D349" s="52">
        <v>132.442020271682</v>
      </c>
      <c r="E349" s="52">
        <v>2.2704043943229806</v>
      </c>
      <c r="F349" s="53">
        <v>1.7441624113063468E-2</v>
      </c>
      <c r="G349" s="45">
        <v>135.78841700878999</v>
      </c>
      <c r="H349" s="45">
        <v>135.35612023230399</v>
      </c>
      <c r="I349" s="45">
        <v>-0.43229677648599818</v>
      </c>
      <c r="J349" s="46">
        <v>-3.183605686028539E-3</v>
      </c>
      <c r="K349" s="47">
        <v>1</v>
      </c>
      <c r="L349" s="55">
        <f t="shared" si="137"/>
        <v>133.43560500878999</v>
      </c>
      <c r="M349" s="55">
        <f t="shared" si="138"/>
        <v>133.00330823230399</v>
      </c>
      <c r="N349" s="55">
        <f t="shared" si="139"/>
        <v>-0.43229677648599818</v>
      </c>
      <c r="O349" s="56">
        <f t="shared" si="140"/>
        <v>-3.2397408207316247E-3</v>
      </c>
      <c r="P349" s="54"/>
      <c r="Q349" s="42">
        <f t="shared" si="141"/>
        <v>446.15685345370201</v>
      </c>
      <c r="R349" s="42">
        <f t="shared" si="142"/>
        <v>453.93855358710863</v>
      </c>
      <c r="S349" s="42">
        <f t="shared" si="143"/>
        <v>457.3440167286692</v>
      </c>
      <c r="T349" s="42">
        <f t="shared" si="144"/>
        <v>455.86234064855597</v>
      </c>
      <c r="V349" s="143">
        <f t="shared" si="145"/>
        <v>446.30760321782611</v>
      </c>
      <c r="W349" s="143">
        <f t="shared" si="146"/>
        <v>458.47227569985978</v>
      </c>
      <c r="X349" s="143">
        <f t="shared" si="147"/>
        <v>456.98694435310125</v>
      </c>
      <c r="AA349" t="s">
        <v>71</v>
      </c>
      <c r="AB349" s="2">
        <v>130.17161587735902</v>
      </c>
      <c r="AC349" s="2">
        <v>130.033271180448</v>
      </c>
      <c r="AD349" s="2">
        <v>-0.13834469691101958</v>
      </c>
      <c r="AE349" s="1">
        <v>-1.0627869676394033E-3</v>
      </c>
      <c r="AF349" s="2">
        <v>130.15759066282502</v>
      </c>
      <c r="AG349" s="2">
        <v>-1.4025214534001407E-2</v>
      </c>
      <c r="AH349" s="1">
        <v>-1.0774403036692146E-4</v>
      </c>
      <c r="AI349" s="2">
        <v>130.17841762408401</v>
      </c>
      <c r="AJ349" s="2">
        <v>6.8017467249887886E-3</v>
      </c>
      <c r="AK349" s="1">
        <v>5.2252149434766516E-5</v>
      </c>
      <c r="AL349" s="2">
        <v>130.19255563497501</v>
      </c>
      <c r="AM349" s="2">
        <v>2.0939757615991539E-2</v>
      </c>
      <c r="AN349" s="1">
        <v>1.6086270017359158E-4</v>
      </c>
      <c r="AO349" s="2">
        <v>130.12783879726001</v>
      </c>
      <c r="AP349" s="2">
        <v>-4.3777080099005161E-2</v>
      </c>
      <c r="AQ349" s="1">
        <v>-3.3630280921034019E-4</v>
      </c>
      <c r="AR349" s="2">
        <v>129.89515007092899</v>
      </c>
      <c r="AS349" s="2">
        <v>-0.27646580643002494</v>
      </c>
      <c r="AT349" s="1">
        <v>-2.1238562997519888E-3</v>
      </c>
      <c r="AU349" s="1"/>
      <c r="AV349" t="s">
        <v>71</v>
      </c>
      <c r="AW349" s="2">
        <v>135.78841700878999</v>
      </c>
      <c r="AX349" s="2">
        <v>135.644318083294</v>
      </c>
      <c r="AY349" s="2">
        <v>-0.1440989254959959</v>
      </c>
      <c r="AZ349" s="1">
        <v>-1.0612018953477301E-3</v>
      </c>
      <c r="BA349" s="2">
        <v>135.78841700878999</v>
      </c>
      <c r="BB349" s="2">
        <v>0</v>
      </c>
      <c r="BC349" s="1">
        <v>0</v>
      </c>
      <c r="BD349" s="2">
        <v>135.78841700878999</v>
      </c>
      <c r="BE349" s="2">
        <v>0</v>
      </c>
      <c r="BF349" s="1">
        <v>0</v>
      </c>
      <c r="BG349" s="2">
        <v>135.644318083294</v>
      </c>
      <c r="BH349" s="2">
        <v>-0.1440989254959959</v>
      </c>
      <c r="BI349" s="1">
        <v>-1.0612018953477301E-3</v>
      </c>
      <c r="BJ349" s="2">
        <v>135.78841700878999</v>
      </c>
      <c r="BK349" s="2">
        <v>0</v>
      </c>
      <c r="BL349" s="1">
        <v>0</v>
      </c>
      <c r="BM349" s="2">
        <v>135.35612023230399</v>
      </c>
      <c r="BN349" s="2">
        <v>-0.43229677648599818</v>
      </c>
      <c r="BO349" s="1">
        <v>-3.183605686028539E-3</v>
      </c>
      <c r="BQ349" t="s">
        <v>71</v>
      </c>
      <c r="BS349" s="23">
        <v>130.17161587735902</v>
      </c>
      <c r="BT349" s="23">
        <v>132.30711659263801</v>
      </c>
      <c r="BU349" s="23">
        <v>2.1355007152789938</v>
      </c>
      <c r="BV349" s="24">
        <v>1.6405271616901126E-2</v>
      </c>
      <c r="BW349" s="2">
        <v>135.78841700878999</v>
      </c>
      <c r="BX349" s="2">
        <v>135.644318083294</v>
      </c>
      <c r="BY349" s="2">
        <v>-0.1440989254959959</v>
      </c>
      <c r="BZ349" s="1">
        <v>-1.0612018953477301E-3</v>
      </c>
      <c r="CB349" s="25" t="s">
        <v>71</v>
      </c>
      <c r="CC349" s="27">
        <v>0</v>
      </c>
      <c r="CD349" s="27">
        <v>2.3528120000000001</v>
      </c>
      <c r="CG349" s="30">
        <v>115</v>
      </c>
      <c r="CH349" s="30"/>
      <c r="CI349" s="15" t="s">
        <v>71</v>
      </c>
      <c r="CJ349" s="33" t="s">
        <v>973</v>
      </c>
      <c r="CK349" s="34" t="s">
        <v>71</v>
      </c>
      <c r="CL349" s="34" t="s">
        <v>962</v>
      </c>
      <c r="CM349" s="32"/>
      <c r="CN349" s="32"/>
      <c r="CO349" t="s">
        <v>71</v>
      </c>
      <c r="CP349">
        <v>291762</v>
      </c>
      <c r="CQ349" t="s">
        <v>963</v>
      </c>
      <c r="CR349" s="30">
        <v>424</v>
      </c>
      <c r="CS349" s="39" t="s">
        <v>71</v>
      </c>
      <c r="CW349" s="30">
        <v>156</v>
      </c>
      <c r="CX349" s="30"/>
      <c r="CY349" s="32"/>
      <c r="CZ349" s="32" t="s">
        <v>71</v>
      </c>
      <c r="DA349" s="41">
        <v>291044</v>
      </c>
    </row>
    <row r="350" spans="1:105" ht="15.75" x14ac:dyDescent="0.25">
      <c r="A350" t="s">
        <v>660</v>
      </c>
      <c r="B350" t="s">
        <v>72</v>
      </c>
      <c r="C350" s="52">
        <v>114.989594453403</v>
      </c>
      <c r="D350" s="52">
        <v>116.547653762951</v>
      </c>
      <c r="E350" s="52">
        <v>1.5580593095479998</v>
      </c>
      <c r="F350" s="53">
        <v>1.3549567827890453E-2</v>
      </c>
      <c r="G350" s="45">
        <v>115.309314293432</v>
      </c>
      <c r="H350" s="45">
        <v>115.44096810467801</v>
      </c>
      <c r="I350" s="45">
        <v>0.13165381124601083</v>
      </c>
      <c r="J350" s="46">
        <v>1.1417448109264303E-3</v>
      </c>
      <c r="K350" s="47">
        <v>2</v>
      </c>
      <c r="L350" s="55">
        <f t="shared" si="137"/>
        <v>112.99342629343199</v>
      </c>
      <c r="M350" s="55">
        <f t="shared" si="138"/>
        <v>113.12508010467801</v>
      </c>
      <c r="N350" s="55">
        <f t="shared" si="139"/>
        <v>0.13165381124601083</v>
      </c>
      <c r="O350" s="56">
        <f t="shared" si="140"/>
        <v>1.1651457572772401E-3</v>
      </c>
      <c r="P350" s="54"/>
      <c r="Q350" s="42">
        <f t="shared" si="141"/>
        <v>447.91484350154252</v>
      </c>
      <c r="R350" s="42">
        <f t="shared" si="142"/>
        <v>453.9838960546856</v>
      </c>
      <c r="S350" s="42">
        <f t="shared" si="143"/>
        <v>440.1392412548671</v>
      </c>
      <c r="T350" s="42">
        <f t="shared" si="144"/>
        <v>440.65206762442642</v>
      </c>
      <c r="V350" s="143">
        <f t="shared" si="145"/>
        <v>446.657568177418</v>
      </c>
      <c r="W350" s="143">
        <f t="shared" si="146"/>
        <v>441.94508725376551</v>
      </c>
      <c r="X350" s="143">
        <f t="shared" si="147"/>
        <v>440.01430307634752</v>
      </c>
      <c r="AA350" t="s">
        <v>72</v>
      </c>
      <c r="AB350" s="2">
        <v>114.989594453403</v>
      </c>
      <c r="AC350" s="2">
        <v>114.67176378092701</v>
      </c>
      <c r="AD350" s="2">
        <v>-0.31783067247599206</v>
      </c>
      <c r="AE350" s="1">
        <v>-2.7639950726566476E-3</v>
      </c>
      <c r="AF350" s="2">
        <v>114.929063980332</v>
      </c>
      <c r="AG350" s="2">
        <v>-6.0530473070997459E-2</v>
      </c>
      <c r="AH350" s="1">
        <v>-5.2639956996740345E-4</v>
      </c>
      <c r="AI350" s="2">
        <v>114.995920814576</v>
      </c>
      <c r="AJ350" s="2">
        <v>6.3263611729951208E-3</v>
      </c>
      <c r="AK350" s="1">
        <v>5.5016814374093121E-5</v>
      </c>
      <c r="AL350" s="2">
        <v>114.854968038032</v>
      </c>
      <c r="AM350" s="2">
        <v>-0.13462641537100239</v>
      </c>
      <c r="AN350" s="1">
        <v>-1.1707704163228159E-3</v>
      </c>
      <c r="AO350" s="2">
        <v>114.89423642619001</v>
      </c>
      <c r="AP350" s="2">
        <v>-9.5358027212995466E-2</v>
      </c>
      <c r="AQ350" s="1">
        <v>-8.2927527196069212E-4</v>
      </c>
      <c r="AR350" s="2">
        <v>114.198280428625</v>
      </c>
      <c r="AS350" s="2">
        <v>-0.7913140247780035</v>
      </c>
      <c r="AT350" s="1">
        <v>-6.8816141890009541E-3</v>
      </c>
      <c r="AU350" s="1"/>
      <c r="AV350" t="s">
        <v>72</v>
      </c>
      <c r="AW350" s="2">
        <v>115.309314293432</v>
      </c>
      <c r="AX350" s="2">
        <v>115.12816320611</v>
      </c>
      <c r="AY350" s="2">
        <v>-0.18115108732199303</v>
      </c>
      <c r="AZ350" s="1">
        <v>-1.5710013404555592E-3</v>
      </c>
      <c r="BA350" s="2">
        <v>115.286762420355</v>
      </c>
      <c r="BB350" s="2">
        <v>-2.2551873076992024E-2</v>
      </c>
      <c r="BC350" s="1">
        <v>-1.9557720219897775E-4</v>
      </c>
      <c r="BD350" s="2">
        <v>115.31110158202701</v>
      </c>
      <c r="BE350" s="2">
        <v>1.787288595011205E-3</v>
      </c>
      <c r="BF350" s="1">
        <v>1.5499949903986278E-5</v>
      </c>
      <c r="BG350" s="2">
        <v>115.16709156713</v>
      </c>
      <c r="BH350" s="2">
        <v>-0.14222272630199484</v>
      </c>
      <c r="BI350" s="1">
        <v>-1.2334018910222227E-3</v>
      </c>
      <c r="BJ350" s="2">
        <v>115.27354439711199</v>
      </c>
      <c r="BK350" s="2">
        <v>-3.5769896320005046E-2</v>
      </c>
      <c r="BL350" s="1">
        <v>-3.1020821292007715E-4</v>
      </c>
      <c r="BM350" s="2">
        <v>114.815664910439</v>
      </c>
      <c r="BN350" s="2">
        <v>-0.49364938299299865</v>
      </c>
      <c r="BO350" s="1">
        <v>-4.2810885314675477E-3</v>
      </c>
      <c r="BQ350" t="s">
        <v>72</v>
      </c>
      <c r="BS350" s="23">
        <v>114.989594453403</v>
      </c>
      <c r="BT350" s="23">
        <v>116.938642147331</v>
      </c>
      <c r="BU350" s="23">
        <v>1.9490476939279944</v>
      </c>
      <c r="BV350" s="24">
        <v>1.6949774483445135E-2</v>
      </c>
      <c r="BW350" s="2">
        <v>115.309314293432</v>
      </c>
      <c r="BX350" s="2">
        <v>115.76987961502901</v>
      </c>
      <c r="BY350" s="2">
        <v>0.46056532159701646</v>
      </c>
      <c r="BZ350" s="1">
        <v>3.9941727554202461E-3</v>
      </c>
      <c r="CB350" s="25" t="s">
        <v>72</v>
      </c>
      <c r="CC350" s="27">
        <v>0</v>
      </c>
      <c r="CD350" s="27">
        <v>2.3158880000000002</v>
      </c>
      <c r="CG350" s="30">
        <v>116</v>
      </c>
      <c r="CH350" s="30"/>
      <c r="CI350" s="15" t="s">
        <v>72</v>
      </c>
      <c r="CJ350" s="33" t="s">
        <v>971</v>
      </c>
      <c r="CK350" s="34" t="s">
        <v>72</v>
      </c>
      <c r="CL350" s="34" t="s">
        <v>962</v>
      </c>
      <c r="CM350" s="32"/>
      <c r="CN350" s="32"/>
      <c r="CO350" t="s">
        <v>72</v>
      </c>
      <c r="CP350">
        <v>256722</v>
      </c>
      <c r="CQ350" t="s">
        <v>963</v>
      </c>
      <c r="CR350" s="30">
        <v>425</v>
      </c>
      <c r="CS350" s="39" t="s">
        <v>72</v>
      </c>
      <c r="CW350" s="30">
        <v>157</v>
      </c>
      <c r="CX350" s="30"/>
      <c r="CY350" s="32"/>
      <c r="CZ350" s="32" t="s">
        <v>72</v>
      </c>
      <c r="DA350" s="41">
        <v>255673</v>
      </c>
    </row>
    <row r="351" spans="1:105" ht="15.75" x14ac:dyDescent="0.25">
      <c r="B351" t="s">
        <v>73</v>
      </c>
      <c r="C351" s="52">
        <v>266.02271116287403</v>
      </c>
      <c r="D351" s="52">
        <v>268.65265754500996</v>
      </c>
      <c r="E351" s="52">
        <v>2.6299463821359268</v>
      </c>
      <c r="F351" s="53">
        <v>9.8861723897164782E-3</v>
      </c>
      <c r="G351" s="45">
        <v>265.73180002158801</v>
      </c>
      <c r="H351" s="45">
        <v>265.76435968680698</v>
      </c>
      <c r="I351" s="45">
        <v>3.2559665218968803E-2</v>
      </c>
      <c r="J351" s="46">
        <v>1.2252829814242655E-4</v>
      </c>
      <c r="K351" s="47">
        <v>2</v>
      </c>
      <c r="L351" s="55">
        <f t="shared" si="137"/>
        <v>260.81273002158804</v>
      </c>
      <c r="M351" s="55">
        <f t="shared" si="138"/>
        <v>260.84528968680701</v>
      </c>
      <c r="N351" s="55">
        <f t="shared" si="139"/>
        <v>3.2559665218968803E-2</v>
      </c>
      <c r="O351" s="56">
        <f t="shared" si="140"/>
        <v>1.248392485147246E-4</v>
      </c>
      <c r="P351" s="54"/>
      <c r="Q351" s="42">
        <f t="shared" si="141"/>
        <v>472.90320206863981</v>
      </c>
      <c r="R351" s="42">
        <f t="shared" si="142"/>
        <v>477.57840464793935</v>
      </c>
      <c r="S351" s="42">
        <f t="shared" si="143"/>
        <v>463.64152379440077</v>
      </c>
      <c r="T351" s="42">
        <f t="shared" si="144"/>
        <v>463.69940445381144</v>
      </c>
      <c r="V351" s="143">
        <f t="shared" si="145"/>
        <v>470.04382878348645</v>
      </c>
      <c r="W351" s="143">
        <f t="shared" si="146"/>
        <v>468.02448757873401</v>
      </c>
      <c r="X351" s="143">
        <f t="shared" si="147"/>
        <v>464.8424971214651</v>
      </c>
      <c r="AA351" t="s">
        <v>73</v>
      </c>
      <c r="AB351" s="2">
        <v>266.02271116287403</v>
      </c>
      <c r="AC351" s="2">
        <v>264.12727527569098</v>
      </c>
      <c r="AD351" s="2">
        <v>-1.895435887183055</v>
      </c>
      <c r="AE351" s="1">
        <v>-7.1250904815512639E-3</v>
      </c>
      <c r="AF351" s="2">
        <v>265.70062705820499</v>
      </c>
      <c r="AG351" s="2">
        <v>-0.32208410466904525</v>
      </c>
      <c r="AH351" s="1">
        <v>-1.2107391254720628E-3</v>
      </c>
      <c r="AI351" s="2">
        <v>266.03975911724598</v>
      </c>
      <c r="AJ351" s="2">
        <v>1.7047954371946616E-2</v>
      </c>
      <c r="AK351" s="1">
        <v>6.4084582468257388E-5</v>
      </c>
      <c r="AL351" s="2">
        <v>265.04462543662999</v>
      </c>
      <c r="AM351" s="2">
        <v>-0.97808572624404633</v>
      </c>
      <c r="AN351" s="1">
        <v>-3.6767000906370259E-3</v>
      </c>
      <c r="AO351" s="2">
        <v>265.57382093637602</v>
      </c>
      <c r="AP351" s="2">
        <v>-0.44889022649800836</v>
      </c>
      <c r="AQ351" s="1">
        <v>-1.6874131706114844E-3</v>
      </c>
      <c r="AR351" s="2">
        <v>261.93803415937202</v>
      </c>
      <c r="AS351" s="2">
        <v>-4.0846770035020086</v>
      </c>
      <c r="AT351" s="1">
        <v>-1.5354617602559279E-2</v>
      </c>
      <c r="AU351" s="1"/>
      <c r="AV351" t="s">
        <v>73</v>
      </c>
      <c r="AW351" s="2">
        <v>265.73180002158801</v>
      </c>
      <c r="AX351" s="2">
        <v>264.985950391144</v>
      </c>
      <c r="AY351" s="2">
        <v>-0.7458496304440132</v>
      </c>
      <c r="AZ351" s="1">
        <v>-2.8067759687904138E-3</v>
      </c>
      <c r="BA351" s="2">
        <v>265.62689323087397</v>
      </c>
      <c r="BB351" s="2">
        <v>-0.10490679071403974</v>
      </c>
      <c r="BC351" s="1">
        <v>-3.9478448083939192E-4</v>
      </c>
      <c r="BD351" s="2">
        <v>265.73661636193901</v>
      </c>
      <c r="BE351" s="2">
        <v>4.8163403509988711E-3</v>
      </c>
      <c r="BF351" s="1">
        <v>1.8124817393355226E-5</v>
      </c>
      <c r="BG351" s="2">
        <v>265.21410217712099</v>
      </c>
      <c r="BH351" s="2">
        <v>-0.51769784446702261</v>
      </c>
      <c r="BI351" s="1">
        <v>-1.9481968075516927E-3</v>
      </c>
      <c r="BJ351" s="2">
        <v>265.58257535778097</v>
      </c>
      <c r="BK351" s="2">
        <v>-0.14922466380704691</v>
      </c>
      <c r="BL351" s="1">
        <v>-5.6156118234597407E-4</v>
      </c>
      <c r="BM351" s="2">
        <v>263.95859447339899</v>
      </c>
      <c r="BN351" s="2">
        <v>-1.7732055481890256</v>
      </c>
      <c r="BO351" s="1">
        <v>-6.6729143747378773E-3</v>
      </c>
      <c r="BQ351" t="s">
        <v>73</v>
      </c>
      <c r="BS351" s="23">
        <v>266.02271116287403</v>
      </c>
      <c r="BT351" s="23">
        <v>271.93423332841803</v>
      </c>
      <c r="BU351" s="23">
        <v>5.9115221655439996</v>
      </c>
      <c r="BV351" s="24">
        <v>2.2221870229435538E-2</v>
      </c>
      <c r="BW351" s="2">
        <v>265.73180002158801</v>
      </c>
      <c r="BX351" s="2">
        <v>267.19320663175898</v>
      </c>
      <c r="BY351" s="2">
        <v>1.4614066101709682</v>
      </c>
      <c r="BZ351" s="1">
        <v>5.4995548521187291E-3</v>
      </c>
      <c r="CB351" s="25" t="s">
        <v>73</v>
      </c>
      <c r="CC351" s="27">
        <v>0</v>
      </c>
      <c r="CD351" s="27">
        <v>4.9190699999999996</v>
      </c>
      <c r="CG351" s="30">
        <v>117</v>
      </c>
      <c r="CH351" s="30"/>
      <c r="CI351" s="15" t="s">
        <v>73</v>
      </c>
      <c r="CJ351" s="33" t="s">
        <v>971</v>
      </c>
      <c r="CK351" s="34" t="s">
        <v>73</v>
      </c>
      <c r="CL351" s="34" t="s">
        <v>962</v>
      </c>
      <c r="CM351" s="32"/>
      <c r="CN351" s="32"/>
      <c r="CO351" t="s">
        <v>73</v>
      </c>
      <c r="CP351">
        <v>562531</v>
      </c>
      <c r="CQ351" t="s">
        <v>963</v>
      </c>
      <c r="CR351" s="30">
        <v>426</v>
      </c>
      <c r="CS351" s="39" t="s">
        <v>73</v>
      </c>
      <c r="CW351" s="30">
        <v>158</v>
      </c>
      <c r="CX351" s="30"/>
      <c r="CY351" s="32"/>
      <c r="CZ351" s="32" t="s">
        <v>73</v>
      </c>
      <c r="DA351" s="41">
        <v>557263</v>
      </c>
    </row>
    <row r="352" spans="1:105" ht="15.75" x14ac:dyDescent="0.25">
      <c r="B352" t="s">
        <v>77</v>
      </c>
      <c r="C352" s="52">
        <v>99.500946371905997</v>
      </c>
      <c r="D352" s="52">
        <v>99.798766424169003</v>
      </c>
      <c r="E352" s="52">
        <v>0.29782005226300612</v>
      </c>
      <c r="F352" s="53">
        <v>2.9931378858432181E-3</v>
      </c>
      <c r="G352" s="45">
        <v>99.551549719625001</v>
      </c>
      <c r="H352" s="45">
        <v>99.375077566484009</v>
      </c>
      <c r="I352" s="45">
        <v>-0.17647215314099185</v>
      </c>
      <c r="J352" s="46">
        <v>-1.7726710798375766E-3</v>
      </c>
      <c r="K352" s="47">
        <v>2</v>
      </c>
      <c r="L352" s="55">
        <f t="shared" si="137"/>
        <v>97.414105719624999</v>
      </c>
      <c r="M352" s="55">
        <f t="shared" si="138"/>
        <v>97.237633566484007</v>
      </c>
      <c r="N352" s="55">
        <f t="shared" si="139"/>
        <v>-0.17647215314099185</v>
      </c>
      <c r="O352" s="56">
        <f t="shared" si="140"/>
        <v>-1.8115667319157031E-3</v>
      </c>
      <c r="P352" s="54"/>
      <c r="Q352" s="42">
        <f t="shared" si="141"/>
        <v>519.71202676311805</v>
      </c>
      <c r="R352" s="42">
        <f t="shared" si="142"/>
        <v>521.26759652015107</v>
      </c>
      <c r="S352" s="42">
        <f t="shared" si="143"/>
        <v>508.81206827553876</v>
      </c>
      <c r="T352" s="42">
        <f t="shared" si="144"/>
        <v>507.89032125985358</v>
      </c>
      <c r="V352" s="143">
        <f t="shared" si="145"/>
        <v>514.35602478556018</v>
      </c>
      <c r="W352" s="143">
        <f t="shared" si="146"/>
        <v>510.13367190494768</v>
      </c>
      <c r="X352" s="143">
        <f t="shared" si="147"/>
        <v>507.02252444996282</v>
      </c>
      <c r="AA352" t="s">
        <v>77</v>
      </c>
      <c r="AB352" s="2">
        <v>99.500946371905997</v>
      </c>
      <c r="AC352" s="2">
        <v>98.873104412648999</v>
      </c>
      <c r="AD352" s="2">
        <v>-0.62784195925699748</v>
      </c>
      <c r="AE352" s="1">
        <v>-6.309909424482299E-3</v>
      </c>
      <c r="AF352" s="2">
        <v>99.376476439281006</v>
      </c>
      <c r="AG352" s="2">
        <v>-0.12446993262499007</v>
      </c>
      <c r="AH352" s="1">
        <v>-1.250942198677761E-3</v>
      </c>
      <c r="AI352" s="2">
        <v>99.522068390442996</v>
      </c>
      <c r="AJ352" s="2">
        <v>2.1122018536999576E-2</v>
      </c>
      <c r="AK352" s="1">
        <v>2.1227957428717842E-4</v>
      </c>
      <c r="AL352" s="2">
        <v>99.27180813058699</v>
      </c>
      <c r="AM352" s="2">
        <v>-0.2291382413190064</v>
      </c>
      <c r="AN352" s="1">
        <v>-2.3028749944000873E-3</v>
      </c>
      <c r="AO352" s="2">
        <v>99.357691900145994</v>
      </c>
      <c r="AP352" s="2">
        <v>-0.14325447176000239</v>
      </c>
      <c r="AQ352" s="1">
        <v>-1.4397297411077707E-3</v>
      </c>
      <c r="AR352" s="2">
        <v>98.220397781000997</v>
      </c>
      <c r="AS352" s="2">
        <v>-1.2805485909049992</v>
      </c>
      <c r="AT352" s="1">
        <v>-1.2869712677090285E-2</v>
      </c>
      <c r="AU352" s="1"/>
      <c r="AV352" t="s">
        <v>77</v>
      </c>
      <c r="AW352" s="2">
        <v>99.551549719625001</v>
      </c>
      <c r="AX352" s="2">
        <v>99.29528629179201</v>
      </c>
      <c r="AY352" s="2">
        <v>-0.25626342783299094</v>
      </c>
      <c r="AZ352" s="1">
        <v>-2.5741781876296868E-3</v>
      </c>
      <c r="BA352" s="2">
        <v>99.510803519991001</v>
      </c>
      <c r="BB352" s="2">
        <v>-4.0746199634000391E-2</v>
      </c>
      <c r="BC352" s="1">
        <v>-4.0929749209085318E-4</v>
      </c>
      <c r="BD352" s="2">
        <v>99.557518253704998</v>
      </c>
      <c r="BE352" s="2">
        <v>5.9685340799973119E-3</v>
      </c>
      <c r="BF352" s="1">
        <v>5.9954205603096813E-5</v>
      </c>
      <c r="BG352" s="2">
        <v>99.394760048354001</v>
      </c>
      <c r="BH352" s="2">
        <v>-0.15678967127099952</v>
      </c>
      <c r="BI352" s="1">
        <v>-1.5749596235576325E-3</v>
      </c>
      <c r="BJ352" s="2">
        <v>99.501986534688001</v>
      </c>
      <c r="BK352" s="2">
        <v>-4.956318493699996E-2</v>
      </c>
      <c r="BL352" s="1">
        <v>-4.9786452422477328E-4</v>
      </c>
      <c r="BM352" s="2">
        <v>98.957451223915996</v>
      </c>
      <c r="BN352" s="2">
        <v>-0.59409849570900519</v>
      </c>
      <c r="BO352" s="1">
        <v>-5.9677473367537957E-3</v>
      </c>
      <c r="BQ352" t="s">
        <v>77</v>
      </c>
      <c r="BS352" s="23">
        <v>99.500946371905997</v>
      </c>
      <c r="BT352" s="23">
        <v>100.614595142768</v>
      </c>
      <c r="BU352" s="23">
        <v>1.1136487708619995</v>
      </c>
      <c r="BV352" s="24">
        <v>1.1192343504950193E-2</v>
      </c>
      <c r="BW352" s="2">
        <v>99.551549719625001</v>
      </c>
      <c r="BX352" s="2">
        <v>99.788612513757002</v>
      </c>
      <c r="BY352" s="2">
        <v>0.23706279413200093</v>
      </c>
      <c r="BZ352" s="1">
        <v>2.3813069188742902E-3</v>
      </c>
      <c r="CB352" s="25" t="s">
        <v>77</v>
      </c>
      <c r="CC352" s="27">
        <v>0</v>
      </c>
      <c r="CD352" s="27">
        <v>2.1374439999999999</v>
      </c>
      <c r="CG352" s="30">
        <v>122</v>
      </c>
      <c r="CH352" s="30"/>
      <c r="CI352" s="15" t="s">
        <v>77</v>
      </c>
      <c r="CJ352" s="33" t="s">
        <v>961</v>
      </c>
      <c r="CK352" s="34" t="s">
        <v>77</v>
      </c>
      <c r="CL352" s="34" t="s">
        <v>962</v>
      </c>
      <c r="CM352" s="32"/>
      <c r="CN352" s="32"/>
      <c r="CO352" t="s">
        <v>77</v>
      </c>
      <c r="CP352">
        <v>191454</v>
      </c>
      <c r="CQ352" t="s">
        <v>963</v>
      </c>
      <c r="CR352" s="30">
        <v>427</v>
      </c>
      <c r="CS352" s="39" t="s">
        <v>77</v>
      </c>
      <c r="CW352" s="30">
        <v>162</v>
      </c>
      <c r="CX352" s="30"/>
      <c r="CY352" s="32"/>
      <c r="CZ352" s="32" t="s">
        <v>77</v>
      </c>
      <c r="DA352" s="41">
        <v>190958</v>
      </c>
    </row>
    <row r="353" spans="1:105" ht="15.75" x14ac:dyDescent="0.25">
      <c r="A353" t="s">
        <v>661</v>
      </c>
      <c r="B353" t="s">
        <v>78</v>
      </c>
      <c r="C353" s="52">
        <v>147.47882558153998</v>
      </c>
      <c r="D353" s="52">
        <v>149.075117027706</v>
      </c>
      <c r="E353" s="52">
        <v>1.5962914461660205</v>
      </c>
      <c r="F353" s="53">
        <v>1.0823868713840839E-2</v>
      </c>
      <c r="G353" s="45">
        <v>160.740561167512</v>
      </c>
      <c r="H353" s="45">
        <v>160.22838814321199</v>
      </c>
      <c r="I353" s="45">
        <v>-0.51217302430001155</v>
      </c>
      <c r="J353" s="46">
        <v>-3.1863334343237887E-3</v>
      </c>
      <c r="K353" s="47">
        <v>1</v>
      </c>
      <c r="L353" s="55">
        <f t="shared" si="137"/>
        <v>158.090740167512</v>
      </c>
      <c r="M353" s="55">
        <f t="shared" si="138"/>
        <v>157.57856714321198</v>
      </c>
      <c r="N353" s="55">
        <f t="shared" si="139"/>
        <v>-0.51217302430001155</v>
      </c>
      <c r="O353" s="56">
        <f t="shared" si="140"/>
        <v>-3.2397408207293869E-3</v>
      </c>
      <c r="P353" s="54"/>
      <c r="Q353" s="42">
        <f t="shared" si="141"/>
        <v>512.37458250776479</v>
      </c>
      <c r="R353" s="42">
        <f t="shared" si="142"/>
        <v>517.92045772113784</v>
      </c>
      <c r="S353" s="42">
        <f t="shared" si="143"/>
        <v>549.24275856053134</v>
      </c>
      <c r="T353" s="42">
        <f t="shared" si="144"/>
        <v>547.46335437513289</v>
      </c>
      <c r="V353" s="143">
        <f t="shared" si="145"/>
        <v>507.31556628491461</v>
      </c>
      <c r="W353" s="143">
        <f t="shared" si="146"/>
        <v>553.10132796705693</v>
      </c>
      <c r="X353" s="143">
        <f t="shared" si="147"/>
        <v>551.3094230168424</v>
      </c>
      <c r="AA353" t="s">
        <v>78</v>
      </c>
      <c r="AB353" s="2">
        <v>147.47882558153998</v>
      </c>
      <c r="AC353" s="2">
        <v>146.30006597973099</v>
      </c>
      <c r="AD353" s="2">
        <v>-1.1787596018089914</v>
      </c>
      <c r="AE353" s="1">
        <v>-7.9927379212635773E-3</v>
      </c>
      <c r="AF353" s="2">
        <v>147.29789497602002</v>
      </c>
      <c r="AG353" s="2">
        <v>-0.18093060551996132</v>
      </c>
      <c r="AH353" s="1">
        <v>-1.2268242902431176E-3</v>
      </c>
      <c r="AI353" s="2">
        <v>147.506181135128</v>
      </c>
      <c r="AJ353" s="2">
        <v>2.735555358802344E-2</v>
      </c>
      <c r="AK353" s="1">
        <v>1.8548800805915527E-4</v>
      </c>
      <c r="AL353" s="2">
        <v>146.91821398195799</v>
      </c>
      <c r="AM353" s="2">
        <v>-0.56061159958198914</v>
      </c>
      <c r="AN353" s="1">
        <v>-3.801302304730051E-3</v>
      </c>
      <c r="AO353" s="2">
        <v>147.19465924168901</v>
      </c>
      <c r="AP353" s="2">
        <v>-0.28416633985096951</v>
      </c>
      <c r="AQ353" s="1">
        <v>-1.9268280631503673E-3</v>
      </c>
      <c r="AR353" s="2">
        <v>145.003979048952</v>
      </c>
      <c r="AS353" s="2">
        <v>-2.4748465325879749</v>
      </c>
      <c r="AT353" s="1">
        <v>-1.6781029566984518E-2</v>
      </c>
      <c r="AU353" s="1"/>
      <c r="AV353" t="s">
        <v>78</v>
      </c>
      <c r="AW353" s="2">
        <v>160.740561167512</v>
      </c>
      <c r="AX353" s="2">
        <v>160.56983682607901</v>
      </c>
      <c r="AY353" s="2">
        <v>-0.17072434143298665</v>
      </c>
      <c r="AZ353" s="1">
        <v>-1.0621111447724155E-3</v>
      </c>
      <c r="BA353" s="2">
        <v>160.740561167512</v>
      </c>
      <c r="BB353" s="2">
        <v>0</v>
      </c>
      <c r="BC353" s="1">
        <v>0</v>
      </c>
      <c r="BD353" s="2">
        <v>160.740561167512</v>
      </c>
      <c r="BE353" s="2">
        <v>0</v>
      </c>
      <c r="BF353" s="1">
        <v>0</v>
      </c>
      <c r="BG353" s="2">
        <v>160.56983682607901</v>
      </c>
      <c r="BH353" s="2">
        <v>-0.17072434143298665</v>
      </c>
      <c r="BI353" s="1">
        <v>-1.0621111447724155E-3</v>
      </c>
      <c r="BJ353" s="2">
        <v>160.740561167512</v>
      </c>
      <c r="BK353" s="2">
        <v>0</v>
      </c>
      <c r="BL353" s="1">
        <v>0</v>
      </c>
      <c r="BM353" s="2">
        <v>160.22838814321199</v>
      </c>
      <c r="BN353" s="2">
        <v>-0.51217302430001155</v>
      </c>
      <c r="BO353" s="1">
        <v>-3.1863334343237887E-3</v>
      </c>
      <c r="BQ353" t="s">
        <v>78</v>
      </c>
      <c r="BS353" s="23">
        <v>147.47882558153998</v>
      </c>
      <c r="BT353" s="23">
        <v>150.71567924707699</v>
      </c>
      <c r="BU353" s="23">
        <v>3.2368536655370121</v>
      </c>
      <c r="BV353" s="24">
        <v>2.1947921355987332E-2</v>
      </c>
      <c r="BW353" s="2">
        <v>160.740561167512</v>
      </c>
      <c r="BX353" s="2">
        <v>160.56983682607901</v>
      </c>
      <c r="BY353" s="2">
        <v>-0.17072434143298665</v>
      </c>
      <c r="BZ353" s="1">
        <v>-1.0621111447724155E-3</v>
      </c>
      <c r="CB353" s="25" t="s">
        <v>78</v>
      </c>
      <c r="CC353" s="27">
        <v>0</v>
      </c>
      <c r="CD353" s="27">
        <v>2.6498210000000002</v>
      </c>
      <c r="CG353" s="30">
        <v>123</v>
      </c>
      <c r="CH353" s="30"/>
      <c r="CI353" s="15" t="s">
        <v>78</v>
      </c>
      <c r="CJ353" s="33" t="s">
        <v>961</v>
      </c>
      <c r="CK353" s="34" t="s">
        <v>78</v>
      </c>
      <c r="CL353" s="34" t="s">
        <v>962</v>
      </c>
      <c r="CM353" s="32"/>
      <c r="CN353" s="32"/>
      <c r="CO353" t="s">
        <v>78</v>
      </c>
      <c r="CP353">
        <v>287834</v>
      </c>
      <c r="CQ353" t="s">
        <v>963</v>
      </c>
      <c r="CR353" s="30">
        <v>428</v>
      </c>
      <c r="CS353" s="39" t="s">
        <v>78</v>
      </c>
      <c r="CW353" s="30">
        <v>163</v>
      </c>
      <c r="CX353" s="30"/>
      <c r="CY353" s="32"/>
      <c r="CZ353" s="32" t="s">
        <v>78</v>
      </c>
      <c r="DA353" s="41">
        <v>285826</v>
      </c>
    </row>
    <row r="354" spans="1:105" ht="15.75" x14ac:dyDescent="0.25">
      <c r="A354" t="s">
        <v>662</v>
      </c>
      <c r="B354" t="s">
        <v>79</v>
      </c>
      <c r="C354" s="52">
        <v>82.287739936913994</v>
      </c>
      <c r="D354" s="52">
        <v>82.507303697384003</v>
      </c>
      <c r="E354" s="52">
        <v>0.21956376047000958</v>
      </c>
      <c r="F354" s="53">
        <v>2.6682439041142512E-3</v>
      </c>
      <c r="G354" s="45">
        <v>84.654113754519997</v>
      </c>
      <c r="H354" s="45">
        <v>84.452983708124989</v>
      </c>
      <c r="I354" s="45">
        <v>-0.20113004639500787</v>
      </c>
      <c r="J354" s="46">
        <v>-2.3759039871144925E-3</v>
      </c>
      <c r="K354" s="47">
        <v>2</v>
      </c>
      <c r="L354" s="55">
        <f t="shared" si="137"/>
        <v>82.524333754520001</v>
      </c>
      <c r="M354" s="55">
        <f t="shared" si="138"/>
        <v>82.323203708124993</v>
      </c>
      <c r="N354" s="55">
        <f t="shared" si="139"/>
        <v>-0.20113004639500787</v>
      </c>
      <c r="O354" s="56">
        <f t="shared" si="140"/>
        <v>-2.4372210867317861E-3</v>
      </c>
      <c r="P354" s="54"/>
      <c r="Q354" s="42">
        <f t="shared" si="141"/>
        <v>408.99902052712571</v>
      </c>
      <c r="R354" s="42">
        <f t="shared" si="142"/>
        <v>410.09032967043584</v>
      </c>
      <c r="S354" s="42">
        <f t="shared" si="143"/>
        <v>410.17497504644797</v>
      </c>
      <c r="T354" s="42">
        <f t="shared" si="144"/>
        <v>409.17528794801507</v>
      </c>
      <c r="V354" s="143">
        <f t="shared" si="145"/>
        <v>403.56305310122156</v>
      </c>
      <c r="W354" s="143">
        <f t="shared" si="146"/>
        <v>412.97476219427608</v>
      </c>
      <c r="X354" s="143">
        <f t="shared" si="147"/>
        <v>411.6222247635078</v>
      </c>
      <c r="AA354" t="s">
        <v>79</v>
      </c>
      <c r="AB354" s="2">
        <v>82.287739936913994</v>
      </c>
      <c r="AC354" s="2">
        <v>81.479133283213997</v>
      </c>
      <c r="AD354" s="2">
        <v>-0.80860665369999651</v>
      </c>
      <c r="AE354" s="1">
        <v>-9.826575068411357E-3</v>
      </c>
      <c r="AF354" s="2">
        <v>82.142422664974006</v>
      </c>
      <c r="AG354" s="2">
        <v>-0.14531727193998734</v>
      </c>
      <c r="AH354" s="1">
        <v>-1.76596503988802E-3</v>
      </c>
      <c r="AI354" s="2">
        <v>82.282352169776999</v>
      </c>
      <c r="AJ354" s="2">
        <v>-5.3877671369946256E-3</v>
      </c>
      <c r="AK354" s="1">
        <v>-6.5474724924091543E-5</v>
      </c>
      <c r="AL354" s="2">
        <v>81.927428436698008</v>
      </c>
      <c r="AM354" s="2">
        <v>-0.36031150021598535</v>
      </c>
      <c r="AN354" s="1">
        <v>-4.3786778017262185E-3</v>
      </c>
      <c r="AO354" s="2">
        <v>82.130434588039989</v>
      </c>
      <c r="AP354" s="2">
        <v>-0.15730534887400438</v>
      </c>
      <c r="AQ354" s="1">
        <v>-1.9116498884840286E-3</v>
      </c>
      <c r="AR354" s="2">
        <v>80.643601338164004</v>
      </c>
      <c r="AS354" s="2">
        <v>-1.6441385987499899</v>
      </c>
      <c r="AT354" s="1">
        <v>-1.9980359164201995E-2</v>
      </c>
      <c r="AU354" s="1"/>
      <c r="AV354" t="s">
        <v>79</v>
      </c>
      <c r="AW354" s="2">
        <v>84.654113754519997</v>
      </c>
      <c r="AX354" s="2">
        <v>84.564021687101999</v>
      </c>
      <c r="AY354" s="2">
        <v>-9.0092067417998578E-2</v>
      </c>
      <c r="AZ354" s="1">
        <v>-1.0642373231766096E-3</v>
      </c>
      <c r="BA354" s="2">
        <v>84.654113754519997</v>
      </c>
      <c r="BB354" s="2">
        <v>0</v>
      </c>
      <c r="BC354" s="1">
        <v>0</v>
      </c>
      <c r="BD354" s="2">
        <v>84.654113754519997</v>
      </c>
      <c r="BE354" s="2">
        <v>0</v>
      </c>
      <c r="BF354" s="1">
        <v>0</v>
      </c>
      <c r="BG354" s="2">
        <v>84.564021687101999</v>
      </c>
      <c r="BH354" s="2">
        <v>-9.0092067417998578E-2</v>
      </c>
      <c r="BI354" s="1">
        <v>-1.0642373231766096E-3</v>
      </c>
      <c r="BJ354" s="2">
        <v>84.654113754519997</v>
      </c>
      <c r="BK354" s="2">
        <v>0</v>
      </c>
      <c r="BL354" s="1">
        <v>0</v>
      </c>
      <c r="BM354" s="2">
        <v>84.383837552266996</v>
      </c>
      <c r="BN354" s="2">
        <v>-0.27027620225300097</v>
      </c>
      <c r="BO354" s="1">
        <v>-3.1927119695180782E-3</v>
      </c>
      <c r="BQ354" t="s">
        <v>79</v>
      </c>
      <c r="BS354" s="23">
        <v>82.287739936913994</v>
      </c>
      <c r="BT354" s="23">
        <v>83.176604212743996</v>
      </c>
      <c r="BU354" s="23">
        <v>0.88886427583000227</v>
      </c>
      <c r="BV354" s="24">
        <v>1.080190410517352E-2</v>
      </c>
      <c r="BW354" s="2">
        <v>84.654113754519997</v>
      </c>
      <c r="BX354" s="2">
        <v>84.773453557343998</v>
      </c>
      <c r="BY354" s="2">
        <v>0.11933980282400114</v>
      </c>
      <c r="BZ354" s="1">
        <v>1.4097342412686842E-3</v>
      </c>
      <c r="CB354" s="25" t="s">
        <v>79</v>
      </c>
      <c r="CC354" s="27">
        <v>0</v>
      </c>
      <c r="CD354" s="27">
        <v>2.1297799999999998</v>
      </c>
      <c r="CG354" s="30">
        <v>124</v>
      </c>
      <c r="CH354" s="30"/>
      <c r="CI354" s="15" t="s">
        <v>79</v>
      </c>
      <c r="CJ354" s="33" t="s">
        <v>961</v>
      </c>
      <c r="CK354" s="34" t="s">
        <v>79</v>
      </c>
      <c r="CL354" s="34" t="s">
        <v>962</v>
      </c>
      <c r="CM354" s="32"/>
      <c r="CN354" s="32"/>
      <c r="CO354" t="s">
        <v>79</v>
      </c>
      <c r="CP354">
        <v>201193</v>
      </c>
      <c r="CQ354" t="s">
        <v>963</v>
      </c>
      <c r="CR354" s="30">
        <v>429</v>
      </c>
      <c r="CS354" s="39" t="s">
        <v>79</v>
      </c>
      <c r="CW354" s="30">
        <v>164</v>
      </c>
      <c r="CX354" s="30"/>
      <c r="CY354" s="32"/>
      <c r="CZ354" s="32" t="s">
        <v>79</v>
      </c>
      <c r="DA354" s="41">
        <v>199829</v>
      </c>
    </row>
    <row r="355" spans="1:105" ht="15.75" x14ac:dyDescent="0.25">
      <c r="A355" t="s">
        <v>663</v>
      </c>
      <c r="B355" t="s">
        <v>80</v>
      </c>
      <c r="C355" s="52">
        <v>83.514493014338001</v>
      </c>
      <c r="D355" s="52">
        <v>83.901954436596</v>
      </c>
      <c r="E355" s="52">
        <v>0.38746142225799929</v>
      </c>
      <c r="F355" s="53">
        <v>4.6394512889095648E-3</v>
      </c>
      <c r="G355" s="45">
        <v>84.639496674070998</v>
      </c>
      <c r="H355" s="45">
        <v>84.545332324334993</v>
      </c>
      <c r="I355" s="45">
        <v>-9.4164349736004738E-2</v>
      </c>
      <c r="J355" s="46">
        <v>-1.1125343774031639E-3</v>
      </c>
      <c r="K355" s="47">
        <v>1</v>
      </c>
      <c r="L355" s="55">
        <f t="shared" si="137"/>
        <v>83.189363674071004</v>
      </c>
      <c r="M355" s="55">
        <f t="shared" si="138"/>
        <v>83.095199324334999</v>
      </c>
      <c r="N355" s="55">
        <f t="shared" si="139"/>
        <v>-9.4164349736004738E-2</v>
      </c>
      <c r="O355" s="56">
        <f t="shared" si="140"/>
        <v>-1.1319277558719263E-3</v>
      </c>
      <c r="P355" s="54"/>
      <c r="Q355" s="42">
        <f t="shared" si="141"/>
        <v>545.63951583280846</v>
      </c>
      <c r="R355" s="42">
        <f t="shared" si="142"/>
        <v>548.17098378781895</v>
      </c>
      <c r="S355" s="42">
        <f t="shared" si="143"/>
        <v>543.5152927260973</v>
      </c>
      <c r="T355" s="42">
        <f t="shared" si="144"/>
        <v>542.90007268051988</v>
      </c>
      <c r="V355" s="143">
        <f t="shared" si="145"/>
        <v>539.12799385181347</v>
      </c>
      <c r="W355" s="143">
        <f t="shared" si="146"/>
        <v>545.22515483274788</v>
      </c>
      <c r="X355" s="143">
        <f t="shared" si="147"/>
        <v>542.62206866341148</v>
      </c>
      <c r="AA355" t="s">
        <v>80</v>
      </c>
      <c r="AB355" s="2">
        <v>83.514493014338001</v>
      </c>
      <c r="AC355" s="2">
        <v>82.932646385440009</v>
      </c>
      <c r="AD355" s="2">
        <v>-0.58184662889799199</v>
      </c>
      <c r="AE355" s="1">
        <v>-6.9670138427122934E-3</v>
      </c>
      <c r="AF355" s="2">
        <v>83.385787096183009</v>
      </c>
      <c r="AG355" s="2">
        <v>-0.1287059181549921</v>
      </c>
      <c r="AH355" s="1">
        <v>-1.5411207505372213E-3</v>
      </c>
      <c r="AI355" s="2">
        <v>83.53640507734201</v>
      </c>
      <c r="AJ355" s="2">
        <v>2.1912063004009497E-2</v>
      </c>
      <c r="AK355" s="1">
        <v>2.6237437614867124E-4</v>
      </c>
      <c r="AL355" s="2">
        <v>83.258656734504996</v>
      </c>
      <c r="AM355" s="2">
        <v>-0.25583627983300516</v>
      </c>
      <c r="AN355" s="1">
        <v>-3.0633758357256923E-3</v>
      </c>
      <c r="AO355" s="2">
        <v>83.369096190794011</v>
      </c>
      <c r="AP355" s="2">
        <v>-0.14539682354399019</v>
      </c>
      <c r="AQ355" s="1">
        <v>-1.7409771441590151E-3</v>
      </c>
      <c r="AR355" s="2">
        <v>82.259071045921999</v>
      </c>
      <c r="AS355" s="2">
        <v>-1.2554219684160017</v>
      </c>
      <c r="AT355" s="1">
        <v>-1.5032384477272315E-2</v>
      </c>
      <c r="AU355" s="1"/>
      <c r="AV355" t="s">
        <v>80</v>
      </c>
      <c r="AW355" s="2">
        <v>84.639496674070998</v>
      </c>
      <c r="AX355" s="2">
        <v>84.421721020679001</v>
      </c>
      <c r="AY355" s="2">
        <v>-0.21777565339199612</v>
      </c>
      <c r="AZ355" s="1">
        <v>-2.572979069459789E-3</v>
      </c>
      <c r="BA355" s="2">
        <v>84.602474973810004</v>
      </c>
      <c r="BB355" s="2">
        <v>-3.7021700260993384E-2</v>
      </c>
      <c r="BC355" s="1">
        <v>-4.3740454180104838E-4</v>
      </c>
      <c r="BD355" s="2">
        <v>84.645688959834999</v>
      </c>
      <c r="BE355" s="2">
        <v>6.1922857640013262E-3</v>
      </c>
      <c r="BF355" s="1">
        <v>7.316071110212911E-5</v>
      </c>
      <c r="BG355" s="2">
        <v>84.501158220503996</v>
      </c>
      <c r="BH355" s="2">
        <v>-0.13833845356700181</v>
      </c>
      <c r="BI355" s="1">
        <v>-1.6344432446203487E-3</v>
      </c>
      <c r="BJ355" s="2">
        <v>84.597396830309009</v>
      </c>
      <c r="BK355" s="2">
        <v>-4.2099843761988609E-2</v>
      </c>
      <c r="BL355" s="1">
        <v>-4.9740186811490978E-4</v>
      </c>
      <c r="BM355" s="2">
        <v>84.242322992525999</v>
      </c>
      <c r="BN355" s="2">
        <v>-0.39717368154499866</v>
      </c>
      <c r="BO355" s="1">
        <v>-4.6925335942678325E-3</v>
      </c>
      <c r="BQ355" t="s">
        <v>80</v>
      </c>
      <c r="BS355" s="23">
        <v>83.514493014338001</v>
      </c>
      <c r="BT355" s="23">
        <v>84.804527465614001</v>
      </c>
      <c r="BU355" s="23">
        <v>1.290034451276</v>
      </c>
      <c r="BV355" s="24">
        <v>1.5446833294605803E-2</v>
      </c>
      <c r="BW355" s="2">
        <v>84.639496674070998</v>
      </c>
      <c r="BX355" s="2">
        <v>84.938821389749009</v>
      </c>
      <c r="BY355" s="2">
        <v>0.29932471567801144</v>
      </c>
      <c r="BZ355" s="1">
        <v>3.5364661587089577E-3</v>
      </c>
      <c r="CB355" s="25" t="s">
        <v>80</v>
      </c>
      <c r="CC355" s="27">
        <v>0</v>
      </c>
      <c r="CD355" s="27">
        <v>1.4501329999999999</v>
      </c>
      <c r="CG355" s="30">
        <v>125</v>
      </c>
      <c r="CH355" s="30"/>
      <c r="CI355" s="15" t="s">
        <v>80</v>
      </c>
      <c r="CJ355" s="33" t="s">
        <v>961</v>
      </c>
      <c r="CK355" s="34" t="s">
        <v>80</v>
      </c>
      <c r="CL355" s="34" t="s">
        <v>962</v>
      </c>
      <c r="CM355" s="32"/>
      <c r="CN355" s="32"/>
      <c r="CO355" t="s">
        <v>80</v>
      </c>
      <c r="CP355">
        <v>153058</v>
      </c>
      <c r="CQ355" t="s">
        <v>963</v>
      </c>
      <c r="CR355" s="30">
        <v>430</v>
      </c>
      <c r="CS355" s="39" t="s">
        <v>80</v>
      </c>
      <c r="CW355" s="30">
        <v>165</v>
      </c>
      <c r="CX355" s="30"/>
      <c r="CY355" s="32"/>
      <c r="CZ355" s="32" t="s">
        <v>80</v>
      </c>
      <c r="DA355" s="41">
        <v>152578</v>
      </c>
    </row>
    <row r="356" spans="1:105" ht="15.75" x14ac:dyDescent="0.25">
      <c r="A356" t="s">
        <v>664</v>
      </c>
      <c r="B356" t="s">
        <v>81</v>
      </c>
      <c r="C356" s="52">
        <v>144.65977013921301</v>
      </c>
      <c r="D356" s="52">
        <v>145.91431749073899</v>
      </c>
      <c r="E356" s="52">
        <v>1.2545473515259857</v>
      </c>
      <c r="F356" s="53">
        <v>8.6723997301991762E-3</v>
      </c>
      <c r="G356" s="45">
        <v>148.18547535675</v>
      </c>
      <c r="H356" s="45">
        <v>147.87093434439399</v>
      </c>
      <c r="I356" s="45">
        <v>-0.31454101235601684</v>
      </c>
      <c r="J356" s="46">
        <v>-2.1226170216667537E-3</v>
      </c>
      <c r="K356" s="47">
        <v>1</v>
      </c>
      <c r="L356" s="55">
        <f t="shared" si="137"/>
        <v>145.80861035674999</v>
      </c>
      <c r="M356" s="55">
        <f t="shared" si="138"/>
        <v>145.49406934439398</v>
      </c>
      <c r="N356" s="55">
        <f t="shared" si="139"/>
        <v>-0.31454101235601684</v>
      </c>
      <c r="O356" s="56">
        <f t="shared" si="140"/>
        <v>-2.157218367189902E-3</v>
      </c>
      <c r="P356" s="54"/>
      <c r="Q356" s="42">
        <f t="shared" si="141"/>
        <v>513.45859293527633</v>
      </c>
      <c r="R356" s="42">
        <f t="shared" si="142"/>
        <v>517.91151109811665</v>
      </c>
      <c r="S356" s="42">
        <f t="shared" si="143"/>
        <v>517.53631185489246</v>
      </c>
      <c r="T356" s="42">
        <f t="shared" si="144"/>
        <v>516.41987301727136</v>
      </c>
      <c r="V356" s="143">
        <f t="shared" si="145"/>
        <v>506.40010545197413</v>
      </c>
      <c r="W356" s="143">
        <f t="shared" si="146"/>
        <v>518.03828693913579</v>
      </c>
      <c r="X356" s="143">
        <f t="shared" si="147"/>
        <v>516.35997715423696</v>
      </c>
      <c r="AA356" t="s">
        <v>81</v>
      </c>
      <c r="AB356" s="2">
        <v>144.65977013921301</v>
      </c>
      <c r="AC356" s="2">
        <v>143.68496558748402</v>
      </c>
      <c r="AD356" s="2">
        <v>-0.97480455172899383</v>
      </c>
      <c r="AE356" s="1">
        <v>-6.7386015530848196E-3</v>
      </c>
      <c r="AF356" s="2">
        <v>144.47285967397301</v>
      </c>
      <c r="AG356" s="2">
        <v>-0.18691046524000399</v>
      </c>
      <c r="AH356" s="1">
        <v>-1.2920694195776138E-3</v>
      </c>
      <c r="AI356" s="2">
        <v>144.68927530820997</v>
      </c>
      <c r="AJ356" s="2">
        <v>2.9505168996962539E-2</v>
      </c>
      <c r="AK356" s="1">
        <v>2.0396250435465442E-4</v>
      </c>
      <c r="AL356" s="2">
        <v>144.18788296678201</v>
      </c>
      <c r="AM356" s="2">
        <v>-0.47188717243099632</v>
      </c>
      <c r="AN356" s="1">
        <v>-3.262048404866652E-3</v>
      </c>
      <c r="AO356" s="2">
        <v>144.40736523699502</v>
      </c>
      <c r="AP356" s="2">
        <v>-0.2524049022179895</v>
      </c>
      <c r="AQ356" s="1">
        <v>-1.7448175258061602E-3</v>
      </c>
      <c r="AR356" s="2">
        <v>142.532892880829</v>
      </c>
      <c r="AS356" s="2">
        <v>-2.1268772583840132</v>
      </c>
      <c r="AT356" s="1">
        <v>-1.4702617433563025E-2</v>
      </c>
      <c r="AU356" s="1"/>
      <c r="AV356" t="s">
        <v>81</v>
      </c>
      <c r="AW356" s="2">
        <v>148.18547535675</v>
      </c>
      <c r="AX356" s="2">
        <v>148.02801465442101</v>
      </c>
      <c r="AY356" s="2">
        <v>-0.15746070232899001</v>
      </c>
      <c r="AZ356" s="1">
        <v>-1.0625920114634062E-3</v>
      </c>
      <c r="BA356" s="2">
        <v>148.18547535675</v>
      </c>
      <c r="BB356" s="2">
        <v>0</v>
      </c>
      <c r="BC356" s="1">
        <v>0</v>
      </c>
      <c r="BD356" s="2">
        <v>148.18547535675</v>
      </c>
      <c r="BE356" s="2">
        <v>0</v>
      </c>
      <c r="BF356" s="1">
        <v>0</v>
      </c>
      <c r="BG356" s="2">
        <v>148.02801465442101</v>
      </c>
      <c r="BH356" s="2">
        <v>-0.15746070232899001</v>
      </c>
      <c r="BI356" s="1">
        <v>-1.0625920114634062E-3</v>
      </c>
      <c r="BJ356" s="2">
        <v>148.18547535675</v>
      </c>
      <c r="BK356" s="2">
        <v>0</v>
      </c>
      <c r="BL356" s="1">
        <v>0</v>
      </c>
      <c r="BM356" s="2">
        <v>147.71309324976301</v>
      </c>
      <c r="BN356" s="2">
        <v>-0.47238210698699845</v>
      </c>
      <c r="BO356" s="1">
        <v>-3.1877760343904105E-3</v>
      </c>
      <c r="BQ356" t="s">
        <v>81</v>
      </c>
      <c r="BS356" s="23">
        <v>144.65977013921301</v>
      </c>
      <c r="BT356" s="23">
        <v>147.313555634208</v>
      </c>
      <c r="BU356" s="23">
        <v>2.6537854949949917</v>
      </c>
      <c r="BV356" s="24">
        <v>1.834501390705327E-2</v>
      </c>
      <c r="BW356" s="2">
        <v>148.18547535675</v>
      </c>
      <c r="BX356" s="2">
        <v>148.49700491379201</v>
      </c>
      <c r="BY356" s="2">
        <v>0.31152955704200735</v>
      </c>
      <c r="BZ356" s="1">
        <v>2.1022948186521901E-3</v>
      </c>
      <c r="CB356" s="25" t="s">
        <v>81</v>
      </c>
      <c r="CC356" s="27">
        <v>0</v>
      </c>
      <c r="CD356" s="27">
        <v>2.376865</v>
      </c>
      <c r="CG356" s="30">
        <v>126</v>
      </c>
      <c r="CH356" s="30"/>
      <c r="CI356" s="15" t="s">
        <v>81</v>
      </c>
      <c r="CJ356" s="33" t="s">
        <v>961</v>
      </c>
      <c r="CK356" s="34" t="s">
        <v>81</v>
      </c>
      <c r="CL356" s="34" t="s">
        <v>962</v>
      </c>
      <c r="CM356" s="32"/>
      <c r="CN356" s="32"/>
      <c r="CO356" t="s">
        <v>81</v>
      </c>
      <c r="CP356">
        <v>281736</v>
      </c>
      <c r="CQ356" t="s">
        <v>963</v>
      </c>
      <c r="CR356" s="30">
        <v>431</v>
      </c>
      <c r="CS356" s="39" t="s">
        <v>81</v>
      </c>
      <c r="CW356" s="30">
        <v>166</v>
      </c>
      <c r="CX356" s="30"/>
      <c r="CY356" s="32"/>
      <c r="CZ356" s="32" t="s">
        <v>81</v>
      </c>
      <c r="DA356" s="41">
        <v>281463</v>
      </c>
    </row>
    <row r="357" spans="1:105" ht="15.75" x14ac:dyDescent="0.25">
      <c r="A357" t="s">
        <v>665</v>
      </c>
      <c r="B357" t="s">
        <v>85</v>
      </c>
      <c r="C357" s="52">
        <v>640.48579342931407</v>
      </c>
      <c r="D357" s="52">
        <v>640.65303639917897</v>
      </c>
      <c r="E357" s="52">
        <v>0.16724296986490117</v>
      </c>
      <c r="F357" s="53">
        <v>2.6111893750124001E-4</v>
      </c>
      <c r="G357" s="45">
        <v>646.51970249589806</v>
      </c>
      <c r="H357" s="45">
        <v>645.03410238095103</v>
      </c>
      <c r="I357" s="45">
        <v>-1.485600114947033</v>
      </c>
      <c r="J357" s="46">
        <v>-2.2978419825596245E-3</v>
      </c>
      <c r="K357" s="47">
        <v>1</v>
      </c>
      <c r="L357" s="55">
        <f t="shared" si="137"/>
        <v>638.21473149589804</v>
      </c>
      <c r="M357" s="55">
        <f t="shared" si="138"/>
        <v>636.729131380951</v>
      </c>
      <c r="N357" s="55">
        <f t="shared" si="139"/>
        <v>-1.485600114947033</v>
      </c>
      <c r="O357" s="56">
        <f t="shared" si="140"/>
        <v>-2.3277433779457994E-3</v>
      </c>
      <c r="P357" s="54"/>
      <c r="Q357" s="42">
        <f t="shared" si="141"/>
        <v>609.6067720004055</v>
      </c>
      <c r="R357" s="42">
        <f t="shared" si="142"/>
        <v>609.76595187300393</v>
      </c>
      <c r="S357" s="42">
        <f t="shared" si="143"/>
        <v>607.44520222251856</v>
      </c>
      <c r="T357" s="42">
        <f t="shared" si="144"/>
        <v>606.03122567558012</v>
      </c>
      <c r="V357" s="143">
        <f t="shared" si="145"/>
        <v>605.90247600010161</v>
      </c>
      <c r="W357" s="143">
        <f t="shared" si="146"/>
        <v>611.96510047607728</v>
      </c>
      <c r="X357" s="143">
        <f t="shared" si="147"/>
        <v>609.12743866930293</v>
      </c>
      <c r="AA357" t="s">
        <v>85</v>
      </c>
      <c r="AB357" s="2">
        <v>640.48579342931407</v>
      </c>
      <c r="AC357" s="2">
        <v>636.934614749508</v>
      </c>
      <c r="AD357" s="2">
        <v>-3.5511786798060712</v>
      </c>
      <c r="AE357" s="1">
        <v>-5.5445081159290225E-3</v>
      </c>
      <c r="AF357" s="2">
        <v>639.78778634221601</v>
      </c>
      <c r="AG357" s="2">
        <v>-0.69800708709806258</v>
      </c>
      <c r="AH357" s="1">
        <v>-1.0898088517479298E-3</v>
      </c>
      <c r="AI357" s="2">
        <v>640.70158906905601</v>
      </c>
      <c r="AJ357" s="2">
        <v>0.21579563974194116</v>
      </c>
      <c r="AK357" s="1">
        <v>3.3692494346598963E-4</v>
      </c>
      <c r="AL357" s="2">
        <v>638.4379432365381</v>
      </c>
      <c r="AM357" s="2">
        <v>-2.047850192775968</v>
      </c>
      <c r="AN357" s="1">
        <v>-3.1973389789198732E-3</v>
      </c>
      <c r="AO357" s="2">
        <v>639.28121343621103</v>
      </c>
      <c r="AP357" s="2">
        <v>-1.2045799931030388</v>
      </c>
      <c r="AQ357" s="1">
        <v>-1.88072866792787E-3</v>
      </c>
      <c r="AR357" s="2">
        <v>631.89205680564999</v>
      </c>
      <c r="AS357" s="2">
        <v>-8.5937366236640855</v>
      </c>
      <c r="AT357" s="1">
        <v>-1.341752886922154E-2</v>
      </c>
      <c r="AU357" s="1"/>
      <c r="AV357" t="s">
        <v>85</v>
      </c>
      <c r="AW357" s="2">
        <v>646.51970249589806</v>
      </c>
      <c r="AX357" s="2">
        <v>645.02198036324592</v>
      </c>
      <c r="AY357" s="2">
        <v>-1.497722132652143</v>
      </c>
      <c r="AZ357" s="1">
        <v>-2.3165916318871127E-3</v>
      </c>
      <c r="BA357" s="2">
        <v>646.31750761615797</v>
      </c>
      <c r="BB357" s="2">
        <v>-0.20219487974009098</v>
      </c>
      <c r="BC357" s="1">
        <v>-3.1274356985489367E-4</v>
      </c>
      <c r="BD357" s="2">
        <v>646.58068597671195</v>
      </c>
      <c r="BE357" s="2">
        <v>6.0983480813888491E-2</v>
      </c>
      <c r="BF357" s="1">
        <v>9.4325788647215135E-5</v>
      </c>
      <c r="BG357" s="2">
        <v>645.43660194217398</v>
      </c>
      <c r="BH357" s="2">
        <v>-1.0831005537240799</v>
      </c>
      <c r="BI357" s="1">
        <v>-1.675278494286803E-3</v>
      </c>
      <c r="BJ357" s="2">
        <v>646.17284843308107</v>
      </c>
      <c r="BK357" s="2">
        <v>-0.34685406281698761</v>
      </c>
      <c r="BL357" s="1">
        <v>-5.3649418800069475E-4</v>
      </c>
      <c r="BM357" s="2">
        <v>643.56032202358404</v>
      </c>
      <c r="BN357" s="2">
        <v>-2.9593804723140238</v>
      </c>
      <c r="BO357" s="1">
        <v>-4.5774018346065792E-3</v>
      </c>
      <c r="BQ357" t="s">
        <v>85</v>
      </c>
      <c r="BS357" s="23">
        <v>640.48579342931407</v>
      </c>
      <c r="BT357" s="23">
        <v>650.10079191269597</v>
      </c>
      <c r="BU357" s="23">
        <v>9.6149984833818962</v>
      </c>
      <c r="BV357" s="24">
        <v>1.5012040207638168E-2</v>
      </c>
      <c r="BW357" s="2">
        <v>646.51970249589806</v>
      </c>
      <c r="BX357" s="2">
        <v>648.7366180493799</v>
      </c>
      <c r="BY357" s="2">
        <v>2.2169155534818401</v>
      </c>
      <c r="BZ357" s="1">
        <v>3.4289992167654097E-3</v>
      </c>
      <c r="CB357" s="25" t="s">
        <v>85</v>
      </c>
      <c r="CC357" s="27">
        <v>0</v>
      </c>
      <c r="CD357" s="27">
        <v>8.3049710000000001</v>
      </c>
      <c r="CG357" s="30">
        <v>131</v>
      </c>
      <c r="CH357" s="30"/>
      <c r="CI357" s="15" t="s">
        <v>85</v>
      </c>
      <c r="CJ357" s="33" t="s">
        <v>961</v>
      </c>
      <c r="CK357" s="34" t="s">
        <v>85</v>
      </c>
      <c r="CL357" s="34" t="s">
        <v>962</v>
      </c>
      <c r="CM357" s="32"/>
      <c r="CN357" s="32"/>
      <c r="CO357" t="s">
        <v>85</v>
      </c>
      <c r="CP357">
        <v>1050654</v>
      </c>
      <c r="CQ357" t="s">
        <v>963</v>
      </c>
      <c r="CR357" s="30">
        <v>432</v>
      </c>
      <c r="CS357" s="39" t="s">
        <v>85</v>
      </c>
      <c r="CW357" s="30">
        <v>170</v>
      </c>
      <c r="CX357" s="30"/>
      <c r="CY357" s="32"/>
      <c r="CZ357" s="32" t="s">
        <v>85</v>
      </c>
      <c r="DA357" s="41">
        <v>1042894</v>
      </c>
    </row>
    <row r="358" spans="1:105" ht="15.75" x14ac:dyDescent="0.25">
      <c r="A358" t="s">
        <v>666</v>
      </c>
      <c r="B358" t="s">
        <v>86</v>
      </c>
      <c r="C358" s="52">
        <v>150.866794734781</v>
      </c>
      <c r="D358" s="52">
        <v>151.70857436103699</v>
      </c>
      <c r="E358" s="52">
        <v>0.84177962625599889</v>
      </c>
      <c r="F358" s="53">
        <v>5.5796215975544555E-3</v>
      </c>
      <c r="G358" s="45">
        <v>149.07382263521902</v>
      </c>
      <c r="H358" s="45">
        <v>148.89702560782999</v>
      </c>
      <c r="I358" s="45">
        <v>-0.17679702738902847</v>
      </c>
      <c r="J358" s="46">
        <v>-1.1859696374838904E-3</v>
      </c>
      <c r="K358" s="47">
        <v>2</v>
      </c>
      <c r="L358" s="55">
        <f t="shared" si="137"/>
        <v>146.12746463521901</v>
      </c>
      <c r="M358" s="55">
        <f t="shared" si="138"/>
        <v>145.95066760782998</v>
      </c>
      <c r="N358" s="55">
        <f t="shared" si="139"/>
        <v>-0.17679702738902847</v>
      </c>
      <c r="O358" s="56">
        <f t="shared" si="140"/>
        <v>-1.2098822615609634E-3</v>
      </c>
      <c r="P358" s="54"/>
      <c r="Q358" s="42">
        <f t="shared" si="141"/>
        <v>471.68130816348025</v>
      </c>
      <c r="R358" s="42">
        <f t="shared" si="142"/>
        <v>474.31311137767193</v>
      </c>
      <c r="S358" s="42">
        <f t="shared" si="143"/>
        <v>456.86390964242196</v>
      </c>
      <c r="T358" s="42">
        <f t="shared" si="144"/>
        <v>456.31115810219814</v>
      </c>
      <c r="V358" s="143">
        <f t="shared" si="145"/>
        <v>466.81540079670435</v>
      </c>
      <c r="W358" s="143">
        <f t="shared" si="146"/>
        <v>460.13963647682732</v>
      </c>
      <c r="X358" s="143">
        <f t="shared" si="147"/>
        <v>456.7034453732918</v>
      </c>
      <c r="AA358" t="s">
        <v>86</v>
      </c>
      <c r="AB358" s="2">
        <v>150.866794734781</v>
      </c>
      <c r="AC358" s="2">
        <v>149.71211692285101</v>
      </c>
      <c r="AD358" s="2">
        <v>-1.1546778119299859</v>
      </c>
      <c r="AE358" s="1">
        <v>-7.6536246028151697E-3</v>
      </c>
      <c r="AF358" s="2">
        <v>150.65929914688502</v>
      </c>
      <c r="AG358" s="2">
        <v>-0.207495587895977</v>
      </c>
      <c r="AH358" s="1">
        <v>-1.3753562423112894E-3</v>
      </c>
      <c r="AI358" s="2">
        <v>150.87826029456201</v>
      </c>
      <c r="AJ358" s="2">
        <v>1.14655597810156E-2</v>
      </c>
      <c r="AK358" s="1">
        <v>7.5997901335225475E-5</v>
      </c>
      <c r="AL358" s="2">
        <v>150.19797193839</v>
      </c>
      <c r="AM358" s="2">
        <v>-0.66882279639099806</v>
      </c>
      <c r="AN358" s="1">
        <v>-4.4332008084798724E-3</v>
      </c>
      <c r="AO358" s="2">
        <v>150.56049989989901</v>
      </c>
      <c r="AP358" s="2">
        <v>-0.30629483488198161</v>
      </c>
      <c r="AQ358" s="1">
        <v>-2.0302335939491401E-3</v>
      </c>
      <c r="AR358" s="2">
        <v>148.247500461811</v>
      </c>
      <c r="AS358" s="2">
        <v>-2.6192942729699951</v>
      </c>
      <c r="AT358" s="1">
        <v>-1.7361635325882217E-2</v>
      </c>
      <c r="AU358" s="1"/>
      <c r="AV358" t="s">
        <v>86</v>
      </c>
      <c r="AW358" s="2">
        <v>149.07382263521902</v>
      </c>
      <c r="AX358" s="2">
        <v>148.627040759181</v>
      </c>
      <c r="AY358" s="2">
        <v>-0.44678187603801689</v>
      </c>
      <c r="AZ358" s="1">
        <v>-2.9970511800135706E-3</v>
      </c>
      <c r="BA358" s="2">
        <v>149.002382028108</v>
      </c>
      <c r="BB358" s="2">
        <v>-7.1440607111014742E-2</v>
      </c>
      <c r="BC358" s="1">
        <v>-4.792297255691137E-4</v>
      </c>
      <c r="BD358" s="2">
        <v>149.077061513556</v>
      </c>
      <c r="BE358" s="2">
        <v>3.2388783369867724E-3</v>
      </c>
      <c r="BF358" s="1">
        <v>2.172667393733003E-5</v>
      </c>
      <c r="BG358" s="2">
        <v>148.735973167635</v>
      </c>
      <c r="BH358" s="2">
        <v>-0.33784946758402157</v>
      </c>
      <c r="BI358" s="1">
        <v>-2.2663232324211151E-3</v>
      </c>
      <c r="BJ358" s="2">
        <v>148.96658124296599</v>
      </c>
      <c r="BK358" s="2">
        <v>-0.1072413922530302</v>
      </c>
      <c r="BL358" s="1">
        <v>-7.193844657451897E-4</v>
      </c>
      <c r="BM358" s="2">
        <v>147.98258455408703</v>
      </c>
      <c r="BN358" s="2">
        <v>-1.0912380811319906</v>
      </c>
      <c r="BO358" s="1">
        <v>-7.3201187293776638E-3</v>
      </c>
      <c r="BQ358" t="s">
        <v>86</v>
      </c>
      <c r="BS358" s="23">
        <v>150.866794734781</v>
      </c>
      <c r="BT358" s="23">
        <v>153.98016240532402</v>
      </c>
      <c r="BU358" s="23">
        <v>3.1133676705430275</v>
      </c>
      <c r="BV358" s="24">
        <v>2.0636533546140676E-2</v>
      </c>
      <c r="BW358" s="2">
        <v>149.07382263521902</v>
      </c>
      <c r="BX358" s="2">
        <v>149.83588122110098</v>
      </c>
      <c r="BY358" s="2">
        <v>0.76205858588195952</v>
      </c>
      <c r="BZ358" s="1">
        <v>5.1119544156770121E-3</v>
      </c>
      <c r="CB358" s="25" t="s">
        <v>86</v>
      </c>
      <c r="CC358" s="27">
        <v>0</v>
      </c>
      <c r="CD358" s="27">
        <v>2.946358</v>
      </c>
      <c r="CG358" s="30">
        <v>132</v>
      </c>
      <c r="CH358" s="30"/>
      <c r="CI358" s="15" t="s">
        <v>86</v>
      </c>
      <c r="CJ358" s="33" t="s">
        <v>971</v>
      </c>
      <c r="CK358" s="34" t="s">
        <v>86</v>
      </c>
      <c r="CL358" s="34" t="s">
        <v>962</v>
      </c>
      <c r="CM358" s="32"/>
      <c r="CN358" s="32"/>
      <c r="CO358" t="s">
        <v>86</v>
      </c>
      <c r="CP358">
        <v>319849</v>
      </c>
      <c r="CQ358" t="s">
        <v>963</v>
      </c>
      <c r="CR358" s="30">
        <v>433</v>
      </c>
      <c r="CS358" s="39" t="s">
        <v>86</v>
      </c>
      <c r="CW358" s="30">
        <v>171</v>
      </c>
      <c r="CX358" s="30"/>
      <c r="CY358" s="32"/>
      <c r="CZ358" s="32" t="s">
        <v>86</v>
      </c>
      <c r="DA358" s="41">
        <v>317572</v>
      </c>
    </row>
    <row r="359" spans="1:105" ht="15.75" x14ac:dyDescent="0.25">
      <c r="A359" t="s">
        <v>667</v>
      </c>
      <c r="B359" t="s">
        <v>87</v>
      </c>
      <c r="C359" s="52">
        <v>124.740701496138</v>
      </c>
      <c r="D359" s="52">
        <v>124.540313553432</v>
      </c>
      <c r="E359" s="52">
        <v>-0.20038794270600135</v>
      </c>
      <c r="F359" s="53">
        <v>-1.6064359130785024E-3</v>
      </c>
      <c r="G359" s="45">
        <v>121.73239827314501</v>
      </c>
      <c r="H359" s="45">
        <v>121.32289100043801</v>
      </c>
      <c r="I359" s="45">
        <v>-0.40950727270700327</v>
      </c>
      <c r="J359" s="46">
        <v>-3.3639957687200462E-3</v>
      </c>
      <c r="K359" s="47">
        <v>2</v>
      </c>
      <c r="L359" s="55">
        <f t="shared" si="137"/>
        <v>118.96636127314501</v>
      </c>
      <c r="M359" s="55">
        <f t="shared" si="138"/>
        <v>118.55685400043801</v>
      </c>
      <c r="N359" s="55">
        <f t="shared" si="139"/>
        <v>-0.40950727270700327</v>
      </c>
      <c r="O359" s="56">
        <f t="shared" si="140"/>
        <v>-3.4422106242854703E-3</v>
      </c>
      <c r="P359" s="54"/>
      <c r="Q359" s="42">
        <f t="shared" si="141"/>
        <v>403.51529751124264</v>
      </c>
      <c r="R359" s="42">
        <f t="shared" si="142"/>
        <v>402.86707604584404</v>
      </c>
      <c r="S359" s="42">
        <f t="shared" si="143"/>
        <v>384.83627306239993</v>
      </c>
      <c r="T359" s="42">
        <f t="shared" si="144"/>
        <v>383.51158555465412</v>
      </c>
      <c r="V359" s="143">
        <f t="shared" si="145"/>
        <v>396.46623558829043</v>
      </c>
      <c r="W359" s="143">
        <f t="shared" si="146"/>
        <v>385.79972718239543</v>
      </c>
      <c r="X359" s="143">
        <f t="shared" si="147"/>
        <v>382.58083162538958</v>
      </c>
      <c r="AA359" t="s">
        <v>87</v>
      </c>
      <c r="AB359" s="2">
        <v>124.740701496138</v>
      </c>
      <c r="AC359" s="2">
        <v>123.64739145122499</v>
      </c>
      <c r="AD359" s="2">
        <v>-1.0933100449130109</v>
      </c>
      <c r="AE359" s="1">
        <v>-8.7646616685642092E-3</v>
      </c>
      <c r="AF359" s="2">
        <v>124.50440862504999</v>
      </c>
      <c r="AG359" s="2">
        <v>-0.23629287108801122</v>
      </c>
      <c r="AH359" s="1">
        <v>-1.894272424749246E-3</v>
      </c>
      <c r="AI359" s="2">
        <v>124.73160195841301</v>
      </c>
      <c r="AJ359" s="2">
        <v>-9.0995377249925014E-3</v>
      </c>
      <c r="AK359" s="1">
        <v>-7.2947623476962934E-5</v>
      </c>
      <c r="AL359" s="2">
        <v>124.121724151724</v>
      </c>
      <c r="AM359" s="2">
        <v>-0.61897734441400587</v>
      </c>
      <c r="AN359" s="1">
        <v>-4.9621121012628708E-3</v>
      </c>
      <c r="AO359" s="2">
        <v>124.469171950484</v>
      </c>
      <c r="AP359" s="2">
        <v>-0.27152954565400478</v>
      </c>
      <c r="AQ359" s="1">
        <v>-2.1767517930978719E-3</v>
      </c>
      <c r="AR359" s="2">
        <v>122.255517804712</v>
      </c>
      <c r="AS359" s="2">
        <v>-2.4851836914260019</v>
      </c>
      <c r="AT359" s="1">
        <v>-1.9922797143344138E-2</v>
      </c>
      <c r="AU359" s="1"/>
      <c r="AV359" t="s">
        <v>87</v>
      </c>
      <c r="AW359" s="2">
        <v>121.73239827314501</v>
      </c>
      <c r="AX359" s="2">
        <v>121.32258344731299</v>
      </c>
      <c r="AY359" s="2">
        <v>-0.40981482583201512</v>
      </c>
      <c r="AZ359" s="1">
        <v>-3.3665222376746936E-3</v>
      </c>
      <c r="BA359" s="2">
        <v>121.64999065761501</v>
      </c>
      <c r="BB359" s="2">
        <v>-8.2407615530001976E-2</v>
      </c>
      <c r="BC359" s="1">
        <v>-6.769571346577311E-4</v>
      </c>
      <c r="BD359" s="2">
        <v>121.72982514596301</v>
      </c>
      <c r="BE359" s="2">
        <v>-2.5731271820035317E-3</v>
      </c>
      <c r="BF359" s="1">
        <v>-2.1137570757703382E-5</v>
      </c>
      <c r="BG359" s="2">
        <v>121.421623018741</v>
      </c>
      <c r="BH359" s="2">
        <v>-0.31077525440400677</v>
      </c>
      <c r="BI359" s="1">
        <v>-2.5529379098133309E-3</v>
      </c>
      <c r="BJ359" s="2">
        <v>121.63013117606</v>
      </c>
      <c r="BK359" s="2">
        <v>-0.10226709708500437</v>
      </c>
      <c r="BL359" s="1">
        <v>-8.4009761194005141E-4</v>
      </c>
      <c r="BM359" s="2">
        <v>120.73980998250001</v>
      </c>
      <c r="BN359" s="2">
        <v>-0.99258829064500276</v>
      </c>
      <c r="BO359" s="1">
        <v>-8.1538547233565382E-3</v>
      </c>
      <c r="BQ359" t="s">
        <v>87</v>
      </c>
      <c r="BS359" s="23">
        <v>124.740701496138</v>
      </c>
      <c r="BT359" s="23">
        <v>126.228996766763</v>
      </c>
      <c r="BU359" s="23">
        <v>1.4882952706250023</v>
      </c>
      <c r="BV359" s="24">
        <v>1.1931111920763732E-2</v>
      </c>
      <c r="BW359" s="2">
        <v>121.73239827314501</v>
      </c>
      <c r="BX359" s="2">
        <v>122.05690391608501</v>
      </c>
      <c r="BY359" s="2">
        <v>0.32450564293999662</v>
      </c>
      <c r="BZ359" s="1">
        <v>2.6657294815786502E-3</v>
      </c>
      <c r="CB359" s="25" t="s">
        <v>87</v>
      </c>
      <c r="CC359" s="27">
        <v>0</v>
      </c>
      <c r="CD359" s="27">
        <v>2.7660369999999999</v>
      </c>
      <c r="CG359" s="30">
        <v>133</v>
      </c>
      <c r="CH359" s="30"/>
      <c r="CI359" s="15" t="s">
        <v>87</v>
      </c>
      <c r="CJ359" s="33" t="s">
        <v>961</v>
      </c>
      <c r="CK359" s="34" t="s">
        <v>87</v>
      </c>
      <c r="CL359" s="34" t="s">
        <v>962</v>
      </c>
      <c r="CM359" s="32"/>
      <c r="CN359" s="32"/>
      <c r="CO359" t="s">
        <v>87</v>
      </c>
      <c r="CP359">
        <v>309135</v>
      </c>
      <c r="CQ359" t="s">
        <v>963</v>
      </c>
      <c r="CR359" s="30">
        <v>434</v>
      </c>
      <c r="CS359" s="39" t="s">
        <v>87</v>
      </c>
      <c r="CW359" s="30">
        <v>172</v>
      </c>
      <c r="CX359" s="30"/>
      <c r="CY359" s="32"/>
      <c r="CZ359" s="32" t="s">
        <v>87</v>
      </c>
      <c r="DA359" s="41">
        <v>308363</v>
      </c>
    </row>
    <row r="360" spans="1:105" ht="15.75" x14ac:dyDescent="0.25">
      <c r="A360" t="s">
        <v>668</v>
      </c>
      <c r="B360" t="s">
        <v>88</v>
      </c>
      <c r="C360" s="52">
        <v>177.77144426065499</v>
      </c>
      <c r="D360" s="52">
        <v>177.409434949478</v>
      </c>
      <c r="E360" s="52">
        <v>-0.36200931117699042</v>
      </c>
      <c r="F360" s="53">
        <v>-2.0363749233324514E-3</v>
      </c>
      <c r="G360" s="45">
        <v>176.10474595813901</v>
      </c>
      <c r="H360" s="45">
        <v>175.54515178030999</v>
      </c>
      <c r="I360" s="45">
        <v>-0.55959417782901255</v>
      </c>
      <c r="J360" s="46">
        <v>-3.1776212207366115E-3</v>
      </c>
      <c r="K360" s="47">
        <v>1</v>
      </c>
      <c r="L360" s="55">
        <f t="shared" si="137"/>
        <v>173.58361295813901</v>
      </c>
      <c r="M360" s="55">
        <f t="shared" si="138"/>
        <v>173.02401878031</v>
      </c>
      <c r="N360" s="55">
        <f t="shared" si="139"/>
        <v>-0.55959417782901255</v>
      </c>
      <c r="O360" s="56">
        <f t="shared" si="140"/>
        <v>-3.2237730756529584E-3</v>
      </c>
      <c r="P360" s="54"/>
      <c r="Q360" s="42">
        <f t="shared" si="141"/>
        <v>605.35867392437922</v>
      </c>
      <c r="R360" s="42">
        <f t="shared" si="142"/>
        <v>604.12593670117781</v>
      </c>
      <c r="S360" s="42">
        <f t="shared" si="143"/>
        <v>591.09800335125306</v>
      </c>
      <c r="T360" s="42">
        <f t="shared" si="144"/>
        <v>589.192437522977</v>
      </c>
      <c r="V360" s="143">
        <f t="shared" si="145"/>
        <v>600.20651249618004</v>
      </c>
      <c r="W360" s="143">
        <f t="shared" si="146"/>
        <v>593.88478012261669</v>
      </c>
      <c r="X360" s="143">
        <f t="shared" si="147"/>
        <v>590.21748921844096</v>
      </c>
      <c r="AA360" t="s">
        <v>88</v>
      </c>
      <c r="AB360" s="2">
        <v>177.77144426065499</v>
      </c>
      <c r="AC360" s="2">
        <v>176.82220098202799</v>
      </c>
      <c r="AD360" s="2">
        <v>-0.94924327862699442</v>
      </c>
      <c r="AE360" s="1">
        <v>-5.3396836740279797E-3</v>
      </c>
      <c r="AF360" s="2">
        <v>177.51279947915302</v>
      </c>
      <c r="AG360" s="2">
        <v>-0.25864478150197101</v>
      </c>
      <c r="AH360" s="1">
        <v>-1.4549287292886959E-3</v>
      </c>
      <c r="AI360" s="2">
        <v>177.83639258468401</v>
      </c>
      <c r="AJ360" s="2">
        <v>6.4948324029018067E-2</v>
      </c>
      <c r="AK360" s="1">
        <v>3.6534733853986392E-4</v>
      </c>
      <c r="AL360" s="2">
        <v>177.253045070566</v>
      </c>
      <c r="AM360" s="2">
        <v>-0.51839919008898505</v>
      </c>
      <c r="AN360" s="1">
        <v>-2.9160993333039991E-3</v>
      </c>
      <c r="AO360" s="2">
        <v>177.44771177759702</v>
      </c>
      <c r="AP360" s="2">
        <v>-0.32373248305796665</v>
      </c>
      <c r="AQ360" s="1">
        <v>-1.8210600943495642E-3</v>
      </c>
      <c r="AR360" s="2">
        <v>175.43136050494599</v>
      </c>
      <c r="AS360" s="2">
        <v>-2.3400837557090028</v>
      </c>
      <c r="AT360" s="1">
        <v>-1.3163440087024813E-2</v>
      </c>
      <c r="AU360" s="1"/>
      <c r="AV360" t="s">
        <v>88</v>
      </c>
      <c r="AW360" s="2">
        <v>176.10474595813901</v>
      </c>
      <c r="AX360" s="2">
        <v>175.69651505712102</v>
      </c>
      <c r="AY360" s="2">
        <v>-0.40823090101798698</v>
      </c>
      <c r="AZ360" s="1">
        <v>-2.3181141359757875E-3</v>
      </c>
      <c r="BA360" s="2">
        <v>176.020490890747</v>
      </c>
      <c r="BB360" s="2">
        <v>-8.4255067392007277E-2</v>
      </c>
      <c r="BC360" s="1">
        <v>-4.7843723310009566E-4</v>
      </c>
      <c r="BD360" s="2">
        <v>176.123099280963</v>
      </c>
      <c r="BE360" s="2">
        <v>1.8353322823998042E-2</v>
      </c>
      <c r="BF360" s="1">
        <v>1.0421821810731165E-4</v>
      </c>
      <c r="BG360" s="2">
        <v>175.792658937026</v>
      </c>
      <c r="BH360" s="2">
        <v>-0.31208702111300113</v>
      </c>
      <c r="BI360" s="1">
        <v>-1.7721670101224064E-3</v>
      </c>
      <c r="BJ360" s="2">
        <v>175.99515761299099</v>
      </c>
      <c r="BK360" s="2">
        <v>-0.10958834514801197</v>
      </c>
      <c r="BL360" s="1">
        <v>-6.2229069723119027E-4</v>
      </c>
      <c r="BM360" s="2">
        <v>175.03285183621202</v>
      </c>
      <c r="BN360" s="2">
        <v>-1.071894121926988</v>
      </c>
      <c r="BO360" s="1">
        <v>-6.0866850356309119E-3</v>
      </c>
      <c r="BQ360" t="s">
        <v>88</v>
      </c>
      <c r="BS360" s="23">
        <v>177.77144426065499</v>
      </c>
      <c r="BT360" s="23">
        <v>180.22624768682701</v>
      </c>
      <c r="BU360" s="23">
        <v>2.4548034261720204</v>
      </c>
      <c r="BV360" s="24">
        <v>1.380876122361192E-2</v>
      </c>
      <c r="BW360" s="2">
        <v>176.10474595813901</v>
      </c>
      <c r="BX360" s="2">
        <v>176.661154139274</v>
      </c>
      <c r="BY360" s="2">
        <v>0.5564081811349979</v>
      </c>
      <c r="BZ360" s="1">
        <v>3.1595297338963195E-3</v>
      </c>
      <c r="CB360" s="25" t="s">
        <v>88</v>
      </c>
      <c r="CC360" s="27">
        <v>0</v>
      </c>
      <c r="CD360" s="27">
        <v>2.5211329999999998</v>
      </c>
      <c r="CG360" s="30">
        <v>134</v>
      </c>
      <c r="CH360" s="30"/>
      <c r="CI360" s="15" t="s">
        <v>88</v>
      </c>
      <c r="CJ360" s="33" t="s">
        <v>961</v>
      </c>
      <c r="CK360" s="34" t="s">
        <v>88</v>
      </c>
      <c r="CL360" s="34" t="s">
        <v>962</v>
      </c>
      <c r="CM360" s="32"/>
      <c r="CN360" s="32"/>
      <c r="CO360" t="s">
        <v>88</v>
      </c>
      <c r="CP360">
        <v>293663</v>
      </c>
      <c r="CQ360" t="s">
        <v>963</v>
      </c>
      <c r="CR360" s="30">
        <v>435</v>
      </c>
      <c r="CS360" s="39" t="s">
        <v>88</v>
      </c>
      <c r="CW360" s="30">
        <v>173</v>
      </c>
      <c r="CX360" s="30"/>
      <c r="CY360" s="32"/>
      <c r="CZ360" s="32" t="s">
        <v>88</v>
      </c>
      <c r="DA360" s="41">
        <v>292285</v>
      </c>
    </row>
    <row r="361" spans="1:105" ht="15.75" x14ac:dyDescent="0.25">
      <c r="A361" t="s">
        <v>669</v>
      </c>
      <c r="B361" t="s">
        <v>89</v>
      </c>
      <c r="C361" s="52">
        <v>49.204525123214999</v>
      </c>
      <c r="D361" s="52">
        <v>48.142924242925005</v>
      </c>
      <c r="E361" s="52">
        <v>-1.0616008802899941</v>
      </c>
      <c r="F361" s="53">
        <v>-2.1575269299553189E-2</v>
      </c>
      <c r="G361" s="45">
        <v>50.802084339451</v>
      </c>
      <c r="H361" s="45">
        <v>50.385066547192999</v>
      </c>
      <c r="I361" s="45">
        <v>-0.41701779225800095</v>
      </c>
      <c r="J361" s="46">
        <v>-8.2086748541961001E-3</v>
      </c>
      <c r="K361" s="47">
        <v>4</v>
      </c>
      <c r="L361" s="55">
        <f t="shared" si="137"/>
        <v>48.460339339450996</v>
      </c>
      <c r="M361" s="55">
        <f t="shared" si="138"/>
        <v>48.043321547192996</v>
      </c>
      <c r="N361" s="55">
        <f t="shared" si="139"/>
        <v>-0.41701779225800095</v>
      </c>
      <c r="O361" s="56">
        <f t="shared" si="140"/>
        <v>-8.6053419753606974E-3</v>
      </c>
      <c r="P361" s="54"/>
      <c r="Q361" s="42">
        <f t="shared" si="141"/>
        <v>236.92927985523121</v>
      </c>
      <c r="R361" s="42">
        <f t="shared" si="142"/>
        <v>231.81746683740539</v>
      </c>
      <c r="S361" s="42">
        <f t="shared" si="143"/>
        <v>233.34588175547967</v>
      </c>
      <c r="T361" s="42">
        <f t="shared" si="144"/>
        <v>231.33786064443169</v>
      </c>
      <c r="V361" s="143">
        <f t="shared" si="145"/>
        <v>232.95672914662129</v>
      </c>
      <c r="W361" s="143">
        <f t="shared" si="146"/>
        <v>234.42161413800594</v>
      </c>
      <c r="X361" s="143">
        <f t="shared" si="147"/>
        <v>232.42863296160078</v>
      </c>
      <c r="AA361" t="s">
        <v>89</v>
      </c>
      <c r="AB361" s="2">
        <v>49.204525123214999</v>
      </c>
      <c r="AC361" s="2">
        <v>48.744437702559004</v>
      </c>
      <c r="AD361" s="2">
        <v>-0.46008742065599506</v>
      </c>
      <c r="AE361" s="1">
        <v>-9.3505103342400309E-3</v>
      </c>
      <c r="AF361" s="2">
        <v>49.116344585698997</v>
      </c>
      <c r="AG361" s="2">
        <v>-8.8180537516002744E-2</v>
      </c>
      <c r="AH361" s="1">
        <v>-1.7921225191216939E-3</v>
      </c>
      <c r="AI361" s="2">
        <v>49.161180688560002</v>
      </c>
      <c r="AJ361" s="2">
        <v>-4.3344434654997599E-2</v>
      </c>
      <c r="AK361" s="1">
        <v>-8.809034239525142E-4</v>
      </c>
      <c r="AL361" s="2">
        <v>48.934665663067001</v>
      </c>
      <c r="AM361" s="2">
        <v>-0.26985946014799822</v>
      </c>
      <c r="AN361" s="1">
        <v>-5.484443950474727E-3</v>
      </c>
      <c r="AO361" s="2">
        <v>49.113834930945004</v>
      </c>
      <c r="AP361" s="2">
        <v>-9.0690192269995862E-2</v>
      </c>
      <c r="AQ361" s="1">
        <v>-1.8431270709938763E-3</v>
      </c>
      <c r="AR361" s="2">
        <v>48.157513919376996</v>
      </c>
      <c r="AS361" s="2">
        <v>-1.0470112038380037</v>
      </c>
      <c r="AT361" s="1">
        <v>-2.1278758431590213E-2</v>
      </c>
      <c r="AU361" s="1"/>
      <c r="AV361" t="s">
        <v>89</v>
      </c>
      <c r="AW361" s="2">
        <v>50.802084339451</v>
      </c>
      <c r="AX361" s="2">
        <v>50.632654967877002</v>
      </c>
      <c r="AY361" s="2">
        <v>-0.1694293715739974</v>
      </c>
      <c r="AZ361" s="1">
        <v>-3.3350870102474297E-3</v>
      </c>
      <c r="BA361" s="2">
        <v>50.775265409984002</v>
      </c>
      <c r="BB361" s="2">
        <v>-2.6818929466998043E-2</v>
      </c>
      <c r="BC361" s="1">
        <v>-5.279100221124483E-4</v>
      </c>
      <c r="BD361" s="2">
        <v>50.789834946033999</v>
      </c>
      <c r="BE361" s="2">
        <v>-1.2249393417000931E-2</v>
      </c>
      <c r="BF361" s="1">
        <v>-2.4111989845047578E-4</v>
      </c>
      <c r="BG361" s="2">
        <v>50.682424432333001</v>
      </c>
      <c r="BH361" s="2">
        <v>-0.1196599071179989</v>
      </c>
      <c r="BI361" s="1">
        <v>-2.3554133393120544E-3</v>
      </c>
      <c r="BJ361" s="2">
        <v>50.773347432889999</v>
      </c>
      <c r="BK361" s="2">
        <v>-2.8736906561000808E-2</v>
      </c>
      <c r="BL361" s="1">
        <v>-5.6566392766457417E-4</v>
      </c>
      <c r="BM361" s="2">
        <v>50.390089291721004</v>
      </c>
      <c r="BN361" s="2">
        <v>-0.41199504772999518</v>
      </c>
      <c r="BO361" s="1">
        <v>-8.1098059870361502E-3</v>
      </c>
      <c r="BQ361" t="s">
        <v>89</v>
      </c>
      <c r="BS361" s="23">
        <v>49.204525123214999</v>
      </c>
      <c r="BT361" s="23">
        <v>48.103716923175995</v>
      </c>
      <c r="BU361" s="23">
        <v>-1.1008082000390047</v>
      </c>
      <c r="BV361" s="24">
        <v>-2.237209275533962E-2</v>
      </c>
      <c r="BW361" s="2">
        <v>50.802084339451</v>
      </c>
      <c r="BX361" s="2">
        <v>50.455172788330003</v>
      </c>
      <c r="BY361" s="2">
        <v>-0.34691155112099636</v>
      </c>
      <c r="BZ361" s="1">
        <v>-6.8286873586326027E-3</v>
      </c>
      <c r="CB361" s="25" t="s">
        <v>89</v>
      </c>
      <c r="CC361" s="27">
        <v>0</v>
      </c>
      <c r="CD361" s="27">
        <v>2.341745</v>
      </c>
      <c r="CG361" s="30">
        <v>135</v>
      </c>
      <c r="CH361" s="30"/>
      <c r="CI361" s="15" t="s">
        <v>89</v>
      </c>
      <c r="CJ361" s="33" t="s">
        <v>961</v>
      </c>
      <c r="CK361" s="34" t="s">
        <v>89</v>
      </c>
      <c r="CL361" s="34" t="s">
        <v>962</v>
      </c>
      <c r="CM361" s="32"/>
      <c r="CN361" s="32"/>
      <c r="CO361" t="s">
        <v>89</v>
      </c>
      <c r="CP361">
        <v>207676</v>
      </c>
      <c r="CQ361" t="s">
        <v>963</v>
      </c>
      <c r="CR361" s="30">
        <v>436</v>
      </c>
      <c r="CS361" s="39" t="s">
        <v>89</v>
      </c>
      <c r="CW361" s="30">
        <v>174</v>
      </c>
      <c r="CX361" s="30"/>
      <c r="CY361" s="32"/>
      <c r="CZ361" s="32" t="s">
        <v>89</v>
      </c>
      <c r="DA361" s="41">
        <v>206723</v>
      </c>
    </row>
    <row r="362" spans="1:105" ht="15.75" x14ac:dyDescent="0.25">
      <c r="A362" t="s">
        <v>670</v>
      </c>
      <c r="B362" t="s">
        <v>90</v>
      </c>
      <c r="C362" s="52">
        <v>130.27353447754999</v>
      </c>
      <c r="D362" s="52">
        <v>130.296167310296</v>
      </c>
      <c r="E362" s="52">
        <v>2.2632832746012355E-2</v>
      </c>
      <c r="F362" s="53">
        <v>1.737331595153171E-4</v>
      </c>
      <c r="G362" s="45">
        <v>129.16499245693799</v>
      </c>
      <c r="H362" s="45">
        <v>128.82263762683399</v>
      </c>
      <c r="I362" s="45">
        <v>-0.34235483010400003</v>
      </c>
      <c r="J362" s="46">
        <v>-2.6505233623432206E-3</v>
      </c>
      <c r="K362" s="47">
        <v>2</v>
      </c>
      <c r="L362" s="55">
        <f t="shared" si="137"/>
        <v>126.440443456938</v>
      </c>
      <c r="M362" s="55">
        <f t="shared" si="138"/>
        <v>126.098088626834</v>
      </c>
      <c r="N362" s="55">
        <f t="shared" si="139"/>
        <v>-0.34235483010400003</v>
      </c>
      <c r="O362" s="56">
        <f t="shared" si="140"/>
        <v>-2.7076370561812868E-3</v>
      </c>
      <c r="P362" s="54"/>
      <c r="Q362" s="42">
        <f t="shared" si="141"/>
        <v>505.71238986021177</v>
      </c>
      <c r="R362" s="42">
        <f t="shared" si="142"/>
        <v>505.80024887150819</v>
      </c>
      <c r="S362" s="42">
        <f t="shared" si="143"/>
        <v>490.83260918672846</v>
      </c>
      <c r="T362" s="42">
        <f t="shared" si="144"/>
        <v>489.50361262571226</v>
      </c>
      <c r="V362" s="143">
        <f t="shared" si="145"/>
        <v>500.06701914306569</v>
      </c>
      <c r="W362" s="143">
        <f t="shared" si="146"/>
        <v>492.1451031147725</v>
      </c>
      <c r="X362" s="143">
        <f t="shared" si="147"/>
        <v>488.98337074174549</v>
      </c>
      <c r="AA362" t="s">
        <v>90</v>
      </c>
      <c r="AB362" s="2">
        <v>130.27353447754999</v>
      </c>
      <c r="AC362" s="2">
        <v>129.59311945155798</v>
      </c>
      <c r="AD362" s="2">
        <v>-0.68041502599200498</v>
      </c>
      <c r="AE362" s="1">
        <v>-5.2229720236020832E-3</v>
      </c>
      <c r="AF362" s="2">
        <v>130.07116560824301</v>
      </c>
      <c r="AG362" s="2">
        <v>-0.20236886930698006</v>
      </c>
      <c r="AH362" s="1">
        <v>-1.55341505178747E-3</v>
      </c>
      <c r="AI362" s="2">
        <v>130.29989584033299</v>
      </c>
      <c r="AJ362" s="2">
        <v>2.6361362783006825E-2</v>
      </c>
      <c r="AK362" s="1">
        <v>2.0235393849354471E-4</v>
      </c>
      <c r="AL362" s="2">
        <v>129.83590046360501</v>
      </c>
      <c r="AM362" s="2">
        <v>-0.43763401394497237</v>
      </c>
      <c r="AN362" s="1">
        <v>-3.359347051571628E-3</v>
      </c>
      <c r="AO362" s="2">
        <v>130.03291649123301</v>
      </c>
      <c r="AP362" s="2">
        <v>-0.24061798631697684</v>
      </c>
      <c r="AQ362" s="1">
        <v>-1.8470212486515632E-3</v>
      </c>
      <c r="AR362" s="2">
        <v>128.47571835717901</v>
      </c>
      <c r="AS362" s="2">
        <v>-1.7978161203709817</v>
      </c>
      <c r="AT362" s="1">
        <v>-1.3800317367460381E-2</v>
      </c>
      <c r="AU362" s="1"/>
      <c r="AV362" t="s">
        <v>90</v>
      </c>
      <c r="AW362" s="2">
        <v>129.16499245693799</v>
      </c>
      <c r="AX362" s="2">
        <v>128.86845797538399</v>
      </c>
      <c r="AY362" s="2">
        <v>-0.29653448155400497</v>
      </c>
      <c r="AZ362" s="1">
        <v>-2.2957805819782467E-3</v>
      </c>
      <c r="BA362" s="2">
        <v>129.097517760616</v>
      </c>
      <c r="BB362" s="2">
        <v>-6.7474696321994543E-2</v>
      </c>
      <c r="BC362" s="1">
        <v>-5.223915167609348E-4</v>
      </c>
      <c r="BD362" s="2">
        <v>129.17244115602</v>
      </c>
      <c r="BE362" s="2">
        <v>7.4486990820048504E-3</v>
      </c>
      <c r="BF362" s="1">
        <v>5.7668095203800319E-5</v>
      </c>
      <c r="BG362" s="2">
        <v>128.91381188853398</v>
      </c>
      <c r="BH362" s="2">
        <v>-0.25118056840400982</v>
      </c>
      <c r="BI362" s="1">
        <v>-1.9446489611939575E-3</v>
      </c>
      <c r="BJ362" s="2">
        <v>129.08024285085298</v>
      </c>
      <c r="BK362" s="2">
        <v>-8.4749606085011919E-2</v>
      </c>
      <c r="BL362" s="1">
        <v>-6.5613448716196371E-4</v>
      </c>
      <c r="BM362" s="2">
        <v>128.35268966085701</v>
      </c>
      <c r="BN362" s="2">
        <v>-0.81230279608098499</v>
      </c>
      <c r="BO362" s="1">
        <v>-6.2888773546887844E-3</v>
      </c>
      <c r="BQ362" t="s">
        <v>90</v>
      </c>
      <c r="BS362" s="23">
        <v>130.27353447754999</v>
      </c>
      <c r="BT362" s="23">
        <v>131.867867189999</v>
      </c>
      <c r="BU362" s="23">
        <v>1.5943327124490168</v>
      </c>
      <c r="BV362" s="24">
        <v>1.2238346943168013E-2</v>
      </c>
      <c r="BW362" s="2">
        <v>129.16499245693799</v>
      </c>
      <c r="BX362" s="2">
        <v>129.51427118933199</v>
      </c>
      <c r="BY362" s="2">
        <v>0.34927873239399787</v>
      </c>
      <c r="BZ362" s="1">
        <v>2.7041284619781407E-3</v>
      </c>
      <c r="CB362" s="25" t="s">
        <v>90</v>
      </c>
      <c r="CC362" s="27">
        <v>0</v>
      </c>
      <c r="CD362" s="27">
        <v>2.7245490000000001</v>
      </c>
      <c r="CG362" s="30">
        <v>136</v>
      </c>
      <c r="CH362" s="30"/>
      <c r="CI362" s="15" t="s">
        <v>90</v>
      </c>
      <c r="CJ362" s="33" t="s">
        <v>961</v>
      </c>
      <c r="CK362" s="34" t="s">
        <v>90</v>
      </c>
      <c r="CL362" s="34" t="s">
        <v>962</v>
      </c>
      <c r="CM362" s="32"/>
      <c r="CN362" s="32"/>
      <c r="CO362" t="s">
        <v>90</v>
      </c>
      <c r="CP362">
        <v>257604</v>
      </c>
      <c r="CQ362" t="s">
        <v>963</v>
      </c>
      <c r="CR362" s="30">
        <v>437</v>
      </c>
      <c r="CS362" s="39" t="s">
        <v>90</v>
      </c>
      <c r="CW362" s="30">
        <v>175</v>
      </c>
      <c r="CX362" s="30"/>
      <c r="CY362" s="32"/>
      <c r="CZ362" s="32" t="s">
        <v>90</v>
      </c>
      <c r="DA362" s="41">
        <v>256917</v>
      </c>
    </row>
    <row r="363" spans="1:105" ht="15.75" x14ac:dyDescent="0.25">
      <c r="B363" t="s">
        <v>91</v>
      </c>
      <c r="C363" s="52">
        <v>136.437440454946</v>
      </c>
      <c r="D363" s="52">
        <v>136.313196203959</v>
      </c>
      <c r="E363" s="52">
        <v>-0.12424425098700453</v>
      </c>
      <c r="F363" s="53">
        <v>-9.1063164606955621E-4</v>
      </c>
      <c r="G363" s="45">
        <v>136.80740684955703</v>
      </c>
      <c r="H363" s="45">
        <v>136.43238059791599</v>
      </c>
      <c r="I363" s="45">
        <v>-0.37502625164103165</v>
      </c>
      <c r="J363" s="46">
        <v>-2.7412715457243971E-3</v>
      </c>
      <c r="K363" s="47">
        <v>1</v>
      </c>
      <c r="L363" s="55">
        <f t="shared" si="137"/>
        <v>134.46945884955701</v>
      </c>
      <c r="M363" s="55">
        <f t="shared" si="138"/>
        <v>134.09443259791598</v>
      </c>
      <c r="N363" s="55">
        <f t="shared" si="139"/>
        <v>-0.37502625164103165</v>
      </c>
      <c r="O363" s="56">
        <f t="shared" si="140"/>
        <v>-2.7889325565042021E-3</v>
      </c>
      <c r="P363" s="54"/>
      <c r="Q363" s="42">
        <f t="shared" si="141"/>
        <v>566.5371426581986</v>
      </c>
      <c r="R363" s="42">
        <f t="shared" si="142"/>
        <v>566.02123600742016</v>
      </c>
      <c r="S363" s="42">
        <f t="shared" si="143"/>
        <v>558.36537784200698</v>
      </c>
      <c r="T363" s="42">
        <f t="shared" si="144"/>
        <v>556.80813446131856</v>
      </c>
      <c r="V363" s="143">
        <f t="shared" si="145"/>
        <v>560.05073370651132</v>
      </c>
      <c r="W363" s="143">
        <f t="shared" si="146"/>
        <v>560.15637473415484</v>
      </c>
      <c r="X363" s="143">
        <f t="shared" si="147"/>
        <v>556.50201729968717</v>
      </c>
      <c r="AA363" t="s">
        <v>91</v>
      </c>
      <c r="AB363" s="2">
        <v>136.437440454946</v>
      </c>
      <c r="AC363" s="2">
        <v>135.59468882873801</v>
      </c>
      <c r="AD363" s="2">
        <v>-0.84275162620798483</v>
      </c>
      <c r="AE363" s="1">
        <v>-6.1768355034941894E-3</v>
      </c>
      <c r="AF363" s="2">
        <v>136.239961625685</v>
      </c>
      <c r="AG363" s="2">
        <v>-0.19747882926100147</v>
      </c>
      <c r="AH363" s="1">
        <v>-1.4473947078053871E-3</v>
      </c>
      <c r="AI363" s="2">
        <v>136.47745581924201</v>
      </c>
      <c r="AJ363" s="2">
        <v>4.0015364296010603E-2</v>
      </c>
      <c r="AK363" s="1">
        <v>2.9328726896796605E-4</v>
      </c>
      <c r="AL363" s="2">
        <v>135.98325602129302</v>
      </c>
      <c r="AM363" s="2">
        <v>-0.45418443365298344</v>
      </c>
      <c r="AN363" s="1">
        <v>-3.3288841548076609E-3</v>
      </c>
      <c r="AO363" s="2">
        <v>136.172228243375</v>
      </c>
      <c r="AP363" s="2">
        <v>-0.26521221157099717</v>
      </c>
      <c r="AQ363" s="1">
        <v>-1.943837488351116E-3</v>
      </c>
      <c r="AR363" s="2">
        <v>134.444098981384</v>
      </c>
      <c r="AS363" s="2">
        <v>-1.9933414735619976</v>
      </c>
      <c r="AT363" s="1">
        <v>-1.4609930140255259E-2</v>
      </c>
      <c r="AU363" s="1"/>
      <c r="AV363" t="s">
        <v>91</v>
      </c>
      <c r="AW363" s="2">
        <v>136.80740684955703</v>
      </c>
      <c r="AX363" s="2">
        <v>136.46293844476102</v>
      </c>
      <c r="AY363" s="2">
        <v>-0.34446840479600382</v>
      </c>
      <c r="AZ363" s="1">
        <v>-2.5179075660340913E-3</v>
      </c>
      <c r="BA363" s="2">
        <v>136.746505781732</v>
      </c>
      <c r="BB363" s="2">
        <v>-6.0901067825028576E-2</v>
      </c>
      <c r="BC363" s="1">
        <v>-4.4515914179997317E-4</v>
      </c>
      <c r="BD363" s="2">
        <v>136.818714698332</v>
      </c>
      <c r="BE363" s="2">
        <v>1.1307848774976037E-2</v>
      </c>
      <c r="BF363" s="1">
        <v>8.265523801215629E-5</v>
      </c>
      <c r="BG363" s="2">
        <v>136.56116126934998</v>
      </c>
      <c r="BH363" s="2">
        <v>-0.24624558020704512</v>
      </c>
      <c r="BI363" s="1">
        <v>-1.7999433355083906E-3</v>
      </c>
      <c r="BJ363" s="2">
        <v>136.72432251919801</v>
      </c>
      <c r="BK363" s="2">
        <v>-8.3084330359014302E-2</v>
      </c>
      <c r="BL363" s="1">
        <v>-6.0730871428898308E-4</v>
      </c>
      <c r="BM363" s="2">
        <v>135.93015276691099</v>
      </c>
      <c r="BN363" s="2">
        <v>-0.87725408264603288</v>
      </c>
      <c r="BO363" s="1">
        <v>-6.4123288559275356E-3</v>
      </c>
      <c r="BQ363" t="s">
        <v>91</v>
      </c>
      <c r="BS363" s="23">
        <v>136.437440454946</v>
      </c>
      <c r="BT363" s="23">
        <v>138.35873590129398</v>
      </c>
      <c r="BU363" s="23">
        <v>1.9212954463479832</v>
      </c>
      <c r="BV363" s="24">
        <v>1.408187840479482E-2</v>
      </c>
      <c r="BW363" s="2">
        <v>136.80740684955703</v>
      </c>
      <c r="BX363" s="2">
        <v>137.24445361767599</v>
      </c>
      <c r="BY363" s="2">
        <v>0.43704676811896093</v>
      </c>
      <c r="BZ363" s="1">
        <v>3.1946133486732051E-3</v>
      </c>
      <c r="CB363" s="25" t="s">
        <v>91</v>
      </c>
      <c r="CC363" s="27">
        <v>0</v>
      </c>
      <c r="CD363" s="27">
        <v>2.3379479999999999</v>
      </c>
      <c r="CG363" s="30">
        <v>137</v>
      </c>
      <c r="CH363" s="30"/>
      <c r="CI363" s="15" t="s">
        <v>91</v>
      </c>
      <c r="CJ363" s="33" t="s">
        <v>961</v>
      </c>
      <c r="CK363" s="34" t="s">
        <v>91</v>
      </c>
      <c r="CL363" s="34" t="s">
        <v>962</v>
      </c>
      <c r="CM363" s="32"/>
      <c r="CN363" s="32"/>
      <c r="CO363" t="s">
        <v>91</v>
      </c>
      <c r="CP363">
        <v>240827</v>
      </c>
      <c r="CQ363" t="s">
        <v>963</v>
      </c>
      <c r="CR363" s="30">
        <v>438</v>
      </c>
      <c r="CS363" s="39" t="s">
        <v>91</v>
      </c>
      <c r="CW363" s="30">
        <v>176</v>
      </c>
      <c r="CX363" s="30"/>
      <c r="CY363" s="32"/>
      <c r="CZ363" s="32" t="s">
        <v>91</v>
      </c>
      <c r="DA363" s="41">
        <v>240057</v>
      </c>
    </row>
    <row r="364" spans="1:105" ht="15.75" x14ac:dyDescent="0.25">
      <c r="B364" t="s">
        <v>95</v>
      </c>
      <c r="C364" s="52">
        <v>238.991290845089</v>
      </c>
      <c r="D364" s="52">
        <v>239.53193142613699</v>
      </c>
      <c r="E364" s="52">
        <v>0.54064058104799528</v>
      </c>
      <c r="F364" s="53">
        <v>2.2621769150509815E-3</v>
      </c>
      <c r="G364" s="45">
        <v>256.36811664575998</v>
      </c>
      <c r="H364" s="45">
        <v>255.55075060047099</v>
      </c>
      <c r="I364" s="45">
        <v>-0.81736604528899193</v>
      </c>
      <c r="J364" s="46">
        <v>-3.1882515500880251E-3</v>
      </c>
      <c r="K364" s="47">
        <v>1</v>
      </c>
      <c r="L364" s="55">
        <f t="shared" si="137"/>
        <v>252.29365264575998</v>
      </c>
      <c r="M364" s="55">
        <f t="shared" si="138"/>
        <v>251.47628660047098</v>
      </c>
      <c r="N364" s="55">
        <f t="shared" si="139"/>
        <v>-0.81736604528899193</v>
      </c>
      <c r="O364" s="56">
        <f t="shared" si="140"/>
        <v>-3.239740820735739E-3</v>
      </c>
      <c r="P364" s="54"/>
      <c r="Q364" s="42">
        <f t="shared" si="141"/>
        <v>455.36115045773846</v>
      </c>
      <c r="R364" s="42">
        <f t="shared" si="142"/>
        <v>456.39125794031497</v>
      </c>
      <c r="S364" s="42">
        <f t="shared" si="143"/>
        <v>480.70675511111023</v>
      </c>
      <c r="T364" s="42">
        <f t="shared" si="144"/>
        <v>479.14938981377333</v>
      </c>
      <c r="V364" s="143">
        <f t="shared" si="145"/>
        <v>455.08938343903577</v>
      </c>
      <c r="W364" s="143">
        <f t="shared" si="146"/>
        <v>486.19081715211809</v>
      </c>
      <c r="X364" s="143">
        <f t="shared" si="147"/>
        <v>484.6156849151235</v>
      </c>
      <c r="AA364" t="s">
        <v>95</v>
      </c>
      <c r="AB364" s="2">
        <v>238.991290845089</v>
      </c>
      <c r="AC364" s="2">
        <v>237.90286920681299</v>
      </c>
      <c r="AD364" s="2">
        <v>-1.088421638276003</v>
      </c>
      <c r="AE364" s="1">
        <v>-4.5542313882119814E-3</v>
      </c>
      <c r="AF364" s="2">
        <v>238.82833967935898</v>
      </c>
      <c r="AG364" s="2">
        <v>-0.16295116573002133</v>
      </c>
      <c r="AH364" s="1">
        <v>-6.8182888654149375E-4</v>
      </c>
      <c r="AI364" s="2">
        <v>239.00690606028701</v>
      </c>
      <c r="AJ364" s="2">
        <v>1.5615215198010901E-2</v>
      </c>
      <c r="AK364" s="1">
        <v>6.5338009359230069E-5</v>
      </c>
      <c r="AL364" s="2">
        <v>238.170703005283</v>
      </c>
      <c r="AM364" s="2">
        <v>-0.82058783980599515</v>
      </c>
      <c r="AN364" s="1">
        <v>-3.4335470422555666E-3</v>
      </c>
      <c r="AO364" s="2">
        <v>238.60495027709601</v>
      </c>
      <c r="AP364" s="2">
        <v>-0.38634056799298833</v>
      </c>
      <c r="AQ364" s="1">
        <v>-1.616546639113344E-3</v>
      </c>
      <c r="AR364" s="2">
        <v>236.154527764801</v>
      </c>
      <c r="AS364" s="2">
        <v>-2.8367630802879944</v>
      </c>
      <c r="AT364" s="1">
        <v>-1.1869734124021895E-2</v>
      </c>
      <c r="AU364" s="1"/>
      <c r="AV364" t="s">
        <v>95</v>
      </c>
      <c r="AW364" s="2">
        <v>256.36811664575998</v>
      </c>
      <c r="AX364" s="2">
        <v>256.09566129732997</v>
      </c>
      <c r="AY364" s="2">
        <v>-0.27245534843001451</v>
      </c>
      <c r="AZ364" s="1">
        <v>-1.0627505166973758E-3</v>
      </c>
      <c r="BA364" s="2">
        <v>256.36811664575998</v>
      </c>
      <c r="BB364" s="2">
        <v>0</v>
      </c>
      <c r="BC364" s="1">
        <v>0</v>
      </c>
      <c r="BD364" s="2">
        <v>256.36811664575998</v>
      </c>
      <c r="BE364" s="2">
        <v>0</v>
      </c>
      <c r="BF364" s="1">
        <v>0</v>
      </c>
      <c r="BG364" s="2">
        <v>256.09566129732997</v>
      </c>
      <c r="BH364" s="2">
        <v>-0.27245534843001451</v>
      </c>
      <c r="BI364" s="1">
        <v>-1.0627505166973758E-3</v>
      </c>
      <c r="BJ364" s="2">
        <v>256.36811664575998</v>
      </c>
      <c r="BK364" s="2">
        <v>0</v>
      </c>
      <c r="BL364" s="1">
        <v>0</v>
      </c>
      <c r="BM364" s="2">
        <v>255.55075060047099</v>
      </c>
      <c r="BN364" s="2">
        <v>-0.81736604528899193</v>
      </c>
      <c r="BO364" s="1">
        <v>-3.1882515500880251E-3</v>
      </c>
      <c r="BQ364" t="s">
        <v>95</v>
      </c>
      <c r="BS364" s="23">
        <v>238.991290845089</v>
      </c>
      <c r="BT364" s="23">
        <v>243.373194062312</v>
      </c>
      <c r="BU364" s="23">
        <v>4.3819032172229981</v>
      </c>
      <c r="BV364" s="24">
        <v>1.8334991211304389E-2</v>
      </c>
      <c r="BW364" s="2">
        <v>256.36811664575998</v>
      </c>
      <c r="BX364" s="2">
        <v>256.09566129732997</v>
      </c>
      <c r="BY364" s="2">
        <v>-0.27245534843001451</v>
      </c>
      <c r="BZ364" s="1">
        <v>-1.0627505166973758E-3</v>
      </c>
      <c r="CB364" s="25" t="s">
        <v>95</v>
      </c>
      <c r="CC364" s="27">
        <v>0</v>
      </c>
      <c r="CD364" s="27">
        <v>4.0744639999999999</v>
      </c>
      <c r="CG364" s="30">
        <v>142</v>
      </c>
      <c r="CH364" s="30"/>
      <c r="CI364" s="15" t="s">
        <v>95</v>
      </c>
      <c r="CJ364" s="33" t="s">
        <v>961</v>
      </c>
      <c r="CK364" s="34" t="s">
        <v>95</v>
      </c>
      <c r="CL364" s="34" t="s">
        <v>962</v>
      </c>
      <c r="CM364" s="32"/>
      <c r="CN364" s="32"/>
      <c r="CO364" t="s">
        <v>95</v>
      </c>
      <c r="CP364">
        <v>524839</v>
      </c>
      <c r="CQ364" t="s">
        <v>963</v>
      </c>
      <c r="CR364" s="30">
        <v>439</v>
      </c>
      <c r="CS364" s="39" t="s">
        <v>95</v>
      </c>
      <c r="CW364" s="30">
        <v>180</v>
      </c>
      <c r="CX364" s="30"/>
      <c r="CY364" s="32"/>
      <c r="CZ364" s="32" t="s">
        <v>95</v>
      </c>
      <c r="DA364" s="41">
        <v>518919</v>
      </c>
    </row>
    <row r="365" spans="1:105" ht="15.75" x14ac:dyDescent="0.25">
      <c r="A365" t="s">
        <v>671</v>
      </c>
      <c r="B365" t="s">
        <v>97</v>
      </c>
      <c r="C365" s="52">
        <v>149.56215282213699</v>
      </c>
      <c r="D365" s="52">
        <v>150.07940535991202</v>
      </c>
      <c r="E365" s="52">
        <v>0.51725253777502189</v>
      </c>
      <c r="F365" s="53">
        <v>3.4584453888555039E-3</v>
      </c>
      <c r="G365" s="45">
        <v>150.09328476347102</v>
      </c>
      <c r="H365" s="45">
        <v>149.84483172237901</v>
      </c>
      <c r="I365" s="45">
        <v>-0.24845304109200583</v>
      </c>
      <c r="J365" s="46">
        <v>-1.6553241637927904E-3</v>
      </c>
      <c r="K365" s="47">
        <v>2</v>
      </c>
      <c r="L365" s="55">
        <f t="shared" si="137"/>
        <v>146.20607876347103</v>
      </c>
      <c r="M365" s="55">
        <f t="shared" si="138"/>
        <v>145.95762572237902</v>
      </c>
      <c r="N365" s="55">
        <f t="shared" si="139"/>
        <v>-0.24845304109200583</v>
      </c>
      <c r="O365" s="56">
        <f t="shared" si="140"/>
        <v>-1.6993345501998428E-3</v>
      </c>
      <c r="P365" s="54"/>
      <c r="Q365" s="42">
        <f t="shared" si="141"/>
        <v>359.79684814736396</v>
      </c>
      <c r="R365" s="42">
        <f t="shared" si="142"/>
        <v>361.04118589776397</v>
      </c>
      <c r="S365" s="42">
        <f t="shared" si="143"/>
        <v>351.72324900699095</v>
      </c>
      <c r="T365" s="42">
        <f t="shared" si="144"/>
        <v>351.12555353784484</v>
      </c>
      <c r="V365" s="143">
        <f t="shared" si="145"/>
        <v>358.72618301839537</v>
      </c>
      <c r="W365" s="143">
        <f t="shared" si="146"/>
        <v>354.34878094902155</v>
      </c>
      <c r="X365" s="143">
        <f t="shared" si="147"/>
        <v>352.43852438119518</v>
      </c>
      <c r="AA365" t="s">
        <v>97</v>
      </c>
      <c r="AB365" s="2">
        <v>149.56215282213699</v>
      </c>
      <c r="AC365" s="2">
        <v>149.05231409689</v>
      </c>
      <c r="AD365" s="2">
        <v>-0.50983872524699336</v>
      </c>
      <c r="AE365" s="1">
        <v>-3.4088752777803764E-3</v>
      </c>
      <c r="AF365" s="2">
        <v>149.459830297406</v>
      </c>
      <c r="AG365" s="2">
        <v>-0.10232252473099379</v>
      </c>
      <c r="AH365" s="1">
        <v>-6.841471776130307E-4</v>
      </c>
      <c r="AI365" s="2">
        <v>149.524073938566</v>
      </c>
      <c r="AJ365" s="2">
        <v>-3.8078883570989319E-2</v>
      </c>
      <c r="AK365" s="1">
        <v>-2.5460240343206124E-4</v>
      </c>
      <c r="AL365" s="2">
        <v>149.10130584908302</v>
      </c>
      <c r="AM365" s="2">
        <v>-0.46084697305397526</v>
      </c>
      <c r="AN365" s="1">
        <v>-3.0813074321150344E-3</v>
      </c>
      <c r="AO365" s="2">
        <v>149.37341019721401</v>
      </c>
      <c r="AP365" s="2">
        <v>-0.18874262492298044</v>
      </c>
      <c r="AQ365" s="1">
        <v>-1.2619678264957702E-3</v>
      </c>
      <c r="AR365" s="2">
        <v>148.01221674430502</v>
      </c>
      <c r="AS365" s="2">
        <v>-1.5499360778319726</v>
      </c>
      <c r="AT365" s="1">
        <v>-1.0363157045988733E-2</v>
      </c>
      <c r="AU365" s="1"/>
      <c r="AV365" t="s">
        <v>97</v>
      </c>
      <c r="AW365" s="2">
        <v>150.09328476347102</v>
      </c>
      <c r="AX365" s="2">
        <v>149.82995869144</v>
      </c>
      <c r="AY365" s="2">
        <v>-0.26332607203102043</v>
      </c>
      <c r="AZ365" s="1">
        <v>-1.7544160782808551E-3</v>
      </c>
      <c r="BA365" s="2">
        <v>150.05521346078501</v>
      </c>
      <c r="BB365" s="2">
        <v>-3.8071302686006447E-2</v>
      </c>
      <c r="BC365" s="1">
        <v>-2.5365093945410182E-4</v>
      </c>
      <c r="BD365" s="2">
        <v>150.082522703233</v>
      </c>
      <c r="BE365" s="2">
        <v>-1.0762060238022286E-2</v>
      </c>
      <c r="BF365" s="1">
        <v>-7.1702476596351399E-5</v>
      </c>
      <c r="BG365" s="2">
        <v>149.823836990627</v>
      </c>
      <c r="BH365" s="2">
        <v>-0.26944777284401766</v>
      </c>
      <c r="BI365" s="1">
        <v>-1.7952020523012405E-3</v>
      </c>
      <c r="BJ365" s="2">
        <v>150.02520777604602</v>
      </c>
      <c r="BK365" s="2">
        <v>-6.8076987425001789E-2</v>
      </c>
      <c r="BL365" s="1">
        <v>-4.5356451177867776E-4</v>
      </c>
      <c r="BM365" s="2">
        <v>149.30510335230301</v>
      </c>
      <c r="BN365" s="2">
        <v>-0.78818141116801144</v>
      </c>
      <c r="BO365" s="1">
        <v>-5.2512769802465888E-3</v>
      </c>
      <c r="BQ365" t="s">
        <v>97</v>
      </c>
      <c r="BS365" s="23">
        <v>149.56215282213699</v>
      </c>
      <c r="BT365" s="23">
        <v>152.03359730853199</v>
      </c>
      <c r="BU365" s="23">
        <v>2.4714444863950007</v>
      </c>
      <c r="BV365" s="24">
        <v>1.6524531372145355E-2</v>
      </c>
      <c r="BW365" s="2">
        <v>150.09328476347102</v>
      </c>
      <c r="BX365" s="2">
        <v>150.67469544370499</v>
      </c>
      <c r="BY365" s="2">
        <v>0.58141068023397224</v>
      </c>
      <c r="BZ365" s="1">
        <v>3.8736621771600617E-3</v>
      </c>
      <c r="CB365" s="25" t="s">
        <v>97</v>
      </c>
      <c r="CC365" s="27">
        <v>0</v>
      </c>
      <c r="CD365" s="27">
        <v>3.8872059999999999</v>
      </c>
      <c r="CG365" s="30">
        <v>144</v>
      </c>
      <c r="CH365" s="30"/>
      <c r="CI365" s="15" t="s">
        <v>97</v>
      </c>
      <c r="CJ365" s="33" t="s">
        <v>961</v>
      </c>
      <c r="CK365" s="34" t="s">
        <v>97</v>
      </c>
      <c r="CL365" s="34" t="s">
        <v>962</v>
      </c>
      <c r="CM365" s="32"/>
      <c r="CN365" s="32"/>
      <c r="CO365" t="s">
        <v>97</v>
      </c>
      <c r="CP365">
        <v>415685</v>
      </c>
      <c r="CQ365" t="s">
        <v>963</v>
      </c>
      <c r="CR365" s="30">
        <v>440</v>
      </c>
      <c r="CS365" s="39" t="s">
        <v>97</v>
      </c>
      <c r="CW365" s="30">
        <v>182</v>
      </c>
      <c r="CX365" s="30"/>
      <c r="CY365" s="32"/>
      <c r="CZ365" s="32" t="s">
        <v>97</v>
      </c>
      <c r="DA365" s="41">
        <v>412605</v>
      </c>
    </row>
    <row r="366" spans="1:105" ht="15.75" x14ac:dyDescent="0.25">
      <c r="A366" t="s">
        <v>672</v>
      </c>
      <c r="B366" t="s">
        <v>98</v>
      </c>
      <c r="C366" s="52">
        <v>290.705870248937</v>
      </c>
      <c r="D366" s="52">
        <v>291.74834347974399</v>
      </c>
      <c r="E366" s="52">
        <v>1.0424732308069906</v>
      </c>
      <c r="F366" s="53">
        <v>3.5860068113323642E-3</v>
      </c>
      <c r="G366" s="45">
        <v>294.77827389636201</v>
      </c>
      <c r="H366" s="45">
        <v>294.34455627360501</v>
      </c>
      <c r="I366" s="45">
        <v>-0.43371762275700121</v>
      </c>
      <c r="J366" s="46">
        <v>-1.4713351056173409E-3</v>
      </c>
      <c r="K366" s="47">
        <v>2</v>
      </c>
      <c r="L366" s="55">
        <f t="shared" si="137"/>
        <v>288.08657089636199</v>
      </c>
      <c r="M366" s="55">
        <f t="shared" si="138"/>
        <v>287.65285327360499</v>
      </c>
      <c r="N366" s="55">
        <f t="shared" si="139"/>
        <v>-0.43371762275700121</v>
      </c>
      <c r="O366" s="56">
        <f t="shared" si="140"/>
        <v>-1.5055114211242752E-3</v>
      </c>
      <c r="P366" s="54"/>
      <c r="Q366" s="42">
        <f t="shared" si="141"/>
        <v>353.44049839202654</v>
      </c>
      <c r="R366" s="42">
        <f t="shared" si="142"/>
        <v>354.70793842666103</v>
      </c>
      <c r="S366" s="42">
        <f t="shared" si="143"/>
        <v>350.25595152402121</v>
      </c>
      <c r="T366" s="42">
        <f t="shared" si="144"/>
        <v>349.72863718868501</v>
      </c>
      <c r="V366" s="143">
        <f t="shared" si="145"/>
        <v>351.49974622914579</v>
      </c>
      <c r="W366" s="143">
        <f t="shared" si="146"/>
        <v>354.63836021213064</v>
      </c>
      <c r="X366" s="143">
        <f t="shared" si="147"/>
        <v>352.21087156642608</v>
      </c>
      <c r="AA366" t="s">
        <v>98</v>
      </c>
      <c r="AB366" s="2">
        <v>290.705870248937</v>
      </c>
      <c r="AC366" s="2">
        <v>288.29533952342405</v>
      </c>
      <c r="AD366" s="2">
        <v>-2.410530725512956</v>
      </c>
      <c r="AE366" s="1">
        <v>-8.2919919141941391E-3</v>
      </c>
      <c r="AF366" s="2">
        <v>290.38934292781596</v>
      </c>
      <c r="AG366" s="2">
        <v>-0.31652732112104331</v>
      </c>
      <c r="AH366" s="1">
        <v>-1.0888232867468238E-3</v>
      </c>
      <c r="AI366" s="2">
        <v>290.62197366155101</v>
      </c>
      <c r="AJ366" s="2">
        <v>-8.3896587385993371E-2</v>
      </c>
      <c r="AK366" s="1">
        <v>-2.8859612402787436E-4</v>
      </c>
      <c r="AL366" s="2">
        <v>289.36264463744999</v>
      </c>
      <c r="AM366" s="2">
        <v>-1.3432256114870142</v>
      </c>
      <c r="AN366" s="1">
        <v>-4.6205658328701254E-3</v>
      </c>
      <c r="AO366" s="2">
        <v>290.21662732262098</v>
      </c>
      <c r="AP366" s="2">
        <v>-0.48924292631602384</v>
      </c>
      <c r="AQ366" s="1">
        <v>-1.6829482180634183E-3</v>
      </c>
      <c r="AR366" s="2">
        <v>285.53695235203804</v>
      </c>
      <c r="AS366" s="2">
        <v>-5.1689178968989609</v>
      </c>
      <c r="AT366" s="1">
        <v>-1.7780576265875599E-2</v>
      </c>
      <c r="AU366" s="1"/>
      <c r="AV366" t="s">
        <v>98</v>
      </c>
      <c r="AW366" s="2">
        <v>294.77827389636201</v>
      </c>
      <c r="AX366" s="2">
        <v>293.87016342756601</v>
      </c>
      <c r="AY366" s="2">
        <v>-0.90811046879599644</v>
      </c>
      <c r="AZ366" s="1">
        <v>-3.0806560361204553E-3</v>
      </c>
      <c r="BA366" s="2">
        <v>294.68215132348598</v>
      </c>
      <c r="BB366" s="2">
        <v>-9.6122572876026879E-2</v>
      </c>
      <c r="BC366" s="1">
        <v>-3.2608431959887794E-4</v>
      </c>
      <c r="BD366" s="2">
        <v>294.75456390091</v>
      </c>
      <c r="BE366" s="2">
        <v>-2.3709995452009025E-2</v>
      </c>
      <c r="BF366" s="1">
        <v>-8.0433320741761906E-5</v>
      </c>
      <c r="BG366" s="2">
        <v>294.15843832459302</v>
      </c>
      <c r="BH366" s="2">
        <v>-0.61983557176898785</v>
      </c>
      <c r="BI366" s="1">
        <v>-2.102717963491805E-3</v>
      </c>
      <c r="BJ366" s="2">
        <v>294.629633155043</v>
      </c>
      <c r="BK366" s="2">
        <v>-0.14864074131901361</v>
      </c>
      <c r="BL366" s="1">
        <v>-5.0424591797179955E-4</v>
      </c>
      <c r="BM366" s="2">
        <v>292.80633019739901</v>
      </c>
      <c r="BN366" s="2">
        <v>-1.9719436989630026</v>
      </c>
      <c r="BO366" s="1">
        <v>-6.6895828952994599E-3</v>
      </c>
      <c r="BQ366" t="s">
        <v>98</v>
      </c>
      <c r="BS366" s="23">
        <v>290.705870248937</v>
      </c>
      <c r="BT366" s="23">
        <v>297.98538956761598</v>
      </c>
      <c r="BU366" s="23">
        <v>7.2795193186789788</v>
      </c>
      <c r="BV366" s="24">
        <v>2.5040840463405115E-2</v>
      </c>
      <c r="BW366" s="2">
        <v>294.77827389636201</v>
      </c>
      <c r="BX366" s="2">
        <v>296.60519389533403</v>
      </c>
      <c r="BY366" s="2">
        <v>1.8269199989720164</v>
      </c>
      <c r="BZ366" s="1">
        <v>6.1976073569598418E-3</v>
      </c>
      <c r="CB366" s="25" t="s">
        <v>98</v>
      </c>
      <c r="CC366" s="27">
        <v>0</v>
      </c>
      <c r="CD366" s="27">
        <v>6.6917030000000004</v>
      </c>
      <c r="CG366" s="30">
        <v>145</v>
      </c>
      <c r="CH366" s="30"/>
      <c r="CI366" s="15" t="s">
        <v>98</v>
      </c>
      <c r="CJ366" s="33" t="s">
        <v>961</v>
      </c>
      <c r="CK366" s="34" t="s">
        <v>98</v>
      </c>
      <c r="CL366" s="34" t="s">
        <v>962</v>
      </c>
      <c r="CM366" s="32"/>
      <c r="CN366" s="32"/>
      <c r="CO366" t="s">
        <v>98</v>
      </c>
      <c r="CP366">
        <v>822503</v>
      </c>
      <c r="CQ366" t="s">
        <v>963</v>
      </c>
      <c r="CR366" s="30">
        <v>441</v>
      </c>
      <c r="CS366" s="39" t="s">
        <v>98</v>
      </c>
      <c r="CW366" s="30">
        <v>183</v>
      </c>
      <c r="CX366" s="30"/>
      <c r="CY366" s="32"/>
      <c r="CZ366" s="32" t="s">
        <v>98</v>
      </c>
      <c r="DA366" s="41">
        <v>812339</v>
      </c>
    </row>
    <row r="367" spans="1:105" ht="15.75" x14ac:dyDescent="0.25">
      <c r="B367" s="71" t="s">
        <v>1094</v>
      </c>
      <c r="C367" s="63">
        <f>SUM(C331:C366)</f>
        <v>5432.9343784266885</v>
      </c>
      <c r="D367" s="63">
        <f>SUM(D331:D366)</f>
        <v>5435.8546969750378</v>
      </c>
      <c r="E367" s="63">
        <f>SUM(E331:E366)</f>
        <v>2.9203185483499752</v>
      </c>
      <c r="F367" s="64">
        <f>E367/C367</f>
        <v>5.3752141015103955E-4</v>
      </c>
      <c r="G367" s="65">
        <f>SUM(G331:G366)</f>
        <v>5536.0591169761638</v>
      </c>
      <c r="H367" s="65">
        <f>SUM(H331:H366)</f>
        <v>5521.5296315810028</v>
      </c>
      <c r="I367" s="65">
        <f>SUM(I331:I366)</f>
        <v>-14.529485395160201</v>
      </c>
      <c r="J367" s="66">
        <f>I367/G367</f>
        <v>-2.6245177459550528E-3</v>
      </c>
      <c r="K367" s="67"/>
      <c r="L367" s="63">
        <f>SUM(L331:L366)</f>
        <v>5432.3152859761622</v>
      </c>
      <c r="M367" s="63">
        <f>SUM(M331:M366)</f>
        <v>5417.785800581004</v>
      </c>
      <c r="N367" s="63">
        <f>SUM(N331:N366)</f>
        <v>-14.529485395160215</v>
      </c>
      <c r="O367" s="68">
        <f t="shared" si="140"/>
        <v>-2.6746395653192158E-3</v>
      </c>
      <c r="P367" s="69"/>
      <c r="Q367" s="70">
        <f t="shared" si="141"/>
        <v>475.70323836081946</v>
      </c>
      <c r="R367" s="70">
        <f t="shared" si="142"/>
        <v>475.95893903631656</v>
      </c>
      <c r="S367" s="70">
        <f t="shared" si="143"/>
        <v>475.64903113815734</v>
      </c>
      <c r="T367" s="70">
        <f t="shared" si="144"/>
        <v>474.37684142026967</v>
      </c>
      <c r="V367" s="143">
        <f t="shared" si="145"/>
        <v>0</v>
      </c>
      <c r="W367" s="143">
        <f t="shared" si="146"/>
        <v>0</v>
      </c>
      <c r="X367" s="143">
        <f t="shared" si="147"/>
        <v>0</v>
      </c>
      <c r="AB367" s="2"/>
      <c r="AC367" s="2"/>
      <c r="AD367" s="2"/>
      <c r="AE367" s="1"/>
      <c r="AF367" s="2"/>
      <c r="AG367" s="2"/>
      <c r="AH367" s="1"/>
      <c r="AI367" s="2"/>
      <c r="AJ367" s="2"/>
      <c r="AK367" s="1"/>
      <c r="AL367" s="2"/>
      <c r="AM367" s="2"/>
      <c r="AN367" s="1"/>
      <c r="AO367" s="2"/>
      <c r="AP367" s="2"/>
      <c r="AQ367" s="1"/>
      <c r="AR367" s="2"/>
      <c r="AS367" s="2"/>
      <c r="AT367" s="1"/>
      <c r="AU367" s="1"/>
      <c r="AW367" s="2"/>
      <c r="AX367" s="2"/>
      <c r="AY367" s="2"/>
      <c r="AZ367" s="1"/>
      <c r="BA367" s="2"/>
      <c r="BB367" s="2"/>
      <c r="BC367" s="1"/>
      <c r="BD367" s="2"/>
      <c r="BE367" s="2"/>
      <c r="BF367" s="1"/>
      <c r="BG367" s="2"/>
      <c r="BH367" s="2"/>
      <c r="BI367" s="1"/>
      <c r="BJ367" s="2"/>
      <c r="BK367" s="2"/>
      <c r="BL367" s="1"/>
      <c r="BM367" s="2"/>
      <c r="BN367" s="2"/>
      <c r="BO367" s="1"/>
      <c r="BS367" s="23"/>
      <c r="BT367" s="23"/>
      <c r="BU367" s="23"/>
      <c r="BV367" s="24"/>
      <c r="BW367" s="2"/>
      <c r="BX367" s="2"/>
      <c r="BY367" s="2"/>
      <c r="BZ367" s="1"/>
      <c r="CB367" s="25"/>
      <c r="CC367" s="27"/>
      <c r="CD367" s="27"/>
      <c r="CG367" s="30"/>
      <c r="CH367" s="30"/>
      <c r="CI367" s="15"/>
      <c r="CJ367" s="33"/>
      <c r="CK367" s="34"/>
      <c r="CL367" s="34"/>
      <c r="CM367" s="32"/>
      <c r="CN367" s="32"/>
      <c r="CP367">
        <f>SUM(CP331:CP366)</f>
        <v>11420848</v>
      </c>
      <c r="CR367" s="30"/>
      <c r="CS367" s="39"/>
      <c r="CW367" s="30"/>
      <c r="CX367" s="30"/>
      <c r="CY367" s="32"/>
      <c r="CZ367" s="32"/>
      <c r="DA367">
        <f>SUM(DA331:DA366)</f>
        <v>11356624</v>
      </c>
    </row>
    <row r="368" spans="1:105" ht="15.75" x14ac:dyDescent="0.25">
      <c r="C368" s="52"/>
      <c r="D368" s="52"/>
      <c r="E368" s="52"/>
      <c r="F368" s="53"/>
      <c r="G368" s="45"/>
      <c r="H368" s="45"/>
      <c r="I368" s="45"/>
      <c r="J368" s="46"/>
      <c r="K368" s="47"/>
      <c r="L368" s="55"/>
      <c r="M368" s="55"/>
      <c r="N368" s="55"/>
      <c r="O368" s="56"/>
      <c r="P368" s="54"/>
      <c r="Q368" s="42"/>
      <c r="R368" s="42"/>
      <c r="S368" s="42"/>
      <c r="T368" s="42"/>
      <c r="V368" s="143" t="e">
        <f t="shared" si="145"/>
        <v>#DIV/0!</v>
      </c>
      <c r="W368" s="143" t="e">
        <f t="shared" si="146"/>
        <v>#DIV/0!</v>
      </c>
      <c r="X368" s="143" t="e">
        <f t="shared" si="147"/>
        <v>#DIV/0!</v>
      </c>
      <c r="AB368" s="2"/>
      <c r="AC368" s="2"/>
      <c r="AD368" s="2"/>
      <c r="AE368" s="1"/>
      <c r="AF368" s="2"/>
      <c r="AG368" s="2"/>
      <c r="AH368" s="1"/>
      <c r="AI368" s="2"/>
      <c r="AJ368" s="2"/>
      <c r="AK368" s="1"/>
      <c r="AL368" s="2"/>
      <c r="AM368" s="2"/>
      <c r="AN368" s="1"/>
      <c r="AO368" s="2"/>
      <c r="AP368" s="2"/>
      <c r="AQ368" s="1"/>
      <c r="AR368" s="2"/>
      <c r="AS368" s="2"/>
      <c r="AT368" s="1"/>
      <c r="AU368" s="1"/>
      <c r="AW368" s="2"/>
      <c r="AX368" s="2"/>
      <c r="AY368" s="2"/>
      <c r="AZ368" s="1"/>
      <c r="BA368" s="2"/>
      <c r="BB368" s="2"/>
      <c r="BC368" s="1"/>
      <c r="BD368" s="2"/>
      <c r="BE368" s="2"/>
      <c r="BF368" s="1"/>
      <c r="BG368" s="2"/>
      <c r="BH368" s="2"/>
      <c r="BI368" s="1"/>
      <c r="BJ368" s="2"/>
      <c r="BK368" s="2"/>
      <c r="BL368" s="1"/>
      <c r="BM368" s="2"/>
      <c r="BN368" s="2"/>
      <c r="BO368" s="1"/>
      <c r="BS368" s="23"/>
      <c r="BT368" s="23"/>
      <c r="BU368" s="23"/>
      <c r="BV368" s="24"/>
      <c r="BW368" s="2"/>
      <c r="BX368" s="2"/>
      <c r="BY368" s="2"/>
      <c r="BZ368" s="1"/>
      <c r="CB368" s="25"/>
      <c r="CC368" s="27"/>
      <c r="CD368" s="27"/>
      <c r="CG368" s="30"/>
      <c r="CH368" s="30"/>
      <c r="CI368" s="15"/>
      <c r="CJ368" s="33"/>
      <c r="CK368" s="34"/>
      <c r="CL368" s="34"/>
      <c r="CM368" s="32"/>
      <c r="CN368" s="32"/>
      <c r="CR368" s="30"/>
      <c r="CS368" s="39"/>
      <c r="CW368" s="30"/>
      <c r="CX368" s="30"/>
      <c r="CY368" s="32"/>
      <c r="CZ368" s="32"/>
      <c r="DA368" s="41"/>
    </row>
    <row r="369" spans="1:105" ht="15.75" x14ac:dyDescent="0.25">
      <c r="A369" t="s">
        <v>673</v>
      </c>
      <c r="B369" t="s">
        <v>16</v>
      </c>
      <c r="C369" s="52">
        <v>142.61673634785501</v>
      </c>
      <c r="D369" s="52">
        <v>138.58449055204298</v>
      </c>
      <c r="E369" s="52">
        <v>-4.032245795812031</v>
      </c>
      <c r="F369" s="53">
        <v>-2.8273300168481081E-2</v>
      </c>
      <c r="G369" s="45">
        <v>173.097206312472</v>
      </c>
      <c r="H369" s="45">
        <v>172.544410530682</v>
      </c>
      <c r="I369" s="45">
        <v>-0.552795781789996</v>
      </c>
      <c r="J369" s="46">
        <v>-3.1935569242642708E-3</v>
      </c>
      <c r="K369" s="47">
        <v>1</v>
      </c>
      <c r="L369" s="55">
        <f t="shared" ref="L369:L401" si="148">G369-CC369-CD369</f>
        <v>170.62963131247199</v>
      </c>
      <c r="M369" s="55">
        <f t="shared" ref="M369:M401" si="149">H369-CC369-CD369</f>
        <v>170.07683553068199</v>
      </c>
      <c r="N369" s="55">
        <f t="shared" ref="N369:N401" si="150">M369-L369</f>
        <v>-0.552795781789996</v>
      </c>
      <c r="O369" s="56">
        <f t="shared" ref="O369:O402" si="151">N369/L369</f>
        <v>-3.2397408207351028E-3</v>
      </c>
      <c r="P369" s="54"/>
      <c r="Q369" s="42">
        <f t="shared" ref="Q369:Q402" si="152">C369/$CP369*1000000</f>
        <v>590.59195691526463</v>
      </c>
      <c r="R369" s="42">
        <f t="shared" ref="R369:R402" si="153">D369/$CP369*1000000</f>
        <v>573.8939732403087</v>
      </c>
      <c r="S369" s="42">
        <f t="shared" ref="S369:S402" si="154">L369/$CP369*1000000</f>
        <v>706.59650785143344</v>
      </c>
      <c r="T369" s="42">
        <f t="shared" ref="T369:T402" si="155">M369/$CP369*1000000</f>
        <v>704.30731830115826</v>
      </c>
      <c r="V369" s="143">
        <f t="shared" si="145"/>
        <v>584.80670681385413</v>
      </c>
      <c r="W369" s="143">
        <f t="shared" si="146"/>
        <v>716.86194742723183</v>
      </c>
      <c r="X369" s="143">
        <f t="shared" si="147"/>
        <v>714.53950051332004</v>
      </c>
      <c r="AA369" t="s">
        <v>16</v>
      </c>
      <c r="AB369" s="2">
        <v>142.61673634785501</v>
      </c>
      <c r="AC369" s="2">
        <v>141.135119268452</v>
      </c>
      <c r="AD369" s="2">
        <v>-1.4816170794030086</v>
      </c>
      <c r="AE369" s="1">
        <v>-1.0388802305707035E-2</v>
      </c>
      <c r="AF369" s="2">
        <v>142.47476646366502</v>
      </c>
      <c r="AG369" s="2">
        <v>-0.14196988418999013</v>
      </c>
      <c r="AH369" s="1">
        <v>-9.9546440218427693E-4</v>
      </c>
      <c r="AI369" s="2">
        <v>142.67511528264902</v>
      </c>
      <c r="AJ369" s="2">
        <v>5.8378934794006909E-2</v>
      </c>
      <c r="AK369" s="1">
        <v>4.0934140192084786E-4</v>
      </c>
      <c r="AL369" s="2">
        <v>141.61954781745101</v>
      </c>
      <c r="AM369" s="2">
        <v>-0.9971885304040029</v>
      </c>
      <c r="AN369" s="1">
        <v>-6.9920863142721949E-3</v>
      </c>
      <c r="AO369" s="2">
        <v>142.24962508284599</v>
      </c>
      <c r="AP369" s="2">
        <v>-0.36711126500901514</v>
      </c>
      <c r="AQ369" s="1">
        <v>-2.5741106858145867E-3</v>
      </c>
      <c r="AR369" s="2">
        <v>139.19744677595401</v>
      </c>
      <c r="AS369" s="2">
        <v>-3.4192895719010039</v>
      </c>
      <c r="AT369" s="1">
        <v>-2.3975373854868268E-2</v>
      </c>
      <c r="AU369" s="1"/>
      <c r="AV369" t="s">
        <v>16</v>
      </c>
      <c r="AW369" s="2">
        <v>173.097206312472</v>
      </c>
      <c r="AX369" s="2">
        <v>172.91294105187501</v>
      </c>
      <c r="AY369" s="2">
        <v>-0.18426526059698745</v>
      </c>
      <c r="AZ369" s="1">
        <v>-1.0645189747566178E-3</v>
      </c>
      <c r="BA369" s="2">
        <v>173.097206312472</v>
      </c>
      <c r="BB369" s="2">
        <v>0</v>
      </c>
      <c r="BC369" s="1">
        <v>0</v>
      </c>
      <c r="BD369" s="2">
        <v>173.097206312472</v>
      </c>
      <c r="BE369" s="2">
        <v>0</v>
      </c>
      <c r="BF369" s="1">
        <v>0</v>
      </c>
      <c r="BG369" s="2">
        <v>172.91294105187501</v>
      </c>
      <c r="BH369" s="2">
        <v>-0.18426526059698745</v>
      </c>
      <c r="BI369" s="1">
        <v>-1.0645189747566178E-3</v>
      </c>
      <c r="BJ369" s="2">
        <v>173.097206312472</v>
      </c>
      <c r="BK369" s="2">
        <v>0</v>
      </c>
      <c r="BL369" s="1">
        <v>0</v>
      </c>
      <c r="BM369" s="2">
        <v>172.544410530682</v>
      </c>
      <c r="BN369" s="2">
        <v>-0.552795781789996</v>
      </c>
      <c r="BO369" s="1">
        <v>-3.1935569242642708E-3</v>
      </c>
      <c r="BQ369" t="s">
        <v>16</v>
      </c>
      <c r="BS369" s="23">
        <v>142.61673634785501</v>
      </c>
      <c r="BT369" s="23">
        <v>140.790156872865</v>
      </c>
      <c r="BU369" s="23">
        <v>-1.8265794749900124</v>
      </c>
      <c r="BV369" s="24">
        <v>-1.2807609553866253E-2</v>
      </c>
      <c r="BW369" s="2">
        <v>173.097206312472</v>
      </c>
      <c r="BX369" s="2">
        <v>172.91294105187501</v>
      </c>
      <c r="BY369" s="2">
        <v>-0.18426526059698745</v>
      </c>
      <c r="BZ369" s="1">
        <v>-1.0645189747566178E-3</v>
      </c>
      <c r="CB369" s="25" t="s">
        <v>16</v>
      </c>
      <c r="CC369" s="27">
        <v>0</v>
      </c>
      <c r="CD369" s="27">
        <v>2.4675750000000001</v>
      </c>
      <c r="CG369" s="30">
        <v>46</v>
      </c>
      <c r="CH369" s="30"/>
      <c r="CI369" s="15" t="s">
        <v>16</v>
      </c>
      <c r="CJ369" s="33" t="s">
        <v>961</v>
      </c>
      <c r="CK369" s="34" t="s">
        <v>16</v>
      </c>
      <c r="CL369" s="34" t="s">
        <v>962</v>
      </c>
      <c r="CM369" s="32"/>
      <c r="CN369" s="32"/>
      <c r="CO369" t="s">
        <v>16</v>
      </c>
      <c r="CP369">
        <v>241481</v>
      </c>
      <c r="CQ369" t="s">
        <v>963</v>
      </c>
      <c r="CR369" s="30">
        <v>445</v>
      </c>
      <c r="CS369" s="39" t="s">
        <v>16</v>
      </c>
      <c r="CW369" s="30">
        <v>98</v>
      </c>
      <c r="CX369" s="30"/>
      <c r="CY369" s="32"/>
      <c r="CZ369" s="32" t="s">
        <v>16</v>
      </c>
      <c r="DA369" s="41">
        <v>238023</v>
      </c>
    </row>
    <row r="370" spans="1:105" ht="15.75" x14ac:dyDescent="0.25">
      <c r="A370" t="s">
        <v>674</v>
      </c>
      <c r="B370" t="s">
        <v>17</v>
      </c>
      <c r="C370" s="52">
        <v>149.08629952116701</v>
      </c>
      <c r="D370" s="52">
        <v>146.73131589017501</v>
      </c>
      <c r="E370" s="52">
        <v>-2.3549836309919954</v>
      </c>
      <c r="F370" s="53">
        <v>-1.5796110296893102E-2</v>
      </c>
      <c r="G370" s="45">
        <v>154.94953122256101</v>
      </c>
      <c r="H370" s="45">
        <v>154.45385990866501</v>
      </c>
      <c r="I370" s="45">
        <v>-0.49567131389599695</v>
      </c>
      <c r="J370" s="46">
        <v>-3.1989210292223593E-3</v>
      </c>
      <c r="K370" s="47">
        <v>1</v>
      </c>
      <c r="L370" s="55">
        <f t="shared" si="148"/>
        <v>152.99721222256102</v>
      </c>
      <c r="M370" s="55">
        <f t="shared" si="149"/>
        <v>152.50154090866502</v>
      </c>
      <c r="N370" s="55">
        <f t="shared" si="150"/>
        <v>-0.49567131389599695</v>
      </c>
      <c r="O370" s="56">
        <f t="shared" si="151"/>
        <v>-3.2397408207344128E-3</v>
      </c>
      <c r="P370" s="54"/>
      <c r="Q370" s="42">
        <f t="shared" si="152"/>
        <v>649.55406921879489</v>
      </c>
      <c r="R370" s="42">
        <f t="shared" si="153"/>
        <v>639.29364149761898</v>
      </c>
      <c r="S370" s="42">
        <f t="shared" si="154"/>
        <v>666.59352400242688</v>
      </c>
      <c r="T370" s="42">
        <f t="shared" si="155"/>
        <v>664.43393375187895</v>
      </c>
      <c r="V370" s="143">
        <f t="shared" si="145"/>
        <v>644.73486696726115</v>
      </c>
      <c r="W370" s="143">
        <f t="shared" si="146"/>
        <v>671.17287281507765</v>
      </c>
      <c r="X370" s="143">
        <f t="shared" si="147"/>
        <v>668.99844666124898</v>
      </c>
      <c r="AA370" t="s">
        <v>17</v>
      </c>
      <c r="AB370" s="2">
        <v>149.08629952116701</v>
      </c>
      <c r="AC370" s="2">
        <v>148.18648211638299</v>
      </c>
      <c r="AD370" s="2">
        <v>-0.89981740478401662</v>
      </c>
      <c r="AE370" s="1">
        <v>-6.0355472479633326E-3</v>
      </c>
      <c r="AF370" s="2">
        <v>148.93130969158199</v>
      </c>
      <c r="AG370" s="2">
        <v>-0.15498982958501983</v>
      </c>
      <c r="AH370" s="1">
        <v>-1.0395980722763506E-3</v>
      </c>
      <c r="AI370" s="2">
        <v>149.15376365431999</v>
      </c>
      <c r="AJ370" s="2">
        <v>6.7464133152981276E-2</v>
      </c>
      <c r="AK370" s="1">
        <v>4.5251732298448279E-4</v>
      </c>
      <c r="AL370" s="2">
        <v>148.56829115693799</v>
      </c>
      <c r="AM370" s="2">
        <v>-0.51800836422901853</v>
      </c>
      <c r="AN370" s="1">
        <v>-3.4745537711563671E-3</v>
      </c>
      <c r="AO370" s="2">
        <v>148.82884727971501</v>
      </c>
      <c r="AP370" s="2">
        <v>-0.25745224145200041</v>
      </c>
      <c r="AQ370" s="1">
        <v>-1.7268672056311102E-3</v>
      </c>
      <c r="AR370" s="2">
        <v>146.97053659952201</v>
      </c>
      <c r="AS370" s="2">
        <v>-2.1157629216450005</v>
      </c>
      <c r="AT370" s="1">
        <v>-1.4191531538715321E-2</v>
      </c>
      <c r="AU370" s="1"/>
      <c r="AV370" t="s">
        <v>17</v>
      </c>
      <c r="AW370" s="2">
        <v>154.94953122256101</v>
      </c>
      <c r="AX370" s="2">
        <v>154.784307451263</v>
      </c>
      <c r="AY370" s="2">
        <v>-0.16522377129800248</v>
      </c>
      <c r="AZ370" s="1">
        <v>-1.0663070097365066E-3</v>
      </c>
      <c r="BA370" s="2">
        <v>154.94953122256101</v>
      </c>
      <c r="BB370" s="2">
        <v>0</v>
      </c>
      <c r="BC370" s="1">
        <v>0</v>
      </c>
      <c r="BD370" s="2">
        <v>154.94953122256101</v>
      </c>
      <c r="BE370" s="2">
        <v>0</v>
      </c>
      <c r="BF370" s="1">
        <v>0</v>
      </c>
      <c r="BG370" s="2">
        <v>154.784307451263</v>
      </c>
      <c r="BH370" s="2">
        <v>-0.16522377129800248</v>
      </c>
      <c r="BI370" s="1">
        <v>-1.0663070097365066E-3</v>
      </c>
      <c r="BJ370" s="2">
        <v>154.94953122256101</v>
      </c>
      <c r="BK370" s="2">
        <v>0</v>
      </c>
      <c r="BL370" s="1">
        <v>0</v>
      </c>
      <c r="BM370" s="2">
        <v>154.45385990866501</v>
      </c>
      <c r="BN370" s="2">
        <v>-0.49567131389599695</v>
      </c>
      <c r="BO370" s="1">
        <v>-3.1989210292223593E-3</v>
      </c>
      <c r="BQ370" t="s">
        <v>17</v>
      </c>
      <c r="BS370" s="23">
        <v>149.08629952116701</v>
      </c>
      <c r="BT370" s="23">
        <v>148.74462124053801</v>
      </c>
      <c r="BU370" s="23">
        <v>-0.3416782806289973</v>
      </c>
      <c r="BV370" s="24">
        <v>-2.2918154231904215E-3</v>
      </c>
      <c r="BW370" s="2">
        <v>154.94953122256101</v>
      </c>
      <c r="BX370" s="2">
        <v>154.784307451263</v>
      </c>
      <c r="BY370" s="2">
        <v>-0.16522377129800248</v>
      </c>
      <c r="BZ370" s="1">
        <v>-1.0663070097365066E-3</v>
      </c>
      <c r="CB370" s="25" t="s">
        <v>17</v>
      </c>
      <c r="CC370" s="27">
        <v>0</v>
      </c>
      <c r="CD370" s="27">
        <v>1.9523189999999999</v>
      </c>
      <c r="CG370" s="30">
        <v>47</v>
      </c>
      <c r="CH370" s="30"/>
      <c r="CI370" s="15" t="s">
        <v>17</v>
      </c>
      <c r="CJ370" s="33" t="s">
        <v>961</v>
      </c>
      <c r="CK370" s="34" t="s">
        <v>17</v>
      </c>
      <c r="CL370" s="34" t="s">
        <v>962</v>
      </c>
      <c r="CM370" s="32"/>
      <c r="CN370" s="32"/>
      <c r="CO370" t="s">
        <v>17</v>
      </c>
      <c r="CP370">
        <v>229521</v>
      </c>
      <c r="CQ370" t="s">
        <v>963</v>
      </c>
      <c r="CR370" s="30">
        <v>446</v>
      </c>
      <c r="CS370" s="39" t="s">
        <v>17</v>
      </c>
      <c r="CW370" s="30">
        <v>99</v>
      </c>
      <c r="CX370" s="30"/>
      <c r="CY370" s="32"/>
      <c r="CZ370" s="32" t="s">
        <v>17</v>
      </c>
      <c r="DA370" s="41">
        <v>227955</v>
      </c>
    </row>
    <row r="371" spans="1:105" ht="15.75" x14ac:dyDescent="0.25">
      <c r="A371" t="s">
        <v>675</v>
      </c>
      <c r="B371" t="s">
        <v>18</v>
      </c>
      <c r="C371" s="52">
        <v>180.15738239796801</v>
      </c>
      <c r="D371" s="52">
        <v>177.57247927601799</v>
      </c>
      <c r="E371" s="52">
        <v>-2.5849031219500205</v>
      </c>
      <c r="F371" s="53">
        <v>-1.4348027749648162E-2</v>
      </c>
      <c r="G371" s="45">
        <v>209.55452558317199</v>
      </c>
      <c r="H371" s="45">
        <v>208.881776679555</v>
      </c>
      <c r="I371" s="45">
        <v>-0.67274890361699136</v>
      </c>
      <c r="J371" s="46">
        <v>-3.2103764008187831E-3</v>
      </c>
      <c r="K371" s="47">
        <v>1</v>
      </c>
      <c r="L371" s="55">
        <f t="shared" si="148"/>
        <v>207.655161583172</v>
      </c>
      <c r="M371" s="55">
        <f t="shared" si="149"/>
        <v>206.98241267955501</v>
      </c>
      <c r="N371" s="55">
        <f t="shared" si="150"/>
        <v>-0.67274890361699136</v>
      </c>
      <c r="O371" s="56">
        <f t="shared" si="151"/>
        <v>-3.2397408207333945E-3</v>
      </c>
      <c r="P371" s="54"/>
      <c r="Q371" s="42">
        <f t="shared" si="152"/>
        <v>831.34469003150821</v>
      </c>
      <c r="R371" s="42">
        <f t="shared" si="153"/>
        <v>819.4165333494135</v>
      </c>
      <c r="S371" s="42">
        <f t="shared" si="154"/>
        <v>958.23448166258436</v>
      </c>
      <c r="T371" s="42">
        <f t="shared" si="155"/>
        <v>955.13005029650776</v>
      </c>
      <c r="V371" s="143">
        <f t="shared" si="145"/>
        <v>823.18110930573243</v>
      </c>
      <c r="W371" s="143">
        <f t="shared" si="146"/>
        <v>963.060762374418</v>
      </c>
      <c r="X371" s="143">
        <f t="shared" si="147"/>
        <v>959.94069510970689</v>
      </c>
      <c r="AA371" t="s">
        <v>18</v>
      </c>
      <c r="AB371" s="2">
        <v>180.15738239796801</v>
      </c>
      <c r="AC371" s="2">
        <v>178.99520482561999</v>
      </c>
      <c r="AD371" s="2">
        <v>-1.1621775723480141</v>
      </c>
      <c r="AE371" s="1">
        <v>-6.4509017442358346E-3</v>
      </c>
      <c r="AF371" s="2">
        <v>180.000263519904</v>
      </c>
      <c r="AG371" s="2">
        <v>-0.15711887806401137</v>
      </c>
      <c r="AH371" s="1">
        <v>-8.7212012060063938E-4</v>
      </c>
      <c r="AI371" s="2">
        <v>180.26419946108697</v>
      </c>
      <c r="AJ371" s="2">
        <v>0.10681706311896733</v>
      </c>
      <c r="AK371" s="1">
        <v>5.9290971980825204E-4</v>
      </c>
      <c r="AL371" s="2">
        <v>179.49021377779999</v>
      </c>
      <c r="AM371" s="2">
        <v>-0.66716862016801315</v>
      </c>
      <c r="AN371" s="1">
        <v>-3.7032544061626981E-3</v>
      </c>
      <c r="AO371" s="2">
        <v>179.84161999914102</v>
      </c>
      <c r="AP371" s="2">
        <v>-0.31576239882699042</v>
      </c>
      <c r="AQ371" s="1">
        <v>-1.7527030789638732E-3</v>
      </c>
      <c r="AR371" s="2">
        <v>177.49431078850202</v>
      </c>
      <c r="AS371" s="2">
        <v>-2.6630716094659874</v>
      </c>
      <c r="AT371" s="1">
        <v>-1.4781917754462357E-2</v>
      </c>
      <c r="AU371" s="1"/>
      <c r="AV371" t="s">
        <v>18</v>
      </c>
      <c r="AW371" s="2">
        <v>209.55452558317199</v>
      </c>
      <c r="AX371" s="2">
        <v>209.33027594863299</v>
      </c>
      <c r="AY371" s="2">
        <v>-0.22424963453900659</v>
      </c>
      <c r="AZ371" s="1">
        <v>-1.0701254669396396E-3</v>
      </c>
      <c r="BA371" s="2">
        <v>209.55452558317199</v>
      </c>
      <c r="BB371" s="2">
        <v>0</v>
      </c>
      <c r="BC371" s="1">
        <v>0</v>
      </c>
      <c r="BD371" s="2">
        <v>209.55452558317199</v>
      </c>
      <c r="BE371" s="2">
        <v>0</v>
      </c>
      <c r="BF371" s="1">
        <v>0</v>
      </c>
      <c r="BG371" s="2">
        <v>209.33027594863299</v>
      </c>
      <c r="BH371" s="2">
        <v>-0.22424963453900659</v>
      </c>
      <c r="BI371" s="1">
        <v>-1.0701254669396396E-3</v>
      </c>
      <c r="BJ371" s="2">
        <v>209.55452558317199</v>
      </c>
      <c r="BK371" s="2">
        <v>0</v>
      </c>
      <c r="BL371" s="1">
        <v>0</v>
      </c>
      <c r="BM371" s="2">
        <v>208.881776679555</v>
      </c>
      <c r="BN371" s="2">
        <v>-0.67274890361699136</v>
      </c>
      <c r="BO371" s="1">
        <v>-3.2103764008187831E-3</v>
      </c>
      <c r="BQ371" t="s">
        <v>18</v>
      </c>
      <c r="BS371" s="23">
        <v>180.15738239796801</v>
      </c>
      <c r="BT371" s="23">
        <v>179.29738019499499</v>
      </c>
      <c r="BU371" s="23">
        <v>-0.86000220297302121</v>
      </c>
      <c r="BV371" s="24">
        <v>-4.7736162211397737E-3</v>
      </c>
      <c r="BW371" s="2">
        <v>209.55452558317199</v>
      </c>
      <c r="BX371" s="2">
        <v>209.33027594863299</v>
      </c>
      <c r="BY371" s="2">
        <v>-0.22424963453900659</v>
      </c>
      <c r="BZ371" s="1">
        <v>-1.0701254669396396E-3</v>
      </c>
      <c r="CB371" s="25" t="s">
        <v>18</v>
      </c>
      <c r="CC371" s="27">
        <v>0</v>
      </c>
      <c r="CD371" s="27">
        <v>1.8993640000000001</v>
      </c>
      <c r="CG371" s="30">
        <v>48</v>
      </c>
      <c r="CH371" s="30"/>
      <c r="CI371" s="15" t="s">
        <v>18</v>
      </c>
      <c r="CJ371" s="33" t="s">
        <v>961</v>
      </c>
      <c r="CK371" s="34" t="s">
        <v>18</v>
      </c>
      <c r="CL371" s="34" t="s">
        <v>962</v>
      </c>
      <c r="CM371" s="32"/>
      <c r="CN371" s="32"/>
      <c r="CO371" t="s">
        <v>18</v>
      </c>
      <c r="CP371">
        <v>216706</v>
      </c>
      <c r="CQ371" t="s">
        <v>963</v>
      </c>
      <c r="CR371" s="30">
        <v>447</v>
      </c>
      <c r="CS371" s="39" t="s">
        <v>18</v>
      </c>
      <c r="CW371" s="30">
        <v>100</v>
      </c>
      <c r="CX371" s="30"/>
      <c r="CY371" s="32"/>
      <c r="CZ371" s="32" t="s">
        <v>18</v>
      </c>
      <c r="DA371" s="41">
        <v>215620</v>
      </c>
    </row>
    <row r="372" spans="1:105" ht="15.75" x14ac:dyDescent="0.25">
      <c r="A372" t="s">
        <v>676</v>
      </c>
      <c r="B372" t="s">
        <v>19</v>
      </c>
      <c r="C372" s="52">
        <v>85.827716978108995</v>
      </c>
      <c r="D372" s="52">
        <v>81.266695883534993</v>
      </c>
      <c r="E372" s="52">
        <v>-4.5610210945740022</v>
      </c>
      <c r="F372" s="53">
        <v>-5.3141587067232897E-2</v>
      </c>
      <c r="G372" s="45">
        <v>116.54055444075701</v>
      </c>
      <c r="H372" s="45">
        <v>116.16823994148899</v>
      </c>
      <c r="I372" s="45">
        <v>-0.37231449926801474</v>
      </c>
      <c r="J372" s="46">
        <v>-3.1947205078493046E-3</v>
      </c>
      <c r="K372" s="47">
        <v>1</v>
      </c>
      <c r="L372" s="55">
        <f t="shared" si="148"/>
        <v>114.92107544075701</v>
      </c>
      <c r="M372" s="55">
        <f t="shared" si="149"/>
        <v>114.54876094148899</v>
      </c>
      <c r="N372" s="55">
        <f t="shared" si="150"/>
        <v>-0.37231449926801474</v>
      </c>
      <c r="O372" s="56">
        <f t="shared" si="151"/>
        <v>-3.2397408207335016E-3</v>
      </c>
      <c r="P372" s="54"/>
      <c r="Q372" s="42">
        <f t="shared" si="152"/>
        <v>508.15699809419175</v>
      </c>
      <c r="R372" s="42">
        <f t="shared" si="153"/>
        <v>481.1527287361456</v>
      </c>
      <c r="S372" s="42">
        <f t="shared" si="154"/>
        <v>680.40897241419191</v>
      </c>
      <c r="T372" s="42">
        <f t="shared" si="155"/>
        <v>678.20462369146833</v>
      </c>
      <c r="V372" s="143">
        <f t="shared" si="145"/>
        <v>495.2213839198098</v>
      </c>
      <c r="W372" s="143">
        <f t="shared" si="146"/>
        <v>681.4216238504647</v>
      </c>
      <c r="X372" s="143">
        <f t="shared" si="147"/>
        <v>679.21399439954575</v>
      </c>
      <c r="AA372" t="s">
        <v>19</v>
      </c>
      <c r="AB372" s="2">
        <v>85.827716978108995</v>
      </c>
      <c r="AC372" s="2">
        <v>84.755913373207008</v>
      </c>
      <c r="AD372" s="2">
        <v>-1.0718036049019872</v>
      </c>
      <c r="AE372" s="1">
        <v>-1.2487849410876894E-2</v>
      </c>
      <c r="AF372" s="2">
        <v>85.711676993696997</v>
      </c>
      <c r="AG372" s="2">
        <v>-0.11603998441199792</v>
      </c>
      <c r="AH372" s="1">
        <v>-1.3520106149578089E-3</v>
      </c>
      <c r="AI372" s="2">
        <v>85.853977562531995</v>
      </c>
      <c r="AJ372" s="2">
        <v>2.62605844229995E-2</v>
      </c>
      <c r="AK372" s="1">
        <v>3.0596857690735803E-4</v>
      </c>
      <c r="AL372" s="2">
        <v>85.203204234257001</v>
      </c>
      <c r="AM372" s="2">
        <v>-0.6245127438519944</v>
      </c>
      <c r="AN372" s="1">
        <v>-7.2763527429173152E-3</v>
      </c>
      <c r="AO372" s="2">
        <v>85.606781919869007</v>
      </c>
      <c r="AP372" s="2">
        <v>-0.22093505823998782</v>
      </c>
      <c r="AQ372" s="1">
        <v>-2.5741691148133297E-3</v>
      </c>
      <c r="AR372" s="2">
        <v>83.518591176691999</v>
      </c>
      <c r="AS372" s="2">
        <v>-2.3091258014169966</v>
      </c>
      <c r="AT372" s="1">
        <v>-2.6904196950805023E-2</v>
      </c>
      <c r="AU372" s="1"/>
      <c r="AV372" t="s">
        <v>19</v>
      </c>
      <c r="AW372" s="2">
        <v>116.54055444075701</v>
      </c>
      <c r="AX372" s="2">
        <v>116.416449607668</v>
      </c>
      <c r="AY372" s="2">
        <v>-0.12410483308900666</v>
      </c>
      <c r="AZ372" s="1">
        <v>-1.064906835946923E-3</v>
      </c>
      <c r="BA372" s="2">
        <v>116.54055444075701</v>
      </c>
      <c r="BB372" s="2">
        <v>0</v>
      </c>
      <c r="BC372" s="1">
        <v>0</v>
      </c>
      <c r="BD372" s="2">
        <v>116.54055444075701</v>
      </c>
      <c r="BE372" s="2">
        <v>0</v>
      </c>
      <c r="BF372" s="1">
        <v>0</v>
      </c>
      <c r="BG372" s="2">
        <v>116.416449607668</v>
      </c>
      <c r="BH372" s="2">
        <v>-0.12410483308900666</v>
      </c>
      <c r="BI372" s="1">
        <v>-1.064906835946923E-3</v>
      </c>
      <c r="BJ372" s="2">
        <v>116.54055444075701</v>
      </c>
      <c r="BK372" s="2">
        <v>0</v>
      </c>
      <c r="BL372" s="1">
        <v>0</v>
      </c>
      <c r="BM372" s="2">
        <v>116.16823994148899</v>
      </c>
      <c r="BN372" s="2">
        <v>-0.37231449926801474</v>
      </c>
      <c r="BO372" s="1">
        <v>-3.1947205078493046E-3</v>
      </c>
      <c r="BQ372" t="s">
        <v>19</v>
      </c>
      <c r="BS372" s="23">
        <v>85.827716978108995</v>
      </c>
      <c r="BT372" s="23">
        <v>82.698686558679</v>
      </c>
      <c r="BU372" s="23">
        <v>-3.1290304194299949</v>
      </c>
      <c r="BV372" s="24">
        <v>-3.6457108840819777E-2</v>
      </c>
      <c r="BW372" s="2">
        <v>116.54055444075701</v>
      </c>
      <c r="BX372" s="2">
        <v>116.416449607668</v>
      </c>
      <c r="BY372" s="2">
        <v>-0.12410483308900666</v>
      </c>
      <c r="BZ372" s="1">
        <v>-1.064906835946923E-3</v>
      </c>
      <c r="CB372" s="25" t="s">
        <v>19</v>
      </c>
      <c r="CC372" s="27">
        <v>0</v>
      </c>
      <c r="CD372" s="27">
        <v>1.6194789999999999</v>
      </c>
      <c r="CG372" s="30">
        <v>49</v>
      </c>
      <c r="CH372" s="30"/>
      <c r="CI372" s="15" t="s">
        <v>19</v>
      </c>
      <c r="CJ372" s="33" t="s">
        <v>961</v>
      </c>
      <c r="CK372" s="34" t="s">
        <v>964</v>
      </c>
      <c r="CL372" s="34" t="s">
        <v>962</v>
      </c>
      <c r="CM372" s="32"/>
      <c r="CN372" s="32"/>
      <c r="CO372" t="s">
        <v>19</v>
      </c>
      <c r="CP372">
        <v>168900</v>
      </c>
      <c r="CQ372" t="s">
        <v>963</v>
      </c>
      <c r="CR372" s="30">
        <v>448</v>
      </c>
      <c r="CS372" s="39" t="s">
        <v>19</v>
      </c>
      <c r="CW372" s="30">
        <v>101</v>
      </c>
      <c r="CX372" s="30"/>
      <c r="CY372" s="32"/>
      <c r="CZ372" s="32" t="s">
        <v>19</v>
      </c>
      <c r="DA372" s="41">
        <v>168649</v>
      </c>
    </row>
    <row r="373" spans="1:105" ht="15.75" x14ac:dyDescent="0.25">
      <c r="A373" t="s">
        <v>677</v>
      </c>
      <c r="B373" t="s">
        <v>20</v>
      </c>
      <c r="C373" s="52">
        <v>122.389837524578</v>
      </c>
      <c r="D373" s="52">
        <v>116.84717424582601</v>
      </c>
      <c r="E373" s="52">
        <v>-5.5426632787519878</v>
      </c>
      <c r="F373" s="53">
        <v>-4.5286956751118532E-2</v>
      </c>
      <c r="G373" s="45">
        <v>154.25169471439401</v>
      </c>
      <c r="H373" s="45">
        <v>153.75881238486599</v>
      </c>
      <c r="I373" s="45">
        <v>-0.49288232952801536</v>
      </c>
      <c r="J373" s="46">
        <v>-3.1953122488580479E-3</v>
      </c>
      <c r="K373" s="47">
        <v>1</v>
      </c>
      <c r="L373" s="55">
        <f t="shared" si="148"/>
        <v>152.136345714394</v>
      </c>
      <c r="M373" s="55">
        <f t="shared" si="149"/>
        <v>151.64346338486598</v>
      </c>
      <c r="N373" s="55">
        <f t="shared" si="150"/>
        <v>-0.49288232952801536</v>
      </c>
      <c r="O373" s="56">
        <f t="shared" si="151"/>
        <v>-3.2397408207326395E-3</v>
      </c>
      <c r="P373" s="54"/>
      <c r="Q373" s="42">
        <f t="shared" si="152"/>
        <v>629.73608329557339</v>
      </c>
      <c r="R373" s="42">
        <f t="shared" si="153"/>
        <v>601.21725252674798</v>
      </c>
      <c r="S373" s="42">
        <f t="shared" si="154"/>
        <v>782.79167956117533</v>
      </c>
      <c r="T373" s="42">
        <f t="shared" si="155"/>
        <v>780.25563740277119</v>
      </c>
      <c r="V373" s="143">
        <f t="shared" si="145"/>
        <v>620.6727077629082</v>
      </c>
      <c r="W373" s="143">
        <f t="shared" si="146"/>
        <v>788.76573247680676</v>
      </c>
      <c r="X373" s="143">
        <f t="shared" si="147"/>
        <v>786.21033593530649</v>
      </c>
      <c r="AA373" t="s">
        <v>20</v>
      </c>
      <c r="AB373" s="2">
        <v>122.389837524578</v>
      </c>
      <c r="AC373" s="2">
        <v>121.16275609055801</v>
      </c>
      <c r="AD373" s="2">
        <v>-1.2270814340199934</v>
      </c>
      <c r="AE373" s="1">
        <v>-1.0026007541464169E-2</v>
      </c>
      <c r="AF373" s="2">
        <v>122.253764747942</v>
      </c>
      <c r="AG373" s="2">
        <v>-0.13607277663599859</v>
      </c>
      <c r="AH373" s="1">
        <v>-1.111798000456311E-3</v>
      </c>
      <c r="AI373" s="2">
        <v>122.447669717577</v>
      </c>
      <c r="AJ373" s="2">
        <v>5.7832192999001109E-2</v>
      </c>
      <c r="AK373" s="1">
        <v>4.7252446909562572E-4</v>
      </c>
      <c r="AL373" s="2">
        <v>121.704142280979</v>
      </c>
      <c r="AM373" s="2">
        <v>-0.68569524359899958</v>
      </c>
      <c r="AN373" s="1">
        <v>-5.6025504851356638E-3</v>
      </c>
      <c r="AO373" s="2">
        <v>122.10150332161001</v>
      </c>
      <c r="AP373" s="2">
        <v>-0.28833420296798806</v>
      </c>
      <c r="AQ373" s="1">
        <v>-2.3558671928956974E-3</v>
      </c>
      <c r="AR373" s="2">
        <v>119.71473120060199</v>
      </c>
      <c r="AS373" s="2">
        <v>-2.67510632397601</v>
      </c>
      <c r="AT373" s="1">
        <v>-2.1857258560693836E-2</v>
      </c>
      <c r="AU373" s="1"/>
      <c r="AV373" t="s">
        <v>20</v>
      </c>
      <c r="AW373" s="2">
        <v>154.25169471439401</v>
      </c>
      <c r="AX373" s="2">
        <v>154.08740060455099</v>
      </c>
      <c r="AY373" s="2">
        <v>-0.16429410984301285</v>
      </c>
      <c r="AZ373" s="1">
        <v>-1.0651040829548937E-3</v>
      </c>
      <c r="BA373" s="2">
        <v>154.25169471439401</v>
      </c>
      <c r="BB373" s="2">
        <v>0</v>
      </c>
      <c r="BC373" s="1">
        <v>0</v>
      </c>
      <c r="BD373" s="2">
        <v>154.25169471439401</v>
      </c>
      <c r="BE373" s="2">
        <v>0</v>
      </c>
      <c r="BF373" s="1">
        <v>0</v>
      </c>
      <c r="BG373" s="2">
        <v>154.08740060455099</v>
      </c>
      <c r="BH373" s="2">
        <v>-0.16429410984301285</v>
      </c>
      <c r="BI373" s="1">
        <v>-1.0651040829548937E-3</v>
      </c>
      <c r="BJ373" s="2">
        <v>154.25169471439401</v>
      </c>
      <c r="BK373" s="2">
        <v>0</v>
      </c>
      <c r="BL373" s="1">
        <v>0</v>
      </c>
      <c r="BM373" s="2">
        <v>153.75881238486599</v>
      </c>
      <c r="BN373" s="2">
        <v>-0.49288232952801536</v>
      </c>
      <c r="BO373" s="1">
        <v>-3.1953122488580479E-3</v>
      </c>
      <c r="BQ373" t="s">
        <v>20</v>
      </c>
      <c r="BS373" s="23">
        <v>122.389837524578</v>
      </c>
      <c r="BT373" s="23">
        <v>118.764506890715</v>
      </c>
      <c r="BU373" s="23">
        <v>-3.6253306338630011</v>
      </c>
      <c r="BV373" s="24">
        <v>-2.9621173679023571E-2</v>
      </c>
      <c r="BW373" s="2">
        <v>154.25169471439401</v>
      </c>
      <c r="BX373" s="2">
        <v>154.08740060455099</v>
      </c>
      <c r="BY373" s="2">
        <v>-0.16429410984301285</v>
      </c>
      <c r="BZ373" s="1">
        <v>-1.0651040829548937E-3</v>
      </c>
      <c r="CB373" s="25" t="s">
        <v>20</v>
      </c>
      <c r="CC373" s="27">
        <v>0</v>
      </c>
      <c r="CD373" s="27">
        <v>2.1153490000000001</v>
      </c>
      <c r="CG373" s="30">
        <v>50</v>
      </c>
      <c r="CH373" s="30"/>
      <c r="CI373" s="15" t="s">
        <v>20</v>
      </c>
      <c r="CJ373" s="33" t="s">
        <v>961</v>
      </c>
      <c r="CK373" s="34" t="s">
        <v>20</v>
      </c>
      <c r="CL373" s="34" t="s">
        <v>962</v>
      </c>
      <c r="CM373" s="32"/>
      <c r="CN373" s="32"/>
      <c r="CO373" t="s">
        <v>20</v>
      </c>
      <c r="CP373">
        <v>194351</v>
      </c>
      <c r="CQ373" t="s">
        <v>963</v>
      </c>
      <c r="CR373" s="30">
        <v>449</v>
      </c>
      <c r="CS373" s="39" t="s">
        <v>20</v>
      </c>
      <c r="CW373" s="30">
        <v>102</v>
      </c>
      <c r="CX373" s="30"/>
      <c r="CY373" s="32"/>
      <c r="CZ373" s="32" t="s">
        <v>20</v>
      </c>
      <c r="DA373" s="41">
        <v>192879</v>
      </c>
    </row>
    <row r="374" spans="1:105" ht="15.75" x14ac:dyDescent="0.25">
      <c r="A374" t="s">
        <v>678</v>
      </c>
      <c r="B374" t="s">
        <v>21</v>
      </c>
      <c r="C374" s="52">
        <v>83.119881079910002</v>
      </c>
      <c r="D374" s="52">
        <v>76.498428569348007</v>
      </c>
      <c r="E374" s="52">
        <v>-6.6214525105619941</v>
      </c>
      <c r="F374" s="53">
        <v>-7.9661477188547047E-2</v>
      </c>
      <c r="G374" s="45">
        <v>100.880304020352</v>
      </c>
      <c r="H374" s="45">
        <v>100.556287471159</v>
      </c>
      <c r="I374" s="45">
        <v>-0.32401654919300427</v>
      </c>
      <c r="J374" s="46">
        <v>-3.2118910855744036E-3</v>
      </c>
      <c r="K374" s="47">
        <v>2</v>
      </c>
      <c r="L374" s="55">
        <f t="shared" si="148"/>
        <v>98.933053020352006</v>
      </c>
      <c r="M374" s="55">
        <f t="shared" si="149"/>
        <v>98.609036471159001</v>
      </c>
      <c r="N374" s="55">
        <f t="shared" si="150"/>
        <v>-0.32401654919300427</v>
      </c>
      <c r="O374" s="56">
        <f t="shared" si="151"/>
        <v>-3.2751091703027624E-3</v>
      </c>
      <c r="P374" s="54"/>
      <c r="Q374" s="42">
        <f t="shared" si="152"/>
        <v>469.64099465443599</v>
      </c>
      <c r="R374" s="42">
        <f t="shared" si="153"/>
        <v>432.22869927196501</v>
      </c>
      <c r="S374" s="42">
        <f t="shared" si="154"/>
        <v>558.98801611625777</v>
      </c>
      <c r="T374" s="42">
        <f t="shared" si="155"/>
        <v>557.15726933858616</v>
      </c>
      <c r="V374" s="143">
        <f t="shared" si="145"/>
        <v>458.71976109838175</v>
      </c>
      <c r="W374" s="143">
        <f t="shared" si="146"/>
        <v>563.72109983106566</v>
      </c>
      <c r="X374" s="143">
        <f t="shared" si="147"/>
        <v>561.87485168751573</v>
      </c>
      <c r="AA374" t="s">
        <v>21</v>
      </c>
      <c r="AB374" s="2">
        <v>83.119881079910002</v>
      </c>
      <c r="AC374" s="2">
        <v>82.001462360889008</v>
      </c>
      <c r="AD374" s="2">
        <v>-1.118418719020994</v>
      </c>
      <c r="AE374" s="1">
        <v>-1.3455489883891506E-2</v>
      </c>
      <c r="AF374" s="2">
        <v>82.972278916196998</v>
      </c>
      <c r="AG374" s="2">
        <v>-0.14760216371300316</v>
      </c>
      <c r="AH374" s="1">
        <v>-1.7757744813313798E-3</v>
      </c>
      <c r="AI374" s="2">
        <v>83.141631720161001</v>
      </c>
      <c r="AJ374" s="2">
        <v>2.1750640250999709E-2</v>
      </c>
      <c r="AK374" s="1">
        <v>2.616779519942891E-4</v>
      </c>
      <c r="AL374" s="2">
        <v>82.349795583684994</v>
      </c>
      <c r="AM374" s="2">
        <v>-0.77008549622500766</v>
      </c>
      <c r="AN374" s="1">
        <v>-9.264756953690308E-3</v>
      </c>
      <c r="AO374" s="2">
        <v>82.868957375882005</v>
      </c>
      <c r="AP374" s="2">
        <v>-0.25092370402799702</v>
      </c>
      <c r="AQ374" s="1">
        <v>-3.0188169276465079E-3</v>
      </c>
      <c r="AR374" s="2">
        <v>80.505318072766002</v>
      </c>
      <c r="AS374" s="2">
        <v>-2.6145630071439996</v>
      </c>
      <c r="AT374" s="1">
        <v>-3.145532660989258E-2</v>
      </c>
      <c r="AU374" s="1"/>
      <c r="AV374" t="s">
        <v>21</v>
      </c>
      <c r="AW374" s="2">
        <v>100.880304020352</v>
      </c>
      <c r="AX374" s="2">
        <v>100.772298503955</v>
      </c>
      <c r="AY374" s="2">
        <v>-0.10800551639700018</v>
      </c>
      <c r="AZ374" s="1">
        <v>-1.0706303618515137E-3</v>
      </c>
      <c r="BA374" s="2">
        <v>100.880304020352</v>
      </c>
      <c r="BB374" s="2">
        <v>0</v>
      </c>
      <c r="BC374" s="1">
        <v>0</v>
      </c>
      <c r="BD374" s="2">
        <v>100.880304020352</v>
      </c>
      <c r="BE374" s="2">
        <v>0</v>
      </c>
      <c r="BF374" s="1">
        <v>0</v>
      </c>
      <c r="BG374" s="2">
        <v>100.772298503955</v>
      </c>
      <c r="BH374" s="2">
        <v>-0.10800551639700018</v>
      </c>
      <c r="BI374" s="1">
        <v>-1.0706303618515137E-3</v>
      </c>
      <c r="BJ374" s="2">
        <v>100.880304020352</v>
      </c>
      <c r="BK374" s="2">
        <v>0</v>
      </c>
      <c r="BL374" s="1">
        <v>0</v>
      </c>
      <c r="BM374" s="2">
        <v>100.556287471159</v>
      </c>
      <c r="BN374" s="2">
        <v>-0.32401654919300427</v>
      </c>
      <c r="BO374" s="1">
        <v>-3.2118910855744036E-3</v>
      </c>
      <c r="BQ374" t="s">
        <v>21</v>
      </c>
      <c r="BS374" s="23">
        <v>83.119881079910002</v>
      </c>
      <c r="BT374" s="23">
        <v>78.260382698557009</v>
      </c>
      <c r="BU374" s="23">
        <v>-4.8594983813529922</v>
      </c>
      <c r="BV374" s="24">
        <v>-5.8463731158146813E-2</v>
      </c>
      <c r="BW374" s="2">
        <v>100.880304020352</v>
      </c>
      <c r="BX374" s="2">
        <v>100.772298503955</v>
      </c>
      <c r="BY374" s="2">
        <v>-0.10800551639700018</v>
      </c>
      <c r="BZ374" s="1">
        <v>-1.0706303618515137E-3</v>
      </c>
      <c r="CB374" s="25" t="s">
        <v>21</v>
      </c>
      <c r="CC374" s="27">
        <v>0</v>
      </c>
      <c r="CD374" s="27">
        <v>1.9472510000000001</v>
      </c>
      <c r="CG374" s="30">
        <v>51</v>
      </c>
      <c r="CH374" s="30"/>
      <c r="CI374" s="15" t="s">
        <v>21</v>
      </c>
      <c r="CJ374" s="33" t="s">
        <v>961</v>
      </c>
      <c r="CK374" s="34" t="s">
        <v>965</v>
      </c>
      <c r="CL374" s="34" t="s">
        <v>962</v>
      </c>
      <c r="CM374" s="32"/>
      <c r="CN374" s="32"/>
      <c r="CO374" t="s">
        <v>21</v>
      </c>
      <c r="CP374">
        <v>176986</v>
      </c>
      <c r="CQ374" t="s">
        <v>963</v>
      </c>
      <c r="CR374" s="30">
        <v>450</v>
      </c>
      <c r="CS374" s="39" t="s">
        <v>21</v>
      </c>
      <c r="CW374" s="30">
        <v>103</v>
      </c>
      <c r="CX374" s="30"/>
      <c r="CY374" s="32"/>
      <c r="CZ374" s="32" t="s">
        <v>21</v>
      </c>
      <c r="DA374" s="41">
        <v>175500</v>
      </c>
    </row>
    <row r="375" spans="1:105" ht="15.75" x14ac:dyDescent="0.25">
      <c r="A375" t="s">
        <v>679</v>
      </c>
      <c r="B375" t="s">
        <v>22</v>
      </c>
      <c r="C375" s="52">
        <v>176.60851817286701</v>
      </c>
      <c r="D375" s="52">
        <v>172.255613728165</v>
      </c>
      <c r="E375" s="52">
        <v>-4.3529044447020055</v>
      </c>
      <c r="F375" s="53">
        <v>-2.4647194199553382E-2</v>
      </c>
      <c r="G375" s="45">
        <v>206.205817217949</v>
      </c>
      <c r="H375" s="45">
        <v>205.545742116811</v>
      </c>
      <c r="I375" s="45">
        <v>-0.66007510113800549</v>
      </c>
      <c r="J375" s="46">
        <v>-3.2010498541868966E-3</v>
      </c>
      <c r="K375" s="47">
        <v>1</v>
      </c>
      <c r="L375" s="55">
        <f t="shared" si="148"/>
        <v>203.743181217949</v>
      </c>
      <c r="M375" s="55">
        <f t="shared" si="149"/>
        <v>203.083106116811</v>
      </c>
      <c r="N375" s="55">
        <f t="shared" si="150"/>
        <v>-0.66007510113800549</v>
      </c>
      <c r="O375" s="56">
        <f t="shared" si="151"/>
        <v>-3.2397408207340554E-3</v>
      </c>
      <c r="P375" s="54"/>
      <c r="Q375" s="42">
        <f t="shared" si="152"/>
        <v>610.72809446417591</v>
      </c>
      <c r="R375" s="42">
        <f t="shared" si="153"/>
        <v>595.67536051679417</v>
      </c>
      <c r="S375" s="42">
        <f t="shared" si="154"/>
        <v>704.56219276757486</v>
      </c>
      <c r="T375" s="42">
        <f t="shared" si="155"/>
        <v>702.27959387091983</v>
      </c>
      <c r="V375" s="143">
        <f t="shared" si="145"/>
        <v>602.73418381296096</v>
      </c>
      <c r="W375" s="143">
        <f t="shared" si="146"/>
        <v>709.79031732764668</v>
      </c>
      <c r="X375" s="143">
        <f t="shared" si="147"/>
        <v>707.49078066243851</v>
      </c>
      <c r="AA375" t="s">
        <v>22</v>
      </c>
      <c r="AB375" s="2">
        <v>176.60851817286701</v>
      </c>
      <c r="AC375" s="2">
        <v>174.886464181945</v>
      </c>
      <c r="AD375" s="2">
        <v>-1.7220539909220065</v>
      </c>
      <c r="AE375" s="1">
        <v>-9.7506847842777026E-3</v>
      </c>
      <c r="AF375" s="2">
        <v>176.44402262557799</v>
      </c>
      <c r="AG375" s="2">
        <v>-0.16449554728902172</v>
      </c>
      <c r="AH375" s="1">
        <v>-9.3141343911855409E-4</v>
      </c>
      <c r="AI375" s="2">
        <v>176.671028119174</v>
      </c>
      <c r="AJ375" s="2">
        <v>6.2509946306988695E-2</v>
      </c>
      <c r="AK375" s="1">
        <v>3.5394638352496136E-4</v>
      </c>
      <c r="AL375" s="2">
        <v>175.67922060023</v>
      </c>
      <c r="AM375" s="2">
        <v>-0.92929757263701163</v>
      </c>
      <c r="AN375" s="1">
        <v>-5.2619068561993226E-3</v>
      </c>
      <c r="AO375" s="2">
        <v>176.247122791218</v>
      </c>
      <c r="AP375" s="2">
        <v>-0.36139538164900387</v>
      </c>
      <c r="AQ375" s="1">
        <v>-2.0463077624334335E-3</v>
      </c>
      <c r="AR375" s="2">
        <v>173.013039260959</v>
      </c>
      <c r="AS375" s="2">
        <v>-3.5954789119080033</v>
      </c>
      <c r="AT375" s="1">
        <v>-2.0358468261359262E-2</v>
      </c>
      <c r="AU375" s="1"/>
      <c r="AV375" t="s">
        <v>22</v>
      </c>
      <c r="AW375" s="2">
        <v>206.205817217949</v>
      </c>
      <c r="AX375" s="2">
        <v>205.985792184237</v>
      </c>
      <c r="AY375" s="2">
        <v>-0.22002503371200532</v>
      </c>
      <c r="AZ375" s="1">
        <v>-1.0670166180590827E-3</v>
      </c>
      <c r="BA375" s="2">
        <v>206.205817217949</v>
      </c>
      <c r="BB375" s="2">
        <v>0</v>
      </c>
      <c r="BC375" s="1">
        <v>0</v>
      </c>
      <c r="BD375" s="2">
        <v>206.205817217949</v>
      </c>
      <c r="BE375" s="2">
        <v>0</v>
      </c>
      <c r="BF375" s="1">
        <v>0</v>
      </c>
      <c r="BG375" s="2">
        <v>205.985792184237</v>
      </c>
      <c r="BH375" s="2">
        <v>-0.22002503371200532</v>
      </c>
      <c r="BI375" s="1">
        <v>-1.0670166180590827E-3</v>
      </c>
      <c r="BJ375" s="2">
        <v>206.205817217949</v>
      </c>
      <c r="BK375" s="2">
        <v>0</v>
      </c>
      <c r="BL375" s="1">
        <v>0</v>
      </c>
      <c r="BM375" s="2">
        <v>205.545742116811</v>
      </c>
      <c r="BN375" s="2">
        <v>-0.66007510113800549</v>
      </c>
      <c r="BO375" s="1">
        <v>-3.2010498541868966E-3</v>
      </c>
      <c r="BQ375" t="s">
        <v>22</v>
      </c>
      <c r="BS375" s="23">
        <v>176.60851817286701</v>
      </c>
      <c r="BT375" s="23">
        <v>174.89581965561899</v>
      </c>
      <c r="BU375" s="23">
        <v>-1.7126985172480147</v>
      </c>
      <c r="BV375" s="24">
        <v>-9.6977118372716335E-3</v>
      </c>
      <c r="BW375" s="2">
        <v>206.205817217949</v>
      </c>
      <c r="BX375" s="2">
        <v>205.985792184237</v>
      </c>
      <c r="BY375" s="2">
        <v>-0.22002503371200532</v>
      </c>
      <c r="BZ375" s="1">
        <v>-1.0670166180590827E-3</v>
      </c>
      <c r="CB375" s="25" t="s">
        <v>22</v>
      </c>
      <c r="CC375" s="27">
        <v>0</v>
      </c>
      <c r="CD375" s="27">
        <v>2.4626359999999998</v>
      </c>
      <c r="CG375" s="30">
        <v>53</v>
      </c>
      <c r="CH375" s="30"/>
      <c r="CI375" s="15" t="s">
        <v>22</v>
      </c>
      <c r="CJ375" s="33" t="s">
        <v>961</v>
      </c>
      <c r="CK375" s="34" t="s">
        <v>22</v>
      </c>
      <c r="CL375" s="34" t="s">
        <v>962</v>
      </c>
      <c r="CM375" s="32"/>
      <c r="CN375" s="32"/>
      <c r="CO375" t="s">
        <v>22</v>
      </c>
      <c r="CP375">
        <v>289177</v>
      </c>
      <c r="CQ375" t="s">
        <v>963</v>
      </c>
      <c r="CR375" s="30">
        <v>451</v>
      </c>
      <c r="CS375" s="39" t="s">
        <v>22</v>
      </c>
      <c r="CW375" s="30">
        <v>104</v>
      </c>
      <c r="CX375" s="30"/>
      <c r="CY375" s="32"/>
      <c r="CZ375" s="32" t="s">
        <v>22</v>
      </c>
      <c r="DA375" s="41">
        <v>287047</v>
      </c>
    </row>
    <row r="376" spans="1:105" ht="15.75" x14ac:dyDescent="0.25">
      <c r="A376" t="s">
        <v>680</v>
      </c>
      <c r="B376" t="s">
        <v>23</v>
      </c>
      <c r="C376" s="52">
        <v>169.947081417036</v>
      </c>
      <c r="D376" s="52">
        <v>168.16821945820098</v>
      </c>
      <c r="E376" s="52">
        <v>-1.778861958835023</v>
      </c>
      <c r="F376" s="53">
        <v>-1.0467152151144295E-2</v>
      </c>
      <c r="G376" s="45">
        <v>174.30870461379502</v>
      </c>
      <c r="H376" s="45">
        <v>173.751458259754</v>
      </c>
      <c r="I376" s="45">
        <v>-0.55724635404101264</v>
      </c>
      <c r="J376" s="46">
        <v>-3.196893438429646E-3</v>
      </c>
      <c r="K376" s="47">
        <v>1</v>
      </c>
      <c r="L376" s="55">
        <f t="shared" si="148"/>
        <v>172.00337461379502</v>
      </c>
      <c r="M376" s="55">
        <f t="shared" si="149"/>
        <v>171.446128259754</v>
      </c>
      <c r="N376" s="55">
        <f t="shared" si="150"/>
        <v>-0.55724635404101264</v>
      </c>
      <c r="O376" s="56">
        <f t="shared" si="151"/>
        <v>-3.2397408207380622E-3</v>
      </c>
      <c r="P376" s="54"/>
      <c r="Q376" s="42">
        <f t="shared" si="152"/>
        <v>624.08270354933074</v>
      </c>
      <c r="R376" s="42">
        <f t="shared" si="153"/>
        <v>617.55033493638246</v>
      </c>
      <c r="S376" s="42">
        <f t="shared" si="154"/>
        <v>631.63386010243653</v>
      </c>
      <c r="T376" s="42">
        <f t="shared" si="155"/>
        <v>629.58753010210228</v>
      </c>
      <c r="V376" s="143">
        <f t="shared" si="145"/>
        <v>619.41182966591884</v>
      </c>
      <c r="W376" s="143">
        <f t="shared" si="146"/>
        <v>637.89060618369035</v>
      </c>
      <c r="X376" s="143">
        <f t="shared" si="147"/>
        <v>635.82400594767171</v>
      </c>
      <c r="AA376" t="s">
        <v>23</v>
      </c>
      <c r="AB376" s="2">
        <v>169.947081417036</v>
      </c>
      <c r="AC376" s="2">
        <v>168.54302045086399</v>
      </c>
      <c r="AD376" s="2">
        <v>-1.4040609661720111</v>
      </c>
      <c r="AE376" s="1">
        <v>-8.2617539204840017E-3</v>
      </c>
      <c r="AF376" s="2">
        <v>169.78922063627101</v>
      </c>
      <c r="AG376" s="2">
        <v>-0.15786078076499166</v>
      </c>
      <c r="AH376" s="1">
        <v>-9.2888197578171075E-4</v>
      </c>
      <c r="AI376" s="2">
        <v>170.010691239701</v>
      </c>
      <c r="AJ376" s="2">
        <v>6.3609822665000593E-2</v>
      </c>
      <c r="AK376" s="1">
        <v>3.7429193920022303E-4</v>
      </c>
      <c r="AL376" s="2">
        <v>169.226853376272</v>
      </c>
      <c r="AM376" s="2">
        <v>-0.72022804076399893</v>
      </c>
      <c r="AN376" s="1">
        <v>-4.237954748964586E-3</v>
      </c>
      <c r="AO376" s="2">
        <v>169.63938145400701</v>
      </c>
      <c r="AP376" s="2">
        <v>-0.30769996302899472</v>
      </c>
      <c r="AQ376" s="1">
        <v>-1.8105633851629649E-3</v>
      </c>
      <c r="AR376" s="2">
        <v>167.020683398437</v>
      </c>
      <c r="AS376" s="2">
        <v>-2.9263980185990022</v>
      </c>
      <c r="AT376" s="1">
        <v>-1.7219466166752607E-2</v>
      </c>
      <c r="AU376" s="1"/>
      <c r="AV376" t="s">
        <v>23</v>
      </c>
      <c r="AW376" s="2">
        <v>174.30870461379502</v>
      </c>
      <c r="AX376" s="2">
        <v>174.12295582911398</v>
      </c>
      <c r="AY376" s="2">
        <v>-0.18574878468103861</v>
      </c>
      <c r="AZ376" s="1">
        <v>-1.0656311461472374E-3</v>
      </c>
      <c r="BA376" s="2">
        <v>174.30870461379502</v>
      </c>
      <c r="BB376" s="2">
        <v>0</v>
      </c>
      <c r="BC376" s="1">
        <v>0</v>
      </c>
      <c r="BD376" s="2">
        <v>174.30870461379502</v>
      </c>
      <c r="BE376" s="2">
        <v>0</v>
      </c>
      <c r="BF376" s="1">
        <v>0</v>
      </c>
      <c r="BG376" s="2">
        <v>174.12295582911398</v>
      </c>
      <c r="BH376" s="2">
        <v>-0.18574878468103861</v>
      </c>
      <c r="BI376" s="1">
        <v>-1.0656311461472374E-3</v>
      </c>
      <c r="BJ376" s="2">
        <v>174.30870461379502</v>
      </c>
      <c r="BK376" s="2">
        <v>0</v>
      </c>
      <c r="BL376" s="1">
        <v>0</v>
      </c>
      <c r="BM376" s="2">
        <v>173.751458259754</v>
      </c>
      <c r="BN376" s="2">
        <v>-0.55724635404101264</v>
      </c>
      <c r="BO376" s="1">
        <v>-3.196893438429646E-3</v>
      </c>
      <c r="BQ376" t="s">
        <v>23</v>
      </c>
      <c r="BS376" s="23">
        <v>169.947081417036</v>
      </c>
      <c r="BT376" s="23">
        <v>170.64086880565301</v>
      </c>
      <c r="BU376" s="23">
        <v>0.69378738861701095</v>
      </c>
      <c r="BV376" s="24">
        <v>4.0823730706767147E-3</v>
      </c>
      <c r="BW376" s="2">
        <v>174.30870461379502</v>
      </c>
      <c r="BX376" s="2">
        <v>174.12295582911398</v>
      </c>
      <c r="BY376" s="2">
        <v>-0.18574878468103861</v>
      </c>
      <c r="BZ376" s="1">
        <v>-1.0656311461472374E-3</v>
      </c>
      <c r="CB376" s="25" t="s">
        <v>23</v>
      </c>
      <c r="CC376" s="27">
        <v>0</v>
      </c>
      <c r="CD376" s="27">
        <v>2.3053300000000001</v>
      </c>
      <c r="CG376" s="30">
        <v>54</v>
      </c>
      <c r="CH376" s="30"/>
      <c r="CI376" s="15" t="s">
        <v>23</v>
      </c>
      <c r="CJ376" s="33" t="s">
        <v>961</v>
      </c>
      <c r="CK376" s="34" t="s">
        <v>23</v>
      </c>
      <c r="CL376" s="34" t="s">
        <v>962</v>
      </c>
      <c r="CM376" s="32"/>
      <c r="CN376" s="32"/>
      <c r="CO376" t="s">
        <v>23</v>
      </c>
      <c r="CP376">
        <v>272315</v>
      </c>
      <c r="CQ376" t="s">
        <v>963</v>
      </c>
      <c r="CR376" s="30">
        <v>452</v>
      </c>
      <c r="CS376" s="39" t="s">
        <v>23</v>
      </c>
      <c r="CW376" s="30">
        <v>105</v>
      </c>
      <c r="CX376" s="30"/>
      <c r="CY376" s="32"/>
      <c r="CZ376" s="32" t="s">
        <v>23</v>
      </c>
      <c r="DA376" s="41">
        <v>269644</v>
      </c>
    </row>
    <row r="377" spans="1:105" ht="15.75" x14ac:dyDescent="0.25">
      <c r="A377" t="s">
        <v>681</v>
      </c>
      <c r="B377" t="s">
        <v>24</v>
      </c>
      <c r="C377" s="52">
        <v>195.50802638552298</v>
      </c>
      <c r="D377" s="52">
        <v>191.581107692785</v>
      </c>
      <c r="E377" s="52">
        <v>-3.9269186927379849</v>
      </c>
      <c r="F377" s="53">
        <v>-2.0085715995078791E-2</v>
      </c>
      <c r="G377" s="45">
        <v>217.07837278748102</v>
      </c>
      <c r="H377" s="45">
        <v>216.38240854518898</v>
      </c>
      <c r="I377" s="45">
        <v>-0.69596424229203535</v>
      </c>
      <c r="J377" s="46">
        <v>-3.206050576827301E-3</v>
      </c>
      <c r="K377" s="47">
        <v>1</v>
      </c>
      <c r="L377" s="55">
        <f t="shared" si="148"/>
        <v>214.82096278748102</v>
      </c>
      <c r="M377" s="55">
        <f t="shared" si="149"/>
        <v>214.12499854518899</v>
      </c>
      <c r="N377" s="55">
        <f t="shared" si="150"/>
        <v>-0.69596424229203535</v>
      </c>
      <c r="O377" s="56">
        <f t="shared" si="151"/>
        <v>-3.2397408207342493E-3</v>
      </c>
      <c r="P377" s="54"/>
      <c r="Q377" s="42">
        <f t="shared" si="152"/>
        <v>649.17462374494619</v>
      </c>
      <c r="R377" s="42">
        <f t="shared" si="153"/>
        <v>636.13548662119308</v>
      </c>
      <c r="S377" s="42">
        <f t="shared" si="154"/>
        <v>713.30226317714278</v>
      </c>
      <c r="T377" s="42">
        <f t="shared" si="155"/>
        <v>710.99134871760566</v>
      </c>
      <c r="V377" s="143">
        <f t="shared" si="145"/>
        <v>645.72734199488877</v>
      </c>
      <c r="W377" s="143">
        <f t="shared" si="146"/>
        <v>723.77811286023154</v>
      </c>
      <c r="X377" s="143">
        <f t="shared" si="147"/>
        <v>721.4332593628443</v>
      </c>
      <c r="AA377" t="s">
        <v>24</v>
      </c>
      <c r="AB377" s="2">
        <v>195.50802638552298</v>
      </c>
      <c r="AC377" s="2">
        <v>193.769756941427</v>
      </c>
      <c r="AD377" s="2">
        <v>-1.7382694440959767</v>
      </c>
      <c r="AE377" s="1">
        <v>-8.8910387784707969E-3</v>
      </c>
      <c r="AF377" s="2">
        <v>195.32607990427198</v>
      </c>
      <c r="AG377" s="2">
        <v>-0.18194648125100343</v>
      </c>
      <c r="AH377" s="1">
        <v>-9.3063433054263727E-4</v>
      </c>
      <c r="AI377" s="2">
        <v>195.59475451749199</v>
      </c>
      <c r="AJ377" s="2">
        <v>8.6728131969010747E-2</v>
      </c>
      <c r="AK377" s="1">
        <v>4.4360394594742227E-4</v>
      </c>
      <c r="AL377" s="2">
        <v>194.43864860000102</v>
      </c>
      <c r="AM377" s="2">
        <v>-1.0693777855219651</v>
      </c>
      <c r="AN377" s="1">
        <v>-5.469738533461819E-3</v>
      </c>
      <c r="AO377" s="2">
        <v>195.111884391047</v>
      </c>
      <c r="AP377" s="2">
        <v>-0.39614199447598253</v>
      </c>
      <c r="AQ377" s="1">
        <v>-2.0262185742432317E-3</v>
      </c>
      <c r="AR377" s="2">
        <v>191.65510374079298</v>
      </c>
      <c r="AS377" s="2">
        <v>-3.8529226447300005</v>
      </c>
      <c r="AT377" s="1">
        <v>-1.9707235124620453E-2</v>
      </c>
      <c r="AU377" s="1"/>
      <c r="AV377" t="s">
        <v>24</v>
      </c>
      <c r="AW377" s="2">
        <v>217.07837278748102</v>
      </c>
      <c r="AX377" s="2">
        <v>216.846384706717</v>
      </c>
      <c r="AY377" s="2">
        <v>-0.23198808076401178</v>
      </c>
      <c r="AZ377" s="1">
        <v>-1.0686835256091003E-3</v>
      </c>
      <c r="BA377" s="2">
        <v>217.07837278748102</v>
      </c>
      <c r="BB377" s="2">
        <v>0</v>
      </c>
      <c r="BC377" s="1">
        <v>0</v>
      </c>
      <c r="BD377" s="2">
        <v>217.07837278748102</v>
      </c>
      <c r="BE377" s="2">
        <v>0</v>
      </c>
      <c r="BF377" s="1">
        <v>0</v>
      </c>
      <c r="BG377" s="2">
        <v>216.846384706717</v>
      </c>
      <c r="BH377" s="2">
        <v>-0.23198808076401178</v>
      </c>
      <c r="BI377" s="1">
        <v>-1.0686835256091003E-3</v>
      </c>
      <c r="BJ377" s="2">
        <v>217.07837278748102</v>
      </c>
      <c r="BK377" s="2">
        <v>0</v>
      </c>
      <c r="BL377" s="1">
        <v>0</v>
      </c>
      <c r="BM377" s="2">
        <v>216.38240854518898</v>
      </c>
      <c r="BN377" s="2">
        <v>-0.69596424229203535</v>
      </c>
      <c r="BO377" s="1">
        <v>-3.206050576827301E-3</v>
      </c>
      <c r="BQ377" t="s">
        <v>24</v>
      </c>
      <c r="BS377" s="23">
        <v>195.50802638552298</v>
      </c>
      <c r="BT377" s="23">
        <v>195.75712686641501</v>
      </c>
      <c r="BU377" s="23">
        <v>0.24910048089202519</v>
      </c>
      <c r="BV377" s="24">
        <v>1.2741189479393703E-3</v>
      </c>
      <c r="BW377" s="2">
        <v>217.07837278748102</v>
      </c>
      <c r="BX377" s="2">
        <v>216.846384706717</v>
      </c>
      <c r="BY377" s="2">
        <v>-0.23198808076401178</v>
      </c>
      <c r="BZ377" s="1">
        <v>-1.0686835256091003E-3</v>
      </c>
      <c r="CB377" s="25" t="s">
        <v>24</v>
      </c>
      <c r="CC377" s="27">
        <v>0</v>
      </c>
      <c r="CD377" s="27">
        <v>2.2574100000000001</v>
      </c>
      <c r="CG377" s="30">
        <v>55</v>
      </c>
      <c r="CH377" s="30"/>
      <c r="CI377" s="15" t="s">
        <v>24</v>
      </c>
      <c r="CJ377" s="33" t="s">
        <v>961</v>
      </c>
      <c r="CK377" s="34" t="s">
        <v>24</v>
      </c>
      <c r="CL377" s="34" t="s">
        <v>962</v>
      </c>
      <c r="CM377" s="32"/>
      <c r="CN377" s="32"/>
      <c r="CO377" t="s">
        <v>24</v>
      </c>
      <c r="CP377">
        <v>301164</v>
      </c>
      <c r="CQ377" t="s">
        <v>963</v>
      </c>
      <c r="CR377" s="30">
        <v>453</v>
      </c>
      <c r="CS377" s="39" t="s">
        <v>24</v>
      </c>
      <c r="CW377" s="30">
        <v>106</v>
      </c>
      <c r="CX377" s="30"/>
      <c r="CY377" s="32"/>
      <c r="CZ377" s="32" t="s">
        <v>24</v>
      </c>
      <c r="DA377" s="41">
        <v>296805</v>
      </c>
    </row>
    <row r="378" spans="1:105" ht="15.75" x14ac:dyDescent="0.25">
      <c r="A378" t="s">
        <v>682</v>
      </c>
      <c r="B378" t="s">
        <v>25</v>
      </c>
      <c r="C378" s="52">
        <v>196.14004488379101</v>
      </c>
      <c r="D378" s="52">
        <v>189.24017484415401</v>
      </c>
      <c r="E378" s="52">
        <v>-6.8998700396369941</v>
      </c>
      <c r="F378" s="53">
        <v>-3.5178283168666689E-2</v>
      </c>
      <c r="G378" s="45">
        <v>213.80366331658502</v>
      </c>
      <c r="H378" s="45">
        <v>213.11737211253501</v>
      </c>
      <c r="I378" s="45">
        <v>-0.68629120405000776</v>
      </c>
      <c r="J378" s="46">
        <v>-3.2099132138526426E-3</v>
      </c>
      <c r="K378" s="47">
        <v>1</v>
      </c>
      <c r="L378" s="55">
        <f t="shared" si="148"/>
        <v>211.83521831658501</v>
      </c>
      <c r="M378" s="55">
        <f t="shared" si="149"/>
        <v>211.14892711253501</v>
      </c>
      <c r="N378" s="55">
        <f t="shared" si="150"/>
        <v>-0.68629120405000776</v>
      </c>
      <c r="O378" s="56">
        <f t="shared" si="151"/>
        <v>-3.2397408207371563E-3</v>
      </c>
      <c r="P378" s="54"/>
      <c r="Q378" s="42">
        <f t="shared" si="152"/>
        <v>815.35109841573592</v>
      </c>
      <c r="R378" s="42">
        <f t="shared" si="153"/>
        <v>786.66844659378364</v>
      </c>
      <c r="S378" s="42">
        <f t="shared" si="154"/>
        <v>880.59568886046668</v>
      </c>
      <c r="T378" s="42">
        <f t="shared" si="155"/>
        <v>877.74278706070027</v>
      </c>
      <c r="V378" s="143">
        <f t="shared" si="145"/>
        <v>813.36337218682934</v>
      </c>
      <c r="W378" s="143">
        <f t="shared" si="146"/>
        <v>892.98302145916068</v>
      </c>
      <c r="X378" s="143">
        <f t="shared" si="147"/>
        <v>890.0899879123142</v>
      </c>
      <c r="AA378" t="s">
        <v>25</v>
      </c>
      <c r="AB378" s="2">
        <v>196.14004488379101</v>
      </c>
      <c r="AC378" s="2">
        <v>194.90216901120701</v>
      </c>
      <c r="AD378" s="2">
        <v>-1.2378758725839987</v>
      </c>
      <c r="AE378" s="1">
        <v>-6.3111837937908852E-3</v>
      </c>
      <c r="AF378" s="2">
        <v>196.00540732209799</v>
      </c>
      <c r="AG378" s="2">
        <v>-0.13463756169301178</v>
      </c>
      <c r="AH378" s="1">
        <v>-6.8643586664203016E-4</v>
      </c>
      <c r="AI378" s="2">
        <v>196.25908514187</v>
      </c>
      <c r="AJ378" s="2">
        <v>0.11904025807899643</v>
      </c>
      <c r="AK378" s="1">
        <v>6.0691460608936518E-4</v>
      </c>
      <c r="AL378" s="2">
        <v>195.18278357132201</v>
      </c>
      <c r="AM378" s="2">
        <v>-0.95726131246900081</v>
      </c>
      <c r="AN378" s="1">
        <v>-4.8804990996925623E-3</v>
      </c>
      <c r="AO378" s="2">
        <v>195.74257812678201</v>
      </c>
      <c r="AP378" s="2">
        <v>-0.39746675700899914</v>
      </c>
      <c r="AQ378" s="1">
        <v>-2.0264436935582947E-3</v>
      </c>
      <c r="AR378" s="2">
        <v>192.94768587690402</v>
      </c>
      <c r="AS378" s="2">
        <v>-3.1923590068869885</v>
      </c>
      <c r="AT378" s="1">
        <v>-1.6275916571643474E-2</v>
      </c>
      <c r="AU378" s="1"/>
      <c r="AV378" t="s">
        <v>25</v>
      </c>
      <c r="AW378" s="2">
        <v>213.80366331658502</v>
      </c>
      <c r="AX378" s="2">
        <v>213.57489958190101</v>
      </c>
      <c r="AY378" s="2">
        <v>-0.22876373468400857</v>
      </c>
      <c r="AZ378" s="1">
        <v>-1.0699710712873602E-3</v>
      </c>
      <c r="BA378" s="2">
        <v>213.80366331658502</v>
      </c>
      <c r="BB378" s="2">
        <v>0</v>
      </c>
      <c r="BC378" s="1">
        <v>0</v>
      </c>
      <c r="BD378" s="2">
        <v>213.80366331658502</v>
      </c>
      <c r="BE378" s="2">
        <v>0</v>
      </c>
      <c r="BF378" s="1">
        <v>0</v>
      </c>
      <c r="BG378" s="2">
        <v>213.57489958190101</v>
      </c>
      <c r="BH378" s="2">
        <v>-0.22876373468400857</v>
      </c>
      <c r="BI378" s="1">
        <v>-1.0699710712873602E-3</v>
      </c>
      <c r="BJ378" s="2">
        <v>213.80366331658502</v>
      </c>
      <c r="BK378" s="2">
        <v>0</v>
      </c>
      <c r="BL378" s="1">
        <v>0</v>
      </c>
      <c r="BM378" s="2">
        <v>213.11737211253501</v>
      </c>
      <c r="BN378" s="2">
        <v>-0.68629120405000776</v>
      </c>
      <c r="BO378" s="1">
        <v>-3.2099132138526426E-3</v>
      </c>
      <c r="BQ378" t="s">
        <v>25</v>
      </c>
      <c r="BS378" s="23">
        <v>196.14004488379101</v>
      </c>
      <c r="BT378" s="23">
        <v>194.70821613428899</v>
      </c>
      <c r="BU378" s="23">
        <v>-1.4318287495020172</v>
      </c>
      <c r="BV378" s="24">
        <v>-7.3000327411485337E-3</v>
      </c>
      <c r="BW378" s="2">
        <v>213.80366331658502</v>
      </c>
      <c r="BX378" s="2">
        <v>213.57489958190101</v>
      </c>
      <c r="BY378" s="2">
        <v>-0.22876373468400857</v>
      </c>
      <c r="BZ378" s="1">
        <v>-1.0699710712873602E-3</v>
      </c>
      <c r="CB378" s="25" t="s">
        <v>25</v>
      </c>
      <c r="CC378" s="27">
        <v>0</v>
      </c>
      <c r="CD378" s="27">
        <v>1.968445</v>
      </c>
      <c r="CG378" s="30">
        <v>56</v>
      </c>
      <c r="CH378" s="30"/>
      <c r="CI378" s="15" t="s">
        <v>25</v>
      </c>
      <c r="CJ378" s="33" t="s">
        <v>961</v>
      </c>
      <c r="CK378" s="34" t="s">
        <v>25</v>
      </c>
      <c r="CL378" s="34" t="s">
        <v>962</v>
      </c>
      <c r="CM378" s="32"/>
      <c r="CN378" s="32"/>
      <c r="CO378" t="s">
        <v>25</v>
      </c>
      <c r="CP378">
        <v>240559</v>
      </c>
      <c r="CQ378" t="s">
        <v>963</v>
      </c>
      <c r="CR378" s="30">
        <v>454</v>
      </c>
      <c r="CS378" s="39" t="s">
        <v>25</v>
      </c>
      <c r="CW378" s="30">
        <v>107</v>
      </c>
      <c r="CX378" s="30"/>
      <c r="CY378" s="32"/>
      <c r="CZ378" s="32" t="s">
        <v>25</v>
      </c>
      <c r="DA378" s="41">
        <v>237222</v>
      </c>
    </row>
    <row r="379" spans="1:105" ht="15.75" x14ac:dyDescent="0.25">
      <c r="B379" t="s">
        <v>26</v>
      </c>
      <c r="C379" s="52">
        <v>98.090570387466997</v>
      </c>
      <c r="D379" s="52">
        <v>92.166711310034003</v>
      </c>
      <c r="E379" s="52">
        <v>-5.9238590774329936</v>
      </c>
      <c r="F379" s="53">
        <v>-6.0391728318361204E-2</v>
      </c>
      <c r="G379" s="45">
        <v>141.988581080692</v>
      </c>
      <c r="H379" s="45">
        <v>141.532450366608</v>
      </c>
      <c r="I379" s="45">
        <v>-0.45613071408399719</v>
      </c>
      <c r="J379" s="46">
        <v>-3.212446455991968E-3</v>
      </c>
      <c r="K379" s="47">
        <v>1</v>
      </c>
      <c r="L379" s="55">
        <f t="shared" si="148"/>
        <v>140.792347080692</v>
      </c>
      <c r="M379" s="55">
        <f t="shared" si="149"/>
        <v>140.336216366608</v>
      </c>
      <c r="N379" s="55">
        <f t="shared" si="150"/>
        <v>-0.45613071408399719</v>
      </c>
      <c r="O379" s="56">
        <f t="shared" si="151"/>
        <v>-3.2397408207320818E-3</v>
      </c>
      <c r="P379" s="54"/>
      <c r="Q379" s="42">
        <f t="shared" si="152"/>
        <v>336.33089908577432</v>
      </c>
      <c r="R379" s="42">
        <f t="shared" si="153"/>
        <v>316.01929480311605</v>
      </c>
      <c r="S379" s="42">
        <f t="shared" si="154"/>
        <v>482.74585916869938</v>
      </c>
      <c r="T379" s="42">
        <f t="shared" si="155"/>
        <v>481.18188770271115</v>
      </c>
      <c r="V379" s="143">
        <f t="shared" si="145"/>
        <v>326.24155760473553</v>
      </c>
      <c r="W379" s="143">
        <f t="shared" si="146"/>
        <v>486.304153776806</v>
      </c>
      <c r="X379" s="143">
        <f t="shared" si="147"/>
        <v>484.72865435852373</v>
      </c>
      <c r="AA379" t="s">
        <v>26</v>
      </c>
      <c r="AB379" s="2">
        <v>98.090570387466997</v>
      </c>
      <c r="AC379" s="2">
        <v>96.282512505723005</v>
      </c>
      <c r="AD379" s="2">
        <v>-1.8080578817439914</v>
      </c>
      <c r="AE379" s="1">
        <v>-1.8432535100998928E-2</v>
      </c>
      <c r="AF379" s="2">
        <v>97.929030067807005</v>
      </c>
      <c r="AG379" s="2">
        <v>-0.16154031965999138</v>
      </c>
      <c r="AH379" s="1">
        <v>-1.646848611664627E-3</v>
      </c>
      <c r="AI379" s="2">
        <v>98.071387243221992</v>
      </c>
      <c r="AJ379" s="2">
        <v>-1.9183144245005224E-2</v>
      </c>
      <c r="AK379" s="1">
        <v>-1.9556563051096549E-4</v>
      </c>
      <c r="AL379" s="2">
        <v>97.094804672297002</v>
      </c>
      <c r="AM379" s="2">
        <v>-0.99576571516999479</v>
      </c>
      <c r="AN379" s="1">
        <v>-1.0151492760584696E-2</v>
      </c>
      <c r="AO379" s="2">
        <v>97.795341947864998</v>
      </c>
      <c r="AP379" s="2">
        <v>-0.29522843960199907</v>
      </c>
      <c r="AQ379" s="1">
        <v>-3.0097535210144963E-3</v>
      </c>
      <c r="AR379" s="2">
        <v>94.451824549934997</v>
      </c>
      <c r="AS379" s="2">
        <v>-3.6387458375319994</v>
      </c>
      <c r="AT379" s="1">
        <v>-3.7095776109350886E-2</v>
      </c>
      <c r="AU379" s="1"/>
      <c r="AV379" t="s">
        <v>26</v>
      </c>
      <c r="AW379" s="2">
        <v>141.988581080692</v>
      </c>
      <c r="AX379" s="2">
        <v>141.83653750933098</v>
      </c>
      <c r="AY379" s="2">
        <v>-0.15204357136101976</v>
      </c>
      <c r="AZ379" s="1">
        <v>-1.070815485328454E-3</v>
      </c>
      <c r="BA379" s="2">
        <v>141.988581080692</v>
      </c>
      <c r="BB379" s="2">
        <v>0</v>
      </c>
      <c r="BC379" s="1">
        <v>0</v>
      </c>
      <c r="BD379" s="2">
        <v>141.988581080692</v>
      </c>
      <c r="BE379" s="2">
        <v>0</v>
      </c>
      <c r="BF379" s="1">
        <v>0</v>
      </c>
      <c r="BG379" s="2">
        <v>141.83653750933098</v>
      </c>
      <c r="BH379" s="2">
        <v>-0.15204357136101976</v>
      </c>
      <c r="BI379" s="1">
        <v>-1.070815485328454E-3</v>
      </c>
      <c r="BJ379" s="2">
        <v>141.988581080692</v>
      </c>
      <c r="BK379" s="2">
        <v>0</v>
      </c>
      <c r="BL379" s="1">
        <v>0</v>
      </c>
      <c r="BM379" s="2">
        <v>141.532450366608</v>
      </c>
      <c r="BN379" s="2">
        <v>-0.45613071408399719</v>
      </c>
      <c r="BO379" s="1">
        <v>-3.212446455991968E-3</v>
      </c>
      <c r="BQ379" t="s">
        <v>26</v>
      </c>
      <c r="BS379" s="23">
        <v>98.090570387466997</v>
      </c>
      <c r="BT379" s="23">
        <v>93.912400371652012</v>
      </c>
      <c r="BU379" s="23">
        <v>-4.1781700158149846</v>
      </c>
      <c r="BV379" s="24">
        <v>-4.2595022124051467E-2</v>
      </c>
      <c r="BW379" s="2">
        <v>141.988581080692</v>
      </c>
      <c r="BX379" s="2">
        <v>141.83653750933098</v>
      </c>
      <c r="BY379" s="2">
        <v>-0.15204357136101976</v>
      </c>
      <c r="BZ379" s="1">
        <v>-1.070815485328454E-3</v>
      </c>
      <c r="CB379" s="25" t="s">
        <v>26</v>
      </c>
      <c r="CC379" s="27">
        <v>0</v>
      </c>
      <c r="CD379" s="27">
        <v>1.196234</v>
      </c>
      <c r="CG379" s="30">
        <v>57</v>
      </c>
      <c r="CH379" s="30"/>
      <c r="CI379" s="15" t="s">
        <v>26</v>
      </c>
      <c r="CJ379" s="33" t="s">
        <v>961</v>
      </c>
      <c r="CK379" s="34" t="s">
        <v>26</v>
      </c>
      <c r="CL379" s="34" t="s">
        <v>962</v>
      </c>
      <c r="CM379" s="32"/>
      <c r="CN379" s="32"/>
      <c r="CO379" t="s">
        <v>26</v>
      </c>
      <c r="CP379">
        <v>291649</v>
      </c>
      <c r="CQ379" t="s">
        <v>963</v>
      </c>
      <c r="CR379" s="30">
        <v>455</v>
      </c>
      <c r="CS379" s="39" t="s">
        <v>26</v>
      </c>
      <c r="CW379" s="30">
        <v>108</v>
      </c>
      <c r="CX379" s="30"/>
      <c r="CY379" s="32"/>
      <c r="CZ379" s="32" t="s">
        <v>26</v>
      </c>
      <c r="DA379" s="41">
        <v>289515</v>
      </c>
    </row>
    <row r="380" spans="1:105" ht="15.75" x14ac:dyDescent="0.25">
      <c r="B380" t="s">
        <v>27</v>
      </c>
      <c r="C380" s="52">
        <v>170.372236648399</v>
      </c>
      <c r="D380" s="52">
        <v>161.50579494140899</v>
      </c>
      <c r="E380" s="52">
        <v>-8.8664417069900026</v>
      </c>
      <c r="F380" s="53">
        <v>-5.2041587769302323E-2</v>
      </c>
      <c r="G380" s="45">
        <v>173.59348892386498</v>
      </c>
      <c r="H380" s="45">
        <v>173.03506956882001</v>
      </c>
      <c r="I380" s="45">
        <v>-0.55841935504497542</v>
      </c>
      <c r="J380" s="46">
        <v>-3.2168220047117564E-3</v>
      </c>
      <c r="K380" s="47">
        <v>1</v>
      </c>
      <c r="L380" s="55">
        <f t="shared" si="148"/>
        <v>172.36544092386498</v>
      </c>
      <c r="M380" s="55">
        <f t="shared" si="149"/>
        <v>171.80702156882001</v>
      </c>
      <c r="N380" s="55">
        <f t="shared" si="150"/>
        <v>-0.55841935504497542</v>
      </c>
      <c r="O380" s="56">
        <f t="shared" si="151"/>
        <v>-3.2397408207346691E-3</v>
      </c>
      <c r="P380" s="54"/>
      <c r="Q380" s="42">
        <f t="shared" si="152"/>
        <v>636.02107218521905</v>
      </c>
      <c r="R380" s="42">
        <f t="shared" si="153"/>
        <v>602.92152573396618</v>
      </c>
      <c r="S380" s="42">
        <f t="shared" si="154"/>
        <v>643.46195542596831</v>
      </c>
      <c r="T380" s="42">
        <f t="shared" si="155"/>
        <v>641.37730546238504</v>
      </c>
      <c r="V380" s="143">
        <f t="shared" si="145"/>
        <v>631.10776136807021</v>
      </c>
      <c r="W380" s="143">
        <f t="shared" si="146"/>
        <v>655.60875026668919</v>
      </c>
      <c r="X380" s="143">
        <f t="shared" si="147"/>
        <v>653.48474783601932</v>
      </c>
      <c r="AA380" t="s">
        <v>27</v>
      </c>
      <c r="AB380" s="2">
        <v>170.372236648399</v>
      </c>
      <c r="AC380" s="2">
        <v>168.72969558946099</v>
      </c>
      <c r="AD380" s="2">
        <v>-1.6425410589380078</v>
      </c>
      <c r="AE380" s="1">
        <v>-9.6408962589823628E-3</v>
      </c>
      <c r="AF380" s="2">
        <v>170.20594841919799</v>
      </c>
      <c r="AG380" s="2">
        <v>-0.16628822920100106</v>
      </c>
      <c r="AH380" s="1">
        <v>-9.7602891452422381E-4</v>
      </c>
      <c r="AI380" s="2">
        <v>170.457903576175</v>
      </c>
      <c r="AJ380" s="2">
        <v>8.5666927776003376E-2</v>
      </c>
      <c r="AK380" s="1">
        <v>5.0282211152041247E-4</v>
      </c>
      <c r="AL380" s="2">
        <v>168.94974950534001</v>
      </c>
      <c r="AM380" s="2">
        <v>-1.4224871430589872</v>
      </c>
      <c r="AN380" s="1">
        <v>-8.3492895969582512E-3</v>
      </c>
      <c r="AO380" s="2">
        <v>169.79296001478002</v>
      </c>
      <c r="AP380" s="2">
        <v>-0.5792766336189743</v>
      </c>
      <c r="AQ380" s="1">
        <v>-3.4000647348102877E-3</v>
      </c>
      <c r="AR380" s="2">
        <v>165.92391043351799</v>
      </c>
      <c r="AS380" s="2">
        <v>-4.448326214881007</v>
      </c>
      <c r="AT380" s="1">
        <v>-2.6109454817225399E-2</v>
      </c>
      <c r="AU380" s="1"/>
      <c r="AV380" t="s">
        <v>27</v>
      </c>
      <c r="AW380" s="2">
        <v>173.59348892386498</v>
      </c>
      <c r="AX380" s="2">
        <v>173.40734913885001</v>
      </c>
      <c r="AY380" s="2">
        <v>-0.18613978501497286</v>
      </c>
      <c r="AZ380" s="1">
        <v>-1.0722740015704764E-3</v>
      </c>
      <c r="BA380" s="2">
        <v>173.59348892386498</v>
      </c>
      <c r="BB380" s="2">
        <v>0</v>
      </c>
      <c r="BC380" s="1">
        <v>0</v>
      </c>
      <c r="BD380" s="2">
        <v>173.59348892386498</v>
      </c>
      <c r="BE380" s="2">
        <v>0</v>
      </c>
      <c r="BF380" s="1">
        <v>0</v>
      </c>
      <c r="BG380" s="2">
        <v>173.40734913885001</v>
      </c>
      <c r="BH380" s="2">
        <v>-0.18613978501497286</v>
      </c>
      <c r="BI380" s="1">
        <v>-1.0722740015704764E-3</v>
      </c>
      <c r="BJ380" s="2">
        <v>173.59348892386498</v>
      </c>
      <c r="BK380" s="2">
        <v>0</v>
      </c>
      <c r="BL380" s="1">
        <v>0</v>
      </c>
      <c r="BM380" s="2">
        <v>173.03506956882001</v>
      </c>
      <c r="BN380" s="2">
        <v>-0.55841935504497542</v>
      </c>
      <c r="BO380" s="1">
        <v>-3.2168220047117564E-3</v>
      </c>
      <c r="BQ380" t="s">
        <v>27</v>
      </c>
      <c r="BS380" s="23">
        <v>170.372236648399</v>
      </c>
      <c r="BT380" s="23">
        <v>164.98779731850999</v>
      </c>
      <c r="BU380" s="23">
        <v>-5.3844393298890054</v>
      </c>
      <c r="BV380" s="24">
        <v>-3.1603971608361245E-2</v>
      </c>
      <c r="BW380" s="2">
        <v>173.59348892386498</v>
      </c>
      <c r="BX380" s="2">
        <v>173.40734913885001</v>
      </c>
      <c r="BY380" s="2">
        <v>-0.18613978501497286</v>
      </c>
      <c r="BZ380" s="1">
        <v>-1.0722740015704764E-3</v>
      </c>
      <c r="CB380" s="25" t="s">
        <v>27</v>
      </c>
      <c r="CC380" s="27">
        <v>0</v>
      </c>
      <c r="CD380" s="27">
        <v>1.228048</v>
      </c>
      <c r="CG380" s="30">
        <v>58</v>
      </c>
      <c r="CH380" s="30"/>
      <c r="CI380" s="15" t="s">
        <v>27</v>
      </c>
      <c r="CJ380" s="33" t="s">
        <v>961</v>
      </c>
      <c r="CK380" s="34" t="s">
        <v>27</v>
      </c>
      <c r="CL380" s="34" t="s">
        <v>962</v>
      </c>
      <c r="CM380" s="32"/>
      <c r="CN380" s="32"/>
      <c r="CO380" t="s">
        <v>27</v>
      </c>
      <c r="CP380">
        <v>267872</v>
      </c>
      <c r="CQ380" t="s">
        <v>963</v>
      </c>
      <c r="CR380" s="30">
        <v>456</v>
      </c>
      <c r="CS380" s="39" t="s">
        <v>27</v>
      </c>
      <c r="CW380" s="30">
        <v>109</v>
      </c>
      <c r="CX380" s="30"/>
      <c r="CY380" s="32"/>
      <c r="CZ380" s="32" t="s">
        <v>27</v>
      </c>
      <c r="DA380" s="41">
        <v>262909</v>
      </c>
    </row>
    <row r="381" spans="1:105" ht="15.75" x14ac:dyDescent="0.25">
      <c r="A381" t="s">
        <v>683</v>
      </c>
      <c r="B381" t="s">
        <v>28</v>
      </c>
      <c r="C381" s="52">
        <v>102.59492218336401</v>
      </c>
      <c r="D381" s="52">
        <v>101.91819538263</v>
      </c>
      <c r="E381" s="52">
        <v>-0.67672680073400215</v>
      </c>
      <c r="F381" s="53">
        <v>-6.5961042353003992E-3</v>
      </c>
      <c r="G381" s="45">
        <v>100.367689364393</v>
      </c>
      <c r="H381" s="45">
        <v>99.905455371637998</v>
      </c>
      <c r="I381" s="45">
        <v>-0.46223399275500299</v>
      </c>
      <c r="J381" s="46">
        <v>-4.6054063382571769E-3</v>
      </c>
      <c r="K381" s="47">
        <v>1</v>
      </c>
      <c r="L381" s="55">
        <f t="shared" si="148"/>
        <v>99.027980364393002</v>
      </c>
      <c r="M381" s="55">
        <f t="shared" si="149"/>
        <v>98.565746371637999</v>
      </c>
      <c r="N381" s="55">
        <f t="shared" si="150"/>
        <v>-0.46223399275500299</v>
      </c>
      <c r="O381" s="56">
        <f t="shared" si="151"/>
        <v>-4.6677109949543735E-3</v>
      </c>
      <c r="P381" s="54"/>
      <c r="Q381" s="42">
        <f t="shared" si="152"/>
        <v>579.76334868537526</v>
      </c>
      <c r="R381" s="42">
        <f t="shared" si="153"/>
        <v>575.93916920563981</v>
      </c>
      <c r="S381" s="42">
        <f t="shared" si="154"/>
        <v>559.60657981686825</v>
      </c>
      <c r="T381" s="42">
        <f t="shared" si="155"/>
        <v>556.99449803140817</v>
      </c>
      <c r="V381" s="143">
        <f t="shared" si="145"/>
        <v>575.51156801641332</v>
      </c>
      <c r="W381" s="143">
        <f t="shared" si="146"/>
        <v>564.17198603295765</v>
      </c>
      <c r="X381" s="143">
        <f t="shared" si="147"/>
        <v>560.28387856586983</v>
      </c>
      <c r="AA381" t="s">
        <v>28</v>
      </c>
      <c r="AB381" s="2">
        <v>102.59492218336401</v>
      </c>
      <c r="AC381" s="2">
        <v>101.865910473629</v>
      </c>
      <c r="AD381" s="2">
        <v>-0.72901170973500484</v>
      </c>
      <c r="AE381" s="1">
        <v>-7.1057289602702743E-3</v>
      </c>
      <c r="AF381" s="2">
        <v>102.478196835831</v>
      </c>
      <c r="AG381" s="2">
        <v>-0.11672534753300567</v>
      </c>
      <c r="AH381" s="1">
        <v>-1.1377302604156851E-3</v>
      </c>
      <c r="AI381" s="2">
        <v>102.626785960221</v>
      </c>
      <c r="AJ381" s="2">
        <v>3.1863776856994264E-2</v>
      </c>
      <c r="AK381" s="1">
        <v>3.1057849822280041E-4</v>
      </c>
      <c r="AL381" s="2">
        <v>102.21093636655999</v>
      </c>
      <c r="AM381" s="2">
        <v>-0.38398581680401378</v>
      </c>
      <c r="AN381" s="1">
        <v>-3.742737053961896E-3</v>
      </c>
      <c r="AO381" s="2">
        <v>102.43273536143599</v>
      </c>
      <c r="AP381" s="2">
        <v>-0.16218682192801737</v>
      </c>
      <c r="AQ381" s="1">
        <v>-1.5808464832026191E-3</v>
      </c>
      <c r="AR381" s="2">
        <v>101.018394510785</v>
      </c>
      <c r="AS381" s="2">
        <v>-1.5765276725790045</v>
      </c>
      <c r="AT381" s="1">
        <v>-1.5366527300067897E-2</v>
      </c>
      <c r="AU381" s="1"/>
      <c r="AV381" t="s">
        <v>28</v>
      </c>
      <c r="AW381" s="2">
        <v>100.367689364393</v>
      </c>
      <c r="AX381" s="2">
        <v>100.08023528609</v>
      </c>
      <c r="AY381" s="2">
        <v>-0.28745407830299996</v>
      </c>
      <c r="AZ381" s="1">
        <v>-2.8640101224147417E-3</v>
      </c>
      <c r="BA381" s="2">
        <v>100.324988544676</v>
      </c>
      <c r="BB381" s="2">
        <v>-4.270081971699824E-2</v>
      </c>
      <c r="BC381" s="1">
        <v>-4.2544388525244878E-4</v>
      </c>
      <c r="BD381" s="2">
        <v>100.376693125397</v>
      </c>
      <c r="BE381" s="2">
        <v>9.0037610039956917E-3</v>
      </c>
      <c r="BF381" s="1">
        <v>8.970776413220803E-5</v>
      </c>
      <c r="BG381" s="2">
        <v>100.15593155057401</v>
      </c>
      <c r="BH381" s="2">
        <v>-0.21175781381899128</v>
      </c>
      <c r="BI381" s="1">
        <v>-2.1098205524109201E-3</v>
      </c>
      <c r="BJ381" s="2">
        <v>100.30606495568199</v>
      </c>
      <c r="BK381" s="2">
        <v>-6.1624408711011824E-2</v>
      </c>
      <c r="BL381" s="1">
        <v>-6.1398652396270109E-4</v>
      </c>
      <c r="BM381" s="2">
        <v>99.685217636910011</v>
      </c>
      <c r="BN381" s="2">
        <v>-0.68247172748299079</v>
      </c>
      <c r="BO381" s="1">
        <v>-6.7997154443321106E-3</v>
      </c>
      <c r="BQ381" t="s">
        <v>28</v>
      </c>
      <c r="BS381" s="23">
        <v>102.59492218336401</v>
      </c>
      <c r="BT381" s="23">
        <v>103.71217946531699</v>
      </c>
      <c r="BU381" s="23">
        <v>1.1172572819529876</v>
      </c>
      <c r="BV381" s="24">
        <v>1.0889986153078377E-2</v>
      </c>
      <c r="BW381" s="2">
        <v>100.367689364393</v>
      </c>
      <c r="BX381" s="2">
        <v>100.604785773977</v>
      </c>
      <c r="BY381" s="2">
        <v>0.23709640958399802</v>
      </c>
      <c r="BZ381" s="1">
        <v>2.3622782499575171E-3</v>
      </c>
      <c r="CB381" s="25" t="s">
        <v>28</v>
      </c>
      <c r="CC381" s="27">
        <v>0</v>
      </c>
      <c r="CD381" s="27">
        <v>1.339709</v>
      </c>
      <c r="CG381" s="30">
        <v>61</v>
      </c>
      <c r="CH381" s="30"/>
      <c r="CI381" s="15" t="s">
        <v>28</v>
      </c>
      <c r="CJ381" s="33" t="s">
        <v>961</v>
      </c>
      <c r="CK381" s="34" t="s">
        <v>966</v>
      </c>
      <c r="CL381" s="34" t="s">
        <v>962</v>
      </c>
      <c r="CM381" s="32"/>
      <c r="CN381" s="32"/>
      <c r="CO381" t="s">
        <v>28</v>
      </c>
      <c r="CP381">
        <v>176960</v>
      </c>
      <c r="CQ381" t="s">
        <v>963</v>
      </c>
      <c r="CR381" s="30">
        <v>457</v>
      </c>
      <c r="CS381" s="39" t="s">
        <v>28</v>
      </c>
      <c r="CW381" s="30">
        <v>110</v>
      </c>
      <c r="CX381" s="30"/>
      <c r="CY381" s="32"/>
      <c r="CZ381" s="32" t="s">
        <v>28</v>
      </c>
      <c r="DA381" s="41">
        <v>175528</v>
      </c>
    </row>
    <row r="382" spans="1:105" ht="15.75" x14ac:dyDescent="0.25">
      <c r="A382" t="s">
        <v>684</v>
      </c>
      <c r="B382" t="s">
        <v>29</v>
      </c>
      <c r="C382" s="52">
        <v>93.797329809586998</v>
      </c>
      <c r="D382" s="52">
        <v>91.650824963415999</v>
      </c>
      <c r="E382" s="52">
        <v>-2.1465048461709983</v>
      </c>
      <c r="F382" s="53">
        <v>-2.2884498423659867E-2</v>
      </c>
      <c r="G382" s="45">
        <v>94.521838504875006</v>
      </c>
      <c r="H382" s="45">
        <v>93.678436307270005</v>
      </c>
      <c r="I382" s="45">
        <v>-0.8434021976050019</v>
      </c>
      <c r="J382" s="46">
        <v>-8.9228289562046873E-3</v>
      </c>
      <c r="K382" s="47">
        <v>3</v>
      </c>
      <c r="L382" s="55">
        <f t="shared" si="148"/>
        <v>90.635192504875008</v>
      </c>
      <c r="M382" s="55">
        <f t="shared" si="149"/>
        <v>89.791790307270006</v>
      </c>
      <c r="N382" s="55">
        <f t="shared" si="150"/>
        <v>-0.8434021976050019</v>
      </c>
      <c r="O382" s="56">
        <f t="shared" si="151"/>
        <v>-9.3054604320461694E-3</v>
      </c>
      <c r="P382" s="54"/>
      <c r="Q382" s="42">
        <f t="shared" si="152"/>
        <v>265.07128532030453</v>
      </c>
      <c r="R382" s="42">
        <f t="shared" si="153"/>
        <v>259.00526190923449</v>
      </c>
      <c r="S382" s="42">
        <f t="shared" si="154"/>
        <v>256.13508424271669</v>
      </c>
      <c r="T382" s="42">
        <f t="shared" si="155"/>
        <v>253.75162935103731</v>
      </c>
      <c r="V382" s="143">
        <f t="shared" si="145"/>
        <v>258.90709193867195</v>
      </c>
      <c r="W382" s="143">
        <f t="shared" si="146"/>
        <v>259.07612767229307</v>
      </c>
      <c r="X382" s="143">
        <f t="shared" si="147"/>
        <v>255.85552974575234</v>
      </c>
      <c r="AA382" t="s">
        <v>29</v>
      </c>
      <c r="AB382" s="2">
        <v>93.797329809586998</v>
      </c>
      <c r="AC382" s="2">
        <v>92.275413413365001</v>
      </c>
      <c r="AD382" s="2">
        <v>-1.5219163962219966</v>
      </c>
      <c r="AE382" s="1">
        <v>-1.622558338613219E-2</v>
      </c>
      <c r="AF382" s="2">
        <v>93.59160853190599</v>
      </c>
      <c r="AG382" s="2">
        <v>-0.20572127768100756</v>
      </c>
      <c r="AH382" s="1">
        <v>-2.1932530286163953E-3</v>
      </c>
      <c r="AI382" s="2">
        <v>93.737249196918995</v>
      </c>
      <c r="AJ382" s="2">
        <v>-6.0080612668002686E-2</v>
      </c>
      <c r="AK382" s="1">
        <v>-6.4053649277617136E-4</v>
      </c>
      <c r="AL382" s="2">
        <v>92.899979857446993</v>
      </c>
      <c r="AM382" s="2">
        <v>-0.89734995214000435</v>
      </c>
      <c r="AN382" s="1">
        <v>-9.5669029594090474E-3</v>
      </c>
      <c r="AO382" s="2">
        <v>93.535126643744007</v>
      </c>
      <c r="AP382" s="2">
        <v>-0.26220316584299042</v>
      </c>
      <c r="AQ382" s="1">
        <v>-2.7954224963042682E-3</v>
      </c>
      <c r="AR382" s="2">
        <v>90.576057043825003</v>
      </c>
      <c r="AS382" s="2">
        <v>-3.2212727657619951</v>
      </c>
      <c r="AT382" s="1">
        <v>-3.4342904774595721E-2</v>
      </c>
      <c r="AU382" s="1"/>
      <c r="AV382" t="s">
        <v>29</v>
      </c>
      <c r="AW382" s="2">
        <v>94.521838504875006</v>
      </c>
      <c r="AX382" s="2">
        <v>94.016978498991989</v>
      </c>
      <c r="AY382" s="2">
        <v>-0.50486000588301749</v>
      </c>
      <c r="AZ382" s="1">
        <v>-5.3411995986195199E-3</v>
      </c>
      <c r="BA382" s="2">
        <v>94.455294298778995</v>
      </c>
      <c r="BB382" s="2">
        <v>-6.6544206096011749E-2</v>
      </c>
      <c r="BC382" s="1">
        <v>-7.0400879996192309E-4</v>
      </c>
      <c r="BD382" s="2">
        <v>94.50485878307299</v>
      </c>
      <c r="BE382" s="2">
        <v>-1.6979721802016456E-2</v>
      </c>
      <c r="BF382" s="1">
        <v>-1.7963808227387283E-4</v>
      </c>
      <c r="BG382" s="2">
        <v>94.176232556133996</v>
      </c>
      <c r="BH382" s="2">
        <v>-0.34560594874101014</v>
      </c>
      <c r="BI382" s="1">
        <v>-3.6563608390158997E-3</v>
      </c>
      <c r="BJ382" s="2">
        <v>94.434130099401997</v>
      </c>
      <c r="BK382" s="2">
        <v>-8.7708405473009066E-2</v>
      </c>
      <c r="BL382" s="1">
        <v>-9.2791683763626188E-4</v>
      </c>
      <c r="BM382" s="2">
        <v>93.395144526254001</v>
      </c>
      <c r="BN382" s="2">
        <v>-1.126693978621006</v>
      </c>
      <c r="BO382" s="1">
        <v>-1.1919932964093756E-2</v>
      </c>
      <c r="BQ382" t="s">
        <v>29</v>
      </c>
      <c r="BS382" s="23">
        <v>93.797329809586998</v>
      </c>
      <c r="BT382" s="23">
        <v>91.211418672006999</v>
      </c>
      <c r="BU382" s="23">
        <v>-2.5859111375799984</v>
      </c>
      <c r="BV382" s="24">
        <v>-2.7569133821074863E-2</v>
      </c>
      <c r="BW382" s="2">
        <v>94.521838504875006</v>
      </c>
      <c r="BX382" s="2">
        <v>93.719341600076007</v>
      </c>
      <c r="BY382" s="2">
        <v>-0.80249690479899982</v>
      </c>
      <c r="BZ382" s="1">
        <v>-8.4900687237226199E-3</v>
      </c>
      <c r="CB382" s="25" t="s">
        <v>29</v>
      </c>
      <c r="CC382" s="27">
        <v>0</v>
      </c>
      <c r="CD382" s="27">
        <v>3.8866459999999998</v>
      </c>
      <c r="CG382" s="30">
        <v>62</v>
      </c>
      <c r="CH382" s="30"/>
      <c r="CI382" s="15" t="s">
        <v>29</v>
      </c>
      <c r="CJ382" s="33" t="s">
        <v>961</v>
      </c>
      <c r="CK382" s="34" t="s">
        <v>29</v>
      </c>
      <c r="CL382" s="34" t="s">
        <v>962</v>
      </c>
      <c r="CM382" s="32"/>
      <c r="CN382" s="32"/>
      <c r="CO382" t="s">
        <v>29</v>
      </c>
      <c r="CP382">
        <v>353857</v>
      </c>
      <c r="CQ382" t="s">
        <v>963</v>
      </c>
      <c r="CR382" s="30">
        <v>458</v>
      </c>
      <c r="CS382" s="39" t="s">
        <v>29</v>
      </c>
      <c r="CW382" s="30">
        <v>111</v>
      </c>
      <c r="CX382" s="30"/>
      <c r="CY382" s="32"/>
      <c r="CZ382" s="32" t="s">
        <v>29</v>
      </c>
      <c r="DA382" s="41">
        <v>349840</v>
      </c>
    </row>
    <row r="383" spans="1:105" ht="15.75" x14ac:dyDescent="0.25">
      <c r="A383" t="s">
        <v>685</v>
      </c>
      <c r="B383" t="s">
        <v>30</v>
      </c>
      <c r="C383" s="52">
        <v>62.345631040861001</v>
      </c>
      <c r="D383" s="52">
        <v>60.167470556596001</v>
      </c>
      <c r="E383" s="52">
        <v>-2.1781604842649998</v>
      </c>
      <c r="F383" s="53">
        <v>-3.4936858411737701E-2</v>
      </c>
      <c r="G383" s="45">
        <v>62.898102041429993</v>
      </c>
      <c r="H383" s="45">
        <v>62.135130344642</v>
      </c>
      <c r="I383" s="45">
        <v>-0.76297169678799293</v>
      </c>
      <c r="J383" s="46">
        <v>-1.2130281710017822E-2</v>
      </c>
      <c r="K383" s="47">
        <v>3</v>
      </c>
      <c r="L383" s="55">
        <f t="shared" si="148"/>
        <v>60.52352004142999</v>
      </c>
      <c r="M383" s="55">
        <f t="shared" si="149"/>
        <v>59.760548344642004</v>
      </c>
      <c r="N383" s="55">
        <f t="shared" si="150"/>
        <v>-0.76297169678798582</v>
      </c>
      <c r="O383" s="56">
        <f t="shared" si="151"/>
        <v>-1.2606201626503399E-2</v>
      </c>
      <c r="P383" s="54"/>
      <c r="Q383" s="42">
        <f t="shared" si="152"/>
        <v>270.36618447274248</v>
      </c>
      <c r="R383" s="42">
        <f t="shared" si="153"/>
        <v>260.92043936649651</v>
      </c>
      <c r="S383" s="42">
        <f t="shared" si="154"/>
        <v>262.4644728310862</v>
      </c>
      <c r="T383" s="42">
        <f t="shared" si="155"/>
        <v>259.15579276678363</v>
      </c>
      <c r="V383" s="143">
        <f t="shared" si="145"/>
        <v>263.13876126494404</v>
      </c>
      <c r="W383" s="143">
        <f t="shared" si="146"/>
        <v>264.2129297965696</v>
      </c>
      <c r="X383" s="143">
        <f t="shared" si="147"/>
        <v>261.03334985983821</v>
      </c>
      <c r="AA383" t="s">
        <v>30</v>
      </c>
      <c r="AB383" s="2">
        <v>62.345631040861001</v>
      </c>
      <c r="AC383" s="2">
        <v>61.288402710527002</v>
      </c>
      <c r="AD383" s="2">
        <v>-1.0572283303339987</v>
      </c>
      <c r="AE383" s="1">
        <v>-1.6957536762136495E-2</v>
      </c>
      <c r="AF383" s="2">
        <v>62.211095900628997</v>
      </c>
      <c r="AG383" s="2">
        <v>-0.13453514023200341</v>
      </c>
      <c r="AH383" s="1">
        <v>-2.157892028453923E-3</v>
      </c>
      <c r="AI383" s="2">
        <v>62.303608200969002</v>
      </c>
      <c r="AJ383" s="2">
        <v>-4.2022839891998842E-2</v>
      </c>
      <c r="AK383" s="1">
        <v>-6.7403022778704882E-4</v>
      </c>
      <c r="AL383" s="2">
        <v>61.806956724172004</v>
      </c>
      <c r="AM383" s="2">
        <v>-0.53867431668899712</v>
      </c>
      <c r="AN383" s="1">
        <v>-8.6401293514208367E-3</v>
      </c>
      <c r="AO383" s="2">
        <v>62.198104585858999</v>
      </c>
      <c r="AP383" s="2">
        <v>-0.14752645500200146</v>
      </c>
      <c r="AQ383" s="1">
        <v>-2.3662677326228903E-3</v>
      </c>
      <c r="AR383" s="2">
        <v>60.277459181722001</v>
      </c>
      <c r="AS383" s="2">
        <v>-2.0681718591389995</v>
      </c>
      <c r="AT383" s="1">
        <v>-3.3172683067134737E-2</v>
      </c>
      <c r="AU383" s="1"/>
      <c r="AV383" t="s">
        <v>30</v>
      </c>
      <c r="AW383" s="2">
        <v>62.898102041429993</v>
      </c>
      <c r="AX383" s="2">
        <v>62.549905084726994</v>
      </c>
      <c r="AY383" s="2">
        <v>-0.34819695670299922</v>
      </c>
      <c r="AZ383" s="1">
        <v>-5.5358897232486819E-3</v>
      </c>
      <c r="BA383" s="2">
        <v>62.855269824628003</v>
      </c>
      <c r="BB383" s="2">
        <v>-4.2832216801990342E-2</v>
      </c>
      <c r="BC383" s="1">
        <v>-6.8097788982213539E-4</v>
      </c>
      <c r="BD383" s="2">
        <v>62.886225836018006</v>
      </c>
      <c r="BE383" s="2">
        <v>-1.1876205411986973E-2</v>
      </c>
      <c r="BF383" s="1">
        <v>-1.8881659424578985E-4</v>
      </c>
      <c r="BG383" s="2">
        <v>62.686354491034997</v>
      </c>
      <c r="BH383" s="2">
        <v>-0.21174755039499615</v>
      </c>
      <c r="BI383" s="1">
        <v>-3.3665173275899702E-3</v>
      </c>
      <c r="BJ383" s="2">
        <v>62.848557037729002</v>
      </c>
      <c r="BK383" s="2">
        <v>-4.9545003700991685E-2</v>
      </c>
      <c r="BL383" s="1">
        <v>-7.8770268248089855E-4</v>
      </c>
      <c r="BM383" s="2">
        <v>62.169752485743004</v>
      </c>
      <c r="BN383" s="2">
        <v>-0.72834955568698945</v>
      </c>
      <c r="BO383" s="1">
        <v>-1.1579833604633046E-2</v>
      </c>
      <c r="BQ383" t="s">
        <v>30</v>
      </c>
      <c r="BS383" s="23">
        <v>62.345631040861001</v>
      </c>
      <c r="BT383" s="23">
        <v>61.628644375290001</v>
      </c>
      <c r="BU383" s="23">
        <v>-0.71698666557099955</v>
      </c>
      <c r="BV383" s="24">
        <v>-1.1500191009392306E-2</v>
      </c>
      <c r="BW383" s="2">
        <v>62.898102041429993</v>
      </c>
      <c r="BX383" s="2">
        <v>62.647206521878999</v>
      </c>
      <c r="BY383" s="2">
        <v>-0.25089551955099409</v>
      </c>
      <c r="BZ383" s="1">
        <v>-3.9889203554303301E-3</v>
      </c>
      <c r="CB383" s="25" t="s">
        <v>30</v>
      </c>
      <c r="CC383" s="27">
        <v>0</v>
      </c>
      <c r="CD383" s="27">
        <v>2.3745820000000002</v>
      </c>
      <c r="CG383" s="30">
        <v>63</v>
      </c>
      <c r="CH383" s="30"/>
      <c r="CI383" s="15" t="s">
        <v>30</v>
      </c>
      <c r="CJ383" s="33" t="s">
        <v>961</v>
      </c>
      <c r="CK383" s="34" t="s">
        <v>30</v>
      </c>
      <c r="CL383" s="34" t="s">
        <v>962</v>
      </c>
      <c r="CM383" s="32"/>
      <c r="CN383" s="32"/>
      <c r="CO383" t="s">
        <v>30</v>
      </c>
      <c r="CP383">
        <v>230597</v>
      </c>
      <c r="CQ383" t="s">
        <v>963</v>
      </c>
      <c r="CR383" s="30">
        <v>459</v>
      </c>
      <c r="CS383" s="39" t="s">
        <v>30</v>
      </c>
      <c r="CW383" s="30">
        <v>112</v>
      </c>
      <c r="CX383" s="30"/>
      <c r="CY383" s="32"/>
      <c r="CZ383" s="32" t="s">
        <v>30</v>
      </c>
      <c r="DA383" s="41">
        <v>229071</v>
      </c>
    </row>
    <row r="384" spans="1:105" ht="15.75" x14ac:dyDescent="0.25">
      <c r="A384" t="s">
        <v>686</v>
      </c>
      <c r="B384" t="s">
        <v>31</v>
      </c>
      <c r="C384" s="52">
        <v>134.76778585902301</v>
      </c>
      <c r="D384" s="52">
        <v>134.64598869814802</v>
      </c>
      <c r="E384" s="52">
        <v>-0.1217971608749906</v>
      </c>
      <c r="F384" s="53">
        <v>-9.0375574621667646E-4</v>
      </c>
      <c r="G384" s="45">
        <v>155.42003793412502</v>
      </c>
      <c r="H384" s="45">
        <v>154.924858332827</v>
      </c>
      <c r="I384" s="45">
        <v>-0.49517960129801963</v>
      </c>
      <c r="J384" s="46">
        <v>-3.1860730950786548E-3</v>
      </c>
      <c r="K384" s="47">
        <v>1</v>
      </c>
      <c r="L384" s="55">
        <f t="shared" si="148"/>
        <v>152.84543693412502</v>
      </c>
      <c r="M384" s="55">
        <f t="shared" si="149"/>
        <v>152.350257332827</v>
      </c>
      <c r="N384" s="55">
        <f t="shared" si="150"/>
        <v>-0.49517960129801963</v>
      </c>
      <c r="O384" s="56">
        <f t="shared" si="151"/>
        <v>-3.2397408207314525E-3</v>
      </c>
      <c r="P384" s="54"/>
      <c r="Q384" s="42">
        <f t="shared" si="152"/>
        <v>534.57006350141012</v>
      </c>
      <c r="R384" s="42">
        <f t="shared" si="153"/>
        <v>534.08694273476533</v>
      </c>
      <c r="S384" s="42">
        <f t="shared" si="154"/>
        <v>606.27689626990741</v>
      </c>
      <c r="T384" s="42">
        <f t="shared" si="155"/>
        <v>604.31271626039552</v>
      </c>
      <c r="V384" s="143">
        <f t="shared" si="145"/>
        <v>524.54920916023832</v>
      </c>
      <c r="W384" s="143">
        <f t="shared" si="146"/>
        <v>605.88515758687197</v>
      </c>
      <c r="X384" s="143">
        <f t="shared" si="147"/>
        <v>603.92224670916244</v>
      </c>
      <c r="AA384" t="s">
        <v>31</v>
      </c>
      <c r="AB384" s="2">
        <v>134.76778585902301</v>
      </c>
      <c r="AC384" s="2">
        <v>133.732767486163</v>
      </c>
      <c r="AD384" s="2">
        <v>-1.0350183728600086</v>
      </c>
      <c r="AE384" s="1">
        <v>-7.6800131890770529E-3</v>
      </c>
      <c r="AF384" s="2">
        <v>134.60146025087101</v>
      </c>
      <c r="AG384" s="2">
        <v>-0.16632560815199326</v>
      </c>
      <c r="AH384" s="1">
        <v>-1.2341644339692725E-3</v>
      </c>
      <c r="AI384" s="2">
        <v>134.805967273059</v>
      </c>
      <c r="AJ384" s="2">
        <v>3.8181414035989292E-2</v>
      </c>
      <c r="AK384" s="1">
        <v>2.8331261653233552E-4</v>
      </c>
      <c r="AL384" s="2">
        <v>134.11967986223598</v>
      </c>
      <c r="AM384" s="2">
        <v>-0.64810599678702374</v>
      </c>
      <c r="AN384" s="1">
        <v>-4.8090572435833456E-3</v>
      </c>
      <c r="AO384" s="2">
        <v>134.48498177591199</v>
      </c>
      <c r="AP384" s="2">
        <v>-0.28280408311101723</v>
      </c>
      <c r="AQ384" s="1">
        <v>-2.0984546218400521E-3</v>
      </c>
      <c r="AR384" s="2">
        <v>132.32697989643501</v>
      </c>
      <c r="AS384" s="2">
        <v>-2.4408059625880014</v>
      </c>
      <c r="AT384" s="1">
        <v>-1.8111197323826805E-2</v>
      </c>
      <c r="AU384" s="1"/>
      <c r="AV384" t="s">
        <v>31</v>
      </c>
      <c r="AW384" s="2">
        <v>155.42003793412502</v>
      </c>
      <c r="AX384" s="2">
        <v>155.254978067026</v>
      </c>
      <c r="AY384" s="2">
        <v>-0.16505986709901777</v>
      </c>
      <c r="AZ384" s="1">
        <v>-1.0620243650241456E-3</v>
      </c>
      <c r="BA384" s="2">
        <v>155.42003793412502</v>
      </c>
      <c r="BB384" s="2">
        <v>0</v>
      </c>
      <c r="BC384" s="1">
        <v>0</v>
      </c>
      <c r="BD384" s="2">
        <v>155.42003793412502</v>
      </c>
      <c r="BE384" s="2">
        <v>0</v>
      </c>
      <c r="BF384" s="1">
        <v>0</v>
      </c>
      <c r="BG384" s="2">
        <v>155.254978067026</v>
      </c>
      <c r="BH384" s="2">
        <v>-0.16505986709901777</v>
      </c>
      <c r="BI384" s="1">
        <v>-1.0620243650241456E-3</v>
      </c>
      <c r="BJ384" s="2">
        <v>155.42003793412502</v>
      </c>
      <c r="BK384" s="2">
        <v>0</v>
      </c>
      <c r="BL384" s="1">
        <v>0</v>
      </c>
      <c r="BM384" s="2">
        <v>154.924858332827</v>
      </c>
      <c r="BN384" s="2">
        <v>-0.49517960129801963</v>
      </c>
      <c r="BO384" s="1">
        <v>-3.1860730950786548E-3</v>
      </c>
      <c r="BQ384" t="s">
        <v>31</v>
      </c>
      <c r="BS384" s="23">
        <v>134.76778585902301</v>
      </c>
      <c r="BT384" s="23">
        <v>133.096898604974</v>
      </c>
      <c r="BU384" s="23">
        <v>-1.6708872540490063</v>
      </c>
      <c r="BV384" s="24">
        <v>-1.2398268943862274E-2</v>
      </c>
      <c r="BW384" s="2">
        <v>155.42003793412502</v>
      </c>
      <c r="BX384" s="2">
        <v>155.254978067026</v>
      </c>
      <c r="BY384" s="2">
        <v>-0.16505986709901777</v>
      </c>
      <c r="BZ384" s="1">
        <v>-1.0620243650241456E-3</v>
      </c>
      <c r="CB384" s="25" t="s">
        <v>31</v>
      </c>
      <c r="CC384" s="27">
        <v>0</v>
      </c>
      <c r="CD384" s="27">
        <v>2.5746009999999999</v>
      </c>
      <c r="CG384" s="30">
        <v>64</v>
      </c>
      <c r="CH384" s="30"/>
      <c r="CI384" s="15" t="s">
        <v>31</v>
      </c>
      <c r="CJ384" s="33" t="s">
        <v>961</v>
      </c>
      <c r="CK384" s="34" t="s">
        <v>31</v>
      </c>
      <c r="CL384" s="34" t="s">
        <v>962</v>
      </c>
      <c r="CM384" s="32"/>
      <c r="CN384" s="32"/>
      <c r="CO384" t="s">
        <v>31</v>
      </c>
      <c r="CP384">
        <v>252105</v>
      </c>
      <c r="CQ384" t="s">
        <v>963</v>
      </c>
      <c r="CR384" s="30">
        <v>460</v>
      </c>
      <c r="CS384" s="39" t="s">
        <v>31</v>
      </c>
      <c r="CW384" s="30">
        <v>113</v>
      </c>
      <c r="CX384" s="30"/>
      <c r="CY384" s="32"/>
      <c r="CZ384" s="32" t="s">
        <v>31</v>
      </c>
      <c r="DA384" s="41">
        <v>252268</v>
      </c>
    </row>
    <row r="385" spans="1:105" ht="15.75" x14ac:dyDescent="0.25">
      <c r="A385" t="s">
        <v>687</v>
      </c>
      <c r="B385" t="s">
        <v>32</v>
      </c>
      <c r="C385" s="52">
        <v>53.296876168986003</v>
      </c>
      <c r="D385" s="52">
        <v>48.856881243795002</v>
      </c>
      <c r="E385" s="52">
        <v>-4.4399949251910016</v>
      </c>
      <c r="F385" s="53">
        <v>-8.3306851064090692E-2</v>
      </c>
      <c r="G385" s="45">
        <v>62.940333093326004</v>
      </c>
      <c r="H385" s="45">
        <v>62.740658821808999</v>
      </c>
      <c r="I385" s="45">
        <v>-0.19967427151700434</v>
      </c>
      <c r="J385" s="46">
        <v>-3.1724374769503275E-3</v>
      </c>
      <c r="K385" s="47">
        <v>4</v>
      </c>
      <c r="L385" s="55">
        <f t="shared" si="148"/>
        <v>59.636049093326001</v>
      </c>
      <c r="M385" s="55">
        <f t="shared" si="149"/>
        <v>59.436374821808997</v>
      </c>
      <c r="N385" s="55">
        <f t="shared" si="150"/>
        <v>-0.19967427151700434</v>
      </c>
      <c r="O385" s="56">
        <f t="shared" si="151"/>
        <v>-3.3482142857003973E-3</v>
      </c>
      <c r="P385" s="54"/>
      <c r="Q385" s="42">
        <f t="shared" si="152"/>
        <v>167.63397718089806</v>
      </c>
      <c r="R385" s="42">
        <f t="shared" si="153"/>
        <v>153.6689184106078</v>
      </c>
      <c r="S385" s="42">
        <f t="shared" si="154"/>
        <v>187.5724960159466</v>
      </c>
      <c r="T385" s="42">
        <f t="shared" si="155"/>
        <v>186.94446310518154</v>
      </c>
      <c r="V385" s="143">
        <f t="shared" si="145"/>
        <v>161.3492872580417</v>
      </c>
      <c r="W385" s="143">
        <f t="shared" si="146"/>
        <v>189.14425613340563</v>
      </c>
      <c r="X385" s="143">
        <f t="shared" si="147"/>
        <v>188.5109606329616</v>
      </c>
      <c r="AA385" t="s">
        <v>32</v>
      </c>
      <c r="AB385" s="2">
        <v>53.296876168986003</v>
      </c>
      <c r="AC385" s="2">
        <v>52.104513223436996</v>
      </c>
      <c r="AD385" s="2">
        <v>-1.1923629455490072</v>
      </c>
      <c r="AE385" s="1">
        <v>-2.2372098165161423E-2</v>
      </c>
      <c r="AF385" s="2">
        <v>53.135976490431005</v>
      </c>
      <c r="AG385" s="2">
        <v>-0.16089967855499765</v>
      </c>
      <c r="AH385" s="1">
        <v>-3.0189326302134537E-3</v>
      </c>
      <c r="AI385" s="2">
        <v>53.204619710936001</v>
      </c>
      <c r="AJ385" s="2">
        <v>-9.2256458050002266E-2</v>
      </c>
      <c r="AK385" s="1">
        <v>-1.7309918457038434E-3</v>
      </c>
      <c r="AL385" s="2">
        <v>52.635347859925005</v>
      </c>
      <c r="AM385" s="2">
        <v>-0.6615283090609978</v>
      </c>
      <c r="AN385" s="1">
        <v>-1.2412140384429282E-2</v>
      </c>
      <c r="AO385" s="2">
        <v>53.139002078941999</v>
      </c>
      <c r="AP385" s="2">
        <v>-0.15787409004400388</v>
      </c>
      <c r="AQ385" s="1">
        <v>-2.9621640402232884E-3</v>
      </c>
      <c r="AR385" s="2">
        <v>50.872462176737002</v>
      </c>
      <c r="AS385" s="2">
        <v>-2.4244139922490007</v>
      </c>
      <c r="AT385" s="1">
        <v>-4.5488857256136751E-2</v>
      </c>
      <c r="AU385" s="1"/>
      <c r="AV385" t="s">
        <v>32</v>
      </c>
      <c r="AW385" s="2">
        <v>62.940333093326004</v>
      </c>
      <c r="AX385" s="2">
        <v>62.873775002819997</v>
      </c>
      <c r="AY385" s="2">
        <v>-6.6558090506006806E-2</v>
      </c>
      <c r="AZ385" s="1">
        <v>-1.0574791589888237E-3</v>
      </c>
      <c r="BA385" s="2">
        <v>62.940333093326004</v>
      </c>
      <c r="BB385" s="2">
        <v>0</v>
      </c>
      <c r="BC385" s="1">
        <v>0</v>
      </c>
      <c r="BD385" s="2">
        <v>62.940333093326004</v>
      </c>
      <c r="BE385" s="2">
        <v>0</v>
      </c>
      <c r="BF385" s="1">
        <v>0</v>
      </c>
      <c r="BG385" s="2">
        <v>62.873775002819997</v>
      </c>
      <c r="BH385" s="2">
        <v>-6.6558090506006806E-2</v>
      </c>
      <c r="BI385" s="1">
        <v>-1.0574791589888237E-3</v>
      </c>
      <c r="BJ385" s="2">
        <v>62.940333093326004</v>
      </c>
      <c r="BK385" s="2">
        <v>0</v>
      </c>
      <c r="BL385" s="1">
        <v>0</v>
      </c>
      <c r="BM385" s="2">
        <v>62.740658821808999</v>
      </c>
      <c r="BN385" s="2">
        <v>-0.19967427151700434</v>
      </c>
      <c r="BO385" s="1">
        <v>-3.1724374769503275E-3</v>
      </c>
      <c r="BQ385" t="s">
        <v>32</v>
      </c>
      <c r="BS385" s="23">
        <v>53.296876168986003</v>
      </c>
      <c r="BT385" s="23">
        <v>49.722093503985</v>
      </c>
      <c r="BU385" s="23">
        <v>-3.5747826650010026</v>
      </c>
      <c r="BV385" s="24">
        <v>-6.707302419876543E-2</v>
      </c>
      <c r="BW385" s="2">
        <v>62.940333093326004</v>
      </c>
      <c r="BX385" s="2">
        <v>62.873775002819997</v>
      </c>
      <c r="BY385" s="2">
        <v>-6.6558090506006806E-2</v>
      </c>
      <c r="BZ385" s="1">
        <v>-1.0574791589888237E-3</v>
      </c>
      <c r="CB385" s="25" t="s">
        <v>32</v>
      </c>
      <c r="CC385" s="27">
        <v>0</v>
      </c>
      <c r="CD385" s="27">
        <v>3.304284</v>
      </c>
      <c r="CG385" s="30">
        <v>65</v>
      </c>
      <c r="CH385" s="30"/>
      <c r="CI385" s="15" t="s">
        <v>32</v>
      </c>
      <c r="CJ385" s="33" t="s">
        <v>961</v>
      </c>
      <c r="CK385" s="34" t="s">
        <v>32</v>
      </c>
      <c r="CL385" s="34" t="s">
        <v>962</v>
      </c>
      <c r="CM385" s="32"/>
      <c r="CN385" s="32"/>
      <c r="CO385" t="s">
        <v>32</v>
      </c>
      <c r="CP385">
        <v>317936</v>
      </c>
      <c r="CQ385" t="s">
        <v>963</v>
      </c>
      <c r="CR385" s="30">
        <v>461</v>
      </c>
      <c r="CS385" s="39" t="s">
        <v>32</v>
      </c>
      <c r="CW385" s="30">
        <v>114</v>
      </c>
      <c r="CX385" s="30"/>
      <c r="CY385" s="32"/>
      <c r="CZ385" s="32" t="s">
        <v>32</v>
      </c>
      <c r="DA385" s="41">
        <v>315294</v>
      </c>
    </row>
    <row r="386" spans="1:105" ht="15.75" x14ac:dyDescent="0.25">
      <c r="A386" t="s">
        <v>688</v>
      </c>
      <c r="B386" t="s">
        <v>33</v>
      </c>
      <c r="C386" s="52">
        <v>115.892911679723</v>
      </c>
      <c r="D386" s="52">
        <v>113.086296830896</v>
      </c>
      <c r="E386" s="52">
        <v>-2.806614848826996</v>
      </c>
      <c r="F386" s="53">
        <v>-2.421731241495808E-2</v>
      </c>
      <c r="G386" s="45">
        <v>116.006464562568</v>
      </c>
      <c r="H386" s="45">
        <v>114.92562540777899</v>
      </c>
      <c r="I386" s="45">
        <v>-1.0808391547890039</v>
      </c>
      <c r="J386" s="46">
        <v>-9.3170596902903986E-3</v>
      </c>
      <c r="K386" s="47">
        <v>3</v>
      </c>
      <c r="L386" s="55">
        <f t="shared" si="148"/>
        <v>112.32835556256799</v>
      </c>
      <c r="M386" s="55">
        <f t="shared" si="149"/>
        <v>111.24751640777899</v>
      </c>
      <c r="N386" s="55">
        <f t="shared" si="150"/>
        <v>-1.0808391547890039</v>
      </c>
      <c r="O386" s="56">
        <f t="shared" si="151"/>
        <v>-9.6221399251853728E-3</v>
      </c>
      <c r="P386" s="54"/>
      <c r="Q386" s="42">
        <f t="shared" si="152"/>
        <v>331.84222837445486</v>
      </c>
      <c r="R386" s="42">
        <f t="shared" si="153"/>
        <v>323.80590145743486</v>
      </c>
      <c r="S386" s="42">
        <f t="shared" si="154"/>
        <v>321.63564862821949</v>
      </c>
      <c r="T386" s="42">
        <f t="shared" si="155"/>
        <v>318.540825412191</v>
      </c>
      <c r="V386" s="143">
        <f t="shared" si="145"/>
        <v>325.35152783681406</v>
      </c>
      <c r="W386" s="143">
        <f t="shared" si="146"/>
        <v>323.75016014113436</v>
      </c>
      <c r="X386" s="143">
        <f t="shared" si="147"/>
        <v>320.52174200968119</v>
      </c>
      <c r="AA386" t="s">
        <v>33</v>
      </c>
      <c r="AB386" s="2">
        <v>115.892911679723</v>
      </c>
      <c r="AC386" s="2">
        <v>114.522866425899</v>
      </c>
      <c r="AD386" s="2">
        <v>-1.3700452538240029</v>
      </c>
      <c r="AE386" s="1">
        <v>-1.1821648399085916E-2</v>
      </c>
      <c r="AF386" s="2">
        <v>115.70650675376201</v>
      </c>
      <c r="AG386" s="2">
        <v>-0.18640492596098568</v>
      </c>
      <c r="AH386" s="1">
        <v>-1.6084238738959882E-3</v>
      </c>
      <c r="AI386" s="2">
        <v>115.85440781053499</v>
      </c>
      <c r="AJ386" s="2">
        <v>-3.8503869188005524E-2</v>
      </c>
      <c r="AK386" s="1">
        <v>-3.322366193923341E-4</v>
      </c>
      <c r="AL386" s="2">
        <v>115.03704258625301</v>
      </c>
      <c r="AM386" s="2">
        <v>-0.85586909346999107</v>
      </c>
      <c r="AN386" s="1">
        <v>-7.3849994884522064E-3</v>
      </c>
      <c r="AO386" s="2">
        <v>115.62364565655001</v>
      </c>
      <c r="AP386" s="2">
        <v>-0.26926602317298887</v>
      </c>
      <c r="AQ386" s="1">
        <v>-2.3234037291005481E-3</v>
      </c>
      <c r="AR386" s="2">
        <v>112.883966098261</v>
      </c>
      <c r="AS386" s="2">
        <v>-3.008945581462001</v>
      </c>
      <c r="AT386" s="1">
        <v>-2.5963154586860344E-2</v>
      </c>
      <c r="AU386" s="1"/>
      <c r="AV386" t="s">
        <v>33</v>
      </c>
      <c r="AW386" s="2">
        <v>116.006464562568</v>
      </c>
      <c r="AX386" s="2">
        <v>115.52648877637499</v>
      </c>
      <c r="AY386" s="2">
        <v>-0.47997578619300896</v>
      </c>
      <c r="AZ386" s="1">
        <v>-4.1374917165425242E-3</v>
      </c>
      <c r="BA386" s="2">
        <v>115.944218258839</v>
      </c>
      <c r="BB386" s="2">
        <v>-6.2246303728997532E-2</v>
      </c>
      <c r="BC386" s="1">
        <v>-5.3657616378288155E-4</v>
      </c>
      <c r="BD386" s="2">
        <v>115.99558234359101</v>
      </c>
      <c r="BE386" s="2">
        <v>-1.0882218976988156E-2</v>
      </c>
      <c r="BF386" s="1">
        <v>-9.3807004790830769E-5</v>
      </c>
      <c r="BG386" s="2">
        <v>115.651845505447</v>
      </c>
      <c r="BH386" s="2">
        <v>-0.35461905712099906</v>
      </c>
      <c r="BI386" s="1">
        <v>-3.0568904798381779E-3</v>
      </c>
      <c r="BJ386" s="2">
        <v>115.914941867834</v>
      </c>
      <c r="BK386" s="2">
        <v>-9.1522694733995991E-2</v>
      </c>
      <c r="BL386" s="1">
        <v>-7.8894478061292258E-4</v>
      </c>
      <c r="BM386" s="2">
        <v>114.88633260767899</v>
      </c>
      <c r="BN386" s="2">
        <v>-1.1201319548890041</v>
      </c>
      <c r="BO386" s="1">
        <v>-9.6557718495494851E-3</v>
      </c>
      <c r="BQ386" t="s">
        <v>33</v>
      </c>
      <c r="BS386" s="23">
        <v>115.892911679723</v>
      </c>
      <c r="BT386" s="23">
        <v>113.97331175926601</v>
      </c>
      <c r="BU386" s="23">
        <v>-1.9195999204569887</v>
      </c>
      <c r="BV386" s="24">
        <v>-1.6563566249521093E-2</v>
      </c>
      <c r="BW386" s="2">
        <v>116.006464562568</v>
      </c>
      <c r="BX386" s="2">
        <v>115.37460830968</v>
      </c>
      <c r="BY386" s="2">
        <v>-0.6318562528879994</v>
      </c>
      <c r="BZ386" s="1">
        <v>-5.4467331219046691E-3</v>
      </c>
      <c r="CB386" s="25" t="s">
        <v>33</v>
      </c>
      <c r="CC386" s="27">
        <v>0</v>
      </c>
      <c r="CD386" s="27">
        <v>3.6781090000000001</v>
      </c>
      <c r="CG386" s="30">
        <v>67</v>
      </c>
      <c r="CH386" s="30"/>
      <c r="CI386" s="15" t="s">
        <v>33</v>
      </c>
      <c r="CJ386" s="33" t="s">
        <v>961</v>
      </c>
      <c r="CK386" s="34" t="s">
        <v>33</v>
      </c>
      <c r="CL386" s="34" t="s">
        <v>962</v>
      </c>
      <c r="CM386" s="32"/>
      <c r="CN386" s="32"/>
      <c r="CO386" t="s">
        <v>33</v>
      </c>
      <c r="CP386">
        <v>349241</v>
      </c>
      <c r="CQ386" t="s">
        <v>963</v>
      </c>
      <c r="CR386" s="30">
        <v>462</v>
      </c>
      <c r="CS386" s="39" t="s">
        <v>33</v>
      </c>
      <c r="CW386" s="30">
        <v>115</v>
      </c>
      <c r="CX386" s="30"/>
      <c r="CY386" s="32"/>
      <c r="CZ386" s="32" t="s">
        <v>33</v>
      </c>
      <c r="DA386" s="41">
        <v>346960</v>
      </c>
    </row>
    <row r="387" spans="1:105" ht="15.75" x14ac:dyDescent="0.25">
      <c r="A387" t="s">
        <v>689</v>
      </c>
      <c r="B387" t="s">
        <v>34</v>
      </c>
      <c r="C387" s="52">
        <v>128.995238222973</v>
      </c>
      <c r="D387" s="52">
        <v>127.10384332404099</v>
      </c>
      <c r="E387" s="52">
        <v>-1.8913948989320062</v>
      </c>
      <c r="F387" s="53">
        <v>-1.4662517198213633E-2</v>
      </c>
      <c r="G387" s="45">
        <v>135.49522700858199</v>
      </c>
      <c r="H387" s="45">
        <v>135.06177980986402</v>
      </c>
      <c r="I387" s="45">
        <v>-0.4334471987179711</v>
      </c>
      <c r="J387" s="46">
        <v>-3.1989849996008897E-3</v>
      </c>
      <c r="K387" s="47">
        <v>2</v>
      </c>
      <c r="L387" s="55">
        <f t="shared" si="148"/>
        <v>132.34587800858199</v>
      </c>
      <c r="M387" s="55">
        <f t="shared" si="149"/>
        <v>131.91243080986402</v>
      </c>
      <c r="N387" s="55">
        <f t="shared" si="150"/>
        <v>-0.4334471987179711</v>
      </c>
      <c r="O387" s="56">
        <f t="shared" si="151"/>
        <v>-3.2751091703049802E-3</v>
      </c>
      <c r="P387" s="54"/>
      <c r="Q387" s="42">
        <f t="shared" si="152"/>
        <v>404.29901122667911</v>
      </c>
      <c r="R387" s="42">
        <f t="shared" si="153"/>
        <v>398.37097002134715</v>
      </c>
      <c r="S387" s="42">
        <f t="shared" si="154"/>
        <v>414.80064191444842</v>
      </c>
      <c r="T387" s="42">
        <f t="shared" si="155"/>
        <v>413.44212452826599</v>
      </c>
      <c r="V387" s="143">
        <f t="shared" si="145"/>
        <v>396.7258335761673</v>
      </c>
      <c r="W387" s="143">
        <f t="shared" si="146"/>
        <v>417.34874541905515</v>
      </c>
      <c r="X387" s="143">
        <f t="shared" si="147"/>
        <v>415.98188271571792</v>
      </c>
      <c r="AA387" t="s">
        <v>34</v>
      </c>
      <c r="AB387" s="2">
        <v>128.995238222973</v>
      </c>
      <c r="AC387" s="2">
        <v>127.498318582675</v>
      </c>
      <c r="AD387" s="2">
        <v>-1.4969196402980032</v>
      </c>
      <c r="AE387" s="1">
        <v>-1.1604456574672335E-2</v>
      </c>
      <c r="AF387" s="2">
        <v>128.81320801139</v>
      </c>
      <c r="AG387" s="2">
        <v>-0.18203021158299748</v>
      </c>
      <c r="AH387" s="1">
        <v>-1.411139000870339E-3</v>
      </c>
      <c r="AI387" s="2">
        <v>128.987139744264</v>
      </c>
      <c r="AJ387" s="2">
        <v>-8.0984787090017107E-3</v>
      </c>
      <c r="AK387" s="1">
        <v>-6.2781222164210376E-5</v>
      </c>
      <c r="AL387" s="2">
        <v>128.12180857111301</v>
      </c>
      <c r="AM387" s="2">
        <v>-0.87342965185999333</v>
      </c>
      <c r="AN387" s="1">
        <v>-6.7710224337912232E-3</v>
      </c>
      <c r="AO387" s="2">
        <v>128.699875458593</v>
      </c>
      <c r="AP387" s="2">
        <v>-0.29536276438000186</v>
      </c>
      <c r="AQ387" s="1">
        <v>-2.2897183527771504E-3</v>
      </c>
      <c r="AR387" s="2">
        <v>125.806125811172</v>
      </c>
      <c r="AS387" s="2">
        <v>-3.1891124118010055</v>
      </c>
      <c r="AT387" s="1">
        <v>-2.4722714231423859E-2</v>
      </c>
      <c r="AU387" s="1"/>
      <c r="AV387" t="s">
        <v>34</v>
      </c>
      <c r="AW387" s="2">
        <v>135.49522700858199</v>
      </c>
      <c r="AX387" s="2">
        <v>135.35074460900898</v>
      </c>
      <c r="AY387" s="2">
        <v>-0.14448239957300757</v>
      </c>
      <c r="AZ387" s="1">
        <v>-1.0663283332028835E-3</v>
      </c>
      <c r="BA387" s="2">
        <v>135.49522700858199</v>
      </c>
      <c r="BB387" s="2">
        <v>0</v>
      </c>
      <c r="BC387" s="1">
        <v>0</v>
      </c>
      <c r="BD387" s="2">
        <v>135.49522700858199</v>
      </c>
      <c r="BE387" s="2">
        <v>0</v>
      </c>
      <c r="BF387" s="1">
        <v>0</v>
      </c>
      <c r="BG387" s="2">
        <v>135.35074460900898</v>
      </c>
      <c r="BH387" s="2">
        <v>-0.14448239957300757</v>
      </c>
      <c r="BI387" s="1">
        <v>-1.0663283332028835E-3</v>
      </c>
      <c r="BJ387" s="2">
        <v>135.49522700858199</v>
      </c>
      <c r="BK387" s="2">
        <v>0</v>
      </c>
      <c r="BL387" s="1">
        <v>0</v>
      </c>
      <c r="BM387" s="2">
        <v>135.06177980986402</v>
      </c>
      <c r="BN387" s="2">
        <v>-0.4334471987179711</v>
      </c>
      <c r="BO387" s="1">
        <v>-3.1989849996008897E-3</v>
      </c>
      <c r="BQ387" t="s">
        <v>34</v>
      </c>
      <c r="BS387" s="23">
        <v>128.995238222973</v>
      </c>
      <c r="BT387" s="23">
        <v>127.514843032193</v>
      </c>
      <c r="BU387" s="23">
        <v>-1.4803951907800013</v>
      </c>
      <c r="BV387" s="24">
        <v>-1.1476355338179879E-2</v>
      </c>
      <c r="BW387" s="2">
        <v>135.49522700858199</v>
      </c>
      <c r="BX387" s="2">
        <v>135.35074460900898</v>
      </c>
      <c r="BY387" s="2">
        <v>-0.14448239957300757</v>
      </c>
      <c r="BZ387" s="1">
        <v>-1.0663283332028835E-3</v>
      </c>
      <c r="CB387" s="25" t="s">
        <v>34</v>
      </c>
      <c r="CC387" s="27">
        <v>0</v>
      </c>
      <c r="CD387" s="27">
        <v>3.149349</v>
      </c>
      <c r="CG387" s="30">
        <v>68</v>
      </c>
      <c r="CH387" s="30"/>
      <c r="CI387" s="15" t="s">
        <v>34</v>
      </c>
      <c r="CJ387" s="33" t="s">
        <v>961</v>
      </c>
      <c r="CK387" s="34" t="s">
        <v>34</v>
      </c>
      <c r="CL387" s="34" t="s">
        <v>962</v>
      </c>
      <c r="CM387" s="32"/>
      <c r="CN387" s="32"/>
      <c r="CO387" t="s">
        <v>34</v>
      </c>
      <c r="CP387">
        <v>319059</v>
      </c>
      <c r="CQ387" t="s">
        <v>963</v>
      </c>
      <c r="CR387" s="30">
        <v>463</v>
      </c>
      <c r="CS387" s="39" t="s">
        <v>34</v>
      </c>
      <c r="CW387" s="30">
        <v>116</v>
      </c>
      <c r="CX387" s="30"/>
      <c r="CY387" s="32"/>
      <c r="CZ387" s="32" t="s">
        <v>34</v>
      </c>
      <c r="DA387" s="41">
        <v>317111</v>
      </c>
    </row>
    <row r="388" spans="1:105" ht="15.75" x14ac:dyDescent="0.25">
      <c r="A388" t="s">
        <v>690</v>
      </c>
      <c r="B388" t="s">
        <v>35</v>
      </c>
      <c r="C388" s="52">
        <v>130.227363416213</v>
      </c>
      <c r="D388" s="52">
        <v>128.35256509806601</v>
      </c>
      <c r="E388" s="52">
        <v>-1.8747983181469863</v>
      </c>
      <c r="F388" s="53">
        <v>-1.4396347042326577E-2</v>
      </c>
      <c r="G388" s="45">
        <v>125.324339972408</v>
      </c>
      <c r="H388" s="45">
        <v>124.422962905574</v>
      </c>
      <c r="I388" s="45">
        <v>-0.90137706683400154</v>
      </c>
      <c r="J388" s="46">
        <v>-7.1923543904755692E-3</v>
      </c>
      <c r="K388" s="47">
        <v>2</v>
      </c>
      <c r="L388" s="55">
        <f t="shared" si="148"/>
        <v>122.29250697240799</v>
      </c>
      <c r="M388" s="55">
        <f t="shared" si="149"/>
        <v>121.39112990557399</v>
      </c>
      <c r="N388" s="55">
        <f t="shared" si="150"/>
        <v>-0.90137706683400154</v>
      </c>
      <c r="O388" s="56">
        <f t="shared" si="151"/>
        <v>-7.3706647214074449E-3</v>
      </c>
      <c r="P388" s="54"/>
      <c r="Q388" s="42">
        <f t="shared" si="152"/>
        <v>438.30330615957013</v>
      </c>
      <c r="R388" s="42">
        <f t="shared" si="153"/>
        <v>431.99333965429781</v>
      </c>
      <c r="S388" s="42">
        <f t="shared" si="154"/>
        <v>411.59713840812873</v>
      </c>
      <c r="T388" s="42">
        <f t="shared" si="155"/>
        <v>408.5633939006317</v>
      </c>
      <c r="V388" s="143">
        <f t="shared" si="145"/>
        <v>432.92939982085187</v>
      </c>
      <c r="W388" s="143">
        <f t="shared" si="146"/>
        <v>414.51714766394593</v>
      </c>
      <c r="X388" s="143">
        <f t="shared" si="147"/>
        <v>411.08857997040917</v>
      </c>
      <c r="AA388" t="s">
        <v>35</v>
      </c>
      <c r="AB388" s="2">
        <v>130.227363416213</v>
      </c>
      <c r="AC388" s="2">
        <v>129.098565388048</v>
      </c>
      <c r="AD388" s="2">
        <v>-1.1287980281649936</v>
      </c>
      <c r="AE388" s="1">
        <v>-8.6679020334405471E-3</v>
      </c>
      <c r="AF388" s="2">
        <v>130.06579877181801</v>
      </c>
      <c r="AG388" s="2">
        <v>-0.16156464439498563</v>
      </c>
      <c r="AH388" s="1">
        <v>-1.2406351488405487E-3</v>
      </c>
      <c r="AI388" s="2">
        <v>130.235009137247</v>
      </c>
      <c r="AJ388" s="2">
        <v>7.6457210340095116E-3</v>
      </c>
      <c r="AK388" s="1">
        <v>5.8710556932442952E-5</v>
      </c>
      <c r="AL388" s="2">
        <v>129.564726714133</v>
      </c>
      <c r="AM388" s="2">
        <v>-0.66263670207999326</v>
      </c>
      <c r="AN388" s="1">
        <v>-5.0883062107475374E-3</v>
      </c>
      <c r="AO388" s="2">
        <v>129.97953393309299</v>
      </c>
      <c r="AP388" s="2">
        <v>-0.2478294831200003</v>
      </c>
      <c r="AQ388" s="1">
        <v>-1.9030522972958088E-3</v>
      </c>
      <c r="AR388" s="2">
        <v>127.724563252747</v>
      </c>
      <c r="AS388" s="2">
        <v>-2.5028001634659915</v>
      </c>
      <c r="AT388" s="1">
        <v>-1.9218696423016109E-2</v>
      </c>
      <c r="AU388" s="1"/>
      <c r="AV388" t="s">
        <v>35</v>
      </c>
      <c r="AW388" s="2">
        <v>125.324339972408</v>
      </c>
      <c r="AX388" s="2">
        <v>124.898582457278</v>
      </c>
      <c r="AY388" s="2">
        <v>-0.42575751513000171</v>
      </c>
      <c r="AZ388" s="1">
        <v>-3.3972452216683409E-3</v>
      </c>
      <c r="BA388" s="2">
        <v>125.25687582800799</v>
      </c>
      <c r="BB388" s="2">
        <v>-6.7464144400005921E-2</v>
      </c>
      <c r="BC388" s="1">
        <v>-5.3831637505419262E-4</v>
      </c>
      <c r="BD388" s="2">
        <v>125.32649848152801</v>
      </c>
      <c r="BE388" s="2">
        <v>2.1585091200080342E-3</v>
      </c>
      <c r="BF388" s="1">
        <v>1.722338310725005E-5</v>
      </c>
      <c r="BG388" s="2">
        <v>124.981811888599</v>
      </c>
      <c r="BH388" s="2">
        <v>-0.34252808380900035</v>
      </c>
      <c r="BI388" s="1">
        <v>-2.7331329563308527E-3</v>
      </c>
      <c r="BJ388" s="2">
        <v>125.218806036914</v>
      </c>
      <c r="BK388" s="2">
        <v>-0.10553393549399459</v>
      </c>
      <c r="BL388" s="1">
        <v>-8.420865054404391E-4</v>
      </c>
      <c r="BM388" s="2">
        <v>124.31283021719</v>
      </c>
      <c r="BN388" s="2">
        <v>-1.0115097552180004</v>
      </c>
      <c r="BO388" s="1">
        <v>-8.07113570628578E-3</v>
      </c>
      <c r="BQ388" t="s">
        <v>35</v>
      </c>
      <c r="BS388" s="23">
        <v>130.227363416213</v>
      </c>
      <c r="BT388" s="23">
        <v>129.23687198050601</v>
      </c>
      <c r="BU388" s="23">
        <v>-0.99049143570698561</v>
      </c>
      <c r="BV388" s="24">
        <v>-7.6058626215239171E-3</v>
      </c>
      <c r="BW388" s="2">
        <v>125.324339972408</v>
      </c>
      <c r="BX388" s="2">
        <v>124.946138337495</v>
      </c>
      <c r="BY388" s="2">
        <v>-0.37820163491299752</v>
      </c>
      <c r="BZ388" s="1">
        <v>-3.0177827786387239E-3</v>
      </c>
      <c r="CB388" s="25" t="s">
        <v>35</v>
      </c>
      <c r="CC388" s="27">
        <v>0</v>
      </c>
      <c r="CD388" s="27">
        <v>3.0318329999999998</v>
      </c>
      <c r="CG388" s="30">
        <v>69</v>
      </c>
      <c r="CH388" s="30"/>
      <c r="CI388" s="15" t="s">
        <v>35</v>
      </c>
      <c r="CJ388" s="33" t="s">
        <v>961</v>
      </c>
      <c r="CK388" s="34" t="s">
        <v>35</v>
      </c>
      <c r="CL388" s="34" t="s">
        <v>962</v>
      </c>
      <c r="CM388" s="32"/>
      <c r="CN388" s="32"/>
      <c r="CO388" t="s">
        <v>35</v>
      </c>
      <c r="CP388">
        <v>297117</v>
      </c>
      <c r="CQ388" t="s">
        <v>963</v>
      </c>
      <c r="CR388" s="30">
        <v>464</v>
      </c>
      <c r="CS388" s="39" t="s">
        <v>35</v>
      </c>
      <c r="CW388" s="30">
        <v>117</v>
      </c>
      <c r="CX388" s="30"/>
      <c r="CY388" s="32"/>
      <c r="CZ388" s="32" t="s">
        <v>35</v>
      </c>
      <c r="DA388" s="41">
        <v>295024</v>
      </c>
    </row>
    <row r="389" spans="1:105" ht="15.75" x14ac:dyDescent="0.25">
      <c r="A389" t="s">
        <v>691</v>
      </c>
      <c r="B389" t="s">
        <v>36</v>
      </c>
      <c r="C389" s="52">
        <v>131.75312795856499</v>
      </c>
      <c r="D389" s="52">
        <v>131.30262684797501</v>
      </c>
      <c r="E389" s="52">
        <v>-0.45050111058998255</v>
      </c>
      <c r="F389" s="53">
        <v>-3.4192820889357598E-3</v>
      </c>
      <c r="G389" s="45">
        <v>143.78339696236301</v>
      </c>
      <c r="H389" s="45">
        <v>143.325877841535</v>
      </c>
      <c r="I389" s="45">
        <v>-0.45751912082801027</v>
      </c>
      <c r="J389" s="46">
        <v>-3.182002445997094E-3</v>
      </c>
      <c r="K389" s="47">
        <v>1</v>
      </c>
      <c r="L389" s="55">
        <f t="shared" si="148"/>
        <v>141.220901962363</v>
      </c>
      <c r="M389" s="55">
        <f t="shared" si="149"/>
        <v>140.76338284153499</v>
      </c>
      <c r="N389" s="55">
        <f t="shared" si="150"/>
        <v>-0.45751912082801027</v>
      </c>
      <c r="O389" s="56">
        <f t="shared" si="151"/>
        <v>-3.2397408207316533E-3</v>
      </c>
      <c r="P389" s="54"/>
      <c r="Q389" s="42">
        <f t="shared" si="152"/>
        <v>576.21429834100138</v>
      </c>
      <c r="R389" s="42">
        <f t="shared" si="153"/>
        <v>574.24405911129531</v>
      </c>
      <c r="S389" s="42">
        <f t="shared" si="154"/>
        <v>617.62103257933643</v>
      </c>
      <c r="T389" s="42">
        <f t="shared" si="155"/>
        <v>615.6201005083467</v>
      </c>
      <c r="V389" s="143">
        <f t="shared" si="145"/>
        <v>568.89718006608769</v>
      </c>
      <c r="W389" s="143">
        <f t="shared" si="146"/>
        <v>620.3776273732434</v>
      </c>
      <c r="X389" s="143">
        <f t="shared" si="147"/>
        <v>618.3677646495737</v>
      </c>
      <c r="AA389" t="s">
        <v>36</v>
      </c>
      <c r="AB389" s="2">
        <v>131.75312795856499</v>
      </c>
      <c r="AC389" s="2">
        <v>130.75554422554899</v>
      </c>
      <c r="AD389" s="2">
        <v>-0.99758373301600045</v>
      </c>
      <c r="AE389" s="1">
        <v>-7.5716132775969485E-3</v>
      </c>
      <c r="AF389" s="2">
        <v>131.62676249372501</v>
      </c>
      <c r="AG389" s="2">
        <v>-0.1263654648399779</v>
      </c>
      <c r="AH389" s="1">
        <v>-9.5910789214597282E-4</v>
      </c>
      <c r="AI389" s="2">
        <v>131.79717713407501</v>
      </c>
      <c r="AJ389" s="2">
        <v>4.4049175510025407E-2</v>
      </c>
      <c r="AK389" s="1">
        <v>3.3433115549164359E-4</v>
      </c>
      <c r="AL389" s="2">
        <v>131.164347597854</v>
      </c>
      <c r="AM389" s="2">
        <v>-0.5887803607109845</v>
      </c>
      <c r="AN389" s="1">
        <v>-4.4688150470032859E-3</v>
      </c>
      <c r="AO389" s="2">
        <v>131.499339696389</v>
      </c>
      <c r="AP389" s="2">
        <v>-0.25378826217598771</v>
      </c>
      <c r="AQ389" s="1">
        <v>-1.9262408878505072E-3</v>
      </c>
      <c r="AR389" s="2">
        <v>129.50204737870399</v>
      </c>
      <c r="AS389" s="2">
        <v>-2.2510805798609965</v>
      </c>
      <c r="AT389" s="1">
        <v>-1.7085594966435549E-2</v>
      </c>
      <c r="AU389" s="1"/>
      <c r="AV389" t="s">
        <v>36</v>
      </c>
      <c r="AW389" s="2">
        <v>143.78339696236301</v>
      </c>
      <c r="AX389" s="2">
        <v>143.630890588754</v>
      </c>
      <c r="AY389" s="2">
        <v>-0.15250637360901464</v>
      </c>
      <c r="AZ389" s="1">
        <v>-1.0606674819967912E-3</v>
      </c>
      <c r="BA389" s="2">
        <v>143.78339696236301</v>
      </c>
      <c r="BB389" s="2">
        <v>0</v>
      </c>
      <c r="BC389" s="1">
        <v>0</v>
      </c>
      <c r="BD389" s="2">
        <v>143.78339696236301</v>
      </c>
      <c r="BE389" s="2">
        <v>0</v>
      </c>
      <c r="BF389" s="1">
        <v>0</v>
      </c>
      <c r="BG389" s="2">
        <v>143.630890588754</v>
      </c>
      <c r="BH389" s="2">
        <v>-0.15250637360901464</v>
      </c>
      <c r="BI389" s="1">
        <v>-1.0606674819967912E-3</v>
      </c>
      <c r="BJ389" s="2">
        <v>143.78339696236301</v>
      </c>
      <c r="BK389" s="2">
        <v>0</v>
      </c>
      <c r="BL389" s="1">
        <v>0</v>
      </c>
      <c r="BM389" s="2">
        <v>143.325877841535</v>
      </c>
      <c r="BN389" s="2">
        <v>-0.45751912082801027</v>
      </c>
      <c r="BO389" s="1">
        <v>-3.182002445997094E-3</v>
      </c>
      <c r="BQ389" t="s">
        <v>36</v>
      </c>
      <c r="BS389" s="23">
        <v>131.75312795856499</v>
      </c>
      <c r="BT389" s="23">
        <v>130.26399978699499</v>
      </c>
      <c r="BU389" s="23">
        <v>-1.4891281715700018</v>
      </c>
      <c r="BV389" s="24">
        <v>-1.1302412281538525E-2</v>
      </c>
      <c r="BW389" s="2">
        <v>143.78339696236301</v>
      </c>
      <c r="BX389" s="2">
        <v>143.630890588754</v>
      </c>
      <c r="BY389" s="2">
        <v>-0.15250637360901464</v>
      </c>
      <c r="BZ389" s="1">
        <v>-1.0606674819967912E-3</v>
      </c>
      <c r="CB389" s="25" t="s">
        <v>36</v>
      </c>
      <c r="CC389" s="27">
        <v>0</v>
      </c>
      <c r="CD389" s="27">
        <v>2.5624950000000002</v>
      </c>
      <c r="CG389" s="30">
        <v>70</v>
      </c>
      <c r="CH389" s="30"/>
      <c r="CI389" s="15" t="s">
        <v>36</v>
      </c>
      <c r="CJ389" s="33" t="s">
        <v>961</v>
      </c>
      <c r="CK389" s="34" t="s">
        <v>36</v>
      </c>
      <c r="CL389" s="34" t="s">
        <v>962</v>
      </c>
      <c r="CM389" s="32"/>
      <c r="CN389" s="32"/>
      <c r="CO389" t="s">
        <v>36</v>
      </c>
      <c r="CP389">
        <v>228653</v>
      </c>
      <c r="CQ389" t="s">
        <v>963</v>
      </c>
      <c r="CR389" s="30">
        <v>465</v>
      </c>
      <c r="CS389" s="39" t="s">
        <v>36</v>
      </c>
      <c r="CW389" s="30">
        <v>118</v>
      </c>
      <c r="CX389" s="30"/>
      <c r="CY389" s="32"/>
      <c r="CZ389" s="32" t="s">
        <v>36</v>
      </c>
      <c r="DA389" s="41">
        <v>227637</v>
      </c>
    </row>
    <row r="390" spans="1:105" ht="15.75" x14ac:dyDescent="0.25">
      <c r="A390" t="s">
        <v>692</v>
      </c>
      <c r="B390" t="s">
        <v>37</v>
      </c>
      <c r="C390" s="52">
        <v>68.630368900447991</v>
      </c>
      <c r="D390" s="52">
        <v>67.340562382138998</v>
      </c>
      <c r="E390" s="52">
        <v>-1.2898065183089926</v>
      </c>
      <c r="F390" s="53">
        <v>-1.8793524484473131E-2</v>
      </c>
      <c r="G390" s="45">
        <v>67.195525217069999</v>
      </c>
      <c r="H390" s="45">
        <v>66.638060499545006</v>
      </c>
      <c r="I390" s="45">
        <v>-0.5574647175249936</v>
      </c>
      <c r="J390" s="46">
        <v>-8.2961583487017408E-3</v>
      </c>
      <c r="K390" s="47">
        <v>3</v>
      </c>
      <c r="L390" s="55">
        <f t="shared" si="148"/>
        <v>64.610389217069994</v>
      </c>
      <c r="M390" s="55">
        <f t="shared" si="149"/>
        <v>64.052924499545</v>
      </c>
      <c r="N390" s="55">
        <f t="shared" si="150"/>
        <v>-0.5574647175249936</v>
      </c>
      <c r="O390" s="56">
        <f t="shared" si="151"/>
        <v>-8.6280971880867731E-3</v>
      </c>
      <c r="P390" s="54"/>
      <c r="Q390" s="42">
        <f t="shared" si="152"/>
        <v>291.20520415843714</v>
      </c>
      <c r="R390" s="42">
        <f t="shared" si="153"/>
        <v>285.73243202407957</v>
      </c>
      <c r="S390" s="42">
        <f t="shared" si="154"/>
        <v>274.14804676345165</v>
      </c>
      <c r="T390" s="42">
        <f t="shared" si="155"/>
        <v>271.78267077205243</v>
      </c>
      <c r="V390" s="143">
        <f t="shared" si="145"/>
        <v>285.03999561791574</v>
      </c>
      <c r="W390" s="143">
        <f t="shared" si="146"/>
        <v>277.21571387473239</v>
      </c>
      <c r="X390" s="143">
        <f t="shared" si="147"/>
        <v>273.86816532767551</v>
      </c>
      <c r="AA390" t="s">
        <v>37</v>
      </c>
      <c r="AB390" s="2">
        <v>68.630368900447991</v>
      </c>
      <c r="AC390" s="2">
        <v>67.595445993688003</v>
      </c>
      <c r="AD390" s="2">
        <v>-1.0349229067599879</v>
      </c>
      <c r="AE390" s="1">
        <v>-1.5079664051656181E-2</v>
      </c>
      <c r="AF390" s="2">
        <v>68.483071932573012</v>
      </c>
      <c r="AG390" s="2">
        <v>-0.14729696787497915</v>
      </c>
      <c r="AH390" s="1">
        <v>-2.1462359919504621E-3</v>
      </c>
      <c r="AI390" s="2">
        <v>68.596507183928992</v>
      </c>
      <c r="AJ390" s="2">
        <v>-3.3861716518998719E-2</v>
      </c>
      <c r="AK390" s="1">
        <v>-4.9339260536566466E-4</v>
      </c>
      <c r="AL390" s="2">
        <v>68.016334804296008</v>
      </c>
      <c r="AM390" s="2">
        <v>-0.61403409615198257</v>
      </c>
      <c r="AN390" s="1">
        <v>-8.946973562719323E-3</v>
      </c>
      <c r="AO390" s="2">
        <v>68.448008921232002</v>
      </c>
      <c r="AP390" s="2">
        <v>-0.18235997921598823</v>
      </c>
      <c r="AQ390" s="1">
        <v>-2.6571324347755016E-3</v>
      </c>
      <c r="AR390" s="2">
        <v>66.433986738672004</v>
      </c>
      <c r="AS390" s="2">
        <v>-2.1963821617759862</v>
      </c>
      <c r="AT390" s="1">
        <v>-3.2003065071119691E-2</v>
      </c>
      <c r="AU390" s="1"/>
      <c r="AV390" t="s">
        <v>37</v>
      </c>
      <c r="AW390" s="2">
        <v>67.195525217069999</v>
      </c>
      <c r="AX390" s="2">
        <v>66.846958209893998</v>
      </c>
      <c r="AY390" s="2">
        <v>-0.3485670071760012</v>
      </c>
      <c r="AZ390" s="1">
        <v>-5.1873544562674699E-3</v>
      </c>
      <c r="BA390" s="2">
        <v>67.142982532542007</v>
      </c>
      <c r="BB390" s="2">
        <v>-5.2542684527992378E-2</v>
      </c>
      <c r="BC390" s="1">
        <v>-7.8193725487310734E-4</v>
      </c>
      <c r="BD390" s="2">
        <v>67.18595475080501</v>
      </c>
      <c r="BE390" s="2">
        <v>-9.5704662649893635E-3</v>
      </c>
      <c r="BF390" s="1">
        <v>-1.4242713683794723E-4</v>
      </c>
      <c r="BG390" s="2">
        <v>66.942329312490003</v>
      </c>
      <c r="BH390" s="2">
        <v>-0.25319590457999652</v>
      </c>
      <c r="BI390" s="1">
        <v>-3.7680471097155136E-3</v>
      </c>
      <c r="BJ390" s="2">
        <v>67.126192932563001</v>
      </c>
      <c r="BK390" s="2">
        <v>-6.9332284506998576E-2</v>
      </c>
      <c r="BL390" s="1">
        <v>-1.0317991307163079E-3</v>
      </c>
      <c r="BM390" s="2">
        <v>66.415315424756002</v>
      </c>
      <c r="BN390" s="2">
        <v>-0.78020979231399679</v>
      </c>
      <c r="BO390" s="1">
        <v>-1.1611037934350373E-2</v>
      </c>
      <c r="BQ390" t="s">
        <v>37</v>
      </c>
      <c r="BS390" s="23">
        <v>68.630368900447991</v>
      </c>
      <c r="BT390" s="23">
        <v>67.717301696140012</v>
      </c>
      <c r="BU390" s="23">
        <v>-0.91306720430797839</v>
      </c>
      <c r="BV390" s="24">
        <v>-1.3304127880070571E-2</v>
      </c>
      <c r="BW390" s="2">
        <v>67.195525217069999</v>
      </c>
      <c r="BX390" s="2">
        <v>66.885271059758992</v>
      </c>
      <c r="BY390" s="2">
        <v>-0.31025415731100736</v>
      </c>
      <c r="BZ390" s="1">
        <v>-4.6171847948022586E-3</v>
      </c>
      <c r="CB390" s="25" t="s">
        <v>37</v>
      </c>
      <c r="CC390" s="27">
        <v>0</v>
      </c>
      <c r="CD390" s="27">
        <v>2.5851359999999999</v>
      </c>
      <c r="CG390" s="30">
        <v>71</v>
      </c>
      <c r="CH390" s="30"/>
      <c r="CI390" s="15" t="s">
        <v>37</v>
      </c>
      <c r="CJ390" s="33" t="s">
        <v>961</v>
      </c>
      <c r="CK390" s="34" t="s">
        <v>37</v>
      </c>
      <c r="CL390" s="34" t="s">
        <v>962</v>
      </c>
      <c r="CM390" s="32"/>
      <c r="CN390" s="32"/>
      <c r="CO390" t="s">
        <v>37</v>
      </c>
      <c r="CP390">
        <v>235677</v>
      </c>
      <c r="CQ390" t="s">
        <v>963</v>
      </c>
      <c r="CR390" s="30">
        <v>466</v>
      </c>
      <c r="CS390" s="39" t="s">
        <v>37</v>
      </c>
      <c r="CW390" s="30">
        <v>119</v>
      </c>
      <c r="CX390" s="30"/>
      <c r="CY390" s="32"/>
      <c r="CZ390" s="32" t="s">
        <v>37</v>
      </c>
      <c r="DA390" s="41">
        <v>233069</v>
      </c>
    </row>
    <row r="391" spans="1:105" ht="15.75" x14ac:dyDescent="0.25">
      <c r="A391" t="s">
        <v>693</v>
      </c>
      <c r="B391" t="s">
        <v>38</v>
      </c>
      <c r="C391" s="52">
        <v>54.496086666419998</v>
      </c>
      <c r="D391" s="52">
        <v>53.048394624894001</v>
      </c>
      <c r="E391" s="52">
        <v>-1.4476920415259968</v>
      </c>
      <c r="F391" s="53">
        <v>-2.6565064210712433E-2</v>
      </c>
      <c r="G391" s="45">
        <v>54.0431022912</v>
      </c>
      <c r="H391" s="45">
        <v>53.484049749085003</v>
      </c>
      <c r="I391" s="45">
        <v>-0.55905254211499766</v>
      </c>
      <c r="J391" s="46">
        <v>-1.0344567917338636E-2</v>
      </c>
      <c r="K391" s="47">
        <v>4</v>
      </c>
      <c r="L391" s="55">
        <f t="shared" si="148"/>
        <v>51.3629112912</v>
      </c>
      <c r="M391" s="55">
        <f t="shared" si="149"/>
        <v>50.803858749085002</v>
      </c>
      <c r="N391" s="55">
        <f t="shared" si="150"/>
        <v>-0.55905254211499766</v>
      </c>
      <c r="O391" s="56">
        <f t="shared" si="151"/>
        <v>-1.0884362433146971E-2</v>
      </c>
      <c r="P391" s="54"/>
      <c r="Q391" s="42">
        <f t="shared" si="152"/>
        <v>227.75123043150464</v>
      </c>
      <c r="R391" s="42">
        <f t="shared" si="153"/>
        <v>221.70100437102295</v>
      </c>
      <c r="S391" s="42">
        <f t="shared" si="154"/>
        <v>214.65699577146344</v>
      </c>
      <c r="T391" s="42">
        <f t="shared" si="155"/>
        <v>212.32059123067634</v>
      </c>
      <c r="V391" s="143">
        <f t="shared" si="145"/>
        <v>221.4259763269911</v>
      </c>
      <c r="W391" s="143">
        <f t="shared" si="146"/>
        <v>216.30496298766928</v>
      </c>
      <c r="X391" s="143">
        <f t="shared" si="147"/>
        <v>213.48637980837714</v>
      </c>
      <c r="AA391" t="s">
        <v>38</v>
      </c>
      <c r="AB391" s="2">
        <v>54.496086666419998</v>
      </c>
      <c r="AC391" s="2">
        <v>53.511393648708001</v>
      </c>
      <c r="AD391" s="2">
        <v>-0.98469301771199724</v>
      </c>
      <c r="AE391" s="1">
        <v>-1.8069059228774977E-2</v>
      </c>
      <c r="AF391" s="2">
        <v>54.366276227782002</v>
      </c>
      <c r="AG391" s="2">
        <v>-0.12981043863799613</v>
      </c>
      <c r="AH391" s="1">
        <v>-2.3820139495995068E-3</v>
      </c>
      <c r="AI391" s="2">
        <v>54.442360067794006</v>
      </c>
      <c r="AJ391" s="2">
        <v>-5.3726598625992494E-2</v>
      </c>
      <c r="AK391" s="1">
        <v>-9.8587993950579114E-4</v>
      </c>
      <c r="AL391" s="2">
        <v>53.998299465827003</v>
      </c>
      <c r="AM391" s="2">
        <v>-0.4977872005929953</v>
      </c>
      <c r="AN391" s="1">
        <v>-9.134365989250515E-3</v>
      </c>
      <c r="AO391" s="2">
        <v>54.369003732833995</v>
      </c>
      <c r="AP391" s="2">
        <v>-0.12708293358600287</v>
      </c>
      <c r="AQ391" s="1">
        <v>-2.3319643915699771E-3</v>
      </c>
      <c r="AR391" s="2">
        <v>52.578926634702</v>
      </c>
      <c r="AS391" s="2">
        <v>-1.917160031717998</v>
      </c>
      <c r="AT391" s="1">
        <v>-3.5179774346977742E-2</v>
      </c>
      <c r="AU391" s="1"/>
      <c r="AV391" t="s">
        <v>38</v>
      </c>
      <c r="AW391" s="2">
        <v>54.0431022912</v>
      </c>
      <c r="AX391" s="2">
        <v>53.720101259490001</v>
      </c>
      <c r="AY391" s="2">
        <v>-0.32300103170999961</v>
      </c>
      <c r="AZ391" s="1">
        <v>-5.9767300176362158E-3</v>
      </c>
      <c r="BA391" s="2">
        <v>53.997939488433005</v>
      </c>
      <c r="BB391" s="2">
        <v>-4.5162802766995469E-2</v>
      </c>
      <c r="BC391" s="1">
        <v>-8.3568116655563388E-4</v>
      </c>
      <c r="BD391" s="2">
        <v>54.027918229298002</v>
      </c>
      <c r="BE391" s="2">
        <v>-1.5184061901997836E-2</v>
      </c>
      <c r="BF391" s="1">
        <v>-2.8096207024129889E-4</v>
      </c>
      <c r="BG391" s="2">
        <v>53.839196472939001</v>
      </c>
      <c r="BH391" s="2">
        <v>-0.20390581826099918</v>
      </c>
      <c r="BI391" s="1">
        <v>-3.7730220808253226E-3</v>
      </c>
      <c r="BJ391" s="2">
        <v>53.993268000223999</v>
      </c>
      <c r="BK391" s="2">
        <v>-4.9834290976001228E-2</v>
      </c>
      <c r="BL391" s="1">
        <v>-9.2212121183346454E-4</v>
      </c>
      <c r="BM391" s="2">
        <v>53.373812803778002</v>
      </c>
      <c r="BN391" s="2">
        <v>-0.66928948742199879</v>
      </c>
      <c r="BO391" s="1">
        <v>-1.2384364683871621E-2</v>
      </c>
      <c r="BQ391" t="s">
        <v>38</v>
      </c>
      <c r="BS391" s="23">
        <v>54.496086666419998</v>
      </c>
      <c r="BT391" s="23">
        <v>53.534643172270002</v>
      </c>
      <c r="BU391" s="23">
        <v>-0.96144349414999652</v>
      </c>
      <c r="BV391" s="24">
        <v>-1.7642431832493935E-2</v>
      </c>
      <c r="BW391" s="2">
        <v>54.0431022912</v>
      </c>
      <c r="BX391" s="2">
        <v>53.729577998421</v>
      </c>
      <c r="BY391" s="2">
        <v>-0.31352429277900029</v>
      </c>
      <c r="BZ391" s="1">
        <v>-5.8013748191145641E-3</v>
      </c>
      <c r="CB391" s="25" t="s">
        <v>38</v>
      </c>
      <c r="CC391" s="27">
        <v>0</v>
      </c>
      <c r="CD391" s="27">
        <v>2.6801910000000002</v>
      </c>
      <c r="CG391" s="30">
        <v>73</v>
      </c>
      <c r="CH391" s="30"/>
      <c r="CI391" s="15" t="s">
        <v>38</v>
      </c>
      <c r="CJ391" s="33" t="s">
        <v>961</v>
      </c>
      <c r="CK391" s="34" t="s">
        <v>38</v>
      </c>
      <c r="CL391" s="34" t="s">
        <v>962</v>
      </c>
      <c r="CM391" s="32"/>
      <c r="CN391" s="32"/>
      <c r="CO391" t="s">
        <v>38</v>
      </c>
      <c r="CP391">
        <v>239279</v>
      </c>
      <c r="CQ391" t="s">
        <v>963</v>
      </c>
      <c r="CR391" s="30">
        <v>467</v>
      </c>
      <c r="CS391" s="39" t="s">
        <v>38</v>
      </c>
      <c r="CW391" s="30">
        <v>120</v>
      </c>
      <c r="CX391" s="30"/>
      <c r="CY391" s="32"/>
      <c r="CZ391" s="32" t="s">
        <v>38</v>
      </c>
      <c r="DA391" s="41">
        <v>237456</v>
      </c>
    </row>
    <row r="392" spans="1:105" ht="15.75" x14ac:dyDescent="0.25">
      <c r="A392" t="s">
        <v>694</v>
      </c>
      <c r="B392" t="s">
        <v>39</v>
      </c>
      <c r="C392" s="52">
        <v>79.441559999831</v>
      </c>
      <c r="D392" s="52">
        <v>77.303662957884995</v>
      </c>
      <c r="E392" s="52">
        <v>-2.1378970419460046</v>
      </c>
      <c r="F392" s="53">
        <v>-2.6911569233415766E-2</v>
      </c>
      <c r="G392" s="45">
        <v>80.535587761277</v>
      </c>
      <c r="H392" s="45">
        <v>79.744036321519005</v>
      </c>
      <c r="I392" s="45">
        <v>-0.79155143975799547</v>
      </c>
      <c r="J392" s="46">
        <v>-9.8285920766395408E-3</v>
      </c>
      <c r="K392" s="47">
        <v>3</v>
      </c>
      <c r="L392" s="55">
        <f t="shared" si="148"/>
        <v>77.777799761276995</v>
      </c>
      <c r="M392" s="55">
        <f t="shared" si="149"/>
        <v>76.986248321519</v>
      </c>
      <c r="N392" s="55">
        <f t="shared" si="150"/>
        <v>-0.79155143975799547</v>
      </c>
      <c r="O392" s="56">
        <f t="shared" si="151"/>
        <v>-1.0177087063242985E-2</v>
      </c>
      <c r="P392" s="54"/>
      <c r="Q392" s="42">
        <f t="shared" si="152"/>
        <v>295.30970852430198</v>
      </c>
      <c r="R392" s="42">
        <f t="shared" si="153"/>
        <v>287.36246085805038</v>
      </c>
      <c r="S392" s="42">
        <f t="shared" si="154"/>
        <v>289.12497913199456</v>
      </c>
      <c r="T392" s="42">
        <f t="shared" si="155"/>
        <v>286.18252904720998</v>
      </c>
      <c r="V392" s="143">
        <f t="shared" si="145"/>
        <v>290.9641083415321</v>
      </c>
      <c r="W392" s="143">
        <f t="shared" si="146"/>
        <v>292.06834307651894</v>
      </c>
      <c r="X392" s="143">
        <f t="shared" si="147"/>
        <v>289.29644902392039</v>
      </c>
      <c r="AA392" t="s">
        <v>39</v>
      </c>
      <c r="AB392" s="2">
        <v>79.441559999831</v>
      </c>
      <c r="AC392" s="2">
        <v>78.595164686500993</v>
      </c>
      <c r="AD392" s="2">
        <v>-0.84639531333000662</v>
      </c>
      <c r="AE392" s="1">
        <v>-1.065431385450899E-2</v>
      </c>
      <c r="AF392" s="2">
        <v>79.313412061950999</v>
      </c>
      <c r="AG392" s="2">
        <v>-0.12814793788000145</v>
      </c>
      <c r="AH392" s="1">
        <v>-1.6131095346097694E-3</v>
      </c>
      <c r="AI392" s="2">
        <v>79.403643731282997</v>
      </c>
      <c r="AJ392" s="2">
        <v>-3.7916268548002563E-2</v>
      </c>
      <c r="AK392" s="1">
        <v>-4.7728504510841964E-4</v>
      </c>
      <c r="AL392" s="2">
        <v>78.880844975721999</v>
      </c>
      <c r="AM392" s="2">
        <v>-0.56071502410900109</v>
      </c>
      <c r="AN392" s="1">
        <v>-7.058207619666506E-3</v>
      </c>
      <c r="AO392" s="2">
        <v>79.26000512004299</v>
      </c>
      <c r="AP392" s="2">
        <v>-0.18155487978800977</v>
      </c>
      <c r="AQ392" s="1">
        <v>-2.2853891563609273E-3</v>
      </c>
      <c r="AR392" s="2">
        <v>77.483742051349992</v>
      </c>
      <c r="AS392" s="2">
        <v>-1.9578179484810079</v>
      </c>
      <c r="AT392" s="1">
        <v>-2.4644757082881715E-2</v>
      </c>
      <c r="AU392" s="1"/>
      <c r="AV392" t="s">
        <v>39</v>
      </c>
      <c r="AW392" s="2">
        <v>80.535587761277</v>
      </c>
      <c r="AX392" s="2">
        <v>80.233248345993999</v>
      </c>
      <c r="AY392" s="2">
        <v>-0.30233941528300079</v>
      </c>
      <c r="AZ392" s="1">
        <v>-3.7541095022388497E-3</v>
      </c>
      <c r="BA392" s="2">
        <v>80.494989411753991</v>
      </c>
      <c r="BB392" s="2">
        <v>-4.0598349523008892E-2</v>
      </c>
      <c r="BC392" s="1">
        <v>-5.0410446675263883E-4</v>
      </c>
      <c r="BD392" s="2">
        <v>80.524872121342</v>
      </c>
      <c r="BE392" s="2">
        <v>-1.0715639935000354E-2</v>
      </c>
      <c r="BF392" s="1">
        <v>-1.3305471820437414E-4</v>
      </c>
      <c r="BG392" s="2">
        <v>80.305215380110994</v>
      </c>
      <c r="BH392" s="2">
        <v>-0.23037238116600633</v>
      </c>
      <c r="BI392" s="1">
        <v>-2.8605041270559103E-3</v>
      </c>
      <c r="BJ392" s="2">
        <v>80.477262615036992</v>
      </c>
      <c r="BK392" s="2">
        <v>-5.8325146240008507E-2</v>
      </c>
      <c r="BL392" s="1">
        <v>-7.2421581391937532E-4</v>
      </c>
      <c r="BM392" s="2">
        <v>79.797432375070002</v>
      </c>
      <c r="BN392" s="2">
        <v>-0.73815538620699783</v>
      </c>
      <c r="BO392" s="1">
        <v>-9.1655801705332138E-3</v>
      </c>
      <c r="BQ392" t="s">
        <v>39</v>
      </c>
      <c r="BS392" s="23">
        <v>79.441559999831</v>
      </c>
      <c r="BT392" s="23">
        <v>78.279059973177993</v>
      </c>
      <c r="BU392" s="23">
        <v>-1.1625000266530066</v>
      </c>
      <c r="BV392" s="24">
        <v>-1.463339877333073E-2</v>
      </c>
      <c r="BW392" s="2">
        <v>80.535587761277</v>
      </c>
      <c r="BX392" s="2">
        <v>80.145392209986994</v>
      </c>
      <c r="BY392" s="2">
        <v>-0.39019555129000594</v>
      </c>
      <c r="BZ392" s="1">
        <v>-4.8450078050789264E-3</v>
      </c>
      <c r="CB392" s="25" t="s">
        <v>39</v>
      </c>
      <c r="CC392" s="27">
        <v>0</v>
      </c>
      <c r="CD392" s="27">
        <v>2.7577880000000001</v>
      </c>
      <c r="CG392" s="30">
        <v>74</v>
      </c>
      <c r="CH392" s="30"/>
      <c r="CI392" s="15" t="s">
        <v>39</v>
      </c>
      <c r="CJ392" s="33" t="s">
        <v>961</v>
      </c>
      <c r="CK392" s="34" t="s">
        <v>39</v>
      </c>
      <c r="CL392" s="34" t="s">
        <v>962</v>
      </c>
      <c r="CM392" s="32"/>
      <c r="CN392" s="32"/>
      <c r="CO392" t="s">
        <v>39</v>
      </c>
      <c r="CP392">
        <v>269011</v>
      </c>
      <c r="CQ392" t="s">
        <v>963</v>
      </c>
      <c r="CR392" s="30">
        <v>468</v>
      </c>
      <c r="CS392" s="39" t="s">
        <v>39</v>
      </c>
      <c r="CW392" s="30">
        <v>121</v>
      </c>
      <c r="CX392" s="30"/>
      <c r="CY392" s="32"/>
      <c r="CZ392" s="32" t="s">
        <v>39</v>
      </c>
      <c r="DA392" s="41">
        <v>266300</v>
      </c>
    </row>
    <row r="393" spans="1:105" ht="15.75" x14ac:dyDescent="0.25">
      <c r="B393" t="s">
        <v>40</v>
      </c>
      <c r="C393" s="52">
        <v>81.889238808941002</v>
      </c>
      <c r="D393" s="52">
        <v>80.283530568445997</v>
      </c>
      <c r="E393" s="52">
        <v>-1.6057082404950052</v>
      </c>
      <c r="F393" s="53">
        <v>-1.9608293639672803E-2</v>
      </c>
      <c r="G393" s="45">
        <v>84.009865812781001</v>
      </c>
      <c r="H393" s="45">
        <v>83.642504386227003</v>
      </c>
      <c r="I393" s="45">
        <v>-0.36736142655399817</v>
      </c>
      <c r="J393" s="46">
        <v>-4.3728367257802351E-3</v>
      </c>
      <c r="K393" s="47">
        <v>3</v>
      </c>
      <c r="L393" s="55">
        <f t="shared" si="148"/>
        <v>81.642121812780999</v>
      </c>
      <c r="M393" s="55">
        <f t="shared" si="149"/>
        <v>81.274760386227001</v>
      </c>
      <c r="N393" s="55">
        <f t="shared" si="150"/>
        <v>-0.36736142655399817</v>
      </c>
      <c r="O393" s="56">
        <f t="shared" si="151"/>
        <v>-4.4996555503104049E-3</v>
      </c>
      <c r="P393" s="54"/>
      <c r="Q393" s="42">
        <f t="shared" si="152"/>
        <v>339.1589029892192</v>
      </c>
      <c r="R393" s="42">
        <f t="shared" si="153"/>
        <v>332.50857562889735</v>
      </c>
      <c r="S393" s="42">
        <f t="shared" si="154"/>
        <v>338.13542382948293</v>
      </c>
      <c r="T393" s="42">
        <f t="shared" si="155"/>
        <v>336.61393089289203</v>
      </c>
      <c r="V393" s="143">
        <f t="shared" si="145"/>
        <v>333.93499785627904</v>
      </c>
      <c r="W393" s="143">
        <f t="shared" si="146"/>
        <v>342.12992474837927</v>
      </c>
      <c r="X393" s="143">
        <f t="shared" si="147"/>
        <v>340.59045793355796</v>
      </c>
      <c r="AA393" t="s">
        <v>40</v>
      </c>
      <c r="AB393" s="2">
        <v>81.889238808941002</v>
      </c>
      <c r="AC393" s="2">
        <v>80.836006592604988</v>
      </c>
      <c r="AD393" s="2">
        <v>-1.0532322163360135</v>
      </c>
      <c r="AE393" s="1">
        <v>-1.2861668170995592E-2</v>
      </c>
      <c r="AF393" s="2">
        <v>81.778542892755993</v>
      </c>
      <c r="AG393" s="2">
        <v>-0.11069591618500851</v>
      </c>
      <c r="AH393" s="1">
        <v>-1.3517761038575227E-3</v>
      </c>
      <c r="AI393" s="2">
        <v>81.86650893677799</v>
      </c>
      <c r="AJ393" s="2">
        <v>-2.2729872163012033E-2</v>
      </c>
      <c r="AK393" s="1">
        <v>-2.7756848755236313E-4</v>
      </c>
      <c r="AL393" s="2">
        <v>81.278013433216003</v>
      </c>
      <c r="AM393" s="2">
        <v>-0.6112253757249988</v>
      </c>
      <c r="AN393" s="1">
        <v>-7.464050034108544E-3</v>
      </c>
      <c r="AO393" s="2">
        <v>81.698863426244003</v>
      </c>
      <c r="AP393" s="2">
        <v>-0.19037538269699894</v>
      </c>
      <c r="AQ393" s="1">
        <v>-2.324791211470059E-3</v>
      </c>
      <c r="AR393" s="2">
        <v>79.686574603446005</v>
      </c>
      <c r="AS393" s="2">
        <v>-2.2026642054949974</v>
      </c>
      <c r="AT393" s="1">
        <v>-2.6898091098808717E-2</v>
      </c>
      <c r="AU393" s="1"/>
      <c r="AV393" t="s">
        <v>40</v>
      </c>
      <c r="AW393" s="2">
        <v>84.009865812781001</v>
      </c>
      <c r="AX393" s="2">
        <v>83.822514929717997</v>
      </c>
      <c r="AY393" s="2">
        <v>-0.1873508830630044</v>
      </c>
      <c r="AZ393" s="1">
        <v>-2.2301057292547352E-3</v>
      </c>
      <c r="BA393" s="2">
        <v>83.978115294835007</v>
      </c>
      <c r="BB393" s="2">
        <v>-3.1750517945994261E-2</v>
      </c>
      <c r="BC393" s="1">
        <v>-3.7793796762812868E-4</v>
      </c>
      <c r="BD393" s="2">
        <v>84.003442255903011</v>
      </c>
      <c r="BE393" s="2">
        <v>-6.4235568779906771E-3</v>
      </c>
      <c r="BF393" s="1">
        <v>-7.6461934748304488E-5</v>
      </c>
      <c r="BG393" s="2">
        <v>83.822514929717997</v>
      </c>
      <c r="BH393" s="2">
        <v>-0.1873508830630044</v>
      </c>
      <c r="BI393" s="1">
        <v>-2.2301057292547352E-3</v>
      </c>
      <c r="BJ393" s="2">
        <v>83.955559615862001</v>
      </c>
      <c r="BK393" s="2">
        <v>-5.4306196919000627E-2</v>
      </c>
      <c r="BL393" s="1">
        <v>-6.4642642139226762E-4</v>
      </c>
      <c r="BM393" s="2">
        <v>83.642504386227003</v>
      </c>
      <c r="BN393" s="2">
        <v>-0.36736142655399817</v>
      </c>
      <c r="BO393" s="1">
        <v>-4.3728367257802351E-3</v>
      </c>
      <c r="BQ393" t="s">
        <v>40</v>
      </c>
      <c r="BS393" s="23">
        <v>81.889238808941002</v>
      </c>
      <c r="BT393" s="23">
        <v>81.282866822925001</v>
      </c>
      <c r="BU393" s="23">
        <v>-0.60637198601600062</v>
      </c>
      <c r="BV393" s="24">
        <v>-7.4047822990606976E-3</v>
      </c>
      <c r="BW393" s="2">
        <v>84.009865812781001</v>
      </c>
      <c r="BX393" s="2">
        <v>83.822514929717997</v>
      </c>
      <c r="BY393" s="2">
        <v>-0.1873508830630044</v>
      </c>
      <c r="BZ393" s="1">
        <v>-2.2301057292547352E-3</v>
      </c>
      <c r="CB393" s="25" t="s">
        <v>40</v>
      </c>
      <c r="CC393" s="27">
        <v>0</v>
      </c>
      <c r="CD393" s="27">
        <v>2.3677440000000001</v>
      </c>
      <c r="CG393" s="30">
        <v>75</v>
      </c>
      <c r="CH393" s="30"/>
      <c r="CI393" s="15" t="s">
        <v>40</v>
      </c>
      <c r="CJ393" s="33" t="s">
        <v>961</v>
      </c>
      <c r="CK393" s="34" t="s">
        <v>40</v>
      </c>
      <c r="CL393" s="34" t="s">
        <v>962</v>
      </c>
      <c r="CM393" s="32"/>
      <c r="CN393" s="32"/>
      <c r="CO393" t="s">
        <v>40</v>
      </c>
      <c r="CP393">
        <v>241448</v>
      </c>
      <c r="CQ393" t="s">
        <v>963</v>
      </c>
      <c r="CR393" s="30">
        <v>469</v>
      </c>
      <c r="CS393" s="39" t="s">
        <v>40</v>
      </c>
      <c r="CW393" s="30">
        <v>122</v>
      </c>
      <c r="CX393" s="30"/>
      <c r="CY393" s="32"/>
      <c r="CZ393" s="32" t="s">
        <v>40</v>
      </c>
      <c r="DA393" s="41">
        <v>238629</v>
      </c>
    </row>
    <row r="394" spans="1:105" ht="15.75" x14ac:dyDescent="0.25">
      <c r="B394" t="s">
        <v>41</v>
      </c>
      <c r="C394" s="52">
        <v>35.741115316134994</v>
      </c>
      <c r="D394" s="52">
        <v>34.425363124191001</v>
      </c>
      <c r="E394" s="52">
        <v>-1.315752191943993</v>
      </c>
      <c r="F394" s="53">
        <v>-3.6813406081650978E-2</v>
      </c>
      <c r="G394" s="45">
        <v>37.320569897776004</v>
      </c>
      <c r="H394" s="45">
        <v>36.988310659501998</v>
      </c>
      <c r="I394" s="45">
        <v>-0.3322592382740055</v>
      </c>
      <c r="J394" s="46">
        <v>-8.9028447096089324E-3</v>
      </c>
      <c r="K394" s="47">
        <v>4</v>
      </c>
      <c r="L394" s="55">
        <f t="shared" si="148"/>
        <v>35.194972897776005</v>
      </c>
      <c r="M394" s="55">
        <f t="shared" si="149"/>
        <v>34.862713659501999</v>
      </c>
      <c r="N394" s="55">
        <f t="shared" si="150"/>
        <v>-0.3322592382740055</v>
      </c>
      <c r="O394" s="56">
        <f t="shared" si="151"/>
        <v>-9.4405311587837937E-3</v>
      </c>
      <c r="P394" s="54"/>
      <c r="Q394" s="42">
        <f t="shared" si="152"/>
        <v>203.7111160794243</v>
      </c>
      <c r="R394" s="42">
        <f t="shared" si="153"/>
        <v>196.2118160398461</v>
      </c>
      <c r="S394" s="42">
        <f t="shared" si="154"/>
        <v>200.59830662739245</v>
      </c>
      <c r="T394" s="42">
        <f t="shared" si="155"/>
        <v>198.7045520632773</v>
      </c>
      <c r="V394" s="143">
        <f t="shared" si="145"/>
        <v>196.82419582729898</v>
      </c>
      <c r="W394" s="143">
        <f t="shared" si="146"/>
        <v>203.59096029858105</v>
      </c>
      <c r="X394" s="143">
        <f t="shared" si="147"/>
        <v>201.66895349423558</v>
      </c>
      <c r="AA394" t="s">
        <v>41</v>
      </c>
      <c r="AB394" s="2">
        <v>35.741115316134994</v>
      </c>
      <c r="AC394" s="2">
        <v>34.857245689839999</v>
      </c>
      <c r="AD394" s="2">
        <v>-0.88386962629499521</v>
      </c>
      <c r="AE394" s="1">
        <v>-2.4729771818172121E-2</v>
      </c>
      <c r="AF394" s="2">
        <v>35.658370328920995</v>
      </c>
      <c r="AG394" s="2">
        <v>-8.2744987213999366E-2</v>
      </c>
      <c r="AH394" s="1">
        <v>-2.3151204567095564E-3</v>
      </c>
      <c r="AI394" s="2">
        <v>35.692942749701004</v>
      </c>
      <c r="AJ394" s="2">
        <v>-4.8172566433990482E-2</v>
      </c>
      <c r="AK394" s="1">
        <v>-1.3478193393770066E-3</v>
      </c>
      <c r="AL394" s="2">
        <v>35.249725077866003</v>
      </c>
      <c r="AM394" s="2">
        <v>-0.4913902382689912</v>
      </c>
      <c r="AN394" s="1">
        <v>-1.3748598327796381E-2</v>
      </c>
      <c r="AO394" s="2">
        <v>35.626588665979</v>
      </c>
      <c r="AP394" s="2">
        <v>-0.1145266501559945</v>
      </c>
      <c r="AQ394" s="1">
        <v>-3.2043390124508091E-3</v>
      </c>
      <c r="AR394" s="2">
        <v>34.025195556861</v>
      </c>
      <c r="AS394" s="2">
        <v>-1.7159197592739943</v>
      </c>
      <c r="AT394" s="1">
        <v>-4.8009686997634297E-2</v>
      </c>
      <c r="AU394" s="1"/>
      <c r="AV394" t="s">
        <v>41</v>
      </c>
      <c r="AW394" s="2">
        <v>37.320569897776004</v>
      </c>
      <c r="AX394" s="2">
        <v>37.066390645302</v>
      </c>
      <c r="AY394" s="2">
        <v>-0.25417925247400319</v>
      </c>
      <c r="AZ394" s="1">
        <v>-6.8107012612674536E-3</v>
      </c>
      <c r="BA394" s="2">
        <v>37.295828497442997</v>
      </c>
      <c r="BB394" s="2">
        <v>-2.4741400333006425E-2</v>
      </c>
      <c r="BC394" s="1">
        <v>-6.6294272570796965E-4</v>
      </c>
      <c r="BD394" s="2">
        <v>37.306956122991998</v>
      </c>
      <c r="BE394" s="2">
        <v>-1.3613774784005273E-2</v>
      </c>
      <c r="BF394" s="1">
        <v>-3.6477939166777143E-4</v>
      </c>
      <c r="BG394" s="2">
        <v>37.151877662029001</v>
      </c>
      <c r="BH394" s="2">
        <v>-0.16869223574700243</v>
      </c>
      <c r="BI394" s="1">
        <v>-4.5200873461756835E-3</v>
      </c>
      <c r="BJ394" s="2">
        <v>37.286081290417997</v>
      </c>
      <c r="BK394" s="2">
        <v>-3.4488607358007073E-2</v>
      </c>
      <c r="BL394" s="1">
        <v>-9.2411791814739428E-4</v>
      </c>
      <c r="BM394" s="2">
        <v>36.988310659501998</v>
      </c>
      <c r="BN394" s="2">
        <v>-0.3322592382740055</v>
      </c>
      <c r="BO394" s="1">
        <v>-8.9028447096089324E-3</v>
      </c>
      <c r="BQ394" t="s">
        <v>41</v>
      </c>
      <c r="BS394" s="23">
        <v>35.741115316134994</v>
      </c>
      <c r="BT394" s="23">
        <v>35.557269651467003</v>
      </c>
      <c r="BU394" s="23">
        <v>-0.18384566466799157</v>
      </c>
      <c r="BV394" s="24">
        <v>-5.1438144288965754E-3</v>
      </c>
      <c r="BW394" s="2">
        <v>37.320569897776004</v>
      </c>
      <c r="BX394" s="2">
        <v>37.240307994939997</v>
      </c>
      <c r="BY394" s="2">
        <v>-8.0261902836006982E-2</v>
      </c>
      <c r="BZ394" s="1">
        <v>-2.1506076422694157E-3</v>
      </c>
      <c r="CB394" s="25" t="s">
        <v>41</v>
      </c>
      <c r="CC394" s="27">
        <v>0</v>
      </c>
      <c r="CD394" s="27">
        <v>2.125597</v>
      </c>
      <c r="CG394" s="30">
        <v>76</v>
      </c>
      <c r="CH394" s="30"/>
      <c r="CI394" s="15" t="s">
        <v>41</v>
      </c>
      <c r="CJ394" s="33" t="s">
        <v>961</v>
      </c>
      <c r="CK394" s="34" t="s">
        <v>41</v>
      </c>
      <c r="CL394" s="34" t="s">
        <v>962</v>
      </c>
      <c r="CM394" s="32"/>
      <c r="CN394" s="32"/>
      <c r="CO394" t="s">
        <v>41</v>
      </c>
      <c r="CP394">
        <v>175450</v>
      </c>
      <c r="CQ394" t="s">
        <v>963</v>
      </c>
      <c r="CR394" s="30">
        <v>470</v>
      </c>
      <c r="CS394" s="39" t="s">
        <v>41</v>
      </c>
      <c r="CW394" s="30">
        <v>123</v>
      </c>
      <c r="CX394" s="30"/>
      <c r="CY394" s="32"/>
      <c r="CZ394" s="32" t="s">
        <v>41</v>
      </c>
      <c r="DA394" s="41">
        <v>172871</v>
      </c>
    </row>
    <row r="395" spans="1:105" ht="15.75" x14ac:dyDescent="0.25">
      <c r="A395" t="s">
        <v>695</v>
      </c>
      <c r="B395" t="s">
        <v>42</v>
      </c>
      <c r="C395" s="52">
        <v>59.726615871439002</v>
      </c>
      <c r="D395" s="52">
        <v>58.528044953212003</v>
      </c>
      <c r="E395" s="52">
        <v>-1.1985709182269986</v>
      </c>
      <c r="F395" s="53">
        <v>-2.0067618108598546E-2</v>
      </c>
      <c r="G395" s="45">
        <v>62.021313732655003</v>
      </c>
      <c r="H395" s="45">
        <v>61.822768313010997</v>
      </c>
      <c r="I395" s="45">
        <v>-0.19854541964400596</v>
      </c>
      <c r="J395" s="46">
        <v>-3.2012449865193569E-3</v>
      </c>
      <c r="K395" s="47">
        <v>3</v>
      </c>
      <c r="L395" s="55">
        <f t="shared" si="148"/>
        <v>59.960716732655001</v>
      </c>
      <c r="M395" s="55">
        <f t="shared" si="149"/>
        <v>59.762171313010995</v>
      </c>
      <c r="N395" s="55">
        <f t="shared" si="150"/>
        <v>-0.19854541964400596</v>
      </c>
      <c r="O395" s="56">
        <f t="shared" si="151"/>
        <v>-3.3112582781365725E-3</v>
      </c>
      <c r="P395" s="54"/>
      <c r="Q395" s="42">
        <f t="shared" si="152"/>
        <v>280.00044944863555</v>
      </c>
      <c r="R395" s="42">
        <f t="shared" si="153"/>
        <v>274.38150735886438</v>
      </c>
      <c r="S395" s="42">
        <f t="shared" si="154"/>
        <v>281.09792241609586</v>
      </c>
      <c r="T395" s="42">
        <f t="shared" si="155"/>
        <v>280.1671345935286</v>
      </c>
      <c r="V395" s="143">
        <f t="shared" si="145"/>
        <v>273.19894099640635</v>
      </c>
      <c r="W395" s="143">
        <f t="shared" si="146"/>
        <v>284.64617485238551</v>
      </c>
      <c r="X395" s="143">
        <f t="shared" si="147"/>
        <v>283.70363784956561</v>
      </c>
      <c r="AA395" t="s">
        <v>42</v>
      </c>
      <c r="AB395" s="2">
        <v>59.726615871439002</v>
      </c>
      <c r="AC395" s="2">
        <v>58.630800047004001</v>
      </c>
      <c r="AD395" s="2">
        <v>-1.0958158244350003</v>
      </c>
      <c r="AE395" s="1">
        <v>-1.8347194269197068E-2</v>
      </c>
      <c r="AF395" s="2">
        <v>59.620243879282</v>
      </c>
      <c r="AG395" s="2">
        <v>-0.10637199215700122</v>
      </c>
      <c r="AH395" s="1">
        <v>-1.7809814034327001E-3</v>
      </c>
      <c r="AI395" s="2">
        <v>59.691413172257995</v>
      </c>
      <c r="AJ395" s="2">
        <v>-3.5202699181006381E-2</v>
      </c>
      <c r="AK395" s="1">
        <v>-5.8939718360705173E-4</v>
      </c>
      <c r="AL395" s="2">
        <v>59.114182906354003</v>
      </c>
      <c r="AM395" s="2">
        <v>-0.61243296508499867</v>
      </c>
      <c r="AN395" s="1">
        <v>-1.0253937145932646E-2</v>
      </c>
      <c r="AO395" s="2">
        <v>59.563625970177</v>
      </c>
      <c r="AP395" s="2">
        <v>-0.16298990126200152</v>
      </c>
      <c r="AQ395" s="1">
        <v>-2.728932468111634E-3</v>
      </c>
      <c r="AR395" s="2">
        <v>57.549356920892997</v>
      </c>
      <c r="AS395" s="2">
        <v>-2.1772589505460047</v>
      </c>
      <c r="AT395" s="1">
        <v>-3.6453747107194803E-2</v>
      </c>
      <c r="AU395" s="1"/>
      <c r="AV395" t="s">
        <v>42</v>
      </c>
      <c r="AW395" s="2">
        <v>62.021313732655003</v>
      </c>
      <c r="AX395" s="2">
        <v>61.955131926106993</v>
      </c>
      <c r="AY395" s="2">
        <v>-6.6181806548009092E-2</v>
      </c>
      <c r="AZ395" s="1">
        <v>-1.0670816621732335E-3</v>
      </c>
      <c r="BA395" s="2">
        <v>62.021313732655003</v>
      </c>
      <c r="BB395" s="2">
        <v>0</v>
      </c>
      <c r="BC395" s="1">
        <v>0</v>
      </c>
      <c r="BD395" s="2">
        <v>62.021313732655003</v>
      </c>
      <c r="BE395" s="2">
        <v>0</v>
      </c>
      <c r="BF395" s="1">
        <v>0</v>
      </c>
      <c r="BG395" s="2">
        <v>61.955131926106993</v>
      </c>
      <c r="BH395" s="2">
        <v>-6.6181806548009092E-2</v>
      </c>
      <c r="BI395" s="1">
        <v>-1.0670816621732335E-3</v>
      </c>
      <c r="BJ395" s="2">
        <v>62.021313732655003</v>
      </c>
      <c r="BK395" s="2">
        <v>0</v>
      </c>
      <c r="BL395" s="1">
        <v>0</v>
      </c>
      <c r="BM395" s="2">
        <v>61.822768313010997</v>
      </c>
      <c r="BN395" s="2">
        <v>-0.19854541964400596</v>
      </c>
      <c r="BO395" s="1">
        <v>-3.2012449865193569E-3</v>
      </c>
      <c r="BQ395" t="s">
        <v>42</v>
      </c>
      <c r="BS395" s="23">
        <v>59.726615871439002</v>
      </c>
      <c r="BT395" s="23">
        <v>59.464518517157003</v>
      </c>
      <c r="BU395" s="23">
        <v>-0.26209735428199821</v>
      </c>
      <c r="BV395" s="24">
        <v>-4.388284024766452E-3</v>
      </c>
      <c r="BW395" s="2">
        <v>62.021313732655003</v>
      </c>
      <c r="BX395" s="2">
        <v>61.955131926106993</v>
      </c>
      <c r="BY395" s="2">
        <v>-6.6181806548009092E-2</v>
      </c>
      <c r="BZ395" s="1">
        <v>-1.0670816621732335E-3</v>
      </c>
      <c r="CB395" s="25" t="s">
        <v>42</v>
      </c>
      <c r="CC395" s="27">
        <v>0</v>
      </c>
      <c r="CD395" s="27">
        <v>2.060597</v>
      </c>
      <c r="CG395" s="30">
        <v>77</v>
      </c>
      <c r="CH395" s="30"/>
      <c r="CI395" s="15" t="s">
        <v>42</v>
      </c>
      <c r="CJ395" s="33" t="s">
        <v>961</v>
      </c>
      <c r="CK395" s="34" t="s">
        <v>42</v>
      </c>
      <c r="CL395" s="34" t="s">
        <v>962</v>
      </c>
      <c r="CM395" s="32"/>
      <c r="CN395" s="32"/>
      <c r="CO395" t="s">
        <v>42</v>
      </c>
      <c r="CP395">
        <v>213309</v>
      </c>
      <c r="CQ395" t="s">
        <v>963</v>
      </c>
      <c r="CR395" s="30">
        <v>471</v>
      </c>
      <c r="CS395" s="39" t="s">
        <v>42</v>
      </c>
      <c r="CW395" s="30">
        <v>124</v>
      </c>
      <c r="CX395" s="30"/>
      <c r="CY395" s="32"/>
      <c r="CZ395" s="32" t="s">
        <v>42</v>
      </c>
      <c r="DA395" s="41">
        <v>210650</v>
      </c>
    </row>
    <row r="396" spans="1:105" ht="15.75" x14ac:dyDescent="0.25">
      <c r="A396" t="s">
        <v>696</v>
      </c>
      <c r="B396" t="s">
        <v>43</v>
      </c>
      <c r="C396" s="52">
        <v>192.41838108977299</v>
      </c>
      <c r="D396" s="52">
        <v>191.89751494147501</v>
      </c>
      <c r="E396" s="52">
        <v>-0.5208661482979835</v>
      </c>
      <c r="F396" s="53">
        <v>-2.7069459027148392E-3</v>
      </c>
      <c r="G396" s="45">
        <v>204.53771066852701</v>
      </c>
      <c r="H396" s="45">
        <v>203.880854925541</v>
      </c>
      <c r="I396" s="45">
        <v>-0.65685574298601068</v>
      </c>
      <c r="J396" s="46">
        <v>-3.2114163243496378E-3</v>
      </c>
      <c r="K396" s="47">
        <v>1</v>
      </c>
      <c r="L396" s="55">
        <f t="shared" si="148"/>
        <v>202.74947266852701</v>
      </c>
      <c r="M396" s="55">
        <f t="shared" si="149"/>
        <v>202.09261692554099</v>
      </c>
      <c r="N396" s="55">
        <f t="shared" si="150"/>
        <v>-0.65685574298601068</v>
      </c>
      <c r="O396" s="56">
        <f t="shared" si="151"/>
        <v>-3.2397408207314911E-3</v>
      </c>
      <c r="P396" s="54"/>
      <c r="Q396" s="42">
        <f t="shared" si="152"/>
        <v>806.51175529389604</v>
      </c>
      <c r="R396" s="42">
        <f t="shared" si="153"/>
        <v>804.32857160241178</v>
      </c>
      <c r="S396" s="42">
        <f t="shared" si="154"/>
        <v>849.81399469583494</v>
      </c>
      <c r="T396" s="42">
        <f t="shared" si="155"/>
        <v>847.06081760719007</v>
      </c>
      <c r="V396" s="143">
        <f t="shared" si="145"/>
        <v>795.8816121912115</v>
      </c>
      <c r="W396" s="143">
        <f t="shared" si="146"/>
        <v>847.7034500617832</v>
      </c>
      <c r="X396" s="143">
        <f t="shared" si="147"/>
        <v>844.95711059074313</v>
      </c>
      <c r="AA396" t="s">
        <v>43</v>
      </c>
      <c r="AB396" s="2">
        <v>192.41838108977299</v>
      </c>
      <c r="AC396" s="2">
        <v>191.635158215373</v>
      </c>
      <c r="AD396" s="2">
        <v>-0.78322287439999627</v>
      </c>
      <c r="AE396" s="1">
        <v>-4.0704160900022482E-3</v>
      </c>
      <c r="AF396" s="2">
        <v>192.27893939397401</v>
      </c>
      <c r="AG396" s="2">
        <v>-0.13944169579897903</v>
      </c>
      <c r="AH396" s="1">
        <v>-7.2467970580171524E-4</v>
      </c>
      <c r="AI396" s="2">
        <v>192.53070505217499</v>
      </c>
      <c r="AJ396" s="2">
        <v>0.1123239624020016</v>
      </c>
      <c r="AK396" s="1">
        <v>5.8374860949275285E-4</v>
      </c>
      <c r="AL396" s="2">
        <v>191.89059192168702</v>
      </c>
      <c r="AM396" s="2">
        <v>-0.52778916808597387</v>
      </c>
      <c r="AN396" s="1">
        <v>-2.7429248967630244E-3</v>
      </c>
      <c r="AO396" s="2">
        <v>192.12669981020798</v>
      </c>
      <c r="AP396" s="2">
        <v>-0.29168127956501166</v>
      </c>
      <c r="AQ396" s="1">
        <v>-1.5158701466723569E-3</v>
      </c>
      <c r="AR396" s="2">
        <v>190.354984595833</v>
      </c>
      <c r="AS396" s="2">
        <v>-2.0633964939399903</v>
      </c>
      <c r="AT396" s="1">
        <v>-1.0723489524513307E-2</v>
      </c>
      <c r="AU396" s="1"/>
      <c r="AV396" t="s">
        <v>43</v>
      </c>
      <c r="AW396" s="2">
        <v>204.53771066852701</v>
      </c>
      <c r="AX396" s="2">
        <v>204.318758754198</v>
      </c>
      <c r="AY396" s="2">
        <v>-0.21895191432901129</v>
      </c>
      <c r="AZ396" s="1">
        <v>-1.0704721081182134E-3</v>
      </c>
      <c r="BA396" s="2">
        <v>204.53771066852701</v>
      </c>
      <c r="BB396" s="2">
        <v>0</v>
      </c>
      <c r="BC396" s="1">
        <v>0</v>
      </c>
      <c r="BD396" s="2">
        <v>204.53771066852701</v>
      </c>
      <c r="BE396" s="2">
        <v>0</v>
      </c>
      <c r="BF396" s="1">
        <v>0</v>
      </c>
      <c r="BG396" s="2">
        <v>204.318758754198</v>
      </c>
      <c r="BH396" s="2">
        <v>-0.21895191432901129</v>
      </c>
      <c r="BI396" s="1">
        <v>-1.0704721081182134E-3</v>
      </c>
      <c r="BJ396" s="2">
        <v>204.53771066852701</v>
      </c>
      <c r="BK396" s="2">
        <v>0</v>
      </c>
      <c r="BL396" s="1">
        <v>0</v>
      </c>
      <c r="BM396" s="2">
        <v>203.880854925541</v>
      </c>
      <c r="BN396" s="2">
        <v>-0.65685574298601068</v>
      </c>
      <c r="BO396" s="1">
        <v>-3.2114163243496378E-3</v>
      </c>
      <c r="BQ396" t="s">
        <v>43</v>
      </c>
      <c r="BS396" s="23">
        <v>192.41838108977299</v>
      </c>
      <c r="BT396" s="23">
        <v>193.34301311633502</v>
      </c>
      <c r="BU396" s="23">
        <v>0.9246320265620227</v>
      </c>
      <c r="BV396" s="24">
        <v>4.8053206836338293E-3</v>
      </c>
      <c r="BW396" s="2">
        <v>204.53771066852701</v>
      </c>
      <c r="BX396" s="2">
        <v>204.318758754198</v>
      </c>
      <c r="BY396" s="2">
        <v>-0.21895191432901129</v>
      </c>
      <c r="BZ396" s="1">
        <v>-1.0704721081182134E-3</v>
      </c>
      <c r="CB396" s="25" t="s">
        <v>43</v>
      </c>
      <c r="CC396" s="27">
        <v>0</v>
      </c>
      <c r="CD396" s="27">
        <v>1.788238</v>
      </c>
      <c r="CG396" s="30">
        <v>79</v>
      </c>
      <c r="CH396" s="30"/>
      <c r="CI396" s="15" t="s">
        <v>43</v>
      </c>
      <c r="CJ396" s="33" t="s">
        <v>961</v>
      </c>
      <c r="CK396" s="34" t="s">
        <v>43</v>
      </c>
      <c r="CL396" s="34" t="s">
        <v>962</v>
      </c>
      <c r="CM396" s="32"/>
      <c r="CN396" s="32"/>
      <c r="CO396" t="s">
        <v>43</v>
      </c>
      <c r="CP396">
        <v>238581</v>
      </c>
      <c r="CQ396" t="s">
        <v>963</v>
      </c>
      <c r="CR396" s="30">
        <v>472</v>
      </c>
      <c r="CS396" s="39" t="s">
        <v>43</v>
      </c>
      <c r="CW396" s="30">
        <v>125</v>
      </c>
      <c r="CX396" s="30"/>
      <c r="CY396" s="32"/>
      <c r="CZ396" s="32" t="s">
        <v>43</v>
      </c>
      <c r="DA396" s="41">
        <v>239175</v>
      </c>
    </row>
    <row r="397" spans="1:105" ht="15.75" x14ac:dyDescent="0.25">
      <c r="A397" t="s">
        <v>697</v>
      </c>
      <c r="B397" t="s">
        <v>44</v>
      </c>
      <c r="C397" s="52">
        <v>100.71930893826101</v>
      </c>
      <c r="D397" s="52">
        <v>99.529783618421007</v>
      </c>
      <c r="E397" s="52">
        <v>-1.1895253198400013</v>
      </c>
      <c r="F397" s="53">
        <v>-1.1810300650187715E-2</v>
      </c>
      <c r="G397" s="45">
        <v>96.148277229995003</v>
      </c>
      <c r="H397" s="45">
        <v>95.510634532000012</v>
      </c>
      <c r="I397" s="45">
        <v>-0.63764269799499118</v>
      </c>
      <c r="J397" s="46">
        <v>-6.6318681557829126E-3</v>
      </c>
      <c r="K397" s="47">
        <v>3</v>
      </c>
      <c r="L397" s="55">
        <f t="shared" si="148"/>
        <v>93.659682229994999</v>
      </c>
      <c r="M397" s="55">
        <f t="shared" si="149"/>
        <v>93.022039532000008</v>
      </c>
      <c r="N397" s="55">
        <f t="shared" si="150"/>
        <v>-0.63764269799499118</v>
      </c>
      <c r="O397" s="56">
        <f t="shared" si="151"/>
        <v>-6.808080945963137E-3</v>
      </c>
      <c r="P397" s="54"/>
      <c r="Q397" s="42">
        <f t="shared" si="152"/>
        <v>363.72447803901258</v>
      </c>
      <c r="R397" s="42">
        <f t="shared" si="153"/>
        <v>359.4287825995392</v>
      </c>
      <c r="S397" s="42">
        <f t="shared" si="154"/>
        <v>338.23026976174657</v>
      </c>
      <c r="T397" s="42">
        <f t="shared" si="155"/>
        <v>335.92757070683365</v>
      </c>
      <c r="V397" s="143">
        <f t="shared" si="145"/>
        <v>358.73580599667127</v>
      </c>
      <c r="W397" s="143">
        <f t="shared" si="146"/>
        <v>342.22833653661633</v>
      </c>
      <c r="X397" s="143">
        <f t="shared" si="147"/>
        <v>338.73950677070695</v>
      </c>
      <c r="AA397" t="s">
        <v>44</v>
      </c>
      <c r="AB397" s="2">
        <v>100.71930893826101</v>
      </c>
      <c r="AC397" s="2">
        <v>99.522196174027002</v>
      </c>
      <c r="AD397" s="2">
        <v>-1.1971127642340065</v>
      </c>
      <c r="AE397" s="1">
        <v>-1.1885633220218116E-2</v>
      </c>
      <c r="AF397" s="2">
        <v>100.57594326490401</v>
      </c>
      <c r="AG397" s="2">
        <v>-0.14336567335699613</v>
      </c>
      <c r="AH397" s="1">
        <v>-1.4234179609480494E-3</v>
      </c>
      <c r="AI397" s="2">
        <v>100.70049615651301</v>
      </c>
      <c r="AJ397" s="2">
        <v>-1.881278174799661E-2</v>
      </c>
      <c r="AK397" s="1">
        <v>-1.8678426159107666E-4</v>
      </c>
      <c r="AL397" s="2">
        <v>99.999104237575992</v>
      </c>
      <c r="AM397" s="2">
        <v>-0.72020470068501652</v>
      </c>
      <c r="AN397" s="1">
        <v>-7.1506120154824345E-3</v>
      </c>
      <c r="AO397" s="2">
        <v>100.496864865448</v>
      </c>
      <c r="AP397" s="2">
        <v>-0.22244407281300482</v>
      </c>
      <c r="AQ397" s="1">
        <v>-2.2085543989321726E-3</v>
      </c>
      <c r="AR397" s="2">
        <v>98.177380441945004</v>
      </c>
      <c r="AS397" s="2">
        <v>-2.5419284963160038</v>
      </c>
      <c r="AT397" s="1">
        <v>-2.523774758893706E-2</v>
      </c>
      <c r="AU397" s="1"/>
      <c r="AV397" t="s">
        <v>44</v>
      </c>
      <c r="AW397" s="2">
        <v>96.148277229995003</v>
      </c>
      <c r="AX397" s="2">
        <v>95.726342138248</v>
      </c>
      <c r="AY397" s="2">
        <v>-0.42193509174700239</v>
      </c>
      <c r="AZ397" s="1">
        <v>-4.3883791150796918E-3</v>
      </c>
      <c r="BA397" s="2">
        <v>96.088360599455996</v>
      </c>
      <c r="BB397" s="2">
        <v>-5.9916630539007087E-2</v>
      </c>
      <c r="BC397" s="1">
        <v>-6.2316904956790146E-4</v>
      </c>
      <c r="BD397" s="2">
        <v>96.142958775236991</v>
      </c>
      <c r="BE397" s="2">
        <v>-5.3184547580116259E-3</v>
      </c>
      <c r="BF397" s="1">
        <v>-5.5315133159270463E-5</v>
      </c>
      <c r="BG397" s="2">
        <v>95.818540728480997</v>
      </c>
      <c r="BH397" s="2">
        <v>-0.32973650151400591</v>
      </c>
      <c r="BI397" s="1">
        <v>-3.4294582390202132E-3</v>
      </c>
      <c r="BJ397" s="2">
        <v>96.053839034700999</v>
      </c>
      <c r="BK397" s="2">
        <v>-9.4438195294003435E-2</v>
      </c>
      <c r="BL397" s="1">
        <v>-9.822141177641601E-4</v>
      </c>
      <c r="BM397" s="2">
        <v>95.193468254980004</v>
      </c>
      <c r="BN397" s="2">
        <v>-0.9548089750149984</v>
      </c>
      <c r="BO397" s="1">
        <v>-9.9305884881432938E-3</v>
      </c>
      <c r="BQ397" t="s">
        <v>44</v>
      </c>
      <c r="BS397" s="23">
        <v>100.71930893826101</v>
      </c>
      <c r="BT397" s="23">
        <v>101.15268235216401</v>
      </c>
      <c r="BU397" s="23">
        <v>0.43337341390299855</v>
      </c>
      <c r="BV397" s="24">
        <v>4.30278383034427E-3</v>
      </c>
      <c r="BW397" s="2">
        <v>96.148277229995003</v>
      </c>
      <c r="BX397" s="2">
        <v>96.193746390683998</v>
      </c>
      <c r="BY397" s="2">
        <v>4.5469160688995203E-2</v>
      </c>
      <c r="BZ397" s="1">
        <v>4.7290666040982756E-4</v>
      </c>
      <c r="CB397" s="25" t="s">
        <v>44</v>
      </c>
      <c r="CC397" s="27">
        <v>0</v>
      </c>
      <c r="CD397" s="27">
        <v>2.4885950000000001</v>
      </c>
      <c r="CG397" s="30">
        <v>80</v>
      </c>
      <c r="CH397" s="30"/>
      <c r="CI397" s="15" t="s">
        <v>44</v>
      </c>
      <c r="CJ397" s="33" t="s">
        <v>961</v>
      </c>
      <c r="CK397" s="34" t="s">
        <v>44</v>
      </c>
      <c r="CL397" s="34" t="s">
        <v>962</v>
      </c>
      <c r="CM397" s="32"/>
      <c r="CN397" s="32"/>
      <c r="CO397" t="s">
        <v>44</v>
      </c>
      <c r="CP397">
        <v>276911</v>
      </c>
      <c r="CQ397" t="s">
        <v>963</v>
      </c>
      <c r="CR397" s="30">
        <v>473</v>
      </c>
      <c r="CS397" s="39" t="s">
        <v>44</v>
      </c>
      <c r="CW397" s="30">
        <v>126</v>
      </c>
      <c r="CX397" s="30"/>
      <c r="CY397" s="32"/>
      <c r="CZ397" s="32" t="s">
        <v>44</v>
      </c>
      <c r="DA397" s="41">
        <v>273676</v>
      </c>
    </row>
    <row r="398" spans="1:105" ht="15.75" x14ac:dyDescent="0.25">
      <c r="A398" t="s">
        <v>698</v>
      </c>
      <c r="B398" t="s">
        <v>45</v>
      </c>
      <c r="C398" s="52">
        <v>16.273676295770002</v>
      </c>
      <c r="D398" s="52">
        <v>12.842476260986</v>
      </c>
      <c r="E398" s="52">
        <v>-3.4312000347840019</v>
      </c>
      <c r="F398" s="53">
        <v>-0.21084357169350049</v>
      </c>
      <c r="G398" s="45">
        <v>30.111327614911001</v>
      </c>
      <c r="H398" s="45">
        <v>30.020130576021</v>
      </c>
      <c r="I398" s="45">
        <v>-9.1197038890001636E-2</v>
      </c>
      <c r="J398" s="46">
        <v>-3.0286621718014603E-3</v>
      </c>
      <c r="K398" s="47">
        <v>4</v>
      </c>
      <c r="L398" s="55">
        <f t="shared" si="148"/>
        <v>27.237515614911</v>
      </c>
      <c r="M398" s="55">
        <f t="shared" si="149"/>
        <v>27.146318576020999</v>
      </c>
      <c r="N398" s="55">
        <f t="shared" si="150"/>
        <v>-9.1197038890001636E-2</v>
      </c>
      <c r="O398" s="56">
        <f t="shared" si="151"/>
        <v>-3.3482142857433153E-3</v>
      </c>
      <c r="P398" s="54"/>
      <c r="Q398" s="42">
        <f t="shared" si="152"/>
        <v>82.370417609064276</v>
      </c>
      <c r="R398" s="42">
        <f t="shared" si="153"/>
        <v>65.003144558483953</v>
      </c>
      <c r="S398" s="42">
        <f t="shared" si="154"/>
        <v>137.86470217653252</v>
      </c>
      <c r="T398" s="42">
        <f t="shared" si="155"/>
        <v>137.40310161120533</v>
      </c>
      <c r="V398" s="143">
        <f t="shared" si="145"/>
        <v>73.635341381167493</v>
      </c>
      <c r="W398" s="143">
        <f t="shared" si="146"/>
        <v>139.66953969925748</v>
      </c>
      <c r="X398" s="143">
        <f t="shared" si="147"/>
        <v>139.20189615115325</v>
      </c>
      <c r="AA398" t="s">
        <v>45</v>
      </c>
      <c r="AB398" s="2">
        <v>16.273676295770002</v>
      </c>
      <c r="AC398" s="2">
        <v>15.267361714648999</v>
      </c>
      <c r="AD398" s="2">
        <v>-1.0063145811210035</v>
      </c>
      <c r="AE398" s="1">
        <v>-6.1836954528988242E-2</v>
      </c>
      <c r="AF398" s="2">
        <v>16.173984900097</v>
      </c>
      <c r="AG398" s="2">
        <v>-9.9691395673001892E-2</v>
      </c>
      <c r="AH398" s="1">
        <v>-6.1259296216254816E-3</v>
      </c>
      <c r="AI398" s="2">
        <v>16.198241321916999</v>
      </c>
      <c r="AJ398" s="2">
        <v>-7.5434973853003129E-2</v>
      </c>
      <c r="AK398" s="1">
        <v>-4.635398448512267E-3</v>
      </c>
      <c r="AL398" s="2">
        <v>15.749607945840999</v>
      </c>
      <c r="AM398" s="2">
        <v>-0.52406834992900286</v>
      </c>
      <c r="AN398" s="1">
        <v>-3.2203439493584084E-2</v>
      </c>
      <c r="AO398" s="2">
        <v>16.16464370588</v>
      </c>
      <c r="AP398" s="2">
        <v>-0.10903258989000264</v>
      </c>
      <c r="AQ398" s="1">
        <v>-6.6999360137416121E-3</v>
      </c>
      <c r="AR398" s="2">
        <v>14.359922464106999</v>
      </c>
      <c r="AS398" s="2">
        <v>-1.9137538316630032</v>
      </c>
      <c r="AT398" s="1">
        <v>-0.11759812576341112</v>
      </c>
      <c r="AU398" s="1"/>
      <c r="AV398" t="s">
        <v>45</v>
      </c>
      <c r="AW398" s="2">
        <v>30.111327614911001</v>
      </c>
      <c r="AX398" s="2">
        <v>30.080928601946997</v>
      </c>
      <c r="AY398" s="2">
        <v>-3.0399012964004157E-2</v>
      </c>
      <c r="AZ398" s="1">
        <v>-1.0095540572894134E-3</v>
      </c>
      <c r="BA398" s="2">
        <v>30.111327614911001</v>
      </c>
      <c r="BB398" s="2">
        <v>0</v>
      </c>
      <c r="BC398" s="1">
        <v>0</v>
      </c>
      <c r="BD398" s="2">
        <v>30.111327614911001</v>
      </c>
      <c r="BE398" s="2">
        <v>0</v>
      </c>
      <c r="BF398" s="1">
        <v>0</v>
      </c>
      <c r="BG398" s="2">
        <v>30.080928601946997</v>
      </c>
      <c r="BH398" s="2">
        <v>-3.0399012964004157E-2</v>
      </c>
      <c r="BI398" s="1">
        <v>-1.0095540572894134E-3</v>
      </c>
      <c r="BJ398" s="2">
        <v>30.111327614911001</v>
      </c>
      <c r="BK398" s="2">
        <v>0</v>
      </c>
      <c r="BL398" s="1">
        <v>0</v>
      </c>
      <c r="BM398" s="2">
        <v>30.020130576021</v>
      </c>
      <c r="BN398" s="2">
        <v>-9.1197038890001636E-2</v>
      </c>
      <c r="BO398" s="1">
        <v>-3.0286621718014603E-3</v>
      </c>
      <c r="BQ398" t="s">
        <v>45</v>
      </c>
      <c r="BS398" s="23">
        <v>16.273676295770002</v>
      </c>
      <c r="BT398" s="23">
        <v>13.229539504755</v>
      </c>
      <c r="BU398" s="23">
        <v>-3.0441367910150028</v>
      </c>
      <c r="BV398" s="24">
        <v>-0.18705894941552093</v>
      </c>
      <c r="BW398" s="2">
        <v>30.111327614911001</v>
      </c>
      <c r="BX398" s="2">
        <v>30.080928601946997</v>
      </c>
      <c r="BY398" s="2">
        <v>-3.0399012964004157E-2</v>
      </c>
      <c r="BZ398" s="1">
        <v>-1.0095540572894134E-3</v>
      </c>
      <c r="CB398" s="25" t="s">
        <v>45</v>
      </c>
      <c r="CC398" s="27">
        <v>0</v>
      </c>
      <c r="CD398" s="27">
        <v>2.873812</v>
      </c>
      <c r="CG398" s="30">
        <v>81</v>
      </c>
      <c r="CH398" s="30"/>
      <c r="CI398" s="15" t="s">
        <v>45</v>
      </c>
      <c r="CJ398" s="33" t="s">
        <v>961</v>
      </c>
      <c r="CK398" s="34" t="s">
        <v>45</v>
      </c>
      <c r="CL398" s="34" t="s">
        <v>962</v>
      </c>
      <c r="CM398" s="32"/>
      <c r="CN398" s="32"/>
      <c r="CO398" t="s">
        <v>45</v>
      </c>
      <c r="CP398">
        <v>197567</v>
      </c>
      <c r="CQ398" t="s">
        <v>963</v>
      </c>
      <c r="CR398" s="30">
        <v>474</v>
      </c>
      <c r="CS398" s="39" t="s">
        <v>45</v>
      </c>
      <c r="CW398" s="30">
        <v>127</v>
      </c>
      <c r="CX398" s="30"/>
      <c r="CY398" s="32"/>
      <c r="CZ398" s="32" t="s">
        <v>45</v>
      </c>
      <c r="DA398" s="41">
        <v>195014</v>
      </c>
    </row>
    <row r="399" spans="1:105" ht="15.75" x14ac:dyDescent="0.25">
      <c r="A399" t="s">
        <v>699</v>
      </c>
      <c r="B399" t="s">
        <v>46</v>
      </c>
      <c r="C399" s="52">
        <v>48.551017010934004</v>
      </c>
      <c r="D399" s="52">
        <v>46.459516449576</v>
      </c>
      <c r="E399" s="52">
        <v>-2.0915005613580036</v>
      </c>
      <c r="F399" s="53">
        <v>-4.3078408859838796E-2</v>
      </c>
      <c r="G399" s="45">
        <v>51.712208546085996</v>
      </c>
      <c r="H399" s="45">
        <v>51.547959597258</v>
      </c>
      <c r="I399" s="45">
        <v>-0.16424894882799634</v>
      </c>
      <c r="J399" s="46">
        <v>-3.1762122223346436E-3</v>
      </c>
      <c r="K399" s="47">
        <v>3</v>
      </c>
      <c r="L399" s="55">
        <f t="shared" si="148"/>
        <v>49.603182546085996</v>
      </c>
      <c r="M399" s="55">
        <f t="shared" si="149"/>
        <v>49.438933597258</v>
      </c>
      <c r="N399" s="55">
        <f t="shared" si="150"/>
        <v>-0.16424894882799634</v>
      </c>
      <c r="O399" s="56">
        <f t="shared" si="151"/>
        <v>-3.3112582781436193E-3</v>
      </c>
      <c r="P399" s="54"/>
      <c r="Q399" s="42">
        <f t="shared" si="152"/>
        <v>247.00982936549059</v>
      </c>
      <c r="R399" s="42">
        <f t="shared" si="153"/>
        <v>236.36903894368498</v>
      </c>
      <c r="S399" s="42">
        <f t="shared" si="154"/>
        <v>252.36286304640433</v>
      </c>
      <c r="T399" s="42">
        <f t="shared" si="155"/>
        <v>251.52722442704589</v>
      </c>
      <c r="V399" s="143">
        <f t="shared" si="145"/>
        <v>239.67823224803388</v>
      </c>
      <c r="W399" s="143">
        <f t="shared" si="146"/>
        <v>254.8051972100929</v>
      </c>
      <c r="X399" s="143">
        <f t="shared" si="147"/>
        <v>253.96147139151694</v>
      </c>
      <c r="AA399" t="s">
        <v>46</v>
      </c>
      <c r="AB399" s="2">
        <v>48.551017010934004</v>
      </c>
      <c r="AC399" s="2">
        <v>47.584838007032999</v>
      </c>
      <c r="AD399" s="2">
        <v>-0.96617900390100431</v>
      </c>
      <c r="AE399" s="1">
        <v>-1.990028352410032E-2</v>
      </c>
      <c r="AF399" s="2">
        <v>48.450574595101997</v>
      </c>
      <c r="AG399" s="2">
        <v>-0.1004424158320063</v>
      </c>
      <c r="AH399" s="1">
        <v>-2.0688014796762348E-3</v>
      </c>
      <c r="AI399" s="2">
        <v>48.510511159881005</v>
      </c>
      <c r="AJ399" s="2">
        <v>-4.050585105299831E-2</v>
      </c>
      <c r="AK399" s="1">
        <v>-8.3429459456793933E-4</v>
      </c>
      <c r="AL399" s="2">
        <v>48.033329309152997</v>
      </c>
      <c r="AM399" s="2">
        <v>-0.51768770178100709</v>
      </c>
      <c r="AN399" s="1">
        <v>-1.0662757108968912E-2</v>
      </c>
      <c r="AO399" s="2">
        <v>48.415742804003997</v>
      </c>
      <c r="AP399" s="2">
        <v>-0.13527420693000636</v>
      </c>
      <c r="AQ399" s="1">
        <v>-2.7862280804445711E-3</v>
      </c>
      <c r="AR399" s="2">
        <v>46.658401149957001</v>
      </c>
      <c r="AS399" s="2">
        <v>-1.8926158609770027</v>
      </c>
      <c r="AT399" s="1">
        <v>-3.8982002386289322E-2</v>
      </c>
      <c r="AU399" s="1"/>
      <c r="AV399" t="s">
        <v>46</v>
      </c>
      <c r="AW399" s="2">
        <v>51.712208546085996</v>
      </c>
      <c r="AX399" s="2">
        <v>51.657458896476001</v>
      </c>
      <c r="AY399" s="2">
        <v>-5.4749649609995288E-2</v>
      </c>
      <c r="AZ399" s="1">
        <v>-1.0587374074577055E-3</v>
      </c>
      <c r="BA399" s="2">
        <v>51.712208546085996</v>
      </c>
      <c r="BB399" s="2">
        <v>0</v>
      </c>
      <c r="BC399" s="1">
        <v>0</v>
      </c>
      <c r="BD399" s="2">
        <v>51.712208546085996</v>
      </c>
      <c r="BE399" s="2">
        <v>0</v>
      </c>
      <c r="BF399" s="1">
        <v>0</v>
      </c>
      <c r="BG399" s="2">
        <v>51.657458896476001</v>
      </c>
      <c r="BH399" s="2">
        <v>-5.4749649609995288E-2</v>
      </c>
      <c r="BI399" s="1">
        <v>-1.0587374074577055E-3</v>
      </c>
      <c r="BJ399" s="2">
        <v>51.712208546085996</v>
      </c>
      <c r="BK399" s="2">
        <v>0</v>
      </c>
      <c r="BL399" s="1">
        <v>0</v>
      </c>
      <c r="BM399" s="2">
        <v>51.547959597258</v>
      </c>
      <c r="BN399" s="2">
        <v>-0.16424894882799634</v>
      </c>
      <c r="BO399" s="1">
        <v>-3.1762122223346436E-3</v>
      </c>
      <c r="BQ399" t="s">
        <v>46</v>
      </c>
      <c r="BS399" s="23">
        <v>48.551017010934004</v>
      </c>
      <c r="BT399" s="23">
        <v>47.737655723619</v>
      </c>
      <c r="BU399" s="23">
        <v>-0.81336128731500423</v>
      </c>
      <c r="BV399" s="24">
        <v>-1.6752713689433735E-2</v>
      </c>
      <c r="BW399" s="2">
        <v>51.712208546085996</v>
      </c>
      <c r="BX399" s="2">
        <v>51.657458896476001</v>
      </c>
      <c r="BY399" s="2">
        <v>-5.4749649609995288E-2</v>
      </c>
      <c r="BZ399" s="1">
        <v>-1.0587374074577055E-3</v>
      </c>
      <c r="CB399" s="25" t="s">
        <v>46</v>
      </c>
      <c r="CC399" s="27">
        <v>0</v>
      </c>
      <c r="CD399" s="27">
        <v>2.1090260000000001</v>
      </c>
      <c r="CG399" s="30">
        <v>82</v>
      </c>
      <c r="CH399" s="30"/>
      <c r="CI399" s="15" t="s">
        <v>46</v>
      </c>
      <c r="CJ399" s="33" t="s">
        <v>961</v>
      </c>
      <c r="CK399" s="34" t="s">
        <v>46</v>
      </c>
      <c r="CL399" s="34" t="s">
        <v>962</v>
      </c>
      <c r="CM399" s="32"/>
      <c r="CN399" s="32"/>
      <c r="CO399" t="s">
        <v>46</v>
      </c>
      <c r="CP399">
        <v>196555</v>
      </c>
      <c r="CQ399" t="s">
        <v>963</v>
      </c>
      <c r="CR399" s="30">
        <v>475</v>
      </c>
      <c r="CS399" s="39" t="s">
        <v>46</v>
      </c>
      <c r="CW399" s="30">
        <v>128</v>
      </c>
      <c r="CX399" s="30"/>
      <c r="CY399" s="32"/>
      <c r="CZ399" s="32" t="s">
        <v>46</v>
      </c>
      <c r="DA399" s="41">
        <v>194671</v>
      </c>
    </row>
    <row r="400" spans="1:105" ht="15.75" x14ac:dyDescent="0.25">
      <c r="A400" t="s">
        <v>700</v>
      </c>
      <c r="B400" t="s">
        <v>47</v>
      </c>
      <c r="C400" s="52">
        <v>116.296496906261</v>
      </c>
      <c r="D400" s="52">
        <v>115.09773766538601</v>
      </c>
      <c r="E400" s="52">
        <v>-1.1987592408749919</v>
      </c>
      <c r="F400" s="53">
        <v>-1.0307784608862581E-2</v>
      </c>
      <c r="G400" s="45">
        <v>118.23579087188099</v>
      </c>
      <c r="H400" s="45">
        <v>117.763116253039</v>
      </c>
      <c r="I400" s="45">
        <v>-0.47267461884199236</v>
      </c>
      <c r="J400" s="46">
        <v>-3.9977287364210837E-3</v>
      </c>
      <c r="K400" s="47">
        <v>1</v>
      </c>
      <c r="L400" s="55">
        <f t="shared" si="148"/>
        <v>116.05021587188099</v>
      </c>
      <c r="M400" s="55">
        <f t="shared" si="149"/>
        <v>115.577541253039</v>
      </c>
      <c r="N400" s="55">
        <f t="shared" si="150"/>
        <v>-0.47267461884199236</v>
      </c>
      <c r="O400" s="56">
        <f t="shared" si="151"/>
        <v>-4.0730180059623793E-3</v>
      </c>
      <c r="P400" s="54"/>
      <c r="Q400" s="42">
        <f t="shared" si="152"/>
        <v>518.82409819258635</v>
      </c>
      <c r="R400" s="42">
        <f t="shared" si="153"/>
        <v>513.47617113852982</v>
      </c>
      <c r="S400" s="42">
        <f t="shared" si="154"/>
        <v>517.72538465466153</v>
      </c>
      <c r="T400" s="42">
        <f t="shared" si="155"/>
        <v>515.6166798408193</v>
      </c>
      <c r="V400" s="143">
        <f t="shared" si="145"/>
        <v>511.20823176483572</v>
      </c>
      <c r="W400" s="143">
        <f t="shared" si="146"/>
        <v>519.63791478885855</v>
      </c>
      <c r="X400" s="143">
        <f t="shared" si="147"/>
        <v>517.52142020534279</v>
      </c>
      <c r="AA400" t="s">
        <v>47</v>
      </c>
      <c r="AB400" s="2">
        <v>116.296496906261</v>
      </c>
      <c r="AC400" s="2">
        <v>115.317431018569</v>
      </c>
      <c r="AD400" s="2">
        <v>-0.97906588769200198</v>
      </c>
      <c r="AE400" s="1">
        <v>-8.4187048942769363E-3</v>
      </c>
      <c r="AF400" s="2">
        <v>116.167433805185</v>
      </c>
      <c r="AG400" s="2">
        <v>-0.1290631010759995</v>
      </c>
      <c r="AH400" s="1">
        <v>-1.1097763433066158E-3</v>
      </c>
      <c r="AI400" s="2">
        <v>116.32165246046699</v>
      </c>
      <c r="AJ400" s="2">
        <v>2.515555420599469E-2</v>
      </c>
      <c r="AK400" s="1">
        <v>2.1630534775497957E-4</v>
      </c>
      <c r="AL400" s="2">
        <v>115.74002400067999</v>
      </c>
      <c r="AM400" s="2">
        <v>-0.55647290558100337</v>
      </c>
      <c r="AN400" s="1">
        <v>-4.7849498513230348E-3</v>
      </c>
      <c r="AO400" s="2">
        <v>116.080630814796</v>
      </c>
      <c r="AP400" s="2">
        <v>-0.2158660914650028</v>
      </c>
      <c r="AQ400" s="1">
        <v>-1.8561701960721855E-3</v>
      </c>
      <c r="AR400" s="2">
        <v>114.167623191809</v>
      </c>
      <c r="AS400" s="2">
        <v>-2.1288737144519985</v>
      </c>
      <c r="AT400" s="1">
        <v>-1.8305570426321131E-2</v>
      </c>
      <c r="AU400" s="1"/>
      <c r="AV400" t="s">
        <v>47</v>
      </c>
      <c r="AW400" s="2">
        <v>118.23579087188099</v>
      </c>
      <c r="AX400" s="2">
        <v>118.013555128993</v>
      </c>
      <c r="AY400" s="2">
        <v>-0.22223574288798886</v>
      </c>
      <c r="AZ400" s="1">
        <v>-1.8795978886697775E-3</v>
      </c>
      <c r="BA400" s="2">
        <v>118.19888884065699</v>
      </c>
      <c r="BB400" s="2">
        <v>-3.6902031224002485E-2</v>
      </c>
      <c r="BC400" s="1">
        <v>-3.1210542046434251E-4</v>
      </c>
      <c r="BD400" s="2">
        <v>118.24289979379401</v>
      </c>
      <c r="BE400" s="2">
        <v>7.1089219130158199E-3</v>
      </c>
      <c r="BF400" s="1">
        <v>6.0124957600351061E-5</v>
      </c>
      <c r="BG400" s="2">
        <v>118.013555128993</v>
      </c>
      <c r="BH400" s="2">
        <v>-0.22223574288798886</v>
      </c>
      <c r="BI400" s="1">
        <v>-1.8795978886697775E-3</v>
      </c>
      <c r="BJ400" s="2">
        <v>118.17436847354101</v>
      </c>
      <c r="BK400" s="2">
        <v>-6.1422398339985307E-2</v>
      </c>
      <c r="BL400" s="1">
        <v>-5.1949073869300667E-4</v>
      </c>
      <c r="BM400" s="2">
        <v>117.763116253039</v>
      </c>
      <c r="BN400" s="2">
        <v>-0.47267461884199236</v>
      </c>
      <c r="BO400" s="1">
        <v>-3.9977287364210837E-3</v>
      </c>
      <c r="BQ400" t="s">
        <v>47</v>
      </c>
      <c r="BS400" s="23">
        <v>116.296496906261</v>
      </c>
      <c r="BT400" s="23">
        <v>116.329217990724</v>
      </c>
      <c r="BU400" s="23">
        <v>3.2721084463005923E-2</v>
      </c>
      <c r="BV400" s="24">
        <v>2.8135915812993277E-4</v>
      </c>
      <c r="BW400" s="2">
        <v>118.23579087188099</v>
      </c>
      <c r="BX400" s="2">
        <v>118.154962028173</v>
      </c>
      <c r="BY400" s="2">
        <v>-8.0828843707990927E-2</v>
      </c>
      <c r="BZ400" s="1">
        <v>-6.8362416415496531E-4</v>
      </c>
      <c r="CB400" s="25" t="s">
        <v>47</v>
      </c>
      <c r="CC400" s="27">
        <v>0</v>
      </c>
      <c r="CD400" s="27">
        <v>2.185575</v>
      </c>
      <c r="CG400" s="30">
        <v>83</v>
      </c>
      <c r="CH400" s="30"/>
      <c r="CI400" s="15" t="s">
        <v>47</v>
      </c>
      <c r="CJ400" s="33" t="s">
        <v>961</v>
      </c>
      <c r="CK400" s="34" t="s">
        <v>47</v>
      </c>
      <c r="CL400" s="34" t="s">
        <v>962</v>
      </c>
      <c r="CM400" s="32"/>
      <c r="CN400" s="32"/>
      <c r="CO400" t="s">
        <v>47</v>
      </c>
      <c r="CP400">
        <v>224154</v>
      </c>
      <c r="CQ400" t="s">
        <v>963</v>
      </c>
      <c r="CR400" s="30">
        <v>476</v>
      </c>
      <c r="CS400" s="39" t="s">
        <v>47</v>
      </c>
      <c r="CW400" s="30">
        <v>129</v>
      </c>
      <c r="CX400" s="30"/>
      <c r="CY400" s="32"/>
      <c r="CZ400" s="32" t="s">
        <v>47</v>
      </c>
      <c r="DA400" s="41">
        <v>223329</v>
      </c>
    </row>
    <row r="401" spans="1:105" ht="15.75" x14ac:dyDescent="0.25">
      <c r="A401" t="s">
        <v>701</v>
      </c>
      <c r="B401" t="s">
        <v>15</v>
      </c>
      <c r="C401" s="52">
        <v>105.662072098658</v>
      </c>
      <c r="D401" s="52">
        <v>104.91154776922099</v>
      </c>
      <c r="E401" s="52">
        <v>-0.75052432943701319</v>
      </c>
      <c r="F401" s="53">
        <v>-7.1030627597028313E-3</v>
      </c>
      <c r="G401" s="45">
        <v>93.409962449127008</v>
      </c>
      <c r="H401" s="45">
        <v>93.293766159401997</v>
      </c>
      <c r="I401" s="45">
        <v>-0.11619628972501062</v>
      </c>
      <c r="J401" s="46">
        <v>-1.2439389405417384E-3</v>
      </c>
      <c r="K401" s="47" t="s">
        <v>933</v>
      </c>
      <c r="L401" s="55">
        <f t="shared" si="148"/>
        <v>93.288049449127001</v>
      </c>
      <c r="M401" s="55">
        <f t="shared" si="149"/>
        <v>93.171853159401991</v>
      </c>
      <c r="N401" s="55">
        <f t="shared" si="150"/>
        <v>-0.11619628972501062</v>
      </c>
      <c r="O401" s="56">
        <f t="shared" si="151"/>
        <v>-1.2455645756467041E-3</v>
      </c>
      <c r="P401" s="54"/>
      <c r="Q401" s="42">
        <f t="shared" si="152"/>
        <v>7882.2881088144723</v>
      </c>
      <c r="R401" s="42">
        <f t="shared" si="153"/>
        <v>7826.2997216875028</v>
      </c>
      <c r="S401" s="42">
        <f t="shared" si="154"/>
        <v>6959.1980193306226</v>
      </c>
      <c r="T401" s="42">
        <f t="shared" si="155"/>
        <v>6950.5298888028337</v>
      </c>
      <c r="V401" s="143">
        <f t="shared" si="145"/>
        <v>8171.4931338081387</v>
      </c>
      <c r="W401" s="143">
        <f t="shared" si="146"/>
        <v>7217.0856760890456</v>
      </c>
      <c r="X401" s="143">
        <f t="shared" si="147"/>
        <v>7208.1138823965648</v>
      </c>
      <c r="AA401" t="s">
        <v>15</v>
      </c>
      <c r="AB401" s="2">
        <v>105.662072098658</v>
      </c>
      <c r="AC401" s="2">
        <v>106.032504280738</v>
      </c>
      <c r="AD401" s="2">
        <v>0.37043218207999473</v>
      </c>
      <c r="AE401" s="1">
        <v>3.5058197773569833E-3</v>
      </c>
      <c r="AF401" s="2">
        <v>105.66343591400499</v>
      </c>
      <c r="AG401" s="2">
        <v>1.3638153469912595E-3</v>
      </c>
      <c r="AH401" s="1">
        <v>1.2907331078249611E-5</v>
      </c>
      <c r="AI401" s="2">
        <v>105.75690427863499</v>
      </c>
      <c r="AJ401" s="2">
        <v>9.4832179976990005E-2</v>
      </c>
      <c r="AK401" s="1">
        <v>8.9750445068353393E-4</v>
      </c>
      <c r="AL401" s="2">
        <v>105.582453776161</v>
      </c>
      <c r="AM401" s="2">
        <v>-7.9618322496997962E-2</v>
      </c>
      <c r="AN401" s="1">
        <v>-7.5351846614040785E-4</v>
      </c>
      <c r="AO401" s="2">
        <v>105.473992187644</v>
      </c>
      <c r="AP401" s="2">
        <v>-0.18807991101400034</v>
      </c>
      <c r="AQ401" s="1">
        <v>-1.7800134644187914E-3</v>
      </c>
      <c r="AR401" s="2">
        <v>105.624720247604</v>
      </c>
      <c r="AS401" s="2">
        <v>-3.7351851053998075E-2</v>
      </c>
      <c r="AT401" s="1">
        <v>-3.5350292032056862E-4</v>
      </c>
      <c r="AU401" s="1"/>
      <c r="AV401" t="s">
        <v>15</v>
      </c>
      <c r="AW401" s="2">
        <v>93.409962449127008</v>
      </c>
      <c r="AX401" s="2">
        <v>93.371353558593</v>
      </c>
      <c r="AY401" s="2">
        <v>-3.8608890534007401E-2</v>
      </c>
      <c r="AZ401" s="1">
        <v>-4.1332733170762806E-4</v>
      </c>
      <c r="BA401" s="2">
        <v>93.409963328627001</v>
      </c>
      <c r="BB401" s="2">
        <v>8.7949999283409852E-7</v>
      </c>
      <c r="BC401" s="1">
        <v>9.4154838496278413E-9</v>
      </c>
      <c r="BD401" s="2">
        <v>93.409976586227998</v>
      </c>
      <c r="BE401" s="2">
        <v>1.4137100990296858E-5</v>
      </c>
      <c r="BF401" s="1">
        <v>1.5134468122708232E-7</v>
      </c>
      <c r="BG401" s="2">
        <v>93.371302604115996</v>
      </c>
      <c r="BH401" s="2">
        <v>-3.8659845011011384E-2</v>
      </c>
      <c r="BI401" s="1">
        <v>-4.1387282466863565E-4</v>
      </c>
      <c r="BJ401" s="2">
        <v>93.409957616254005</v>
      </c>
      <c r="BK401" s="2">
        <v>-4.8328730031244049E-6</v>
      </c>
      <c r="BL401" s="1">
        <v>-5.1738303671372175E-8</v>
      </c>
      <c r="BM401" s="2">
        <v>93.293993043858009</v>
      </c>
      <c r="BN401" s="2">
        <v>-0.11596940526899857</v>
      </c>
      <c r="BO401" s="1">
        <v>-1.2415100298553048E-3</v>
      </c>
      <c r="BQ401" t="s">
        <v>15</v>
      </c>
      <c r="BS401" s="23">
        <v>105.662072098658</v>
      </c>
      <c r="BT401" s="23">
        <v>105.469779830383</v>
      </c>
      <c r="BU401" s="23">
        <v>-0.19229226827499701</v>
      </c>
      <c r="BV401" s="24">
        <v>-1.8198797776315734E-3</v>
      </c>
      <c r="BW401" s="2">
        <v>93.409962449127008</v>
      </c>
      <c r="BX401" s="2">
        <v>93.37111306504201</v>
      </c>
      <c r="BY401" s="2">
        <v>-3.8849384084997496E-2</v>
      </c>
      <c r="BZ401" s="1">
        <v>-4.1590193450892E-4</v>
      </c>
      <c r="CB401" s="25" t="s">
        <v>15</v>
      </c>
      <c r="CC401" s="27">
        <v>0</v>
      </c>
      <c r="CD401" s="27">
        <v>0.12191299999999999</v>
      </c>
      <c r="CG401" s="30">
        <v>41</v>
      </c>
      <c r="CH401" s="30"/>
      <c r="CI401" s="31" t="s">
        <v>960</v>
      </c>
      <c r="CJ401" s="33" t="s">
        <v>961</v>
      </c>
      <c r="CK401" s="31" t="s">
        <v>960</v>
      </c>
      <c r="CL401" s="34" t="s">
        <v>962</v>
      </c>
      <c r="CM401" s="30"/>
      <c r="CN401" s="30"/>
      <c r="CP401" s="35">
        <v>13405</v>
      </c>
      <c r="CR401" s="30">
        <v>479</v>
      </c>
      <c r="CS401" s="39" t="s">
        <v>15</v>
      </c>
      <c r="CW401" s="30">
        <v>95</v>
      </c>
      <c r="CX401" s="30"/>
      <c r="CY401" s="30"/>
      <c r="CZ401" s="30"/>
      <c r="DA401" s="9">
        <v>12926</v>
      </c>
    </row>
    <row r="402" spans="1:105" s="72" customFormat="1" ht="15.75" x14ac:dyDescent="0.25">
      <c r="B402" s="87" t="s">
        <v>1095</v>
      </c>
      <c r="C402" s="88">
        <f>SUM(C369:C401)</f>
        <v>3683.3814559868365</v>
      </c>
      <c r="D402" s="88">
        <f>SUM(D369:D401)</f>
        <v>3591.1710346530881</v>
      </c>
      <c r="E402" s="88">
        <f>SUM(E369:E401)</f>
        <v>-92.210421333747988</v>
      </c>
      <c r="F402" s="89">
        <f>E402/C402</f>
        <v>-2.5034176458664761E-2</v>
      </c>
      <c r="G402" s="88">
        <f>SUM(G369:G401)</f>
        <v>4012.2911157714298</v>
      </c>
      <c r="H402" s="88">
        <f>SUM(H369:H401)</f>
        <v>3995.1848650012216</v>
      </c>
      <c r="I402" s="88">
        <f>SUM(I369:I401)</f>
        <v>-17.10625077021006</v>
      </c>
      <c r="J402" s="90">
        <f>I402/G402</f>
        <v>-4.2634620162453236E-3</v>
      </c>
      <c r="K402" s="91"/>
      <c r="L402" s="88">
        <f>SUM(L369:L401)</f>
        <v>3936.8258557714298</v>
      </c>
      <c r="M402" s="88">
        <f>SUM(M369:M401)</f>
        <v>3919.7196050012199</v>
      </c>
      <c r="N402" s="88">
        <f>SUM(N369:N401)</f>
        <v>-17.106250770210053</v>
      </c>
      <c r="O402" s="92">
        <f t="shared" si="151"/>
        <v>-4.345188585147119E-3</v>
      </c>
      <c r="P402" s="93"/>
      <c r="Q402" s="70">
        <f t="shared" si="152"/>
        <v>464.04495894223777</v>
      </c>
      <c r="R402" s="70">
        <f t="shared" si="153"/>
        <v>452.42797555532394</v>
      </c>
      <c r="S402" s="70">
        <f t="shared" si="154"/>
        <v>495.97474886421918</v>
      </c>
      <c r="T402" s="70">
        <f t="shared" si="155"/>
        <v>493.81964504693326</v>
      </c>
      <c r="U402" s="40"/>
      <c r="V402" s="40"/>
      <c r="W402" s="40"/>
      <c r="X402" s="40"/>
      <c r="Y402" s="40"/>
      <c r="AB402" s="73"/>
      <c r="AC402" s="73"/>
      <c r="AD402" s="73"/>
      <c r="AE402" s="74"/>
      <c r="AF402" s="73"/>
      <c r="AG402" s="73"/>
      <c r="AH402" s="74"/>
      <c r="AI402" s="73"/>
      <c r="AJ402" s="73"/>
      <c r="AK402" s="74"/>
      <c r="AL402" s="73"/>
      <c r="AM402" s="73"/>
      <c r="AN402" s="74"/>
      <c r="AO402" s="73"/>
      <c r="AP402" s="73"/>
      <c r="AQ402" s="74"/>
      <c r="AR402" s="73"/>
      <c r="AS402" s="73"/>
      <c r="AT402" s="74"/>
      <c r="AU402" s="74"/>
      <c r="AW402" s="73"/>
      <c r="AX402" s="73"/>
      <c r="AY402" s="73"/>
      <c r="AZ402" s="74"/>
      <c r="BA402" s="73"/>
      <c r="BB402" s="73"/>
      <c r="BC402" s="74"/>
      <c r="BD402" s="73"/>
      <c r="BE402" s="73"/>
      <c r="BF402" s="74"/>
      <c r="BG402" s="73"/>
      <c r="BH402" s="73"/>
      <c r="BI402" s="74"/>
      <c r="BJ402" s="73"/>
      <c r="BK402" s="73"/>
      <c r="BL402" s="74"/>
      <c r="BM402" s="73"/>
      <c r="BN402" s="73"/>
      <c r="BO402" s="74"/>
      <c r="BS402" s="75"/>
      <c r="BT402" s="75"/>
      <c r="BU402" s="75"/>
      <c r="BV402" s="76"/>
      <c r="BW402" s="73"/>
      <c r="BX402" s="73"/>
      <c r="BY402" s="73"/>
      <c r="BZ402" s="74"/>
      <c r="CB402" s="81"/>
      <c r="CC402" s="82"/>
      <c r="CD402" s="82"/>
      <c r="CG402" s="84"/>
      <c r="CH402" s="84"/>
      <c r="CI402" s="85"/>
      <c r="CJ402" s="33"/>
      <c r="CK402" s="85"/>
      <c r="CL402" s="34"/>
      <c r="CM402" s="84"/>
      <c r="CN402" s="84"/>
      <c r="CP402" s="72">
        <f>SUM(CP369:CP401)</f>
        <v>7937553</v>
      </c>
      <c r="CR402" s="84"/>
      <c r="CS402" s="81"/>
      <c r="CW402" s="84"/>
      <c r="CX402" s="84"/>
      <c r="CY402" s="84"/>
      <c r="CZ402" s="84"/>
      <c r="DA402" s="86">
        <f>SUM(DA369:DA401)</f>
        <v>7868267</v>
      </c>
    </row>
    <row r="403" spans="1:105" s="72" customFormat="1" ht="15.75" x14ac:dyDescent="0.25">
      <c r="C403" s="73"/>
      <c r="D403" s="73"/>
      <c r="E403" s="73"/>
      <c r="F403" s="74"/>
      <c r="G403" s="75"/>
      <c r="H403" s="75"/>
      <c r="I403" s="75"/>
      <c r="J403" s="76"/>
      <c r="K403" s="77"/>
      <c r="L403" s="78"/>
      <c r="M403" s="78"/>
      <c r="N403" s="78"/>
      <c r="O403" s="79"/>
      <c r="P403" s="40"/>
      <c r="Q403" s="80"/>
      <c r="R403" s="40"/>
      <c r="S403" s="40"/>
      <c r="T403" s="40"/>
      <c r="U403" s="40"/>
      <c r="V403" s="40"/>
      <c r="W403" s="40"/>
      <c r="X403" s="40"/>
      <c r="Y403" s="40"/>
      <c r="AB403" s="73"/>
      <c r="AC403" s="73"/>
      <c r="AD403" s="73"/>
      <c r="AE403" s="74"/>
      <c r="AF403" s="73"/>
      <c r="AG403" s="73"/>
      <c r="AH403" s="74"/>
      <c r="AI403" s="73"/>
      <c r="AJ403" s="73"/>
      <c r="AK403" s="74"/>
      <c r="AL403" s="73"/>
      <c r="AM403" s="73"/>
      <c r="AN403" s="74"/>
      <c r="AO403" s="73"/>
      <c r="AP403" s="73"/>
      <c r="AQ403" s="74"/>
      <c r="AR403" s="73"/>
      <c r="AS403" s="73"/>
      <c r="AT403" s="74"/>
      <c r="AU403" s="74"/>
      <c r="AW403" s="73"/>
      <c r="AX403" s="73"/>
      <c r="AY403" s="73"/>
      <c r="AZ403" s="74"/>
      <c r="BA403" s="73"/>
      <c r="BB403" s="73"/>
      <c r="BC403" s="74"/>
      <c r="BD403" s="73"/>
      <c r="BE403" s="73"/>
      <c r="BF403" s="74"/>
      <c r="BG403" s="73"/>
      <c r="BH403" s="73"/>
      <c r="BI403" s="74"/>
      <c r="BJ403" s="73"/>
      <c r="BK403" s="73"/>
      <c r="BL403" s="74"/>
      <c r="BM403" s="73"/>
      <c r="BN403" s="73"/>
      <c r="BO403" s="74"/>
      <c r="BS403" s="75"/>
      <c r="BT403" s="75"/>
      <c r="BU403" s="75"/>
      <c r="BV403" s="76"/>
      <c r="BW403" s="73"/>
      <c r="BX403" s="73"/>
      <c r="BY403" s="73"/>
      <c r="BZ403" s="74"/>
      <c r="CB403" s="81"/>
      <c r="CC403" s="82"/>
      <c r="CD403" s="82"/>
      <c r="CG403" s="84"/>
      <c r="CH403" s="84"/>
      <c r="CI403" s="85"/>
      <c r="CJ403" s="33"/>
      <c r="CK403" s="85"/>
      <c r="CL403" s="34"/>
      <c r="CM403" s="84"/>
      <c r="CN403" s="84"/>
      <c r="CR403" s="84"/>
      <c r="CS403" s="81"/>
      <c r="CW403" s="84"/>
      <c r="CX403" s="84"/>
      <c r="CY403" s="84"/>
      <c r="CZ403" s="84"/>
    </row>
    <row r="404" spans="1:105" s="72" customFormat="1" ht="15.75" x14ac:dyDescent="0.25">
      <c r="C404" s="73"/>
      <c r="D404" s="73"/>
      <c r="E404" s="73"/>
      <c r="F404" s="74"/>
      <c r="G404" s="75"/>
      <c r="H404" s="75"/>
      <c r="I404" s="75"/>
      <c r="J404" s="76"/>
      <c r="K404" s="77"/>
      <c r="L404" s="78"/>
      <c r="M404" s="78"/>
      <c r="N404" s="78"/>
      <c r="O404" s="79"/>
      <c r="P404" s="40"/>
      <c r="Q404" s="80"/>
      <c r="R404" s="40"/>
      <c r="S404" s="40"/>
      <c r="T404" s="40"/>
      <c r="U404" s="40"/>
      <c r="V404" s="40"/>
      <c r="W404" s="40"/>
      <c r="X404" s="40"/>
      <c r="Y404" s="40"/>
      <c r="AB404" s="73"/>
      <c r="AC404" s="73"/>
      <c r="AD404" s="73"/>
      <c r="AE404" s="74"/>
      <c r="AF404" s="73"/>
      <c r="AG404" s="73"/>
      <c r="AH404" s="74"/>
      <c r="AI404" s="73"/>
      <c r="AJ404" s="73"/>
      <c r="AK404" s="74"/>
      <c r="AL404" s="73"/>
      <c r="AM404" s="73"/>
      <c r="AN404" s="74"/>
      <c r="AO404" s="73"/>
      <c r="AP404" s="73"/>
      <c r="AQ404" s="74"/>
      <c r="AR404" s="73"/>
      <c r="AS404" s="73"/>
      <c r="AT404" s="74"/>
      <c r="AU404" s="74"/>
      <c r="AW404" s="73"/>
      <c r="AX404" s="73"/>
      <c r="AY404" s="73"/>
      <c r="AZ404" s="74"/>
      <c r="BA404" s="73"/>
      <c r="BB404" s="73"/>
      <c r="BC404" s="74"/>
      <c r="BD404" s="73"/>
      <c r="BE404" s="73"/>
      <c r="BF404" s="74"/>
      <c r="BG404" s="73"/>
      <c r="BH404" s="73"/>
      <c r="BI404" s="74"/>
      <c r="BJ404" s="73"/>
      <c r="BK404" s="73"/>
      <c r="BL404" s="74"/>
      <c r="BM404" s="73"/>
      <c r="BN404" s="73"/>
      <c r="BO404" s="74"/>
      <c r="BS404" s="75"/>
      <c r="BT404" s="75"/>
      <c r="BU404" s="75"/>
      <c r="BV404" s="76"/>
      <c r="BW404" s="73"/>
      <c r="BX404" s="73"/>
      <c r="BY404" s="73"/>
      <c r="BZ404" s="74"/>
      <c r="CB404" s="81"/>
      <c r="CC404" s="82"/>
      <c r="CD404" s="82"/>
      <c r="CG404" s="84"/>
      <c r="CH404" s="84"/>
      <c r="CI404" s="85"/>
      <c r="CJ404" s="33"/>
      <c r="CK404" s="85"/>
      <c r="CL404" s="34"/>
      <c r="CM404" s="84"/>
      <c r="CN404" s="84"/>
      <c r="CR404" s="84"/>
      <c r="CS404" s="81"/>
      <c r="CW404" s="84"/>
      <c r="CX404" s="84"/>
      <c r="CY404" s="84"/>
      <c r="CZ404" s="84"/>
    </row>
    <row r="405" spans="1:105" ht="15.75" x14ac:dyDescent="0.25">
      <c r="B405" t="s">
        <v>8</v>
      </c>
      <c r="C405" s="52">
        <v>2110.4951031292903</v>
      </c>
      <c r="D405" s="52">
        <v>2090.3642979379802</v>
      </c>
      <c r="E405" s="52">
        <v>-20.130805191310174</v>
      </c>
      <c r="F405" s="53">
        <v>-9.538427813199692E-3</v>
      </c>
      <c r="G405" s="45">
        <v>2165.2375403012702</v>
      </c>
      <c r="H405" s="45">
        <v>2159.4949930819503</v>
      </c>
      <c r="I405" s="45">
        <v>-5.7425472193199312</v>
      </c>
      <c r="J405" s="46">
        <v>-2.6521557623284675E-3</v>
      </c>
      <c r="K405" s="47" t="s">
        <v>933</v>
      </c>
      <c r="L405" s="55">
        <f>G405-CC405-CD405</f>
        <v>2141.8653133012704</v>
      </c>
      <c r="M405" s="55">
        <f>H405-CC405-CD405</f>
        <v>2136.1227660819504</v>
      </c>
      <c r="N405" s="55">
        <f>M405-L405</f>
        <v>-5.7425472193199312</v>
      </c>
      <c r="O405" s="56">
        <f>N405/L405</f>
        <v>-2.68109632461852E-3</v>
      </c>
      <c r="P405" s="54"/>
      <c r="Q405" s="42" t="e">
        <f t="shared" ref="Q405:Q415" si="156">C405/$CP405*1000000</f>
        <v>#DIV/0!</v>
      </c>
      <c r="R405" s="42" t="e">
        <f t="shared" ref="R405:R415" si="157">D405/$CP405*1000000</f>
        <v>#DIV/0!</v>
      </c>
      <c r="S405" s="42" t="e">
        <f t="shared" ref="S405:S415" si="158">L405/$CP405*1000000</f>
        <v>#DIV/0!</v>
      </c>
      <c r="T405" s="42" t="e">
        <f t="shared" ref="T405:T415" si="159">M405/$CP405*1000000</f>
        <v>#DIV/0!</v>
      </c>
      <c r="AA405" t="s">
        <v>8</v>
      </c>
      <c r="AB405" s="2">
        <v>2110.4951031292903</v>
      </c>
      <c r="AC405" s="2">
        <v>2114.8049002252901</v>
      </c>
      <c r="AD405" s="2">
        <v>4.3097970959997838</v>
      </c>
      <c r="AE405" s="1">
        <v>2.0420786997371026E-3</v>
      </c>
      <c r="AF405" s="2">
        <v>2110.5406780629</v>
      </c>
      <c r="AG405" s="2">
        <v>4.5574933609714208E-2</v>
      </c>
      <c r="AH405" s="1">
        <v>2.1594427555003077E-5</v>
      </c>
      <c r="AI405" s="2">
        <v>2108.4473091541099</v>
      </c>
      <c r="AJ405" s="2">
        <v>-2.0477939751804115</v>
      </c>
      <c r="AK405" s="1">
        <v>-9.7029079676332335E-4</v>
      </c>
      <c r="AL405" s="2">
        <v>2112.2271102622099</v>
      </c>
      <c r="AM405" s="2">
        <v>1.7320071329195343</v>
      </c>
      <c r="AN405" s="1">
        <v>8.2066389557191525E-4</v>
      </c>
      <c r="AO405" s="2">
        <v>2110.2443282135901</v>
      </c>
      <c r="AP405" s="2">
        <v>-0.25077491570027632</v>
      </c>
      <c r="AQ405" s="1">
        <v>-1.1882278965179559E-4</v>
      </c>
      <c r="AR405" s="2">
        <v>2113.3844944832499</v>
      </c>
      <c r="AS405" s="2">
        <v>2.8893913539595815</v>
      </c>
      <c r="AT405" s="1">
        <v>1.3690585444502571E-3</v>
      </c>
      <c r="AU405" s="1"/>
      <c r="AV405" t="s">
        <v>8</v>
      </c>
      <c r="AW405" s="2">
        <v>2165.2375403012702</v>
      </c>
      <c r="AX405" s="2">
        <v>2165.8485601125499</v>
      </c>
      <c r="AY405" s="2">
        <v>0.6110198112796752</v>
      </c>
      <c r="AZ405" s="1">
        <v>2.8219527876588457E-4</v>
      </c>
      <c r="BA405" s="2">
        <v>2165.2440474699897</v>
      </c>
      <c r="BB405" s="2">
        <v>6.507168719508627E-3</v>
      </c>
      <c r="BC405" s="1">
        <v>3.0052909199991156E-6</v>
      </c>
      <c r="BD405" s="2">
        <v>2163.2695243634803</v>
      </c>
      <c r="BE405" s="2">
        <v>-1.9680159377899145</v>
      </c>
      <c r="BF405" s="1">
        <v>-9.0891456533498199E-4</v>
      </c>
      <c r="BG405" s="2">
        <v>2165.48413833729</v>
      </c>
      <c r="BH405" s="2">
        <v>0.24659803601980457</v>
      </c>
      <c r="BI405" s="1">
        <v>1.1388959937646981E-4</v>
      </c>
      <c r="BJ405" s="2">
        <v>2165.2017168577499</v>
      </c>
      <c r="BK405" s="2">
        <v>-3.582344352025757E-2</v>
      </c>
      <c r="BL405" s="1">
        <v>-1.6544809912760477E-5</v>
      </c>
      <c r="BM405" s="2">
        <v>2164.0298578906204</v>
      </c>
      <c r="BN405" s="2">
        <v>-1.2076824106497952</v>
      </c>
      <c r="BO405" s="1">
        <v>-5.5775977839445676E-4</v>
      </c>
      <c r="BQ405" t="s">
        <v>8</v>
      </c>
      <c r="BS405" s="23">
        <v>2110.4951031292903</v>
      </c>
      <c r="BT405" s="23">
        <v>2090.8878856865399</v>
      </c>
      <c r="BU405" s="23">
        <v>-19.607217442750425</v>
      </c>
      <c r="BV405" s="24">
        <v>-9.2903401735821393E-3</v>
      </c>
      <c r="BW405" s="2">
        <v>2165.2375403012702</v>
      </c>
      <c r="BX405" s="2">
        <v>2161.2150152734998</v>
      </c>
      <c r="BY405" s="2">
        <v>-4.0225250277703708</v>
      </c>
      <c r="BZ405" s="1">
        <v>-1.85777539549341E-3</v>
      </c>
      <c r="CB405" s="25" t="s">
        <v>8</v>
      </c>
      <c r="CC405" s="27">
        <v>0</v>
      </c>
      <c r="CD405" s="27">
        <v>23.372226999999999</v>
      </c>
      <c r="CG405" s="30">
        <v>85</v>
      </c>
      <c r="CH405" s="30"/>
      <c r="CI405" s="31" t="s">
        <v>967</v>
      </c>
      <c r="CJ405" s="31" t="s">
        <v>445</v>
      </c>
      <c r="CK405" s="31" t="s">
        <v>968</v>
      </c>
      <c r="CL405" s="30"/>
      <c r="CM405" s="30"/>
      <c r="CN405" s="30"/>
      <c r="CR405" s="30">
        <v>490</v>
      </c>
      <c r="CS405" s="39" t="s">
        <v>8</v>
      </c>
      <c r="CW405" s="30">
        <v>130</v>
      </c>
      <c r="CX405" s="30"/>
      <c r="CY405" s="30"/>
      <c r="CZ405" s="30"/>
      <c r="DA405" s="30"/>
    </row>
    <row r="406" spans="1:105" ht="15.75" x14ac:dyDescent="0.25">
      <c r="B406" t="s">
        <v>59</v>
      </c>
      <c r="C406" s="52">
        <v>66.110275883330999</v>
      </c>
      <c r="D406" s="52">
        <v>67.280607065307009</v>
      </c>
      <c r="E406" s="52">
        <v>1.1703311819760103</v>
      </c>
      <c r="F406" s="53">
        <v>1.7702712117574099E-2</v>
      </c>
      <c r="G406" s="45">
        <v>67.087788231502003</v>
      </c>
      <c r="H406" s="45">
        <v>68.053513668979008</v>
      </c>
      <c r="I406" s="45">
        <v>0.96572543747700479</v>
      </c>
      <c r="J406" s="46">
        <v>1.4394951196550775E-2</v>
      </c>
      <c r="K406" s="47" t="s">
        <v>933</v>
      </c>
      <c r="L406" s="55">
        <f>G406-CC406-CD406</f>
        <v>66.029914231502005</v>
      </c>
      <c r="M406" s="55">
        <f>H406-CC406-CD406</f>
        <v>66.99563966897901</v>
      </c>
      <c r="N406" s="55">
        <f>M406-L406</f>
        <v>0.96572543747700479</v>
      </c>
      <c r="O406" s="56">
        <f>N406/L406</f>
        <v>1.4625574615940813E-2</v>
      </c>
      <c r="P406" s="54"/>
      <c r="Q406" s="42" t="e">
        <f t="shared" si="156"/>
        <v>#DIV/0!</v>
      </c>
      <c r="R406" s="42" t="e">
        <f t="shared" si="157"/>
        <v>#DIV/0!</v>
      </c>
      <c r="S406" s="42" t="e">
        <f t="shared" si="158"/>
        <v>#DIV/0!</v>
      </c>
      <c r="T406" s="42" t="e">
        <f t="shared" si="159"/>
        <v>#DIV/0!</v>
      </c>
      <c r="AA406" t="s">
        <v>59</v>
      </c>
      <c r="AB406" s="2">
        <v>66.110275883330999</v>
      </c>
      <c r="AC406" s="2">
        <v>66.061922437671996</v>
      </c>
      <c r="AD406" s="2">
        <v>-4.8353445659003569E-2</v>
      </c>
      <c r="AE406" s="1">
        <v>-7.3140589738781246E-4</v>
      </c>
      <c r="AF406" s="2">
        <v>66.109751788549005</v>
      </c>
      <c r="AG406" s="2">
        <v>-5.240947819942221E-4</v>
      </c>
      <c r="AH406" s="1">
        <v>-7.9275842520930544E-6</v>
      </c>
      <c r="AI406" s="2">
        <v>65.422501151535997</v>
      </c>
      <c r="AJ406" s="2">
        <v>-0.68777473179500248</v>
      </c>
      <c r="AK406" s="1">
        <v>-1.0403446704847552E-2</v>
      </c>
      <c r="AL406" s="2">
        <v>66.090550361100995</v>
      </c>
      <c r="AM406" s="2">
        <v>-1.9725522230004344E-2</v>
      </c>
      <c r="AN406" s="1">
        <v>-2.9837301336958912E-4</v>
      </c>
      <c r="AO406" s="2">
        <v>66.113164584106002</v>
      </c>
      <c r="AP406" s="2">
        <v>2.888700775002917E-3</v>
      </c>
      <c r="AQ406" s="1">
        <v>4.3695185603230438E-5</v>
      </c>
      <c r="AR406" s="2">
        <v>65.333360759944</v>
      </c>
      <c r="AS406" s="2">
        <v>-0.77691512338699908</v>
      </c>
      <c r="AT406" s="1">
        <v>-1.1751805797302534E-2</v>
      </c>
      <c r="AU406" s="1"/>
      <c r="AV406" t="s">
        <v>59</v>
      </c>
      <c r="AW406" s="2">
        <v>67.087788231502003</v>
      </c>
      <c r="AX406" s="2">
        <v>67.053945065571995</v>
      </c>
      <c r="AY406" s="2">
        <v>-3.3843165930008468E-2</v>
      </c>
      <c r="AZ406" s="1">
        <v>-5.0446089850547399E-4</v>
      </c>
      <c r="BA406" s="2">
        <v>67.087418887648994</v>
      </c>
      <c r="BB406" s="2">
        <v>-3.6934385300924077E-4</v>
      </c>
      <c r="BC406" s="1">
        <v>-5.5053812734850339E-6</v>
      </c>
      <c r="BD406" s="2">
        <v>66.781338481351</v>
      </c>
      <c r="BE406" s="2">
        <v>-0.30644975015100329</v>
      </c>
      <c r="BF406" s="1">
        <v>-4.5678916868376581E-3</v>
      </c>
      <c r="BG406" s="2">
        <v>67.073925207060995</v>
      </c>
      <c r="BH406" s="2">
        <v>-1.3863024441008065E-2</v>
      </c>
      <c r="BI406" s="1">
        <v>-2.0664005784734591E-4</v>
      </c>
      <c r="BJ406" s="2">
        <v>67.089824968199991</v>
      </c>
      <c r="BK406" s="2">
        <v>2.0367366979883172E-3</v>
      </c>
      <c r="BL406" s="1">
        <v>3.0359276280805144E-5</v>
      </c>
      <c r="BM406" s="2">
        <v>66.713160613631999</v>
      </c>
      <c r="BN406" s="2">
        <v>-0.37462761787000431</v>
      </c>
      <c r="BO406" s="1">
        <v>-5.5841402399087097E-3</v>
      </c>
      <c r="BQ406" t="s">
        <v>59</v>
      </c>
      <c r="BS406" s="23">
        <v>66.110275883330999</v>
      </c>
      <c r="BT406" s="23">
        <v>67.958020519333999</v>
      </c>
      <c r="BU406" s="23">
        <v>1.8477446360030001</v>
      </c>
      <c r="BV406" s="24">
        <v>2.7949431632441412E-2</v>
      </c>
      <c r="BW406" s="2">
        <v>67.087788231502003</v>
      </c>
      <c r="BX406" s="2">
        <v>68.531899235614006</v>
      </c>
      <c r="BY406" s="2">
        <v>1.4441110041120027</v>
      </c>
      <c r="BZ406" s="1">
        <v>2.1525691071059939E-2</v>
      </c>
      <c r="CB406" s="25" t="s">
        <v>59</v>
      </c>
      <c r="CC406" s="27">
        <v>0</v>
      </c>
      <c r="CD406" s="27">
        <v>1.057874</v>
      </c>
      <c r="CG406" s="30">
        <v>101</v>
      </c>
      <c r="CH406" s="30"/>
      <c r="CI406" s="31" t="s">
        <v>969</v>
      </c>
      <c r="CJ406" s="31" t="s">
        <v>489</v>
      </c>
      <c r="CK406" s="31" t="s">
        <v>59</v>
      </c>
      <c r="CL406" s="30"/>
      <c r="CM406" s="30"/>
      <c r="CN406" s="30"/>
      <c r="CR406" s="30">
        <v>495</v>
      </c>
      <c r="CS406" s="39" t="s">
        <v>59</v>
      </c>
      <c r="CW406" s="30">
        <v>144</v>
      </c>
      <c r="CX406" s="30"/>
      <c r="CY406" s="30"/>
      <c r="CZ406" s="30"/>
      <c r="DA406" s="30"/>
    </row>
    <row r="407" spans="1:105" ht="15.75" x14ac:dyDescent="0.25">
      <c r="A407" t="s">
        <v>702</v>
      </c>
      <c r="B407" t="s">
        <v>60</v>
      </c>
      <c r="C407" s="52">
        <v>434.23969363229298</v>
      </c>
      <c r="D407" s="52">
        <v>438.60938152780096</v>
      </c>
      <c r="E407" s="52">
        <v>4.3696878955079796</v>
      </c>
      <c r="F407" s="53">
        <v>1.0062847684320999E-2</v>
      </c>
      <c r="G407" s="45">
        <v>439.99914638278102</v>
      </c>
      <c r="H407" s="45">
        <v>439.99936875105203</v>
      </c>
      <c r="I407" s="45">
        <v>2.2236827101096424E-4</v>
      </c>
      <c r="J407" s="46">
        <v>5.0538341457942976E-7</v>
      </c>
      <c r="K407" s="47" t="s">
        <v>933</v>
      </c>
      <c r="L407" s="55">
        <f>G407-CC407-CD407</f>
        <v>437.099184382781</v>
      </c>
      <c r="M407" s="55">
        <f>H407-CC407-CD407</f>
        <v>437.09940675105202</v>
      </c>
      <c r="N407" s="55">
        <f>M407-L407</f>
        <v>2.2236827101096424E-4</v>
      </c>
      <c r="O407" s="56">
        <f>N407/L407</f>
        <v>5.0873641259469754E-7</v>
      </c>
      <c r="P407" s="54"/>
      <c r="Q407" s="42" t="e">
        <f t="shared" si="156"/>
        <v>#DIV/0!</v>
      </c>
      <c r="R407" s="42" t="e">
        <f t="shared" si="157"/>
        <v>#DIV/0!</v>
      </c>
      <c r="S407" s="42" t="e">
        <f t="shared" si="158"/>
        <v>#DIV/0!</v>
      </c>
      <c r="T407" s="42" t="e">
        <f t="shared" si="159"/>
        <v>#DIV/0!</v>
      </c>
      <c r="AA407" t="s">
        <v>60</v>
      </c>
      <c r="AB407" s="2">
        <v>434.23969363229298</v>
      </c>
      <c r="AC407" s="2">
        <v>434.44908731258499</v>
      </c>
      <c r="AD407" s="2">
        <v>0.20939368029200978</v>
      </c>
      <c r="AE407" s="1">
        <v>4.8220759954137424E-4</v>
      </c>
      <c r="AF407" s="2">
        <v>434.24185356905105</v>
      </c>
      <c r="AG407" s="2">
        <v>2.159936758062031E-3</v>
      </c>
      <c r="AH407" s="1">
        <v>4.974065682468517E-6</v>
      </c>
      <c r="AI407" s="2">
        <v>434.26461057003803</v>
      </c>
      <c r="AJ407" s="2">
        <v>2.4916937745047107E-2</v>
      </c>
      <c r="AK407" s="1">
        <v>5.7380608245699341E-5</v>
      </c>
      <c r="AL407" s="2">
        <v>434.32259559934403</v>
      </c>
      <c r="AM407" s="2">
        <v>8.2901967051043357E-2</v>
      </c>
      <c r="AN407" s="1">
        <v>1.9091291806511677E-4</v>
      </c>
      <c r="AO407" s="2">
        <v>434.22782941735102</v>
      </c>
      <c r="AP407" s="2">
        <v>-1.1864214941965656E-2</v>
      </c>
      <c r="AQ407" s="1">
        <v>-2.7321811239144984E-5</v>
      </c>
      <c r="AR407" s="2">
        <v>434.506309811265</v>
      </c>
      <c r="AS407" s="2">
        <v>0.26661617897201495</v>
      </c>
      <c r="AT407" s="1">
        <v>6.1398389617919435E-4</v>
      </c>
      <c r="AU407" s="1"/>
      <c r="AV407" t="s">
        <v>60</v>
      </c>
      <c r="AW407" s="2">
        <v>439.99914638278102</v>
      </c>
      <c r="AX407" s="2">
        <v>439.99914638278102</v>
      </c>
      <c r="AY407" s="2">
        <v>0</v>
      </c>
      <c r="AZ407" s="1">
        <v>0</v>
      </c>
      <c r="BA407" s="2">
        <v>439.99914638278102</v>
      </c>
      <c r="BB407" s="2">
        <v>0</v>
      </c>
      <c r="BC407" s="1">
        <v>0</v>
      </c>
      <c r="BD407" s="2">
        <v>439.99914638278102</v>
      </c>
      <c r="BE407" s="2">
        <v>0</v>
      </c>
      <c r="BF407" s="1">
        <v>0</v>
      </c>
      <c r="BG407" s="2">
        <v>439.99914638278102</v>
      </c>
      <c r="BH407" s="2">
        <v>0</v>
      </c>
      <c r="BI407" s="1">
        <v>0</v>
      </c>
      <c r="BJ407" s="2">
        <v>439.99914638278102</v>
      </c>
      <c r="BK407" s="2">
        <v>0</v>
      </c>
      <c r="BL407" s="1">
        <v>0</v>
      </c>
      <c r="BM407" s="2">
        <v>439.99914638278102</v>
      </c>
      <c r="BN407" s="2">
        <v>0</v>
      </c>
      <c r="BO407" s="1">
        <v>0</v>
      </c>
      <c r="BQ407" t="s">
        <v>60</v>
      </c>
      <c r="BS407" s="23">
        <v>434.23969363229298</v>
      </c>
      <c r="BT407" s="23">
        <v>438.51417942537199</v>
      </c>
      <c r="BU407" s="23">
        <v>4.274485793079009</v>
      </c>
      <c r="BV407" s="24">
        <v>9.8436090844762174E-3</v>
      </c>
      <c r="BW407" s="2">
        <v>439.99914638278102</v>
      </c>
      <c r="BX407" s="2">
        <v>439.99935331446602</v>
      </c>
      <c r="BY407" s="2">
        <v>2.069316849997449E-4</v>
      </c>
      <c r="BZ407" s="1">
        <v>4.7030019649111525E-7</v>
      </c>
      <c r="CB407" s="25" t="s">
        <v>60</v>
      </c>
      <c r="CC407" s="27">
        <v>0</v>
      </c>
      <c r="CD407" s="27">
        <v>2.8999619999999999</v>
      </c>
      <c r="CG407" s="30">
        <v>102</v>
      </c>
      <c r="CH407" s="30"/>
      <c r="CI407" s="31"/>
      <c r="CJ407" s="31"/>
      <c r="CK407" s="31"/>
      <c r="CL407" s="30"/>
      <c r="CM407" s="30"/>
      <c r="CN407" s="30"/>
      <c r="CR407" s="30">
        <v>496</v>
      </c>
      <c r="CS407" s="39" t="s">
        <v>60</v>
      </c>
      <c r="CW407" s="30">
        <v>145</v>
      </c>
      <c r="CX407" s="30"/>
      <c r="CY407" s="30"/>
      <c r="CZ407" s="30"/>
      <c r="DA407" s="30"/>
    </row>
    <row r="408" spans="1:105" ht="15.75" x14ac:dyDescent="0.25">
      <c r="A408" t="s">
        <v>703</v>
      </c>
      <c r="B408" t="s">
        <v>61</v>
      </c>
      <c r="C408" s="52"/>
      <c r="D408" s="52"/>
      <c r="E408" s="52"/>
      <c r="F408" s="53"/>
      <c r="G408" s="45"/>
      <c r="H408" s="45"/>
      <c r="I408" s="45"/>
      <c r="J408" s="46"/>
      <c r="K408" s="47"/>
      <c r="L408" s="55"/>
      <c r="M408" s="55"/>
      <c r="N408" s="55"/>
      <c r="O408" s="56"/>
      <c r="P408" s="54"/>
      <c r="Q408" s="42" t="e">
        <f t="shared" si="156"/>
        <v>#DIV/0!</v>
      </c>
      <c r="R408" s="42" t="e">
        <f t="shared" si="157"/>
        <v>#DIV/0!</v>
      </c>
      <c r="S408" s="42" t="e">
        <f t="shared" si="158"/>
        <v>#DIV/0!</v>
      </c>
      <c r="T408" s="42" t="e">
        <f t="shared" si="159"/>
        <v>#DIV/0!</v>
      </c>
      <c r="AA408" t="s">
        <v>61</v>
      </c>
      <c r="AB408" s="2"/>
      <c r="AC408" s="2"/>
      <c r="AD408" s="2"/>
      <c r="AE408" s="1"/>
      <c r="AF408" s="2"/>
      <c r="AG408" s="2"/>
      <c r="AH408" s="1"/>
      <c r="AI408" s="2"/>
      <c r="AJ408" s="2"/>
      <c r="AK408" s="1"/>
      <c r="AL408" s="2"/>
      <c r="AM408" s="2"/>
      <c r="AN408" s="1"/>
      <c r="AO408" s="2"/>
      <c r="AP408" s="2"/>
      <c r="AQ408" s="1"/>
      <c r="AR408" s="2"/>
      <c r="AS408" s="2"/>
      <c r="AT408" s="1"/>
      <c r="AU408" s="1"/>
      <c r="AV408" t="s">
        <v>61</v>
      </c>
      <c r="AW408" s="2"/>
      <c r="AX408" s="2"/>
      <c r="AY408" s="2"/>
      <c r="AZ408" s="1"/>
      <c r="BA408" s="2"/>
      <c r="BB408" s="2"/>
      <c r="BC408" s="1"/>
      <c r="BD408" s="2"/>
      <c r="BE408" s="2"/>
      <c r="BF408" s="1"/>
      <c r="BG408" s="2"/>
      <c r="BH408" s="2"/>
      <c r="BI408" s="1"/>
      <c r="BJ408" s="2"/>
      <c r="BK408" s="2"/>
      <c r="BL408" s="1"/>
      <c r="BM408" s="2"/>
      <c r="BN408" s="2"/>
      <c r="BO408" s="1"/>
      <c r="BQ408" t="s">
        <v>61</v>
      </c>
      <c r="BS408" s="23"/>
      <c r="BT408" s="23"/>
      <c r="BU408" s="23"/>
      <c r="BV408" s="24"/>
      <c r="BW408" s="2"/>
      <c r="BX408" s="2"/>
      <c r="BY408" s="2"/>
      <c r="BZ408" s="1"/>
      <c r="CB408" s="25" t="s">
        <v>61</v>
      </c>
      <c r="CC408" s="27"/>
      <c r="CD408" s="27"/>
      <c r="CG408" s="30">
        <v>104</v>
      </c>
      <c r="CH408" s="30"/>
      <c r="CI408" s="15"/>
      <c r="CJ408" s="33"/>
      <c r="CK408" s="34"/>
      <c r="CL408" s="34"/>
      <c r="CM408" s="32"/>
      <c r="CN408" s="32"/>
      <c r="CR408" s="30">
        <v>497</v>
      </c>
      <c r="CS408" s="39" t="s">
        <v>67</v>
      </c>
      <c r="CW408" s="30">
        <v>146</v>
      </c>
      <c r="CX408" s="30"/>
      <c r="CY408" s="30"/>
      <c r="CZ408" s="30"/>
      <c r="DA408" s="30"/>
    </row>
    <row r="409" spans="1:105" ht="15.75" x14ac:dyDescent="0.25">
      <c r="A409" t="s">
        <v>704</v>
      </c>
      <c r="B409" t="s">
        <v>67</v>
      </c>
      <c r="C409" s="52">
        <v>37.949386376643005</v>
      </c>
      <c r="D409" s="52">
        <v>38.328669174710001</v>
      </c>
      <c r="E409" s="52">
        <v>0.3792827980669955</v>
      </c>
      <c r="F409" s="53">
        <v>9.9944382315608551E-3</v>
      </c>
      <c r="G409" s="45">
        <v>41.162073929715</v>
      </c>
      <c r="H409" s="45">
        <v>41.497320529546997</v>
      </c>
      <c r="I409" s="45">
        <v>0.33524659983199712</v>
      </c>
      <c r="J409" s="46">
        <v>8.1445507435907345E-3</v>
      </c>
      <c r="K409" s="47" t="s">
        <v>933</v>
      </c>
      <c r="L409" s="55">
        <f>G409-CC409-CD409</f>
        <v>40.481026929715</v>
      </c>
      <c r="M409" s="55">
        <f>H409-CC409-CD409</f>
        <v>40.816273529546997</v>
      </c>
      <c r="N409" s="55">
        <f>M409-L409</f>
        <v>0.33524659983199712</v>
      </c>
      <c r="O409" s="56">
        <f>N409/L409</f>
        <v>8.2815734989645281E-3</v>
      </c>
      <c r="P409" s="54"/>
      <c r="Q409" s="42" t="e">
        <f t="shared" si="156"/>
        <v>#DIV/0!</v>
      </c>
      <c r="R409" s="42" t="e">
        <f t="shared" si="157"/>
        <v>#DIV/0!</v>
      </c>
      <c r="S409" s="42" t="e">
        <f t="shared" si="158"/>
        <v>#DIV/0!</v>
      </c>
      <c r="T409" s="42" t="e">
        <f t="shared" si="159"/>
        <v>#DIV/0!</v>
      </c>
      <c r="AA409" t="s">
        <v>67</v>
      </c>
      <c r="AB409" s="2">
        <v>37.949386376643005</v>
      </c>
      <c r="AC409" s="2">
        <v>37.970927086130999</v>
      </c>
      <c r="AD409" s="2">
        <v>2.1540709487993581E-2</v>
      </c>
      <c r="AE409" s="1">
        <v>5.6761680608494387E-4</v>
      </c>
      <c r="AF409" s="2">
        <v>37.949607433280995</v>
      </c>
      <c r="AG409" s="2">
        <v>2.2105663799010244E-4</v>
      </c>
      <c r="AH409" s="1">
        <v>5.82503853411864E-6</v>
      </c>
      <c r="AI409" s="2">
        <v>37.591954252035002</v>
      </c>
      <c r="AJ409" s="2">
        <v>-0.35743212460800322</v>
      </c>
      <c r="AK409" s="1">
        <v>-9.418653599837774E-3</v>
      </c>
      <c r="AL409" s="2">
        <v>37.957888454189998</v>
      </c>
      <c r="AM409" s="2">
        <v>8.5020775469928367E-3</v>
      </c>
      <c r="AN409" s="1">
        <v>2.2403728646916079E-4</v>
      </c>
      <c r="AO409" s="2">
        <v>37.948172591536</v>
      </c>
      <c r="AP409" s="2">
        <v>-1.2137851070050942E-3</v>
      </c>
      <c r="AQ409" s="1">
        <v>-3.1984314448682408E-5</v>
      </c>
      <c r="AR409" s="2">
        <v>37.602621396583999</v>
      </c>
      <c r="AS409" s="2">
        <v>-0.34676498005900669</v>
      </c>
      <c r="AT409" s="1">
        <v>-9.1375648770024055E-3</v>
      </c>
      <c r="AU409" s="1"/>
      <c r="AV409" t="s">
        <v>67</v>
      </c>
      <c r="AW409" s="2">
        <v>41.162073929715</v>
      </c>
      <c r="AX409" s="2">
        <v>41.162073929715</v>
      </c>
      <c r="AY409" s="2">
        <v>0</v>
      </c>
      <c r="AZ409" s="1">
        <v>0</v>
      </c>
      <c r="BA409" s="2">
        <v>41.162073929715</v>
      </c>
      <c r="BB409" s="2">
        <v>0</v>
      </c>
      <c r="BC409" s="1">
        <v>0</v>
      </c>
      <c r="BD409" s="2">
        <v>41.078262279756999</v>
      </c>
      <c r="BE409" s="2">
        <v>-8.3811649958001055E-2</v>
      </c>
      <c r="BF409" s="1">
        <v>-2.036137685897727E-3</v>
      </c>
      <c r="BG409" s="2">
        <v>41.162073929715</v>
      </c>
      <c r="BH409" s="2">
        <v>0</v>
      </c>
      <c r="BI409" s="1">
        <v>0</v>
      </c>
      <c r="BJ409" s="2">
        <v>41.162073929715</v>
      </c>
      <c r="BK409" s="2">
        <v>0</v>
      </c>
      <c r="BL409" s="1">
        <v>0</v>
      </c>
      <c r="BM409" s="2">
        <v>41.036356454778002</v>
      </c>
      <c r="BN409" s="2">
        <v>-0.12571747493699803</v>
      </c>
      <c r="BO409" s="1">
        <v>-3.0542065288465042E-3</v>
      </c>
      <c r="BQ409" t="s">
        <v>67</v>
      </c>
      <c r="BS409" s="23">
        <v>37.949386376643005</v>
      </c>
      <c r="BT409" s="23">
        <v>38.666597049373998</v>
      </c>
      <c r="BU409" s="23">
        <v>0.71721067273099237</v>
      </c>
      <c r="BV409" s="24">
        <v>1.8899137541059673E-2</v>
      </c>
      <c r="BW409" s="2">
        <v>41.162073929715</v>
      </c>
      <c r="BX409" s="2">
        <v>41.539226354526001</v>
      </c>
      <c r="BY409" s="2">
        <v>0.3771524248110012</v>
      </c>
      <c r="BZ409" s="1">
        <v>9.1626195865396852E-3</v>
      </c>
      <c r="CB409" s="25" t="s">
        <v>67</v>
      </c>
      <c r="CC409" s="27">
        <v>0</v>
      </c>
      <c r="CD409" s="27">
        <v>0.68104699999999996</v>
      </c>
      <c r="CG409" s="30">
        <v>110</v>
      </c>
      <c r="CH409" s="30"/>
      <c r="CI409" s="31" t="s">
        <v>969</v>
      </c>
      <c r="CJ409" s="31" t="s">
        <v>832</v>
      </c>
      <c r="CK409" s="31" t="s">
        <v>972</v>
      </c>
      <c r="CL409" s="30"/>
      <c r="CM409" s="30"/>
      <c r="CN409" s="30"/>
      <c r="CR409" s="30">
        <v>498</v>
      </c>
      <c r="CS409" s="39" t="s">
        <v>68</v>
      </c>
      <c r="CW409" s="30">
        <v>152</v>
      </c>
      <c r="CX409" s="30"/>
      <c r="CY409" s="30"/>
      <c r="CZ409" s="30"/>
      <c r="DA409" s="30"/>
    </row>
    <row r="410" spans="1:105" ht="15.75" x14ac:dyDescent="0.25">
      <c r="A410" t="s">
        <v>705</v>
      </c>
      <c r="B410" t="s">
        <v>69</v>
      </c>
      <c r="C410" s="52"/>
      <c r="D410" s="52"/>
      <c r="E410" s="52"/>
      <c r="F410" s="53"/>
      <c r="G410" s="45"/>
      <c r="H410" s="45"/>
      <c r="I410" s="45"/>
      <c r="J410" s="46"/>
      <c r="K410" s="47"/>
      <c r="L410" s="55"/>
      <c r="M410" s="55"/>
      <c r="N410" s="55"/>
      <c r="O410" s="56"/>
      <c r="P410" s="54"/>
      <c r="Q410" s="42" t="e">
        <f t="shared" si="156"/>
        <v>#DIV/0!</v>
      </c>
      <c r="R410" s="42" t="e">
        <f t="shared" si="157"/>
        <v>#DIV/0!</v>
      </c>
      <c r="S410" s="42" t="e">
        <f t="shared" si="158"/>
        <v>#DIV/0!</v>
      </c>
      <c r="T410" s="42" t="e">
        <f t="shared" si="159"/>
        <v>#DIV/0!</v>
      </c>
      <c r="AA410" t="s">
        <v>69</v>
      </c>
      <c r="AB410" s="2"/>
      <c r="AC410" s="2"/>
      <c r="AD410" s="2"/>
      <c r="AE410" s="1"/>
      <c r="AF410" s="2"/>
      <c r="AG410" s="2"/>
      <c r="AH410" s="1"/>
      <c r="AI410" s="2"/>
      <c r="AJ410" s="2"/>
      <c r="AK410" s="1"/>
      <c r="AL410" s="2"/>
      <c r="AM410" s="2"/>
      <c r="AN410" s="1"/>
      <c r="AO410" s="2"/>
      <c r="AP410" s="2"/>
      <c r="AQ410" s="1"/>
      <c r="AR410" s="2"/>
      <c r="AS410" s="2"/>
      <c r="AT410" s="1"/>
      <c r="AU410" s="1"/>
      <c r="AV410" t="s">
        <v>69</v>
      </c>
      <c r="AW410" s="2"/>
      <c r="AX410" s="2"/>
      <c r="AY410" s="2"/>
      <c r="AZ410" s="1"/>
      <c r="BA410" s="2"/>
      <c r="BB410" s="2"/>
      <c r="BC410" s="1"/>
      <c r="BD410" s="2"/>
      <c r="BE410" s="2"/>
      <c r="BF410" s="1"/>
      <c r="BG410" s="2"/>
      <c r="BH410" s="2"/>
      <c r="BI410" s="1"/>
      <c r="BJ410" s="2"/>
      <c r="BK410" s="2"/>
      <c r="BL410" s="1"/>
      <c r="BM410" s="2"/>
      <c r="BN410" s="2"/>
      <c r="BO410" s="1"/>
      <c r="BQ410" t="s">
        <v>69</v>
      </c>
      <c r="BS410" s="23"/>
      <c r="BT410" s="23"/>
      <c r="BU410" s="23"/>
      <c r="BV410" s="24"/>
      <c r="BW410" s="2"/>
      <c r="BX410" s="2"/>
      <c r="BY410" s="2"/>
      <c r="BZ410" s="1"/>
      <c r="CB410" s="25" t="s">
        <v>69</v>
      </c>
      <c r="CC410" s="27"/>
      <c r="CD410" s="27"/>
      <c r="CG410" s="30">
        <v>113</v>
      </c>
      <c r="CH410" s="30"/>
      <c r="CI410" s="15"/>
      <c r="CJ410" s="33"/>
      <c r="CK410" s="34"/>
      <c r="CL410" s="34"/>
      <c r="CM410" s="32"/>
      <c r="CN410" s="32"/>
      <c r="CR410" s="30">
        <v>500</v>
      </c>
      <c r="CS410" s="39" t="s">
        <v>74</v>
      </c>
      <c r="CW410" s="30">
        <v>154</v>
      </c>
      <c r="CX410" s="30"/>
      <c r="CY410" s="30"/>
      <c r="CZ410" s="30"/>
      <c r="DA410" s="30"/>
    </row>
    <row r="411" spans="1:105" ht="15.75" x14ac:dyDescent="0.25">
      <c r="A411" t="s">
        <v>706</v>
      </c>
      <c r="B411" t="s">
        <v>74</v>
      </c>
      <c r="C411" s="52">
        <v>30.538969104051002</v>
      </c>
      <c r="D411" s="52">
        <v>31.736887819766999</v>
      </c>
      <c r="E411" s="52">
        <v>1.1979187157159963</v>
      </c>
      <c r="F411" s="53">
        <v>3.9225905486020222E-2</v>
      </c>
      <c r="G411" s="45">
        <v>32.722853317188999</v>
      </c>
      <c r="H411" s="45">
        <v>32.989071704909001</v>
      </c>
      <c r="I411" s="45">
        <v>0.26621838772000217</v>
      </c>
      <c r="J411" s="46">
        <v>8.1355493403798083E-3</v>
      </c>
      <c r="K411" s="47" t="s">
        <v>933</v>
      </c>
      <c r="L411" s="55">
        <f>G411-CC411-CD411</f>
        <v>32.145870317189001</v>
      </c>
      <c r="M411" s="55">
        <f>H411-CC411-CD411</f>
        <v>32.412088704909003</v>
      </c>
      <c r="N411" s="55">
        <f>M411-L411</f>
        <v>0.26621838772000217</v>
      </c>
      <c r="O411" s="56">
        <f>N411/L411</f>
        <v>8.2815734989651283E-3</v>
      </c>
      <c r="P411" s="54"/>
      <c r="Q411" s="42" t="e">
        <f t="shared" si="156"/>
        <v>#DIV/0!</v>
      </c>
      <c r="R411" s="42" t="e">
        <f t="shared" si="157"/>
        <v>#DIV/0!</v>
      </c>
      <c r="S411" s="42" t="e">
        <f t="shared" si="158"/>
        <v>#DIV/0!</v>
      </c>
      <c r="T411" s="42" t="e">
        <f t="shared" si="159"/>
        <v>#DIV/0!</v>
      </c>
      <c r="AA411" t="s">
        <v>74</v>
      </c>
      <c r="AB411" s="2">
        <v>30.538969104051002</v>
      </c>
      <c r="AC411" s="2">
        <v>30.464107819626999</v>
      </c>
      <c r="AD411" s="2">
        <v>-7.4861284424002861E-2</v>
      </c>
      <c r="AE411" s="1">
        <v>-2.4513363292958208E-3</v>
      </c>
      <c r="AF411" s="2">
        <v>30.538169550115999</v>
      </c>
      <c r="AG411" s="2">
        <v>-7.9955393500341643E-4</v>
      </c>
      <c r="AH411" s="1">
        <v>-2.618143173986038E-5</v>
      </c>
      <c r="AI411" s="2">
        <v>30.357818195105999</v>
      </c>
      <c r="AJ411" s="2">
        <v>-0.18115090894500341</v>
      </c>
      <c r="AK411" s="1">
        <v>-5.9317951541780663E-3</v>
      </c>
      <c r="AL411" s="2">
        <v>30.508702218538001</v>
      </c>
      <c r="AM411" s="2">
        <v>-3.026688551300083E-2</v>
      </c>
      <c r="AN411" s="1">
        <v>-9.9109060983286175E-4</v>
      </c>
      <c r="AO411" s="2">
        <v>30.543371655845</v>
      </c>
      <c r="AP411" s="2">
        <v>4.4025517939978442E-3</v>
      </c>
      <c r="AQ411" s="1">
        <v>1.4416176849315601E-4</v>
      </c>
      <c r="AR411" s="2">
        <v>30.244724622341</v>
      </c>
      <c r="AS411" s="2">
        <v>-0.2942444817100025</v>
      </c>
      <c r="AT411" s="1">
        <v>-9.6350495888537016E-3</v>
      </c>
      <c r="AU411" s="1"/>
      <c r="AV411" t="s">
        <v>74</v>
      </c>
      <c r="AW411" s="2">
        <v>32.722853317188999</v>
      </c>
      <c r="AX411" s="2">
        <v>32.722853317188999</v>
      </c>
      <c r="AY411" s="2">
        <v>0</v>
      </c>
      <c r="AZ411" s="1">
        <v>0</v>
      </c>
      <c r="BA411" s="2">
        <v>32.722853317188999</v>
      </c>
      <c r="BB411" s="2">
        <v>0</v>
      </c>
      <c r="BC411" s="1">
        <v>0</v>
      </c>
      <c r="BD411" s="2">
        <v>32.656298720259002</v>
      </c>
      <c r="BE411" s="2">
        <v>-6.655459692999699E-2</v>
      </c>
      <c r="BF411" s="1">
        <v>-2.0338873350948432E-3</v>
      </c>
      <c r="BG411" s="2">
        <v>32.722853317188999</v>
      </c>
      <c r="BH411" s="2">
        <v>0</v>
      </c>
      <c r="BI411" s="1">
        <v>0</v>
      </c>
      <c r="BJ411" s="2">
        <v>32.722853317188999</v>
      </c>
      <c r="BK411" s="2">
        <v>0</v>
      </c>
      <c r="BL411" s="1">
        <v>0</v>
      </c>
      <c r="BM411" s="2">
        <v>32.623021421794</v>
      </c>
      <c r="BN411" s="2">
        <v>-9.9831895394999037E-2</v>
      </c>
      <c r="BO411" s="1">
        <v>-3.0508310026423737E-3</v>
      </c>
      <c r="BQ411" t="s">
        <v>74</v>
      </c>
      <c r="BS411" s="23">
        <v>30.538969104051002</v>
      </c>
      <c r="BT411" s="23">
        <v>31.929354611868998</v>
      </c>
      <c r="BU411" s="23">
        <v>1.3903855078179959</v>
      </c>
      <c r="BV411" s="24">
        <v>4.5528239773933984E-2</v>
      </c>
      <c r="BW411" s="2">
        <v>32.722853317188999</v>
      </c>
      <c r="BX411" s="2">
        <v>33.022349003373996</v>
      </c>
      <c r="BY411" s="2">
        <v>0.29949568618499711</v>
      </c>
      <c r="BZ411" s="1">
        <v>9.1524930079271202E-3</v>
      </c>
      <c r="CB411" s="25" t="s">
        <v>74</v>
      </c>
      <c r="CC411" s="27">
        <v>0</v>
      </c>
      <c r="CD411" s="27">
        <v>0.57698300000000002</v>
      </c>
      <c r="CG411" s="30">
        <v>118</v>
      </c>
      <c r="CH411" s="30"/>
      <c r="CI411" s="31" t="s">
        <v>969</v>
      </c>
      <c r="CJ411" s="31" t="s">
        <v>834</v>
      </c>
      <c r="CK411" s="31" t="s">
        <v>974</v>
      </c>
      <c r="CL411" s="30"/>
      <c r="CM411" s="30"/>
      <c r="CN411" s="30"/>
      <c r="CR411" s="30">
        <v>501</v>
      </c>
      <c r="CS411" s="39" t="s">
        <v>75</v>
      </c>
      <c r="CW411" s="30">
        <v>159</v>
      </c>
      <c r="CX411" s="30"/>
      <c r="CY411" s="30"/>
      <c r="CZ411" s="30"/>
      <c r="DA411" s="30"/>
    </row>
    <row r="412" spans="1:105" ht="15.75" x14ac:dyDescent="0.25">
      <c r="A412" t="s">
        <v>707</v>
      </c>
      <c r="B412" t="s">
        <v>82</v>
      </c>
      <c r="C412" s="52">
        <v>28.332178909625</v>
      </c>
      <c r="D412" s="52">
        <v>29.137711715816</v>
      </c>
      <c r="E412" s="52">
        <v>0.80553280619099965</v>
      </c>
      <c r="F412" s="53">
        <v>2.8431728063009806E-2</v>
      </c>
      <c r="G412" s="45">
        <v>31.693603481863001</v>
      </c>
      <c r="H412" s="45">
        <v>31.951127485853</v>
      </c>
      <c r="I412" s="45">
        <v>0.25752400398999953</v>
      </c>
      <c r="J412" s="46">
        <v>8.1254251867374557E-3</v>
      </c>
      <c r="K412" s="47" t="s">
        <v>933</v>
      </c>
      <c r="L412" s="55">
        <f>G412-CC412-CD412</f>
        <v>31.096023481863</v>
      </c>
      <c r="M412" s="55">
        <f>H412-CC412-CD412</f>
        <v>31.353547485852999</v>
      </c>
      <c r="N412" s="55">
        <f>M412-L412</f>
        <v>0.25752400398999953</v>
      </c>
      <c r="O412" s="56">
        <f>N412/L412</f>
        <v>8.2815734989460116E-3</v>
      </c>
      <c r="P412" s="54"/>
      <c r="Q412" s="42" t="e">
        <f t="shared" si="156"/>
        <v>#DIV/0!</v>
      </c>
      <c r="R412" s="42" t="e">
        <f t="shared" si="157"/>
        <v>#DIV/0!</v>
      </c>
      <c r="S412" s="42" t="e">
        <f t="shared" si="158"/>
        <v>#DIV/0!</v>
      </c>
      <c r="T412" s="42" t="e">
        <f t="shared" si="159"/>
        <v>#DIV/0!</v>
      </c>
      <c r="AA412" t="s">
        <v>82</v>
      </c>
      <c r="AB412" s="2">
        <v>28.332178909625</v>
      </c>
      <c r="AC412" s="2">
        <v>28.296728124731001</v>
      </c>
      <c r="AD412" s="2">
        <v>-3.5450784893999554E-2</v>
      </c>
      <c r="AE412" s="1">
        <v>-1.2512551543275841E-3</v>
      </c>
      <c r="AF412" s="2">
        <v>28.331796614743002</v>
      </c>
      <c r="AG412" s="2">
        <v>-3.8229488199803541E-4</v>
      </c>
      <c r="AH412" s="1">
        <v>-1.349331031748364E-5</v>
      </c>
      <c r="AI412" s="2">
        <v>28.015772809815999</v>
      </c>
      <c r="AJ412" s="2">
        <v>-0.31640609980900081</v>
      </c>
      <c r="AK412" s="1">
        <v>-1.1167729132951063E-2</v>
      </c>
      <c r="AL412" s="2">
        <v>28.317761761606999</v>
      </c>
      <c r="AM412" s="2">
        <v>-1.4417148018001313E-2</v>
      </c>
      <c r="AN412" s="1">
        <v>-5.0886125151156385E-4</v>
      </c>
      <c r="AO412" s="2">
        <v>28.334285311559</v>
      </c>
      <c r="AP412" s="2">
        <v>2.106401934000246E-3</v>
      </c>
      <c r="AQ412" s="1">
        <v>7.434662687678637E-5</v>
      </c>
      <c r="AR412" s="2">
        <v>27.960829136441998</v>
      </c>
      <c r="AS412" s="2">
        <v>-0.37134977318300244</v>
      </c>
      <c r="AT412" s="1">
        <v>-1.3106996619199224E-2</v>
      </c>
      <c r="AU412" s="1"/>
      <c r="AV412" t="s">
        <v>82</v>
      </c>
      <c r="AW412" s="2">
        <v>31.693603481863001</v>
      </c>
      <c r="AX412" s="2">
        <v>31.693603481863001</v>
      </c>
      <c r="AY412" s="2">
        <v>0</v>
      </c>
      <c r="AZ412" s="1">
        <v>0</v>
      </c>
      <c r="BA412" s="2">
        <v>31.693603481863001</v>
      </c>
      <c r="BB412" s="2">
        <v>0</v>
      </c>
      <c r="BC412" s="1">
        <v>0</v>
      </c>
      <c r="BD412" s="2">
        <v>31.629222480865003</v>
      </c>
      <c r="BE412" s="2">
        <v>-6.4381000997997262E-2</v>
      </c>
      <c r="BF412" s="1">
        <v>-2.0313562967000571E-3</v>
      </c>
      <c r="BG412" s="2">
        <v>31.693603481863001</v>
      </c>
      <c r="BH412" s="2">
        <v>0</v>
      </c>
      <c r="BI412" s="1">
        <v>0</v>
      </c>
      <c r="BJ412" s="2">
        <v>31.693603481863001</v>
      </c>
      <c r="BK412" s="2">
        <v>0</v>
      </c>
      <c r="BL412" s="1">
        <v>0</v>
      </c>
      <c r="BM412" s="2">
        <v>31.597031980365998</v>
      </c>
      <c r="BN412" s="2">
        <v>-9.6571501497002998E-2</v>
      </c>
      <c r="BO412" s="1">
        <v>-3.0470344450503101E-3</v>
      </c>
      <c r="BQ412" t="s">
        <v>82</v>
      </c>
      <c r="BS412" s="23">
        <v>28.332178909625</v>
      </c>
      <c r="BT412" s="23">
        <v>29.445010426252999</v>
      </c>
      <c r="BU412" s="23">
        <v>1.112831516627999</v>
      </c>
      <c r="BV412" s="24">
        <v>3.9278006826716325E-2</v>
      </c>
      <c r="BW412" s="2">
        <v>31.693603481863001</v>
      </c>
      <c r="BX412" s="2">
        <v>31.983317986351999</v>
      </c>
      <c r="BY412" s="2">
        <v>0.28971450448899816</v>
      </c>
      <c r="BZ412" s="1">
        <v>9.1411033350874832E-3</v>
      </c>
      <c r="CB412" s="25" t="s">
        <v>82</v>
      </c>
      <c r="CC412" s="27">
        <v>0</v>
      </c>
      <c r="CD412" s="27">
        <v>0.59758</v>
      </c>
      <c r="CG412" s="30">
        <v>127</v>
      </c>
      <c r="CH412" s="30"/>
      <c r="CI412" s="31" t="s">
        <v>969</v>
      </c>
      <c r="CJ412" s="31" t="s">
        <v>504</v>
      </c>
      <c r="CK412" s="31" t="s">
        <v>82</v>
      </c>
      <c r="CL412" s="30"/>
      <c r="CM412" s="30"/>
      <c r="CN412" s="30"/>
      <c r="CR412" s="30">
        <v>503</v>
      </c>
      <c r="CS412" s="39" t="s">
        <v>82</v>
      </c>
      <c r="CW412" s="30">
        <v>167</v>
      </c>
      <c r="CX412" s="30"/>
      <c r="CY412" s="30"/>
      <c r="CZ412" s="30"/>
      <c r="DA412" s="30"/>
    </row>
    <row r="413" spans="1:105" ht="15.75" x14ac:dyDescent="0.25">
      <c r="A413" t="s">
        <v>708</v>
      </c>
      <c r="B413" t="s">
        <v>83</v>
      </c>
      <c r="C413" s="52">
        <v>213.57665176727798</v>
      </c>
      <c r="D413" s="52">
        <v>216.05999077617201</v>
      </c>
      <c r="E413" s="52">
        <v>2.4833390088940348</v>
      </c>
      <c r="F413" s="53">
        <v>1.1627389924625208E-2</v>
      </c>
      <c r="G413" s="45">
        <v>235.071394912877</v>
      </c>
      <c r="H413" s="45">
        <v>235.071394912877</v>
      </c>
      <c r="I413" s="45">
        <v>0</v>
      </c>
      <c r="J413" s="46">
        <v>0</v>
      </c>
      <c r="K413" s="47" t="s">
        <v>933</v>
      </c>
      <c r="L413" s="55">
        <f>G413-CC413-CD413</f>
        <v>234.15947291287699</v>
      </c>
      <c r="M413" s="55">
        <f>H413-CC413-CD413</f>
        <v>234.15947291287699</v>
      </c>
      <c r="N413" s="55">
        <f>M413-L413</f>
        <v>0</v>
      </c>
      <c r="O413" s="56">
        <f>N413/L413</f>
        <v>0</v>
      </c>
      <c r="P413" s="54"/>
      <c r="Q413" s="42" t="e">
        <f t="shared" si="156"/>
        <v>#DIV/0!</v>
      </c>
      <c r="R413" s="42" t="e">
        <f t="shared" si="157"/>
        <v>#DIV/0!</v>
      </c>
      <c r="S413" s="42" t="e">
        <f t="shared" si="158"/>
        <v>#DIV/0!</v>
      </c>
      <c r="T413" s="42" t="e">
        <f t="shared" si="159"/>
        <v>#DIV/0!</v>
      </c>
      <c r="AA413" t="s">
        <v>83</v>
      </c>
      <c r="AB413" s="2">
        <v>213.57665176727798</v>
      </c>
      <c r="AC413" s="2">
        <v>213.583043795724</v>
      </c>
      <c r="AD413" s="2">
        <v>6.3920284460152743E-3</v>
      </c>
      <c r="AE413" s="1">
        <v>2.9928498237627092E-5</v>
      </c>
      <c r="AF413" s="2">
        <v>213.57669276499001</v>
      </c>
      <c r="AG413" s="2">
        <v>4.0997712034140932E-5</v>
      </c>
      <c r="AH413" s="1">
        <v>1.9195783665910142E-7</v>
      </c>
      <c r="AI413" s="2">
        <v>213.57210960911399</v>
      </c>
      <c r="AJ413" s="2">
        <v>-4.5421581639857322E-3</v>
      </c>
      <c r="AK413" s="1">
        <v>-2.1267110081560117E-5</v>
      </c>
      <c r="AL413" s="2">
        <v>213.57860957021703</v>
      </c>
      <c r="AM413" s="2">
        <v>1.9578029390459051E-3</v>
      </c>
      <c r="AN413" s="1">
        <v>9.1667460972241889E-6</v>
      </c>
      <c r="AO413" s="2">
        <v>213.57643634934499</v>
      </c>
      <c r="AP413" s="2">
        <v>-2.1541793299206802E-4</v>
      </c>
      <c r="AQ413" s="1">
        <v>-1.0086211728180681E-6</v>
      </c>
      <c r="AR413" s="2">
        <v>213.58034722529001</v>
      </c>
      <c r="AS413" s="2">
        <v>3.6954580120323044E-3</v>
      </c>
      <c r="AT413" s="1">
        <v>1.7302724719455896E-5</v>
      </c>
      <c r="AU413" s="1"/>
      <c r="AV413" t="s">
        <v>83</v>
      </c>
      <c r="AW413" s="2">
        <v>235.071394912877</v>
      </c>
      <c r="AX413" s="2">
        <v>235.071394912877</v>
      </c>
      <c r="AY413" s="2">
        <v>0</v>
      </c>
      <c r="AZ413" s="1">
        <v>0</v>
      </c>
      <c r="BA413" s="2">
        <v>235.071394912877</v>
      </c>
      <c r="BB413" s="2">
        <v>0</v>
      </c>
      <c r="BC413" s="1">
        <v>0</v>
      </c>
      <c r="BD413" s="2">
        <v>235.071394912877</v>
      </c>
      <c r="BE413" s="2">
        <v>0</v>
      </c>
      <c r="BF413" s="1">
        <v>0</v>
      </c>
      <c r="BG413" s="2">
        <v>235.071394912877</v>
      </c>
      <c r="BH413" s="2">
        <v>0</v>
      </c>
      <c r="BI413" s="1">
        <v>0</v>
      </c>
      <c r="BJ413" s="2">
        <v>235.071394912877</v>
      </c>
      <c r="BK413" s="2">
        <v>0</v>
      </c>
      <c r="BL413" s="1">
        <v>0</v>
      </c>
      <c r="BM413" s="2">
        <v>235.071394912877</v>
      </c>
      <c r="BN413" s="2">
        <v>0</v>
      </c>
      <c r="BO413" s="1">
        <v>0</v>
      </c>
      <c r="BQ413" t="s">
        <v>83</v>
      </c>
      <c r="BS413" s="23">
        <v>213.57665176727798</v>
      </c>
      <c r="BT413" s="23">
        <v>216.06901360308098</v>
      </c>
      <c r="BU413" s="23">
        <v>2.4923618358029955</v>
      </c>
      <c r="BV413" s="24">
        <v>1.166963624150629E-2</v>
      </c>
      <c r="BW413" s="2">
        <v>235.071394912877</v>
      </c>
      <c r="BX413" s="2">
        <v>235.071394912877</v>
      </c>
      <c r="BY413" s="2">
        <v>0</v>
      </c>
      <c r="BZ413" s="1">
        <v>0</v>
      </c>
      <c r="CB413" s="25" t="s">
        <v>83</v>
      </c>
      <c r="CC413" s="27">
        <v>0</v>
      </c>
      <c r="CD413" s="27">
        <v>0.91192200000000001</v>
      </c>
      <c r="CG413" s="30">
        <v>128</v>
      </c>
      <c r="CH413" s="30"/>
      <c r="CI413" s="15"/>
      <c r="CJ413" s="36"/>
      <c r="CK413" s="34"/>
      <c r="CL413" s="34"/>
      <c r="CM413" s="32"/>
      <c r="CN413" s="32"/>
      <c r="CR413" s="30">
        <v>504</v>
      </c>
      <c r="CS413" s="39" t="s">
        <v>83</v>
      </c>
      <c r="CW413" s="30">
        <v>168</v>
      </c>
      <c r="CX413" s="30"/>
      <c r="CY413" s="32"/>
      <c r="CZ413" s="32"/>
      <c r="DA413" s="41"/>
    </row>
    <row r="414" spans="1:105" ht="15.75" x14ac:dyDescent="0.25">
      <c r="B414" t="s">
        <v>92</v>
      </c>
      <c r="C414" s="52">
        <v>67.060626780416001</v>
      </c>
      <c r="D414" s="52">
        <v>68.551708046184004</v>
      </c>
      <c r="E414" s="52">
        <v>1.4910812657680026</v>
      </c>
      <c r="F414" s="53">
        <v>2.2234824476818779E-2</v>
      </c>
      <c r="G414" s="45">
        <v>71.606715209705996</v>
      </c>
      <c r="H414" s="45">
        <v>72.191799998192991</v>
      </c>
      <c r="I414" s="45">
        <v>0.58508478848699497</v>
      </c>
      <c r="J414" s="46">
        <v>8.170808935635817E-3</v>
      </c>
      <c r="K414" s="47" t="s">
        <v>933</v>
      </c>
      <c r="L414" s="55">
        <f>G414-CC414-CD414</f>
        <v>70.64898820970599</v>
      </c>
      <c r="M414" s="55">
        <f>H414-CC414-CD414</f>
        <v>71.234072998192985</v>
      </c>
      <c r="N414" s="55">
        <f>M414-L414</f>
        <v>0.58508478848699497</v>
      </c>
      <c r="O414" s="56">
        <f>N414/L414</f>
        <v>8.2815734989763676E-3</v>
      </c>
      <c r="P414" s="54"/>
      <c r="Q414" s="42" t="e">
        <f t="shared" si="156"/>
        <v>#DIV/0!</v>
      </c>
      <c r="R414" s="42" t="e">
        <f t="shared" si="157"/>
        <v>#DIV/0!</v>
      </c>
      <c r="S414" s="42" t="e">
        <f t="shared" si="158"/>
        <v>#DIV/0!</v>
      </c>
      <c r="T414" s="42" t="e">
        <f t="shared" si="159"/>
        <v>#DIV/0!</v>
      </c>
      <c r="AA414" t="s">
        <v>92</v>
      </c>
      <c r="AB414" s="2">
        <v>67.060626780416001</v>
      </c>
      <c r="AC414" s="2">
        <v>66.988647590631004</v>
      </c>
      <c r="AD414" s="2">
        <v>-7.1979189784997288E-2</v>
      </c>
      <c r="AE414" s="1">
        <v>-1.0733450198830781E-3</v>
      </c>
      <c r="AF414" s="2">
        <v>67.059850426092993</v>
      </c>
      <c r="AG414" s="2">
        <v>-7.7635432300837692E-4</v>
      </c>
      <c r="AH414" s="1">
        <v>-1.1576902279044892E-5</v>
      </c>
      <c r="AI414" s="2">
        <v>66.247400148484004</v>
      </c>
      <c r="AJ414" s="2">
        <v>-0.81322663193199674</v>
      </c>
      <c r="AK414" s="1">
        <v>-1.2126737714439119E-2</v>
      </c>
      <c r="AL414" s="2">
        <v>67.031350935650991</v>
      </c>
      <c r="AM414" s="2">
        <v>-2.9275844765010106E-2</v>
      </c>
      <c r="AN414" s="1">
        <v>-4.3655787562008974E-4</v>
      </c>
      <c r="AO414" s="2">
        <v>67.064904459565</v>
      </c>
      <c r="AP414" s="2">
        <v>4.2776791489984589E-3</v>
      </c>
      <c r="AQ414" s="1">
        <v>6.3788236918890356E-5</v>
      </c>
      <c r="AR414" s="2">
        <v>66.142780650937993</v>
      </c>
      <c r="AS414" s="2">
        <v>-0.91784612947800781</v>
      </c>
      <c r="AT414" s="1">
        <v>-1.3686811077436131E-2</v>
      </c>
      <c r="AU414" s="1"/>
      <c r="AV414" t="s">
        <v>92</v>
      </c>
      <c r="AW414" s="2">
        <v>71.606715209705996</v>
      </c>
      <c r="AX414" s="2">
        <v>71.606715209705996</v>
      </c>
      <c r="AY414" s="2">
        <v>0</v>
      </c>
      <c r="AZ414" s="1">
        <v>0</v>
      </c>
      <c r="BA414" s="2">
        <v>71.606715209705996</v>
      </c>
      <c r="BB414" s="2">
        <v>0</v>
      </c>
      <c r="BC414" s="1">
        <v>0</v>
      </c>
      <c r="BD414" s="2">
        <v>71.460444012585</v>
      </c>
      <c r="BE414" s="2">
        <v>-0.14627119712099557</v>
      </c>
      <c r="BF414" s="1">
        <v>-2.0427022338984362E-3</v>
      </c>
      <c r="BG414" s="2">
        <v>71.606715209705996</v>
      </c>
      <c r="BH414" s="2">
        <v>0</v>
      </c>
      <c r="BI414" s="1">
        <v>0</v>
      </c>
      <c r="BJ414" s="2">
        <v>71.606715209705996</v>
      </c>
      <c r="BK414" s="2">
        <v>0</v>
      </c>
      <c r="BL414" s="1">
        <v>0</v>
      </c>
      <c r="BM414" s="2">
        <v>71.387308414023991</v>
      </c>
      <c r="BN414" s="2">
        <v>-0.21940679568200494</v>
      </c>
      <c r="BO414" s="1">
        <v>-3.0640533508547989E-3</v>
      </c>
      <c r="BQ414" t="s">
        <v>92</v>
      </c>
      <c r="BS414" s="23">
        <v>67.060626780416001</v>
      </c>
      <c r="BT414" s="23">
        <v>69.337928610000006</v>
      </c>
      <c r="BU414" s="23">
        <v>2.2773018295840046</v>
      </c>
      <c r="BV414" s="24">
        <v>3.3958850952002358E-2</v>
      </c>
      <c r="BW414" s="2">
        <v>71.606715209705996</v>
      </c>
      <c r="BX414" s="2">
        <v>72.264935596753006</v>
      </c>
      <c r="BY414" s="2">
        <v>0.65822038704700958</v>
      </c>
      <c r="BZ414" s="1">
        <v>9.1921600525782885E-3</v>
      </c>
      <c r="CB414" s="25" t="s">
        <v>92</v>
      </c>
      <c r="CC414" s="27">
        <v>0</v>
      </c>
      <c r="CD414" s="27">
        <v>0.95772699999999999</v>
      </c>
      <c r="CG414" s="30">
        <v>138</v>
      </c>
      <c r="CH414" s="30"/>
      <c r="CI414" s="31" t="s">
        <v>969</v>
      </c>
      <c r="CJ414" s="31" t="s">
        <v>512</v>
      </c>
      <c r="CK414" s="31" t="s">
        <v>92</v>
      </c>
      <c r="CL414" s="30"/>
      <c r="CM414" s="30"/>
      <c r="CN414" s="30"/>
      <c r="CR414" s="30">
        <v>506</v>
      </c>
      <c r="CS414" s="39" t="s">
        <v>92</v>
      </c>
      <c r="CW414" s="30">
        <v>177</v>
      </c>
      <c r="CX414" s="30"/>
      <c r="CY414" s="30"/>
      <c r="CZ414" s="30"/>
      <c r="DA414" s="30"/>
    </row>
    <row r="415" spans="1:105" ht="15.75" x14ac:dyDescent="0.25">
      <c r="B415" t="s">
        <v>93</v>
      </c>
      <c r="C415" s="52">
        <v>487.48467238196304</v>
      </c>
      <c r="D415" s="52">
        <v>492.84235440243697</v>
      </c>
      <c r="E415" s="52">
        <v>5.3576820204739306</v>
      </c>
      <c r="F415" s="53">
        <v>1.099046251914969E-2</v>
      </c>
      <c r="G415" s="45">
        <v>466.41329894801402</v>
      </c>
      <c r="H415" s="45">
        <v>466.41384721048405</v>
      </c>
      <c r="I415" s="45">
        <v>5.4826247003347817E-4</v>
      </c>
      <c r="J415" s="46">
        <v>1.1754863578505873E-6</v>
      </c>
      <c r="K415" s="47" t="s">
        <v>933</v>
      </c>
      <c r="L415" s="55">
        <f>G415-CC415-CD415</f>
        <v>464.42195494801399</v>
      </c>
      <c r="M415" s="55">
        <f>H415-CC415-CD415</f>
        <v>464.42250321048402</v>
      </c>
      <c r="N415" s="55">
        <f>M415-L415</f>
        <v>5.4826247003347817E-4</v>
      </c>
      <c r="O415" s="56">
        <f>N415/L415</f>
        <v>1.1805265969711725E-6</v>
      </c>
      <c r="P415" s="54"/>
      <c r="Q415" s="42" t="e">
        <f t="shared" si="156"/>
        <v>#DIV/0!</v>
      </c>
      <c r="R415" s="42" t="e">
        <f t="shared" si="157"/>
        <v>#DIV/0!</v>
      </c>
      <c r="S415" s="42" t="e">
        <f t="shared" si="158"/>
        <v>#DIV/0!</v>
      </c>
      <c r="T415" s="42" t="e">
        <f t="shared" si="159"/>
        <v>#DIV/0!</v>
      </c>
      <c r="AA415" t="s">
        <v>93</v>
      </c>
      <c r="AB415" s="2">
        <v>487.48467238196304</v>
      </c>
      <c r="AC415" s="2">
        <v>487.88730562738402</v>
      </c>
      <c r="AD415" s="2">
        <v>0.40263324542098644</v>
      </c>
      <c r="AE415" s="1">
        <v>8.2594031819221547E-4</v>
      </c>
      <c r="AF415" s="2">
        <v>487.488857931567</v>
      </c>
      <c r="AG415" s="2">
        <v>4.1855496039602258E-3</v>
      </c>
      <c r="AH415" s="1">
        <v>8.5860127324796913E-6</v>
      </c>
      <c r="AI415" s="2">
        <v>487.53945424994998</v>
      </c>
      <c r="AJ415" s="2">
        <v>5.4781867986946509E-2</v>
      </c>
      <c r="AK415" s="1">
        <v>1.1237659579996559E-4</v>
      </c>
      <c r="AL415" s="2">
        <v>487.64482291373702</v>
      </c>
      <c r="AM415" s="2">
        <v>0.16015053177397931</v>
      </c>
      <c r="AN415" s="1">
        <v>3.2852424054985506E-4</v>
      </c>
      <c r="AO415" s="2">
        <v>487.46166910712202</v>
      </c>
      <c r="AP415" s="2">
        <v>-2.3003274841016719E-2</v>
      </c>
      <c r="AQ415" s="1">
        <v>-4.7187688442833266E-5</v>
      </c>
      <c r="AR415" s="2">
        <v>488.00309285844997</v>
      </c>
      <c r="AS415" s="2">
        <v>0.51842047648693779</v>
      </c>
      <c r="AT415" s="1">
        <v>1.0634600549670932E-3</v>
      </c>
      <c r="AU415" s="1"/>
      <c r="AV415" t="s">
        <v>93</v>
      </c>
      <c r="AW415" s="2">
        <v>466.41329894801402</v>
      </c>
      <c r="AX415" s="2">
        <v>466.41341964683301</v>
      </c>
      <c r="AY415" s="2">
        <v>1.2069881898923995E-4</v>
      </c>
      <c r="AZ415" s="1">
        <v>2.5878082649331344E-7</v>
      </c>
      <c r="BA415" s="2">
        <v>466.41330019403</v>
      </c>
      <c r="BB415" s="2">
        <v>1.2460159837246465E-6</v>
      </c>
      <c r="BC415" s="1">
        <v>2.6714846822228503E-9</v>
      </c>
      <c r="BD415" s="2">
        <v>466.41331737176102</v>
      </c>
      <c r="BE415" s="2">
        <v>1.8423747008000646E-5</v>
      </c>
      <c r="BF415" s="1">
        <v>3.9500904132783188E-8</v>
      </c>
      <c r="BG415" s="2">
        <v>466.41334680536903</v>
      </c>
      <c r="BH415" s="2">
        <v>4.7857355014002678E-5</v>
      </c>
      <c r="BI415" s="1">
        <v>1.026071836329367E-7</v>
      </c>
      <c r="BJ415" s="2">
        <v>466.41329210449703</v>
      </c>
      <c r="BK415" s="2">
        <v>-6.8435169850999955E-6</v>
      </c>
      <c r="BL415" s="1">
        <v>-1.4672645485314018E-8</v>
      </c>
      <c r="BM415" s="2">
        <v>466.41345580159299</v>
      </c>
      <c r="BN415" s="2">
        <v>1.5685357897154972E-4</v>
      </c>
      <c r="BO415" s="1">
        <v>3.3629739830603004E-7</v>
      </c>
      <c r="BQ415" t="s">
        <v>93</v>
      </c>
      <c r="BS415" s="23">
        <v>487.48467238196304</v>
      </c>
      <c r="BT415" s="23">
        <v>492.64383935653899</v>
      </c>
      <c r="BU415" s="23">
        <v>5.1591669745759532</v>
      </c>
      <c r="BV415" s="24">
        <v>1.0583239364977504E-2</v>
      </c>
      <c r="BW415" s="2">
        <v>466.41329894801402</v>
      </c>
      <c r="BX415" s="2">
        <v>466.413789682855</v>
      </c>
      <c r="BY415" s="2">
        <v>4.9073484098016706E-4</v>
      </c>
      <c r="BZ415" s="1">
        <v>1.052145901686358E-6</v>
      </c>
      <c r="CB415" s="25" t="s">
        <v>93</v>
      </c>
      <c r="CC415" s="27">
        <v>0</v>
      </c>
      <c r="CD415" s="27">
        <v>1.991344</v>
      </c>
      <c r="CG415" s="30">
        <v>139</v>
      </c>
      <c r="CH415" s="30"/>
      <c r="CI415" s="31"/>
      <c r="CJ415" s="31"/>
      <c r="CK415" s="31"/>
      <c r="CL415" s="30"/>
      <c r="CM415" s="30"/>
      <c r="CN415" s="30"/>
      <c r="CR415" s="30">
        <v>507</v>
      </c>
      <c r="CS415" s="39" t="s">
        <v>93</v>
      </c>
      <c r="CW415" s="30">
        <v>178</v>
      </c>
      <c r="CX415" s="30"/>
      <c r="CY415" s="30"/>
      <c r="CZ415" s="30"/>
      <c r="DA415" s="30"/>
    </row>
    <row r="416" spans="1:105" ht="15.75" x14ac:dyDescent="0.25">
      <c r="A416" t="s">
        <v>709</v>
      </c>
      <c r="B416" t="s">
        <v>396</v>
      </c>
      <c r="C416" s="52"/>
      <c r="D416" s="52"/>
      <c r="E416" s="52"/>
      <c r="F416" s="53"/>
      <c r="G416" s="45"/>
      <c r="H416" s="45"/>
      <c r="I416" s="45"/>
      <c r="J416" s="46"/>
      <c r="K416" s="47"/>
      <c r="L416" s="55"/>
      <c r="M416" s="55"/>
      <c r="N416" s="55"/>
      <c r="O416" s="56"/>
      <c r="P416" s="54"/>
      <c r="Q416" s="42"/>
      <c r="R416" s="42"/>
      <c r="S416" s="42"/>
      <c r="T416" s="42"/>
      <c r="AA416" t="s">
        <v>396</v>
      </c>
      <c r="AB416" s="2"/>
      <c r="AC416" s="2"/>
      <c r="AD416" s="2"/>
      <c r="AE416" s="1"/>
      <c r="AF416" s="2"/>
      <c r="AG416" s="2"/>
      <c r="AH416" s="1"/>
      <c r="AI416" s="2"/>
      <c r="AJ416" s="2"/>
      <c r="AK416" s="1"/>
      <c r="AL416" s="2"/>
      <c r="AM416" s="2"/>
      <c r="AN416" s="1"/>
      <c r="AO416" s="2"/>
      <c r="AP416" s="2"/>
      <c r="AQ416" s="1"/>
      <c r="AR416" s="2"/>
      <c r="AS416" s="2"/>
      <c r="AT416" s="1"/>
      <c r="AU416" s="1"/>
      <c r="AV416" t="s">
        <v>396</v>
      </c>
      <c r="AW416" s="2"/>
      <c r="AX416" s="2"/>
      <c r="AY416" s="2"/>
      <c r="AZ416" s="1"/>
      <c r="BA416" s="2"/>
      <c r="BB416" s="2"/>
      <c r="BC416" s="1"/>
      <c r="BD416" s="2"/>
      <c r="BE416" s="2"/>
      <c r="BF416" s="1"/>
      <c r="BG416" s="2"/>
      <c r="BH416" s="2"/>
      <c r="BI416" s="1"/>
      <c r="BJ416" s="2"/>
      <c r="BK416" s="2"/>
      <c r="BL416" s="1"/>
      <c r="BM416" s="2"/>
      <c r="BN416" s="2"/>
      <c r="BO416" s="1"/>
      <c r="BQ416" t="s">
        <v>396</v>
      </c>
      <c r="BS416" s="23"/>
      <c r="BT416" s="23"/>
      <c r="BU416" s="23"/>
      <c r="BV416" s="24"/>
      <c r="BW416" s="2"/>
      <c r="BX416" s="2"/>
      <c r="BY416" s="2"/>
      <c r="BZ416" s="1"/>
      <c r="CB416" s="25" t="s">
        <v>396</v>
      </c>
      <c r="CC416" s="27"/>
      <c r="CD416" s="27"/>
      <c r="CG416" s="30">
        <v>494</v>
      </c>
      <c r="CH416" s="30"/>
      <c r="CI416" s="34"/>
      <c r="CJ416" s="34"/>
      <c r="CK416" s="34"/>
      <c r="CL416" s="34"/>
      <c r="CM416" s="32"/>
      <c r="CN416" s="32"/>
      <c r="CR416" s="30">
        <v>509</v>
      </c>
      <c r="CS416" s="39" t="s">
        <v>100</v>
      </c>
      <c r="CW416" s="30">
        <v>485</v>
      </c>
      <c r="CX416" s="30"/>
      <c r="CY416" s="30"/>
      <c r="CZ416" s="30"/>
      <c r="DA416" s="30"/>
    </row>
    <row r="417" spans="1:105" ht="15.75" x14ac:dyDescent="0.25">
      <c r="A417" t="s">
        <v>710</v>
      </c>
      <c r="B417" t="s">
        <v>94</v>
      </c>
      <c r="C417" s="52"/>
      <c r="D417" s="52"/>
      <c r="E417" s="52"/>
      <c r="F417" s="53"/>
      <c r="G417" s="45"/>
      <c r="H417" s="45"/>
      <c r="I417" s="45"/>
      <c r="J417" s="46"/>
      <c r="K417" s="47"/>
      <c r="L417" s="55"/>
      <c r="M417" s="55"/>
      <c r="N417" s="55"/>
      <c r="O417" s="56"/>
      <c r="P417" s="54"/>
      <c r="Q417" s="42" t="e">
        <f>C417/$CP417*1000000</f>
        <v>#DIV/0!</v>
      </c>
      <c r="R417" s="42" t="e">
        <f>D417/$CP417*1000000</f>
        <v>#DIV/0!</v>
      </c>
      <c r="S417" s="42" t="e">
        <f>L417/$CP417*1000000</f>
        <v>#DIV/0!</v>
      </c>
      <c r="T417" s="42" t="e">
        <f>M417/$CP417*1000000</f>
        <v>#DIV/0!</v>
      </c>
      <c r="AA417" t="s">
        <v>94</v>
      </c>
      <c r="AB417" s="2"/>
      <c r="AC417" s="2"/>
      <c r="AD417" s="2"/>
      <c r="AE417" s="1"/>
      <c r="AF417" s="2"/>
      <c r="AG417" s="2"/>
      <c r="AH417" s="1"/>
      <c r="AI417" s="2"/>
      <c r="AJ417" s="2"/>
      <c r="AK417" s="1"/>
      <c r="AL417" s="2"/>
      <c r="AM417" s="2"/>
      <c r="AN417" s="1"/>
      <c r="AO417" s="2"/>
      <c r="AP417" s="2"/>
      <c r="AQ417" s="1"/>
      <c r="AR417" s="2"/>
      <c r="AS417" s="2"/>
      <c r="AT417" s="1"/>
      <c r="AU417" s="1"/>
      <c r="AV417" t="s">
        <v>94</v>
      </c>
      <c r="AW417" s="2"/>
      <c r="AX417" s="2"/>
      <c r="AY417" s="2"/>
      <c r="AZ417" s="1"/>
      <c r="BA417" s="2"/>
      <c r="BB417" s="2"/>
      <c r="BC417" s="1"/>
      <c r="BD417" s="2"/>
      <c r="BE417" s="2"/>
      <c r="BF417" s="1"/>
      <c r="BG417" s="2"/>
      <c r="BH417" s="2"/>
      <c r="BI417" s="1"/>
      <c r="BJ417" s="2"/>
      <c r="BK417" s="2"/>
      <c r="BL417" s="1"/>
      <c r="BM417" s="2"/>
      <c r="BN417" s="2"/>
      <c r="BO417" s="1"/>
      <c r="BQ417" t="s">
        <v>94</v>
      </c>
      <c r="BS417" s="23"/>
      <c r="BT417" s="23"/>
      <c r="BU417" s="23"/>
      <c r="BV417" s="24"/>
      <c r="BW417" s="2"/>
      <c r="BX417" s="2"/>
      <c r="BY417" s="2"/>
      <c r="BZ417" s="1"/>
      <c r="CB417" s="25" t="s">
        <v>94</v>
      </c>
      <c r="CC417" s="27"/>
      <c r="CD417" s="27"/>
      <c r="CG417" s="30">
        <v>141</v>
      </c>
      <c r="CH417" s="30"/>
      <c r="CI417" s="34"/>
      <c r="CJ417" s="34"/>
      <c r="CK417" s="34"/>
      <c r="CL417" s="34"/>
      <c r="CM417" s="32"/>
      <c r="CN417" s="32"/>
      <c r="CR417" s="30">
        <v>510</v>
      </c>
      <c r="CS417" s="39" t="s">
        <v>101</v>
      </c>
      <c r="CW417" s="30">
        <v>179</v>
      </c>
      <c r="CX417" s="30"/>
      <c r="CY417" s="30"/>
      <c r="CZ417" s="30"/>
      <c r="DA417" s="30"/>
    </row>
    <row r="418" spans="1:105" ht="15.75" x14ac:dyDescent="0.25">
      <c r="A418" t="s">
        <v>711</v>
      </c>
      <c r="B418" t="s">
        <v>4</v>
      </c>
      <c r="C418" s="52">
        <v>2.5990000000000002</v>
      </c>
      <c r="D418" s="52">
        <v>2.5990000000000002</v>
      </c>
      <c r="E418" s="52">
        <v>0</v>
      </c>
      <c r="F418" s="53">
        <v>0</v>
      </c>
      <c r="G418" s="45">
        <v>2.6295869999999999</v>
      </c>
      <c r="H418" s="45">
        <v>2.6295869999999999</v>
      </c>
      <c r="I418" s="45">
        <v>0</v>
      </c>
      <c r="J418" s="46">
        <v>0</v>
      </c>
      <c r="K418" s="47" t="s">
        <v>933</v>
      </c>
      <c r="L418" s="55">
        <f>G418-CC418-CD418</f>
        <v>2.5989999999999998</v>
      </c>
      <c r="M418" s="55">
        <f>H418-CC418-CD418</f>
        <v>2.5989999999999998</v>
      </c>
      <c r="N418" s="55">
        <f>M418-L418</f>
        <v>0</v>
      </c>
      <c r="O418" s="56">
        <f>N418/L418</f>
        <v>0</v>
      </c>
      <c r="P418" s="54"/>
      <c r="Q418" s="42" t="e">
        <f>C418/$CP418*1000000</f>
        <v>#DIV/0!</v>
      </c>
      <c r="R418" s="42" t="e">
        <f>D418/$CP418*1000000</f>
        <v>#DIV/0!</v>
      </c>
      <c r="S418" s="42" t="e">
        <f>L418/$CP418*1000000</f>
        <v>#DIV/0!</v>
      </c>
      <c r="T418" s="42" t="e">
        <f>M418/$CP418*1000000</f>
        <v>#DIV/0!</v>
      </c>
      <c r="AA418" t="s">
        <v>4</v>
      </c>
      <c r="AB418" s="2">
        <v>2.5990000000000002</v>
      </c>
      <c r="AC418" s="2">
        <v>2.5990000000000002</v>
      </c>
      <c r="AD418" s="2">
        <v>0</v>
      </c>
      <c r="AE418" s="1">
        <v>0</v>
      </c>
      <c r="AF418" s="2">
        <v>2.5990000000000002</v>
      </c>
      <c r="AG418" s="2">
        <v>0</v>
      </c>
      <c r="AH418" s="1">
        <v>0</v>
      </c>
      <c r="AI418" s="2">
        <v>2.5990000000000002</v>
      </c>
      <c r="AJ418" s="2">
        <v>0</v>
      </c>
      <c r="AK418" s="1">
        <v>0</v>
      </c>
      <c r="AL418" s="2">
        <v>2.5990000000000002</v>
      </c>
      <c r="AM418" s="2">
        <v>0</v>
      </c>
      <c r="AN418" s="1">
        <v>0</v>
      </c>
      <c r="AO418" s="2">
        <v>2.5990000000000002</v>
      </c>
      <c r="AP418" s="2">
        <v>0</v>
      </c>
      <c r="AQ418" s="1">
        <v>0</v>
      </c>
      <c r="AR418" s="2">
        <v>2.5990000000000002</v>
      </c>
      <c r="AS418" s="2">
        <v>0</v>
      </c>
      <c r="AT418" s="1">
        <v>0</v>
      </c>
      <c r="AU418" s="1"/>
      <c r="AV418" t="s">
        <v>4</v>
      </c>
      <c r="AW418" s="2">
        <v>2.6295869999999999</v>
      </c>
      <c r="AX418" s="2">
        <v>2.6295869999999999</v>
      </c>
      <c r="AY418" s="2">
        <v>0</v>
      </c>
      <c r="AZ418" s="1">
        <v>0</v>
      </c>
      <c r="BA418" s="2">
        <v>2.6295869999999999</v>
      </c>
      <c r="BB418" s="2">
        <v>0</v>
      </c>
      <c r="BC418" s="1">
        <v>0</v>
      </c>
      <c r="BD418" s="2">
        <v>2.6295869999999999</v>
      </c>
      <c r="BE418" s="2">
        <v>0</v>
      </c>
      <c r="BF418" s="1">
        <v>0</v>
      </c>
      <c r="BG418" s="2">
        <v>2.6295869999999999</v>
      </c>
      <c r="BH418" s="2">
        <v>0</v>
      </c>
      <c r="BI418" s="1">
        <v>0</v>
      </c>
      <c r="BJ418" s="2">
        <v>2.6295869999999999</v>
      </c>
      <c r="BK418" s="2">
        <v>0</v>
      </c>
      <c r="BL418" s="1">
        <v>0</v>
      </c>
      <c r="BM418" s="2">
        <v>2.6295869999999999</v>
      </c>
      <c r="BN418" s="2">
        <v>0</v>
      </c>
      <c r="BO418" s="1">
        <v>0</v>
      </c>
      <c r="BQ418" t="s">
        <v>4</v>
      </c>
      <c r="BS418" s="23">
        <v>2.5990000000000002</v>
      </c>
      <c r="BT418" s="23">
        <v>2.5990000000000002</v>
      </c>
      <c r="BU418" s="23">
        <v>0</v>
      </c>
      <c r="BV418" s="24">
        <v>0</v>
      </c>
      <c r="BW418" s="2">
        <v>2.6295869999999999</v>
      </c>
      <c r="BX418" s="2">
        <v>2.6295869999999999</v>
      </c>
      <c r="BY418" s="2">
        <v>0</v>
      </c>
      <c r="BZ418" s="1">
        <v>0</v>
      </c>
      <c r="CB418" s="25" t="s">
        <v>4</v>
      </c>
      <c r="CC418" s="27"/>
      <c r="CD418" s="27">
        <v>3.0587E-2</v>
      </c>
      <c r="CG418" s="30">
        <v>219</v>
      </c>
      <c r="CH418" s="30"/>
      <c r="CI418" s="15" t="s">
        <v>4</v>
      </c>
      <c r="CJ418" s="33" t="s">
        <v>994</v>
      </c>
      <c r="CK418" s="34" t="s">
        <v>4</v>
      </c>
      <c r="CL418" s="34"/>
      <c r="CM418" s="32"/>
      <c r="CN418" s="32"/>
      <c r="CO418" t="s">
        <v>4</v>
      </c>
      <c r="CR418" s="30">
        <v>525</v>
      </c>
      <c r="CS418" s="39" t="s">
        <v>4</v>
      </c>
      <c r="CW418" s="30">
        <v>243</v>
      </c>
      <c r="CX418" s="30"/>
      <c r="CY418" s="32"/>
      <c r="CZ418" s="32" t="s">
        <v>4</v>
      </c>
      <c r="DA418" s="41"/>
    </row>
    <row r="419" spans="1:105" ht="15.75" x14ac:dyDescent="0.25">
      <c r="A419" t="s">
        <v>712</v>
      </c>
      <c r="B419" t="s">
        <v>931</v>
      </c>
      <c r="C419" s="52">
        <v>35.102779844609998</v>
      </c>
      <c r="D419" s="52">
        <v>34.209655787037001</v>
      </c>
      <c r="E419" s="52">
        <v>-0.89312405757299729</v>
      </c>
      <c r="F419" s="53">
        <v>-2.5443114805340287E-2</v>
      </c>
      <c r="G419" s="45">
        <v>35.952122271389996</v>
      </c>
      <c r="H419" s="45">
        <v>35.836041679798001</v>
      </c>
      <c r="I419" s="45">
        <v>-0.11608059159199513</v>
      </c>
      <c r="J419" s="46">
        <v>-3.2287549178806009E-3</v>
      </c>
      <c r="K419" s="47">
        <v>1</v>
      </c>
      <c r="L419" s="55">
        <f>G419-CC419-CD419</f>
        <v>35.952122271389996</v>
      </c>
      <c r="M419" s="55">
        <f>H419-CC419-CD419</f>
        <v>35.836041679798001</v>
      </c>
      <c r="N419" s="55">
        <f>M419-L419</f>
        <v>-0.11608059159199513</v>
      </c>
      <c r="O419" s="56">
        <f>N419/L419</f>
        <v>-3.2287549178806009E-3</v>
      </c>
      <c r="P419" s="54"/>
      <c r="Q419" s="42">
        <f>C419/$CP401*1000000</f>
        <v>2618.6333341745617</v>
      </c>
      <c r="R419" s="42">
        <f>D419/$CP401*1000000</f>
        <v>2552.0071456200671</v>
      </c>
      <c r="S419" s="42">
        <f>L419/$CP401*1000000</f>
        <v>2681.9934555307718</v>
      </c>
      <c r="T419" s="42">
        <f>M419/$CP401*1000000</f>
        <v>2673.3339559715032</v>
      </c>
      <c r="AA419" t="s">
        <v>931</v>
      </c>
      <c r="AB419" s="2">
        <v>35.102779844609998</v>
      </c>
      <c r="AC419" s="2">
        <v>35.144096764016005</v>
      </c>
      <c r="AD419" s="2">
        <v>4.1316919406007457E-2</v>
      </c>
      <c r="AE419" s="1">
        <v>1.1770269929876119E-3</v>
      </c>
      <c r="AF419" s="2">
        <v>35.100677401817997</v>
      </c>
      <c r="AG419" s="2">
        <v>-2.1024427920011135E-3</v>
      </c>
      <c r="AH419" s="1">
        <v>-5.9893911573614069E-5</v>
      </c>
      <c r="AI419" s="2">
        <v>35.143272358129003</v>
      </c>
      <c r="AJ419" s="2">
        <v>4.0492513519005513E-2</v>
      </c>
      <c r="AK419" s="1">
        <v>1.1535415057797225E-3</v>
      </c>
      <c r="AL419" s="2">
        <v>34.891220457364</v>
      </c>
      <c r="AM419" s="2">
        <v>-0.21155938724599821</v>
      </c>
      <c r="AN419" s="1">
        <v>-6.0268556559483696E-3</v>
      </c>
      <c r="AO419" s="2">
        <v>34.933767559726</v>
      </c>
      <c r="AP419" s="2">
        <v>-0.16901228488399767</v>
      </c>
      <c r="AQ419" s="1">
        <v>-4.8147834909989147E-3</v>
      </c>
      <c r="AR419" s="2">
        <v>34.633656313525996</v>
      </c>
      <c r="AS419" s="2">
        <v>-0.4691235310840014</v>
      </c>
      <c r="AT419" s="1">
        <v>-1.3364284343310632E-2</v>
      </c>
      <c r="AU419" s="1"/>
      <c r="AV419" t="s">
        <v>931</v>
      </c>
      <c r="AW419" s="2">
        <v>35.952122271389996</v>
      </c>
      <c r="AX419" s="2">
        <v>35.913428740859004</v>
      </c>
      <c r="AY419" s="2">
        <v>-3.8693530530991893E-2</v>
      </c>
      <c r="AZ419" s="1">
        <v>-1.0762516393026248E-3</v>
      </c>
      <c r="BA419" s="2">
        <v>35.952122271389996</v>
      </c>
      <c r="BB419" s="2">
        <v>0</v>
      </c>
      <c r="BC419" s="1">
        <v>0</v>
      </c>
      <c r="BD419" s="2">
        <v>35.952122271389996</v>
      </c>
      <c r="BE419" s="2">
        <v>0</v>
      </c>
      <c r="BF419" s="1">
        <v>0</v>
      </c>
      <c r="BG419" s="2">
        <v>35.913428740859004</v>
      </c>
      <c r="BH419" s="2">
        <v>-3.8693530530991893E-2</v>
      </c>
      <c r="BI419" s="1">
        <v>-1.0762516393026248E-3</v>
      </c>
      <c r="BJ419" s="2">
        <v>35.952122271389996</v>
      </c>
      <c r="BK419" s="2">
        <v>0</v>
      </c>
      <c r="BL419" s="1">
        <v>0</v>
      </c>
      <c r="BM419" s="2">
        <v>35.836041679798001</v>
      </c>
      <c r="BN419" s="2">
        <v>-0.11608059159199513</v>
      </c>
      <c r="BO419" s="1">
        <v>-3.2287549178806009E-3</v>
      </c>
      <c r="BQ419" t="s">
        <v>931</v>
      </c>
      <c r="BS419" s="23">
        <v>35.102779844609998</v>
      </c>
      <c r="BT419" s="23">
        <v>34.951662589096003</v>
      </c>
      <c r="BU419" s="23">
        <v>-0.15111725551399502</v>
      </c>
      <c r="BV419" s="24">
        <v>-4.3049939686528541E-3</v>
      </c>
      <c r="BW419" s="2">
        <v>35.952122271389996</v>
      </c>
      <c r="BX419" s="2">
        <v>35.913428740859004</v>
      </c>
      <c r="BY419" s="2">
        <v>-3.8693530530991893E-2</v>
      </c>
      <c r="BZ419" s="1">
        <v>-1.0762516393026248E-3</v>
      </c>
      <c r="CB419" s="25" t="s">
        <v>929</v>
      </c>
      <c r="CC419" s="27">
        <v>0</v>
      </c>
      <c r="CD419" s="27">
        <v>0</v>
      </c>
      <c r="CG419" s="30">
        <v>43</v>
      </c>
      <c r="CH419" s="30"/>
      <c r="CI419" s="31"/>
      <c r="CJ419" s="32"/>
      <c r="CK419" s="32"/>
      <c r="CL419" s="30"/>
      <c r="CM419" s="30"/>
      <c r="CN419" s="30"/>
      <c r="CR419" s="30"/>
      <c r="CS419" s="39"/>
      <c r="CW419" s="30">
        <v>96</v>
      </c>
      <c r="CX419" s="30"/>
      <c r="CY419" s="30"/>
      <c r="CZ419" s="30"/>
    </row>
    <row r="420" spans="1:105" ht="15.75" x14ac:dyDescent="0.25">
      <c r="A420" t="s">
        <v>713</v>
      </c>
      <c r="B420" t="s">
        <v>929</v>
      </c>
      <c r="C420" s="52">
        <v>70.559292254048003</v>
      </c>
      <c r="D420" s="52">
        <v>70.701891982183</v>
      </c>
      <c r="E420" s="52">
        <v>0.14259972813499644</v>
      </c>
      <c r="F420" s="53">
        <v>2.0209914751067454E-3</v>
      </c>
      <c r="G420" s="45">
        <v>57.457840177736998</v>
      </c>
      <c r="H420" s="45">
        <v>57.457724479604998</v>
      </c>
      <c r="I420" s="45">
        <v>-1.1569813199940882E-4</v>
      </c>
      <c r="J420" s="46">
        <v>-2.0136178394717661E-6</v>
      </c>
      <c r="K420" s="47" t="s">
        <v>933</v>
      </c>
      <c r="L420" s="55">
        <f>G420-CC420-CD420</f>
        <v>57.335927177736998</v>
      </c>
      <c r="M420" s="55">
        <f>H420-CC420-CD420</f>
        <v>57.335811479604999</v>
      </c>
      <c r="N420" s="55">
        <f>M420-L420</f>
        <v>-1.1569813199940882E-4</v>
      </c>
      <c r="O420" s="56">
        <f>N420/L420</f>
        <v>-2.017899381669602E-6</v>
      </c>
      <c r="P420" s="54"/>
      <c r="Q420" s="42" t="e">
        <f t="shared" ref="Q420:Q450" si="160">C420/$CP420*1000000</f>
        <v>#DIV/0!</v>
      </c>
      <c r="R420" s="42" t="e">
        <f t="shared" ref="R420:R450" si="161">D420/$CP420*1000000</f>
        <v>#DIV/0!</v>
      </c>
      <c r="S420" s="42" t="e">
        <f t="shared" ref="S420:S450" si="162">L420/$CP420*1000000</f>
        <v>#DIV/0!</v>
      </c>
      <c r="T420" s="42" t="e">
        <f t="shared" ref="T420:T450" si="163">M420/$CP420*1000000</f>
        <v>#DIV/0!</v>
      </c>
      <c r="AA420" t="s">
        <v>929</v>
      </c>
      <c r="AB420" s="2">
        <v>70.559292254048003</v>
      </c>
      <c r="AC420" s="2">
        <v>70.888407516721998</v>
      </c>
      <c r="AD420" s="2">
        <v>0.32911526267399438</v>
      </c>
      <c r="AE420" s="1">
        <v>4.6643787396423745E-3</v>
      </c>
      <c r="AF420" s="2">
        <v>70.562758512187003</v>
      </c>
      <c r="AG420" s="2">
        <v>3.4662581389994784E-3</v>
      </c>
      <c r="AH420" s="1">
        <v>4.9125466374000062E-5</v>
      </c>
      <c r="AI420" s="2">
        <v>70.613631920505995</v>
      </c>
      <c r="AJ420" s="2">
        <v>5.4339666457991598E-2</v>
      </c>
      <c r="AK420" s="1">
        <v>7.7012771418316086E-4</v>
      </c>
      <c r="AL420" s="2">
        <v>70.691233318797003</v>
      </c>
      <c r="AM420" s="2">
        <v>0.13194106474900025</v>
      </c>
      <c r="AN420" s="1">
        <v>1.8699318053524091E-3</v>
      </c>
      <c r="AO420" s="2">
        <v>70.540224627918008</v>
      </c>
      <c r="AP420" s="2">
        <v>-1.9067626129995574E-2</v>
      </c>
      <c r="AQ420" s="1">
        <v>-2.7023550720070691E-4</v>
      </c>
      <c r="AR420" s="2">
        <v>70.991063934077999</v>
      </c>
      <c r="AS420" s="2">
        <v>0.43177168002999622</v>
      </c>
      <c r="AT420" s="1">
        <v>6.1192745312042916E-3</v>
      </c>
      <c r="AU420" s="1"/>
      <c r="AV420" t="s">
        <v>929</v>
      </c>
      <c r="AW420" s="2">
        <v>57.457840177736998</v>
      </c>
      <c r="AX420" s="2">
        <v>57.457924817734003</v>
      </c>
      <c r="AY420" s="2">
        <v>8.4639997005808709E-5</v>
      </c>
      <c r="AZ420" s="1">
        <v>1.4730800312714137E-6</v>
      </c>
      <c r="BA420" s="2">
        <v>57.457841057236998</v>
      </c>
      <c r="BB420" s="2">
        <v>8.7949999993952588E-7</v>
      </c>
      <c r="BC420" s="1">
        <v>1.5306875392791094E-8</v>
      </c>
      <c r="BD420" s="2">
        <v>57.457854314838997</v>
      </c>
      <c r="BE420" s="2">
        <v>1.4137101999267543E-5</v>
      </c>
      <c r="BF420" s="1">
        <v>2.4604304574513402E-7</v>
      </c>
      <c r="BG420" s="2">
        <v>57.457873863256999</v>
      </c>
      <c r="BH420" s="2">
        <v>3.3685520001824898E-5</v>
      </c>
      <c r="BI420" s="1">
        <v>5.8626498833969256E-7</v>
      </c>
      <c r="BJ420" s="2">
        <v>57.457835344865003</v>
      </c>
      <c r="BK420" s="2">
        <v>-4.8328719941537202E-6</v>
      </c>
      <c r="BL420" s="1">
        <v>-8.4111619566694E-8</v>
      </c>
      <c r="BM420" s="2">
        <v>57.457951364060001</v>
      </c>
      <c r="BN420" s="2">
        <v>1.1118632300366471E-4</v>
      </c>
      <c r="BO420" s="1">
        <v>1.9350940212811151E-6</v>
      </c>
      <c r="BQ420" t="s">
        <v>929</v>
      </c>
      <c r="BS420" s="23">
        <v>70.559292254048003</v>
      </c>
      <c r="BT420" s="23">
        <v>70.518117241286987</v>
      </c>
      <c r="BU420" s="23">
        <v>-4.1175012761016205E-2</v>
      </c>
      <c r="BV420" s="24">
        <v>-5.8355195248793029E-4</v>
      </c>
      <c r="BW420" s="2">
        <v>57.457840177736998</v>
      </c>
      <c r="BX420" s="2">
        <v>57.457684324182999</v>
      </c>
      <c r="BY420" s="2">
        <v>-1.5585355399849732E-4</v>
      </c>
      <c r="BZ420" s="1">
        <v>-2.7124854243805248E-6</v>
      </c>
      <c r="CB420" s="25" t="s">
        <v>931</v>
      </c>
      <c r="CC420" s="27">
        <v>0</v>
      </c>
      <c r="CD420" s="27">
        <v>0.12191299999999999</v>
      </c>
      <c r="CG420" s="30">
        <v>44</v>
      </c>
      <c r="CH420" s="30"/>
      <c r="CI420" s="31"/>
      <c r="CJ420" s="32"/>
      <c r="CK420" s="32"/>
      <c r="CL420" s="30"/>
      <c r="CM420" s="30"/>
      <c r="CN420" s="30"/>
      <c r="CR420" s="30"/>
      <c r="CS420" s="39"/>
      <c r="CW420" s="30">
        <v>97</v>
      </c>
      <c r="CX420" s="30"/>
      <c r="CY420" s="30"/>
      <c r="CZ420" s="30"/>
      <c r="DA420" s="30"/>
    </row>
    <row r="421" spans="1:105" ht="15.75" x14ac:dyDescent="0.25">
      <c r="A421" t="s">
        <v>714</v>
      </c>
      <c r="B421" t="s">
        <v>846</v>
      </c>
      <c r="C421" s="52">
        <v>1854.2024553149399</v>
      </c>
      <c r="D421" s="52">
        <v>1843.46617991685</v>
      </c>
      <c r="E421" s="52">
        <v>-10.736275398089902</v>
      </c>
      <c r="F421" s="53">
        <v>-5.7902390147931953E-3</v>
      </c>
      <c r="G421" s="45">
        <v>1906.1524522756399</v>
      </c>
      <c r="H421" s="45">
        <v>1906.1524522756399</v>
      </c>
      <c r="I421" s="45">
        <v>0</v>
      </c>
      <c r="J421" s="46">
        <v>0</v>
      </c>
      <c r="K421" s="47" t="s">
        <v>933</v>
      </c>
      <c r="L421" s="55">
        <f>G421-CC421-CD421</f>
        <v>1889.8050402756398</v>
      </c>
      <c r="M421" s="55">
        <f>H421-CC421-CD421</f>
        <v>1889.8050402756398</v>
      </c>
      <c r="N421" s="55">
        <f>M421-L421</f>
        <v>0</v>
      </c>
      <c r="O421" s="56">
        <f>N421/L421</f>
        <v>0</v>
      </c>
      <c r="P421" s="54"/>
      <c r="Q421" s="42" t="e">
        <f t="shared" si="160"/>
        <v>#DIV/0!</v>
      </c>
      <c r="R421" s="42" t="e">
        <f t="shared" si="161"/>
        <v>#DIV/0!</v>
      </c>
      <c r="S421" s="42" t="e">
        <f t="shared" si="162"/>
        <v>#DIV/0!</v>
      </c>
      <c r="T421" s="42" t="e">
        <f t="shared" si="163"/>
        <v>#DIV/0!</v>
      </c>
      <c r="AA421" t="s">
        <v>846</v>
      </c>
      <c r="AB421" s="2">
        <v>1854.2024553149399</v>
      </c>
      <c r="AC421" s="2">
        <v>1857.5086742567501</v>
      </c>
      <c r="AD421" s="2">
        <v>3.3062189418101298</v>
      </c>
      <c r="AE421" s="1">
        <v>1.7830949000919977E-3</v>
      </c>
      <c r="AF421" s="2">
        <v>1854.2374057033201</v>
      </c>
      <c r="AG421" s="2">
        <v>3.4950388380138975E-2</v>
      </c>
      <c r="AH421" s="1">
        <v>1.8849283841662578E-5</v>
      </c>
      <c r="AI421" s="2">
        <v>1854.7757991831702</v>
      </c>
      <c r="AJ421" s="2">
        <v>0.57334386823026762</v>
      </c>
      <c r="AK421" s="1">
        <v>3.0921319653461684E-4</v>
      </c>
      <c r="AL421" s="2">
        <v>1855.5308724844799</v>
      </c>
      <c r="AM421" s="2">
        <v>1.3284171695399891</v>
      </c>
      <c r="AN421" s="1">
        <v>7.1643588095365504E-4</v>
      </c>
      <c r="AO421" s="2">
        <v>1854.01014626763</v>
      </c>
      <c r="AP421" s="2">
        <v>-0.19230904730989096</v>
      </c>
      <c r="AQ421" s="1">
        <v>-1.0371523711375244E-4</v>
      </c>
      <c r="AR421" s="2">
        <v>1858.5629476486599</v>
      </c>
      <c r="AS421" s="2">
        <v>4.3604923337200034</v>
      </c>
      <c r="AT421" s="1">
        <v>2.3516808109173629E-3</v>
      </c>
      <c r="AU421" s="1"/>
      <c r="AV421" t="s">
        <v>846</v>
      </c>
      <c r="AW421" s="2">
        <v>1906.1524522756399</v>
      </c>
      <c r="AX421" s="2">
        <v>1906.1524522756399</v>
      </c>
      <c r="AY421" s="2">
        <v>0</v>
      </c>
      <c r="AZ421" s="1">
        <v>0</v>
      </c>
      <c r="BA421" s="2">
        <v>1906.1524522756399</v>
      </c>
      <c r="BB421" s="2">
        <v>0</v>
      </c>
      <c r="BC421" s="1">
        <v>0</v>
      </c>
      <c r="BD421" s="2">
        <v>1906.1524522756399</v>
      </c>
      <c r="BE421" s="2">
        <v>0</v>
      </c>
      <c r="BF421" s="1">
        <v>0</v>
      </c>
      <c r="BG421" s="2">
        <v>1906.1524522756399</v>
      </c>
      <c r="BH421" s="2">
        <v>0</v>
      </c>
      <c r="BI421" s="1">
        <v>0</v>
      </c>
      <c r="BJ421" s="2">
        <v>1906.1524522756399</v>
      </c>
      <c r="BK421" s="2">
        <v>0</v>
      </c>
      <c r="BL421" s="1">
        <v>0</v>
      </c>
      <c r="BM421" s="2">
        <v>1906.1524522756399</v>
      </c>
      <c r="BN421" s="2">
        <v>0</v>
      </c>
      <c r="BO421" s="1">
        <v>0</v>
      </c>
      <c r="BQ421" t="s">
        <v>846</v>
      </c>
      <c r="BS421" s="23">
        <v>1854.2024553149399</v>
      </c>
      <c r="BT421" s="23">
        <v>1841.55825273813</v>
      </c>
      <c r="BU421" s="23">
        <v>-12.644202576809903</v>
      </c>
      <c r="BV421" s="24">
        <v>-6.8192135872575258E-3</v>
      </c>
      <c r="BW421" s="2">
        <v>1906.1524522756399</v>
      </c>
      <c r="BX421" s="2">
        <v>1906.1524522756399</v>
      </c>
      <c r="BY421" s="2">
        <v>0</v>
      </c>
      <c r="BZ421" s="1">
        <v>0</v>
      </c>
      <c r="CB421" s="25" t="s">
        <v>846</v>
      </c>
      <c r="CC421" s="27">
        <v>0</v>
      </c>
      <c r="CD421" s="27">
        <v>16.347411999999998</v>
      </c>
      <c r="CG421" s="30">
        <v>87</v>
      </c>
      <c r="CH421" s="30"/>
      <c r="CI421" s="15"/>
      <c r="CJ421" s="33"/>
      <c r="CK421" s="34"/>
      <c r="CL421" s="34"/>
      <c r="CM421" s="32"/>
      <c r="CN421" s="32"/>
      <c r="CR421" s="30"/>
      <c r="CS421" s="39"/>
      <c r="CW421" s="30">
        <v>131</v>
      </c>
      <c r="CX421" s="30"/>
      <c r="CY421" s="30"/>
      <c r="CZ421" s="30"/>
      <c r="DA421" s="30"/>
    </row>
    <row r="422" spans="1:105" ht="15.75" x14ac:dyDescent="0.25">
      <c r="A422" t="s">
        <v>715</v>
      </c>
      <c r="B422" t="s">
        <v>904</v>
      </c>
      <c r="C422" s="52">
        <v>256.29264781434597</v>
      </c>
      <c r="D422" s="52">
        <v>246.89811802113101</v>
      </c>
      <c r="E422" s="52">
        <v>-9.3945297932149572</v>
      </c>
      <c r="F422" s="53">
        <v>-3.665547909130891E-2</v>
      </c>
      <c r="G422" s="45">
        <v>259.08508802562199</v>
      </c>
      <c r="H422" s="45">
        <v>253.34254080630902</v>
      </c>
      <c r="I422" s="45">
        <v>-5.7425472193129679</v>
      </c>
      <c r="J422" s="46">
        <v>-2.2164715318332268E-2</v>
      </c>
      <c r="K422" s="47" t="s">
        <v>933</v>
      </c>
      <c r="L422" s="55">
        <f>G422-CC422-CD422</f>
        <v>252.060273025622</v>
      </c>
      <c r="M422" s="55">
        <f>H422-CC422-CD422</f>
        <v>246.31772580630903</v>
      </c>
      <c r="N422" s="55">
        <f>M422-L422</f>
        <v>-5.7425472193129679</v>
      </c>
      <c r="O422" s="56">
        <f>N422/L422</f>
        <v>-2.2782436717940221E-2</v>
      </c>
      <c r="P422" s="54"/>
      <c r="Q422" s="42" t="e">
        <f t="shared" si="160"/>
        <v>#DIV/0!</v>
      </c>
      <c r="R422" s="42" t="e">
        <f t="shared" si="161"/>
        <v>#DIV/0!</v>
      </c>
      <c r="S422" s="42" t="e">
        <f t="shared" si="162"/>
        <v>#DIV/0!</v>
      </c>
      <c r="T422" s="42" t="e">
        <f t="shared" si="163"/>
        <v>#DIV/0!</v>
      </c>
      <c r="AA422" t="s">
        <v>904</v>
      </c>
      <c r="AB422" s="2">
        <v>256.29264781434597</v>
      </c>
      <c r="AC422" s="2">
        <v>257.29622596853801</v>
      </c>
      <c r="AD422" s="2">
        <v>1.0035781541920414</v>
      </c>
      <c r="AE422" s="1">
        <v>3.9157508525918244E-3</v>
      </c>
      <c r="AF422" s="2">
        <v>256.30327235958003</v>
      </c>
      <c r="AG422" s="2">
        <v>1.0624545234065863E-2</v>
      </c>
      <c r="AH422" s="1">
        <v>4.145474060481869E-5</v>
      </c>
      <c r="AI422" s="2">
        <v>253.67150997093702</v>
      </c>
      <c r="AJ422" s="2">
        <v>-2.6211378434089454</v>
      </c>
      <c r="AK422" s="1">
        <v>-1.0227128502365988E-2</v>
      </c>
      <c r="AL422" s="2">
        <v>256.69623777772898</v>
      </c>
      <c r="AM422" s="2">
        <v>0.40358996338301267</v>
      </c>
      <c r="AN422" s="1">
        <v>1.5747231410062389E-3</v>
      </c>
      <c r="AO422" s="2">
        <v>256.23418194595502</v>
      </c>
      <c r="AP422" s="2">
        <v>-5.8465868390953801E-2</v>
      </c>
      <c r="AQ422" s="1">
        <v>-2.2812152002622206E-4</v>
      </c>
      <c r="AR422" s="2">
        <v>254.82154683458998</v>
      </c>
      <c r="AS422" s="2">
        <v>-1.4711009797559882</v>
      </c>
      <c r="AT422" s="1">
        <v>-5.7399265733975666E-3</v>
      </c>
      <c r="AU422" s="1"/>
      <c r="AV422" t="s">
        <v>904</v>
      </c>
      <c r="AW422" s="2">
        <v>259.08508802562199</v>
      </c>
      <c r="AX422" s="2">
        <v>259.69610783691098</v>
      </c>
      <c r="AY422" s="2">
        <v>0.61101981128899752</v>
      </c>
      <c r="AZ422" s="1">
        <v>2.3583750649075227E-3</v>
      </c>
      <c r="BA422" s="2">
        <v>259.09159519434701</v>
      </c>
      <c r="BB422" s="2">
        <v>6.5071687250224386E-3</v>
      </c>
      <c r="BC422" s="1">
        <v>2.5115952348361006E-5</v>
      </c>
      <c r="BD422" s="2">
        <v>257.117072087834</v>
      </c>
      <c r="BE422" s="2">
        <v>-1.9680159377879818</v>
      </c>
      <c r="BF422" s="1">
        <v>-7.5960216498193699E-3</v>
      </c>
      <c r="BG422" s="2">
        <v>259.33168606165003</v>
      </c>
      <c r="BH422" s="2">
        <v>0.24659803602804686</v>
      </c>
      <c r="BI422" s="1">
        <v>9.5180327786236689E-4</v>
      </c>
      <c r="BJ422" s="2">
        <v>259.04926458210201</v>
      </c>
      <c r="BK422" s="2">
        <v>-3.5823443519973353E-2</v>
      </c>
      <c r="BL422" s="1">
        <v>-1.3826902888533138E-4</v>
      </c>
      <c r="BM422" s="2">
        <v>257.87740561497503</v>
      </c>
      <c r="BN422" s="2">
        <v>-1.207682410646953</v>
      </c>
      <c r="BO422" s="1">
        <v>-4.6613350843546829E-3</v>
      </c>
      <c r="BQ422" t="s">
        <v>904</v>
      </c>
      <c r="BS422" s="23">
        <v>256.29264781434597</v>
      </c>
      <c r="BT422" s="23">
        <v>249.32963294841099</v>
      </c>
      <c r="BU422" s="23">
        <v>-6.96301486593498</v>
      </c>
      <c r="BV422" s="24">
        <v>-2.716821932004413E-2</v>
      </c>
      <c r="BW422" s="2">
        <v>259.08508802562199</v>
      </c>
      <c r="BX422" s="2">
        <v>255.06256299785798</v>
      </c>
      <c r="BY422" s="2">
        <v>-4.0225250277640043</v>
      </c>
      <c r="BZ422" s="1">
        <v>-1.5525884019099549E-2</v>
      </c>
      <c r="CB422" s="25" t="s">
        <v>904</v>
      </c>
      <c r="CC422" s="27">
        <v>0</v>
      </c>
      <c r="CD422" s="27">
        <v>7.0248150000000003</v>
      </c>
      <c r="CG422" s="30">
        <v>88</v>
      </c>
      <c r="CH422" s="30"/>
      <c r="CI422" s="15"/>
      <c r="CJ422" s="33"/>
      <c r="CK422" s="34"/>
      <c r="CL422" s="34"/>
      <c r="CM422" s="32"/>
      <c r="CN422" s="32"/>
      <c r="CR422" s="30"/>
      <c r="CS422" s="39"/>
      <c r="CW422" s="30">
        <v>132</v>
      </c>
      <c r="CX422" s="30"/>
      <c r="CY422" s="30"/>
      <c r="CZ422" s="30"/>
      <c r="DA422" s="30"/>
    </row>
    <row r="423" spans="1:105" ht="15.75" x14ac:dyDescent="0.25">
      <c r="B423" t="s">
        <v>48</v>
      </c>
      <c r="C423" s="52"/>
      <c r="D423" s="52"/>
      <c r="E423" s="52"/>
      <c r="F423" s="53"/>
      <c r="G423" s="45"/>
      <c r="H423" s="45"/>
      <c r="I423" s="45"/>
      <c r="J423" s="46"/>
      <c r="K423" s="47"/>
      <c r="L423" s="55"/>
      <c r="M423" s="55"/>
      <c r="N423" s="55"/>
      <c r="O423" s="56"/>
      <c r="P423" s="54"/>
      <c r="Q423" s="42" t="e">
        <f t="shared" si="160"/>
        <v>#DIV/0!</v>
      </c>
      <c r="R423" s="42" t="e">
        <f t="shared" si="161"/>
        <v>#DIV/0!</v>
      </c>
      <c r="S423" s="42" t="e">
        <f t="shared" si="162"/>
        <v>#DIV/0!</v>
      </c>
      <c r="T423" s="42" t="e">
        <f t="shared" si="163"/>
        <v>#DIV/0!</v>
      </c>
      <c r="AA423" t="s">
        <v>48</v>
      </c>
      <c r="AB423" s="2"/>
      <c r="AC423" s="2"/>
      <c r="AD423" s="2"/>
      <c r="AE423" s="1"/>
      <c r="AF423" s="2"/>
      <c r="AG423" s="2"/>
      <c r="AH423" s="1"/>
      <c r="AI423" s="2"/>
      <c r="AJ423" s="2"/>
      <c r="AK423" s="1"/>
      <c r="AL423" s="2"/>
      <c r="AM423" s="2"/>
      <c r="AN423" s="1"/>
      <c r="AO423" s="2"/>
      <c r="AP423" s="2"/>
      <c r="AQ423" s="1"/>
      <c r="AR423" s="2"/>
      <c r="AS423" s="2"/>
      <c r="AT423" s="1"/>
      <c r="AU423" s="1"/>
      <c r="AV423" t="s">
        <v>48</v>
      </c>
      <c r="AW423" s="2"/>
      <c r="AX423" s="2"/>
      <c r="AY423" s="2"/>
      <c r="AZ423" s="1"/>
      <c r="BA423" s="2"/>
      <c r="BB423" s="2"/>
      <c r="BC423" s="1"/>
      <c r="BD423" s="2"/>
      <c r="BE423" s="2"/>
      <c r="BF423" s="1"/>
      <c r="BG423" s="2"/>
      <c r="BH423" s="2"/>
      <c r="BI423" s="1"/>
      <c r="BJ423" s="2"/>
      <c r="BK423" s="2"/>
      <c r="BL423" s="1"/>
      <c r="BM423" s="2"/>
      <c r="BN423" s="2"/>
      <c r="BO423" s="1"/>
      <c r="BQ423" t="s">
        <v>48</v>
      </c>
      <c r="BS423" s="23"/>
      <c r="BT423" s="23"/>
      <c r="BU423" s="23"/>
      <c r="BV423" s="24"/>
      <c r="BW423" s="2"/>
      <c r="BX423" s="2"/>
      <c r="BY423" s="2"/>
      <c r="BZ423" s="1"/>
      <c r="CB423" s="25" t="s">
        <v>48</v>
      </c>
      <c r="CC423" s="27"/>
      <c r="CD423" s="27"/>
      <c r="CG423" s="30">
        <v>90</v>
      </c>
      <c r="CH423" s="30"/>
      <c r="CI423" s="30"/>
      <c r="CJ423" s="30"/>
      <c r="CK423" s="30"/>
      <c r="CL423" s="30"/>
      <c r="CM423" s="30"/>
      <c r="CN423" s="30"/>
      <c r="CR423" s="30"/>
      <c r="CS423" s="39"/>
      <c r="CW423" s="30">
        <v>133</v>
      </c>
      <c r="CX423" s="30"/>
      <c r="CY423" s="32"/>
      <c r="CZ423" s="32"/>
      <c r="DA423" s="41"/>
    </row>
    <row r="424" spans="1:105" ht="15.75" x14ac:dyDescent="0.25">
      <c r="B424" t="s">
        <v>68</v>
      </c>
      <c r="C424" s="52">
        <v>243.50556581871598</v>
      </c>
      <c r="D424" s="52">
        <v>245.34541224296001</v>
      </c>
      <c r="E424" s="52">
        <v>1.8398464242440298</v>
      </c>
      <c r="F424" s="53">
        <v>7.5556647670786759E-3</v>
      </c>
      <c r="G424" s="45">
        <v>254.60407670521101</v>
      </c>
      <c r="H424" s="45">
        <v>254.60407670521101</v>
      </c>
      <c r="I424" s="45">
        <v>0</v>
      </c>
      <c r="J424" s="46">
        <v>0</v>
      </c>
      <c r="K424" s="47" t="s">
        <v>933</v>
      </c>
      <c r="L424" s="55">
        <f>G424-CC424-CD424</f>
        <v>253.06648870521101</v>
      </c>
      <c r="M424" s="55">
        <f>H424-CC424-CD424</f>
        <v>253.06648870521101</v>
      </c>
      <c r="N424" s="55">
        <f>M424-L424</f>
        <v>0</v>
      </c>
      <c r="O424" s="56">
        <f>N424/L424</f>
        <v>0</v>
      </c>
      <c r="P424" s="54"/>
      <c r="Q424" s="42" t="e">
        <f t="shared" si="160"/>
        <v>#DIV/0!</v>
      </c>
      <c r="R424" s="42" t="e">
        <f t="shared" si="161"/>
        <v>#DIV/0!</v>
      </c>
      <c r="S424" s="42" t="e">
        <f t="shared" si="162"/>
        <v>#DIV/0!</v>
      </c>
      <c r="T424" s="42" t="e">
        <f t="shared" si="163"/>
        <v>#DIV/0!</v>
      </c>
      <c r="AA424" t="s">
        <v>68</v>
      </c>
      <c r="AB424" s="2">
        <v>243.50556581871598</v>
      </c>
      <c r="AC424" s="2">
        <v>243.732898392073</v>
      </c>
      <c r="AD424" s="2">
        <v>0.22733257335701751</v>
      </c>
      <c r="AE424" s="1">
        <v>9.3358265792684643E-4</v>
      </c>
      <c r="AF424" s="2">
        <v>243.50794161750599</v>
      </c>
      <c r="AG424" s="2">
        <v>2.3757987900125954E-3</v>
      </c>
      <c r="AH424" s="1">
        <v>9.756650867608178E-6</v>
      </c>
      <c r="AI424" s="2">
        <v>243.53917087733399</v>
      </c>
      <c r="AJ424" s="2">
        <v>3.3605058618007888E-2</v>
      </c>
      <c r="AK424" s="1">
        <v>1.3800529981736041E-4</v>
      </c>
      <c r="AL424" s="2">
        <v>243.59627806258899</v>
      </c>
      <c r="AM424" s="2">
        <v>9.0712243873014131E-2</v>
      </c>
      <c r="AN424" s="1">
        <v>3.7252636738721286E-4</v>
      </c>
      <c r="AO424" s="2">
        <v>243.49250382310399</v>
      </c>
      <c r="AP424" s="2">
        <v>-1.3061995611991506E-2</v>
      </c>
      <c r="AQ424" s="1">
        <v>-5.3641466338046036E-5</v>
      </c>
      <c r="AR424" s="2">
        <v>243.80051454133601</v>
      </c>
      <c r="AS424" s="2">
        <v>0.29494872262003469</v>
      </c>
      <c r="AT424" s="1">
        <v>1.2112607021049239E-3</v>
      </c>
      <c r="AU424" s="1"/>
      <c r="AV424" t="s">
        <v>68</v>
      </c>
      <c r="AW424" s="2">
        <v>254.60407670521101</v>
      </c>
      <c r="AX424" s="2">
        <v>254.60407670521101</v>
      </c>
      <c r="AY424" s="2">
        <v>0</v>
      </c>
      <c r="AZ424" s="1">
        <v>0</v>
      </c>
      <c r="BA424" s="2">
        <v>254.60407670521101</v>
      </c>
      <c r="BB424" s="2">
        <v>0</v>
      </c>
      <c r="BC424" s="1">
        <v>0</v>
      </c>
      <c r="BD424" s="2">
        <v>254.60407670521101</v>
      </c>
      <c r="BE424" s="2">
        <v>0</v>
      </c>
      <c r="BF424" s="1">
        <v>0</v>
      </c>
      <c r="BG424" s="2">
        <v>254.60407670521101</v>
      </c>
      <c r="BH424" s="2">
        <v>0</v>
      </c>
      <c r="BI424" s="1">
        <v>0</v>
      </c>
      <c r="BJ424" s="2">
        <v>254.60407670521101</v>
      </c>
      <c r="BK424" s="2">
        <v>0</v>
      </c>
      <c r="BL424" s="1">
        <v>0</v>
      </c>
      <c r="BM424" s="2">
        <v>254.60407670521101</v>
      </c>
      <c r="BN424" s="2">
        <v>0</v>
      </c>
      <c r="BO424" s="1">
        <v>0</v>
      </c>
      <c r="BQ424" t="s">
        <v>68</v>
      </c>
      <c r="BS424" s="23">
        <v>243.50556581871598</v>
      </c>
      <c r="BT424" s="23">
        <v>245.227311654407</v>
      </c>
      <c r="BU424" s="23">
        <v>1.7217458356910242</v>
      </c>
      <c r="BV424" s="24">
        <v>7.0706631690415755E-3</v>
      </c>
      <c r="BW424" s="2">
        <v>254.60407670521101</v>
      </c>
      <c r="BX424" s="2">
        <v>254.60407670521101</v>
      </c>
      <c r="BY424" s="2">
        <v>0</v>
      </c>
      <c r="BZ424" s="1">
        <v>0</v>
      </c>
      <c r="CB424" s="25" t="s">
        <v>68</v>
      </c>
      <c r="CC424" s="27">
        <v>0</v>
      </c>
      <c r="CD424" s="27">
        <v>1.537588</v>
      </c>
      <c r="CG424" s="30">
        <v>111</v>
      </c>
      <c r="CH424" s="30"/>
      <c r="CI424" s="31"/>
      <c r="CJ424" s="31"/>
      <c r="CK424" s="31"/>
      <c r="CL424" s="30"/>
      <c r="CM424" s="30"/>
      <c r="CN424" s="30"/>
      <c r="CR424" s="30"/>
      <c r="CS424" s="39"/>
      <c r="CW424" s="30">
        <v>153</v>
      </c>
      <c r="CX424" s="30"/>
      <c r="CY424" s="30"/>
      <c r="CZ424" s="30"/>
      <c r="DA424" s="30"/>
    </row>
    <row r="425" spans="1:105" ht="15.75" x14ac:dyDescent="0.25">
      <c r="A425" t="s">
        <v>716</v>
      </c>
      <c r="B425" t="s">
        <v>75</v>
      </c>
      <c r="C425" s="52">
        <v>189.33609279547198</v>
      </c>
      <c r="D425" s="52">
        <v>192.37151206313499</v>
      </c>
      <c r="E425" s="52">
        <v>3.0354192676630021</v>
      </c>
      <c r="F425" s="53">
        <v>1.603191036028179E-2</v>
      </c>
      <c r="G425" s="45">
        <v>192.79820801738899</v>
      </c>
      <c r="H425" s="45">
        <v>192.79833203336599</v>
      </c>
      <c r="I425" s="45">
        <v>1.2401597700772982E-4</v>
      </c>
      <c r="J425" s="46">
        <v>6.4324237389459799E-7</v>
      </c>
      <c r="K425" s="47" t="s">
        <v>933</v>
      </c>
      <c r="L425" s="55">
        <f>G425-CC425-CD425</f>
        <v>191.52926701738897</v>
      </c>
      <c r="M425" s="55">
        <f>H425-CC425-CD425</f>
        <v>191.52939103336598</v>
      </c>
      <c r="N425" s="55">
        <f>M425-L425</f>
        <v>1.2401597700772982E-4</v>
      </c>
      <c r="O425" s="56">
        <f>N425/L425</f>
        <v>6.4750405480573568E-7</v>
      </c>
      <c r="P425" s="54"/>
      <c r="Q425" s="42" t="e">
        <f t="shared" si="160"/>
        <v>#DIV/0!</v>
      </c>
      <c r="R425" s="42" t="e">
        <f t="shared" si="161"/>
        <v>#DIV/0!</v>
      </c>
      <c r="S425" s="42" t="e">
        <f t="shared" si="162"/>
        <v>#DIV/0!</v>
      </c>
      <c r="T425" s="42" t="e">
        <f t="shared" si="163"/>
        <v>#DIV/0!</v>
      </c>
      <c r="AA425" t="s">
        <v>75</v>
      </c>
      <c r="AB425" s="2">
        <v>189.33609279547198</v>
      </c>
      <c r="AC425" s="2">
        <v>189.25976637834401</v>
      </c>
      <c r="AD425" s="2">
        <v>-7.6326417127972945E-2</v>
      </c>
      <c r="AE425" s="1">
        <v>-4.0312660941209784E-4</v>
      </c>
      <c r="AF425" s="2">
        <v>189.33525635968101</v>
      </c>
      <c r="AG425" s="2">
        <v>-8.3643579097270049E-4</v>
      </c>
      <c r="AH425" s="1">
        <v>-4.417730283872764E-6</v>
      </c>
      <c r="AI425" s="2">
        <v>189.31656645764102</v>
      </c>
      <c r="AJ425" s="2">
        <v>-1.9526337830967577E-2</v>
      </c>
      <c r="AK425" s="1">
        <v>-1.0313056291945703E-4</v>
      </c>
      <c r="AL425" s="2">
        <v>189.304745761123</v>
      </c>
      <c r="AM425" s="2">
        <v>-3.1347034348982561E-2</v>
      </c>
      <c r="AN425" s="1">
        <v>-1.65562909248607E-4</v>
      </c>
      <c r="AO425" s="2">
        <v>189.340706468961</v>
      </c>
      <c r="AP425" s="2">
        <v>4.6136734890183106E-3</v>
      </c>
      <c r="AQ425" s="1">
        <v>2.4367638630856164E-5</v>
      </c>
      <c r="AR425" s="2">
        <v>189.23015689778902</v>
      </c>
      <c r="AS425" s="2">
        <v>-0.10593589768296852</v>
      </c>
      <c r="AT425" s="1">
        <v>-5.5951243167040783E-4</v>
      </c>
      <c r="AU425" s="1"/>
      <c r="AV425" t="s">
        <v>75</v>
      </c>
      <c r="AW425" s="2">
        <v>192.79820801738899</v>
      </c>
      <c r="AX425" s="2">
        <v>192.79820801738899</v>
      </c>
      <c r="AY425" s="2">
        <v>0</v>
      </c>
      <c r="AZ425" s="1">
        <v>0</v>
      </c>
      <c r="BA425" s="2">
        <v>192.79820801738899</v>
      </c>
      <c r="BB425" s="2">
        <v>0</v>
      </c>
      <c r="BC425" s="1">
        <v>0</v>
      </c>
      <c r="BD425" s="2">
        <v>192.79820801738899</v>
      </c>
      <c r="BE425" s="2">
        <v>0</v>
      </c>
      <c r="BF425" s="1">
        <v>0</v>
      </c>
      <c r="BG425" s="2">
        <v>192.79820801738899</v>
      </c>
      <c r="BH425" s="2">
        <v>0</v>
      </c>
      <c r="BI425" s="1">
        <v>0</v>
      </c>
      <c r="BJ425" s="2">
        <v>192.79820801738899</v>
      </c>
      <c r="BK425" s="2">
        <v>0</v>
      </c>
      <c r="BL425" s="1">
        <v>0</v>
      </c>
      <c r="BM425" s="2">
        <v>192.79820801738899</v>
      </c>
      <c r="BN425" s="2">
        <v>0</v>
      </c>
      <c r="BO425" s="1">
        <v>0</v>
      </c>
      <c r="BQ425" t="s">
        <v>75</v>
      </c>
      <c r="BS425" s="23">
        <v>189.33609279547198</v>
      </c>
      <c r="BT425" s="23">
        <v>192.42970835824201</v>
      </c>
      <c r="BU425" s="23">
        <v>3.0936155627700259</v>
      </c>
      <c r="BV425" s="24">
        <v>1.6339280678575461E-2</v>
      </c>
      <c r="BW425" s="2">
        <v>192.79820801738899</v>
      </c>
      <c r="BX425" s="2">
        <v>192.79833969971901</v>
      </c>
      <c r="BY425" s="2">
        <v>1.3168233002147645E-4</v>
      </c>
      <c r="BZ425" s="1">
        <v>6.8300598525064951E-7</v>
      </c>
      <c r="CB425" s="25" t="s">
        <v>75</v>
      </c>
      <c r="CC425" s="27">
        <v>0</v>
      </c>
      <c r="CD425" s="27">
        <v>1.2689410000000001</v>
      </c>
      <c r="CG425" s="30">
        <v>119</v>
      </c>
      <c r="CH425" s="30"/>
      <c r="CI425" s="30"/>
      <c r="CJ425" s="30"/>
      <c r="CK425" s="30"/>
      <c r="CL425" s="30"/>
      <c r="CM425" s="30"/>
      <c r="CN425" s="30"/>
      <c r="CR425" s="30"/>
      <c r="CS425" s="39"/>
      <c r="CW425" s="30">
        <v>160</v>
      </c>
      <c r="CX425" s="30"/>
      <c r="CY425" s="32"/>
      <c r="CZ425" s="32" t="s">
        <v>136</v>
      </c>
      <c r="DA425" s="41">
        <v>243163</v>
      </c>
    </row>
    <row r="426" spans="1:105" ht="15.75" x14ac:dyDescent="0.25">
      <c r="A426" t="s">
        <v>717</v>
      </c>
      <c r="B426" t="s">
        <v>76</v>
      </c>
      <c r="C426" s="52"/>
      <c r="D426" s="52"/>
      <c r="E426" s="52"/>
      <c r="F426" s="53"/>
      <c r="G426" s="45"/>
      <c r="H426" s="45"/>
      <c r="I426" s="45"/>
      <c r="J426" s="46"/>
      <c r="K426" s="47"/>
      <c r="L426" s="55"/>
      <c r="M426" s="55"/>
      <c r="N426" s="55"/>
      <c r="O426" s="56"/>
      <c r="P426" s="54"/>
      <c r="Q426" s="42" t="e">
        <f t="shared" si="160"/>
        <v>#DIV/0!</v>
      </c>
      <c r="R426" s="42" t="e">
        <f t="shared" si="161"/>
        <v>#DIV/0!</v>
      </c>
      <c r="S426" s="42" t="e">
        <f t="shared" si="162"/>
        <v>#DIV/0!</v>
      </c>
      <c r="T426" s="42" t="e">
        <f t="shared" si="163"/>
        <v>#DIV/0!</v>
      </c>
      <c r="AA426" t="s">
        <v>76</v>
      </c>
      <c r="AB426" s="2"/>
      <c r="AC426" s="2"/>
      <c r="AD426" s="2"/>
      <c r="AE426" s="1"/>
      <c r="AF426" s="2"/>
      <c r="AG426" s="2"/>
      <c r="AH426" s="1"/>
      <c r="AI426" s="2"/>
      <c r="AJ426" s="2"/>
      <c r="AK426" s="1"/>
      <c r="AL426" s="2"/>
      <c r="AM426" s="2"/>
      <c r="AN426" s="1"/>
      <c r="AO426" s="2"/>
      <c r="AP426" s="2"/>
      <c r="AQ426" s="1"/>
      <c r="AR426" s="2"/>
      <c r="AS426" s="2"/>
      <c r="AT426" s="1"/>
      <c r="AU426" s="1"/>
      <c r="AV426" t="s">
        <v>76</v>
      </c>
      <c r="AW426" s="2"/>
      <c r="AX426" s="2"/>
      <c r="AY426" s="2"/>
      <c r="AZ426" s="1"/>
      <c r="BA426" s="2"/>
      <c r="BB426" s="2"/>
      <c r="BC426" s="1"/>
      <c r="BD426" s="2"/>
      <c r="BE426" s="2"/>
      <c r="BF426" s="1"/>
      <c r="BG426" s="2"/>
      <c r="BH426" s="2"/>
      <c r="BI426" s="1"/>
      <c r="BJ426" s="2"/>
      <c r="BK426" s="2"/>
      <c r="BL426" s="1"/>
      <c r="BM426" s="2"/>
      <c r="BN426" s="2"/>
      <c r="BO426" s="1"/>
      <c r="BQ426" t="s">
        <v>76</v>
      </c>
      <c r="BS426" s="23"/>
      <c r="BT426" s="23"/>
      <c r="BU426" s="23"/>
      <c r="BV426" s="24"/>
      <c r="BW426" s="2"/>
      <c r="BX426" s="2"/>
      <c r="BY426" s="2"/>
      <c r="BZ426" s="1"/>
      <c r="CB426" s="25" t="s">
        <v>76</v>
      </c>
      <c r="CC426" s="27"/>
      <c r="CD426" s="27"/>
      <c r="CG426" s="30">
        <v>121</v>
      </c>
      <c r="CH426" s="30"/>
      <c r="CI426" s="15"/>
      <c r="CJ426" s="36"/>
      <c r="CK426" s="34"/>
      <c r="CL426" s="34"/>
      <c r="CM426" s="32"/>
      <c r="CN426" s="32"/>
      <c r="CR426" s="30"/>
      <c r="CS426" s="39"/>
      <c r="CW426" s="30">
        <v>161</v>
      </c>
      <c r="CX426" s="30"/>
      <c r="CY426" s="30"/>
      <c r="CZ426" s="30"/>
      <c r="DA426" s="30"/>
    </row>
    <row r="427" spans="1:105" ht="15.75" x14ac:dyDescent="0.25">
      <c r="A427" t="s">
        <v>718</v>
      </c>
      <c r="B427" t="s">
        <v>84</v>
      </c>
      <c r="C427" s="52"/>
      <c r="D427" s="52"/>
      <c r="E427" s="52"/>
      <c r="F427" s="53"/>
      <c r="G427" s="45"/>
      <c r="H427" s="45"/>
      <c r="I427" s="45"/>
      <c r="J427" s="46"/>
      <c r="K427" s="47"/>
      <c r="L427" s="55"/>
      <c r="M427" s="55"/>
      <c r="N427" s="55"/>
      <c r="O427" s="56"/>
      <c r="P427" s="54"/>
      <c r="Q427" s="42" t="e">
        <f t="shared" si="160"/>
        <v>#DIV/0!</v>
      </c>
      <c r="R427" s="42" t="e">
        <f t="shared" si="161"/>
        <v>#DIV/0!</v>
      </c>
      <c r="S427" s="42" t="e">
        <f t="shared" si="162"/>
        <v>#DIV/0!</v>
      </c>
      <c r="T427" s="42" t="e">
        <f t="shared" si="163"/>
        <v>#DIV/0!</v>
      </c>
      <c r="AA427" t="s">
        <v>84</v>
      </c>
      <c r="AB427" s="2"/>
      <c r="AC427" s="2"/>
      <c r="AD427" s="2"/>
      <c r="AE427" s="1"/>
      <c r="AF427" s="2"/>
      <c r="AG427" s="2"/>
      <c r="AH427" s="1"/>
      <c r="AI427" s="2"/>
      <c r="AJ427" s="2"/>
      <c r="AK427" s="1"/>
      <c r="AL427" s="2"/>
      <c r="AM427" s="2"/>
      <c r="AN427" s="1"/>
      <c r="AO427" s="2"/>
      <c r="AP427" s="2"/>
      <c r="AQ427" s="1"/>
      <c r="AR427" s="2"/>
      <c r="AS427" s="2"/>
      <c r="AT427" s="1"/>
      <c r="AU427" s="1"/>
      <c r="AV427" t="s">
        <v>84</v>
      </c>
      <c r="AW427" s="2"/>
      <c r="AX427" s="2"/>
      <c r="AY427" s="2"/>
      <c r="AZ427" s="1"/>
      <c r="BA427" s="2"/>
      <c r="BB427" s="2"/>
      <c r="BC427" s="1"/>
      <c r="BD427" s="2"/>
      <c r="BE427" s="2"/>
      <c r="BF427" s="1"/>
      <c r="BG427" s="2"/>
      <c r="BH427" s="2"/>
      <c r="BI427" s="1"/>
      <c r="BJ427" s="2"/>
      <c r="BK427" s="2"/>
      <c r="BL427" s="1"/>
      <c r="BM427" s="2"/>
      <c r="BN427" s="2"/>
      <c r="BO427" s="1"/>
      <c r="BQ427" t="s">
        <v>84</v>
      </c>
      <c r="BS427" s="23"/>
      <c r="BT427" s="23"/>
      <c r="BU427" s="23"/>
      <c r="BV427" s="24"/>
      <c r="BW427" s="2"/>
      <c r="BX427" s="2"/>
      <c r="BY427" s="2"/>
      <c r="BZ427" s="1"/>
      <c r="CB427" s="25" t="s">
        <v>84</v>
      </c>
      <c r="CC427" s="27"/>
      <c r="CD427" s="27"/>
      <c r="CG427" s="30">
        <v>130</v>
      </c>
      <c r="CH427" s="30"/>
      <c r="CI427" s="15"/>
      <c r="CJ427" s="33"/>
      <c r="CK427" s="34"/>
      <c r="CL427" s="34"/>
      <c r="CM427" s="32"/>
      <c r="CN427" s="32"/>
      <c r="CR427" s="30"/>
      <c r="CS427" s="39"/>
      <c r="CW427" s="30">
        <v>169</v>
      </c>
      <c r="CX427" s="30"/>
      <c r="CY427" s="30"/>
      <c r="CZ427" s="30"/>
      <c r="DA427" s="30"/>
    </row>
    <row r="428" spans="1:105" ht="15.75" x14ac:dyDescent="0.25">
      <c r="A428" t="s">
        <v>719</v>
      </c>
      <c r="B428" t="s">
        <v>100</v>
      </c>
      <c r="C428" s="52">
        <v>52.008768084803997</v>
      </c>
      <c r="D428" s="52">
        <v>53.595004731751999</v>
      </c>
      <c r="E428" s="52">
        <v>1.5862366469480023</v>
      </c>
      <c r="F428" s="53">
        <v>3.0499408183664926E-2</v>
      </c>
      <c r="G428" s="45">
        <v>52.399029046538999</v>
      </c>
      <c r="H428" s="45">
        <v>53.597517345531998</v>
      </c>
      <c r="I428" s="45">
        <v>1.1984882989929986</v>
      </c>
      <c r="J428" s="46">
        <v>2.2872337919249284E-2</v>
      </c>
      <c r="K428" s="47" t="s">
        <v>933</v>
      </c>
      <c r="L428" s="55">
        <f>G428-CC428-CD428</f>
        <v>51.505116046539001</v>
      </c>
      <c r="M428" s="55">
        <f>H428-CC428-CD428</f>
        <v>52.703604345532</v>
      </c>
      <c r="N428" s="55">
        <f>M428-L428</f>
        <v>1.1984882989929986</v>
      </c>
      <c r="O428" s="56">
        <f>N428/L428</f>
        <v>2.326930586682046E-2</v>
      </c>
      <c r="P428" s="54"/>
      <c r="Q428" s="42" t="e">
        <f t="shared" si="160"/>
        <v>#DIV/0!</v>
      </c>
      <c r="R428" s="42" t="e">
        <f t="shared" si="161"/>
        <v>#DIV/0!</v>
      </c>
      <c r="S428" s="42" t="e">
        <f t="shared" si="162"/>
        <v>#DIV/0!</v>
      </c>
      <c r="T428" s="42" t="e">
        <f t="shared" si="163"/>
        <v>#DIV/0!</v>
      </c>
      <c r="AA428" t="s">
        <v>100</v>
      </c>
      <c r="AB428" s="2">
        <v>52.008768084803997</v>
      </c>
      <c r="AC428" s="2">
        <v>51.898583502203003</v>
      </c>
      <c r="AD428" s="2">
        <v>-0.11018458260099351</v>
      </c>
      <c r="AE428" s="1">
        <v>-2.118577052648694E-3</v>
      </c>
      <c r="AF428" s="2">
        <v>52.007591589301001</v>
      </c>
      <c r="AG428" s="2">
        <v>-1.1764955029960333E-3</v>
      </c>
      <c r="AH428" s="1">
        <v>-2.2621099216918073E-5</v>
      </c>
      <c r="AI428" s="2">
        <v>51.614110425048999</v>
      </c>
      <c r="AJ428" s="2">
        <v>-0.39465765975499778</v>
      </c>
      <c r="AK428" s="1">
        <v>-7.5882908649457029E-3</v>
      </c>
      <c r="AL428" s="2">
        <v>51.964227303932006</v>
      </c>
      <c r="AM428" s="2">
        <v>-4.4540780871990648E-2</v>
      </c>
      <c r="AN428" s="1">
        <v>-8.5640907316558116E-4</v>
      </c>
      <c r="AO428" s="2">
        <v>52.015246050690003</v>
      </c>
      <c r="AP428" s="2">
        <v>6.4779658860061318E-3</v>
      </c>
      <c r="AQ428" s="1">
        <v>1.2455526490155175E-4</v>
      </c>
      <c r="AR428" s="2">
        <v>51.439906379975994</v>
      </c>
      <c r="AS428" s="2">
        <v>-0.56886170482800225</v>
      </c>
      <c r="AT428" s="1">
        <v>-1.0937803869925024E-2</v>
      </c>
      <c r="AU428" s="1"/>
      <c r="AV428" t="s">
        <v>100</v>
      </c>
      <c r="AW428" s="2">
        <v>52.399029046538999</v>
      </c>
      <c r="AX428" s="2">
        <v>52.316944441567003</v>
      </c>
      <c r="AY428" s="2">
        <v>-8.20846049719961E-2</v>
      </c>
      <c r="AZ428" s="1">
        <v>-1.5665291221158202E-3</v>
      </c>
      <c r="BA428" s="2">
        <v>52.398145878995003</v>
      </c>
      <c r="BB428" s="2">
        <v>-8.831675439964215E-4</v>
      </c>
      <c r="BC428" s="1">
        <v>-1.6854654753469245E-5</v>
      </c>
      <c r="BD428" s="2">
        <v>52.094443568989</v>
      </c>
      <c r="BE428" s="2">
        <v>-0.30458547754999898</v>
      </c>
      <c r="BF428" s="1">
        <v>-5.8128076625136842E-3</v>
      </c>
      <c r="BG428" s="2">
        <v>52.365694984557003</v>
      </c>
      <c r="BH428" s="2">
        <v>-3.3334061981996399E-2</v>
      </c>
      <c r="BI428" s="1">
        <v>-6.361580088132977E-4</v>
      </c>
      <c r="BJ428" s="2">
        <v>52.403894525325995</v>
      </c>
      <c r="BK428" s="2">
        <v>4.8654787869963911E-3</v>
      </c>
      <c r="BL428" s="1">
        <v>9.2854369165410334E-5</v>
      </c>
      <c r="BM428" s="2">
        <v>51.965553978054999</v>
      </c>
      <c r="BN428" s="2">
        <v>-0.4334750684840003</v>
      </c>
      <c r="BO428" s="1">
        <v>-8.2725782590170292E-3</v>
      </c>
      <c r="BQ428" t="s">
        <v>100</v>
      </c>
      <c r="BS428" s="23">
        <v>52.008768084803997</v>
      </c>
      <c r="BT428" s="23">
        <v>54.014518465605995</v>
      </c>
      <c r="BU428" s="23">
        <v>2.0057503808019987</v>
      </c>
      <c r="BV428" s="24">
        <v>3.856561988800581E-2</v>
      </c>
      <c r="BW428" s="2">
        <v>52.399029046538999</v>
      </c>
      <c r="BX428" s="2">
        <v>53.896003232394001</v>
      </c>
      <c r="BY428" s="2">
        <v>1.4969741858550023</v>
      </c>
      <c r="BZ428" s="1">
        <v>2.8568739022347949E-2</v>
      </c>
      <c r="CB428" s="25" t="s">
        <v>100</v>
      </c>
      <c r="CC428" s="27">
        <v>0</v>
      </c>
      <c r="CD428" s="27">
        <v>0.89391299999999996</v>
      </c>
      <c r="CG428" s="30">
        <v>147</v>
      </c>
      <c r="CH428" s="30"/>
      <c r="CI428" s="31" t="s">
        <v>969</v>
      </c>
      <c r="CJ428" s="31" t="s">
        <v>518</v>
      </c>
      <c r="CK428" s="31" t="s">
        <v>100</v>
      </c>
      <c r="CL428" s="30"/>
      <c r="CM428" s="30"/>
      <c r="CN428" s="30"/>
      <c r="CR428" s="30"/>
      <c r="CS428" s="39"/>
      <c r="CW428" s="30">
        <v>185</v>
      </c>
      <c r="CX428" s="30"/>
      <c r="CY428" s="30"/>
      <c r="CZ428" s="30"/>
      <c r="DA428" s="30"/>
    </row>
    <row r="429" spans="1:105" ht="15.75" x14ac:dyDescent="0.25">
      <c r="A429" t="s">
        <v>720</v>
      </c>
      <c r="B429" t="s">
        <v>101</v>
      </c>
      <c r="C429" s="52">
        <v>330.20748516584098</v>
      </c>
      <c r="D429" s="52">
        <v>334.67453074818098</v>
      </c>
      <c r="E429" s="52">
        <v>4.4670455823400061</v>
      </c>
      <c r="F429" s="53">
        <v>1.3527996132784543E-2</v>
      </c>
      <c r="G429" s="45">
        <v>322.73548867885103</v>
      </c>
      <c r="H429" s="45">
        <v>322.73604524377299</v>
      </c>
      <c r="I429" s="45">
        <v>5.5656492196476393E-4</v>
      </c>
      <c r="J429" s="46">
        <v>1.7245234611263742E-6</v>
      </c>
      <c r="K429" s="47" t="s">
        <v>933</v>
      </c>
      <c r="L429" s="55">
        <f>G429-CC429-CD429</f>
        <v>320.50966067885105</v>
      </c>
      <c r="M429" s="55">
        <f>H429-CC429-CD429</f>
        <v>320.51021724377301</v>
      </c>
      <c r="N429" s="55">
        <f>M429-L429</f>
        <v>5.5656492196476393E-4</v>
      </c>
      <c r="O429" s="56">
        <f>N429/L429</f>
        <v>1.7364996761281369E-6</v>
      </c>
      <c r="P429" s="54"/>
      <c r="Q429" s="42" t="e">
        <f t="shared" si="160"/>
        <v>#DIV/0!</v>
      </c>
      <c r="R429" s="42" t="e">
        <f t="shared" si="161"/>
        <v>#DIV/0!</v>
      </c>
      <c r="S429" s="42" t="e">
        <f t="shared" si="162"/>
        <v>#DIV/0!</v>
      </c>
      <c r="T429" s="42" t="e">
        <f t="shared" si="163"/>
        <v>#DIV/0!</v>
      </c>
      <c r="AA429" t="s">
        <v>101</v>
      </c>
      <c r="AB429" s="2">
        <v>330.20748516584098</v>
      </c>
      <c r="AC429" s="2">
        <v>330.13179390477097</v>
      </c>
      <c r="AD429" s="2">
        <v>-7.5691261070005567E-2</v>
      </c>
      <c r="AE429" s="1">
        <v>-2.2922333523720984E-4</v>
      </c>
      <c r="AF429" s="2">
        <v>330.206640230201</v>
      </c>
      <c r="AG429" s="2">
        <v>-8.4493563997511956E-4</v>
      </c>
      <c r="AH429" s="1">
        <v>-2.5588022014424212E-6</v>
      </c>
      <c r="AI429" s="2">
        <v>330.18483377944398</v>
      </c>
      <c r="AJ429" s="2">
        <v>-2.2651386397001261E-2</v>
      </c>
      <c r="AK429" s="1">
        <v>-6.8597434687541977E-5</v>
      </c>
      <c r="AL429" s="2">
        <v>330.17604381340897</v>
      </c>
      <c r="AM429" s="2">
        <v>-3.1441352432011627E-2</v>
      </c>
      <c r="AN429" s="1">
        <v>-9.5216958562343776E-5</v>
      </c>
      <c r="AO429" s="2">
        <v>330.21215142860399</v>
      </c>
      <c r="AP429" s="2">
        <v>4.6662627630098541E-3</v>
      </c>
      <c r="AQ429" s="1">
        <v>1.4131305232727552E-5</v>
      </c>
      <c r="AR429" s="2">
        <v>330.09967609575898</v>
      </c>
      <c r="AS429" s="2">
        <v>-0.10780907008199847</v>
      </c>
      <c r="AT429" s="1">
        <v>-3.2648887419330677E-4</v>
      </c>
      <c r="AU429" s="1"/>
      <c r="AV429" t="s">
        <v>101</v>
      </c>
      <c r="AW429" s="2">
        <v>322.73548867885103</v>
      </c>
      <c r="AX429" s="2">
        <v>322.73550020481997</v>
      </c>
      <c r="AY429" s="2">
        <v>1.152596894371527E-5</v>
      </c>
      <c r="AZ429" s="1">
        <v>3.5713360780055332E-8</v>
      </c>
      <c r="BA429" s="2">
        <v>322.73548879199302</v>
      </c>
      <c r="BB429" s="2">
        <v>1.1314199355183518E-7</v>
      </c>
      <c r="BC429" s="1">
        <v>3.5057190027348059E-10</v>
      </c>
      <c r="BD429" s="2">
        <v>322.73548920288903</v>
      </c>
      <c r="BE429" s="2">
        <v>5.2403800054889871E-7</v>
      </c>
      <c r="BF429" s="1">
        <v>1.6237383830768007E-9</v>
      </c>
      <c r="BG429" s="2">
        <v>322.735493130664</v>
      </c>
      <c r="BH429" s="2">
        <v>4.4518129698190023E-6</v>
      </c>
      <c r="BI429" s="1">
        <v>1.379399888138404E-8</v>
      </c>
      <c r="BJ429" s="2">
        <v>322.73548806010302</v>
      </c>
      <c r="BK429" s="2">
        <v>-6.1874800394434715E-7</v>
      </c>
      <c r="BL429" s="1">
        <v>-1.9171985283590968E-9</v>
      </c>
      <c r="BM429" s="2">
        <v>322.73550222626602</v>
      </c>
      <c r="BN429" s="2">
        <v>1.3547414994263818E-5</v>
      </c>
      <c r="BO429" s="1">
        <v>4.1976836974828745E-8</v>
      </c>
      <c r="BQ429" t="s">
        <v>101</v>
      </c>
      <c r="BS429" s="23">
        <v>330.20748516584098</v>
      </c>
      <c r="BT429" s="23">
        <v>334.73963836984996</v>
      </c>
      <c r="BU429" s="23">
        <v>4.5321532040089778</v>
      </c>
      <c r="BV429" s="24">
        <v>1.3725167985616021E-2</v>
      </c>
      <c r="BW429" s="2">
        <v>322.73548867885103</v>
      </c>
      <c r="BX429" s="2">
        <v>322.73604056277799</v>
      </c>
      <c r="BY429" s="2">
        <v>5.5188392695981747E-4</v>
      </c>
      <c r="BZ429" s="1">
        <v>1.7100193388059298E-6</v>
      </c>
      <c r="CB429" s="25" t="s">
        <v>101</v>
      </c>
      <c r="CC429" s="27">
        <v>0</v>
      </c>
      <c r="CD429" s="27">
        <v>2.2258279999999999</v>
      </c>
      <c r="CG429" s="30">
        <v>148</v>
      </c>
      <c r="CH429" s="30"/>
      <c r="CI429" s="31"/>
      <c r="CJ429" s="31"/>
      <c r="CK429" s="31"/>
      <c r="CL429" s="30"/>
      <c r="CM429" s="30"/>
      <c r="CN429" s="30"/>
      <c r="CR429" s="30"/>
      <c r="CS429" s="39"/>
      <c r="CW429" s="30">
        <v>186</v>
      </c>
      <c r="CX429" s="30"/>
      <c r="CY429" s="30"/>
      <c r="CZ429" s="30"/>
      <c r="DA429" s="30"/>
    </row>
    <row r="430" spans="1:105" ht="15.75" x14ac:dyDescent="0.25">
      <c r="A430" t="s">
        <v>721</v>
      </c>
      <c r="B430" t="s">
        <v>102</v>
      </c>
      <c r="C430" s="52"/>
      <c r="D430" s="52"/>
      <c r="E430" s="52"/>
      <c r="F430" s="53"/>
      <c r="G430" s="45"/>
      <c r="H430" s="45"/>
      <c r="I430" s="45"/>
      <c r="J430" s="46"/>
      <c r="K430" s="47"/>
      <c r="L430" s="55"/>
      <c r="M430" s="55"/>
      <c r="N430" s="55"/>
      <c r="O430" s="56"/>
      <c r="P430" s="54"/>
      <c r="Q430" s="42" t="e">
        <f t="shared" si="160"/>
        <v>#DIV/0!</v>
      </c>
      <c r="R430" s="42" t="e">
        <f t="shared" si="161"/>
        <v>#DIV/0!</v>
      </c>
      <c r="S430" s="42" t="e">
        <f t="shared" si="162"/>
        <v>#DIV/0!</v>
      </c>
      <c r="T430" s="42" t="e">
        <f t="shared" si="163"/>
        <v>#DIV/0!</v>
      </c>
      <c r="AA430" t="s">
        <v>102</v>
      </c>
      <c r="AB430" s="2"/>
      <c r="AC430" s="2"/>
      <c r="AD430" s="2"/>
      <c r="AE430" s="1"/>
      <c r="AF430" s="2"/>
      <c r="AG430" s="2"/>
      <c r="AH430" s="1"/>
      <c r="AI430" s="2"/>
      <c r="AJ430" s="2"/>
      <c r="AK430" s="1"/>
      <c r="AL430" s="2"/>
      <c r="AM430" s="2"/>
      <c r="AN430" s="1"/>
      <c r="AO430" s="2"/>
      <c r="AP430" s="2"/>
      <c r="AQ430" s="1"/>
      <c r="AR430" s="2"/>
      <c r="AS430" s="2"/>
      <c r="AT430" s="1"/>
      <c r="AU430" s="1"/>
      <c r="AV430" t="s">
        <v>102</v>
      </c>
      <c r="AW430" s="2"/>
      <c r="AX430" s="2"/>
      <c r="AY430" s="2"/>
      <c r="AZ430" s="1"/>
      <c r="BA430" s="2"/>
      <c r="BB430" s="2"/>
      <c r="BC430" s="1"/>
      <c r="BD430" s="2"/>
      <c r="BE430" s="2"/>
      <c r="BF430" s="1"/>
      <c r="BG430" s="2"/>
      <c r="BH430" s="2"/>
      <c r="BI430" s="1"/>
      <c r="BJ430" s="2"/>
      <c r="BK430" s="2"/>
      <c r="BL430" s="1"/>
      <c r="BM430" s="2"/>
      <c r="BN430" s="2"/>
      <c r="BO430" s="1"/>
      <c r="BQ430" t="s">
        <v>102</v>
      </c>
      <c r="BS430" s="23"/>
      <c r="BT430" s="23"/>
      <c r="BU430" s="23"/>
      <c r="BV430" s="24"/>
      <c r="BW430" s="2"/>
      <c r="BX430" s="2"/>
      <c r="BY430" s="2"/>
      <c r="BZ430" s="1"/>
      <c r="CB430" s="25" t="s">
        <v>102</v>
      </c>
      <c r="CC430" s="27"/>
      <c r="CD430" s="27"/>
      <c r="CG430" s="30">
        <v>150</v>
      </c>
      <c r="CH430" s="30"/>
      <c r="CI430" s="15"/>
      <c r="CJ430" s="33"/>
      <c r="CK430" s="34"/>
      <c r="CL430" s="34"/>
      <c r="CM430" s="32"/>
      <c r="CN430" s="32"/>
      <c r="CR430" s="30"/>
      <c r="CS430" s="39"/>
      <c r="CW430" s="30">
        <v>187</v>
      </c>
      <c r="CX430" s="30"/>
      <c r="CY430" s="30"/>
      <c r="CZ430" s="30"/>
      <c r="DA430" s="30"/>
    </row>
    <row r="431" spans="1:105" ht="15.75" x14ac:dyDescent="0.25">
      <c r="A431" t="s">
        <v>722</v>
      </c>
      <c r="B431" t="s">
        <v>149</v>
      </c>
      <c r="C431" s="52"/>
      <c r="D431" s="52"/>
      <c r="E431" s="52"/>
      <c r="F431" s="53"/>
      <c r="G431" s="45"/>
      <c r="H431" s="45"/>
      <c r="I431" s="45"/>
      <c r="J431" s="46"/>
      <c r="K431" s="47"/>
      <c r="L431" s="55"/>
      <c r="M431" s="55"/>
      <c r="N431" s="55"/>
      <c r="O431" s="56"/>
      <c r="P431" s="54"/>
      <c r="Q431" s="42" t="e">
        <f t="shared" si="160"/>
        <v>#DIV/0!</v>
      </c>
      <c r="R431" s="42" t="e">
        <f t="shared" si="161"/>
        <v>#DIV/0!</v>
      </c>
      <c r="S431" s="42" t="e">
        <f t="shared" si="162"/>
        <v>#DIV/0!</v>
      </c>
      <c r="T431" s="42" t="e">
        <f t="shared" si="163"/>
        <v>#DIV/0!</v>
      </c>
      <c r="AA431" t="s">
        <v>149</v>
      </c>
      <c r="AB431" s="2"/>
      <c r="AC431" s="2"/>
      <c r="AD431" s="2"/>
      <c r="AE431" s="1"/>
      <c r="AF431" s="2"/>
      <c r="AG431" s="2"/>
      <c r="AH431" s="1"/>
      <c r="AI431" s="2"/>
      <c r="AJ431" s="2"/>
      <c r="AK431" s="1"/>
      <c r="AL431" s="2"/>
      <c r="AM431" s="2"/>
      <c r="AN431" s="1"/>
      <c r="AO431" s="2"/>
      <c r="AP431" s="2"/>
      <c r="AQ431" s="1"/>
      <c r="AR431" s="2"/>
      <c r="AS431" s="2"/>
      <c r="AT431" s="1"/>
      <c r="AU431" s="1"/>
      <c r="AV431" t="s">
        <v>149</v>
      </c>
      <c r="AW431" s="2"/>
      <c r="AX431" s="2"/>
      <c r="AY431" s="2"/>
      <c r="AZ431" s="1"/>
      <c r="BA431" s="2"/>
      <c r="BB431" s="2"/>
      <c r="BC431" s="1"/>
      <c r="BD431" s="2"/>
      <c r="BE431" s="2"/>
      <c r="BF431" s="1"/>
      <c r="BG431" s="2"/>
      <c r="BH431" s="2"/>
      <c r="BI431" s="1"/>
      <c r="BJ431" s="2"/>
      <c r="BK431" s="2"/>
      <c r="BL431" s="1"/>
      <c r="BM431" s="2"/>
      <c r="BN431" s="2"/>
      <c r="BO431" s="1"/>
      <c r="BQ431" t="s">
        <v>149</v>
      </c>
      <c r="BS431" s="23"/>
      <c r="BT431" s="23"/>
      <c r="BU431" s="23"/>
      <c r="BV431" s="24"/>
      <c r="BW431" s="2"/>
      <c r="BX431" s="2"/>
      <c r="BY431" s="2"/>
      <c r="BZ431" s="1"/>
      <c r="CB431" s="25" t="s">
        <v>149</v>
      </c>
      <c r="CC431" s="27"/>
      <c r="CD431" s="27"/>
      <c r="CG431" s="30">
        <v>221</v>
      </c>
      <c r="CH431" s="30"/>
      <c r="CI431" s="15"/>
      <c r="CJ431" s="36"/>
      <c r="CK431" s="34"/>
      <c r="CL431" s="34"/>
      <c r="CM431" s="32"/>
      <c r="CN431" s="32"/>
      <c r="CR431" s="30"/>
      <c r="CS431" s="39"/>
      <c r="CW431" s="30">
        <v>244</v>
      </c>
      <c r="CX431" s="30"/>
      <c r="CY431" s="30"/>
      <c r="CZ431" s="30"/>
      <c r="DA431" s="30"/>
    </row>
    <row r="432" spans="1:105" ht="15.75" x14ac:dyDescent="0.25">
      <c r="B432" t="s">
        <v>183</v>
      </c>
      <c r="C432" s="52"/>
      <c r="D432" s="52"/>
      <c r="E432" s="52"/>
      <c r="F432" s="53"/>
      <c r="G432" s="45"/>
      <c r="H432" s="45"/>
      <c r="I432" s="45"/>
      <c r="J432" s="46"/>
      <c r="K432" s="47"/>
      <c r="L432" s="55"/>
      <c r="M432" s="55"/>
      <c r="N432" s="55"/>
      <c r="O432" s="56"/>
      <c r="P432" s="54"/>
      <c r="Q432" s="42" t="e">
        <f t="shared" si="160"/>
        <v>#DIV/0!</v>
      </c>
      <c r="R432" s="42" t="e">
        <f t="shared" si="161"/>
        <v>#DIV/0!</v>
      </c>
      <c r="S432" s="42" t="e">
        <f t="shared" si="162"/>
        <v>#DIV/0!</v>
      </c>
      <c r="T432" s="42" t="e">
        <f t="shared" si="163"/>
        <v>#DIV/0!</v>
      </c>
      <c r="AA432" t="s">
        <v>183</v>
      </c>
      <c r="AB432" s="2"/>
      <c r="AC432" s="2"/>
      <c r="AD432" s="2"/>
      <c r="AE432" s="1"/>
      <c r="AF432" s="2"/>
      <c r="AG432" s="2"/>
      <c r="AH432" s="1"/>
      <c r="AI432" s="2"/>
      <c r="AJ432" s="2"/>
      <c r="AK432" s="1"/>
      <c r="AL432" s="2"/>
      <c r="AM432" s="2"/>
      <c r="AN432" s="1"/>
      <c r="AO432" s="2"/>
      <c r="AP432" s="2"/>
      <c r="AQ432" s="1"/>
      <c r="AR432" s="2"/>
      <c r="AS432" s="2"/>
      <c r="AT432" s="1"/>
      <c r="AU432" s="1"/>
      <c r="AV432" t="s">
        <v>183</v>
      </c>
      <c r="AW432" s="2"/>
      <c r="AX432" s="2"/>
      <c r="AY432" s="2"/>
      <c r="AZ432" s="1"/>
      <c r="BA432" s="2"/>
      <c r="BB432" s="2"/>
      <c r="BC432" s="1"/>
      <c r="BD432" s="2"/>
      <c r="BE432" s="2"/>
      <c r="BF432" s="1"/>
      <c r="BG432" s="2"/>
      <c r="BH432" s="2"/>
      <c r="BI432" s="1"/>
      <c r="BJ432" s="2"/>
      <c r="BK432" s="2"/>
      <c r="BL432" s="1"/>
      <c r="BM432" s="2"/>
      <c r="BN432" s="2"/>
      <c r="BO432" s="1"/>
      <c r="BQ432" t="s">
        <v>183</v>
      </c>
      <c r="BS432" s="23"/>
      <c r="BT432" s="23"/>
      <c r="BU432" s="23"/>
      <c r="BV432" s="24"/>
      <c r="BW432" s="2"/>
      <c r="BX432" s="2"/>
      <c r="BY432" s="2"/>
      <c r="BZ432" s="1"/>
      <c r="CB432" s="25" t="s">
        <v>183</v>
      </c>
      <c r="CC432" s="27"/>
      <c r="CD432" s="27"/>
      <c r="CG432" s="30">
        <v>256</v>
      </c>
      <c r="CH432" s="30"/>
      <c r="CI432" s="34"/>
      <c r="CJ432" s="34"/>
      <c r="CK432" s="34"/>
      <c r="CL432" s="34"/>
      <c r="CM432" s="32"/>
      <c r="CN432" s="32"/>
      <c r="CR432" s="30"/>
      <c r="CS432" s="39"/>
      <c r="CW432" s="30">
        <v>272</v>
      </c>
      <c r="CX432" s="30"/>
      <c r="CY432" s="30"/>
      <c r="CZ432" s="30"/>
      <c r="DA432" s="30"/>
    </row>
    <row r="433" spans="1:105" ht="15.75" x14ac:dyDescent="0.25">
      <c r="B433" t="s">
        <v>188</v>
      </c>
      <c r="C433" s="52"/>
      <c r="D433" s="52"/>
      <c r="E433" s="52"/>
      <c r="F433" s="53"/>
      <c r="G433" s="45"/>
      <c r="H433" s="45"/>
      <c r="I433" s="45"/>
      <c r="J433" s="46"/>
      <c r="K433" s="47"/>
      <c r="L433" s="55"/>
      <c r="M433" s="55"/>
      <c r="N433" s="55"/>
      <c r="O433" s="56"/>
      <c r="P433" s="54"/>
      <c r="Q433" s="42" t="e">
        <f t="shared" si="160"/>
        <v>#DIV/0!</v>
      </c>
      <c r="R433" s="42" t="e">
        <f t="shared" si="161"/>
        <v>#DIV/0!</v>
      </c>
      <c r="S433" s="42" t="e">
        <f t="shared" si="162"/>
        <v>#DIV/0!</v>
      </c>
      <c r="T433" s="42" t="e">
        <f t="shared" si="163"/>
        <v>#DIV/0!</v>
      </c>
      <c r="AA433" t="s">
        <v>188</v>
      </c>
      <c r="AB433" s="2"/>
      <c r="AC433" s="2"/>
      <c r="AD433" s="2"/>
      <c r="AE433" s="1"/>
      <c r="AF433" s="2"/>
      <c r="AG433" s="2"/>
      <c r="AH433" s="1"/>
      <c r="AI433" s="2"/>
      <c r="AJ433" s="2"/>
      <c r="AK433" s="1"/>
      <c r="AL433" s="2"/>
      <c r="AM433" s="2"/>
      <c r="AN433" s="1"/>
      <c r="AO433" s="2"/>
      <c r="AP433" s="2"/>
      <c r="AQ433" s="1"/>
      <c r="AR433" s="2"/>
      <c r="AS433" s="2"/>
      <c r="AT433" s="1"/>
      <c r="AU433" s="1"/>
      <c r="AV433" t="s">
        <v>188</v>
      </c>
      <c r="AW433" s="2"/>
      <c r="AX433" s="2"/>
      <c r="AY433" s="2"/>
      <c r="AZ433" s="1"/>
      <c r="BA433" s="2"/>
      <c r="BB433" s="2"/>
      <c r="BC433" s="1"/>
      <c r="BD433" s="2"/>
      <c r="BE433" s="2"/>
      <c r="BF433" s="1"/>
      <c r="BG433" s="2"/>
      <c r="BH433" s="2"/>
      <c r="BI433" s="1"/>
      <c r="BJ433" s="2"/>
      <c r="BK433" s="2"/>
      <c r="BL433" s="1"/>
      <c r="BM433" s="2"/>
      <c r="BN433" s="2"/>
      <c r="BO433" s="1"/>
      <c r="BQ433" t="s">
        <v>188</v>
      </c>
      <c r="BS433" s="23"/>
      <c r="BT433" s="23"/>
      <c r="BU433" s="23"/>
      <c r="BV433" s="24"/>
      <c r="BW433" s="2"/>
      <c r="BX433" s="2"/>
      <c r="BY433" s="2"/>
      <c r="BZ433" s="1"/>
      <c r="CB433" s="25" t="s">
        <v>188</v>
      </c>
      <c r="CC433" s="27"/>
      <c r="CD433" s="27"/>
      <c r="CG433" s="30">
        <v>262</v>
      </c>
      <c r="CH433" s="30"/>
      <c r="CI433" s="34"/>
      <c r="CJ433" s="34"/>
      <c r="CK433" s="34"/>
      <c r="CL433" s="34"/>
      <c r="CM433" s="32"/>
      <c r="CN433" s="32"/>
      <c r="CR433" s="30"/>
      <c r="CS433" s="39"/>
      <c r="CW433" s="30">
        <v>277</v>
      </c>
      <c r="CX433" s="30"/>
      <c r="CY433" s="30"/>
      <c r="CZ433" s="30"/>
      <c r="DA433" s="30"/>
    </row>
    <row r="434" spans="1:105" ht="15.75" x14ac:dyDescent="0.25">
      <c r="A434" t="s">
        <v>723</v>
      </c>
      <c r="B434" t="s">
        <v>194</v>
      </c>
      <c r="C434" s="52"/>
      <c r="D434" s="52"/>
      <c r="E434" s="52"/>
      <c r="F434" s="53"/>
      <c r="G434" s="45"/>
      <c r="H434" s="45"/>
      <c r="I434" s="45"/>
      <c r="J434" s="46"/>
      <c r="K434" s="47"/>
      <c r="L434" s="55"/>
      <c r="M434" s="55"/>
      <c r="N434" s="55"/>
      <c r="O434" s="56"/>
      <c r="P434" s="54"/>
      <c r="Q434" s="42" t="e">
        <f t="shared" si="160"/>
        <v>#DIV/0!</v>
      </c>
      <c r="R434" s="42" t="e">
        <f t="shared" si="161"/>
        <v>#DIV/0!</v>
      </c>
      <c r="S434" s="42" t="e">
        <f t="shared" si="162"/>
        <v>#DIV/0!</v>
      </c>
      <c r="T434" s="42" t="e">
        <f t="shared" si="163"/>
        <v>#DIV/0!</v>
      </c>
      <c r="AA434" t="s">
        <v>194</v>
      </c>
      <c r="AB434" s="2"/>
      <c r="AC434" s="2"/>
      <c r="AD434" s="2"/>
      <c r="AE434" s="1"/>
      <c r="AF434" s="2"/>
      <c r="AG434" s="2"/>
      <c r="AH434" s="1"/>
      <c r="AI434" s="2"/>
      <c r="AJ434" s="2"/>
      <c r="AK434" s="1"/>
      <c r="AL434" s="2"/>
      <c r="AM434" s="2"/>
      <c r="AN434" s="1"/>
      <c r="AO434" s="2"/>
      <c r="AP434" s="2"/>
      <c r="AQ434" s="1"/>
      <c r="AR434" s="2"/>
      <c r="AS434" s="2"/>
      <c r="AT434" s="1"/>
      <c r="AU434" s="1"/>
      <c r="AV434" t="s">
        <v>194</v>
      </c>
      <c r="AW434" s="2"/>
      <c r="AX434" s="2"/>
      <c r="AY434" s="2"/>
      <c r="AZ434" s="1"/>
      <c r="BA434" s="2"/>
      <c r="BB434" s="2"/>
      <c r="BC434" s="1"/>
      <c r="BD434" s="2"/>
      <c r="BE434" s="2"/>
      <c r="BF434" s="1"/>
      <c r="BG434" s="2"/>
      <c r="BH434" s="2"/>
      <c r="BI434" s="1"/>
      <c r="BJ434" s="2"/>
      <c r="BK434" s="2"/>
      <c r="BL434" s="1"/>
      <c r="BM434" s="2"/>
      <c r="BN434" s="2"/>
      <c r="BO434" s="1"/>
      <c r="BQ434" t="s">
        <v>194</v>
      </c>
      <c r="BS434" s="23"/>
      <c r="BT434" s="23"/>
      <c r="BU434" s="23"/>
      <c r="BV434" s="24"/>
      <c r="BW434" s="2"/>
      <c r="BX434" s="2"/>
      <c r="BY434" s="2"/>
      <c r="BZ434" s="1"/>
      <c r="CB434" s="25" t="s">
        <v>194</v>
      </c>
      <c r="CC434" s="27"/>
      <c r="CD434" s="27"/>
      <c r="CG434" s="30">
        <v>269</v>
      </c>
      <c r="CH434" s="30"/>
      <c r="CI434" s="34"/>
      <c r="CJ434" s="34"/>
      <c r="CK434" s="34"/>
      <c r="CL434" s="34"/>
      <c r="CM434" s="32"/>
      <c r="CN434" s="32"/>
      <c r="CR434" s="30"/>
      <c r="CS434" s="39"/>
      <c r="CW434" s="30">
        <v>283</v>
      </c>
      <c r="CX434" s="30"/>
      <c r="CY434" s="30"/>
      <c r="CZ434" s="30"/>
      <c r="DA434" s="30"/>
    </row>
    <row r="435" spans="1:105" ht="15.75" x14ac:dyDescent="0.25">
      <c r="A435" t="s">
        <v>724</v>
      </c>
      <c r="B435" t="s">
        <v>201</v>
      </c>
      <c r="C435" s="52"/>
      <c r="D435" s="52"/>
      <c r="E435" s="52"/>
      <c r="F435" s="53"/>
      <c r="G435" s="45"/>
      <c r="H435" s="45"/>
      <c r="I435" s="45"/>
      <c r="J435" s="46"/>
      <c r="K435" s="47"/>
      <c r="L435" s="55"/>
      <c r="M435" s="55"/>
      <c r="N435" s="55"/>
      <c r="O435" s="56"/>
      <c r="P435" s="54"/>
      <c r="Q435" s="42" t="e">
        <f t="shared" si="160"/>
        <v>#DIV/0!</v>
      </c>
      <c r="R435" s="42" t="e">
        <f t="shared" si="161"/>
        <v>#DIV/0!</v>
      </c>
      <c r="S435" s="42" t="e">
        <f t="shared" si="162"/>
        <v>#DIV/0!</v>
      </c>
      <c r="T435" s="42" t="e">
        <f t="shared" si="163"/>
        <v>#DIV/0!</v>
      </c>
      <c r="AA435" t="s">
        <v>201</v>
      </c>
      <c r="AB435" s="2"/>
      <c r="AC435" s="2"/>
      <c r="AD435" s="2"/>
      <c r="AE435" s="1"/>
      <c r="AF435" s="2"/>
      <c r="AG435" s="2"/>
      <c r="AH435" s="1"/>
      <c r="AI435" s="2"/>
      <c r="AJ435" s="2"/>
      <c r="AK435" s="1"/>
      <c r="AL435" s="2"/>
      <c r="AM435" s="2"/>
      <c r="AN435" s="1"/>
      <c r="AO435" s="2"/>
      <c r="AP435" s="2"/>
      <c r="AQ435" s="1"/>
      <c r="AR435" s="2"/>
      <c r="AS435" s="2"/>
      <c r="AT435" s="1"/>
      <c r="AU435" s="1"/>
      <c r="AV435" t="s">
        <v>201</v>
      </c>
      <c r="AW435" s="2"/>
      <c r="AX435" s="2"/>
      <c r="AY435" s="2"/>
      <c r="AZ435" s="1"/>
      <c r="BA435" s="2"/>
      <c r="BB435" s="2"/>
      <c r="BC435" s="1"/>
      <c r="BD435" s="2"/>
      <c r="BE435" s="2"/>
      <c r="BF435" s="1"/>
      <c r="BG435" s="2"/>
      <c r="BH435" s="2"/>
      <c r="BI435" s="1"/>
      <c r="BJ435" s="2"/>
      <c r="BK435" s="2"/>
      <c r="BL435" s="1"/>
      <c r="BM435" s="2"/>
      <c r="BN435" s="2"/>
      <c r="BO435" s="1"/>
      <c r="BQ435" t="s">
        <v>201</v>
      </c>
      <c r="BS435" s="23"/>
      <c r="BT435" s="23"/>
      <c r="BU435" s="23"/>
      <c r="BV435" s="24"/>
      <c r="BW435" s="2"/>
      <c r="BX435" s="2"/>
      <c r="BY435" s="2"/>
      <c r="BZ435" s="1"/>
      <c r="CB435" s="25" t="s">
        <v>201</v>
      </c>
      <c r="CC435" s="27"/>
      <c r="CD435" s="27"/>
      <c r="CG435" s="30">
        <v>277</v>
      </c>
      <c r="CH435" s="30"/>
      <c r="CI435" s="34"/>
      <c r="CJ435" s="34"/>
      <c r="CK435" s="34"/>
      <c r="CL435" s="34"/>
      <c r="CM435" s="32"/>
      <c r="CN435" s="32"/>
      <c r="CR435" s="30"/>
      <c r="CS435" s="39"/>
      <c r="CW435" s="30">
        <v>290</v>
      </c>
      <c r="CX435" s="30"/>
      <c r="CY435" s="30"/>
      <c r="CZ435" s="30"/>
      <c r="DA435" s="30"/>
    </row>
    <row r="436" spans="1:105" ht="15.75" x14ac:dyDescent="0.25">
      <c r="A436" t="s">
        <v>725</v>
      </c>
      <c r="B436" t="s">
        <v>210</v>
      </c>
      <c r="C436" s="52"/>
      <c r="D436" s="52"/>
      <c r="E436" s="52"/>
      <c r="F436" s="53"/>
      <c r="G436" s="45"/>
      <c r="H436" s="45"/>
      <c r="I436" s="45"/>
      <c r="J436" s="46"/>
      <c r="K436" s="47"/>
      <c r="L436" s="55"/>
      <c r="M436" s="55"/>
      <c r="N436" s="55"/>
      <c r="O436" s="56"/>
      <c r="P436" s="54"/>
      <c r="Q436" s="42" t="e">
        <f t="shared" si="160"/>
        <v>#DIV/0!</v>
      </c>
      <c r="R436" s="42" t="e">
        <f t="shared" si="161"/>
        <v>#DIV/0!</v>
      </c>
      <c r="S436" s="42" t="e">
        <f t="shared" si="162"/>
        <v>#DIV/0!</v>
      </c>
      <c r="T436" s="42" t="e">
        <f t="shared" si="163"/>
        <v>#DIV/0!</v>
      </c>
      <c r="AA436" t="s">
        <v>210</v>
      </c>
      <c r="AB436" s="2"/>
      <c r="AC436" s="2"/>
      <c r="AD436" s="2"/>
      <c r="AE436" s="1"/>
      <c r="AF436" s="2"/>
      <c r="AG436" s="2"/>
      <c r="AH436" s="1"/>
      <c r="AI436" s="2"/>
      <c r="AJ436" s="2"/>
      <c r="AK436" s="1"/>
      <c r="AL436" s="2"/>
      <c r="AM436" s="2"/>
      <c r="AN436" s="1"/>
      <c r="AO436" s="2"/>
      <c r="AP436" s="2"/>
      <c r="AQ436" s="1"/>
      <c r="AR436" s="2"/>
      <c r="AS436" s="2"/>
      <c r="AT436" s="1"/>
      <c r="AU436" s="1"/>
      <c r="AV436" t="s">
        <v>210</v>
      </c>
      <c r="AW436" s="2"/>
      <c r="AX436" s="2"/>
      <c r="AY436" s="2"/>
      <c r="AZ436" s="1"/>
      <c r="BA436" s="2"/>
      <c r="BB436" s="2"/>
      <c r="BC436" s="1"/>
      <c r="BD436" s="2"/>
      <c r="BE436" s="2"/>
      <c r="BF436" s="1"/>
      <c r="BG436" s="2"/>
      <c r="BH436" s="2"/>
      <c r="BI436" s="1"/>
      <c r="BJ436" s="2"/>
      <c r="BK436" s="2"/>
      <c r="BL436" s="1"/>
      <c r="BM436" s="2"/>
      <c r="BN436" s="2"/>
      <c r="BO436" s="1"/>
      <c r="BQ436" t="s">
        <v>210</v>
      </c>
      <c r="BS436" s="23"/>
      <c r="BT436" s="23"/>
      <c r="BU436" s="23"/>
      <c r="BV436" s="24"/>
      <c r="BW436" s="2"/>
      <c r="BX436" s="2"/>
      <c r="BY436" s="2"/>
      <c r="BZ436" s="1"/>
      <c r="CB436" s="25" t="s">
        <v>210</v>
      </c>
      <c r="CC436" s="27"/>
      <c r="CD436" s="27"/>
      <c r="CG436" s="30">
        <v>287</v>
      </c>
      <c r="CH436" s="30"/>
      <c r="CI436" s="34"/>
      <c r="CJ436" s="34"/>
      <c r="CK436" s="34"/>
      <c r="CL436" s="34"/>
      <c r="CM436" s="32"/>
      <c r="CN436" s="32"/>
      <c r="CR436" s="30"/>
      <c r="CS436" s="39"/>
      <c r="CW436" s="30">
        <v>299</v>
      </c>
      <c r="CX436" s="30"/>
      <c r="CY436" s="30"/>
      <c r="CZ436" s="30"/>
      <c r="DA436" s="30"/>
    </row>
    <row r="437" spans="1:105" ht="15.75" x14ac:dyDescent="0.25">
      <c r="A437" t="s">
        <v>726</v>
      </c>
      <c r="B437" t="s">
        <v>219</v>
      </c>
      <c r="C437" s="52"/>
      <c r="D437" s="52"/>
      <c r="E437" s="52"/>
      <c r="F437" s="53"/>
      <c r="G437" s="45"/>
      <c r="H437" s="45"/>
      <c r="I437" s="45"/>
      <c r="J437" s="46"/>
      <c r="K437" s="47"/>
      <c r="L437" s="55"/>
      <c r="M437" s="55"/>
      <c r="N437" s="55"/>
      <c r="O437" s="56"/>
      <c r="P437" s="54"/>
      <c r="Q437" s="42" t="e">
        <f t="shared" si="160"/>
        <v>#DIV/0!</v>
      </c>
      <c r="R437" s="42" t="e">
        <f t="shared" si="161"/>
        <v>#DIV/0!</v>
      </c>
      <c r="S437" s="42" t="e">
        <f t="shared" si="162"/>
        <v>#DIV/0!</v>
      </c>
      <c r="T437" s="42" t="e">
        <f t="shared" si="163"/>
        <v>#DIV/0!</v>
      </c>
      <c r="AA437" t="s">
        <v>219</v>
      </c>
      <c r="AB437" s="2"/>
      <c r="AC437" s="2"/>
      <c r="AD437" s="2"/>
      <c r="AE437" s="1"/>
      <c r="AF437" s="2"/>
      <c r="AG437" s="2"/>
      <c r="AH437" s="1"/>
      <c r="AI437" s="2"/>
      <c r="AJ437" s="2"/>
      <c r="AK437" s="1"/>
      <c r="AL437" s="2"/>
      <c r="AM437" s="2"/>
      <c r="AN437" s="1"/>
      <c r="AO437" s="2"/>
      <c r="AP437" s="2"/>
      <c r="AQ437" s="1"/>
      <c r="AR437" s="2"/>
      <c r="AS437" s="2"/>
      <c r="AT437" s="1"/>
      <c r="AU437" s="1"/>
      <c r="AV437" t="s">
        <v>219</v>
      </c>
      <c r="AW437" s="2"/>
      <c r="AX437" s="2"/>
      <c r="AY437" s="2"/>
      <c r="AZ437" s="1"/>
      <c r="BA437" s="2"/>
      <c r="BB437" s="2"/>
      <c r="BC437" s="1"/>
      <c r="BD437" s="2"/>
      <c r="BE437" s="2"/>
      <c r="BF437" s="1"/>
      <c r="BG437" s="2"/>
      <c r="BH437" s="2"/>
      <c r="BI437" s="1"/>
      <c r="BJ437" s="2"/>
      <c r="BK437" s="2"/>
      <c r="BL437" s="1"/>
      <c r="BM437" s="2"/>
      <c r="BN437" s="2"/>
      <c r="BO437" s="1"/>
      <c r="BQ437" t="s">
        <v>219</v>
      </c>
      <c r="BS437" s="23"/>
      <c r="BT437" s="23"/>
      <c r="BU437" s="23"/>
      <c r="BV437" s="24"/>
      <c r="BW437" s="2"/>
      <c r="BX437" s="2"/>
      <c r="BY437" s="2"/>
      <c r="BZ437" s="1"/>
      <c r="CB437" s="25" t="s">
        <v>219</v>
      </c>
      <c r="CC437" s="27"/>
      <c r="CD437" s="27"/>
      <c r="CG437" s="30">
        <v>297</v>
      </c>
      <c r="CH437" s="30"/>
      <c r="CI437" s="34"/>
      <c r="CJ437" s="34"/>
      <c r="CK437" s="34"/>
      <c r="CL437" s="34"/>
      <c r="CM437" s="32"/>
      <c r="CN437" s="32"/>
      <c r="CR437" s="30"/>
      <c r="CS437" s="39"/>
      <c r="CW437" s="30">
        <v>308</v>
      </c>
      <c r="CX437" s="30"/>
      <c r="CY437" s="30"/>
      <c r="CZ437" s="30"/>
      <c r="DA437" s="30"/>
    </row>
    <row r="438" spans="1:105" ht="15.75" x14ac:dyDescent="0.25">
      <c r="A438" t="s">
        <v>727</v>
      </c>
      <c r="B438" t="s">
        <v>226</v>
      </c>
      <c r="C438" s="52"/>
      <c r="D438" s="52"/>
      <c r="E438" s="52"/>
      <c r="F438" s="53"/>
      <c r="G438" s="45"/>
      <c r="H438" s="45"/>
      <c r="I438" s="45"/>
      <c r="J438" s="46"/>
      <c r="K438" s="47"/>
      <c r="L438" s="55"/>
      <c r="M438" s="55"/>
      <c r="N438" s="55"/>
      <c r="O438" s="56"/>
      <c r="P438" s="54"/>
      <c r="Q438" s="42" t="e">
        <f t="shared" si="160"/>
        <v>#DIV/0!</v>
      </c>
      <c r="R438" s="42" t="e">
        <f t="shared" si="161"/>
        <v>#DIV/0!</v>
      </c>
      <c r="S438" s="42" t="e">
        <f t="shared" si="162"/>
        <v>#DIV/0!</v>
      </c>
      <c r="T438" s="42" t="e">
        <f t="shared" si="163"/>
        <v>#DIV/0!</v>
      </c>
      <c r="AA438" t="s">
        <v>226</v>
      </c>
      <c r="AB438" s="2"/>
      <c r="AC438" s="2"/>
      <c r="AD438" s="2"/>
      <c r="AE438" s="1"/>
      <c r="AF438" s="2"/>
      <c r="AG438" s="2"/>
      <c r="AH438" s="1"/>
      <c r="AI438" s="2"/>
      <c r="AJ438" s="2"/>
      <c r="AK438" s="1"/>
      <c r="AL438" s="2"/>
      <c r="AM438" s="2"/>
      <c r="AN438" s="1"/>
      <c r="AO438" s="2"/>
      <c r="AP438" s="2"/>
      <c r="AQ438" s="1"/>
      <c r="AR438" s="2"/>
      <c r="AS438" s="2"/>
      <c r="AT438" s="1"/>
      <c r="AU438" s="1"/>
      <c r="AV438" t="s">
        <v>226</v>
      </c>
      <c r="AW438" s="2"/>
      <c r="AX438" s="2"/>
      <c r="AY438" s="2"/>
      <c r="AZ438" s="1"/>
      <c r="BA438" s="2"/>
      <c r="BB438" s="2"/>
      <c r="BC438" s="1"/>
      <c r="BD438" s="2"/>
      <c r="BE438" s="2"/>
      <c r="BF438" s="1"/>
      <c r="BG438" s="2"/>
      <c r="BH438" s="2"/>
      <c r="BI438" s="1"/>
      <c r="BJ438" s="2"/>
      <c r="BK438" s="2"/>
      <c r="BL438" s="1"/>
      <c r="BM438" s="2"/>
      <c r="BN438" s="2"/>
      <c r="BO438" s="1"/>
      <c r="BQ438" t="s">
        <v>226</v>
      </c>
      <c r="BS438" s="23"/>
      <c r="BT438" s="23"/>
      <c r="BU438" s="23"/>
      <c r="BV438" s="24"/>
      <c r="BW438" s="2"/>
      <c r="BX438" s="2"/>
      <c r="BY438" s="2"/>
      <c r="BZ438" s="1"/>
      <c r="CB438" s="25" t="s">
        <v>226</v>
      </c>
      <c r="CC438" s="27"/>
      <c r="CD438" s="27"/>
      <c r="CG438" s="30">
        <v>305</v>
      </c>
      <c r="CH438" s="30"/>
      <c r="CI438" s="34"/>
      <c r="CJ438" s="34"/>
      <c r="CK438" s="34"/>
      <c r="CL438" s="34"/>
      <c r="CM438" s="32"/>
      <c r="CN438" s="32"/>
      <c r="CR438" s="30"/>
      <c r="CS438" s="39"/>
      <c r="CW438" s="30">
        <v>315</v>
      </c>
      <c r="CX438" s="30"/>
      <c r="CY438" s="30"/>
      <c r="CZ438" s="30"/>
      <c r="DA438" s="30"/>
    </row>
    <row r="439" spans="1:105" ht="15.75" x14ac:dyDescent="0.25">
      <c r="A439" t="s">
        <v>728</v>
      </c>
      <c r="B439" t="s">
        <v>232</v>
      </c>
      <c r="C439" s="52"/>
      <c r="D439" s="52"/>
      <c r="E439" s="52"/>
      <c r="F439" s="53"/>
      <c r="G439" s="45"/>
      <c r="H439" s="45"/>
      <c r="I439" s="45"/>
      <c r="J439" s="46"/>
      <c r="K439" s="47"/>
      <c r="L439" s="55"/>
      <c r="M439" s="55"/>
      <c r="N439" s="55"/>
      <c r="O439" s="56"/>
      <c r="P439" s="54"/>
      <c r="Q439" s="42" t="e">
        <f t="shared" si="160"/>
        <v>#DIV/0!</v>
      </c>
      <c r="R439" s="42" t="e">
        <f t="shared" si="161"/>
        <v>#DIV/0!</v>
      </c>
      <c r="S439" s="42" t="e">
        <f t="shared" si="162"/>
        <v>#DIV/0!</v>
      </c>
      <c r="T439" s="42" t="e">
        <f t="shared" si="163"/>
        <v>#DIV/0!</v>
      </c>
      <c r="AA439" t="s">
        <v>232</v>
      </c>
      <c r="AB439" s="2"/>
      <c r="AC439" s="2"/>
      <c r="AD439" s="2"/>
      <c r="AE439" s="1"/>
      <c r="AF439" s="2"/>
      <c r="AG439" s="2"/>
      <c r="AH439" s="1"/>
      <c r="AI439" s="2"/>
      <c r="AJ439" s="2"/>
      <c r="AK439" s="1"/>
      <c r="AL439" s="2"/>
      <c r="AM439" s="2"/>
      <c r="AN439" s="1"/>
      <c r="AO439" s="2"/>
      <c r="AP439" s="2"/>
      <c r="AQ439" s="1"/>
      <c r="AR439" s="2"/>
      <c r="AS439" s="2"/>
      <c r="AT439" s="1"/>
      <c r="AU439" s="1"/>
      <c r="AV439" t="s">
        <v>232</v>
      </c>
      <c r="AW439" s="2"/>
      <c r="AX439" s="2"/>
      <c r="AY439" s="2"/>
      <c r="AZ439" s="1"/>
      <c r="BA439" s="2"/>
      <c r="BB439" s="2"/>
      <c r="BC439" s="1"/>
      <c r="BD439" s="2"/>
      <c r="BE439" s="2"/>
      <c r="BF439" s="1"/>
      <c r="BG439" s="2"/>
      <c r="BH439" s="2"/>
      <c r="BI439" s="1"/>
      <c r="BJ439" s="2"/>
      <c r="BK439" s="2"/>
      <c r="BL439" s="1"/>
      <c r="BM439" s="2"/>
      <c r="BN439" s="2"/>
      <c r="BO439" s="1"/>
      <c r="BQ439" t="s">
        <v>232</v>
      </c>
      <c r="BS439" s="23"/>
      <c r="BT439" s="23"/>
      <c r="BU439" s="23"/>
      <c r="BV439" s="24"/>
      <c r="BW439" s="2"/>
      <c r="BX439" s="2"/>
      <c r="BY439" s="2"/>
      <c r="BZ439" s="1"/>
      <c r="CB439" s="25" t="s">
        <v>232</v>
      </c>
      <c r="CC439" s="27"/>
      <c r="CD439" s="27"/>
      <c r="CG439" s="30">
        <v>312</v>
      </c>
      <c r="CH439" s="30"/>
      <c r="CI439" s="34"/>
      <c r="CJ439" s="34"/>
      <c r="CK439" s="34"/>
      <c r="CL439" s="34"/>
      <c r="CM439" s="32"/>
      <c r="CN439" s="32"/>
      <c r="CR439" s="30"/>
      <c r="CS439" s="39"/>
      <c r="CW439" s="30">
        <v>321</v>
      </c>
      <c r="CX439" s="30"/>
      <c r="CY439" s="30"/>
      <c r="CZ439" s="30"/>
      <c r="DA439" s="30"/>
    </row>
    <row r="440" spans="1:105" ht="15.75" x14ac:dyDescent="0.25">
      <c r="A440" t="s">
        <v>729</v>
      </c>
      <c r="B440" t="s">
        <v>245</v>
      </c>
      <c r="C440" s="52"/>
      <c r="D440" s="52"/>
      <c r="E440" s="52"/>
      <c r="F440" s="53"/>
      <c r="G440" s="45"/>
      <c r="H440" s="45"/>
      <c r="I440" s="45"/>
      <c r="J440" s="46"/>
      <c r="K440" s="47"/>
      <c r="L440" s="55"/>
      <c r="M440" s="55"/>
      <c r="N440" s="55"/>
      <c r="O440" s="56"/>
      <c r="P440" s="54"/>
      <c r="Q440" s="42" t="e">
        <f t="shared" si="160"/>
        <v>#DIV/0!</v>
      </c>
      <c r="R440" s="42" t="e">
        <f t="shared" si="161"/>
        <v>#DIV/0!</v>
      </c>
      <c r="S440" s="42" t="e">
        <f t="shared" si="162"/>
        <v>#DIV/0!</v>
      </c>
      <c r="T440" s="42" t="e">
        <f t="shared" si="163"/>
        <v>#DIV/0!</v>
      </c>
      <c r="AA440" t="s">
        <v>245</v>
      </c>
      <c r="AB440" s="2"/>
      <c r="AC440" s="2"/>
      <c r="AD440" s="2"/>
      <c r="AE440" s="1"/>
      <c r="AF440" s="2"/>
      <c r="AG440" s="2"/>
      <c r="AH440" s="1"/>
      <c r="AI440" s="2"/>
      <c r="AJ440" s="2"/>
      <c r="AK440" s="1"/>
      <c r="AL440" s="2"/>
      <c r="AM440" s="2"/>
      <c r="AN440" s="1"/>
      <c r="AO440" s="2"/>
      <c r="AP440" s="2"/>
      <c r="AQ440" s="1"/>
      <c r="AR440" s="2"/>
      <c r="AS440" s="2"/>
      <c r="AT440" s="1"/>
      <c r="AU440" s="1"/>
      <c r="AV440" t="s">
        <v>245</v>
      </c>
      <c r="AW440" s="2"/>
      <c r="AX440" s="2"/>
      <c r="AY440" s="2"/>
      <c r="AZ440" s="1"/>
      <c r="BA440" s="2"/>
      <c r="BB440" s="2"/>
      <c r="BC440" s="1"/>
      <c r="BD440" s="2"/>
      <c r="BE440" s="2"/>
      <c r="BF440" s="1"/>
      <c r="BG440" s="2"/>
      <c r="BH440" s="2"/>
      <c r="BI440" s="1"/>
      <c r="BJ440" s="2"/>
      <c r="BK440" s="2"/>
      <c r="BL440" s="1"/>
      <c r="BM440" s="2"/>
      <c r="BN440" s="2"/>
      <c r="BO440" s="1"/>
      <c r="BQ440" t="s">
        <v>245</v>
      </c>
      <c r="BS440" s="23"/>
      <c r="BT440" s="23"/>
      <c r="BU440" s="23"/>
      <c r="BV440" s="24"/>
      <c r="BW440" s="2"/>
      <c r="BX440" s="2"/>
      <c r="BY440" s="2"/>
      <c r="BZ440" s="1"/>
      <c r="CB440" s="25" t="s">
        <v>245</v>
      </c>
      <c r="CC440" s="27"/>
      <c r="CD440" s="27"/>
      <c r="CG440" s="30">
        <v>326</v>
      </c>
      <c r="CH440" s="30"/>
      <c r="CI440" s="34"/>
      <c r="CJ440" s="34"/>
      <c r="CK440" s="34"/>
      <c r="CL440" s="34"/>
      <c r="CM440" s="32"/>
      <c r="CN440" s="32"/>
      <c r="CR440" s="30"/>
      <c r="CS440" s="39"/>
      <c r="CW440" s="30">
        <v>334</v>
      </c>
      <c r="CX440" s="30"/>
      <c r="CY440" s="30"/>
      <c r="CZ440" s="30"/>
      <c r="DA440" s="30"/>
    </row>
    <row r="441" spans="1:105" ht="15.75" x14ac:dyDescent="0.25">
      <c r="B441" t="s">
        <v>252</v>
      </c>
      <c r="C441" s="52"/>
      <c r="D441" s="52"/>
      <c r="E441" s="52"/>
      <c r="F441" s="53"/>
      <c r="G441" s="45"/>
      <c r="H441" s="45"/>
      <c r="I441" s="45"/>
      <c r="J441" s="46"/>
      <c r="K441" s="47"/>
      <c r="L441" s="55"/>
      <c r="M441" s="55"/>
      <c r="N441" s="55"/>
      <c r="O441" s="56"/>
      <c r="P441" s="54"/>
      <c r="Q441" s="42" t="e">
        <f t="shared" si="160"/>
        <v>#DIV/0!</v>
      </c>
      <c r="R441" s="42" t="e">
        <f t="shared" si="161"/>
        <v>#DIV/0!</v>
      </c>
      <c r="S441" s="42" t="e">
        <f t="shared" si="162"/>
        <v>#DIV/0!</v>
      </c>
      <c r="T441" s="42" t="e">
        <f t="shared" si="163"/>
        <v>#DIV/0!</v>
      </c>
      <c r="AA441" t="s">
        <v>252</v>
      </c>
      <c r="AB441" s="2"/>
      <c r="AC441" s="2"/>
      <c r="AD441" s="2"/>
      <c r="AE441" s="1"/>
      <c r="AF441" s="2"/>
      <c r="AG441" s="2"/>
      <c r="AH441" s="1"/>
      <c r="AI441" s="2"/>
      <c r="AJ441" s="2"/>
      <c r="AK441" s="1"/>
      <c r="AL441" s="2"/>
      <c r="AM441" s="2"/>
      <c r="AN441" s="1"/>
      <c r="AO441" s="2"/>
      <c r="AP441" s="2"/>
      <c r="AQ441" s="1"/>
      <c r="AR441" s="2"/>
      <c r="AS441" s="2"/>
      <c r="AT441" s="1"/>
      <c r="AU441" s="1"/>
      <c r="AV441" t="s">
        <v>252</v>
      </c>
      <c r="AW441" s="2"/>
      <c r="AX441" s="2"/>
      <c r="AY441" s="2"/>
      <c r="AZ441" s="1"/>
      <c r="BA441" s="2"/>
      <c r="BB441" s="2"/>
      <c r="BC441" s="1"/>
      <c r="BD441" s="2"/>
      <c r="BE441" s="2"/>
      <c r="BF441" s="1"/>
      <c r="BG441" s="2"/>
      <c r="BH441" s="2"/>
      <c r="BI441" s="1"/>
      <c r="BJ441" s="2"/>
      <c r="BK441" s="2"/>
      <c r="BL441" s="1"/>
      <c r="BM441" s="2"/>
      <c r="BN441" s="2"/>
      <c r="BO441" s="1"/>
      <c r="BQ441" t="s">
        <v>252</v>
      </c>
      <c r="BS441" s="23"/>
      <c r="BT441" s="23"/>
      <c r="BU441" s="23"/>
      <c r="BV441" s="24"/>
      <c r="BW441" s="2"/>
      <c r="BX441" s="2"/>
      <c r="BY441" s="2"/>
      <c r="BZ441" s="1"/>
      <c r="CB441" s="25" t="s">
        <v>252</v>
      </c>
      <c r="CC441" s="27"/>
      <c r="CD441" s="27"/>
      <c r="CG441" s="30">
        <v>334</v>
      </c>
      <c r="CH441" s="30"/>
      <c r="CI441" s="34"/>
      <c r="CJ441" s="34"/>
      <c r="CK441" s="34"/>
      <c r="CL441" s="34"/>
      <c r="CM441" s="32"/>
      <c r="CN441" s="32"/>
      <c r="CR441" s="30"/>
      <c r="CS441" s="39"/>
      <c r="CW441" s="30">
        <v>341</v>
      </c>
      <c r="CX441" s="30"/>
      <c r="CY441" s="30"/>
      <c r="CZ441" s="30"/>
      <c r="DA441" s="30"/>
    </row>
    <row r="442" spans="1:105" ht="15.75" x14ac:dyDescent="0.25">
      <c r="B442" t="s">
        <v>264</v>
      </c>
      <c r="C442" s="52"/>
      <c r="D442" s="52"/>
      <c r="E442" s="52"/>
      <c r="F442" s="53"/>
      <c r="G442" s="45"/>
      <c r="H442" s="45"/>
      <c r="I442" s="45"/>
      <c r="J442" s="46"/>
      <c r="K442" s="47"/>
      <c r="L442" s="55"/>
      <c r="M442" s="55"/>
      <c r="N442" s="55"/>
      <c r="O442" s="56"/>
      <c r="P442" s="54"/>
      <c r="Q442" s="42" t="e">
        <f t="shared" si="160"/>
        <v>#DIV/0!</v>
      </c>
      <c r="R442" s="42" t="e">
        <f t="shared" si="161"/>
        <v>#DIV/0!</v>
      </c>
      <c r="S442" s="42" t="e">
        <f t="shared" si="162"/>
        <v>#DIV/0!</v>
      </c>
      <c r="T442" s="42" t="e">
        <f t="shared" si="163"/>
        <v>#DIV/0!</v>
      </c>
      <c r="AA442" t="s">
        <v>264</v>
      </c>
      <c r="AB442" s="2"/>
      <c r="AC442" s="2"/>
      <c r="AD442" s="2"/>
      <c r="AE442" s="1"/>
      <c r="AF442" s="2"/>
      <c r="AG442" s="2"/>
      <c r="AH442" s="1"/>
      <c r="AI442" s="2"/>
      <c r="AJ442" s="2"/>
      <c r="AK442" s="1"/>
      <c r="AL442" s="2"/>
      <c r="AM442" s="2"/>
      <c r="AN442" s="1"/>
      <c r="AO442" s="2"/>
      <c r="AP442" s="2"/>
      <c r="AQ442" s="1"/>
      <c r="AR442" s="2"/>
      <c r="AS442" s="2"/>
      <c r="AT442" s="1"/>
      <c r="AU442" s="1"/>
      <c r="AV442" t="s">
        <v>264</v>
      </c>
      <c r="AW442" s="2"/>
      <c r="AX442" s="2"/>
      <c r="AY442" s="2"/>
      <c r="AZ442" s="1"/>
      <c r="BA442" s="2"/>
      <c r="BB442" s="2"/>
      <c r="BC442" s="1"/>
      <c r="BD442" s="2"/>
      <c r="BE442" s="2"/>
      <c r="BF442" s="1"/>
      <c r="BG442" s="2"/>
      <c r="BH442" s="2"/>
      <c r="BI442" s="1"/>
      <c r="BJ442" s="2"/>
      <c r="BK442" s="2"/>
      <c r="BL442" s="1"/>
      <c r="BM442" s="2"/>
      <c r="BN442" s="2"/>
      <c r="BO442" s="1"/>
      <c r="BQ442" t="s">
        <v>264</v>
      </c>
      <c r="BS442" s="23"/>
      <c r="BT442" s="23"/>
      <c r="BU442" s="23"/>
      <c r="BV442" s="24"/>
      <c r="BW442" s="2"/>
      <c r="BX442" s="2"/>
      <c r="BY442" s="2"/>
      <c r="BZ442" s="1"/>
      <c r="CB442" s="25" t="s">
        <v>264</v>
      </c>
      <c r="CC442" s="27"/>
      <c r="CD442" s="27"/>
      <c r="CG442" s="30">
        <v>347</v>
      </c>
      <c r="CH442" s="30"/>
      <c r="CI442" s="34"/>
      <c r="CJ442" s="34"/>
      <c r="CK442" s="34"/>
      <c r="CL442" s="34"/>
      <c r="CM442" s="32"/>
      <c r="CN442" s="32"/>
      <c r="CR442" s="30"/>
      <c r="CS442" s="39"/>
      <c r="CW442" s="30">
        <v>353</v>
      </c>
      <c r="CX442" s="30"/>
      <c r="CY442" s="30"/>
      <c r="CZ442" s="30"/>
      <c r="DA442" s="30"/>
    </row>
    <row r="443" spans="1:105" ht="15.75" x14ac:dyDescent="0.25">
      <c r="A443" t="s">
        <v>730</v>
      </c>
      <c r="B443" t="s">
        <v>275</v>
      </c>
      <c r="C443" s="52"/>
      <c r="D443" s="52"/>
      <c r="E443" s="52"/>
      <c r="F443" s="53"/>
      <c r="G443" s="45"/>
      <c r="H443" s="45"/>
      <c r="I443" s="45"/>
      <c r="J443" s="46"/>
      <c r="K443" s="47"/>
      <c r="L443" s="55"/>
      <c r="M443" s="55"/>
      <c r="N443" s="55"/>
      <c r="O443" s="56"/>
      <c r="P443" s="54"/>
      <c r="Q443" s="42" t="e">
        <f t="shared" si="160"/>
        <v>#DIV/0!</v>
      </c>
      <c r="R443" s="42" t="e">
        <f t="shared" si="161"/>
        <v>#DIV/0!</v>
      </c>
      <c r="S443" s="42" t="e">
        <f t="shared" si="162"/>
        <v>#DIV/0!</v>
      </c>
      <c r="T443" s="42" t="e">
        <f t="shared" si="163"/>
        <v>#DIV/0!</v>
      </c>
      <c r="AA443" t="s">
        <v>275</v>
      </c>
      <c r="AB443" s="2"/>
      <c r="AC443" s="2"/>
      <c r="AD443" s="2"/>
      <c r="AE443" s="1"/>
      <c r="AF443" s="2"/>
      <c r="AG443" s="2"/>
      <c r="AH443" s="1"/>
      <c r="AI443" s="2"/>
      <c r="AJ443" s="2"/>
      <c r="AK443" s="1"/>
      <c r="AL443" s="2"/>
      <c r="AM443" s="2"/>
      <c r="AN443" s="1"/>
      <c r="AO443" s="2"/>
      <c r="AP443" s="2"/>
      <c r="AQ443" s="1"/>
      <c r="AR443" s="2"/>
      <c r="AS443" s="2"/>
      <c r="AT443" s="1"/>
      <c r="AU443" s="1"/>
      <c r="AV443" t="s">
        <v>275</v>
      </c>
      <c r="AW443" s="2"/>
      <c r="AX443" s="2"/>
      <c r="AY443" s="2"/>
      <c r="AZ443" s="1"/>
      <c r="BA443" s="2"/>
      <c r="BB443" s="2"/>
      <c r="BC443" s="1"/>
      <c r="BD443" s="2"/>
      <c r="BE443" s="2"/>
      <c r="BF443" s="1"/>
      <c r="BG443" s="2"/>
      <c r="BH443" s="2"/>
      <c r="BI443" s="1"/>
      <c r="BJ443" s="2"/>
      <c r="BK443" s="2"/>
      <c r="BL443" s="1"/>
      <c r="BM443" s="2"/>
      <c r="BN443" s="2"/>
      <c r="BO443" s="1"/>
      <c r="BQ443" t="s">
        <v>275</v>
      </c>
      <c r="BS443" s="23"/>
      <c r="BT443" s="23"/>
      <c r="BU443" s="23"/>
      <c r="BV443" s="24"/>
      <c r="BW443" s="2"/>
      <c r="BX443" s="2"/>
      <c r="BY443" s="2"/>
      <c r="BZ443" s="1"/>
      <c r="CB443" s="25" t="s">
        <v>275</v>
      </c>
      <c r="CC443" s="27"/>
      <c r="CD443" s="27"/>
      <c r="CG443" s="30">
        <v>359</v>
      </c>
      <c r="CH443" s="30"/>
      <c r="CI443" s="34"/>
      <c r="CJ443" s="34"/>
      <c r="CK443" s="34"/>
      <c r="CL443" s="34"/>
      <c r="CM443" s="32"/>
      <c r="CN443" s="32"/>
      <c r="CR443" s="30"/>
      <c r="CS443" s="39"/>
      <c r="CW443" s="30">
        <v>364</v>
      </c>
      <c r="CX443" s="30"/>
      <c r="CY443" s="30"/>
      <c r="CZ443" s="30"/>
      <c r="DA443" s="30"/>
    </row>
    <row r="444" spans="1:105" ht="15.75" x14ac:dyDescent="0.25">
      <c r="A444" t="s">
        <v>731</v>
      </c>
      <c r="B444" t="s">
        <v>288</v>
      </c>
      <c r="C444" s="52"/>
      <c r="D444" s="52"/>
      <c r="E444" s="52"/>
      <c r="F444" s="53"/>
      <c r="G444" s="45"/>
      <c r="H444" s="45"/>
      <c r="I444" s="45"/>
      <c r="J444" s="46"/>
      <c r="K444" s="47"/>
      <c r="L444" s="55"/>
      <c r="M444" s="55"/>
      <c r="N444" s="55"/>
      <c r="O444" s="56"/>
      <c r="P444" s="54"/>
      <c r="Q444" s="42" t="e">
        <f t="shared" si="160"/>
        <v>#DIV/0!</v>
      </c>
      <c r="R444" s="42" t="e">
        <f t="shared" si="161"/>
        <v>#DIV/0!</v>
      </c>
      <c r="S444" s="42" t="e">
        <f t="shared" si="162"/>
        <v>#DIV/0!</v>
      </c>
      <c r="T444" s="42" t="e">
        <f t="shared" si="163"/>
        <v>#DIV/0!</v>
      </c>
      <c r="AA444" t="s">
        <v>288</v>
      </c>
      <c r="AB444" s="2"/>
      <c r="AC444" s="2"/>
      <c r="AD444" s="2"/>
      <c r="AE444" s="1"/>
      <c r="AF444" s="2"/>
      <c r="AG444" s="2"/>
      <c r="AH444" s="1"/>
      <c r="AI444" s="2"/>
      <c r="AJ444" s="2"/>
      <c r="AK444" s="1"/>
      <c r="AL444" s="2"/>
      <c r="AM444" s="2"/>
      <c r="AN444" s="1"/>
      <c r="AO444" s="2"/>
      <c r="AP444" s="2"/>
      <c r="AQ444" s="1"/>
      <c r="AR444" s="2"/>
      <c r="AS444" s="2"/>
      <c r="AT444" s="1"/>
      <c r="AU444" s="1"/>
      <c r="AV444" t="s">
        <v>288</v>
      </c>
      <c r="AW444" s="2"/>
      <c r="AX444" s="2"/>
      <c r="AY444" s="2"/>
      <c r="AZ444" s="1"/>
      <c r="BA444" s="2"/>
      <c r="BB444" s="2"/>
      <c r="BC444" s="1"/>
      <c r="BD444" s="2"/>
      <c r="BE444" s="2"/>
      <c r="BF444" s="1"/>
      <c r="BG444" s="2"/>
      <c r="BH444" s="2"/>
      <c r="BI444" s="1"/>
      <c r="BJ444" s="2"/>
      <c r="BK444" s="2"/>
      <c r="BL444" s="1"/>
      <c r="BM444" s="2"/>
      <c r="BN444" s="2"/>
      <c r="BO444" s="1"/>
      <c r="BQ444" t="s">
        <v>288</v>
      </c>
      <c r="BS444" s="23"/>
      <c r="BT444" s="23"/>
      <c r="BU444" s="23"/>
      <c r="BV444" s="24"/>
      <c r="BW444" s="2"/>
      <c r="BX444" s="2"/>
      <c r="BY444" s="2"/>
      <c r="BZ444" s="1"/>
      <c r="CB444" s="25" t="s">
        <v>288</v>
      </c>
      <c r="CC444" s="27"/>
      <c r="CD444" s="27"/>
      <c r="CG444" s="30">
        <v>373</v>
      </c>
      <c r="CH444" s="30"/>
      <c r="CI444" s="34"/>
      <c r="CJ444" s="34"/>
      <c r="CK444" s="34"/>
      <c r="CL444" s="34"/>
      <c r="CM444" s="32"/>
      <c r="CN444" s="32"/>
      <c r="CR444" s="30"/>
      <c r="CS444" s="39"/>
      <c r="CW444" s="30">
        <v>377</v>
      </c>
      <c r="CX444" s="30"/>
      <c r="CY444" s="30"/>
      <c r="CZ444" s="30"/>
      <c r="DA444" s="30"/>
    </row>
    <row r="445" spans="1:105" ht="15.75" x14ac:dyDescent="0.25">
      <c r="A445" t="s">
        <v>732</v>
      </c>
      <c r="B445" t="s">
        <v>301</v>
      </c>
      <c r="C445" s="52"/>
      <c r="D445" s="52"/>
      <c r="E445" s="52"/>
      <c r="F445" s="53"/>
      <c r="G445" s="45"/>
      <c r="H445" s="45"/>
      <c r="I445" s="45"/>
      <c r="J445" s="46"/>
      <c r="K445" s="47"/>
      <c r="L445" s="55"/>
      <c r="M445" s="55"/>
      <c r="N445" s="55"/>
      <c r="O445" s="56"/>
      <c r="P445" s="54"/>
      <c r="Q445" s="42" t="e">
        <f t="shared" si="160"/>
        <v>#DIV/0!</v>
      </c>
      <c r="R445" s="42" t="e">
        <f t="shared" si="161"/>
        <v>#DIV/0!</v>
      </c>
      <c r="S445" s="42" t="e">
        <f t="shared" si="162"/>
        <v>#DIV/0!</v>
      </c>
      <c r="T445" s="42" t="e">
        <f t="shared" si="163"/>
        <v>#DIV/0!</v>
      </c>
      <c r="AA445" t="s">
        <v>301</v>
      </c>
      <c r="AB445" s="2"/>
      <c r="AC445" s="2"/>
      <c r="AD445" s="2"/>
      <c r="AE445" s="1"/>
      <c r="AF445" s="2"/>
      <c r="AG445" s="2"/>
      <c r="AH445" s="1"/>
      <c r="AI445" s="2"/>
      <c r="AJ445" s="2"/>
      <c r="AK445" s="1"/>
      <c r="AL445" s="2"/>
      <c r="AM445" s="2"/>
      <c r="AN445" s="1"/>
      <c r="AO445" s="2"/>
      <c r="AP445" s="2"/>
      <c r="AQ445" s="1"/>
      <c r="AR445" s="2"/>
      <c r="AS445" s="2"/>
      <c r="AT445" s="1"/>
      <c r="AU445" s="1"/>
      <c r="AV445" t="s">
        <v>301</v>
      </c>
      <c r="AW445" s="2"/>
      <c r="AX445" s="2"/>
      <c r="AY445" s="2"/>
      <c r="AZ445" s="1"/>
      <c r="BA445" s="2"/>
      <c r="BB445" s="2"/>
      <c r="BC445" s="1"/>
      <c r="BD445" s="2"/>
      <c r="BE445" s="2"/>
      <c r="BF445" s="1"/>
      <c r="BG445" s="2"/>
      <c r="BH445" s="2"/>
      <c r="BI445" s="1"/>
      <c r="BJ445" s="2"/>
      <c r="BK445" s="2"/>
      <c r="BL445" s="1"/>
      <c r="BM445" s="2"/>
      <c r="BN445" s="2"/>
      <c r="BO445" s="1"/>
      <c r="BQ445" t="s">
        <v>301</v>
      </c>
      <c r="BS445" s="23"/>
      <c r="BT445" s="23"/>
      <c r="BU445" s="23"/>
      <c r="BV445" s="24"/>
      <c r="BW445" s="2"/>
      <c r="BX445" s="2"/>
      <c r="BY445" s="2"/>
      <c r="BZ445" s="1"/>
      <c r="CB445" s="25" t="s">
        <v>301</v>
      </c>
      <c r="CC445" s="27"/>
      <c r="CD445" s="27"/>
      <c r="CG445" s="30">
        <v>387</v>
      </c>
      <c r="CH445" s="30"/>
      <c r="CI445" s="34"/>
      <c r="CJ445" s="34"/>
      <c r="CK445" s="34"/>
      <c r="CL445" s="34"/>
      <c r="CM445" s="32"/>
      <c r="CN445" s="32"/>
      <c r="CR445" s="30"/>
      <c r="CS445" s="39"/>
      <c r="CW445" s="30">
        <v>390</v>
      </c>
      <c r="CX445" s="30"/>
      <c r="CY445" s="30"/>
      <c r="CZ445" s="30"/>
      <c r="DA445" s="30"/>
    </row>
    <row r="446" spans="1:105" ht="15.75" x14ac:dyDescent="0.25">
      <c r="A446" t="s">
        <v>733</v>
      </c>
      <c r="B446" t="s">
        <v>309</v>
      </c>
      <c r="C446" s="52"/>
      <c r="D446" s="52"/>
      <c r="E446" s="52"/>
      <c r="F446" s="53"/>
      <c r="G446" s="45"/>
      <c r="H446" s="45"/>
      <c r="I446" s="45"/>
      <c r="J446" s="46"/>
      <c r="K446" s="47"/>
      <c r="L446" s="55"/>
      <c r="M446" s="55"/>
      <c r="N446" s="55"/>
      <c r="O446" s="56"/>
      <c r="P446" s="54"/>
      <c r="Q446" s="42" t="e">
        <f t="shared" si="160"/>
        <v>#DIV/0!</v>
      </c>
      <c r="R446" s="42" t="e">
        <f t="shared" si="161"/>
        <v>#DIV/0!</v>
      </c>
      <c r="S446" s="42" t="e">
        <f t="shared" si="162"/>
        <v>#DIV/0!</v>
      </c>
      <c r="T446" s="42" t="e">
        <f t="shared" si="163"/>
        <v>#DIV/0!</v>
      </c>
      <c r="AA446" t="s">
        <v>309</v>
      </c>
      <c r="AB446" s="2"/>
      <c r="AC446" s="2"/>
      <c r="AD446" s="2"/>
      <c r="AE446" s="1"/>
      <c r="AF446" s="2"/>
      <c r="AG446" s="2"/>
      <c r="AH446" s="1"/>
      <c r="AI446" s="2"/>
      <c r="AJ446" s="2"/>
      <c r="AK446" s="1"/>
      <c r="AL446" s="2"/>
      <c r="AM446" s="2"/>
      <c r="AN446" s="1"/>
      <c r="AO446" s="2"/>
      <c r="AP446" s="2"/>
      <c r="AQ446" s="1"/>
      <c r="AR446" s="2"/>
      <c r="AS446" s="2"/>
      <c r="AT446" s="1"/>
      <c r="AU446" s="1"/>
      <c r="AV446" t="s">
        <v>309</v>
      </c>
      <c r="AW446" s="2"/>
      <c r="AX446" s="2"/>
      <c r="AY446" s="2"/>
      <c r="AZ446" s="1"/>
      <c r="BA446" s="2"/>
      <c r="BB446" s="2"/>
      <c r="BC446" s="1"/>
      <c r="BD446" s="2"/>
      <c r="BE446" s="2"/>
      <c r="BF446" s="1"/>
      <c r="BG446" s="2"/>
      <c r="BH446" s="2"/>
      <c r="BI446" s="1"/>
      <c r="BJ446" s="2"/>
      <c r="BK446" s="2"/>
      <c r="BL446" s="1"/>
      <c r="BM446" s="2"/>
      <c r="BN446" s="2"/>
      <c r="BO446" s="1"/>
      <c r="BQ446" t="s">
        <v>309</v>
      </c>
      <c r="BS446" s="23"/>
      <c r="BT446" s="23"/>
      <c r="BU446" s="23"/>
      <c r="BV446" s="24"/>
      <c r="BW446" s="2"/>
      <c r="BX446" s="2"/>
      <c r="BY446" s="2"/>
      <c r="BZ446" s="1"/>
      <c r="CB446" s="25" t="s">
        <v>309</v>
      </c>
      <c r="CC446" s="27"/>
      <c r="CD446" s="27"/>
      <c r="CG446" s="30">
        <v>396</v>
      </c>
      <c r="CH446" s="30"/>
      <c r="CI446" s="34"/>
      <c r="CJ446" s="34"/>
      <c r="CK446" s="34"/>
      <c r="CL446" s="34"/>
      <c r="CM446" s="32"/>
      <c r="CN446" s="32"/>
      <c r="CR446" s="30"/>
      <c r="CS446" s="39"/>
      <c r="CW446" s="30">
        <v>398</v>
      </c>
      <c r="CX446" s="30"/>
      <c r="CY446" s="30"/>
      <c r="CZ446" s="30"/>
      <c r="DA446" s="30"/>
    </row>
    <row r="447" spans="1:105" ht="15.75" x14ac:dyDescent="0.25">
      <c r="A447" t="s">
        <v>734</v>
      </c>
      <c r="B447" t="s">
        <v>317</v>
      </c>
      <c r="C447" s="52"/>
      <c r="D447" s="52"/>
      <c r="E447" s="52"/>
      <c r="F447" s="53"/>
      <c r="G447" s="45"/>
      <c r="H447" s="45"/>
      <c r="I447" s="45"/>
      <c r="J447" s="46"/>
      <c r="K447" s="47"/>
      <c r="L447" s="55"/>
      <c r="M447" s="55"/>
      <c r="N447" s="55"/>
      <c r="O447" s="56"/>
      <c r="P447" s="54"/>
      <c r="Q447" s="42" t="e">
        <f t="shared" si="160"/>
        <v>#DIV/0!</v>
      </c>
      <c r="R447" s="42" t="e">
        <f t="shared" si="161"/>
        <v>#DIV/0!</v>
      </c>
      <c r="S447" s="42" t="e">
        <f t="shared" si="162"/>
        <v>#DIV/0!</v>
      </c>
      <c r="T447" s="42" t="e">
        <f t="shared" si="163"/>
        <v>#DIV/0!</v>
      </c>
      <c r="AA447" t="s">
        <v>317</v>
      </c>
      <c r="AB447" s="2"/>
      <c r="AC447" s="2"/>
      <c r="AD447" s="2"/>
      <c r="AE447" s="1"/>
      <c r="AF447" s="2"/>
      <c r="AG447" s="2"/>
      <c r="AH447" s="1"/>
      <c r="AI447" s="2"/>
      <c r="AJ447" s="2"/>
      <c r="AK447" s="1"/>
      <c r="AL447" s="2"/>
      <c r="AM447" s="2"/>
      <c r="AN447" s="1"/>
      <c r="AO447" s="2"/>
      <c r="AP447" s="2"/>
      <c r="AQ447" s="1"/>
      <c r="AR447" s="2"/>
      <c r="AS447" s="2"/>
      <c r="AT447" s="1"/>
      <c r="AU447" s="1"/>
      <c r="AV447" t="s">
        <v>317</v>
      </c>
      <c r="AW447" s="2"/>
      <c r="AX447" s="2"/>
      <c r="AY447" s="2"/>
      <c r="AZ447" s="1"/>
      <c r="BA447" s="2"/>
      <c r="BB447" s="2"/>
      <c r="BC447" s="1"/>
      <c r="BD447" s="2"/>
      <c r="BE447" s="2"/>
      <c r="BF447" s="1"/>
      <c r="BG447" s="2"/>
      <c r="BH447" s="2"/>
      <c r="BI447" s="1"/>
      <c r="BJ447" s="2"/>
      <c r="BK447" s="2"/>
      <c r="BL447" s="1"/>
      <c r="BM447" s="2"/>
      <c r="BN447" s="2"/>
      <c r="BO447" s="1"/>
      <c r="BQ447" t="s">
        <v>317</v>
      </c>
      <c r="BS447" s="23"/>
      <c r="BT447" s="23"/>
      <c r="BU447" s="23"/>
      <c r="BV447" s="24"/>
      <c r="BW447" s="2"/>
      <c r="BX447" s="2"/>
      <c r="BY447" s="2"/>
      <c r="BZ447" s="1"/>
      <c r="CB447" s="25" t="s">
        <v>317</v>
      </c>
      <c r="CC447" s="27"/>
      <c r="CD447" s="27"/>
      <c r="CG447" s="30">
        <v>405</v>
      </c>
      <c r="CH447" s="30"/>
      <c r="CI447" s="38"/>
      <c r="CJ447" s="38"/>
      <c r="CK447" s="34"/>
      <c r="CL447" s="34"/>
      <c r="CM447" s="32"/>
      <c r="CN447" s="32"/>
      <c r="CR447" s="30"/>
      <c r="CS447" s="39"/>
      <c r="CW447" s="30">
        <v>406</v>
      </c>
      <c r="CX447" s="30"/>
      <c r="CY447" s="30"/>
      <c r="CZ447" s="30"/>
      <c r="DA447" s="30"/>
    </row>
    <row r="448" spans="1:105" ht="15.75" x14ac:dyDescent="0.25">
      <c r="A448" t="s">
        <v>735</v>
      </c>
      <c r="B448" t="s">
        <v>325</v>
      </c>
      <c r="C448" s="52"/>
      <c r="D448" s="52"/>
      <c r="E448" s="52"/>
      <c r="F448" s="53"/>
      <c r="G448" s="45"/>
      <c r="H448" s="45"/>
      <c r="I448" s="45"/>
      <c r="J448" s="46"/>
      <c r="K448" s="47"/>
      <c r="L448" s="55"/>
      <c r="M448" s="55"/>
      <c r="N448" s="55"/>
      <c r="O448" s="56"/>
      <c r="P448" s="54"/>
      <c r="Q448" s="42" t="e">
        <f t="shared" si="160"/>
        <v>#DIV/0!</v>
      </c>
      <c r="R448" s="42" t="e">
        <f t="shared" si="161"/>
        <v>#DIV/0!</v>
      </c>
      <c r="S448" s="42" t="e">
        <f t="shared" si="162"/>
        <v>#DIV/0!</v>
      </c>
      <c r="T448" s="42" t="e">
        <f t="shared" si="163"/>
        <v>#DIV/0!</v>
      </c>
      <c r="AA448" t="s">
        <v>325</v>
      </c>
      <c r="AB448" s="2"/>
      <c r="AC448" s="2"/>
      <c r="AD448" s="2"/>
      <c r="AE448" s="1"/>
      <c r="AF448" s="2"/>
      <c r="AG448" s="2"/>
      <c r="AH448" s="1"/>
      <c r="AI448" s="2"/>
      <c r="AJ448" s="2"/>
      <c r="AK448" s="1"/>
      <c r="AL448" s="2"/>
      <c r="AM448" s="2"/>
      <c r="AN448" s="1"/>
      <c r="AO448" s="2"/>
      <c r="AP448" s="2"/>
      <c r="AQ448" s="1"/>
      <c r="AR448" s="2"/>
      <c r="AS448" s="2"/>
      <c r="AT448" s="1"/>
      <c r="AU448" s="1"/>
      <c r="AV448" t="s">
        <v>325</v>
      </c>
      <c r="AW448" s="2"/>
      <c r="AX448" s="2"/>
      <c r="AY448" s="2"/>
      <c r="AZ448" s="1"/>
      <c r="BA448" s="2"/>
      <c r="BB448" s="2"/>
      <c r="BC448" s="1"/>
      <c r="BD448" s="2"/>
      <c r="BE448" s="2"/>
      <c r="BF448" s="1"/>
      <c r="BG448" s="2"/>
      <c r="BH448" s="2"/>
      <c r="BI448" s="1"/>
      <c r="BJ448" s="2"/>
      <c r="BK448" s="2"/>
      <c r="BL448" s="1"/>
      <c r="BM448" s="2"/>
      <c r="BN448" s="2"/>
      <c r="BO448" s="1"/>
      <c r="BQ448" t="s">
        <v>325</v>
      </c>
      <c r="BS448" s="23"/>
      <c r="BT448" s="23"/>
      <c r="BU448" s="23"/>
      <c r="BV448" s="24"/>
      <c r="BW448" s="2"/>
      <c r="BX448" s="2"/>
      <c r="BY448" s="2"/>
      <c r="BZ448" s="1"/>
      <c r="CB448" s="25" t="s">
        <v>325</v>
      </c>
      <c r="CC448" s="27"/>
      <c r="CD448" s="27"/>
      <c r="CG448" s="30">
        <v>414</v>
      </c>
      <c r="CH448" s="30"/>
      <c r="CI448" s="34"/>
      <c r="CJ448" s="34"/>
      <c r="CK448" s="34"/>
      <c r="CL448" s="34"/>
      <c r="CM448" s="32"/>
      <c r="CN448" s="32"/>
      <c r="CR448" s="30"/>
      <c r="CS448" s="39"/>
      <c r="CW448" s="30">
        <v>414</v>
      </c>
      <c r="CX448" s="30"/>
      <c r="CY448" s="30"/>
      <c r="CZ448" s="30"/>
      <c r="DA448" s="30"/>
    </row>
    <row r="449" spans="1:105" ht="15.75" x14ac:dyDescent="0.25">
      <c r="A449" t="s">
        <v>736</v>
      </c>
      <c r="B449" t="s">
        <v>333</v>
      </c>
      <c r="C449" s="52"/>
      <c r="D449" s="52"/>
      <c r="E449" s="52"/>
      <c r="F449" s="53"/>
      <c r="G449" s="45"/>
      <c r="H449" s="45"/>
      <c r="I449" s="45"/>
      <c r="J449" s="46"/>
      <c r="K449" s="47"/>
      <c r="L449" s="55"/>
      <c r="M449" s="55"/>
      <c r="N449" s="55"/>
      <c r="O449" s="56"/>
      <c r="P449" s="54"/>
      <c r="Q449" s="42" t="e">
        <f t="shared" si="160"/>
        <v>#DIV/0!</v>
      </c>
      <c r="R449" s="42" t="e">
        <f t="shared" si="161"/>
        <v>#DIV/0!</v>
      </c>
      <c r="S449" s="42" t="e">
        <f t="shared" si="162"/>
        <v>#DIV/0!</v>
      </c>
      <c r="T449" s="42" t="e">
        <f t="shared" si="163"/>
        <v>#DIV/0!</v>
      </c>
      <c r="AA449" t="s">
        <v>333</v>
      </c>
      <c r="AB449" s="2"/>
      <c r="AC449" s="2"/>
      <c r="AD449" s="2"/>
      <c r="AE449" s="1"/>
      <c r="AF449" s="2"/>
      <c r="AG449" s="2"/>
      <c r="AH449" s="1"/>
      <c r="AI449" s="2"/>
      <c r="AJ449" s="2"/>
      <c r="AK449" s="1"/>
      <c r="AL449" s="2"/>
      <c r="AM449" s="2"/>
      <c r="AN449" s="1"/>
      <c r="AO449" s="2"/>
      <c r="AP449" s="2"/>
      <c r="AQ449" s="1"/>
      <c r="AR449" s="2"/>
      <c r="AS449" s="2"/>
      <c r="AT449" s="1"/>
      <c r="AU449" s="1"/>
      <c r="AV449" t="s">
        <v>333</v>
      </c>
      <c r="AW449" s="2"/>
      <c r="AX449" s="2"/>
      <c r="AY449" s="2"/>
      <c r="AZ449" s="1"/>
      <c r="BA449" s="2"/>
      <c r="BB449" s="2"/>
      <c r="BC449" s="1"/>
      <c r="BD449" s="2"/>
      <c r="BE449" s="2"/>
      <c r="BF449" s="1"/>
      <c r="BG449" s="2"/>
      <c r="BH449" s="2"/>
      <c r="BI449" s="1"/>
      <c r="BJ449" s="2"/>
      <c r="BK449" s="2"/>
      <c r="BL449" s="1"/>
      <c r="BM449" s="2"/>
      <c r="BN449" s="2"/>
      <c r="BO449" s="1"/>
      <c r="BQ449" t="s">
        <v>333</v>
      </c>
      <c r="BS449" s="23"/>
      <c r="BT449" s="23"/>
      <c r="BU449" s="23"/>
      <c r="BV449" s="24"/>
      <c r="BW449" s="2"/>
      <c r="BX449" s="2"/>
      <c r="BY449" s="2"/>
      <c r="BZ449" s="1"/>
      <c r="CB449" s="25" t="s">
        <v>333</v>
      </c>
      <c r="CC449" s="27"/>
      <c r="CD449" s="27"/>
      <c r="CG449" s="30">
        <v>423</v>
      </c>
      <c r="CH449" s="30"/>
      <c r="CI449" s="34"/>
      <c r="CJ449" s="34"/>
      <c r="CK449" s="34"/>
      <c r="CL449" s="34"/>
      <c r="CM449" s="32"/>
      <c r="CN449" s="32"/>
      <c r="CR449" s="30"/>
      <c r="CS449" s="39"/>
      <c r="CW449" s="30">
        <v>422</v>
      </c>
      <c r="CX449" s="30"/>
      <c r="CY449" s="30"/>
      <c r="CZ449" s="30"/>
      <c r="DA449" s="30"/>
    </row>
    <row r="450" spans="1:105" ht="15.75" x14ac:dyDescent="0.25">
      <c r="B450" t="s">
        <v>341</v>
      </c>
      <c r="C450" s="52"/>
      <c r="D450" s="52"/>
      <c r="E450" s="52"/>
      <c r="F450" s="53"/>
      <c r="G450" s="45"/>
      <c r="H450" s="45"/>
      <c r="I450" s="45"/>
      <c r="J450" s="46"/>
      <c r="K450" s="47"/>
      <c r="L450" s="55"/>
      <c r="M450" s="55"/>
      <c r="N450" s="55"/>
      <c r="O450" s="56"/>
      <c r="P450" s="54"/>
      <c r="Q450" s="42" t="e">
        <f t="shared" si="160"/>
        <v>#DIV/0!</v>
      </c>
      <c r="R450" s="42" t="e">
        <f t="shared" si="161"/>
        <v>#DIV/0!</v>
      </c>
      <c r="S450" s="42" t="e">
        <f t="shared" si="162"/>
        <v>#DIV/0!</v>
      </c>
      <c r="T450" s="42" t="e">
        <f t="shared" si="163"/>
        <v>#DIV/0!</v>
      </c>
      <c r="AA450" t="s">
        <v>341</v>
      </c>
      <c r="AB450" s="2"/>
      <c r="AC450" s="2"/>
      <c r="AD450" s="2"/>
      <c r="AE450" s="1"/>
      <c r="AF450" s="2"/>
      <c r="AG450" s="2"/>
      <c r="AH450" s="1"/>
      <c r="AI450" s="2"/>
      <c r="AJ450" s="2"/>
      <c r="AK450" s="1"/>
      <c r="AL450" s="2"/>
      <c r="AM450" s="2"/>
      <c r="AN450" s="1"/>
      <c r="AO450" s="2"/>
      <c r="AP450" s="2"/>
      <c r="AQ450" s="1"/>
      <c r="AR450" s="2"/>
      <c r="AS450" s="2"/>
      <c r="AT450" s="1"/>
      <c r="AU450" s="1"/>
      <c r="AV450" t="s">
        <v>341</v>
      </c>
      <c r="AW450" s="2"/>
      <c r="AX450" s="2"/>
      <c r="AY450" s="2"/>
      <c r="AZ450" s="1"/>
      <c r="BA450" s="2"/>
      <c r="BB450" s="2"/>
      <c r="BC450" s="1"/>
      <c r="BD450" s="2"/>
      <c r="BE450" s="2"/>
      <c r="BF450" s="1"/>
      <c r="BG450" s="2"/>
      <c r="BH450" s="2"/>
      <c r="BI450" s="1"/>
      <c r="BJ450" s="2"/>
      <c r="BK450" s="2"/>
      <c r="BL450" s="1"/>
      <c r="BM450" s="2"/>
      <c r="BN450" s="2"/>
      <c r="BO450" s="1"/>
      <c r="BQ450" t="s">
        <v>341</v>
      </c>
      <c r="BS450" s="23"/>
      <c r="BT450" s="23"/>
      <c r="BU450" s="23"/>
      <c r="BV450" s="24"/>
      <c r="BW450" s="2"/>
      <c r="BX450" s="2"/>
      <c r="BY450" s="2"/>
      <c r="BZ450" s="1"/>
      <c r="CB450" s="25" t="s">
        <v>341</v>
      </c>
      <c r="CC450" s="27"/>
      <c r="CD450" s="27"/>
      <c r="CG450" s="30">
        <v>432</v>
      </c>
      <c r="CH450" s="30"/>
      <c r="CI450" s="34"/>
      <c r="CJ450" s="34"/>
      <c r="CK450" s="34"/>
      <c r="CL450" s="34"/>
      <c r="CM450" s="32"/>
      <c r="CN450" s="32"/>
      <c r="CR450" s="30"/>
      <c r="CS450" s="39"/>
      <c r="CW450" s="30">
        <v>430</v>
      </c>
      <c r="CX450" s="30"/>
      <c r="CY450" s="30"/>
      <c r="CZ450" s="30"/>
      <c r="DA450" s="30"/>
    </row>
    <row r="451" spans="1:105" ht="15.75" x14ac:dyDescent="0.25">
      <c r="B451" t="s">
        <v>349</v>
      </c>
      <c r="C451" s="52"/>
      <c r="D451" s="52"/>
      <c r="E451" s="52"/>
      <c r="F451" s="53"/>
      <c r="G451" s="45"/>
      <c r="H451" s="45"/>
      <c r="I451" s="45"/>
      <c r="J451" s="46"/>
      <c r="K451" s="47"/>
      <c r="L451" s="55"/>
      <c r="M451" s="55"/>
      <c r="N451" s="55"/>
      <c r="O451" s="56"/>
      <c r="P451" s="54"/>
      <c r="Q451" s="42"/>
      <c r="R451" s="42"/>
      <c r="S451" s="42"/>
      <c r="T451" s="42"/>
      <c r="AA451" t="s">
        <v>349</v>
      </c>
      <c r="AB451" s="2"/>
      <c r="AC451" s="2"/>
      <c r="AD451" s="2"/>
      <c r="AE451" s="1"/>
      <c r="AF451" s="2"/>
      <c r="AG451" s="2"/>
      <c r="AH451" s="1"/>
      <c r="AI451" s="2"/>
      <c r="AJ451" s="2"/>
      <c r="AK451" s="1"/>
      <c r="AL451" s="2"/>
      <c r="AM451" s="2"/>
      <c r="AN451" s="1"/>
      <c r="AO451" s="2"/>
      <c r="AP451" s="2"/>
      <c r="AQ451" s="1"/>
      <c r="AR451" s="2"/>
      <c r="AS451" s="2"/>
      <c r="AT451" s="1"/>
      <c r="AU451" s="1"/>
      <c r="AV451" t="s">
        <v>349</v>
      </c>
      <c r="AW451" s="2"/>
      <c r="AX451" s="2"/>
      <c r="AY451" s="2"/>
      <c r="AZ451" s="1"/>
      <c r="BA451" s="2"/>
      <c r="BB451" s="2"/>
      <c r="BC451" s="1"/>
      <c r="BD451" s="2"/>
      <c r="BE451" s="2"/>
      <c r="BF451" s="1"/>
      <c r="BG451" s="2"/>
      <c r="BH451" s="2"/>
      <c r="BI451" s="1"/>
      <c r="BJ451" s="2"/>
      <c r="BK451" s="2"/>
      <c r="BL451" s="1"/>
      <c r="BM451" s="2"/>
      <c r="BN451" s="2"/>
      <c r="BO451" s="1"/>
      <c r="BQ451" t="s">
        <v>349</v>
      </c>
      <c r="BS451" s="23"/>
      <c r="BT451" s="23"/>
      <c r="BU451" s="23"/>
      <c r="BV451" s="24"/>
      <c r="BW451" s="2"/>
      <c r="BX451" s="2"/>
      <c r="BY451" s="2"/>
      <c r="BZ451" s="1"/>
      <c r="CB451" s="25" t="s">
        <v>349</v>
      </c>
      <c r="CC451" s="27"/>
      <c r="CD451" s="27"/>
      <c r="CG451" s="30">
        <v>441</v>
      </c>
      <c r="CH451" s="30"/>
      <c r="CI451" s="34"/>
      <c r="CJ451" s="34"/>
      <c r="CK451" s="34"/>
      <c r="CL451" s="34"/>
      <c r="CM451" s="32"/>
      <c r="CN451" s="32"/>
      <c r="CR451" s="30"/>
      <c r="CS451" s="39"/>
      <c r="CW451" s="30">
        <v>438</v>
      </c>
      <c r="CX451" s="30"/>
      <c r="CY451" s="30"/>
      <c r="CZ451" s="30"/>
      <c r="DA451" s="30"/>
    </row>
    <row r="452" spans="1:105" ht="15.75" x14ac:dyDescent="0.25">
      <c r="A452" t="s">
        <v>737</v>
      </c>
      <c r="B452" t="s">
        <v>355</v>
      </c>
      <c r="C452" s="52"/>
      <c r="D452" s="52"/>
      <c r="E452" s="52"/>
      <c r="F452" s="53"/>
      <c r="G452" s="45"/>
      <c r="H452" s="45"/>
      <c r="I452" s="45"/>
      <c r="J452" s="46"/>
      <c r="K452" s="47"/>
      <c r="L452" s="55"/>
      <c r="M452" s="55"/>
      <c r="N452" s="55"/>
      <c r="O452" s="56"/>
      <c r="P452" s="54"/>
      <c r="Q452" s="42"/>
      <c r="R452" s="42"/>
      <c r="S452" s="42"/>
      <c r="T452" s="42"/>
      <c r="AA452" t="s">
        <v>355</v>
      </c>
      <c r="AB452" s="2"/>
      <c r="AC452" s="2"/>
      <c r="AD452" s="2"/>
      <c r="AE452" s="1"/>
      <c r="AF452" s="2"/>
      <c r="AG452" s="2"/>
      <c r="AH452" s="1"/>
      <c r="AI452" s="2"/>
      <c r="AJ452" s="2"/>
      <c r="AK452" s="1"/>
      <c r="AL452" s="2"/>
      <c r="AM452" s="2"/>
      <c r="AN452" s="1"/>
      <c r="AO452" s="2"/>
      <c r="AP452" s="2"/>
      <c r="AQ452" s="1"/>
      <c r="AR452" s="2"/>
      <c r="AS452" s="2"/>
      <c r="AT452" s="1"/>
      <c r="AU452" s="1"/>
      <c r="AV452" t="s">
        <v>355</v>
      </c>
      <c r="AW452" s="2"/>
      <c r="AX452" s="2"/>
      <c r="AY452" s="2"/>
      <c r="AZ452" s="1"/>
      <c r="BA452" s="2"/>
      <c r="BB452" s="2"/>
      <c r="BC452" s="1"/>
      <c r="BD452" s="2"/>
      <c r="BE452" s="2"/>
      <c r="BF452" s="1"/>
      <c r="BG452" s="2"/>
      <c r="BH452" s="2"/>
      <c r="BI452" s="1"/>
      <c r="BJ452" s="2"/>
      <c r="BK452" s="2"/>
      <c r="BL452" s="1"/>
      <c r="BM452" s="2"/>
      <c r="BN452" s="2"/>
      <c r="BO452" s="1"/>
      <c r="BQ452" t="s">
        <v>355</v>
      </c>
      <c r="BS452" s="23"/>
      <c r="BT452" s="23"/>
      <c r="BU452" s="23"/>
      <c r="BV452" s="24"/>
      <c r="BW452" s="2"/>
      <c r="BX452" s="2"/>
      <c r="BY452" s="2"/>
      <c r="BZ452" s="1"/>
      <c r="CB452" s="25" t="s">
        <v>355</v>
      </c>
      <c r="CC452" s="27"/>
      <c r="CD452" s="27"/>
      <c r="CG452" s="30">
        <v>448</v>
      </c>
      <c r="CH452" s="30"/>
      <c r="CI452" s="30"/>
      <c r="CJ452" s="30"/>
      <c r="CK452" s="30"/>
      <c r="CL452" s="30"/>
      <c r="CM452" s="30"/>
      <c r="CN452" s="30"/>
      <c r="CR452" s="30"/>
      <c r="CS452" s="39"/>
      <c r="CW452" s="30">
        <v>444</v>
      </c>
      <c r="CX452" s="30"/>
      <c r="CY452" s="30"/>
      <c r="CZ452" s="30"/>
      <c r="DA452" s="30"/>
    </row>
    <row r="453" spans="1:105" ht="15.75" x14ac:dyDescent="0.25">
      <c r="A453" t="s">
        <v>738</v>
      </c>
      <c r="B453" t="s">
        <v>361</v>
      </c>
      <c r="C453" s="52"/>
      <c r="D453" s="52"/>
      <c r="E453" s="52"/>
      <c r="F453" s="53"/>
      <c r="G453" s="45"/>
      <c r="H453" s="45"/>
      <c r="I453" s="45"/>
      <c r="J453" s="46"/>
      <c r="K453" s="47"/>
      <c r="L453" s="55"/>
      <c r="M453" s="55"/>
      <c r="N453" s="55"/>
      <c r="O453" s="56"/>
      <c r="P453" s="54"/>
      <c r="Q453" s="42"/>
      <c r="R453" s="42"/>
      <c r="S453" s="42"/>
      <c r="T453" s="42"/>
      <c r="AA453" t="s">
        <v>361</v>
      </c>
      <c r="AB453" s="2"/>
      <c r="AC453" s="2"/>
      <c r="AD453" s="2"/>
      <c r="AE453" s="1"/>
      <c r="AF453" s="2"/>
      <c r="AG453" s="2"/>
      <c r="AH453" s="1"/>
      <c r="AI453" s="2"/>
      <c r="AJ453" s="2"/>
      <c r="AK453" s="1"/>
      <c r="AL453" s="2"/>
      <c r="AM453" s="2"/>
      <c r="AN453" s="1"/>
      <c r="AO453" s="2"/>
      <c r="AP453" s="2"/>
      <c r="AQ453" s="1"/>
      <c r="AR453" s="2"/>
      <c r="AS453" s="2"/>
      <c r="AT453" s="1"/>
      <c r="AU453" s="1"/>
      <c r="AV453" t="s">
        <v>361</v>
      </c>
      <c r="AW453" s="2"/>
      <c r="AX453" s="2"/>
      <c r="AY453" s="2"/>
      <c r="AZ453" s="1"/>
      <c r="BA453" s="2"/>
      <c r="BB453" s="2"/>
      <c r="BC453" s="1"/>
      <c r="BD453" s="2"/>
      <c r="BE453" s="2"/>
      <c r="BF453" s="1"/>
      <c r="BG453" s="2"/>
      <c r="BH453" s="2"/>
      <c r="BI453" s="1"/>
      <c r="BJ453" s="2"/>
      <c r="BK453" s="2"/>
      <c r="BL453" s="1"/>
      <c r="BM453" s="2"/>
      <c r="BN453" s="2"/>
      <c r="BO453" s="1"/>
      <c r="BQ453" t="s">
        <v>361</v>
      </c>
      <c r="BS453" s="23"/>
      <c r="BT453" s="23"/>
      <c r="BU453" s="23"/>
      <c r="BV453" s="24"/>
      <c r="BW453" s="2"/>
      <c r="BX453" s="2"/>
      <c r="BY453" s="2"/>
      <c r="BZ453" s="1"/>
      <c r="CB453" s="25" t="s">
        <v>361</v>
      </c>
      <c r="CC453" s="27"/>
      <c r="CD453" s="27"/>
      <c r="CG453" s="30">
        <v>455</v>
      </c>
      <c r="CH453" s="30"/>
      <c r="CI453" s="34"/>
      <c r="CJ453" s="34"/>
      <c r="CK453" s="34"/>
      <c r="CL453" s="34"/>
      <c r="CM453" s="32"/>
      <c r="CN453" s="32"/>
      <c r="CR453" s="30"/>
      <c r="CS453" s="39"/>
      <c r="CW453" s="30">
        <v>450</v>
      </c>
      <c r="CX453" s="30"/>
      <c r="CY453" s="30"/>
      <c r="CZ453" s="30"/>
      <c r="DA453" s="30"/>
    </row>
    <row r="454" spans="1:105" ht="15.75" x14ac:dyDescent="0.25">
      <c r="A454" t="s">
        <v>739</v>
      </c>
      <c r="B454" t="s">
        <v>370</v>
      </c>
      <c r="C454" s="52"/>
      <c r="D454" s="52"/>
      <c r="E454" s="52"/>
      <c r="F454" s="53"/>
      <c r="G454" s="45"/>
      <c r="H454" s="45"/>
      <c r="I454" s="45"/>
      <c r="J454" s="46"/>
      <c r="K454" s="47"/>
      <c r="L454" s="55"/>
      <c r="M454" s="55"/>
      <c r="N454" s="55"/>
      <c r="O454" s="56"/>
      <c r="P454" s="54"/>
      <c r="Q454" s="42"/>
      <c r="R454" s="42"/>
      <c r="S454" s="42"/>
      <c r="T454" s="42"/>
      <c r="AA454" t="s">
        <v>370</v>
      </c>
      <c r="AB454" s="2"/>
      <c r="AC454" s="2"/>
      <c r="AD454" s="2"/>
      <c r="AE454" s="1"/>
      <c r="AF454" s="2"/>
      <c r="AG454" s="2"/>
      <c r="AH454" s="1"/>
      <c r="AI454" s="2"/>
      <c r="AJ454" s="2"/>
      <c r="AK454" s="1"/>
      <c r="AL454" s="2"/>
      <c r="AM454" s="2"/>
      <c r="AN454" s="1"/>
      <c r="AO454" s="2"/>
      <c r="AP454" s="2"/>
      <c r="AQ454" s="1"/>
      <c r="AR454" s="2"/>
      <c r="AS454" s="2"/>
      <c r="AT454" s="1"/>
      <c r="AU454" s="1"/>
      <c r="AV454" t="s">
        <v>370</v>
      </c>
      <c r="AW454" s="2"/>
      <c r="AX454" s="2"/>
      <c r="AY454" s="2"/>
      <c r="AZ454" s="1"/>
      <c r="BA454" s="2"/>
      <c r="BB454" s="2"/>
      <c r="BC454" s="1"/>
      <c r="BD454" s="2"/>
      <c r="BE454" s="2"/>
      <c r="BF454" s="1"/>
      <c r="BG454" s="2"/>
      <c r="BH454" s="2"/>
      <c r="BI454" s="1"/>
      <c r="BJ454" s="2"/>
      <c r="BK454" s="2"/>
      <c r="BL454" s="1"/>
      <c r="BM454" s="2"/>
      <c r="BN454" s="2"/>
      <c r="BO454" s="1"/>
      <c r="BQ454" t="s">
        <v>370</v>
      </c>
      <c r="BS454" s="23"/>
      <c r="BT454" s="23"/>
      <c r="BU454" s="23"/>
      <c r="BV454" s="24"/>
      <c r="BW454" s="2"/>
      <c r="BX454" s="2"/>
      <c r="BY454" s="2"/>
      <c r="BZ454" s="1"/>
      <c r="CB454" s="25" t="s">
        <v>370</v>
      </c>
      <c r="CC454" s="27"/>
      <c r="CD454" s="27"/>
      <c r="CG454" s="30">
        <v>465</v>
      </c>
      <c r="CH454" s="30"/>
      <c r="CI454" s="34"/>
      <c r="CJ454" s="34"/>
      <c r="CK454" s="34"/>
      <c r="CL454" s="34"/>
      <c r="CM454" s="32"/>
      <c r="CN454" s="32"/>
      <c r="CR454" s="30"/>
      <c r="CS454" s="39"/>
      <c r="CW454" s="30">
        <v>459</v>
      </c>
      <c r="CX454" s="30"/>
      <c r="CY454" s="30"/>
      <c r="CZ454" s="30"/>
      <c r="DA454" s="30"/>
    </row>
    <row r="455" spans="1:105" ht="15.75" x14ac:dyDescent="0.25">
      <c r="A455" t="s">
        <v>740</v>
      </c>
      <c r="B455" t="s">
        <v>378</v>
      </c>
      <c r="C455" s="52"/>
      <c r="D455" s="52"/>
      <c r="E455" s="52"/>
      <c r="F455" s="53"/>
      <c r="G455" s="45"/>
      <c r="H455" s="45"/>
      <c r="I455" s="45"/>
      <c r="J455" s="46"/>
      <c r="K455" s="47"/>
      <c r="L455" s="55"/>
      <c r="M455" s="55"/>
      <c r="N455" s="55"/>
      <c r="O455" s="56"/>
      <c r="P455" s="54"/>
      <c r="Q455" s="42"/>
      <c r="R455" s="42"/>
      <c r="S455" s="42"/>
      <c r="T455" s="42"/>
      <c r="AA455" t="s">
        <v>378</v>
      </c>
      <c r="AB455" s="2"/>
      <c r="AC455" s="2"/>
      <c r="AD455" s="2"/>
      <c r="AE455" s="1"/>
      <c r="AF455" s="2"/>
      <c r="AG455" s="2"/>
      <c r="AH455" s="1"/>
      <c r="AI455" s="2"/>
      <c r="AJ455" s="2"/>
      <c r="AK455" s="1"/>
      <c r="AL455" s="2"/>
      <c r="AM455" s="2"/>
      <c r="AN455" s="1"/>
      <c r="AO455" s="2"/>
      <c r="AP455" s="2"/>
      <c r="AQ455" s="1"/>
      <c r="AR455" s="2"/>
      <c r="AS455" s="2"/>
      <c r="AT455" s="1"/>
      <c r="AU455" s="1"/>
      <c r="AV455" t="s">
        <v>378</v>
      </c>
      <c r="AW455" s="2"/>
      <c r="AX455" s="2"/>
      <c r="AY455" s="2"/>
      <c r="AZ455" s="1"/>
      <c r="BA455" s="2"/>
      <c r="BB455" s="2"/>
      <c r="BC455" s="1"/>
      <c r="BD455" s="2"/>
      <c r="BE455" s="2"/>
      <c r="BF455" s="1"/>
      <c r="BG455" s="2"/>
      <c r="BH455" s="2"/>
      <c r="BI455" s="1"/>
      <c r="BJ455" s="2"/>
      <c r="BK455" s="2"/>
      <c r="BL455" s="1"/>
      <c r="BM455" s="2"/>
      <c r="BN455" s="2"/>
      <c r="BO455" s="1"/>
      <c r="BQ455" t="s">
        <v>378</v>
      </c>
      <c r="BS455" s="23"/>
      <c r="BT455" s="23"/>
      <c r="BU455" s="23"/>
      <c r="BV455" s="24"/>
      <c r="BW455" s="2"/>
      <c r="BX455" s="2"/>
      <c r="BY455" s="2"/>
      <c r="BZ455" s="1"/>
      <c r="CB455" s="25" t="s">
        <v>378</v>
      </c>
      <c r="CC455" s="27"/>
      <c r="CD455" s="27"/>
      <c r="CG455" s="30">
        <v>474</v>
      </c>
      <c r="CH455" s="30"/>
      <c r="CI455" s="34"/>
      <c r="CJ455" s="34"/>
      <c r="CK455" s="34"/>
      <c r="CL455" s="34"/>
      <c r="CM455" s="32"/>
      <c r="CN455" s="32"/>
      <c r="CR455" s="30"/>
      <c r="CS455" s="39"/>
      <c r="CW455" s="30">
        <v>467</v>
      </c>
      <c r="CX455" s="30"/>
      <c r="CY455" s="30"/>
      <c r="CZ455" s="30"/>
      <c r="DA455" s="30"/>
    </row>
    <row r="456" spans="1:105" ht="15.75" x14ac:dyDescent="0.25">
      <c r="A456" t="s">
        <v>741</v>
      </c>
      <c r="B456" t="s">
        <v>390</v>
      </c>
      <c r="C456" s="52"/>
      <c r="D456" s="52"/>
      <c r="E456" s="52"/>
      <c r="F456" s="53"/>
      <c r="G456" s="45"/>
      <c r="H456" s="45"/>
      <c r="I456" s="45"/>
      <c r="J456" s="46"/>
      <c r="K456" s="47"/>
      <c r="L456" s="55"/>
      <c r="M456" s="55"/>
      <c r="N456" s="55"/>
      <c r="O456" s="56"/>
      <c r="P456" s="54"/>
      <c r="Q456" s="42"/>
      <c r="R456" s="42"/>
      <c r="S456" s="42"/>
      <c r="T456" s="42"/>
      <c r="AA456" t="s">
        <v>390</v>
      </c>
      <c r="AB456" s="2"/>
      <c r="AC456" s="2"/>
      <c r="AD456" s="2"/>
      <c r="AE456" s="1"/>
      <c r="AF456" s="2"/>
      <c r="AG456" s="2"/>
      <c r="AH456" s="1"/>
      <c r="AI456" s="2"/>
      <c r="AJ456" s="2"/>
      <c r="AK456" s="1"/>
      <c r="AL456" s="2"/>
      <c r="AM456" s="2"/>
      <c r="AN456" s="1"/>
      <c r="AO456" s="2"/>
      <c r="AP456" s="2"/>
      <c r="AQ456" s="1"/>
      <c r="AR456" s="2"/>
      <c r="AS456" s="2"/>
      <c r="AT456" s="1"/>
      <c r="AU456" s="1"/>
      <c r="AV456" t="s">
        <v>390</v>
      </c>
      <c r="AW456" s="2"/>
      <c r="AX456" s="2"/>
      <c r="AY456" s="2"/>
      <c r="AZ456" s="1"/>
      <c r="BA456" s="2"/>
      <c r="BB456" s="2"/>
      <c r="BC456" s="1"/>
      <c r="BD456" s="2"/>
      <c r="BE456" s="2"/>
      <c r="BF456" s="1"/>
      <c r="BG456" s="2"/>
      <c r="BH456" s="2"/>
      <c r="BI456" s="1"/>
      <c r="BJ456" s="2"/>
      <c r="BK456" s="2"/>
      <c r="BL456" s="1"/>
      <c r="BM456" s="2"/>
      <c r="BN456" s="2"/>
      <c r="BO456" s="1"/>
      <c r="BQ456" t="s">
        <v>390</v>
      </c>
      <c r="BS456" s="23"/>
      <c r="BT456" s="23"/>
      <c r="BU456" s="23"/>
      <c r="BV456" s="24"/>
      <c r="BW456" s="2"/>
      <c r="BX456" s="2"/>
      <c r="BY456" s="2"/>
      <c r="BZ456" s="1"/>
      <c r="CB456" s="25" t="s">
        <v>390</v>
      </c>
      <c r="CC456" s="27"/>
      <c r="CD456" s="27"/>
      <c r="CG456" s="30">
        <v>487</v>
      </c>
      <c r="CH456" s="30"/>
      <c r="CI456" s="34"/>
      <c r="CJ456" s="34"/>
      <c r="CK456" s="34"/>
      <c r="CL456" s="34"/>
      <c r="CM456" s="32"/>
      <c r="CN456" s="32"/>
      <c r="CR456" s="30"/>
      <c r="CS456" s="39"/>
      <c r="CW456" s="30">
        <v>479</v>
      </c>
      <c r="CX456" s="30"/>
      <c r="CY456" s="30"/>
      <c r="CZ456" s="30"/>
      <c r="DA456" s="30"/>
    </row>
    <row r="457" spans="1:105" ht="15.75" x14ac:dyDescent="0.25">
      <c r="B457" t="s">
        <v>404</v>
      </c>
      <c r="C457" s="52"/>
      <c r="D457" s="52"/>
      <c r="E457" s="52"/>
      <c r="F457" s="53"/>
      <c r="G457" s="45"/>
      <c r="H457" s="45"/>
      <c r="I457" s="45"/>
      <c r="J457" s="46"/>
      <c r="K457" s="47"/>
      <c r="L457" s="55"/>
      <c r="M457" s="55"/>
      <c r="N457" s="55"/>
      <c r="O457" s="56"/>
      <c r="P457" s="54"/>
      <c r="Q457" s="42"/>
      <c r="R457" s="42"/>
      <c r="S457" s="42"/>
      <c r="T457" s="42"/>
      <c r="AA457" t="s">
        <v>404</v>
      </c>
      <c r="AB457" s="2"/>
      <c r="AC457" s="2"/>
      <c r="AD457" s="2"/>
      <c r="AE457" s="1"/>
      <c r="AF457" s="2"/>
      <c r="AG457" s="2"/>
      <c r="AH457" s="1"/>
      <c r="AI457" s="2"/>
      <c r="AJ457" s="2"/>
      <c r="AK457" s="1"/>
      <c r="AL457" s="2"/>
      <c r="AM457" s="2"/>
      <c r="AN457" s="1"/>
      <c r="AO457" s="2"/>
      <c r="AP457" s="2"/>
      <c r="AQ457" s="1"/>
      <c r="AR457" s="2"/>
      <c r="AS457" s="2"/>
      <c r="AT457" s="1"/>
      <c r="AU457" s="1"/>
      <c r="AV457" t="s">
        <v>404</v>
      </c>
      <c r="AW457" s="2"/>
      <c r="AX457" s="2"/>
      <c r="AY457" s="2"/>
      <c r="AZ457" s="1"/>
      <c r="BA457" s="2"/>
      <c r="BB457" s="2"/>
      <c r="BC457" s="1"/>
      <c r="BD457" s="2"/>
      <c r="BE457" s="2"/>
      <c r="BF457" s="1"/>
      <c r="BG457" s="2"/>
      <c r="BH457" s="2"/>
      <c r="BI457" s="1"/>
      <c r="BJ457" s="2"/>
      <c r="BK457" s="2"/>
      <c r="BL457" s="1"/>
      <c r="BM457" s="2"/>
      <c r="BN457" s="2"/>
      <c r="BO457" s="1"/>
      <c r="BQ457" t="s">
        <v>404</v>
      </c>
      <c r="BS457" s="23"/>
      <c r="BT457" s="23"/>
      <c r="BU457" s="23"/>
      <c r="BV457" s="24"/>
      <c r="BW457" s="2"/>
      <c r="BX457" s="2"/>
      <c r="BY457" s="2"/>
      <c r="BZ457" s="1"/>
      <c r="CB457" s="25" t="s">
        <v>404</v>
      </c>
      <c r="CC457" s="27"/>
      <c r="CD457" s="27"/>
      <c r="CG457" s="30">
        <v>503</v>
      </c>
      <c r="CH457" s="30"/>
      <c r="CI457" s="34"/>
      <c r="CJ457" s="34"/>
      <c r="CK457" s="34"/>
      <c r="CL457" s="34"/>
      <c r="CM457" s="32"/>
      <c r="CN457" s="32"/>
      <c r="CR457" s="30"/>
      <c r="CS457" s="39"/>
      <c r="CW457" s="30">
        <v>493</v>
      </c>
      <c r="CX457" s="30"/>
      <c r="CY457" s="30"/>
      <c r="CZ457" s="30"/>
      <c r="DA457" s="30"/>
    </row>
    <row r="458" spans="1:105" ht="15.75" x14ac:dyDescent="0.25">
      <c r="B458" t="s">
        <v>411</v>
      </c>
      <c r="C458" s="52"/>
      <c r="D458" s="52"/>
      <c r="E458" s="52"/>
      <c r="F458" s="53"/>
      <c r="G458" s="45"/>
      <c r="H458" s="45"/>
      <c r="I458" s="45"/>
      <c r="J458" s="46"/>
      <c r="K458" s="47"/>
      <c r="L458" s="55"/>
      <c r="M458" s="55"/>
      <c r="N458" s="55"/>
      <c r="O458" s="56"/>
      <c r="P458" s="54"/>
      <c r="Q458" s="42"/>
      <c r="R458" s="42"/>
      <c r="S458" s="42"/>
      <c r="T458" s="42"/>
      <c r="AA458" t="s">
        <v>411</v>
      </c>
      <c r="AB458" s="2"/>
      <c r="AC458" s="2"/>
      <c r="AD458" s="2"/>
      <c r="AE458" s="1"/>
      <c r="AF458" s="2"/>
      <c r="AG458" s="2"/>
      <c r="AH458" s="1"/>
      <c r="AI458" s="2"/>
      <c r="AJ458" s="2"/>
      <c r="AK458" s="1"/>
      <c r="AL458" s="2"/>
      <c r="AM458" s="2"/>
      <c r="AN458" s="1"/>
      <c r="AO458" s="2"/>
      <c r="AP458" s="2"/>
      <c r="AQ458" s="1"/>
      <c r="AR458" s="2"/>
      <c r="AS458" s="2"/>
      <c r="AT458" s="1"/>
      <c r="AU458" s="1"/>
      <c r="AV458" t="s">
        <v>411</v>
      </c>
      <c r="AW458" s="2"/>
      <c r="AX458" s="2"/>
      <c r="AY458" s="2"/>
      <c r="AZ458" s="1"/>
      <c r="BA458" s="2"/>
      <c r="BB458" s="2"/>
      <c r="BC458" s="1"/>
      <c r="BD458" s="2"/>
      <c r="BE458" s="2"/>
      <c r="BF458" s="1"/>
      <c r="BG458" s="2"/>
      <c r="BH458" s="2"/>
      <c r="BI458" s="1"/>
      <c r="BJ458" s="2"/>
      <c r="BK458" s="2"/>
      <c r="BL458" s="1"/>
      <c r="BM458" s="2"/>
      <c r="BN458" s="2"/>
      <c r="BO458" s="1"/>
      <c r="BQ458" t="s">
        <v>411</v>
      </c>
      <c r="BS458" s="23"/>
      <c r="BT458" s="23"/>
      <c r="BU458" s="23"/>
      <c r="BV458" s="24"/>
      <c r="BW458" s="2"/>
      <c r="BX458" s="2"/>
      <c r="BY458" s="2"/>
      <c r="BZ458" s="1"/>
      <c r="CB458" s="25" t="s">
        <v>411</v>
      </c>
      <c r="CC458" s="27"/>
      <c r="CD458" s="27"/>
      <c r="CG458" s="30">
        <v>511</v>
      </c>
      <c r="CH458" s="30"/>
      <c r="CI458" s="15"/>
      <c r="CJ458" s="36"/>
      <c r="CK458" s="34"/>
      <c r="CL458" s="34"/>
      <c r="CM458" s="32"/>
      <c r="CN458" s="32"/>
      <c r="CR458" s="30"/>
      <c r="CS458" s="39"/>
      <c r="CW458" s="30">
        <v>500</v>
      </c>
      <c r="CX458" s="30"/>
    </row>
    <row r="459" spans="1:105" ht="15.75" x14ac:dyDescent="0.25">
      <c r="A459" t="s">
        <v>742</v>
      </c>
      <c r="B459" t="s">
        <v>412</v>
      </c>
      <c r="C459" s="52">
        <v>192.96058827249101</v>
      </c>
      <c r="D459" s="52">
        <v>193.545931222728</v>
      </c>
      <c r="E459" s="52">
        <v>0.58534295023699201</v>
      </c>
      <c r="F459" s="53">
        <v>3.0334844823876406E-3</v>
      </c>
      <c r="G459" s="45">
        <v>175.22642013906199</v>
      </c>
      <c r="H459" s="45">
        <v>175.22629657533301</v>
      </c>
      <c r="I459" s="45">
        <v>-1.2356372897670553E-4</v>
      </c>
      <c r="J459" s="46">
        <v>-7.0516608670452627E-7</v>
      </c>
      <c r="K459" s="47" t="s">
        <v>933</v>
      </c>
      <c r="L459" s="55">
        <f t="shared" ref="L459:L489" si="164">G459-CC459-CD459</f>
        <v>172.85702813906198</v>
      </c>
      <c r="M459" s="55">
        <f t="shared" ref="M459:M489" si="165">H459-CC459-CD459</f>
        <v>172.856904575333</v>
      </c>
      <c r="N459" s="55">
        <f t="shared" ref="N459:N489" si="166">M459-L459</f>
        <v>-1.2356372897670553E-4</v>
      </c>
      <c r="O459" s="56">
        <f t="shared" ref="O459:O489" si="167">N459/L459</f>
        <v>-7.1483196435206314E-7</v>
      </c>
      <c r="P459" s="54"/>
      <c r="Q459" s="42"/>
      <c r="R459" s="42"/>
      <c r="S459" s="42"/>
      <c r="T459" s="42"/>
      <c r="AA459" t="s">
        <v>412</v>
      </c>
      <c r="AB459" s="2">
        <v>192.96058827249101</v>
      </c>
      <c r="AC459" s="2">
        <v>192.775823622529</v>
      </c>
      <c r="AD459" s="2">
        <v>-0.18476464996200548</v>
      </c>
      <c r="AE459" s="1">
        <v>-9.5752532481445613E-4</v>
      </c>
      <c r="AF459" s="2">
        <v>192.95863526049598</v>
      </c>
      <c r="AG459" s="2">
        <v>-1.9530119950275093E-3</v>
      </c>
      <c r="AH459" s="1">
        <v>-1.0121299963438888E-5</v>
      </c>
      <c r="AI459" s="2">
        <v>192.92858059467</v>
      </c>
      <c r="AJ459" s="2">
        <v>-3.2007677821013658E-2</v>
      </c>
      <c r="AK459" s="1">
        <v>-1.6587676326843351E-4</v>
      </c>
      <c r="AL459" s="2">
        <v>192.88635459384099</v>
      </c>
      <c r="AM459" s="2">
        <v>-7.4233678650017509E-2</v>
      </c>
      <c r="AN459" s="1">
        <v>-3.8470901915570323E-4</v>
      </c>
      <c r="AO459" s="2">
        <v>192.971334356478</v>
      </c>
      <c r="AP459" s="2">
        <v>1.0746083986987287E-2</v>
      </c>
      <c r="AQ459" s="1">
        <v>5.5690563980931222E-5</v>
      </c>
      <c r="AR459" s="2">
        <v>192.71693440856902</v>
      </c>
      <c r="AS459" s="2">
        <v>-0.24365386392199184</v>
      </c>
      <c r="AT459" s="1">
        <v>-1.2627131068750365E-3</v>
      </c>
      <c r="AU459" s="1"/>
      <c r="AV459" t="s">
        <v>412</v>
      </c>
      <c r="AW459" s="2">
        <v>175.22642013906199</v>
      </c>
      <c r="AX459" s="2">
        <v>175.226439572072</v>
      </c>
      <c r="AY459" s="2">
        <v>1.943301001006148E-5</v>
      </c>
      <c r="AZ459" s="1">
        <v>1.109022828557428E-7</v>
      </c>
      <c r="BA459" s="2">
        <v>175.226420341834</v>
      </c>
      <c r="BB459" s="2">
        <v>2.0277201429053093E-7</v>
      </c>
      <c r="BC459" s="1">
        <v>1.1572000051682184E-9</v>
      </c>
      <c r="BD459" s="2">
        <v>175.226423588757</v>
      </c>
      <c r="BE459" s="2">
        <v>3.4496950149787153E-6</v>
      </c>
      <c r="BF459" s="1">
        <v>1.9687071231843875E-8</v>
      </c>
      <c r="BG459" s="2">
        <v>175.22642793094701</v>
      </c>
      <c r="BH459" s="2">
        <v>7.7918850251990079E-6</v>
      </c>
      <c r="BI459" s="1">
        <v>4.446752389859512E-8</v>
      </c>
      <c r="BJ459" s="2">
        <v>175.226419025426</v>
      </c>
      <c r="BK459" s="2">
        <v>-1.1136359887586877E-6</v>
      </c>
      <c r="BL459" s="1">
        <v>-6.3554114035708288E-9</v>
      </c>
      <c r="BM459" s="2">
        <v>175.22644497888498</v>
      </c>
      <c r="BN459" s="2">
        <v>2.4839822998501404E-5</v>
      </c>
      <c r="BO459" s="1">
        <v>1.4175843448030379E-7</v>
      </c>
      <c r="BQ459" t="s">
        <v>412</v>
      </c>
      <c r="BS459" s="23">
        <v>192.96058827249101</v>
      </c>
      <c r="BT459" s="23">
        <v>193.65248021543499</v>
      </c>
      <c r="BU459" s="23">
        <v>0.69189194294398249</v>
      </c>
      <c r="BV459" s="24">
        <v>3.5856645605107772E-3</v>
      </c>
      <c r="BW459" s="2">
        <v>175.22642013906199</v>
      </c>
      <c r="BX459" s="2">
        <v>175.22629141252</v>
      </c>
      <c r="BY459" s="2">
        <v>-1.2872654198758937E-4</v>
      </c>
      <c r="BZ459" s="1">
        <v>-7.3462975437967803E-7</v>
      </c>
      <c r="CB459" s="25" t="s">
        <v>412</v>
      </c>
      <c r="CC459" s="27">
        <v>0</v>
      </c>
      <c r="CD459" s="27">
        <v>2.3693919999999999</v>
      </c>
      <c r="CG459" s="30">
        <v>513</v>
      </c>
      <c r="CH459" s="30"/>
      <c r="CI459" s="15"/>
      <c r="CJ459" s="36"/>
      <c r="CK459" s="34"/>
      <c r="CL459" s="34"/>
      <c r="CM459" s="32"/>
      <c r="CN459" s="32"/>
      <c r="CR459" s="30"/>
      <c r="CS459" s="39"/>
      <c r="CW459" s="30">
        <v>501</v>
      </c>
      <c r="CX459" s="30"/>
    </row>
    <row r="460" spans="1:105" ht="15.75" x14ac:dyDescent="0.25">
      <c r="A460" t="s">
        <v>743</v>
      </c>
      <c r="B460" t="s">
        <v>413</v>
      </c>
      <c r="C460" s="52">
        <v>69.468320839591996</v>
      </c>
      <c r="D460" s="52">
        <v>69.810512017282988</v>
      </c>
      <c r="E460" s="52">
        <v>0.34219117769099228</v>
      </c>
      <c r="F460" s="53">
        <v>4.9258593493448554E-3</v>
      </c>
      <c r="G460" s="45">
        <v>69.026864499362006</v>
      </c>
      <c r="H460" s="45">
        <v>69.026902444168996</v>
      </c>
      <c r="I460" s="45">
        <v>3.7944806990708457E-5</v>
      </c>
      <c r="J460" s="46">
        <v>5.4971071431267418E-7</v>
      </c>
      <c r="K460" s="47" t="s">
        <v>933</v>
      </c>
      <c r="L460" s="55">
        <f t="shared" si="164"/>
        <v>68.275924499362006</v>
      </c>
      <c r="M460" s="55">
        <f t="shared" si="165"/>
        <v>68.275962444168997</v>
      </c>
      <c r="N460" s="55">
        <f t="shared" si="166"/>
        <v>3.7944806990708457E-5</v>
      </c>
      <c r="O460" s="56">
        <f t="shared" si="167"/>
        <v>5.5575676593091061E-7</v>
      </c>
      <c r="P460" s="54"/>
      <c r="Q460" s="42"/>
      <c r="R460" s="42"/>
      <c r="S460" s="42"/>
      <c r="T460" s="42"/>
      <c r="AA460" t="s">
        <v>413</v>
      </c>
      <c r="AB460" s="2">
        <v>69.468320839591996</v>
      </c>
      <c r="AC460" s="2">
        <v>69.383813401832001</v>
      </c>
      <c r="AD460" s="2">
        <v>-8.4507437759995696E-2</v>
      </c>
      <c r="AE460" s="1">
        <v>-1.2164888504377447E-3</v>
      </c>
      <c r="AF460" s="2">
        <v>69.467426783099</v>
      </c>
      <c r="AG460" s="2">
        <v>-8.9405649299578727E-4</v>
      </c>
      <c r="AH460" s="1">
        <v>-1.2869988538520118E-5</v>
      </c>
      <c r="AI460" s="2">
        <v>69.453513164192998</v>
      </c>
      <c r="AJ460" s="2">
        <v>-1.4807675398998299E-2</v>
      </c>
      <c r="AK460" s="1">
        <v>-2.1315723800479397E-4</v>
      </c>
      <c r="AL460" s="2">
        <v>69.434349774401994</v>
      </c>
      <c r="AM460" s="2">
        <v>-3.3971065190002037E-2</v>
      </c>
      <c r="AN460" s="1">
        <v>-4.8901520548400739E-4</v>
      </c>
      <c r="AO460" s="2">
        <v>69.473240520876004</v>
      </c>
      <c r="AP460" s="2">
        <v>4.9196812840079929E-3</v>
      </c>
      <c r="AQ460" s="1">
        <v>7.0819061473616684E-5</v>
      </c>
      <c r="AR460" s="2">
        <v>69.356737908984002</v>
      </c>
      <c r="AS460" s="2">
        <v>-0.11158293060799451</v>
      </c>
      <c r="AT460" s="1">
        <v>-1.6062419425056866E-3</v>
      </c>
      <c r="AU460" s="1"/>
      <c r="AV460" t="s">
        <v>413</v>
      </c>
      <c r="AW460" s="2">
        <v>69.026864499362006</v>
      </c>
      <c r="AX460" s="2">
        <v>69.026853875813003</v>
      </c>
      <c r="AY460" s="2">
        <v>-1.0623549002275468E-5</v>
      </c>
      <c r="AZ460" s="1">
        <v>-1.5390455700582572E-7</v>
      </c>
      <c r="BA460" s="2">
        <v>69.026864388663</v>
      </c>
      <c r="BB460" s="2">
        <v>-1.1069900551774481E-7</v>
      </c>
      <c r="BC460" s="1">
        <v>-1.6037090243142649E-9</v>
      </c>
      <c r="BD460" s="2">
        <v>69.026862663030002</v>
      </c>
      <c r="BE460" s="2">
        <v>-1.8363320037906306E-6</v>
      </c>
      <c r="BF460" s="1">
        <v>-2.6603149615865911E-8</v>
      </c>
      <c r="BG460" s="2">
        <v>69.02686027055401</v>
      </c>
      <c r="BH460" s="2">
        <v>-4.2288079953323177E-6</v>
      </c>
      <c r="BI460" s="1">
        <v>-6.126322013904316E-8</v>
      </c>
      <c r="BJ460" s="2">
        <v>69.026865107930007</v>
      </c>
      <c r="BK460" s="2">
        <v>6.0856800132569333E-7</v>
      </c>
      <c r="BL460" s="1">
        <v>8.816393526484433E-9</v>
      </c>
      <c r="BM460" s="2">
        <v>69.026850348045002</v>
      </c>
      <c r="BN460" s="2">
        <v>-1.4151317003552322E-5</v>
      </c>
      <c r="BO460" s="1">
        <v>-2.0501173139166879E-7</v>
      </c>
      <c r="BQ460" t="s">
        <v>413</v>
      </c>
      <c r="BS460" s="23">
        <v>69.468320839591996</v>
      </c>
      <c r="BT460" s="23">
        <v>69.859623221397001</v>
      </c>
      <c r="BU460" s="23">
        <v>0.39130238180500498</v>
      </c>
      <c r="BV460" s="24">
        <v>5.6328176221295753E-3</v>
      </c>
      <c r="BW460" s="2">
        <v>69.026864499362006</v>
      </c>
      <c r="BX460" s="2">
        <v>69.026908087606998</v>
      </c>
      <c r="BY460" s="2">
        <v>4.3588244992065484E-5</v>
      </c>
      <c r="BZ460" s="1">
        <v>6.31467839488325E-7</v>
      </c>
      <c r="CB460" s="25" t="s">
        <v>413</v>
      </c>
      <c r="CC460" s="27">
        <v>0</v>
      </c>
      <c r="CD460" s="27">
        <v>0.75094000000000005</v>
      </c>
      <c r="CG460" s="30">
        <v>514</v>
      </c>
      <c r="CH460" s="30"/>
      <c r="CI460" s="31"/>
      <c r="CJ460" s="31"/>
      <c r="CK460" s="31"/>
      <c r="CL460" s="30"/>
      <c r="CM460" s="30"/>
      <c r="CN460" s="30"/>
      <c r="CR460" s="30"/>
      <c r="CS460" s="39"/>
      <c r="CW460" s="30">
        <v>502</v>
      </c>
      <c r="CX460" s="30"/>
    </row>
    <row r="461" spans="1:105" ht="15.75" x14ac:dyDescent="0.25">
      <c r="A461" t="s">
        <v>744</v>
      </c>
      <c r="B461" t="s">
        <v>414</v>
      </c>
      <c r="C461" s="52">
        <v>82.433221634130007</v>
      </c>
      <c r="D461" s="52">
        <v>82.512814501309009</v>
      </c>
      <c r="E461" s="52">
        <v>7.9592867179002269E-2</v>
      </c>
      <c r="F461" s="53">
        <v>9.6554357091932779E-4</v>
      </c>
      <c r="G461" s="45">
        <v>79.025245256502004</v>
      </c>
      <c r="H461" s="45">
        <v>79.025209185258007</v>
      </c>
      <c r="I461" s="45">
        <v>-3.6071243997071178E-5</v>
      </c>
      <c r="J461" s="46">
        <v>-4.5645216133136045E-7</v>
      </c>
      <c r="K461" s="47" t="s">
        <v>933</v>
      </c>
      <c r="L461" s="55">
        <f t="shared" si="164"/>
        <v>77.852740256502003</v>
      </c>
      <c r="M461" s="55">
        <f t="shared" si="165"/>
        <v>77.852704185258006</v>
      </c>
      <c r="N461" s="55">
        <f t="shared" si="166"/>
        <v>-3.6071243997071178E-5</v>
      </c>
      <c r="O461" s="56">
        <f t="shared" si="167"/>
        <v>-4.6332658141803336E-7</v>
      </c>
      <c r="P461" s="54"/>
      <c r="Q461" s="42"/>
      <c r="R461" s="42"/>
      <c r="S461" s="42"/>
      <c r="T461" s="42"/>
      <c r="AA461" t="s">
        <v>414</v>
      </c>
      <c r="AB461" s="2">
        <v>82.433221634130007</v>
      </c>
      <c r="AC461" s="2">
        <v>82.301393343269012</v>
      </c>
      <c r="AD461" s="2">
        <v>-0.13182829086099446</v>
      </c>
      <c r="AE461" s="1">
        <v>-1.5992131357682288E-3</v>
      </c>
      <c r="AF461" s="2">
        <v>82.431831761037003</v>
      </c>
      <c r="AG461" s="2">
        <v>-1.3898730930037573E-3</v>
      </c>
      <c r="AH461" s="1">
        <v>-1.6860594132454787E-5</v>
      </c>
      <c r="AI461" s="2">
        <v>82.411147194581005</v>
      </c>
      <c r="AJ461" s="2">
        <v>-2.2074439549001568E-2</v>
      </c>
      <c r="AK461" s="1">
        <v>-2.6778571929381005E-4</v>
      </c>
      <c r="AL461" s="2">
        <v>82.380338835140009</v>
      </c>
      <c r="AM461" s="2">
        <v>-5.2882798989998037E-2</v>
      </c>
      <c r="AN461" s="1">
        <v>-6.415228950375373E-4</v>
      </c>
      <c r="AO461" s="2">
        <v>82.440867778954996</v>
      </c>
      <c r="AP461" s="2">
        <v>7.6461448249887098E-3</v>
      </c>
      <c r="AQ461" s="1">
        <v>9.2755622956545468E-5</v>
      </c>
      <c r="AR461" s="2">
        <v>82.260015479403009</v>
      </c>
      <c r="AS461" s="2">
        <v>-0.17320615472699785</v>
      </c>
      <c r="AT461" s="1">
        <v>-2.1011693015681549E-3</v>
      </c>
      <c r="AU461" s="1"/>
      <c r="AV461" t="s">
        <v>414</v>
      </c>
      <c r="AW461" s="2">
        <v>79.025245256502004</v>
      </c>
      <c r="AX461" s="2">
        <v>79.025235317031999</v>
      </c>
      <c r="AY461" s="2">
        <v>-9.9394700043831108E-6</v>
      </c>
      <c r="AZ461" s="1">
        <v>-1.2577588303739325E-7</v>
      </c>
      <c r="BA461" s="2">
        <v>79.025245153690989</v>
      </c>
      <c r="BB461" s="2">
        <v>-1.0281101481268706E-7</v>
      </c>
      <c r="BC461" s="1">
        <v>-1.3009895063151105E-9</v>
      </c>
      <c r="BD461" s="2">
        <v>79.025243705516999</v>
      </c>
      <c r="BE461" s="2">
        <v>-1.5509850044281848E-6</v>
      </c>
      <c r="BF461" s="1">
        <v>-1.9626449742660857E-8</v>
      </c>
      <c r="BG461" s="2">
        <v>79.025241325353988</v>
      </c>
      <c r="BH461" s="2">
        <v>-3.9311480151127398E-6</v>
      </c>
      <c r="BI461" s="1">
        <v>-4.9745470606929809E-8</v>
      </c>
      <c r="BJ461" s="2">
        <v>79.025245821597991</v>
      </c>
      <c r="BK461" s="2">
        <v>5.6509598778120562E-7</v>
      </c>
      <c r="BL461" s="1">
        <v>7.1508286490855392E-9</v>
      </c>
      <c r="BM461" s="2">
        <v>79.025231984197006</v>
      </c>
      <c r="BN461" s="2">
        <v>-1.3272304997258288E-5</v>
      </c>
      <c r="BO461" s="1">
        <v>-1.6795019052682124E-7</v>
      </c>
      <c r="BQ461" t="s">
        <v>414</v>
      </c>
      <c r="BS461" s="23">
        <v>82.433221634130007</v>
      </c>
      <c r="BT461" s="23">
        <v>82.587120381184988</v>
      </c>
      <c r="BU461" s="23">
        <v>0.1538987470549813</v>
      </c>
      <c r="BV461" s="24">
        <v>1.8669505328572803E-3</v>
      </c>
      <c r="BW461" s="2">
        <v>79.025245256502004</v>
      </c>
      <c r="BX461" s="2">
        <v>79.025215379236002</v>
      </c>
      <c r="BY461" s="2">
        <v>-2.9877266001676617E-5</v>
      </c>
      <c r="BZ461" s="1">
        <v>-3.7807242362488447E-7</v>
      </c>
      <c r="CB461" s="25" t="s">
        <v>414</v>
      </c>
      <c r="CC461" s="27">
        <v>0</v>
      </c>
      <c r="CD461" s="27">
        <v>1.1725049999999999</v>
      </c>
      <c r="CG461" s="30">
        <v>515</v>
      </c>
      <c r="CH461" s="30"/>
      <c r="CI461" s="31"/>
      <c r="CJ461" s="31"/>
      <c r="CK461" s="31"/>
      <c r="CL461" s="30"/>
      <c r="CM461" s="30"/>
      <c r="CN461" s="30"/>
      <c r="CR461" s="30"/>
      <c r="CS461" s="39"/>
      <c r="CW461" s="30">
        <v>503</v>
      </c>
      <c r="CX461" s="30"/>
    </row>
    <row r="462" spans="1:105" ht="15.75" x14ac:dyDescent="0.25">
      <c r="A462" t="s">
        <v>745</v>
      </c>
      <c r="B462" t="s">
        <v>415</v>
      </c>
      <c r="C462" s="52">
        <v>104.754194455565</v>
      </c>
      <c r="D462" s="52">
        <v>103.91450945719001</v>
      </c>
      <c r="E462" s="52">
        <v>-0.83968499837499166</v>
      </c>
      <c r="F462" s="53">
        <v>-8.0157649317915587E-3</v>
      </c>
      <c r="G462" s="45">
        <v>115.87966406105799</v>
      </c>
      <c r="H462" s="45">
        <v>115.87966406105799</v>
      </c>
      <c r="I462" s="45">
        <v>0</v>
      </c>
      <c r="J462" s="46">
        <v>0</v>
      </c>
      <c r="K462" s="47" t="s">
        <v>933</v>
      </c>
      <c r="L462" s="55">
        <f t="shared" si="164"/>
        <v>114.51824106105799</v>
      </c>
      <c r="M462" s="55">
        <f t="shared" si="165"/>
        <v>114.51824106105799</v>
      </c>
      <c r="N462" s="55">
        <f t="shared" si="166"/>
        <v>0</v>
      </c>
      <c r="O462" s="56">
        <f t="shared" si="167"/>
        <v>0</v>
      </c>
      <c r="P462" s="54"/>
      <c r="Q462" s="42"/>
      <c r="R462" s="42"/>
      <c r="S462" s="42"/>
      <c r="T462" s="42"/>
      <c r="AA462" t="s">
        <v>415</v>
      </c>
      <c r="AB462" s="2">
        <v>104.754194455565</v>
      </c>
      <c r="AC462" s="2">
        <v>104.62407690772501</v>
      </c>
      <c r="AD462" s="2">
        <v>-0.13011754783998697</v>
      </c>
      <c r="AE462" s="1">
        <v>-1.2421225566789183E-3</v>
      </c>
      <c r="AF462" s="2">
        <v>104.75283236292199</v>
      </c>
      <c r="AG462" s="2">
        <v>-1.3620926430064628E-3</v>
      </c>
      <c r="AH462" s="1">
        <v>-1.3002750391863688E-5</v>
      </c>
      <c r="AI462" s="2">
        <v>104.734478549952</v>
      </c>
      <c r="AJ462" s="2">
        <v>-1.9715905612997631E-2</v>
      </c>
      <c r="AK462" s="1">
        <v>-1.8821113288557427E-4</v>
      </c>
      <c r="AL462" s="2">
        <v>104.702221771354</v>
      </c>
      <c r="AM462" s="2">
        <v>-5.1972684210994657E-2</v>
      </c>
      <c r="AN462" s="1">
        <v>-4.961394097974818E-4</v>
      </c>
      <c r="AO462" s="2">
        <v>104.76168403357499</v>
      </c>
      <c r="AP462" s="2">
        <v>7.4895780099950571E-3</v>
      </c>
      <c r="AQ462" s="1">
        <v>7.1496688499399536E-5</v>
      </c>
      <c r="AR462" s="2">
        <v>104.584972286837</v>
      </c>
      <c r="AS462" s="2">
        <v>-0.16922216872799822</v>
      </c>
      <c r="AT462" s="1">
        <v>-1.6154214120731889E-3</v>
      </c>
      <c r="AU462" s="1"/>
      <c r="AV462" t="s">
        <v>415</v>
      </c>
      <c r="AW462" s="2">
        <v>115.87966406105799</v>
      </c>
      <c r="AX462" s="2">
        <v>115.87966406105799</v>
      </c>
      <c r="AY462" s="2">
        <v>0</v>
      </c>
      <c r="AZ462" s="1">
        <v>0</v>
      </c>
      <c r="BA462" s="2">
        <v>115.87966406105799</v>
      </c>
      <c r="BB462" s="2">
        <v>0</v>
      </c>
      <c r="BC462" s="1">
        <v>0</v>
      </c>
      <c r="BD462" s="2">
        <v>115.87966406105799</v>
      </c>
      <c r="BE462" s="2">
        <v>0</v>
      </c>
      <c r="BF462" s="1">
        <v>0</v>
      </c>
      <c r="BG462" s="2">
        <v>115.87966406105799</v>
      </c>
      <c r="BH462" s="2">
        <v>0</v>
      </c>
      <c r="BI462" s="1">
        <v>0</v>
      </c>
      <c r="BJ462" s="2">
        <v>115.87966406105799</v>
      </c>
      <c r="BK462" s="2">
        <v>0</v>
      </c>
      <c r="BL462" s="1">
        <v>0</v>
      </c>
      <c r="BM462" s="2">
        <v>115.87966406105799</v>
      </c>
      <c r="BN462" s="2">
        <v>0</v>
      </c>
      <c r="BO462" s="1">
        <v>0</v>
      </c>
      <c r="BQ462" t="s">
        <v>415</v>
      </c>
      <c r="BS462" s="23">
        <v>104.754194455565</v>
      </c>
      <c r="BT462" s="23">
        <v>103.98319006860299</v>
      </c>
      <c r="BU462" s="23">
        <v>-0.77100438696200513</v>
      </c>
      <c r="BV462" s="24">
        <v>-7.3601290236550146E-3</v>
      </c>
      <c r="BW462" s="2">
        <v>115.87966406105799</v>
      </c>
      <c r="BX462" s="2">
        <v>115.87966406105799</v>
      </c>
      <c r="BY462" s="2">
        <v>0</v>
      </c>
      <c r="BZ462" s="1">
        <v>0</v>
      </c>
      <c r="CB462" s="25" t="s">
        <v>415</v>
      </c>
      <c r="CC462" s="27">
        <v>0</v>
      </c>
      <c r="CD462" s="27">
        <v>1.361423</v>
      </c>
      <c r="CG462" s="30">
        <v>516</v>
      </c>
      <c r="CH462" s="30"/>
      <c r="CI462" s="31"/>
      <c r="CJ462" s="31"/>
      <c r="CK462" s="31"/>
      <c r="CL462" s="30"/>
      <c r="CM462" s="30"/>
      <c r="CN462" s="30"/>
      <c r="CR462" s="30"/>
      <c r="CS462" s="39"/>
      <c r="CW462" s="30">
        <v>504</v>
      </c>
      <c r="CX462" s="30"/>
    </row>
    <row r="463" spans="1:105" ht="15.75" x14ac:dyDescent="0.25">
      <c r="A463" t="s">
        <v>746</v>
      </c>
      <c r="B463" t="s">
        <v>416</v>
      </c>
      <c r="C463" s="52">
        <v>89.027221049553006</v>
      </c>
      <c r="D463" s="52">
        <v>90.049120932530002</v>
      </c>
      <c r="E463" s="52">
        <v>1.0218998829769959</v>
      </c>
      <c r="F463" s="53">
        <v>1.1478510403106946E-2</v>
      </c>
      <c r="G463" s="45">
        <v>91.875883514565999</v>
      </c>
      <c r="H463" s="45">
        <v>91.875883514565999</v>
      </c>
      <c r="I463" s="45">
        <v>0</v>
      </c>
      <c r="J463" s="46">
        <v>0</v>
      </c>
      <c r="K463" s="47" t="s">
        <v>933</v>
      </c>
      <c r="L463" s="55">
        <f t="shared" si="164"/>
        <v>91.075895514566</v>
      </c>
      <c r="M463" s="55">
        <f t="shared" si="165"/>
        <v>91.075895514566</v>
      </c>
      <c r="N463" s="55">
        <f t="shared" si="166"/>
        <v>0</v>
      </c>
      <c r="O463" s="56">
        <f t="shared" si="167"/>
        <v>0</v>
      </c>
      <c r="P463" s="54"/>
      <c r="Q463" s="42"/>
      <c r="R463" s="42"/>
      <c r="S463" s="42"/>
      <c r="T463" s="42"/>
      <c r="AA463" t="s">
        <v>416</v>
      </c>
      <c r="AB463" s="2">
        <v>89.027221049553006</v>
      </c>
      <c r="AC463" s="2">
        <v>89.049921092040009</v>
      </c>
      <c r="AD463" s="2">
        <v>2.2700042487002747E-2</v>
      </c>
      <c r="AE463" s="1">
        <v>2.5497867078618332E-4</v>
      </c>
      <c r="AF463" s="2">
        <v>89.027449387642989</v>
      </c>
      <c r="AG463" s="2">
        <v>2.2833808998257155E-4</v>
      </c>
      <c r="AH463" s="1">
        <v>2.564812057375995E-6</v>
      </c>
      <c r="AI463" s="2">
        <v>89.028685238832992</v>
      </c>
      <c r="AJ463" s="2">
        <v>1.4641892799858169E-3</v>
      </c>
      <c r="AK463" s="1">
        <v>1.6446534697189321E-5</v>
      </c>
      <c r="AL463" s="2">
        <v>89.036074680159004</v>
      </c>
      <c r="AM463" s="2">
        <v>8.8536306059978642E-3</v>
      </c>
      <c r="AN463" s="1">
        <v>9.9448578778729805E-5</v>
      </c>
      <c r="AO463" s="2">
        <v>89.025969102624998</v>
      </c>
      <c r="AP463" s="2">
        <v>-1.2519469280078965E-3</v>
      </c>
      <c r="AQ463" s="1">
        <v>-1.4062518331455685E-5</v>
      </c>
      <c r="AR463" s="2">
        <v>89.055087957661996</v>
      </c>
      <c r="AS463" s="2">
        <v>2.7866908108990174E-2</v>
      </c>
      <c r="AT463" s="1">
        <v>3.1301558984391203E-4</v>
      </c>
      <c r="AU463" s="1"/>
      <c r="AV463" t="s">
        <v>416</v>
      </c>
      <c r="AW463" s="2">
        <v>91.875883514565999</v>
      </c>
      <c r="AX463" s="2">
        <v>91.875883514565999</v>
      </c>
      <c r="AY463" s="2">
        <v>0</v>
      </c>
      <c r="AZ463" s="1">
        <v>0</v>
      </c>
      <c r="BA463" s="2">
        <v>91.875883514565999</v>
      </c>
      <c r="BB463" s="2">
        <v>0</v>
      </c>
      <c r="BC463" s="1">
        <v>0</v>
      </c>
      <c r="BD463" s="2">
        <v>91.875883514565999</v>
      </c>
      <c r="BE463" s="2">
        <v>0</v>
      </c>
      <c r="BF463" s="1">
        <v>0</v>
      </c>
      <c r="BG463" s="2">
        <v>91.875883514565999</v>
      </c>
      <c r="BH463" s="2">
        <v>0</v>
      </c>
      <c r="BI463" s="1">
        <v>0</v>
      </c>
      <c r="BJ463" s="2">
        <v>91.875883514565999</v>
      </c>
      <c r="BK463" s="2">
        <v>0</v>
      </c>
      <c r="BL463" s="1">
        <v>0</v>
      </c>
      <c r="BM463" s="2">
        <v>91.875883514565999</v>
      </c>
      <c r="BN463" s="2">
        <v>0</v>
      </c>
      <c r="BO463" s="1">
        <v>0</v>
      </c>
      <c r="BQ463" t="s">
        <v>416</v>
      </c>
      <c r="BS463" s="23">
        <v>89.027221049553006</v>
      </c>
      <c r="BT463" s="23">
        <v>90.041582969385999</v>
      </c>
      <c r="BU463" s="23">
        <v>1.014361919832993</v>
      </c>
      <c r="BV463" s="24">
        <v>1.1393840084802759E-2</v>
      </c>
      <c r="BW463" s="2">
        <v>91.875883514565999</v>
      </c>
      <c r="BX463" s="2">
        <v>91.875883514565999</v>
      </c>
      <c r="BY463" s="2">
        <v>0</v>
      </c>
      <c r="BZ463" s="1">
        <v>0</v>
      </c>
      <c r="CB463" s="25" t="s">
        <v>416</v>
      </c>
      <c r="CC463" s="27">
        <v>0</v>
      </c>
      <c r="CD463" s="27">
        <v>0.79998800000000003</v>
      </c>
      <c r="CG463" s="30">
        <v>517</v>
      </c>
      <c r="CH463" s="30"/>
      <c r="CI463" s="31"/>
      <c r="CJ463" s="31"/>
      <c r="CK463" s="31"/>
      <c r="CL463" s="30"/>
      <c r="CM463" s="30"/>
      <c r="CN463" s="30"/>
      <c r="CR463" s="30"/>
      <c r="CS463" s="39"/>
      <c r="CW463" s="30">
        <v>505</v>
      </c>
      <c r="CX463" s="30"/>
    </row>
    <row r="464" spans="1:105" ht="15.75" x14ac:dyDescent="0.25">
      <c r="B464" t="s">
        <v>417</v>
      </c>
      <c r="C464" s="52">
        <v>49.983302851828</v>
      </c>
      <c r="D464" s="52">
        <v>49.977007619873</v>
      </c>
      <c r="E464" s="52">
        <v>-6.2952319550007019E-3</v>
      </c>
      <c r="F464" s="53">
        <v>-1.2594669811361758E-4</v>
      </c>
      <c r="G464" s="45">
        <v>65.402389531075002</v>
      </c>
      <c r="H464" s="45">
        <v>65.402389531075002</v>
      </c>
      <c r="I464" s="45">
        <v>0</v>
      </c>
      <c r="J464" s="46">
        <v>0</v>
      </c>
      <c r="K464" s="47" t="s">
        <v>933</v>
      </c>
      <c r="L464" s="55">
        <f t="shared" si="164"/>
        <v>64.544577531075007</v>
      </c>
      <c r="M464" s="55">
        <f t="shared" si="165"/>
        <v>64.544577531075007</v>
      </c>
      <c r="N464" s="55">
        <f t="shared" si="166"/>
        <v>0</v>
      </c>
      <c r="O464" s="56">
        <f t="shared" si="167"/>
        <v>0</v>
      </c>
      <c r="P464" s="54"/>
      <c r="Q464" s="42"/>
      <c r="R464" s="42"/>
      <c r="S464" s="42"/>
      <c r="T464" s="42"/>
      <c r="AA464" t="s">
        <v>417</v>
      </c>
      <c r="AB464" s="2">
        <v>49.983302851828</v>
      </c>
      <c r="AC464" s="2">
        <v>49.896681272816004</v>
      </c>
      <c r="AD464" s="2">
        <v>-8.662157901199663E-2</v>
      </c>
      <c r="AE464" s="1">
        <v>-1.73301030683747E-3</v>
      </c>
      <c r="AF464" s="2">
        <v>49.982390217431998</v>
      </c>
      <c r="AG464" s="2">
        <v>-9.1263439600197671E-4</v>
      </c>
      <c r="AH464" s="1">
        <v>-1.8258785312915744E-5</v>
      </c>
      <c r="AI464" s="2">
        <v>49.968930425463995</v>
      </c>
      <c r="AJ464" s="2">
        <v>-1.4372426364005264E-2</v>
      </c>
      <c r="AK464" s="1">
        <v>-2.8754455075950694E-4</v>
      </c>
      <c r="AL464" s="2">
        <v>49.948568968728999</v>
      </c>
      <c r="AM464" s="2">
        <v>-3.4733883099001162E-2</v>
      </c>
      <c r="AN464" s="1">
        <v>-6.9490972219197523E-4</v>
      </c>
      <c r="AO464" s="2">
        <v>49.988323312558002</v>
      </c>
      <c r="AP464" s="2">
        <v>5.0204607300017301E-3</v>
      </c>
      <c r="AQ464" s="1">
        <v>1.0044275675188041E-4</v>
      </c>
      <c r="AR464" s="2">
        <v>49.869603546420002</v>
      </c>
      <c r="AS464" s="2">
        <v>-0.113699305407998</v>
      </c>
      <c r="AT464" s="1">
        <v>-2.2747457434946152E-3</v>
      </c>
      <c r="AU464" s="1"/>
      <c r="AV464" t="s">
        <v>417</v>
      </c>
      <c r="AW464" s="2">
        <v>65.402389531075002</v>
      </c>
      <c r="AX464" s="2">
        <v>65.402389531075002</v>
      </c>
      <c r="AY464" s="2">
        <v>0</v>
      </c>
      <c r="AZ464" s="1">
        <v>0</v>
      </c>
      <c r="BA464" s="2">
        <v>65.402389531075002</v>
      </c>
      <c r="BB464" s="2">
        <v>0</v>
      </c>
      <c r="BC464" s="1">
        <v>0</v>
      </c>
      <c r="BD464" s="2">
        <v>65.402389531075002</v>
      </c>
      <c r="BE464" s="2">
        <v>0</v>
      </c>
      <c r="BF464" s="1">
        <v>0</v>
      </c>
      <c r="BG464" s="2">
        <v>65.402389531075002</v>
      </c>
      <c r="BH464" s="2">
        <v>0</v>
      </c>
      <c r="BI464" s="1">
        <v>0</v>
      </c>
      <c r="BJ464" s="2">
        <v>65.402389531075002</v>
      </c>
      <c r="BK464" s="2">
        <v>0</v>
      </c>
      <c r="BL464" s="1">
        <v>0</v>
      </c>
      <c r="BM464" s="2">
        <v>65.402389531075002</v>
      </c>
      <c r="BN464" s="2">
        <v>0</v>
      </c>
      <c r="BO464" s="1">
        <v>0</v>
      </c>
      <c r="BQ464" t="s">
        <v>417</v>
      </c>
      <c r="BS464" s="23">
        <v>49.983302851828</v>
      </c>
      <c r="BT464" s="23">
        <v>50.025535003357</v>
      </c>
      <c r="BU464" s="23">
        <v>4.2232151528999395E-2</v>
      </c>
      <c r="BV464" s="24">
        <v>8.4492518740095365E-4</v>
      </c>
      <c r="BW464" s="2">
        <v>65.402389531075002</v>
      </c>
      <c r="BX464" s="2">
        <v>65.402389531075002</v>
      </c>
      <c r="BY464" s="2">
        <v>0</v>
      </c>
      <c r="BZ464" s="1">
        <v>0</v>
      </c>
      <c r="CB464" s="25" t="s">
        <v>417</v>
      </c>
      <c r="CC464" s="27">
        <v>0</v>
      </c>
      <c r="CD464" s="27">
        <v>0.85781200000000002</v>
      </c>
      <c r="CG464" s="30">
        <v>519</v>
      </c>
      <c r="CH464" s="30"/>
      <c r="CI464" s="34"/>
      <c r="CJ464" s="34"/>
      <c r="CK464" s="34"/>
      <c r="CL464" s="34"/>
      <c r="CM464" s="32"/>
      <c r="CN464" s="32"/>
      <c r="CR464" s="30"/>
      <c r="CS464" s="39"/>
      <c r="CW464" s="30">
        <v>506</v>
      </c>
      <c r="CX464" s="30"/>
    </row>
    <row r="465" spans="1:102" ht="15.75" x14ac:dyDescent="0.25">
      <c r="B465" t="s">
        <v>418</v>
      </c>
      <c r="C465" s="52">
        <v>110.14596501819</v>
      </c>
      <c r="D465" s="52">
        <v>111.11520762611701</v>
      </c>
      <c r="E465" s="52">
        <v>0.96924260792701489</v>
      </c>
      <c r="F465" s="53">
        <v>8.7996197388342801E-3</v>
      </c>
      <c r="G465" s="45">
        <v>109.57488995053301</v>
      </c>
      <c r="H465" s="45">
        <v>109.57501258066</v>
      </c>
      <c r="I465" s="45">
        <v>1.2263012699520459E-4</v>
      </c>
      <c r="J465" s="46">
        <v>1.1191444230568271E-6</v>
      </c>
      <c r="K465" s="47" t="s">
        <v>933</v>
      </c>
      <c r="L465" s="55">
        <f t="shared" si="164"/>
        <v>108.220879950533</v>
      </c>
      <c r="M465" s="55">
        <f t="shared" si="165"/>
        <v>108.22100258066</v>
      </c>
      <c r="N465" s="55">
        <f t="shared" si="166"/>
        <v>1.2263012699520459E-4</v>
      </c>
      <c r="O465" s="56">
        <f t="shared" si="167"/>
        <v>1.1331466446332533E-6</v>
      </c>
      <c r="P465" s="54"/>
      <c r="Q465" s="42"/>
      <c r="R465" s="42"/>
      <c r="S465" s="42"/>
      <c r="T465" s="42"/>
      <c r="AA465" t="s">
        <v>418</v>
      </c>
      <c r="AB465" s="2">
        <v>110.14596501819</v>
      </c>
      <c r="AC465" s="2">
        <v>109.970544351961</v>
      </c>
      <c r="AD465" s="2">
        <v>-0.17542066622900165</v>
      </c>
      <c r="AE465" s="1">
        <v>-1.5926199947499838E-3</v>
      </c>
      <c r="AF465" s="2">
        <v>110.14410638690201</v>
      </c>
      <c r="AG465" s="2">
        <v>-1.8586312879875777E-3</v>
      </c>
      <c r="AH465" s="1">
        <v>-1.6874256698197114E-5</v>
      </c>
      <c r="AI465" s="2">
        <v>110.11464295048501</v>
      </c>
      <c r="AJ465" s="2">
        <v>-3.1322067704991241E-2</v>
      </c>
      <c r="AK465" s="1">
        <v>-2.8436872562529706E-4</v>
      </c>
      <c r="AL465" s="2">
        <v>110.07538471138599</v>
      </c>
      <c r="AM465" s="2">
        <v>-7.0580306804004067E-2</v>
      </c>
      <c r="AN465" s="1">
        <v>-6.4078885497392596E-4</v>
      </c>
      <c r="AO465" s="2">
        <v>110.156193468615</v>
      </c>
      <c r="AP465" s="2">
        <v>1.0228450425003643E-2</v>
      </c>
      <c r="AQ465" s="1">
        <v>9.2862688372783071E-5</v>
      </c>
      <c r="AR465" s="2">
        <v>109.913851408512</v>
      </c>
      <c r="AS465" s="2">
        <v>-0.23211360967799521</v>
      </c>
      <c r="AT465" s="1">
        <v>-2.1073273963296154E-3</v>
      </c>
      <c r="AU465" s="1"/>
      <c r="AV465" t="s">
        <v>418</v>
      </c>
      <c r="AW465" s="2">
        <v>109.57488995053301</v>
      </c>
      <c r="AX465" s="2">
        <v>109.574866556917</v>
      </c>
      <c r="AY465" s="2">
        <v>-2.3393616004341311E-5</v>
      </c>
      <c r="AZ465" s="1">
        <v>-2.1349431438993217E-7</v>
      </c>
      <c r="BA465" s="2">
        <v>109.574889706333</v>
      </c>
      <c r="BB465" s="2">
        <v>-2.4420000954705756E-7</v>
      </c>
      <c r="BC465" s="1">
        <v>-2.2286128661165012E-9</v>
      </c>
      <c r="BD465" s="2">
        <v>109.574885813436</v>
      </c>
      <c r="BE465" s="2">
        <v>-4.1370970080834013E-6</v>
      </c>
      <c r="BF465" s="1">
        <v>-3.7755885586114404E-8</v>
      </c>
      <c r="BG465" s="2">
        <v>109.574880626886</v>
      </c>
      <c r="BH465" s="2">
        <v>-9.323647006453939E-6</v>
      </c>
      <c r="BI465" s="1">
        <v>-8.5089266442914508E-8</v>
      </c>
      <c r="BJ465" s="2">
        <v>109.57489129314101</v>
      </c>
      <c r="BK465" s="2">
        <v>1.3426080016643027E-6</v>
      </c>
      <c r="BL465" s="1">
        <v>1.2252880219824231E-8</v>
      </c>
      <c r="BM465" s="2">
        <v>109.57485874428099</v>
      </c>
      <c r="BN465" s="2">
        <v>-3.1206252018023406E-5</v>
      </c>
      <c r="BO465" s="1">
        <v>-2.8479382486362796E-7</v>
      </c>
      <c r="BQ465" t="s">
        <v>418</v>
      </c>
      <c r="BS465" s="23">
        <v>110.14596501819</v>
      </c>
      <c r="BT465" s="23">
        <v>111.21846694615499</v>
      </c>
      <c r="BU465" s="23">
        <v>1.0725019279649928</v>
      </c>
      <c r="BV465" s="24">
        <v>9.7370968404323754E-3</v>
      </c>
      <c r="BW465" s="2">
        <v>109.57488995053301</v>
      </c>
      <c r="BX465" s="2">
        <v>109.575024779508</v>
      </c>
      <c r="BY465" s="2">
        <v>1.3482897499272894E-4</v>
      </c>
      <c r="BZ465" s="1">
        <v>1.2304732868415086E-6</v>
      </c>
      <c r="CB465" s="25" t="s">
        <v>418</v>
      </c>
      <c r="CC465" s="27">
        <v>0</v>
      </c>
      <c r="CD465" s="27">
        <v>1.3540099999999999</v>
      </c>
      <c r="CG465" s="30">
        <v>520</v>
      </c>
      <c r="CH465" s="30"/>
      <c r="CI465" s="31"/>
      <c r="CJ465" s="31"/>
      <c r="CK465" s="31"/>
      <c r="CL465" s="30"/>
      <c r="CM465" s="30"/>
      <c r="CN465" s="30"/>
      <c r="CR465" s="30"/>
      <c r="CS465" s="39"/>
      <c r="CW465" s="30">
        <v>507</v>
      </c>
      <c r="CX465" s="30"/>
    </row>
    <row r="466" spans="1:102" ht="15.75" x14ac:dyDescent="0.25">
      <c r="A466" t="s">
        <v>747</v>
      </c>
      <c r="B466" t="s">
        <v>419</v>
      </c>
      <c r="C466" s="52">
        <v>183.27985212267001</v>
      </c>
      <c r="D466" s="52">
        <v>182.861823890728</v>
      </c>
      <c r="E466" s="52">
        <v>-0.418028231942003</v>
      </c>
      <c r="F466" s="53">
        <v>-2.280819343209721E-3</v>
      </c>
      <c r="G466" s="45">
        <v>180.79532205872999</v>
      </c>
      <c r="H466" s="45">
        <v>180.79520962400002</v>
      </c>
      <c r="I466" s="45">
        <v>-1.1243472997080062E-4</v>
      </c>
      <c r="J466" s="46">
        <v>-6.2188959697904704E-7</v>
      </c>
      <c r="K466" s="47" t="s">
        <v>933</v>
      </c>
      <c r="L466" s="55">
        <f t="shared" si="164"/>
        <v>178.40306805872999</v>
      </c>
      <c r="M466" s="55">
        <f t="shared" si="165"/>
        <v>178.40295562400001</v>
      </c>
      <c r="N466" s="55">
        <f t="shared" si="166"/>
        <v>-1.1243472997080062E-4</v>
      </c>
      <c r="O466" s="56">
        <f t="shared" si="167"/>
        <v>-6.3022867932847035E-7</v>
      </c>
      <c r="P466" s="54"/>
      <c r="Q466" s="42"/>
      <c r="R466" s="42"/>
      <c r="S466" s="42"/>
      <c r="T466" s="42"/>
      <c r="AA466" t="s">
        <v>419</v>
      </c>
      <c r="AB466" s="2">
        <v>183.27985212267001</v>
      </c>
      <c r="AC466" s="2">
        <v>183.05165799336299</v>
      </c>
      <c r="AD466" s="2">
        <v>-0.22819412930701333</v>
      </c>
      <c r="AE466" s="1">
        <v>-1.2450584538571212E-3</v>
      </c>
      <c r="AF466" s="2">
        <v>183.27745215696601</v>
      </c>
      <c r="AG466" s="2">
        <v>-2.399965704000806E-3</v>
      </c>
      <c r="AH466" s="1">
        <v>-1.3094541905208973E-5</v>
      </c>
      <c r="AI466" s="2">
        <v>183.24289557827402</v>
      </c>
      <c r="AJ466" s="2">
        <v>-3.6956544395991386E-2</v>
      </c>
      <c r="AK466" s="1">
        <v>-2.0163997279557062E-4</v>
      </c>
      <c r="AL466" s="2">
        <v>183.18844774834801</v>
      </c>
      <c r="AM466" s="2">
        <v>-9.1404374321996329E-2</v>
      </c>
      <c r="AN466" s="1">
        <v>-4.9871479741711588E-4</v>
      </c>
      <c r="AO466" s="2">
        <v>183.293052853886</v>
      </c>
      <c r="AP466" s="2">
        <v>1.3200731215988526E-2</v>
      </c>
      <c r="AQ466" s="1">
        <v>7.2024999273532912E-5</v>
      </c>
      <c r="AR466" s="2">
        <v>182.98108407073201</v>
      </c>
      <c r="AS466" s="2">
        <v>-0.29876805193799783</v>
      </c>
      <c r="AT466" s="1">
        <v>-1.6301194510896433E-3</v>
      </c>
      <c r="AU466" s="1"/>
      <c r="AV466" t="s">
        <v>419</v>
      </c>
      <c r="AW466" s="2">
        <v>180.79532205872999</v>
      </c>
      <c r="AX466" s="2">
        <v>180.795297412157</v>
      </c>
      <c r="AY466" s="2">
        <v>-2.4646572995834504E-5</v>
      </c>
      <c r="AZ466" s="1">
        <v>-1.3632306807046838E-7</v>
      </c>
      <c r="BA466" s="2">
        <v>180.79532180415401</v>
      </c>
      <c r="BB466" s="2">
        <v>-2.5457597985223401E-7</v>
      </c>
      <c r="BC466" s="1">
        <v>-1.4080894182070537E-9</v>
      </c>
      <c r="BD466" s="2">
        <v>180.79531828031702</v>
      </c>
      <c r="BE466" s="2">
        <v>-3.778412974497769E-6</v>
      </c>
      <c r="BF466" s="1">
        <v>-2.0898842577743134E-8</v>
      </c>
      <c r="BG466" s="2">
        <v>180.79531230456899</v>
      </c>
      <c r="BH466" s="2">
        <v>-9.7541609989093558E-6</v>
      </c>
      <c r="BI466" s="1">
        <v>-5.3951401440247389E-8</v>
      </c>
      <c r="BJ466" s="2">
        <v>180.79532345751301</v>
      </c>
      <c r="BK466" s="2">
        <v>1.3987830129735812E-6</v>
      </c>
      <c r="BL466" s="1">
        <v>7.7368318883781581E-9</v>
      </c>
      <c r="BM466" s="2">
        <v>180.795289532178</v>
      </c>
      <c r="BN466" s="2">
        <v>-3.2526551990486041E-5</v>
      </c>
      <c r="BO466" s="1">
        <v>-1.7990815038853736E-7</v>
      </c>
      <c r="BQ466" t="s">
        <v>419</v>
      </c>
      <c r="BS466" s="23">
        <v>183.27985212267001</v>
      </c>
      <c r="BT466" s="23">
        <v>182.98762583039701</v>
      </c>
      <c r="BU466" s="23">
        <v>-0.2922262922729999</v>
      </c>
      <c r="BV466" s="24">
        <v>-1.5944267135124682E-3</v>
      </c>
      <c r="BW466" s="2">
        <v>180.79532205872999</v>
      </c>
      <c r="BX466" s="2">
        <v>180.79522355064802</v>
      </c>
      <c r="BY466" s="2">
        <v>-9.8508081975978712E-5</v>
      </c>
      <c r="BZ466" s="1">
        <v>-5.4485968361492838E-7</v>
      </c>
      <c r="CB466" s="25" t="s">
        <v>419</v>
      </c>
      <c r="CC466" s="27">
        <v>9.9999999999999995E-7</v>
      </c>
      <c r="CD466" s="27">
        <v>2.3922530000000002</v>
      </c>
      <c r="CG466" s="30">
        <v>521</v>
      </c>
      <c r="CH466" s="30"/>
      <c r="CI466" s="34"/>
      <c r="CJ466" s="34"/>
      <c r="CK466" s="34"/>
      <c r="CL466" s="34"/>
      <c r="CM466" s="32"/>
      <c r="CN466" s="32"/>
      <c r="CR466" s="30"/>
      <c r="CS466" s="39"/>
      <c r="CW466" s="30">
        <v>508</v>
      </c>
      <c r="CX466" s="30"/>
    </row>
    <row r="467" spans="1:102" ht="15.75" x14ac:dyDescent="0.25">
      <c r="A467" t="s">
        <v>748</v>
      </c>
      <c r="B467" t="s">
        <v>420</v>
      </c>
      <c r="C467" s="52">
        <v>64.832590997246001</v>
      </c>
      <c r="D467" s="52">
        <v>63.111887031511998</v>
      </c>
      <c r="E467" s="52">
        <v>-1.7207039657340033</v>
      </c>
      <c r="F467" s="53">
        <v>-2.6540724954322688E-2</v>
      </c>
      <c r="G467" s="45">
        <v>63.740763992817001</v>
      </c>
      <c r="H467" s="45">
        <v>63.740485354805998</v>
      </c>
      <c r="I467" s="45">
        <v>-2.786380110038067E-4</v>
      </c>
      <c r="J467" s="46">
        <v>-4.3714256552558207E-6</v>
      </c>
      <c r="K467" s="47" t="s">
        <v>933</v>
      </c>
      <c r="L467" s="55">
        <f t="shared" si="164"/>
        <v>62.410244992816999</v>
      </c>
      <c r="M467" s="55">
        <f t="shared" si="165"/>
        <v>62.409966354805995</v>
      </c>
      <c r="N467" s="55">
        <f t="shared" si="166"/>
        <v>-2.786380110038067E-4</v>
      </c>
      <c r="O467" s="56">
        <f t="shared" si="167"/>
        <v>-4.4646197276725328E-6</v>
      </c>
      <c r="P467" s="54"/>
      <c r="Q467" s="42"/>
      <c r="R467" s="42"/>
      <c r="S467" s="42"/>
      <c r="T467" s="42"/>
      <c r="AA467" t="s">
        <v>420</v>
      </c>
      <c r="AB467" s="2">
        <v>64.832590997246001</v>
      </c>
      <c r="AC467" s="2">
        <v>64.738254719468003</v>
      </c>
      <c r="AD467" s="2">
        <v>-9.4336277777998134E-2</v>
      </c>
      <c r="AE467" s="1">
        <v>-1.4550749295521046E-3</v>
      </c>
      <c r="AF467" s="2">
        <v>64.831615268381995</v>
      </c>
      <c r="AG467" s="2">
        <v>-9.7572886400598691E-4</v>
      </c>
      <c r="AH467" s="1">
        <v>-1.5049974850572216E-5</v>
      </c>
      <c r="AI467" s="2">
        <v>64.820805927947006</v>
      </c>
      <c r="AJ467" s="2">
        <v>-1.1785069298994699E-2</v>
      </c>
      <c r="AK467" s="1">
        <v>-1.8177692912959954E-4</v>
      </c>
      <c r="AL467" s="2">
        <v>64.795181449823005</v>
      </c>
      <c r="AM467" s="2">
        <v>-3.740954742299607E-2</v>
      </c>
      <c r="AN467" s="1">
        <v>-5.7701762103854793E-4</v>
      </c>
      <c r="AO467" s="2">
        <v>64.837951564112998</v>
      </c>
      <c r="AP467" s="2">
        <v>5.3605668669973738E-3</v>
      </c>
      <c r="AQ467" s="1">
        <v>8.2683212016392853E-5</v>
      </c>
      <c r="AR467" s="2">
        <v>64.712006045029995</v>
      </c>
      <c r="AS467" s="2">
        <v>-0.12058495221600651</v>
      </c>
      <c r="AT467" s="1">
        <v>-1.8599434383415093E-3</v>
      </c>
      <c r="AU467" s="1"/>
      <c r="AV467" t="s">
        <v>420</v>
      </c>
      <c r="AW467" s="2">
        <v>63.740763992817001</v>
      </c>
      <c r="AX467" s="2">
        <v>63.740754794391002</v>
      </c>
      <c r="AY467" s="2">
        <v>-9.1984259995570028E-6</v>
      </c>
      <c r="AZ467" s="1">
        <v>-1.4430994270155877E-7</v>
      </c>
      <c r="BA467" s="2">
        <v>63.740763900486002</v>
      </c>
      <c r="BB467" s="2">
        <v>-9.2330999734713259E-8</v>
      </c>
      <c r="BC467" s="1">
        <v>-1.4485392698637581E-9</v>
      </c>
      <c r="BD467" s="2">
        <v>63.740763155010995</v>
      </c>
      <c r="BE467" s="2">
        <v>-8.378060059044401E-7</v>
      </c>
      <c r="BF467" s="1">
        <v>-1.3143959272261832E-8</v>
      </c>
      <c r="BG467" s="2">
        <v>63.740760415742002</v>
      </c>
      <c r="BH467" s="2">
        <v>-3.5770749988728312E-6</v>
      </c>
      <c r="BI467" s="1">
        <v>-5.6119110829545982E-8</v>
      </c>
      <c r="BJ467" s="2">
        <v>63.740764499133995</v>
      </c>
      <c r="BK467" s="2">
        <v>5.0631699366476823E-7</v>
      </c>
      <c r="BL467" s="1">
        <v>7.9433781766692585E-9</v>
      </c>
      <c r="BM467" s="2">
        <v>63.740752311084002</v>
      </c>
      <c r="BN467" s="2">
        <v>-1.1681732999591077E-5</v>
      </c>
      <c r="BO467" s="1">
        <v>-1.8326942238890485E-7</v>
      </c>
      <c r="BQ467" t="s">
        <v>420</v>
      </c>
      <c r="BS467" s="23">
        <v>64.832590997246001</v>
      </c>
      <c r="BT467" s="23">
        <v>63.156036810102997</v>
      </c>
      <c r="BU467" s="23">
        <v>-1.6765541871430045</v>
      </c>
      <c r="BV467" s="24">
        <v>-2.5859743708441674E-2</v>
      </c>
      <c r="BW467" s="2">
        <v>63.740763992817001</v>
      </c>
      <c r="BX467" s="2">
        <v>63.740491107545999</v>
      </c>
      <c r="BY467" s="2">
        <v>-2.7288527100211013E-4</v>
      </c>
      <c r="BZ467" s="1">
        <v>-4.2811735208078427E-6</v>
      </c>
      <c r="CB467" s="25" t="s">
        <v>420</v>
      </c>
      <c r="CC467" s="27">
        <v>1.9999999999999999E-6</v>
      </c>
      <c r="CD467" s="27">
        <v>1.3305169999999999</v>
      </c>
      <c r="CG467" s="30">
        <v>522</v>
      </c>
      <c r="CH467" s="30"/>
      <c r="CI467" s="31"/>
      <c r="CJ467" s="31"/>
      <c r="CK467" s="31"/>
      <c r="CL467" s="30"/>
      <c r="CM467" s="30"/>
      <c r="CN467" s="30"/>
      <c r="CR467" s="30"/>
      <c r="CS467" s="39"/>
      <c r="CW467" s="30">
        <v>509</v>
      </c>
      <c r="CX467" s="30"/>
    </row>
    <row r="468" spans="1:102" ht="15.75" x14ac:dyDescent="0.25">
      <c r="A468" t="s">
        <v>749</v>
      </c>
      <c r="B468" t="s">
        <v>421</v>
      </c>
      <c r="C468" s="52">
        <v>79.079349763431992</v>
      </c>
      <c r="D468" s="52">
        <v>80.015761289789012</v>
      </c>
      <c r="E468" s="52">
        <v>0.93641152635701985</v>
      </c>
      <c r="F468" s="53">
        <v>1.1841416617085499E-2</v>
      </c>
      <c r="G468" s="45">
        <v>86.710630874483002</v>
      </c>
      <c r="H468" s="45">
        <v>86.710630874483002</v>
      </c>
      <c r="I468" s="45">
        <v>0</v>
      </c>
      <c r="J468" s="46">
        <v>0</v>
      </c>
      <c r="K468" s="47" t="s">
        <v>933</v>
      </c>
      <c r="L468" s="55">
        <f t="shared" si="164"/>
        <v>85.982646874482995</v>
      </c>
      <c r="M468" s="55">
        <f t="shared" si="165"/>
        <v>85.982646874482995</v>
      </c>
      <c r="N468" s="55">
        <f t="shared" si="166"/>
        <v>0</v>
      </c>
      <c r="O468" s="56">
        <f t="shared" si="167"/>
        <v>0</v>
      </c>
      <c r="P468" s="54"/>
      <c r="Q468" s="42"/>
      <c r="R468" s="42"/>
      <c r="S468" s="42"/>
      <c r="T468" s="42"/>
      <c r="AA468" t="s">
        <v>421</v>
      </c>
      <c r="AB468" s="2">
        <v>79.079349763431992</v>
      </c>
      <c r="AC468" s="2">
        <v>79.022235402760998</v>
      </c>
      <c r="AD468" s="2">
        <v>-5.7114360670993847E-2</v>
      </c>
      <c r="AE468" s="1">
        <v>-7.2224115198029574E-4</v>
      </c>
      <c r="AF468" s="2">
        <v>79.078738032478</v>
      </c>
      <c r="AG468" s="2">
        <v>-6.1173095399169597E-4</v>
      </c>
      <c r="AH468" s="1">
        <v>-7.7356598887282921E-6</v>
      </c>
      <c r="AI468" s="2">
        <v>79.067750804161989</v>
      </c>
      <c r="AJ468" s="2">
        <v>-1.1598959270003206E-2</v>
      </c>
      <c r="AK468" s="1">
        <v>-1.4667494490915525E-4</v>
      </c>
      <c r="AL468" s="2">
        <v>79.056218511144991</v>
      </c>
      <c r="AM468" s="2">
        <v>-2.3131252287001303E-2</v>
      </c>
      <c r="AN468" s="1">
        <v>-2.9250685996026863E-4</v>
      </c>
      <c r="AO468" s="2">
        <v>79.082718765919992</v>
      </c>
      <c r="AP468" s="2">
        <v>3.3690024880002056E-3</v>
      </c>
      <c r="AQ468" s="1">
        <v>4.260280968519174E-5</v>
      </c>
      <c r="AR468" s="2">
        <v>79.002603113155999</v>
      </c>
      <c r="AS468" s="2">
        <v>-7.6746650275993034E-2</v>
      </c>
      <c r="AT468" s="1">
        <v>-9.7050178719960023E-4</v>
      </c>
      <c r="AU468" s="1"/>
      <c r="AV468" t="s">
        <v>421</v>
      </c>
      <c r="AW468" s="2">
        <v>86.710630874483002</v>
      </c>
      <c r="AX468" s="2">
        <v>86.710630874483002</v>
      </c>
      <c r="AY468" s="2">
        <v>0</v>
      </c>
      <c r="AZ468" s="1">
        <v>0</v>
      </c>
      <c r="BA468" s="2">
        <v>86.710630874483002</v>
      </c>
      <c r="BB468" s="2">
        <v>0</v>
      </c>
      <c r="BC468" s="1">
        <v>0</v>
      </c>
      <c r="BD468" s="2">
        <v>86.710630874483002</v>
      </c>
      <c r="BE468" s="2">
        <v>0</v>
      </c>
      <c r="BF468" s="1">
        <v>0</v>
      </c>
      <c r="BG468" s="2">
        <v>86.710630874483002</v>
      </c>
      <c r="BH468" s="2">
        <v>0</v>
      </c>
      <c r="BI468" s="1">
        <v>0</v>
      </c>
      <c r="BJ468" s="2">
        <v>86.710630874483002</v>
      </c>
      <c r="BK468" s="2">
        <v>0</v>
      </c>
      <c r="BL468" s="1">
        <v>0</v>
      </c>
      <c r="BM468" s="2">
        <v>86.710630874483002</v>
      </c>
      <c r="BN468" s="2">
        <v>0</v>
      </c>
      <c r="BO468" s="1">
        <v>0</v>
      </c>
      <c r="BQ468" t="s">
        <v>421</v>
      </c>
      <c r="BS468" s="23">
        <v>79.079349763431992</v>
      </c>
      <c r="BT468" s="23">
        <v>80.052532524745999</v>
      </c>
      <c r="BU468" s="23">
        <v>0.97318276131400694</v>
      </c>
      <c r="BV468" s="24">
        <v>1.230640823711006E-2</v>
      </c>
      <c r="BW468" s="2">
        <v>86.710630874483002</v>
      </c>
      <c r="BX468" s="2">
        <v>86.710630874483002</v>
      </c>
      <c r="BY468" s="2">
        <v>0</v>
      </c>
      <c r="BZ468" s="1">
        <v>0</v>
      </c>
      <c r="CB468" s="25" t="s">
        <v>421</v>
      </c>
      <c r="CC468" s="27">
        <v>0</v>
      </c>
      <c r="CD468" s="27">
        <v>0.72798399999999996</v>
      </c>
      <c r="CG468" s="30">
        <v>523</v>
      </c>
      <c r="CH468" s="30"/>
      <c r="CI468" s="30"/>
      <c r="CJ468" s="30"/>
      <c r="CK468" s="30"/>
      <c r="CL468" s="30"/>
      <c r="CM468" s="30"/>
      <c r="CN468" s="30"/>
      <c r="CR468" s="30"/>
      <c r="CS468" s="39"/>
      <c r="CW468" s="30">
        <v>510</v>
      </c>
      <c r="CX468" s="30"/>
    </row>
    <row r="469" spans="1:102" ht="15.75" x14ac:dyDescent="0.25">
      <c r="A469" t="s">
        <v>750</v>
      </c>
      <c r="B469" t="s">
        <v>442</v>
      </c>
      <c r="C469" s="52">
        <v>176.77193190947199</v>
      </c>
      <c r="D469" s="52">
        <v>175.57808703464801</v>
      </c>
      <c r="E469" s="52">
        <v>-1.1938448748239807</v>
      </c>
      <c r="F469" s="53">
        <v>-6.7535884341376638E-3</v>
      </c>
      <c r="G469" s="45">
        <v>173.14804792427501</v>
      </c>
      <c r="H469" s="45">
        <v>173.147812072363</v>
      </c>
      <c r="I469" s="45">
        <v>-2.3585191200936606E-4</v>
      </c>
      <c r="J469" s="46">
        <v>-1.3621401733186972E-6</v>
      </c>
      <c r="K469" s="47" t="s">
        <v>933</v>
      </c>
      <c r="L469" s="55">
        <f t="shared" si="164"/>
        <v>171.01506492427501</v>
      </c>
      <c r="M469" s="55">
        <f t="shared" si="165"/>
        <v>171.014829072363</v>
      </c>
      <c r="N469" s="55">
        <f t="shared" si="166"/>
        <v>-2.3585191200936606E-4</v>
      </c>
      <c r="O469" s="56">
        <f t="shared" si="167"/>
        <v>-1.3791294475361022E-6</v>
      </c>
      <c r="P469" s="54"/>
      <c r="Q469" s="42"/>
      <c r="R469" s="42"/>
      <c r="S469" s="42"/>
      <c r="T469" s="42"/>
      <c r="AA469" t="s">
        <v>442</v>
      </c>
      <c r="AB469" s="2">
        <v>176.77193190947199</v>
      </c>
      <c r="AC469" s="2">
        <v>176.502275720554</v>
      </c>
      <c r="AD469" s="2">
        <v>-0.26965618891799181</v>
      </c>
      <c r="AE469" s="1">
        <v>-1.5254468625487867E-3</v>
      </c>
      <c r="AF469" s="2">
        <v>176.76910330533801</v>
      </c>
      <c r="AG469" s="2">
        <v>-2.8286041339811163E-3</v>
      </c>
      <c r="AH469" s="1">
        <v>-1.6001432486633083E-5</v>
      </c>
      <c r="AI469" s="2">
        <v>176.729839769916</v>
      </c>
      <c r="AJ469" s="2">
        <v>-4.2092139555990116E-2</v>
      </c>
      <c r="AK469" s="1">
        <v>-2.3811551472745253E-4</v>
      </c>
      <c r="AL469" s="2">
        <v>176.66409030411501</v>
      </c>
      <c r="AM469" s="2">
        <v>-0.10784160535698106</v>
      </c>
      <c r="AN469" s="1">
        <v>-6.1006068210087019E-4</v>
      </c>
      <c r="AO469" s="2">
        <v>176.787487460649</v>
      </c>
      <c r="AP469" s="2">
        <v>1.5555551177016014E-2</v>
      </c>
      <c r="AQ469" s="1">
        <v>8.7997856950402544E-5</v>
      </c>
      <c r="AR469" s="2">
        <v>176.42020209829499</v>
      </c>
      <c r="AS469" s="2">
        <v>-0.35172981117699464</v>
      </c>
      <c r="AT469" s="1">
        <v>-1.9897378920830126E-3</v>
      </c>
      <c r="AU469" s="1"/>
      <c r="AV469" t="s">
        <v>442</v>
      </c>
      <c r="AW469" s="2">
        <v>173.14804792427501</v>
      </c>
      <c r="AX469" s="2">
        <v>173.14801878485</v>
      </c>
      <c r="AY469" s="2">
        <v>-2.9139425009816478E-5</v>
      </c>
      <c r="AZ469" s="1">
        <v>-1.6829196377980758E-7</v>
      </c>
      <c r="BA469" s="2">
        <v>173.14804762446099</v>
      </c>
      <c r="BB469" s="2">
        <v>-2.9981401894474402E-7</v>
      </c>
      <c r="BC469" s="1">
        <v>-1.7315472079469554E-9</v>
      </c>
      <c r="BD469" s="2">
        <v>173.14804370647602</v>
      </c>
      <c r="BE469" s="2">
        <v>-4.2177989882929978E-6</v>
      </c>
      <c r="BF469" s="1">
        <v>-2.4359494888083408E-8</v>
      </c>
      <c r="BG469" s="2">
        <v>173.14803641903401</v>
      </c>
      <c r="BH469" s="2">
        <v>-1.1505240991027677E-5</v>
      </c>
      <c r="BI469" s="1">
        <v>-6.6447419586615299E-8</v>
      </c>
      <c r="BJ469" s="2">
        <v>173.14804957116499</v>
      </c>
      <c r="BK469" s="2">
        <v>1.6468899843857798E-6</v>
      </c>
      <c r="BL469" s="1">
        <v>9.5114556827463322E-9</v>
      </c>
      <c r="BM469" s="2">
        <v>173.14800968148899</v>
      </c>
      <c r="BN469" s="2">
        <v>-3.8242786018827246E-5</v>
      </c>
      <c r="BO469" s="1">
        <v>-2.2086755511995399E-7</v>
      </c>
      <c r="BQ469" t="s">
        <v>442</v>
      </c>
      <c r="BS469" s="23">
        <v>176.77193190947199</v>
      </c>
      <c r="BT469" s="23">
        <v>175.723194092358</v>
      </c>
      <c r="BU469" s="23">
        <v>-1.0487378171139881</v>
      </c>
      <c r="BV469" s="24">
        <v>-5.9327168390684625E-3</v>
      </c>
      <c r="BW469" s="2">
        <v>173.14804792427501</v>
      </c>
      <c r="BX469" s="2">
        <v>173.14782871755901</v>
      </c>
      <c r="BY469" s="2">
        <v>-2.1920671599673369E-4</v>
      </c>
      <c r="BZ469" s="1">
        <v>-1.266007434820184E-6</v>
      </c>
      <c r="CB469" s="25" t="s">
        <v>442</v>
      </c>
      <c r="CC469" s="27">
        <v>1.9999999999999999E-6</v>
      </c>
      <c r="CD469" s="27">
        <v>2.132981</v>
      </c>
      <c r="CG469" s="30">
        <v>525</v>
      </c>
      <c r="CH469" s="30"/>
      <c r="CI469" s="31"/>
      <c r="CJ469" s="31"/>
      <c r="CK469" s="31"/>
      <c r="CL469" s="30"/>
      <c r="CM469" s="30"/>
      <c r="CN469" s="30"/>
      <c r="CR469" s="30"/>
      <c r="CS469" s="39"/>
      <c r="CW469" s="30">
        <v>511</v>
      </c>
      <c r="CX469" s="30"/>
    </row>
    <row r="470" spans="1:102" ht="15.75" x14ac:dyDescent="0.25">
      <c r="A470" t="s">
        <v>751</v>
      </c>
      <c r="B470" t="s">
        <v>422</v>
      </c>
      <c r="C470" s="52">
        <v>57.595768006554003</v>
      </c>
      <c r="D470" s="52">
        <v>56.994095212977996</v>
      </c>
      <c r="E470" s="52">
        <v>-0.60167279357600734</v>
      </c>
      <c r="F470" s="53">
        <v>-1.0446475746404511E-2</v>
      </c>
      <c r="G470" s="45">
        <v>58.409068857000001</v>
      </c>
      <c r="H470" s="45">
        <v>58.409021002031999</v>
      </c>
      <c r="I470" s="45">
        <v>-4.7854968002525311E-5</v>
      </c>
      <c r="J470" s="46">
        <v>-8.1930715450517166E-7</v>
      </c>
      <c r="K470" s="47" t="s">
        <v>933</v>
      </c>
      <c r="L470" s="55">
        <f t="shared" si="164"/>
        <v>57.292314857000001</v>
      </c>
      <c r="M470" s="55">
        <f t="shared" si="165"/>
        <v>57.292267002031998</v>
      </c>
      <c r="N470" s="55">
        <f t="shared" si="166"/>
        <v>-4.7854968002525311E-5</v>
      </c>
      <c r="O470" s="56">
        <f t="shared" si="167"/>
        <v>-8.3527726400949161E-7</v>
      </c>
      <c r="P470" s="54"/>
      <c r="Q470" s="42"/>
      <c r="R470" s="42"/>
      <c r="S470" s="42"/>
      <c r="T470" s="42"/>
      <c r="AA470" t="s">
        <v>422</v>
      </c>
      <c r="AB470" s="2">
        <v>57.595768006554003</v>
      </c>
      <c r="AC470" s="2">
        <v>57.502095931805002</v>
      </c>
      <c r="AD470" s="2">
        <v>-9.3672074749001411E-2</v>
      </c>
      <c r="AE470" s="1">
        <v>-1.6263707906168066E-3</v>
      </c>
      <c r="AF470" s="2">
        <v>57.594787401462007</v>
      </c>
      <c r="AG470" s="2">
        <v>-9.8060509199626722E-4</v>
      </c>
      <c r="AH470" s="1">
        <v>-1.702564486829451E-5</v>
      </c>
      <c r="AI470" s="2">
        <v>57.581568094759</v>
      </c>
      <c r="AJ470" s="2">
        <v>-1.4199911795003572E-2</v>
      </c>
      <c r="AK470" s="1">
        <v>-2.4654436057502905E-4</v>
      </c>
      <c r="AL470" s="2">
        <v>57.558352004497998</v>
      </c>
      <c r="AM470" s="2">
        <v>-3.7416002056005482E-2</v>
      </c>
      <c r="AN470" s="1">
        <v>-6.4963109879440789E-4</v>
      </c>
      <c r="AO470" s="2">
        <v>57.601159955550997</v>
      </c>
      <c r="AP470" s="2">
        <v>5.3919489969942447E-3</v>
      </c>
      <c r="AQ470" s="1">
        <v>9.3617103888269672E-5</v>
      </c>
      <c r="AR470" s="2">
        <v>57.47393904314</v>
      </c>
      <c r="AS470" s="2">
        <v>-0.12182896341400351</v>
      </c>
      <c r="AT470" s="1">
        <v>-2.115241581640863E-3</v>
      </c>
      <c r="AU470" s="1"/>
      <c r="AV470" t="s">
        <v>422</v>
      </c>
      <c r="AW470" s="2">
        <v>58.409068857000001</v>
      </c>
      <c r="AX470" s="2">
        <v>58.409054598640999</v>
      </c>
      <c r="AY470" s="2">
        <v>-1.4258359001928511E-5</v>
      </c>
      <c r="AZ470" s="1">
        <v>-2.4411207507581637E-7</v>
      </c>
      <c r="BA470" s="2">
        <v>58.409068710066997</v>
      </c>
      <c r="BB470" s="2">
        <v>-1.4693300443013868E-7</v>
      </c>
      <c r="BC470" s="1">
        <v>-2.515585461392432E-9</v>
      </c>
      <c r="BD470" s="2">
        <v>58.409066740454001</v>
      </c>
      <c r="BE470" s="2">
        <v>-2.1165459997973812E-6</v>
      </c>
      <c r="BF470" s="1">
        <v>-3.6236598891504585E-8</v>
      </c>
      <c r="BG470" s="2">
        <v>58.409063216346006</v>
      </c>
      <c r="BH470" s="2">
        <v>-5.6406539954423351E-6</v>
      </c>
      <c r="BI470" s="1">
        <v>-9.6571544553330678E-8</v>
      </c>
      <c r="BJ470" s="2">
        <v>58.409069664067999</v>
      </c>
      <c r="BK470" s="2">
        <v>8.0706799820973174E-7</v>
      </c>
      <c r="BL470" s="1">
        <v>1.3817511800875236E-8</v>
      </c>
      <c r="BM470" s="2">
        <v>58.409050226012994</v>
      </c>
      <c r="BN470" s="2">
        <v>-1.8630987007384192E-5</v>
      </c>
      <c r="BO470" s="1">
        <v>-3.1897421705176478E-7</v>
      </c>
      <c r="BQ470" t="s">
        <v>422</v>
      </c>
      <c r="BS470" s="23">
        <v>57.595768006554003</v>
      </c>
      <c r="BT470" s="23">
        <v>57.043552887275006</v>
      </c>
      <c r="BU470" s="23">
        <v>-0.55221511927899769</v>
      </c>
      <c r="BV470" s="24">
        <v>-9.5877724768972505E-3</v>
      </c>
      <c r="BW470" s="2">
        <v>58.409068857000001</v>
      </c>
      <c r="BX470" s="2">
        <v>58.409021002031999</v>
      </c>
      <c r="BY470" s="2">
        <v>-4.7854968002525311E-5</v>
      </c>
      <c r="BZ470" s="1">
        <v>-8.1930715450517166E-7</v>
      </c>
      <c r="CB470" s="25" t="s">
        <v>422</v>
      </c>
      <c r="CC470" s="27">
        <v>9.9999999999999995E-7</v>
      </c>
      <c r="CD470" s="27">
        <v>1.1167530000000001</v>
      </c>
      <c r="CG470" s="30">
        <v>526</v>
      </c>
      <c r="CH470" s="30"/>
      <c r="CI470" s="34"/>
      <c r="CJ470" s="34"/>
      <c r="CK470" s="34"/>
      <c r="CL470" s="34"/>
      <c r="CM470" s="32"/>
      <c r="CN470" s="32"/>
      <c r="CR470" s="30"/>
      <c r="CS470" s="39"/>
      <c r="CW470" s="30">
        <v>512</v>
      </c>
      <c r="CX470" s="30"/>
    </row>
    <row r="471" spans="1:102" ht="15.75" x14ac:dyDescent="0.25">
      <c r="A471" t="s">
        <v>752</v>
      </c>
      <c r="B471" t="s">
        <v>423</v>
      </c>
      <c r="C471" s="52">
        <v>214.732332036765</v>
      </c>
      <c r="D471" s="52">
        <v>213.806115253412</v>
      </c>
      <c r="E471" s="52">
        <v>-0.92621678335299862</v>
      </c>
      <c r="F471" s="53">
        <v>-4.3133550246844902E-3</v>
      </c>
      <c r="G471" s="45">
        <v>200.55069990169201</v>
      </c>
      <c r="H471" s="45">
        <v>200.550389263949</v>
      </c>
      <c r="I471" s="45">
        <v>-3.1063774301287594E-4</v>
      </c>
      <c r="J471" s="46">
        <v>-1.5489237542683596E-6</v>
      </c>
      <c r="K471" s="47" t="s">
        <v>933</v>
      </c>
      <c r="L471" s="55">
        <f t="shared" si="164"/>
        <v>198.03075490169201</v>
      </c>
      <c r="M471" s="55">
        <f t="shared" si="165"/>
        <v>198.03044426394899</v>
      </c>
      <c r="N471" s="55">
        <f t="shared" si="166"/>
        <v>-3.1063774301287594E-4</v>
      </c>
      <c r="O471" s="56">
        <f t="shared" si="167"/>
        <v>-1.5686338375424826E-6</v>
      </c>
      <c r="P471" s="54"/>
      <c r="Q471" s="42"/>
      <c r="R471" s="42"/>
      <c r="S471" s="42"/>
      <c r="T471" s="42"/>
      <c r="AA471" t="s">
        <v>423</v>
      </c>
      <c r="AB471" s="2">
        <v>214.732332036765</v>
      </c>
      <c r="AC471" s="2">
        <v>214.54500538353801</v>
      </c>
      <c r="AD471" s="2">
        <v>-0.18732665322698949</v>
      </c>
      <c r="AE471" s="1">
        <v>-8.7237283482264195E-4</v>
      </c>
      <c r="AF471" s="2">
        <v>214.73036806986499</v>
      </c>
      <c r="AG471" s="2">
        <v>-1.9639669000071081E-3</v>
      </c>
      <c r="AH471" s="1">
        <v>-9.1461163830272713E-6</v>
      </c>
      <c r="AI471" s="2">
        <v>214.70330976682698</v>
      </c>
      <c r="AJ471" s="2">
        <v>-2.9022269938025147E-2</v>
      </c>
      <c r="AK471" s="1">
        <v>-1.351555662938367E-4</v>
      </c>
      <c r="AL471" s="2">
        <v>214.657439482531</v>
      </c>
      <c r="AM471" s="2">
        <v>-7.4892554233997544E-2</v>
      </c>
      <c r="AN471" s="1">
        <v>-3.4877167086871182E-4</v>
      </c>
      <c r="AO471" s="2">
        <v>214.74313222848099</v>
      </c>
      <c r="AP471" s="2">
        <v>1.0800191715986784E-2</v>
      </c>
      <c r="AQ471" s="1">
        <v>5.0296066798816533E-5</v>
      </c>
      <c r="AR471" s="2">
        <v>214.48817309515499</v>
      </c>
      <c r="AS471" s="2">
        <v>-0.24415894161001006</v>
      </c>
      <c r="AT471" s="1">
        <v>-1.137038560025543E-3</v>
      </c>
      <c r="AU471" s="1"/>
      <c r="AV471" t="s">
        <v>423</v>
      </c>
      <c r="AW471" s="2">
        <v>200.55069990169201</v>
      </c>
      <c r="AX471" s="2">
        <v>200.550710629778</v>
      </c>
      <c r="AY471" s="2">
        <v>1.0728085982236735E-5</v>
      </c>
      <c r="AZ471" s="1">
        <v>5.349313658588844E-8</v>
      </c>
      <c r="BA471" s="2">
        <v>200.55070001630199</v>
      </c>
      <c r="BB471" s="2">
        <v>1.1460997484391555E-7</v>
      </c>
      <c r="BC471" s="1">
        <v>5.7147631446859188E-10</v>
      </c>
      <c r="BD471" s="2">
        <v>200.550702383275</v>
      </c>
      <c r="BE471" s="2">
        <v>2.4815829817725898E-6</v>
      </c>
      <c r="BF471" s="1">
        <v>1.2373843536766701E-8</v>
      </c>
      <c r="BG471" s="2">
        <v>200.55070427751602</v>
      </c>
      <c r="BH471" s="2">
        <v>4.3758240053648478E-6</v>
      </c>
      <c r="BI471" s="1">
        <v>2.1819041307309494E-8</v>
      </c>
      <c r="BJ471" s="2">
        <v>200.55069927151001</v>
      </c>
      <c r="BK471" s="2">
        <v>-6.3018200080477982E-7</v>
      </c>
      <c r="BL471" s="1">
        <v>-3.1422577987196696E-9</v>
      </c>
      <c r="BM471" s="2">
        <v>200.55071382420098</v>
      </c>
      <c r="BN471" s="2">
        <v>1.3922508969699265E-5</v>
      </c>
      <c r="BO471" s="1">
        <v>6.9421393076782788E-8</v>
      </c>
      <c r="BQ471" t="s">
        <v>423</v>
      </c>
      <c r="BS471" s="23">
        <v>214.732332036765</v>
      </c>
      <c r="BT471" s="23">
        <v>213.90642778033001</v>
      </c>
      <c r="BU471" s="23">
        <v>-0.82590425643499543</v>
      </c>
      <c r="BV471" s="24">
        <v>-3.8462035437383029E-3</v>
      </c>
      <c r="BW471" s="2">
        <v>200.55069990169201</v>
      </c>
      <c r="BX471" s="2">
        <v>200.55038811569199</v>
      </c>
      <c r="BY471" s="2">
        <v>-3.1178600002590429E-4</v>
      </c>
      <c r="BZ471" s="1">
        <v>-1.5546492741174114E-6</v>
      </c>
      <c r="CB471" s="25" t="s">
        <v>423</v>
      </c>
      <c r="CC471" s="27">
        <v>0</v>
      </c>
      <c r="CD471" s="27">
        <v>2.5199449999999999</v>
      </c>
      <c r="CG471" s="30">
        <v>527</v>
      </c>
      <c r="CH471" s="30"/>
      <c r="CI471" s="31"/>
      <c r="CJ471" s="31"/>
      <c r="CK471" s="31"/>
      <c r="CL471" s="30"/>
      <c r="CM471" s="30"/>
      <c r="CN471" s="30"/>
      <c r="CR471" s="30"/>
      <c r="CS471" s="39"/>
      <c r="CW471" s="30">
        <v>513</v>
      </c>
      <c r="CX471" s="30"/>
    </row>
    <row r="472" spans="1:102" ht="15.75" x14ac:dyDescent="0.25">
      <c r="A472" t="s">
        <v>753</v>
      </c>
      <c r="B472" t="s">
        <v>440</v>
      </c>
      <c r="C472" s="52">
        <v>118.96796860891999</v>
      </c>
      <c r="D472" s="52">
        <v>116.638282696058</v>
      </c>
      <c r="E472" s="52">
        <v>-2.32968591286199</v>
      </c>
      <c r="F472" s="53">
        <v>-1.958246358328854E-2</v>
      </c>
      <c r="G472" s="45">
        <v>117.34925469481701</v>
      </c>
      <c r="H472" s="45">
        <v>117.348877449434</v>
      </c>
      <c r="I472" s="45">
        <v>-3.7724538300665245E-4</v>
      </c>
      <c r="J472" s="46">
        <v>-3.2147232974570764E-6</v>
      </c>
      <c r="K472" s="47" t="s">
        <v>933</v>
      </c>
      <c r="L472" s="55">
        <f t="shared" si="164"/>
        <v>115.68895569481701</v>
      </c>
      <c r="M472" s="55">
        <f t="shared" si="165"/>
        <v>115.688578449434</v>
      </c>
      <c r="N472" s="55">
        <f t="shared" si="166"/>
        <v>-3.7724538300665245E-4</v>
      </c>
      <c r="O472" s="56">
        <f t="shared" si="167"/>
        <v>-3.2608590918722715E-6</v>
      </c>
      <c r="P472" s="54"/>
      <c r="Q472" s="42"/>
      <c r="R472" s="42"/>
      <c r="S472" s="42"/>
      <c r="T472" s="42"/>
      <c r="AA472" t="s">
        <v>440</v>
      </c>
      <c r="AB472" s="2">
        <v>118.96796860891999</v>
      </c>
      <c r="AC472" s="2">
        <v>118.892829446024</v>
      </c>
      <c r="AD472" s="2">
        <v>-7.513916289599365E-2</v>
      </c>
      <c r="AE472" s="1">
        <v>-6.3159154329176176E-4</v>
      </c>
      <c r="AF472" s="2">
        <v>118.967201615417</v>
      </c>
      <c r="AG472" s="2">
        <v>-7.6699350299236357E-4</v>
      </c>
      <c r="AH472" s="1">
        <v>-6.4470589181334974E-6</v>
      </c>
      <c r="AI472" s="2">
        <v>118.960746116819</v>
      </c>
      <c r="AJ472" s="2">
        <v>-7.2224921009933496E-3</v>
      </c>
      <c r="AK472" s="1">
        <v>-6.0709552205061534E-5</v>
      </c>
      <c r="AL472" s="2">
        <v>118.938405596725</v>
      </c>
      <c r="AM472" s="2">
        <v>-2.956301219498414E-2</v>
      </c>
      <c r="AN472" s="1">
        <v>-2.4849556179416484E-4</v>
      </c>
      <c r="AO472" s="2">
        <v>118.97217842304801</v>
      </c>
      <c r="AP472" s="2">
        <v>4.209814128017797E-3</v>
      </c>
      <c r="AQ472" s="1">
        <v>3.5386114239342849E-5</v>
      </c>
      <c r="AR472" s="2">
        <v>118.87373590697</v>
      </c>
      <c r="AS472" s="2">
        <v>-9.4232701949991338E-2</v>
      </c>
      <c r="AT472" s="1">
        <v>-7.920846514557192E-4</v>
      </c>
      <c r="AU472" s="1"/>
      <c r="AV472" t="s">
        <v>440</v>
      </c>
      <c r="AW472" s="2">
        <v>117.34925469481701</v>
      </c>
      <c r="AX472" s="2">
        <v>117.349250658847</v>
      </c>
      <c r="AY472" s="2">
        <v>-4.0359700079761751E-6</v>
      </c>
      <c r="AZ472" s="1">
        <v>-3.4392804781523961E-8</v>
      </c>
      <c r="BA472" s="2">
        <v>117.349254657169</v>
      </c>
      <c r="BB472" s="2">
        <v>-3.7648007378265902E-8</v>
      </c>
      <c r="BC472" s="1">
        <v>-3.2082016606048979E-10</v>
      </c>
      <c r="BD472" s="2">
        <v>117.349254940992</v>
      </c>
      <c r="BE472" s="2">
        <v>2.4617499150281219E-7</v>
      </c>
      <c r="BF472" s="1">
        <v>2.0977976566022885E-9</v>
      </c>
      <c r="BG472" s="2">
        <v>117.349253196482</v>
      </c>
      <c r="BH472" s="2">
        <v>-1.4983350098418668E-6</v>
      </c>
      <c r="BI472" s="1">
        <v>-1.2768168095643168E-8</v>
      </c>
      <c r="BJ472" s="2">
        <v>117.349254900254</v>
      </c>
      <c r="BK472" s="2">
        <v>2.0543699008612748E-7</v>
      </c>
      <c r="BL472" s="1">
        <v>1.7506458871033721E-9</v>
      </c>
      <c r="BM472" s="2">
        <v>117.349249980811</v>
      </c>
      <c r="BN472" s="2">
        <v>-4.7140060104311488E-6</v>
      </c>
      <c r="BO472" s="1">
        <v>-4.0170736684187506E-8</v>
      </c>
      <c r="BQ472" t="s">
        <v>440</v>
      </c>
      <c r="BS472" s="23">
        <v>118.96796860891999</v>
      </c>
      <c r="BT472" s="23">
        <v>116.6685796801</v>
      </c>
      <c r="BU472" s="23">
        <v>-2.2993889288199938</v>
      </c>
      <c r="BV472" s="24">
        <v>-1.9327798530196894E-2</v>
      </c>
      <c r="BW472" s="2">
        <v>117.34925469481701</v>
      </c>
      <c r="BX472" s="2">
        <v>117.34888092786301</v>
      </c>
      <c r="BY472" s="2">
        <v>-3.7376695399871096E-4</v>
      </c>
      <c r="BZ472" s="1">
        <v>-3.1850816178657777E-6</v>
      </c>
      <c r="CB472" s="25" t="s">
        <v>440</v>
      </c>
      <c r="CC472" s="27">
        <v>1.9999999999999999E-6</v>
      </c>
      <c r="CD472" s="27">
        <v>1.6602969999999999</v>
      </c>
      <c r="CG472" s="30">
        <v>528</v>
      </c>
      <c r="CH472" s="30"/>
      <c r="CI472" s="34"/>
      <c r="CJ472" s="34"/>
      <c r="CK472" s="34"/>
      <c r="CL472" s="34"/>
      <c r="CM472" s="32"/>
      <c r="CN472" s="32"/>
      <c r="CR472" s="30"/>
      <c r="CS472" s="39"/>
      <c r="CW472" s="30">
        <v>514</v>
      </c>
      <c r="CX472" s="30"/>
    </row>
    <row r="473" spans="1:102" ht="15.75" x14ac:dyDescent="0.25">
      <c r="A473" t="s">
        <v>754</v>
      </c>
      <c r="B473" t="s">
        <v>424</v>
      </c>
      <c r="C473" s="52">
        <v>125.00808313029701</v>
      </c>
      <c r="D473" s="52">
        <v>126.49707248988</v>
      </c>
      <c r="E473" s="52">
        <v>1.4889893595829875</v>
      </c>
      <c r="F473" s="53">
        <v>1.1911144641990877E-2</v>
      </c>
      <c r="G473" s="45">
        <v>122.797064725721</v>
      </c>
      <c r="H473" s="45">
        <v>122.797248387868</v>
      </c>
      <c r="I473" s="45">
        <v>1.8366214699483407E-4</v>
      </c>
      <c r="J473" s="46">
        <v>1.4956558400240352E-6</v>
      </c>
      <c r="K473" s="47" t="s">
        <v>933</v>
      </c>
      <c r="L473" s="55">
        <f t="shared" si="164"/>
        <v>121.59761772572099</v>
      </c>
      <c r="M473" s="55">
        <f t="shared" si="165"/>
        <v>121.59780138786799</v>
      </c>
      <c r="N473" s="55">
        <f t="shared" si="166"/>
        <v>1.8366214699483407E-4</v>
      </c>
      <c r="O473" s="56">
        <f t="shared" si="167"/>
        <v>1.5104090888450427E-6</v>
      </c>
      <c r="P473" s="54"/>
      <c r="Q473" s="42"/>
      <c r="R473" s="42"/>
      <c r="S473" s="42"/>
      <c r="T473" s="42"/>
      <c r="AA473" t="s">
        <v>424</v>
      </c>
      <c r="AB473" s="2">
        <v>125.00808313029701</v>
      </c>
      <c r="AC473" s="2">
        <v>124.93868880043601</v>
      </c>
      <c r="AD473" s="2">
        <v>-6.9394329860998027E-2</v>
      </c>
      <c r="AE473" s="1">
        <v>-5.5511874211100183E-4</v>
      </c>
      <c r="AF473" s="2">
        <v>125.00733614576299</v>
      </c>
      <c r="AG473" s="2">
        <v>-7.4698453401822462E-4</v>
      </c>
      <c r="AH473" s="1">
        <v>-5.9754898668403398E-6</v>
      </c>
      <c r="AI473" s="2">
        <v>124.993197718725</v>
      </c>
      <c r="AJ473" s="2">
        <v>-1.4885411572009843E-2</v>
      </c>
      <c r="AK473" s="1">
        <v>-1.1907559254784069E-4</v>
      </c>
      <c r="AL473" s="2">
        <v>124.97989287487</v>
      </c>
      <c r="AM473" s="2">
        <v>-2.819025542700615E-2</v>
      </c>
      <c r="AN473" s="1">
        <v>-2.2550746096652968E-4</v>
      </c>
      <c r="AO473" s="2">
        <v>125.01219842581999</v>
      </c>
      <c r="AP473" s="2">
        <v>4.1152955229790678E-3</v>
      </c>
      <c r="AQ473" s="1">
        <v>3.2920235395415667E-5</v>
      </c>
      <c r="AR473" s="2">
        <v>124.91417129412299</v>
      </c>
      <c r="AS473" s="2">
        <v>-9.3911836174015662E-2</v>
      </c>
      <c r="AT473" s="1">
        <v>-7.5124611003058535E-4</v>
      </c>
      <c r="AU473" s="1"/>
      <c r="AV473" t="s">
        <v>424</v>
      </c>
      <c r="AW473" s="2">
        <v>122.797064725721</v>
      </c>
      <c r="AX473" s="2">
        <v>122.797061930089</v>
      </c>
      <c r="AY473" s="2">
        <v>-2.795631999674697E-6</v>
      </c>
      <c r="AZ473" s="1">
        <v>-2.2766277076076766E-8</v>
      </c>
      <c r="BA473" s="2">
        <v>122.797064694569</v>
      </c>
      <c r="BB473" s="2">
        <v>-3.1151998314271623E-8</v>
      </c>
      <c r="BC473" s="1">
        <v>-2.5368683187869837E-10</v>
      </c>
      <c r="BD473" s="2">
        <v>122.797063816036</v>
      </c>
      <c r="BE473" s="2">
        <v>-9.0968499932841951E-7</v>
      </c>
      <c r="BF473" s="1">
        <v>-7.4080353741377132E-9</v>
      </c>
      <c r="BG473" s="2">
        <v>122.797063573131</v>
      </c>
      <c r="BH473" s="2">
        <v>-1.1525900021069901E-6</v>
      </c>
      <c r="BI473" s="1">
        <v>-9.3861364250148013E-9</v>
      </c>
      <c r="BJ473" s="2">
        <v>122.797064897916</v>
      </c>
      <c r="BK473" s="2">
        <v>1.721950013688911E-7</v>
      </c>
      <c r="BL473" s="1">
        <v>1.4022729431970146E-9</v>
      </c>
      <c r="BM473" s="2">
        <v>122.79706048203599</v>
      </c>
      <c r="BN473" s="2">
        <v>-4.2436850122840042E-6</v>
      </c>
      <c r="BO473" s="1">
        <v>-3.4558521588139592E-8</v>
      </c>
      <c r="BQ473" t="s">
        <v>424</v>
      </c>
      <c r="BS473" s="23">
        <v>125.00808313029701</v>
      </c>
      <c r="BT473" s="23">
        <v>126.543532791818</v>
      </c>
      <c r="BU473" s="23">
        <v>1.5354496615209854</v>
      </c>
      <c r="BV473" s="24">
        <v>1.2282803024189827E-2</v>
      </c>
      <c r="BW473" s="2">
        <v>122.797064725721</v>
      </c>
      <c r="BX473" s="2">
        <v>122.79725026984801</v>
      </c>
      <c r="BY473" s="2">
        <v>1.8554412700666489E-4</v>
      </c>
      <c r="BZ473" s="1">
        <v>1.5109817764870477E-6</v>
      </c>
      <c r="CB473" s="25" t="s">
        <v>424</v>
      </c>
      <c r="CC473" s="27">
        <v>0</v>
      </c>
      <c r="CD473" s="27">
        <v>1.1994469999999999</v>
      </c>
      <c r="CG473" s="30">
        <v>529</v>
      </c>
      <c r="CH473" s="30"/>
      <c r="CI473" s="31"/>
      <c r="CJ473" s="31"/>
      <c r="CK473" s="31"/>
      <c r="CL473" s="30"/>
      <c r="CM473" s="30"/>
      <c r="CN473" s="30"/>
      <c r="CR473" s="30"/>
      <c r="CS473" s="39"/>
      <c r="CW473" s="30">
        <v>515</v>
      </c>
      <c r="CX473" s="30"/>
    </row>
    <row r="474" spans="1:102" ht="15.75" x14ac:dyDescent="0.25">
      <c r="B474" t="s">
        <v>425</v>
      </c>
      <c r="C474" s="52">
        <v>178.83272980029301</v>
      </c>
      <c r="D474" s="52">
        <v>177.068303394955</v>
      </c>
      <c r="E474" s="52">
        <v>-1.7644264053380141</v>
      </c>
      <c r="F474" s="53">
        <v>-9.8663505685362696E-3</v>
      </c>
      <c r="G474" s="45">
        <v>188.334737826961</v>
      </c>
      <c r="H474" s="45">
        <v>188.334737826961</v>
      </c>
      <c r="I474" s="45">
        <v>0</v>
      </c>
      <c r="J474" s="46">
        <v>0</v>
      </c>
      <c r="K474" s="47" t="s">
        <v>933</v>
      </c>
      <c r="L474" s="55">
        <f t="shared" si="164"/>
        <v>186.13124582696099</v>
      </c>
      <c r="M474" s="55">
        <f t="shared" si="165"/>
        <v>186.13124582696099</v>
      </c>
      <c r="N474" s="55">
        <f t="shared" si="166"/>
        <v>0</v>
      </c>
      <c r="O474" s="56">
        <f t="shared" si="167"/>
        <v>0</v>
      </c>
      <c r="P474" s="54"/>
      <c r="Q474" s="42"/>
      <c r="R474" s="42"/>
      <c r="S474" s="42"/>
      <c r="T474" s="42"/>
      <c r="AA474" t="s">
        <v>425</v>
      </c>
      <c r="AB474" s="2">
        <v>178.83272980029301</v>
      </c>
      <c r="AC474" s="2">
        <v>178.64207576724201</v>
      </c>
      <c r="AD474" s="2">
        <v>-0.19065403305100403</v>
      </c>
      <c r="AE474" s="1">
        <v>-1.0661025711787332E-3</v>
      </c>
      <c r="AF474" s="2">
        <v>178.83073966882</v>
      </c>
      <c r="AG474" s="2">
        <v>-1.9901314730077502E-3</v>
      </c>
      <c r="AH474" s="1">
        <v>-1.1128452130827394E-5</v>
      </c>
      <c r="AI474" s="2">
        <v>178.805046364737</v>
      </c>
      <c r="AJ474" s="2">
        <v>-2.7683435556014047E-2</v>
      </c>
      <c r="AK474" s="1">
        <v>-1.5480072124900645E-4</v>
      </c>
      <c r="AL474" s="2">
        <v>178.75670730493798</v>
      </c>
      <c r="AM474" s="2">
        <v>-7.602249535503347E-2</v>
      </c>
      <c r="AN474" s="1">
        <v>-4.2510392499141346E-4</v>
      </c>
      <c r="AO474" s="2">
        <v>178.84367051188002</v>
      </c>
      <c r="AP474" s="2">
        <v>1.0940711587011265E-2</v>
      </c>
      <c r="AQ474" s="1">
        <v>6.1178463244558371E-5</v>
      </c>
      <c r="AR474" s="2">
        <v>178.58578781606201</v>
      </c>
      <c r="AS474" s="2">
        <v>-0.24694198423100033</v>
      </c>
      <c r="AT474" s="1">
        <v>-1.3808545253811571E-3</v>
      </c>
      <c r="AU474" s="1"/>
      <c r="AV474" t="s">
        <v>425</v>
      </c>
      <c r="AW474" s="2">
        <v>188.334737826961</v>
      </c>
      <c r="AX474" s="2">
        <v>188.334737826961</v>
      </c>
      <c r="AY474" s="2">
        <v>0</v>
      </c>
      <c r="AZ474" s="1">
        <v>0</v>
      </c>
      <c r="BA474" s="2">
        <v>188.334737826961</v>
      </c>
      <c r="BB474" s="2">
        <v>0</v>
      </c>
      <c r="BC474" s="1">
        <v>0</v>
      </c>
      <c r="BD474" s="2">
        <v>188.334737826961</v>
      </c>
      <c r="BE474" s="2">
        <v>0</v>
      </c>
      <c r="BF474" s="1">
        <v>0</v>
      </c>
      <c r="BG474" s="2">
        <v>188.334737826961</v>
      </c>
      <c r="BH474" s="2">
        <v>0</v>
      </c>
      <c r="BI474" s="1">
        <v>0</v>
      </c>
      <c r="BJ474" s="2">
        <v>188.334737826961</v>
      </c>
      <c r="BK474" s="2">
        <v>0</v>
      </c>
      <c r="BL474" s="1">
        <v>0</v>
      </c>
      <c r="BM474" s="2">
        <v>188.334737826961</v>
      </c>
      <c r="BN474" s="2">
        <v>0</v>
      </c>
      <c r="BO474" s="1">
        <v>0</v>
      </c>
      <c r="BQ474" t="s">
        <v>425</v>
      </c>
      <c r="BS474" s="23">
        <v>178.83272980029301</v>
      </c>
      <c r="BT474" s="23">
        <v>177.16622632646798</v>
      </c>
      <c r="BU474" s="23">
        <v>-1.6665034738250313</v>
      </c>
      <c r="BV474" s="24">
        <v>-9.3187833999182224E-3</v>
      </c>
      <c r="BW474" s="2">
        <v>188.334737826961</v>
      </c>
      <c r="BX474" s="2">
        <v>188.334737826961</v>
      </c>
      <c r="BY474" s="2">
        <v>0</v>
      </c>
      <c r="BZ474" s="1">
        <v>0</v>
      </c>
      <c r="CB474" s="25" t="s">
        <v>425</v>
      </c>
      <c r="CC474" s="27">
        <v>0</v>
      </c>
      <c r="CD474" s="27">
        <v>2.2034919999999998</v>
      </c>
      <c r="CG474" s="30">
        <v>531</v>
      </c>
      <c r="CH474" s="30"/>
      <c r="CI474" s="31"/>
      <c r="CJ474" s="31"/>
      <c r="CK474" s="31"/>
      <c r="CL474" s="30"/>
      <c r="CM474" s="30"/>
      <c r="CN474" s="30"/>
      <c r="CR474" s="30"/>
      <c r="CS474" s="39"/>
      <c r="CW474" s="30">
        <v>516</v>
      </c>
      <c r="CX474" s="30"/>
    </row>
    <row r="475" spans="1:102" ht="15.75" x14ac:dyDescent="0.25">
      <c r="B475" t="s">
        <v>426</v>
      </c>
      <c r="C475" s="52">
        <v>187.64845344981399</v>
      </c>
      <c r="D475" s="52">
        <v>189.20165443364098</v>
      </c>
      <c r="E475" s="52">
        <v>1.5532009838269971</v>
      </c>
      <c r="F475" s="53">
        <v>8.277185104765045E-3</v>
      </c>
      <c r="G475" s="45">
        <v>194.91938929822601</v>
      </c>
      <c r="H475" s="45">
        <v>194.91938929822601</v>
      </c>
      <c r="I475" s="45">
        <v>0</v>
      </c>
      <c r="J475" s="46">
        <v>0</v>
      </c>
      <c r="K475" s="47" t="s">
        <v>933</v>
      </c>
      <c r="L475" s="55">
        <f t="shared" si="164"/>
        <v>193.205292298226</v>
      </c>
      <c r="M475" s="55">
        <f t="shared" si="165"/>
        <v>193.205292298226</v>
      </c>
      <c r="N475" s="55">
        <f t="shared" si="166"/>
        <v>0</v>
      </c>
      <c r="O475" s="56">
        <f t="shared" si="167"/>
        <v>0</v>
      </c>
      <c r="P475" s="54"/>
      <c r="Q475" s="42"/>
      <c r="R475" s="42"/>
      <c r="S475" s="42"/>
      <c r="T475" s="42"/>
      <c r="AA475" t="s">
        <v>426</v>
      </c>
      <c r="AB475" s="2">
        <v>187.64845344981399</v>
      </c>
      <c r="AC475" s="2">
        <v>187.539207681802</v>
      </c>
      <c r="AD475" s="2">
        <v>-0.10924576801198782</v>
      </c>
      <c r="AE475" s="1">
        <v>-5.8218315154515924E-4</v>
      </c>
      <c r="AF475" s="2">
        <v>187.64728588314901</v>
      </c>
      <c r="AG475" s="2">
        <v>-1.1675666649750838E-3</v>
      </c>
      <c r="AH475" s="1">
        <v>-6.2220958580260616E-6</v>
      </c>
      <c r="AI475" s="2">
        <v>187.62680437679899</v>
      </c>
      <c r="AJ475" s="2">
        <v>-2.1649073014998521E-2</v>
      </c>
      <c r="AK475" s="1">
        <v>-1.1537037804997685E-4</v>
      </c>
      <c r="AL475" s="2">
        <v>187.60426703555399</v>
      </c>
      <c r="AM475" s="2">
        <v>-4.4186414259996809E-2</v>
      </c>
      <c r="AN475" s="1">
        <v>-2.3547443875850718E-4</v>
      </c>
      <c r="AO475" s="2">
        <v>187.65488266815902</v>
      </c>
      <c r="AP475" s="2">
        <v>6.4292183450334051E-3</v>
      </c>
      <c r="AQ475" s="1">
        <v>3.4262037479317039E-5</v>
      </c>
      <c r="AR475" s="2">
        <v>187.50210581850101</v>
      </c>
      <c r="AS475" s="2">
        <v>-0.14634763131297746</v>
      </c>
      <c r="AT475" s="1">
        <v>-7.7990321061781461E-4</v>
      </c>
      <c r="AU475" s="1"/>
      <c r="AV475" t="s">
        <v>426</v>
      </c>
      <c r="AW475" s="2">
        <v>194.91938929822601</v>
      </c>
      <c r="AX475" s="2">
        <v>194.91938929822601</v>
      </c>
      <c r="AY475" s="2">
        <v>0</v>
      </c>
      <c r="AZ475" s="1">
        <v>0</v>
      </c>
      <c r="BA475" s="2">
        <v>194.91938929822601</v>
      </c>
      <c r="BB475" s="2">
        <v>0</v>
      </c>
      <c r="BC475" s="1">
        <v>0</v>
      </c>
      <c r="BD475" s="2">
        <v>194.91938929822601</v>
      </c>
      <c r="BE475" s="2">
        <v>0</v>
      </c>
      <c r="BF475" s="1">
        <v>0</v>
      </c>
      <c r="BG475" s="2">
        <v>194.91938929822601</v>
      </c>
      <c r="BH475" s="2">
        <v>0</v>
      </c>
      <c r="BI475" s="1">
        <v>0</v>
      </c>
      <c r="BJ475" s="2">
        <v>194.91938929822601</v>
      </c>
      <c r="BK475" s="2">
        <v>0</v>
      </c>
      <c r="BL475" s="1">
        <v>0</v>
      </c>
      <c r="BM475" s="2">
        <v>194.91938929822601</v>
      </c>
      <c r="BN475" s="2">
        <v>0</v>
      </c>
      <c r="BO475" s="1">
        <v>0</v>
      </c>
      <c r="BQ475" t="s">
        <v>426</v>
      </c>
      <c r="BS475" s="23">
        <v>187.64845344981399</v>
      </c>
      <c r="BT475" s="23">
        <v>189.27078116933799</v>
      </c>
      <c r="BU475" s="23">
        <v>1.6223277195240087</v>
      </c>
      <c r="BV475" s="24">
        <v>8.6455693596104981E-3</v>
      </c>
      <c r="BW475" s="2">
        <v>194.91938929822601</v>
      </c>
      <c r="BX475" s="2">
        <v>194.91938929822601</v>
      </c>
      <c r="BY475" s="2">
        <v>0</v>
      </c>
      <c r="BZ475" s="1">
        <v>0</v>
      </c>
      <c r="CB475" s="25" t="s">
        <v>426</v>
      </c>
      <c r="CC475" s="27">
        <v>0</v>
      </c>
      <c r="CD475" s="27">
        <v>1.714097</v>
      </c>
      <c r="CG475" s="30">
        <v>532</v>
      </c>
      <c r="CH475" s="30"/>
      <c r="CI475" s="31"/>
      <c r="CJ475" s="31"/>
      <c r="CK475" s="31"/>
      <c r="CL475" s="30"/>
      <c r="CM475" s="30"/>
      <c r="CN475" s="30"/>
      <c r="CR475" s="30"/>
      <c r="CS475" s="39"/>
      <c r="CW475" s="30">
        <v>517</v>
      </c>
      <c r="CX475" s="30"/>
    </row>
    <row r="476" spans="1:102" ht="15.75" x14ac:dyDescent="0.25">
      <c r="A476" t="s">
        <v>755</v>
      </c>
      <c r="B476" t="s">
        <v>427</v>
      </c>
      <c r="C476" s="52">
        <v>116.49709197568799</v>
      </c>
      <c r="D476" s="52">
        <v>117.873050455696</v>
      </c>
      <c r="E476" s="52">
        <v>1.3759584800080091</v>
      </c>
      <c r="F476" s="53">
        <v>1.1811097227175084E-2</v>
      </c>
      <c r="G476" s="45">
        <v>113.689523775818</v>
      </c>
      <c r="H476" s="45">
        <v>113.68968300537399</v>
      </c>
      <c r="I476" s="45">
        <v>1.592295559902368E-4</v>
      </c>
      <c r="J476" s="46">
        <v>1.4005648955326635E-6</v>
      </c>
      <c r="K476" s="47" t="s">
        <v>933</v>
      </c>
      <c r="L476" s="55">
        <f t="shared" si="164"/>
        <v>112.340055775818</v>
      </c>
      <c r="M476" s="55">
        <f t="shared" si="165"/>
        <v>112.34021500537399</v>
      </c>
      <c r="N476" s="55">
        <f t="shared" si="166"/>
        <v>1.592295559902368E-4</v>
      </c>
      <c r="O476" s="56">
        <f t="shared" si="167"/>
        <v>1.4173889703952961E-6</v>
      </c>
      <c r="P476" s="54"/>
      <c r="Q476" s="42"/>
      <c r="R476" s="42"/>
      <c r="S476" s="42"/>
      <c r="T476" s="42"/>
      <c r="AA476" t="s">
        <v>427</v>
      </c>
      <c r="AB476" s="2">
        <v>116.49709197568799</v>
      </c>
      <c r="AC476" s="2">
        <v>116.34076282134301</v>
      </c>
      <c r="AD476" s="2">
        <v>-0.15632915434498784</v>
      </c>
      <c r="AE476" s="1">
        <v>-1.3419146494885253E-3</v>
      </c>
      <c r="AF476" s="2">
        <v>116.49543018900501</v>
      </c>
      <c r="AG476" s="2">
        <v>-1.6617866829875538E-3</v>
      </c>
      <c r="AH476" s="1">
        <v>-1.4264619440752695E-5</v>
      </c>
      <c r="AI476" s="2">
        <v>116.468022964376</v>
      </c>
      <c r="AJ476" s="2">
        <v>-2.9069011311989357E-2</v>
      </c>
      <c r="AK476" s="1">
        <v>-2.4952563895805938E-4</v>
      </c>
      <c r="AL476" s="2">
        <v>116.43406824948899</v>
      </c>
      <c r="AM476" s="2">
        <v>-6.3023726199006092E-2</v>
      </c>
      <c r="AN476" s="1">
        <v>-5.4098969450807092E-4</v>
      </c>
      <c r="AO476" s="2">
        <v>116.50623922218</v>
      </c>
      <c r="AP476" s="2">
        <v>9.1472464920059338E-3</v>
      </c>
      <c r="AQ476" s="1">
        <v>7.8519097231327371E-5</v>
      </c>
      <c r="AR476" s="2">
        <v>116.28927143063099</v>
      </c>
      <c r="AS476" s="2">
        <v>-0.20782054505700387</v>
      </c>
      <c r="AT476" s="1">
        <v>-1.7839118688076296E-3</v>
      </c>
      <c r="AU476" s="1"/>
      <c r="AV476" t="s">
        <v>427</v>
      </c>
      <c r="AW476" s="2">
        <v>113.689523775818</v>
      </c>
      <c r="AX476" s="2">
        <v>113.68950888096701</v>
      </c>
      <c r="AY476" s="2">
        <v>-1.4894850991709063E-5</v>
      </c>
      <c r="AZ476" s="1">
        <v>-1.3101339944989046E-7</v>
      </c>
      <c r="BA476" s="2">
        <v>113.689523619368</v>
      </c>
      <c r="BB476" s="2">
        <v>-1.5644999962205475E-7</v>
      </c>
      <c r="BC476" s="1">
        <v>-1.3761162368008089E-9</v>
      </c>
      <c r="BD476" s="2">
        <v>113.689520939744</v>
      </c>
      <c r="BE476" s="2">
        <v>-2.8360740031985188E-6</v>
      </c>
      <c r="BF476" s="1">
        <v>-2.4945781361446406E-8</v>
      </c>
      <c r="BG476" s="2">
        <v>113.68951782362799</v>
      </c>
      <c r="BH476" s="2">
        <v>-5.9521900084291701E-6</v>
      </c>
      <c r="BI476" s="1">
        <v>-5.2354780024993061E-8</v>
      </c>
      <c r="BJ476" s="2">
        <v>113.689524636508</v>
      </c>
      <c r="BK476" s="2">
        <v>8.606899939422874E-7</v>
      </c>
      <c r="BL476" s="1">
        <v>7.5705303827243044E-9</v>
      </c>
      <c r="BM476" s="2">
        <v>113.689503586635</v>
      </c>
      <c r="BN476" s="2">
        <v>-2.018918300450423E-5</v>
      </c>
      <c r="BO476" s="1">
        <v>-1.7758173606492413E-7</v>
      </c>
      <c r="BQ476" t="s">
        <v>427</v>
      </c>
      <c r="BS476" s="23">
        <v>116.49709197568799</v>
      </c>
      <c r="BT476" s="23">
        <v>117.967671790349</v>
      </c>
      <c r="BU476" s="23">
        <v>1.4705798146610078</v>
      </c>
      <c r="BV476" s="24">
        <v>1.2623317798936183E-2</v>
      </c>
      <c r="BW476" s="2">
        <v>113.689523775818</v>
      </c>
      <c r="BX476" s="2">
        <v>113.68969129524901</v>
      </c>
      <c r="BY476" s="2">
        <v>1.6751943100246081E-4</v>
      </c>
      <c r="BZ476" s="1">
        <v>1.4734816844935411E-6</v>
      </c>
      <c r="CB476" s="25" t="s">
        <v>427</v>
      </c>
      <c r="CC476" s="27">
        <v>0</v>
      </c>
      <c r="CD476" s="27">
        <v>1.3494679999999999</v>
      </c>
      <c r="CG476" s="30">
        <v>533</v>
      </c>
      <c r="CH476" s="30"/>
      <c r="CI476" s="31"/>
      <c r="CJ476" s="31"/>
      <c r="CK476" s="31"/>
      <c r="CL476" s="30"/>
      <c r="CM476" s="30"/>
      <c r="CN476" s="30"/>
      <c r="CR476" s="30"/>
      <c r="CS476" s="39"/>
      <c r="CW476" s="30">
        <v>518</v>
      </c>
      <c r="CX476" s="30"/>
    </row>
    <row r="477" spans="1:102" ht="15.75" x14ac:dyDescent="0.25">
      <c r="A477" t="s">
        <v>756</v>
      </c>
      <c r="B477" t="s">
        <v>428</v>
      </c>
      <c r="C477" s="52">
        <v>63.123593031691001</v>
      </c>
      <c r="D477" s="52">
        <v>63.548186432041</v>
      </c>
      <c r="E477" s="52">
        <v>0.42459340034999826</v>
      </c>
      <c r="F477" s="53">
        <v>6.7263820064366814E-3</v>
      </c>
      <c r="G477" s="45">
        <v>64.012881119009009</v>
      </c>
      <c r="H477" s="45">
        <v>64.012941870834993</v>
      </c>
      <c r="I477" s="45">
        <v>6.0751825984084462E-5</v>
      </c>
      <c r="J477" s="46">
        <v>9.4905626683383015E-7</v>
      </c>
      <c r="K477" s="47" t="s">
        <v>933</v>
      </c>
      <c r="L477" s="55">
        <f t="shared" si="164"/>
        <v>62.954214119009009</v>
      </c>
      <c r="M477" s="55">
        <f t="shared" si="165"/>
        <v>62.954274870834993</v>
      </c>
      <c r="N477" s="55">
        <f t="shared" si="166"/>
        <v>6.0751825984084462E-5</v>
      </c>
      <c r="O477" s="56">
        <f t="shared" si="167"/>
        <v>9.650160332275589E-7</v>
      </c>
      <c r="P477" s="54"/>
      <c r="Q477" s="42"/>
      <c r="R477" s="42"/>
      <c r="S477" s="42"/>
      <c r="T477" s="42"/>
      <c r="AA477" t="s">
        <v>428</v>
      </c>
      <c r="AB477" s="2">
        <v>63.123593031691001</v>
      </c>
      <c r="AC477" s="2">
        <v>62.941334060315</v>
      </c>
      <c r="AD477" s="2">
        <v>-0.182258971376001</v>
      </c>
      <c r="AE477" s="1">
        <v>-2.8873351883581541E-3</v>
      </c>
      <c r="AF477" s="2">
        <v>63.121668127331006</v>
      </c>
      <c r="AG477" s="2">
        <v>-1.9249043599955939E-3</v>
      </c>
      <c r="AH477" s="1">
        <v>-3.0494214089321591E-5</v>
      </c>
      <c r="AI477" s="2">
        <v>63.092364246545003</v>
      </c>
      <c r="AJ477" s="2">
        <v>-3.1228785145998472E-2</v>
      </c>
      <c r="AK477" s="1">
        <v>-4.9472445477430533E-4</v>
      </c>
      <c r="AL477" s="2">
        <v>63.050403331641</v>
      </c>
      <c r="AM477" s="2">
        <v>-7.318970005000125E-2</v>
      </c>
      <c r="AN477" s="1">
        <v>-1.1594666357673364E-3</v>
      </c>
      <c r="AO477" s="2">
        <v>63.134183838143997</v>
      </c>
      <c r="AP477" s="2">
        <v>1.0590806452995594E-2</v>
      </c>
      <c r="AQ477" s="1">
        <v>1.6777889128837315E-4</v>
      </c>
      <c r="AR477" s="2">
        <v>62.883532377815996</v>
      </c>
      <c r="AS477" s="2">
        <v>-0.24006065387500541</v>
      </c>
      <c r="AT477" s="1">
        <v>-3.8030258156325752E-3</v>
      </c>
      <c r="AU477" s="1"/>
      <c r="AV477" t="s">
        <v>428</v>
      </c>
      <c r="AW477" s="2">
        <v>64.012881119009009</v>
      </c>
      <c r="AX477" s="2">
        <v>64.012854407727005</v>
      </c>
      <c r="AY477" s="2">
        <v>-2.6711282004043824E-5</v>
      </c>
      <c r="AZ477" s="1">
        <v>-4.1727979645821236E-7</v>
      </c>
      <c r="BA477" s="2">
        <v>64.012880819751004</v>
      </c>
      <c r="BB477" s="2">
        <v>-2.9925800504315703E-7</v>
      </c>
      <c r="BC477" s="1">
        <v>-4.6749654102710051E-9</v>
      </c>
      <c r="BD477" s="2">
        <v>64.012876253447004</v>
      </c>
      <c r="BE477" s="2">
        <v>-4.8655620048521087E-6</v>
      </c>
      <c r="BF477" s="1">
        <v>-7.6009108163813774E-8</v>
      </c>
      <c r="BG477" s="2">
        <v>64.012869672357994</v>
      </c>
      <c r="BH477" s="2">
        <v>-1.1446651015489806E-5</v>
      </c>
      <c r="BI477" s="1">
        <v>-1.7881793188169207E-7</v>
      </c>
      <c r="BJ477" s="2">
        <v>64.012882763806005</v>
      </c>
      <c r="BK477" s="2">
        <v>1.6447969954924702E-6</v>
      </c>
      <c r="BL477" s="1">
        <v>2.5694781530526016E-8</v>
      </c>
      <c r="BM477" s="2">
        <v>64.012854407727005</v>
      </c>
      <c r="BN477" s="2">
        <v>-2.6711282004043824E-5</v>
      </c>
      <c r="BO477" s="1">
        <v>-4.1727979645821236E-7</v>
      </c>
      <c r="BQ477" t="s">
        <v>428</v>
      </c>
      <c r="BS477" s="23">
        <v>63.123593031691001</v>
      </c>
      <c r="BT477" s="23">
        <v>63.652514444131</v>
      </c>
      <c r="BU477" s="23">
        <v>0.52892141243999902</v>
      </c>
      <c r="BV477" s="24">
        <v>8.3791398277099933E-3</v>
      </c>
      <c r="BW477" s="2">
        <v>64.012881119009009</v>
      </c>
      <c r="BX477" s="2">
        <v>64.012956532459995</v>
      </c>
      <c r="BY477" s="2">
        <v>7.5413450986161479E-5</v>
      </c>
      <c r="BZ477" s="1">
        <v>1.1780980588259604E-6</v>
      </c>
      <c r="CB477" s="25" t="s">
        <v>428</v>
      </c>
      <c r="CC477" s="27">
        <v>9.9999999999999995E-7</v>
      </c>
      <c r="CD477" s="27">
        <v>1.0586660000000001</v>
      </c>
      <c r="CG477" s="30">
        <v>534</v>
      </c>
      <c r="CH477" s="30"/>
      <c r="CI477" s="34"/>
      <c r="CJ477" s="34"/>
      <c r="CK477" s="34"/>
      <c r="CL477" s="34"/>
      <c r="CM477" s="32"/>
      <c r="CN477" s="32"/>
      <c r="CR477" s="30"/>
      <c r="CS477" s="39"/>
      <c r="CW477" s="30">
        <v>519</v>
      </c>
      <c r="CX477" s="30"/>
    </row>
    <row r="478" spans="1:102" ht="15.75" x14ac:dyDescent="0.25">
      <c r="A478" t="s">
        <v>757</v>
      </c>
      <c r="B478" t="s">
        <v>429</v>
      </c>
      <c r="C478" s="52">
        <v>88.137407448985996</v>
      </c>
      <c r="D478" s="52">
        <v>88.424516273286997</v>
      </c>
      <c r="E478" s="52">
        <v>0.28710882430100071</v>
      </c>
      <c r="F478" s="53">
        <v>3.2575138367574464E-3</v>
      </c>
      <c r="G478" s="45">
        <v>86.12930048992699</v>
      </c>
      <c r="H478" s="45">
        <v>86.129306915288993</v>
      </c>
      <c r="I478" s="45">
        <v>6.4253620024601332E-6</v>
      </c>
      <c r="J478" s="46">
        <v>7.4601348970802261E-8</v>
      </c>
      <c r="K478" s="47" t="s">
        <v>933</v>
      </c>
      <c r="L478" s="55">
        <f t="shared" si="164"/>
        <v>84.701404489926986</v>
      </c>
      <c r="M478" s="55">
        <f t="shared" si="165"/>
        <v>84.701410915288989</v>
      </c>
      <c r="N478" s="55">
        <f t="shared" si="166"/>
        <v>6.4253620024601332E-6</v>
      </c>
      <c r="O478" s="56">
        <f t="shared" si="167"/>
        <v>7.585897826787821E-8</v>
      </c>
      <c r="P478" s="54"/>
      <c r="Q478" s="42"/>
      <c r="R478" s="42"/>
      <c r="S478" s="42"/>
      <c r="T478" s="42"/>
      <c r="AA478" t="s">
        <v>429</v>
      </c>
      <c r="AB478" s="2">
        <v>88.137407448985996</v>
      </c>
      <c r="AC478" s="2">
        <v>87.973321011471</v>
      </c>
      <c r="AD478" s="2">
        <v>-0.16408643751499596</v>
      </c>
      <c r="AE478" s="1">
        <v>-1.861711641676882E-3</v>
      </c>
      <c r="AF478" s="2">
        <v>88.135675481073008</v>
      </c>
      <c r="AG478" s="2">
        <v>-1.7319679129883525E-3</v>
      </c>
      <c r="AH478" s="1">
        <v>-1.9650769895754161E-5</v>
      </c>
      <c r="AI478" s="2">
        <v>88.109507110706005</v>
      </c>
      <c r="AJ478" s="2">
        <v>-2.7900338279991388E-2</v>
      </c>
      <c r="AK478" s="1">
        <v>-3.1655501435233534E-4</v>
      </c>
      <c r="AL478" s="2">
        <v>88.071538483701005</v>
      </c>
      <c r="AM478" s="2">
        <v>-6.5868965284991532E-2</v>
      </c>
      <c r="AN478" s="1">
        <v>-7.4734403009433354E-4</v>
      </c>
      <c r="AO478" s="2">
        <v>88.146936334261</v>
      </c>
      <c r="AP478" s="2">
        <v>9.5288852750030628E-3</v>
      </c>
      <c r="AQ478" s="1">
        <v>1.0811397283858604E-4</v>
      </c>
      <c r="AR478" s="2">
        <v>87.921462497311992</v>
      </c>
      <c r="AS478" s="2">
        <v>-0.21594495167400396</v>
      </c>
      <c r="AT478" s="1">
        <v>-2.4500942099867536E-3</v>
      </c>
      <c r="AU478" s="1"/>
      <c r="AV478" t="s">
        <v>429</v>
      </c>
      <c r="AW478" s="2">
        <v>86.12930048992699</v>
      </c>
      <c r="AX478" s="2">
        <v>86.129282595001001</v>
      </c>
      <c r="AY478" s="2">
        <v>-1.7894925989025978E-5</v>
      </c>
      <c r="AZ478" s="1">
        <v>-2.0776815656501041E-7</v>
      </c>
      <c r="BA478" s="2">
        <v>86.129300304089995</v>
      </c>
      <c r="BB478" s="2">
        <v>-1.8583699556984357E-7</v>
      </c>
      <c r="BC478" s="1">
        <v>-2.157651281419354E-9</v>
      </c>
      <c r="BD478" s="2">
        <v>86.129297533395999</v>
      </c>
      <c r="BE478" s="2">
        <v>-2.95653099158244E-6</v>
      </c>
      <c r="BF478" s="1">
        <v>-3.432665741814788E-8</v>
      </c>
      <c r="BG478" s="2">
        <v>86.129293384478004</v>
      </c>
      <c r="BH478" s="2">
        <v>-7.1054489865218784E-6</v>
      </c>
      <c r="BI478" s="1">
        <v>-8.2497465393357938E-8</v>
      </c>
      <c r="BJ478" s="2">
        <v>86.129301511397003</v>
      </c>
      <c r="BK478" s="2">
        <v>1.0214700125743548E-6</v>
      </c>
      <c r="BL478" s="1">
        <v>1.1859727256159685E-8</v>
      </c>
      <c r="BM478" s="2">
        <v>86.129276697191997</v>
      </c>
      <c r="BN478" s="2">
        <v>-2.3792734992866826E-5</v>
      </c>
      <c r="BO478" s="1">
        <v>-2.7624437743633408E-7</v>
      </c>
      <c r="BQ478" t="s">
        <v>429</v>
      </c>
      <c r="BS478" s="23">
        <v>88.137407448985996</v>
      </c>
      <c r="BT478" s="23">
        <v>88.517959129998999</v>
      </c>
      <c r="BU478" s="23">
        <v>0.38055168101300296</v>
      </c>
      <c r="BV478" s="24">
        <v>4.3177090412293622E-3</v>
      </c>
      <c r="BW478" s="2">
        <v>86.12930048992699</v>
      </c>
      <c r="BX478" s="2">
        <v>86.129316847425002</v>
      </c>
      <c r="BY478" s="2">
        <v>1.6357498012098404E-5</v>
      </c>
      <c r="BZ478" s="1">
        <v>1.8991792478346493E-7</v>
      </c>
      <c r="CB478" s="25" t="s">
        <v>429</v>
      </c>
      <c r="CC478" s="27">
        <v>0</v>
      </c>
      <c r="CD478" s="27">
        <v>1.4278960000000001</v>
      </c>
      <c r="CG478" s="30">
        <v>535</v>
      </c>
      <c r="CH478" s="30"/>
      <c r="CI478" s="38"/>
      <c r="CJ478" s="38"/>
      <c r="CK478" s="34"/>
      <c r="CL478" s="34"/>
      <c r="CM478" s="32"/>
      <c r="CN478" s="32"/>
      <c r="CR478" s="30"/>
      <c r="CS478" s="39"/>
      <c r="CW478" s="30">
        <v>520</v>
      </c>
      <c r="CX478" s="30"/>
    </row>
    <row r="479" spans="1:102" ht="15.75" x14ac:dyDescent="0.25">
      <c r="A479" t="s">
        <v>758</v>
      </c>
      <c r="B479" t="s">
        <v>430</v>
      </c>
      <c r="C479" s="52">
        <v>66.175735654939999</v>
      </c>
      <c r="D479" s="52">
        <v>65.471986453923009</v>
      </c>
      <c r="E479" s="52">
        <v>-0.7037492010169899</v>
      </c>
      <c r="F479" s="53">
        <v>-1.0634550474611237E-2</v>
      </c>
      <c r="G479" s="45">
        <v>75.192815645118998</v>
      </c>
      <c r="H479" s="45">
        <v>75.192815645118998</v>
      </c>
      <c r="I479" s="45">
        <v>0</v>
      </c>
      <c r="J479" s="46">
        <v>0</v>
      </c>
      <c r="K479" s="47" t="s">
        <v>933</v>
      </c>
      <c r="L479" s="55">
        <f t="shared" si="164"/>
        <v>73.660601645119002</v>
      </c>
      <c r="M479" s="55">
        <f t="shared" si="165"/>
        <v>73.660601645119002</v>
      </c>
      <c r="N479" s="55">
        <f t="shared" si="166"/>
        <v>0</v>
      </c>
      <c r="O479" s="56">
        <f t="shared" si="167"/>
        <v>0</v>
      </c>
      <c r="P479" s="54"/>
      <c r="Q479" s="42"/>
      <c r="R479" s="42"/>
      <c r="S479" s="42"/>
      <c r="T479" s="42"/>
      <c r="AA479" t="s">
        <v>430</v>
      </c>
      <c r="AB479" s="2">
        <v>66.175735654939999</v>
      </c>
      <c r="AC479" s="2">
        <v>65.988424330789996</v>
      </c>
      <c r="AD479" s="2">
        <v>-0.18731132415000218</v>
      </c>
      <c r="AE479" s="1">
        <v>-2.8305136663187127E-3</v>
      </c>
      <c r="AF479" s="2">
        <v>66.173769489242005</v>
      </c>
      <c r="AG479" s="2">
        <v>-1.9661656979934605E-3</v>
      </c>
      <c r="AH479" s="1">
        <v>-2.9711278288550265E-5</v>
      </c>
      <c r="AI479" s="2">
        <v>66.146213913484999</v>
      </c>
      <c r="AJ479" s="2">
        <v>-2.9521741454999528E-2</v>
      </c>
      <c r="AK479" s="1">
        <v>-4.461112696794892E-4</v>
      </c>
      <c r="AL479" s="2">
        <v>66.100795023575003</v>
      </c>
      <c r="AM479" s="2">
        <v>-7.4940631364995625E-2</v>
      </c>
      <c r="AN479" s="1">
        <v>-1.1324487838829387E-3</v>
      </c>
      <c r="AO479" s="2">
        <v>66.186548848358001</v>
      </c>
      <c r="AP479" s="2">
        <v>1.0813193418002243E-2</v>
      </c>
      <c r="AQ479" s="1">
        <v>1.6340118188312185E-4</v>
      </c>
      <c r="AR479" s="2">
        <v>65.931176137564009</v>
      </c>
      <c r="AS479" s="2">
        <v>-0.2445595173759898</v>
      </c>
      <c r="AT479" s="1">
        <v>-3.6956070824991803E-3</v>
      </c>
      <c r="AU479" s="1"/>
      <c r="AV479" t="s">
        <v>430</v>
      </c>
      <c r="AW479" s="2">
        <v>75.192815645118998</v>
      </c>
      <c r="AX479" s="2">
        <v>75.192815645118998</v>
      </c>
      <c r="AY479" s="2">
        <v>0</v>
      </c>
      <c r="AZ479" s="1">
        <v>0</v>
      </c>
      <c r="BA479" s="2">
        <v>75.192815645118998</v>
      </c>
      <c r="BB479" s="2">
        <v>0</v>
      </c>
      <c r="BC479" s="1">
        <v>0</v>
      </c>
      <c r="BD479" s="2">
        <v>75.192815645118998</v>
      </c>
      <c r="BE479" s="2">
        <v>0</v>
      </c>
      <c r="BF479" s="1">
        <v>0</v>
      </c>
      <c r="BG479" s="2">
        <v>75.192815645118998</v>
      </c>
      <c r="BH479" s="2">
        <v>0</v>
      </c>
      <c r="BI479" s="1">
        <v>0</v>
      </c>
      <c r="BJ479" s="2">
        <v>75.192815645118998</v>
      </c>
      <c r="BK479" s="2">
        <v>0</v>
      </c>
      <c r="BL479" s="1">
        <v>0</v>
      </c>
      <c r="BM479" s="2">
        <v>75.192815645118998</v>
      </c>
      <c r="BN479" s="2">
        <v>0</v>
      </c>
      <c r="BO479" s="1">
        <v>0</v>
      </c>
      <c r="BQ479" t="s">
        <v>430</v>
      </c>
      <c r="BS479" s="23">
        <v>66.175735654939999</v>
      </c>
      <c r="BT479" s="23">
        <v>65.573419246862002</v>
      </c>
      <c r="BU479" s="23">
        <v>-0.60231640807799636</v>
      </c>
      <c r="BV479" s="24">
        <v>-9.1017712476768459E-3</v>
      </c>
      <c r="BW479" s="2">
        <v>75.192815645118998</v>
      </c>
      <c r="BX479" s="2">
        <v>75.192815645118998</v>
      </c>
      <c r="BY479" s="2">
        <v>0</v>
      </c>
      <c r="BZ479" s="1">
        <v>0</v>
      </c>
      <c r="CB479" s="25" t="s">
        <v>430</v>
      </c>
      <c r="CC479" s="27">
        <v>0</v>
      </c>
      <c r="CD479" s="27">
        <v>1.532214</v>
      </c>
      <c r="CG479" s="30">
        <v>537</v>
      </c>
      <c r="CH479" s="30"/>
      <c r="CI479" s="31"/>
      <c r="CJ479" s="31"/>
      <c r="CK479" s="31"/>
      <c r="CL479" s="30"/>
      <c r="CM479" s="30"/>
      <c r="CN479" s="30"/>
      <c r="CR479" s="30"/>
      <c r="CS479" s="39"/>
      <c r="CW479" s="30">
        <v>521</v>
      </c>
      <c r="CX479" s="30"/>
    </row>
    <row r="480" spans="1:102" ht="15.75" x14ac:dyDescent="0.25">
      <c r="A480" t="s">
        <v>759</v>
      </c>
      <c r="B480" t="s">
        <v>431</v>
      </c>
      <c r="C480" s="52">
        <v>75.850619088099009</v>
      </c>
      <c r="D480" s="52">
        <v>76.185798217374</v>
      </c>
      <c r="E480" s="52">
        <v>0.33517912927499083</v>
      </c>
      <c r="F480" s="53">
        <v>4.4189372915425622E-3</v>
      </c>
      <c r="G480" s="45">
        <v>73.319287983932995</v>
      </c>
      <c r="H480" s="45">
        <v>73.319299120504013</v>
      </c>
      <c r="I480" s="45">
        <v>1.1136571018255381E-5</v>
      </c>
      <c r="J480" s="46">
        <v>1.5189142345048171E-7</v>
      </c>
      <c r="K480" s="47" t="s">
        <v>933</v>
      </c>
      <c r="L480" s="55">
        <f t="shared" si="164"/>
        <v>72.187763983932996</v>
      </c>
      <c r="M480" s="55">
        <f t="shared" si="165"/>
        <v>72.187775120504014</v>
      </c>
      <c r="N480" s="55">
        <f t="shared" si="166"/>
        <v>1.1136571018255381E-5</v>
      </c>
      <c r="O480" s="56">
        <f t="shared" si="167"/>
        <v>1.5427228111309937E-7</v>
      </c>
      <c r="P480" s="54"/>
      <c r="Q480" s="42"/>
      <c r="R480" s="42"/>
      <c r="S480" s="42"/>
      <c r="T480" s="42"/>
      <c r="AA480" t="s">
        <v>431</v>
      </c>
      <c r="AB480" s="2">
        <v>75.850619088099009</v>
      </c>
      <c r="AC480" s="2">
        <v>75.739085669723011</v>
      </c>
      <c r="AD480" s="2">
        <v>-0.11153341837599839</v>
      </c>
      <c r="AE480" s="1">
        <v>-1.4704351753075939E-3</v>
      </c>
      <c r="AF480" s="2">
        <v>75.849440342763003</v>
      </c>
      <c r="AG480" s="2">
        <v>-1.1787453360057043E-3</v>
      </c>
      <c r="AH480" s="1">
        <v>-1.554035221039679E-5</v>
      </c>
      <c r="AI480" s="2">
        <v>75.831338598233003</v>
      </c>
      <c r="AJ480" s="2">
        <v>-1.9280489866005723E-2</v>
      </c>
      <c r="AK480" s="1">
        <v>-2.5419027685999256E-4</v>
      </c>
      <c r="AL480" s="2">
        <v>75.805812263376993</v>
      </c>
      <c r="AM480" s="2">
        <v>-4.4806824722016358E-2</v>
      </c>
      <c r="AN480" s="1">
        <v>-5.9072457496983785E-4</v>
      </c>
      <c r="AO480" s="2">
        <v>75.857104840519995</v>
      </c>
      <c r="AP480" s="2">
        <v>6.485752420985591E-3</v>
      </c>
      <c r="AQ480" s="1">
        <v>8.5506914761664858E-5</v>
      </c>
      <c r="AR480" s="2">
        <v>75.703571453439992</v>
      </c>
      <c r="AS480" s="2">
        <v>-0.14704763465901749</v>
      </c>
      <c r="AT480" s="1">
        <v>-1.9386477846439795E-3</v>
      </c>
      <c r="AU480" s="1"/>
      <c r="AV480" t="s">
        <v>431</v>
      </c>
      <c r="AW480" s="2">
        <v>73.319287983932995</v>
      </c>
      <c r="AX480" s="2">
        <v>73.319279056606987</v>
      </c>
      <c r="AY480" s="2">
        <v>-8.9273260073241545E-6</v>
      </c>
      <c r="AZ480" s="1">
        <v>-1.2175958404397581E-7</v>
      </c>
      <c r="BA480" s="2">
        <v>73.319287891103997</v>
      </c>
      <c r="BB480" s="2">
        <v>-9.2828997821925441E-8</v>
      </c>
      <c r="BC480" s="1">
        <v>-1.2660924618126101E-9</v>
      </c>
      <c r="BD480" s="2">
        <v>73.319286486228009</v>
      </c>
      <c r="BE480" s="2">
        <v>-1.4977049858089231E-6</v>
      </c>
      <c r="BF480" s="1">
        <v>-2.042716216962072E-8</v>
      </c>
      <c r="BG480" s="2">
        <v>73.319284440808005</v>
      </c>
      <c r="BH480" s="2">
        <v>-3.5431249898465467E-6</v>
      </c>
      <c r="BI480" s="1">
        <v>-4.8324596259349631E-8</v>
      </c>
      <c r="BJ480" s="2">
        <v>73.319288494329001</v>
      </c>
      <c r="BK480" s="2">
        <v>5.1039600634794624E-7</v>
      </c>
      <c r="BL480" s="1">
        <v>6.9612788173801299E-9</v>
      </c>
      <c r="BM480" s="2">
        <v>73.319275996676993</v>
      </c>
      <c r="BN480" s="2">
        <v>-1.1987256002043978E-5</v>
      </c>
      <c r="BO480" s="1">
        <v>-1.6349389542177271E-7</v>
      </c>
      <c r="BQ480" t="s">
        <v>431</v>
      </c>
      <c r="BS480" s="23">
        <v>75.850619088099009</v>
      </c>
      <c r="BT480" s="23">
        <v>76.250024343410999</v>
      </c>
      <c r="BU480" s="23">
        <v>0.39940525531199</v>
      </c>
      <c r="BV480" s="24">
        <v>5.2656822068662176E-3</v>
      </c>
      <c r="BW480" s="2">
        <v>73.319287983932995</v>
      </c>
      <c r="BX480" s="2">
        <v>73.319304504268999</v>
      </c>
      <c r="BY480" s="2">
        <v>1.6520336004077762E-5</v>
      </c>
      <c r="BZ480" s="1">
        <v>2.2532046420988142E-7</v>
      </c>
      <c r="CB480" s="25" t="s">
        <v>431</v>
      </c>
      <c r="CC480" s="27">
        <v>0</v>
      </c>
      <c r="CD480" s="27">
        <v>1.131524</v>
      </c>
      <c r="CG480" s="30">
        <v>538</v>
      </c>
      <c r="CH480" s="30"/>
      <c r="CI480" s="34"/>
      <c r="CJ480" s="34"/>
      <c r="CK480" s="34"/>
      <c r="CL480" s="34"/>
      <c r="CM480" s="32"/>
      <c r="CN480" s="32"/>
      <c r="CR480" s="30"/>
      <c r="CS480" s="39"/>
      <c r="CW480" s="30">
        <v>522</v>
      </c>
      <c r="CX480" s="30"/>
    </row>
    <row r="481" spans="1:102" ht="15.75" x14ac:dyDescent="0.25">
      <c r="A481" t="s">
        <v>760</v>
      </c>
      <c r="B481" t="s">
        <v>432</v>
      </c>
      <c r="C481" s="52">
        <v>145.53713022805601</v>
      </c>
      <c r="D481" s="52">
        <v>147.475541732149</v>
      </c>
      <c r="E481" s="52">
        <v>1.9384115040929828</v>
      </c>
      <c r="F481" s="53">
        <v>1.3319016948152688E-2</v>
      </c>
      <c r="G481" s="45">
        <v>135.565237006106</v>
      </c>
      <c r="H481" s="45">
        <v>135.56540448538399</v>
      </c>
      <c r="I481" s="45">
        <v>1.6747927799087847E-4</v>
      </c>
      <c r="J481" s="46">
        <v>1.2354146364479489E-6</v>
      </c>
      <c r="K481" s="47" t="s">
        <v>933</v>
      </c>
      <c r="L481" s="55">
        <f t="shared" si="164"/>
        <v>134.23313700610601</v>
      </c>
      <c r="M481" s="55">
        <f t="shared" si="165"/>
        <v>134.233304485384</v>
      </c>
      <c r="N481" s="55">
        <f t="shared" si="166"/>
        <v>1.6747927799087847E-4</v>
      </c>
      <c r="O481" s="56">
        <f t="shared" si="167"/>
        <v>1.2476746184011192E-6</v>
      </c>
      <c r="P481" s="54"/>
      <c r="Q481" s="42"/>
      <c r="R481" s="42"/>
      <c r="S481" s="42"/>
      <c r="T481" s="42"/>
      <c r="AA481" t="s">
        <v>432</v>
      </c>
      <c r="AB481" s="2">
        <v>145.53713022805601</v>
      </c>
      <c r="AC481" s="2">
        <v>145.444194187509</v>
      </c>
      <c r="AD481" s="2">
        <v>-9.2936040547016319E-2</v>
      </c>
      <c r="AE481" s="1">
        <v>-6.3857271612670916E-4</v>
      </c>
      <c r="AF481" s="2">
        <v>145.53613042365899</v>
      </c>
      <c r="AG481" s="2">
        <v>-9.9980439702562762E-4</v>
      </c>
      <c r="AH481" s="1">
        <v>-6.8697547866921572E-6</v>
      </c>
      <c r="AI481" s="2">
        <v>145.51732072172499</v>
      </c>
      <c r="AJ481" s="2">
        <v>-1.980950633102907E-2</v>
      </c>
      <c r="AK481" s="1">
        <v>-1.3611307506192861E-4</v>
      </c>
      <c r="AL481" s="2">
        <v>145.49939013954898</v>
      </c>
      <c r="AM481" s="2">
        <v>-3.7740088507035807E-2</v>
      </c>
      <c r="AN481" s="1">
        <v>-2.5931587662816533E-4</v>
      </c>
      <c r="AO481" s="2">
        <v>145.542638139465</v>
      </c>
      <c r="AP481" s="2">
        <v>5.5079114089835457E-3</v>
      </c>
      <c r="AQ481" s="1">
        <v>3.7845403440020243E-5</v>
      </c>
      <c r="AR481" s="2">
        <v>145.41146456357501</v>
      </c>
      <c r="AS481" s="2">
        <v>-0.12566566448100502</v>
      </c>
      <c r="AT481" s="1">
        <v>-8.6346119566936292E-4</v>
      </c>
      <c r="AU481" s="1"/>
      <c r="AV481" t="s">
        <v>432</v>
      </c>
      <c r="AW481" s="2">
        <v>135.565237006106</v>
      </c>
      <c r="AX481" s="2">
        <v>135.565249687098</v>
      </c>
      <c r="AY481" s="2">
        <v>1.2680992000468905E-5</v>
      </c>
      <c r="AZ481" s="1">
        <v>9.3541620850024697E-8</v>
      </c>
      <c r="BA481" s="2">
        <v>135.565237135632</v>
      </c>
      <c r="BB481" s="2">
        <v>1.2952600059179531E-7</v>
      </c>
      <c r="BC481" s="1">
        <v>9.5545143764224248E-10</v>
      </c>
      <c r="BD481" s="2">
        <v>135.56523865935702</v>
      </c>
      <c r="BE481" s="2">
        <v>1.6532510187516891E-6</v>
      </c>
      <c r="BF481" s="1">
        <v>1.2195243081950463E-8</v>
      </c>
      <c r="BG481" s="2">
        <v>135.565242022089</v>
      </c>
      <c r="BH481" s="2">
        <v>5.0159829925178201E-6</v>
      </c>
      <c r="BI481" s="1">
        <v>3.700051062715949E-8</v>
      </c>
      <c r="BJ481" s="2">
        <v>135.56523629572101</v>
      </c>
      <c r="BK481" s="2">
        <v>-7.1038499527276144E-7</v>
      </c>
      <c r="BL481" s="1">
        <v>-5.2401707912830557E-9</v>
      </c>
      <c r="BM481" s="2">
        <v>135.56525279708998</v>
      </c>
      <c r="BN481" s="2">
        <v>1.5790983979968587E-5</v>
      </c>
      <c r="BO481" s="1">
        <v>1.1648254618001623E-7</v>
      </c>
      <c r="BQ481" t="s">
        <v>432</v>
      </c>
      <c r="BS481" s="23">
        <v>145.53713022805601</v>
      </c>
      <c r="BT481" s="23">
        <v>147.53748063158599</v>
      </c>
      <c r="BU481" s="23">
        <v>2.0003504035299784</v>
      </c>
      <c r="BV481" s="24">
        <v>1.3744605245379227E-2</v>
      </c>
      <c r="BW481" s="2">
        <v>135.565237006106</v>
      </c>
      <c r="BX481" s="2">
        <v>135.56540026554902</v>
      </c>
      <c r="BY481" s="2">
        <v>1.6325944301343043E-4</v>
      </c>
      <c r="BZ481" s="1">
        <v>1.204286929443992E-6</v>
      </c>
      <c r="CB481" s="25" t="s">
        <v>432</v>
      </c>
      <c r="CC481" s="27">
        <v>0</v>
      </c>
      <c r="CD481" s="27">
        <v>1.3321000000000001</v>
      </c>
      <c r="CG481" s="30">
        <v>539</v>
      </c>
      <c r="CH481" s="30"/>
      <c r="CI481" s="31"/>
      <c r="CJ481" s="31"/>
      <c r="CK481" s="31"/>
      <c r="CL481" s="30"/>
      <c r="CM481" s="30"/>
      <c r="CN481" s="30"/>
      <c r="CR481" s="30"/>
      <c r="CS481" s="39"/>
      <c r="CW481" s="30">
        <v>523</v>
      </c>
      <c r="CX481" s="30"/>
    </row>
    <row r="482" spans="1:102" ht="15.75" x14ac:dyDescent="0.25">
      <c r="A482" t="s">
        <v>761</v>
      </c>
      <c r="B482" t="s">
        <v>433</v>
      </c>
      <c r="C482" s="52">
        <v>115.383366689239</v>
      </c>
      <c r="D482" s="52">
        <v>116.00634837513699</v>
      </c>
      <c r="E482" s="52">
        <v>0.62298168589799729</v>
      </c>
      <c r="F482" s="53">
        <v>5.3992330417595488E-3</v>
      </c>
      <c r="G482" s="45">
        <v>116.445291362956</v>
      </c>
      <c r="H482" s="45">
        <v>116.44537753326901</v>
      </c>
      <c r="I482" s="45">
        <v>8.6170313011280086E-5</v>
      </c>
      <c r="J482" s="46">
        <v>7.4000684787408164E-7</v>
      </c>
      <c r="K482" s="47" t="s">
        <v>933</v>
      </c>
      <c r="L482" s="55">
        <f t="shared" si="164"/>
        <v>114.85044036295601</v>
      </c>
      <c r="M482" s="55">
        <f t="shared" si="165"/>
        <v>114.85052653326902</v>
      </c>
      <c r="N482" s="55">
        <f t="shared" si="166"/>
        <v>8.6170313011280086E-5</v>
      </c>
      <c r="O482" s="56">
        <f t="shared" si="167"/>
        <v>7.5028282642156554E-7</v>
      </c>
      <c r="P482" s="54"/>
      <c r="Q482" s="42"/>
      <c r="R482" s="42"/>
      <c r="S482" s="42"/>
      <c r="T482" s="42"/>
      <c r="AA482" t="s">
        <v>433</v>
      </c>
      <c r="AB482" s="2">
        <v>115.383366689239</v>
      </c>
      <c r="AC482" s="2">
        <v>115.20808258769999</v>
      </c>
      <c r="AD482" s="2">
        <v>-0.17528410153900609</v>
      </c>
      <c r="AE482" s="1">
        <v>-1.5191453202357773E-3</v>
      </c>
      <c r="AF482" s="2">
        <v>115.38151317125501</v>
      </c>
      <c r="AG482" s="2">
        <v>-1.8535179839886951E-3</v>
      </c>
      <c r="AH482" s="1">
        <v>-1.6063996372897998E-5</v>
      </c>
      <c r="AI482" s="2">
        <v>115.35284866057999</v>
      </c>
      <c r="AJ482" s="2">
        <v>-3.0518028659002994E-2</v>
      </c>
      <c r="AK482" s="1">
        <v>-2.6449244405562312E-4</v>
      </c>
      <c r="AL482" s="2">
        <v>115.312925557612</v>
      </c>
      <c r="AM482" s="2">
        <v>-7.0441131626992615E-2</v>
      </c>
      <c r="AN482" s="1">
        <v>-6.1049641424236727E-4</v>
      </c>
      <c r="AO482" s="2">
        <v>115.39356560066601</v>
      </c>
      <c r="AP482" s="2">
        <v>1.0198911427011126E-2</v>
      </c>
      <c r="AQ482" s="1">
        <v>8.8391522276167966E-5</v>
      </c>
      <c r="AR482" s="2">
        <v>115.15208708557101</v>
      </c>
      <c r="AS482" s="2">
        <v>-0.23127960366798561</v>
      </c>
      <c r="AT482" s="1">
        <v>-2.0044449239454845E-3</v>
      </c>
      <c r="AU482" s="1"/>
      <c r="AV482" t="s">
        <v>433</v>
      </c>
      <c r="AW482" s="2">
        <v>116.445291362956</v>
      </c>
      <c r="AX482" s="2">
        <v>116.445264596847</v>
      </c>
      <c r="AY482" s="2">
        <v>-2.6766109002096528E-5</v>
      </c>
      <c r="AZ482" s="1">
        <v>-2.298599513025175E-7</v>
      </c>
      <c r="BA482" s="2">
        <v>116.445291084193</v>
      </c>
      <c r="BB482" s="2">
        <v>-2.7876299668605498E-7</v>
      </c>
      <c r="BC482" s="1">
        <v>-2.393939621114951E-9</v>
      </c>
      <c r="BD482" s="2">
        <v>116.445286763659</v>
      </c>
      <c r="BE482" s="2">
        <v>-4.599297000140723E-6</v>
      </c>
      <c r="BF482" s="1">
        <v>-3.9497492309971308E-8</v>
      </c>
      <c r="BG482" s="2">
        <v>116.44528070624601</v>
      </c>
      <c r="BH482" s="2">
        <v>-1.0656709989120827E-5</v>
      </c>
      <c r="BI482" s="1">
        <v>-9.1516882000013427E-8</v>
      </c>
      <c r="BJ482" s="2">
        <v>116.445292895262</v>
      </c>
      <c r="BK482" s="2">
        <v>1.5323060011951384E-6</v>
      </c>
      <c r="BL482" s="1">
        <v>1.3159020714877967E-8</v>
      </c>
      <c r="BM482" s="2">
        <v>116.44525585653099</v>
      </c>
      <c r="BN482" s="2">
        <v>-3.5506425007270082E-5</v>
      </c>
      <c r="BO482" s="1">
        <v>-3.0491937107699588E-7</v>
      </c>
      <c r="BQ482" t="s">
        <v>433</v>
      </c>
      <c r="BS482" s="23">
        <v>115.383366689239</v>
      </c>
      <c r="BT482" s="23">
        <v>116.10777351392201</v>
      </c>
      <c r="BU482" s="23">
        <v>0.72440682468301532</v>
      </c>
      <c r="BV482" s="24">
        <v>6.2782604240874144E-3</v>
      </c>
      <c r="BW482" s="2">
        <v>116.445291362956</v>
      </c>
      <c r="BX482" s="2">
        <v>116.445391206948</v>
      </c>
      <c r="BY482" s="2">
        <v>9.9843992003911808E-5</v>
      </c>
      <c r="BZ482" s="1">
        <v>8.5743262638848564E-7</v>
      </c>
      <c r="CB482" s="25" t="s">
        <v>433</v>
      </c>
      <c r="CC482" s="27">
        <v>9.9999999999999995E-7</v>
      </c>
      <c r="CD482" s="27">
        <v>1.5948500000000001</v>
      </c>
      <c r="CG482" s="30">
        <v>540</v>
      </c>
      <c r="CH482" s="30"/>
      <c r="CI482" s="15"/>
      <c r="CJ482" s="33"/>
      <c r="CK482" s="34"/>
      <c r="CL482" s="34"/>
      <c r="CM482" s="32"/>
      <c r="CN482" s="32"/>
      <c r="CR482" s="30"/>
      <c r="CS482" s="39"/>
      <c r="CW482" s="30">
        <v>524</v>
      </c>
      <c r="CX482" s="30"/>
    </row>
    <row r="483" spans="1:102" ht="15.75" x14ac:dyDescent="0.25">
      <c r="B483" t="s">
        <v>434</v>
      </c>
      <c r="C483" s="52">
        <v>68.019458441110999</v>
      </c>
      <c r="D483" s="52">
        <v>68.035051990959005</v>
      </c>
      <c r="E483" s="52">
        <v>1.5593549848006205E-2</v>
      </c>
      <c r="F483" s="53">
        <v>2.2925130845472086E-4</v>
      </c>
      <c r="G483" s="45">
        <v>69.294671034364995</v>
      </c>
      <c r="H483" s="45">
        <v>69.294671034364995</v>
      </c>
      <c r="I483" s="45">
        <v>0</v>
      </c>
      <c r="J483" s="46">
        <v>0</v>
      </c>
      <c r="K483" s="47" t="s">
        <v>933</v>
      </c>
      <c r="L483" s="55">
        <f t="shared" si="164"/>
        <v>68.264373034364993</v>
      </c>
      <c r="M483" s="55">
        <f t="shared" si="165"/>
        <v>68.264373034364993</v>
      </c>
      <c r="N483" s="55">
        <f t="shared" si="166"/>
        <v>0</v>
      </c>
      <c r="O483" s="56">
        <f t="shared" si="167"/>
        <v>0</v>
      </c>
      <c r="P483" s="54"/>
      <c r="Q483" s="42"/>
      <c r="R483" s="42"/>
      <c r="S483" s="42"/>
      <c r="T483" s="42"/>
      <c r="AA483" t="s">
        <v>434</v>
      </c>
      <c r="AB483" s="2">
        <v>68.019458441110999</v>
      </c>
      <c r="AC483" s="2">
        <v>67.860780481781006</v>
      </c>
      <c r="AD483" s="2">
        <v>-0.15867795932999229</v>
      </c>
      <c r="AE483" s="1">
        <v>-2.3328318538050467E-3</v>
      </c>
      <c r="AF483" s="2">
        <v>68.017786341699008</v>
      </c>
      <c r="AG483" s="2">
        <v>-1.6720994119907573E-3</v>
      </c>
      <c r="AH483" s="1">
        <v>-2.4582662819028554E-5</v>
      </c>
      <c r="AI483" s="2">
        <v>67.993069064118004</v>
      </c>
      <c r="AJ483" s="2">
        <v>-2.6389376992995039E-2</v>
      </c>
      <c r="AK483" s="1">
        <v>-3.8796805499182401E-4</v>
      </c>
      <c r="AL483" s="2">
        <v>67.955824478045997</v>
      </c>
      <c r="AM483" s="2">
        <v>-6.3633963065001353E-2</v>
      </c>
      <c r="AN483" s="1">
        <v>-9.3552587044034663E-4</v>
      </c>
      <c r="AO483" s="2">
        <v>68.028656878380005</v>
      </c>
      <c r="AP483" s="2">
        <v>9.1984372690063765E-3</v>
      </c>
      <c r="AQ483" s="1">
        <v>1.3523243906697787E-4</v>
      </c>
      <c r="AR483" s="2">
        <v>67.811126782444006</v>
      </c>
      <c r="AS483" s="2">
        <v>-0.20833165866699233</v>
      </c>
      <c r="AT483" s="1">
        <v>-3.062824424680755E-3</v>
      </c>
      <c r="AU483" s="1"/>
      <c r="AV483" t="s">
        <v>434</v>
      </c>
      <c r="AW483" s="2">
        <v>69.294671034364995</v>
      </c>
      <c r="AX483" s="2">
        <v>69.294671034364995</v>
      </c>
      <c r="AY483" s="2">
        <v>0</v>
      </c>
      <c r="AZ483" s="1">
        <v>0</v>
      </c>
      <c r="BA483" s="2">
        <v>69.294671034364995</v>
      </c>
      <c r="BB483" s="2">
        <v>0</v>
      </c>
      <c r="BC483" s="1">
        <v>0</v>
      </c>
      <c r="BD483" s="2">
        <v>69.294671034364995</v>
      </c>
      <c r="BE483" s="2">
        <v>0</v>
      </c>
      <c r="BF483" s="1">
        <v>0</v>
      </c>
      <c r="BG483" s="2">
        <v>69.294671034364995</v>
      </c>
      <c r="BH483" s="2">
        <v>0</v>
      </c>
      <c r="BI483" s="1">
        <v>0</v>
      </c>
      <c r="BJ483" s="2">
        <v>69.294671034364995</v>
      </c>
      <c r="BK483" s="2">
        <v>0</v>
      </c>
      <c r="BL483" s="1">
        <v>0</v>
      </c>
      <c r="BM483" s="2">
        <v>69.294671034364995</v>
      </c>
      <c r="BN483" s="2">
        <v>0</v>
      </c>
      <c r="BO483" s="1">
        <v>0</v>
      </c>
      <c r="BQ483" t="s">
        <v>434</v>
      </c>
      <c r="BS483" s="23">
        <v>68.019458441110999</v>
      </c>
      <c r="BT483" s="23">
        <v>68.124084627996993</v>
      </c>
      <c r="BU483" s="23">
        <v>0.10462618688599434</v>
      </c>
      <c r="BV483" s="24">
        <v>1.5381802396526906E-3</v>
      </c>
      <c r="BW483" s="2">
        <v>69.294671034364995</v>
      </c>
      <c r="BX483" s="2">
        <v>69.294671034364995</v>
      </c>
      <c r="BY483" s="2">
        <v>0</v>
      </c>
      <c r="BZ483" s="1">
        <v>0</v>
      </c>
      <c r="CB483" s="25" t="s">
        <v>434</v>
      </c>
      <c r="CC483" s="27">
        <v>0</v>
      </c>
      <c r="CD483" s="27">
        <v>1.0302979999999999</v>
      </c>
      <c r="CG483" s="30">
        <v>541</v>
      </c>
      <c r="CH483" s="30"/>
      <c r="CI483" s="15"/>
      <c r="CJ483" s="33"/>
      <c r="CK483" s="34"/>
      <c r="CL483" s="34"/>
      <c r="CM483" s="32"/>
      <c r="CN483" s="32"/>
      <c r="CR483" s="30"/>
      <c r="CS483" s="39"/>
      <c r="CW483" s="30">
        <v>525</v>
      </c>
      <c r="CX483" s="30"/>
    </row>
    <row r="484" spans="1:102" ht="15.75" x14ac:dyDescent="0.25">
      <c r="B484" t="s">
        <v>441</v>
      </c>
      <c r="C484" s="52">
        <v>95.031441563339996</v>
      </c>
      <c r="D484" s="52">
        <v>90.967794874657997</v>
      </c>
      <c r="E484" s="52">
        <v>-4.0636466886819989</v>
      </c>
      <c r="F484" s="53">
        <v>-4.2761075932679742E-2</v>
      </c>
      <c r="G484" s="45">
        <v>100.69507406225499</v>
      </c>
      <c r="H484" s="45">
        <v>100.69507406225499</v>
      </c>
      <c r="I484" s="45">
        <v>0</v>
      </c>
      <c r="J484" s="46">
        <v>0</v>
      </c>
      <c r="K484" s="47" t="s">
        <v>933</v>
      </c>
      <c r="L484" s="55">
        <f t="shared" si="164"/>
        <v>98.234248062254991</v>
      </c>
      <c r="M484" s="55">
        <f t="shared" si="165"/>
        <v>98.234248062254991</v>
      </c>
      <c r="N484" s="55">
        <f t="shared" si="166"/>
        <v>0</v>
      </c>
      <c r="O484" s="56">
        <f t="shared" si="167"/>
        <v>0</v>
      </c>
      <c r="P484" s="54"/>
      <c r="Q484" s="42"/>
      <c r="R484" s="42"/>
      <c r="S484" s="42"/>
      <c r="T484" s="42"/>
      <c r="AA484" t="s">
        <v>441</v>
      </c>
      <c r="AB484" s="2">
        <v>95.031441563339996</v>
      </c>
      <c r="AC484" s="2">
        <v>94.899048129926996</v>
      </c>
      <c r="AD484" s="2">
        <v>-0.13239343341300014</v>
      </c>
      <c r="AE484" s="1">
        <v>-1.3931540049801072E-3</v>
      </c>
      <c r="AF484" s="2">
        <v>95.030089701946011</v>
      </c>
      <c r="AG484" s="2">
        <v>-1.3518613939851321E-3</v>
      </c>
      <c r="AH484" s="1">
        <v>-1.4225411839976083E-5</v>
      </c>
      <c r="AI484" s="2">
        <v>95.018622716015003</v>
      </c>
      <c r="AJ484" s="2">
        <v>-1.2818847324993499E-2</v>
      </c>
      <c r="AK484" s="1">
        <v>-1.3489059109399629E-4</v>
      </c>
      <c r="AL484" s="2">
        <v>94.979342195351009</v>
      </c>
      <c r="AM484" s="2">
        <v>-5.2099367988986955E-2</v>
      </c>
      <c r="AN484" s="1">
        <v>-5.4823295460862691E-4</v>
      </c>
      <c r="AO484" s="2">
        <v>95.038861727852009</v>
      </c>
      <c r="AP484" s="2">
        <v>7.4201645120126614E-3</v>
      </c>
      <c r="AQ484" s="1">
        <v>7.8081152826320135E-5</v>
      </c>
      <c r="AR484" s="2">
        <v>94.865327818062013</v>
      </c>
      <c r="AS484" s="2">
        <v>-0.16611374527798262</v>
      </c>
      <c r="AT484" s="1">
        <v>-1.7479872192327538E-3</v>
      </c>
      <c r="AU484" s="1"/>
      <c r="AV484" t="s">
        <v>441</v>
      </c>
      <c r="AW484" s="2">
        <v>100.69507406225499</v>
      </c>
      <c r="AX484" s="2">
        <v>100.69507406225499</v>
      </c>
      <c r="AY484" s="2">
        <v>0</v>
      </c>
      <c r="AZ484" s="1">
        <v>0</v>
      </c>
      <c r="BA484" s="2">
        <v>100.69507406225499</v>
      </c>
      <c r="BB484" s="2">
        <v>0</v>
      </c>
      <c r="BC484" s="1">
        <v>0</v>
      </c>
      <c r="BD484" s="2">
        <v>100.69507406225499</v>
      </c>
      <c r="BE484" s="2">
        <v>0</v>
      </c>
      <c r="BF484" s="1">
        <v>0</v>
      </c>
      <c r="BG484" s="2">
        <v>100.69507406225499</v>
      </c>
      <c r="BH484" s="2">
        <v>0</v>
      </c>
      <c r="BI484" s="1">
        <v>0</v>
      </c>
      <c r="BJ484" s="2">
        <v>100.69507406225499</v>
      </c>
      <c r="BK484" s="2">
        <v>0</v>
      </c>
      <c r="BL484" s="1">
        <v>0</v>
      </c>
      <c r="BM484" s="2">
        <v>100.69507406225499</v>
      </c>
      <c r="BN484" s="2">
        <v>0</v>
      </c>
      <c r="BO484" s="1">
        <v>0</v>
      </c>
      <c r="BQ484" t="s">
        <v>441</v>
      </c>
      <c r="BS484" s="23">
        <v>95.031441563339996</v>
      </c>
      <c r="BT484" s="23">
        <v>91.021386300098996</v>
      </c>
      <c r="BU484" s="23">
        <v>-4.010055263241</v>
      </c>
      <c r="BV484" s="24">
        <v>-4.2197142306509505E-2</v>
      </c>
      <c r="BW484" s="2">
        <v>100.69507406225499</v>
      </c>
      <c r="BX484" s="2">
        <v>100.69507406225499</v>
      </c>
      <c r="BY484" s="2">
        <v>0</v>
      </c>
      <c r="BZ484" s="1">
        <v>0</v>
      </c>
      <c r="CB484" s="25" t="s">
        <v>441</v>
      </c>
      <c r="CC484" s="27">
        <v>0</v>
      </c>
      <c r="CD484" s="27">
        <v>2.460826</v>
      </c>
      <c r="CG484" s="30">
        <v>543</v>
      </c>
      <c r="CH484" s="30"/>
      <c r="CI484" s="15"/>
      <c r="CJ484" s="33"/>
      <c r="CK484" s="34"/>
      <c r="CL484" s="34"/>
      <c r="CM484" s="32"/>
      <c r="CN484" s="32"/>
      <c r="CR484" s="30"/>
      <c r="CS484" s="39"/>
      <c r="CW484" s="30">
        <v>526</v>
      </c>
      <c r="CX484" s="30"/>
    </row>
    <row r="485" spans="1:102" ht="15.75" x14ac:dyDescent="0.25">
      <c r="A485" t="s">
        <v>762</v>
      </c>
      <c r="B485" t="s">
        <v>435</v>
      </c>
      <c r="C485" s="52">
        <v>161.683791559962</v>
      </c>
      <c r="D485" s="52">
        <v>158.86009744848499</v>
      </c>
      <c r="E485" s="52">
        <v>-2.8236941114770104</v>
      </c>
      <c r="F485" s="53">
        <v>-1.7464299199278836E-2</v>
      </c>
      <c r="G485" s="45">
        <v>165.28593259675401</v>
      </c>
      <c r="H485" s="45">
        <v>165.28593259675401</v>
      </c>
      <c r="I485" s="45">
        <v>0</v>
      </c>
      <c r="J485" s="46">
        <v>0</v>
      </c>
      <c r="K485" s="47" t="s">
        <v>933</v>
      </c>
      <c r="L485" s="55">
        <f t="shared" si="164"/>
        <v>163.11041759675402</v>
      </c>
      <c r="M485" s="55">
        <f t="shared" si="165"/>
        <v>163.11041759675402</v>
      </c>
      <c r="N485" s="55">
        <f t="shared" si="166"/>
        <v>0</v>
      </c>
      <c r="O485" s="56">
        <f t="shared" si="167"/>
        <v>0</v>
      </c>
      <c r="P485" s="54"/>
      <c r="Q485" s="42"/>
      <c r="R485" s="42"/>
      <c r="S485" s="42"/>
      <c r="T485" s="42"/>
      <c r="AA485" t="s">
        <v>435</v>
      </c>
      <c r="AB485" s="2">
        <v>161.683791559962</v>
      </c>
      <c r="AC485" s="2">
        <v>161.521613676068</v>
      </c>
      <c r="AD485" s="2">
        <v>-0.16217788389400312</v>
      </c>
      <c r="AE485" s="1">
        <v>-1.0030559175367797E-3</v>
      </c>
      <c r="AF485" s="2">
        <v>161.68211271222401</v>
      </c>
      <c r="AG485" s="2">
        <v>-1.6788477379918731E-3</v>
      </c>
      <c r="AH485" s="1">
        <v>-1.0383525285954567E-5</v>
      </c>
      <c r="AI485" s="2">
        <v>161.66322791155699</v>
      </c>
      <c r="AJ485" s="2">
        <v>-2.0563648405016011E-2</v>
      </c>
      <c r="AK485" s="1">
        <v>-1.2718435290645557E-4</v>
      </c>
      <c r="AL485" s="2">
        <v>161.619446286987</v>
      </c>
      <c r="AM485" s="2">
        <v>-6.4345272975003809E-2</v>
      </c>
      <c r="AN485" s="1">
        <v>-3.9796984196242542E-4</v>
      </c>
      <c r="AO485" s="2">
        <v>161.69301555672899</v>
      </c>
      <c r="AP485" s="2">
        <v>9.2239967669911493E-3</v>
      </c>
      <c r="AQ485" s="1">
        <v>5.7049607001394077E-5</v>
      </c>
      <c r="AR485" s="2">
        <v>161.47623415067</v>
      </c>
      <c r="AS485" s="2">
        <v>-0.20755740929200783</v>
      </c>
      <c r="AT485" s="1">
        <v>-1.283724282375164E-3</v>
      </c>
      <c r="AU485" s="1"/>
      <c r="AV485" t="s">
        <v>435</v>
      </c>
      <c r="AW485" s="2">
        <v>165.28593259675401</v>
      </c>
      <c r="AX485" s="2">
        <v>165.28593259675401</v>
      </c>
      <c r="AY485" s="2">
        <v>0</v>
      </c>
      <c r="AZ485" s="1">
        <v>0</v>
      </c>
      <c r="BA485" s="2">
        <v>165.28593259675401</v>
      </c>
      <c r="BB485" s="2">
        <v>0</v>
      </c>
      <c r="BC485" s="1">
        <v>0</v>
      </c>
      <c r="BD485" s="2">
        <v>165.28593259675401</v>
      </c>
      <c r="BE485" s="2">
        <v>0</v>
      </c>
      <c r="BF485" s="1">
        <v>0</v>
      </c>
      <c r="BG485" s="2">
        <v>165.28593259675401</v>
      </c>
      <c r="BH485" s="2">
        <v>0</v>
      </c>
      <c r="BI485" s="1">
        <v>0</v>
      </c>
      <c r="BJ485" s="2">
        <v>165.28593259675401</v>
      </c>
      <c r="BK485" s="2">
        <v>0</v>
      </c>
      <c r="BL485" s="1">
        <v>0</v>
      </c>
      <c r="BM485" s="2">
        <v>165.28593259675401</v>
      </c>
      <c r="BN485" s="2">
        <v>0</v>
      </c>
      <c r="BO485" s="1">
        <v>0</v>
      </c>
      <c r="BQ485" t="s">
        <v>435</v>
      </c>
      <c r="BS485" s="23">
        <v>161.683791559962</v>
      </c>
      <c r="BT485" s="23">
        <v>158.93667998623101</v>
      </c>
      <c r="BU485" s="23">
        <v>-2.7471115737309901</v>
      </c>
      <c r="BV485" s="24">
        <v>-1.6990642953299356E-2</v>
      </c>
      <c r="BW485" s="2">
        <v>165.28593259675401</v>
      </c>
      <c r="BX485" s="2">
        <v>165.28593259675401</v>
      </c>
      <c r="BY485" s="2">
        <v>0</v>
      </c>
      <c r="BZ485" s="1">
        <v>0</v>
      </c>
      <c r="CB485" s="25" t="s">
        <v>435</v>
      </c>
      <c r="CC485" s="27">
        <v>0</v>
      </c>
      <c r="CD485" s="27">
        <v>2.1755149999999999</v>
      </c>
      <c r="CG485" s="30">
        <v>544</v>
      </c>
      <c r="CH485" s="30"/>
      <c r="CI485" s="15"/>
      <c r="CJ485" s="33"/>
      <c r="CK485" s="34"/>
      <c r="CL485" s="34"/>
      <c r="CM485" s="32"/>
      <c r="CN485" s="32"/>
      <c r="CR485" s="30"/>
      <c r="CS485" s="39"/>
      <c r="CW485" s="30">
        <v>527</v>
      </c>
      <c r="CX485" s="30"/>
    </row>
    <row r="486" spans="1:102" ht="15.75" x14ac:dyDescent="0.25">
      <c r="A486" t="s">
        <v>763</v>
      </c>
      <c r="B486" t="s">
        <v>436</v>
      </c>
      <c r="C486" s="52">
        <v>238.93906734897101</v>
      </c>
      <c r="D486" s="52">
        <v>235.50201130342799</v>
      </c>
      <c r="E486" s="52">
        <v>-3.4370560455430166</v>
      </c>
      <c r="F486" s="53">
        <v>-1.4384654982030164E-2</v>
      </c>
      <c r="G486" s="45">
        <v>234.33198619247699</v>
      </c>
      <c r="H486" s="45">
        <v>234.33139684993699</v>
      </c>
      <c r="I486" s="45">
        <v>-5.8934253999609609E-4</v>
      </c>
      <c r="J486" s="46">
        <v>-2.514989735596823E-6</v>
      </c>
      <c r="K486" s="47" t="s">
        <v>933</v>
      </c>
      <c r="L486" s="55">
        <f t="shared" si="164"/>
        <v>230.95956619247698</v>
      </c>
      <c r="M486" s="55">
        <f t="shared" si="165"/>
        <v>230.95897684993699</v>
      </c>
      <c r="N486" s="55">
        <f t="shared" si="166"/>
        <v>-5.8934253999609609E-4</v>
      </c>
      <c r="O486" s="56">
        <f t="shared" si="167"/>
        <v>-2.5517130539851729E-6</v>
      </c>
      <c r="P486" s="54"/>
      <c r="Q486" s="42"/>
      <c r="R486" s="42"/>
      <c r="S486" s="42"/>
      <c r="T486" s="42"/>
      <c r="AA486" t="s">
        <v>436</v>
      </c>
      <c r="AB486" s="2">
        <v>238.93906734897101</v>
      </c>
      <c r="AC486" s="2">
        <v>238.72855380086898</v>
      </c>
      <c r="AD486" s="2">
        <v>-0.21051354810202838</v>
      </c>
      <c r="AE486" s="1">
        <v>-8.8103444295516945E-4</v>
      </c>
      <c r="AF486" s="2">
        <v>238.936885713907</v>
      </c>
      <c r="AG486" s="2">
        <v>-2.1816350640051496E-3</v>
      </c>
      <c r="AH486" s="1">
        <v>-9.1305079918926228E-6</v>
      </c>
      <c r="AI486" s="2">
        <v>238.911859911363</v>
      </c>
      <c r="AJ486" s="2">
        <v>-2.7207437608012697E-2</v>
      </c>
      <c r="AK486" s="1">
        <v>-1.1386768145485466E-4</v>
      </c>
      <c r="AL486" s="2">
        <v>238.855488907243</v>
      </c>
      <c r="AM486" s="2">
        <v>-8.3578441728008102E-2</v>
      </c>
      <c r="AN486" s="1">
        <v>-3.4978977132250043E-4</v>
      </c>
      <c r="AO486" s="2">
        <v>238.95105472737501</v>
      </c>
      <c r="AP486" s="2">
        <v>1.1987378404000992E-2</v>
      </c>
      <c r="AQ486" s="1">
        <v>5.0169185545925819E-5</v>
      </c>
      <c r="AR486" s="2">
        <v>238.66921780117698</v>
      </c>
      <c r="AS486" s="2">
        <v>-0.26984954779402415</v>
      </c>
      <c r="AT486" s="1">
        <v>-1.1293655356907721E-3</v>
      </c>
      <c r="AU486" s="1"/>
      <c r="AV486" t="s">
        <v>436</v>
      </c>
      <c r="AW486" s="2">
        <v>234.33198619247699</v>
      </c>
      <c r="AX486" s="2">
        <v>234.331971941858</v>
      </c>
      <c r="AY486" s="2">
        <v>-1.4250618988853603E-5</v>
      </c>
      <c r="AZ486" s="1">
        <v>-6.0813801907300636E-8</v>
      </c>
      <c r="BA486" s="2">
        <v>234.331986051162</v>
      </c>
      <c r="BB486" s="2">
        <v>-1.4131498460301373E-7</v>
      </c>
      <c r="BC486" s="1">
        <v>-6.0305461025256529E-10</v>
      </c>
      <c r="BD486" s="2">
        <v>234.331985268816</v>
      </c>
      <c r="BE486" s="2">
        <v>-9.2366099124774337E-7</v>
      </c>
      <c r="BF486" s="1">
        <v>-3.9416769612026471E-9</v>
      </c>
      <c r="BG486" s="2">
        <v>234.33198070011898</v>
      </c>
      <c r="BH486" s="2">
        <v>-5.4923580137256067E-6</v>
      </c>
      <c r="BI486" s="1">
        <v>-2.3438362397586907E-8</v>
      </c>
      <c r="BJ486" s="2">
        <v>234.33198696696002</v>
      </c>
      <c r="BK486" s="2">
        <v>7.7448302704397065E-7</v>
      </c>
      <c r="BL486" s="1">
        <v>3.3050674798096972E-9</v>
      </c>
      <c r="BM486" s="2">
        <v>234.33196820062901</v>
      </c>
      <c r="BN486" s="2">
        <v>-1.7991847983012121E-5</v>
      </c>
      <c r="BO486" s="1">
        <v>-7.6779309027978237E-8</v>
      </c>
      <c r="BQ486" t="s">
        <v>436</v>
      </c>
      <c r="BS486" s="23">
        <v>238.93906734897101</v>
      </c>
      <c r="BT486" s="23">
        <v>235.60257708959298</v>
      </c>
      <c r="BU486" s="23">
        <v>-3.3364902593780243</v>
      </c>
      <c r="BV486" s="24">
        <v>-1.3963770330220103E-2</v>
      </c>
      <c r="BW486" s="2">
        <v>234.33198619247699</v>
      </c>
      <c r="BX486" s="2">
        <v>234.331407001607</v>
      </c>
      <c r="BY486" s="2">
        <v>-5.7919086998481362E-4</v>
      </c>
      <c r="BZ486" s="1">
        <v>-2.471667992900783E-6</v>
      </c>
      <c r="CB486" s="25" t="s">
        <v>436</v>
      </c>
      <c r="CC486" s="27">
        <v>3.0000000000000001E-6</v>
      </c>
      <c r="CD486" s="27">
        <v>3.372417</v>
      </c>
      <c r="CG486" s="30">
        <v>545</v>
      </c>
      <c r="CH486" s="30"/>
      <c r="CI486" s="15"/>
      <c r="CJ486" s="33"/>
      <c r="CK486" s="34"/>
      <c r="CL486" s="34"/>
      <c r="CM486" s="32"/>
      <c r="CN486" s="32"/>
      <c r="CR486" s="30"/>
      <c r="CS486" s="39"/>
      <c r="CW486" s="30">
        <v>528</v>
      </c>
      <c r="CX486" s="30"/>
    </row>
    <row r="487" spans="1:102" ht="15.75" x14ac:dyDescent="0.25">
      <c r="A487" t="s">
        <v>764</v>
      </c>
      <c r="B487" t="s">
        <v>437</v>
      </c>
      <c r="C487" s="52">
        <v>52.326368097039996</v>
      </c>
      <c r="D487" s="52">
        <v>51.943257917250001</v>
      </c>
      <c r="E487" s="52">
        <v>-0.38311017978999473</v>
      </c>
      <c r="F487" s="53">
        <v>-7.3215511361214951E-3</v>
      </c>
      <c r="G487" s="45">
        <v>52.456752049761</v>
      </c>
      <c r="H487" s="45">
        <v>52.456687853107994</v>
      </c>
      <c r="I487" s="45">
        <v>-6.4196653006831639E-5</v>
      </c>
      <c r="J487" s="46">
        <v>-1.2238015221745725E-6</v>
      </c>
      <c r="K487" s="47" t="s">
        <v>933</v>
      </c>
      <c r="L487" s="55">
        <f t="shared" si="164"/>
        <v>51.580146049761005</v>
      </c>
      <c r="M487" s="55">
        <f t="shared" si="165"/>
        <v>51.580081853107998</v>
      </c>
      <c r="N487" s="55">
        <f t="shared" si="166"/>
        <v>-6.4196653006831639E-5</v>
      </c>
      <c r="O487" s="56">
        <f t="shared" si="167"/>
        <v>-1.2446000626849542E-6</v>
      </c>
      <c r="P487" s="54"/>
      <c r="Q487" s="42"/>
      <c r="R487" s="42"/>
      <c r="S487" s="42"/>
      <c r="T487" s="42"/>
      <c r="AA487" t="s">
        <v>437</v>
      </c>
      <c r="AB487" s="2">
        <v>52.326368097039996</v>
      </c>
      <c r="AC487" s="2">
        <v>52.23409995531</v>
      </c>
      <c r="AD487" s="2">
        <v>-9.2268141729995534E-2</v>
      </c>
      <c r="AE487" s="1">
        <v>-1.7633201975509355E-3</v>
      </c>
      <c r="AF487" s="2">
        <v>52.325399965407996</v>
      </c>
      <c r="AG487" s="2">
        <v>-9.6813163199982455E-4</v>
      </c>
      <c r="AH487" s="1">
        <v>-1.8501793019618917E-5</v>
      </c>
      <c r="AI487" s="2">
        <v>52.311908159801995</v>
      </c>
      <c r="AJ487" s="2">
        <v>-1.445993723800143E-2</v>
      </c>
      <c r="AK487" s="1">
        <v>-2.7634131249440572E-4</v>
      </c>
      <c r="AL487" s="2">
        <v>52.289461793027996</v>
      </c>
      <c r="AM487" s="2">
        <v>-3.690630401199968E-2</v>
      </c>
      <c r="AN487" s="1">
        <v>-7.0530987252079898E-4</v>
      </c>
      <c r="AO487" s="2">
        <v>52.331692318525</v>
      </c>
      <c r="AP487" s="2">
        <v>5.3242214850044434E-3</v>
      </c>
      <c r="AQ487" s="1">
        <v>1.0175025859105296E-4</v>
      </c>
      <c r="AR487" s="2">
        <v>52.205968853456</v>
      </c>
      <c r="AS487" s="2">
        <v>-0.12039924358399645</v>
      </c>
      <c r="AT487" s="1">
        <v>-2.3009287279544097E-3</v>
      </c>
      <c r="AU487" s="1"/>
      <c r="AV487" t="s">
        <v>437</v>
      </c>
      <c r="AW487" s="2">
        <v>52.456752049761</v>
      </c>
      <c r="AX487" s="2">
        <v>52.456739095749995</v>
      </c>
      <c r="AY487" s="2">
        <v>-1.2954011005206212E-5</v>
      </c>
      <c r="AZ487" s="1">
        <v>-2.4694649399791102E-7</v>
      </c>
      <c r="BA487" s="2">
        <v>52.456751916043999</v>
      </c>
      <c r="BB487" s="2">
        <v>-1.3371700191555647E-7</v>
      </c>
      <c r="BC487" s="1">
        <v>-2.5490903780834767E-9</v>
      </c>
      <c r="BD487" s="2">
        <v>52.456750079534004</v>
      </c>
      <c r="BE487" s="2">
        <v>-1.9702269966614949E-6</v>
      </c>
      <c r="BF487" s="1">
        <v>-3.7559073325632472E-8</v>
      </c>
      <c r="BG487" s="2">
        <v>52.456746920966999</v>
      </c>
      <c r="BH487" s="2">
        <v>-5.1287940010524835E-6</v>
      </c>
      <c r="BI487" s="1">
        <v>-9.777185587447843E-8</v>
      </c>
      <c r="BJ487" s="2">
        <v>52.456752784346001</v>
      </c>
      <c r="BK487" s="2">
        <v>7.345850008277921E-7</v>
      </c>
      <c r="BL487" s="1">
        <v>1.400363103172986E-8</v>
      </c>
      <c r="BM487" s="2">
        <v>52.456735059077005</v>
      </c>
      <c r="BN487" s="2">
        <v>-1.6990683995743439E-5</v>
      </c>
      <c r="BO487" s="1">
        <v>-3.238988944573981E-7</v>
      </c>
      <c r="BQ487" t="s">
        <v>437</v>
      </c>
      <c r="BS487" s="23">
        <v>52.326368097039996</v>
      </c>
      <c r="BT487" s="23">
        <v>51.993037982378993</v>
      </c>
      <c r="BU487" s="23">
        <v>-0.3333301146610026</v>
      </c>
      <c r="BV487" s="24">
        <v>-6.3702130834465166E-3</v>
      </c>
      <c r="BW487" s="2">
        <v>52.456752049761</v>
      </c>
      <c r="BX487" s="2">
        <v>52.456694768889001</v>
      </c>
      <c r="BY487" s="2">
        <v>-5.728087199941001E-5</v>
      </c>
      <c r="BZ487" s="1">
        <v>-1.091963756068481E-6</v>
      </c>
      <c r="CB487" s="25" t="s">
        <v>437</v>
      </c>
      <c r="CC487" s="27">
        <v>9.9999999999999995E-7</v>
      </c>
      <c r="CD487" s="27">
        <v>0.87660499999999997</v>
      </c>
      <c r="CG487" s="30">
        <v>546</v>
      </c>
      <c r="CH487" s="30"/>
      <c r="CI487" s="34"/>
      <c r="CJ487" s="34"/>
      <c r="CK487" s="34"/>
      <c r="CL487" s="34"/>
      <c r="CM487" s="32"/>
      <c r="CN487" s="32"/>
      <c r="CR487" s="30"/>
      <c r="CS487" s="39"/>
      <c r="CW487" s="30">
        <v>529</v>
      </c>
      <c r="CX487" s="30"/>
    </row>
    <row r="488" spans="1:102" ht="15.75" x14ac:dyDescent="0.25">
      <c r="A488" t="s">
        <v>765</v>
      </c>
      <c r="B488" t="s">
        <v>438</v>
      </c>
      <c r="C488" s="52">
        <v>107.09610057219901</v>
      </c>
      <c r="D488" s="52">
        <v>106.127663075711</v>
      </c>
      <c r="E488" s="52">
        <v>-0.96843749648800781</v>
      </c>
      <c r="F488" s="53">
        <v>-9.0426961515291965E-3</v>
      </c>
      <c r="G488" s="45">
        <v>119.71986265139</v>
      </c>
      <c r="H488" s="45">
        <v>119.71986265139</v>
      </c>
      <c r="I488" s="45">
        <v>0</v>
      </c>
      <c r="J488" s="46">
        <v>0</v>
      </c>
      <c r="K488" s="47" t="s">
        <v>933</v>
      </c>
      <c r="L488" s="55">
        <f t="shared" si="164"/>
        <v>117.74417765139</v>
      </c>
      <c r="M488" s="55">
        <f t="shared" si="165"/>
        <v>117.74417765139</v>
      </c>
      <c r="N488" s="55">
        <f t="shared" si="166"/>
        <v>0</v>
      </c>
      <c r="O488" s="56">
        <f t="shared" si="167"/>
        <v>0</v>
      </c>
      <c r="P488" s="54"/>
      <c r="Q488" s="42"/>
      <c r="R488" s="42"/>
      <c r="S488" s="42"/>
      <c r="T488" s="42"/>
      <c r="AA488" t="s">
        <v>438</v>
      </c>
      <c r="AB488" s="2">
        <v>107.09610057219901</v>
      </c>
      <c r="AC488" s="2">
        <v>106.861011392324</v>
      </c>
      <c r="AD488" s="2">
        <v>-0.23508917987500411</v>
      </c>
      <c r="AE488" s="1">
        <v>-2.1951236190576179E-3</v>
      </c>
      <c r="AF488" s="2">
        <v>107.09363379672199</v>
      </c>
      <c r="AG488" s="2">
        <v>-2.4667754770177908E-3</v>
      </c>
      <c r="AH488" s="1">
        <v>-2.3033289389979331E-5</v>
      </c>
      <c r="AI488" s="2">
        <v>107.05924088231801</v>
      </c>
      <c r="AJ488" s="2">
        <v>-3.6859689880998303E-2</v>
      </c>
      <c r="AK488" s="1">
        <v>-3.4417396790417486E-4</v>
      </c>
      <c r="AL488" s="2">
        <v>107.002065455734</v>
      </c>
      <c r="AM488" s="2">
        <v>-9.4035116465008173E-2</v>
      </c>
      <c r="AN488" s="1">
        <v>-8.78044260832954E-4</v>
      </c>
      <c r="AO488" s="2">
        <v>107.109666588396</v>
      </c>
      <c r="AP488" s="2">
        <v>1.3566016196989494E-2</v>
      </c>
      <c r="AQ488" s="1">
        <v>1.2667142990742172E-4</v>
      </c>
      <c r="AR488" s="2">
        <v>106.78932186737099</v>
      </c>
      <c r="AS488" s="2">
        <v>-0.3067787048280195</v>
      </c>
      <c r="AT488" s="1">
        <v>-2.8645179720731676E-3</v>
      </c>
      <c r="AU488" s="1"/>
      <c r="AV488" t="s">
        <v>438</v>
      </c>
      <c r="AW488" s="2">
        <v>119.71986265139</v>
      </c>
      <c r="AX488" s="2">
        <v>119.71986265139</v>
      </c>
      <c r="AY488" s="2">
        <v>0</v>
      </c>
      <c r="AZ488" s="1">
        <v>0</v>
      </c>
      <c r="BA488" s="2">
        <v>119.71986265139</v>
      </c>
      <c r="BB488" s="2">
        <v>0</v>
      </c>
      <c r="BC488" s="1">
        <v>0</v>
      </c>
      <c r="BD488" s="2">
        <v>119.71986265139</v>
      </c>
      <c r="BE488" s="2">
        <v>0</v>
      </c>
      <c r="BF488" s="1">
        <v>0</v>
      </c>
      <c r="BG488" s="2">
        <v>119.71986265139</v>
      </c>
      <c r="BH488" s="2">
        <v>0</v>
      </c>
      <c r="BI488" s="1">
        <v>0</v>
      </c>
      <c r="BJ488" s="2">
        <v>119.71986265139</v>
      </c>
      <c r="BK488" s="2">
        <v>0</v>
      </c>
      <c r="BL488" s="1">
        <v>0</v>
      </c>
      <c r="BM488" s="2">
        <v>119.71986265139</v>
      </c>
      <c r="BN488" s="2">
        <v>0</v>
      </c>
      <c r="BO488" s="1">
        <v>0</v>
      </c>
      <c r="BQ488" t="s">
        <v>438</v>
      </c>
      <c r="BS488" s="23">
        <v>107.09610057219901</v>
      </c>
      <c r="BT488" s="23">
        <v>106.25453620309601</v>
      </c>
      <c r="BU488" s="23">
        <v>-0.84156436910299703</v>
      </c>
      <c r="BV488" s="24">
        <v>-7.8580299806121807E-3</v>
      </c>
      <c r="BW488" s="2">
        <v>119.71986265139</v>
      </c>
      <c r="BX488" s="2">
        <v>119.71986265139</v>
      </c>
      <c r="BY488" s="2">
        <v>0</v>
      </c>
      <c r="BZ488" s="1">
        <v>0</v>
      </c>
      <c r="CB488" s="25" t="s">
        <v>438</v>
      </c>
      <c r="CC488" s="27">
        <v>0</v>
      </c>
      <c r="CD488" s="27">
        <v>1.9756849999999999</v>
      </c>
      <c r="CG488" s="30">
        <v>547</v>
      </c>
      <c r="CH488" s="30"/>
      <c r="CI488" s="15"/>
      <c r="CJ488" s="33"/>
      <c r="CK488" s="34"/>
      <c r="CL488" s="34"/>
      <c r="CM488" s="32"/>
      <c r="CN488" s="32"/>
      <c r="CR488" s="30"/>
      <c r="CS488" s="39"/>
      <c r="CW488" s="30">
        <v>530</v>
      </c>
      <c r="CX488" s="30"/>
    </row>
    <row r="489" spans="1:102" ht="15.75" x14ac:dyDescent="0.25">
      <c r="A489" t="s">
        <v>766</v>
      </c>
      <c r="B489" t="s">
        <v>439</v>
      </c>
      <c r="C489" s="52">
        <v>60.015572473279995</v>
      </c>
      <c r="D489" s="52">
        <v>59.259778042103001</v>
      </c>
      <c r="E489" s="52">
        <v>-0.75579443117699441</v>
      </c>
      <c r="F489" s="53">
        <v>-1.259330537109327E-2</v>
      </c>
      <c r="G489" s="45">
        <v>63.469133074713994</v>
      </c>
      <c r="H489" s="45">
        <v>63.469133074713994</v>
      </c>
      <c r="I489" s="45">
        <v>0</v>
      </c>
      <c r="J489" s="46">
        <v>0</v>
      </c>
      <c r="K489" s="47" t="s">
        <v>933</v>
      </c>
      <c r="L489" s="55">
        <f t="shared" si="164"/>
        <v>62.478579074713991</v>
      </c>
      <c r="M489" s="55">
        <f t="shared" si="165"/>
        <v>62.478579074713991</v>
      </c>
      <c r="N489" s="55">
        <f t="shared" si="166"/>
        <v>0</v>
      </c>
      <c r="O489" s="56">
        <f t="shared" si="167"/>
        <v>0</v>
      </c>
      <c r="P489" s="54"/>
      <c r="Q489" s="42"/>
      <c r="R489" s="42"/>
      <c r="S489" s="42"/>
      <c r="T489" s="42"/>
      <c r="AA489" t="s">
        <v>439</v>
      </c>
      <c r="AB489" s="2">
        <v>60.015572473279995</v>
      </c>
      <c r="AC489" s="2">
        <v>59.892666398050004</v>
      </c>
      <c r="AD489" s="2">
        <v>-0.12290607522999153</v>
      </c>
      <c r="AE489" s="1">
        <v>-2.0479030719020718E-3</v>
      </c>
      <c r="AF489" s="2">
        <v>60.014285475296994</v>
      </c>
      <c r="AG489" s="2">
        <v>-1.2869979830014699E-3</v>
      </c>
      <c r="AH489" s="1">
        <v>-2.1444400677415258E-5</v>
      </c>
      <c r="AI489" s="2">
        <v>59.996864986676997</v>
      </c>
      <c r="AJ489" s="2">
        <v>-1.8707486602998813E-2</v>
      </c>
      <c r="AK489" s="1">
        <v>-3.1171054164863164E-4</v>
      </c>
      <c r="AL489" s="2">
        <v>59.966471154821001</v>
      </c>
      <c r="AM489" s="2">
        <v>-4.9101318458994569E-2</v>
      </c>
      <c r="AN489" s="1">
        <v>-8.1814296582533399E-4</v>
      </c>
      <c r="AO489" s="2">
        <v>60.022649290237005</v>
      </c>
      <c r="AP489" s="2">
        <v>7.0768169570101236E-3</v>
      </c>
      <c r="AQ489" s="1">
        <v>1.1791634513127153E-4</v>
      </c>
      <c r="AR489" s="2">
        <v>59.855658422297999</v>
      </c>
      <c r="AS489" s="2">
        <v>-0.15991405098199607</v>
      </c>
      <c r="AT489" s="1">
        <v>-2.66454262438624E-3</v>
      </c>
      <c r="AU489" s="1"/>
      <c r="AV489" t="s">
        <v>439</v>
      </c>
      <c r="AW489" s="2">
        <v>63.469133074713994</v>
      </c>
      <c r="AX489" s="2">
        <v>63.469133074713994</v>
      </c>
      <c r="AY489" s="2">
        <v>0</v>
      </c>
      <c r="AZ489" s="1">
        <v>0</v>
      </c>
      <c r="BA489" s="2">
        <v>63.469133074713994</v>
      </c>
      <c r="BB489" s="2">
        <v>0</v>
      </c>
      <c r="BC489" s="1">
        <v>0</v>
      </c>
      <c r="BD489" s="2">
        <v>63.469133074713994</v>
      </c>
      <c r="BE489" s="2">
        <v>0</v>
      </c>
      <c r="BF489" s="1">
        <v>0</v>
      </c>
      <c r="BG489" s="2">
        <v>63.469133074713994</v>
      </c>
      <c r="BH489" s="2">
        <v>0</v>
      </c>
      <c r="BI489" s="1">
        <v>0</v>
      </c>
      <c r="BJ489" s="2">
        <v>63.469133074713994</v>
      </c>
      <c r="BK489" s="2">
        <v>0</v>
      </c>
      <c r="BL489" s="1">
        <v>0</v>
      </c>
      <c r="BM489" s="2">
        <v>63.469133074713994</v>
      </c>
      <c r="BN489" s="2">
        <v>0</v>
      </c>
      <c r="BO489" s="1">
        <v>0</v>
      </c>
      <c r="BQ489" t="s">
        <v>439</v>
      </c>
      <c r="BS489" s="23">
        <v>60.015572473279995</v>
      </c>
      <c r="BT489" s="23">
        <v>59.324841686134</v>
      </c>
      <c r="BU489" s="23">
        <v>-0.6907307871459949</v>
      </c>
      <c r="BV489" s="24">
        <v>-1.1509192675842933E-2</v>
      </c>
      <c r="BW489" s="2">
        <v>63.469133074713994</v>
      </c>
      <c r="BX489" s="2">
        <v>63.469133074713994</v>
      </c>
      <c r="BY489" s="2">
        <v>0</v>
      </c>
      <c r="BZ489" s="1">
        <v>0</v>
      </c>
      <c r="CB489" s="25" t="s">
        <v>439</v>
      </c>
      <c r="CC489" s="27">
        <v>0</v>
      </c>
      <c r="CD489" s="27">
        <v>0.99055400000000005</v>
      </c>
      <c r="CG489" s="30">
        <v>549</v>
      </c>
      <c r="CH489" s="30"/>
      <c r="CI489" s="30"/>
      <c r="CJ489" s="30"/>
      <c r="CK489" s="30"/>
      <c r="CL489" s="30"/>
      <c r="CM489" s="30"/>
      <c r="CN489" s="30"/>
      <c r="CR489" s="30"/>
      <c r="CS489" s="39"/>
      <c r="CW489" s="30">
        <v>531</v>
      </c>
      <c r="CX489" s="30"/>
    </row>
    <row r="490" spans="1:102" ht="15.75" x14ac:dyDescent="0.25">
      <c r="A490" t="s">
        <v>767</v>
      </c>
      <c r="B490" s="8" t="s">
        <v>856</v>
      </c>
      <c r="C490" s="52"/>
      <c r="D490" s="52"/>
      <c r="E490" s="52"/>
      <c r="F490" s="53"/>
      <c r="G490" s="45"/>
      <c r="H490" s="45"/>
      <c r="I490" s="45"/>
      <c r="J490" s="46"/>
      <c r="K490" s="47"/>
      <c r="L490" s="55"/>
      <c r="M490" s="55"/>
      <c r="N490" s="55"/>
      <c r="O490" s="56"/>
      <c r="P490" s="54"/>
      <c r="Q490" s="42"/>
      <c r="R490" s="42"/>
      <c r="S490" s="42"/>
      <c r="T490" s="42"/>
      <c r="AA490" s="15" t="s">
        <v>856</v>
      </c>
      <c r="AB490" s="2"/>
      <c r="AC490" s="2"/>
      <c r="AD490" s="2"/>
      <c r="AE490" s="1"/>
      <c r="AF490" s="2"/>
      <c r="AG490" s="2"/>
      <c r="AH490" s="1"/>
      <c r="AI490" s="2"/>
      <c r="AJ490" s="2"/>
      <c r="AK490" s="1"/>
      <c r="AL490" s="2"/>
      <c r="AM490" s="2"/>
      <c r="AN490" s="1"/>
      <c r="AO490" s="2"/>
      <c r="AP490" s="2"/>
      <c r="AQ490" s="1"/>
      <c r="AR490" s="2"/>
      <c r="AS490" s="2"/>
      <c r="AT490" s="1"/>
      <c r="AU490" s="1"/>
      <c r="AV490" s="15" t="s">
        <v>856</v>
      </c>
      <c r="AW490" s="2"/>
      <c r="AX490" s="2"/>
      <c r="AY490" s="2"/>
      <c r="AZ490" s="1"/>
      <c r="BA490" s="2"/>
      <c r="BB490" s="2"/>
      <c r="BC490" s="1"/>
      <c r="BD490" s="2"/>
      <c r="BE490" s="2"/>
      <c r="BF490" s="1"/>
      <c r="BG490" s="2"/>
      <c r="BH490" s="2"/>
      <c r="BI490" s="1"/>
      <c r="BJ490" s="2"/>
      <c r="BK490" s="2"/>
      <c r="BL490" s="1"/>
      <c r="BM490" s="2"/>
      <c r="BN490" s="2"/>
      <c r="BO490" s="1"/>
      <c r="BQ490" s="15" t="s">
        <v>856</v>
      </c>
      <c r="BS490" s="23"/>
      <c r="BT490" s="23"/>
      <c r="BU490" s="23"/>
      <c r="BV490" s="24"/>
      <c r="BW490" s="2"/>
      <c r="BX490" s="2"/>
      <c r="BY490" s="2"/>
      <c r="BZ490" s="1"/>
      <c r="CB490" s="29" t="s">
        <v>856</v>
      </c>
      <c r="CC490" s="27"/>
      <c r="CD490" s="27"/>
      <c r="CG490" s="30">
        <v>551</v>
      </c>
      <c r="CH490" s="30"/>
      <c r="CI490" s="15"/>
      <c r="CJ490" s="36"/>
      <c r="CK490" s="34"/>
      <c r="CL490" s="34"/>
      <c r="CM490" s="32"/>
      <c r="CN490" s="32"/>
      <c r="CR490" s="30"/>
      <c r="CS490" s="39"/>
      <c r="CW490" s="30">
        <v>532</v>
      </c>
      <c r="CX490" s="30"/>
    </row>
    <row r="491" spans="1:102" ht="15.75" x14ac:dyDescent="0.25">
      <c r="A491" t="s">
        <v>768</v>
      </c>
      <c r="B491" t="s">
        <v>858</v>
      </c>
      <c r="C491" s="52">
        <v>22.690014770019999</v>
      </c>
      <c r="D491" s="52">
        <v>22.999814125484001</v>
      </c>
      <c r="E491" s="52">
        <v>0.30979935546400128</v>
      </c>
      <c r="F491" s="53">
        <v>1.3653554596770683E-2</v>
      </c>
      <c r="G491" s="45">
        <v>22.95169248134</v>
      </c>
      <c r="H491" s="45">
        <v>23.215058312082</v>
      </c>
      <c r="I491" s="45">
        <v>0.26336583074199993</v>
      </c>
      <c r="J491" s="46">
        <v>1.1474789101331829E-2</v>
      </c>
      <c r="K491" s="47" t="s">
        <v>933</v>
      </c>
      <c r="L491" s="55">
        <f t="shared" ref="L491:L514" si="168">G491-CC491-CD491</f>
        <v>22.396241481339999</v>
      </c>
      <c r="M491" s="55">
        <f t="shared" ref="M491:M514" si="169">H491-CC491-CD491</f>
        <v>22.659607312081999</v>
      </c>
      <c r="N491" s="55">
        <f t="shared" ref="N491:N514" si="170">M491-L491</f>
        <v>0.26336583074199993</v>
      </c>
      <c r="O491" s="56">
        <f t="shared" ref="O491:O514" si="171">N491/L491</f>
        <v>1.1759376275766177E-2</v>
      </c>
      <c r="P491" s="54"/>
      <c r="Q491" s="42"/>
      <c r="R491" s="42"/>
      <c r="S491" s="42"/>
      <c r="T491" s="42"/>
      <c r="AA491" t="s">
        <v>858</v>
      </c>
      <c r="AB491" s="2">
        <v>22.690014770019999</v>
      </c>
      <c r="AC491" s="2">
        <v>22.64204406228</v>
      </c>
      <c r="AD491" s="2">
        <v>-4.7970707739999341E-2</v>
      </c>
      <c r="AE491" s="1">
        <v>-2.114177016904474E-3</v>
      </c>
      <c r="AF491" s="2">
        <v>22.689506208567</v>
      </c>
      <c r="AG491" s="2">
        <v>-5.0856145299960076E-4</v>
      </c>
      <c r="AH491" s="1">
        <v>-2.2413447419679777E-5</v>
      </c>
      <c r="AI491" s="2">
        <v>22.599883316309</v>
      </c>
      <c r="AJ491" s="2">
        <v>-9.0131453710998954E-2</v>
      </c>
      <c r="AK491" s="1">
        <v>-3.9722959471180418E-3</v>
      </c>
      <c r="AL491" s="2">
        <v>22.670706951127997</v>
      </c>
      <c r="AM491" s="2">
        <v>-1.9307818892002615E-2</v>
      </c>
      <c r="AN491" s="1">
        <v>-8.5093901822901269E-4</v>
      </c>
      <c r="AO491" s="2">
        <v>22.692813607416998</v>
      </c>
      <c r="AP491" s="2">
        <v>2.7988373969982661E-3</v>
      </c>
      <c r="AQ491" s="1">
        <v>1.2335106104454066E-4</v>
      </c>
      <c r="AR491" s="2">
        <v>22.528621719188003</v>
      </c>
      <c r="AS491" s="2">
        <v>-0.16139305083199673</v>
      </c>
      <c r="AT491" s="1">
        <v>-7.112954860004901E-3</v>
      </c>
      <c r="AU491" s="1"/>
      <c r="AV491" t="s">
        <v>858</v>
      </c>
      <c r="AW491" s="2">
        <v>22.95169248134</v>
      </c>
      <c r="AX491" s="2">
        <v>22.914801549697</v>
      </c>
      <c r="AY491" s="2">
        <v>-3.6890931643000613E-2</v>
      </c>
      <c r="AZ491" s="1">
        <v>-1.6073294670096063E-3</v>
      </c>
      <c r="BA491" s="2">
        <v>22.951297996304003</v>
      </c>
      <c r="BB491" s="2">
        <v>-3.9448503599714968E-4</v>
      </c>
      <c r="BC491" s="1">
        <v>-1.7187622930983008E-5</v>
      </c>
      <c r="BD491" s="2">
        <v>22.873939798386999</v>
      </c>
      <c r="BE491" s="2">
        <v>-7.7752682953001084E-2</v>
      </c>
      <c r="BF491" s="1">
        <v>-3.3876666401057324E-3</v>
      </c>
      <c r="BG491" s="2">
        <v>22.936767036623998</v>
      </c>
      <c r="BH491" s="2">
        <v>-1.4925444716002545E-2</v>
      </c>
      <c r="BI491" s="1">
        <v>-6.5029821779535911E-4</v>
      </c>
      <c r="BJ491" s="2">
        <v>22.953864826488001</v>
      </c>
      <c r="BK491" s="2">
        <v>2.1723451480006872E-3</v>
      </c>
      <c r="BL491" s="1">
        <v>9.4648582006177958E-5</v>
      </c>
      <c r="BM491" s="2">
        <v>22.822603058452</v>
      </c>
      <c r="BN491" s="2">
        <v>-0.12908942288800063</v>
      </c>
      <c r="BO491" s="1">
        <v>-5.6243966754500512E-3</v>
      </c>
      <c r="BQ491" t="s">
        <v>858</v>
      </c>
      <c r="BS491" s="23">
        <v>22.690014770019999</v>
      </c>
      <c r="BT491" s="23">
        <v>23.111069975336999</v>
      </c>
      <c r="BU491" s="23">
        <v>0.4210552053169998</v>
      </c>
      <c r="BV491" s="24">
        <v>1.8556850208547866E-2</v>
      </c>
      <c r="BW491" s="2">
        <v>22.95169248134</v>
      </c>
      <c r="BX491" s="2">
        <v>23.296901945919</v>
      </c>
      <c r="BY491" s="2">
        <v>0.34520946457899981</v>
      </c>
      <c r="BZ491" s="1">
        <v>1.5040697537214705E-2</v>
      </c>
      <c r="CB491" s="25" t="s">
        <v>858</v>
      </c>
      <c r="CC491" s="27">
        <v>0</v>
      </c>
      <c r="CD491" s="27">
        <v>0.55545100000000003</v>
      </c>
      <c r="CG491" s="30">
        <v>553</v>
      </c>
      <c r="CH491" s="30"/>
      <c r="CI491" s="31" t="s">
        <v>1057</v>
      </c>
      <c r="CJ491" s="31" t="s">
        <v>857</v>
      </c>
      <c r="CK491" s="31" t="s">
        <v>1058</v>
      </c>
      <c r="CL491" s="30"/>
      <c r="CM491" s="30"/>
      <c r="CN491" s="30"/>
      <c r="CO491" s="30"/>
      <c r="CP491" s="30"/>
      <c r="CQ491" s="30"/>
      <c r="CR491" s="30"/>
      <c r="CS491" s="39"/>
      <c r="CW491" s="30">
        <v>533</v>
      </c>
      <c r="CX491" s="30"/>
    </row>
    <row r="492" spans="1:102" ht="15.75" x14ac:dyDescent="0.25">
      <c r="A492" t="s">
        <v>769</v>
      </c>
      <c r="B492" t="s">
        <v>860</v>
      </c>
      <c r="C492" s="52">
        <v>11.217937401902999</v>
      </c>
      <c r="D492" s="52">
        <v>11.40572813693</v>
      </c>
      <c r="E492" s="52">
        <v>0.18779073502700072</v>
      </c>
      <c r="F492" s="53">
        <v>1.6740219551870925E-2</v>
      </c>
      <c r="G492" s="45">
        <v>11.418763019906999</v>
      </c>
      <c r="H492" s="45">
        <v>11.570440276707</v>
      </c>
      <c r="I492" s="45">
        <v>0.1516772568000011</v>
      </c>
      <c r="J492" s="46">
        <v>1.3283160052938593E-2</v>
      </c>
      <c r="K492" s="47" t="s">
        <v>933</v>
      </c>
      <c r="L492" s="55">
        <f t="shared" si="168"/>
        <v>10.990715019906999</v>
      </c>
      <c r="M492" s="55">
        <f t="shared" si="169"/>
        <v>11.142392276707</v>
      </c>
      <c r="N492" s="55">
        <f t="shared" si="170"/>
        <v>0.1516772568000011</v>
      </c>
      <c r="O492" s="56">
        <f t="shared" si="171"/>
        <v>1.3800490370760662E-2</v>
      </c>
      <c r="P492" s="54"/>
      <c r="Q492" s="42"/>
      <c r="R492" s="42"/>
      <c r="S492" s="42"/>
      <c r="T492" s="42"/>
      <c r="AA492" t="s">
        <v>860</v>
      </c>
      <c r="AB492" s="2">
        <v>11.217937401902999</v>
      </c>
      <c r="AC492" s="2">
        <v>11.186927139327</v>
      </c>
      <c r="AD492" s="2">
        <v>-3.1010262575998482E-2</v>
      </c>
      <c r="AE492" s="1">
        <v>-2.7643461952941485E-3</v>
      </c>
      <c r="AF492" s="2">
        <v>11.217609764552002</v>
      </c>
      <c r="AG492" s="2">
        <v>-3.2763735099727853E-4</v>
      </c>
      <c r="AH492" s="1">
        <v>-2.9206559036574629E-5</v>
      </c>
      <c r="AI492" s="2">
        <v>11.29125405494</v>
      </c>
      <c r="AJ492" s="2">
        <v>7.3316653037000634E-2</v>
      </c>
      <c r="AK492" s="1">
        <v>6.5356625206843526E-3</v>
      </c>
      <c r="AL492" s="2">
        <v>11.205481708668</v>
      </c>
      <c r="AM492" s="2">
        <v>-1.2455693234999288E-2</v>
      </c>
      <c r="AN492" s="1">
        <v>-1.1103372027095031E-3</v>
      </c>
      <c r="AO492" s="2">
        <v>11.219740108015001</v>
      </c>
      <c r="AP492" s="2">
        <v>1.8027061120022836E-3</v>
      </c>
      <c r="AQ492" s="1">
        <v>1.6069853551656246E-4</v>
      </c>
      <c r="AR492" s="2">
        <v>11.245000507678</v>
      </c>
      <c r="AS492" s="2">
        <v>2.7063105775001262E-2</v>
      </c>
      <c r="AT492" s="1">
        <v>2.4124850055243048E-3</v>
      </c>
      <c r="AU492" s="1"/>
      <c r="AV492" t="s">
        <v>860</v>
      </c>
      <c r="AW492" s="2">
        <v>11.418763019906999</v>
      </c>
      <c r="AX492" s="2">
        <v>11.394337166411999</v>
      </c>
      <c r="AY492" s="2">
        <v>-2.4425853494999927E-2</v>
      </c>
      <c r="AZ492" s="1">
        <v>-2.1390980312330594E-3</v>
      </c>
      <c r="BA492" s="2">
        <v>11.418502527192</v>
      </c>
      <c r="BB492" s="2">
        <v>-2.604927149985059E-4</v>
      </c>
      <c r="BC492" s="1">
        <v>-2.2812691229721967E-5</v>
      </c>
      <c r="BD492" s="2">
        <v>11.459657886323999</v>
      </c>
      <c r="BE492" s="2">
        <v>4.0894866417000131E-2</v>
      </c>
      <c r="BF492" s="1">
        <v>3.5813744751253453E-3</v>
      </c>
      <c r="BG492" s="2">
        <v>11.408896764513999</v>
      </c>
      <c r="BH492" s="2">
        <v>-9.8662553929997898E-3</v>
      </c>
      <c r="BI492" s="1">
        <v>-8.6403889596441998E-4</v>
      </c>
      <c r="BJ492" s="2">
        <v>11.420197231206</v>
      </c>
      <c r="BK492" s="2">
        <v>1.4342112990011202E-3</v>
      </c>
      <c r="BL492" s="1">
        <v>1.2560128417594583E-4</v>
      </c>
      <c r="BM492" s="2">
        <v>11.428740755192001</v>
      </c>
      <c r="BN492" s="2">
        <v>9.9777352850018985E-3</v>
      </c>
      <c r="BO492" s="1">
        <v>8.7380176535822027E-4</v>
      </c>
      <c r="BQ492" t="s">
        <v>860</v>
      </c>
      <c r="BS492" s="23">
        <v>11.217937401902999</v>
      </c>
      <c r="BT492" s="23">
        <v>11.351465929227</v>
      </c>
      <c r="BU492" s="23">
        <v>0.13352852732400144</v>
      </c>
      <c r="BV492" s="24">
        <v>1.1903126442954638E-2</v>
      </c>
      <c r="BW492" s="2">
        <v>11.418763019906999</v>
      </c>
      <c r="BX492" s="2">
        <v>11.537035605585</v>
      </c>
      <c r="BY492" s="2">
        <v>0.11827258567800136</v>
      </c>
      <c r="BZ492" s="1">
        <v>1.0357740630207477E-2</v>
      </c>
      <c r="CB492" s="25" t="s">
        <v>860</v>
      </c>
      <c r="CC492" s="27">
        <v>4.2200000000000001E-4</v>
      </c>
      <c r="CD492" s="27">
        <v>0.42762600000000001</v>
      </c>
      <c r="CG492" s="30">
        <v>554</v>
      </c>
      <c r="CH492" s="30"/>
      <c r="CI492" s="31" t="s">
        <v>1057</v>
      </c>
      <c r="CJ492" s="31" t="s">
        <v>859</v>
      </c>
      <c r="CK492" s="31" t="s">
        <v>1059</v>
      </c>
      <c r="CL492" s="30"/>
      <c r="CM492" s="30"/>
      <c r="CN492" s="30"/>
      <c r="CO492" s="30"/>
      <c r="CP492" s="30"/>
      <c r="CQ492" s="30"/>
      <c r="CR492" s="30"/>
      <c r="CS492" s="39"/>
      <c r="CW492" s="30">
        <v>534</v>
      </c>
      <c r="CX492" s="30"/>
    </row>
    <row r="493" spans="1:102" ht="15.75" x14ac:dyDescent="0.25">
      <c r="A493" t="s">
        <v>770</v>
      </c>
      <c r="B493" t="s">
        <v>862</v>
      </c>
      <c r="C493" s="52">
        <v>15.280066143602001</v>
      </c>
      <c r="D493" s="52">
        <v>14.637805522633</v>
      </c>
      <c r="E493" s="52">
        <v>-0.64226062096900094</v>
      </c>
      <c r="F493" s="53">
        <v>-4.2032581203054892E-2</v>
      </c>
      <c r="G493" s="45">
        <v>15.426363160663</v>
      </c>
      <c r="H493" s="45">
        <v>15.027001857911999</v>
      </c>
      <c r="I493" s="45">
        <v>-0.39936130275100012</v>
      </c>
      <c r="J493" s="46">
        <v>-2.5888234225508549E-2</v>
      </c>
      <c r="K493" s="47" t="s">
        <v>933</v>
      </c>
      <c r="L493" s="55">
        <f t="shared" si="168"/>
        <v>14.959099160662999</v>
      </c>
      <c r="M493" s="55">
        <f t="shared" si="169"/>
        <v>14.559737857911999</v>
      </c>
      <c r="N493" s="55">
        <f t="shared" si="170"/>
        <v>-0.39936130275100012</v>
      </c>
      <c r="O493" s="56">
        <f t="shared" si="171"/>
        <v>-2.6696881841733851E-2</v>
      </c>
      <c r="P493" s="54"/>
      <c r="Q493" s="42"/>
      <c r="R493" s="42"/>
      <c r="S493" s="42"/>
      <c r="T493" s="42"/>
      <c r="AA493" t="s">
        <v>862</v>
      </c>
      <c r="AB493" s="2">
        <v>15.280066143602001</v>
      </c>
      <c r="AC493" s="2">
        <v>15.277194615369</v>
      </c>
      <c r="AD493" s="2">
        <v>-2.871528233001186E-3</v>
      </c>
      <c r="AE493" s="1">
        <v>-1.8792642688942411E-4</v>
      </c>
      <c r="AF493" s="2">
        <v>15.280041145143</v>
      </c>
      <c r="AG493" s="2">
        <v>-2.4998459000613593E-5</v>
      </c>
      <c r="AH493" s="1">
        <v>-1.63601772176103E-6</v>
      </c>
      <c r="AI493" s="2">
        <v>15.317077760263</v>
      </c>
      <c r="AJ493" s="2">
        <v>3.701161666099928E-2</v>
      </c>
      <c r="AK493" s="1">
        <v>2.4222157360553453E-3</v>
      </c>
      <c r="AL493" s="2">
        <v>15.279035453479999</v>
      </c>
      <c r="AM493" s="2">
        <v>-1.0306901220022979E-3</v>
      </c>
      <c r="AN493" s="1">
        <v>-6.7453250026267966E-5</v>
      </c>
      <c r="AO493" s="2">
        <v>15.280201644849001</v>
      </c>
      <c r="AP493" s="2">
        <v>1.355012469996808E-4</v>
      </c>
      <c r="AQ493" s="1">
        <v>8.8678442701910202E-6</v>
      </c>
      <c r="AR493" s="2">
        <v>15.306522318787</v>
      </c>
      <c r="AS493" s="2">
        <v>2.6456175184998543E-2</v>
      </c>
      <c r="AT493" s="1">
        <v>1.7314175826441793E-3</v>
      </c>
      <c r="AU493" s="1"/>
      <c r="AV493" t="s">
        <v>862</v>
      </c>
      <c r="AW493" s="2">
        <v>15.426363160663</v>
      </c>
      <c r="AX493" s="2">
        <v>15.419455415805</v>
      </c>
      <c r="AY493" s="2">
        <v>-6.9077448579992762E-3</v>
      </c>
      <c r="AZ493" s="1">
        <v>-4.4778829501524538E-4</v>
      </c>
      <c r="BA493" s="2">
        <v>15.426292508086</v>
      </c>
      <c r="BB493" s="2">
        <v>-7.0652576999563621E-5</v>
      </c>
      <c r="BC493" s="1">
        <v>-4.5799892212914225E-6</v>
      </c>
      <c r="BD493" s="2">
        <v>15.439468688129001</v>
      </c>
      <c r="BE493" s="2">
        <v>1.3105527466001021E-2</v>
      </c>
      <c r="BF493" s="1">
        <v>8.4955393111838082E-4</v>
      </c>
      <c r="BG493" s="2">
        <v>15.423642028595001</v>
      </c>
      <c r="BH493" s="2">
        <v>-2.7211320679985107E-3</v>
      </c>
      <c r="BI493" s="1">
        <v>-1.7639491820971501E-4</v>
      </c>
      <c r="BJ493" s="2">
        <v>15.42675100468</v>
      </c>
      <c r="BK493" s="2">
        <v>3.878440170002051E-4</v>
      </c>
      <c r="BL493" s="1">
        <v>2.5141636623024776E-5</v>
      </c>
      <c r="BM493" s="2">
        <v>15.432989913499</v>
      </c>
      <c r="BN493" s="2">
        <v>6.6267528360004491E-3</v>
      </c>
      <c r="BO493" s="1">
        <v>4.2957324205218839E-4</v>
      </c>
      <c r="BQ493" t="s">
        <v>862</v>
      </c>
      <c r="BS493" s="23">
        <v>15.280066143602001</v>
      </c>
      <c r="BT493" s="23">
        <v>14.630003096477001</v>
      </c>
      <c r="BU493" s="23">
        <v>-0.65006304712500018</v>
      </c>
      <c r="BV493" s="24">
        <v>-4.2543208976696188E-2</v>
      </c>
      <c r="BW493" s="2">
        <v>15.426363160663</v>
      </c>
      <c r="BX493" s="2">
        <v>15.026449825657</v>
      </c>
      <c r="BY493" s="2">
        <v>-0.39991333500599957</v>
      </c>
      <c r="BZ493" s="1">
        <v>-2.5924019215739242E-2</v>
      </c>
      <c r="CB493" s="25" t="s">
        <v>862</v>
      </c>
      <c r="CC493" s="27">
        <v>2.2799999999999999E-3</v>
      </c>
      <c r="CD493" s="27">
        <v>0.46498400000000001</v>
      </c>
      <c r="CG493" s="30">
        <v>555</v>
      </c>
      <c r="CH493" s="30"/>
      <c r="CI493" s="31" t="s">
        <v>1057</v>
      </c>
      <c r="CJ493" s="31" t="s">
        <v>861</v>
      </c>
      <c r="CK493" s="31" t="s">
        <v>1060</v>
      </c>
      <c r="CL493" s="30"/>
      <c r="CM493" s="30"/>
      <c r="CN493" s="30"/>
      <c r="CO493" s="30"/>
      <c r="CP493" s="30"/>
      <c r="CQ493" s="30"/>
      <c r="CR493" s="30"/>
      <c r="CS493" s="39"/>
      <c r="CW493" s="30">
        <v>535</v>
      </c>
      <c r="CX493" s="30"/>
    </row>
    <row r="494" spans="1:102" ht="15.75" x14ac:dyDescent="0.25">
      <c r="A494" t="s">
        <v>771</v>
      </c>
      <c r="B494" t="s">
        <v>864</v>
      </c>
      <c r="C494" s="52">
        <v>10.615891525149999</v>
      </c>
      <c r="D494" s="52">
        <v>10.024328293610999</v>
      </c>
      <c r="E494" s="52">
        <v>-0.59156323153900026</v>
      </c>
      <c r="F494" s="53">
        <v>-5.5724310119176883E-2</v>
      </c>
      <c r="G494" s="45">
        <v>10.896932518541998</v>
      </c>
      <c r="H494" s="45">
        <v>10.639973188301001</v>
      </c>
      <c r="I494" s="45">
        <v>-0.25695933024099737</v>
      </c>
      <c r="J494" s="46">
        <v>-2.3580886621419432E-2</v>
      </c>
      <c r="K494" s="47" t="s">
        <v>933</v>
      </c>
      <c r="L494" s="55">
        <f t="shared" si="168"/>
        <v>10.454916518541998</v>
      </c>
      <c r="M494" s="55">
        <f t="shared" si="169"/>
        <v>10.197957188301</v>
      </c>
      <c r="N494" s="55">
        <f t="shared" si="170"/>
        <v>-0.25695933024099737</v>
      </c>
      <c r="O494" s="56">
        <f t="shared" si="171"/>
        <v>-2.4577846201380472E-2</v>
      </c>
      <c r="P494" s="54"/>
      <c r="Q494" s="42"/>
      <c r="R494" s="42"/>
      <c r="S494" s="42"/>
      <c r="T494" s="42"/>
      <c r="AA494" t="s">
        <v>864</v>
      </c>
      <c r="AB494" s="2">
        <v>10.615891525149999</v>
      </c>
      <c r="AC494" s="2">
        <v>10.606906182625</v>
      </c>
      <c r="AD494" s="2">
        <v>-8.9853425249994956E-3</v>
      </c>
      <c r="AE494" s="1">
        <v>-8.4640489248711832E-4</v>
      </c>
      <c r="AF494" s="2">
        <v>10.615803406663</v>
      </c>
      <c r="AG494" s="2">
        <v>-8.8118486999633205E-5</v>
      </c>
      <c r="AH494" s="1">
        <v>-8.3006205169742548E-6</v>
      </c>
      <c r="AI494" s="2">
        <v>10.877235030662</v>
      </c>
      <c r="AJ494" s="2">
        <v>0.26134350551200036</v>
      </c>
      <c r="AK494" s="1">
        <v>2.4618140162119606E-2</v>
      </c>
      <c r="AL494" s="2">
        <v>10.612439030324001</v>
      </c>
      <c r="AM494" s="2">
        <v>-3.4524948259981869E-3</v>
      </c>
      <c r="AN494" s="1">
        <v>-3.2521948983925815E-4</v>
      </c>
      <c r="AO494" s="2">
        <v>10.616373757021</v>
      </c>
      <c r="AP494" s="2">
        <v>4.8223187100049358E-4</v>
      </c>
      <c r="AQ494" s="1">
        <v>4.5425470847930482E-5</v>
      </c>
      <c r="AR494" s="2">
        <v>10.851383265138001</v>
      </c>
      <c r="AS494" s="2">
        <v>0.23549173998800121</v>
      </c>
      <c r="AT494" s="1">
        <v>2.2182945203433942E-2</v>
      </c>
      <c r="AU494" s="1"/>
      <c r="AV494" t="s">
        <v>864</v>
      </c>
      <c r="AW494" s="2">
        <v>10.896932518541998</v>
      </c>
      <c r="AX494" s="2">
        <v>10.888381348301001</v>
      </c>
      <c r="AY494" s="2">
        <v>-8.5511702409970525E-3</v>
      </c>
      <c r="AZ494" s="1">
        <v>-7.8473187077616156E-4</v>
      </c>
      <c r="BA494" s="2">
        <v>10.896845758186</v>
      </c>
      <c r="BB494" s="2">
        <v>-8.6760355998194427E-5</v>
      </c>
      <c r="BC494" s="1">
        <v>-7.9619063301130635E-6</v>
      </c>
      <c r="BD494" s="2">
        <v>11.065832321590999</v>
      </c>
      <c r="BE494" s="2">
        <v>0.16889980304900121</v>
      </c>
      <c r="BF494" s="1">
        <v>1.549975672159158E-2</v>
      </c>
      <c r="BG494" s="2">
        <v>10.893580064156</v>
      </c>
      <c r="BH494" s="2">
        <v>-3.3524543859986267E-3</v>
      </c>
      <c r="BI494" s="1">
        <v>-3.076512018675126E-4</v>
      </c>
      <c r="BJ494" s="2">
        <v>10.897408506106</v>
      </c>
      <c r="BK494" s="2">
        <v>4.7598756400191178E-4</v>
      </c>
      <c r="BL494" s="1">
        <v>4.3680876539519816E-5</v>
      </c>
      <c r="BM494" s="2">
        <v>11.048858262355999</v>
      </c>
      <c r="BN494" s="2">
        <v>0.15192574381400092</v>
      </c>
      <c r="BO494" s="1">
        <v>1.3942065214727831E-2</v>
      </c>
      <c r="BQ494" t="s">
        <v>864</v>
      </c>
      <c r="BS494" s="23">
        <v>10.615891525149999</v>
      </c>
      <c r="BT494" s="23">
        <v>9.8091918555850004</v>
      </c>
      <c r="BU494" s="23">
        <v>-0.80669966956499906</v>
      </c>
      <c r="BV494" s="24">
        <v>-7.5989818439068935E-2</v>
      </c>
      <c r="BW494" s="2">
        <v>10.896932518541998</v>
      </c>
      <c r="BX494" s="2">
        <v>10.650443370219</v>
      </c>
      <c r="BY494" s="2">
        <v>-0.24648914832299873</v>
      </c>
      <c r="BZ494" s="1">
        <v>-2.2620049073771707E-2</v>
      </c>
      <c r="CB494" s="25" t="s">
        <v>864</v>
      </c>
      <c r="CC494" s="27">
        <v>3.3249999999999998E-3</v>
      </c>
      <c r="CD494" s="27">
        <v>0.438691</v>
      </c>
      <c r="CG494" s="30">
        <v>556</v>
      </c>
      <c r="CH494" s="30"/>
      <c r="CI494" s="31" t="s">
        <v>1057</v>
      </c>
      <c r="CJ494" s="31" t="s">
        <v>863</v>
      </c>
      <c r="CK494" s="31" t="s">
        <v>1061</v>
      </c>
      <c r="CL494" s="30"/>
      <c r="CM494" s="30"/>
      <c r="CN494" s="30"/>
      <c r="CO494" s="30"/>
      <c r="CP494" s="30"/>
      <c r="CQ494" s="30"/>
      <c r="CR494" s="30"/>
      <c r="CS494" s="39"/>
      <c r="CW494" s="30">
        <v>536</v>
      </c>
      <c r="CX494" s="30"/>
    </row>
    <row r="495" spans="1:102" ht="15.75" x14ac:dyDescent="0.25">
      <c r="A495" t="s">
        <v>772</v>
      </c>
      <c r="B495" t="s">
        <v>866</v>
      </c>
      <c r="C495" s="52">
        <v>12.422842873135</v>
      </c>
      <c r="D495" s="52">
        <v>12.802427854464</v>
      </c>
      <c r="E495" s="52">
        <v>0.37958498132899976</v>
      </c>
      <c r="F495" s="53">
        <v>3.05554038802077E-2</v>
      </c>
      <c r="G495" s="45">
        <v>13.027075155693</v>
      </c>
      <c r="H495" s="45">
        <v>13.179500006347</v>
      </c>
      <c r="I495" s="45">
        <v>0.15242485065400047</v>
      </c>
      <c r="J495" s="46">
        <v>1.1700619581317824E-2</v>
      </c>
      <c r="K495" s="47" t="s">
        <v>933</v>
      </c>
      <c r="L495" s="55">
        <f t="shared" si="168"/>
        <v>12.626905155693001</v>
      </c>
      <c r="M495" s="55">
        <f t="shared" si="169"/>
        <v>12.779330006347001</v>
      </c>
      <c r="N495" s="55">
        <f t="shared" si="170"/>
        <v>0.15242485065400047</v>
      </c>
      <c r="O495" s="56">
        <f t="shared" si="171"/>
        <v>1.2071433876675456E-2</v>
      </c>
      <c r="P495" s="54"/>
      <c r="Q495" s="42"/>
      <c r="R495" s="42"/>
      <c r="S495" s="42"/>
      <c r="T495" s="42"/>
      <c r="AA495" t="s">
        <v>866</v>
      </c>
      <c r="AB495" s="2">
        <v>12.422842873135</v>
      </c>
      <c r="AC495" s="2">
        <v>12.374981000391001</v>
      </c>
      <c r="AD495" s="2">
        <v>-4.7861872743999001E-2</v>
      </c>
      <c r="AE495" s="1">
        <v>-3.8527310723298789E-3</v>
      </c>
      <c r="AF495" s="2">
        <v>12.422338851477999</v>
      </c>
      <c r="AG495" s="2">
        <v>-5.0402165700091928E-4</v>
      </c>
      <c r="AH495" s="1">
        <v>-4.0572167107650583E-5</v>
      </c>
      <c r="AI495" s="2">
        <v>12.816487207884</v>
      </c>
      <c r="AJ495" s="2">
        <v>0.39364433474900018</v>
      </c>
      <c r="AK495" s="1">
        <v>3.1687137861195619E-2</v>
      </c>
      <c r="AL495" s="2">
        <v>12.4036566522</v>
      </c>
      <c r="AM495" s="2">
        <v>-1.9186220934999554E-2</v>
      </c>
      <c r="AN495" s="1">
        <v>-1.5444307821433278E-3</v>
      </c>
      <c r="AO495" s="2">
        <v>12.425615434688</v>
      </c>
      <c r="AP495" s="2">
        <v>2.7725615529998748E-3</v>
      </c>
      <c r="AQ495" s="1">
        <v>2.2318253408772266E-4</v>
      </c>
      <c r="AR495" s="2">
        <v>12.768726807990999</v>
      </c>
      <c r="AS495" s="2">
        <v>0.34588393485599944</v>
      </c>
      <c r="AT495" s="1">
        <v>2.7842575036024178E-2</v>
      </c>
      <c r="AU495" s="1"/>
      <c r="AV495" t="s">
        <v>866</v>
      </c>
      <c r="AW495" s="2">
        <v>13.027075155693</v>
      </c>
      <c r="AX495" s="2">
        <v>13.027075155693</v>
      </c>
      <c r="AY495" s="2">
        <v>0</v>
      </c>
      <c r="AZ495" s="1">
        <v>0</v>
      </c>
      <c r="BA495" s="2">
        <v>13.027075155693</v>
      </c>
      <c r="BB495" s="2">
        <v>0</v>
      </c>
      <c r="BC495" s="1">
        <v>0</v>
      </c>
      <c r="BD495" s="2">
        <v>13.146924941911999</v>
      </c>
      <c r="BE495" s="2">
        <v>0.11984978621899955</v>
      </c>
      <c r="BF495" s="1">
        <v>9.200053334045874E-3</v>
      </c>
      <c r="BG495" s="2">
        <v>13.027075155693</v>
      </c>
      <c r="BH495" s="2">
        <v>0</v>
      </c>
      <c r="BI495" s="1">
        <v>0</v>
      </c>
      <c r="BJ495" s="2">
        <v>13.027075155693</v>
      </c>
      <c r="BK495" s="2">
        <v>0</v>
      </c>
      <c r="BL495" s="1">
        <v>0</v>
      </c>
      <c r="BM495" s="2">
        <v>13.111297603591</v>
      </c>
      <c r="BN495" s="2">
        <v>8.4222447898000041E-2</v>
      </c>
      <c r="BO495" s="1">
        <v>6.4651847702892652E-3</v>
      </c>
      <c r="BQ495" t="s">
        <v>866</v>
      </c>
      <c r="BS495" s="23">
        <v>12.422842873135</v>
      </c>
      <c r="BT495" s="23">
        <v>12.422977747815001</v>
      </c>
      <c r="BU495" s="23">
        <v>1.348746800005074E-4</v>
      </c>
      <c r="BV495" s="24">
        <v>1.0856989932005051E-5</v>
      </c>
      <c r="BW495" s="2">
        <v>13.027075155693</v>
      </c>
      <c r="BX495" s="2">
        <v>13.144717129193001</v>
      </c>
      <c r="BY495" s="2">
        <v>0.11764197350000138</v>
      </c>
      <c r="BZ495" s="1">
        <v>9.030574560598149E-3</v>
      </c>
      <c r="CB495" s="25" t="s">
        <v>866</v>
      </c>
      <c r="CC495" s="27">
        <v>0</v>
      </c>
      <c r="CD495" s="27">
        <v>0.40017000000000003</v>
      </c>
      <c r="CG495" s="30">
        <v>557</v>
      </c>
      <c r="CH495" s="30"/>
      <c r="CI495" s="31" t="s">
        <v>1057</v>
      </c>
      <c r="CJ495" s="31" t="s">
        <v>865</v>
      </c>
      <c r="CK495" s="31" t="s">
        <v>1062</v>
      </c>
      <c r="CL495" s="30"/>
      <c r="CM495" s="30"/>
      <c r="CN495" s="30"/>
      <c r="CO495" s="30"/>
      <c r="CP495" s="30"/>
      <c r="CQ495" s="30"/>
      <c r="CR495" s="30"/>
      <c r="CS495" s="39"/>
      <c r="CW495" s="30">
        <v>537</v>
      </c>
      <c r="CX495" s="30"/>
    </row>
    <row r="496" spans="1:102" ht="15.75" x14ac:dyDescent="0.25">
      <c r="B496" t="s">
        <v>868</v>
      </c>
      <c r="C496" s="52">
        <v>19.510241039850001</v>
      </c>
      <c r="D496" s="52">
        <v>19.160427012899</v>
      </c>
      <c r="E496" s="52">
        <v>-0.34981402695100172</v>
      </c>
      <c r="F496" s="53">
        <v>-1.7929764488121936E-2</v>
      </c>
      <c r="G496" s="45">
        <v>19.663826202869</v>
      </c>
      <c r="H496" s="45">
        <v>19.469603733511999</v>
      </c>
      <c r="I496" s="45">
        <v>-0.19422246935700116</v>
      </c>
      <c r="J496" s="46">
        <v>-9.8771453405473875E-3</v>
      </c>
      <c r="K496" s="47" t="s">
        <v>933</v>
      </c>
      <c r="L496" s="55">
        <f t="shared" si="168"/>
        <v>19.036637202868999</v>
      </c>
      <c r="M496" s="55">
        <f t="shared" si="169"/>
        <v>18.842414733511998</v>
      </c>
      <c r="N496" s="55">
        <f t="shared" si="170"/>
        <v>-0.19422246935700116</v>
      </c>
      <c r="O496" s="56">
        <f t="shared" si="171"/>
        <v>-1.0202561896159371E-2</v>
      </c>
      <c r="P496" s="54"/>
      <c r="Q496" s="42"/>
      <c r="R496" s="42"/>
      <c r="S496" s="42"/>
      <c r="T496" s="42"/>
      <c r="AA496" t="s">
        <v>868</v>
      </c>
      <c r="AB496" s="2">
        <v>19.510241039850001</v>
      </c>
      <c r="AC496" s="2">
        <v>19.506453519103001</v>
      </c>
      <c r="AD496" s="2">
        <v>-3.7875207470001726E-3</v>
      </c>
      <c r="AE496" s="1">
        <v>-1.9412987975207978E-4</v>
      </c>
      <c r="AF496" s="2">
        <v>19.510204970593001</v>
      </c>
      <c r="AG496" s="2">
        <v>-3.6069256999837762E-5</v>
      </c>
      <c r="AH496" s="1">
        <v>-1.8487345659218504E-6</v>
      </c>
      <c r="AI496" s="2">
        <v>19.663280861251998</v>
      </c>
      <c r="AJ496" s="2">
        <v>0.15303982140199679</v>
      </c>
      <c r="AK496" s="1">
        <v>7.8440764052791732E-3</v>
      </c>
      <c r="AL496" s="2">
        <v>19.508810426486001</v>
      </c>
      <c r="AM496" s="2">
        <v>-1.4306133640005214E-3</v>
      </c>
      <c r="AN496" s="1">
        <v>-7.332627829038448E-5</v>
      </c>
      <c r="AO496" s="2">
        <v>19.510437987212999</v>
      </c>
      <c r="AP496" s="2">
        <v>1.9694736299769033E-4</v>
      </c>
      <c r="AQ496" s="1">
        <v>1.0094563290910757E-5</v>
      </c>
      <c r="AR496" s="2">
        <v>19.646821876407</v>
      </c>
      <c r="AS496" s="2">
        <v>0.13658083655699826</v>
      </c>
      <c r="AT496" s="1">
        <v>7.0004689474635175E-3</v>
      </c>
      <c r="AU496" s="1"/>
      <c r="AV496" t="s">
        <v>868</v>
      </c>
      <c r="AW496" s="2">
        <v>19.663826202869</v>
      </c>
      <c r="AX496" s="2">
        <v>19.653936545179999</v>
      </c>
      <c r="AY496" s="2">
        <v>-9.8896576890012966E-3</v>
      </c>
      <c r="AZ496" s="1">
        <v>-5.0293658960219915E-4</v>
      </c>
      <c r="BA496" s="2">
        <v>19.663722506250998</v>
      </c>
      <c r="BB496" s="2">
        <v>-1.0369661800169183E-4</v>
      </c>
      <c r="BC496" s="1">
        <v>-5.2734710392508574E-6</v>
      </c>
      <c r="BD496" s="2">
        <v>19.751807105215999</v>
      </c>
      <c r="BE496" s="2">
        <v>8.7980902346998846E-2</v>
      </c>
      <c r="BF496" s="1">
        <v>4.4742514218398767E-3</v>
      </c>
      <c r="BG496" s="2">
        <v>19.659872120460999</v>
      </c>
      <c r="BH496" s="2">
        <v>-3.9540824080006587E-3</v>
      </c>
      <c r="BI496" s="1">
        <v>-2.0108408034158422E-4</v>
      </c>
      <c r="BJ496" s="2">
        <v>19.664396454506999</v>
      </c>
      <c r="BK496" s="2">
        <v>5.7025163799906409E-4</v>
      </c>
      <c r="BL496" s="1">
        <v>2.9000034485448361E-5</v>
      </c>
      <c r="BM496" s="2">
        <v>19.743112941709001</v>
      </c>
      <c r="BN496" s="2">
        <v>7.9286738840000481E-2</v>
      </c>
      <c r="BO496" s="1">
        <v>4.0321114528785017E-3</v>
      </c>
      <c r="BQ496" t="s">
        <v>868</v>
      </c>
      <c r="BS496" s="23">
        <v>19.510241039850001</v>
      </c>
      <c r="BT496" s="23">
        <v>19.036887940102996</v>
      </c>
      <c r="BU496" s="23">
        <v>-0.47335309974700479</v>
      </c>
      <c r="BV496" s="24">
        <v>-2.4261776099032965E-2</v>
      </c>
      <c r="BW496" s="2">
        <v>19.663826202869</v>
      </c>
      <c r="BX496" s="2">
        <v>19.391967800248999</v>
      </c>
      <c r="BY496" s="2">
        <v>-0.27185840262000127</v>
      </c>
      <c r="BZ496" s="1">
        <v>-1.38253054016688E-2</v>
      </c>
      <c r="CB496" s="25" t="s">
        <v>868</v>
      </c>
      <c r="CC496" s="27">
        <v>1.441E-3</v>
      </c>
      <c r="CD496" s="27">
        <v>0.62574799999999997</v>
      </c>
      <c r="CG496" s="30">
        <v>559</v>
      </c>
      <c r="CH496" s="30"/>
      <c r="CI496" s="31" t="s">
        <v>1057</v>
      </c>
      <c r="CJ496" s="31" t="s">
        <v>867</v>
      </c>
      <c r="CK496" s="31" t="s">
        <v>1063</v>
      </c>
      <c r="CL496" s="30"/>
      <c r="CM496" s="30"/>
      <c r="CN496" s="30"/>
      <c r="CO496" s="30"/>
      <c r="CP496" s="30"/>
      <c r="CQ496" s="30"/>
      <c r="CR496" s="30"/>
      <c r="CS496" s="39"/>
      <c r="CW496" s="30">
        <v>538</v>
      </c>
      <c r="CX496" s="30"/>
    </row>
    <row r="497" spans="1:102" ht="15.75" x14ac:dyDescent="0.25">
      <c r="B497" t="s">
        <v>870</v>
      </c>
      <c r="C497" s="52">
        <v>18.659107278576002</v>
      </c>
      <c r="D497" s="52">
        <v>18.953114867825001</v>
      </c>
      <c r="E497" s="52">
        <v>0.29400758924899861</v>
      </c>
      <c r="F497" s="53">
        <v>1.5756787549347121E-2</v>
      </c>
      <c r="G497" s="45">
        <v>19.839186401597999</v>
      </c>
      <c r="H497" s="45">
        <v>20.001229841777</v>
      </c>
      <c r="I497" s="45">
        <v>0.16204344017900141</v>
      </c>
      <c r="J497" s="46">
        <v>8.1678470527374644E-3</v>
      </c>
      <c r="K497" s="47" t="s">
        <v>933</v>
      </c>
      <c r="L497" s="55">
        <f t="shared" si="168"/>
        <v>19.566745401597998</v>
      </c>
      <c r="M497" s="55">
        <f t="shared" si="169"/>
        <v>19.728788841777</v>
      </c>
      <c r="N497" s="55">
        <f t="shared" si="170"/>
        <v>0.16204344017900141</v>
      </c>
      <c r="O497" s="56">
        <f t="shared" si="171"/>
        <v>8.2815734989717532E-3</v>
      </c>
      <c r="P497" s="54"/>
      <c r="Q497" s="42"/>
      <c r="R497" s="42"/>
      <c r="S497" s="42"/>
      <c r="T497" s="42"/>
      <c r="AA497" t="s">
        <v>870</v>
      </c>
      <c r="AB497" s="2">
        <v>18.659107278576002</v>
      </c>
      <c r="AC497" s="2">
        <v>18.683291624659002</v>
      </c>
      <c r="AD497" s="2">
        <v>2.4184346083000463E-2</v>
      </c>
      <c r="AE497" s="1">
        <v>1.2961148527597794E-3</v>
      </c>
      <c r="AF497" s="2">
        <v>18.659358376146997</v>
      </c>
      <c r="AG497" s="2">
        <v>2.5109757099528451E-4</v>
      </c>
      <c r="AH497" s="1">
        <v>1.3457105275534243E-5</v>
      </c>
      <c r="AI497" s="2">
        <v>18.491032222187002</v>
      </c>
      <c r="AJ497" s="2">
        <v>-0.16807505638900011</v>
      </c>
      <c r="AK497" s="1">
        <v>-9.0076686885218991E-3</v>
      </c>
      <c r="AL497" s="2">
        <v>18.668719679557</v>
      </c>
      <c r="AM497" s="2">
        <v>9.612400980998359E-3</v>
      </c>
      <c r="AN497" s="1">
        <v>5.1515867492948702E-4</v>
      </c>
      <c r="AO497" s="2">
        <v>18.65772739674</v>
      </c>
      <c r="AP497" s="2">
        <v>-1.379881836001573E-3</v>
      </c>
      <c r="AQ497" s="1">
        <v>-7.3952189426871703E-5</v>
      </c>
      <c r="AR497" s="2">
        <v>18.511974500493</v>
      </c>
      <c r="AS497" s="2">
        <v>-0.14713277808300163</v>
      </c>
      <c r="AT497" s="1">
        <v>-7.885306402195159E-3</v>
      </c>
      <c r="AU497" s="1"/>
      <c r="AV497" t="s">
        <v>870</v>
      </c>
      <c r="AW497" s="2">
        <v>19.839186401597999</v>
      </c>
      <c r="AX497" s="2">
        <v>19.839186401597999</v>
      </c>
      <c r="AY497" s="2">
        <v>0</v>
      </c>
      <c r="AZ497" s="1">
        <v>0</v>
      </c>
      <c r="BA497" s="2">
        <v>19.839186401597999</v>
      </c>
      <c r="BB497" s="2">
        <v>0</v>
      </c>
      <c r="BC497" s="1">
        <v>0</v>
      </c>
      <c r="BD497" s="2">
        <v>19.798675541554001</v>
      </c>
      <c r="BE497" s="2">
        <v>-4.0510860043998065E-2</v>
      </c>
      <c r="BF497" s="1">
        <v>-2.0419617631464468E-3</v>
      </c>
      <c r="BG497" s="2">
        <v>19.839186401597999</v>
      </c>
      <c r="BH497" s="2">
        <v>0</v>
      </c>
      <c r="BI497" s="1">
        <v>0</v>
      </c>
      <c r="BJ497" s="2">
        <v>19.839186401597999</v>
      </c>
      <c r="BK497" s="2">
        <v>0</v>
      </c>
      <c r="BL497" s="1">
        <v>0</v>
      </c>
      <c r="BM497" s="2">
        <v>19.778420111531002</v>
      </c>
      <c r="BN497" s="2">
        <v>-6.0766290066997186E-2</v>
      </c>
      <c r="BO497" s="1">
        <v>-3.0629426447700801E-3</v>
      </c>
      <c r="BQ497" t="s">
        <v>870</v>
      </c>
      <c r="BS497" s="23">
        <v>18.659107278576002</v>
      </c>
      <c r="BT497" s="23">
        <v>19.103279828098</v>
      </c>
      <c r="BU497" s="23">
        <v>0.44417254952199769</v>
      </c>
      <c r="BV497" s="24">
        <v>2.3804598091999148E-2</v>
      </c>
      <c r="BW497" s="2">
        <v>19.839186401597999</v>
      </c>
      <c r="BX497" s="2">
        <v>20.0214852718</v>
      </c>
      <c r="BY497" s="2">
        <v>0.18229887020200053</v>
      </c>
      <c r="BZ497" s="1">
        <v>9.1888279343610973E-3</v>
      </c>
      <c r="CB497" s="25" t="s">
        <v>870</v>
      </c>
      <c r="CC497" s="27">
        <v>0</v>
      </c>
      <c r="CD497" s="27">
        <v>0.27244099999999999</v>
      </c>
      <c r="CG497" s="30">
        <v>560</v>
      </c>
      <c r="CH497" s="30"/>
      <c r="CI497" s="31" t="s">
        <v>1057</v>
      </c>
      <c r="CJ497" s="31" t="s">
        <v>869</v>
      </c>
      <c r="CK497" s="31" t="s">
        <v>1064</v>
      </c>
      <c r="CL497" s="30"/>
      <c r="CM497" s="30"/>
      <c r="CN497" s="30"/>
      <c r="CO497" s="30"/>
      <c r="CP497" s="30"/>
      <c r="CQ497" s="30"/>
      <c r="CR497" s="30"/>
      <c r="CS497" s="39"/>
      <c r="CW497" s="30">
        <v>539</v>
      </c>
      <c r="CX497" s="30"/>
    </row>
    <row r="498" spans="1:102" ht="15.75" x14ac:dyDescent="0.25">
      <c r="A498" t="s">
        <v>773</v>
      </c>
      <c r="B498" t="s">
        <v>872</v>
      </c>
      <c r="C498" s="52">
        <v>18.145731030311001</v>
      </c>
      <c r="D498" s="52">
        <v>18.700665672042998</v>
      </c>
      <c r="E498" s="52">
        <v>0.55493464173199669</v>
      </c>
      <c r="F498" s="53">
        <v>3.0582104452282606E-2</v>
      </c>
      <c r="G498" s="45">
        <v>18.466660070163002</v>
      </c>
      <c r="H498" s="45">
        <v>18.884456370579002</v>
      </c>
      <c r="I498" s="45">
        <v>0.41779630041600058</v>
      </c>
      <c r="J498" s="46">
        <v>2.2624356479656191E-2</v>
      </c>
      <c r="K498" s="47" t="s">
        <v>933</v>
      </c>
      <c r="L498" s="55">
        <f t="shared" si="168"/>
        <v>17.910611070163</v>
      </c>
      <c r="M498" s="55">
        <f t="shared" si="169"/>
        <v>18.328407370579001</v>
      </c>
      <c r="N498" s="55">
        <f t="shared" si="170"/>
        <v>0.41779630041600058</v>
      </c>
      <c r="O498" s="56">
        <f t="shared" si="171"/>
        <v>2.3326747411315338E-2</v>
      </c>
      <c r="P498" s="54"/>
      <c r="Q498" s="42"/>
      <c r="R498" s="42"/>
      <c r="S498" s="42"/>
      <c r="T498" s="42"/>
      <c r="AA498" t="s">
        <v>872</v>
      </c>
      <c r="AB498" s="2">
        <v>18.145731030311001</v>
      </c>
      <c r="AC498" s="2">
        <v>18.080295711375001</v>
      </c>
      <c r="AD498" s="2">
        <v>-6.5435318936000186E-2</v>
      </c>
      <c r="AE498" s="1">
        <v>-3.6060999045282711E-3</v>
      </c>
      <c r="AF498" s="2">
        <v>18.145038484893998</v>
      </c>
      <c r="AG498" s="2">
        <v>-6.9254541700303207E-4</v>
      </c>
      <c r="AH498" s="1">
        <v>-3.8165749059444888E-5</v>
      </c>
      <c r="AI498" s="2">
        <v>18.296922070906</v>
      </c>
      <c r="AJ498" s="2">
        <v>0.15119104059499833</v>
      </c>
      <c r="AK498" s="1">
        <v>8.3320446193347469E-3</v>
      </c>
      <c r="AL498" s="2">
        <v>18.119420662071999</v>
      </c>
      <c r="AM498" s="2">
        <v>-2.6310368239002457E-2</v>
      </c>
      <c r="AN498" s="1">
        <v>-1.4499481004679876E-3</v>
      </c>
      <c r="AO498" s="2">
        <v>18.149541967289998</v>
      </c>
      <c r="AP498" s="2">
        <v>3.8109369789971481E-3</v>
      </c>
      <c r="AQ498" s="1">
        <v>2.1001837691913766E-4</v>
      </c>
      <c r="AR498" s="2">
        <v>18.209015235644003</v>
      </c>
      <c r="AS498" s="2">
        <v>6.3284205333001609E-2</v>
      </c>
      <c r="AT498" s="1">
        <v>3.4875533659840087E-3</v>
      </c>
      <c r="AU498" s="1"/>
      <c r="AV498" t="s">
        <v>872</v>
      </c>
      <c r="AW498" s="2">
        <v>18.466660070163002</v>
      </c>
      <c r="AX498" s="2">
        <v>18.418903610185001</v>
      </c>
      <c r="AY498" s="2">
        <v>-4.7756459978000265E-2</v>
      </c>
      <c r="AZ498" s="1">
        <v>-2.5860908142865233E-3</v>
      </c>
      <c r="BA498" s="2">
        <v>18.466150453274</v>
      </c>
      <c r="BB498" s="2">
        <v>-5.0961688900130753E-4</v>
      </c>
      <c r="BC498" s="1">
        <v>-2.7596592294710996E-5</v>
      </c>
      <c r="BD498" s="2">
        <v>18.555578064931002</v>
      </c>
      <c r="BE498" s="2">
        <v>8.8917994767999886E-2</v>
      </c>
      <c r="BF498" s="1">
        <v>4.8150555882959419E-3</v>
      </c>
      <c r="BG498" s="2">
        <v>18.447362814699002</v>
      </c>
      <c r="BH498" s="2">
        <v>-1.9297255464000074E-2</v>
      </c>
      <c r="BI498" s="1">
        <v>-1.0449781059856669E-3</v>
      </c>
      <c r="BJ498" s="2">
        <v>18.469466019426001</v>
      </c>
      <c r="BK498" s="2">
        <v>2.8059492629992633E-3</v>
      </c>
      <c r="BL498" s="1">
        <v>1.5194676526985508E-4</v>
      </c>
      <c r="BM498" s="2">
        <v>18.494580033498</v>
      </c>
      <c r="BN498" s="2">
        <v>2.7919963334998243E-2</v>
      </c>
      <c r="BO498" s="1">
        <v>1.5119119120034681E-3</v>
      </c>
      <c r="BQ498" t="s">
        <v>872</v>
      </c>
      <c r="BS498" s="23">
        <v>18.145731030311001</v>
      </c>
      <c r="BT498" s="23">
        <v>18.575333943431001</v>
      </c>
      <c r="BU498" s="23">
        <v>0.4296029131200001</v>
      </c>
      <c r="BV498" s="24">
        <v>2.3675150502472597E-2</v>
      </c>
      <c r="BW498" s="2">
        <v>18.466660070163002</v>
      </c>
      <c r="BX498" s="2">
        <v>18.805324386011002</v>
      </c>
      <c r="BY498" s="2">
        <v>0.33866431584799983</v>
      </c>
      <c r="BZ498" s="1">
        <v>1.8339229430837219E-2</v>
      </c>
      <c r="CB498" s="25" t="s">
        <v>872</v>
      </c>
      <c r="CC498" s="27">
        <v>6.02E-4</v>
      </c>
      <c r="CD498" s="27">
        <v>0.55544700000000002</v>
      </c>
      <c r="CG498" s="30">
        <v>561</v>
      </c>
      <c r="CH498" s="30"/>
      <c r="CI498" s="31" t="s">
        <v>1057</v>
      </c>
      <c r="CJ498" s="31" t="s">
        <v>871</v>
      </c>
      <c r="CK498" s="31" t="s">
        <v>1065</v>
      </c>
      <c r="CL498" s="30"/>
      <c r="CM498" s="30"/>
      <c r="CN498" s="30"/>
      <c r="CO498" s="30"/>
      <c r="CP498" s="30"/>
      <c r="CQ498" s="30"/>
      <c r="CR498" s="30"/>
      <c r="CS498" s="39"/>
      <c r="CW498" s="30">
        <v>540</v>
      </c>
      <c r="CX498" s="30"/>
    </row>
    <row r="499" spans="1:102" ht="15.75" x14ac:dyDescent="0.25">
      <c r="A499" t="s">
        <v>774</v>
      </c>
      <c r="B499" t="s">
        <v>915</v>
      </c>
      <c r="C499" s="52">
        <v>32.257743393082997</v>
      </c>
      <c r="D499" s="52">
        <v>32.823250294974002</v>
      </c>
      <c r="E499" s="52">
        <v>0.5655069018910055</v>
      </c>
      <c r="F499" s="53">
        <v>1.7530888475362685E-2</v>
      </c>
      <c r="G499" s="45">
        <v>32.583884151519001</v>
      </c>
      <c r="H499" s="45">
        <v>33.034459463396004</v>
      </c>
      <c r="I499" s="45">
        <v>0.45057531187700306</v>
      </c>
      <c r="J499" s="46">
        <v>1.3828164554654484E-2</v>
      </c>
      <c r="K499" s="47" t="s">
        <v>933</v>
      </c>
      <c r="L499" s="55">
        <f t="shared" si="168"/>
        <v>31.483312151519002</v>
      </c>
      <c r="M499" s="55">
        <f t="shared" si="169"/>
        <v>31.933887463396005</v>
      </c>
      <c r="N499" s="55">
        <f t="shared" si="170"/>
        <v>0.45057531187700306</v>
      </c>
      <c r="O499" s="56">
        <f t="shared" si="171"/>
        <v>1.43115600324556E-2</v>
      </c>
      <c r="P499" s="54"/>
      <c r="Q499" s="42"/>
      <c r="R499" s="42"/>
      <c r="S499" s="42"/>
      <c r="T499" s="42"/>
      <c r="AA499" t="s">
        <v>915</v>
      </c>
      <c r="AB499" s="2">
        <v>32.257743393082997</v>
      </c>
      <c r="AC499" s="2">
        <v>32.228277184764003</v>
      </c>
      <c r="AD499" s="2">
        <v>-2.9466208318993381E-2</v>
      </c>
      <c r="AE499" s="1">
        <v>-9.1346155122902354E-4</v>
      </c>
      <c r="AF499" s="2">
        <v>32.257436718488997</v>
      </c>
      <c r="AG499" s="2">
        <v>-3.0667459400035568E-4</v>
      </c>
      <c r="AH499" s="1">
        <v>-9.5070070545020112E-6</v>
      </c>
      <c r="AI499" s="2">
        <v>33.207128456363996</v>
      </c>
      <c r="AJ499" s="2">
        <v>0.94938506328099947</v>
      </c>
      <c r="AK499" s="1">
        <v>2.943122994414344E-2</v>
      </c>
      <c r="AL499" s="2">
        <v>32.246014703618997</v>
      </c>
      <c r="AM499" s="2">
        <v>-1.1728689464000297E-2</v>
      </c>
      <c r="AN499" s="1">
        <v>-3.6359299288478035E-4</v>
      </c>
      <c r="AO499" s="2">
        <v>32.259428980042003</v>
      </c>
      <c r="AP499" s="2">
        <v>1.6855869590060024E-3</v>
      </c>
      <c r="AQ499" s="1">
        <v>5.2253715905231035E-5</v>
      </c>
      <c r="AR499" s="2">
        <v>33.271607437105999</v>
      </c>
      <c r="AS499" s="2">
        <v>1.013864044023002</v>
      </c>
      <c r="AT499" s="1">
        <v>3.143009824550852E-2</v>
      </c>
      <c r="AU499" s="1"/>
      <c r="AV499" t="s">
        <v>915</v>
      </c>
      <c r="AW499" s="2">
        <v>32.583884151519001</v>
      </c>
      <c r="AX499" s="2">
        <v>32.552022858820997</v>
      </c>
      <c r="AY499" s="2">
        <v>-3.1861292698003751E-2</v>
      </c>
      <c r="AZ499" s="1">
        <v>-9.778236550880455E-4</v>
      </c>
      <c r="BA499" s="2">
        <v>32.583546382503002</v>
      </c>
      <c r="BB499" s="2">
        <v>-3.3776901599935627E-4</v>
      </c>
      <c r="BC499" s="1">
        <v>-1.0366137272913491E-5</v>
      </c>
      <c r="BD499" s="2">
        <v>33.200654832562002</v>
      </c>
      <c r="BE499" s="2">
        <v>0.61677068104300048</v>
      </c>
      <c r="BF499" s="1">
        <v>1.8928703471168207E-2</v>
      </c>
      <c r="BG499" s="2">
        <v>32.571060796123</v>
      </c>
      <c r="BH499" s="2">
        <v>-1.2823355396001546E-2</v>
      </c>
      <c r="BI499" s="1">
        <v>-3.9354901141838683E-4</v>
      </c>
      <c r="BJ499" s="2">
        <v>32.585743056066001</v>
      </c>
      <c r="BK499" s="2">
        <v>1.8589045469994403E-3</v>
      </c>
      <c r="BL499" s="1">
        <v>5.7049814514295145E-5</v>
      </c>
      <c r="BM499" s="2">
        <v>33.252192409628996</v>
      </c>
      <c r="BN499" s="2">
        <v>0.66830825810999528</v>
      </c>
      <c r="BO499" s="1">
        <v>2.0510392653076012E-2</v>
      </c>
      <c r="BQ499" t="s">
        <v>915</v>
      </c>
      <c r="BS499" s="23">
        <v>32.257743393082997</v>
      </c>
      <c r="BT499" s="23">
        <v>31.807942910893001</v>
      </c>
      <c r="BU499" s="23">
        <v>-0.44980048218999613</v>
      </c>
      <c r="BV499" s="24">
        <v>-1.3943953757361915E-2</v>
      </c>
      <c r="BW499" s="2">
        <v>32.583884151519001</v>
      </c>
      <c r="BX499" s="2">
        <v>32.358943684214999</v>
      </c>
      <c r="BY499" s="2">
        <v>-0.22494046730400186</v>
      </c>
      <c r="BZ499" s="1">
        <v>-6.9034270517904341E-3</v>
      </c>
      <c r="CB499" s="25" t="s">
        <v>915</v>
      </c>
      <c r="CC499" s="27">
        <v>1.9980000000000002E-3</v>
      </c>
      <c r="CD499" s="27">
        <v>1.0985739999999999</v>
      </c>
      <c r="CG499" s="30">
        <v>562</v>
      </c>
      <c r="CH499" s="30"/>
      <c r="CI499" s="31" t="s">
        <v>1057</v>
      </c>
      <c r="CJ499" s="31" t="s">
        <v>914</v>
      </c>
      <c r="CK499" s="31" t="s">
        <v>1066</v>
      </c>
      <c r="CL499" s="30"/>
      <c r="CM499" s="30"/>
      <c r="CN499" s="30"/>
      <c r="CO499" s="30"/>
      <c r="CP499" s="30"/>
      <c r="CQ499" s="30"/>
      <c r="CR499" s="30"/>
      <c r="CS499" s="39"/>
      <c r="CW499" s="30">
        <v>541</v>
      </c>
      <c r="CX499" s="30"/>
    </row>
    <row r="500" spans="1:102" ht="15.75" x14ac:dyDescent="0.25">
      <c r="A500" t="s">
        <v>775</v>
      </c>
      <c r="B500" t="s">
        <v>874</v>
      </c>
      <c r="C500" s="52">
        <v>11.361370084129</v>
      </c>
      <c r="D500" s="52">
        <v>10.709884892458</v>
      </c>
      <c r="E500" s="52">
        <v>-0.65148519167100005</v>
      </c>
      <c r="F500" s="53">
        <v>-5.7342132757481165E-2</v>
      </c>
      <c r="G500" s="45">
        <v>11.538510254289999</v>
      </c>
      <c r="H500" s="45">
        <v>11.123485150700999</v>
      </c>
      <c r="I500" s="45">
        <v>-0.41502510358900047</v>
      </c>
      <c r="J500" s="46">
        <v>-3.5968690449852035E-2</v>
      </c>
      <c r="K500" s="47" t="s">
        <v>933</v>
      </c>
      <c r="L500" s="55">
        <f t="shared" si="168"/>
        <v>11.08923725429</v>
      </c>
      <c r="M500" s="55">
        <f t="shared" si="169"/>
        <v>10.674212150700999</v>
      </c>
      <c r="N500" s="55">
        <f t="shared" si="170"/>
        <v>-0.41502510358900047</v>
      </c>
      <c r="O500" s="56">
        <f t="shared" si="171"/>
        <v>-3.7425937787420246E-2</v>
      </c>
      <c r="P500" s="54"/>
      <c r="Q500" s="42"/>
      <c r="R500" s="42"/>
      <c r="S500" s="42"/>
      <c r="T500" s="42"/>
      <c r="AA500" t="s">
        <v>874</v>
      </c>
      <c r="AB500" s="2">
        <v>11.361370084129</v>
      </c>
      <c r="AC500" s="2">
        <v>11.368513987647999</v>
      </c>
      <c r="AD500" s="2">
        <v>7.143903518999295E-3</v>
      </c>
      <c r="AE500" s="1">
        <v>6.2878891067713778E-4</v>
      </c>
      <c r="AF500" s="2">
        <v>11.361452484656001</v>
      </c>
      <c r="AG500" s="2">
        <v>8.240052700081435E-5</v>
      </c>
      <c r="AH500" s="1">
        <v>7.2526927994293431E-6</v>
      </c>
      <c r="AI500" s="2">
        <v>11.604966779264</v>
      </c>
      <c r="AJ500" s="2">
        <v>0.24359669513500037</v>
      </c>
      <c r="AK500" s="1">
        <v>2.1440785163339329E-2</v>
      </c>
      <c r="AL500" s="2">
        <v>11.364398561997</v>
      </c>
      <c r="AM500" s="2">
        <v>3.0284778679998681E-3</v>
      </c>
      <c r="AN500" s="1">
        <v>2.6655921297999343E-4</v>
      </c>
      <c r="AO500" s="2">
        <v>11.360914056069999</v>
      </c>
      <c r="AP500" s="2">
        <v>-4.5602805900024634E-4</v>
      </c>
      <c r="AQ500" s="1">
        <v>-4.0138474112139353E-5</v>
      </c>
      <c r="AR500" s="2">
        <v>11.634467990215001</v>
      </c>
      <c r="AS500" s="2">
        <v>0.27309790608600082</v>
      </c>
      <c r="AT500" s="1">
        <v>2.4037409578577019E-2</v>
      </c>
      <c r="AU500" s="1"/>
      <c r="AV500" t="s">
        <v>874</v>
      </c>
      <c r="AW500" s="2">
        <v>11.538510254289999</v>
      </c>
      <c r="AX500" s="2">
        <v>11.539111045233</v>
      </c>
      <c r="AY500" s="2">
        <v>6.0079094300036218E-4</v>
      </c>
      <c r="AZ500" s="1">
        <v>5.2068328558878655E-5</v>
      </c>
      <c r="BA500" s="2">
        <v>11.538520701425</v>
      </c>
      <c r="BB500" s="2">
        <v>1.0447135000646313E-5</v>
      </c>
      <c r="BC500" s="1">
        <v>9.0541454402764734E-7</v>
      </c>
      <c r="BD500" s="2">
        <v>11.694306621238001</v>
      </c>
      <c r="BE500" s="2">
        <v>0.15579636694800136</v>
      </c>
      <c r="BF500" s="1">
        <v>1.3502294794952106E-2</v>
      </c>
      <c r="BG500" s="2">
        <v>11.538845477540999</v>
      </c>
      <c r="BH500" s="2">
        <v>3.352232509996611E-4</v>
      </c>
      <c r="BI500" s="1">
        <v>2.905255909228192E-5</v>
      </c>
      <c r="BJ500" s="2">
        <v>11.538451191234</v>
      </c>
      <c r="BK500" s="2">
        <v>-5.9063055999786229E-5</v>
      </c>
      <c r="BL500" s="1">
        <v>-5.1187765749765383E-6</v>
      </c>
      <c r="BM500" s="2">
        <v>11.716617170714001</v>
      </c>
      <c r="BN500" s="2">
        <v>0.17810691642400123</v>
      </c>
      <c r="BO500" s="1">
        <v>1.543586758592006E-2</v>
      </c>
      <c r="BQ500" t="s">
        <v>874</v>
      </c>
      <c r="BS500" s="23">
        <v>11.361370084129</v>
      </c>
      <c r="BT500" s="23">
        <v>10.472026966907</v>
      </c>
      <c r="BU500" s="23">
        <v>-0.88934311722199944</v>
      </c>
      <c r="BV500" s="24">
        <v>-7.8277805461539049E-2</v>
      </c>
      <c r="BW500" s="2">
        <v>11.538510254289999</v>
      </c>
      <c r="BX500" s="2">
        <v>11.060461502052</v>
      </c>
      <c r="BY500" s="2">
        <v>-0.47804875223799925</v>
      </c>
      <c r="BZ500" s="1">
        <v>-4.143071693854599E-2</v>
      </c>
      <c r="CB500" s="25" t="s">
        <v>874</v>
      </c>
      <c r="CC500" s="27">
        <v>2.8839999999999998E-3</v>
      </c>
      <c r="CD500" s="27">
        <v>0.44638899999999998</v>
      </c>
      <c r="CG500" s="30">
        <v>563</v>
      </c>
      <c r="CH500" s="30"/>
      <c r="CI500" s="31" t="s">
        <v>1057</v>
      </c>
      <c r="CJ500" s="31" t="s">
        <v>873</v>
      </c>
      <c r="CK500" s="31" t="s">
        <v>1067</v>
      </c>
      <c r="CL500" s="30"/>
      <c r="CM500" s="30"/>
      <c r="CN500" s="30"/>
      <c r="CO500" s="30"/>
      <c r="CP500" s="30"/>
      <c r="CQ500" s="30"/>
      <c r="CR500" s="30"/>
      <c r="CS500" s="39"/>
      <c r="CW500" s="30">
        <v>542</v>
      </c>
      <c r="CX500" s="30"/>
    </row>
    <row r="501" spans="1:102" ht="15.75" x14ac:dyDescent="0.25">
      <c r="A501" t="s">
        <v>776</v>
      </c>
      <c r="B501" t="s">
        <v>876</v>
      </c>
      <c r="C501" s="52">
        <v>12.922546965202001</v>
      </c>
      <c r="D501" s="52">
        <v>13.416672959157999</v>
      </c>
      <c r="E501" s="52">
        <v>0.49412599395599877</v>
      </c>
      <c r="F501" s="53">
        <v>3.8237508076897499E-2</v>
      </c>
      <c r="G501" s="45">
        <v>13.268578885265001</v>
      </c>
      <c r="H501" s="45">
        <v>13.635057941267</v>
      </c>
      <c r="I501" s="45">
        <v>0.36647905600199948</v>
      </c>
      <c r="J501" s="46">
        <v>2.762006837137481E-2</v>
      </c>
      <c r="K501" s="47" t="s">
        <v>933</v>
      </c>
      <c r="L501" s="55">
        <f t="shared" si="168"/>
        <v>12.851747885265</v>
      </c>
      <c r="M501" s="55">
        <f t="shared" si="169"/>
        <v>13.218226941267</v>
      </c>
      <c r="N501" s="55">
        <f t="shared" si="170"/>
        <v>0.36647905600199948</v>
      </c>
      <c r="O501" s="56">
        <f t="shared" si="171"/>
        <v>2.8515892100729828E-2</v>
      </c>
      <c r="P501" s="54"/>
      <c r="Q501" s="42"/>
      <c r="R501" s="42"/>
      <c r="S501" s="42"/>
      <c r="T501" s="42"/>
      <c r="AA501" t="s">
        <v>876</v>
      </c>
      <c r="AB501" s="2">
        <v>12.922546965202001</v>
      </c>
      <c r="AC501" s="2">
        <v>12.890744047318</v>
      </c>
      <c r="AD501" s="2">
        <v>-3.1802917884000692E-2</v>
      </c>
      <c r="AE501" s="1">
        <v>-2.4610409983140315E-3</v>
      </c>
      <c r="AF501" s="2">
        <v>12.922208678658999</v>
      </c>
      <c r="AG501" s="2">
        <v>-3.3828654300194216E-4</v>
      </c>
      <c r="AH501" s="1">
        <v>-2.6178008399805742E-5</v>
      </c>
      <c r="AI501" s="2">
        <v>13.003069798761</v>
      </c>
      <c r="AJ501" s="2">
        <v>8.0522833558999807E-2</v>
      </c>
      <c r="AK501" s="1">
        <v>6.2311890818298223E-3</v>
      </c>
      <c r="AL501" s="2">
        <v>12.909720636236001</v>
      </c>
      <c r="AM501" s="2">
        <v>-1.2826328965999778E-2</v>
      </c>
      <c r="AN501" s="1">
        <v>-9.9255425424559732E-4</v>
      </c>
      <c r="AO501" s="2">
        <v>12.924409135034001</v>
      </c>
      <c r="AP501" s="2">
        <v>1.862169832000049E-3</v>
      </c>
      <c r="AQ501" s="1">
        <v>1.441023845387851E-4</v>
      </c>
      <c r="AR501" s="2">
        <v>12.960842272677001</v>
      </c>
      <c r="AS501" s="2">
        <v>3.8295307474999873E-2</v>
      </c>
      <c r="AT501" s="1">
        <v>2.9634488911606952E-3</v>
      </c>
      <c r="AU501" s="1"/>
      <c r="AV501" t="s">
        <v>876</v>
      </c>
      <c r="AW501" s="2">
        <v>13.268578885265001</v>
      </c>
      <c r="AX501" s="2">
        <v>13.246041681879001</v>
      </c>
      <c r="AY501" s="2">
        <v>-2.2537203385999405E-2</v>
      </c>
      <c r="AZ501" s="1">
        <v>-1.6985393523210976E-3</v>
      </c>
      <c r="BA501" s="2">
        <v>13.268337320102001</v>
      </c>
      <c r="BB501" s="2">
        <v>-2.415651629998905E-4</v>
      </c>
      <c r="BC501" s="1">
        <v>-1.8205805240239633E-5</v>
      </c>
      <c r="BD501" s="2">
        <v>13.314046078911002</v>
      </c>
      <c r="BE501" s="2">
        <v>4.5467193646000936E-2</v>
      </c>
      <c r="BF501" s="1">
        <v>3.4266814885875294E-3</v>
      </c>
      <c r="BG501" s="2">
        <v>13.259447690790999</v>
      </c>
      <c r="BH501" s="2">
        <v>-9.1311944740013473E-3</v>
      </c>
      <c r="BI501" s="1">
        <v>-6.8818179798755283E-4</v>
      </c>
      <c r="BJ501" s="2">
        <v>13.269909349869</v>
      </c>
      <c r="BK501" s="2">
        <v>1.3304646039991042E-3</v>
      </c>
      <c r="BL501" s="1">
        <v>1.002718237954337E-4</v>
      </c>
      <c r="BM501" s="2">
        <v>13.282734405802</v>
      </c>
      <c r="BN501" s="2">
        <v>1.4155520536998978E-2</v>
      </c>
      <c r="BO501" s="1">
        <v>1.0668452634907981E-3</v>
      </c>
      <c r="BQ501" t="s">
        <v>876</v>
      </c>
      <c r="BS501" s="23">
        <v>12.922546965202001</v>
      </c>
      <c r="BT501" s="23">
        <v>13.341594779107</v>
      </c>
      <c r="BU501" s="23">
        <v>0.41904781390499934</v>
      </c>
      <c r="BV501" s="24">
        <v>3.2427648747063303E-2</v>
      </c>
      <c r="BW501" s="2">
        <v>13.268578885265001</v>
      </c>
      <c r="BX501" s="2">
        <v>13.588456828401</v>
      </c>
      <c r="BY501" s="2">
        <v>0.31987794313599949</v>
      </c>
      <c r="BZ501" s="1">
        <v>2.410792790260529E-2</v>
      </c>
      <c r="CB501" s="25" t="s">
        <v>876</v>
      </c>
      <c r="CC501" s="27">
        <v>0</v>
      </c>
      <c r="CD501" s="27">
        <v>0.41683100000000001</v>
      </c>
      <c r="CG501" s="30">
        <v>565</v>
      </c>
      <c r="CH501" s="30"/>
      <c r="CI501" s="31" t="s">
        <v>1057</v>
      </c>
      <c r="CJ501" s="31" t="s">
        <v>875</v>
      </c>
      <c r="CK501" s="31" t="s">
        <v>1068</v>
      </c>
      <c r="CL501" s="30"/>
      <c r="CM501" s="30"/>
      <c r="CN501" s="30"/>
      <c r="CO501" s="30"/>
      <c r="CP501" s="30"/>
      <c r="CQ501" s="30"/>
      <c r="CR501" s="30"/>
      <c r="CS501" s="39"/>
      <c r="CW501" s="30">
        <v>543</v>
      </c>
      <c r="CX501" s="30"/>
    </row>
    <row r="502" spans="1:102" ht="15.75" x14ac:dyDescent="0.25">
      <c r="A502" t="s">
        <v>777</v>
      </c>
      <c r="B502" t="s">
        <v>878</v>
      </c>
      <c r="C502" s="52">
        <v>14.128312232412</v>
      </c>
      <c r="D502" s="52">
        <v>13.664369083687999</v>
      </c>
      <c r="E502" s="52">
        <v>-0.46394314872400066</v>
      </c>
      <c r="F502" s="53">
        <v>-3.2837832367525174E-2</v>
      </c>
      <c r="G502" s="45">
        <v>14.501899958141999</v>
      </c>
      <c r="H502" s="45">
        <v>14.221442293659999</v>
      </c>
      <c r="I502" s="45">
        <v>-0.28045766448200027</v>
      </c>
      <c r="J502" s="46">
        <v>-1.9339373826292264E-2</v>
      </c>
      <c r="K502" s="47" t="s">
        <v>933</v>
      </c>
      <c r="L502" s="55">
        <f t="shared" si="168"/>
        <v>13.883083958142</v>
      </c>
      <c r="M502" s="55">
        <f t="shared" si="169"/>
        <v>13.60262629366</v>
      </c>
      <c r="N502" s="55">
        <f t="shared" si="170"/>
        <v>-0.28045766448200027</v>
      </c>
      <c r="O502" s="56">
        <f t="shared" si="171"/>
        <v>-2.0201395117078472E-2</v>
      </c>
      <c r="P502" s="54"/>
      <c r="Q502" s="42"/>
      <c r="R502" s="42"/>
      <c r="S502" s="42"/>
      <c r="T502" s="42"/>
      <c r="AA502" t="s">
        <v>878</v>
      </c>
      <c r="AB502" s="2">
        <v>14.128312232412</v>
      </c>
      <c r="AC502" s="2">
        <v>14.130052940470001</v>
      </c>
      <c r="AD502" s="2">
        <v>1.7407080580014167E-3</v>
      </c>
      <c r="AE502" s="1">
        <v>1.232070773470046E-4</v>
      </c>
      <c r="AF502" s="2">
        <v>14.128335331876</v>
      </c>
      <c r="AG502" s="2">
        <v>2.3099464000253533E-5</v>
      </c>
      <c r="AH502" s="1">
        <v>1.6349768903932249E-6</v>
      </c>
      <c r="AI502" s="2">
        <v>14.26902625052</v>
      </c>
      <c r="AJ502" s="2">
        <v>0.14071401810799955</v>
      </c>
      <c r="AK502" s="1">
        <v>9.9597188817207149E-3</v>
      </c>
      <c r="AL502" s="2">
        <v>14.129119579726</v>
      </c>
      <c r="AM502" s="2">
        <v>8.0734731399978443E-4</v>
      </c>
      <c r="AN502" s="1">
        <v>5.7143932036527003E-5</v>
      </c>
      <c r="AO502" s="2">
        <v>14.128183334240999</v>
      </c>
      <c r="AP502" s="2">
        <v>-1.2889817100081302E-4</v>
      </c>
      <c r="AQ502" s="1">
        <v>-9.123394845783882E-6</v>
      </c>
      <c r="AR502" s="2">
        <v>14.276838085742</v>
      </c>
      <c r="AS502" s="2">
        <v>0.14852585332999979</v>
      </c>
      <c r="AT502" s="1">
        <v>1.0512639506172868E-2</v>
      </c>
      <c r="AU502" s="1"/>
      <c r="AV502" t="s">
        <v>878</v>
      </c>
      <c r="AW502" s="2">
        <v>14.501899958141999</v>
      </c>
      <c r="AX502" s="2">
        <v>14.499274845398</v>
      </c>
      <c r="AY502" s="2">
        <v>-2.6251127439991251E-3</v>
      </c>
      <c r="AZ502" s="1">
        <v>-1.8101853905875778E-4</v>
      </c>
      <c r="BA502" s="2">
        <v>14.501874634189001</v>
      </c>
      <c r="BB502" s="2">
        <v>-2.5323952998590471E-5</v>
      </c>
      <c r="BC502" s="1">
        <v>-1.7462507031275235E-6</v>
      </c>
      <c r="BD502" s="2">
        <v>14.586362194441</v>
      </c>
      <c r="BE502" s="2">
        <v>8.4462236299000182E-2</v>
      </c>
      <c r="BF502" s="1">
        <v>5.8242186570580633E-3</v>
      </c>
      <c r="BG502" s="2">
        <v>14.500900813712999</v>
      </c>
      <c r="BH502" s="2">
        <v>-9.9914442900050915E-4</v>
      </c>
      <c r="BI502" s="1">
        <v>-6.8897484597495501E-5</v>
      </c>
      <c r="BJ502" s="2">
        <v>14.502038364934</v>
      </c>
      <c r="BK502" s="2">
        <v>1.3840679200072259E-4</v>
      </c>
      <c r="BL502" s="1">
        <v>9.5440454285450357E-6</v>
      </c>
      <c r="BM502" s="2">
        <v>14.592026319691001</v>
      </c>
      <c r="BN502" s="2">
        <v>9.0126361549001999E-2</v>
      </c>
      <c r="BO502" s="1">
        <v>6.2147968065661028E-3</v>
      </c>
      <c r="BQ502" t="s">
        <v>878</v>
      </c>
      <c r="BS502" s="23">
        <v>14.128312232412</v>
      </c>
      <c r="BT502" s="23">
        <v>13.536830948533</v>
      </c>
      <c r="BU502" s="23">
        <v>-0.59148128387900023</v>
      </c>
      <c r="BV502" s="24">
        <v>-4.186496406287462E-2</v>
      </c>
      <c r="BW502" s="2">
        <v>14.501899958141999</v>
      </c>
      <c r="BX502" s="2">
        <v>14.139904155498</v>
      </c>
      <c r="BY502" s="2">
        <v>-0.36199580264399955</v>
      </c>
      <c r="BZ502" s="1">
        <v>-2.4961956963491485E-2</v>
      </c>
      <c r="CB502" s="25" t="s">
        <v>878</v>
      </c>
      <c r="CC502" s="27">
        <v>1.9589999999999998E-3</v>
      </c>
      <c r="CD502" s="27">
        <v>0.61685699999999999</v>
      </c>
      <c r="CG502" s="30">
        <v>566</v>
      </c>
      <c r="CH502" s="30"/>
      <c r="CI502" s="31" t="s">
        <v>1057</v>
      </c>
      <c r="CJ502" s="31" t="s">
        <v>877</v>
      </c>
      <c r="CK502" s="31" t="s">
        <v>1069</v>
      </c>
      <c r="CL502" s="30"/>
      <c r="CM502" s="30"/>
      <c r="CN502" s="30"/>
      <c r="CO502" s="30"/>
      <c r="CP502" s="30"/>
      <c r="CQ502" s="30"/>
      <c r="CR502" s="30"/>
      <c r="CS502" s="39"/>
      <c r="CW502" s="30">
        <v>544</v>
      </c>
      <c r="CX502" s="30"/>
    </row>
    <row r="503" spans="1:102" ht="15.75" x14ac:dyDescent="0.25">
      <c r="B503" t="s">
        <v>880</v>
      </c>
      <c r="C503" s="52">
        <v>33.991752916548002</v>
      </c>
      <c r="D503" s="52">
        <v>33.516779095628003</v>
      </c>
      <c r="E503" s="52">
        <v>-0.47497382091999896</v>
      </c>
      <c r="F503" s="53">
        <v>-1.3973207621451328E-2</v>
      </c>
      <c r="G503" s="45">
        <v>34.175736576940999</v>
      </c>
      <c r="H503" s="45">
        <v>33.926556727525998</v>
      </c>
      <c r="I503" s="45">
        <v>-0.24917984941500038</v>
      </c>
      <c r="J503" s="46">
        <v>-7.2911332533832389E-3</v>
      </c>
      <c r="K503" s="47" t="s">
        <v>933</v>
      </c>
      <c r="L503" s="55">
        <f t="shared" si="168"/>
        <v>33.101210576941</v>
      </c>
      <c r="M503" s="55">
        <f t="shared" si="169"/>
        <v>32.852030727526</v>
      </c>
      <c r="N503" s="55">
        <f t="shared" si="170"/>
        <v>-0.24917984941500038</v>
      </c>
      <c r="O503" s="56">
        <f t="shared" si="171"/>
        <v>-7.5278168100771613E-3</v>
      </c>
      <c r="P503" s="54"/>
      <c r="Q503" s="42"/>
      <c r="R503" s="42"/>
      <c r="S503" s="42"/>
      <c r="T503" s="42"/>
      <c r="AA503" t="s">
        <v>880</v>
      </c>
      <c r="AB503" s="2">
        <v>33.991752916548002</v>
      </c>
      <c r="AC503" s="2">
        <v>33.976133327399999</v>
      </c>
      <c r="AD503" s="2">
        <v>-1.5619589148002433E-2</v>
      </c>
      <c r="AE503" s="1">
        <v>-4.5951114043307962E-4</v>
      </c>
      <c r="AF503" s="2">
        <v>33.991593920381</v>
      </c>
      <c r="AG503" s="2">
        <v>-1.5899616700210117E-4</v>
      </c>
      <c r="AH503" s="1">
        <v>-4.6774924315450063E-6</v>
      </c>
      <c r="AI503" s="2">
        <v>34.236064821257003</v>
      </c>
      <c r="AJ503" s="2">
        <v>0.24431190470900077</v>
      </c>
      <c r="AK503" s="1">
        <v>7.1873876380780547E-3</v>
      </c>
      <c r="AL503" s="2">
        <v>33.985617676659999</v>
      </c>
      <c r="AM503" s="2">
        <v>-6.135239888003241E-3</v>
      </c>
      <c r="AN503" s="1">
        <v>-1.8049201237328537E-4</v>
      </c>
      <c r="AO503" s="2">
        <v>33.992625427206001</v>
      </c>
      <c r="AP503" s="2">
        <v>8.725106579987596E-4</v>
      </c>
      <c r="AQ503" s="1">
        <v>2.5668304313132391E-5</v>
      </c>
      <c r="AR503" s="2">
        <v>34.209014041479001</v>
      </c>
      <c r="AS503" s="2">
        <v>0.21726112493099947</v>
      </c>
      <c r="AT503" s="1">
        <v>6.3915834368527529E-3</v>
      </c>
      <c r="AU503" s="1"/>
      <c r="AV503" t="s">
        <v>880</v>
      </c>
      <c r="AW503" s="2">
        <v>34.175736576940999</v>
      </c>
      <c r="AX503" s="2">
        <v>34.151411644078998</v>
      </c>
      <c r="AY503" s="2">
        <v>-2.4324932862000992E-2</v>
      </c>
      <c r="AZ503" s="1">
        <v>-7.1176031004445048E-4</v>
      </c>
      <c r="BA503" s="2">
        <v>34.175479676370998</v>
      </c>
      <c r="BB503" s="2">
        <v>-2.5690057000105071E-4</v>
      </c>
      <c r="BC503" s="1">
        <v>-7.5170455923512201E-6</v>
      </c>
      <c r="BD503" s="2">
        <v>34.313565279325999</v>
      </c>
      <c r="BE503" s="2">
        <v>0.13782870238500067</v>
      </c>
      <c r="BF503" s="1">
        <v>4.0329402140229578E-3</v>
      </c>
      <c r="BG503" s="2">
        <v>34.165968720112005</v>
      </c>
      <c r="BH503" s="2">
        <v>-9.7678568289936152E-3</v>
      </c>
      <c r="BI503" s="1">
        <v>-2.8581262051230135E-4</v>
      </c>
      <c r="BJ503" s="2">
        <v>34.177150049445999</v>
      </c>
      <c r="BK503" s="2">
        <v>1.413472504999902E-3</v>
      </c>
      <c r="BL503" s="1">
        <v>4.1358947796712539E-5</v>
      </c>
      <c r="BM503" s="2">
        <v>34.300513178369002</v>
      </c>
      <c r="BN503" s="2">
        <v>0.12477660142800318</v>
      </c>
      <c r="BO503" s="1">
        <v>3.6510288855688411E-3</v>
      </c>
      <c r="BQ503" t="s">
        <v>880</v>
      </c>
      <c r="BS503" s="23">
        <v>33.991752916548002</v>
      </c>
      <c r="BT503" s="23">
        <v>33.310821356333001</v>
      </c>
      <c r="BU503" s="23">
        <v>-0.68093156021500079</v>
      </c>
      <c r="BV503" s="24">
        <v>-2.0032257879925543E-2</v>
      </c>
      <c r="BW503" s="2">
        <v>34.175736576940999</v>
      </c>
      <c r="BX503" s="2">
        <v>33.797320670027005</v>
      </c>
      <c r="BY503" s="2">
        <v>-0.37841590691399318</v>
      </c>
      <c r="BZ503" s="1">
        <v>-1.1072648165520955E-2</v>
      </c>
      <c r="CB503" s="25" t="s">
        <v>880</v>
      </c>
      <c r="CC503" s="27">
        <v>2.2230000000000001E-3</v>
      </c>
      <c r="CD503" s="27">
        <v>1.072303</v>
      </c>
      <c r="CG503" s="30">
        <v>567</v>
      </c>
      <c r="CH503" s="30"/>
      <c r="CI503" s="31" t="s">
        <v>1057</v>
      </c>
      <c r="CJ503" s="31" t="s">
        <v>879</v>
      </c>
      <c r="CK503" s="31" t="s">
        <v>1070</v>
      </c>
      <c r="CL503" s="30"/>
      <c r="CM503" s="30"/>
      <c r="CN503" s="30"/>
      <c r="CO503" s="30"/>
      <c r="CP503" s="30"/>
      <c r="CQ503" s="30"/>
      <c r="CR503" s="30"/>
      <c r="CS503" s="39"/>
      <c r="CW503" s="30">
        <v>545</v>
      </c>
      <c r="CX503" s="30"/>
    </row>
    <row r="504" spans="1:102" ht="15.75" x14ac:dyDescent="0.25">
      <c r="B504" t="s">
        <v>882</v>
      </c>
      <c r="C504" s="52">
        <v>30.914334248796003</v>
      </c>
      <c r="D504" s="52">
        <v>30.512178925958999</v>
      </c>
      <c r="E504" s="52">
        <v>-0.40215532283700384</v>
      </c>
      <c r="F504" s="53">
        <v>-1.300870074058497E-2</v>
      </c>
      <c r="G504" s="45">
        <v>31.062172036726</v>
      </c>
      <c r="H504" s="45">
        <v>30.855255203706001</v>
      </c>
      <c r="I504" s="45">
        <v>-0.2069168330199993</v>
      </c>
      <c r="J504" s="46">
        <v>-6.6613768275880251E-3</v>
      </c>
      <c r="K504" s="47" t="s">
        <v>933</v>
      </c>
      <c r="L504" s="55">
        <f t="shared" si="168"/>
        <v>30.086725036726001</v>
      </c>
      <c r="M504" s="55">
        <f t="shared" si="169"/>
        <v>29.879808203706002</v>
      </c>
      <c r="N504" s="55">
        <f t="shared" si="170"/>
        <v>-0.2069168330199993</v>
      </c>
      <c r="O504" s="56">
        <f t="shared" si="171"/>
        <v>-6.8773464964173355E-3</v>
      </c>
      <c r="P504" s="54"/>
      <c r="Q504" s="42"/>
      <c r="R504" s="42"/>
      <c r="S504" s="42"/>
      <c r="T504" s="42"/>
      <c r="AA504" t="s">
        <v>882</v>
      </c>
      <c r="AB504" s="2">
        <v>30.914334248796003</v>
      </c>
      <c r="AC504" s="2">
        <v>30.864266474539999</v>
      </c>
      <c r="AD504" s="2">
        <v>-5.0067774256003617E-2</v>
      </c>
      <c r="AE504" s="1">
        <v>-1.6195650164439032E-3</v>
      </c>
      <c r="AF504" s="2">
        <v>30.913810995925001</v>
      </c>
      <c r="AG504" s="2">
        <v>-5.2325287100174478E-4</v>
      </c>
      <c r="AH504" s="1">
        <v>-1.6925898089560945E-5</v>
      </c>
      <c r="AI504" s="2">
        <v>31.047438071233</v>
      </c>
      <c r="AJ504" s="2">
        <v>0.13310382243699692</v>
      </c>
      <c r="AK504" s="1">
        <v>4.3055697517464997E-3</v>
      </c>
      <c r="AL504" s="2">
        <v>30.894355623263003</v>
      </c>
      <c r="AM504" s="2">
        <v>-1.9978625532999672E-2</v>
      </c>
      <c r="AN504" s="1">
        <v>-6.4625766714603483E-4</v>
      </c>
      <c r="AO504" s="2">
        <v>30.917211063657998</v>
      </c>
      <c r="AP504" s="2">
        <v>2.8768148619953138E-3</v>
      </c>
      <c r="AQ504" s="1">
        <v>9.3057635944638042E-5</v>
      </c>
      <c r="AR504" s="2">
        <v>30.986868095306999</v>
      </c>
      <c r="AS504" s="2">
        <v>7.2533846510996369E-2</v>
      </c>
      <c r="AT504" s="1">
        <v>2.346285251600438E-3</v>
      </c>
      <c r="AU504" s="1"/>
      <c r="AV504" t="s">
        <v>882</v>
      </c>
      <c r="AW504" s="2">
        <v>31.062172036726</v>
      </c>
      <c r="AX504" s="2">
        <v>31.015598088651</v>
      </c>
      <c r="AY504" s="2">
        <v>-4.657394807500026E-2</v>
      </c>
      <c r="AZ504" s="1">
        <v>-1.4993783441780597E-3</v>
      </c>
      <c r="BA504" s="2">
        <v>31.061678299596</v>
      </c>
      <c r="BB504" s="2">
        <v>-4.937371300002269E-4</v>
      </c>
      <c r="BC504" s="1">
        <v>-1.5895125730952186E-5</v>
      </c>
      <c r="BD504" s="2">
        <v>31.127136314007</v>
      </c>
      <c r="BE504" s="2">
        <v>6.4964277280999738E-2</v>
      </c>
      <c r="BF504" s="1">
        <v>2.0914273864747761E-3</v>
      </c>
      <c r="BG504" s="2">
        <v>31.043427309856998</v>
      </c>
      <c r="BH504" s="2">
        <v>-1.8744726869002193E-2</v>
      </c>
      <c r="BI504" s="1">
        <v>-6.0345834305597118E-4</v>
      </c>
      <c r="BJ504" s="2">
        <v>31.064889306850002</v>
      </c>
      <c r="BK504" s="2">
        <v>2.7172701240019137E-3</v>
      </c>
      <c r="BL504" s="1">
        <v>8.7478432634690868E-5</v>
      </c>
      <c r="BM504" s="2">
        <v>31.090586535932001</v>
      </c>
      <c r="BN504" s="2">
        <v>2.8414499206000698E-2</v>
      </c>
      <c r="BO504" s="1">
        <v>9.1476214774694907E-4</v>
      </c>
      <c r="BQ504" t="s">
        <v>882</v>
      </c>
      <c r="BS504" s="23">
        <v>30.914334248796003</v>
      </c>
      <c r="BT504" s="23">
        <v>30.418488563253</v>
      </c>
      <c r="BU504" s="23">
        <v>-0.4958456855430029</v>
      </c>
      <c r="BV504" s="24">
        <v>-1.6039345423145064E-2</v>
      </c>
      <c r="BW504" s="2">
        <v>31.062172036726</v>
      </c>
      <c r="BX504" s="2">
        <v>30.800760419801001</v>
      </c>
      <c r="BY504" s="2">
        <v>-0.26141161692499892</v>
      </c>
      <c r="BZ504" s="1">
        <v>-8.4157545910157842E-3</v>
      </c>
      <c r="CB504" s="25" t="s">
        <v>882</v>
      </c>
      <c r="CC504" s="27">
        <v>2.9229999999999998E-3</v>
      </c>
      <c r="CD504" s="27">
        <v>0.97252400000000006</v>
      </c>
      <c r="CG504" s="30">
        <v>568</v>
      </c>
      <c r="CH504" s="30"/>
      <c r="CI504" s="31" t="s">
        <v>1057</v>
      </c>
      <c r="CJ504" s="31" t="s">
        <v>881</v>
      </c>
      <c r="CK504" s="31" t="s">
        <v>1071</v>
      </c>
      <c r="CL504" s="30"/>
      <c r="CM504" s="30"/>
      <c r="CN504" s="30"/>
      <c r="CO504" s="30"/>
      <c r="CP504" s="30"/>
      <c r="CQ504" s="30"/>
      <c r="CR504" s="30"/>
      <c r="CS504" s="39"/>
      <c r="CW504" s="30">
        <v>546</v>
      </c>
      <c r="CX504" s="30"/>
    </row>
    <row r="505" spans="1:102" ht="15.75" x14ac:dyDescent="0.25">
      <c r="A505" t="s">
        <v>778</v>
      </c>
      <c r="B505" t="s">
        <v>884</v>
      </c>
      <c r="C505" s="52">
        <v>10.83220657421</v>
      </c>
      <c r="D505" s="52">
        <v>10.841232984246</v>
      </c>
      <c r="E505" s="52">
        <v>9.0264100360002431E-3</v>
      </c>
      <c r="F505" s="53">
        <v>8.3329374990788018E-4</v>
      </c>
      <c r="G505" s="45">
        <v>11.103702013378999</v>
      </c>
      <c r="H505" s="45">
        <v>11.133248308537999</v>
      </c>
      <c r="I505" s="45">
        <v>2.9546295158999314E-2</v>
      </c>
      <c r="J505" s="46">
        <v>2.6609409297366398E-3</v>
      </c>
      <c r="K505" s="47" t="s">
        <v>933</v>
      </c>
      <c r="L505" s="55">
        <f t="shared" si="168"/>
        <v>10.582279013379001</v>
      </c>
      <c r="M505" s="55">
        <f t="shared" si="169"/>
        <v>10.611825308538</v>
      </c>
      <c r="N505" s="55">
        <f t="shared" si="170"/>
        <v>2.9546295158999314E-2</v>
      </c>
      <c r="O505" s="56">
        <f t="shared" si="171"/>
        <v>2.7920540671479573E-3</v>
      </c>
      <c r="P505" s="54"/>
      <c r="Q505" s="42"/>
      <c r="R505" s="42"/>
      <c r="S505" s="42"/>
      <c r="T505" s="42"/>
      <c r="AA505" t="s">
        <v>884</v>
      </c>
      <c r="AB505" s="2">
        <v>10.83220657421</v>
      </c>
      <c r="AC505" s="2">
        <v>10.807715761883999</v>
      </c>
      <c r="AD505" s="2">
        <v>-2.4490812326000366E-2</v>
      </c>
      <c r="AE505" s="1">
        <v>-2.2609255241041689E-3</v>
      </c>
      <c r="AF505" s="2">
        <v>10.831952479274999</v>
      </c>
      <c r="AG505" s="2">
        <v>-2.5409493500028191E-4</v>
      </c>
      <c r="AH505" s="1">
        <v>-2.3457356842256603E-5</v>
      </c>
      <c r="AI505" s="2">
        <v>11.312983955145</v>
      </c>
      <c r="AJ505" s="2">
        <v>0.48077738093500066</v>
      </c>
      <c r="AK505" s="1">
        <v>4.4384066869594764E-2</v>
      </c>
      <c r="AL505" s="2">
        <v>10.822476604330999</v>
      </c>
      <c r="AM505" s="2">
        <v>-9.729969879000322E-3</v>
      </c>
      <c r="AN505" s="1">
        <v>-8.9824449084695702E-4</v>
      </c>
      <c r="AO505" s="2">
        <v>10.833602855871</v>
      </c>
      <c r="AP505" s="2">
        <v>1.3962816610000317E-3</v>
      </c>
      <c r="AQ505" s="1">
        <v>1.2890094473681725E-4</v>
      </c>
      <c r="AR505" s="2">
        <v>11.313674966770002</v>
      </c>
      <c r="AS505" s="2">
        <v>0.48146839256000185</v>
      </c>
      <c r="AT505" s="1">
        <v>4.4447859193002481E-2</v>
      </c>
      <c r="AU505" s="1"/>
      <c r="AV505" t="s">
        <v>884</v>
      </c>
      <c r="AW505" s="2">
        <v>11.103702013378999</v>
      </c>
      <c r="AX505" s="2">
        <v>11.083319656135</v>
      </c>
      <c r="AY505" s="2">
        <v>-2.0382357243999394E-2</v>
      </c>
      <c r="AZ505" s="1">
        <v>-1.8356361886729686E-3</v>
      </c>
      <c r="BA505" s="2">
        <v>11.103487665112</v>
      </c>
      <c r="BB505" s="2">
        <v>-2.1434826699895382E-4</v>
      </c>
      <c r="BC505" s="1">
        <v>-1.9304216444270815E-5</v>
      </c>
      <c r="BD505" s="2">
        <v>11.420484094247</v>
      </c>
      <c r="BE505" s="2">
        <v>0.31678208086800019</v>
      </c>
      <c r="BF505" s="1">
        <v>2.8529411225761032E-2</v>
      </c>
      <c r="BG505" s="2">
        <v>11.095538264381998</v>
      </c>
      <c r="BH505" s="2">
        <v>-8.163748997001008E-3</v>
      </c>
      <c r="BI505" s="1">
        <v>-7.3522767336194701E-4</v>
      </c>
      <c r="BJ505" s="2">
        <v>11.104881009573999</v>
      </c>
      <c r="BK505" s="2">
        <v>1.1789961949997263E-3</v>
      </c>
      <c r="BL505" s="1">
        <v>1.06180460676911E-4</v>
      </c>
      <c r="BM505" s="2">
        <v>11.424151070488</v>
      </c>
      <c r="BN505" s="2">
        <v>0.32044905710900018</v>
      </c>
      <c r="BO505" s="1">
        <v>2.8859659303076289E-2</v>
      </c>
      <c r="BQ505" t="s">
        <v>884</v>
      </c>
      <c r="BS505" s="23">
        <v>10.83220657421</v>
      </c>
      <c r="BT505" s="23">
        <v>10.359473962628</v>
      </c>
      <c r="BU505" s="23">
        <v>-0.47273261158199986</v>
      </c>
      <c r="BV505" s="24">
        <v>-4.3641395531314131E-2</v>
      </c>
      <c r="BW505" s="2">
        <v>11.103702013378999</v>
      </c>
      <c r="BX505" s="2">
        <v>10.811610172564</v>
      </c>
      <c r="BY505" s="2">
        <v>-0.29209184081499906</v>
      </c>
      <c r="BZ505" s="1">
        <v>-2.6305806879818431E-2</v>
      </c>
      <c r="CB505" s="25" t="s">
        <v>884</v>
      </c>
      <c r="CC505" s="27">
        <v>2.5170000000000001E-3</v>
      </c>
      <c r="CD505" s="27">
        <v>0.51890599999999998</v>
      </c>
      <c r="CG505" s="30">
        <v>569</v>
      </c>
      <c r="CH505" s="30"/>
      <c r="CI505" s="31" t="s">
        <v>1057</v>
      </c>
      <c r="CJ505" s="31" t="s">
        <v>883</v>
      </c>
      <c r="CK505" s="31" t="s">
        <v>1072</v>
      </c>
      <c r="CL505" s="30"/>
      <c r="CM505" s="30"/>
      <c r="CN505" s="30"/>
      <c r="CO505" s="30"/>
      <c r="CP505" s="30"/>
      <c r="CQ505" s="30"/>
      <c r="CR505" s="30"/>
      <c r="CS505" s="39"/>
      <c r="CW505" s="30">
        <v>547</v>
      </c>
      <c r="CX505" s="30"/>
    </row>
    <row r="506" spans="1:102" ht="15.75" x14ac:dyDescent="0.25">
      <c r="A506" t="s">
        <v>779</v>
      </c>
      <c r="B506" t="s">
        <v>886</v>
      </c>
      <c r="C506" s="52">
        <v>25.927016235667001</v>
      </c>
      <c r="D506" s="52">
        <v>26.753232152313</v>
      </c>
      <c r="E506" s="52">
        <v>0.82621591664599947</v>
      </c>
      <c r="F506" s="53">
        <v>3.1866988053542371E-2</v>
      </c>
      <c r="G506" s="45">
        <v>26.112185869468</v>
      </c>
      <c r="H506" s="45">
        <v>26.730683981258</v>
      </c>
      <c r="I506" s="45">
        <v>0.61849811179000014</v>
      </c>
      <c r="J506" s="46">
        <v>2.3686186781980086E-2</v>
      </c>
      <c r="K506" s="47" t="s">
        <v>933</v>
      </c>
      <c r="L506" s="55">
        <f t="shared" si="168"/>
        <v>25.550757869468001</v>
      </c>
      <c r="M506" s="55">
        <f t="shared" si="169"/>
        <v>26.169255981258001</v>
      </c>
      <c r="N506" s="55">
        <f t="shared" si="170"/>
        <v>0.61849811179000014</v>
      </c>
      <c r="O506" s="56">
        <f t="shared" si="171"/>
        <v>2.4206644474099041E-2</v>
      </c>
      <c r="P506" s="54"/>
      <c r="Q506" s="42"/>
      <c r="R506" s="42"/>
      <c r="S506" s="42"/>
      <c r="T506" s="42"/>
      <c r="AA506" t="s">
        <v>886</v>
      </c>
      <c r="AB506" s="2">
        <v>25.927016235667001</v>
      </c>
      <c r="AC506" s="2">
        <v>25.928469208824001</v>
      </c>
      <c r="AD506" s="2">
        <v>1.4529731570007698E-3</v>
      </c>
      <c r="AE506" s="1">
        <v>5.604089355264719E-5</v>
      </c>
      <c r="AF506" s="2">
        <v>25.927026181793</v>
      </c>
      <c r="AG506" s="2">
        <v>9.9461259992494888E-6</v>
      </c>
      <c r="AH506" s="1">
        <v>3.8362015547191691E-7</v>
      </c>
      <c r="AI506" s="2">
        <v>26.045740432098999</v>
      </c>
      <c r="AJ506" s="2">
        <v>0.11872419643199805</v>
      </c>
      <c r="AK506" s="1">
        <v>4.5791692863088821E-3</v>
      </c>
      <c r="AL506" s="2">
        <v>25.927475658119999</v>
      </c>
      <c r="AM506" s="2">
        <v>4.5942245299812612E-4</v>
      </c>
      <c r="AN506" s="1">
        <v>1.7719835125729307E-5</v>
      </c>
      <c r="AO506" s="2">
        <v>25.926963579169001</v>
      </c>
      <c r="AP506" s="2">
        <v>-5.2656497999237217E-5</v>
      </c>
      <c r="AQ506" s="1">
        <v>-2.0309509401548216E-6</v>
      </c>
      <c r="AR506" s="2">
        <v>26.069981120613999</v>
      </c>
      <c r="AS506" s="2">
        <v>0.14296488494699844</v>
      </c>
      <c r="AT506" s="1">
        <v>5.5141279523837393E-3</v>
      </c>
      <c r="AU506" s="1"/>
      <c r="AV506" t="s">
        <v>886</v>
      </c>
      <c r="AW506" s="2">
        <v>26.112185869468</v>
      </c>
      <c r="AX506" s="2">
        <v>26.107337088785002</v>
      </c>
      <c r="AY506" s="2">
        <v>-4.8487806829982105E-3</v>
      </c>
      <c r="AZ506" s="1">
        <v>-1.856903404118193E-4</v>
      </c>
      <c r="BA506" s="2">
        <v>26.112129700634</v>
      </c>
      <c r="BB506" s="2">
        <v>-5.6168833999947765E-5</v>
      </c>
      <c r="BC506" s="1">
        <v>-2.1510582944196902E-6</v>
      </c>
      <c r="BD506" s="2">
        <v>26.173169605635</v>
      </c>
      <c r="BE506" s="2">
        <v>6.0983736166999591E-2</v>
      </c>
      <c r="BF506" s="1">
        <v>2.3354512131558312E-3</v>
      </c>
      <c r="BG506" s="2">
        <v>26.110125183207</v>
      </c>
      <c r="BH506" s="2">
        <v>-2.0606862610001997E-3</v>
      </c>
      <c r="BI506" s="1">
        <v>-7.8916651072466625E-5</v>
      </c>
      <c r="BJ506" s="2">
        <v>26.112496825261001</v>
      </c>
      <c r="BK506" s="2">
        <v>3.1095579300099985E-4</v>
      </c>
      <c r="BL506" s="1">
        <v>1.1908455100443689E-5</v>
      </c>
      <c r="BM506" s="2">
        <v>26.188367177721002</v>
      </c>
      <c r="BN506" s="2">
        <v>7.6181308253001845E-2</v>
      </c>
      <c r="BO506" s="1">
        <v>2.9174619326709753E-3</v>
      </c>
      <c r="BQ506" t="s">
        <v>886</v>
      </c>
      <c r="BS506" s="23">
        <v>25.927016235667001</v>
      </c>
      <c r="BT506" s="23">
        <v>26.591154831794999</v>
      </c>
      <c r="BU506" s="23">
        <v>0.66413859612799797</v>
      </c>
      <c r="BV506" s="24">
        <v>2.561569715894893E-2</v>
      </c>
      <c r="BW506" s="2">
        <v>26.112185869468</v>
      </c>
      <c r="BX506" s="2">
        <v>26.628958433756001</v>
      </c>
      <c r="BY506" s="2">
        <v>0.51677256428800078</v>
      </c>
      <c r="BZ506" s="1">
        <v>1.9790475101214854E-2</v>
      </c>
      <c r="CB506" s="25" t="s">
        <v>886</v>
      </c>
      <c r="CC506" s="27">
        <v>0</v>
      </c>
      <c r="CD506" s="27">
        <v>0.56142800000000004</v>
      </c>
      <c r="CG506" s="30">
        <v>571</v>
      </c>
      <c r="CH506" s="30"/>
      <c r="CI506" s="31" t="s">
        <v>1057</v>
      </c>
      <c r="CJ506" s="31" t="s">
        <v>885</v>
      </c>
      <c r="CK506" s="31" t="s">
        <v>1073</v>
      </c>
      <c r="CL506" s="30"/>
      <c r="CM506" s="30"/>
      <c r="CN506" s="30"/>
      <c r="CO506" s="30"/>
      <c r="CP506" s="30"/>
      <c r="CQ506" s="30"/>
      <c r="CR506" s="30"/>
      <c r="CS506" s="39"/>
      <c r="CW506" s="30">
        <v>548</v>
      </c>
      <c r="CX506" s="30"/>
    </row>
    <row r="507" spans="1:102" ht="15.75" x14ac:dyDescent="0.25">
      <c r="A507" t="s">
        <v>780</v>
      </c>
      <c r="B507" t="s">
        <v>888</v>
      </c>
      <c r="C507" s="52">
        <v>29.319956330398998</v>
      </c>
      <c r="D507" s="52">
        <v>28.628415065435</v>
      </c>
      <c r="E507" s="52">
        <v>-0.69154126496399826</v>
      </c>
      <c r="F507" s="53">
        <v>-2.3586026430980959E-2</v>
      </c>
      <c r="G507" s="45">
        <v>29.804119790790001</v>
      </c>
      <c r="H507" s="45">
        <v>29.402967332579003</v>
      </c>
      <c r="I507" s="45">
        <v>-0.40115245821099776</v>
      </c>
      <c r="J507" s="46">
        <v>-1.3459631119016002E-2</v>
      </c>
      <c r="K507" s="47" t="s">
        <v>933</v>
      </c>
      <c r="L507" s="55">
        <f t="shared" si="168"/>
        <v>28.720364790790001</v>
      </c>
      <c r="M507" s="55">
        <f t="shared" si="169"/>
        <v>28.319212332579003</v>
      </c>
      <c r="N507" s="55">
        <f t="shared" si="170"/>
        <v>-0.40115245821099776</v>
      </c>
      <c r="O507" s="56">
        <f t="shared" si="171"/>
        <v>-1.3967526566363067E-2</v>
      </c>
      <c r="P507" s="54"/>
      <c r="Q507" s="42"/>
      <c r="R507" s="42"/>
      <c r="S507" s="42"/>
      <c r="T507" s="42"/>
      <c r="AA507" t="s">
        <v>888</v>
      </c>
      <c r="AB507" s="2">
        <v>29.319956330398998</v>
      </c>
      <c r="AC507" s="2">
        <v>29.295058541893003</v>
      </c>
      <c r="AD507" s="2">
        <v>-2.4897788505995777E-2</v>
      </c>
      <c r="AE507" s="1">
        <v>-8.4917549758359268E-4</v>
      </c>
      <c r="AF507" s="2">
        <v>29.31970201579</v>
      </c>
      <c r="AG507" s="2">
        <v>-2.5431460899838498E-4</v>
      </c>
      <c r="AH507" s="1">
        <v>-8.6737717523375374E-6</v>
      </c>
      <c r="AI507" s="2">
        <v>29.672710147541</v>
      </c>
      <c r="AJ507" s="2">
        <v>0.35275381714200194</v>
      </c>
      <c r="AK507" s="1">
        <v>1.2031184943350886E-2</v>
      </c>
      <c r="AL507" s="2">
        <v>29.310156635543997</v>
      </c>
      <c r="AM507" s="2">
        <v>-9.7996948550012064E-3</v>
      </c>
      <c r="AN507" s="1">
        <v>-3.3423292806343167E-4</v>
      </c>
      <c r="AO507" s="2">
        <v>29.321352259299999</v>
      </c>
      <c r="AP507" s="2">
        <v>1.3959289010010423E-3</v>
      </c>
      <c r="AQ507" s="1">
        <v>4.761019713913216E-5</v>
      </c>
      <c r="AR507" s="2">
        <v>29.619798541028</v>
      </c>
      <c r="AS507" s="2">
        <v>0.29984221062900218</v>
      </c>
      <c r="AT507" s="1">
        <v>1.0226557203911149E-2</v>
      </c>
      <c r="AU507" s="1"/>
      <c r="AV507" t="s">
        <v>888</v>
      </c>
      <c r="AW507" s="2">
        <v>29.804119790790001</v>
      </c>
      <c r="AX507" s="2">
        <v>29.778046687731003</v>
      </c>
      <c r="AY507" s="2">
        <v>-2.6073103058998015E-2</v>
      </c>
      <c r="AZ507" s="1">
        <v>-8.7481540277042718E-4</v>
      </c>
      <c r="BA507" s="2">
        <v>29.803846817728999</v>
      </c>
      <c r="BB507" s="2">
        <v>-2.729730610013803E-4</v>
      </c>
      <c r="BC507" s="1">
        <v>-9.1589036320318986E-6</v>
      </c>
      <c r="BD507" s="2">
        <v>30.020019104740999</v>
      </c>
      <c r="BE507" s="2">
        <v>0.21589931395099882</v>
      </c>
      <c r="BF507" s="1">
        <v>7.243941960591486E-3</v>
      </c>
      <c r="BG507" s="2">
        <v>29.793704700932</v>
      </c>
      <c r="BH507" s="2">
        <v>-1.0415089858000215E-2</v>
      </c>
      <c r="BI507" s="1">
        <v>-3.4945134870980693E-4</v>
      </c>
      <c r="BJ507" s="2">
        <v>29.805620772253</v>
      </c>
      <c r="BK507" s="2">
        <v>1.5009814629998175E-3</v>
      </c>
      <c r="BL507" s="1">
        <v>5.0361543086524815E-5</v>
      </c>
      <c r="BM507" s="2">
        <v>29.986477850758998</v>
      </c>
      <c r="BN507" s="2">
        <v>0.18235805996899757</v>
      </c>
      <c r="BO507" s="1">
        <v>6.1185521078649481E-3</v>
      </c>
      <c r="BQ507" t="s">
        <v>888</v>
      </c>
      <c r="BS507" s="23">
        <v>29.319956330398998</v>
      </c>
      <c r="BT507" s="23">
        <v>28.342865529226</v>
      </c>
      <c r="BU507" s="23">
        <v>-0.97709080117299862</v>
      </c>
      <c r="BV507" s="24">
        <v>-3.3325111066415496E-2</v>
      </c>
      <c r="BW507" s="2">
        <v>29.804119790790001</v>
      </c>
      <c r="BX507" s="2">
        <v>29.219328887869999</v>
      </c>
      <c r="BY507" s="2">
        <v>-0.5847909029200018</v>
      </c>
      <c r="BZ507" s="1">
        <v>-1.962114321862015E-2</v>
      </c>
      <c r="CB507" s="25" t="s">
        <v>888</v>
      </c>
      <c r="CC507" s="27">
        <v>4.0949999999999997E-3</v>
      </c>
      <c r="CD507" s="27">
        <v>1.0796600000000001</v>
      </c>
      <c r="CG507" s="30">
        <v>572</v>
      </c>
      <c r="CH507" s="30"/>
      <c r="CI507" s="31" t="s">
        <v>1057</v>
      </c>
      <c r="CJ507" s="31" t="s">
        <v>887</v>
      </c>
      <c r="CK507" s="31" t="s">
        <v>1074</v>
      </c>
      <c r="CL507" s="30"/>
      <c r="CM507" s="30"/>
      <c r="CN507" s="30"/>
      <c r="CO507" s="30"/>
      <c r="CP507" s="30"/>
      <c r="CQ507" s="30"/>
      <c r="CR507" s="30"/>
      <c r="CS507" s="39"/>
      <c r="CW507" s="30">
        <v>549</v>
      </c>
      <c r="CX507" s="30"/>
    </row>
    <row r="508" spans="1:102" ht="15.75" x14ac:dyDescent="0.25">
      <c r="A508" t="s">
        <v>781</v>
      </c>
      <c r="B508" t="s">
        <v>890</v>
      </c>
      <c r="C508" s="52">
        <v>31.878594862313999</v>
      </c>
      <c r="D508" s="52">
        <v>32.543447902731998</v>
      </c>
      <c r="E508" s="52">
        <v>0.66485304041799864</v>
      </c>
      <c r="F508" s="53">
        <v>2.0855782486321868E-2</v>
      </c>
      <c r="G508" s="45">
        <v>32.082971306127</v>
      </c>
      <c r="H508" s="45">
        <v>32.604883330284999</v>
      </c>
      <c r="I508" s="45">
        <v>0.52191202415799864</v>
      </c>
      <c r="J508" s="46">
        <v>1.6267571328667033E-2</v>
      </c>
      <c r="K508" s="47" t="s">
        <v>933</v>
      </c>
      <c r="L508" s="55">
        <f t="shared" si="168"/>
        <v>31.337074306127001</v>
      </c>
      <c r="M508" s="55">
        <f t="shared" si="169"/>
        <v>31.858986330284999</v>
      </c>
      <c r="N508" s="55">
        <f t="shared" si="170"/>
        <v>0.52191202415799864</v>
      </c>
      <c r="O508" s="56">
        <f t="shared" si="171"/>
        <v>1.6654778268689711E-2</v>
      </c>
      <c r="P508" s="54"/>
      <c r="Q508" s="42"/>
      <c r="R508" s="42"/>
      <c r="S508" s="42"/>
      <c r="T508" s="42"/>
      <c r="AA508" t="s">
        <v>890</v>
      </c>
      <c r="AB508" s="2">
        <v>31.878594862313999</v>
      </c>
      <c r="AC508" s="2">
        <v>31.832088555576</v>
      </c>
      <c r="AD508" s="2">
        <v>-4.6506306737999381E-2</v>
      </c>
      <c r="AE508" s="1">
        <v>-1.4588568579908727E-3</v>
      </c>
      <c r="AF508" s="2">
        <v>31.878099811921999</v>
      </c>
      <c r="AG508" s="2">
        <v>-4.9505039200070655E-4</v>
      </c>
      <c r="AH508" s="1">
        <v>-1.552924130247477E-5</v>
      </c>
      <c r="AI508" s="2">
        <v>31.908821867853998</v>
      </c>
      <c r="AJ508" s="2">
        <v>3.0227005539998686E-2</v>
      </c>
      <c r="AK508" s="1">
        <v>9.4819127601299081E-4</v>
      </c>
      <c r="AL508" s="2">
        <v>31.859830186221998</v>
      </c>
      <c r="AM508" s="2">
        <v>-1.8764676092001054E-2</v>
      </c>
      <c r="AN508" s="1">
        <v>-5.8862933492040892E-4</v>
      </c>
      <c r="AO508" s="2">
        <v>31.881320110422998</v>
      </c>
      <c r="AP508" s="2">
        <v>2.7252481089981018E-3</v>
      </c>
      <c r="AQ508" s="1">
        <v>8.5488338515817569E-5</v>
      </c>
      <c r="AR508" s="2">
        <v>31.829609745533002</v>
      </c>
      <c r="AS508" s="2">
        <v>-4.8985116780997373E-2</v>
      </c>
      <c r="AT508" s="1">
        <v>-1.5366146780486311E-3</v>
      </c>
      <c r="AU508" s="1"/>
      <c r="AV508" t="s">
        <v>890</v>
      </c>
      <c r="AW508" s="2">
        <v>32.082971306127</v>
      </c>
      <c r="AX508" s="2">
        <v>32.043229964581002</v>
      </c>
      <c r="AY508" s="2">
        <v>-3.9741341545997955E-2</v>
      </c>
      <c r="AZ508" s="1">
        <v>-1.2387051425753826E-3</v>
      </c>
      <c r="BA508" s="2">
        <v>32.082544564541003</v>
      </c>
      <c r="BB508" s="2">
        <v>-4.2674158599709244E-4</v>
      </c>
      <c r="BC508" s="1">
        <v>-1.3301186536784268E-5</v>
      </c>
      <c r="BD508" s="2">
        <v>32.079197599863996</v>
      </c>
      <c r="BE508" s="2">
        <v>-3.7737062630043283E-3</v>
      </c>
      <c r="BF508" s="1">
        <v>-1.1762334064998681E-4</v>
      </c>
      <c r="BG508" s="2">
        <v>32.066851941339003</v>
      </c>
      <c r="BH508" s="2">
        <v>-1.6119364787996915E-2</v>
      </c>
      <c r="BI508" s="1">
        <v>-5.0242742899933774E-4</v>
      </c>
      <c r="BJ508" s="2">
        <v>32.085321958119003</v>
      </c>
      <c r="BK508" s="2">
        <v>2.3506519920033497E-3</v>
      </c>
      <c r="BL508" s="1">
        <v>7.3267901827859611E-5</v>
      </c>
      <c r="BM508" s="2">
        <v>32.024291612146001</v>
      </c>
      <c r="BN508" s="2">
        <v>-5.8679693980998593E-2</v>
      </c>
      <c r="BO508" s="1">
        <v>-1.8289981130828841E-3</v>
      </c>
      <c r="BQ508" t="s">
        <v>890</v>
      </c>
      <c r="BS508" s="23">
        <v>31.878594862313999</v>
      </c>
      <c r="BT508" s="23">
        <v>32.536562606777998</v>
      </c>
      <c r="BU508" s="23">
        <v>0.65796774446399908</v>
      </c>
      <c r="BV508" s="24">
        <v>2.0639797560269211E-2</v>
      </c>
      <c r="BW508" s="2">
        <v>32.082971306127</v>
      </c>
      <c r="BX508" s="2">
        <v>32.609445516099001</v>
      </c>
      <c r="BY508" s="2">
        <v>0.52647420997200101</v>
      </c>
      <c r="BZ508" s="1">
        <v>1.6409770932639844E-2</v>
      </c>
      <c r="CB508" s="25" t="s">
        <v>890</v>
      </c>
      <c r="CC508" s="27">
        <v>0</v>
      </c>
      <c r="CD508" s="27">
        <v>0.74589700000000003</v>
      </c>
      <c r="CG508" s="30">
        <v>573</v>
      </c>
      <c r="CH508" s="30"/>
      <c r="CI508" s="31" t="s">
        <v>1057</v>
      </c>
      <c r="CJ508" s="31" t="s">
        <v>889</v>
      </c>
      <c r="CK508" s="31" t="s">
        <v>1075</v>
      </c>
      <c r="CL508" s="30"/>
      <c r="CM508" s="30"/>
      <c r="CN508" s="30"/>
      <c r="CO508" s="30"/>
      <c r="CP508" s="30"/>
      <c r="CQ508" s="30"/>
      <c r="CR508" s="30"/>
      <c r="CS508" s="39"/>
      <c r="CW508" s="30">
        <v>550</v>
      </c>
      <c r="CX508" s="30"/>
    </row>
    <row r="509" spans="1:102" ht="15.75" x14ac:dyDescent="0.25">
      <c r="A509" t="s">
        <v>782</v>
      </c>
      <c r="B509" t="s">
        <v>892</v>
      </c>
      <c r="C509" s="52">
        <v>18.842503185685999</v>
      </c>
      <c r="D509" s="52">
        <v>19.621721261801998</v>
      </c>
      <c r="E509" s="52">
        <v>0.77921807611599903</v>
      </c>
      <c r="F509" s="53">
        <v>4.1354275938663192E-2</v>
      </c>
      <c r="G509" s="45">
        <v>18.866008168965998</v>
      </c>
      <c r="H509" s="45">
        <v>19.433136122653998</v>
      </c>
      <c r="I509" s="45">
        <v>0.56712795368800073</v>
      </c>
      <c r="J509" s="46">
        <v>3.006083473561242E-2</v>
      </c>
      <c r="K509" s="47" t="s">
        <v>933</v>
      </c>
      <c r="L509" s="55">
        <f t="shared" si="168"/>
        <v>18.441351168965998</v>
      </c>
      <c r="M509" s="55">
        <f t="shared" si="169"/>
        <v>19.008479122653998</v>
      </c>
      <c r="N509" s="55">
        <f t="shared" si="170"/>
        <v>0.56712795368800073</v>
      </c>
      <c r="O509" s="56">
        <f t="shared" si="171"/>
        <v>3.0753058628501757E-2</v>
      </c>
      <c r="P509" s="54"/>
      <c r="Q509" s="42"/>
      <c r="R509" s="42"/>
      <c r="S509" s="42"/>
      <c r="T509" s="42"/>
      <c r="AA509" t="s">
        <v>892</v>
      </c>
      <c r="AB509" s="2">
        <v>18.842503185685999</v>
      </c>
      <c r="AC509" s="2">
        <v>18.773253239382999</v>
      </c>
      <c r="AD509" s="2">
        <v>-6.9249946302999632E-2</v>
      </c>
      <c r="AE509" s="1">
        <v>-3.6751988640026574E-3</v>
      </c>
      <c r="AF509" s="2">
        <v>18.841768892112</v>
      </c>
      <c r="AG509" s="2">
        <v>-7.3429357399845685E-4</v>
      </c>
      <c r="AH509" s="1">
        <v>-3.8970065004753426E-5</v>
      </c>
      <c r="AI509" s="2">
        <v>19.016707132050001</v>
      </c>
      <c r="AJ509" s="2">
        <v>0.1742039463640026</v>
      </c>
      <c r="AK509" s="1">
        <v>9.2452655916937486E-3</v>
      </c>
      <c r="AL509" s="2">
        <v>18.814627423907002</v>
      </c>
      <c r="AM509" s="2">
        <v>-2.7875761778997088E-2</v>
      </c>
      <c r="AN509" s="1">
        <v>-1.4794086276272117E-3</v>
      </c>
      <c r="AO509" s="2">
        <v>18.846544379758999</v>
      </c>
      <c r="AP509" s="2">
        <v>4.0411940730002982E-3</v>
      </c>
      <c r="AQ509" s="1">
        <v>2.1447225101547306E-4</v>
      </c>
      <c r="AR509" s="2">
        <v>18.925493296665003</v>
      </c>
      <c r="AS509" s="2">
        <v>8.2990110979004328E-2</v>
      </c>
      <c r="AT509" s="1">
        <v>4.4044100808245615E-3</v>
      </c>
      <c r="AU509" s="1"/>
      <c r="AV509" t="s">
        <v>892</v>
      </c>
      <c r="AW509" s="2">
        <v>18.866008168965998</v>
      </c>
      <c r="AX509" s="2">
        <v>18.813108134544997</v>
      </c>
      <c r="AY509" s="2">
        <v>-5.2900034421000441E-2</v>
      </c>
      <c r="AZ509" s="1">
        <v>-2.8039866169473713E-3</v>
      </c>
      <c r="BA509" s="2">
        <v>18.865442435385997</v>
      </c>
      <c r="BB509" s="2">
        <v>-5.6573358000022722E-4</v>
      </c>
      <c r="BC509" s="1">
        <v>-2.9986925423409999E-5</v>
      </c>
      <c r="BD509" s="2">
        <v>18.969146215489001</v>
      </c>
      <c r="BE509" s="2">
        <v>0.10313804652300362</v>
      </c>
      <c r="BF509" s="1">
        <v>5.4668717197240771E-3</v>
      </c>
      <c r="BG509" s="2">
        <v>18.844604367485001</v>
      </c>
      <c r="BH509" s="2">
        <v>-2.140380148099652E-2</v>
      </c>
      <c r="BI509" s="1">
        <v>-1.134516708002126E-3</v>
      </c>
      <c r="BJ509" s="2">
        <v>18.869123565797999</v>
      </c>
      <c r="BK509" s="2">
        <v>3.1153968320012382E-3</v>
      </c>
      <c r="BL509" s="1">
        <v>1.6513280414698272E-4</v>
      </c>
      <c r="BM509" s="2">
        <v>18.908582600310002</v>
      </c>
      <c r="BN509" s="2">
        <v>4.2574431344004182E-2</v>
      </c>
      <c r="BO509" s="1">
        <v>2.2566740649480801E-3</v>
      </c>
      <c r="BQ509" t="s">
        <v>892</v>
      </c>
      <c r="BS509" s="23">
        <v>18.842503185685999</v>
      </c>
      <c r="BT509" s="23">
        <v>19.467750751771</v>
      </c>
      <c r="BU509" s="23">
        <v>0.62524756608500098</v>
      </c>
      <c r="BV509" s="24">
        <v>3.3182829262302052E-2</v>
      </c>
      <c r="BW509" s="2">
        <v>18.866008168965998</v>
      </c>
      <c r="BX509" s="2">
        <v>19.33441521088</v>
      </c>
      <c r="BY509" s="2">
        <v>0.46840704191400206</v>
      </c>
      <c r="BZ509" s="1">
        <v>2.4828094937672997E-2</v>
      </c>
      <c r="CB509" s="25" t="s">
        <v>892</v>
      </c>
      <c r="CC509" s="27">
        <v>0</v>
      </c>
      <c r="CD509" s="27">
        <v>0.42465700000000001</v>
      </c>
      <c r="CG509" s="30">
        <v>574</v>
      </c>
      <c r="CH509" s="30"/>
      <c r="CI509" s="31" t="s">
        <v>1057</v>
      </c>
      <c r="CJ509" s="31" t="s">
        <v>891</v>
      </c>
      <c r="CK509" s="31" t="s">
        <v>1076</v>
      </c>
      <c r="CL509" s="30"/>
      <c r="CM509" s="30"/>
      <c r="CN509" s="30"/>
      <c r="CO509" s="30"/>
      <c r="CP509" s="30"/>
      <c r="CQ509" s="30"/>
      <c r="CR509" s="30"/>
      <c r="CS509" s="39"/>
      <c r="CW509" s="30">
        <v>551</v>
      </c>
      <c r="CX509" s="30"/>
    </row>
    <row r="510" spans="1:102" ht="15.75" x14ac:dyDescent="0.25">
      <c r="A510" t="s">
        <v>783</v>
      </c>
      <c r="B510" t="s">
        <v>894</v>
      </c>
      <c r="C510" s="52">
        <v>12.531851588057</v>
      </c>
      <c r="D510" s="52">
        <v>12.890155803123999</v>
      </c>
      <c r="E510" s="52">
        <v>0.35830421506699928</v>
      </c>
      <c r="F510" s="53">
        <v>2.8591482475619753E-2</v>
      </c>
      <c r="G510" s="45">
        <v>12.761438456350001</v>
      </c>
      <c r="H510" s="45">
        <v>13.031417268730999</v>
      </c>
      <c r="I510" s="45">
        <v>0.26997881238099808</v>
      </c>
      <c r="J510" s="46">
        <v>2.11558292040862E-2</v>
      </c>
      <c r="K510" s="47" t="s">
        <v>933</v>
      </c>
      <c r="L510" s="55">
        <f t="shared" si="168"/>
        <v>12.29397145635</v>
      </c>
      <c r="M510" s="55">
        <f t="shared" si="169"/>
        <v>12.563950268730999</v>
      </c>
      <c r="N510" s="55">
        <f t="shared" si="170"/>
        <v>0.26997881238099808</v>
      </c>
      <c r="O510" s="56">
        <f t="shared" si="171"/>
        <v>2.1960260225067498E-2</v>
      </c>
      <c r="P510" s="54"/>
      <c r="Q510" s="42"/>
      <c r="R510" s="42"/>
      <c r="S510" s="42"/>
      <c r="T510" s="42"/>
      <c r="AA510" t="s">
        <v>894</v>
      </c>
      <c r="AB510" s="2">
        <v>12.531851588057</v>
      </c>
      <c r="AC510" s="2">
        <v>12.503227328785</v>
      </c>
      <c r="AD510" s="2">
        <v>-2.8624259272000074E-2</v>
      </c>
      <c r="AE510" s="1">
        <v>-2.2841205125090475E-3</v>
      </c>
      <c r="AF510" s="2">
        <v>12.531553148361999</v>
      </c>
      <c r="AG510" s="2">
        <v>-2.9843969500120693E-4</v>
      </c>
      <c r="AH510" s="1">
        <v>-2.3814493245804429E-5</v>
      </c>
      <c r="AI510" s="2">
        <v>13.214864319902999</v>
      </c>
      <c r="AJ510" s="2">
        <v>0.68301273184599864</v>
      </c>
      <c r="AK510" s="1">
        <v>5.4502140170325487E-2</v>
      </c>
      <c r="AL510" s="2">
        <v>12.520445900048001</v>
      </c>
      <c r="AM510" s="2">
        <v>-1.1405688008998993E-2</v>
      </c>
      <c r="AN510" s="1">
        <v>-9.101358988219064E-4</v>
      </c>
      <c r="AO510" s="2">
        <v>12.533492118303</v>
      </c>
      <c r="AP510" s="2">
        <v>1.6405302460000826E-3</v>
      </c>
      <c r="AQ510" s="1">
        <v>1.3090884730581449E-4</v>
      </c>
      <c r="AR510" s="2">
        <v>13.256523431260002</v>
      </c>
      <c r="AS510" s="2">
        <v>0.72467184320300149</v>
      </c>
      <c r="AT510" s="1">
        <v>5.7826398446469168E-2</v>
      </c>
      <c r="AU510" s="1"/>
      <c r="AV510" t="s">
        <v>894</v>
      </c>
      <c r="AW510" s="2">
        <v>12.761438456350001</v>
      </c>
      <c r="AX510" s="2">
        <v>12.738456078919999</v>
      </c>
      <c r="AY510" s="2">
        <v>-2.2982377430002643E-2</v>
      </c>
      <c r="AZ510" s="1">
        <v>-1.8009237366628347E-3</v>
      </c>
      <c r="BA510" s="2">
        <v>12.761196008975999</v>
      </c>
      <c r="BB510" s="2">
        <v>-2.4244737400280769E-4</v>
      </c>
      <c r="BC510" s="1">
        <v>-1.8998436174110732E-5</v>
      </c>
      <c r="BD510" s="2">
        <v>13.214010940751999</v>
      </c>
      <c r="BE510" s="2">
        <v>0.4525724844019976</v>
      </c>
      <c r="BF510" s="1">
        <v>3.5464065116954019E-2</v>
      </c>
      <c r="BG510" s="2">
        <v>12.752215994123</v>
      </c>
      <c r="BH510" s="2">
        <v>-9.2224622270009604E-3</v>
      </c>
      <c r="BI510" s="1">
        <v>-7.2268202824830679E-4</v>
      </c>
      <c r="BJ510" s="2">
        <v>12.762772301277</v>
      </c>
      <c r="BK510" s="2">
        <v>1.3338449269983954E-3</v>
      </c>
      <c r="BL510" s="1">
        <v>1.0452151860158709E-4</v>
      </c>
      <c r="BM510" s="2">
        <v>13.245894380859001</v>
      </c>
      <c r="BN510" s="2">
        <v>0.48445592450899966</v>
      </c>
      <c r="BO510" s="1">
        <v>3.7962485668528834E-2</v>
      </c>
      <c r="BQ510" t="s">
        <v>894</v>
      </c>
      <c r="BS510" s="23">
        <v>12.531851588057</v>
      </c>
      <c r="BT510" s="23">
        <v>12.160397031969</v>
      </c>
      <c r="BU510" s="23">
        <v>-0.37145455608800049</v>
      </c>
      <c r="BV510" s="24">
        <v>-2.9640835871532423E-2</v>
      </c>
      <c r="BW510" s="2">
        <v>12.761438456350001</v>
      </c>
      <c r="BX510" s="2">
        <v>12.543076758901</v>
      </c>
      <c r="BY510" s="2">
        <v>-0.21836169744900147</v>
      </c>
      <c r="BZ510" s="1">
        <v>-1.7111056735171281E-2</v>
      </c>
      <c r="CB510" s="25" t="s">
        <v>894</v>
      </c>
      <c r="CC510" s="27">
        <v>2.297E-3</v>
      </c>
      <c r="CD510" s="27">
        <v>0.46516999999999997</v>
      </c>
      <c r="CG510" s="30">
        <v>575</v>
      </c>
      <c r="CH510" s="30"/>
      <c r="CI510" s="31" t="s">
        <v>1057</v>
      </c>
      <c r="CJ510" s="31" t="s">
        <v>893</v>
      </c>
      <c r="CK510" s="31" t="s">
        <v>1077</v>
      </c>
      <c r="CL510" s="30"/>
      <c r="CM510" s="30"/>
      <c r="CN510" s="30"/>
      <c r="CO510" s="30"/>
      <c r="CP510" s="30"/>
      <c r="CQ510" s="30"/>
      <c r="CR510" s="30"/>
      <c r="CS510" s="39"/>
      <c r="CW510" s="30">
        <v>552</v>
      </c>
      <c r="CX510" s="30"/>
    </row>
    <row r="511" spans="1:102" ht="15.75" x14ac:dyDescent="0.25">
      <c r="A511" t="s">
        <v>784</v>
      </c>
      <c r="B511" t="s">
        <v>896</v>
      </c>
      <c r="C511" s="52">
        <v>21.144439606228001</v>
      </c>
      <c r="D511" s="52">
        <v>22.034479851454002</v>
      </c>
      <c r="E511" s="52">
        <v>0.89004024522600034</v>
      </c>
      <c r="F511" s="53">
        <v>4.209334755619832E-2</v>
      </c>
      <c r="G511" s="45">
        <v>22.444030384645</v>
      </c>
      <c r="H511" s="45">
        <v>22.625100499632001</v>
      </c>
      <c r="I511" s="45">
        <v>0.18107011498700132</v>
      </c>
      <c r="J511" s="46">
        <v>8.0676292040167512E-3</v>
      </c>
      <c r="K511" s="47" t="s">
        <v>933</v>
      </c>
      <c r="L511" s="55">
        <f t="shared" si="168"/>
        <v>21.864216384645001</v>
      </c>
      <c r="M511" s="55">
        <f t="shared" si="169"/>
        <v>22.045286499632002</v>
      </c>
      <c r="N511" s="55">
        <f t="shared" si="170"/>
        <v>0.18107011498700132</v>
      </c>
      <c r="O511" s="56">
        <f t="shared" si="171"/>
        <v>8.2815734989782151E-3</v>
      </c>
      <c r="P511" s="54"/>
      <c r="Q511" s="42"/>
      <c r="R511" s="42"/>
      <c r="S511" s="42"/>
      <c r="T511" s="42"/>
      <c r="AA511" t="s">
        <v>896</v>
      </c>
      <c r="AB511" s="2">
        <v>21.144439606228001</v>
      </c>
      <c r="AC511" s="2">
        <v>21.064034250949</v>
      </c>
      <c r="AD511" s="2">
        <v>-8.0405355279001611E-2</v>
      </c>
      <c r="AE511" s="1">
        <v>-3.8026713772692546E-3</v>
      </c>
      <c r="AF511" s="2">
        <v>21.143585811173001</v>
      </c>
      <c r="AG511" s="2">
        <v>-8.5379505500071673E-4</v>
      </c>
      <c r="AH511" s="1">
        <v>-4.0379176317788773E-5</v>
      </c>
      <c r="AI511" s="2">
        <v>21.177925365525997</v>
      </c>
      <c r="AJ511" s="2">
        <v>3.3485759297995799E-2</v>
      </c>
      <c r="AK511" s="1">
        <v>1.5836673811933382E-3</v>
      </c>
      <c r="AL511" s="2">
        <v>21.11204545375</v>
      </c>
      <c r="AM511" s="2">
        <v>-3.2394152478001814E-2</v>
      </c>
      <c r="AN511" s="1">
        <v>-1.5320411929224296E-3</v>
      </c>
      <c r="AO511" s="2">
        <v>21.149138941453</v>
      </c>
      <c r="AP511" s="2">
        <v>4.6993352249984355E-3</v>
      </c>
      <c r="AQ511" s="1">
        <v>2.222492207177847E-4</v>
      </c>
      <c r="AR511" s="2">
        <v>21.06957801059</v>
      </c>
      <c r="AS511" s="2">
        <v>-7.4861595638001432E-2</v>
      </c>
      <c r="AT511" s="1">
        <v>-3.5404861529624689E-3</v>
      </c>
      <c r="AU511" s="1"/>
      <c r="AV511" t="s">
        <v>896</v>
      </c>
      <c r="AW511" s="2">
        <v>22.444030384645</v>
      </c>
      <c r="AX511" s="2">
        <v>22.444030384645</v>
      </c>
      <c r="AY511" s="2">
        <v>0</v>
      </c>
      <c r="AZ511" s="1">
        <v>0</v>
      </c>
      <c r="BA511" s="2">
        <v>22.444030384645</v>
      </c>
      <c r="BB511" s="2">
        <v>0</v>
      </c>
      <c r="BC511" s="1">
        <v>0</v>
      </c>
      <c r="BD511" s="2">
        <v>22.398762855898998</v>
      </c>
      <c r="BE511" s="2">
        <v>-4.5267528746002483E-2</v>
      </c>
      <c r="BF511" s="1">
        <v>-2.0169073009708672E-3</v>
      </c>
      <c r="BG511" s="2">
        <v>22.444030384645</v>
      </c>
      <c r="BH511" s="2">
        <v>0</v>
      </c>
      <c r="BI511" s="1">
        <v>0</v>
      </c>
      <c r="BJ511" s="2">
        <v>22.444030384645</v>
      </c>
      <c r="BK511" s="2">
        <v>0</v>
      </c>
      <c r="BL511" s="1">
        <v>0</v>
      </c>
      <c r="BM511" s="2">
        <v>22.376129091524998</v>
      </c>
      <c r="BN511" s="2">
        <v>-6.7901293120002038E-2</v>
      </c>
      <c r="BO511" s="1">
        <v>-3.0253609515007809E-3</v>
      </c>
      <c r="BQ511" t="s">
        <v>896</v>
      </c>
      <c r="BS511" s="23">
        <v>21.144439606228001</v>
      </c>
      <c r="BT511" s="23">
        <v>22.021087847908003</v>
      </c>
      <c r="BU511" s="23">
        <v>0.87664824168000166</v>
      </c>
      <c r="BV511" s="24">
        <v>4.1459989387554581E-2</v>
      </c>
      <c r="BW511" s="2">
        <v>22.444030384645</v>
      </c>
      <c r="BX511" s="2">
        <v>22.647734264005003</v>
      </c>
      <c r="BY511" s="2">
        <v>0.20370387936000256</v>
      </c>
      <c r="BZ511" s="1">
        <v>9.0760828545021852E-3</v>
      </c>
      <c r="CB511" s="25" t="s">
        <v>896</v>
      </c>
      <c r="CC511" s="27">
        <v>0</v>
      </c>
      <c r="CD511" s="27">
        <v>0.57981400000000005</v>
      </c>
      <c r="CG511" s="30">
        <v>577</v>
      </c>
      <c r="CH511" s="30"/>
      <c r="CI511" s="31" t="s">
        <v>1057</v>
      </c>
      <c r="CJ511" s="31" t="s">
        <v>895</v>
      </c>
      <c r="CK511" s="31" t="s">
        <v>1078</v>
      </c>
      <c r="CL511" s="30"/>
      <c r="CM511" s="30"/>
      <c r="CN511" s="30"/>
      <c r="CO511" s="30"/>
      <c r="CP511" s="30"/>
      <c r="CQ511" s="30"/>
      <c r="CR511" s="30"/>
      <c r="CS511" s="39"/>
      <c r="CW511" s="30">
        <v>553</v>
      </c>
      <c r="CX511" s="30"/>
    </row>
    <row r="512" spans="1:102" ht="15.75" x14ac:dyDescent="0.25">
      <c r="B512" t="s">
        <v>898</v>
      </c>
      <c r="C512" s="52">
        <v>6.8652602211509999</v>
      </c>
      <c r="D512" s="52">
        <v>7.1938858490179998</v>
      </c>
      <c r="E512" s="52">
        <v>0.32862562786699989</v>
      </c>
      <c r="F512" s="53">
        <v>4.7867905553608273E-2</v>
      </c>
      <c r="G512" s="45">
        <v>7.5637453601270002</v>
      </c>
      <c r="H512" s="45">
        <v>7.6236031270850004</v>
      </c>
      <c r="I512" s="45">
        <v>5.9857766958000269E-2</v>
      </c>
      <c r="J512" s="46">
        <v>7.9137734162160137E-3</v>
      </c>
      <c r="K512" s="47" t="s">
        <v>933</v>
      </c>
      <c r="L512" s="55">
        <f t="shared" si="168"/>
        <v>7.2278253601270004</v>
      </c>
      <c r="M512" s="55">
        <f t="shared" si="169"/>
        <v>7.2876831270850007</v>
      </c>
      <c r="N512" s="55">
        <f t="shared" si="170"/>
        <v>5.9857766958000269E-2</v>
      </c>
      <c r="O512" s="56">
        <f t="shared" si="171"/>
        <v>8.2815734990238487E-3</v>
      </c>
      <c r="P512" s="54"/>
      <c r="Q512" s="42"/>
      <c r="R512" s="42"/>
      <c r="S512" s="42"/>
      <c r="T512" s="42"/>
      <c r="AA512" t="s">
        <v>898</v>
      </c>
      <c r="AB512" s="2">
        <v>6.8652602211509999</v>
      </c>
      <c r="AC512" s="2">
        <v>6.8386353889710003</v>
      </c>
      <c r="AD512" s="2">
        <v>-2.6624832179999558E-2</v>
      </c>
      <c r="AE512" s="1">
        <v>-3.8781970853736633E-3</v>
      </c>
      <c r="AF512" s="2">
        <v>6.8649802677060006</v>
      </c>
      <c r="AG512" s="2">
        <v>-2.7995344499931463E-4</v>
      </c>
      <c r="AH512" s="1">
        <v>-4.0778271468401654E-5</v>
      </c>
      <c r="AI512" s="2">
        <v>7.2157217473779998</v>
      </c>
      <c r="AJ512" s="2">
        <v>0.35046152622699989</v>
      </c>
      <c r="AK512" s="1">
        <v>5.1048542216545874E-2</v>
      </c>
      <c r="AL512" s="2">
        <v>6.8545970086789998</v>
      </c>
      <c r="AM512" s="2">
        <v>-1.0663212472000083E-2</v>
      </c>
      <c r="AN512" s="1">
        <v>-1.5532131526709027E-3</v>
      </c>
      <c r="AO512" s="2">
        <v>6.866800047231</v>
      </c>
      <c r="AP512" s="2">
        <v>1.5398260800001395E-3</v>
      </c>
      <c r="AQ512" s="1">
        <v>2.2429245657085652E-4</v>
      </c>
      <c r="AR512" s="2">
        <v>7.2307401745969999</v>
      </c>
      <c r="AS512" s="2">
        <v>0.36547995344600004</v>
      </c>
      <c r="AT512" s="1">
        <v>5.323613988002996E-2</v>
      </c>
      <c r="AU512" s="1"/>
      <c r="AV512" t="s">
        <v>898</v>
      </c>
      <c r="AW512" s="2">
        <v>7.5637453601270002</v>
      </c>
      <c r="AX512" s="2">
        <v>7.5637453601270002</v>
      </c>
      <c r="AY512" s="2">
        <v>0</v>
      </c>
      <c r="AZ512" s="1">
        <v>0</v>
      </c>
      <c r="BA512" s="2">
        <v>7.5637453601270002</v>
      </c>
      <c r="BB512" s="2">
        <v>0</v>
      </c>
      <c r="BC512" s="1">
        <v>0</v>
      </c>
      <c r="BD512" s="2">
        <v>7.5507169943199992</v>
      </c>
      <c r="BE512" s="2">
        <v>-1.3028365807000952E-2</v>
      </c>
      <c r="BF512" s="1">
        <v>-1.7224754650891894E-3</v>
      </c>
      <c r="BG512" s="2">
        <v>7.5637453601270002</v>
      </c>
      <c r="BH512" s="2">
        <v>0</v>
      </c>
      <c r="BI512" s="1">
        <v>0</v>
      </c>
      <c r="BJ512" s="2">
        <v>7.5637453601270002</v>
      </c>
      <c r="BK512" s="2">
        <v>0</v>
      </c>
      <c r="BL512" s="1">
        <v>0</v>
      </c>
      <c r="BM512" s="2">
        <v>7.5585910403960002</v>
      </c>
      <c r="BN512" s="2">
        <v>-5.1543197310000011E-3</v>
      </c>
      <c r="BO512" s="1">
        <v>-6.8145072124869326E-4</v>
      </c>
      <c r="BQ512" t="s">
        <v>898</v>
      </c>
      <c r="BS512" s="23">
        <v>6.8652602211509999</v>
      </c>
      <c r="BT512" s="23">
        <v>6.8124792035259993</v>
      </c>
      <c r="BU512" s="23">
        <v>-5.2781017625000537E-2</v>
      </c>
      <c r="BV512" s="24">
        <v>-7.6881306643539725E-3</v>
      </c>
      <c r="BW512" s="2">
        <v>7.5637453601270002</v>
      </c>
      <c r="BX512" s="2">
        <v>7.6310853479540004</v>
      </c>
      <c r="BY512" s="2">
        <v>6.7339987827000236E-2</v>
      </c>
      <c r="BZ512" s="1">
        <v>8.9029950931438489E-3</v>
      </c>
      <c r="CB512" s="25" t="s">
        <v>898</v>
      </c>
      <c r="CC512" s="27">
        <v>0</v>
      </c>
      <c r="CD512" s="27">
        <v>0.33592</v>
      </c>
      <c r="CG512" s="30">
        <v>578</v>
      </c>
      <c r="CH512" s="30"/>
      <c r="CI512" s="31" t="s">
        <v>1057</v>
      </c>
      <c r="CJ512" s="31" t="s">
        <v>897</v>
      </c>
      <c r="CK512" s="31" t="s">
        <v>1079</v>
      </c>
      <c r="CL512" s="30"/>
      <c r="CM512" s="30"/>
      <c r="CN512" s="30"/>
      <c r="CO512" s="30"/>
      <c r="CP512" s="30"/>
      <c r="CQ512" s="30"/>
      <c r="CR512" s="30"/>
      <c r="CS512" s="39"/>
      <c r="CW512" s="30">
        <v>554</v>
      </c>
      <c r="CX512" s="30"/>
    </row>
    <row r="513" spans="1:102" ht="15.75" x14ac:dyDescent="0.25">
      <c r="B513" t="s">
        <v>900</v>
      </c>
      <c r="C513" s="52">
        <v>19.366532106057001</v>
      </c>
      <c r="D513" s="52">
        <v>19.750948987197997</v>
      </c>
      <c r="E513" s="52">
        <v>0.38441688114099648</v>
      </c>
      <c r="F513" s="53">
        <v>1.9849546580451943E-2</v>
      </c>
      <c r="G513" s="45">
        <v>19.507122348505998</v>
      </c>
      <c r="H513" s="45">
        <v>19.807861856763001</v>
      </c>
      <c r="I513" s="45">
        <v>0.3007395082570028</v>
      </c>
      <c r="J513" s="46">
        <v>1.5416907880317656E-2</v>
      </c>
      <c r="K513" s="47" t="s">
        <v>933</v>
      </c>
      <c r="L513" s="55">
        <f t="shared" si="168"/>
        <v>18.899072348505999</v>
      </c>
      <c r="M513" s="55">
        <f t="shared" si="169"/>
        <v>19.199811856763002</v>
      </c>
      <c r="N513" s="55">
        <f t="shared" si="170"/>
        <v>0.3007395082570028</v>
      </c>
      <c r="O513" s="56">
        <f t="shared" si="171"/>
        <v>1.5912924333599723E-2</v>
      </c>
      <c r="P513" s="54"/>
      <c r="Q513" s="42"/>
      <c r="R513" s="42"/>
      <c r="S513" s="42"/>
      <c r="T513" s="42"/>
      <c r="AA513" t="s">
        <v>900</v>
      </c>
      <c r="AB513" s="2">
        <v>19.366532106057001</v>
      </c>
      <c r="AC513" s="2">
        <v>19.309769333982999</v>
      </c>
      <c r="AD513" s="2">
        <v>-5.6762772074002044E-2</v>
      </c>
      <c r="AE513" s="1">
        <v>-2.9309724509866764E-3</v>
      </c>
      <c r="AF513" s="2">
        <v>19.365932308784998</v>
      </c>
      <c r="AG513" s="2">
        <v>-5.997972720024336E-4</v>
      </c>
      <c r="AH513" s="1">
        <v>-3.0970814429643981E-5</v>
      </c>
      <c r="AI513" s="2">
        <v>19.509152027869998</v>
      </c>
      <c r="AJ513" s="2">
        <v>0.14261992181299732</v>
      </c>
      <c r="AK513" s="1">
        <v>7.364246785741887E-3</v>
      </c>
      <c r="AL513" s="2">
        <v>19.343730888227</v>
      </c>
      <c r="AM513" s="2">
        <v>-2.2801217830000553E-2</v>
      </c>
      <c r="AN513" s="1">
        <v>-1.1773516138632446E-3</v>
      </c>
      <c r="AO513" s="2">
        <v>19.369832301750002</v>
      </c>
      <c r="AP513" s="2">
        <v>3.3001956930007736E-3</v>
      </c>
      <c r="AQ513" s="1">
        <v>1.704071578188548E-4</v>
      </c>
      <c r="AR513" s="2">
        <v>19.447583978879003</v>
      </c>
      <c r="AS513" s="2">
        <v>8.1051872822001769E-2</v>
      </c>
      <c r="AT513" s="1">
        <v>4.185151599581027E-3</v>
      </c>
      <c r="AU513" s="1"/>
      <c r="AV513" t="s">
        <v>900</v>
      </c>
      <c r="AW513" s="2">
        <v>19.507122348505998</v>
      </c>
      <c r="AX513" s="2">
        <v>19.461613645116003</v>
      </c>
      <c r="AY513" s="2">
        <v>-4.550870338999502E-2</v>
      </c>
      <c r="AZ513" s="1">
        <v>-2.3329275624028893E-3</v>
      </c>
      <c r="BA513" s="2">
        <v>19.506636860396</v>
      </c>
      <c r="BB513" s="2">
        <v>-4.8548810999804459E-4</v>
      </c>
      <c r="BC513" s="1">
        <v>-2.4887735942007199E-5</v>
      </c>
      <c r="BD513" s="2">
        <v>19.588180574181003</v>
      </c>
      <c r="BE513" s="2">
        <v>8.1058225675004536E-2</v>
      </c>
      <c r="BF513" s="1">
        <v>4.1553143629722801E-3</v>
      </c>
      <c r="BG513" s="2">
        <v>19.488736625084002</v>
      </c>
      <c r="BH513" s="2">
        <v>-1.8385723421996403E-2</v>
      </c>
      <c r="BI513" s="1">
        <v>-9.4251335966037653E-4</v>
      </c>
      <c r="BJ513" s="2">
        <v>19.509795390320001</v>
      </c>
      <c r="BK513" s="2">
        <v>2.6730418140026302E-3</v>
      </c>
      <c r="BL513" s="1">
        <v>1.3702901772220401E-4</v>
      </c>
      <c r="BM513" s="2">
        <v>19.548618932808999</v>
      </c>
      <c r="BN513" s="2">
        <v>4.1496584303001072E-2</v>
      </c>
      <c r="BO513" s="1">
        <v>2.1272529879928287E-3</v>
      </c>
      <c r="BQ513" t="s">
        <v>900</v>
      </c>
      <c r="BS513" s="23">
        <v>19.366532106057001</v>
      </c>
      <c r="BT513" s="23">
        <v>19.620017169268998</v>
      </c>
      <c r="BU513" s="23">
        <v>0.25348506321199693</v>
      </c>
      <c r="BV513" s="24">
        <v>1.3088820539673075E-2</v>
      </c>
      <c r="BW513" s="2">
        <v>19.507122348505998</v>
      </c>
      <c r="BX513" s="2">
        <v>19.724865367630002</v>
      </c>
      <c r="BY513" s="2">
        <v>0.21774301912400418</v>
      </c>
      <c r="BZ513" s="1">
        <v>1.1162231683069367E-2</v>
      </c>
      <c r="CB513" s="25" t="s">
        <v>900</v>
      </c>
      <c r="CC513" s="27">
        <v>6.7599999999999995E-4</v>
      </c>
      <c r="CD513" s="27">
        <v>0.60737399999999997</v>
      </c>
      <c r="CG513" s="30">
        <v>579</v>
      </c>
      <c r="CH513" s="30"/>
      <c r="CI513" s="31" t="s">
        <v>1057</v>
      </c>
      <c r="CJ513" s="31" t="s">
        <v>899</v>
      </c>
      <c r="CK513" s="31" t="s">
        <v>1080</v>
      </c>
      <c r="CL513" s="30"/>
      <c r="CM513" s="30"/>
      <c r="CN513" s="30"/>
      <c r="CO513" s="30"/>
      <c r="CP513" s="30"/>
      <c r="CQ513" s="30"/>
      <c r="CR513" s="30"/>
      <c r="CS513" s="39"/>
      <c r="CW513" s="30">
        <v>555</v>
      </c>
      <c r="CX513" s="30"/>
    </row>
    <row r="514" spans="1:102" ht="15.75" x14ac:dyDescent="0.25">
      <c r="A514" t="s">
        <v>785</v>
      </c>
      <c r="B514" t="s">
        <v>902</v>
      </c>
      <c r="C514" s="52">
        <v>9.4309004833230006</v>
      </c>
      <c r="D514" s="52">
        <v>9.436330611340999</v>
      </c>
      <c r="E514" s="52">
        <v>5.4301280179984701E-3</v>
      </c>
      <c r="F514" s="53">
        <v>5.7578043873973228E-4</v>
      </c>
      <c r="G514" s="45">
        <v>9.6227132348740003</v>
      </c>
      <c r="H514" s="45">
        <v>9.6471530467619999</v>
      </c>
      <c r="I514" s="45">
        <v>2.4439811887999596E-2</v>
      </c>
      <c r="J514" s="46">
        <v>2.5398046571133855E-3</v>
      </c>
      <c r="K514" s="47" t="s">
        <v>933</v>
      </c>
      <c r="L514" s="55">
        <f t="shared" si="168"/>
        <v>9.228693234874001</v>
      </c>
      <c r="M514" s="55">
        <f t="shared" si="169"/>
        <v>9.2531330467620005</v>
      </c>
      <c r="N514" s="55">
        <f t="shared" si="170"/>
        <v>2.4439811887999596E-2</v>
      </c>
      <c r="O514" s="56">
        <f t="shared" si="171"/>
        <v>2.6482418762869705E-3</v>
      </c>
      <c r="P514" s="54"/>
      <c r="Q514" s="42"/>
      <c r="R514" s="42"/>
      <c r="S514" s="42"/>
      <c r="T514" s="42"/>
      <c r="AA514" t="s">
        <v>902</v>
      </c>
      <c r="AB514" s="2">
        <v>9.4309004833230006</v>
      </c>
      <c r="AC514" s="2">
        <v>9.404534742380001</v>
      </c>
      <c r="AD514" s="2">
        <v>-2.6365740942999594E-2</v>
      </c>
      <c r="AE514" s="1">
        <v>-2.795675873117639E-3</v>
      </c>
      <c r="AF514" s="2">
        <v>9.4306260710090015</v>
      </c>
      <c r="AG514" s="2">
        <v>-2.7441231399905064E-4</v>
      </c>
      <c r="AH514" s="1">
        <v>-2.9097148727664319E-5</v>
      </c>
      <c r="AI514" s="2">
        <v>9.8334466972410013</v>
      </c>
      <c r="AJ514" s="2">
        <v>0.40254621391800072</v>
      </c>
      <c r="AK514" s="1">
        <v>4.2683751634304448E-2</v>
      </c>
      <c r="AL514" s="2">
        <v>9.4204057535340002</v>
      </c>
      <c r="AM514" s="2">
        <v>-1.0494729789000345E-2</v>
      </c>
      <c r="AN514" s="1">
        <v>-1.1128025163194704E-3</v>
      </c>
      <c r="AO514" s="2">
        <v>9.4324087483980001</v>
      </c>
      <c r="AP514" s="2">
        <v>1.5082650749995707E-3</v>
      </c>
      <c r="AQ514" s="1">
        <v>1.5992800238605952E-4</v>
      </c>
      <c r="AR514" s="2">
        <v>9.8335567213649995</v>
      </c>
      <c r="AS514" s="2">
        <v>0.4026562380419989</v>
      </c>
      <c r="AT514" s="1">
        <v>4.2695417977745641E-2</v>
      </c>
      <c r="AU514" s="1"/>
      <c r="AV514" t="s">
        <v>902</v>
      </c>
      <c r="AW514" s="2">
        <v>9.6227132348740003</v>
      </c>
      <c r="AX514" s="2">
        <v>9.601806059386</v>
      </c>
      <c r="AY514" s="2">
        <v>-2.0907175488000362E-2</v>
      </c>
      <c r="AZ514" s="1">
        <v>-2.172690277439627E-3</v>
      </c>
      <c r="BA514" s="2">
        <v>9.6224930698340003</v>
      </c>
      <c r="BB514" s="2">
        <v>-2.201650399999977E-4</v>
      </c>
      <c r="BC514" s="1">
        <v>-2.2879725772362221E-5</v>
      </c>
      <c r="BD514" s="2">
        <v>9.8877450620770002</v>
      </c>
      <c r="BE514" s="2">
        <v>0.26503182720299989</v>
      </c>
      <c r="BF514" s="1">
        <v>2.7542317923648509E-2</v>
      </c>
      <c r="BG514" s="2">
        <v>9.6143324629839988</v>
      </c>
      <c r="BH514" s="2">
        <v>-8.380771890001526E-3</v>
      </c>
      <c r="BI514" s="1">
        <v>-8.7093646931392355E-4</v>
      </c>
      <c r="BJ514" s="2">
        <v>9.6239243408200004</v>
      </c>
      <c r="BK514" s="2">
        <v>1.2111059460000462E-3</v>
      </c>
      <c r="BL514" s="1">
        <v>1.2585909155131384E-4</v>
      </c>
      <c r="BM514" s="2">
        <v>9.8902619873649993</v>
      </c>
      <c r="BN514" s="2">
        <v>0.26754875249099896</v>
      </c>
      <c r="BO514" s="1">
        <v>2.7803878798067731E-2</v>
      </c>
      <c r="BQ514" t="s">
        <v>902</v>
      </c>
      <c r="BS514" s="23">
        <v>9.4309004833230006</v>
      </c>
      <c r="BT514" s="23">
        <v>9.0292431559379995</v>
      </c>
      <c r="BU514" s="23">
        <v>-0.40165732738500104</v>
      </c>
      <c r="BV514" s="24">
        <v>-4.2589499072253609E-2</v>
      </c>
      <c r="BW514" s="2">
        <v>9.6227132348740003</v>
      </c>
      <c r="BX514" s="2">
        <v>9.3754866015960001</v>
      </c>
      <c r="BY514" s="2">
        <v>-0.24722663327800021</v>
      </c>
      <c r="BZ514" s="1">
        <v>-2.5691988033272967E-2</v>
      </c>
      <c r="CB514" s="25" t="s">
        <v>902</v>
      </c>
      <c r="CC514" s="27">
        <v>2.369E-3</v>
      </c>
      <c r="CD514" s="27">
        <v>0.39165100000000003</v>
      </c>
      <c r="CG514" s="30">
        <v>580</v>
      </c>
      <c r="CH514" s="30"/>
      <c r="CI514" s="31" t="s">
        <v>1057</v>
      </c>
      <c r="CJ514" s="31" t="s">
        <v>901</v>
      </c>
      <c r="CK514" s="31" t="s">
        <v>1081</v>
      </c>
      <c r="CL514" s="30"/>
      <c r="CM514" s="30"/>
      <c r="CN514" s="30"/>
      <c r="CO514" s="30"/>
      <c r="CP514" s="30"/>
      <c r="CQ514" s="30"/>
      <c r="CR514" s="30"/>
      <c r="CS514" s="39"/>
      <c r="CW514" s="30">
        <v>556</v>
      </c>
      <c r="CX514" s="30"/>
    </row>
    <row r="515" spans="1:102" ht="15.75" x14ac:dyDescent="0.25">
      <c r="A515" t="s">
        <v>786</v>
      </c>
      <c r="AB515" s="2"/>
      <c r="AC515" s="2"/>
      <c r="AD515" s="2"/>
      <c r="AE515" s="1"/>
      <c r="AF515" s="2"/>
      <c r="AG515" s="2"/>
      <c r="AH515" s="1"/>
      <c r="AI515" s="2"/>
      <c r="AJ515" s="2"/>
      <c r="AK515" s="1"/>
      <c r="AL515" s="2"/>
      <c r="AM515" s="2"/>
      <c r="AN515" s="1"/>
      <c r="AO515" s="2"/>
      <c r="AP515" s="2"/>
      <c r="AQ515" s="1"/>
      <c r="AR515" s="2"/>
      <c r="AS515" s="2"/>
      <c r="AT515" s="1"/>
      <c r="AU515" s="1"/>
      <c r="AW515" s="2"/>
      <c r="AX515" s="2"/>
      <c r="AY515" s="2"/>
      <c r="AZ515" s="1"/>
      <c r="BA515" s="2"/>
      <c r="BB515" s="2"/>
      <c r="BC515" s="1"/>
      <c r="BD515" s="2"/>
      <c r="BE515" s="2"/>
      <c r="BF515" s="1"/>
      <c r="BG515" s="2"/>
      <c r="BH515" s="2"/>
      <c r="BI515" s="1"/>
      <c r="BJ515" s="2"/>
      <c r="BK515" s="2"/>
      <c r="BL515" s="1"/>
      <c r="BM515" s="2"/>
      <c r="BN515" s="2"/>
      <c r="BO515" s="1"/>
      <c r="BS515" s="23"/>
      <c r="BT515" s="23"/>
      <c r="BU515" s="23"/>
      <c r="BV515" s="24"/>
      <c r="BW515" s="2"/>
      <c r="BX515" s="2"/>
      <c r="BY515" s="2"/>
      <c r="BZ515" s="1"/>
      <c r="CB515" s="25"/>
      <c r="CC515" s="27"/>
      <c r="CD515" s="27"/>
      <c r="CG515" s="30">
        <v>42</v>
      </c>
      <c r="CH515" s="30"/>
      <c r="CI515" s="31"/>
      <c r="CJ515" s="31"/>
      <c r="CK515" s="31"/>
      <c r="CL515" s="30"/>
      <c r="CM515" s="30"/>
      <c r="CN515" s="30"/>
      <c r="CR515" s="30"/>
      <c r="CS515" s="39"/>
      <c r="CW515" s="30">
        <v>557</v>
      </c>
      <c r="CX515" s="30"/>
    </row>
    <row r="516" spans="1:102" ht="15.75" x14ac:dyDescent="0.25">
      <c r="A516" t="s">
        <v>787</v>
      </c>
      <c r="AB516" s="2"/>
      <c r="AC516" s="2"/>
      <c r="AD516" s="2"/>
      <c r="AE516" s="1"/>
      <c r="AF516" s="2"/>
      <c r="AG516" s="2"/>
      <c r="AH516" s="1"/>
      <c r="AI516" s="2"/>
      <c r="AJ516" s="2"/>
      <c r="AK516" s="1"/>
      <c r="AL516" s="2"/>
      <c r="AM516" s="2"/>
      <c r="AN516" s="1"/>
      <c r="AO516" s="2"/>
      <c r="AP516" s="2"/>
      <c r="AQ516" s="1"/>
      <c r="AR516" s="2"/>
      <c r="AS516" s="2"/>
      <c r="AT516" s="1"/>
      <c r="AU516" s="1"/>
      <c r="AW516" s="2"/>
      <c r="AX516" s="2"/>
      <c r="AY516" s="2"/>
      <c r="AZ516" s="1"/>
      <c r="BA516" s="2"/>
      <c r="BB516" s="2"/>
      <c r="BC516" s="1"/>
      <c r="BD516" s="2"/>
      <c r="BE516" s="2"/>
      <c r="BF516" s="1"/>
      <c r="BG516" s="2"/>
      <c r="BH516" s="2"/>
      <c r="BI516" s="1"/>
      <c r="BJ516" s="2"/>
      <c r="BK516" s="2"/>
      <c r="BL516" s="1"/>
      <c r="BM516" s="2"/>
      <c r="BN516" s="2"/>
      <c r="BO516" s="1"/>
      <c r="BS516" s="23"/>
      <c r="BT516" s="23"/>
      <c r="BU516" s="23"/>
      <c r="BV516" s="24"/>
      <c r="BW516" s="2"/>
      <c r="BX516" s="2"/>
      <c r="BY516" s="2"/>
      <c r="BZ516" s="1"/>
      <c r="CB516" s="25"/>
      <c r="CC516" s="27"/>
      <c r="CD516" s="27"/>
      <c r="CG516" s="30">
        <v>45</v>
      </c>
      <c r="CH516" s="30"/>
      <c r="CI516" s="31"/>
      <c r="CJ516" s="32"/>
      <c r="CK516" s="32"/>
      <c r="CL516" s="30"/>
      <c r="CM516" s="30"/>
      <c r="CN516" s="30"/>
      <c r="CR516" s="30"/>
      <c r="CS516" s="39"/>
      <c r="CW516" s="30">
        <v>558</v>
      </c>
      <c r="CX516" s="30"/>
    </row>
    <row r="517" spans="1:102" ht="15.75" x14ac:dyDescent="0.25">
      <c r="A517" t="s">
        <v>788</v>
      </c>
      <c r="AB517" s="2"/>
      <c r="AC517" s="2"/>
      <c r="AD517" s="2"/>
      <c r="AE517" s="1"/>
      <c r="AF517" s="2"/>
      <c r="AG517" s="2"/>
      <c r="AH517" s="1"/>
      <c r="AI517" s="2"/>
      <c r="AJ517" s="2"/>
      <c r="AK517" s="1"/>
      <c r="AL517" s="2"/>
      <c r="AM517" s="2"/>
      <c r="AN517" s="1"/>
      <c r="AO517" s="2"/>
      <c r="AP517" s="2"/>
      <c r="AQ517" s="1"/>
      <c r="AR517" s="2"/>
      <c r="AS517" s="2"/>
      <c r="AT517" s="1"/>
      <c r="AU517" s="1"/>
      <c r="AW517" s="2"/>
      <c r="AX517" s="2"/>
      <c r="AY517" s="2"/>
      <c r="AZ517" s="1"/>
      <c r="BA517" s="2"/>
      <c r="BB517" s="2"/>
      <c r="BC517" s="1"/>
      <c r="BD517" s="2"/>
      <c r="BE517" s="2"/>
      <c r="BF517" s="1"/>
      <c r="BG517" s="2"/>
      <c r="BH517" s="2"/>
      <c r="BI517" s="1"/>
      <c r="BJ517" s="2"/>
      <c r="BK517" s="2"/>
      <c r="BL517" s="1"/>
      <c r="BM517" s="2"/>
      <c r="BN517" s="2"/>
      <c r="BO517" s="1"/>
      <c r="BS517" s="23"/>
      <c r="BT517" s="23"/>
      <c r="BU517" s="23"/>
      <c r="BV517" s="24"/>
      <c r="BW517" s="2"/>
      <c r="BX517" s="2"/>
      <c r="BY517" s="2"/>
      <c r="BZ517" s="1"/>
      <c r="CB517" s="25"/>
      <c r="CC517" s="27"/>
      <c r="CD517" s="27"/>
      <c r="CG517" s="30">
        <v>52</v>
      </c>
      <c r="CH517" s="30"/>
      <c r="CI517" s="31"/>
      <c r="CJ517" s="32"/>
      <c r="CK517" s="32"/>
      <c r="CL517" s="30"/>
      <c r="CM517" s="30"/>
      <c r="CN517" s="30"/>
      <c r="CR517" s="30"/>
      <c r="CS517" s="39"/>
      <c r="CW517" s="30">
        <v>559</v>
      </c>
      <c r="CX517" s="30"/>
    </row>
    <row r="518" spans="1:102" ht="15.75" x14ac:dyDescent="0.25">
      <c r="A518" t="s">
        <v>789</v>
      </c>
      <c r="AB518" s="2"/>
      <c r="AC518" s="2"/>
      <c r="AD518" s="2"/>
      <c r="AE518" s="1"/>
      <c r="AF518" s="2"/>
      <c r="AG518" s="2"/>
      <c r="AH518" s="1"/>
      <c r="AI518" s="2"/>
      <c r="AJ518" s="2"/>
      <c r="AK518" s="1"/>
      <c r="AL518" s="2"/>
      <c r="AM518" s="2"/>
      <c r="AN518" s="1"/>
      <c r="AO518" s="2"/>
      <c r="AP518" s="2"/>
      <c r="AQ518" s="1"/>
      <c r="AR518" s="2"/>
      <c r="AS518" s="2"/>
      <c r="AT518" s="1"/>
      <c r="AU518" s="1"/>
      <c r="AW518" s="2"/>
      <c r="AX518" s="2"/>
      <c r="AY518" s="2"/>
      <c r="AZ518" s="1"/>
      <c r="BA518" s="2"/>
      <c r="BB518" s="2"/>
      <c r="BC518" s="1"/>
      <c r="BD518" s="2"/>
      <c r="BE518" s="2"/>
      <c r="BF518" s="1"/>
      <c r="BG518" s="2"/>
      <c r="BH518" s="2"/>
      <c r="BI518" s="1"/>
      <c r="BJ518" s="2"/>
      <c r="BK518" s="2"/>
      <c r="BL518" s="1"/>
      <c r="BM518" s="2"/>
      <c r="BN518" s="2"/>
      <c r="BO518" s="1"/>
      <c r="BS518" s="23"/>
      <c r="BT518" s="23"/>
      <c r="BU518" s="23"/>
      <c r="BV518" s="24"/>
      <c r="BW518" s="2"/>
      <c r="BX518" s="2"/>
      <c r="BY518" s="2"/>
      <c r="BZ518" s="1"/>
      <c r="CB518" s="25"/>
      <c r="CC518" s="27"/>
      <c r="CD518" s="27"/>
      <c r="CG518" s="30">
        <v>59</v>
      </c>
      <c r="CH518" s="30"/>
      <c r="CI518" s="31"/>
      <c r="CJ518" s="32"/>
      <c r="CK518" s="32"/>
      <c r="CL518" s="30"/>
      <c r="CM518" s="30"/>
      <c r="CN518" s="30"/>
      <c r="CR518" s="30"/>
      <c r="CS518" s="39"/>
      <c r="CW518" s="30">
        <v>560</v>
      </c>
      <c r="CX518" s="30"/>
    </row>
    <row r="519" spans="1:102" ht="15.75" x14ac:dyDescent="0.25">
      <c r="A519" t="s">
        <v>790</v>
      </c>
      <c r="AB519" s="2"/>
      <c r="AC519" s="2"/>
      <c r="AD519" s="2"/>
      <c r="AE519" s="1"/>
      <c r="AF519" s="2"/>
      <c r="AG519" s="2"/>
      <c r="AH519" s="1"/>
      <c r="AI519" s="2"/>
      <c r="AJ519" s="2"/>
      <c r="AK519" s="1"/>
      <c r="AL519" s="2"/>
      <c r="AM519" s="2"/>
      <c r="AN519" s="1"/>
      <c r="AO519" s="2"/>
      <c r="AP519" s="2"/>
      <c r="AQ519" s="1"/>
      <c r="AR519" s="2"/>
      <c r="AS519" s="2"/>
      <c r="AT519" s="1"/>
      <c r="AU519" s="1"/>
      <c r="AW519" s="2"/>
      <c r="AX519" s="2"/>
      <c r="AY519" s="2"/>
      <c r="AZ519" s="1"/>
      <c r="BA519" s="2"/>
      <c r="BB519" s="2"/>
      <c r="BC519" s="1"/>
      <c r="BD519" s="2"/>
      <c r="BE519" s="2"/>
      <c r="BF519" s="1"/>
      <c r="BG519" s="2"/>
      <c r="BH519" s="2"/>
      <c r="BI519" s="1"/>
      <c r="BJ519" s="2"/>
      <c r="BK519" s="2"/>
      <c r="BL519" s="1"/>
      <c r="BM519" s="2"/>
      <c r="BN519" s="2"/>
      <c r="BO519" s="1"/>
      <c r="BS519" s="23"/>
      <c r="BT519" s="23"/>
      <c r="BU519" s="23"/>
      <c r="BV519" s="24"/>
      <c r="BW519" s="2"/>
      <c r="BX519" s="2"/>
      <c r="BY519" s="2"/>
      <c r="BZ519" s="1"/>
      <c r="CB519" s="25"/>
      <c r="CC519" s="27"/>
      <c r="CD519" s="27"/>
      <c r="CG519" s="30">
        <v>60</v>
      </c>
      <c r="CH519" s="30"/>
      <c r="CI519" s="31"/>
      <c r="CJ519" s="32"/>
      <c r="CK519" s="32"/>
      <c r="CL519" s="30"/>
      <c r="CM519" s="30"/>
      <c r="CN519" s="30"/>
      <c r="CR519" s="30"/>
      <c r="CS519" s="39"/>
      <c r="CW519" s="30">
        <v>561</v>
      </c>
      <c r="CX519" s="30"/>
    </row>
    <row r="520" spans="1:102" ht="15.75" x14ac:dyDescent="0.25">
      <c r="AB520" s="2"/>
      <c r="AC520" s="2"/>
      <c r="AD520" s="2"/>
      <c r="AE520" s="1"/>
      <c r="AF520" s="2"/>
      <c r="AG520" s="2"/>
      <c r="AH520" s="1"/>
      <c r="AI520" s="2"/>
      <c r="AJ520" s="2"/>
      <c r="AK520" s="1"/>
      <c r="AL520" s="2"/>
      <c r="AM520" s="2"/>
      <c r="AN520" s="1"/>
      <c r="AO520" s="2"/>
      <c r="AP520" s="2"/>
      <c r="AQ520" s="1"/>
      <c r="AR520" s="2"/>
      <c r="AS520" s="2"/>
      <c r="AT520" s="1"/>
      <c r="AU520" s="1"/>
      <c r="AW520" s="2"/>
      <c r="AX520" s="2"/>
      <c r="AY520" s="2"/>
      <c r="AZ520" s="1"/>
      <c r="BA520" s="2"/>
      <c r="BB520" s="2"/>
      <c r="BC520" s="1"/>
      <c r="BD520" s="2"/>
      <c r="BE520" s="2"/>
      <c r="BF520" s="1"/>
      <c r="BG520" s="2"/>
      <c r="BH520" s="2"/>
      <c r="BI520" s="1"/>
      <c r="BJ520" s="2"/>
      <c r="BK520" s="2"/>
      <c r="BL520" s="1"/>
      <c r="BM520" s="2"/>
      <c r="BN520" s="2"/>
      <c r="BO520" s="1"/>
      <c r="BS520" s="23"/>
      <c r="BT520" s="23"/>
      <c r="BU520" s="23"/>
      <c r="BV520" s="24"/>
      <c r="BW520" s="2"/>
      <c r="BX520" s="2"/>
      <c r="BY520" s="2"/>
      <c r="BZ520" s="1"/>
      <c r="CB520" s="25"/>
      <c r="CC520" s="27"/>
      <c r="CD520" s="27"/>
      <c r="CG520" s="30">
        <v>66</v>
      </c>
      <c r="CH520" s="30"/>
      <c r="CI520" s="30"/>
      <c r="CJ520" s="30"/>
      <c r="CK520" s="30"/>
      <c r="CL520" s="30"/>
      <c r="CM520" s="30"/>
      <c r="CN520" s="30"/>
      <c r="CR520" s="30"/>
      <c r="CS520" s="39"/>
      <c r="CW520" s="30">
        <v>562</v>
      </c>
      <c r="CX520" s="30"/>
    </row>
    <row r="521" spans="1:102" ht="15.75" x14ac:dyDescent="0.25">
      <c r="AB521" s="2"/>
      <c r="AC521" s="2"/>
      <c r="AD521" s="2"/>
      <c r="AE521" s="1"/>
      <c r="AF521" s="2"/>
      <c r="AG521" s="2"/>
      <c r="AH521" s="1"/>
      <c r="AI521" s="2"/>
      <c r="AJ521" s="2"/>
      <c r="AK521" s="1"/>
      <c r="AL521" s="2"/>
      <c r="AM521" s="2"/>
      <c r="AN521" s="1"/>
      <c r="AO521" s="2"/>
      <c r="AP521" s="2"/>
      <c r="AQ521" s="1"/>
      <c r="AR521" s="2"/>
      <c r="AS521" s="2"/>
      <c r="AT521" s="1"/>
      <c r="AU521" s="1"/>
      <c r="AW521" s="2"/>
      <c r="AX521" s="2"/>
      <c r="AY521" s="2"/>
      <c r="AZ521" s="1"/>
      <c r="BA521" s="2"/>
      <c r="BB521" s="2"/>
      <c r="BC521" s="1"/>
      <c r="BD521" s="2"/>
      <c r="BE521" s="2"/>
      <c r="BF521" s="1"/>
      <c r="BG521" s="2"/>
      <c r="BH521" s="2"/>
      <c r="BI521" s="1"/>
      <c r="BJ521" s="2"/>
      <c r="BK521" s="2"/>
      <c r="BL521" s="1"/>
      <c r="BM521" s="2"/>
      <c r="BN521" s="2"/>
      <c r="BO521" s="1"/>
      <c r="BS521" s="23"/>
      <c r="BT521" s="23"/>
      <c r="BU521" s="23"/>
      <c r="BV521" s="24"/>
      <c r="BW521" s="2"/>
      <c r="BX521" s="2"/>
      <c r="BY521" s="2"/>
      <c r="BZ521" s="1"/>
      <c r="CB521" s="25"/>
      <c r="CC521" s="27"/>
      <c r="CD521" s="27"/>
      <c r="CG521" s="30">
        <v>72</v>
      </c>
      <c r="CH521" s="30"/>
      <c r="CI521" s="30"/>
      <c r="CJ521" s="30"/>
      <c r="CK521" s="30"/>
      <c r="CL521" s="30"/>
      <c r="CM521" s="30"/>
      <c r="CN521" s="30"/>
      <c r="CR521" s="30"/>
      <c r="CS521" s="39"/>
      <c r="CW521" s="30">
        <v>563</v>
      </c>
      <c r="CX521" s="30"/>
    </row>
    <row r="522" spans="1:102" ht="15.75" x14ac:dyDescent="0.25">
      <c r="AB522" s="2"/>
      <c r="AC522" s="2"/>
      <c r="AD522" s="2"/>
      <c r="AE522" s="1"/>
      <c r="AF522" s="2"/>
      <c r="AG522" s="2"/>
      <c r="AH522" s="1"/>
      <c r="AI522" s="2"/>
      <c r="AJ522" s="2"/>
      <c r="AK522" s="1"/>
      <c r="AL522" s="2"/>
      <c r="AM522" s="2"/>
      <c r="AN522" s="1"/>
      <c r="AO522" s="2"/>
      <c r="AP522" s="2"/>
      <c r="AQ522" s="1"/>
      <c r="AR522" s="2"/>
      <c r="AS522" s="2"/>
      <c r="AT522" s="1"/>
      <c r="AU522" s="1"/>
      <c r="AW522" s="2"/>
      <c r="AX522" s="2"/>
      <c r="AY522" s="2"/>
      <c r="AZ522" s="1"/>
      <c r="BA522" s="2"/>
      <c r="BB522" s="2"/>
      <c r="BC522" s="1"/>
      <c r="BD522" s="2"/>
      <c r="BE522" s="2"/>
      <c r="BF522" s="1"/>
      <c r="BG522" s="2"/>
      <c r="BH522" s="2"/>
      <c r="BI522" s="1"/>
      <c r="BJ522" s="2"/>
      <c r="BK522" s="2"/>
      <c r="BL522" s="1"/>
      <c r="BM522" s="2"/>
      <c r="BN522" s="2"/>
      <c r="BO522" s="1"/>
      <c r="BS522" s="23"/>
      <c r="BT522" s="23"/>
      <c r="BU522" s="23"/>
      <c r="BV522" s="24"/>
      <c r="BW522" s="2"/>
      <c r="BX522" s="2"/>
      <c r="BY522" s="2"/>
      <c r="BZ522" s="1"/>
      <c r="CB522" s="25"/>
      <c r="CC522" s="27"/>
      <c r="CD522" s="27"/>
      <c r="CG522" s="30">
        <v>78</v>
      </c>
      <c r="CH522" s="30"/>
      <c r="CI522" s="30"/>
      <c r="CJ522" s="30"/>
      <c r="CK522" s="30"/>
      <c r="CL522" s="30"/>
      <c r="CM522" s="30"/>
      <c r="CN522" s="30"/>
      <c r="CR522" s="30"/>
      <c r="CS522" s="39"/>
    </row>
    <row r="523" spans="1:102" ht="15.75" x14ac:dyDescent="0.25">
      <c r="A523" t="s">
        <v>791</v>
      </c>
      <c r="AB523" s="2"/>
      <c r="AC523" s="2"/>
      <c r="AD523" s="2"/>
      <c r="AE523" s="1"/>
      <c r="AF523" s="2"/>
      <c r="AG523" s="2"/>
      <c r="AH523" s="1"/>
      <c r="AI523" s="2"/>
      <c r="AJ523" s="2"/>
      <c r="AK523" s="1"/>
      <c r="AL523" s="2"/>
      <c r="AM523" s="2"/>
      <c r="AN523" s="1"/>
      <c r="AO523" s="2"/>
      <c r="AP523" s="2"/>
      <c r="AQ523" s="1"/>
      <c r="AR523" s="2"/>
      <c r="AS523" s="2"/>
      <c r="AT523" s="1"/>
      <c r="AU523" s="1"/>
      <c r="AW523" s="2"/>
      <c r="AX523" s="2"/>
      <c r="AY523" s="2"/>
      <c r="AZ523" s="1"/>
      <c r="BA523" s="2"/>
      <c r="BB523" s="2"/>
      <c r="BC523" s="1"/>
      <c r="BD523" s="2"/>
      <c r="BE523" s="2"/>
      <c r="BF523" s="1"/>
      <c r="BG523" s="2"/>
      <c r="BH523" s="2"/>
      <c r="BI523" s="1"/>
      <c r="BJ523" s="2"/>
      <c r="BK523" s="2"/>
      <c r="BL523" s="1"/>
      <c r="BM523" s="2"/>
      <c r="BN523" s="2"/>
      <c r="BO523" s="1"/>
      <c r="BS523" s="23"/>
      <c r="BT523" s="23"/>
      <c r="BU523" s="23"/>
      <c r="BV523" s="24"/>
      <c r="BW523" s="2"/>
      <c r="BX523" s="2"/>
      <c r="BY523" s="2"/>
      <c r="BZ523" s="1"/>
      <c r="CB523" s="25"/>
      <c r="CC523" s="27"/>
      <c r="CD523" s="27"/>
      <c r="CG523" s="30">
        <v>84</v>
      </c>
      <c r="CH523" s="30"/>
      <c r="CI523" s="30"/>
      <c r="CJ523" s="30"/>
      <c r="CK523" s="30"/>
      <c r="CL523" s="30"/>
      <c r="CM523" s="30"/>
      <c r="CN523" s="30"/>
      <c r="CR523" s="30"/>
      <c r="CS523" s="39"/>
    </row>
    <row r="524" spans="1:102" ht="15.75" x14ac:dyDescent="0.25">
      <c r="A524" t="s">
        <v>792</v>
      </c>
      <c r="AB524" s="2"/>
      <c r="AC524" s="2"/>
      <c r="AD524" s="2"/>
      <c r="AE524" s="1"/>
      <c r="AF524" s="2"/>
      <c r="AG524" s="2"/>
      <c r="AH524" s="1"/>
      <c r="AI524" s="2"/>
      <c r="AJ524" s="2"/>
      <c r="AK524" s="1"/>
      <c r="AL524" s="2"/>
      <c r="AM524" s="2"/>
      <c r="AN524" s="1"/>
      <c r="AO524" s="2"/>
      <c r="AP524" s="2"/>
      <c r="AQ524" s="1"/>
      <c r="AR524" s="2"/>
      <c r="AS524" s="2"/>
      <c r="AT524" s="1"/>
      <c r="AU524" s="1"/>
      <c r="AW524" s="2"/>
      <c r="AX524" s="2"/>
      <c r="AY524" s="2"/>
      <c r="AZ524" s="1"/>
      <c r="BA524" s="2"/>
      <c r="BB524" s="2"/>
      <c r="BC524" s="1"/>
      <c r="BD524" s="2"/>
      <c r="BE524" s="2"/>
      <c r="BF524" s="1"/>
      <c r="BG524" s="2"/>
      <c r="BH524" s="2"/>
      <c r="BI524" s="1"/>
      <c r="BJ524" s="2"/>
      <c r="BK524" s="2"/>
      <c r="BL524" s="1"/>
      <c r="BM524" s="2"/>
      <c r="BN524" s="2"/>
      <c r="BO524" s="1"/>
      <c r="BS524" s="23"/>
      <c r="BT524" s="23"/>
      <c r="BU524" s="23"/>
      <c r="BV524" s="24"/>
      <c r="BW524" s="2"/>
      <c r="BX524" s="2"/>
      <c r="BY524" s="2"/>
      <c r="BZ524" s="1"/>
      <c r="CB524" s="25"/>
      <c r="CC524" s="27"/>
      <c r="CD524" s="27"/>
      <c r="CG524" s="30">
        <v>86</v>
      </c>
      <c r="CH524" s="30"/>
      <c r="CI524" s="30"/>
      <c r="CJ524" s="30"/>
      <c r="CK524" s="30"/>
      <c r="CL524" s="30"/>
      <c r="CM524" s="30"/>
      <c r="CN524" s="30"/>
      <c r="CR524" s="30"/>
      <c r="CS524" s="39"/>
    </row>
    <row r="525" spans="1:102" ht="15.75" x14ac:dyDescent="0.25">
      <c r="A525" t="s">
        <v>793</v>
      </c>
      <c r="AB525" s="2"/>
      <c r="AC525" s="2"/>
      <c r="AD525" s="2"/>
      <c r="AE525" s="1"/>
      <c r="AF525" s="2"/>
      <c r="AG525" s="2"/>
      <c r="AH525" s="1"/>
      <c r="AI525" s="2"/>
      <c r="AJ525" s="2"/>
      <c r="AK525" s="1"/>
      <c r="AL525" s="2"/>
      <c r="AM525" s="2"/>
      <c r="AN525" s="1"/>
      <c r="AO525" s="2"/>
      <c r="AP525" s="2"/>
      <c r="AQ525" s="1"/>
      <c r="AR525" s="2"/>
      <c r="AS525" s="2"/>
      <c r="AT525" s="1"/>
      <c r="AU525" s="1"/>
      <c r="AW525" s="2"/>
      <c r="AX525" s="2"/>
      <c r="AY525" s="2"/>
      <c r="AZ525" s="1"/>
      <c r="BA525" s="2"/>
      <c r="BB525" s="2"/>
      <c r="BC525" s="1"/>
      <c r="BD525" s="2"/>
      <c r="BE525" s="2"/>
      <c r="BF525" s="1"/>
      <c r="BG525" s="2"/>
      <c r="BH525" s="2"/>
      <c r="BI525" s="1"/>
      <c r="BJ525" s="2"/>
      <c r="BK525" s="2"/>
      <c r="BL525" s="1"/>
      <c r="BM525" s="2"/>
      <c r="BN525" s="2"/>
      <c r="BO525" s="1"/>
      <c r="BS525" s="23"/>
      <c r="BT525" s="23"/>
      <c r="BU525" s="23"/>
      <c r="BV525" s="24"/>
      <c r="BW525" s="2"/>
      <c r="BX525" s="2"/>
      <c r="BY525" s="2"/>
      <c r="BZ525" s="1"/>
      <c r="CB525" s="25"/>
      <c r="CC525" s="27"/>
      <c r="CD525" s="27"/>
      <c r="CG525" s="30">
        <v>89</v>
      </c>
      <c r="CH525" s="30"/>
      <c r="CI525" s="30"/>
      <c r="CJ525" s="30"/>
      <c r="CK525" s="30"/>
      <c r="CL525" s="30"/>
      <c r="CM525" s="30"/>
      <c r="CN525" s="30"/>
      <c r="CR525" s="30"/>
      <c r="CS525" s="39"/>
    </row>
    <row r="526" spans="1:102" ht="15.75" x14ac:dyDescent="0.25">
      <c r="A526" t="s">
        <v>794</v>
      </c>
      <c r="AB526" s="2"/>
      <c r="AC526" s="2"/>
      <c r="AD526" s="2"/>
      <c r="AE526" s="1"/>
      <c r="AF526" s="2"/>
      <c r="AG526" s="2"/>
      <c r="AH526" s="1"/>
      <c r="AI526" s="2"/>
      <c r="AJ526" s="2"/>
      <c r="AK526" s="1"/>
      <c r="AL526" s="2"/>
      <c r="AM526" s="2"/>
      <c r="AN526" s="1"/>
      <c r="AO526" s="2"/>
      <c r="AP526" s="2"/>
      <c r="AQ526" s="1"/>
      <c r="AR526" s="2"/>
      <c r="AS526" s="2"/>
      <c r="AT526" s="1"/>
      <c r="AU526" s="1"/>
      <c r="AW526" s="2"/>
      <c r="AX526" s="2"/>
      <c r="AY526" s="2"/>
      <c r="AZ526" s="1"/>
      <c r="BA526" s="2"/>
      <c r="BB526" s="2"/>
      <c r="BC526" s="1"/>
      <c r="BD526" s="2"/>
      <c r="BE526" s="2"/>
      <c r="BF526" s="1"/>
      <c r="BG526" s="2"/>
      <c r="BH526" s="2"/>
      <c r="BI526" s="1"/>
      <c r="BJ526" s="2"/>
      <c r="BK526" s="2"/>
      <c r="BL526" s="1"/>
      <c r="BM526" s="2"/>
      <c r="BN526" s="2"/>
      <c r="BO526" s="1"/>
      <c r="BS526" s="23"/>
      <c r="BT526" s="23"/>
      <c r="BU526" s="23"/>
      <c r="BV526" s="24"/>
      <c r="BW526" s="2"/>
      <c r="BX526" s="2"/>
      <c r="BY526" s="2"/>
      <c r="BZ526" s="1"/>
      <c r="CB526" s="25"/>
      <c r="CC526" s="27"/>
      <c r="CD526" s="27"/>
      <c r="CG526" s="30">
        <v>103</v>
      </c>
      <c r="CH526" s="30"/>
      <c r="CI526" s="30"/>
      <c r="CJ526" s="30"/>
      <c r="CK526" s="30"/>
      <c r="CL526" s="30"/>
      <c r="CM526" s="30"/>
      <c r="CN526" s="30"/>
      <c r="CR526" s="30"/>
      <c r="CS526" s="39"/>
    </row>
    <row r="527" spans="1:102" ht="15.75" x14ac:dyDescent="0.25">
      <c r="A527" t="s">
        <v>795</v>
      </c>
      <c r="AB527" s="2"/>
      <c r="AC527" s="2"/>
      <c r="AD527" s="2"/>
      <c r="AE527" s="1"/>
      <c r="AF527" s="2"/>
      <c r="AG527" s="2"/>
      <c r="AH527" s="1"/>
      <c r="AI527" s="2"/>
      <c r="AJ527" s="2"/>
      <c r="AK527" s="1"/>
      <c r="AL527" s="2"/>
      <c r="AM527" s="2"/>
      <c r="AN527" s="1"/>
      <c r="AO527" s="2"/>
      <c r="AP527" s="2"/>
      <c r="AQ527" s="1"/>
      <c r="AR527" s="2"/>
      <c r="AS527" s="2"/>
      <c r="AT527" s="1"/>
      <c r="AU527" s="1"/>
      <c r="AW527" s="2"/>
      <c r="AX527" s="2"/>
      <c r="AY527" s="2"/>
      <c r="AZ527" s="1"/>
      <c r="BA527" s="2"/>
      <c r="BB527" s="2"/>
      <c r="BC527" s="1"/>
      <c r="BD527" s="2"/>
      <c r="BE527" s="2"/>
      <c r="BF527" s="1"/>
      <c r="BG527" s="2"/>
      <c r="BH527" s="2"/>
      <c r="BI527" s="1"/>
      <c r="BJ527" s="2"/>
      <c r="BK527" s="2"/>
      <c r="BL527" s="1"/>
      <c r="BM527" s="2"/>
      <c r="BN527" s="2"/>
      <c r="BO527" s="1"/>
      <c r="BS527" s="23"/>
      <c r="BT527" s="23"/>
      <c r="BU527" s="23"/>
      <c r="BV527" s="24"/>
      <c r="BW527" s="2"/>
      <c r="BX527" s="2"/>
      <c r="BY527" s="2"/>
      <c r="BZ527" s="1"/>
      <c r="CB527" s="25"/>
      <c r="CC527" s="27"/>
      <c r="CD527" s="27"/>
      <c r="CG527" s="30">
        <v>112</v>
      </c>
      <c r="CH527" s="30"/>
      <c r="CI527" s="30"/>
      <c r="CJ527" s="30"/>
      <c r="CK527" s="30"/>
      <c r="CL527" s="30"/>
      <c r="CM527" s="30"/>
      <c r="CN527" s="30"/>
      <c r="CR527" s="30"/>
      <c r="CS527" s="39"/>
    </row>
    <row r="528" spans="1:102" ht="15.75" x14ac:dyDescent="0.25">
      <c r="AB528" s="2"/>
      <c r="AC528" s="2"/>
      <c r="AD528" s="2"/>
      <c r="AE528" s="1"/>
      <c r="AF528" s="2"/>
      <c r="AG528" s="2"/>
      <c r="AH528" s="1"/>
      <c r="AI528" s="2"/>
      <c r="AJ528" s="2"/>
      <c r="AK528" s="1"/>
      <c r="AL528" s="2"/>
      <c r="AM528" s="2"/>
      <c r="AN528" s="1"/>
      <c r="AO528" s="2"/>
      <c r="AP528" s="2"/>
      <c r="AQ528" s="1"/>
      <c r="AR528" s="2"/>
      <c r="AS528" s="2"/>
      <c r="AT528" s="1"/>
      <c r="AU528" s="1"/>
      <c r="AW528" s="2"/>
      <c r="AX528" s="2"/>
      <c r="AY528" s="2"/>
      <c r="AZ528" s="1"/>
      <c r="BA528" s="2"/>
      <c r="BB528" s="2"/>
      <c r="BC528" s="1"/>
      <c r="BD528" s="2"/>
      <c r="BE528" s="2"/>
      <c r="BF528" s="1"/>
      <c r="BG528" s="2"/>
      <c r="BH528" s="2"/>
      <c r="BI528" s="1"/>
      <c r="BJ528" s="2"/>
      <c r="BK528" s="2"/>
      <c r="BL528" s="1"/>
      <c r="BM528" s="2"/>
      <c r="BN528" s="2"/>
      <c r="BO528" s="1"/>
      <c r="BS528" s="23"/>
      <c r="BT528" s="23"/>
      <c r="BU528" s="23"/>
      <c r="BV528" s="24"/>
      <c r="BW528" s="2"/>
      <c r="BX528" s="2"/>
      <c r="BY528" s="2"/>
      <c r="BZ528" s="1"/>
      <c r="CB528" s="25"/>
      <c r="CC528" s="27"/>
      <c r="CD528" s="27"/>
      <c r="CG528" s="30">
        <v>120</v>
      </c>
      <c r="CH528" s="30"/>
      <c r="CI528" s="30"/>
      <c r="CJ528" s="30"/>
      <c r="CK528" s="30"/>
      <c r="CL528" s="30"/>
      <c r="CM528" s="30"/>
      <c r="CN528" s="30"/>
      <c r="CR528" s="30"/>
      <c r="CS528" s="39"/>
    </row>
    <row r="529" spans="1:97" ht="15.75" x14ac:dyDescent="0.25">
      <c r="A529" t="s">
        <v>796</v>
      </c>
      <c r="AB529" s="2"/>
      <c r="AC529" s="2"/>
      <c r="AD529" s="2"/>
      <c r="AE529" s="1"/>
      <c r="AF529" s="2"/>
      <c r="AG529" s="2"/>
      <c r="AH529" s="1"/>
      <c r="AI529" s="2"/>
      <c r="AJ529" s="2"/>
      <c r="AK529" s="1"/>
      <c r="AL529" s="2"/>
      <c r="AM529" s="2"/>
      <c r="AN529" s="1"/>
      <c r="AO529" s="2"/>
      <c r="AP529" s="2"/>
      <c r="AQ529" s="1"/>
      <c r="AR529" s="2"/>
      <c r="AS529" s="2"/>
      <c r="AT529" s="1"/>
      <c r="AU529" s="1"/>
      <c r="AW529" s="2"/>
      <c r="AX529" s="2"/>
      <c r="AY529" s="2"/>
      <c r="AZ529" s="1"/>
      <c r="BA529" s="2"/>
      <c r="BB529" s="2"/>
      <c r="BC529" s="1"/>
      <c r="BD529" s="2"/>
      <c r="BE529" s="2"/>
      <c r="BF529" s="1"/>
      <c r="BG529" s="2"/>
      <c r="BH529" s="2"/>
      <c r="BI529" s="1"/>
      <c r="BJ529" s="2"/>
      <c r="BK529" s="2"/>
      <c r="BL529" s="1"/>
      <c r="BM529" s="2"/>
      <c r="BN529" s="2"/>
      <c r="BO529" s="1"/>
      <c r="BS529" s="23"/>
      <c r="BT529" s="23"/>
      <c r="BU529" s="23"/>
      <c r="BV529" s="24"/>
      <c r="BW529" s="2"/>
      <c r="BX529" s="2"/>
      <c r="BY529" s="2"/>
      <c r="BZ529" s="1"/>
      <c r="CB529" s="25"/>
      <c r="CC529" s="27"/>
      <c r="CD529" s="27"/>
      <c r="CG529" s="30">
        <v>129</v>
      </c>
      <c r="CH529" s="30"/>
      <c r="CI529" s="30"/>
      <c r="CJ529" s="30"/>
      <c r="CK529" s="30"/>
      <c r="CL529" s="30"/>
      <c r="CM529" s="30"/>
      <c r="CN529" s="30"/>
      <c r="CR529" s="30"/>
      <c r="CS529" s="39"/>
    </row>
    <row r="530" spans="1:97" ht="15.75" x14ac:dyDescent="0.25">
      <c r="A530" t="s">
        <v>797</v>
      </c>
      <c r="AB530" s="2"/>
      <c r="AC530" s="2"/>
      <c r="AD530" s="2"/>
      <c r="AE530" s="1"/>
      <c r="AF530" s="2"/>
      <c r="AG530" s="2"/>
      <c r="AH530" s="1"/>
      <c r="AI530" s="2"/>
      <c r="AJ530" s="2"/>
      <c r="AK530" s="1"/>
      <c r="AL530" s="2"/>
      <c r="AM530" s="2"/>
      <c r="AN530" s="1"/>
      <c r="AO530" s="2"/>
      <c r="AP530" s="2"/>
      <c r="AQ530" s="1"/>
      <c r="AR530" s="2"/>
      <c r="AS530" s="2"/>
      <c r="AT530" s="1"/>
      <c r="AU530" s="1"/>
      <c r="AW530" s="2"/>
      <c r="AX530" s="2"/>
      <c r="AY530" s="2"/>
      <c r="AZ530" s="1"/>
      <c r="BA530" s="2"/>
      <c r="BB530" s="2"/>
      <c r="BC530" s="1"/>
      <c r="BD530" s="2"/>
      <c r="BE530" s="2"/>
      <c r="BF530" s="1"/>
      <c r="BG530" s="2"/>
      <c r="BH530" s="2"/>
      <c r="BI530" s="1"/>
      <c r="BJ530" s="2"/>
      <c r="BK530" s="2"/>
      <c r="BL530" s="1"/>
      <c r="BM530" s="2"/>
      <c r="BN530" s="2"/>
      <c r="BO530" s="1"/>
      <c r="BS530" s="23"/>
      <c r="BT530" s="23"/>
      <c r="BU530" s="23"/>
      <c r="BV530" s="24"/>
      <c r="BW530" s="2"/>
      <c r="BX530" s="2"/>
      <c r="BY530" s="2"/>
      <c r="BZ530" s="1"/>
      <c r="CB530" s="25"/>
      <c r="CC530" s="27"/>
      <c r="CD530" s="27"/>
      <c r="CG530" s="30">
        <v>140</v>
      </c>
      <c r="CH530" s="30"/>
      <c r="CI530" s="30"/>
      <c r="CJ530" s="30"/>
      <c r="CK530" s="30"/>
      <c r="CL530" s="30"/>
      <c r="CM530" s="30"/>
      <c r="CN530" s="30"/>
      <c r="CR530" s="30"/>
      <c r="CS530" s="39"/>
    </row>
    <row r="531" spans="1:97" ht="15.75" x14ac:dyDescent="0.25">
      <c r="A531" t="s">
        <v>798</v>
      </c>
      <c r="AB531" s="2"/>
      <c r="AC531" s="2"/>
      <c r="AD531" s="2"/>
      <c r="AE531" s="1"/>
      <c r="AF531" s="2"/>
      <c r="AG531" s="2"/>
      <c r="AH531" s="1"/>
      <c r="AI531" s="2"/>
      <c r="AJ531" s="2"/>
      <c r="AK531" s="1"/>
      <c r="AL531" s="2"/>
      <c r="AM531" s="2"/>
      <c r="AN531" s="1"/>
      <c r="AO531" s="2"/>
      <c r="AP531" s="2"/>
      <c r="AQ531" s="1"/>
      <c r="AR531" s="2"/>
      <c r="AS531" s="2"/>
      <c r="AT531" s="1"/>
      <c r="AU531" s="1"/>
      <c r="AW531" s="2"/>
      <c r="AX531" s="2"/>
      <c r="AY531" s="2"/>
      <c r="AZ531" s="1"/>
      <c r="BA531" s="2"/>
      <c r="BB531" s="2"/>
      <c r="BC531" s="1"/>
      <c r="BD531" s="2"/>
      <c r="BE531" s="2"/>
      <c r="BF531" s="1"/>
      <c r="BG531" s="2"/>
      <c r="BH531" s="2"/>
      <c r="BI531" s="1"/>
      <c r="BJ531" s="2"/>
      <c r="BK531" s="2"/>
      <c r="BL531" s="1"/>
      <c r="BM531" s="2"/>
      <c r="BN531" s="2"/>
      <c r="BO531" s="1"/>
      <c r="BS531" s="23"/>
      <c r="BT531" s="23"/>
      <c r="BU531" s="23"/>
      <c r="BV531" s="24"/>
      <c r="BW531" s="2"/>
      <c r="BX531" s="2"/>
      <c r="BY531" s="2"/>
      <c r="BZ531" s="1"/>
      <c r="CB531" s="25"/>
      <c r="CC531" s="27"/>
      <c r="CD531" s="27"/>
      <c r="CG531" s="30">
        <v>149</v>
      </c>
      <c r="CH531" s="30"/>
      <c r="CI531" s="30"/>
      <c r="CJ531" s="30"/>
      <c r="CK531" s="30"/>
      <c r="CL531" s="30"/>
      <c r="CM531" s="30"/>
      <c r="CN531" s="30"/>
      <c r="CR531" s="30"/>
      <c r="CS531" s="39"/>
    </row>
    <row r="532" spans="1:97" ht="15.75" x14ac:dyDescent="0.25">
      <c r="A532" t="s">
        <v>799</v>
      </c>
      <c r="AB532" s="2"/>
      <c r="AC532" s="2"/>
      <c r="AD532" s="2"/>
      <c r="AE532" s="1"/>
      <c r="AF532" s="2"/>
      <c r="AG532" s="2"/>
      <c r="AH532" s="1"/>
      <c r="AI532" s="2"/>
      <c r="AJ532" s="2"/>
      <c r="AK532" s="1"/>
      <c r="AL532" s="2"/>
      <c r="AM532" s="2"/>
      <c r="AN532" s="1"/>
      <c r="AO532" s="2"/>
      <c r="AP532" s="2"/>
      <c r="AQ532" s="1"/>
      <c r="AR532" s="2"/>
      <c r="AS532" s="2"/>
      <c r="AT532" s="1"/>
      <c r="AU532" s="1"/>
      <c r="AW532" s="2"/>
      <c r="AX532" s="2"/>
      <c r="AY532" s="2"/>
      <c r="AZ532" s="1"/>
      <c r="BA532" s="2"/>
      <c r="BB532" s="2"/>
      <c r="BC532" s="1"/>
      <c r="BD532" s="2"/>
      <c r="BE532" s="2"/>
      <c r="BF532" s="1"/>
      <c r="BG532" s="2"/>
      <c r="BH532" s="2"/>
      <c r="BI532" s="1"/>
      <c r="BJ532" s="2"/>
      <c r="BK532" s="2"/>
      <c r="BL532" s="1"/>
      <c r="BM532" s="2"/>
      <c r="BN532" s="2"/>
      <c r="BO532" s="1"/>
      <c r="BS532" s="23"/>
      <c r="BT532" s="23"/>
      <c r="BU532" s="23"/>
      <c r="BV532" s="24"/>
      <c r="BW532" s="2"/>
      <c r="BX532" s="2"/>
      <c r="BY532" s="2"/>
      <c r="BZ532" s="1"/>
      <c r="CB532" s="25"/>
      <c r="CC532" s="27"/>
      <c r="CD532" s="27"/>
      <c r="CG532" s="30">
        <v>151</v>
      </c>
      <c r="CH532" s="30"/>
      <c r="CI532" s="30"/>
      <c r="CJ532" s="30"/>
      <c r="CK532" s="30"/>
      <c r="CL532" s="30"/>
      <c r="CM532" s="30"/>
      <c r="CN532" s="30"/>
      <c r="CR532" s="30"/>
      <c r="CS532" s="39"/>
    </row>
    <row r="533" spans="1:97" ht="15.75" x14ac:dyDescent="0.25">
      <c r="A533" t="s">
        <v>800</v>
      </c>
      <c r="AB533" s="2"/>
      <c r="AC533" s="2"/>
      <c r="AD533" s="2"/>
      <c r="AE533" s="1"/>
      <c r="AF533" s="2"/>
      <c r="AG533" s="2"/>
      <c r="AH533" s="1"/>
      <c r="AI533" s="2"/>
      <c r="AJ533" s="2"/>
      <c r="AK533" s="1"/>
      <c r="AL533" s="2"/>
      <c r="AM533" s="2"/>
      <c r="AN533" s="1"/>
      <c r="AO533" s="2"/>
      <c r="AP533" s="2"/>
      <c r="AQ533" s="1"/>
      <c r="AR533" s="2"/>
      <c r="AS533" s="2"/>
      <c r="AT533" s="1"/>
      <c r="AU533" s="1"/>
      <c r="AW533" s="2"/>
      <c r="AX533" s="2"/>
      <c r="AY533" s="2"/>
      <c r="AZ533" s="1"/>
      <c r="BA533" s="2"/>
      <c r="BB533" s="2"/>
      <c r="BC533" s="1"/>
      <c r="BD533" s="2"/>
      <c r="BE533" s="2"/>
      <c r="BF533" s="1"/>
      <c r="BG533" s="2"/>
      <c r="BH533" s="2"/>
      <c r="BI533" s="1"/>
      <c r="BJ533" s="2"/>
      <c r="BK533" s="2"/>
      <c r="BL533" s="1"/>
      <c r="BM533" s="2"/>
      <c r="BN533" s="2"/>
      <c r="BO533" s="1"/>
      <c r="BS533" s="23"/>
      <c r="BT533" s="23"/>
      <c r="BU533" s="23"/>
      <c r="BV533" s="24"/>
      <c r="BW533" s="2"/>
      <c r="BX533" s="2"/>
      <c r="BY533" s="2"/>
      <c r="BZ533" s="1"/>
      <c r="CB533" s="25"/>
      <c r="CC533" s="27"/>
      <c r="CD533" s="27"/>
      <c r="CG533" s="30">
        <v>157</v>
      </c>
      <c r="CH533" s="30"/>
      <c r="CI533" s="30"/>
      <c r="CJ533" s="30"/>
      <c r="CK533" s="30"/>
      <c r="CL533" s="30"/>
      <c r="CM533" s="30"/>
      <c r="CN533" s="30"/>
      <c r="CR533" s="30"/>
      <c r="CS533" s="39"/>
    </row>
    <row r="534" spans="1:97" ht="15.75" x14ac:dyDescent="0.25">
      <c r="AB534" s="2"/>
      <c r="AC534" s="2"/>
      <c r="AD534" s="2"/>
      <c r="AE534" s="1"/>
      <c r="AF534" s="2"/>
      <c r="AG534" s="2"/>
      <c r="AH534" s="1"/>
      <c r="AI534" s="2"/>
      <c r="AJ534" s="2"/>
      <c r="AK534" s="1"/>
      <c r="AL534" s="2"/>
      <c r="AM534" s="2"/>
      <c r="AN534" s="1"/>
      <c r="AO534" s="2"/>
      <c r="AP534" s="2"/>
      <c r="AQ534" s="1"/>
      <c r="AR534" s="2"/>
      <c r="AS534" s="2"/>
      <c r="AT534" s="1"/>
      <c r="AU534" s="1"/>
      <c r="AW534" s="2"/>
      <c r="AX534" s="2"/>
      <c r="AY534" s="2"/>
      <c r="AZ534" s="1"/>
      <c r="BA534" s="2"/>
      <c r="BB534" s="2"/>
      <c r="BC534" s="1"/>
      <c r="BD534" s="2"/>
      <c r="BE534" s="2"/>
      <c r="BF534" s="1"/>
      <c r="BG534" s="2"/>
      <c r="BH534" s="2"/>
      <c r="BI534" s="1"/>
      <c r="BJ534" s="2"/>
      <c r="BK534" s="2"/>
      <c r="BL534" s="1"/>
      <c r="BM534" s="2"/>
      <c r="BN534" s="2"/>
      <c r="BO534" s="1"/>
      <c r="BS534" s="23"/>
      <c r="BT534" s="23"/>
      <c r="BU534" s="23"/>
      <c r="BV534" s="24"/>
      <c r="BW534" s="2"/>
      <c r="BX534" s="2"/>
      <c r="BY534" s="2"/>
      <c r="BZ534" s="1"/>
      <c r="CB534" s="25"/>
      <c r="CC534" s="27"/>
      <c r="CD534" s="27"/>
      <c r="CG534" s="30">
        <v>163</v>
      </c>
      <c r="CH534" s="30"/>
      <c r="CI534" s="30"/>
      <c r="CJ534" s="30"/>
      <c r="CK534" s="30"/>
      <c r="CL534" s="30"/>
      <c r="CM534" s="30"/>
      <c r="CN534" s="30"/>
      <c r="CR534" s="30"/>
      <c r="CS534" s="39"/>
    </row>
    <row r="535" spans="1:97" ht="15.75" x14ac:dyDescent="0.25">
      <c r="A535" t="s">
        <v>841</v>
      </c>
      <c r="AB535" s="2"/>
      <c r="AC535" s="2"/>
      <c r="AD535" s="2"/>
      <c r="AE535" s="1"/>
      <c r="AF535" s="2"/>
      <c r="AG535" s="2"/>
      <c r="AH535" s="1"/>
      <c r="AI535" s="2"/>
      <c r="AJ535" s="2"/>
      <c r="AK535" s="1"/>
      <c r="AL535" s="2"/>
      <c r="AM535" s="2"/>
      <c r="AN535" s="1"/>
      <c r="AO535" s="2"/>
      <c r="AP535" s="2"/>
      <c r="AQ535" s="1"/>
      <c r="AR535" s="2"/>
      <c r="AS535" s="2"/>
      <c r="AT535" s="1"/>
      <c r="AU535" s="1"/>
      <c r="AW535" s="2"/>
      <c r="AX535" s="2"/>
      <c r="AY535" s="2"/>
      <c r="AZ535" s="1"/>
      <c r="BA535" s="2"/>
      <c r="BB535" s="2"/>
      <c r="BC535" s="1"/>
      <c r="BD535" s="2"/>
      <c r="BE535" s="2"/>
      <c r="BF535" s="1"/>
      <c r="BG535" s="2"/>
      <c r="BH535" s="2"/>
      <c r="BI535" s="1"/>
      <c r="BJ535" s="2"/>
      <c r="BK535" s="2"/>
      <c r="BL535" s="1"/>
      <c r="BM535" s="2"/>
      <c r="BN535" s="2"/>
      <c r="BO535" s="1"/>
      <c r="BS535" s="23"/>
      <c r="BT535" s="23"/>
      <c r="BU535" s="23"/>
      <c r="BV535" s="24"/>
      <c r="BW535" s="2"/>
      <c r="BX535" s="2"/>
      <c r="BY535" s="2"/>
      <c r="BZ535" s="1"/>
      <c r="CB535" s="25"/>
      <c r="CC535" s="27"/>
      <c r="CD535" s="27"/>
      <c r="CG535" s="30">
        <v>169</v>
      </c>
      <c r="CH535" s="30"/>
      <c r="CI535" s="30"/>
      <c r="CJ535" s="30"/>
      <c r="CK535" s="30"/>
      <c r="CL535" s="30"/>
      <c r="CM535" s="30"/>
      <c r="CN535" s="30"/>
      <c r="CR535" s="30"/>
      <c r="CS535" s="39"/>
    </row>
    <row r="536" spans="1:97" ht="15.75" x14ac:dyDescent="0.25">
      <c r="A536" t="s">
        <v>801</v>
      </c>
      <c r="AB536" s="2"/>
      <c r="AC536" s="2"/>
      <c r="AD536" s="2"/>
      <c r="AE536" s="1"/>
      <c r="AF536" s="2"/>
      <c r="AG536" s="2"/>
      <c r="AH536" s="1"/>
      <c r="AI536" s="2"/>
      <c r="AJ536" s="2"/>
      <c r="AK536" s="1"/>
      <c r="AL536" s="2"/>
      <c r="AM536" s="2"/>
      <c r="AN536" s="1"/>
      <c r="AO536" s="2"/>
      <c r="AP536" s="2"/>
      <c r="AQ536" s="1"/>
      <c r="AR536" s="2"/>
      <c r="AS536" s="2"/>
      <c r="AT536" s="1"/>
      <c r="AU536" s="1"/>
      <c r="AW536" s="2"/>
      <c r="AX536" s="2"/>
      <c r="AY536" s="2"/>
      <c r="AZ536" s="1"/>
      <c r="BA536" s="2"/>
      <c r="BB536" s="2"/>
      <c r="BC536" s="1"/>
      <c r="BD536" s="2"/>
      <c r="BE536" s="2"/>
      <c r="BF536" s="1"/>
      <c r="BG536" s="2"/>
      <c r="BH536" s="2"/>
      <c r="BI536" s="1"/>
      <c r="BJ536" s="2"/>
      <c r="BK536" s="2"/>
      <c r="BL536" s="1"/>
      <c r="BM536" s="2"/>
      <c r="BN536" s="2"/>
      <c r="BO536" s="1"/>
      <c r="BS536" s="23"/>
      <c r="BT536" s="23"/>
      <c r="BU536" s="23"/>
      <c r="BV536" s="24"/>
      <c r="BW536" s="2"/>
      <c r="BX536" s="2"/>
      <c r="BY536" s="2"/>
      <c r="BZ536" s="1"/>
      <c r="CB536" s="25"/>
      <c r="CC536" s="27"/>
      <c r="CD536" s="27"/>
      <c r="CG536" s="30">
        <v>175</v>
      </c>
      <c r="CH536" s="30"/>
      <c r="CI536" s="30"/>
      <c r="CJ536" s="30"/>
      <c r="CK536" s="30"/>
      <c r="CL536" s="30"/>
      <c r="CM536" s="30"/>
      <c r="CN536" s="30"/>
      <c r="CR536" s="30"/>
      <c r="CS536" s="39"/>
    </row>
    <row r="537" spans="1:97" ht="15.75" x14ac:dyDescent="0.25">
      <c r="A537" t="s">
        <v>802</v>
      </c>
      <c r="AB537" s="2"/>
      <c r="AC537" s="2"/>
      <c r="AD537" s="2"/>
      <c r="AE537" s="1"/>
      <c r="AF537" s="2"/>
      <c r="AG537" s="2"/>
      <c r="AH537" s="1"/>
      <c r="AI537" s="2"/>
      <c r="AJ537" s="2"/>
      <c r="AK537" s="1"/>
      <c r="AL537" s="2"/>
      <c r="AM537" s="2"/>
      <c r="AN537" s="1"/>
      <c r="AO537" s="2"/>
      <c r="AP537" s="2"/>
      <c r="AQ537" s="1"/>
      <c r="AR537" s="2"/>
      <c r="AS537" s="2"/>
      <c r="AT537" s="1"/>
      <c r="AU537" s="1"/>
      <c r="AW537" s="2"/>
      <c r="AX537" s="2"/>
      <c r="AY537" s="2"/>
      <c r="AZ537" s="1"/>
      <c r="BA537" s="2"/>
      <c r="BB537" s="2"/>
      <c r="BC537" s="1"/>
      <c r="BD537" s="2"/>
      <c r="BE537" s="2"/>
      <c r="BF537" s="1"/>
      <c r="BG537" s="2"/>
      <c r="BH537" s="2"/>
      <c r="BI537" s="1"/>
      <c r="BJ537" s="2"/>
      <c r="BK537" s="2"/>
      <c r="BL537" s="1"/>
      <c r="BM537" s="2"/>
      <c r="BN537" s="2"/>
      <c r="BO537" s="1"/>
      <c r="BS537" s="23"/>
      <c r="BT537" s="23"/>
      <c r="BU537" s="23"/>
      <c r="BV537" s="24"/>
      <c r="BW537" s="2"/>
      <c r="BX537" s="2"/>
      <c r="BY537" s="2"/>
      <c r="BZ537" s="1"/>
      <c r="CB537" s="25"/>
      <c r="CC537" s="27"/>
      <c r="CD537" s="27"/>
      <c r="CG537" s="30">
        <v>181</v>
      </c>
      <c r="CH537" s="30"/>
      <c r="CI537" s="30"/>
      <c r="CJ537" s="30"/>
      <c r="CK537" s="30"/>
      <c r="CL537" s="30"/>
      <c r="CM537" s="30"/>
      <c r="CN537" s="30"/>
      <c r="CR537" s="30"/>
      <c r="CS537" s="39"/>
    </row>
    <row r="538" spans="1:97" ht="15.75" x14ac:dyDescent="0.25">
      <c r="A538" t="s">
        <v>842</v>
      </c>
      <c r="AB538" s="2"/>
      <c r="AC538" s="2"/>
      <c r="AD538" s="2"/>
      <c r="AE538" s="1"/>
      <c r="AF538" s="2"/>
      <c r="AG538" s="2"/>
      <c r="AH538" s="1"/>
      <c r="AI538" s="2"/>
      <c r="AJ538" s="2"/>
      <c r="AK538" s="1"/>
      <c r="AL538" s="2"/>
      <c r="AM538" s="2"/>
      <c r="AN538" s="1"/>
      <c r="AO538" s="2"/>
      <c r="AP538" s="2"/>
      <c r="AQ538" s="1"/>
      <c r="AR538" s="2"/>
      <c r="AS538" s="2"/>
      <c r="AT538" s="1"/>
      <c r="AU538" s="1"/>
      <c r="AW538" s="2"/>
      <c r="AX538" s="2"/>
      <c r="AY538" s="2"/>
      <c r="AZ538" s="1"/>
      <c r="BA538" s="2"/>
      <c r="BB538" s="2"/>
      <c r="BC538" s="1"/>
      <c r="BD538" s="2"/>
      <c r="BE538" s="2"/>
      <c r="BF538" s="1"/>
      <c r="BG538" s="2"/>
      <c r="BH538" s="2"/>
      <c r="BI538" s="1"/>
      <c r="BJ538" s="2"/>
      <c r="BK538" s="2"/>
      <c r="BL538" s="1"/>
      <c r="BM538" s="2"/>
      <c r="BN538" s="2"/>
      <c r="BO538" s="1"/>
      <c r="BS538" s="23"/>
      <c r="BT538" s="23"/>
      <c r="BU538" s="23"/>
      <c r="BV538" s="24"/>
      <c r="BW538" s="2"/>
      <c r="BX538" s="2"/>
      <c r="BY538" s="2"/>
      <c r="BZ538" s="1"/>
      <c r="CB538" s="25"/>
      <c r="CC538" s="27"/>
      <c r="CD538" s="27"/>
      <c r="CG538" s="30">
        <v>187</v>
      </c>
      <c r="CH538" s="30"/>
      <c r="CI538" s="30"/>
      <c r="CJ538" s="30"/>
      <c r="CK538" s="30"/>
      <c r="CL538" s="30"/>
      <c r="CM538" s="30"/>
      <c r="CN538" s="30"/>
      <c r="CR538" s="30"/>
      <c r="CS538" s="39"/>
    </row>
    <row r="539" spans="1:97" ht="15.75" x14ac:dyDescent="0.25">
      <c r="A539" t="s">
        <v>803</v>
      </c>
      <c r="AB539" s="2"/>
      <c r="AC539" s="2"/>
      <c r="AD539" s="2"/>
      <c r="AE539" s="1"/>
      <c r="AF539" s="2"/>
      <c r="AG539" s="2"/>
      <c r="AH539" s="1"/>
      <c r="AI539" s="2"/>
      <c r="AJ539" s="2"/>
      <c r="AK539" s="1"/>
      <c r="AL539" s="2"/>
      <c r="AM539" s="2"/>
      <c r="AN539" s="1"/>
      <c r="AO539" s="2"/>
      <c r="AP539" s="2"/>
      <c r="AQ539" s="1"/>
      <c r="AR539" s="2"/>
      <c r="AS539" s="2"/>
      <c r="AT539" s="1"/>
      <c r="AU539" s="1"/>
      <c r="AW539" s="2"/>
      <c r="AX539" s="2"/>
      <c r="AY539" s="2"/>
      <c r="AZ539" s="1"/>
      <c r="BA539" s="2"/>
      <c r="BB539" s="2"/>
      <c r="BC539" s="1"/>
      <c r="BD539" s="2"/>
      <c r="BE539" s="2"/>
      <c r="BF539" s="1"/>
      <c r="BG539" s="2"/>
      <c r="BH539" s="2"/>
      <c r="BI539" s="1"/>
      <c r="BJ539" s="2"/>
      <c r="BK539" s="2"/>
      <c r="BL539" s="1"/>
      <c r="BM539" s="2"/>
      <c r="BN539" s="2"/>
      <c r="BO539" s="1"/>
      <c r="BS539" s="23"/>
      <c r="BT539" s="23"/>
      <c r="BU539" s="23"/>
      <c r="BV539" s="24"/>
      <c r="BW539" s="2"/>
      <c r="BX539" s="2"/>
      <c r="BY539" s="2"/>
      <c r="BZ539" s="1"/>
      <c r="CB539" s="25"/>
      <c r="CC539" s="27"/>
      <c r="CD539" s="27"/>
      <c r="CG539" s="30">
        <v>193</v>
      </c>
      <c r="CH539" s="30"/>
      <c r="CI539" s="30"/>
      <c r="CJ539" s="30"/>
      <c r="CK539" s="30"/>
      <c r="CL539" s="30"/>
      <c r="CM539" s="30"/>
      <c r="CN539" s="30"/>
      <c r="CR539" s="30"/>
      <c r="CS539" s="39"/>
    </row>
    <row r="540" spans="1:97" ht="15.75" x14ac:dyDescent="0.25">
      <c r="AB540" s="2"/>
      <c r="AC540" s="2"/>
      <c r="AD540" s="2"/>
      <c r="AE540" s="1"/>
      <c r="AF540" s="2"/>
      <c r="AG540" s="2"/>
      <c r="AH540" s="1"/>
      <c r="AI540" s="2"/>
      <c r="AJ540" s="2"/>
      <c r="AK540" s="1"/>
      <c r="AL540" s="2"/>
      <c r="AM540" s="2"/>
      <c r="AN540" s="1"/>
      <c r="AO540" s="2"/>
      <c r="AP540" s="2"/>
      <c r="AQ540" s="1"/>
      <c r="AR540" s="2"/>
      <c r="AS540" s="2"/>
      <c r="AT540" s="1"/>
      <c r="AU540" s="1"/>
      <c r="AW540" s="2"/>
      <c r="AX540" s="2"/>
      <c r="AY540" s="2"/>
      <c r="AZ540" s="1"/>
      <c r="BA540" s="2"/>
      <c r="BB540" s="2"/>
      <c r="BC540" s="1"/>
      <c r="BD540" s="2"/>
      <c r="BE540" s="2"/>
      <c r="BF540" s="1"/>
      <c r="BG540" s="2"/>
      <c r="BH540" s="2"/>
      <c r="BI540" s="1"/>
      <c r="BJ540" s="2"/>
      <c r="BK540" s="2"/>
      <c r="BL540" s="1"/>
      <c r="BM540" s="2"/>
      <c r="BN540" s="2"/>
      <c r="BO540" s="1"/>
      <c r="BS540" s="23"/>
      <c r="BT540" s="23"/>
      <c r="BU540" s="23"/>
      <c r="BV540" s="24"/>
      <c r="BW540" s="2"/>
      <c r="BX540" s="2"/>
      <c r="BY540" s="2"/>
      <c r="BZ540" s="1"/>
      <c r="CB540" s="25"/>
      <c r="CC540" s="27"/>
      <c r="CD540" s="27"/>
      <c r="CG540" s="30">
        <v>199</v>
      </c>
      <c r="CH540" s="30"/>
      <c r="CI540" s="30"/>
      <c r="CJ540" s="30"/>
      <c r="CK540" s="30"/>
      <c r="CL540" s="30"/>
      <c r="CM540" s="30"/>
      <c r="CN540" s="30"/>
      <c r="CR540" s="30"/>
      <c r="CS540" s="39"/>
    </row>
    <row r="541" spans="1:97" ht="15.75" x14ac:dyDescent="0.25">
      <c r="A541" t="s">
        <v>804</v>
      </c>
      <c r="AB541" s="2"/>
      <c r="AC541" s="2"/>
      <c r="AD541" s="2"/>
      <c r="AE541" s="1"/>
      <c r="AF541" s="2"/>
      <c r="AG541" s="2"/>
      <c r="AH541" s="1"/>
      <c r="AI541" s="2"/>
      <c r="AJ541" s="2"/>
      <c r="AK541" s="1"/>
      <c r="AL541" s="2"/>
      <c r="AM541" s="2"/>
      <c r="AN541" s="1"/>
      <c r="AO541" s="2"/>
      <c r="AP541" s="2"/>
      <c r="AQ541" s="1"/>
      <c r="AR541" s="2"/>
      <c r="AS541" s="2"/>
      <c r="AT541" s="1"/>
      <c r="AU541" s="1"/>
      <c r="AW541" s="2"/>
      <c r="AX541" s="2"/>
      <c r="AY541" s="2"/>
      <c r="AZ541" s="1"/>
      <c r="BA541" s="2"/>
      <c r="BB541" s="2"/>
      <c r="BC541" s="1"/>
      <c r="BD541" s="2"/>
      <c r="BE541" s="2"/>
      <c r="BF541" s="1"/>
      <c r="BG541" s="2"/>
      <c r="BH541" s="2"/>
      <c r="BI541" s="1"/>
      <c r="BJ541" s="2"/>
      <c r="BK541" s="2"/>
      <c r="BL541" s="1"/>
      <c r="BM541" s="2"/>
      <c r="BN541" s="2"/>
      <c r="BO541" s="1"/>
      <c r="BS541" s="23"/>
      <c r="BT541" s="23"/>
      <c r="BU541" s="23"/>
      <c r="BV541" s="24"/>
      <c r="BW541" s="2"/>
      <c r="BX541" s="2"/>
      <c r="BY541" s="2"/>
      <c r="BZ541" s="1"/>
      <c r="CB541" s="25"/>
      <c r="CC541" s="27"/>
      <c r="CD541" s="27"/>
      <c r="CG541" s="30">
        <v>205</v>
      </c>
      <c r="CH541" s="30"/>
      <c r="CI541" s="30"/>
      <c r="CJ541" s="30"/>
      <c r="CK541" s="30"/>
      <c r="CL541" s="30"/>
      <c r="CM541" s="30"/>
      <c r="CN541" s="30"/>
      <c r="CR541" s="30"/>
      <c r="CS541" s="39"/>
    </row>
    <row r="542" spans="1:97" ht="15.75" x14ac:dyDescent="0.25">
      <c r="A542" t="s">
        <v>805</v>
      </c>
      <c r="AB542" s="2"/>
      <c r="AC542" s="2"/>
      <c r="AD542" s="2"/>
      <c r="AE542" s="1"/>
      <c r="AF542" s="2"/>
      <c r="AG542" s="2"/>
      <c r="AH542" s="1"/>
      <c r="AI542" s="2"/>
      <c r="AJ542" s="2"/>
      <c r="AK542" s="1"/>
      <c r="AL542" s="2"/>
      <c r="AM542" s="2"/>
      <c r="AN542" s="1"/>
      <c r="AO542" s="2"/>
      <c r="AP542" s="2"/>
      <c r="AQ542" s="1"/>
      <c r="AR542" s="2"/>
      <c r="AS542" s="2"/>
      <c r="AT542" s="1"/>
      <c r="AU542" s="1"/>
      <c r="AW542" s="2"/>
      <c r="AX542" s="2"/>
      <c r="AY542" s="2"/>
      <c r="AZ542" s="1"/>
      <c r="BA542" s="2"/>
      <c r="BB542" s="2"/>
      <c r="BC542" s="1"/>
      <c r="BD542" s="2"/>
      <c r="BE542" s="2"/>
      <c r="BF542" s="1"/>
      <c r="BG542" s="2"/>
      <c r="BH542" s="2"/>
      <c r="BI542" s="1"/>
      <c r="BJ542" s="2"/>
      <c r="BK542" s="2"/>
      <c r="BL542" s="1"/>
      <c r="BM542" s="2"/>
      <c r="BN542" s="2"/>
      <c r="BO542" s="1"/>
      <c r="BS542" s="23"/>
      <c r="BT542" s="23"/>
      <c r="BU542" s="23"/>
      <c r="BV542" s="24"/>
      <c r="BW542" s="2"/>
      <c r="BX542" s="2"/>
      <c r="BY542" s="2"/>
      <c r="BZ542" s="1"/>
      <c r="CB542" s="25"/>
      <c r="CC542" s="27"/>
      <c r="CD542" s="27"/>
      <c r="CG542" s="30">
        <v>211</v>
      </c>
      <c r="CH542" s="30"/>
      <c r="CI542" s="30"/>
      <c r="CJ542" s="30"/>
      <c r="CK542" s="30"/>
      <c r="CL542" s="30"/>
      <c r="CM542" s="30"/>
      <c r="CN542" s="30"/>
      <c r="CR542" s="30"/>
      <c r="CS542" s="39"/>
    </row>
    <row r="543" spans="1:97" ht="15.75" x14ac:dyDescent="0.25">
      <c r="A543" t="s">
        <v>806</v>
      </c>
      <c r="AB543" s="2"/>
      <c r="AC543" s="2"/>
      <c r="AD543" s="2"/>
      <c r="AE543" s="1"/>
      <c r="AF543" s="2"/>
      <c r="AG543" s="2"/>
      <c r="AH543" s="1"/>
      <c r="AI543" s="2"/>
      <c r="AJ543" s="2"/>
      <c r="AK543" s="1"/>
      <c r="AL543" s="2"/>
      <c r="AM543" s="2"/>
      <c r="AN543" s="1"/>
      <c r="AO543" s="2"/>
      <c r="AP543" s="2"/>
      <c r="AQ543" s="1"/>
      <c r="AR543" s="2"/>
      <c r="AS543" s="2"/>
      <c r="AT543" s="1"/>
      <c r="AU543" s="1"/>
      <c r="AW543" s="2"/>
      <c r="AX543" s="2"/>
      <c r="AY543" s="2"/>
      <c r="AZ543" s="1"/>
      <c r="BA543" s="2"/>
      <c r="BB543" s="2"/>
      <c r="BC543" s="1"/>
      <c r="BD543" s="2"/>
      <c r="BE543" s="2"/>
      <c r="BF543" s="1"/>
      <c r="BG543" s="2"/>
      <c r="BH543" s="2"/>
      <c r="BI543" s="1"/>
      <c r="BJ543" s="2"/>
      <c r="BK543" s="2"/>
      <c r="BL543" s="1"/>
      <c r="BM543" s="2"/>
      <c r="BN543" s="2"/>
      <c r="BO543" s="1"/>
      <c r="BS543" s="23"/>
      <c r="BT543" s="23"/>
      <c r="BU543" s="23"/>
      <c r="BV543" s="24"/>
      <c r="BW543" s="2"/>
      <c r="BX543" s="2"/>
      <c r="BY543" s="2"/>
      <c r="BZ543" s="1"/>
      <c r="CB543" s="25"/>
      <c r="CC543" s="27"/>
      <c r="CD543" s="27"/>
      <c r="CG543" s="30">
        <v>217</v>
      </c>
      <c r="CH543" s="30"/>
      <c r="CI543" s="30"/>
      <c r="CJ543" s="30"/>
      <c r="CK543" s="30"/>
      <c r="CL543" s="30"/>
      <c r="CM543" s="30"/>
      <c r="CN543" s="30"/>
      <c r="CR543" s="30"/>
      <c r="CS543" s="39"/>
    </row>
    <row r="544" spans="1:97" ht="15.75" x14ac:dyDescent="0.25">
      <c r="A544" t="s">
        <v>807</v>
      </c>
      <c r="AB544" s="2"/>
      <c r="AC544" s="2"/>
      <c r="AD544" s="2"/>
      <c r="AE544" s="1"/>
      <c r="AF544" s="2"/>
      <c r="AG544" s="2"/>
      <c r="AH544" s="1"/>
      <c r="AI544" s="2"/>
      <c r="AJ544" s="2"/>
      <c r="AK544" s="1"/>
      <c r="AL544" s="2"/>
      <c r="AM544" s="2"/>
      <c r="AN544" s="1"/>
      <c r="AO544" s="2"/>
      <c r="AP544" s="2"/>
      <c r="AQ544" s="1"/>
      <c r="AR544" s="2"/>
      <c r="AS544" s="2"/>
      <c r="AT544" s="1"/>
      <c r="AU544" s="1"/>
      <c r="AW544" s="2"/>
      <c r="AX544" s="2"/>
      <c r="AY544" s="2"/>
      <c r="AZ544" s="1"/>
      <c r="BA544" s="2"/>
      <c r="BB544" s="2"/>
      <c r="BC544" s="1"/>
      <c r="BD544" s="2"/>
      <c r="BE544" s="2"/>
      <c r="BF544" s="1"/>
      <c r="BG544" s="2"/>
      <c r="BH544" s="2"/>
      <c r="BI544" s="1"/>
      <c r="BJ544" s="2"/>
      <c r="BK544" s="2"/>
      <c r="BL544" s="1"/>
      <c r="BM544" s="2"/>
      <c r="BN544" s="2"/>
      <c r="BO544" s="1"/>
      <c r="BS544" s="23"/>
      <c r="BT544" s="23"/>
      <c r="BU544" s="23"/>
      <c r="BV544" s="24"/>
      <c r="BW544" s="2"/>
      <c r="BX544" s="2"/>
      <c r="BY544" s="2"/>
      <c r="BZ544" s="1"/>
      <c r="CB544" s="25"/>
      <c r="CC544" s="27"/>
      <c r="CD544" s="27"/>
      <c r="CG544" s="30">
        <v>218</v>
      </c>
      <c r="CH544" s="30"/>
      <c r="CI544" s="30"/>
      <c r="CJ544" s="30"/>
      <c r="CK544" s="30"/>
      <c r="CL544" s="30"/>
      <c r="CM544" s="30"/>
      <c r="CN544" s="30"/>
      <c r="CR544" s="30"/>
      <c r="CS544" s="39"/>
    </row>
    <row r="545" spans="1:97" ht="15.75" x14ac:dyDescent="0.25">
      <c r="A545" t="s">
        <v>808</v>
      </c>
      <c r="AB545" s="2"/>
      <c r="AC545" s="2"/>
      <c r="AD545" s="2"/>
      <c r="AE545" s="1"/>
      <c r="AF545" s="2"/>
      <c r="AG545" s="2"/>
      <c r="AH545" s="1"/>
      <c r="AI545" s="2"/>
      <c r="AJ545" s="2"/>
      <c r="AK545" s="1"/>
      <c r="AL545" s="2"/>
      <c r="AM545" s="2"/>
      <c r="AN545" s="1"/>
      <c r="AO545" s="2"/>
      <c r="AP545" s="2"/>
      <c r="AQ545" s="1"/>
      <c r="AR545" s="2"/>
      <c r="AS545" s="2"/>
      <c r="AT545" s="1"/>
      <c r="AU545" s="1"/>
      <c r="AW545" s="2"/>
      <c r="AX545" s="2"/>
      <c r="AY545" s="2"/>
      <c r="AZ545" s="1"/>
      <c r="BA545" s="2"/>
      <c r="BB545" s="2"/>
      <c r="BC545" s="1"/>
      <c r="BD545" s="2"/>
      <c r="BE545" s="2"/>
      <c r="BF545" s="1"/>
      <c r="BG545" s="2"/>
      <c r="BH545" s="2"/>
      <c r="BI545" s="1"/>
      <c r="BJ545" s="2"/>
      <c r="BK545" s="2"/>
      <c r="BL545" s="1"/>
      <c r="BM545" s="2"/>
      <c r="BN545" s="2"/>
      <c r="BO545" s="1"/>
      <c r="BS545" s="23"/>
      <c r="BT545" s="23"/>
      <c r="BU545" s="23"/>
      <c r="BV545" s="24"/>
      <c r="BW545" s="2"/>
      <c r="BX545" s="2"/>
      <c r="BY545" s="2"/>
      <c r="BZ545" s="1"/>
      <c r="CB545" s="25"/>
      <c r="CC545" s="27"/>
      <c r="CD545" s="27"/>
      <c r="CG545" s="30">
        <v>220</v>
      </c>
      <c r="CH545" s="30"/>
      <c r="CI545" s="30"/>
      <c r="CJ545" s="30"/>
      <c r="CK545" s="30"/>
      <c r="CL545" s="30"/>
      <c r="CM545" s="30"/>
      <c r="CN545" s="30"/>
      <c r="CR545" s="30"/>
      <c r="CS545" s="39"/>
    </row>
    <row r="546" spans="1:97" ht="15.75" x14ac:dyDescent="0.25">
      <c r="AB546" s="2"/>
      <c r="AC546" s="2"/>
      <c r="AD546" s="2"/>
      <c r="AE546" s="1"/>
      <c r="AF546" s="2"/>
      <c r="AG546" s="2"/>
      <c r="AH546" s="1"/>
      <c r="AI546" s="2"/>
      <c r="AJ546" s="2"/>
      <c r="AK546" s="1"/>
      <c r="AL546" s="2"/>
      <c r="AM546" s="2"/>
      <c r="AN546" s="1"/>
      <c r="AO546" s="2"/>
      <c r="AP546" s="2"/>
      <c r="AQ546" s="1"/>
      <c r="AR546" s="2"/>
      <c r="AS546" s="2"/>
      <c r="AT546" s="1"/>
      <c r="AU546" s="1"/>
      <c r="AW546" s="2"/>
      <c r="AX546" s="2"/>
      <c r="AY546" s="2"/>
      <c r="AZ546" s="1"/>
      <c r="BA546" s="2"/>
      <c r="BB546" s="2"/>
      <c r="BC546" s="1"/>
      <c r="BD546" s="2"/>
      <c r="BE546" s="2"/>
      <c r="BF546" s="1"/>
      <c r="BG546" s="2"/>
      <c r="BH546" s="2"/>
      <c r="BI546" s="1"/>
      <c r="BJ546" s="2"/>
      <c r="BK546" s="2"/>
      <c r="BL546" s="1"/>
      <c r="BM546" s="2"/>
      <c r="BN546" s="2"/>
      <c r="BO546" s="1"/>
      <c r="BS546" s="23"/>
      <c r="BT546" s="23"/>
      <c r="BU546" s="23"/>
      <c r="BV546" s="24"/>
      <c r="BW546" s="2"/>
      <c r="BX546" s="2"/>
      <c r="BY546" s="2"/>
      <c r="BZ546" s="1"/>
      <c r="CB546" s="25"/>
      <c r="CC546" s="27"/>
      <c r="CD546" s="27"/>
      <c r="CG546" s="30">
        <v>222</v>
      </c>
      <c r="CH546" s="30"/>
      <c r="CI546" s="30"/>
      <c r="CJ546" s="30"/>
      <c r="CK546" s="30"/>
      <c r="CL546" s="30"/>
      <c r="CM546" s="30"/>
      <c r="CN546" s="30"/>
      <c r="CR546" s="30"/>
      <c r="CS546" s="39"/>
    </row>
    <row r="547" spans="1:97" ht="15.75" x14ac:dyDescent="0.25">
      <c r="A547" t="s">
        <v>809</v>
      </c>
      <c r="AB547" s="2"/>
      <c r="AC547" s="2"/>
      <c r="AD547" s="2"/>
      <c r="AE547" s="1"/>
      <c r="AF547" s="2"/>
      <c r="AG547" s="2"/>
      <c r="AH547" s="1"/>
      <c r="AI547" s="2"/>
      <c r="AJ547" s="2"/>
      <c r="AK547" s="1"/>
      <c r="AL547" s="2"/>
      <c r="AM547" s="2"/>
      <c r="AN547" s="1"/>
      <c r="AO547" s="2"/>
      <c r="AP547" s="2"/>
      <c r="AQ547" s="1"/>
      <c r="AR547" s="2"/>
      <c r="AS547" s="2"/>
      <c r="AT547" s="1"/>
      <c r="AU547" s="1"/>
      <c r="AW547" s="2"/>
      <c r="AX547" s="2"/>
      <c r="AY547" s="2"/>
      <c r="AZ547" s="1"/>
      <c r="BA547" s="2"/>
      <c r="BB547" s="2"/>
      <c r="BC547" s="1"/>
      <c r="BD547" s="2"/>
      <c r="BE547" s="2"/>
      <c r="BF547" s="1"/>
      <c r="BG547" s="2"/>
      <c r="BH547" s="2"/>
      <c r="BI547" s="1"/>
      <c r="BJ547" s="2"/>
      <c r="BK547" s="2"/>
      <c r="BL547" s="1"/>
      <c r="BM547" s="2"/>
      <c r="BN547" s="2"/>
      <c r="BO547" s="1"/>
      <c r="BS547" s="23"/>
      <c r="BT547" s="23"/>
      <c r="BU547" s="23"/>
      <c r="BV547" s="24"/>
      <c r="BW547" s="2"/>
      <c r="BX547" s="2"/>
      <c r="BY547" s="2"/>
      <c r="BZ547" s="1"/>
      <c r="CB547" s="25"/>
      <c r="CC547" s="27"/>
      <c r="CD547" s="27"/>
      <c r="CG547" s="30">
        <v>228</v>
      </c>
      <c r="CH547" s="30"/>
      <c r="CI547" s="30"/>
      <c r="CJ547" s="30"/>
      <c r="CK547" s="30"/>
      <c r="CL547" s="30"/>
      <c r="CM547" s="30"/>
      <c r="CN547" s="30"/>
      <c r="CR547" s="30"/>
      <c r="CS547" s="39"/>
    </row>
    <row r="548" spans="1:97" ht="15.75" x14ac:dyDescent="0.25">
      <c r="A548" t="s">
        <v>810</v>
      </c>
      <c r="AB548" s="2"/>
      <c r="AC548" s="2"/>
      <c r="AD548" s="2"/>
      <c r="AE548" s="1"/>
      <c r="AF548" s="2"/>
      <c r="AG548" s="2"/>
      <c r="AH548" s="1"/>
      <c r="AI548" s="2"/>
      <c r="AJ548" s="2"/>
      <c r="AK548" s="1"/>
      <c r="AL548" s="2"/>
      <c r="AM548" s="2"/>
      <c r="AN548" s="1"/>
      <c r="AO548" s="2"/>
      <c r="AP548" s="2"/>
      <c r="AQ548" s="1"/>
      <c r="AR548" s="2"/>
      <c r="AS548" s="2"/>
      <c r="AT548" s="1"/>
      <c r="AU548" s="1"/>
      <c r="AW548" s="2"/>
      <c r="AX548" s="2"/>
      <c r="AY548" s="2"/>
      <c r="AZ548" s="1"/>
      <c r="BA548" s="2"/>
      <c r="BB548" s="2"/>
      <c r="BC548" s="1"/>
      <c r="BD548" s="2"/>
      <c r="BE548" s="2"/>
      <c r="BF548" s="1"/>
      <c r="BG548" s="2"/>
      <c r="BH548" s="2"/>
      <c r="BI548" s="1"/>
      <c r="BJ548" s="2"/>
      <c r="BK548" s="2"/>
      <c r="BL548" s="1"/>
      <c r="BM548" s="2"/>
      <c r="BN548" s="2"/>
      <c r="BO548" s="1"/>
      <c r="BS548" s="23"/>
      <c r="BT548" s="23"/>
      <c r="BU548" s="23"/>
      <c r="BV548" s="24"/>
      <c r="BW548" s="2"/>
      <c r="BX548" s="2"/>
      <c r="BY548" s="2"/>
      <c r="BZ548" s="1"/>
      <c r="CB548" s="25"/>
      <c r="CC548" s="27"/>
      <c r="CD548" s="27"/>
      <c r="CG548" s="30">
        <v>234</v>
      </c>
      <c r="CH548" s="30"/>
      <c r="CI548" s="30"/>
      <c r="CJ548" s="30"/>
      <c r="CK548" s="30"/>
      <c r="CL548" s="30"/>
      <c r="CM548" s="30"/>
      <c r="CN548" s="30"/>
      <c r="CR548" s="30"/>
      <c r="CS548" s="39"/>
    </row>
    <row r="549" spans="1:97" ht="15.75" x14ac:dyDescent="0.25">
      <c r="A549" t="s">
        <v>811</v>
      </c>
      <c r="AB549" s="2"/>
      <c r="AC549" s="2"/>
      <c r="AD549" s="2"/>
      <c r="AE549" s="1"/>
      <c r="AF549" s="2"/>
      <c r="AG549" s="2"/>
      <c r="AH549" s="1"/>
      <c r="AI549" s="2"/>
      <c r="AJ549" s="2"/>
      <c r="AK549" s="1"/>
      <c r="AL549" s="2"/>
      <c r="AM549" s="2"/>
      <c r="AN549" s="1"/>
      <c r="AO549" s="2"/>
      <c r="AP549" s="2"/>
      <c r="AQ549" s="1"/>
      <c r="AR549" s="2"/>
      <c r="AS549" s="2"/>
      <c r="AT549" s="1"/>
      <c r="AU549" s="1"/>
      <c r="AW549" s="2"/>
      <c r="AX549" s="2"/>
      <c r="AY549" s="2"/>
      <c r="AZ549" s="1"/>
      <c r="BA549" s="2"/>
      <c r="BB549" s="2"/>
      <c r="BC549" s="1"/>
      <c r="BD549" s="2"/>
      <c r="BE549" s="2"/>
      <c r="BF549" s="1"/>
      <c r="BG549" s="2"/>
      <c r="BH549" s="2"/>
      <c r="BI549" s="1"/>
      <c r="BJ549" s="2"/>
      <c r="BK549" s="2"/>
      <c r="BL549" s="1"/>
      <c r="BM549" s="2"/>
      <c r="BN549" s="2"/>
      <c r="BO549" s="1"/>
      <c r="BS549" s="23"/>
      <c r="BT549" s="23"/>
      <c r="BU549" s="23"/>
      <c r="BV549" s="24"/>
      <c r="BW549" s="2"/>
      <c r="BX549" s="2"/>
      <c r="BY549" s="2"/>
      <c r="BZ549" s="1"/>
      <c r="CB549" s="25"/>
      <c r="CC549" s="27"/>
      <c r="CD549" s="27"/>
      <c r="CG549" s="30">
        <v>240</v>
      </c>
      <c r="CH549" s="30"/>
      <c r="CI549" s="30"/>
      <c r="CJ549" s="30"/>
      <c r="CK549" s="30"/>
      <c r="CL549" s="30"/>
      <c r="CM549" s="30"/>
      <c r="CN549" s="30"/>
      <c r="CR549" s="30"/>
      <c r="CS549" s="39"/>
    </row>
    <row r="550" spans="1:97" ht="15.75" x14ac:dyDescent="0.25">
      <c r="A550" t="s">
        <v>812</v>
      </c>
      <c r="AB550" s="2"/>
      <c r="AC550" s="2"/>
      <c r="AD550" s="2"/>
      <c r="AE550" s="1"/>
      <c r="AF550" s="2"/>
      <c r="AG550" s="2"/>
      <c r="AH550" s="1"/>
      <c r="AI550" s="2"/>
      <c r="AJ550" s="2"/>
      <c r="AK550" s="1"/>
      <c r="AL550" s="2"/>
      <c r="AM550" s="2"/>
      <c r="AN550" s="1"/>
      <c r="AO550" s="2"/>
      <c r="AP550" s="2"/>
      <c r="AQ550" s="1"/>
      <c r="AR550" s="2"/>
      <c r="AS550" s="2"/>
      <c r="AT550" s="1"/>
      <c r="AU550" s="1"/>
      <c r="AW550" s="2"/>
      <c r="AX550" s="2"/>
      <c r="AY550" s="2"/>
      <c r="AZ550" s="1"/>
      <c r="BA550" s="2"/>
      <c r="BB550" s="2"/>
      <c r="BC550" s="1"/>
      <c r="BD550" s="2"/>
      <c r="BE550" s="2"/>
      <c r="BF550" s="1"/>
      <c r="BG550" s="2"/>
      <c r="BH550" s="2"/>
      <c r="BI550" s="1"/>
      <c r="BJ550" s="2"/>
      <c r="BK550" s="2"/>
      <c r="BL550" s="1"/>
      <c r="BM550" s="2"/>
      <c r="BN550" s="2"/>
      <c r="BO550" s="1"/>
      <c r="BS550" s="23"/>
      <c r="BT550" s="23"/>
      <c r="BU550" s="23"/>
      <c r="BV550" s="24"/>
      <c r="BW550" s="2"/>
      <c r="BX550" s="2"/>
      <c r="BY550" s="2"/>
      <c r="BZ550" s="1"/>
      <c r="CB550" s="25"/>
      <c r="CC550" s="27"/>
      <c r="CD550" s="27"/>
      <c r="CG550" s="30">
        <v>246</v>
      </c>
      <c r="CH550" s="30"/>
      <c r="CI550" s="30"/>
      <c r="CJ550" s="30"/>
      <c r="CK550" s="30"/>
      <c r="CL550" s="30"/>
      <c r="CM550" s="30"/>
      <c r="CN550" s="30"/>
      <c r="CR550" s="30"/>
      <c r="CS550" s="39"/>
    </row>
    <row r="551" spans="1:97" ht="15.75" x14ac:dyDescent="0.25">
      <c r="A551" t="s">
        <v>813</v>
      </c>
      <c r="AB551" s="2"/>
      <c r="AC551" s="2"/>
      <c r="AD551" s="2"/>
      <c r="AE551" s="1"/>
      <c r="AF551" s="2"/>
      <c r="AG551" s="2"/>
      <c r="AH551" s="1"/>
      <c r="AI551" s="2"/>
      <c r="AJ551" s="2"/>
      <c r="AK551" s="1"/>
      <c r="AL551" s="2"/>
      <c r="AM551" s="2"/>
      <c r="AN551" s="1"/>
      <c r="AO551" s="2"/>
      <c r="AP551" s="2"/>
      <c r="AQ551" s="1"/>
      <c r="AR551" s="2"/>
      <c r="AS551" s="2"/>
      <c r="AT551" s="1"/>
      <c r="AU551" s="1"/>
      <c r="AW551" s="2"/>
      <c r="AX551" s="2"/>
      <c r="AY551" s="2"/>
      <c r="AZ551" s="1"/>
      <c r="BA551" s="2"/>
      <c r="BB551" s="2"/>
      <c r="BC551" s="1"/>
      <c r="BD551" s="2"/>
      <c r="BE551" s="2"/>
      <c r="BF551" s="1"/>
      <c r="BG551" s="2"/>
      <c r="BH551" s="2"/>
      <c r="BI551" s="1"/>
      <c r="BJ551" s="2"/>
      <c r="BK551" s="2"/>
      <c r="BL551" s="1"/>
      <c r="BM551" s="2"/>
      <c r="BN551" s="2"/>
      <c r="BO551" s="1"/>
      <c r="BS551" s="23"/>
      <c r="BT551" s="23"/>
      <c r="BU551" s="23"/>
      <c r="BV551" s="24"/>
      <c r="BW551" s="2"/>
      <c r="BX551" s="2"/>
      <c r="BY551" s="2"/>
      <c r="BZ551" s="1"/>
      <c r="CB551" s="25"/>
      <c r="CC551" s="27"/>
      <c r="CD551" s="27"/>
      <c r="CG551" s="30">
        <v>252</v>
      </c>
      <c r="CH551" s="30"/>
      <c r="CI551" s="30"/>
      <c r="CJ551" s="30"/>
      <c r="CK551" s="30"/>
      <c r="CL551" s="30"/>
      <c r="CM551" s="30"/>
      <c r="CN551" s="30"/>
      <c r="CR551" s="30"/>
      <c r="CS551" s="39"/>
    </row>
    <row r="552" spans="1:97" ht="15.75" x14ac:dyDescent="0.25">
      <c r="AB552" s="2"/>
      <c r="AC552" s="2"/>
      <c r="AD552" s="2"/>
      <c r="AE552" s="1"/>
      <c r="AF552" s="2"/>
      <c r="AG552" s="2"/>
      <c r="AH552" s="1"/>
      <c r="AI552" s="2"/>
      <c r="AJ552" s="2"/>
      <c r="AK552" s="1"/>
      <c r="AL552" s="2"/>
      <c r="AM552" s="2"/>
      <c r="AN552" s="1"/>
      <c r="AO552" s="2"/>
      <c r="AP552" s="2"/>
      <c r="AQ552" s="1"/>
      <c r="AR552" s="2"/>
      <c r="AS552" s="2"/>
      <c r="AT552" s="1"/>
      <c r="AU552" s="1"/>
      <c r="AW552" s="2"/>
      <c r="AX552" s="2"/>
      <c r="AY552" s="2"/>
      <c r="AZ552" s="1"/>
      <c r="BA552" s="2"/>
      <c r="BB552" s="2"/>
      <c r="BC552" s="1"/>
      <c r="BD552" s="2"/>
      <c r="BE552" s="2"/>
      <c r="BF552" s="1"/>
      <c r="BG552" s="2"/>
      <c r="BH552" s="2"/>
      <c r="BI552" s="1"/>
      <c r="BJ552" s="2"/>
      <c r="BK552" s="2"/>
      <c r="BL552" s="1"/>
      <c r="BM552" s="2"/>
      <c r="BN552" s="2"/>
      <c r="BO552" s="1"/>
      <c r="BS552" s="23"/>
      <c r="BT552" s="23"/>
      <c r="BU552" s="23"/>
      <c r="BV552" s="24"/>
      <c r="BW552" s="2"/>
      <c r="BX552" s="2"/>
      <c r="BY552" s="2"/>
      <c r="BZ552" s="1"/>
      <c r="CB552" s="25"/>
      <c r="CC552" s="27"/>
      <c r="CD552" s="27"/>
      <c r="CG552" s="30">
        <v>255</v>
      </c>
      <c r="CH552" s="30"/>
      <c r="CI552" s="30"/>
      <c r="CJ552" s="30"/>
      <c r="CK552" s="30"/>
      <c r="CL552" s="30"/>
      <c r="CM552" s="30"/>
      <c r="CN552" s="30"/>
      <c r="CR552" s="30"/>
      <c r="CS552" s="39"/>
    </row>
    <row r="553" spans="1:97" ht="15.75" x14ac:dyDescent="0.25">
      <c r="A553" t="s">
        <v>843</v>
      </c>
      <c r="AB553" s="2"/>
      <c r="AC553" s="2"/>
      <c r="AD553" s="2"/>
      <c r="AE553" s="1"/>
      <c r="AF553" s="2"/>
      <c r="AG553" s="2"/>
      <c r="AH553" s="1"/>
      <c r="AI553" s="2"/>
      <c r="AJ553" s="2"/>
      <c r="AK553" s="1"/>
      <c r="AL553" s="2"/>
      <c r="AM553" s="2"/>
      <c r="AN553" s="1"/>
      <c r="AO553" s="2"/>
      <c r="AP553" s="2"/>
      <c r="AQ553" s="1"/>
      <c r="AR553" s="2"/>
      <c r="AS553" s="2"/>
      <c r="AT553" s="1"/>
      <c r="AU553" s="1"/>
      <c r="AW553" s="2"/>
      <c r="AX553" s="2"/>
      <c r="AY553" s="2"/>
      <c r="AZ553" s="1"/>
      <c r="BA553" s="2"/>
      <c r="BB553" s="2"/>
      <c r="BC553" s="1"/>
      <c r="BD553" s="2"/>
      <c r="BE553" s="2"/>
      <c r="BF553" s="1"/>
      <c r="BG553" s="2"/>
      <c r="BH553" s="2"/>
      <c r="BI553" s="1"/>
      <c r="BJ553" s="2"/>
      <c r="BK553" s="2"/>
      <c r="BL553" s="1"/>
      <c r="BM553" s="2"/>
      <c r="BN553" s="2"/>
      <c r="BO553" s="1"/>
      <c r="BS553" s="23"/>
      <c r="BT553" s="23"/>
      <c r="BU553" s="23"/>
      <c r="BV553" s="24"/>
      <c r="BW553" s="2"/>
      <c r="BX553" s="2"/>
      <c r="BY553" s="2"/>
      <c r="BZ553" s="1"/>
      <c r="CB553" s="25"/>
      <c r="CC553" s="27"/>
      <c r="CD553" s="27"/>
      <c r="CG553" s="30">
        <v>261</v>
      </c>
      <c r="CH553" s="30"/>
      <c r="CI553" s="30"/>
      <c r="CJ553" s="30"/>
      <c r="CK553" s="30"/>
      <c r="CL553" s="30"/>
      <c r="CM553" s="30"/>
      <c r="CN553" s="30"/>
      <c r="CR553" s="30"/>
      <c r="CS553" s="39"/>
    </row>
    <row r="554" spans="1:97" ht="15.75" x14ac:dyDescent="0.25">
      <c r="A554" t="s">
        <v>814</v>
      </c>
      <c r="AB554" s="2"/>
      <c r="AC554" s="2"/>
      <c r="AD554" s="2"/>
      <c r="AE554" s="1"/>
      <c r="AF554" s="2"/>
      <c r="AG554" s="2"/>
      <c r="AH554" s="1"/>
      <c r="AI554" s="2"/>
      <c r="AJ554" s="2"/>
      <c r="AK554" s="1"/>
      <c r="AL554" s="2"/>
      <c r="AM554" s="2"/>
      <c r="AN554" s="1"/>
      <c r="AO554" s="2"/>
      <c r="AP554" s="2"/>
      <c r="AQ554" s="1"/>
      <c r="AR554" s="2"/>
      <c r="AS554" s="2"/>
      <c r="AT554" s="1"/>
      <c r="AU554" s="1"/>
      <c r="AW554" s="2"/>
      <c r="AX554" s="2"/>
      <c r="AY554" s="2"/>
      <c r="AZ554" s="1"/>
      <c r="BA554" s="2"/>
      <c r="BB554" s="2"/>
      <c r="BC554" s="1"/>
      <c r="BD554" s="2"/>
      <c r="BE554" s="2"/>
      <c r="BF554" s="1"/>
      <c r="BG554" s="2"/>
      <c r="BH554" s="2"/>
      <c r="BI554" s="1"/>
      <c r="BJ554" s="2"/>
      <c r="BK554" s="2"/>
      <c r="BL554" s="1"/>
      <c r="BM554" s="2"/>
      <c r="BN554" s="2"/>
      <c r="BO554" s="1"/>
      <c r="BS554" s="23"/>
      <c r="BT554" s="23"/>
      <c r="BU554" s="23"/>
      <c r="BV554" s="24"/>
      <c r="BW554" s="2"/>
      <c r="BX554" s="2"/>
      <c r="BY554" s="2"/>
      <c r="BZ554" s="1"/>
      <c r="CB554" s="25"/>
      <c r="CC554" s="27"/>
      <c r="CD554" s="27"/>
      <c r="CG554" s="30">
        <v>268</v>
      </c>
      <c r="CH554" s="30"/>
      <c r="CI554" s="30"/>
      <c r="CJ554" s="30"/>
      <c r="CK554" s="30"/>
      <c r="CL554" s="30"/>
      <c r="CM554" s="30"/>
      <c r="CN554" s="30"/>
      <c r="CR554" s="30"/>
      <c r="CS554" s="39"/>
    </row>
    <row r="555" spans="1:97" ht="15.75" x14ac:dyDescent="0.25">
      <c r="A555" t="s">
        <v>815</v>
      </c>
      <c r="AB555" s="2"/>
      <c r="AC555" s="2"/>
      <c r="AD555" s="2"/>
      <c r="AE555" s="1"/>
      <c r="AF555" s="2"/>
      <c r="AG555" s="2"/>
      <c r="AH555" s="1"/>
      <c r="AI555" s="2"/>
      <c r="AJ555" s="2"/>
      <c r="AK555" s="1"/>
      <c r="AL555" s="2"/>
      <c r="AM555" s="2"/>
      <c r="AN555" s="1"/>
      <c r="AO555" s="2"/>
      <c r="AP555" s="2"/>
      <c r="AQ555" s="1"/>
      <c r="AR555" s="2"/>
      <c r="AS555" s="2"/>
      <c r="AT555" s="1"/>
      <c r="AU555" s="1"/>
      <c r="AW555" s="2"/>
      <c r="AX555" s="2"/>
      <c r="AY555" s="2"/>
      <c r="AZ555" s="1"/>
      <c r="BA555" s="2"/>
      <c r="BB555" s="2"/>
      <c r="BC555" s="1"/>
      <c r="BD555" s="2"/>
      <c r="BE555" s="2"/>
      <c r="BF555" s="1"/>
      <c r="BG555" s="2"/>
      <c r="BH555" s="2"/>
      <c r="BI555" s="1"/>
      <c r="BJ555" s="2"/>
      <c r="BK555" s="2"/>
      <c r="BL555" s="1"/>
      <c r="BM555" s="2"/>
      <c r="BN555" s="2"/>
      <c r="BO555" s="1"/>
      <c r="BS555" s="23"/>
      <c r="BT555" s="23"/>
      <c r="BU555" s="23"/>
      <c r="BV555" s="24"/>
      <c r="BW555" s="2"/>
      <c r="BX555" s="2"/>
      <c r="BY555" s="2"/>
      <c r="BZ555" s="1"/>
      <c r="CB555" s="25"/>
      <c r="CC555" s="27"/>
      <c r="CD555" s="27"/>
      <c r="CG555" s="30">
        <v>276</v>
      </c>
      <c r="CH555" s="30"/>
      <c r="CI555" s="30"/>
      <c r="CJ555" s="30"/>
      <c r="CK555" s="30"/>
      <c r="CL555" s="30"/>
      <c r="CM555" s="30"/>
      <c r="CN555" s="30"/>
      <c r="CR555" s="30"/>
      <c r="CS555" s="39"/>
    </row>
    <row r="556" spans="1:97" ht="15.75" x14ac:dyDescent="0.25">
      <c r="A556" t="s">
        <v>816</v>
      </c>
      <c r="AB556" s="2"/>
      <c r="AC556" s="2"/>
      <c r="AD556" s="2"/>
      <c r="AE556" s="1"/>
      <c r="AF556" s="2"/>
      <c r="AG556" s="2"/>
      <c r="AH556" s="1"/>
      <c r="AI556" s="2"/>
      <c r="AJ556" s="2"/>
      <c r="AK556" s="1"/>
      <c r="AL556" s="2"/>
      <c r="AM556" s="2"/>
      <c r="AN556" s="1"/>
      <c r="AO556" s="2"/>
      <c r="AP556" s="2"/>
      <c r="AQ556" s="1"/>
      <c r="AR556" s="2"/>
      <c r="AS556" s="2"/>
      <c r="AT556" s="1"/>
      <c r="AU556" s="1"/>
      <c r="AW556" s="2"/>
      <c r="AX556" s="2"/>
      <c r="AY556" s="2"/>
      <c r="AZ556" s="1"/>
      <c r="BA556" s="2"/>
      <c r="BB556" s="2"/>
      <c r="BC556" s="1"/>
      <c r="BD556" s="2"/>
      <c r="BE556" s="2"/>
      <c r="BF556" s="1"/>
      <c r="BG556" s="2"/>
      <c r="BH556" s="2"/>
      <c r="BI556" s="1"/>
      <c r="BJ556" s="2"/>
      <c r="BK556" s="2"/>
      <c r="BL556" s="1"/>
      <c r="BM556" s="2"/>
      <c r="BN556" s="2"/>
      <c r="BO556" s="1"/>
      <c r="BS556" s="23"/>
      <c r="BT556" s="23"/>
      <c r="BU556" s="23"/>
      <c r="BV556" s="24"/>
      <c r="BW556" s="2"/>
      <c r="BX556" s="2"/>
      <c r="BY556" s="2"/>
      <c r="BZ556" s="1"/>
      <c r="CB556" s="25"/>
      <c r="CC556" s="27"/>
      <c r="CD556" s="27"/>
      <c r="CG556" s="30">
        <v>286</v>
      </c>
      <c r="CH556" s="30"/>
      <c r="CI556" s="30"/>
      <c r="CJ556" s="30"/>
      <c r="CK556" s="30"/>
      <c r="CL556" s="30"/>
      <c r="CM556" s="30"/>
      <c r="CN556" s="30"/>
      <c r="CR556" s="30"/>
      <c r="CS556" s="39"/>
    </row>
    <row r="557" spans="1:97" ht="15.75" x14ac:dyDescent="0.25">
      <c r="A557" t="s">
        <v>817</v>
      </c>
      <c r="AB557" s="2"/>
      <c r="AC557" s="2"/>
      <c r="AD557" s="2"/>
      <c r="AE557" s="1"/>
      <c r="AF557" s="2"/>
      <c r="AG557" s="2"/>
      <c r="AH557" s="1"/>
      <c r="AI557" s="2"/>
      <c r="AJ557" s="2"/>
      <c r="AK557" s="1"/>
      <c r="AL557" s="2"/>
      <c r="AM557" s="2"/>
      <c r="AN557" s="1"/>
      <c r="AO557" s="2"/>
      <c r="AP557" s="2"/>
      <c r="AQ557" s="1"/>
      <c r="AR557" s="2"/>
      <c r="AS557" s="2"/>
      <c r="AT557" s="1"/>
      <c r="AU557" s="1"/>
      <c r="AW557" s="2"/>
      <c r="AX557" s="2"/>
      <c r="AY557" s="2"/>
      <c r="AZ557" s="1"/>
      <c r="BA557" s="2"/>
      <c r="BB557" s="2"/>
      <c r="BC557" s="1"/>
      <c r="BD557" s="2"/>
      <c r="BE557" s="2"/>
      <c r="BF557" s="1"/>
      <c r="BG557" s="2"/>
      <c r="BH557" s="2"/>
      <c r="BI557" s="1"/>
      <c r="BJ557" s="2"/>
      <c r="BK557" s="2"/>
      <c r="BL557" s="1"/>
      <c r="BM557" s="2"/>
      <c r="BN557" s="2"/>
      <c r="BO557" s="1"/>
      <c r="BS557" s="23"/>
      <c r="BT557" s="23"/>
      <c r="BU557" s="23"/>
      <c r="BV557" s="24"/>
      <c r="BW557" s="2"/>
      <c r="BX557" s="2"/>
      <c r="BY557" s="2"/>
      <c r="BZ557" s="1"/>
      <c r="CB557" s="25"/>
      <c r="CC557" s="27"/>
      <c r="CD557" s="27"/>
      <c r="CG557" s="30">
        <v>296</v>
      </c>
      <c r="CH557" s="30"/>
      <c r="CI557" s="30"/>
      <c r="CJ557" s="30"/>
      <c r="CK557" s="30"/>
      <c r="CL557" s="30"/>
      <c r="CM557" s="30"/>
      <c r="CN557" s="30"/>
      <c r="CR557" s="30"/>
      <c r="CS557" s="39"/>
    </row>
    <row r="558" spans="1:97" ht="15.75" x14ac:dyDescent="0.25">
      <c r="AB558" s="2"/>
      <c r="AC558" s="2"/>
      <c r="AD558" s="2"/>
      <c r="AE558" s="1"/>
      <c r="AF558" s="2"/>
      <c r="AG558" s="2"/>
      <c r="AH558" s="1"/>
      <c r="AI558" s="2"/>
      <c r="AJ558" s="2"/>
      <c r="AK558" s="1"/>
      <c r="AL558" s="2"/>
      <c r="AM558" s="2"/>
      <c r="AN558" s="1"/>
      <c r="AO558" s="2"/>
      <c r="AP558" s="2"/>
      <c r="AQ558" s="1"/>
      <c r="AR558" s="2"/>
      <c r="AS558" s="2"/>
      <c r="AT558" s="1"/>
      <c r="AU558" s="1"/>
      <c r="AW558" s="2"/>
      <c r="AX558" s="2"/>
      <c r="AY558" s="2"/>
      <c r="AZ558" s="1"/>
      <c r="BA558" s="2"/>
      <c r="BB558" s="2"/>
      <c r="BC558" s="1"/>
      <c r="BD558" s="2"/>
      <c r="BE558" s="2"/>
      <c r="BF558" s="1"/>
      <c r="BG558" s="2"/>
      <c r="BH558" s="2"/>
      <c r="BI558" s="1"/>
      <c r="BJ558" s="2"/>
      <c r="BK558" s="2"/>
      <c r="BL558" s="1"/>
      <c r="BM558" s="2"/>
      <c r="BN558" s="2"/>
      <c r="BO558" s="1"/>
      <c r="BS558" s="23"/>
      <c r="BT558" s="23"/>
      <c r="BU558" s="23"/>
      <c r="BV558" s="24"/>
      <c r="BW558" s="2"/>
      <c r="BX558" s="2"/>
      <c r="BY558" s="2"/>
      <c r="BZ558" s="1"/>
      <c r="CB558" s="25"/>
      <c r="CC558" s="27"/>
      <c r="CD558" s="27"/>
      <c r="CG558" s="30">
        <v>304</v>
      </c>
      <c r="CH558" s="30"/>
      <c r="CI558" s="30"/>
      <c r="CJ558" s="30"/>
      <c r="CK558" s="30"/>
      <c r="CL558" s="30"/>
      <c r="CM558" s="30"/>
      <c r="CN558" s="30"/>
      <c r="CR558" s="30"/>
      <c r="CS558" s="39"/>
    </row>
    <row r="559" spans="1:97" ht="15.75" x14ac:dyDescent="0.25">
      <c r="A559" t="s">
        <v>818</v>
      </c>
      <c r="AB559" s="2"/>
      <c r="AC559" s="2"/>
      <c r="AD559" s="2"/>
      <c r="AE559" s="1"/>
      <c r="AF559" s="2"/>
      <c r="AG559" s="2"/>
      <c r="AH559" s="1"/>
      <c r="AI559" s="2"/>
      <c r="AJ559" s="2"/>
      <c r="AK559" s="1"/>
      <c r="AL559" s="2"/>
      <c r="AM559" s="2"/>
      <c r="AN559" s="1"/>
      <c r="AO559" s="2"/>
      <c r="AP559" s="2"/>
      <c r="AQ559" s="1"/>
      <c r="AR559" s="2"/>
      <c r="AS559" s="2"/>
      <c r="AT559" s="1"/>
      <c r="AU559" s="1"/>
      <c r="AW559" s="2"/>
      <c r="AX559" s="2"/>
      <c r="AY559" s="2"/>
      <c r="AZ559" s="1"/>
      <c r="BA559" s="2"/>
      <c r="BB559" s="2"/>
      <c r="BC559" s="1"/>
      <c r="BD559" s="2"/>
      <c r="BE559" s="2"/>
      <c r="BF559" s="1"/>
      <c r="BG559" s="2"/>
      <c r="BH559" s="2"/>
      <c r="BI559" s="1"/>
      <c r="BJ559" s="2"/>
      <c r="BK559" s="2"/>
      <c r="BL559" s="1"/>
      <c r="BM559" s="2"/>
      <c r="BN559" s="2"/>
      <c r="BO559" s="1"/>
      <c r="BS559" s="23"/>
      <c r="BT559" s="23"/>
      <c r="BU559" s="23"/>
      <c r="BV559" s="24"/>
      <c r="BW559" s="2"/>
      <c r="BX559" s="2"/>
      <c r="BY559" s="2"/>
      <c r="BZ559" s="1"/>
      <c r="CB559" s="25"/>
      <c r="CC559" s="27"/>
      <c r="CD559" s="27"/>
      <c r="CG559" s="30">
        <v>311</v>
      </c>
      <c r="CH559" s="30"/>
      <c r="CI559" s="30"/>
      <c r="CJ559" s="30"/>
      <c r="CK559" s="30"/>
      <c r="CL559" s="30"/>
      <c r="CM559" s="30"/>
      <c r="CN559" s="30"/>
      <c r="CR559" s="30"/>
      <c r="CS559" s="39"/>
    </row>
    <row r="560" spans="1:97" ht="15.75" x14ac:dyDescent="0.25">
      <c r="AB560" s="2"/>
      <c r="AC560" s="2"/>
      <c r="AD560" s="2"/>
      <c r="AE560" s="1"/>
      <c r="AF560" s="2"/>
      <c r="AG560" s="2"/>
      <c r="AH560" s="1"/>
      <c r="AI560" s="2"/>
      <c r="AJ560" s="2"/>
      <c r="AK560" s="1"/>
      <c r="AL560" s="2"/>
      <c r="AM560" s="2"/>
      <c r="AN560" s="1"/>
      <c r="AO560" s="2"/>
      <c r="AP560" s="2"/>
      <c r="AQ560" s="1"/>
      <c r="AR560" s="2"/>
      <c r="AS560" s="2"/>
      <c r="AT560" s="1"/>
      <c r="AU560" s="1"/>
      <c r="AW560" s="2"/>
      <c r="AX560" s="2"/>
      <c r="AY560" s="2"/>
      <c r="AZ560" s="1"/>
      <c r="BA560" s="2"/>
      <c r="BB560" s="2"/>
      <c r="BC560" s="1"/>
      <c r="BD560" s="2"/>
      <c r="BE560" s="2"/>
      <c r="BF560" s="1"/>
      <c r="BG560" s="2"/>
      <c r="BH560" s="2"/>
      <c r="BI560" s="1"/>
      <c r="BJ560" s="2"/>
      <c r="BK560" s="2"/>
      <c r="BL560" s="1"/>
      <c r="BM560" s="2"/>
      <c r="BN560" s="2"/>
      <c r="BO560" s="1"/>
      <c r="BS560" s="23"/>
      <c r="BT560" s="23"/>
      <c r="BU560" s="23"/>
      <c r="BV560" s="24"/>
      <c r="BW560" s="2"/>
      <c r="BX560" s="2"/>
      <c r="BY560" s="2"/>
      <c r="BZ560" s="1"/>
      <c r="CB560" s="25"/>
      <c r="CC560" s="27"/>
      <c r="CD560" s="27"/>
      <c r="CG560" s="30">
        <v>325</v>
      </c>
      <c r="CH560" s="30"/>
      <c r="CI560" s="30"/>
      <c r="CJ560" s="30"/>
      <c r="CK560" s="30"/>
      <c r="CL560" s="30"/>
      <c r="CM560" s="30"/>
      <c r="CN560" s="30"/>
      <c r="CR560" s="30"/>
      <c r="CS560" s="39"/>
    </row>
    <row r="561" spans="1:97" ht="15.75" x14ac:dyDescent="0.25">
      <c r="AB561" s="2"/>
      <c r="AC561" s="2"/>
      <c r="AD561" s="2"/>
      <c r="AE561" s="1"/>
      <c r="AF561" s="2"/>
      <c r="AG561" s="2"/>
      <c r="AH561" s="1"/>
      <c r="AI561" s="2"/>
      <c r="AJ561" s="2"/>
      <c r="AK561" s="1"/>
      <c r="AL561" s="2"/>
      <c r="AM561" s="2"/>
      <c r="AN561" s="1"/>
      <c r="AO561" s="2"/>
      <c r="AP561" s="2"/>
      <c r="AQ561" s="1"/>
      <c r="AR561" s="2"/>
      <c r="AS561" s="2"/>
      <c r="AT561" s="1"/>
      <c r="AU561" s="1"/>
      <c r="AW561" s="2"/>
      <c r="AX561" s="2"/>
      <c r="AY561" s="2"/>
      <c r="AZ561" s="1"/>
      <c r="BA561" s="2"/>
      <c r="BB561" s="2"/>
      <c r="BC561" s="1"/>
      <c r="BD561" s="2"/>
      <c r="BE561" s="2"/>
      <c r="BF561" s="1"/>
      <c r="BG561" s="2"/>
      <c r="BH561" s="2"/>
      <c r="BI561" s="1"/>
      <c r="BJ561" s="2"/>
      <c r="BK561" s="2"/>
      <c r="BL561" s="1"/>
      <c r="BM561" s="2"/>
      <c r="BN561" s="2"/>
      <c r="BO561" s="1"/>
      <c r="BS561" s="23"/>
      <c r="BT561" s="23"/>
      <c r="BU561" s="23"/>
      <c r="BV561" s="24"/>
      <c r="BW561" s="2"/>
      <c r="BX561" s="2"/>
      <c r="BY561" s="2"/>
      <c r="BZ561" s="1"/>
      <c r="CB561" s="25"/>
      <c r="CC561" s="27"/>
      <c r="CD561" s="27"/>
      <c r="CG561" s="30">
        <v>333</v>
      </c>
      <c r="CH561" s="30"/>
      <c r="CI561" s="30"/>
      <c r="CJ561" s="30"/>
      <c r="CK561" s="30"/>
      <c r="CL561" s="30"/>
      <c r="CM561" s="30"/>
      <c r="CN561" s="30"/>
      <c r="CR561" s="30"/>
      <c r="CS561" s="39"/>
    </row>
    <row r="562" spans="1:97" ht="15.75" x14ac:dyDescent="0.25">
      <c r="AB562" s="2"/>
      <c r="AC562" s="2"/>
      <c r="AD562" s="2"/>
      <c r="AE562" s="1"/>
      <c r="AF562" s="2"/>
      <c r="AG562" s="2"/>
      <c r="AH562" s="1"/>
      <c r="AI562" s="2"/>
      <c r="AJ562" s="2"/>
      <c r="AK562" s="1"/>
      <c r="AL562" s="2"/>
      <c r="AM562" s="2"/>
      <c r="AN562" s="1"/>
      <c r="AO562" s="2"/>
      <c r="AP562" s="2"/>
      <c r="AQ562" s="1"/>
      <c r="AR562" s="2"/>
      <c r="AS562" s="2"/>
      <c r="AT562" s="1"/>
      <c r="AU562" s="1"/>
      <c r="AW562" s="2"/>
      <c r="AX562" s="2"/>
      <c r="AY562" s="2"/>
      <c r="AZ562" s="1"/>
      <c r="BA562" s="2"/>
      <c r="BB562" s="2"/>
      <c r="BC562" s="1"/>
      <c r="BD562" s="2"/>
      <c r="BE562" s="2"/>
      <c r="BF562" s="1"/>
      <c r="BG562" s="2"/>
      <c r="BH562" s="2"/>
      <c r="BI562" s="1"/>
      <c r="BJ562" s="2"/>
      <c r="BK562" s="2"/>
      <c r="BL562" s="1"/>
      <c r="BM562" s="2"/>
      <c r="BN562" s="2"/>
      <c r="BO562" s="1"/>
      <c r="BS562" s="23"/>
      <c r="BT562" s="23"/>
      <c r="BU562" s="23"/>
      <c r="BV562" s="24"/>
      <c r="BW562" s="2"/>
      <c r="BX562" s="2"/>
      <c r="BY562" s="2"/>
      <c r="BZ562" s="1"/>
      <c r="CB562" s="25"/>
      <c r="CC562" s="27"/>
      <c r="CD562" s="27"/>
      <c r="CG562" s="30">
        <v>346</v>
      </c>
      <c r="CH562" s="30"/>
      <c r="CI562" s="30"/>
      <c r="CJ562" s="30"/>
      <c r="CK562" s="30"/>
      <c r="CL562" s="30"/>
      <c r="CM562" s="30"/>
      <c r="CN562" s="30"/>
      <c r="CR562" s="30"/>
      <c r="CS562" s="39"/>
    </row>
    <row r="563" spans="1:97" ht="15.75" x14ac:dyDescent="0.25">
      <c r="A563" t="s">
        <v>857</v>
      </c>
      <c r="AB563" s="2"/>
      <c r="AC563" s="2"/>
      <c r="AD563" s="2"/>
      <c r="AE563" s="1"/>
      <c r="AF563" s="2"/>
      <c r="AG563" s="2"/>
      <c r="AH563" s="1"/>
      <c r="AI563" s="2"/>
      <c r="AJ563" s="2"/>
      <c r="AK563" s="1"/>
      <c r="AL563" s="2"/>
      <c r="AM563" s="2"/>
      <c r="AN563" s="1"/>
      <c r="AO563" s="2"/>
      <c r="AP563" s="2"/>
      <c r="AQ563" s="1"/>
      <c r="AR563" s="2"/>
      <c r="AS563" s="2"/>
      <c r="AT563" s="1"/>
      <c r="AU563" s="1"/>
      <c r="AW563" s="2"/>
      <c r="AX563" s="2"/>
      <c r="AY563" s="2"/>
      <c r="AZ563" s="1"/>
      <c r="BA563" s="2"/>
      <c r="BB563" s="2"/>
      <c r="BC563" s="1"/>
      <c r="BD563" s="2"/>
      <c r="BE563" s="2"/>
      <c r="BF563" s="1"/>
      <c r="BG563" s="2"/>
      <c r="BH563" s="2"/>
      <c r="BI563" s="1"/>
      <c r="BJ563" s="2"/>
      <c r="BK563" s="2"/>
      <c r="BL563" s="1"/>
      <c r="BM563" s="2"/>
      <c r="BN563" s="2"/>
      <c r="BO563" s="1"/>
      <c r="BS563" s="23"/>
      <c r="BT563" s="23"/>
      <c r="BU563" s="23"/>
      <c r="BV563" s="24"/>
      <c r="BW563" s="2"/>
      <c r="BX563" s="2"/>
      <c r="BY563" s="2"/>
      <c r="BZ563" s="1"/>
      <c r="CB563" s="25"/>
      <c r="CC563" s="27"/>
      <c r="CD563" s="27"/>
      <c r="CG563" s="30">
        <v>358</v>
      </c>
      <c r="CH563" s="30"/>
      <c r="CI563" s="30"/>
      <c r="CJ563" s="30"/>
      <c r="CK563" s="30"/>
      <c r="CL563" s="30"/>
      <c r="CM563" s="30"/>
      <c r="CN563" s="30"/>
      <c r="CR563" s="30"/>
      <c r="CS563" s="39"/>
    </row>
    <row r="564" spans="1:97" ht="15.75" x14ac:dyDescent="0.25">
      <c r="A564" t="s">
        <v>859</v>
      </c>
      <c r="AB564" s="2"/>
      <c r="AC564" s="2"/>
      <c r="AD564" s="2"/>
      <c r="AE564" s="1"/>
      <c r="AF564" s="2"/>
      <c r="AG564" s="2"/>
      <c r="AH564" s="1"/>
      <c r="AI564" s="2"/>
      <c r="AJ564" s="2"/>
      <c r="AK564" s="1"/>
      <c r="AL564" s="2"/>
      <c r="AM564" s="2"/>
      <c r="AN564" s="1"/>
      <c r="AO564" s="2"/>
      <c r="AP564" s="2"/>
      <c r="AQ564" s="1"/>
      <c r="AR564" s="2"/>
      <c r="AS564" s="2"/>
      <c r="AT564" s="1"/>
      <c r="AU564" s="1"/>
      <c r="AW564" s="2"/>
      <c r="AX564" s="2"/>
      <c r="AY564" s="2"/>
      <c r="AZ564" s="1"/>
      <c r="BA564" s="2"/>
      <c r="BB564" s="2"/>
      <c r="BC564" s="1"/>
      <c r="BD564" s="2"/>
      <c r="BE564" s="2"/>
      <c r="BF564" s="1"/>
      <c r="BG564" s="2"/>
      <c r="BH564" s="2"/>
      <c r="BI564" s="1"/>
      <c r="BJ564" s="2"/>
      <c r="BK564" s="2"/>
      <c r="BL564" s="1"/>
      <c r="BM564" s="2"/>
      <c r="BN564" s="2"/>
      <c r="BO564" s="1"/>
      <c r="BS564" s="23"/>
      <c r="BT564" s="23"/>
      <c r="BU564" s="23"/>
      <c r="BV564" s="24"/>
      <c r="BW564" s="2"/>
      <c r="BX564" s="2"/>
      <c r="BY564" s="2"/>
      <c r="BZ564" s="1"/>
      <c r="CB564" s="25"/>
      <c r="CC564" s="27"/>
      <c r="CD564" s="27"/>
      <c r="CG564" s="30">
        <v>372</v>
      </c>
      <c r="CH564" s="30"/>
      <c r="CI564" s="30"/>
      <c r="CJ564" s="30"/>
      <c r="CK564" s="30"/>
      <c r="CL564" s="30"/>
      <c r="CM564" s="30"/>
      <c r="CN564" s="30"/>
      <c r="CR564" s="30"/>
      <c r="CS564" s="39"/>
    </row>
    <row r="565" spans="1:97" ht="15.75" x14ac:dyDescent="0.25">
      <c r="A565" t="s">
        <v>861</v>
      </c>
      <c r="AB565" s="2"/>
      <c r="AC565" s="2"/>
      <c r="AD565" s="2"/>
      <c r="AE565" s="1"/>
      <c r="AF565" s="2"/>
      <c r="AG565" s="2"/>
      <c r="AH565" s="1"/>
      <c r="AI565" s="2"/>
      <c r="AJ565" s="2"/>
      <c r="AK565" s="1"/>
      <c r="AL565" s="2"/>
      <c r="AM565" s="2"/>
      <c r="AN565" s="1"/>
      <c r="AO565" s="2"/>
      <c r="AP565" s="2"/>
      <c r="AQ565" s="1"/>
      <c r="AR565" s="2"/>
      <c r="AS565" s="2"/>
      <c r="AT565" s="1"/>
      <c r="AU565" s="1"/>
      <c r="AW565" s="2"/>
      <c r="AX565" s="2"/>
      <c r="AY565" s="2"/>
      <c r="AZ565" s="1"/>
      <c r="BA565" s="2"/>
      <c r="BB565" s="2"/>
      <c r="BC565" s="1"/>
      <c r="BD565" s="2"/>
      <c r="BE565" s="2"/>
      <c r="BF565" s="1"/>
      <c r="BG565" s="2"/>
      <c r="BH565" s="2"/>
      <c r="BI565" s="1"/>
      <c r="BJ565" s="2"/>
      <c r="BK565" s="2"/>
      <c r="BL565" s="1"/>
      <c r="BM565" s="2"/>
      <c r="BN565" s="2"/>
      <c r="BO565" s="1"/>
      <c r="BS565" s="23"/>
      <c r="BT565" s="23"/>
      <c r="BU565" s="23"/>
      <c r="BV565" s="24"/>
      <c r="BW565" s="2"/>
      <c r="BX565" s="2"/>
      <c r="BY565" s="2"/>
      <c r="BZ565" s="1"/>
      <c r="CB565" s="25"/>
      <c r="CC565" s="27"/>
      <c r="CD565" s="27"/>
      <c r="CG565" s="30">
        <v>386</v>
      </c>
      <c r="CH565" s="30"/>
      <c r="CI565" s="30"/>
      <c r="CJ565" s="30"/>
      <c r="CK565" s="30"/>
      <c r="CL565" s="30"/>
      <c r="CM565" s="30"/>
      <c r="CN565" s="30"/>
      <c r="CR565" s="30"/>
      <c r="CS565" s="39"/>
    </row>
    <row r="566" spans="1:97" ht="15.75" x14ac:dyDescent="0.25">
      <c r="A566" t="s">
        <v>863</v>
      </c>
      <c r="AB566" s="2"/>
      <c r="AC566" s="2"/>
      <c r="AD566" s="2"/>
      <c r="AE566" s="1"/>
      <c r="AF566" s="2"/>
      <c r="AG566" s="2"/>
      <c r="AH566" s="1"/>
      <c r="AI566" s="2"/>
      <c r="AJ566" s="2"/>
      <c r="AK566" s="1"/>
      <c r="AL566" s="2"/>
      <c r="AM566" s="2"/>
      <c r="AN566" s="1"/>
      <c r="AO566" s="2"/>
      <c r="AP566" s="2"/>
      <c r="AQ566" s="1"/>
      <c r="AR566" s="2"/>
      <c r="AS566" s="2"/>
      <c r="AT566" s="1"/>
      <c r="AU566" s="1"/>
      <c r="AW566" s="2"/>
      <c r="AX566" s="2"/>
      <c r="AY566" s="2"/>
      <c r="AZ566" s="1"/>
      <c r="BA566" s="2"/>
      <c r="BB566" s="2"/>
      <c r="BC566" s="1"/>
      <c r="BD566" s="2"/>
      <c r="BE566" s="2"/>
      <c r="BF566" s="1"/>
      <c r="BG566" s="2"/>
      <c r="BH566" s="2"/>
      <c r="BI566" s="1"/>
      <c r="BJ566" s="2"/>
      <c r="BK566" s="2"/>
      <c r="BL566" s="1"/>
      <c r="BM566" s="2"/>
      <c r="BN566" s="2"/>
      <c r="BO566" s="1"/>
      <c r="BS566" s="23"/>
      <c r="BT566" s="23"/>
      <c r="BU566" s="23"/>
      <c r="BV566" s="24"/>
      <c r="BW566" s="2"/>
      <c r="BX566" s="2"/>
      <c r="BY566" s="2"/>
      <c r="BZ566" s="1"/>
      <c r="CB566" s="25"/>
      <c r="CC566" s="27"/>
      <c r="CD566" s="27"/>
      <c r="CG566" s="30">
        <v>395</v>
      </c>
      <c r="CH566" s="30"/>
      <c r="CI566" s="30"/>
      <c r="CJ566" s="30"/>
      <c r="CK566" s="30"/>
      <c r="CL566" s="30"/>
      <c r="CM566" s="30"/>
      <c r="CN566" s="30"/>
      <c r="CR566" s="30"/>
      <c r="CS566" s="39"/>
    </row>
    <row r="567" spans="1:97" ht="15.75" x14ac:dyDescent="0.25">
      <c r="A567" t="s">
        <v>865</v>
      </c>
      <c r="AB567" s="2"/>
      <c r="AC567" s="2"/>
      <c r="AD567" s="2"/>
      <c r="AE567" s="1"/>
      <c r="AF567" s="2"/>
      <c r="AG567" s="2"/>
      <c r="AH567" s="1"/>
      <c r="AI567" s="2"/>
      <c r="AJ567" s="2"/>
      <c r="AK567" s="1"/>
      <c r="AL567" s="2"/>
      <c r="AM567" s="2"/>
      <c r="AN567" s="1"/>
      <c r="AO567" s="2"/>
      <c r="AP567" s="2"/>
      <c r="AQ567" s="1"/>
      <c r="AR567" s="2"/>
      <c r="AS567" s="2"/>
      <c r="AT567" s="1"/>
      <c r="AU567" s="1"/>
      <c r="AW567" s="2"/>
      <c r="AX567" s="2"/>
      <c r="AY567" s="2"/>
      <c r="AZ567" s="1"/>
      <c r="BA567" s="2"/>
      <c r="BB567" s="2"/>
      <c r="BC567" s="1"/>
      <c r="BD567" s="2"/>
      <c r="BE567" s="2"/>
      <c r="BF567" s="1"/>
      <c r="BG567" s="2"/>
      <c r="BH567" s="2"/>
      <c r="BI567" s="1"/>
      <c r="BJ567" s="2"/>
      <c r="BK567" s="2"/>
      <c r="BL567" s="1"/>
      <c r="BM567" s="2"/>
      <c r="BN567" s="2"/>
      <c r="BO567" s="1"/>
      <c r="BS567" s="23"/>
      <c r="BT567" s="23"/>
      <c r="BU567" s="23"/>
      <c r="BV567" s="24"/>
      <c r="BW567" s="2"/>
      <c r="BX567" s="2"/>
      <c r="BY567" s="2"/>
      <c r="BZ567" s="1"/>
      <c r="CB567" s="25"/>
      <c r="CC567" s="27"/>
      <c r="CD567" s="27"/>
      <c r="CG567" s="30">
        <v>404</v>
      </c>
      <c r="CH567" s="30"/>
      <c r="CI567" s="30"/>
      <c r="CJ567" s="30"/>
      <c r="CK567" s="30"/>
      <c r="CL567" s="30"/>
      <c r="CM567" s="30"/>
      <c r="CN567" s="30"/>
      <c r="CR567" s="30"/>
      <c r="CS567" s="39"/>
    </row>
    <row r="568" spans="1:97" ht="15.75" x14ac:dyDescent="0.25">
      <c r="AB568" s="2"/>
      <c r="AC568" s="2"/>
      <c r="AD568" s="2"/>
      <c r="AE568" s="1"/>
      <c r="AF568" s="2"/>
      <c r="AG568" s="2"/>
      <c r="AH568" s="1"/>
      <c r="AI568" s="2"/>
      <c r="AJ568" s="2"/>
      <c r="AK568" s="1"/>
      <c r="AL568" s="2"/>
      <c r="AM568" s="2"/>
      <c r="AN568" s="1"/>
      <c r="AO568" s="2"/>
      <c r="AP568" s="2"/>
      <c r="AQ568" s="1"/>
      <c r="AR568" s="2"/>
      <c r="AS568" s="2"/>
      <c r="AT568" s="1"/>
      <c r="AU568" s="1"/>
      <c r="AW568" s="2"/>
      <c r="AX568" s="2"/>
      <c r="AY568" s="2"/>
      <c r="AZ568" s="1"/>
      <c r="BA568" s="2"/>
      <c r="BB568" s="2"/>
      <c r="BC568" s="1"/>
      <c r="BD568" s="2"/>
      <c r="BE568" s="2"/>
      <c r="BF568" s="1"/>
      <c r="BG568" s="2"/>
      <c r="BH568" s="2"/>
      <c r="BI568" s="1"/>
      <c r="BJ568" s="2"/>
      <c r="BK568" s="2"/>
      <c r="BL568" s="1"/>
      <c r="BM568" s="2"/>
      <c r="BN568" s="2"/>
      <c r="BO568" s="1"/>
      <c r="BS568" s="23"/>
      <c r="BT568" s="23"/>
      <c r="BU568" s="23"/>
      <c r="BV568" s="24"/>
      <c r="BW568" s="2"/>
      <c r="BX568" s="2"/>
      <c r="BY568" s="2"/>
      <c r="BZ568" s="1"/>
      <c r="CB568" s="25"/>
      <c r="CC568" s="27"/>
      <c r="CD568" s="27"/>
      <c r="CG568" s="30">
        <v>413</v>
      </c>
      <c r="CH568" s="30"/>
      <c r="CI568" s="30"/>
      <c r="CJ568" s="30"/>
      <c r="CK568" s="30"/>
      <c r="CL568" s="30"/>
      <c r="CM568" s="30"/>
      <c r="CN568" s="30"/>
      <c r="CR568" s="30"/>
      <c r="CS568" s="39"/>
    </row>
    <row r="569" spans="1:97" ht="15.75" x14ac:dyDescent="0.25">
      <c r="A569" t="s">
        <v>867</v>
      </c>
      <c r="AB569" s="2"/>
      <c r="AC569" s="2"/>
      <c r="AD569" s="2"/>
      <c r="AE569" s="1"/>
      <c r="AF569" s="2"/>
      <c r="AG569" s="2"/>
      <c r="AH569" s="1"/>
      <c r="AI569" s="2"/>
      <c r="AJ569" s="2"/>
      <c r="AK569" s="1"/>
      <c r="AL569" s="2"/>
      <c r="AM569" s="2"/>
      <c r="AN569" s="1"/>
      <c r="AO569" s="2"/>
      <c r="AP569" s="2"/>
      <c r="AQ569" s="1"/>
      <c r="AR569" s="2"/>
      <c r="AS569" s="2"/>
      <c r="AT569" s="1"/>
      <c r="AU569" s="1"/>
      <c r="AW569" s="2"/>
      <c r="AX569" s="2"/>
      <c r="AY569" s="2"/>
      <c r="AZ569" s="1"/>
      <c r="BA569" s="2"/>
      <c r="BB569" s="2"/>
      <c r="BC569" s="1"/>
      <c r="BD569" s="2"/>
      <c r="BE569" s="2"/>
      <c r="BF569" s="1"/>
      <c r="BG569" s="2"/>
      <c r="BH569" s="2"/>
      <c r="BI569" s="1"/>
      <c r="BJ569" s="2"/>
      <c r="BK569" s="2"/>
      <c r="BL569" s="1"/>
      <c r="BM569" s="2"/>
      <c r="BN569" s="2"/>
      <c r="BO569" s="1"/>
      <c r="BS569" s="23"/>
      <c r="BT569" s="23"/>
      <c r="BU569" s="23"/>
      <c r="BV569" s="24"/>
      <c r="BW569" s="2"/>
      <c r="BX569" s="2"/>
      <c r="BY569" s="2"/>
      <c r="BZ569" s="1"/>
      <c r="CB569" s="25"/>
      <c r="CC569" s="27"/>
      <c r="CD569" s="27"/>
      <c r="CG569" s="30">
        <v>422</v>
      </c>
      <c r="CH569" s="30"/>
      <c r="CI569" s="30"/>
      <c r="CJ569" s="30"/>
      <c r="CK569" s="30"/>
      <c r="CL569" s="30"/>
      <c r="CM569" s="30"/>
      <c r="CN569" s="30"/>
      <c r="CR569" s="30"/>
      <c r="CS569" s="39"/>
    </row>
    <row r="570" spans="1:97" ht="15.75" x14ac:dyDescent="0.25">
      <c r="A570" t="s">
        <v>869</v>
      </c>
      <c r="AB570" s="2"/>
      <c r="AC570" s="2"/>
      <c r="AD570" s="2"/>
      <c r="AE570" s="1"/>
      <c r="AF570" s="2"/>
      <c r="AG570" s="2"/>
      <c r="AH570" s="1"/>
      <c r="AI570" s="2"/>
      <c r="AJ570" s="2"/>
      <c r="AK570" s="1"/>
      <c r="AL570" s="2"/>
      <c r="AM570" s="2"/>
      <c r="AN570" s="1"/>
      <c r="AO570" s="2"/>
      <c r="AP570" s="2"/>
      <c r="AQ570" s="1"/>
      <c r="AR570" s="2"/>
      <c r="AS570" s="2"/>
      <c r="AT570" s="1"/>
      <c r="AU570" s="1"/>
      <c r="AW570" s="2"/>
      <c r="AX570" s="2"/>
      <c r="AY570" s="2"/>
      <c r="AZ570" s="1"/>
      <c r="BA570" s="2"/>
      <c r="BB570" s="2"/>
      <c r="BC570" s="1"/>
      <c r="BD570" s="2"/>
      <c r="BE570" s="2"/>
      <c r="BF570" s="1"/>
      <c r="BG570" s="2"/>
      <c r="BH570" s="2"/>
      <c r="BI570" s="1"/>
      <c r="BJ570" s="2"/>
      <c r="BK570" s="2"/>
      <c r="BL570" s="1"/>
      <c r="BM570" s="2"/>
      <c r="BN570" s="2"/>
      <c r="BO570" s="1"/>
      <c r="BS570" s="23"/>
      <c r="BT570" s="23"/>
      <c r="BU570" s="23"/>
      <c r="BV570" s="24"/>
      <c r="BW570" s="2"/>
      <c r="BX570" s="2"/>
      <c r="BY570" s="2"/>
      <c r="BZ570" s="1"/>
      <c r="CB570" s="25"/>
      <c r="CC570" s="27"/>
      <c r="CD570" s="27"/>
      <c r="CG570" s="30">
        <v>431</v>
      </c>
      <c r="CH570" s="30"/>
      <c r="CI570" s="30"/>
      <c r="CJ570" s="30"/>
      <c r="CK570" s="30"/>
      <c r="CL570" s="30"/>
      <c r="CM570" s="30"/>
      <c r="CN570" s="30"/>
      <c r="CR570" s="30"/>
      <c r="CS570" s="39"/>
    </row>
    <row r="571" spans="1:97" ht="15.75" x14ac:dyDescent="0.25">
      <c r="A571" t="s">
        <v>871</v>
      </c>
      <c r="AB571" s="2"/>
      <c r="AC571" s="2"/>
      <c r="AD571" s="2"/>
      <c r="AE571" s="1"/>
      <c r="AF571" s="2"/>
      <c r="AG571" s="2"/>
      <c r="AH571" s="1"/>
      <c r="AI571" s="2"/>
      <c r="AJ571" s="2"/>
      <c r="AK571" s="1"/>
      <c r="AL571" s="2"/>
      <c r="AM571" s="2"/>
      <c r="AN571" s="1"/>
      <c r="AO571" s="2"/>
      <c r="AP571" s="2"/>
      <c r="AQ571" s="1"/>
      <c r="AR571" s="2"/>
      <c r="AS571" s="2"/>
      <c r="AT571" s="1"/>
      <c r="AU571" s="1"/>
      <c r="AW571" s="2"/>
      <c r="AX571" s="2"/>
      <c r="AY571" s="2"/>
      <c r="AZ571" s="1"/>
      <c r="BA571" s="2"/>
      <c r="BB571" s="2"/>
      <c r="BC571" s="1"/>
      <c r="BD571" s="2"/>
      <c r="BE571" s="2"/>
      <c r="BF571" s="1"/>
      <c r="BG571" s="2"/>
      <c r="BH571" s="2"/>
      <c r="BI571" s="1"/>
      <c r="BJ571" s="2"/>
      <c r="BK571" s="2"/>
      <c r="BL571" s="1"/>
      <c r="BM571" s="2"/>
      <c r="BN571" s="2"/>
      <c r="BO571" s="1"/>
      <c r="BS571" s="23"/>
      <c r="BT571" s="23"/>
      <c r="BU571" s="23"/>
      <c r="BV571" s="24"/>
      <c r="BW571" s="2"/>
      <c r="BX571" s="2"/>
      <c r="BY571" s="2"/>
      <c r="BZ571" s="1"/>
      <c r="CB571" s="25"/>
      <c r="CC571" s="27"/>
      <c r="CD571" s="27"/>
      <c r="CG571" s="30">
        <v>440</v>
      </c>
      <c r="CH571" s="30"/>
      <c r="CI571" s="30"/>
      <c r="CJ571" s="30"/>
      <c r="CK571" s="30"/>
      <c r="CL571" s="30"/>
      <c r="CM571" s="30"/>
      <c r="CN571" s="30"/>
      <c r="CR571" s="30"/>
      <c r="CS571" s="39"/>
    </row>
    <row r="572" spans="1:97" ht="15.75" x14ac:dyDescent="0.25">
      <c r="A572" t="s">
        <v>914</v>
      </c>
      <c r="AB572" s="2"/>
      <c r="AC572" s="2"/>
      <c r="AD572" s="2"/>
      <c r="AE572" s="1"/>
      <c r="AF572" s="2"/>
      <c r="AG572" s="2"/>
      <c r="AH572" s="1"/>
      <c r="AI572" s="2"/>
      <c r="AJ572" s="2"/>
      <c r="AK572" s="1"/>
      <c r="AL572" s="2"/>
      <c r="AM572" s="2"/>
      <c r="AN572" s="1"/>
      <c r="AO572" s="2"/>
      <c r="AP572" s="2"/>
      <c r="AQ572" s="1"/>
      <c r="AR572" s="2"/>
      <c r="AS572" s="2"/>
      <c r="AT572" s="1"/>
      <c r="AU572" s="1"/>
      <c r="AW572" s="2"/>
      <c r="AX572" s="2"/>
      <c r="AY572" s="2"/>
      <c r="AZ572" s="1"/>
      <c r="BA572" s="2"/>
      <c r="BB572" s="2"/>
      <c r="BC572" s="1"/>
      <c r="BD572" s="2"/>
      <c r="BE572" s="2"/>
      <c r="BF572" s="1"/>
      <c r="BG572" s="2"/>
      <c r="BH572" s="2"/>
      <c r="BI572" s="1"/>
      <c r="BJ572" s="2"/>
      <c r="BK572" s="2"/>
      <c r="BL572" s="1"/>
      <c r="BM572" s="2"/>
      <c r="BN572" s="2"/>
      <c r="BO572" s="1"/>
      <c r="BS572" s="23"/>
      <c r="BT572" s="23"/>
      <c r="BU572" s="23"/>
      <c r="BV572" s="24"/>
      <c r="BW572" s="2"/>
      <c r="BX572" s="2"/>
      <c r="BY572" s="2"/>
      <c r="BZ572" s="1"/>
      <c r="CB572" s="25"/>
      <c r="CC572" s="27"/>
      <c r="CD572" s="27"/>
      <c r="CG572" s="30">
        <v>447</v>
      </c>
      <c r="CH572" s="30"/>
      <c r="CI572" s="30"/>
      <c r="CJ572" s="30"/>
      <c r="CK572" s="30"/>
      <c r="CL572" s="30"/>
      <c r="CM572" s="30"/>
      <c r="CN572" s="30"/>
    </row>
    <row r="573" spans="1:97" ht="15.75" x14ac:dyDescent="0.25">
      <c r="A573" t="s">
        <v>873</v>
      </c>
      <c r="AB573" s="2"/>
      <c r="AC573" s="2"/>
      <c r="AD573" s="2"/>
      <c r="AE573" s="1"/>
      <c r="AF573" s="2"/>
      <c r="AG573" s="2"/>
      <c r="AH573" s="1"/>
      <c r="AI573" s="2"/>
      <c r="AJ573" s="2"/>
      <c r="AK573" s="1"/>
      <c r="AL573" s="2"/>
      <c r="AM573" s="2"/>
      <c r="AN573" s="1"/>
      <c r="AO573" s="2"/>
      <c r="AP573" s="2"/>
      <c r="AQ573" s="1"/>
      <c r="AR573" s="2"/>
      <c r="AS573" s="2"/>
      <c r="AT573" s="1"/>
      <c r="AU573" s="1"/>
      <c r="AW573" s="2"/>
      <c r="AX573" s="2"/>
      <c r="AY573" s="2"/>
      <c r="AZ573" s="1"/>
      <c r="BA573" s="2"/>
      <c r="BB573" s="2"/>
      <c r="BC573" s="1"/>
      <c r="BD573" s="2"/>
      <c r="BE573" s="2"/>
      <c r="BF573" s="1"/>
      <c r="BG573" s="2"/>
      <c r="BH573" s="2"/>
      <c r="BI573" s="1"/>
      <c r="BJ573" s="2"/>
      <c r="BK573" s="2"/>
      <c r="BL573" s="1"/>
      <c r="BM573" s="2"/>
      <c r="BN573" s="2"/>
      <c r="BO573" s="1"/>
      <c r="BS573" s="23"/>
      <c r="BT573" s="23"/>
      <c r="BU573" s="23"/>
      <c r="BV573" s="24"/>
      <c r="BW573" s="2"/>
      <c r="BX573" s="2"/>
      <c r="BY573" s="2"/>
      <c r="BZ573" s="1"/>
      <c r="CB573" s="25"/>
      <c r="CC573" s="27"/>
      <c r="CD573" s="27"/>
      <c r="CG573" s="30">
        <v>454</v>
      </c>
      <c r="CH573" s="30"/>
      <c r="CI573" s="30"/>
      <c r="CJ573" s="30"/>
      <c r="CK573" s="30"/>
      <c r="CL573" s="30"/>
      <c r="CM573" s="30"/>
      <c r="CN573" s="30"/>
    </row>
    <row r="574" spans="1:97" ht="15.75" x14ac:dyDescent="0.25">
      <c r="AB574" s="2"/>
      <c r="AC574" s="2"/>
      <c r="AD574" s="2"/>
      <c r="AE574" s="1"/>
      <c r="AF574" s="2"/>
      <c r="AG574" s="2"/>
      <c r="AH574" s="1"/>
      <c r="AI574" s="2"/>
      <c r="AJ574" s="2"/>
      <c r="AK574" s="1"/>
      <c r="AL574" s="2"/>
      <c r="AM574" s="2"/>
      <c r="AN574" s="1"/>
      <c r="AO574" s="2"/>
      <c r="AP574" s="2"/>
      <c r="AQ574" s="1"/>
      <c r="AR574" s="2"/>
      <c r="AS574" s="2"/>
      <c r="AT574" s="1"/>
      <c r="AU574" s="1"/>
      <c r="AW574" s="2"/>
      <c r="AX574" s="2"/>
      <c r="AY574" s="2"/>
      <c r="AZ574" s="1"/>
      <c r="BA574" s="2"/>
      <c r="BB574" s="2"/>
      <c r="BC574" s="1"/>
      <c r="BD574" s="2"/>
      <c r="BE574" s="2"/>
      <c r="BF574" s="1"/>
      <c r="BG574" s="2"/>
      <c r="BH574" s="2"/>
      <c r="BI574" s="1"/>
      <c r="BJ574" s="2"/>
      <c r="BK574" s="2"/>
      <c r="BL574" s="1"/>
      <c r="BM574" s="2"/>
      <c r="BN574" s="2"/>
      <c r="BO574" s="1"/>
      <c r="BS574" s="23"/>
      <c r="BT574" s="23"/>
      <c r="BU574" s="23"/>
      <c r="BV574" s="24"/>
      <c r="BW574" s="2"/>
      <c r="BX574" s="2"/>
      <c r="BY574" s="2"/>
      <c r="BZ574" s="1"/>
      <c r="CB574" s="25"/>
      <c r="CC574" s="27"/>
      <c r="CD574" s="27"/>
      <c r="CG574" s="30">
        <v>464</v>
      </c>
      <c r="CH574" s="30"/>
      <c r="CI574" s="30"/>
      <c r="CJ574" s="30"/>
      <c r="CK574" s="30"/>
      <c r="CL574" s="30"/>
      <c r="CM574" s="30"/>
      <c r="CN574" s="30"/>
    </row>
    <row r="575" spans="1:97" ht="15.75" x14ac:dyDescent="0.25">
      <c r="A575" t="s">
        <v>875</v>
      </c>
      <c r="AB575" s="2"/>
      <c r="AC575" s="2"/>
      <c r="AD575" s="2"/>
      <c r="AE575" s="1"/>
      <c r="AF575" s="2"/>
      <c r="AG575" s="2"/>
      <c r="AH575" s="1"/>
      <c r="AI575" s="2"/>
      <c r="AJ575" s="2"/>
      <c r="AK575" s="1"/>
      <c r="AL575" s="2"/>
      <c r="AM575" s="2"/>
      <c r="AN575" s="1"/>
      <c r="AO575" s="2"/>
      <c r="AP575" s="2"/>
      <c r="AQ575" s="1"/>
      <c r="AR575" s="2"/>
      <c r="AS575" s="2"/>
      <c r="AT575" s="1"/>
      <c r="AU575" s="1"/>
      <c r="AW575" s="2"/>
      <c r="AX575" s="2"/>
      <c r="AY575" s="2"/>
      <c r="AZ575" s="1"/>
      <c r="BA575" s="2"/>
      <c r="BB575" s="2"/>
      <c r="BC575" s="1"/>
      <c r="BD575" s="2"/>
      <c r="BE575" s="2"/>
      <c r="BF575" s="1"/>
      <c r="BG575" s="2"/>
      <c r="BH575" s="2"/>
      <c r="BI575" s="1"/>
      <c r="BJ575" s="2"/>
      <c r="BK575" s="2"/>
      <c r="BL575" s="1"/>
      <c r="BM575" s="2"/>
      <c r="BN575" s="2"/>
      <c r="BO575" s="1"/>
      <c r="BS575" s="23"/>
      <c r="BT575" s="23"/>
      <c r="BU575" s="23"/>
      <c r="BV575" s="24"/>
      <c r="BW575" s="2"/>
      <c r="BX575" s="2"/>
      <c r="BY575" s="2"/>
      <c r="BZ575" s="1"/>
      <c r="CB575" s="25"/>
      <c r="CC575" s="27"/>
      <c r="CD575" s="27"/>
      <c r="CG575" s="30">
        <v>473</v>
      </c>
      <c r="CH575" s="30"/>
      <c r="CI575" s="30"/>
      <c r="CJ575" s="30"/>
      <c r="CK575" s="30"/>
      <c r="CL575" s="30"/>
      <c r="CM575" s="30"/>
      <c r="CN575" s="30"/>
    </row>
    <row r="576" spans="1:97" ht="15.75" x14ac:dyDescent="0.25">
      <c r="A576" t="s">
        <v>877</v>
      </c>
      <c r="AB576" s="2"/>
      <c r="AC576" s="2"/>
      <c r="AD576" s="2"/>
      <c r="AE576" s="1"/>
      <c r="AF576" s="2"/>
      <c r="AG576" s="2"/>
      <c r="AH576" s="1"/>
      <c r="AI576" s="2"/>
      <c r="AJ576" s="2"/>
      <c r="AK576" s="1"/>
      <c r="AL576" s="2"/>
      <c r="AM576" s="2"/>
      <c r="AN576" s="1"/>
      <c r="AO576" s="2"/>
      <c r="AP576" s="2"/>
      <c r="AQ576" s="1"/>
      <c r="AR576" s="2"/>
      <c r="AS576" s="2"/>
      <c r="AT576" s="1"/>
      <c r="AU576" s="1"/>
      <c r="AW576" s="2"/>
      <c r="AX576" s="2"/>
      <c r="AY576" s="2"/>
      <c r="AZ576" s="1"/>
      <c r="BA576" s="2"/>
      <c r="BB576" s="2"/>
      <c r="BC576" s="1"/>
      <c r="BD576" s="2"/>
      <c r="BE576" s="2"/>
      <c r="BF576" s="1"/>
      <c r="BG576" s="2"/>
      <c r="BH576" s="2"/>
      <c r="BI576" s="1"/>
      <c r="BJ576" s="2"/>
      <c r="BK576" s="2"/>
      <c r="BL576" s="1"/>
      <c r="BM576" s="2"/>
      <c r="BN576" s="2"/>
      <c r="BO576" s="1"/>
      <c r="BS576" s="23"/>
      <c r="BT576" s="23"/>
      <c r="BU576" s="23"/>
      <c r="BV576" s="24"/>
      <c r="BW576" s="2"/>
      <c r="BX576" s="2"/>
      <c r="BY576" s="2"/>
      <c r="BZ576" s="1"/>
      <c r="CB576" s="25"/>
      <c r="CC576" s="27"/>
      <c r="CD576" s="27"/>
      <c r="CG576" s="30">
        <v>486</v>
      </c>
      <c r="CH576" s="30"/>
      <c r="CI576" s="30"/>
      <c r="CJ576" s="30"/>
      <c r="CK576" s="30"/>
      <c r="CL576" s="30"/>
      <c r="CM576" s="30"/>
      <c r="CN576" s="30"/>
    </row>
    <row r="577" spans="1:95" ht="15.75" x14ac:dyDescent="0.25">
      <c r="A577" t="s">
        <v>879</v>
      </c>
      <c r="AB577" s="2"/>
      <c r="AC577" s="2"/>
      <c r="AD577" s="2"/>
      <c r="AE577" s="1"/>
      <c r="AF577" s="2"/>
      <c r="AG577" s="2"/>
      <c r="AH577" s="1"/>
      <c r="AI577" s="2"/>
      <c r="AJ577" s="2"/>
      <c r="AK577" s="1"/>
      <c r="AL577" s="2"/>
      <c r="AM577" s="2"/>
      <c r="AN577" s="1"/>
      <c r="AO577" s="2"/>
      <c r="AP577" s="2"/>
      <c r="AQ577" s="1"/>
      <c r="AR577" s="2"/>
      <c r="AS577" s="2"/>
      <c r="AT577" s="1"/>
      <c r="AU577" s="1"/>
      <c r="AW577" s="2"/>
      <c r="AX577" s="2"/>
      <c r="AY577" s="2"/>
      <c r="AZ577" s="1"/>
      <c r="BA577" s="2"/>
      <c r="BB577" s="2"/>
      <c r="BC577" s="1"/>
      <c r="BD577" s="2"/>
      <c r="BE577" s="2"/>
      <c r="BF577" s="1"/>
      <c r="BG577" s="2"/>
      <c r="BH577" s="2"/>
      <c r="BI577" s="1"/>
      <c r="BJ577" s="2"/>
      <c r="BK577" s="2"/>
      <c r="BL577" s="1"/>
      <c r="BM577" s="2"/>
      <c r="BN577" s="2"/>
      <c r="BO577" s="1"/>
      <c r="BS577" s="23"/>
      <c r="BT577" s="23"/>
      <c r="BU577" s="23"/>
      <c r="BV577" s="24"/>
      <c r="BW577" s="2"/>
      <c r="BX577" s="2"/>
      <c r="BY577" s="2"/>
      <c r="BZ577" s="1"/>
      <c r="CB577" s="25"/>
      <c r="CC577" s="27"/>
      <c r="CD577" s="27"/>
      <c r="CG577" s="30">
        <v>493</v>
      </c>
      <c r="CH577" s="30"/>
      <c r="CI577" s="30"/>
      <c r="CJ577" s="30"/>
      <c r="CK577" s="30"/>
      <c r="CL577" s="30"/>
      <c r="CM577" s="30"/>
      <c r="CN577" s="30"/>
    </row>
    <row r="578" spans="1:95" ht="15.75" x14ac:dyDescent="0.25">
      <c r="A578" t="s">
        <v>881</v>
      </c>
      <c r="AB578" s="2"/>
      <c r="AC578" s="2"/>
      <c r="AD578" s="2"/>
      <c r="AE578" s="1"/>
      <c r="AF578" s="2"/>
      <c r="AG578" s="2"/>
      <c r="AH578" s="1"/>
      <c r="AI578" s="2"/>
      <c r="AJ578" s="2"/>
      <c r="AK578" s="1"/>
      <c r="AL578" s="2"/>
      <c r="AM578" s="2"/>
      <c r="AN578" s="1"/>
      <c r="AO578" s="2"/>
      <c r="AP578" s="2"/>
      <c r="AQ578" s="1"/>
      <c r="AR578" s="2"/>
      <c r="AS578" s="2"/>
      <c r="AT578" s="1"/>
      <c r="AU578" s="1"/>
      <c r="AW578" s="2"/>
      <c r="AX578" s="2"/>
      <c r="AY578" s="2"/>
      <c r="AZ578" s="1"/>
      <c r="BA578" s="2"/>
      <c r="BB578" s="2"/>
      <c r="BC578" s="1"/>
      <c r="BD578" s="2"/>
      <c r="BE578" s="2"/>
      <c r="BF578" s="1"/>
      <c r="BG578" s="2"/>
      <c r="BH578" s="2"/>
      <c r="BI578" s="1"/>
      <c r="BJ578" s="2"/>
      <c r="BK578" s="2"/>
      <c r="BL578" s="1"/>
      <c r="BM578" s="2"/>
      <c r="BN578" s="2"/>
      <c r="BO578" s="1"/>
      <c r="BS578" s="23"/>
      <c r="BT578" s="23"/>
      <c r="BU578" s="23"/>
      <c r="BV578" s="24"/>
      <c r="BW578" s="2"/>
      <c r="BX578" s="2"/>
      <c r="BY578" s="2"/>
      <c r="BZ578" s="1"/>
      <c r="CB578" s="25"/>
      <c r="CC578" s="27"/>
      <c r="CD578" s="27"/>
      <c r="CG578" s="30">
        <v>502</v>
      </c>
      <c r="CH578" s="30"/>
      <c r="CI578" s="30"/>
      <c r="CJ578" s="30"/>
      <c r="CK578" s="30"/>
      <c r="CL578" s="30"/>
      <c r="CM578" s="30"/>
      <c r="CN578" s="30"/>
    </row>
    <row r="579" spans="1:95" ht="15.75" x14ac:dyDescent="0.25">
      <c r="A579" t="s">
        <v>883</v>
      </c>
      <c r="AB579" s="2"/>
      <c r="AC579" s="2"/>
      <c r="AD579" s="2"/>
      <c r="AE579" s="1"/>
      <c r="AF579" s="2"/>
      <c r="AG579" s="2"/>
      <c r="AH579" s="1"/>
      <c r="AI579" s="2"/>
      <c r="AJ579" s="2"/>
      <c r="AK579" s="1"/>
      <c r="AL579" s="2"/>
      <c r="AM579" s="2"/>
      <c r="AN579" s="1"/>
      <c r="AO579" s="2"/>
      <c r="AP579" s="2"/>
      <c r="AQ579" s="1"/>
      <c r="AR579" s="2"/>
      <c r="AS579" s="2"/>
      <c r="AT579" s="1"/>
      <c r="AU579" s="1"/>
      <c r="AW579" s="2"/>
      <c r="AX579" s="2"/>
      <c r="AY579" s="2"/>
      <c r="AZ579" s="1"/>
      <c r="BA579" s="2"/>
      <c r="BB579" s="2"/>
      <c r="BC579" s="1"/>
      <c r="BD579" s="2"/>
      <c r="BE579" s="2"/>
      <c r="BF579" s="1"/>
      <c r="BG579" s="2"/>
      <c r="BH579" s="2"/>
      <c r="BI579" s="1"/>
      <c r="BJ579" s="2"/>
      <c r="BK579" s="2"/>
      <c r="BL579" s="1"/>
      <c r="BM579" s="2"/>
      <c r="BN579" s="2"/>
      <c r="BO579" s="1"/>
      <c r="BS579" s="23"/>
      <c r="BT579" s="23"/>
      <c r="BU579" s="23"/>
      <c r="BV579" s="24"/>
      <c r="BW579" s="2"/>
      <c r="BX579" s="2"/>
      <c r="BY579" s="2"/>
      <c r="BZ579" s="1"/>
      <c r="CB579" s="25"/>
      <c r="CC579" s="27"/>
      <c r="CD579" s="27"/>
      <c r="CG579" s="30">
        <v>510</v>
      </c>
      <c r="CH579" s="30"/>
      <c r="CI579" s="30"/>
      <c r="CJ579" s="30"/>
      <c r="CK579" s="30"/>
      <c r="CL579" s="30"/>
      <c r="CM579" s="30"/>
      <c r="CN579" s="30"/>
    </row>
    <row r="580" spans="1:95" ht="15.75" x14ac:dyDescent="0.25">
      <c r="AB580" s="2"/>
      <c r="AC580" s="2"/>
      <c r="AD580" s="2"/>
      <c r="AE580" s="1"/>
      <c r="AF580" s="2"/>
      <c r="AG580" s="2"/>
      <c r="AH580" s="1"/>
      <c r="AI580" s="2"/>
      <c r="AJ580" s="2"/>
      <c r="AK580" s="1"/>
      <c r="AL580" s="2"/>
      <c r="AM580" s="2"/>
      <c r="AN580" s="1"/>
      <c r="AO580" s="2"/>
      <c r="AP580" s="2"/>
      <c r="AQ580" s="1"/>
      <c r="AR580" s="2"/>
      <c r="AS580" s="2"/>
      <c r="AT580" s="1"/>
      <c r="AU580" s="1"/>
      <c r="AW580" s="2"/>
      <c r="AX580" s="2"/>
      <c r="AY580" s="2"/>
      <c r="AZ580" s="1"/>
      <c r="BA580" s="2"/>
      <c r="BB580" s="2"/>
      <c r="BC580" s="1"/>
      <c r="BD580" s="2"/>
      <c r="BE580" s="2"/>
      <c r="BF580" s="1"/>
      <c r="BG580" s="2"/>
      <c r="BH580" s="2"/>
      <c r="BI580" s="1"/>
      <c r="BJ580" s="2"/>
      <c r="BK580" s="2"/>
      <c r="BL580" s="1"/>
      <c r="BM580" s="2"/>
      <c r="BN580" s="2"/>
      <c r="BO580" s="1"/>
      <c r="BS580" s="23"/>
      <c r="BT580" s="23"/>
      <c r="BU580" s="23"/>
      <c r="BV580" s="24"/>
      <c r="BW580" s="2"/>
      <c r="BX580" s="2"/>
      <c r="BY580" s="2"/>
      <c r="BZ580" s="1"/>
      <c r="CB580" s="25"/>
      <c r="CC580" s="27"/>
      <c r="CD580" s="27"/>
      <c r="CG580" s="30">
        <v>512</v>
      </c>
      <c r="CH580" s="30"/>
      <c r="CI580" s="30"/>
      <c r="CJ580" s="30"/>
      <c r="CK580" s="30"/>
      <c r="CL580" s="30"/>
      <c r="CM580" s="30"/>
      <c r="CN580" s="30"/>
    </row>
    <row r="581" spans="1:95" ht="15.75" x14ac:dyDescent="0.25">
      <c r="A581" t="s">
        <v>885</v>
      </c>
      <c r="AB581" s="2"/>
      <c r="AC581" s="2"/>
      <c r="AD581" s="2"/>
      <c r="AE581" s="1"/>
      <c r="AF581" s="2"/>
      <c r="AG581" s="2"/>
      <c r="AH581" s="1"/>
      <c r="AI581" s="2"/>
      <c r="AJ581" s="2"/>
      <c r="AK581" s="1"/>
      <c r="AL581" s="2"/>
      <c r="AM581" s="2"/>
      <c r="AN581" s="1"/>
      <c r="AO581" s="2"/>
      <c r="AP581" s="2"/>
      <c r="AQ581" s="1"/>
      <c r="AR581" s="2"/>
      <c r="AS581" s="2"/>
      <c r="AT581" s="1"/>
      <c r="AU581" s="1"/>
      <c r="AW581" s="2"/>
      <c r="AX581" s="2"/>
      <c r="AY581" s="2"/>
      <c r="AZ581" s="1"/>
      <c r="BA581" s="2"/>
      <c r="BB581" s="2"/>
      <c r="BC581" s="1"/>
      <c r="BD581" s="2"/>
      <c r="BE581" s="2"/>
      <c r="BF581" s="1"/>
      <c r="BG581" s="2"/>
      <c r="BH581" s="2"/>
      <c r="BI581" s="1"/>
      <c r="BJ581" s="2"/>
      <c r="BK581" s="2"/>
      <c r="BL581" s="1"/>
      <c r="BM581" s="2"/>
      <c r="BN581" s="2"/>
      <c r="BO581" s="1"/>
      <c r="BS581" s="23"/>
      <c r="BT581" s="23"/>
      <c r="BU581" s="23"/>
      <c r="BV581" s="24"/>
      <c r="BW581" s="2"/>
      <c r="BX581" s="2"/>
      <c r="BY581" s="2"/>
      <c r="BZ581" s="1"/>
      <c r="CB581" s="25"/>
      <c r="CC581" s="27"/>
      <c r="CD581" s="27"/>
      <c r="CG581" s="30">
        <v>518</v>
      </c>
      <c r="CH581" s="30"/>
      <c r="CI581" s="30"/>
      <c r="CJ581" s="30"/>
      <c r="CK581" s="30"/>
      <c r="CL581" s="30"/>
      <c r="CM581" s="30"/>
      <c r="CN581" s="30"/>
    </row>
    <row r="582" spans="1:95" ht="15.75" x14ac:dyDescent="0.25">
      <c r="A582" t="s">
        <v>887</v>
      </c>
      <c r="AB582" s="2"/>
      <c r="AC582" s="2"/>
      <c r="AD582" s="2"/>
      <c r="AE582" s="1"/>
      <c r="AF582" s="2"/>
      <c r="AG582" s="2"/>
      <c r="AH582" s="1"/>
      <c r="AI582" s="2"/>
      <c r="AJ582" s="2"/>
      <c r="AK582" s="1"/>
      <c r="AL582" s="2"/>
      <c r="AM582" s="2"/>
      <c r="AN582" s="1"/>
      <c r="AO582" s="2"/>
      <c r="AP582" s="2"/>
      <c r="AQ582" s="1"/>
      <c r="AR582" s="2"/>
      <c r="AS582" s="2"/>
      <c r="AT582" s="1"/>
      <c r="AU582" s="1"/>
      <c r="AW582" s="2"/>
      <c r="AX582" s="2"/>
      <c r="AY582" s="2"/>
      <c r="AZ582" s="1"/>
      <c r="BA582" s="2"/>
      <c r="BB582" s="2"/>
      <c r="BC582" s="1"/>
      <c r="BD582" s="2"/>
      <c r="BE582" s="2"/>
      <c r="BF582" s="1"/>
      <c r="BG582" s="2"/>
      <c r="BH582" s="2"/>
      <c r="BI582" s="1"/>
      <c r="BJ582" s="2"/>
      <c r="BK582" s="2"/>
      <c r="BL582" s="1"/>
      <c r="BM582" s="2"/>
      <c r="BN582" s="2"/>
      <c r="BO582" s="1"/>
      <c r="BS582" s="23"/>
      <c r="BT582" s="23"/>
      <c r="BU582" s="23"/>
      <c r="BV582" s="24"/>
      <c r="BW582" s="2"/>
      <c r="BX582" s="2"/>
      <c r="BY582" s="2"/>
      <c r="BZ582" s="1"/>
      <c r="CB582" s="25"/>
      <c r="CC582" s="27"/>
      <c r="CD582" s="27"/>
      <c r="CG582" s="30">
        <v>524</v>
      </c>
      <c r="CH582" s="30"/>
      <c r="CI582" s="30"/>
      <c r="CJ582" s="30"/>
      <c r="CK582" s="30"/>
      <c r="CL582" s="30"/>
      <c r="CM582" s="30"/>
      <c r="CN582" s="30"/>
    </row>
    <row r="583" spans="1:95" ht="15.75" x14ac:dyDescent="0.25">
      <c r="A583" t="s">
        <v>889</v>
      </c>
      <c r="AB583" s="2"/>
      <c r="AC583" s="2"/>
      <c r="AD583" s="2"/>
      <c r="AE583" s="1"/>
      <c r="AF583" s="2"/>
      <c r="AG583" s="2"/>
      <c r="AH583" s="1"/>
      <c r="AI583" s="2"/>
      <c r="AJ583" s="2"/>
      <c r="AK583" s="1"/>
      <c r="AL583" s="2"/>
      <c r="AM583" s="2"/>
      <c r="AN583" s="1"/>
      <c r="AO583" s="2"/>
      <c r="AP583" s="2"/>
      <c r="AQ583" s="1"/>
      <c r="AR583" s="2"/>
      <c r="AS583" s="2"/>
      <c r="AT583" s="1"/>
      <c r="AU583" s="1"/>
      <c r="AW583" s="2"/>
      <c r="AX583" s="2"/>
      <c r="AY583" s="2"/>
      <c r="AZ583" s="1"/>
      <c r="BA583" s="2"/>
      <c r="BB583" s="2"/>
      <c r="BC583" s="1"/>
      <c r="BD583" s="2"/>
      <c r="BE583" s="2"/>
      <c r="BF583" s="1"/>
      <c r="BG583" s="2"/>
      <c r="BH583" s="2"/>
      <c r="BI583" s="1"/>
      <c r="BJ583" s="2"/>
      <c r="BK583" s="2"/>
      <c r="BL583" s="1"/>
      <c r="BM583" s="2"/>
      <c r="BN583" s="2"/>
      <c r="BO583" s="1"/>
      <c r="BS583" s="23"/>
      <c r="BT583" s="23"/>
      <c r="BU583" s="23"/>
      <c r="BV583" s="24"/>
      <c r="BW583" s="2"/>
      <c r="BX583" s="2"/>
      <c r="BY583" s="2"/>
      <c r="BZ583" s="1"/>
      <c r="CB583" s="25"/>
      <c r="CC583" s="27"/>
      <c r="CD583" s="27"/>
      <c r="CG583" s="30">
        <v>530</v>
      </c>
      <c r="CH583" s="30"/>
      <c r="CI583" s="30"/>
      <c r="CJ583" s="30"/>
      <c r="CK583" s="30"/>
      <c r="CL583" s="30"/>
      <c r="CM583" s="30"/>
      <c r="CN583" s="30"/>
    </row>
    <row r="584" spans="1:95" ht="15.75" x14ac:dyDescent="0.25">
      <c r="A584" t="s">
        <v>891</v>
      </c>
      <c r="AB584" s="2"/>
      <c r="AC584" s="2"/>
      <c r="AD584" s="2"/>
      <c r="AE584" s="1"/>
      <c r="AF584" s="2"/>
      <c r="AG584" s="2"/>
      <c r="AH584" s="1"/>
      <c r="AI584" s="2"/>
      <c r="AJ584" s="2"/>
      <c r="AK584" s="1"/>
      <c r="AL584" s="2"/>
      <c r="AM584" s="2"/>
      <c r="AN584" s="1"/>
      <c r="AO584" s="2"/>
      <c r="AP584" s="2"/>
      <c r="AQ584" s="1"/>
      <c r="AR584" s="2"/>
      <c r="AS584" s="2"/>
      <c r="AT584" s="1"/>
      <c r="AU584" s="1"/>
      <c r="AW584" s="2"/>
      <c r="AX584" s="2"/>
      <c r="AY584" s="2"/>
      <c r="AZ584" s="1"/>
      <c r="BA584" s="2"/>
      <c r="BB584" s="2"/>
      <c r="BC584" s="1"/>
      <c r="BD584" s="2"/>
      <c r="BE584" s="2"/>
      <c r="BF584" s="1"/>
      <c r="BG584" s="2"/>
      <c r="BH584" s="2"/>
      <c r="BI584" s="1"/>
      <c r="BJ584" s="2"/>
      <c r="BK584" s="2"/>
      <c r="BL584" s="1"/>
      <c r="BM584" s="2"/>
      <c r="BN584" s="2"/>
      <c r="BO584" s="1"/>
      <c r="BS584" s="23"/>
      <c r="BT584" s="23"/>
      <c r="BU584" s="23"/>
      <c r="BV584" s="24"/>
      <c r="BW584" s="2"/>
      <c r="BX584" s="2"/>
      <c r="BY584" s="2"/>
      <c r="BZ584" s="1"/>
      <c r="CB584" s="25"/>
      <c r="CC584" s="27"/>
      <c r="CD584" s="27"/>
      <c r="CG584" s="30">
        <v>536</v>
      </c>
      <c r="CH584" s="30"/>
      <c r="CI584" s="30"/>
      <c r="CJ584" s="30"/>
      <c r="CK584" s="30"/>
      <c r="CL584" s="30"/>
      <c r="CM584" s="30"/>
      <c r="CN584" s="30"/>
    </row>
    <row r="585" spans="1:95" ht="15.75" x14ac:dyDescent="0.25">
      <c r="A585" t="s">
        <v>893</v>
      </c>
      <c r="AB585" s="2"/>
      <c r="AC585" s="2"/>
      <c r="AD585" s="2"/>
      <c r="AE585" s="1"/>
      <c r="AF585" s="2"/>
      <c r="AG585" s="2"/>
      <c r="AH585" s="1"/>
      <c r="AI585" s="2"/>
      <c r="AJ585" s="2"/>
      <c r="AK585" s="1"/>
      <c r="AL585" s="2"/>
      <c r="AM585" s="2"/>
      <c r="AN585" s="1"/>
      <c r="AO585" s="2"/>
      <c r="AP585" s="2"/>
      <c r="AQ585" s="1"/>
      <c r="AR585" s="2"/>
      <c r="AS585" s="2"/>
      <c r="AT585" s="1"/>
      <c r="AU585" s="1"/>
      <c r="AW585" s="2"/>
      <c r="AX585" s="2"/>
      <c r="AY585" s="2"/>
      <c r="AZ585" s="1"/>
      <c r="BA585" s="2"/>
      <c r="BB585" s="2"/>
      <c r="BC585" s="1"/>
      <c r="BD585" s="2"/>
      <c r="BE585" s="2"/>
      <c r="BF585" s="1"/>
      <c r="BG585" s="2"/>
      <c r="BH585" s="2"/>
      <c r="BI585" s="1"/>
      <c r="BJ585" s="2"/>
      <c r="BK585" s="2"/>
      <c r="BL585" s="1"/>
      <c r="BM585" s="2"/>
      <c r="BN585" s="2"/>
      <c r="BO585" s="1"/>
      <c r="BS585" s="23"/>
      <c r="BT585" s="23"/>
      <c r="BU585" s="23"/>
      <c r="BV585" s="24"/>
      <c r="BW585" s="2"/>
      <c r="BX585" s="2"/>
      <c r="BY585" s="2"/>
      <c r="BZ585" s="1"/>
      <c r="CB585" s="25"/>
      <c r="CC585" s="27"/>
      <c r="CD585" s="27"/>
      <c r="CG585" s="30">
        <v>542</v>
      </c>
      <c r="CH585" s="30"/>
      <c r="CI585" s="30"/>
      <c r="CJ585" s="30"/>
      <c r="CK585" s="30"/>
      <c r="CL585" s="30"/>
      <c r="CM585" s="30"/>
      <c r="CN585" s="30"/>
    </row>
    <row r="586" spans="1:95" ht="15.75" x14ac:dyDescent="0.25">
      <c r="AB586" s="2"/>
      <c r="AC586" s="2"/>
      <c r="AD586" s="2"/>
      <c r="AE586" s="1"/>
      <c r="AF586" s="2"/>
      <c r="AG586" s="2"/>
      <c r="AH586" s="1"/>
      <c r="AI586" s="2"/>
      <c r="AJ586" s="2"/>
      <c r="AK586" s="1"/>
      <c r="AL586" s="2"/>
      <c r="AM586" s="2"/>
      <c r="AN586" s="1"/>
      <c r="AO586" s="2"/>
      <c r="AP586" s="2"/>
      <c r="AQ586" s="1"/>
      <c r="AR586" s="2"/>
      <c r="AS586" s="2"/>
      <c r="AT586" s="1"/>
      <c r="AU586" s="1"/>
      <c r="AW586" s="2"/>
      <c r="AX586" s="2"/>
      <c r="AY586" s="2"/>
      <c r="AZ586" s="1"/>
      <c r="BA586" s="2"/>
      <c r="BB586" s="2"/>
      <c r="BC586" s="1"/>
      <c r="BD586" s="2"/>
      <c r="BE586" s="2"/>
      <c r="BF586" s="1"/>
      <c r="BG586" s="2"/>
      <c r="BH586" s="2"/>
      <c r="BI586" s="1"/>
      <c r="BJ586" s="2"/>
      <c r="BK586" s="2"/>
      <c r="BL586" s="1"/>
      <c r="BM586" s="2"/>
      <c r="BN586" s="2"/>
      <c r="BO586" s="1"/>
      <c r="BS586" s="23"/>
      <c r="BT586" s="23"/>
      <c r="BU586" s="23"/>
      <c r="BV586" s="24"/>
      <c r="BW586" s="2"/>
      <c r="BX586" s="2"/>
      <c r="BY586" s="2"/>
      <c r="BZ586" s="1"/>
      <c r="CB586" s="25"/>
      <c r="CC586" s="27"/>
      <c r="CD586" s="27"/>
      <c r="CG586" s="30">
        <v>548</v>
      </c>
      <c r="CH586" s="30"/>
      <c r="CI586" s="30"/>
      <c r="CJ586" s="30"/>
      <c r="CK586" s="30"/>
      <c r="CL586" s="30"/>
      <c r="CM586" s="30"/>
      <c r="CN586" s="30"/>
    </row>
    <row r="587" spans="1:95" ht="15.75" x14ac:dyDescent="0.25">
      <c r="A587" t="s">
        <v>895</v>
      </c>
      <c r="AB587" s="2"/>
      <c r="AC587" s="2"/>
      <c r="AD587" s="2"/>
      <c r="AE587" s="1"/>
      <c r="AF587" s="2"/>
      <c r="AG587" s="2"/>
      <c r="AH587" s="1"/>
      <c r="AI587" s="2"/>
      <c r="AJ587" s="2"/>
      <c r="AK587" s="1"/>
      <c r="AL587" s="2"/>
      <c r="AM587" s="2"/>
      <c r="AN587" s="1"/>
      <c r="AO587" s="2"/>
      <c r="AP587" s="2"/>
      <c r="AQ587" s="1"/>
      <c r="AR587" s="2"/>
      <c r="AS587" s="2"/>
      <c r="AT587" s="1"/>
      <c r="AU587" s="1"/>
      <c r="AW587" s="2"/>
      <c r="AX587" s="2"/>
      <c r="AY587" s="2"/>
      <c r="AZ587" s="1"/>
      <c r="BA587" s="2"/>
      <c r="BB587" s="2"/>
      <c r="BC587" s="1"/>
      <c r="BD587" s="2"/>
      <c r="BE587" s="2"/>
      <c r="BF587" s="1"/>
      <c r="BG587" s="2"/>
      <c r="BH587" s="2"/>
      <c r="BI587" s="1"/>
      <c r="BJ587" s="2"/>
      <c r="BK587" s="2"/>
      <c r="BL587" s="1"/>
      <c r="BM587" s="2"/>
      <c r="BN587" s="2"/>
      <c r="BO587" s="1"/>
      <c r="BS587" s="23"/>
      <c r="BT587" s="23"/>
      <c r="BU587" s="23"/>
      <c r="BV587" s="24"/>
      <c r="BW587" s="2"/>
      <c r="BX587" s="2"/>
      <c r="BY587" s="2"/>
      <c r="BZ587" s="1"/>
      <c r="CB587" s="25"/>
      <c r="CC587" s="27"/>
      <c r="CD587" s="27"/>
      <c r="CG587" s="30">
        <v>550</v>
      </c>
      <c r="CH587" s="30"/>
      <c r="CI587" s="30"/>
      <c r="CJ587" s="30"/>
      <c r="CK587" s="30"/>
      <c r="CL587" s="30"/>
      <c r="CM587" s="30"/>
      <c r="CN587" s="30"/>
    </row>
    <row r="588" spans="1:95" ht="15.75" x14ac:dyDescent="0.25">
      <c r="A588" t="s">
        <v>897</v>
      </c>
      <c r="AB588" s="2"/>
      <c r="AC588" s="2"/>
      <c r="AD588" s="2"/>
      <c r="AE588" s="1"/>
      <c r="AF588" s="2"/>
      <c r="AG588" s="2"/>
      <c r="AH588" s="1"/>
      <c r="AI588" s="2"/>
      <c r="AJ588" s="2"/>
      <c r="AK588" s="1"/>
      <c r="AL588" s="2"/>
      <c r="AM588" s="2"/>
      <c r="AN588" s="1"/>
      <c r="AO588" s="2"/>
      <c r="AP588" s="2"/>
      <c r="AQ588" s="1"/>
      <c r="AR588" s="2"/>
      <c r="AS588" s="2"/>
      <c r="AT588" s="1"/>
      <c r="AU588" s="1"/>
      <c r="AW588" s="2"/>
      <c r="AX588" s="2"/>
      <c r="AY588" s="2"/>
      <c r="AZ588" s="1"/>
      <c r="BA588" s="2"/>
      <c r="BB588" s="2"/>
      <c r="BC588" s="1"/>
      <c r="BD588" s="2"/>
      <c r="BE588" s="2"/>
      <c r="BF588" s="1"/>
      <c r="BG588" s="2"/>
      <c r="BH588" s="2"/>
      <c r="BI588" s="1"/>
      <c r="BJ588" s="2"/>
      <c r="BK588" s="2"/>
      <c r="BL588" s="1"/>
      <c r="BM588" s="2"/>
      <c r="BN588" s="2"/>
      <c r="BO588" s="1"/>
      <c r="BS588" s="23"/>
      <c r="BT588" s="23"/>
      <c r="BU588" s="23"/>
      <c r="BV588" s="24"/>
      <c r="BW588" s="2"/>
      <c r="BX588" s="2"/>
      <c r="BY588" s="2"/>
      <c r="BZ588" s="1"/>
      <c r="CB588" s="25"/>
      <c r="CC588" s="27"/>
      <c r="CD588" s="27"/>
      <c r="CG588" s="30">
        <v>552</v>
      </c>
      <c r="CH588" s="30"/>
      <c r="CI588" s="30"/>
      <c r="CJ588" s="30"/>
      <c r="CK588" s="30"/>
      <c r="CL588" s="30"/>
      <c r="CM588" s="30"/>
      <c r="CN588" s="30"/>
      <c r="CO588" s="30"/>
      <c r="CP588" s="30"/>
      <c r="CQ588" s="30"/>
    </row>
    <row r="589" spans="1:95" ht="15.75" x14ac:dyDescent="0.25">
      <c r="A589" t="s">
        <v>899</v>
      </c>
      <c r="AB589" s="2"/>
      <c r="AC589" s="2"/>
      <c r="AD589" s="2"/>
      <c r="AE589" s="1"/>
      <c r="AF589" s="2"/>
      <c r="AG589" s="2"/>
      <c r="AH589" s="1"/>
      <c r="AI589" s="2"/>
      <c r="AJ589" s="2"/>
      <c r="AK589" s="1"/>
      <c r="AL589" s="2"/>
      <c r="AM589" s="2"/>
      <c r="AN589" s="1"/>
      <c r="AO589" s="2"/>
      <c r="AP589" s="2"/>
      <c r="AQ589" s="1"/>
      <c r="AR589" s="2"/>
      <c r="AS589" s="2"/>
      <c r="AT589" s="1"/>
      <c r="AU589" s="1"/>
      <c r="AW589" s="2"/>
      <c r="AX589" s="2"/>
      <c r="AY589" s="2"/>
      <c r="AZ589" s="1"/>
      <c r="BA589" s="2"/>
      <c r="BB589" s="2"/>
      <c r="BC589" s="1"/>
      <c r="BD589" s="2"/>
      <c r="BE589" s="2"/>
      <c r="BF589" s="1"/>
      <c r="BG589" s="2"/>
      <c r="BH589" s="2"/>
      <c r="BI589" s="1"/>
      <c r="BJ589" s="2"/>
      <c r="BK589" s="2"/>
      <c r="BL589" s="1"/>
      <c r="BM589" s="2"/>
      <c r="BN589" s="2"/>
      <c r="BO589" s="1"/>
      <c r="BS589" s="23"/>
      <c r="BT589" s="23"/>
      <c r="BU589" s="23"/>
      <c r="BV589" s="24"/>
      <c r="BW589" s="2"/>
      <c r="BX589" s="2"/>
      <c r="BY589" s="2"/>
      <c r="BZ589" s="1"/>
      <c r="CB589" s="25"/>
      <c r="CC589" s="27"/>
      <c r="CD589" s="27"/>
      <c r="CG589" s="30">
        <v>558</v>
      </c>
      <c r="CH589" s="30"/>
      <c r="CI589" s="30"/>
      <c r="CJ589" s="30"/>
      <c r="CK589" s="30"/>
      <c r="CL589" s="30"/>
      <c r="CM589" s="30"/>
      <c r="CN589" s="30"/>
      <c r="CO589" s="30"/>
      <c r="CP589" s="30"/>
      <c r="CQ589" s="30"/>
    </row>
    <row r="590" spans="1:95" ht="15.75" x14ac:dyDescent="0.25">
      <c r="A590" t="s">
        <v>901</v>
      </c>
      <c r="AB590" s="2"/>
      <c r="AC590" s="2"/>
      <c r="AD590" s="2"/>
      <c r="AE590" s="1"/>
      <c r="AF590" s="2"/>
      <c r="AG590" s="2"/>
      <c r="AH590" s="1"/>
      <c r="AI590" s="2"/>
      <c r="AJ590" s="2"/>
      <c r="AK590" s="1"/>
      <c r="AL590" s="2"/>
      <c r="AM590" s="2"/>
      <c r="AN590" s="1"/>
      <c r="AO590" s="2"/>
      <c r="AP590" s="2"/>
      <c r="AQ590" s="1"/>
      <c r="AR590" s="2"/>
      <c r="AS590" s="2"/>
      <c r="AT590" s="1"/>
      <c r="AU590" s="1"/>
      <c r="AW590" s="2"/>
      <c r="AX590" s="2"/>
      <c r="AY590" s="2"/>
      <c r="AZ590" s="1"/>
      <c r="BA590" s="2"/>
      <c r="BB590" s="2"/>
      <c r="BC590" s="1"/>
      <c r="BD590" s="2"/>
      <c r="BE590" s="2"/>
      <c r="BF590" s="1"/>
      <c r="BG590" s="2"/>
      <c r="BH590" s="2"/>
      <c r="BI590" s="1"/>
      <c r="BJ590" s="2"/>
      <c r="BK590" s="2"/>
      <c r="BL590" s="1"/>
      <c r="BM590" s="2"/>
      <c r="BN590" s="2"/>
      <c r="BO590" s="1"/>
      <c r="BS590" s="23"/>
      <c r="BT590" s="23"/>
      <c r="BU590" s="23"/>
      <c r="BV590" s="24"/>
      <c r="BW590" s="2"/>
      <c r="BX590" s="2"/>
      <c r="BY590" s="2"/>
      <c r="BZ590" s="1"/>
      <c r="CB590" s="25"/>
      <c r="CC590" s="27"/>
      <c r="CD590" s="27"/>
      <c r="CG590" s="30">
        <v>564</v>
      </c>
      <c r="CH590" s="30"/>
      <c r="CI590" s="30"/>
      <c r="CJ590" s="30"/>
      <c r="CK590" s="30"/>
      <c r="CL590" s="30"/>
      <c r="CM590" s="30"/>
      <c r="CN590" s="30"/>
      <c r="CO590" s="30"/>
      <c r="CP590" s="30"/>
      <c r="CQ590" s="30"/>
    </row>
    <row r="591" spans="1:95" ht="15.75" x14ac:dyDescent="0.25">
      <c r="AB591" s="2"/>
      <c r="AC591" s="2"/>
      <c r="AD591" s="2"/>
      <c r="AE591" s="1"/>
      <c r="AF591" s="2"/>
      <c r="AG591" s="2"/>
      <c r="AH591" s="1"/>
      <c r="AI591" s="2"/>
      <c r="AJ591" s="2"/>
      <c r="AK591" s="1"/>
      <c r="AL591" s="2"/>
      <c r="AM591" s="2"/>
      <c r="AN591" s="1"/>
      <c r="AO591" s="2"/>
      <c r="AP591" s="2"/>
      <c r="AQ591" s="1"/>
      <c r="AR591" s="2"/>
      <c r="AS591" s="2"/>
      <c r="AT591" s="1"/>
      <c r="AU591" s="1"/>
      <c r="AW591" s="2"/>
      <c r="AX591" s="2"/>
      <c r="AY591" s="2"/>
      <c r="AZ591" s="1"/>
      <c r="BA591" s="2"/>
      <c r="BB591" s="2"/>
      <c r="BC591" s="1"/>
      <c r="BD591" s="2"/>
      <c r="BE591" s="2"/>
      <c r="BF591" s="1"/>
      <c r="BG591" s="2"/>
      <c r="BH591" s="2"/>
      <c r="BI591" s="1"/>
      <c r="BJ591" s="2"/>
      <c r="BK591" s="2"/>
      <c r="BL591" s="1"/>
      <c r="BM591" s="2"/>
      <c r="BN591" s="2"/>
      <c r="BO591" s="1"/>
      <c r="BS591" s="23"/>
      <c r="BT591" s="23"/>
      <c r="BU591" s="23"/>
      <c r="BV591" s="24"/>
      <c r="BW591" s="2"/>
      <c r="BX591" s="2"/>
      <c r="BY591" s="2"/>
      <c r="BZ591" s="1"/>
      <c r="CB591" s="25"/>
      <c r="CC591" s="27"/>
      <c r="CD591" s="27"/>
      <c r="CG591" s="30">
        <v>570</v>
      </c>
      <c r="CH591" s="30"/>
      <c r="CI591" s="30"/>
      <c r="CJ591" s="30"/>
      <c r="CK591" s="30"/>
      <c r="CL591" s="30"/>
      <c r="CM591" s="30"/>
      <c r="CN591" s="30"/>
      <c r="CO591" s="30"/>
      <c r="CP591" s="30"/>
      <c r="CQ591" s="30"/>
    </row>
    <row r="592" spans="1:95" ht="15.75" x14ac:dyDescent="0.25">
      <c r="AB592" s="2"/>
      <c r="AC592" s="2"/>
      <c r="AD592" s="2"/>
      <c r="AE592" s="1"/>
      <c r="AF592" s="2"/>
      <c r="AG592" s="2"/>
      <c r="AH592" s="1"/>
      <c r="AI592" s="2"/>
      <c r="AJ592" s="2"/>
      <c r="AK592" s="1"/>
      <c r="AL592" s="2"/>
      <c r="AM592" s="2"/>
      <c r="AN592" s="1"/>
      <c r="AO592" s="2"/>
      <c r="AP592" s="2"/>
      <c r="AQ592" s="1"/>
      <c r="AR592" s="2"/>
      <c r="AS592" s="2"/>
      <c r="AT592" s="1"/>
      <c r="AU592" s="1"/>
      <c r="AW592" s="2"/>
      <c r="AX592" s="2"/>
      <c r="AY592" s="2"/>
      <c r="AZ592" s="1"/>
      <c r="BA592" s="2"/>
      <c r="BB592" s="2"/>
      <c r="BC592" s="1"/>
      <c r="BD592" s="2"/>
      <c r="BE592" s="2"/>
      <c r="BF592" s="1"/>
      <c r="BG592" s="2"/>
      <c r="BH592" s="2"/>
      <c r="BI592" s="1"/>
      <c r="BJ592" s="2"/>
      <c r="BK592" s="2"/>
      <c r="BL592" s="1"/>
      <c r="BM592" s="2"/>
      <c r="BN592" s="2"/>
      <c r="BO592" s="1"/>
      <c r="BS592" s="23"/>
      <c r="BT592" s="23"/>
      <c r="BU592" s="23"/>
      <c r="BV592" s="24"/>
      <c r="BW592" s="2"/>
      <c r="BX592" s="2"/>
      <c r="BY592" s="2"/>
      <c r="BZ592" s="1"/>
      <c r="CB592" s="25"/>
      <c r="CC592" s="27"/>
      <c r="CD592" s="27"/>
      <c r="CG592" s="30">
        <v>576</v>
      </c>
      <c r="CH592" s="30"/>
      <c r="CI592" s="30"/>
      <c r="CJ592" s="30"/>
      <c r="CK592" s="30"/>
      <c r="CL592" s="30"/>
      <c r="CM592" s="30"/>
      <c r="CN592" s="30"/>
      <c r="CO592" s="30"/>
      <c r="CP592" s="30"/>
      <c r="CQ592" s="30"/>
    </row>
    <row r="593" spans="85:86" ht="15.75" x14ac:dyDescent="0.25">
      <c r="CG593" s="30">
        <v>581</v>
      </c>
      <c r="CH593" s="30"/>
    </row>
    <row r="594" spans="85:86" ht="15.75" x14ac:dyDescent="0.25">
      <c r="CG594" s="30">
        <v>582</v>
      </c>
      <c r="CH594" s="30"/>
    </row>
    <row r="595" spans="85:86" ht="15.75" x14ac:dyDescent="0.25">
      <c r="CG595" s="30">
        <v>583</v>
      </c>
      <c r="CH595" s="30"/>
    </row>
    <row r="596" spans="85:86" ht="15.75" x14ac:dyDescent="0.25">
      <c r="CG596" s="30">
        <v>584</v>
      </c>
      <c r="CH596" s="30"/>
    </row>
    <row r="597" spans="85:86" ht="15.75" x14ac:dyDescent="0.25">
      <c r="CG597" s="30">
        <v>585</v>
      </c>
      <c r="CH597" s="30"/>
    </row>
    <row r="598" spans="85:86" ht="15.75" x14ac:dyDescent="0.25">
      <c r="CG598" s="30">
        <v>586</v>
      </c>
      <c r="CH598" s="30"/>
    </row>
    <row r="599" spans="85:86" ht="15.75" x14ac:dyDescent="0.25">
      <c r="CG599" s="30">
        <v>587</v>
      </c>
      <c r="CH599" s="30"/>
    </row>
    <row r="600" spans="85:86" ht="15.75" x14ac:dyDescent="0.25">
      <c r="CG600" s="30">
        <v>588</v>
      </c>
      <c r="CH600" s="30"/>
    </row>
    <row r="601" spans="85:86" ht="15.75" x14ac:dyDescent="0.25">
      <c r="CG601" s="30">
        <v>589</v>
      </c>
      <c r="CH601" s="30"/>
    </row>
    <row r="602" spans="85:86" ht="15.75" x14ac:dyDescent="0.25">
      <c r="CG602" s="30">
        <v>590</v>
      </c>
      <c r="CH602" s="30"/>
    </row>
    <row r="603" spans="85:86" ht="15.75" x14ac:dyDescent="0.25">
      <c r="CG603" s="30">
        <v>591</v>
      </c>
      <c r="CH603" s="30"/>
    </row>
    <row r="604" spans="85:86" ht="15.75" x14ac:dyDescent="0.25">
      <c r="CG604" s="30">
        <v>592</v>
      </c>
      <c r="CH604" s="30"/>
    </row>
    <row r="605" spans="85:86" ht="15.75" x14ac:dyDescent="0.25">
      <c r="CG605" s="30">
        <v>593</v>
      </c>
      <c r="CH605" s="30"/>
    </row>
    <row r="606" spans="85:86" ht="15.75" x14ac:dyDescent="0.25">
      <c r="CG606" s="30">
        <v>594</v>
      </c>
      <c r="CH606" s="30"/>
    </row>
    <row r="607" spans="85:86" ht="15.75" x14ac:dyDescent="0.25">
      <c r="CG607" s="30">
        <v>595</v>
      </c>
      <c r="CH607" s="30"/>
    </row>
    <row r="608" spans="85:86" ht="15.75" x14ac:dyDescent="0.25">
      <c r="CG608" s="30">
        <v>596</v>
      </c>
      <c r="CH608" s="30"/>
    </row>
    <row r="609" spans="85:86" ht="15.75" x14ac:dyDescent="0.25">
      <c r="CG609" s="30">
        <v>597</v>
      </c>
      <c r="CH609" s="30"/>
    </row>
    <row r="610" spans="85:86" ht="15.75" x14ac:dyDescent="0.25">
      <c r="CG610" s="30">
        <v>598</v>
      </c>
      <c r="CH610" s="30"/>
    </row>
    <row r="611" spans="85:86" ht="15.75" x14ac:dyDescent="0.25">
      <c r="CG611" s="30">
        <v>599</v>
      </c>
      <c r="CH611" s="30"/>
    </row>
    <row r="612" spans="85:86" ht="15.75" x14ac:dyDescent="0.25">
      <c r="CG612" s="30">
        <v>600</v>
      </c>
      <c r="CH612" s="30"/>
    </row>
    <row r="613" spans="85:86" ht="15.75" x14ac:dyDescent="0.25">
      <c r="CG613" s="30">
        <v>601</v>
      </c>
      <c r="CH613" s="30"/>
    </row>
    <row r="614" spans="85:86" ht="15.75" x14ac:dyDescent="0.25">
      <c r="CG614" s="30">
        <v>602</v>
      </c>
      <c r="CH614" s="30"/>
    </row>
    <row r="615" spans="85:86" ht="15.75" x14ac:dyDescent="0.25">
      <c r="CG615" s="30">
        <v>603</v>
      </c>
      <c r="CH615" s="30"/>
    </row>
    <row r="616" spans="85:86" ht="15.75" x14ac:dyDescent="0.25">
      <c r="CG616" s="30">
        <v>604</v>
      </c>
      <c r="CH616" s="30"/>
    </row>
    <row r="617" spans="85:86" ht="15.75" x14ac:dyDescent="0.25">
      <c r="CG617" s="30">
        <v>605</v>
      </c>
      <c r="CH617" s="30"/>
    </row>
    <row r="618" spans="85:86" ht="15.75" x14ac:dyDescent="0.25">
      <c r="CG618" s="30">
        <v>606</v>
      </c>
      <c r="CH618" s="30"/>
    </row>
    <row r="619" spans="85:86" ht="15.75" x14ac:dyDescent="0.25">
      <c r="CG619" s="30">
        <v>607</v>
      </c>
      <c r="CH619" s="30"/>
    </row>
    <row r="620" spans="85:86" ht="15.75" x14ac:dyDescent="0.25">
      <c r="CG620" s="30">
        <v>608</v>
      </c>
      <c r="CH620" s="30"/>
    </row>
    <row r="621" spans="85:86" ht="15.75" x14ac:dyDescent="0.25">
      <c r="CG621" s="30">
        <v>609</v>
      </c>
      <c r="CH621" s="30"/>
    </row>
    <row r="622" spans="85:86" ht="15.75" x14ac:dyDescent="0.25">
      <c r="CG622" s="30">
        <v>610</v>
      </c>
      <c r="CH622" s="30"/>
    </row>
    <row r="623" spans="85:86" ht="15.75" x14ac:dyDescent="0.25">
      <c r="CG623" s="30">
        <v>611</v>
      </c>
      <c r="CH623" s="30"/>
    </row>
    <row r="624" spans="85:86" ht="15.75" x14ac:dyDescent="0.25">
      <c r="CG624" s="30">
        <v>612</v>
      </c>
      <c r="CH624" s="30"/>
    </row>
    <row r="625" spans="85:86" ht="15.75" x14ac:dyDescent="0.25">
      <c r="CG625" s="30">
        <v>613</v>
      </c>
      <c r="CH625" s="30"/>
    </row>
    <row r="626" spans="85:86" ht="15.75" x14ac:dyDescent="0.25">
      <c r="CG626" s="30">
        <v>614</v>
      </c>
      <c r="CH626" s="30"/>
    </row>
    <row r="627" spans="85:86" ht="15.75" x14ac:dyDescent="0.25">
      <c r="CG627" s="30">
        <v>615</v>
      </c>
      <c r="CH627" s="30"/>
    </row>
    <row r="628" spans="85:86" ht="15.75" x14ac:dyDescent="0.25">
      <c r="CG628" s="30">
        <v>616</v>
      </c>
      <c r="CH628" s="30"/>
    </row>
    <row r="629" spans="85:86" ht="15.75" x14ac:dyDescent="0.25">
      <c r="CG629" s="30">
        <v>617</v>
      </c>
      <c r="CH629" s="30"/>
    </row>
    <row r="630" spans="85:86" ht="15.75" x14ac:dyDescent="0.25">
      <c r="CG630" s="30">
        <v>618</v>
      </c>
      <c r="CH630" s="30"/>
    </row>
    <row r="631" spans="85:86" ht="15.75" x14ac:dyDescent="0.25">
      <c r="CG631" s="30">
        <v>619</v>
      </c>
      <c r="CH631" s="30"/>
    </row>
    <row r="632" spans="85:86" ht="15.75" x14ac:dyDescent="0.25">
      <c r="CG632" s="30">
        <v>620</v>
      </c>
      <c r="CH632" s="30"/>
    </row>
    <row r="633" spans="85:86" ht="15.75" x14ac:dyDescent="0.25">
      <c r="CG633" s="30">
        <v>621</v>
      </c>
      <c r="CH633" s="30"/>
    </row>
    <row r="634" spans="85:86" ht="15.75" x14ac:dyDescent="0.25">
      <c r="CG634" s="30">
        <v>622</v>
      </c>
      <c r="CH634" s="30"/>
    </row>
    <row r="635" spans="85:86" ht="15.75" x14ac:dyDescent="0.25">
      <c r="CG635" s="30">
        <v>623</v>
      </c>
      <c r="CH635" s="30"/>
    </row>
    <row r="636" spans="85:86" ht="15.75" x14ac:dyDescent="0.25">
      <c r="CG636" s="30">
        <v>624</v>
      </c>
      <c r="CH636" s="30"/>
    </row>
    <row r="637" spans="85:86" ht="15.75" x14ac:dyDescent="0.25">
      <c r="CG637" s="30">
        <v>625</v>
      </c>
      <c r="CH637" s="30"/>
    </row>
    <row r="638" spans="85:86" ht="15.75" x14ac:dyDescent="0.25">
      <c r="CG638" s="30">
        <v>626</v>
      </c>
      <c r="CH638" s="30"/>
    </row>
    <row r="639" spans="85:86" ht="15.75" x14ac:dyDescent="0.25">
      <c r="CG639" s="30">
        <v>627</v>
      </c>
      <c r="CH639" s="30"/>
    </row>
    <row r="640" spans="85:86" ht="15.75" x14ac:dyDescent="0.25">
      <c r="CG640" s="30">
        <v>628</v>
      </c>
      <c r="CH640" s="30"/>
    </row>
    <row r="641" spans="85:86" ht="15.75" x14ac:dyDescent="0.25">
      <c r="CG641" s="30">
        <v>629</v>
      </c>
      <c r="CH641" s="30"/>
    </row>
    <row r="642" spans="85:86" ht="15.75" x14ac:dyDescent="0.25">
      <c r="CG642" s="30">
        <v>630</v>
      </c>
      <c r="CH642" s="30"/>
    </row>
    <row r="643" spans="85:86" ht="15.75" x14ac:dyDescent="0.25">
      <c r="CG643" s="30">
        <v>631</v>
      </c>
      <c r="CH643" s="30"/>
    </row>
    <row r="644" spans="85:86" ht="15.75" x14ac:dyDescent="0.25">
      <c r="CG644" s="30">
        <v>632</v>
      </c>
      <c r="CH644" s="30"/>
    </row>
    <row r="645" spans="85:86" ht="15.75" x14ac:dyDescent="0.25">
      <c r="CG645" s="30">
        <v>633</v>
      </c>
      <c r="CH645" s="30"/>
    </row>
    <row r="646" spans="85:86" ht="15.75" x14ac:dyDescent="0.25">
      <c r="CG646" s="30">
        <v>634</v>
      </c>
      <c r="CH646" s="30"/>
    </row>
  </sheetData>
  <mergeCells count="35">
    <mergeCell ref="BU4:BV4"/>
    <mergeCell ref="BY4:BZ4"/>
    <mergeCell ref="BQ1:BZ1"/>
    <mergeCell ref="AO4:AQ4"/>
    <mergeCell ref="AR4:AT4"/>
    <mergeCell ref="AY4:BA4"/>
    <mergeCell ref="BB4:BD4"/>
    <mergeCell ref="BE4:BG4"/>
    <mergeCell ref="BS3:BV3"/>
    <mergeCell ref="BW3:BZ3"/>
    <mergeCell ref="BK4:BM4"/>
    <mergeCell ref="P3:P6"/>
    <mergeCell ref="AB3:AB4"/>
    <mergeCell ref="C4:C5"/>
    <mergeCell ref="D4:F4"/>
    <mergeCell ref="G4:G5"/>
    <mergeCell ref="H4:J4"/>
    <mergeCell ref="L4:L5"/>
    <mergeCell ref="AD3:AK3"/>
    <mergeCell ref="AM3:AT3"/>
    <mergeCell ref="AW3:AW4"/>
    <mergeCell ref="AY3:BF3"/>
    <mergeCell ref="BH3:BO3"/>
    <mergeCell ref="AC4:AE4"/>
    <mergeCell ref="AF4:AH4"/>
    <mergeCell ref="AI4:AK4"/>
    <mergeCell ref="AL4:AN4"/>
    <mergeCell ref="BH4:BJ4"/>
    <mergeCell ref="BN4:BO4"/>
    <mergeCell ref="B1:J1"/>
    <mergeCell ref="C3:F3"/>
    <mergeCell ref="G3:J3"/>
    <mergeCell ref="K3:K6"/>
    <mergeCell ref="L3:O3"/>
    <mergeCell ref="M4:O4"/>
  </mergeCells>
  <pageMargins left="1" right="1" top="0.98425196850393704" bottom="0.98425196850393704" header="0.51181102362204722" footer="0.51181102362204722"/>
  <pageSetup paperSize="9" scale="80" fitToHeight="0" orientation="portrait"/>
  <headerFooter alignWithMargins="0"/>
  <rowBreaks count="10" manualBreakCount="10">
    <brk id="92" max="16383" man="1"/>
    <brk id="210" max="16383" man="1"/>
    <brk id="219" max="16383" man="1"/>
    <brk id="256" max="16383" man="1"/>
    <brk id="314" max="16383" man="1"/>
    <brk id="379" max="16383" man="1"/>
    <brk id="441" max="16383" man="1"/>
    <brk id="503" max="16383" man="1"/>
    <brk id="520" max="16383" man="1"/>
    <brk id="560" max="16383"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O642"/>
  <sheetViews>
    <sheetView zoomScale="75" workbookViewId="0">
      <pane xSplit="2" ySplit="6" topLeftCell="C385" activePane="bottomRight" state="frozen"/>
      <selection pane="topRight" activeCell="D1" sqref="D1"/>
      <selection pane="bottomLeft" activeCell="A5" sqref="A5"/>
      <selection pane="bottomRight" activeCell="L44" sqref="L44"/>
    </sheetView>
  </sheetViews>
  <sheetFormatPr defaultColWidth="8.85546875" defaultRowHeight="12.75" x14ac:dyDescent="0.2"/>
  <cols>
    <col min="1" max="1" width="0" hidden="1" customWidth="1"/>
    <col min="2" max="2" width="34" customWidth="1"/>
    <col min="3" max="5" width="10.7109375" style="2" customWidth="1"/>
    <col min="6" max="6" width="10.140625" style="121" customWidth="1"/>
    <col min="7" max="9" width="10.7109375" style="2" customWidth="1"/>
    <col min="10" max="10" width="6.7109375" style="1" customWidth="1"/>
    <col min="11" max="14" width="10.7109375" style="9" customWidth="1"/>
    <col min="15" max="15" width="13.85546875" style="104" customWidth="1"/>
    <col min="16" max="22" width="10.7109375" style="9" customWidth="1"/>
    <col min="23" max="23" width="18.42578125" style="9" customWidth="1"/>
    <col min="24" max="26" width="10.7109375" style="9" customWidth="1"/>
    <col min="92" max="92" width="25.7109375" bestFit="1" customWidth="1"/>
    <col min="96" max="96" width="10" bestFit="1" customWidth="1"/>
    <col min="108" max="108" width="10.28515625" bestFit="1" customWidth="1"/>
  </cols>
  <sheetData>
    <row r="1" spans="1:111" ht="18" x14ac:dyDescent="0.25">
      <c r="B1" s="185" t="s">
        <v>934</v>
      </c>
      <c r="C1" s="185"/>
      <c r="D1" s="185"/>
      <c r="E1" s="185"/>
      <c r="F1" s="185"/>
      <c r="G1" s="185"/>
      <c r="H1" s="185"/>
      <c r="I1" s="185"/>
      <c r="J1" s="185"/>
      <c r="AB1" s="185" t="s">
        <v>942</v>
      </c>
      <c r="AC1" s="185"/>
      <c r="AD1" s="185"/>
      <c r="AE1" s="185"/>
      <c r="AF1" s="185"/>
      <c r="AG1" s="185"/>
      <c r="AH1" s="185"/>
      <c r="AI1" s="185"/>
      <c r="AJ1" s="185"/>
      <c r="AM1" s="16" t="s">
        <v>946</v>
      </c>
      <c r="AN1" s="16"/>
      <c r="AO1" s="16"/>
      <c r="AP1" s="16"/>
      <c r="AQ1" s="17"/>
      <c r="AR1" s="16"/>
      <c r="AS1" s="16"/>
      <c r="AT1" s="17"/>
      <c r="AU1" s="16"/>
      <c r="AV1" s="18"/>
      <c r="AW1" s="19"/>
      <c r="AX1" s="18"/>
      <c r="AY1" s="18"/>
      <c r="AZ1" s="19"/>
      <c r="BA1" s="16"/>
      <c r="BB1" s="16"/>
      <c r="BC1" s="17"/>
      <c r="BD1" s="16"/>
      <c r="BE1" s="16"/>
      <c r="BF1" s="17"/>
      <c r="BG1" s="17"/>
      <c r="BH1" s="16" t="s">
        <v>946</v>
      </c>
      <c r="BI1" s="16"/>
      <c r="BJ1" s="16"/>
      <c r="BK1" s="16"/>
      <c r="BL1" s="17"/>
      <c r="BM1" s="16"/>
      <c r="BN1" s="16"/>
      <c r="BO1" s="17"/>
      <c r="BP1" s="16"/>
      <c r="BQ1" s="18"/>
      <c r="BR1" s="19"/>
      <c r="BS1" s="18"/>
      <c r="BT1" s="18"/>
      <c r="BU1" s="19"/>
      <c r="BV1" s="16"/>
      <c r="BW1" s="16"/>
      <c r="BX1" s="17"/>
      <c r="BY1" s="16"/>
      <c r="BZ1" s="16"/>
      <c r="CA1" s="17"/>
      <c r="CC1" s="186" t="s">
        <v>957</v>
      </c>
      <c r="CD1" s="186"/>
      <c r="CE1" s="186"/>
      <c r="CF1" s="186"/>
      <c r="CG1" s="186"/>
      <c r="CH1" s="186"/>
      <c r="CI1" s="186"/>
      <c r="CJ1" s="186"/>
      <c r="CK1" s="186"/>
      <c r="CL1" s="186"/>
      <c r="CN1" s="25"/>
      <c r="CO1" s="25"/>
      <c r="CP1" s="25"/>
      <c r="CQ1" s="25"/>
      <c r="CR1" s="25"/>
      <c r="CU1" s="30">
        <v>1</v>
      </c>
      <c r="CV1" s="30"/>
      <c r="CW1" s="30"/>
      <c r="CX1" s="30"/>
      <c r="CY1" s="30"/>
      <c r="CZ1" s="30"/>
      <c r="DA1" s="30"/>
      <c r="DB1" s="30"/>
      <c r="DC1" s="30"/>
      <c r="DD1" s="30"/>
      <c r="DE1" s="30"/>
      <c r="DF1" s="30">
        <v>1</v>
      </c>
      <c r="DG1" s="30"/>
    </row>
    <row r="2" spans="1:111" ht="16.5" thickBot="1" x14ac:dyDescent="0.3">
      <c r="AC2" s="2"/>
      <c r="AD2" s="2"/>
      <c r="AE2" s="2"/>
      <c r="AF2" s="1"/>
      <c r="AG2" s="2"/>
      <c r="AH2" s="2"/>
      <c r="AI2" s="2"/>
      <c r="AJ2" s="1"/>
      <c r="AQ2" s="1"/>
      <c r="AT2" s="1"/>
      <c r="AW2" s="20" t="s">
        <v>956</v>
      </c>
      <c r="AZ2" s="1"/>
      <c r="BC2" s="1"/>
      <c r="BF2" s="20" t="s">
        <v>956</v>
      </c>
      <c r="BG2" s="20"/>
      <c r="BL2" s="1"/>
      <c r="BO2" s="1"/>
      <c r="BR2" s="20" t="s">
        <v>947</v>
      </c>
      <c r="BU2" s="1"/>
      <c r="BX2" s="1"/>
      <c r="CA2" s="20" t="s">
        <v>947</v>
      </c>
      <c r="CE2" s="2"/>
      <c r="CF2" s="2"/>
      <c r="CG2" s="2"/>
      <c r="CH2" s="1"/>
      <c r="CI2" s="2"/>
      <c r="CJ2" s="2"/>
      <c r="CK2" s="2"/>
      <c r="CL2" s="1"/>
      <c r="CN2" s="25"/>
      <c r="CO2" s="25"/>
      <c r="CP2" s="25"/>
      <c r="CQ2" s="25"/>
      <c r="CR2" s="25"/>
      <c r="CU2" s="30">
        <v>2</v>
      </c>
      <c r="CV2" s="30"/>
      <c r="CW2" s="30"/>
      <c r="CX2" s="30"/>
      <c r="CY2" s="30"/>
      <c r="CZ2" s="30"/>
      <c r="DA2" s="30"/>
      <c r="DB2" s="30"/>
      <c r="DC2" s="30"/>
      <c r="DD2" s="30"/>
      <c r="DE2" s="30"/>
      <c r="DF2" s="30">
        <v>2</v>
      </c>
      <c r="DG2" s="30"/>
    </row>
    <row r="3" spans="1:111" s="4" customFormat="1" ht="27" customHeight="1" x14ac:dyDescent="0.25">
      <c r="A3" s="3"/>
      <c r="B3" s="3" t="s">
        <v>443</v>
      </c>
      <c r="C3" s="187" t="s">
        <v>935</v>
      </c>
      <c r="D3" s="187"/>
      <c r="E3" s="187"/>
      <c r="F3" s="187"/>
      <c r="G3" s="184" t="s">
        <v>936</v>
      </c>
      <c r="H3" s="184"/>
      <c r="I3" s="184"/>
      <c r="J3" s="184"/>
      <c r="K3" s="188" t="s">
        <v>932</v>
      </c>
      <c r="L3" s="187" t="s">
        <v>1083</v>
      </c>
      <c r="M3" s="187"/>
      <c r="N3" s="187"/>
      <c r="O3" s="187"/>
      <c r="P3" s="189" t="s">
        <v>932</v>
      </c>
      <c r="Q3" s="13"/>
      <c r="R3" s="13"/>
      <c r="S3" s="13"/>
      <c r="T3" s="13"/>
      <c r="U3" s="13"/>
      <c r="V3" s="13"/>
      <c r="W3" s="13"/>
      <c r="X3" s="13"/>
      <c r="Y3" s="13"/>
      <c r="Z3" s="13"/>
      <c r="AB3" s="3" t="s">
        <v>443</v>
      </c>
      <c r="AC3" s="179" t="s">
        <v>943</v>
      </c>
      <c r="AD3" s="179"/>
      <c r="AE3" s="179"/>
      <c r="AF3" s="179"/>
      <c r="AG3" s="179" t="s">
        <v>944</v>
      </c>
      <c r="AH3" s="179"/>
      <c r="AI3" s="179"/>
      <c r="AJ3" s="179"/>
      <c r="AM3" s="3" t="s">
        <v>443</v>
      </c>
      <c r="AN3" s="179" t="s">
        <v>937</v>
      </c>
      <c r="AO3" s="21" t="s">
        <v>948</v>
      </c>
      <c r="AP3" s="179" t="s">
        <v>949</v>
      </c>
      <c r="AQ3" s="179"/>
      <c r="AR3" s="179"/>
      <c r="AS3" s="179"/>
      <c r="AT3" s="179"/>
      <c r="AU3" s="179"/>
      <c r="AV3" s="179"/>
      <c r="AW3" s="179"/>
      <c r="AX3" s="21"/>
      <c r="AY3" s="179" t="s">
        <v>949</v>
      </c>
      <c r="AZ3" s="179"/>
      <c r="BA3" s="179"/>
      <c r="BB3" s="179"/>
      <c r="BC3" s="179"/>
      <c r="BD3" s="179"/>
      <c r="BE3" s="179"/>
      <c r="BF3" s="179"/>
      <c r="BG3" s="14"/>
      <c r="BH3" s="3" t="s">
        <v>443</v>
      </c>
      <c r="BI3" s="179" t="s">
        <v>937</v>
      </c>
      <c r="BJ3" s="21" t="s">
        <v>948</v>
      </c>
      <c r="BK3" s="179" t="s">
        <v>949</v>
      </c>
      <c r="BL3" s="179"/>
      <c r="BM3" s="179"/>
      <c r="BN3" s="179"/>
      <c r="BO3" s="179"/>
      <c r="BP3" s="179"/>
      <c r="BQ3" s="179"/>
      <c r="BR3" s="179"/>
      <c r="BS3" s="21"/>
      <c r="BT3" s="179" t="s">
        <v>949</v>
      </c>
      <c r="BU3" s="179"/>
      <c r="BV3" s="179"/>
      <c r="BW3" s="179"/>
      <c r="BX3" s="179"/>
      <c r="BY3" s="179"/>
      <c r="BZ3" s="179"/>
      <c r="CA3" s="179"/>
      <c r="CC3" s="3" t="s">
        <v>443</v>
      </c>
      <c r="CD3" s="3"/>
      <c r="CE3" s="179" t="s">
        <v>943</v>
      </c>
      <c r="CF3" s="179"/>
      <c r="CG3" s="179"/>
      <c r="CH3" s="179"/>
      <c r="CI3" s="179" t="s">
        <v>944</v>
      </c>
      <c r="CJ3" s="179"/>
      <c r="CK3" s="179"/>
      <c r="CL3" s="179"/>
      <c r="CN3" s="26"/>
      <c r="CO3" s="26"/>
      <c r="CP3" s="26"/>
      <c r="CQ3" s="26"/>
      <c r="CR3" s="26"/>
      <c r="CU3" s="30">
        <v>3</v>
      </c>
      <c r="CV3" s="30"/>
      <c r="CW3" s="30"/>
      <c r="CX3" s="30"/>
      <c r="CY3" s="30"/>
      <c r="CZ3" s="30"/>
      <c r="DA3" s="30"/>
      <c r="DB3" s="30"/>
      <c r="DC3" s="30"/>
      <c r="DD3" s="30"/>
      <c r="DE3" s="30"/>
      <c r="DF3" s="30">
        <v>3</v>
      </c>
      <c r="DG3" s="30"/>
    </row>
    <row r="4" spans="1:111" s="4" customFormat="1" ht="12.75" customHeight="1" x14ac:dyDescent="0.25">
      <c r="A4" s="10"/>
      <c r="B4" s="10"/>
      <c r="C4" s="183" t="s">
        <v>937</v>
      </c>
      <c r="D4" s="183" t="s">
        <v>938</v>
      </c>
      <c r="E4" s="183"/>
      <c r="F4" s="183"/>
      <c r="G4" s="184" t="s">
        <v>937</v>
      </c>
      <c r="H4" s="184" t="s">
        <v>938</v>
      </c>
      <c r="I4" s="184"/>
      <c r="J4" s="184"/>
      <c r="K4" s="188"/>
      <c r="L4" s="183" t="s">
        <v>937</v>
      </c>
      <c r="M4" s="183" t="s">
        <v>938</v>
      </c>
      <c r="N4" s="183"/>
      <c r="O4" s="183"/>
      <c r="P4" s="190"/>
      <c r="Q4" s="13"/>
      <c r="R4" s="13"/>
      <c r="S4" s="13"/>
      <c r="T4" s="13"/>
      <c r="U4" s="13"/>
      <c r="V4" s="13"/>
      <c r="W4" s="13"/>
      <c r="X4" s="13"/>
      <c r="Y4" s="13"/>
      <c r="Z4" s="13"/>
      <c r="AB4" s="10"/>
      <c r="AC4" s="11" t="s">
        <v>937</v>
      </c>
      <c r="AD4" s="11" t="s">
        <v>945</v>
      </c>
      <c r="AE4" s="180" t="s">
        <v>938</v>
      </c>
      <c r="AF4" s="180"/>
      <c r="AG4" s="11" t="s">
        <v>937</v>
      </c>
      <c r="AH4" s="11" t="s">
        <v>945</v>
      </c>
      <c r="AI4" s="180" t="s">
        <v>938</v>
      </c>
      <c r="AJ4" s="180"/>
      <c r="AM4" s="10"/>
      <c r="AN4" s="180"/>
      <c r="AO4" s="180" t="s">
        <v>950</v>
      </c>
      <c r="AP4" s="180"/>
      <c r="AQ4" s="180"/>
      <c r="AR4" s="180" t="s">
        <v>951</v>
      </c>
      <c r="AS4" s="180"/>
      <c r="AT4" s="180"/>
      <c r="AU4" s="180" t="s">
        <v>952</v>
      </c>
      <c r="AV4" s="180"/>
      <c r="AW4" s="180"/>
      <c r="AX4" s="180" t="s">
        <v>953</v>
      </c>
      <c r="AY4" s="180"/>
      <c r="AZ4" s="180"/>
      <c r="BA4" s="180" t="s">
        <v>954</v>
      </c>
      <c r="BB4" s="180"/>
      <c r="BC4" s="180"/>
      <c r="BD4" s="180" t="s">
        <v>955</v>
      </c>
      <c r="BE4" s="180"/>
      <c r="BF4" s="180"/>
      <c r="BG4" s="11"/>
      <c r="BH4" s="10"/>
      <c r="BI4" s="180"/>
      <c r="BJ4" s="11" t="s">
        <v>950</v>
      </c>
      <c r="BK4" s="180" t="s">
        <v>950</v>
      </c>
      <c r="BL4" s="180"/>
      <c r="BM4" s="180"/>
      <c r="BN4" s="180" t="s">
        <v>951</v>
      </c>
      <c r="BO4" s="180"/>
      <c r="BP4" s="180"/>
      <c r="BQ4" s="180" t="s">
        <v>952</v>
      </c>
      <c r="BR4" s="180"/>
      <c r="BS4" s="180"/>
      <c r="BT4" s="180" t="s">
        <v>953</v>
      </c>
      <c r="BU4" s="180"/>
      <c r="BV4" s="180"/>
      <c r="BW4" s="180" t="s">
        <v>954</v>
      </c>
      <c r="BX4" s="180"/>
      <c r="BY4" s="180"/>
      <c r="BZ4" s="180" t="s">
        <v>955</v>
      </c>
      <c r="CA4" s="180"/>
      <c r="CC4" s="10"/>
      <c r="CD4" s="10"/>
      <c r="CE4" s="11" t="s">
        <v>937</v>
      </c>
      <c r="CF4" s="11" t="s">
        <v>945</v>
      </c>
      <c r="CG4" s="180" t="s">
        <v>938</v>
      </c>
      <c r="CH4" s="180"/>
      <c r="CI4" s="11" t="s">
        <v>937</v>
      </c>
      <c r="CJ4" s="11" t="s">
        <v>945</v>
      </c>
      <c r="CK4" s="180" t="s">
        <v>938</v>
      </c>
      <c r="CL4" s="180"/>
      <c r="CN4" s="26"/>
      <c r="CO4" s="26"/>
      <c r="CP4" s="26"/>
      <c r="CQ4" s="26"/>
      <c r="CR4" s="26"/>
      <c r="CU4" s="30">
        <v>4</v>
      </c>
      <c r="CV4" s="30"/>
      <c r="CW4" s="30"/>
      <c r="CX4" s="30"/>
      <c r="CY4" s="30"/>
      <c r="CZ4" s="30"/>
      <c r="DA4" s="30"/>
      <c r="DB4" s="30"/>
      <c r="DC4" s="30"/>
      <c r="DD4" s="30"/>
      <c r="DE4" s="30"/>
      <c r="DF4" s="30">
        <v>4</v>
      </c>
      <c r="DG4" s="30"/>
    </row>
    <row r="5" spans="1:111" s="4" customFormat="1" ht="12.75" customHeight="1" x14ac:dyDescent="0.25">
      <c r="A5" s="10"/>
      <c r="B5" s="10"/>
      <c r="C5" s="183"/>
      <c r="D5" s="48" t="s">
        <v>939</v>
      </c>
      <c r="E5" s="48" t="s">
        <v>940</v>
      </c>
      <c r="F5" s="122" t="s">
        <v>941</v>
      </c>
      <c r="G5" s="184"/>
      <c r="H5" s="43" t="s">
        <v>939</v>
      </c>
      <c r="I5" s="43" t="s">
        <v>940</v>
      </c>
      <c r="J5" s="44" t="s">
        <v>941</v>
      </c>
      <c r="K5" s="188"/>
      <c r="L5" s="183"/>
      <c r="M5" s="48" t="s">
        <v>939</v>
      </c>
      <c r="N5" s="48" t="s">
        <v>940</v>
      </c>
      <c r="O5" s="126" t="s">
        <v>941</v>
      </c>
      <c r="P5" s="190"/>
      <c r="Q5" s="13"/>
      <c r="R5" s="13"/>
      <c r="S5" s="13"/>
      <c r="T5" s="13"/>
      <c r="U5" s="13"/>
      <c r="V5" s="13"/>
      <c r="W5" s="13"/>
      <c r="X5" s="13"/>
      <c r="Y5" s="13"/>
      <c r="Z5" s="13"/>
      <c r="AB5" s="10"/>
      <c r="AC5" s="11" t="s">
        <v>940</v>
      </c>
      <c r="AD5" s="11" t="s">
        <v>940</v>
      </c>
      <c r="AE5" s="11" t="s">
        <v>940</v>
      </c>
      <c r="AF5" s="12" t="s">
        <v>941</v>
      </c>
      <c r="AG5" s="11" t="s">
        <v>940</v>
      </c>
      <c r="AH5" s="11" t="s">
        <v>940</v>
      </c>
      <c r="AI5" s="11" t="s">
        <v>940</v>
      </c>
      <c r="AJ5" s="12" t="s">
        <v>941</v>
      </c>
      <c r="AM5" s="10"/>
      <c r="AN5" s="11" t="s">
        <v>940</v>
      </c>
      <c r="AO5" s="22"/>
      <c r="AP5" s="11" t="s">
        <v>940</v>
      </c>
      <c r="AQ5" s="12" t="s">
        <v>941</v>
      </c>
      <c r="AR5" s="22"/>
      <c r="AS5" s="11" t="s">
        <v>940</v>
      </c>
      <c r="AT5" s="12" t="s">
        <v>941</v>
      </c>
      <c r="AU5" s="22"/>
      <c r="AV5" s="11" t="s">
        <v>940</v>
      </c>
      <c r="AW5" s="12" t="s">
        <v>941</v>
      </c>
      <c r="AX5" s="22"/>
      <c r="AY5" s="11" t="s">
        <v>940</v>
      </c>
      <c r="AZ5" s="12" t="s">
        <v>941</v>
      </c>
      <c r="BA5" s="22"/>
      <c r="BB5" s="11" t="s">
        <v>940</v>
      </c>
      <c r="BC5" s="12" t="s">
        <v>941</v>
      </c>
      <c r="BD5" s="22"/>
      <c r="BE5" s="11" t="s">
        <v>940</v>
      </c>
      <c r="BF5" s="12" t="s">
        <v>941</v>
      </c>
      <c r="BG5" s="12"/>
      <c r="BH5" s="10"/>
      <c r="BI5" s="11" t="s">
        <v>940</v>
      </c>
      <c r="BJ5" s="22"/>
      <c r="BK5" s="11" t="s">
        <v>940</v>
      </c>
      <c r="BL5" s="12" t="s">
        <v>941</v>
      </c>
      <c r="BM5" s="22"/>
      <c r="BN5" s="11" t="s">
        <v>940</v>
      </c>
      <c r="BO5" s="12" t="s">
        <v>941</v>
      </c>
      <c r="BP5" s="22"/>
      <c r="BQ5" s="11" t="s">
        <v>940</v>
      </c>
      <c r="BR5" s="12" t="s">
        <v>941</v>
      </c>
      <c r="BS5" s="22"/>
      <c r="BT5" s="11" t="s">
        <v>940</v>
      </c>
      <c r="BU5" s="12" t="s">
        <v>941</v>
      </c>
      <c r="BV5" s="22"/>
      <c r="BW5" s="11" t="s">
        <v>940</v>
      </c>
      <c r="BX5" s="12" t="s">
        <v>941</v>
      </c>
      <c r="BY5" s="22"/>
      <c r="BZ5" s="11" t="s">
        <v>940</v>
      </c>
      <c r="CA5" s="12" t="s">
        <v>941</v>
      </c>
      <c r="CC5" s="10"/>
      <c r="CD5" s="10"/>
      <c r="CE5" s="11" t="s">
        <v>940</v>
      </c>
      <c r="CF5" s="11" t="s">
        <v>940</v>
      </c>
      <c r="CG5" s="11" t="s">
        <v>940</v>
      </c>
      <c r="CH5" s="11" t="s">
        <v>941</v>
      </c>
      <c r="CI5" s="11" t="s">
        <v>940</v>
      </c>
      <c r="CJ5" s="11" t="s">
        <v>940</v>
      </c>
      <c r="CK5" s="11" t="s">
        <v>940</v>
      </c>
      <c r="CL5" s="11" t="s">
        <v>941</v>
      </c>
      <c r="CN5" s="26"/>
      <c r="CO5" s="26"/>
      <c r="CP5" s="26"/>
      <c r="CQ5" s="26"/>
      <c r="CR5" s="26"/>
      <c r="CU5" s="30">
        <v>5</v>
      </c>
      <c r="CV5" s="30"/>
      <c r="CW5" s="30"/>
      <c r="CX5" s="30"/>
      <c r="CY5" s="30"/>
      <c r="CZ5" s="30"/>
      <c r="DA5" s="30"/>
      <c r="DB5" s="30"/>
      <c r="DC5" s="30"/>
      <c r="DD5" s="30"/>
      <c r="DE5" s="30"/>
      <c r="DF5" s="30">
        <v>5</v>
      </c>
      <c r="DG5" s="30"/>
    </row>
    <row r="6" spans="1:111" ht="15.75" x14ac:dyDescent="0.25">
      <c r="B6" s="5"/>
      <c r="C6" s="50"/>
      <c r="D6" s="50"/>
      <c r="E6" s="50"/>
      <c r="F6" s="123"/>
      <c r="G6" s="45"/>
      <c r="H6" s="45"/>
      <c r="I6" s="45"/>
      <c r="J6" s="46"/>
      <c r="K6" s="188"/>
      <c r="L6" s="50"/>
      <c r="M6" s="50"/>
      <c r="N6" s="50"/>
      <c r="O6" s="127"/>
      <c r="P6" s="190"/>
      <c r="Q6" s="13"/>
      <c r="R6" s="13"/>
      <c r="S6" s="13"/>
      <c r="T6" s="13"/>
      <c r="U6" s="13"/>
      <c r="V6" s="13"/>
      <c r="W6" s="13"/>
      <c r="X6" s="13"/>
      <c r="Y6" s="13"/>
      <c r="Z6" s="13"/>
      <c r="AB6" s="5"/>
      <c r="AC6" s="6"/>
      <c r="AD6" s="6"/>
      <c r="AE6" s="6"/>
      <c r="AF6" s="7"/>
      <c r="AG6" s="6"/>
      <c r="AH6" s="6"/>
      <c r="AI6" s="6"/>
      <c r="AJ6" s="7"/>
      <c r="AM6" s="5"/>
      <c r="AN6" s="6"/>
      <c r="AO6" s="6"/>
      <c r="AP6" s="6"/>
      <c r="AQ6" s="7"/>
      <c r="AR6" s="6"/>
      <c r="AS6" s="6"/>
      <c r="AT6" s="7"/>
      <c r="AU6" s="6"/>
      <c r="AV6" s="6"/>
      <c r="AW6" s="7"/>
      <c r="AX6" s="6"/>
      <c r="AY6" s="6"/>
      <c r="AZ6" s="7"/>
      <c r="BA6" s="6"/>
      <c r="BB6" s="6"/>
      <c r="BC6" s="7"/>
      <c r="BD6" s="6"/>
      <c r="BE6" s="6"/>
      <c r="BF6" s="7"/>
      <c r="BG6" s="7"/>
      <c r="BH6" s="5"/>
      <c r="BI6" s="6"/>
      <c r="BJ6" s="6"/>
      <c r="BK6" s="6"/>
      <c r="BL6" s="7"/>
      <c r="BM6" s="6"/>
      <c r="BN6" s="6"/>
      <c r="BO6" s="7"/>
      <c r="BP6" s="6"/>
      <c r="BQ6" s="6"/>
      <c r="BR6" s="7"/>
      <c r="BS6" s="6"/>
      <c r="BT6" s="6"/>
      <c r="BU6" s="7"/>
      <c r="BV6" s="6"/>
      <c r="BW6" s="6"/>
      <c r="BX6" s="7"/>
      <c r="BY6" s="6"/>
      <c r="BZ6" s="6"/>
      <c r="CA6" s="7"/>
      <c r="CC6" s="5"/>
      <c r="CE6" s="6"/>
      <c r="CF6" s="6"/>
      <c r="CG6" s="6"/>
      <c r="CH6" s="7"/>
      <c r="CI6" s="6"/>
      <c r="CJ6" s="6"/>
      <c r="CK6" s="6"/>
      <c r="CL6" s="7"/>
      <c r="CN6" s="25"/>
      <c r="CO6" s="25"/>
      <c r="CP6" s="25"/>
      <c r="CQ6" s="25"/>
      <c r="CR6" s="25"/>
      <c r="CU6" s="30">
        <v>6</v>
      </c>
      <c r="CV6" s="30"/>
      <c r="CW6" s="30"/>
      <c r="CX6" s="30"/>
      <c r="CY6" s="30"/>
      <c r="CZ6" s="30"/>
      <c r="DA6" s="30"/>
      <c r="DB6" s="30"/>
      <c r="DC6" s="30"/>
      <c r="DD6" s="30"/>
      <c r="DE6" s="30"/>
      <c r="DF6" s="30">
        <v>6</v>
      </c>
      <c r="DG6" s="30"/>
    </row>
    <row r="7" spans="1:111" ht="15.75" x14ac:dyDescent="0.25">
      <c r="C7" s="52"/>
      <c r="D7" s="52"/>
      <c r="E7" s="52"/>
      <c r="F7" s="124"/>
      <c r="G7" s="45"/>
      <c r="H7" s="45"/>
      <c r="I7" s="45"/>
      <c r="J7" s="46"/>
      <c r="K7" s="47"/>
      <c r="L7" s="54"/>
      <c r="M7" s="54"/>
      <c r="N7" s="54"/>
      <c r="O7" s="128"/>
      <c r="P7" s="54"/>
      <c r="AC7" s="2"/>
      <c r="AD7" s="2"/>
      <c r="AE7" s="2"/>
      <c r="AF7" s="1"/>
      <c r="AG7" s="2"/>
      <c r="AH7" s="2"/>
      <c r="AI7" s="2"/>
      <c r="AJ7" s="1"/>
      <c r="AN7" s="2"/>
      <c r="AO7" s="2"/>
      <c r="AP7" s="2"/>
      <c r="AQ7" s="1"/>
      <c r="AR7" s="2"/>
      <c r="AS7" s="2"/>
      <c r="AT7" s="1"/>
      <c r="AU7" s="2"/>
      <c r="AV7" s="2"/>
      <c r="AW7" s="1"/>
      <c r="AX7" s="2"/>
      <c r="AY7" s="2"/>
      <c r="AZ7" s="1"/>
      <c r="BA7" s="2"/>
      <c r="BB7" s="2"/>
      <c r="BC7" s="1"/>
      <c r="BD7" s="2"/>
      <c r="BE7" s="2"/>
      <c r="BF7" s="1"/>
      <c r="BG7" s="1"/>
      <c r="BI7" s="2"/>
      <c r="BJ7" s="2"/>
      <c r="BK7" s="2"/>
      <c r="BL7" s="1"/>
      <c r="BM7" s="2"/>
      <c r="BN7" s="2"/>
      <c r="BO7" s="1"/>
      <c r="BP7" s="2"/>
      <c r="BQ7" s="2"/>
      <c r="BR7" s="1"/>
      <c r="BS7" s="2"/>
      <c r="BT7" s="2"/>
      <c r="BU7" s="1"/>
      <c r="BV7" s="2"/>
      <c r="BW7" s="2"/>
      <c r="BX7" s="1"/>
      <c r="BY7" s="2"/>
      <c r="BZ7" s="2"/>
      <c r="CA7" s="1"/>
      <c r="CE7" s="23"/>
      <c r="CF7" s="23"/>
      <c r="CG7" s="23"/>
      <c r="CH7" s="24"/>
      <c r="CI7" s="2"/>
      <c r="CJ7" s="2"/>
      <c r="CK7" s="2"/>
      <c r="CL7" s="1"/>
      <c r="CN7" s="25"/>
      <c r="CO7" s="25"/>
      <c r="CP7" s="25"/>
      <c r="CQ7" s="25"/>
      <c r="CR7" s="25"/>
      <c r="CU7" s="30">
        <v>7</v>
      </c>
      <c r="CV7" s="30"/>
      <c r="CW7" s="30"/>
      <c r="CX7" s="30"/>
      <c r="CY7" s="30"/>
      <c r="CZ7" s="30"/>
      <c r="DA7" s="30"/>
      <c r="DB7" s="30"/>
      <c r="DC7" s="30"/>
      <c r="DD7" s="30"/>
      <c r="DE7" s="30"/>
      <c r="DF7" s="30"/>
      <c r="DG7" s="30"/>
    </row>
    <row r="8" spans="1:111" ht="15.75" x14ac:dyDescent="0.25">
      <c r="A8" t="s">
        <v>819</v>
      </c>
      <c r="B8" t="s">
        <v>0</v>
      </c>
      <c r="C8" s="52">
        <v>27138.105529</v>
      </c>
      <c r="D8" s="52">
        <v>27138.105529</v>
      </c>
      <c r="E8" s="52">
        <v>0</v>
      </c>
      <c r="F8" s="124">
        <v>0</v>
      </c>
      <c r="G8" s="45">
        <v>27791.606830000001</v>
      </c>
      <c r="H8" s="45">
        <v>27791.606830000001</v>
      </c>
      <c r="I8" s="45">
        <v>0</v>
      </c>
      <c r="J8" s="46">
        <v>0</v>
      </c>
      <c r="K8" s="47" t="s">
        <v>933</v>
      </c>
      <c r="L8" s="55">
        <f>G8-CO8-CP8</f>
        <v>27138.105529</v>
      </c>
      <c r="M8" s="55">
        <f>H8-CO8-CP8</f>
        <v>27138.105529</v>
      </c>
      <c r="N8" s="55">
        <f>M8-L8</f>
        <v>0</v>
      </c>
      <c r="O8" s="129">
        <f>N8/L8</f>
        <v>0</v>
      </c>
      <c r="P8" s="54"/>
      <c r="AB8" t="s">
        <v>0</v>
      </c>
      <c r="AC8" s="2">
        <v>27138.105529</v>
      </c>
      <c r="AD8" s="2">
        <v>27138.105529</v>
      </c>
      <c r="AE8" s="2">
        <v>0</v>
      </c>
      <c r="AF8" s="1">
        <v>0</v>
      </c>
      <c r="AG8" s="2">
        <v>27791.606830000001</v>
      </c>
      <c r="AH8" s="2">
        <v>27791.606829999902</v>
      </c>
      <c r="AI8" s="2">
        <v>-9.822542779147625E-11</v>
      </c>
      <c r="AJ8" s="1">
        <v>-3.5343558360017375E-15</v>
      </c>
      <c r="AM8" t="s">
        <v>0</v>
      </c>
      <c r="AN8" s="2">
        <v>27138.105529</v>
      </c>
      <c r="AO8" s="2">
        <v>27138.105529</v>
      </c>
      <c r="AP8" s="2">
        <v>0</v>
      </c>
      <c r="AQ8" s="1">
        <v>0</v>
      </c>
      <c r="AR8" s="2">
        <v>27138.105529</v>
      </c>
      <c r="AS8" s="2">
        <v>0</v>
      </c>
      <c r="AT8" s="1">
        <v>0</v>
      </c>
      <c r="AU8" s="2">
        <v>27138.105529</v>
      </c>
      <c r="AV8" s="2">
        <v>0</v>
      </c>
      <c r="AW8" s="1">
        <v>0</v>
      </c>
      <c r="AX8" s="2">
        <v>27138.105528999902</v>
      </c>
      <c r="AY8" s="2">
        <v>-9.822542779147625E-11</v>
      </c>
      <c r="AZ8" s="1">
        <v>-3.6194651718231314E-15</v>
      </c>
      <c r="BA8" s="2">
        <v>27138.105529</v>
      </c>
      <c r="BB8" s="2">
        <v>0</v>
      </c>
      <c r="BC8" s="1">
        <v>0</v>
      </c>
      <c r="BD8" s="2">
        <v>27138.105529</v>
      </c>
      <c r="BE8" s="2">
        <v>0</v>
      </c>
      <c r="BF8" s="1">
        <v>0</v>
      </c>
      <c r="BG8" s="1"/>
      <c r="BH8" t="s">
        <v>0</v>
      </c>
      <c r="BI8" s="2">
        <v>27791.606830000001</v>
      </c>
      <c r="BJ8" s="2">
        <v>27791.606830000001</v>
      </c>
      <c r="BK8" s="2">
        <v>0</v>
      </c>
      <c r="BL8" s="1">
        <v>0</v>
      </c>
      <c r="BM8" s="2">
        <v>27791.606830000001</v>
      </c>
      <c r="BN8" s="2">
        <v>0</v>
      </c>
      <c r="BO8" s="1">
        <v>0</v>
      </c>
      <c r="BP8" s="2">
        <v>27791.606830000001</v>
      </c>
      <c r="BQ8" s="2">
        <v>0</v>
      </c>
      <c r="BR8" s="1">
        <v>0</v>
      </c>
      <c r="BS8" s="2">
        <v>27791.606830000001</v>
      </c>
      <c r="BT8" s="2">
        <v>0</v>
      </c>
      <c r="BU8" s="1">
        <v>0</v>
      </c>
      <c r="BV8" s="2">
        <v>27791.606830000001</v>
      </c>
      <c r="BW8" s="2">
        <v>0</v>
      </c>
      <c r="BX8" s="1">
        <v>0</v>
      </c>
      <c r="BY8" s="2">
        <v>27791.606830000001</v>
      </c>
      <c r="BZ8" s="2">
        <v>0</v>
      </c>
      <c r="CA8" s="1">
        <v>0</v>
      </c>
      <c r="CC8" t="s">
        <v>0</v>
      </c>
      <c r="CE8" s="23">
        <v>27138.105529</v>
      </c>
      <c r="CF8" s="23">
        <v>27138.105529</v>
      </c>
      <c r="CG8" s="23">
        <v>0</v>
      </c>
      <c r="CH8" s="24">
        <v>0</v>
      </c>
      <c r="CI8" s="2">
        <v>27791.606830000001</v>
      </c>
      <c r="CJ8" s="2">
        <v>27791.606830000001</v>
      </c>
      <c r="CK8" s="2">
        <v>0</v>
      </c>
      <c r="CL8" s="1">
        <v>0</v>
      </c>
      <c r="CN8" s="25" t="s">
        <v>0</v>
      </c>
      <c r="CO8" s="27">
        <v>1.342597</v>
      </c>
      <c r="CP8" s="27">
        <v>652.15870399999994</v>
      </c>
      <c r="CQ8" s="28">
        <f>CH8-CO8-CP8</f>
        <v>-653.5013009999999</v>
      </c>
      <c r="CR8" s="27">
        <f>CI8-CO8-CP8</f>
        <v>27138.105529</v>
      </c>
      <c r="CU8" s="30">
        <v>8</v>
      </c>
      <c r="CV8" s="30"/>
      <c r="CW8" s="30"/>
      <c r="CX8" s="30"/>
      <c r="CY8" s="30"/>
      <c r="CZ8" s="30"/>
      <c r="DA8" s="30"/>
      <c r="DB8" s="30"/>
      <c r="DC8" s="30"/>
      <c r="DD8" s="30"/>
      <c r="DE8" s="30"/>
      <c r="DF8" s="30"/>
      <c r="DG8" s="30"/>
    </row>
    <row r="9" spans="1:111" ht="15.75" x14ac:dyDescent="0.25">
      <c r="C9" s="52"/>
      <c r="D9" s="52"/>
      <c r="E9" s="52"/>
      <c r="F9" s="124"/>
      <c r="G9" s="45"/>
      <c r="H9" s="45"/>
      <c r="I9" s="45"/>
      <c r="J9" s="46"/>
      <c r="K9" s="47"/>
      <c r="L9" s="55"/>
      <c r="M9" s="55"/>
      <c r="N9" s="54"/>
      <c r="O9" s="128"/>
      <c r="P9" s="54"/>
      <c r="AC9" s="2"/>
      <c r="AD9" s="2"/>
      <c r="AE9" s="2"/>
      <c r="AF9" s="1"/>
      <c r="AG9" s="2"/>
      <c r="AH9" s="2"/>
      <c r="AI9" s="2"/>
      <c r="AJ9" s="1"/>
      <c r="AN9" s="2"/>
      <c r="AO9" s="2"/>
      <c r="AP9" s="2"/>
      <c r="AQ9" s="1"/>
      <c r="AR9" s="2"/>
      <c r="AS9" s="2"/>
      <c r="AT9" s="1"/>
      <c r="AU9" s="2"/>
      <c r="AV9" s="2"/>
      <c r="AW9" s="1"/>
      <c r="AX9" s="2"/>
      <c r="AY9" s="2"/>
      <c r="AZ9" s="1"/>
      <c r="BA9" s="2"/>
      <c r="BB9" s="2"/>
      <c r="BC9" s="1"/>
      <c r="BD9" s="2"/>
      <c r="BE9" s="2"/>
      <c r="BF9" s="1"/>
      <c r="BG9" s="1"/>
      <c r="BI9" s="2"/>
      <c r="BJ9" s="2"/>
      <c r="BK9" s="2"/>
      <c r="BL9" s="1"/>
      <c r="BM9" s="2"/>
      <c r="BN9" s="2"/>
      <c r="BO9" s="1"/>
      <c r="BP9" s="2"/>
      <c r="BQ9" s="2"/>
      <c r="BR9" s="1"/>
      <c r="BS9" s="2"/>
      <c r="BT9" s="2"/>
      <c r="BU9" s="1"/>
      <c r="BV9" s="2"/>
      <c r="BW9" s="2"/>
      <c r="BX9" s="1"/>
      <c r="BY9" s="2"/>
      <c r="BZ9" s="2"/>
      <c r="CA9" s="1"/>
      <c r="CE9" s="23"/>
      <c r="CF9" s="23"/>
      <c r="CG9" s="23"/>
      <c r="CH9" s="24"/>
      <c r="CI9" s="2"/>
      <c r="CJ9" s="2"/>
      <c r="CK9" s="2"/>
      <c r="CL9" s="1"/>
      <c r="CN9" s="25"/>
      <c r="CO9" s="27"/>
      <c r="CP9" s="27"/>
      <c r="CQ9" s="25"/>
      <c r="CR9" s="27"/>
      <c r="CU9" s="30">
        <v>9</v>
      </c>
      <c r="CV9" s="30"/>
      <c r="CW9" s="30"/>
      <c r="CX9" s="30"/>
      <c r="CY9" s="30"/>
      <c r="CZ9" s="30"/>
      <c r="DA9" s="30"/>
      <c r="DB9" s="30"/>
      <c r="DC9" s="30"/>
      <c r="DD9" s="30"/>
      <c r="DE9" s="30"/>
      <c r="DF9" s="30"/>
      <c r="DG9" s="30"/>
    </row>
    <row r="10" spans="1:111" ht="15.75" x14ac:dyDescent="0.25">
      <c r="C10" s="52"/>
      <c r="D10" s="52"/>
      <c r="E10" s="52"/>
      <c r="F10" s="124"/>
      <c r="G10" s="45"/>
      <c r="H10" s="45"/>
      <c r="I10" s="45"/>
      <c r="J10" s="46"/>
      <c r="K10" s="47"/>
      <c r="L10" s="55"/>
      <c r="M10" s="55"/>
      <c r="N10" s="54"/>
      <c r="O10" s="128"/>
      <c r="P10" s="54"/>
      <c r="AC10" s="2"/>
      <c r="AD10" s="2"/>
      <c r="AE10" s="2"/>
      <c r="AF10" s="1"/>
      <c r="AG10" s="2"/>
      <c r="AH10" s="2"/>
      <c r="AI10" s="2"/>
      <c r="AJ10" s="1"/>
      <c r="AN10" s="2"/>
      <c r="AO10" s="2"/>
      <c r="AP10" s="2"/>
      <c r="AQ10" s="1"/>
      <c r="AR10" s="2"/>
      <c r="AS10" s="2"/>
      <c r="AT10" s="1"/>
      <c r="AU10" s="2"/>
      <c r="AV10" s="2"/>
      <c r="AW10" s="1"/>
      <c r="AX10" s="2"/>
      <c r="AY10" s="2"/>
      <c r="AZ10" s="1"/>
      <c r="BA10" s="2"/>
      <c r="BB10" s="2"/>
      <c r="BC10" s="1"/>
      <c r="BD10" s="2"/>
      <c r="BE10" s="2"/>
      <c r="BF10" s="1"/>
      <c r="BG10" s="1"/>
      <c r="BI10" s="2"/>
      <c r="BJ10" s="2"/>
      <c r="BK10" s="2"/>
      <c r="BL10" s="1"/>
      <c r="BM10" s="2"/>
      <c r="BN10" s="2"/>
      <c r="BO10" s="1"/>
      <c r="BP10" s="2"/>
      <c r="BQ10" s="2"/>
      <c r="BR10" s="1"/>
      <c r="BS10" s="2"/>
      <c r="BT10" s="2"/>
      <c r="BU10" s="1"/>
      <c r="BV10" s="2"/>
      <c r="BW10" s="2"/>
      <c r="BX10" s="1"/>
      <c r="BY10" s="2"/>
      <c r="BZ10" s="2"/>
      <c r="CA10" s="1"/>
      <c r="CE10" s="23"/>
      <c r="CF10" s="23"/>
      <c r="CG10" s="23"/>
      <c r="CH10" s="24"/>
      <c r="CI10" s="2"/>
      <c r="CJ10" s="2"/>
      <c r="CK10" s="2"/>
      <c r="CL10" s="1"/>
      <c r="CN10" s="25"/>
      <c r="CO10" s="27"/>
      <c r="CP10" s="27"/>
      <c r="CQ10" s="25"/>
      <c r="CR10" s="27"/>
      <c r="CU10" s="30">
        <v>10</v>
      </c>
      <c r="CV10" s="30"/>
      <c r="CW10" s="30"/>
      <c r="CX10" s="30"/>
      <c r="CY10" s="30"/>
      <c r="CZ10" s="30"/>
      <c r="DA10" s="30"/>
      <c r="DB10" s="30"/>
      <c r="DC10" s="30"/>
      <c r="DD10" s="30"/>
      <c r="DE10" s="30"/>
      <c r="DF10" s="30"/>
      <c r="DG10" s="30"/>
    </row>
    <row r="11" spans="1:111" ht="15.75" x14ac:dyDescent="0.25">
      <c r="A11" t="s">
        <v>820</v>
      </c>
      <c r="B11" t="s">
        <v>1</v>
      </c>
      <c r="C11" s="52">
        <v>5793.87655911613</v>
      </c>
      <c r="D11" s="52">
        <v>5681.5353325910601</v>
      </c>
      <c r="E11" s="52">
        <v>-112.34122652506994</v>
      </c>
      <c r="F11" s="124">
        <v>-1.9389647911692457E-2</v>
      </c>
      <c r="G11" s="45">
        <v>6177.5286560727</v>
      </c>
      <c r="H11" s="45">
        <v>6154.6798580831701</v>
      </c>
      <c r="I11" s="45">
        <v>-22.848797989529885</v>
      </c>
      <c r="J11" s="46">
        <v>-3.6986955887398135E-3</v>
      </c>
      <c r="K11" s="47" t="s">
        <v>933</v>
      </c>
      <c r="L11" s="55">
        <f>G11-CO11-CP11</f>
        <v>6078.6911690727002</v>
      </c>
      <c r="M11" s="55">
        <f>H11-CO11-CP11</f>
        <v>6055.8423710831703</v>
      </c>
      <c r="N11" s="55">
        <f>M11-L11</f>
        <v>-22.848797989529885</v>
      </c>
      <c r="O11" s="129">
        <f>N11/L11</f>
        <v>-3.7588351429630948E-3</v>
      </c>
      <c r="P11" s="54"/>
      <c r="AB11" t="s">
        <v>1</v>
      </c>
      <c r="AC11" s="2">
        <v>5793.87655911613</v>
      </c>
      <c r="AD11" s="2">
        <v>5807.0268959868999</v>
      </c>
      <c r="AE11" s="2">
        <v>13.150336870769934</v>
      </c>
      <c r="AF11" s="1">
        <v>2.2696957273069776E-3</v>
      </c>
      <c r="AG11" s="2">
        <v>6177.5286560727</v>
      </c>
      <c r="AH11" s="2">
        <v>6179.4764626012893</v>
      </c>
      <c r="AI11" s="2">
        <v>1.9478065285893535</v>
      </c>
      <c r="AJ11" s="1">
        <v>3.1530513851596627E-4</v>
      </c>
      <c r="AM11" t="s">
        <v>1</v>
      </c>
      <c r="AN11" s="2">
        <v>5793.87655911613</v>
      </c>
      <c r="AO11" s="2">
        <v>5760.6833049390498</v>
      </c>
      <c r="AP11" s="2">
        <v>-33.193254177080235</v>
      </c>
      <c r="AQ11" s="1">
        <v>-5.7290233643058396E-3</v>
      </c>
      <c r="AR11" s="2">
        <v>5789.3452906080101</v>
      </c>
      <c r="AS11" s="2">
        <v>-4.5312685081198651</v>
      </c>
      <c r="AT11" s="1">
        <v>-7.8207888309086125E-4</v>
      </c>
      <c r="AU11" s="2">
        <v>5792.3123668296203</v>
      </c>
      <c r="AV11" s="2">
        <v>-1.5641922865097513</v>
      </c>
      <c r="AW11" s="1">
        <v>-2.699733538590219E-4</v>
      </c>
      <c r="AX11" s="2">
        <v>5772.8277034328603</v>
      </c>
      <c r="AY11" s="2">
        <v>-21.048855683269721</v>
      </c>
      <c r="AZ11" s="1">
        <v>-3.6329485912417808E-3</v>
      </c>
      <c r="BA11" s="2">
        <v>5785.3879471333503</v>
      </c>
      <c r="BB11" s="2">
        <v>-8.4886119827797302</v>
      </c>
      <c r="BC11" s="1">
        <v>-1.4651005930431298E-3</v>
      </c>
      <c r="BD11" s="2">
        <v>5713.8865463053999</v>
      </c>
      <c r="BE11" s="2">
        <v>-79.99001281073015</v>
      </c>
      <c r="BF11" s="1">
        <v>-1.3805957374924264E-2</v>
      </c>
      <c r="BG11" s="1"/>
      <c r="BH11" t="s">
        <v>1</v>
      </c>
      <c r="BI11" s="2">
        <v>6177.5286560727</v>
      </c>
      <c r="BJ11" s="2">
        <v>6170.9214729966807</v>
      </c>
      <c r="BK11" s="2">
        <v>-6.6071830760192825</v>
      </c>
      <c r="BL11" s="1">
        <v>-1.0695511820126029E-3</v>
      </c>
      <c r="BM11" s="2">
        <v>6176.9617620133204</v>
      </c>
      <c r="BN11" s="2">
        <v>-0.56689405937959236</v>
      </c>
      <c r="BO11" s="1">
        <v>-9.1767127429237929E-5</v>
      </c>
      <c r="BP11" s="2">
        <v>6175.4783613633408</v>
      </c>
      <c r="BQ11" s="2">
        <v>-2.0502947093591501</v>
      </c>
      <c r="BR11" s="1">
        <v>-3.3189562096869397E-4</v>
      </c>
      <c r="BS11" s="2">
        <v>6171.6011051123896</v>
      </c>
      <c r="BT11" s="2">
        <v>-5.9275509603103274</v>
      </c>
      <c r="BU11" s="1">
        <v>-9.595343527032227E-4</v>
      </c>
      <c r="BV11" s="2">
        <v>6176.6747462285603</v>
      </c>
      <c r="BW11" s="2">
        <v>-0.85390984413970727</v>
      </c>
      <c r="BX11" s="1">
        <v>-1.3822839062029889E-4</v>
      </c>
      <c r="BY11" s="2">
        <v>6157.9998646695994</v>
      </c>
      <c r="BZ11" s="2">
        <v>-19.528791403100513</v>
      </c>
      <c r="CA11" s="1">
        <v>-3.1612627784256592E-3</v>
      </c>
      <c r="CC11" t="s">
        <v>1</v>
      </c>
      <c r="CE11" s="23">
        <v>5793.87655911613</v>
      </c>
      <c r="CF11" s="23">
        <v>5727.8036588266805</v>
      </c>
      <c r="CG11" s="23">
        <v>-66.072900289449535</v>
      </c>
      <c r="CH11" s="24">
        <v>-1.1403919226668701E-2</v>
      </c>
      <c r="CI11" s="2">
        <v>6177.5286560727</v>
      </c>
      <c r="CJ11" s="2">
        <v>6167.2502400577696</v>
      </c>
      <c r="CK11" s="2">
        <v>-10.278416014930372</v>
      </c>
      <c r="CL11" s="1">
        <v>-1.663839471602673E-3</v>
      </c>
      <c r="CN11" s="25" t="s">
        <v>1</v>
      </c>
      <c r="CO11" s="27">
        <v>0</v>
      </c>
      <c r="CP11" s="27">
        <v>98.837486999999996</v>
      </c>
      <c r="CQ11" s="28">
        <f>CH11-CO11-CP11</f>
        <v>-98.848890919226662</v>
      </c>
      <c r="CR11" s="27">
        <f>CI11-CO11-CP11</f>
        <v>6078.6911690727002</v>
      </c>
      <c r="CU11" s="30">
        <v>11</v>
      </c>
      <c r="CV11" s="30"/>
      <c r="CW11" s="30"/>
      <c r="CX11" s="30"/>
      <c r="CY11" s="30"/>
      <c r="CZ11" s="30"/>
      <c r="DA11" s="30"/>
      <c r="DB11" s="30"/>
      <c r="DC11" s="30"/>
      <c r="DD11" s="30"/>
      <c r="DE11" s="30"/>
      <c r="DF11" s="30"/>
      <c r="DG11" s="30"/>
    </row>
    <row r="12" spans="1:111" ht="15.75" x14ac:dyDescent="0.25">
      <c r="A12" t="s">
        <v>824</v>
      </c>
      <c r="B12" t="s">
        <v>2</v>
      </c>
      <c r="C12" s="52">
        <v>7613.28474512712</v>
      </c>
      <c r="D12" s="52">
        <v>7644.38846728925</v>
      </c>
      <c r="E12" s="52">
        <v>31.103722162129998</v>
      </c>
      <c r="F12" s="124">
        <v>4.085453677801546E-3</v>
      </c>
      <c r="G12" s="45">
        <v>7744.3527938378002</v>
      </c>
      <c r="H12" s="45">
        <v>7733.4330471707699</v>
      </c>
      <c r="I12" s="45">
        <v>-10.919746667030267</v>
      </c>
      <c r="J12" s="46">
        <v>-1.4100270168114159E-3</v>
      </c>
      <c r="K12" s="47" t="s">
        <v>933</v>
      </c>
      <c r="L12" s="55">
        <f>G12-CO12-CP12</f>
        <v>7625.0082538378001</v>
      </c>
      <c r="M12" s="55">
        <f>H12-CO12-CP12</f>
        <v>7614.0885071707698</v>
      </c>
      <c r="N12" s="55">
        <f>M12-L12</f>
        <v>-10.919746667030267</v>
      </c>
      <c r="O12" s="129">
        <f>N12/L12</f>
        <v>-1.4320963733428311E-3</v>
      </c>
      <c r="P12" s="54"/>
      <c r="AB12" t="s">
        <v>2</v>
      </c>
      <c r="AC12" s="2">
        <v>7613.28474512712</v>
      </c>
      <c r="AD12" s="2">
        <v>7592.2929785825099</v>
      </c>
      <c r="AE12" s="2">
        <v>-20.991766544610073</v>
      </c>
      <c r="AF12" s="1">
        <v>-2.7572548837143974E-3</v>
      </c>
      <c r="AG12" s="2">
        <v>7744.3527938378002</v>
      </c>
      <c r="AH12" s="2">
        <v>7740.6317569438497</v>
      </c>
      <c r="AI12" s="2">
        <v>-3.7210368939504406</v>
      </c>
      <c r="AJ12" s="1">
        <v>-4.8048390782394089E-4</v>
      </c>
      <c r="AM12" t="s">
        <v>2</v>
      </c>
      <c r="AN12" s="2">
        <v>7613.28474512712</v>
      </c>
      <c r="AO12" s="2">
        <v>7581.3101980023603</v>
      </c>
      <c r="AP12" s="2">
        <v>-31.974547124759738</v>
      </c>
      <c r="AQ12" s="1">
        <v>-4.1998359703050688E-3</v>
      </c>
      <c r="AR12" s="2">
        <v>7606.95877917507</v>
      </c>
      <c r="AS12" s="2">
        <v>-6.3259659520499554</v>
      </c>
      <c r="AT12" s="1">
        <v>-8.3091151373247761E-4</v>
      </c>
      <c r="AU12" s="2">
        <v>7611.2250177630995</v>
      </c>
      <c r="AV12" s="2">
        <v>-2.0597273640205458</v>
      </c>
      <c r="AW12" s="1">
        <v>-2.7054384972778975E-4</v>
      </c>
      <c r="AX12" s="2">
        <v>7595.70260974958</v>
      </c>
      <c r="AY12" s="2">
        <v>-17.582135377539998</v>
      </c>
      <c r="AZ12" s="1">
        <v>-2.3094020473611522E-3</v>
      </c>
      <c r="BA12" s="2">
        <v>7604.11851983018</v>
      </c>
      <c r="BB12" s="2">
        <v>-9.166225296939956</v>
      </c>
      <c r="BC12" s="1">
        <v>-1.203977731531294E-3</v>
      </c>
      <c r="BD12" s="2">
        <v>7535.6495948776001</v>
      </c>
      <c r="BE12" s="2">
        <v>-77.635150249519938</v>
      </c>
      <c r="BF12" s="1">
        <v>-1.0197326495532731E-2</v>
      </c>
      <c r="BG12" s="1"/>
      <c r="BH12" t="s">
        <v>2</v>
      </c>
      <c r="BI12" s="2">
        <v>7744.3527938378002</v>
      </c>
      <c r="BJ12" s="2">
        <v>7733.4585256234996</v>
      </c>
      <c r="BK12" s="2">
        <v>-10.89426821430061</v>
      </c>
      <c r="BL12" s="1">
        <v>-1.4067370772376491E-3</v>
      </c>
      <c r="BM12" s="2">
        <v>7743.0105739115697</v>
      </c>
      <c r="BN12" s="2">
        <v>-1.3422199262304275</v>
      </c>
      <c r="BO12" s="1">
        <v>-1.7331595834560055E-4</v>
      </c>
      <c r="BP12" s="2">
        <v>7743.4311028962302</v>
      </c>
      <c r="BQ12" s="2">
        <v>-0.92169094156997744</v>
      </c>
      <c r="BR12" s="1">
        <v>-1.1901458599656889E-4</v>
      </c>
      <c r="BS12" s="2">
        <v>7735.6914375701399</v>
      </c>
      <c r="BT12" s="2">
        <v>-8.6613562676602669</v>
      </c>
      <c r="BU12" s="1">
        <v>-1.118409310401268E-3</v>
      </c>
      <c r="BV12" s="2">
        <v>7742.4638150348501</v>
      </c>
      <c r="BW12" s="2">
        <v>-1.8889788029500778</v>
      </c>
      <c r="BX12" s="1">
        <v>-2.4391693576423102E-4</v>
      </c>
      <c r="BY12" s="2">
        <v>7716.1133699277598</v>
      </c>
      <c r="BZ12" s="2">
        <v>-28.239423910040387</v>
      </c>
      <c r="CA12" s="1">
        <v>-3.6464537014004013E-3</v>
      </c>
      <c r="CC12" t="s">
        <v>2</v>
      </c>
      <c r="CE12" s="23">
        <v>7613.28474512712</v>
      </c>
      <c r="CF12" s="23">
        <v>7722.5925932453802</v>
      </c>
      <c r="CG12" s="23">
        <v>109.30784811826015</v>
      </c>
      <c r="CH12" s="24">
        <v>1.4357514762366217E-2</v>
      </c>
      <c r="CI12" s="2">
        <v>7744.3527938378002</v>
      </c>
      <c r="CJ12" s="2">
        <v>7760.5843675757396</v>
      </c>
      <c r="CK12" s="2">
        <v>16.23157373793947</v>
      </c>
      <c r="CL12" s="1">
        <v>2.0959238518750041E-3</v>
      </c>
      <c r="CN12" s="25" t="s">
        <v>2</v>
      </c>
      <c r="CO12" s="27">
        <v>0</v>
      </c>
      <c r="CP12" s="27">
        <v>119.34453999999999</v>
      </c>
      <c r="CQ12" s="28">
        <f>CH12-CO12-CP12</f>
        <v>-119.33018248523763</v>
      </c>
      <c r="CR12" s="27">
        <f>CI12-CO12-CP12</f>
        <v>7625.0082538378001</v>
      </c>
      <c r="CU12" s="30">
        <v>12</v>
      </c>
      <c r="CV12" s="30"/>
      <c r="CW12" s="30"/>
      <c r="CX12" s="30"/>
      <c r="CY12" s="30"/>
      <c r="CZ12" s="30"/>
      <c r="DA12" s="30"/>
      <c r="DB12" s="30"/>
      <c r="DC12" s="30"/>
      <c r="DD12" s="30"/>
      <c r="DE12" s="30"/>
      <c r="DF12" s="30"/>
      <c r="DG12" s="30"/>
    </row>
    <row r="13" spans="1:111" ht="15.75" x14ac:dyDescent="0.25">
      <c r="A13" t="s">
        <v>828</v>
      </c>
      <c r="B13" t="s">
        <v>3</v>
      </c>
      <c r="C13" s="52">
        <v>13728.3452247567</v>
      </c>
      <c r="D13" s="52">
        <v>13809.5827291196</v>
      </c>
      <c r="E13" s="52">
        <v>81.237504362899926</v>
      </c>
      <c r="F13" s="124">
        <v>5.9175015657678912E-3</v>
      </c>
      <c r="G13" s="45">
        <v>13867.0957930895</v>
      </c>
      <c r="H13" s="45">
        <v>13900.864337746001</v>
      </c>
      <c r="I13" s="45">
        <v>33.768544656501035</v>
      </c>
      <c r="J13" s="46">
        <v>2.4351562259582269E-3</v>
      </c>
      <c r="K13" s="47" t="s">
        <v>933</v>
      </c>
      <c r="L13" s="55">
        <f>G13-CO13-CP13</f>
        <v>13431.8071060895</v>
      </c>
      <c r="M13" s="55">
        <f>H13-CO13-CP13</f>
        <v>13465.575650746001</v>
      </c>
      <c r="N13" s="55">
        <f>M13-L13</f>
        <v>33.768544656501035</v>
      </c>
      <c r="O13" s="129">
        <f>N13/L13</f>
        <v>2.5140730796522227E-3</v>
      </c>
      <c r="P13" s="54"/>
      <c r="AB13" t="s">
        <v>3</v>
      </c>
      <c r="AC13" s="2">
        <v>13728.3452247567</v>
      </c>
      <c r="AD13" s="2">
        <v>13736.186654430499</v>
      </c>
      <c r="AE13" s="2">
        <v>7.8414296737992117</v>
      </c>
      <c r="AF13" s="1">
        <v>5.7118535012206327E-4</v>
      </c>
      <c r="AG13" s="2">
        <v>13867.0957930895</v>
      </c>
      <c r="AH13" s="2">
        <v>13868.869023454799</v>
      </c>
      <c r="AI13" s="2">
        <v>1.7732303652992414</v>
      </c>
      <c r="AJ13" s="1">
        <v>1.2787323256127712E-4</v>
      </c>
      <c r="AM13" t="s">
        <v>3</v>
      </c>
      <c r="AN13" s="2">
        <v>13728.3452247567</v>
      </c>
      <c r="AO13" s="2">
        <v>13793.513026058501</v>
      </c>
      <c r="AP13" s="2">
        <v>65.167801301800864</v>
      </c>
      <c r="AQ13" s="1">
        <v>4.7469523992070065E-3</v>
      </c>
      <c r="AR13" s="2">
        <v>13739.2024592169</v>
      </c>
      <c r="AS13" s="2">
        <v>10.857234460199834</v>
      </c>
      <c r="AT13" s="1">
        <v>7.9086257538313407E-4</v>
      </c>
      <c r="AU13" s="2">
        <v>13731.9691444072</v>
      </c>
      <c r="AV13" s="2">
        <v>3.6239196504993743</v>
      </c>
      <c r="AW13" s="1">
        <v>2.6397352274943237E-4</v>
      </c>
      <c r="AX13" s="2">
        <v>13766.9762158175</v>
      </c>
      <c r="AY13" s="2">
        <v>38.630991060799715</v>
      </c>
      <c r="AZ13" s="1">
        <v>2.8139583051229942E-3</v>
      </c>
      <c r="BA13" s="2">
        <v>13746.000062036399</v>
      </c>
      <c r="BB13" s="2">
        <v>17.654837279698768</v>
      </c>
      <c r="BC13" s="1">
        <v>1.2860134991259774E-3</v>
      </c>
      <c r="BD13" s="2">
        <v>13885.9703878169</v>
      </c>
      <c r="BE13" s="2">
        <v>157.62516306020007</v>
      </c>
      <c r="BF13" s="1">
        <v>1.1481730716965823E-2</v>
      </c>
      <c r="BG13" s="1"/>
      <c r="BH13" t="s">
        <v>3</v>
      </c>
      <c r="BI13" s="2">
        <v>13867.0957930895</v>
      </c>
      <c r="BJ13" s="2">
        <v>13884.5972443798</v>
      </c>
      <c r="BK13" s="2">
        <v>17.501451290299883</v>
      </c>
      <c r="BL13" s="1">
        <v>1.2620848338713807E-3</v>
      </c>
      <c r="BM13" s="2">
        <v>13869.004907075099</v>
      </c>
      <c r="BN13" s="2">
        <v>1.9091139855991059</v>
      </c>
      <c r="BO13" s="1">
        <v>1.376722288563471E-4</v>
      </c>
      <c r="BP13" s="2">
        <v>13870.0677787404</v>
      </c>
      <c r="BQ13" s="2">
        <v>2.9719856509000238</v>
      </c>
      <c r="BR13" s="1">
        <v>2.1431925583012681E-4</v>
      </c>
      <c r="BS13" s="2">
        <v>13881.684700317401</v>
      </c>
      <c r="BT13" s="2">
        <v>14.588907227900563</v>
      </c>
      <c r="BU13" s="1">
        <v>1.0520520984048274E-3</v>
      </c>
      <c r="BV13" s="2">
        <v>13869.838681736499</v>
      </c>
      <c r="BW13" s="2">
        <v>2.7428886469988356</v>
      </c>
      <c r="BX13" s="1">
        <v>1.977983485457511E-4</v>
      </c>
      <c r="BY13" s="2">
        <v>13914.864008402599</v>
      </c>
      <c r="BZ13" s="2">
        <v>47.768215313099063</v>
      </c>
      <c r="CA13" s="1">
        <v>3.4447166173687052E-3</v>
      </c>
      <c r="CC13" t="s">
        <v>3</v>
      </c>
      <c r="CE13" s="23">
        <v>13728.3452247567</v>
      </c>
      <c r="CF13" s="23">
        <v>13685.1102769279</v>
      </c>
      <c r="CG13" s="23">
        <v>-43.234947828799704</v>
      </c>
      <c r="CH13" s="24">
        <v>-3.1493196828145712E-3</v>
      </c>
      <c r="CI13" s="2">
        <v>13867.0957930895</v>
      </c>
      <c r="CJ13" s="2">
        <v>13861.142635366399</v>
      </c>
      <c r="CK13" s="2">
        <v>-5.9531577231009578</v>
      </c>
      <c r="CL13" s="1">
        <v>-4.2930097346465597E-4</v>
      </c>
      <c r="CN13" s="25" t="s">
        <v>3</v>
      </c>
      <c r="CO13" s="27">
        <v>1.342597</v>
      </c>
      <c r="CP13" s="27">
        <v>433.94609000000003</v>
      </c>
      <c r="CQ13" s="28">
        <f>CH13-CO13-CP13</f>
        <v>-435.29183631968283</v>
      </c>
      <c r="CR13" s="27">
        <f>CI13-CO13-CP13</f>
        <v>13431.8071060895</v>
      </c>
      <c r="CU13" s="30">
        <v>13</v>
      </c>
      <c r="CV13" s="30"/>
      <c r="CW13" s="30"/>
      <c r="CX13" s="30"/>
      <c r="CY13" s="30"/>
      <c r="CZ13" s="30"/>
      <c r="DA13" s="30"/>
      <c r="DB13" s="30"/>
      <c r="DC13" s="30"/>
      <c r="DD13" s="30"/>
      <c r="DE13" s="30"/>
      <c r="DF13" s="30"/>
      <c r="DG13" s="30"/>
    </row>
    <row r="14" spans="1:111" ht="15.75" x14ac:dyDescent="0.25">
      <c r="A14" t="s">
        <v>444</v>
      </c>
      <c r="B14" t="s">
        <v>4</v>
      </c>
      <c r="C14" s="52">
        <v>2.5990000000000002</v>
      </c>
      <c r="D14" s="52">
        <v>2.5990000000000002</v>
      </c>
      <c r="E14" s="52">
        <v>0</v>
      </c>
      <c r="F14" s="124">
        <v>0</v>
      </c>
      <c r="G14" s="45">
        <v>2.6295869999999999</v>
      </c>
      <c r="H14" s="45">
        <v>2.6295869999999999</v>
      </c>
      <c r="I14" s="45">
        <v>0</v>
      </c>
      <c r="J14" s="46">
        <v>0</v>
      </c>
      <c r="K14" s="47" t="s">
        <v>933</v>
      </c>
      <c r="L14" s="55">
        <f>G14-CO14-CP14</f>
        <v>2.5989999999999998</v>
      </c>
      <c r="M14" s="55">
        <f>H14-CO14-CP14</f>
        <v>2.5989999999999998</v>
      </c>
      <c r="N14" s="55">
        <f>M14-L14</f>
        <v>0</v>
      </c>
      <c r="O14" s="129">
        <f>N14/L14</f>
        <v>0</v>
      </c>
      <c r="P14" s="54"/>
      <c r="AB14" t="s">
        <v>4</v>
      </c>
      <c r="AC14" s="2">
        <v>2.5990000000000002</v>
      </c>
      <c r="AD14" s="2">
        <v>2.5990000000000002</v>
      </c>
      <c r="AE14" s="2">
        <v>0</v>
      </c>
      <c r="AF14" s="1">
        <v>0</v>
      </c>
      <c r="AG14" s="2">
        <v>2.6295869999999999</v>
      </c>
      <c r="AH14" s="2">
        <v>2.6295869999999999</v>
      </c>
      <c r="AI14" s="2">
        <v>0</v>
      </c>
      <c r="AJ14" s="1">
        <v>0</v>
      </c>
      <c r="AM14" t="s">
        <v>4</v>
      </c>
      <c r="AN14" s="2">
        <v>2.5990000000000002</v>
      </c>
      <c r="AO14" s="2">
        <v>2.5990000000000002</v>
      </c>
      <c r="AP14" s="2">
        <v>0</v>
      </c>
      <c r="AQ14" s="1">
        <v>0</v>
      </c>
      <c r="AR14" s="2">
        <v>2.5990000000000002</v>
      </c>
      <c r="AS14" s="2">
        <v>0</v>
      </c>
      <c r="AT14" s="1">
        <v>0</v>
      </c>
      <c r="AU14" s="2">
        <v>2.5990000000000002</v>
      </c>
      <c r="AV14" s="2">
        <v>0</v>
      </c>
      <c r="AW14" s="1">
        <v>0</v>
      </c>
      <c r="AX14" s="2">
        <v>2.5990000000000002</v>
      </c>
      <c r="AY14" s="2">
        <v>0</v>
      </c>
      <c r="AZ14" s="1">
        <v>0</v>
      </c>
      <c r="BA14" s="2">
        <v>2.5990000000000002</v>
      </c>
      <c r="BB14" s="2">
        <v>0</v>
      </c>
      <c r="BC14" s="1">
        <v>0</v>
      </c>
      <c r="BD14" s="2">
        <v>2.5990000000000002</v>
      </c>
      <c r="BE14" s="2">
        <v>0</v>
      </c>
      <c r="BF14" s="1">
        <v>0</v>
      </c>
      <c r="BG14" s="1"/>
      <c r="BH14" t="s">
        <v>4</v>
      </c>
      <c r="BI14" s="2">
        <v>2.6295869999999999</v>
      </c>
      <c r="BJ14" s="2">
        <v>2.6295869999999999</v>
      </c>
      <c r="BK14" s="2">
        <v>0</v>
      </c>
      <c r="BL14" s="1">
        <v>0</v>
      </c>
      <c r="BM14" s="2">
        <v>2.6295869999999999</v>
      </c>
      <c r="BN14" s="2">
        <v>0</v>
      </c>
      <c r="BO14" s="1">
        <v>0</v>
      </c>
      <c r="BP14" s="2">
        <v>2.6295869999999999</v>
      </c>
      <c r="BQ14" s="2">
        <v>0</v>
      </c>
      <c r="BR14" s="1">
        <v>0</v>
      </c>
      <c r="BS14" s="2">
        <v>2.6295869999999999</v>
      </c>
      <c r="BT14" s="2">
        <v>0</v>
      </c>
      <c r="BU14" s="1">
        <v>0</v>
      </c>
      <c r="BV14" s="2">
        <v>2.6295869999999999</v>
      </c>
      <c r="BW14" s="2">
        <v>0</v>
      </c>
      <c r="BX14" s="1">
        <v>0</v>
      </c>
      <c r="BY14" s="2">
        <v>2.6295869999999999</v>
      </c>
      <c r="BZ14" s="2">
        <v>0</v>
      </c>
      <c r="CA14" s="1">
        <v>0</v>
      </c>
      <c r="CC14" t="s">
        <v>4</v>
      </c>
      <c r="CE14" s="23">
        <v>2.5990000000000002</v>
      </c>
      <c r="CF14" s="23">
        <v>2.5990000000000002</v>
      </c>
      <c r="CG14" s="23">
        <v>0</v>
      </c>
      <c r="CH14" s="24">
        <v>0</v>
      </c>
      <c r="CI14" s="2">
        <v>2.6295869999999999</v>
      </c>
      <c r="CJ14" s="2">
        <v>2.6295869999999999</v>
      </c>
      <c r="CK14" s="2">
        <v>0</v>
      </c>
      <c r="CL14" s="1">
        <v>0</v>
      </c>
      <c r="CN14" s="25" t="s">
        <v>4</v>
      </c>
      <c r="CO14" s="27"/>
      <c r="CP14" s="27">
        <v>3.0587E-2</v>
      </c>
      <c r="CQ14" s="28">
        <f>CH14-CO14-CP14</f>
        <v>-3.0587E-2</v>
      </c>
      <c r="CR14" s="27">
        <f>CI14-CO14-CP14</f>
        <v>2.5989999999999998</v>
      </c>
      <c r="CU14" s="30">
        <v>14</v>
      </c>
      <c r="CV14" s="30"/>
      <c r="CW14" s="30"/>
      <c r="CX14" s="30"/>
      <c r="CY14" s="30"/>
      <c r="CZ14" s="30"/>
      <c r="DA14" s="30"/>
      <c r="DB14" s="30"/>
      <c r="DC14" s="30"/>
      <c r="DD14" s="30"/>
      <c r="DE14" s="30"/>
      <c r="DF14" s="30"/>
      <c r="DG14" s="30"/>
    </row>
    <row r="15" spans="1:111" ht="15.75" x14ac:dyDescent="0.25">
      <c r="C15" s="52"/>
      <c r="D15" s="52"/>
      <c r="E15" s="52"/>
      <c r="F15" s="124"/>
      <c r="G15" s="45"/>
      <c r="H15" s="45"/>
      <c r="I15" s="45"/>
      <c r="J15" s="46"/>
      <c r="K15" s="47"/>
      <c r="L15" s="54"/>
      <c r="M15" s="54"/>
      <c r="N15" s="54"/>
      <c r="O15" s="128"/>
      <c r="P15" s="54"/>
      <c r="AC15" s="2"/>
      <c r="AD15" s="2"/>
      <c r="AE15" s="2"/>
      <c r="AF15" s="1"/>
      <c r="AG15" s="2"/>
      <c r="AH15" s="2"/>
      <c r="AI15" s="2"/>
      <c r="AJ15" s="1"/>
      <c r="AN15" s="2"/>
      <c r="AO15" s="2"/>
      <c r="AP15" s="2"/>
      <c r="AQ15" s="1"/>
      <c r="AR15" s="2"/>
      <c r="AS15" s="2"/>
      <c r="AT15" s="1"/>
      <c r="AU15" s="2"/>
      <c r="AV15" s="2"/>
      <c r="AW15" s="1"/>
      <c r="AX15" s="2"/>
      <c r="AY15" s="2"/>
      <c r="AZ15" s="1"/>
      <c r="BA15" s="2"/>
      <c r="BB15" s="2"/>
      <c r="BC15" s="1"/>
      <c r="BD15" s="2"/>
      <c r="BE15" s="2"/>
      <c r="BF15" s="1"/>
      <c r="BG15" s="1"/>
      <c r="BI15" s="2"/>
      <c r="BJ15" s="2"/>
      <c r="BK15" s="2"/>
      <c r="BL15" s="1"/>
      <c r="BM15" s="2"/>
      <c r="BN15" s="2"/>
      <c r="BO15" s="1"/>
      <c r="BP15" s="2"/>
      <c r="BQ15" s="2"/>
      <c r="BR15" s="1"/>
      <c r="BS15" s="2"/>
      <c r="BT15" s="2"/>
      <c r="BU15" s="1"/>
      <c r="BV15" s="2"/>
      <c r="BW15" s="2"/>
      <c r="BX15" s="1"/>
      <c r="BY15" s="2"/>
      <c r="BZ15" s="2"/>
      <c r="CA15" s="1"/>
      <c r="CE15" s="23"/>
      <c r="CF15" s="23"/>
      <c r="CG15" s="23"/>
      <c r="CH15" s="24"/>
      <c r="CI15" s="2"/>
      <c r="CJ15" s="2"/>
      <c r="CK15" s="2"/>
      <c r="CL15" s="1"/>
      <c r="CN15" s="25"/>
      <c r="CO15" s="27"/>
      <c r="CP15" s="27"/>
      <c r="CQ15" s="25"/>
      <c r="CR15" s="27"/>
      <c r="CU15" s="30">
        <v>15</v>
      </c>
      <c r="CV15" s="30"/>
      <c r="CW15" s="30"/>
      <c r="CX15" s="30"/>
      <c r="CY15" s="30"/>
      <c r="CZ15" s="30"/>
      <c r="DA15" s="30"/>
      <c r="DB15" s="30"/>
      <c r="DC15" s="30"/>
      <c r="DD15" s="30"/>
      <c r="DE15" s="30"/>
      <c r="DF15" s="30"/>
      <c r="DG15" s="30"/>
    </row>
    <row r="16" spans="1:111" ht="15.75" x14ac:dyDescent="0.25">
      <c r="A16" t="s">
        <v>821</v>
      </c>
      <c r="B16" t="s">
        <v>5</v>
      </c>
      <c r="C16" s="52">
        <v>1804.96711158928</v>
      </c>
      <c r="D16" s="52">
        <v>1746.6278621787301</v>
      </c>
      <c r="E16" s="52">
        <v>-58.339249410549883</v>
      </c>
      <c r="F16" s="124">
        <v>-3.2321502722108861E-2</v>
      </c>
      <c r="G16" s="45">
        <v>2072.2045665054602</v>
      </c>
      <c r="H16" s="45">
        <v>2065.5639295659298</v>
      </c>
      <c r="I16" s="45">
        <v>-6.6406369395303955</v>
      </c>
      <c r="J16" s="46">
        <v>-3.204624218509991E-3</v>
      </c>
      <c r="K16" s="47" t="s">
        <v>933</v>
      </c>
      <c r="L16" s="55">
        <f>G16-CO16-CP16</f>
        <v>2048.6632135054601</v>
      </c>
      <c r="M16" s="55">
        <f>H16-CO16-CP16</f>
        <v>2042.0225765659297</v>
      </c>
      <c r="N16" s="55">
        <f>M16-L16</f>
        <v>-6.6406369395303955</v>
      </c>
      <c r="O16" s="129">
        <f>N16/L16</f>
        <v>-3.2414488119634002E-3</v>
      </c>
      <c r="P16" s="54"/>
      <c r="AB16" t="s">
        <v>5</v>
      </c>
      <c r="AC16" s="2">
        <v>1804.96711158928</v>
      </c>
      <c r="AD16" s="2">
        <v>1800.8563658157402</v>
      </c>
      <c r="AE16" s="2">
        <v>-4.1107457735397475</v>
      </c>
      <c r="AF16" s="1">
        <v>-2.2774629782147228E-3</v>
      </c>
      <c r="AG16" s="2">
        <v>2072.2045665054602</v>
      </c>
      <c r="AH16" s="2">
        <v>2072.2045665054602</v>
      </c>
      <c r="AI16" s="2">
        <v>0</v>
      </c>
      <c r="AJ16" s="1">
        <v>0</v>
      </c>
      <c r="AM16" t="s">
        <v>5</v>
      </c>
      <c r="AN16" s="2">
        <v>1804.96711158928</v>
      </c>
      <c r="AO16" s="2">
        <v>1788.49465347975</v>
      </c>
      <c r="AP16" s="2">
        <v>-16.472458109529953</v>
      </c>
      <c r="AQ16" s="1">
        <v>-9.1261818588073296E-3</v>
      </c>
      <c r="AR16" s="2">
        <v>1803.14444671002</v>
      </c>
      <c r="AS16" s="2">
        <v>-1.8226648792599462</v>
      </c>
      <c r="AT16" s="1">
        <v>-1.0098050360901499E-3</v>
      </c>
      <c r="AU16" s="2">
        <v>1805.7444795940801</v>
      </c>
      <c r="AV16" s="2">
        <v>0.7773680048001097</v>
      </c>
      <c r="AW16" s="1">
        <v>4.3068264225359454E-4</v>
      </c>
      <c r="AX16" s="2">
        <v>1794.39847563393</v>
      </c>
      <c r="AY16" s="2">
        <v>-10.568635955349919</v>
      </c>
      <c r="AZ16" s="1">
        <v>-5.8553066632024099E-3</v>
      </c>
      <c r="BA16" s="2">
        <v>1800.7603712644802</v>
      </c>
      <c r="BB16" s="2">
        <v>-4.206740324799739</v>
      </c>
      <c r="BC16" s="1">
        <v>-2.3306465241328908E-3</v>
      </c>
      <c r="BD16" s="2">
        <v>1767.0468381881001</v>
      </c>
      <c r="BE16" s="2">
        <v>-37.920273401179884</v>
      </c>
      <c r="BF16" s="1">
        <v>-2.1008844514508049E-2</v>
      </c>
      <c r="BG16" s="1"/>
      <c r="BH16" t="s">
        <v>5</v>
      </c>
      <c r="BI16" s="2">
        <v>2072.2045665054602</v>
      </c>
      <c r="BJ16" s="2">
        <v>2069.9910208589499</v>
      </c>
      <c r="BK16" s="2">
        <v>-2.2135456465102834</v>
      </c>
      <c r="BL16" s="1">
        <v>-1.0682080728367368E-3</v>
      </c>
      <c r="BM16" s="2">
        <v>2072.2045665054602</v>
      </c>
      <c r="BN16" s="2">
        <v>0</v>
      </c>
      <c r="BO16" s="1">
        <v>0</v>
      </c>
      <c r="BP16" s="2">
        <v>2072.2045665054602</v>
      </c>
      <c r="BQ16" s="2">
        <v>0</v>
      </c>
      <c r="BR16" s="1">
        <v>0</v>
      </c>
      <c r="BS16" s="2">
        <v>2069.9910208589499</v>
      </c>
      <c r="BT16" s="2">
        <v>-2.2135456465102834</v>
      </c>
      <c r="BU16" s="1">
        <v>-1.0682080728367368E-3</v>
      </c>
      <c r="BV16" s="2">
        <v>2072.2045665054602</v>
      </c>
      <c r="BW16" s="2">
        <v>0</v>
      </c>
      <c r="BX16" s="1">
        <v>0</v>
      </c>
      <c r="BY16" s="2">
        <v>2065.5639295659298</v>
      </c>
      <c r="BZ16" s="2">
        <v>-6.6406369395303955</v>
      </c>
      <c r="CA16" s="1">
        <v>-3.204624218509991E-3</v>
      </c>
      <c r="CC16" t="s">
        <v>5</v>
      </c>
      <c r="CE16" s="23">
        <v>1804.96711158928</v>
      </c>
      <c r="CF16" s="23">
        <v>1778.4096261975801</v>
      </c>
      <c r="CG16" s="23">
        <v>-26.557485391699856</v>
      </c>
      <c r="CH16" s="24">
        <v>-1.4713556397332855E-2</v>
      </c>
      <c r="CI16" s="2">
        <v>2072.2045665054602</v>
      </c>
      <c r="CJ16" s="2">
        <v>2069.9910208589499</v>
      </c>
      <c r="CK16" s="2">
        <v>-2.2135456465102834</v>
      </c>
      <c r="CL16" s="1">
        <v>-1.0682080728367368E-3</v>
      </c>
      <c r="CN16" s="25" t="s">
        <v>5</v>
      </c>
      <c r="CO16" s="27">
        <v>0</v>
      </c>
      <c r="CP16" s="27">
        <v>23.541353000000001</v>
      </c>
      <c r="CQ16" s="28">
        <f>CH16-CO16-CP16</f>
        <v>-23.556066556397333</v>
      </c>
      <c r="CR16" s="27">
        <f>CI16-CO16-CP16</f>
        <v>2048.6632135054601</v>
      </c>
      <c r="CU16" s="30">
        <v>16</v>
      </c>
      <c r="CV16" s="30"/>
      <c r="CW16" s="30"/>
      <c r="CX16" s="30"/>
      <c r="CY16" s="30"/>
      <c r="CZ16" s="30"/>
      <c r="DA16" s="30"/>
      <c r="DB16" s="30"/>
      <c r="DC16" s="30"/>
      <c r="DD16" s="30"/>
      <c r="DE16" s="30"/>
      <c r="DF16" s="30"/>
      <c r="DG16" s="30"/>
    </row>
    <row r="17" spans="1:111" ht="15.75" x14ac:dyDescent="0.25">
      <c r="A17" t="s">
        <v>822</v>
      </c>
      <c r="B17" t="s">
        <v>6</v>
      </c>
      <c r="C17" s="52">
        <v>1807.8550521435002</v>
      </c>
      <c r="D17" s="52">
        <v>1773.8412804921702</v>
      </c>
      <c r="E17" s="52">
        <v>-34.013771651329989</v>
      </c>
      <c r="F17" s="124">
        <v>-1.8814435156735185E-2</v>
      </c>
      <c r="G17" s="45">
        <v>1882.6287090882299</v>
      </c>
      <c r="H17" s="45">
        <v>1872.1632109556799</v>
      </c>
      <c r="I17" s="45">
        <v>-10.46549813255001</v>
      </c>
      <c r="J17" s="46">
        <v>-5.5589814826623582E-3</v>
      </c>
      <c r="K17" s="47" t="s">
        <v>933</v>
      </c>
      <c r="L17" s="55">
        <f>G17-CO17-CP17</f>
        <v>1830.7048020882298</v>
      </c>
      <c r="M17" s="55">
        <f>H17-CO17-CP17</f>
        <v>1820.2393039556798</v>
      </c>
      <c r="N17" s="55">
        <f>M17-L17</f>
        <v>-10.46549813255001</v>
      </c>
      <c r="O17" s="129">
        <f>N17/L17</f>
        <v>-5.7166497409152648E-3</v>
      </c>
      <c r="P17" s="54"/>
      <c r="AB17" t="s">
        <v>6</v>
      </c>
      <c r="AC17" s="2">
        <v>1807.8550521435002</v>
      </c>
      <c r="AD17" s="2">
        <v>1823.95107286589</v>
      </c>
      <c r="AE17" s="2">
        <v>16.096020722389767</v>
      </c>
      <c r="AF17" s="1">
        <v>8.903380115184217E-3</v>
      </c>
      <c r="AG17" s="2">
        <v>1882.6287090882299</v>
      </c>
      <c r="AH17" s="2">
        <v>1884.4221847126601</v>
      </c>
      <c r="AI17" s="2">
        <v>1.7934756244301298</v>
      </c>
      <c r="AJ17" s="1">
        <v>9.5264436145708323E-4</v>
      </c>
      <c r="AM17" t="s">
        <v>6</v>
      </c>
      <c r="AN17" s="2">
        <v>1807.8550521435002</v>
      </c>
      <c r="AO17" s="2">
        <v>1786.4953437172799</v>
      </c>
      <c r="AP17" s="2">
        <v>-21.359708426220323</v>
      </c>
      <c r="AQ17" s="1">
        <v>-1.1814945230755632E-2</v>
      </c>
      <c r="AR17" s="2">
        <v>1805.0974073228901</v>
      </c>
      <c r="AS17" s="2">
        <v>-2.7576448206100395</v>
      </c>
      <c r="AT17" s="1">
        <v>-1.5253683182954365E-3</v>
      </c>
      <c r="AU17" s="2">
        <v>1807.5069461609198</v>
      </c>
      <c r="AV17" s="2">
        <v>-0.34810598258036407</v>
      </c>
      <c r="AW17" s="1">
        <v>-1.9255193173126848E-4</v>
      </c>
      <c r="AX17" s="2">
        <v>1795.51088421791</v>
      </c>
      <c r="AY17" s="2">
        <v>-12.344167925590227</v>
      </c>
      <c r="AZ17" s="1">
        <v>-6.8280739160776465E-3</v>
      </c>
      <c r="BA17" s="2">
        <v>1803.84302302736</v>
      </c>
      <c r="BB17" s="2">
        <v>-4.0120291161401838</v>
      </c>
      <c r="BC17" s="1">
        <v>-2.2192205682547857E-3</v>
      </c>
      <c r="BD17" s="2">
        <v>1762.46414969996</v>
      </c>
      <c r="BE17" s="2">
        <v>-45.390902443540199</v>
      </c>
      <c r="BF17" s="1">
        <v>-2.5107600517929828E-2</v>
      </c>
      <c r="BG17" s="1"/>
      <c r="BH17" t="s">
        <v>6</v>
      </c>
      <c r="BI17" s="2">
        <v>1882.6287090882299</v>
      </c>
      <c r="BJ17" s="2">
        <v>1877.6239672074298</v>
      </c>
      <c r="BK17" s="2">
        <v>-5.0047418808001112</v>
      </c>
      <c r="BL17" s="1">
        <v>-2.6583796670262942E-3</v>
      </c>
      <c r="BM17" s="2">
        <v>1882.0553069806199</v>
      </c>
      <c r="BN17" s="2">
        <v>-0.57340210761003618</v>
      </c>
      <c r="BO17" s="1">
        <v>-3.0457524887514268E-4</v>
      </c>
      <c r="BP17" s="2">
        <v>1882.5464161795499</v>
      </c>
      <c r="BQ17" s="2">
        <v>-8.2292908680074106E-2</v>
      </c>
      <c r="BR17" s="1">
        <v>-4.3711703897222053E-5</v>
      </c>
      <c r="BS17" s="2">
        <v>1878.66807205288</v>
      </c>
      <c r="BT17" s="2">
        <v>-3.9606370353499187</v>
      </c>
      <c r="BU17" s="1">
        <v>-2.1037802176447646E-3</v>
      </c>
      <c r="BV17" s="2">
        <v>1881.81062752048</v>
      </c>
      <c r="BW17" s="2">
        <v>-0.81808156774991403</v>
      </c>
      <c r="BX17" s="1">
        <v>-4.3454217169890954E-4</v>
      </c>
      <c r="BY17" s="2">
        <v>1870.94812584899</v>
      </c>
      <c r="BZ17" s="2">
        <v>-11.680583239239922</v>
      </c>
      <c r="CA17" s="1">
        <v>-6.2044008905488912E-3</v>
      </c>
      <c r="CC17" t="s">
        <v>6</v>
      </c>
      <c r="CE17" s="23">
        <v>1807.8550521435002</v>
      </c>
      <c r="CF17" s="23">
        <v>1787.9880297012601</v>
      </c>
      <c r="CG17" s="23">
        <v>-19.867022442240113</v>
      </c>
      <c r="CH17" s="24">
        <v>-1.0989278381961315E-2</v>
      </c>
      <c r="CI17" s="2">
        <v>1882.6287090882299</v>
      </c>
      <c r="CJ17" s="2">
        <v>1878.58651960112</v>
      </c>
      <c r="CK17" s="2">
        <v>-4.0421894871099084</v>
      </c>
      <c r="CL17" s="1">
        <v>-2.147098611423794E-3</v>
      </c>
      <c r="CN17" s="25" t="s">
        <v>6</v>
      </c>
      <c r="CO17" s="27">
        <v>0</v>
      </c>
      <c r="CP17" s="27">
        <v>51.923907</v>
      </c>
      <c r="CQ17" s="28">
        <f>CH17-CO17-CP17</f>
        <v>-51.934896278381963</v>
      </c>
      <c r="CR17" s="27">
        <f>CI17-CO17-CP17</f>
        <v>1830.7048020882298</v>
      </c>
      <c r="CU17" s="30">
        <v>17</v>
      </c>
      <c r="CV17" s="30"/>
      <c r="CW17" s="30"/>
      <c r="CX17" s="30"/>
      <c r="CY17" s="30"/>
      <c r="CZ17" s="30"/>
      <c r="DA17" s="30"/>
      <c r="DB17" s="30"/>
      <c r="DC17" s="30"/>
      <c r="DD17" s="30"/>
      <c r="DE17" s="30"/>
      <c r="DF17" s="30"/>
      <c r="DG17" s="30"/>
    </row>
    <row r="18" spans="1:111" ht="15.75" x14ac:dyDescent="0.25">
      <c r="A18" t="s">
        <v>823</v>
      </c>
      <c r="B18" t="s">
        <v>7</v>
      </c>
      <c r="C18" s="52">
        <v>3612.8221637327802</v>
      </c>
      <c r="D18" s="52">
        <v>3520.4691426709001</v>
      </c>
      <c r="E18" s="52">
        <v>-92.353021061880099</v>
      </c>
      <c r="F18" s="124">
        <v>-2.5562570443949183E-2</v>
      </c>
      <c r="G18" s="45">
        <v>3954.8332755936899</v>
      </c>
      <c r="H18" s="45">
        <v>3937.7271405216097</v>
      </c>
      <c r="I18" s="45">
        <v>-17.106135072080178</v>
      </c>
      <c r="J18" s="46">
        <v>-4.3253745177190177E-3</v>
      </c>
      <c r="K18" s="47" t="s">
        <v>933</v>
      </c>
      <c r="L18" s="55">
        <f>G18-CO18-CP18</f>
        <v>3879.36801559369</v>
      </c>
      <c r="M18" s="55">
        <f>H18-CO18-CP18</f>
        <v>3862.2618805216098</v>
      </c>
      <c r="N18" s="55">
        <f>M18-L18</f>
        <v>-17.106135072080178</v>
      </c>
      <c r="O18" s="129">
        <f>N18/L18</f>
        <v>-4.4095159323166953E-3</v>
      </c>
      <c r="P18" s="54"/>
      <c r="AB18" t="s">
        <v>7</v>
      </c>
      <c r="AC18" s="2">
        <v>3612.8221637327802</v>
      </c>
      <c r="AD18" s="2">
        <v>3624.8074386816402</v>
      </c>
      <c r="AE18" s="2">
        <v>11.985274948860024</v>
      </c>
      <c r="AF18" s="1">
        <v>3.3174273201636907E-3</v>
      </c>
      <c r="AG18" s="2">
        <v>3954.8332755936899</v>
      </c>
      <c r="AH18" s="2">
        <v>3956.6267512181303</v>
      </c>
      <c r="AI18" s="2">
        <v>1.7934756244403616</v>
      </c>
      <c r="AJ18" s="1">
        <v>4.5348956566851215E-4</v>
      </c>
      <c r="AM18" t="s">
        <v>7</v>
      </c>
      <c r="AN18" s="2">
        <v>3612.8221637327802</v>
      </c>
      <c r="AO18" s="2">
        <v>3574.9899971970299</v>
      </c>
      <c r="AP18" s="2">
        <v>-37.832166535750275</v>
      </c>
      <c r="AQ18" s="1">
        <v>-1.0471638187876359E-2</v>
      </c>
      <c r="AR18" s="2">
        <v>3608.2418540329199</v>
      </c>
      <c r="AS18" s="2">
        <v>-4.5803096998602086</v>
      </c>
      <c r="AT18" s="1">
        <v>-1.2677927371680584E-3</v>
      </c>
      <c r="AU18" s="2">
        <v>3613.2514257550101</v>
      </c>
      <c r="AV18" s="2">
        <v>0.42926202222997745</v>
      </c>
      <c r="AW18" s="1">
        <v>1.1881626129819312E-4</v>
      </c>
      <c r="AX18" s="2">
        <v>3589.9093598518402</v>
      </c>
      <c r="AY18" s="2">
        <v>-22.912803880939919</v>
      </c>
      <c r="AZ18" s="1">
        <v>-6.3420790845864199E-3</v>
      </c>
      <c r="BA18" s="2">
        <v>3604.6033942918502</v>
      </c>
      <c r="BB18" s="2">
        <v>-8.2187694409299183</v>
      </c>
      <c r="BC18" s="1">
        <v>-2.2748890115416747E-3</v>
      </c>
      <c r="BD18" s="2">
        <v>3529.5109878880703</v>
      </c>
      <c r="BE18" s="2">
        <v>-83.311175844709851</v>
      </c>
      <c r="BF18" s="1">
        <v>-2.3059860704195984E-2</v>
      </c>
      <c r="BG18" s="1"/>
      <c r="BH18" t="s">
        <v>7</v>
      </c>
      <c r="BI18" s="2">
        <v>3954.8332755936899</v>
      </c>
      <c r="BJ18" s="2">
        <v>3947.6149880663902</v>
      </c>
      <c r="BK18" s="2">
        <v>-7.218287527299708</v>
      </c>
      <c r="BL18" s="1">
        <v>-1.825181246411991E-3</v>
      </c>
      <c r="BM18" s="2">
        <v>3954.2598734860903</v>
      </c>
      <c r="BN18" s="2">
        <v>-0.57340210759957699</v>
      </c>
      <c r="BO18" s="1">
        <v>-1.4498768156376941E-4</v>
      </c>
      <c r="BP18" s="2">
        <v>3954.7509826850101</v>
      </c>
      <c r="BQ18" s="2">
        <v>-8.2292908679846732E-2</v>
      </c>
      <c r="BR18" s="1">
        <v>-2.0808186577092336E-5</v>
      </c>
      <c r="BS18" s="2">
        <v>3948.6590929118402</v>
      </c>
      <c r="BT18" s="2">
        <v>-6.1741826818497429</v>
      </c>
      <c r="BU18" s="1">
        <v>-1.5611739488367914E-3</v>
      </c>
      <c r="BV18" s="2">
        <v>3954.0151940259398</v>
      </c>
      <c r="BW18" s="2">
        <v>-0.8180815677501414</v>
      </c>
      <c r="BX18" s="1">
        <v>-2.0685614556718146E-4</v>
      </c>
      <c r="BY18" s="2">
        <v>3936.5120554149198</v>
      </c>
      <c r="BZ18" s="2">
        <v>-18.321220178770091</v>
      </c>
      <c r="CA18" s="1">
        <v>-4.6326150565777656E-3</v>
      </c>
      <c r="CC18" t="s">
        <v>7</v>
      </c>
      <c r="CE18" s="23">
        <v>3612.8221637327802</v>
      </c>
      <c r="CF18" s="23">
        <v>3566.3976558988502</v>
      </c>
      <c r="CG18" s="23">
        <v>-46.424507833929965</v>
      </c>
      <c r="CH18" s="24">
        <v>-1.2849928872769095E-2</v>
      </c>
      <c r="CI18" s="2">
        <v>3954.8332755936899</v>
      </c>
      <c r="CJ18" s="2">
        <v>3948.5775404600799</v>
      </c>
      <c r="CK18" s="2">
        <v>-6.25573513360996</v>
      </c>
      <c r="CL18" s="1">
        <v>-1.5817949070611238E-3</v>
      </c>
      <c r="CN18" s="25" t="s">
        <v>7</v>
      </c>
      <c r="CO18" s="27">
        <v>0</v>
      </c>
      <c r="CP18" s="27">
        <v>75.465260000000001</v>
      </c>
      <c r="CQ18" s="28">
        <f>CH18-CO18-CP18</f>
        <v>-75.478109928872769</v>
      </c>
      <c r="CR18" s="27">
        <f>CI18-CO18-CP18</f>
        <v>3879.36801559369</v>
      </c>
      <c r="CU18" s="30">
        <v>18</v>
      </c>
      <c r="CV18" s="30"/>
      <c r="CW18" s="30"/>
      <c r="CX18" s="30"/>
      <c r="CY18" s="30"/>
      <c r="CZ18" s="30"/>
      <c r="DA18" s="30"/>
      <c r="DB18" s="30"/>
      <c r="DC18" s="30"/>
      <c r="DD18" s="30"/>
      <c r="DE18" s="30"/>
      <c r="DF18" s="30"/>
      <c r="DG18" s="30"/>
    </row>
    <row r="19" spans="1:111" ht="15.75" x14ac:dyDescent="0.25">
      <c r="A19" t="s">
        <v>445</v>
      </c>
      <c r="B19" t="s">
        <v>8</v>
      </c>
      <c r="C19" s="52">
        <v>2110.4951031292903</v>
      </c>
      <c r="D19" s="52">
        <v>2090.3642979379802</v>
      </c>
      <c r="E19" s="52">
        <v>-20.130805191310174</v>
      </c>
      <c r="F19" s="124">
        <v>-9.538427813199692E-3</v>
      </c>
      <c r="G19" s="45">
        <v>2165.2375403012702</v>
      </c>
      <c r="H19" s="45">
        <v>2159.4949930819503</v>
      </c>
      <c r="I19" s="45">
        <v>-5.7425472193199312</v>
      </c>
      <c r="J19" s="46">
        <v>-2.6521557623284675E-3</v>
      </c>
      <c r="K19" s="47" t="s">
        <v>933</v>
      </c>
      <c r="L19" s="55">
        <f>G19-CO19-CP19</f>
        <v>2141.8653133012704</v>
      </c>
      <c r="M19" s="55">
        <f>H19-CO19-CP19</f>
        <v>2136.1227660819504</v>
      </c>
      <c r="N19" s="55">
        <f>M19-L19</f>
        <v>-5.7425472193199312</v>
      </c>
      <c r="O19" s="129">
        <f>N19/L19</f>
        <v>-2.68109632461852E-3</v>
      </c>
      <c r="P19" s="54"/>
      <c r="AB19" t="s">
        <v>8</v>
      </c>
      <c r="AC19" s="2">
        <v>2110.4951031292903</v>
      </c>
      <c r="AD19" s="2">
        <v>2111.5777424265698</v>
      </c>
      <c r="AE19" s="2">
        <v>1.0826392972794565</v>
      </c>
      <c r="AF19" s="1">
        <v>5.1297882457732166E-4</v>
      </c>
      <c r="AG19" s="2">
        <v>2165.2375403012702</v>
      </c>
      <c r="AH19" s="2">
        <v>2165.3918502127699</v>
      </c>
      <c r="AI19" s="2">
        <v>0.15430991149969486</v>
      </c>
      <c r="AJ19" s="1">
        <v>7.126696661569255E-5</v>
      </c>
      <c r="AM19" t="s">
        <v>8</v>
      </c>
      <c r="AN19" s="2">
        <v>2110.4951031292903</v>
      </c>
      <c r="AO19" s="2">
        <v>2114.8049002252901</v>
      </c>
      <c r="AP19" s="2">
        <v>4.3097970959997838</v>
      </c>
      <c r="AQ19" s="1">
        <v>2.0420786997371026E-3</v>
      </c>
      <c r="AR19" s="2">
        <v>2110.5406780629</v>
      </c>
      <c r="AS19" s="2">
        <v>4.5574933609714208E-2</v>
      </c>
      <c r="AT19" s="1">
        <v>2.1594427555003077E-5</v>
      </c>
      <c r="AU19" s="2">
        <v>2108.4473091541099</v>
      </c>
      <c r="AV19" s="2">
        <v>-2.0477939751804115</v>
      </c>
      <c r="AW19" s="1">
        <v>-9.7029079676332335E-4</v>
      </c>
      <c r="AX19" s="2">
        <v>2112.2271102622099</v>
      </c>
      <c r="AY19" s="2">
        <v>1.7320071329195343</v>
      </c>
      <c r="AZ19" s="1">
        <v>8.2066389557191525E-4</v>
      </c>
      <c r="BA19" s="2">
        <v>2110.2443282135901</v>
      </c>
      <c r="BB19" s="2">
        <v>-0.25077491570027632</v>
      </c>
      <c r="BC19" s="1">
        <v>-1.1882278965179559E-4</v>
      </c>
      <c r="BD19" s="2">
        <v>2113.3844944832499</v>
      </c>
      <c r="BE19" s="2">
        <v>2.8893913539595815</v>
      </c>
      <c r="BF19" s="1">
        <v>1.3690585444502571E-3</v>
      </c>
      <c r="BG19" s="1"/>
      <c r="BH19" t="s">
        <v>8</v>
      </c>
      <c r="BI19" s="2">
        <v>2165.2375403012702</v>
      </c>
      <c r="BJ19" s="2">
        <v>2165.8485601125499</v>
      </c>
      <c r="BK19" s="2">
        <v>0.6110198112796752</v>
      </c>
      <c r="BL19" s="1">
        <v>2.8219527876588457E-4</v>
      </c>
      <c r="BM19" s="2">
        <v>2165.2440474699897</v>
      </c>
      <c r="BN19" s="2">
        <v>6.507168719508627E-3</v>
      </c>
      <c r="BO19" s="1">
        <v>3.0052909199991156E-6</v>
      </c>
      <c r="BP19" s="2">
        <v>2163.2695243634803</v>
      </c>
      <c r="BQ19" s="2">
        <v>-1.9680159377899145</v>
      </c>
      <c r="BR19" s="1">
        <v>-9.0891456533498199E-4</v>
      </c>
      <c r="BS19" s="2">
        <v>2165.48413833729</v>
      </c>
      <c r="BT19" s="2">
        <v>0.24659803601980457</v>
      </c>
      <c r="BU19" s="1">
        <v>1.1388959937646981E-4</v>
      </c>
      <c r="BV19" s="2">
        <v>2165.2017168577499</v>
      </c>
      <c r="BW19" s="2">
        <v>-3.582344352025757E-2</v>
      </c>
      <c r="BX19" s="1">
        <v>-1.6544809912760477E-5</v>
      </c>
      <c r="BY19" s="2">
        <v>2164.0298578906204</v>
      </c>
      <c r="BZ19" s="2">
        <v>-1.2076824106497952</v>
      </c>
      <c r="CA19" s="1">
        <v>-5.5775977839445676E-4</v>
      </c>
      <c r="CC19" t="s">
        <v>8</v>
      </c>
      <c r="CE19" s="23">
        <v>2110.4951031292903</v>
      </c>
      <c r="CF19" s="23">
        <v>2090.8878856865399</v>
      </c>
      <c r="CG19" s="23">
        <v>-19.607217442750425</v>
      </c>
      <c r="CH19" s="24">
        <v>-9.2903401735821393E-3</v>
      </c>
      <c r="CI19" s="2">
        <v>2165.2375403012702</v>
      </c>
      <c r="CJ19" s="2">
        <v>2161.2150152734998</v>
      </c>
      <c r="CK19" s="2">
        <v>-4.0225250277703708</v>
      </c>
      <c r="CL19" s="1">
        <v>-1.85777539549341E-3</v>
      </c>
      <c r="CN19" s="25" t="s">
        <v>8</v>
      </c>
      <c r="CO19" s="27">
        <v>0</v>
      </c>
      <c r="CP19" s="27">
        <v>23.372226999999999</v>
      </c>
      <c r="CQ19" s="28">
        <f>CH19-CO19-CP19</f>
        <v>-23.381517340173581</v>
      </c>
      <c r="CR19" s="27">
        <f>CI19-CO19-CP19</f>
        <v>2141.8653133012704</v>
      </c>
      <c r="CU19" s="30">
        <v>19</v>
      </c>
      <c r="CV19" s="30"/>
      <c r="CW19" s="30"/>
      <c r="CX19" s="30"/>
      <c r="CY19" s="30"/>
      <c r="CZ19" s="30"/>
      <c r="DA19" s="30"/>
      <c r="DB19" s="30"/>
      <c r="DC19" s="30"/>
      <c r="DD19" s="30"/>
      <c r="DE19" s="30"/>
      <c r="DF19" s="30"/>
      <c r="DG19" s="30"/>
    </row>
    <row r="20" spans="1:111" ht="15.75" x14ac:dyDescent="0.25">
      <c r="A20" t="s">
        <v>928</v>
      </c>
      <c r="B20" t="s">
        <v>929</v>
      </c>
      <c r="C20" s="52">
        <v>70.559292254048003</v>
      </c>
      <c r="D20" s="52">
        <v>70.701891982183</v>
      </c>
      <c r="E20" s="52">
        <v>0.14259972813499644</v>
      </c>
      <c r="F20" s="124">
        <v>2.0209914751067454E-3</v>
      </c>
      <c r="G20" s="45">
        <v>57.457840177736998</v>
      </c>
      <c r="H20" s="45">
        <v>57.457724479604998</v>
      </c>
      <c r="I20" s="45">
        <v>-1.1569813199940882E-4</v>
      </c>
      <c r="J20" s="46">
        <v>-2.0136178394717661E-6</v>
      </c>
      <c r="K20" s="47" t="s">
        <v>933</v>
      </c>
      <c r="L20" s="55">
        <f>G20-CO20-CP20</f>
        <v>57.457840177736998</v>
      </c>
      <c r="M20" s="55">
        <f>H20-CO20-CP20</f>
        <v>57.457724479604998</v>
      </c>
      <c r="N20" s="55">
        <f>M20-L20</f>
        <v>-1.1569813199940882E-4</v>
      </c>
      <c r="O20" s="129">
        <f>N20/L20</f>
        <v>-2.0136178394717661E-6</v>
      </c>
      <c r="P20" s="54"/>
      <c r="AB20" t="s">
        <v>929</v>
      </c>
      <c r="AC20" s="2">
        <v>70.559292254048003</v>
      </c>
      <c r="AD20" s="2">
        <v>70.64171487869001</v>
      </c>
      <c r="AE20" s="2">
        <v>8.2422624642006781E-2</v>
      </c>
      <c r="AF20" s="1">
        <v>1.1681328143888542E-3</v>
      </c>
      <c r="AG20" s="2">
        <v>57.457840177736998</v>
      </c>
      <c r="AH20" s="2">
        <v>57.457861170390004</v>
      </c>
      <c r="AI20" s="2">
        <v>2.0992653006146611E-5</v>
      </c>
      <c r="AJ20" s="1">
        <v>3.6535750284398207E-7</v>
      </c>
      <c r="AM20" t="s">
        <v>929</v>
      </c>
      <c r="AN20" s="2">
        <v>70.559292254048003</v>
      </c>
      <c r="AO20" s="2">
        <v>70.888407516721998</v>
      </c>
      <c r="AP20" s="2">
        <v>0.32911526267399438</v>
      </c>
      <c r="AQ20" s="1">
        <v>4.6643787396423745E-3</v>
      </c>
      <c r="AR20" s="2">
        <v>70.562758512187003</v>
      </c>
      <c r="AS20" s="2">
        <v>3.4662581389994784E-3</v>
      </c>
      <c r="AT20" s="1">
        <v>4.9125466374000062E-5</v>
      </c>
      <c r="AU20" s="2">
        <v>70.613631920505995</v>
      </c>
      <c r="AV20" s="2">
        <v>5.4339666457991598E-2</v>
      </c>
      <c r="AW20" s="1">
        <v>7.7012771418316086E-4</v>
      </c>
      <c r="AX20" s="2">
        <v>70.691233318797003</v>
      </c>
      <c r="AY20" s="2">
        <v>0.13194106474900025</v>
      </c>
      <c r="AZ20" s="1">
        <v>1.8699318053524091E-3</v>
      </c>
      <c r="BA20" s="2">
        <v>70.540224627918008</v>
      </c>
      <c r="BB20" s="2">
        <v>-1.9067626129995574E-2</v>
      </c>
      <c r="BC20" s="1">
        <v>-2.7023550720070691E-4</v>
      </c>
      <c r="BD20" s="2">
        <v>70.991063934077999</v>
      </c>
      <c r="BE20" s="2">
        <v>0.43177168002999622</v>
      </c>
      <c r="BF20" s="1">
        <v>6.1192745312042916E-3</v>
      </c>
      <c r="BG20" s="1"/>
      <c r="BH20" t="s">
        <v>929</v>
      </c>
      <c r="BI20" s="2">
        <v>57.457840177736998</v>
      </c>
      <c r="BJ20" s="2">
        <v>57.457924817734003</v>
      </c>
      <c r="BK20" s="2">
        <v>8.4639997005808709E-5</v>
      </c>
      <c r="BL20" s="1">
        <v>1.4730800312714137E-6</v>
      </c>
      <c r="BM20" s="2">
        <v>57.457841057236998</v>
      </c>
      <c r="BN20" s="2">
        <v>8.7949999993952588E-7</v>
      </c>
      <c r="BO20" s="1">
        <v>1.5306875392791094E-8</v>
      </c>
      <c r="BP20" s="2">
        <v>57.457854314838997</v>
      </c>
      <c r="BQ20" s="2">
        <v>1.4137101999267543E-5</v>
      </c>
      <c r="BR20" s="1">
        <v>2.4604304574513402E-7</v>
      </c>
      <c r="BS20" s="2">
        <v>57.457873863256999</v>
      </c>
      <c r="BT20" s="2">
        <v>3.3685520001824898E-5</v>
      </c>
      <c r="BU20" s="1">
        <v>5.8626498833969256E-7</v>
      </c>
      <c r="BV20" s="2">
        <v>57.457835344865003</v>
      </c>
      <c r="BW20" s="2">
        <v>-4.8328719941537202E-6</v>
      </c>
      <c r="BX20" s="1">
        <v>-8.4111619566694E-8</v>
      </c>
      <c r="BY20" s="2">
        <v>57.457951364060001</v>
      </c>
      <c r="BZ20" s="2">
        <v>1.1118632300366471E-4</v>
      </c>
      <c r="CA20" s="1">
        <v>1.9350940212811151E-6</v>
      </c>
      <c r="CC20" t="s">
        <v>929</v>
      </c>
      <c r="CE20" s="23">
        <v>70.559292254048003</v>
      </c>
      <c r="CF20" s="23">
        <v>70.518117241286987</v>
      </c>
      <c r="CG20" s="23">
        <v>-4.1175012761016205E-2</v>
      </c>
      <c r="CH20" s="24">
        <v>-5.8355195248793029E-4</v>
      </c>
      <c r="CI20" s="2">
        <v>57.457840177736998</v>
      </c>
      <c r="CJ20" s="2">
        <v>57.457684324182999</v>
      </c>
      <c r="CK20" s="2">
        <v>-1.5585355399849732E-4</v>
      </c>
      <c r="CL20" s="1">
        <v>-2.7124854243805248E-6</v>
      </c>
      <c r="CN20" s="25" t="s">
        <v>958</v>
      </c>
      <c r="CO20" s="27">
        <v>0</v>
      </c>
      <c r="CP20" s="27">
        <v>0</v>
      </c>
      <c r="CQ20" s="28">
        <f>CH20-CO20-CP20</f>
        <v>-5.8355195248793029E-4</v>
      </c>
      <c r="CR20" s="27">
        <f>CI20-CO20-CP20</f>
        <v>57.457840177736998</v>
      </c>
      <c r="CU20" s="30">
        <v>20</v>
      </c>
      <c r="CV20" s="30"/>
      <c r="CW20" s="30"/>
      <c r="CX20" s="30"/>
      <c r="CY20" s="30"/>
      <c r="CZ20" s="30"/>
      <c r="DA20" s="30"/>
      <c r="DB20" s="30"/>
      <c r="DC20" s="30"/>
      <c r="DD20" s="30"/>
      <c r="DE20" s="30"/>
      <c r="DF20" s="30"/>
      <c r="DG20" s="30"/>
    </row>
    <row r="21" spans="1:111" ht="15.75" x14ac:dyDescent="0.25">
      <c r="C21" s="52"/>
      <c r="D21" s="52"/>
      <c r="E21" s="52"/>
      <c r="F21" s="124"/>
      <c r="G21" s="45"/>
      <c r="H21" s="45"/>
      <c r="I21" s="45"/>
      <c r="J21" s="46"/>
      <c r="K21" s="47"/>
      <c r="L21" s="54"/>
      <c r="M21" s="54"/>
      <c r="N21" s="54"/>
      <c r="O21" s="128"/>
      <c r="P21" s="54"/>
      <c r="AC21" s="2"/>
      <c r="AD21" s="2"/>
      <c r="AE21" s="2"/>
      <c r="AF21" s="1"/>
      <c r="AG21" s="2"/>
      <c r="AH21" s="2"/>
      <c r="AI21" s="2"/>
      <c r="AJ21" s="1"/>
      <c r="AN21" s="2"/>
      <c r="AO21" s="2"/>
      <c r="AP21" s="2"/>
      <c r="AQ21" s="1"/>
      <c r="AR21" s="2"/>
      <c r="AS21" s="2"/>
      <c r="AT21" s="1"/>
      <c r="AU21" s="2"/>
      <c r="AV21" s="2"/>
      <c r="AW21" s="1"/>
      <c r="AX21" s="2"/>
      <c r="AY21" s="2"/>
      <c r="AZ21" s="1"/>
      <c r="BA21" s="2"/>
      <c r="BB21" s="2"/>
      <c r="BC21" s="1"/>
      <c r="BD21" s="2"/>
      <c r="BE21" s="2"/>
      <c r="BF21" s="1"/>
      <c r="BG21" s="1"/>
      <c r="BI21" s="2"/>
      <c r="BJ21" s="2"/>
      <c r="BK21" s="2"/>
      <c r="BL21" s="1"/>
      <c r="BM21" s="2"/>
      <c r="BN21" s="2"/>
      <c r="BO21" s="1"/>
      <c r="BP21" s="2"/>
      <c r="BQ21" s="2"/>
      <c r="BR21" s="1"/>
      <c r="BS21" s="2"/>
      <c r="BT21" s="2"/>
      <c r="BU21" s="1"/>
      <c r="BV21" s="2"/>
      <c r="BW21" s="2"/>
      <c r="BX21" s="1"/>
      <c r="BY21" s="2"/>
      <c r="BZ21" s="2"/>
      <c r="CA21" s="1"/>
      <c r="CE21" s="23"/>
      <c r="CF21" s="23"/>
      <c r="CG21" s="23"/>
      <c r="CH21" s="24"/>
      <c r="CI21" s="2"/>
      <c r="CJ21" s="2"/>
      <c r="CK21" s="2"/>
      <c r="CL21" s="1"/>
      <c r="CN21" s="25"/>
      <c r="CO21" s="27"/>
      <c r="CP21" s="27"/>
      <c r="CQ21" s="28"/>
      <c r="CR21" s="27"/>
      <c r="CU21" s="30">
        <v>21</v>
      </c>
      <c r="CV21" s="30"/>
      <c r="CW21" s="30"/>
      <c r="CX21" s="30"/>
      <c r="CY21" s="30"/>
      <c r="CZ21" s="30"/>
      <c r="DA21" s="30"/>
      <c r="DB21" s="30"/>
      <c r="DC21" s="30"/>
      <c r="DD21" s="30"/>
      <c r="DE21" s="30"/>
      <c r="DF21" s="30"/>
      <c r="DG21" s="30"/>
    </row>
    <row r="22" spans="1:111" ht="15.75" x14ac:dyDescent="0.25">
      <c r="A22" t="s">
        <v>825</v>
      </c>
      <c r="B22" t="s">
        <v>9</v>
      </c>
      <c r="C22" s="52">
        <v>5432.9343784266903</v>
      </c>
      <c r="D22" s="52">
        <v>5435.8546969750296</v>
      </c>
      <c r="E22" s="52">
        <v>2.9203185483393099</v>
      </c>
      <c r="F22" s="124">
        <v>5.3752141014907627E-4</v>
      </c>
      <c r="G22" s="45">
        <v>5536.0591169761601</v>
      </c>
      <c r="H22" s="45">
        <v>5521.5296315810001</v>
      </c>
      <c r="I22" s="45">
        <v>-14.529485395160009</v>
      </c>
      <c r="J22" s="46">
        <v>-2.6245177459550198E-3</v>
      </c>
      <c r="K22" s="47" t="s">
        <v>933</v>
      </c>
      <c r="L22" s="55">
        <f>G22-CO22-CP22</f>
        <v>5432.3152859761603</v>
      </c>
      <c r="M22" s="55">
        <f>H22-CO22-CP22</f>
        <v>5417.7858005810003</v>
      </c>
      <c r="N22" s="55">
        <f>M22-L22</f>
        <v>-14.529485395160009</v>
      </c>
      <c r="O22" s="129">
        <f>N22/L22</f>
        <v>-2.674639565319179E-3</v>
      </c>
      <c r="P22" s="54"/>
      <c r="AB22" t="s">
        <v>9</v>
      </c>
      <c r="AC22" s="2">
        <v>5432.9343784266903</v>
      </c>
      <c r="AD22" s="2">
        <v>5411.8542393255993</v>
      </c>
      <c r="AE22" s="2">
        <v>-21.080139101090936</v>
      </c>
      <c r="AF22" s="1">
        <v>-3.8800651052949917E-3</v>
      </c>
      <c r="AG22" s="2">
        <v>5536.0591169761601</v>
      </c>
      <c r="AH22" s="2">
        <v>5532.3676460529405</v>
      </c>
      <c r="AI22" s="2">
        <v>-3.6914709232196401</v>
      </c>
      <c r="AJ22" s="1">
        <v>-6.6680482365151321E-4</v>
      </c>
      <c r="AM22" t="s">
        <v>9</v>
      </c>
      <c r="AN22" s="2">
        <v>5432.9343784266903</v>
      </c>
      <c r="AO22" s="2">
        <v>5400.5853860304805</v>
      </c>
      <c r="AP22" s="2">
        <v>-32.348992396209724</v>
      </c>
      <c r="AQ22" s="1">
        <v>-5.9542394851412848E-3</v>
      </c>
      <c r="AR22" s="2">
        <v>5426.60476929999</v>
      </c>
      <c r="AS22" s="2">
        <v>-6.3296091267002339</v>
      </c>
      <c r="AT22" s="1">
        <v>-1.1650442810121351E-3</v>
      </c>
      <c r="AU22" s="2">
        <v>5433.5587152375601</v>
      </c>
      <c r="AV22" s="2">
        <v>0.62433681086986326</v>
      </c>
      <c r="AW22" s="1">
        <v>1.1491705354458254E-4</v>
      </c>
      <c r="AX22" s="2">
        <v>5415.2090329941393</v>
      </c>
      <c r="AY22" s="2">
        <v>-17.725345432550967</v>
      </c>
      <c r="AZ22" s="1">
        <v>-3.2625730770714746E-3</v>
      </c>
      <c r="BA22" s="2">
        <v>5423.7880785824</v>
      </c>
      <c r="BB22" s="2">
        <v>-9.1462998442902972</v>
      </c>
      <c r="BC22" s="1">
        <v>-1.6834916837222965E-3</v>
      </c>
      <c r="BD22" s="2">
        <v>5357.7052745014898</v>
      </c>
      <c r="BE22" s="2">
        <v>-75.229103925200434</v>
      </c>
      <c r="BF22" s="1">
        <v>-1.3846864085810262E-2</v>
      </c>
      <c r="BG22" s="1"/>
      <c r="BH22" t="s">
        <v>9</v>
      </c>
      <c r="BI22" s="2">
        <v>5536.0591169761601</v>
      </c>
      <c r="BJ22" s="2">
        <v>5525.2806443079699</v>
      </c>
      <c r="BK22" s="2">
        <v>-10.778472668190261</v>
      </c>
      <c r="BL22" s="1">
        <v>-1.946957653529818E-3</v>
      </c>
      <c r="BM22" s="2">
        <v>5534.7181482021706</v>
      </c>
      <c r="BN22" s="2">
        <v>-1.3409687739895162</v>
      </c>
      <c r="BO22" s="1">
        <v>-2.422244317943563E-4</v>
      </c>
      <c r="BP22" s="2">
        <v>5536.1094607595096</v>
      </c>
      <c r="BQ22" s="2">
        <v>5.0343783349489968E-2</v>
      </c>
      <c r="BR22" s="1">
        <v>9.09379439159388E-6</v>
      </c>
      <c r="BS22" s="2">
        <v>5527.4449054857596</v>
      </c>
      <c r="BT22" s="2">
        <v>-8.6142114904005211</v>
      </c>
      <c r="BU22" s="1">
        <v>-1.5560186964017958E-3</v>
      </c>
      <c r="BV22" s="2">
        <v>5534.1632434200001</v>
      </c>
      <c r="BW22" s="2">
        <v>-1.8958735561600406</v>
      </c>
      <c r="BX22" s="1">
        <v>-3.4245905184545461E-4</v>
      </c>
      <c r="BY22" s="2">
        <v>5509.1691530189892</v>
      </c>
      <c r="BZ22" s="2">
        <v>-26.889963957170949</v>
      </c>
      <c r="CA22" s="1">
        <v>-4.8572393085026273E-3</v>
      </c>
      <c r="CC22" t="s">
        <v>9</v>
      </c>
      <c r="CE22" s="23">
        <v>5432.9343784266903</v>
      </c>
      <c r="CF22" s="23">
        <v>5511.6174727954503</v>
      </c>
      <c r="CG22" s="23">
        <v>78.683094368760067</v>
      </c>
      <c r="CH22" s="24">
        <v>1.4482614529856646E-2</v>
      </c>
      <c r="CI22" s="2">
        <v>5536.0591169761601</v>
      </c>
      <c r="CJ22" s="2">
        <v>5547.7236412888205</v>
      </c>
      <c r="CK22" s="2">
        <v>11.664524312660433</v>
      </c>
      <c r="CL22" s="1">
        <v>2.1070086258456883E-3</v>
      </c>
      <c r="CN22" s="25" t="s">
        <v>9</v>
      </c>
      <c r="CO22" s="27">
        <v>0</v>
      </c>
      <c r="CP22" s="27">
        <v>103.743831</v>
      </c>
      <c r="CQ22" s="28">
        <f>CH22-CO22-CP22</f>
        <v>-103.72934838547015</v>
      </c>
      <c r="CR22" s="27">
        <f>CI22-CO22-CP22</f>
        <v>5432.3152859761603</v>
      </c>
      <c r="CU22" s="30">
        <v>22</v>
      </c>
      <c r="CV22" s="30"/>
      <c r="CW22" s="30"/>
      <c r="CX22" s="30"/>
      <c r="CY22" s="30"/>
      <c r="CZ22" s="30"/>
      <c r="DA22" s="30"/>
      <c r="DB22" s="30"/>
      <c r="DC22" s="30"/>
      <c r="DD22" s="30"/>
      <c r="DE22" s="30"/>
      <c r="DF22" s="30"/>
      <c r="DG22" s="30"/>
    </row>
    <row r="23" spans="1:111" ht="15.75" x14ac:dyDescent="0.25">
      <c r="A23" t="s">
        <v>826</v>
      </c>
      <c r="B23" t="s">
        <v>10</v>
      </c>
      <c r="C23" s="52">
        <v>282.00020513887</v>
      </c>
      <c r="D23" s="52">
        <v>288.63058855353597</v>
      </c>
      <c r="E23" s="52">
        <v>6.630383414665971</v>
      </c>
      <c r="F23" s="124">
        <v>2.3511980820726221E-2</v>
      </c>
      <c r="G23" s="45">
        <v>296.672063216514</v>
      </c>
      <c r="H23" s="45">
        <v>300.28035073301299</v>
      </c>
      <c r="I23" s="45">
        <v>3.60828751649899</v>
      </c>
      <c r="J23" s="46">
        <v>1.2162545665331584E-2</v>
      </c>
      <c r="K23" s="47" t="s">
        <v>933</v>
      </c>
      <c r="L23" s="55">
        <f>G23-CO23-CP23</f>
        <v>291.90693921651399</v>
      </c>
      <c r="M23" s="55">
        <f>H23-CO23-CP23</f>
        <v>295.51522673301298</v>
      </c>
      <c r="N23" s="55">
        <f>M23-L23</f>
        <v>3.60828751649899</v>
      </c>
      <c r="O23" s="129">
        <f>N23/L23</f>
        <v>1.2361088524252729E-2</v>
      </c>
      <c r="P23" s="54"/>
      <c r="AB23" t="s">
        <v>10</v>
      </c>
      <c r="AC23" s="2">
        <v>282.00020513887</v>
      </c>
      <c r="AD23" s="2">
        <v>281.91889556526201</v>
      </c>
      <c r="AE23" s="2">
        <v>-8.1309573607995844E-2</v>
      </c>
      <c r="AF23" s="1">
        <v>-2.8833161156019454E-4</v>
      </c>
      <c r="AG23" s="2">
        <v>296.672063216514</v>
      </c>
      <c r="AH23" s="2">
        <v>296.64246470764601</v>
      </c>
      <c r="AI23" s="2">
        <v>-2.9598508867991313E-2</v>
      </c>
      <c r="AJ23" s="1">
        <v>-9.9768439761684097E-5</v>
      </c>
      <c r="AM23" t="s">
        <v>10</v>
      </c>
      <c r="AN23" s="2">
        <v>282.00020513887</v>
      </c>
      <c r="AO23" s="2">
        <v>281.680916560995</v>
      </c>
      <c r="AP23" s="2">
        <v>-0.31928857787499965</v>
      </c>
      <c r="AQ23" s="1">
        <v>-1.1322281759255002E-3</v>
      </c>
      <c r="AR23" s="2">
        <v>281.99676740208201</v>
      </c>
      <c r="AS23" s="2">
        <v>-3.437736787986978E-3</v>
      </c>
      <c r="AT23" s="1">
        <v>-1.2190547117843679E-5</v>
      </c>
      <c r="AU23" s="2">
        <v>279.249556982027</v>
      </c>
      <c r="AV23" s="2">
        <v>-2.750648156842999</v>
      </c>
      <c r="AW23" s="1">
        <v>-9.7540643826427437E-3</v>
      </c>
      <c r="AX23" s="2">
        <v>281.87048103502002</v>
      </c>
      <c r="AY23" s="2">
        <v>-0.12972410384998057</v>
      </c>
      <c r="AZ23" s="1">
        <v>-4.600142180254741E-4</v>
      </c>
      <c r="BA23" s="2">
        <v>282.01914465329997</v>
      </c>
      <c r="BB23" s="2">
        <v>1.8939514429973769E-2</v>
      </c>
      <c r="BC23" s="1">
        <v>6.7161349831809777E-5</v>
      </c>
      <c r="BD23" s="2">
        <v>278.72422294622498</v>
      </c>
      <c r="BE23" s="2">
        <v>-3.2759821926450172</v>
      </c>
      <c r="BF23" s="1">
        <v>-1.1616949679280451E-2</v>
      </c>
      <c r="BG23" s="1"/>
      <c r="BH23" t="s">
        <v>10</v>
      </c>
      <c r="BI23" s="2">
        <v>296.672063216514</v>
      </c>
      <c r="BJ23" s="2">
        <v>296.55613544561203</v>
      </c>
      <c r="BK23" s="2">
        <v>-0.11592777090197615</v>
      </c>
      <c r="BL23" s="1">
        <v>-3.9076065890764712E-4</v>
      </c>
      <c r="BM23" s="2">
        <v>296.67081070511699</v>
      </c>
      <c r="BN23" s="2">
        <v>-1.2525113970127677E-3</v>
      </c>
      <c r="BO23" s="1">
        <v>-4.221871730802888E-6</v>
      </c>
      <c r="BP23" s="2">
        <v>295.700009543806</v>
      </c>
      <c r="BQ23" s="2">
        <v>-0.97205367270800025</v>
      </c>
      <c r="BR23" s="1">
        <v>-3.2765258115948267E-3</v>
      </c>
      <c r="BS23" s="2">
        <v>296.62486613009202</v>
      </c>
      <c r="BT23" s="2">
        <v>-4.7197086421988388E-2</v>
      </c>
      <c r="BU23" s="1">
        <v>-1.5908840862964411E-4</v>
      </c>
      <c r="BV23" s="2">
        <v>296.67896543199902</v>
      </c>
      <c r="BW23" s="2">
        <v>6.9022154850131301E-3</v>
      </c>
      <c r="BX23" s="1">
        <v>2.3265471680007259E-5</v>
      </c>
      <c r="BY23" s="2">
        <v>295.32243286264901</v>
      </c>
      <c r="BZ23" s="2">
        <v>-1.3496303538649954</v>
      </c>
      <c r="CA23" s="1">
        <v>-4.5492330461868354E-3</v>
      </c>
      <c r="CC23" t="s">
        <v>10</v>
      </c>
      <c r="CE23" s="23">
        <v>282.00020513887</v>
      </c>
      <c r="CF23" s="23">
        <v>291.35142968243599</v>
      </c>
      <c r="CG23" s="23">
        <v>9.3512245435659906</v>
      </c>
      <c r="CH23" s="24">
        <v>3.3160346599609786E-2</v>
      </c>
      <c r="CI23" s="2">
        <v>296.672063216514</v>
      </c>
      <c r="CJ23" s="2">
        <v>301.23773140901397</v>
      </c>
      <c r="CK23" s="2">
        <v>4.5656681924999702</v>
      </c>
      <c r="CL23" s="1">
        <v>1.5389612837147742E-2</v>
      </c>
      <c r="CN23" s="25" t="s">
        <v>10</v>
      </c>
      <c r="CO23" s="27">
        <v>0</v>
      </c>
      <c r="CP23" s="27">
        <v>4.7651240000000001</v>
      </c>
      <c r="CQ23" s="28">
        <f>CH23-CO23-CP23</f>
        <v>-4.7319636534003902</v>
      </c>
      <c r="CR23" s="27">
        <f>CI23-CO23-CP23</f>
        <v>291.90693921651399</v>
      </c>
      <c r="CU23" s="30">
        <v>23</v>
      </c>
      <c r="CV23" s="30"/>
      <c r="CW23" s="30"/>
      <c r="CX23" s="30"/>
      <c r="CY23" s="30"/>
      <c r="CZ23" s="30"/>
      <c r="DA23" s="30"/>
      <c r="DB23" s="30"/>
      <c r="DC23" s="30"/>
      <c r="DD23" s="30"/>
      <c r="DE23" s="30"/>
      <c r="DF23" s="30"/>
      <c r="DG23" s="30"/>
    </row>
    <row r="24" spans="1:111" ht="15.75" x14ac:dyDescent="0.25">
      <c r="A24" t="s">
        <v>827</v>
      </c>
      <c r="B24" t="s">
        <v>11</v>
      </c>
      <c r="C24" s="52">
        <v>1898.3501615615598</v>
      </c>
      <c r="D24" s="52">
        <v>1919.9031817606799</v>
      </c>
      <c r="E24" s="52">
        <v>21.553020199120056</v>
      </c>
      <c r="F24" s="124">
        <v>1.1353553541139535E-2</v>
      </c>
      <c r="G24" s="45">
        <v>1911.6216136451199</v>
      </c>
      <c r="H24" s="45">
        <v>1911.62306485676</v>
      </c>
      <c r="I24" s="45">
        <v>1.4512116401874664E-3</v>
      </c>
      <c r="J24" s="46">
        <v>7.5915214068973925E-7</v>
      </c>
      <c r="K24" s="47" t="s">
        <v>933</v>
      </c>
      <c r="L24" s="55">
        <f>G24-CO24-CP24</f>
        <v>1900.7860286451198</v>
      </c>
      <c r="M24" s="55">
        <f>H24-CO24-CP24</f>
        <v>1900.78747985676</v>
      </c>
      <c r="N24" s="55">
        <f>M24-L24</f>
        <v>1.4512116401874664E-3</v>
      </c>
      <c r="O24" s="129">
        <f>N24/L24</f>
        <v>7.6347974907090936E-7</v>
      </c>
      <c r="P24" s="54"/>
      <c r="AB24" t="s">
        <v>11</v>
      </c>
      <c r="AC24" s="2">
        <v>1898.3501615615598</v>
      </c>
      <c r="AD24" s="2">
        <v>1898.5198436916398</v>
      </c>
      <c r="AE24" s="2">
        <v>0.16968213007999111</v>
      </c>
      <c r="AF24" s="1">
        <v>8.9383999599111175E-5</v>
      </c>
      <c r="AG24" s="2">
        <v>1911.6216136451199</v>
      </c>
      <c r="AH24" s="2">
        <v>1911.6216461832601</v>
      </c>
      <c r="AI24" s="2">
        <v>3.2538140203541843E-5</v>
      </c>
      <c r="AJ24" s="1">
        <v>1.7021224269115393E-8</v>
      </c>
      <c r="AM24" t="s">
        <v>11</v>
      </c>
      <c r="AN24" s="2">
        <v>1898.3501615615598</v>
      </c>
      <c r="AO24" s="2">
        <v>1899.0438954108802</v>
      </c>
      <c r="AP24" s="2">
        <v>0.69373384932032423</v>
      </c>
      <c r="AQ24" s="1">
        <v>3.6544040365538632E-4</v>
      </c>
      <c r="AR24" s="2">
        <v>1898.35724247299</v>
      </c>
      <c r="AS24" s="2">
        <v>7.080911430193737E-3</v>
      </c>
      <c r="AT24" s="1">
        <v>3.7300344128130002E-6</v>
      </c>
      <c r="AU24" s="2">
        <v>1898.4167455435199</v>
      </c>
      <c r="AV24" s="2">
        <v>6.6583981960093297E-2</v>
      </c>
      <c r="AW24" s="1">
        <v>3.5074657620236996E-5</v>
      </c>
      <c r="AX24" s="2">
        <v>1898.6230957204102</v>
      </c>
      <c r="AY24" s="2">
        <v>0.27293415885037575</v>
      </c>
      <c r="AZ24" s="1">
        <v>1.4377440178152561E-4</v>
      </c>
      <c r="BA24" s="2">
        <v>1898.3112965944799</v>
      </c>
      <c r="BB24" s="2">
        <v>-3.8864967079916823E-2</v>
      </c>
      <c r="BC24" s="1">
        <v>-2.0473023295105352E-5</v>
      </c>
      <c r="BD24" s="2">
        <v>1899.2200974298798</v>
      </c>
      <c r="BE24" s="2">
        <v>0.86993586831999892</v>
      </c>
      <c r="BF24" s="1">
        <v>4.5825890604102261E-4</v>
      </c>
      <c r="BG24" s="1"/>
      <c r="BH24" t="s">
        <v>11</v>
      </c>
      <c r="BI24" s="2">
        <v>1911.6216136451199</v>
      </c>
      <c r="BJ24" s="2">
        <v>1911.62174586991</v>
      </c>
      <c r="BK24" s="2">
        <v>1.3222479014984856E-4</v>
      </c>
      <c r="BL24" s="1">
        <v>6.9168913558012975E-8</v>
      </c>
      <c r="BM24" s="2">
        <v>1911.6216150042801</v>
      </c>
      <c r="BN24" s="2">
        <v>1.3591602510132361E-6</v>
      </c>
      <c r="BO24" s="1">
        <v>7.1099857906584406E-10</v>
      </c>
      <c r="BP24" s="2">
        <v>1911.6216325929001</v>
      </c>
      <c r="BQ24" s="2">
        <v>1.8947780290545779E-5</v>
      </c>
      <c r="BR24" s="1">
        <v>9.9118885009966787E-9</v>
      </c>
      <c r="BS24" s="2">
        <v>1911.6216659542899</v>
      </c>
      <c r="BT24" s="2">
        <v>5.2309170087028178E-5</v>
      </c>
      <c r="BU24" s="1">
        <v>2.736376786789095E-8</v>
      </c>
      <c r="BV24" s="2">
        <v>1911.62160618285</v>
      </c>
      <c r="BW24" s="2">
        <v>-7.4622698775783647E-6</v>
      </c>
      <c r="BX24" s="1">
        <v>-3.903633346846897E-9</v>
      </c>
      <c r="BY24" s="2">
        <v>1911.62178404611</v>
      </c>
      <c r="BZ24" s="2">
        <v>1.7040099010046106E-4</v>
      </c>
      <c r="CA24" s="1">
        <v>8.9139497526153671E-8</v>
      </c>
      <c r="CC24" t="s">
        <v>11</v>
      </c>
      <c r="CE24" s="23">
        <v>1898.3501615615598</v>
      </c>
      <c r="CF24" s="23">
        <v>1919.62369076749</v>
      </c>
      <c r="CG24" s="23">
        <v>21.273529205930117</v>
      </c>
      <c r="CH24" s="24">
        <v>1.1206325174714222E-2</v>
      </c>
      <c r="CI24" s="2">
        <v>1911.6216136451199</v>
      </c>
      <c r="CJ24" s="2">
        <v>1911.6229948778998</v>
      </c>
      <c r="CK24" s="2">
        <v>1.3812327799769264E-3</v>
      </c>
      <c r="CL24" s="1">
        <v>7.2254507383559185E-7</v>
      </c>
      <c r="CN24" s="25" t="s">
        <v>11</v>
      </c>
      <c r="CO24" s="27">
        <v>0</v>
      </c>
      <c r="CP24" s="27">
        <v>10.835585</v>
      </c>
      <c r="CQ24" s="28">
        <f>CH24-CO24-CP24</f>
        <v>-10.824378674825287</v>
      </c>
      <c r="CR24" s="27">
        <f>CI24-CO24-CP24</f>
        <v>1900.7860286451198</v>
      </c>
      <c r="CU24" s="30">
        <v>24</v>
      </c>
      <c r="CV24" s="30"/>
      <c r="CW24" s="30"/>
      <c r="CX24" s="30"/>
      <c r="CY24" s="30"/>
      <c r="CZ24" s="30"/>
      <c r="DA24" s="30"/>
      <c r="DB24" s="30"/>
      <c r="DC24" s="30"/>
      <c r="DD24" s="30"/>
      <c r="DE24" s="30"/>
      <c r="DF24" s="30"/>
      <c r="DG24" s="30"/>
    </row>
    <row r="25" spans="1:111" ht="15.75" x14ac:dyDescent="0.25">
      <c r="C25" s="52"/>
      <c r="D25" s="52"/>
      <c r="E25" s="52"/>
      <c r="F25" s="124"/>
      <c r="G25" s="45"/>
      <c r="H25" s="45"/>
      <c r="I25" s="45"/>
      <c r="J25" s="46"/>
      <c r="K25" s="47"/>
      <c r="L25" s="54"/>
      <c r="M25" s="54"/>
      <c r="N25" s="54"/>
      <c r="O25" s="128"/>
      <c r="P25" s="54"/>
      <c r="AC25" s="2"/>
      <c r="AD25" s="2"/>
      <c r="AE25" s="2"/>
      <c r="AF25" s="1"/>
      <c r="AG25" s="2"/>
      <c r="AH25" s="2"/>
      <c r="AI25" s="2"/>
      <c r="AJ25" s="1"/>
      <c r="AN25" s="2"/>
      <c r="AO25" s="2"/>
      <c r="AP25" s="2"/>
      <c r="AQ25" s="1"/>
      <c r="AR25" s="2"/>
      <c r="AS25" s="2"/>
      <c r="AT25" s="1"/>
      <c r="AU25" s="2"/>
      <c r="AV25" s="2"/>
      <c r="AW25" s="1"/>
      <c r="AX25" s="2"/>
      <c r="AY25" s="2"/>
      <c r="AZ25" s="1"/>
      <c r="BA25" s="2"/>
      <c r="BB25" s="2"/>
      <c r="BC25" s="1"/>
      <c r="BD25" s="2"/>
      <c r="BE25" s="2"/>
      <c r="BF25" s="1"/>
      <c r="BG25" s="1"/>
      <c r="BI25" s="2"/>
      <c r="BJ25" s="2"/>
      <c r="BK25" s="2"/>
      <c r="BL25" s="1"/>
      <c r="BM25" s="2"/>
      <c r="BN25" s="2"/>
      <c r="BO25" s="1"/>
      <c r="BP25" s="2"/>
      <c r="BQ25" s="2"/>
      <c r="BR25" s="1"/>
      <c r="BS25" s="2"/>
      <c r="BT25" s="2"/>
      <c r="BU25" s="1"/>
      <c r="BV25" s="2"/>
      <c r="BW25" s="2"/>
      <c r="BX25" s="1"/>
      <c r="BY25" s="2"/>
      <c r="BZ25" s="2"/>
      <c r="CA25" s="1"/>
      <c r="CE25" s="23"/>
      <c r="CF25" s="23"/>
      <c r="CG25" s="23"/>
      <c r="CH25" s="24"/>
      <c r="CI25" s="2"/>
      <c r="CJ25" s="2"/>
      <c r="CK25" s="2"/>
      <c r="CL25" s="1"/>
      <c r="CN25" s="25"/>
      <c r="CO25" s="27"/>
      <c r="CP25" s="27"/>
      <c r="CQ25" s="28"/>
      <c r="CR25" s="27"/>
      <c r="CU25" s="30">
        <v>25</v>
      </c>
      <c r="CV25" s="30"/>
      <c r="CW25" s="30"/>
      <c r="CX25" s="30"/>
      <c r="CY25" s="30"/>
      <c r="CZ25" s="30"/>
      <c r="DA25" s="30"/>
      <c r="DB25" s="30"/>
      <c r="DC25" s="30"/>
      <c r="DD25" s="30"/>
      <c r="DE25" s="30"/>
      <c r="DF25" s="30"/>
      <c r="DG25" s="30"/>
    </row>
    <row r="26" spans="1:111" ht="15.75" x14ac:dyDescent="0.25">
      <c r="A26" t="s">
        <v>847</v>
      </c>
      <c r="B26" t="s">
        <v>849</v>
      </c>
      <c r="C26" s="52">
        <v>398.26476009262399</v>
      </c>
      <c r="D26" s="52">
        <v>410.71496299026398</v>
      </c>
      <c r="E26" s="52">
        <v>12.450202897639997</v>
      </c>
      <c r="F26" s="124">
        <v>3.126112110633255E-2</v>
      </c>
      <c r="G26" s="45">
        <v>388.56381597759298</v>
      </c>
      <c r="H26" s="45">
        <v>390.79246290873198</v>
      </c>
      <c r="I26" s="45">
        <v>2.2286469311389965</v>
      </c>
      <c r="J26" s="46">
        <v>5.7356007932234075E-3</v>
      </c>
      <c r="K26" s="47" t="s">
        <v>933</v>
      </c>
      <c r="L26" s="55">
        <f t="shared" ref="L26:L32" si="0">G26-CO26-CP26</f>
        <v>377.00190697759297</v>
      </c>
      <c r="M26" s="55">
        <f t="shared" ref="M26:M32" si="1">H26-CO26-CP26</f>
        <v>379.23055390873196</v>
      </c>
      <c r="N26" s="55">
        <f t="shared" ref="N26:N32" si="2">M26-L26</f>
        <v>2.2286469311389965</v>
      </c>
      <c r="O26" s="129">
        <f t="shared" ref="O26:O32" si="3">N26/L26</f>
        <v>5.9115004192046581E-3</v>
      </c>
      <c r="P26" s="54"/>
      <c r="AB26" t="s">
        <v>849</v>
      </c>
      <c r="AC26" s="2">
        <v>398.26476009262399</v>
      </c>
      <c r="AD26" s="2">
        <v>400.66260990092201</v>
      </c>
      <c r="AE26" s="2">
        <v>2.3978498082980195</v>
      </c>
      <c r="AF26" s="1">
        <v>6.0207431050147506E-3</v>
      </c>
      <c r="AG26" s="2">
        <v>388.56381597759298</v>
      </c>
      <c r="AH26" s="2">
        <v>389.19106755114399</v>
      </c>
      <c r="AI26" s="2">
        <v>0.62725157355100691</v>
      </c>
      <c r="AJ26" s="1">
        <v>1.6142819988858102E-3</v>
      </c>
      <c r="AM26" t="s">
        <v>849</v>
      </c>
      <c r="AN26" s="2">
        <v>398.26476009262399</v>
      </c>
      <c r="AO26" s="2">
        <v>404.974937911506</v>
      </c>
      <c r="AP26" s="2">
        <v>6.7101778188820163</v>
      </c>
      <c r="AQ26" s="1">
        <v>1.6848535173740801E-2</v>
      </c>
      <c r="AR26" s="2">
        <v>399.36285832827298</v>
      </c>
      <c r="AS26" s="2">
        <v>1.0980982356489903</v>
      </c>
      <c r="AT26" s="1">
        <v>2.7572066265506567E-3</v>
      </c>
      <c r="AU26" s="2">
        <v>398.81640418969295</v>
      </c>
      <c r="AV26" s="2">
        <v>0.55164409706895867</v>
      </c>
      <c r="AW26" s="1">
        <v>1.3851190272035703E-3</v>
      </c>
      <c r="AX26" s="2">
        <v>402.25569874901998</v>
      </c>
      <c r="AY26" s="2">
        <v>3.990938656395997</v>
      </c>
      <c r="AZ26" s="1">
        <v>1.0020817949014191E-2</v>
      </c>
      <c r="BA26" s="2">
        <v>399.68529749938205</v>
      </c>
      <c r="BB26" s="2">
        <v>1.4205374067580578</v>
      </c>
      <c r="BC26" s="1">
        <v>3.5668167236982884E-3</v>
      </c>
      <c r="BD26" s="2">
        <v>413.77850664686605</v>
      </c>
      <c r="BE26" s="2">
        <v>15.513746554242061</v>
      </c>
      <c r="BF26" s="1">
        <v>3.8953349903802802E-2</v>
      </c>
      <c r="BG26" s="1"/>
      <c r="BH26" t="s">
        <v>849</v>
      </c>
      <c r="BI26" s="2">
        <v>388.56381597759298</v>
      </c>
      <c r="BJ26" s="2">
        <v>390.11918057469398</v>
      </c>
      <c r="BK26" s="2">
        <v>1.5553645971010042</v>
      </c>
      <c r="BL26" s="1">
        <v>4.0028549575256804E-3</v>
      </c>
      <c r="BM26" s="2">
        <v>388.812644532653</v>
      </c>
      <c r="BN26" s="2">
        <v>0.24882855506001533</v>
      </c>
      <c r="BO26" s="1">
        <v>6.4038015077133267E-4</v>
      </c>
      <c r="BP26" s="2">
        <v>388.71970541314897</v>
      </c>
      <c r="BQ26" s="2">
        <v>0.15588943555599144</v>
      </c>
      <c r="BR26" s="1">
        <v>4.0119390727051381E-4</v>
      </c>
      <c r="BS26" s="2">
        <v>389.19953484497103</v>
      </c>
      <c r="BT26" s="2">
        <v>0.63571886737804562</v>
      </c>
      <c r="BU26" s="1">
        <v>1.6360732555053587E-3</v>
      </c>
      <c r="BV26" s="2">
        <v>388.86329776191701</v>
      </c>
      <c r="BW26" s="2">
        <v>0.29948178432402983</v>
      </c>
      <c r="BX26" s="1">
        <v>7.707402799989483E-4</v>
      </c>
      <c r="BY26" s="2">
        <v>391.94680562806496</v>
      </c>
      <c r="BZ26" s="2">
        <v>3.3829896504719841</v>
      </c>
      <c r="CA26" s="1">
        <v>8.706393934187295E-3</v>
      </c>
      <c r="CC26" t="s">
        <v>849</v>
      </c>
      <c r="CE26" s="23">
        <v>398.26476009262399</v>
      </c>
      <c r="CF26" s="23">
        <v>397.11027073844394</v>
      </c>
      <c r="CG26" s="23">
        <v>-1.1544893541800434</v>
      </c>
      <c r="CH26" s="24">
        <v>-2.8987986632599506E-3</v>
      </c>
      <c r="CI26" s="2">
        <v>388.56381597759298</v>
      </c>
      <c r="CJ26" s="2">
        <v>387.93162435236599</v>
      </c>
      <c r="CK26" s="2">
        <v>-0.63219162522699435</v>
      </c>
      <c r="CL26" s="1">
        <v>-1.6269956162450559E-3</v>
      </c>
      <c r="CN26" s="25" t="s">
        <v>849</v>
      </c>
      <c r="CO26" s="27">
        <v>0</v>
      </c>
      <c r="CP26" s="27">
        <v>11.561909</v>
      </c>
      <c r="CQ26" s="28">
        <f>CH26-CO26-CP26</f>
        <v>-11.56480779866326</v>
      </c>
      <c r="CR26" s="27">
        <f>CI26-CO26-CP26</f>
        <v>377.00190697759297</v>
      </c>
      <c r="CU26" s="30">
        <v>26</v>
      </c>
      <c r="CV26" s="30"/>
      <c r="CW26" s="30"/>
      <c r="CX26" s="30"/>
      <c r="CY26" s="30"/>
      <c r="CZ26" s="30"/>
      <c r="DA26" s="30"/>
      <c r="DB26" s="30"/>
      <c r="DC26" s="30"/>
      <c r="DD26" s="30"/>
      <c r="DE26" s="30"/>
      <c r="DF26" s="30"/>
      <c r="DG26" s="30"/>
    </row>
    <row r="27" spans="1:111" ht="15.75" x14ac:dyDescent="0.25">
      <c r="A27" t="s">
        <v>848</v>
      </c>
      <c r="B27" t="s">
        <v>850</v>
      </c>
      <c r="C27" s="52">
        <v>3918.4973542698203</v>
      </c>
      <c r="D27" s="52">
        <v>3922.53207906327</v>
      </c>
      <c r="E27" s="52">
        <v>4.0347247934496409</v>
      </c>
      <c r="F27" s="124">
        <v>1.0296612269121918E-3</v>
      </c>
      <c r="G27" s="45">
        <v>3954.18589061374</v>
      </c>
      <c r="H27" s="45">
        <v>3947.23095108487</v>
      </c>
      <c r="I27" s="45">
        <v>-6.9549395288699998</v>
      </c>
      <c r="J27" s="46">
        <v>-1.7588802654370163E-3</v>
      </c>
      <c r="K27" s="47" t="s">
        <v>933</v>
      </c>
      <c r="L27" s="55">
        <f t="shared" si="0"/>
        <v>3842.57754461374</v>
      </c>
      <c r="M27" s="55">
        <f t="shared" si="1"/>
        <v>3835.62260508487</v>
      </c>
      <c r="N27" s="55">
        <f t="shared" si="2"/>
        <v>-6.9549395288699998</v>
      </c>
      <c r="O27" s="129">
        <f t="shared" si="3"/>
        <v>-1.8099672545630091E-3</v>
      </c>
      <c r="P27" s="54"/>
      <c r="AB27" t="s">
        <v>850</v>
      </c>
      <c r="AC27" s="2">
        <v>3918.4973542698203</v>
      </c>
      <c r="AD27" s="2">
        <v>3899.3908312109997</v>
      </c>
      <c r="AE27" s="2">
        <v>-19.106523058820585</v>
      </c>
      <c r="AF27" s="1">
        <v>-4.8759821256485012E-3</v>
      </c>
      <c r="AG27" s="2">
        <v>3954.18589061374</v>
      </c>
      <c r="AH27" s="2">
        <v>3949.66474964491</v>
      </c>
      <c r="AI27" s="2">
        <v>-4.5211409688299682</v>
      </c>
      <c r="AJ27" s="1">
        <v>-1.1433809876167024E-3</v>
      </c>
      <c r="AM27" t="s">
        <v>850</v>
      </c>
      <c r="AN27" s="2">
        <v>3918.4973542698203</v>
      </c>
      <c r="AO27" s="2">
        <v>3914.83224089641</v>
      </c>
      <c r="AP27" s="2">
        <v>-3.6651133734103496</v>
      </c>
      <c r="AQ27" s="1">
        <v>-9.353364420207228E-4</v>
      </c>
      <c r="AR27" s="2">
        <v>3918.0067302225498</v>
      </c>
      <c r="AS27" s="2">
        <v>-0.49062404727055764</v>
      </c>
      <c r="AT27" s="1">
        <v>-1.2520719115350311E-4</v>
      </c>
      <c r="AU27" s="2">
        <v>3917.4599407738301</v>
      </c>
      <c r="AV27" s="2">
        <v>-1.0374134959902221</v>
      </c>
      <c r="AW27" s="1">
        <v>-2.6474778523451003E-4</v>
      </c>
      <c r="AX27" s="2">
        <v>3916.26503635686</v>
      </c>
      <c r="AY27" s="2">
        <v>-2.2323179129602977</v>
      </c>
      <c r="AZ27" s="1">
        <v>-5.6968723241010628E-4</v>
      </c>
      <c r="BA27" s="2">
        <v>3917.41877266248</v>
      </c>
      <c r="BB27" s="2">
        <v>-1.0785816073403112</v>
      </c>
      <c r="BC27" s="1">
        <v>-2.7525388173735185E-4</v>
      </c>
      <c r="BD27" s="2">
        <v>3909.7488079946897</v>
      </c>
      <c r="BE27" s="2">
        <v>-8.7485462751305931</v>
      </c>
      <c r="BF27" s="1">
        <v>-2.232627837708675E-3</v>
      </c>
      <c r="BG27" s="1"/>
      <c r="BH27" t="s">
        <v>850</v>
      </c>
      <c r="BI27" s="2">
        <v>3954.18589061374</v>
      </c>
      <c r="BJ27" s="2">
        <v>3950.7102477440098</v>
      </c>
      <c r="BK27" s="2">
        <v>-3.4756428697301089</v>
      </c>
      <c r="BL27" s="1">
        <v>-8.7897811733647277E-4</v>
      </c>
      <c r="BM27" s="2">
        <v>3953.8098311871699</v>
      </c>
      <c r="BN27" s="2">
        <v>-0.37605942657000924</v>
      </c>
      <c r="BO27" s="1">
        <v>-9.5104134447164301E-5</v>
      </c>
      <c r="BP27" s="2">
        <v>3953.9853504911398</v>
      </c>
      <c r="BQ27" s="2">
        <v>-0.20054012260015952</v>
      </c>
      <c r="BR27" s="1">
        <v>-5.0715906674036798E-5</v>
      </c>
      <c r="BS27" s="2">
        <v>3949.94598083047</v>
      </c>
      <c r="BT27" s="2">
        <v>-4.2399097832699226</v>
      </c>
      <c r="BU27" s="1">
        <v>-1.0722585888878974E-3</v>
      </c>
      <c r="BV27" s="2">
        <v>3953.4873576820401</v>
      </c>
      <c r="BW27" s="2">
        <v>-0.69853293169990138</v>
      </c>
      <c r="BX27" s="1">
        <v>-1.7665657382422153E-4</v>
      </c>
      <c r="BY27" s="2">
        <v>3944.2151010452199</v>
      </c>
      <c r="BZ27" s="2">
        <v>-9.9707895685201038</v>
      </c>
      <c r="CA27" s="1">
        <v>-2.521578358819269E-3</v>
      </c>
      <c r="CC27" t="s">
        <v>850</v>
      </c>
      <c r="CE27" s="23">
        <v>3918.4973542698203</v>
      </c>
      <c r="CF27" s="23">
        <v>3947.2287056099199</v>
      </c>
      <c r="CG27" s="23">
        <v>28.731351340099536</v>
      </c>
      <c r="CH27" s="24">
        <v>7.3322370139646004E-3</v>
      </c>
      <c r="CI27" s="2">
        <v>3954.18589061374</v>
      </c>
      <c r="CJ27" s="2">
        <v>3960.5919454853001</v>
      </c>
      <c r="CK27" s="2">
        <v>6.4060548715601726</v>
      </c>
      <c r="CL27" s="1">
        <v>1.6200692250626263E-3</v>
      </c>
      <c r="CN27" s="25" t="s">
        <v>850</v>
      </c>
      <c r="CO27" s="27">
        <v>0</v>
      </c>
      <c r="CP27" s="27">
        <v>111.608346</v>
      </c>
      <c r="CQ27" s="28">
        <f>CH27-CO27-CP27</f>
        <v>-111.60101376298603</v>
      </c>
      <c r="CR27" s="27">
        <f>CI27-CO27-CP27</f>
        <v>3842.57754461374</v>
      </c>
      <c r="CU27" s="30">
        <v>27</v>
      </c>
      <c r="CV27" s="30"/>
      <c r="CW27" s="30"/>
      <c r="CX27" s="30"/>
      <c r="CY27" s="30"/>
      <c r="CZ27" s="30"/>
      <c r="DA27" s="30"/>
      <c r="DB27" s="30"/>
      <c r="DC27" s="30"/>
      <c r="DD27" s="30"/>
      <c r="DE27" s="30"/>
      <c r="DF27" s="30"/>
      <c r="DG27" s="30"/>
    </row>
    <row r="28" spans="1:111" ht="15.75" x14ac:dyDescent="0.25">
      <c r="A28" t="s">
        <v>851</v>
      </c>
      <c r="B28" t="s">
        <v>853</v>
      </c>
      <c r="C28" s="52">
        <v>1682.047692827</v>
      </c>
      <c r="D28" s="52">
        <v>1691.8059617561501</v>
      </c>
      <c r="E28" s="52">
        <v>9.7582689291500628</v>
      </c>
      <c r="F28" s="124">
        <v>5.8014222609523288E-3</v>
      </c>
      <c r="G28" s="45">
        <v>1748.57737558954</v>
      </c>
      <c r="H28" s="45">
        <v>1750.0718731767199</v>
      </c>
      <c r="I28" s="45">
        <v>1.4944975871799215</v>
      </c>
      <c r="J28" s="46">
        <v>8.5469342566327417E-4</v>
      </c>
      <c r="K28" s="47" t="s">
        <v>933</v>
      </c>
      <c r="L28" s="55">
        <f t="shared" si="0"/>
        <v>1660.03591858954</v>
      </c>
      <c r="M28" s="55">
        <f t="shared" si="1"/>
        <v>1661.5304161767199</v>
      </c>
      <c r="N28" s="55">
        <f t="shared" si="2"/>
        <v>1.4944975871799215</v>
      </c>
      <c r="O28" s="129">
        <f t="shared" si="3"/>
        <v>9.0028027131468995E-4</v>
      </c>
      <c r="P28" s="54"/>
      <c r="AB28" t="s">
        <v>853</v>
      </c>
      <c r="AC28" s="2">
        <v>1682.047692827</v>
      </c>
      <c r="AD28" s="2">
        <v>1690.85754727884</v>
      </c>
      <c r="AE28" s="2">
        <v>8.8098544518400104</v>
      </c>
      <c r="AF28" s="1">
        <v>5.2375770850072506E-3</v>
      </c>
      <c r="AG28" s="2">
        <v>1748.57737558954</v>
      </c>
      <c r="AH28" s="2">
        <v>1750.5910041237901</v>
      </c>
      <c r="AI28" s="2">
        <v>2.0136285342500742</v>
      </c>
      <c r="AJ28" s="1">
        <v>1.1515810294475365E-3</v>
      </c>
      <c r="AM28" t="s">
        <v>853</v>
      </c>
      <c r="AN28" s="2">
        <v>1682.047692827</v>
      </c>
      <c r="AO28" s="2">
        <v>1706.1075665434598</v>
      </c>
      <c r="AP28" s="2">
        <v>24.059873716459833</v>
      </c>
      <c r="AQ28" s="1">
        <v>1.4303918859769461E-2</v>
      </c>
      <c r="AR28" s="2">
        <v>1686.660418039</v>
      </c>
      <c r="AS28" s="2">
        <v>4.6127252119999866</v>
      </c>
      <c r="AT28" s="1">
        <v>2.7423272429614809E-3</v>
      </c>
      <c r="AU28" s="2">
        <v>1684.03974019046</v>
      </c>
      <c r="AV28" s="2">
        <v>1.9920473634599603</v>
      </c>
      <c r="AW28" s="1">
        <v>1.1842989779391731E-3</v>
      </c>
      <c r="AX28" s="2">
        <v>1689.5076363114199</v>
      </c>
      <c r="AY28" s="2">
        <v>7.4599434844199095</v>
      </c>
      <c r="AZ28" s="1">
        <v>4.4350368400565745E-3</v>
      </c>
      <c r="BA28" s="2">
        <v>1689.41306899342</v>
      </c>
      <c r="BB28" s="2">
        <v>7.3653761664199919</v>
      </c>
      <c r="BC28" s="1">
        <v>4.3788152962780033E-3</v>
      </c>
      <c r="BD28" s="2">
        <v>1733.89840554647</v>
      </c>
      <c r="BE28" s="2">
        <v>51.850712719470039</v>
      </c>
      <c r="BF28" s="1">
        <v>3.0825946815054385E-2</v>
      </c>
      <c r="BG28" s="1"/>
      <c r="BH28" t="s">
        <v>853</v>
      </c>
      <c r="BI28" s="2">
        <v>1748.57737558954</v>
      </c>
      <c r="BJ28" s="2">
        <v>1752.47055441975</v>
      </c>
      <c r="BK28" s="2">
        <v>3.8931788302099903</v>
      </c>
      <c r="BL28" s="1">
        <v>2.2264835886358129E-3</v>
      </c>
      <c r="BM28" s="2">
        <v>1749.5781361561699</v>
      </c>
      <c r="BN28" s="2">
        <v>1.0007605666298787</v>
      </c>
      <c r="BO28" s="1">
        <v>5.7232844288201328E-4</v>
      </c>
      <c r="BP28" s="2">
        <v>1749.2155413640298</v>
      </c>
      <c r="BQ28" s="2">
        <v>0.6381657744898348</v>
      </c>
      <c r="BR28" s="1">
        <v>3.6496284545296407E-4</v>
      </c>
      <c r="BS28" s="2">
        <v>1747.8092950508899</v>
      </c>
      <c r="BT28" s="2">
        <v>-0.76808053865011061</v>
      </c>
      <c r="BU28" s="1">
        <v>-4.3926025200408938E-4</v>
      </c>
      <c r="BV28" s="2">
        <v>1750.00486776041</v>
      </c>
      <c r="BW28" s="2">
        <v>1.4274921708699821</v>
      </c>
      <c r="BX28" s="1">
        <v>8.1637346496531062E-4</v>
      </c>
      <c r="BY28" s="2">
        <v>1755.9092830172999</v>
      </c>
      <c r="BZ28" s="2">
        <v>7.3319074277599157</v>
      </c>
      <c r="CA28" s="1">
        <v>4.1930700523263569E-3</v>
      </c>
      <c r="CC28" t="s">
        <v>853</v>
      </c>
      <c r="CE28" s="23">
        <v>1682.047692827</v>
      </c>
      <c r="CF28" s="23">
        <v>1650.3743966454699</v>
      </c>
      <c r="CG28" s="23">
        <v>-31.673296181530077</v>
      </c>
      <c r="CH28" s="24">
        <v>-1.883020102022024E-2</v>
      </c>
      <c r="CI28" s="2">
        <v>1748.57737558954</v>
      </c>
      <c r="CJ28" s="2">
        <v>1744.73503932536</v>
      </c>
      <c r="CK28" s="2">
        <v>-3.8423362641799486</v>
      </c>
      <c r="CL28" s="1">
        <v>-2.197407056627671E-3</v>
      </c>
      <c r="CN28" s="25" t="s">
        <v>853</v>
      </c>
      <c r="CO28" s="27">
        <v>0.42224099999999998</v>
      </c>
      <c r="CP28" s="27">
        <v>88.119215999999994</v>
      </c>
      <c r="CQ28" s="28">
        <f>CH29-CO28-CP28</f>
        <v>-88.552153774004751</v>
      </c>
      <c r="CR28" s="27">
        <f>CI29-CO28-CP28</f>
        <v>2526.3116853183396</v>
      </c>
      <c r="CU28" s="30"/>
      <c r="CV28" s="30"/>
      <c r="CW28" s="30"/>
      <c r="CX28" s="30"/>
      <c r="CY28" s="30"/>
      <c r="CZ28" s="30"/>
      <c r="DA28" s="30"/>
      <c r="DB28" s="30"/>
      <c r="DC28" s="30"/>
      <c r="DD28" s="30"/>
      <c r="DE28" s="30"/>
      <c r="DF28" s="30"/>
      <c r="DG28" s="30"/>
    </row>
    <row r="29" spans="1:111" ht="15.75" x14ac:dyDescent="0.25">
      <c r="A29" t="s">
        <v>852</v>
      </c>
      <c r="B29" t="s">
        <v>854</v>
      </c>
      <c r="C29" s="52">
        <v>2632.77199372015</v>
      </c>
      <c r="D29" s="52">
        <v>2661.4640344357099</v>
      </c>
      <c r="E29" s="52">
        <v>28.69204071555987</v>
      </c>
      <c r="F29" s="124">
        <v>1.0898034764878195E-2</v>
      </c>
      <c r="G29" s="45">
        <v>2614.8531423183399</v>
      </c>
      <c r="H29" s="45">
        <v>2615.2230926183902</v>
      </c>
      <c r="I29" s="45">
        <v>0.36995030005027729</v>
      </c>
      <c r="J29" s="46">
        <v>1.4148033557336907E-4</v>
      </c>
      <c r="K29" s="47" t="s">
        <v>933</v>
      </c>
      <c r="L29" s="55">
        <f t="shared" si="0"/>
        <v>2486.03967131834</v>
      </c>
      <c r="M29" s="55">
        <f t="shared" si="1"/>
        <v>2486.4096216183902</v>
      </c>
      <c r="N29" s="55">
        <f t="shared" si="2"/>
        <v>0.36995030005027729</v>
      </c>
      <c r="O29" s="129">
        <f t="shared" si="3"/>
        <v>1.4881110077141034E-4</v>
      </c>
      <c r="P29" s="54"/>
      <c r="AB29" t="s">
        <v>854</v>
      </c>
      <c r="AC29" s="2">
        <v>2632.77199372015</v>
      </c>
      <c r="AD29" s="2">
        <v>2649.7656733662702</v>
      </c>
      <c r="AE29" s="2">
        <v>16.993679646120199</v>
      </c>
      <c r="AF29" s="1">
        <v>6.4546719908349717E-3</v>
      </c>
      <c r="AG29" s="2">
        <v>2614.8531423183399</v>
      </c>
      <c r="AH29" s="2">
        <v>2618.63139517335</v>
      </c>
      <c r="AI29" s="2">
        <v>3.7782528550101233</v>
      </c>
      <c r="AJ29" s="1">
        <v>1.4449197141757292E-3</v>
      </c>
      <c r="AM29" t="s">
        <v>854</v>
      </c>
      <c r="AN29" s="2">
        <v>2632.77199372015</v>
      </c>
      <c r="AO29" s="2">
        <v>2665.6603639506202</v>
      </c>
      <c r="AP29" s="2">
        <v>32.888370230470173</v>
      </c>
      <c r="AQ29" s="1">
        <v>1.2491917381724487E-2</v>
      </c>
      <c r="AR29" s="2">
        <v>2638.4617130153597</v>
      </c>
      <c r="AS29" s="2">
        <v>5.6897192952096702</v>
      </c>
      <c r="AT29" s="1">
        <v>2.1611135748865222E-3</v>
      </c>
      <c r="AU29" s="2">
        <v>2630.2121133423402</v>
      </c>
      <c r="AV29" s="2">
        <v>-2.5598803778098045</v>
      </c>
      <c r="AW29" s="1">
        <v>-9.7231373773186164E-4</v>
      </c>
      <c r="AX29" s="2">
        <v>2644.5460053609299</v>
      </c>
      <c r="AY29" s="2">
        <v>11.774011640779918</v>
      </c>
      <c r="AZ29" s="1">
        <v>4.4720969642885961E-3</v>
      </c>
      <c r="BA29" s="2">
        <v>2642.4297317478899</v>
      </c>
      <c r="BB29" s="2">
        <v>9.6577380277399243</v>
      </c>
      <c r="BC29" s="1">
        <v>3.6682774090487729E-3</v>
      </c>
      <c r="BD29" s="2">
        <v>2698.1988640500999</v>
      </c>
      <c r="BE29" s="2">
        <v>65.426870329949907</v>
      </c>
      <c r="BF29" s="1">
        <v>2.4850944360548542E-2</v>
      </c>
      <c r="BG29" s="1"/>
      <c r="BH29" t="s">
        <v>854</v>
      </c>
      <c r="BI29" s="2">
        <v>2614.8531423183399</v>
      </c>
      <c r="BJ29" s="2">
        <v>2620.68915141669</v>
      </c>
      <c r="BK29" s="2">
        <v>5.8360090983501323</v>
      </c>
      <c r="BL29" s="1">
        <v>2.2318687821893898E-3</v>
      </c>
      <c r="BM29" s="2">
        <v>2615.89398337383</v>
      </c>
      <c r="BN29" s="2">
        <v>1.0408410554900911</v>
      </c>
      <c r="BO29" s="1">
        <v>3.9804952662361644E-4</v>
      </c>
      <c r="BP29" s="2">
        <v>2614.2915727760401</v>
      </c>
      <c r="BQ29" s="2">
        <v>-0.56156954229982148</v>
      </c>
      <c r="BR29" s="1">
        <v>-2.147614079014516E-4</v>
      </c>
      <c r="BS29" s="2">
        <v>2614.3682345002799</v>
      </c>
      <c r="BT29" s="2">
        <v>-0.48490781806003724</v>
      </c>
      <c r="BU29" s="1">
        <v>-1.8544361448540698E-4</v>
      </c>
      <c r="BV29" s="2">
        <v>2616.5386571271101</v>
      </c>
      <c r="BW29" s="2">
        <v>1.6855148087702219</v>
      </c>
      <c r="BX29" s="1">
        <v>6.4459253236525446E-4</v>
      </c>
      <c r="BY29" s="2">
        <v>2624.8227225031901</v>
      </c>
      <c r="BZ29" s="2">
        <v>9.9695801848502015</v>
      </c>
      <c r="CA29" s="1">
        <v>3.8126730803746513E-3</v>
      </c>
      <c r="CC29" t="s">
        <v>854</v>
      </c>
      <c r="CE29" s="23">
        <v>2632.77199372015</v>
      </c>
      <c r="CF29" s="23">
        <v>2604.6098266972799</v>
      </c>
      <c r="CG29" s="23">
        <v>-28.162167022870108</v>
      </c>
      <c r="CH29" s="24">
        <v>-1.0696774004754018E-2</v>
      </c>
      <c r="CI29" s="2">
        <v>2614.8531423183399</v>
      </c>
      <c r="CJ29" s="2">
        <v>2607.5128114734998</v>
      </c>
      <c r="CK29" s="2">
        <v>-7.3403308448400821</v>
      </c>
      <c r="CL29" s="1">
        <v>-2.8071675330615751E-3</v>
      </c>
      <c r="CN29" s="25" t="s">
        <v>854</v>
      </c>
      <c r="CO29" s="27">
        <v>0.88833099999999998</v>
      </c>
      <c r="CP29" s="27">
        <v>127.92514</v>
      </c>
      <c r="CQ29" s="28">
        <f>CH30-CO29-CP29</f>
        <v>-128.81347099909794</v>
      </c>
      <c r="CR29" s="27">
        <f>CI30-CO29-CP29</f>
        <v>1011.0386936319298</v>
      </c>
      <c r="CU29" s="30">
        <v>28</v>
      </c>
      <c r="CV29" s="30"/>
      <c r="CW29" s="30"/>
      <c r="CX29" s="30"/>
      <c r="CY29" s="30"/>
      <c r="CZ29" s="30"/>
      <c r="DA29" s="30"/>
      <c r="DB29" s="30"/>
      <c r="DC29" s="30"/>
      <c r="DD29" s="30"/>
      <c r="DE29" s="30"/>
      <c r="DF29" s="30"/>
      <c r="DG29" s="30"/>
    </row>
    <row r="30" spans="1:111" ht="15.75" x14ac:dyDescent="0.25">
      <c r="A30" t="s">
        <v>829</v>
      </c>
      <c r="B30" t="s">
        <v>12</v>
      </c>
      <c r="C30" s="52">
        <v>1107.1676526319302</v>
      </c>
      <c r="D30" s="52">
        <v>1141.6651249710201</v>
      </c>
      <c r="E30" s="52">
        <v>34.497472339089882</v>
      </c>
      <c r="F30" s="124">
        <v>3.1158309454835848E-2</v>
      </c>
      <c r="G30" s="45">
        <v>1139.85216463193</v>
      </c>
      <c r="H30" s="45">
        <v>1174.3496369710199</v>
      </c>
      <c r="I30" s="45">
        <v>34.497472339089882</v>
      </c>
      <c r="J30" s="46">
        <v>3.026486540053154E-2</v>
      </c>
      <c r="K30" s="47" t="s">
        <v>933</v>
      </c>
      <c r="L30" s="55">
        <f t="shared" si="0"/>
        <v>1107.16765263193</v>
      </c>
      <c r="M30" s="55">
        <f t="shared" si="1"/>
        <v>1141.6651249710198</v>
      </c>
      <c r="N30" s="55">
        <f t="shared" si="2"/>
        <v>34.497472339089882</v>
      </c>
      <c r="O30" s="129">
        <f t="shared" si="3"/>
        <v>3.1158309454835855E-2</v>
      </c>
      <c r="P30" s="54"/>
      <c r="AB30" t="s">
        <v>12</v>
      </c>
      <c r="AC30" s="2">
        <v>1107.1676526319302</v>
      </c>
      <c r="AD30" s="2">
        <v>1107.1676530116702</v>
      </c>
      <c r="AE30" s="2">
        <v>3.7973995858919807E-7</v>
      </c>
      <c r="AF30" s="1">
        <v>3.429832489113009E-10</v>
      </c>
      <c r="AG30" s="2">
        <v>1139.85216463193</v>
      </c>
      <c r="AH30" s="2">
        <v>1139.8521650116702</v>
      </c>
      <c r="AI30" s="2">
        <v>3.7974018596287351E-7</v>
      </c>
      <c r="AJ30" s="1">
        <v>3.3314862904655319E-10</v>
      </c>
      <c r="AM30" t="s">
        <v>12</v>
      </c>
      <c r="AN30" s="2">
        <v>1107.1676526319302</v>
      </c>
      <c r="AO30" s="2">
        <v>1117.3554892443399</v>
      </c>
      <c r="AP30" s="2">
        <v>10.187836612409683</v>
      </c>
      <c r="AQ30" s="1">
        <v>9.2017108594090718E-3</v>
      </c>
      <c r="AR30" s="2">
        <v>1107.1676526470699</v>
      </c>
      <c r="AS30" s="2">
        <v>1.5139676179387607E-8</v>
      </c>
      <c r="AT30" s="1">
        <v>1.3674239979282235E-11</v>
      </c>
      <c r="AU30" s="2">
        <v>1107.1676530318698</v>
      </c>
      <c r="AV30" s="2">
        <v>3.9993960854189936E-7</v>
      </c>
      <c r="AW30" s="1">
        <v>3.6122768542882669E-10</v>
      </c>
      <c r="AX30" s="2">
        <v>1126.81322121382</v>
      </c>
      <c r="AY30" s="2">
        <v>19.645568581889847</v>
      </c>
      <c r="AZ30" s="1">
        <v>1.7743987132562002E-2</v>
      </c>
      <c r="BA30" s="2">
        <v>1107.1676525498499</v>
      </c>
      <c r="BB30" s="2">
        <v>-8.2080305219278671E-8</v>
      </c>
      <c r="BC30" s="1">
        <v>-7.4135389544807876E-11</v>
      </c>
      <c r="BD30" s="2">
        <v>1141.66512689876</v>
      </c>
      <c r="BE30" s="2">
        <v>34.49747426682984</v>
      </c>
      <c r="BF30" s="1">
        <v>3.1158311195981333E-2</v>
      </c>
      <c r="BG30" s="1"/>
      <c r="BH30" t="s">
        <v>12</v>
      </c>
      <c r="BI30" s="2">
        <v>1139.85216463193</v>
      </c>
      <c r="BJ30" s="2">
        <v>1150.0400012443399</v>
      </c>
      <c r="BK30" s="2">
        <v>10.18783661240991</v>
      </c>
      <c r="BL30" s="1">
        <v>8.9378578455388269E-3</v>
      </c>
      <c r="BM30" s="2">
        <v>1139.8521646470699</v>
      </c>
      <c r="BN30" s="2">
        <v>1.513990355306305E-8</v>
      </c>
      <c r="BO30" s="1">
        <v>1.3282339607568215E-11</v>
      </c>
      <c r="BP30" s="2">
        <v>1139.8521650318698</v>
      </c>
      <c r="BQ30" s="2">
        <v>3.999398359155748E-7</v>
      </c>
      <c r="BR30" s="1">
        <v>3.5086991833254053E-10</v>
      </c>
      <c r="BS30" s="2">
        <v>1159.4977332138201</v>
      </c>
      <c r="BT30" s="2">
        <v>19.645568581890075</v>
      </c>
      <c r="BU30" s="1">
        <v>1.7235189958369583E-2</v>
      </c>
      <c r="BV30" s="2">
        <v>1139.8521645498499</v>
      </c>
      <c r="BW30" s="2">
        <v>-8.2080077845603228E-8</v>
      </c>
      <c r="BX30" s="1">
        <v>-7.200940647606502E-11</v>
      </c>
      <c r="BY30" s="2">
        <v>1174.3496388987601</v>
      </c>
      <c r="BZ30" s="2">
        <v>34.497474266830068</v>
      </c>
      <c r="CA30" s="1">
        <v>3.0264867091751024E-2</v>
      </c>
      <c r="CC30" t="s">
        <v>12</v>
      </c>
      <c r="CE30" s="23">
        <v>1107.1676526319302</v>
      </c>
      <c r="CF30" s="23">
        <v>1107.16765363065</v>
      </c>
      <c r="CG30" s="23">
        <v>9.9871976999565959E-7</v>
      </c>
      <c r="CH30" s="24">
        <v>9.0204926744520476E-10</v>
      </c>
      <c r="CI30" s="2">
        <v>1139.85216463193</v>
      </c>
      <c r="CJ30" s="2">
        <v>1139.85216563065</v>
      </c>
      <c r="CK30" s="2">
        <v>9.9871999736933503E-7</v>
      </c>
      <c r="CL30" s="1">
        <v>8.7618379677493698E-10</v>
      </c>
      <c r="CN30" s="25" t="s">
        <v>12</v>
      </c>
      <c r="CO30" s="27">
        <v>0</v>
      </c>
      <c r="CP30" s="27">
        <v>32.684511999999998</v>
      </c>
      <c r="CQ30" s="28">
        <f>CH32-CO30-CP30</f>
        <v>-32.686938482281519</v>
      </c>
      <c r="CR30" s="27">
        <f>CI32-CO30-CP30</f>
        <v>3529.6895741514604</v>
      </c>
      <c r="CU30" s="30">
        <v>29</v>
      </c>
      <c r="CV30" s="30"/>
      <c r="CW30" s="30"/>
      <c r="CX30" s="30"/>
      <c r="CY30" s="30"/>
      <c r="CZ30" s="30"/>
      <c r="DA30" s="30"/>
      <c r="DB30" s="30"/>
      <c r="DC30" s="30"/>
      <c r="DD30" s="30"/>
      <c r="DE30" s="30"/>
      <c r="DF30" s="30"/>
      <c r="DG30" s="30"/>
    </row>
    <row r="31" spans="1:111" ht="15.75" x14ac:dyDescent="0.25">
      <c r="A31" t="s">
        <v>855</v>
      </c>
      <c r="B31" t="s">
        <v>903</v>
      </c>
      <c r="C31" s="52">
        <v>450.25715309580897</v>
      </c>
      <c r="D31" s="52">
        <v>453.02129720641602</v>
      </c>
      <c r="E31" s="52">
        <v>2.7641441106070488</v>
      </c>
      <c r="F31" s="124">
        <v>6.1390343087317353E-3</v>
      </c>
      <c r="G31" s="45">
        <v>458.68931780688899</v>
      </c>
      <c r="H31" s="45">
        <v>460.82357524176001</v>
      </c>
      <c r="I31" s="45">
        <v>2.1342574348710173</v>
      </c>
      <c r="J31" s="46">
        <v>4.6529477622793752E-3</v>
      </c>
      <c r="K31" s="47" t="s">
        <v>933</v>
      </c>
      <c r="L31" s="55">
        <f t="shared" si="0"/>
        <v>444.58279380688896</v>
      </c>
      <c r="M31" s="55">
        <f t="shared" si="1"/>
        <v>446.71705124175998</v>
      </c>
      <c r="N31" s="55">
        <f t="shared" si="2"/>
        <v>2.1342574348710173</v>
      </c>
      <c r="O31" s="129">
        <f t="shared" si="3"/>
        <v>4.8005848732824855E-3</v>
      </c>
      <c r="P31" s="54"/>
      <c r="AB31" t="s">
        <v>903</v>
      </c>
      <c r="AC31" s="2">
        <v>450.25715309580897</v>
      </c>
      <c r="AD31" s="2">
        <v>450.08614517303903</v>
      </c>
      <c r="AE31" s="2">
        <v>-0.17100792276994525</v>
      </c>
      <c r="AF31" s="1">
        <v>-3.7980056861763384E-4</v>
      </c>
      <c r="AG31" s="2">
        <v>458.68931780688899</v>
      </c>
      <c r="AH31" s="2">
        <v>458.56460737927904</v>
      </c>
      <c r="AI31" s="2">
        <v>-0.12471042760995488</v>
      </c>
      <c r="AJ31" s="1">
        <v>-2.7188430767524158E-4</v>
      </c>
      <c r="AM31" t="s">
        <v>903</v>
      </c>
      <c r="AN31" s="2">
        <v>450.25715309580897</v>
      </c>
      <c r="AO31" s="2">
        <v>449.57286816989603</v>
      </c>
      <c r="AP31" s="2">
        <v>-0.68428492591294798</v>
      </c>
      <c r="AQ31" s="1">
        <v>-1.5197646971470565E-3</v>
      </c>
      <c r="AR31" s="2">
        <v>450.24996632595099</v>
      </c>
      <c r="AS31" s="2">
        <v>-7.1867698579808348E-3</v>
      </c>
      <c r="AT31" s="1">
        <v>-1.5961478476393203E-5</v>
      </c>
      <c r="AU31" s="2">
        <v>455.62894039440999</v>
      </c>
      <c r="AV31" s="2">
        <v>5.3717872986010207</v>
      </c>
      <c r="AW31" s="1">
        <v>1.1930487415172664E-2</v>
      </c>
      <c r="AX31" s="2">
        <v>449.98328885777801</v>
      </c>
      <c r="AY31" s="2">
        <v>-0.27386423803096704</v>
      </c>
      <c r="AZ31" s="1">
        <v>-6.0823961629032075E-4</v>
      </c>
      <c r="BA31" s="2">
        <v>450.29667924114199</v>
      </c>
      <c r="BB31" s="2">
        <v>3.9526145333013574E-2</v>
      </c>
      <c r="BC31" s="1">
        <v>8.778571325573792E-5</v>
      </c>
      <c r="BD31" s="2">
        <v>455.00424414115503</v>
      </c>
      <c r="BE31" s="2">
        <v>4.7470910453460533</v>
      </c>
      <c r="BF31" s="1">
        <v>1.0543066362647954E-2</v>
      </c>
      <c r="BG31" s="1"/>
      <c r="BH31" t="s">
        <v>903</v>
      </c>
      <c r="BI31" s="2">
        <v>458.68931780688899</v>
      </c>
      <c r="BJ31" s="2">
        <v>458.19423041690601</v>
      </c>
      <c r="BK31" s="2">
        <v>-0.4950873899829844</v>
      </c>
      <c r="BL31" s="1">
        <v>-1.0793523432159351E-3</v>
      </c>
      <c r="BM31" s="2">
        <v>458.68406318814897</v>
      </c>
      <c r="BN31" s="2">
        <v>-5.2546187400253075E-3</v>
      </c>
      <c r="BO31" s="1">
        <v>-1.1455725119453368E-5</v>
      </c>
      <c r="BP31" s="2">
        <v>461.629388715733</v>
      </c>
      <c r="BQ31" s="2">
        <v>2.9400709088440067</v>
      </c>
      <c r="BR31" s="1">
        <v>6.4097217761713704E-3</v>
      </c>
      <c r="BS31" s="2">
        <v>458.489918478785</v>
      </c>
      <c r="BT31" s="2">
        <v>-0.19939932810399341</v>
      </c>
      <c r="BU31" s="1">
        <v>-4.3471543888872892E-4</v>
      </c>
      <c r="BV31" s="2">
        <v>458.71823882629599</v>
      </c>
      <c r="BW31" s="2">
        <v>2.8921019406993764E-2</v>
      </c>
      <c r="BX31" s="1">
        <v>6.3051434346176975E-5</v>
      </c>
      <c r="BY31" s="2">
        <v>461.24663844434502</v>
      </c>
      <c r="BZ31" s="2">
        <v>2.55732063745603</v>
      </c>
      <c r="CA31" s="1">
        <v>5.5752783816358188E-3</v>
      </c>
      <c r="CC31" t="s">
        <v>903</v>
      </c>
      <c r="CE31" s="23">
        <v>450.25715309580897</v>
      </c>
      <c r="CF31" s="23">
        <v>447.86894793190902</v>
      </c>
      <c r="CG31" s="23">
        <v>-2.3882051638999542</v>
      </c>
      <c r="CH31" s="24">
        <v>-5.3040915563017706E-3</v>
      </c>
      <c r="CI31" s="2">
        <v>458.68931780688899</v>
      </c>
      <c r="CJ31" s="2">
        <v>458.14617915588497</v>
      </c>
      <c r="CK31" s="2">
        <v>-0.54313865100402836</v>
      </c>
      <c r="CL31" s="1">
        <v>-1.1841100935180118E-3</v>
      </c>
      <c r="CN31" s="25" t="s">
        <v>903</v>
      </c>
      <c r="CO31" s="27">
        <v>3.2010999999999998E-2</v>
      </c>
      <c r="CP31" s="27">
        <v>14.074513</v>
      </c>
      <c r="CQ31" s="28">
        <f>CH33-CO31-CP31</f>
        <v>-14.106524</v>
      </c>
      <c r="CR31" s="27">
        <f>CI33-CO31-CP31</f>
        <v>-14.106524</v>
      </c>
      <c r="CU31" s="30"/>
      <c r="CV31" s="30"/>
      <c r="CW31" s="30"/>
      <c r="CX31" s="30"/>
      <c r="CY31" s="30"/>
      <c r="CZ31" s="30"/>
      <c r="DA31" s="30"/>
      <c r="DB31" s="30"/>
      <c r="DC31" s="30"/>
      <c r="DD31" s="30"/>
      <c r="DE31" s="30"/>
      <c r="DF31" s="30"/>
      <c r="DG31" s="30"/>
    </row>
    <row r="32" spans="1:111" ht="15.75" x14ac:dyDescent="0.25">
      <c r="A32" t="s">
        <v>830</v>
      </c>
      <c r="B32" t="s">
        <v>13</v>
      </c>
      <c r="C32" s="52">
        <v>3539.3386181194101</v>
      </c>
      <c r="D32" s="52">
        <v>3528.37926869683</v>
      </c>
      <c r="E32" s="52">
        <v>-10.95934942258009</v>
      </c>
      <c r="F32" s="124">
        <v>-3.096439929899452E-3</v>
      </c>
      <c r="G32" s="45">
        <v>3562.3740861514602</v>
      </c>
      <c r="H32" s="45">
        <v>3562.3727457445302</v>
      </c>
      <c r="I32" s="45">
        <v>-1.3404069300122501E-3</v>
      </c>
      <c r="J32" s="46">
        <v>-3.7626787574696626E-7</v>
      </c>
      <c r="K32" s="47" t="s">
        <v>933</v>
      </c>
      <c r="L32" s="55">
        <f t="shared" si="0"/>
        <v>3514.4016181514598</v>
      </c>
      <c r="M32" s="55">
        <f t="shared" si="1"/>
        <v>3514.4002777445298</v>
      </c>
      <c r="N32" s="55">
        <f t="shared" si="2"/>
        <v>-1.3404069300122501E-3</v>
      </c>
      <c r="O32" s="129">
        <f t="shared" si="3"/>
        <v>-3.81404027100719E-7</v>
      </c>
      <c r="P32" s="54"/>
      <c r="AB32" t="s">
        <v>13</v>
      </c>
      <c r="AC32" s="2">
        <v>3539.3386181194101</v>
      </c>
      <c r="AD32" s="2">
        <v>3538.2561944888203</v>
      </c>
      <c r="AE32" s="2">
        <v>-1.0824236305898012</v>
      </c>
      <c r="AF32" s="1">
        <v>-3.0582652505990949E-4</v>
      </c>
      <c r="AG32" s="2">
        <v>3562.3740861514602</v>
      </c>
      <c r="AH32" s="2">
        <v>3562.3740345706801</v>
      </c>
      <c r="AI32" s="2">
        <v>-5.1580780109361513E-5</v>
      </c>
      <c r="AJ32" s="1">
        <v>-1.4479327230084862E-8</v>
      </c>
      <c r="AM32" t="s">
        <v>13</v>
      </c>
      <c r="AN32" s="2">
        <v>3539.3386181194101</v>
      </c>
      <c r="AO32" s="2">
        <v>3535.0095593423398</v>
      </c>
      <c r="AP32" s="2">
        <v>-4.3290587770702587</v>
      </c>
      <c r="AQ32" s="1">
        <v>-1.2231264776158823E-3</v>
      </c>
      <c r="AR32" s="2">
        <v>3539.2931206387002</v>
      </c>
      <c r="AS32" s="2">
        <v>-4.5497480709855154E-2</v>
      </c>
      <c r="AT32" s="1">
        <v>-1.2854797355905368E-5</v>
      </c>
      <c r="AU32" s="2">
        <v>3538.64435248464</v>
      </c>
      <c r="AV32" s="2">
        <v>-0.6942656347700904</v>
      </c>
      <c r="AW32" s="1">
        <v>-1.961568840053459E-4</v>
      </c>
      <c r="AX32" s="2">
        <v>3537.6053289677102</v>
      </c>
      <c r="AY32" s="2">
        <v>-1.7332891516998643</v>
      </c>
      <c r="AZ32" s="1">
        <v>-4.8972119899079588E-4</v>
      </c>
      <c r="BA32" s="2">
        <v>3539.5888593422801</v>
      </c>
      <c r="BB32" s="2">
        <v>0.25024122287004502</v>
      </c>
      <c r="BC32" s="1">
        <v>7.0702820461696319E-5</v>
      </c>
      <c r="BD32" s="2">
        <v>3533.6764325389299</v>
      </c>
      <c r="BE32" s="2">
        <v>-5.6621855804801271</v>
      </c>
      <c r="BF32" s="1">
        <v>-1.5997863418586011E-3</v>
      </c>
      <c r="BG32" s="1"/>
      <c r="BH32" t="s">
        <v>13</v>
      </c>
      <c r="BI32" s="2">
        <v>3562.3740861514602</v>
      </c>
      <c r="BJ32" s="2">
        <v>3562.37387856341</v>
      </c>
      <c r="BK32" s="2">
        <v>-2.0758805021614535E-4</v>
      </c>
      <c r="BL32" s="1">
        <v>-5.8272389478447211E-8</v>
      </c>
      <c r="BM32" s="2">
        <v>3562.3740839900397</v>
      </c>
      <c r="BN32" s="2">
        <v>-2.1614205252262764E-6</v>
      </c>
      <c r="BO32" s="1">
        <v>-6.0673597801777291E-10</v>
      </c>
      <c r="BP32" s="2">
        <v>3562.3740549484401</v>
      </c>
      <c r="BQ32" s="2">
        <v>-3.120302017123322E-5</v>
      </c>
      <c r="BR32" s="1">
        <v>-8.7590520862290402E-9</v>
      </c>
      <c r="BS32" s="2">
        <v>3562.3740033982199</v>
      </c>
      <c r="BT32" s="2">
        <v>-8.275324034912046E-5</v>
      </c>
      <c r="BU32" s="1">
        <v>-2.3229800786733568E-8</v>
      </c>
      <c r="BV32" s="2">
        <v>3562.3740980289504</v>
      </c>
      <c r="BW32" s="2">
        <v>1.1877490123879397E-5</v>
      </c>
      <c r="BX32" s="1">
        <v>3.3341501584722694E-9</v>
      </c>
      <c r="BY32" s="2">
        <v>3562.3738188657398</v>
      </c>
      <c r="BZ32" s="2">
        <v>-2.6728572038337006E-4</v>
      </c>
      <c r="CA32" s="1">
        <v>-7.5030222519984383E-8</v>
      </c>
      <c r="CC32" t="s">
        <v>13</v>
      </c>
      <c r="CE32" s="23">
        <v>3539.3386181194101</v>
      </c>
      <c r="CF32" s="23">
        <v>3530.7504756742401</v>
      </c>
      <c r="CG32" s="23">
        <v>-8.5881424451699786</v>
      </c>
      <c r="CH32" s="24">
        <v>-2.4264822815210593E-3</v>
      </c>
      <c r="CI32" s="2">
        <v>3562.3740861514602</v>
      </c>
      <c r="CJ32" s="2">
        <v>3562.37286994342</v>
      </c>
      <c r="CK32" s="2">
        <v>-1.2162080402049469E-3</v>
      </c>
      <c r="CL32" s="1">
        <v>-3.4140379724097223E-7</v>
      </c>
      <c r="CN32" s="25" t="s">
        <v>13</v>
      </c>
      <c r="CO32" s="27">
        <v>1.4E-5</v>
      </c>
      <c r="CP32" s="27">
        <v>47.972453999999999</v>
      </c>
      <c r="CQ32" s="28">
        <f>CH34-CO32-CP32</f>
        <v>-47.972467999999999</v>
      </c>
      <c r="CR32" s="27">
        <f>CI34-CO32-CP32</f>
        <v>-47.972467999999999</v>
      </c>
      <c r="CU32" s="30">
        <v>30</v>
      </c>
      <c r="CV32" s="30"/>
      <c r="CW32" s="30"/>
      <c r="CX32" s="30"/>
      <c r="CY32" s="30"/>
      <c r="CZ32" s="30"/>
      <c r="DA32" s="30"/>
      <c r="DB32" s="30"/>
      <c r="DC32" s="30"/>
      <c r="DD32" s="30"/>
      <c r="DE32" s="30"/>
      <c r="DF32" s="30"/>
      <c r="DG32" s="30"/>
    </row>
    <row r="33" spans="1:119" ht="15.75" x14ac:dyDescent="0.25">
      <c r="C33" s="52"/>
      <c r="D33" s="52"/>
      <c r="E33" s="52"/>
      <c r="F33" s="124"/>
      <c r="G33" s="45"/>
      <c r="H33" s="45"/>
      <c r="I33" s="45"/>
      <c r="J33" s="46"/>
      <c r="K33" s="47"/>
      <c r="L33" s="54"/>
      <c r="M33" s="54"/>
      <c r="N33" s="54"/>
      <c r="O33" s="128"/>
      <c r="P33" s="54"/>
      <c r="AC33" s="2"/>
      <c r="AD33" s="2"/>
      <c r="AE33" s="2"/>
      <c r="AF33" s="1"/>
      <c r="AG33" s="2"/>
      <c r="AH33" s="2"/>
      <c r="AI33" s="2"/>
      <c r="AJ33" s="1"/>
      <c r="AN33" s="2"/>
      <c r="AO33" s="2"/>
      <c r="AP33" s="2"/>
      <c r="AQ33" s="1"/>
      <c r="AR33" s="2"/>
      <c r="AS33" s="2"/>
      <c r="AT33" s="1"/>
      <c r="AU33" s="2"/>
      <c r="AV33" s="2"/>
      <c r="AW33" s="1"/>
      <c r="AX33" s="2"/>
      <c r="AY33" s="2"/>
      <c r="AZ33" s="1"/>
      <c r="BA33" s="2"/>
      <c r="BB33" s="2"/>
      <c r="BC33" s="1"/>
      <c r="BD33" s="2"/>
      <c r="BE33" s="2"/>
      <c r="BF33" s="1"/>
      <c r="BG33" s="1"/>
      <c r="BI33" s="2"/>
      <c r="BJ33" s="2"/>
      <c r="BK33" s="2"/>
      <c r="BL33" s="1"/>
      <c r="BM33" s="2"/>
      <c r="BN33" s="2"/>
      <c r="BO33" s="1"/>
      <c r="BP33" s="2"/>
      <c r="BQ33" s="2"/>
      <c r="BR33" s="1"/>
      <c r="BS33" s="2"/>
      <c r="BT33" s="2"/>
      <c r="BU33" s="1"/>
      <c r="BV33" s="2"/>
      <c r="BW33" s="2"/>
      <c r="BX33" s="1"/>
      <c r="BY33" s="2"/>
      <c r="BZ33" s="2"/>
      <c r="CA33" s="1"/>
      <c r="CE33" s="23"/>
      <c r="CF33" s="23"/>
      <c r="CG33" s="23"/>
      <c r="CH33" s="24"/>
      <c r="CI33" s="2"/>
      <c r="CJ33" s="2"/>
      <c r="CK33" s="2"/>
      <c r="CL33" s="1"/>
      <c r="CN33" s="25"/>
      <c r="CO33" s="27"/>
      <c r="CP33" s="27"/>
      <c r="CQ33" s="28"/>
      <c r="CR33" s="27"/>
      <c r="CU33" s="30">
        <v>31</v>
      </c>
      <c r="CV33" s="30"/>
      <c r="CW33" s="30"/>
      <c r="CX33" s="30"/>
      <c r="CY33" s="30"/>
      <c r="CZ33" s="30"/>
      <c r="DA33" s="30"/>
      <c r="DB33" s="30"/>
      <c r="DC33" s="30"/>
      <c r="DD33" s="30"/>
      <c r="DE33" s="30"/>
      <c r="DF33" s="30"/>
      <c r="DG33" s="30"/>
    </row>
    <row r="34" spans="1:119" ht="15.75" x14ac:dyDescent="0.25">
      <c r="B34" t="s">
        <v>905</v>
      </c>
      <c r="C34" s="52"/>
      <c r="D34" s="52"/>
      <c r="E34" s="52"/>
      <c r="F34" s="124"/>
      <c r="G34" s="45"/>
      <c r="H34" s="45"/>
      <c r="I34" s="45"/>
      <c r="J34" s="46"/>
      <c r="K34" s="47"/>
      <c r="L34" s="54"/>
      <c r="M34" s="54"/>
      <c r="N34" s="54"/>
      <c r="O34" s="128"/>
      <c r="P34" s="54"/>
      <c r="AB34" t="s">
        <v>905</v>
      </c>
      <c r="AC34" s="2"/>
      <c r="AD34" s="2"/>
      <c r="AE34" s="2"/>
      <c r="AF34" s="1"/>
      <c r="AG34" s="2"/>
      <c r="AH34" s="2"/>
      <c r="AI34" s="2"/>
      <c r="AJ34" s="1"/>
      <c r="AM34" t="s">
        <v>905</v>
      </c>
      <c r="AN34" s="2"/>
      <c r="AO34" s="2"/>
      <c r="AP34" s="2"/>
      <c r="AQ34" s="1"/>
      <c r="AR34" s="2"/>
      <c r="AS34" s="2"/>
      <c r="AT34" s="1"/>
      <c r="AU34" s="2"/>
      <c r="AV34" s="2"/>
      <c r="AW34" s="1"/>
      <c r="AX34" s="2"/>
      <c r="AY34" s="2"/>
      <c r="AZ34" s="1"/>
      <c r="BA34" s="2"/>
      <c r="BB34" s="2"/>
      <c r="BC34" s="1"/>
      <c r="BD34" s="2"/>
      <c r="BE34" s="2"/>
      <c r="BF34" s="1"/>
      <c r="BG34" s="1"/>
      <c r="BH34" t="s">
        <v>905</v>
      </c>
      <c r="BI34" s="2"/>
      <c r="BJ34" s="2"/>
      <c r="BK34" s="2"/>
      <c r="BL34" s="1"/>
      <c r="BM34" s="2"/>
      <c r="BN34" s="2"/>
      <c r="BO34" s="1"/>
      <c r="BP34" s="2"/>
      <c r="BQ34" s="2"/>
      <c r="BR34" s="1"/>
      <c r="BS34" s="2"/>
      <c r="BT34" s="2"/>
      <c r="BU34" s="1"/>
      <c r="BV34" s="2"/>
      <c r="BW34" s="2"/>
      <c r="BX34" s="1"/>
      <c r="BY34" s="2"/>
      <c r="BZ34" s="2"/>
      <c r="CA34" s="1"/>
      <c r="CC34" t="s">
        <v>905</v>
      </c>
      <c r="CE34" s="23"/>
      <c r="CF34" s="23"/>
      <c r="CG34" s="23"/>
      <c r="CH34" s="24"/>
      <c r="CI34" s="2"/>
      <c r="CJ34" s="2"/>
      <c r="CK34" s="2"/>
      <c r="CL34" s="1"/>
      <c r="CN34" s="25" t="s">
        <v>905</v>
      </c>
      <c r="CO34" s="27"/>
      <c r="CP34" s="27"/>
      <c r="CQ34" s="28"/>
      <c r="CR34" s="27"/>
      <c r="CU34" s="30">
        <v>32</v>
      </c>
      <c r="CV34" s="30"/>
      <c r="CW34" s="30"/>
      <c r="CX34" s="30"/>
      <c r="CY34" s="30"/>
      <c r="CZ34" s="30"/>
      <c r="DA34" s="30"/>
      <c r="DB34" s="30"/>
      <c r="DC34" s="30"/>
      <c r="DD34" s="30"/>
      <c r="DE34" s="30"/>
      <c r="DF34" s="30"/>
      <c r="DG34" s="30"/>
    </row>
    <row r="35" spans="1:119" ht="15.75" x14ac:dyDescent="0.25">
      <c r="C35" s="52"/>
      <c r="D35" s="52"/>
      <c r="E35" s="52"/>
      <c r="F35" s="124"/>
      <c r="G35" s="45"/>
      <c r="H35" s="45"/>
      <c r="I35" s="45"/>
      <c r="J35" s="46"/>
      <c r="K35" s="47"/>
      <c r="L35" s="54"/>
      <c r="M35" s="54"/>
      <c r="N35" s="54"/>
      <c r="O35" s="128"/>
      <c r="P35" s="54"/>
      <c r="AC35" s="2"/>
      <c r="AD35" s="2"/>
      <c r="AE35" s="2"/>
      <c r="AF35" s="1"/>
      <c r="AG35" s="2"/>
      <c r="AH35" s="2"/>
      <c r="AI35" s="2"/>
      <c r="AJ35" s="1"/>
      <c r="AN35" s="2"/>
      <c r="AO35" s="2"/>
      <c r="AP35" s="2"/>
      <c r="AQ35" s="1"/>
      <c r="AR35" s="2"/>
      <c r="AS35" s="2"/>
      <c r="AT35" s="1"/>
      <c r="AU35" s="2"/>
      <c r="AV35" s="2"/>
      <c r="AW35" s="1"/>
      <c r="AX35" s="2"/>
      <c r="AY35" s="2"/>
      <c r="AZ35" s="1"/>
      <c r="BA35" s="2"/>
      <c r="BB35" s="2"/>
      <c r="BC35" s="1"/>
      <c r="BD35" s="2"/>
      <c r="BE35" s="2"/>
      <c r="BF35" s="1"/>
      <c r="BG35" s="1"/>
      <c r="BI35" s="2"/>
      <c r="BJ35" s="2"/>
      <c r="BK35" s="2"/>
      <c r="BL35" s="1"/>
      <c r="BM35" s="2"/>
      <c r="BN35" s="2"/>
      <c r="BO35" s="1"/>
      <c r="BP35" s="2"/>
      <c r="BQ35" s="2"/>
      <c r="BR35" s="1"/>
      <c r="BS35" s="2"/>
      <c r="BT35" s="2"/>
      <c r="BU35" s="1"/>
      <c r="BV35" s="2"/>
      <c r="BW35" s="2"/>
      <c r="BX35" s="1"/>
      <c r="BY35" s="2"/>
      <c r="BZ35" s="2"/>
      <c r="CA35" s="1"/>
      <c r="CE35" s="23"/>
      <c r="CF35" s="23"/>
      <c r="CG35" s="23"/>
      <c r="CH35" s="24"/>
      <c r="CI35" s="2"/>
      <c r="CJ35" s="2"/>
      <c r="CK35" s="2"/>
      <c r="CL35" s="1"/>
      <c r="CN35" s="25"/>
      <c r="CO35" s="27"/>
      <c r="CP35" s="27"/>
      <c r="CQ35" s="28"/>
      <c r="CR35" s="27"/>
      <c r="CU35" s="30">
        <v>33</v>
      </c>
      <c r="CV35" s="30"/>
      <c r="CW35" s="30"/>
      <c r="CX35" s="30"/>
      <c r="CY35" s="30"/>
      <c r="CZ35" s="30"/>
      <c r="DA35" s="30"/>
      <c r="DB35" s="30"/>
      <c r="DC35" s="30"/>
      <c r="DD35" s="30"/>
      <c r="DE35" s="30"/>
      <c r="DF35" s="30"/>
      <c r="DG35" s="30"/>
    </row>
    <row r="36" spans="1:119" ht="15.75" x14ac:dyDescent="0.25">
      <c r="A36" t="s">
        <v>906</v>
      </c>
      <c r="B36" t="s">
        <v>844</v>
      </c>
      <c r="C36" s="52">
        <v>17677.338343069001</v>
      </c>
      <c r="D36" s="52">
        <v>17642.8408778913</v>
      </c>
      <c r="E36" s="52">
        <v>-34.497465177701088</v>
      </c>
      <c r="F36" s="124">
        <v>-1.9515078858705552E-3</v>
      </c>
      <c r="G36" s="45">
        <v>18197.072617069</v>
      </c>
      <c r="H36" s="45">
        <v>18162.575151891298</v>
      </c>
      <c r="I36" s="45">
        <v>-34.497465177701088</v>
      </c>
      <c r="J36" s="46">
        <v>-1.8957700451962911E-3</v>
      </c>
      <c r="K36" s="47" t="s">
        <v>933</v>
      </c>
      <c r="L36" s="55">
        <f>G36-CO36-CP36</f>
        <v>17677.338343069001</v>
      </c>
      <c r="M36" s="55">
        <f>H36-CO36-CP36</f>
        <v>17642.8408778913</v>
      </c>
      <c r="N36" s="55">
        <f>M36-L36</f>
        <v>-34.497465177701088</v>
      </c>
      <c r="O36" s="129">
        <f>N36/L36</f>
        <v>-1.9515078858705552E-3</v>
      </c>
      <c r="P36" s="54"/>
      <c r="AB36" t="s">
        <v>844</v>
      </c>
      <c r="AC36" s="2">
        <v>17677.338343069001</v>
      </c>
      <c r="AD36" s="2">
        <v>17677.338339764199</v>
      </c>
      <c r="AE36" s="2">
        <v>-3.3048017940018326E-6</v>
      </c>
      <c r="AF36" s="1">
        <v>-1.8695132320627851E-10</v>
      </c>
      <c r="AG36" s="2">
        <v>18197.072617069</v>
      </c>
      <c r="AH36" s="2">
        <v>18197.072613764198</v>
      </c>
      <c r="AI36" s="2">
        <v>-3.3048017940018326E-6</v>
      </c>
      <c r="AJ36" s="1">
        <v>-1.8161172753148779E-10</v>
      </c>
      <c r="AM36" t="s">
        <v>844</v>
      </c>
      <c r="AN36" s="2">
        <v>17677.338343069001</v>
      </c>
      <c r="AO36" s="2">
        <v>17667.150492529498</v>
      </c>
      <c r="AP36" s="2">
        <v>-10.187850539503415</v>
      </c>
      <c r="AQ36" s="1">
        <v>-5.7632265343260272E-4</v>
      </c>
      <c r="AR36" s="2">
        <v>17677.338342938099</v>
      </c>
      <c r="AS36" s="2">
        <v>-1.3090175343677402E-7</v>
      </c>
      <c r="AT36" s="1">
        <v>-7.4050601338463647E-12</v>
      </c>
      <c r="AU36" s="2">
        <v>17677.338339488899</v>
      </c>
      <c r="AV36" s="2">
        <v>-3.5801022022496909E-6</v>
      </c>
      <c r="AW36" s="1">
        <v>-2.0252495781715867E-10</v>
      </c>
      <c r="AX36" s="2">
        <v>17657.692769624198</v>
      </c>
      <c r="AY36" s="2">
        <v>-19.645573444802721</v>
      </c>
      <c r="AZ36" s="1">
        <v>-1.1113422769613635E-3</v>
      </c>
      <c r="BA36" s="2">
        <v>17677.338343777403</v>
      </c>
      <c r="BB36" s="2">
        <v>7.0840178523212671E-7</v>
      </c>
      <c r="BC36" s="1">
        <v>4.007400726760879E-11</v>
      </c>
      <c r="BD36" s="2">
        <v>17642.8408466277</v>
      </c>
      <c r="BE36" s="2">
        <v>-34.497496441301337</v>
      </c>
      <c r="BF36" s="1">
        <v>-1.951509654439988E-3</v>
      </c>
      <c r="BG36" s="1"/>
      <c r="BH36" t="s">
        <v>844</v>
      </c>
      <c r="BI36" s="2">
        <v>18197.072617069</v>
      </c>
      <c r="BJ36" s="2">
        <v>18186.8847665295</v>
      </c>
      <c r="BK36" s="2">
        <v>-10.187850539499777</v>
      </c>
      <c r="BL36" s="1">
        <v>-5.5986205879859441E-4</v>
      </c>
      <c r="BM36" s="2">
        <v>18197.072616938098</v>
      </c>
      <c r="BN36" s="2">
        <v>-1.3090175343677402E-7</v>
      </c>
      <c r="BO36" s="1">
        <v>-7.1935610848740103E-12</v>
      </c>
      <c r="BP36" s="2">
        <v>18197.072613488901</v>
      </c>
      <c r="BQ36" s="2">
        <v>-3.5800985642708838E-6</v>
      </c>
      <c r="BR36" s="1">
        <v>-1.9674035706780237E-10</v>
      </c>
      <c r="BS36" s="2">
        <v>18177.4270436242</v>
      </c>
      <c r="BT36" s="2">
        <v>-19.645573444799084</v>
      </c>
      <c r="BU36" s="1">
        <v>-1.0796007609691781E-3</v>
      </c>
      <c r="BV36" s="2">
        <v>18197.072617777401</v>
      </c>
      <c r="BW36" s="2">
        <v>7.0840178523212671E-7</v>
      </c>
      <c r="BX36" s="1">
        <v>3.8929436626396722E-11</v>
      </c>
      <c r="BY36" s="2">
        <v>18162.575120627702</v>
      </c>
      <c r="BZ36" s="2">
        <v>-34.497496441297699</v>
      </c>
      <c r="CA36" s="1">
        <v>-1.8957717632526658E-3</v>
      </c>
      <c r="CC36" t="s">
        <v>844</v>
      </c>
      <c r="CE36" s="23">
        <v>17677.338343069001</v>
      </c>
      <c r="CF36" s="23">
        <v>17677.338328385398</v>
      </c>
      <c r="CG36" s="23">
        <v>-1.4683602785225958E-5</v>
      </c>
      <c r="CH36" s="24">
        <v>-8.3064557006587825E-10</v>
      </c>
      <c r="CI36" s="2">
        <v>18197.072617069</v>
      </c>
      <c r="CJ36" s="2">
        <v>18197.0726023854</v>
      </c>
      <c r="CK36" s="2">
        <v>-1.4683599147247151E-5</v>
      </c>
      <c r="CL36" s="1">
        <v>-8.0692095131135634E-10</v>
      </c>
      <c r="CN36" s="25" t="s">
        <v>844</v>
      </c>
      <c r="CO36" s="27">
        <v>1.3105720000000001</v>
      </c>
      <c r="CP36" s="27">
        <v>518.42370200000005</v>
      </c>
      <c r="CQ36" s="28">
        <f>CH50-CO36-CP36</f>
        <v>-519.73071519428538</v>
      </c>
      <c r="CR36" s="27">
        <f>CI50-CO36-CP36</f>
        <v>-422.39726088508104</v>
      </c>
      <c r="CU36" s="30">
        <v>34</v>
      </c>
      <c r="CV36" s="30"/>
      <c r="CW36" s="30"/>
      <c r="CX36" s="30"/>
      <c r="CY36" s="30"/>
      <c r="CZ36" s="30"/>
      <c r="DA36" s="30"/>
      <c r="DB36" s="30"/>
      <c r="DC36" s="30"/>
      <c r="DD36" s="30"/>
      <c r="DE36" s="30"/>
      <c r="DF36" s="30"/>
      <c r="DG36" s="30"/>
    </row>
    <row r="37" spans="1:119" ht="15.75" x14ac:dyDescent="0.25">
      <c r="A37" t="s">
        <v>907</v>
      </c>
      <c r="B37" t="s">
        <v>911</v>
      </c>
      <c r="C37" s="52">
        <v>7362.45052724997</v>
      </c>
      <c r="D37" s="52">
        <v>7362.4505223565502</v>
      </c>
      <c r="E37" s="52">
        <v>-4.8934198275674134E-6</v>
      </c>
      <c r="F37" s="124">
        <v>-6.6464552929161867E-10</v>
      </c>
      <c r="G37" s="45">
        <v>7437.6059922499708</v>
      </c>
      <c r="H37" s="45">
        <v>7437.60598735655</v>
      </c>
      <c r="I37" s="45">
        <v>-4.8934207370621152E-6</v>
      </c>
      <c r="J37" s="46">
        <v>-6.5792954643753492E-10</v>
      </c>
      <c r="K37" s="47" t="s">
        <v>933</v>
      </c>
      <c r="L37" s="55">
        <f>G37-CO37-CP37</f>
        <v>7362.4505272499709</v>
      </c>
      <c r="M37" s="55">
        <f>H37-CO37-CP37</f>
        <v>7362.4505223565502</v>
      </c>
      <c r="N37" s="55">
        <f>M37-L37</f>
        <v>-4.8934207370621152E-6</v>
      </c>
      <c r="O37" s="129">
        <f>N37/L37</f>
        <v>-6.646456528231382E-10</v>
      </c>
      <c r="P37" s="54"/>
      <c r="AB37" t="s">
        <v>911</v>
      </c>
      <c r="AC37" s="2">
        <v>7362.45052724997</v>
      </c>
      <c r="AD37" s="2">
        <v>7362.4505291999903</v>
      </c>
      <c r="AE37" s="2">
        <v>1.9500203052302822E-6</v>
      </c>
      <c r="AF37" s="1">
        <v>2.6486022527592535E-10</v>
      </c>
      <c r="AG37" s="2">
        <v>7437.6059922499708</v>
      </c>
      <c r="AH37" s="2">
        <v>7437.6059941999902</v>
      </c>
      <c r="AI37" s="2">
        <v>1.9500193957355805E-6</v>
      </c>
      <c r="AJ37" s="1">
        <v>2.6218374538359684E-10</v>
      </c>
      <c r="AM37" t="s">
        <v>911</v>
      </c>
      <c r="AN37" s="2">
        <v>7362.45052724997</v>
      </c>
      <c r="AO37" s="2">
        <v>7362.4505365266996</v>
      </c>
      <c r="AP37" s="2">
        <v>9.2767295427620411E-6</v>
      </c>
      <c r="AQ37" s="1">
        <v>1.2600056881098113E-9</v>
      </c>
      <c r="AR37" s="2">
        <v>7362.4505273271998</v>
      </c>
      <c r="AS37" s="2">
        <v>7.7229742601048201E-8</v>
      </c>
      <c r="AT37" s="1">
        <v>1.0489678988701488E-11</v>
      </c>
      <c r="AU37" s="2">
        <v>7362.4505291318401</v>
      </c>
      <c r="AV37" s="2">
        <v>1.8818700482370332E-6</v>
      </c>
      <c r="AW37" s="1">
        <v>2.556037614476102E-10</v>
      </c>
      <c r="AX37" s="2">
        <v>7362.4505304914101</v>
      </c>
      <c r="AY37" s="2">
        <v>3.241440026613418E-6</v>
      </c>
      <c r="AZ37" s="1">
        <v>4.4026645946430069E-10</v>
      </c>
      <c r="BA37" s="2">
        <v>7362.4505268323201</v>
      </c>
      <c r="BB37" s="2">
        <v>-4.1764997149584815E-7</v>
      </c>
      <c r="BC37" s="1">
        <v>-5.6727032657134768E-11</v>
      </c>
      <c r="BD37" s="2">
        <v>7362.4505415515605</v>
      </c>
      <c r="BE37" s="2">
        <v>1.430159045412438E-5</v>
      </c>
      <c r="BF37" s="1">
        <v>1.9425041161487199E-9</v>
      </c>
      <c r="BG37" s="1"/>
      <c r="BH37" t="s">
        <v>911</v>
      </c>
      <c r="BI37" s="2">
        <v>7437.6059922499708</v>
      </c>
      <c r="BJ37" s="2">
        <v>7437.6060015267003</v>
      </c>
      <c r="BK37" s="2">
        <v>9.2767295427620411E-6</v>
      </c>
      <c r="BL37" s="1">
        <v>1.2472735921247305E-9</v>
      </c>
      <c r="BM37" s="2">
        <v>7437.6059923271996</v>
      </c>
      <c r="BN37" s="2">
        <v>7.7228833106346428E-8</v>
      </c>
      <c r="BO37" s="1">
        <v>1.0383560676220189E-11</v>
      </c>
      <c r="BP37" s="2">
        <v>7437.6059941318399</v>
      </c>
      <c r="BQ37" s="2">
        <v>1.8818691387423314E-6</v>
      </c>
      <c r="BR37" s="1">
        <v>2.5302081620124139E-10</v>
      </c>
      <c r="BS37" s="2">
        <v>7437.6059954914099</v>
      </c>
      <c r="BT37" s="2">
        <v>3.2414391171187162E-6</v>
      </c>
      <c r="BU37" s="1">
        <v>4.3581753597815145E-10</v>
      </c>
      <c r="BV37" s="2">
        <v>7437.6059918323199</v>
      </c>
      <c r="BW37" s="2">
        <v>-4.1765088099054992E-7</v>
      </c>
      <c r="BX37" s="1">
        <v>-5.6153940048147832E-11</v>
      </c>
      <c r="BY37" s="2">
        <v>7437.6060065515603</v>
      </c>
      <c r="BZ37" s="2">
        <v>1.4301589544629678E-5</v>
      </c>
      <c r="CA37" s="1">
        <v>1.9228753929062683E-9</v>
      </c>
      <c r="CC37" t="s">
        <v>911</v>
      </c>
      <c r="CE37" s="23">
        <v>7362.45052724997</v>
      </c>
      <c r="CF37" s="23">
        <v>7362.45053642115</v>
      </c>
      <c r="CG37" s="23">
        <v>9.1711799541371875E-6</v>
      </c>
      <c r="CH37" s="24">
        <v>1.2456694846631201E-9</v>
      </c>
      <c r="CI37" s="2">
        <v>7437.6059922499708</v>
      </c>
      <c r="CJ37" s="2">
        <v>7437.6060014211498</v>
      </c>
      <c r="CK37" s="2">
        <v>9.1711790446424857E-6</v>
      </c>
      <c r="CL37" s="1">
        <v>1.2330821307553679E-9</v>
      </c>
      <c r="CN37" s="25" t="s">
        <v>911</v>
      </c>
      <c r="CO37" s="27">
        <v>1.4E-5</v>
      </c>
      <c r="CP37" s="27">
        <v>75.155450999999999</v>
      </c>
      <c r="CQ37" s="28">
        <f>CH51-CO37-CP37</f>
        <v>-75.175586151268135</v>
      </c>
      <c r="CR37" s="27">
        <f>CI51-CO37-CP37</f>
        <v>-18.540335900098</v>
      </c>
      <c r="CU37" s="30">
        <v>35</v>
      </c>
      <c r="CV37" s="30"/>
      <c r="CW37" s="30"/>
      <c r="CX37" s="30"/>
      <c r="CY37" s="30"/>
      <c r="CZ37" s="30"/>
      <c r="DA37" s="30"/>
      <c r="DB37" s="30"/>
      <c r="DC37" s="30"/>
      <c r="DD37" s="30"/>
      <c r="DE37" s="30"/>
      <c r="DF37" s="30"/>
      <c r="DG37" s="30"/>
    </row>
    <row r="38" spans="1:119" ht="15.75" x14ac:dyDescent="0.25">
      <c r="A38" t="s">
        <v>908</v>
      </c>
      <c r="B38" t="s">
        <v>912</v>
      </c>
      <c r="C38" s="52">
        <v>988.55000604902511</v>
      </c>
      <c r="D38" s="52">
        <v>988.55000378108298</v>
      </c>
      <c r="E38" s="52">
        <v>-2.2679421363136498E-6</v>
      </c>
      <c r="F38" s="124">
        <v>-2.2942108365139963E-9</v>
      </c>
      <c r="G38" s="45">
        <v>1014.44646904902</v>
      </c>
      <c r="H38" s="45">
        <v>1014.4464667810801</v>
      </c>
      <c r="I38" s="45">
        <v>-2.2679399762637331E-6</v>
      </c>
      <c r="J38" s="46">
        <v>-2.2356428312967412E-9</v>
      </c>
      <c r="K38" s="47" t="s">
        <v>933</v>
      </c>
      <c r="L38" s="55">
        <f>G38-CO38-CP38</f>
        <v>988.55000604902</v>
      </c>
      <c r="M38" s="55">
        <f>H38-CO38-CP38</f>
        <v>988.55000378108002</v>
      </c>
      <c r="N38" s="55">
        <f>M38-L38</f>
        <v>-2.2679399762637331E-6</v>
      </c>
      <c r="O38" s="129">
        <f>N38/L38</f>
        <v>-2.2942086514450652E-9</v>
      </c>
      <c r="P38" s="54"/>
      <c r="AB38" t="s">
        <v>912</v>
      </c>
      <c r="AC38" s="2">
        <v>988.55000604902511</v>
      </c>
      <c r="AD38" s="2">
        <v>988.55000702404698</v>
      </c>
      <c r="AE38" s="2">
        <v>9.7502186235942645E-7</v>
      </c>
      <c r="AF38" s="1">
        <v>9.8631516503280684E-10</v>
      </c>
      <c r="AG38" s="2">
        <v>1014.44646904902</v>
      </c>
      <c r="AH38" s="2">
        <v>1014.44647002404</v>
      </c>
      <c r="AI38" s="2">
        <v>9.7501992968318518E-7</v>
      </c>
      <c r="AJ38" s="1">
        <v>9.6113492375522314E-10</v>
      </c>
      <c r="AM38" t="s">
        <v>912</v>
      </c>
      <c r="AN38" s="2">
        <v>988.55000604902511</v>
      </c>
      <c r="AO38" s="2">
        <v>988.55001069942898</v>
      </c>
      <c r="AP38" s="2">
        <v>4.6504038664352265E-6</v>
      </c>
      <c r="AQ38" s="1">
        <v>4.704267703180409E-9</v>
      </c>
      <c r="AR38" s="2">
        <v>988.55000608761304</v>
      </c>
      <c r="AS38" s="2">
        <v>3.8587927519984078E-8</v>
      </c>
      <c r="AT38" s="1">
        <v>3.9034876621173566E-11</v>
      </c>
      <c r="AU38" s="2">
        <v>988.55000734737393</v>
      </c>
      <c r="AV38" s="2">
        <v>1.2983488204554305E-6</v>
      </c>
      <c r="AW38" s="1">
        <v>1.3133870947455557E-9</v>
      </c>
      <c r="AX38" s="2">
        <v>988.55000767052604</v>
      </c>
      <c r="AY38" s="2">
        <v>1.6215009281950188E-6</v>
      </c>
      <c r="AZ38" s="1">
        <v>1.6402821488775588E-9</v>
      </c>
      <c r="BA38" s="2">
        <v>988.55000584039703</v>
      </c>
      <c r="BB38" s="2">
        <v>-2.0862808014499024E-7</v>
      </c>
      <c r="BC38" s="1">
        <v>-2.1104453883807246E-10</v>
      </c>
      <c r="BD38" s="2">
        <v>988.55001392196903</v>
      </c>
      <c r="BE38" s="2">
        <v>7.8729439110247768E-6</v>
      </c>
      <c r="BF38" s="1">
        <v>7.9641331878504229E-9</v>
      </c>
      <c r="BG38" s="1"/>
      <c r="BH38" t="s">
        <v>912</v>
      </c>
      <c r="BI38" s="2">
        <v>1014.44646904902</v>
      </c>
      <c r="BJ38" s="2">
        <v>1014.4464736994199</v>
      </c>
      <c r="BK38" s="2">
        <v>4.6503998873959063E-6</v>
      </c>
      <c r="BL38" s="1">
        <v>4.5841747487724658E-9</v>
      </c>
      <c r="BM38" s="2">
        <v>1014.44646908761</v>
      </c>
      <c r="BN38" s="2">
        <v>3.8589973883063067E-8</v>
      </c>
      <c r="BO38" s="1">
        <v>3.8040424074065485E-11</v>
      </c>
      <c r="BP38" s="2">
        <v>1014.44647034737</v>
      </c>
      <c r="BQ38" s="2">
        <v>1.2983499573238078E-6</v>
      </c>
      <c r="BR38" s="1">
        <v>1.2798604923342376E-9</v>
      </c>
      <c r="BS38" s="2">
        <v>1014.4464706705199</v>
      </c>
      <c r="BT38" s="2">
        <v>1.6214999050134793E-6</v>
      </c>
      <c r="BU38" s="1">
        <v>1.5984085454341754E-9</v>
      </c>
      <c r="BV38" s="2">
        <v>1014.4464688403899</v>
      </c>
      <c r="BW38" s="2">
        <v>-2.0863012650806922E-7</v>
      </c>
      <c r="BX38" s="1">
        <v>-2.0565907898880745E-10</v>
      </c>
      <c r="BY38" s="2">
        <v>1014.44647692196</v>
      </c>
      <c r="BZ38" s="2">
        <v>7.8729399319854565E-6</v>
      </c>
      <c r="CA38" s="1">
        <v>7.7608234364163576E-9</v>
      </c>
      <c r="CC38" t="s">
        <v>912</v>
      </c>
      <c r="CE38" s="23">
        <v>988.55000604902511</v>
      </c>
      <c r="CF38" s="23">
        <v>988.55001056275592</v>
      </c>
      <c r="CG38" s="23">
        <v>4.5137308006815147E-6</v>
      </c>
      <c r="CH38" s="24">
        <v>4.5660116059497204E-9</v>
      </c>
      <c r="CI38" s="2">
        <v>1014.44646904902</v>
      </c>
      <c r="CJ38" s="2">
        <v>1014.4464735627499</v>
      </c>
      <c r="CK38" s="2">
        <v>4.5137298911868129E-6</v>
      </c>
      <c r="CL38" s="1">
        <v>4.449451034531326E-9</v>
      </c>
      <c r="CN38" s="25" t="s">
        <v>912</v>
      </c>
      <c r="CO38" s="27">
        <v>3.2010999999999998E-2</v>
      </c>
      <c r="CP38" s="27">
        <v>25.864452</v>
      </c>
      <c r="CQ38" s="28">
        <f>CH52-CO38-CP38</f>
        <v>-25.907491047839585</v>
      </c>
      <c r="CR38" s="27">
        <f>CI52-CO38-CP38</f>
        <v>34.300392501808005</v>
      </c>
      <c r="CU38" s="30">
        <v>36</v>
      </c>
      <c r="CV38" s="30"/>
      <c r="CW38" s="30"/>
      <c r="CX38" s="30"/>
      <c r="CY38" s="30"/>
      <c r="CZ38" s="30"/>
      <c r="DA38" s="30"/>
      <c r="DB38" s="30"/>
      <c r="DC38" s="30"/>
      <c r="DD38" s="30"/>
      <c r="DE38" s="30"/>
      <c r="DF38" s="30"/>
      <c r="DG38" s="30"/>
    </row>
    <row r="39" spans="1:119" ht="15.75" x14ac:dyDescent="0.25">
      <c r="A39" t="s">
        <v>909</v>
      </c>
      <c r="B39" t="s">
        <v>913</v>
      </c>
      <c r="C39" s="52">
        <v>1107.1676526319302</v>
      </c>
      <c r="D39" s="52">
        <v>1141.6651249710201</v>
      </c>
      <c r="E39" s="52">
        <v>34.497472339089882</v>
      </c>
      <c r="F39" s="124">
        <v>3.1158309454835848E-2</v>
      </c>
      <c r="G39" s="45">
        <v>1139.85216463193</v>
      </c>
      <c r="H39" s="45">
        <v>1174.3496369710199</v>
      </c>
      <c r="I39" s="45">
        <v>34.497472339089882</v>
      </c>
      <c r="J39" s="46">
        <v>3.026486540053154E-2</v>
      </c>
      <c r="K39" s="47" t="s">
        <v>933</v>
      </c>
      <c r="L39" s="55">
        <f>G39-CO39-CP39</f>
        <v>1107.16765263193</v>
      </c>
      <c r="M39" s="55">
        <f>H39-CO39-CP39</f>
        <v>1141.6651249710198</v>
      </c>
      <c r="N39" s="55">
        <f>M39-L39</f>
        <v>34.497472339089882</v>
      </c>
      <c r="O39" s="129">
        <f>N39/L39</f>
        <v>3.1158309454835855E-2</v>
      </c>
      <c r="P39" s="54"/>
      <c r="AB39" t="s">
        <v>913</v>
      </c>
      <c r="AC39" s="2">
        <v>1107.1676526319302</v>
      </c>
      <c r="AD39" s="2">
        <v>1107.1676530116702</v>
      </c>
      <c r="AE39" s="2">
        <v>3.7973995858919807E-7</v>
      </c>
      <c r="AF39" s="1">
        <v>3.429832489113009E-10</v>
      </c>
      <c r="AG39" s="2">
        <v>1139.85216463193</v>
      </c>
      <c r="AH39" s="2">
        <v>1139.8521650116702</v>
      </c>
      <c r="AI39" s="2">
        <v>3.7974018596287351E-7</v>
      </c>
      <c r="AJ39" s="1">
        <v>3.3314862904655319E-10</v>
      </c>
      <c r="AM39" t="s">
        <v>913</v>
      </c>
      <c r="AN39" s="2">
        <v>1107.1676526319302</v>
      </c>
      <c r="AO39" s="2">
        <v>1117.3554892443399</v>
      </c>
      <c r="AP39" s="2">
        <v>10.187836612409683</v>
      </c>
      <c r="AQ39" s="1">
        <v>9.2017108594090718E-3</v>
      </c>
      <c r="AR39" s="2">
        <v>1107.1676526470699</v>
      </c>
      <c r="AS39" s="2">
        <v>1.5139676179387607E-8</v>
      </c>
      <c r="AT39" s="1">
        <v>1.3674239979282235E-11</v>
      </c>
      <c r="AU39" s="2">
        <v>1107.1676530318698</v>
      </c>
      <c r="AV39" s="2">
        <v>3.9993960854189936E-7</v>
      </c>
      <c r="AW39" s="1">
        <v>3.6122768542882669E-10</v>
      </c>
      <c r="AX39" s="2">
        <v>1126.81322121382</v>
      </c>
      <c r="AY39" s="2">
        <v>19.645568581889847</v>
      </c>
      <c r="AZ39" s="1">
        <v>1.7743987132562002E-2</v>
      </c>
      <c r="BA39" s="2">
        <v>1107.1676525498499</v>
      </c>
      <c r="BB39" s="2">
        <v>-8.2080305219278671E-8</v>
      </c>
      <c r="BC39" s="1">
        <v>-7.4135389544807876E-11</v>
      </c>
      <c r="BD39" s="2">
        <v>1141.66512689876</v>
      </c>
      <c r="BE39" s="2">
        <v>34.49747426682984</v>
      </c>
      <c r="BF39" s="1">
        <v>3.1158311195981333E-2</v>
      </c>
      <c r="BG39" s="1"/>
      <c r="BH39" t="s">
        <v>913</v>
      </c>
      <c r="BI39" s="2">
        <v>1139.85216463193</v>
      </c>
      <c r="BJ39" s="2">
        <v>1150.0400012443399</v>
      </c>
      <c r="BK39" s="2">
        <v>10.18783661240991</v>
      </c>
      <c r="BL39" s="1">
        <v>8.9378578455388269E-3</v>
      </c>
      <c r="BM39" s="2">
        <v>1139.8521646470699</v>
      </c>
      <c r="BN39" s="2">
        <v>1.513990355306305E-8</v>
      </c>
      <c r="BO39" s="1">
        <v>1.3282339607568215E-11</v>
      </c>
      <c r="BP39" s="2">
        <v>1139.8521650318698</v>
      </c>
      <c r="BQ39" s="2">
        <v>3.999398359155748E-7</v>
      </c>
      <c r="BR39" s="1">
        <v>3.5086991833254053E-10</v>
      </c>
      <c r="BS39" s="2">
        <v>1159.4977332138201</v>
      </c>
      <c r="BT39" s="2">
        <v>19.645568581890075</v>
      </c>
      <c r="BU39" s="1">
        <v>1.7235189958369583E-2</v>
      </c>
      <c r="BV39" s="2">
        <v>1139.8521645498499</v>
      </c>
      <c r="BW39" s="2">
        <v>-8.2080077845603228E-8</v>
      </c>
      <c r="BX39" s="1">
        <v>-7.200940647606502E-11</v>
      </c>
      <c r="BY39" s="2">
        <v>1174.3496388987601</v>
      </c>
      <c r="BZ39" s="2">
        <v>34.497474266830068</v>
      </c>
      <c r="CA39" s="1">
        <v>3.0264867091751024E-2</v>
      </c>
      <c r="CC39" t="s">
        <v>913</v>
      </c>
      <c r="CE39" s="23">
        <v>1107.1676526319302</v>
      </c>
      <c r="CF39" s="23">
        <v>1107.16765363065</v>
      </c>
      <c r="CG39" s="23">
        <v>9.9871976999565959E-7</v>
      </c>
      <c r="CH39" s="24">
        <v>9.0204926744520476E-10</v>
      </c>
      <c r="CI39" s="2">
        <v>1139.85216463193</v>
      </c>
      <c r="CJ39" s="2">
        <v>1139.85216563065</v>
      </c>
      <c r="CK39" s="2">
        <v>9.9871999736933503E-7</v>
      </c>
      <c r="CL39" s="1">
        <v>8.7618379677493698E-10</v>
      </c>
      <c r="CN39" s="25" t="s">
        <v>913</v>
      </c>
      <c r="CO39" s="27">
        <v>0</v>
      </c>
      <c r="CP39" s="27">
        <v>32.684511999999998</v>
      </c>
      <c r="CQ39" s="28">
        <f>CH53-CO39-CP39</f>
        <v>-32.669182287517188</v>
      </c>
      <c r="CR39" s="27">
        <f>CI53-CO39-CP39</f>
        <v>26.908185592646007</v>
      </c>
      <c r="CU39" s="30">
        <v>37</v>
      </c>
      <c r="CV39" s="30"/>
      <c r="CW39" s="30"/>
      <c r="CX39" s="30"/>
      <c r="CY39" s="30"/>
      <c r="CZ39" s="30"/>
      <c r="DA39" s="30"/>
      <c r="DB39" s="30"/>
      <c r="DC39" s="30"/>
      <c r="DD39" s="30"/>
      <c r="DE39" s="30"/>
      <c r="DF39" s="30"/>
      <c r="DG39" s="30"/>
    </row>
    <row r="40" spans="1:119" ht="15.75" x14ac:dyDescent="0.25">
      <c r="C40" s="52"/>
      <c r="D40" s="52"/>
      <c r="E40" s="52"/>
      <c r="F40" s="124"/>
      <c r="G40" s="45"/>
      <c r="H40" s="45"/>
      <c r="I40" s="45"/>
      <c r="J40" s="46"/>
      <c r="K40" s="47"/>
      <c r="L40" s="54"/>
      <c r="M40" s="54"/>
      <c r="N40" s="54"/>
      <c r="O40" s="128"/>
      <c r="P40" s="54"/>
      <c r="AC40" s="2"/>
      <c r="AD40" s="2"/>
      <c r="AE40" s="2"/>
      <c r="AF40" s="1"/>
      <c r="AG40" s="2"/>
      <c r="AH40" s="2"/>
      <c r="AI40" s="2"/>
      <c r="AJ40" s="1"/>
      <c r="AN40" s="2"/>
      <c r="AO40" s="2"/>
      <c r="AP40" s="2"/>
      <c r="AQ40" s="1"/>
      <c r="AR40" s="2"/>
      <c r="AS40" s="2"/>
      <c r="AT40" s="1"/>
      <c r="AU40" s="2"/>
      <c r="AV40" s="2"/>
      <c r="AW40" s="1"/>
      <c r="AX40" s="2"/>
      <c r="AY40" s="2"/>
      <c r="AZ40" s="1"/>
      <c r="BA40" s="2"/>
      <c r="BB40" s="2"/>
      <c r="BC40" s="1"/>
      <c r="BD40" s="2"/>
      <c r="BE40" s="2"/>
      <c r="BF40" s="1"/>
      <c r="BG40" s="1"/>
      <c r="BI40" s="2"/>
      <c r="BJ40" s="2"/>
      <c r="BK40" s="2"/>
      <c r="BL40" s="1"/>
      <c r="BM40" s="2"/>
      <c r="BN40" s="2"/>
      <c r="BO40" s="1"/>
      <c r="BP40" s="2"/>
      <c r="BQ40" s="2"/>
      <c r="BR40" s="1"/>
      <c r="BS40" s="2"/>
      <c r="BT40" s="2"/>
      <c r="BU40" s="1"/>
      <c r="BV40" s="2"/>
      <c r="BW40" s="2"/>
      <c r="BX40" s="1"/>
      <c r="BY40" s="2"/>
      <c r="BZ40" s="2"/>
      <c r="CA40" s="1"/>
      <c r="CE40" s="23"/>
      <c r="CF40" s="23"/>
      <c r="CG40" s="23"/>
      <c r="CH40" s="24"/>
      <c r="CI40" s="2"/>
      <c r="CJ40" s="2"/>
      <c r="CK40" s="2"/>
      <c r="CL40" s="1"/>
      <c r="CN40" s="25"/>
      <c r="CO40" s="27"/>
      <c r="CP40" s="27"/>
      <c r="CQ40" s="28"/>
      <c r="CR40" s="27"/>
      <c r="CU40" s="30">
        <v>38</v>
      </c>
      <c r="CV40" s="30"/>
      <c r="CW40" s="31" t="s">
        <v>959</v>
      </c>
      <c r="CX40" s="31" t="s">
        <v>446</v>
      </c>
      <c r="CY40" s="31" t="s">
        <v>15</v>
      </c>
      <c r="CZ40" s="30"/>
      <c r="DA40" s="30"/>
      <c r="DB40" s="30"/>
      <c r="DF40" s="30"/>
      <c r="DG40" s="30"/>
      <c r="DM40" s="30"/>
      <c r="DN40" s="30"/>
      <c r="DO40" s="30"/>
    </row>
    <row r="41" spans="1:119" ht="15.75" x14ac:dyDescent="0.25">
      <c r="B41" t="s">
        <v>14</v>
      </c>
      <c r="C41" s="52"/>
      <c r="D41" s="52"/>
      <c r="E41" s="52"/>
      <c r="F41" s="124"/>
      <c r="G41" s="45"/>
      <c r="H41" s="45"/>
      <c r="I41" s="45"/>
      <c r="J41" s="46"/>
      <c r="K41" s="47"/>
      <c r="L41" s="54"/>
      <c r="M41" s="54"/>
      <c r="N41" s="54"/>
      <c r="O41" s="128"/>
      <c r="P41" s="54"/>
      <c r="AB41" t="s">
        <v>14</v>
      </c>
      <c r="AC41" s="2"/>
      <c r="AD41" s="2"/>
      <c r="AE41" s="2"/>
      <c r="AF41" s="1"/>
      <c r="AG41" s="2"/>
      <c r="AH41" s="2"/>
      <c r="AI41" s="2"/>
      <c r="AJ41" s="1"/>
      <c r="AM41" t="s">
        <v>14</v>
      </c>
      <c r="AN41" s="2"/>
      <c r="AO41" s="2"/>
      <c r="AP41" s="2"/>
      <c r="AQ41" s="1"/>
      <c r="AR41" s="2"/>
      <c r="AS41" s="2"/>
      <c r="AT41" s="1"/>
      <c r="AU41" s="2"/>
      <c r="AV41" s="2"/>
      <c r="AW41" s="1"/>
      <c r="AX41" s="2"/>
      <c r="AY41" s="2"/>
      <c r="AZ41" s="1"/>
      <c r="BA41" s="2"/>
      <c r="BB41" s="2"/>
      <c r="BC41" s="1"/>
      <c r="BD41" s="2"/>
      <c r="BE41" s="2"/>
      <c r="BF41" s="1"/>
      <c r="BG41" s="1"/>
      <c r="BH41" t="s">
        <v>14</v>
      </c>
      <c r="BI41" s="2"/>
      <c r="BJ41" s="2"/>
      <c r="BK41" s="2"/>
      <c r="BL41" s="1"/>
      <c r="BM41" s="2"/>
      <c r="BN41" s="2"/>
      <c r="BO41" s="1"/>
      <c r="BP41" s="2"/>
      <c r="BQ41" s="2"/>
      <c r="BR41" s="1"/>
      <c r="BS41" s="2"/>
      <c r="BT41" s="2"/>
      <c r="BU41" s="1"/>
      <c r="BV41" s="2"/>
      <c r="BW41" s="2"/>
      <c r="BX41" s="1"/>
      <c r="BY41" s="2"/>
      <c r="BZ41" s="2"/>
      <c r="CA41" s="1"/>
      <c r="CC41" t="s">
        <v>14</v>
      </c>
      <c r="CE41" s="23"/>
      <c r="CF41" s="23"/>
      <c r="CG41" s="23"/>
      <c r="CH41" s="24"/>
      <c r="CI41" s="2"/>
      <c r="CJ41" s="2"/>
      <c r="CK41" s="2"/>
      <c r="CL41" s="1"/>
      <c r="CN41" s="25"/>
      <c r="CO41" s="27"/>
      <c r="CP41" s="27"/>
      <c r="CQ41" s="28"/>
      <c r="CR41" s="27"/>
      <c r="CU41" s="30">
        <v>39</v>
      </c>
      <c r="CV41" s="30"/>
      <c r="CW41" s="31"/>
      <c r="CX41" s="31"/>
      <c r="CY41" s="31"/>
      <c r="CZ41" s="30"/>
      <c r="DA41" s="30"/>
      <c r="DB41" s="30"/>
      <c r="DF41" s="30"/>
      <c r="DG41" s="30"/>
      <c r="DM41" s="30"/>
      <c r="DN41" s="30"/>
      <c r="DO41" s="30"/>
    </row>
    <row r="42" spans="1:119" ht="15.75" x14ac:dyDescent="0.25">
      <c r="C42" s="52"/>
      <c r="D42" s="52"/>
      <c r="E42" s="52"/>
      <c r="F42" s="124"/>
      <c r="G42" s="45"/>
      <c r="H42" s="45"/>
      <c r="I42" s="45"/>
      <c r="J42" s="46"/>
      <c r="K42" s="47"/>
      <c r="L42" s="54"/>
      <c r="M42" s="54"/>
      <c r="N42" s="54"/>
      <c r="O42" s="128"/>
      <c r="P42" s="54"/>
      <c r="AC42" s="2"/>
      <c r="AD42" s="2"/>
      <c r="AE42" s="2"/>
      <c r="AF42" s="1"/>
      <c r="AG42" s="2"/>
      <c r="AH42" s="2"/>
      <c r="AI42" s="2"/>
      <c r="AJ42" s="1"/>
      <c r="AN42" s="2"/>
      <c r="AO42" s="2"/>
      <c r="AP42" s="2"/>
      <c r="AQ42" s="1"/>
      <c r="AR42" s="2"/>
      <c r="AS42" s="2"/>
      <c r="AT42" s="1"/>
      <c r="AU42" s="2"/>
      <c r="AV42" s="2"/>
      <c r="AW42" s="1"/>
      <c r="AX42" s="2"/>
      <c r="AY42" s="2"/>
      <c r="AZ42" s="1"/>
      <c r="BA42" s="2"/>
      <c r="BB42" s="2"/>
      <c r="BC42" s="1"/>
      <c r="BD42" s="2"/>
      <c r="BE42" s="2"/>
      <c r="BF42" s="1"/>
      <c r="BG42" s="1"/>
      <c r="BI42" s="2"/>
      <c r="BJ42" s="2"/>
      <c r="BK42" s="2"/>
      <c r="BL42" s="1"/>
      <c r="BM42" s="2"/>
      <c r="BN42" s="2"/>
      <c r="BO42" s="1"/>
      <c r="BP42" s="2"/>
      <c r="BQ42" s="2"/>
      <c r="BR42" s="1"/>
      <c r="BS42" s="2"/>
      <c r="BT42" s="2"/>
      <c r="BU42" s="1"/>
      <c r="BV42" s="2"/>
      <c r="BW42" s="2"/>
      <c r="BX42" s="1"/>
      <c r="BY42" s="2"/>
      <c r="BZ42" s="2"/>
      <c r="CA42" s="1"/>
      <c r="CE42" s="23"/>
      <c r="CF42" s="23"/>
      <c r="CG42" s="23"/>
      <c r="CH42" s="24"/>
      <c r="CI42" s="2"/>
      <c r="CJ42" s="2"/>
      <c r="CK42" s="2"/>
      <c r="CL42" s="1"/>
      <c r="CN42" s="25"/>
      <c r="CO42" s="27"/>
      <c r="CP42" s="27"/>
      <c r="CQ42" s="28"/>
      <c r="CR42" s="27"/>
      <c r="CU42" s="30">
        <v>40</v>
      </c>
      <c r="CV42" s="30"/>
      <c r="CW42" s="32"/>
      <c r="CX42" s="32"/>
      <c r="CY42" s="32"/>
      <c r="CZ42" s="30"/>
      <c r="DA42" s="30"/>
      <c r="DB42" s="30"/>
      <c r="DD42" s="30"/>
      <c r="DF42" s="30"/>
      <c r="DG42" s="30"/>
      <c r="DM42" s="30"/>
      <c r="DN42" s="30"/>
      <c r="DO42" s="30"/>
    </row>
    <row r="43" spans="1:119" ht="15.75" x14ac:dyDescent="0.25">
      <c r="A43" t="s">
        <v>446</v>
      </c>
      <c r="B43" t="s">
        <v>15</v>
      </c>
      <c r="C43" s="52">
        <v>105.662072098658</v>
      </c>
      <c r="D43" s="52">
        <v>104.91154776922099</v>
      </c>
      <c r="E43" s="52">
        <v>-0.75052432943701319</v>
      </c>
      <c r="F43" s="124">
        <v>-7.1030627597028313E-3</v>
      </c>
      <c r="G43" s="45">
        <v>93.409962449127008</v>
      </c>
      <c r="H43" s="45">
        <v>93.293766159401997</v>
      </c>
      <c r="I43" s="45">
        <v>-0.11619628972501062</v>
      </c>
      <c r="J43" s="46">
        <v>-1.2439389405417384E-3</v>
      </c>
      <c r="K43" s="47" t="s">
        <v>933</v>
      </c>
      <c r="L43" s="55">
        <f>G43-CO43-CP43</f>
        <v>93.288049449127001</v>
      </c>
      <c r="M43" s="55">
        <f>H43-CO43-CP43</f>
        <v>93.171853159401991</v>
      </c>
      <c r="N43" s="55">
        <f t="shared" ref="N43:N74" si="4">M43-L43</f>
        <v>-0.11619628972501062</v>
      </c>
      <c r="O43" s="129">
        <f t="shared" ref="O43:O74" si="5">N43/L43</f>
        <v>-1.2455645756467041E-3</v>
      </c>
      <c r="P43" s="54"/>
      <c r="Q43" s="42"/>
      <c r="AB43" t="s">
        <v>15</v>
      </c>
      <c r="AC43" s="2">
        <v>105.662072098658</v>
      </c>
      <c r="AD43" s="2">
        <v>105.66378553501799</v>
      </c>
      <c r="AE43" s="2">
        <v>1.7134363599922153E-3</v>
      </c>
      <c r="AF43" s="1">
        <v>1.6216191164530242E-5</v>
      </c>
      <c r="AG43" s="2">
        <v>93.409962449127008</v>
      </c>
      <c r="AH43" s="2">
        <v>93.40998344178</v>
      </c>
      <c r="AI43" s="2">
        <v>2.0992652991935756E-5</v>
      </c>
      <c r="AJ43" s="1">
        <v>2.2473676727328511E-7</v>
      </c>
      <c r="AM43" t="s">
        <v>15</v>
      </c>
      <c r="AN43" s="2">
        <v>105.662072098658</v>
      </c>
      <c r="AO43" s="2">
        <v>106.032504280738</v>
      </c>
      <c r="AP43" s="2">
        <v>0.37043218207999473</v>
      </c>
      <c r="AQ43" s="1">
        <v>3.5058197773569833E-3</v>
      </c>
      <c r="AR43" s="2">
        <v>105.66343591400499</v>
      </c>
      <c r="AS43" s="2">
        <v>1.3638153469912595E-3</v>
      </c>
      <c r="AT43" s="1">
        <v>1.2907331078249611E-5</v>
      </c>
      <c r="AU43" s="2">
        <v>105.75690427863499</v>
      </c>
      <c r="AV43" s="2">
        <v>9.4832179976990005E-2</v>
      </c>
      <c r="AW43" s="1">
        <v>8.9750445068353393E-4</v>
      </c>
      <c r="AX43" s="2">
        <v>105.582453776161</v>
      </c>
      <c r="AY43" s="2">
        <v>-7.9618322496997962E-2</v>
      </c>
      <c r="AZ43" s="1">
        <v>-7.5351846614040785E-4</v>
      </c>
      <c r="BA43" s="2">
        <v>105.473992187644</v>
      </c>
      <c r="BB43" s="2">
        <v>-0.18807991101400034</v>
      </c>
      <c r="BC43" s="1">
        <v>-1.7800134644187914E-3</v>
      </c>
      <c r="BD43" s="2">
        <v>105.624720247604</v>
      </c>
      <c r="BE43" s="2">
        <v>-3.7351851053998075E-2</v>
      </c>
      <c r="BF43" s="1">
        <v>-3.5350292032056862E-4</v>
      </c>
      <c r="BG43" s="1"/>
      <c r="BH43" t="s">
        <v>15</v>
      </c>
      <c r="BI43" s="2">
        <v>93.409962449127008</v>
      </c>
      <c r="BJ43" s="2">
        <v>93.371353558593</v>
      </c>
      <c r="BK43" s="2">
        <v>-3.8608890534007401E-2</v>
      </c>
      <c r="BL43" s="1">
        <v>-4.1332733170762806E-4</v>
      </c>
      <c r="BM43" s="2">
        <v>93.409963328627001</v>
      </c>
      <c r="BN43" s="2">
        <v>8.7949999283409852E-7</v>
      </c>
      <c r="BO43" s="1">
        <v>9.4154838496278413E-9</v>
      </c>
      <c r="BP43" s="2">
        <v>93.409976586227998</v>
      </c>
      <c r="BQ43" s="2">
        <v>1.4137100990296858E-5</v>
      </c>
      <c r="BR43" s="1">
        <v>1.5134468122708232E-7</v>
      </c>
      <c r="BS43" s="2">
        <v>93.371302604115996</v>
      </c>
      <c r="BT43" s="2">
        <v>-3.8659845011011384E-2</v>
      </c>
      <c r="BU43" s="1">
        <v>-4.1387282466863565E-4</v>
      </c>
      <c r="BV43" s="2">
        <v>93.409957616254005</v>
      </c>
      <c r="BW43" s="2">
        <v>-4.8328730031244049E-6</v>
      </c>
      <c r="BX43" s="1">
        <v>-5.1738303671372175E-8</v>
      </c>
      <c r="BY43" s="2">
        <v>93.293993043858009</v>
      </c>
      <c r="BZ43" s="2">
        <v>-0.11596940526899857</v>
      </c>
      <c r="CA43" s="1">
        <v>-1.2415100298553048E-3</v>
      </c>
      <c r="CC43" t="s">
        <v>15</v>
      </c>
      <c r="CE43" s="23">
        <v>105.662072098658</v>
      </c>
      <c r="CF43" s="23">
        <v>105.469779830383</v>
      </c>
      <c r="CG43" s="23">
        <v>-0.19229226827499701</v>
      </c>
      <c r="CH43" s="24">
        <v>-1.8198797776315734E-3</v>
      </c>
      <c r="CI43" s="2">
        <v>93.409962449127008</v>
      </c>
      <c r="CJ43" s="2">
        <v>93.37111306504201</v>
      </c>
      <c r="CK43" s="2">
        <v>-3.8849384084997496E-2</v>
      </c>
      <c r="CL43" s="1">
        <v>-4.1590193450892E-4</v>
      </c>
      <c r="CN43" s="25" t="s">
        <v>15</v>
      </c>
      <c r="CO43" s="27">
        <v>0</v>
      </c>
      <c r="CP43" s="27">
        <v>0.12191299999999999</v>
      </c>
      <c r="CQ43" s="28">
        <f t="shared" ref="CQ43:CQ77" si="6">CH97-CO43-CP43</f>
        <v>-8.8703413727491409E-2</v>
      </c>
      <c r="CR43" s="27">
        <f t="shared" ref="CR43:CR77" si="7">CI97-CO43-CP43</f>
        <v>6.1622504427629998</v>
      </c>
      <c r="CU43" s="30">
        <v>41</v>
      </c>
      <c r="CV43" s="30"/>
      <c r="CW43" s="31" t="s">
        <v>960</v>
      </c>
      <c r="CX43" s="33" t="s">
        <v>961</v>
      </c>
      <c r="CY43" s="31" t="s">
        <v>960</v>
      </c>
      <c r="CZ43" s="34" t="s">
        <v>962</v>
      </c>
      <c r="DA43" s="30"/>
      <c r="DB43" s="30"/>
      <c r="DF43" s="30">
        <v>479</v>
      </c>
      <c r="DG43" s="39" t="s">
        <v>15</v>
      </c>
      <c r="DK43" s="30">
        <v>95</v>
      </c>
      <c r="DL43" s="30"/>
      <c r="DM43" s="30"/>
      <c r="DN43" s="30"/>
    </row>
    <row r="44" spans="1:119" ht="15.75" x14ac:dyDescent="0.25">
      <c r="B44" t="s">
        <v>929</v>
      </c>
      <c r="C44" s="52">
        <v>70.559292254048003</v>
      </c>
      <c r="D44" s="52">
        <v>70.701891982183</v>
      </c>
      <c r="E44" s="52">
        <v>0.14259972813499644</v>
      </c>
      <c r="F44" s="124">
        <v>2.0209914751067454E-3</v>
      </c>
      <c r="G44" s="45">
        <v>57.457840177736998</v>
      </c>
      <c r="H44" s="45">
        <v>57.457724479604998</v>
      </c>
      <c r="I44" s="45">
        <v>-1.1569813199940882E-4</v>
      </c>
      <c r="J44" s="46">
        <v>-2.0136178394717661E-6</v>
      </c>
      <c r="K44" s="47" t="s">
        <v>933</v>
      </c>
      <c r="L44" s="55">
        <f t="shared" ref="L44:L75" si="8">G44-CO45-CP45</f>
        <v>57.335927177736998</v>
      </c>
      <c r="M44" s="55">
        <f t="shared" ref="M44:M75" si="9">H44-CO45-CP45</f>
        <v>57.335811479604999</v>
      </c>
      <c r="N44" s="55">
        <f t="shared" si="4"/>
        <v>-1.1569813199940882E-4</v>
      </c>
      <c r="O44" s="129">
        <f t="shared" si="5"/>
        <v>-2.017899381669602E-6</v>
      </c>
      <c r="P44" s="54"/>
      <c r="Q44" s="42"/>
      <c r="R44" s="42"/>
      <c r="S44" s="42"/>
      <c r="T44" s="42"/>
      <c r="AB44" t="s">
        <v>931</v>
      </c>
      <c r="AC44" s="2">
        <v>35.102779844609998</v>
      </c>
      <c r="AD44" s="2">
        <v>35.022070656328999</v>
      </c>
      <c r="AE44" s="2">
        <v>-8.070918828099849E-2</v>
      </c>
      <c r="AF44" s="1">
        <v>-2.299224979852737E-3</v>
      </c>
      <c r="AG44" s="2">
        <v>35.952122271389996</v>
      </c>
      <c r="AH44" s="2">
        <v>35.952122271389996</v>
      </c>
      <c r="AI44" s="2">
        <v>0</v>
      </c>
      <c r="AJ44" s="1">
        <v>0</v>
      </c>
      <c r="AM44" t="s">
        <v>931</v>
      </c>
      <c r="AN44" s="2">
        <v>35.102779844609998</v>
      </c>
      <c r="AO44" s="2">
        <v>35.144096764016005</v>
      </c>
      <c r="AP44" s="2">
        <v>4.1316919406007457E-2</v>
      </c>
      <c r="AQ44" s="1">
        <v>1.1770269929876119E-3</v>
      </c>
      <c r="AR44" s="2">
        <v>35.100677401817997</v>
      </c>
      <c r="AS44" s="2">
        <v>-2.1024427920011135E-3</v>
      </c>
      <c r="AT44" s="1">
        <v>-5.9893911573614069E-5</v>
      </c>
      <c r="AU44" s="2">
        <v>35.143272358129003</v>
      </c>
      <c r="AV44" s="2">
        <v>4.0492513519005513E-2</v>
      </c>
      <c r="AW44" s="1">
        <v>1.1535415057797225E-3</v>
      </c>
      <c r="AX44" s="2">
        <v>34.891220457364</v>
      </c>
      <c r="AY44" s="2">
        <v>-0.21155938724599821</v>
      </c>
      <c r="AZ44" s="1">
        <v>-6.0268556559483696E-3</v>
      </c>
      <c r="BA44" s="2">
        <v>34.933767559726</v>
      </c>
      <c r="BB44" s="2">
        <v>-0.16901228488399767</v>
      </c>
      <c r="BC44" s="1">
        <v>-4.8147834909989147E-3</v>
      </c>
      <c r="BD44" s="2">
        <v>34.633656313525996</v>
      </c>
      <c r="BE44" s="2">
        <v>-0.4691235310840014</v>
      </c>
      <c r="BF44" s="1">
        <v>-1.3364284343310632E-2</v>
      </c>
      <c r="BG44" s="1"/>
      <c r="BH44" t="s">
        <v>931</v>
      </c>
      <c r="BI44" s="2">
        <v>35.952122271389996</v>
      </c>
      <c r="BJ44" s="2">
        <v>35.913428740859004</v>
      </c>
      <c r="BK44" s="2">
        <v>-3.8693530530991893E-2</v>
      </c>
      <c r="BL44" s="1">
        <v>-1.0762516393026248E-3</v>
      </c>
      <c r="BM44" s="2">
        <v>35.952122271389996</v>
      </c>
      <c r="BN44" s="2">
        <v>0</v>
      </c>
      <c r="BO44" s="1">
        <v>0</v>
      </c>
      <c r="BP44" s="2">
        <v>35.952122271389996</v>
      </c>
      <c r="BQ44" s="2">
        <v>0</v>
      </c>
      <c r="BR44" s="1">
        <v>0</v>
      </c>
      <c r="BS44" s="2">
        <v>35.913428740859004</v>
      </c>
      <c r="BT44" s="2">
        <v>-3.8693530530991893E-2</v>
      </c>
      <c r="BU44" s="1">
        <v>-1.0762516393026248E-3</v>
      </c>
      <c r="BV44" s="2">
        <v>35.952122271389996</v>
      </c>
      <c r="BW44" s="2">
        <v>0</v>
      </c>
      <c r="BX44" s="1">
        <v>0</v>
      </c>
      <c r="BY44" s="2">
        <v>35.836041679798001</v>
      </c>
      <c r="BZ44" s="2">
        <v>-0.11608059159199513</v>
      </c>
      <c r="CA44" s="1">
        <v>-3.2287549178806009E-3</v>
      </c>
      <c r="CC44" t="s">
        <v>931</v>
      </c>
      <c r="CE44" s="23">
        <v>35.102779844609998</v>
      </c>
      <c r="CF44" s="23">
        <v>34.951662589096003</v>
      </c>
      <c r="CG44" s="23">
        <v>-0.15111725551399502</v>
      </c>
      <c r="CH44" s="24">
        <v>-4.3049939686528541E-3</v>
      </c>
      <c r="CI44" s="2">
        <v>35.952122271389996</v>
      </c>
      <c r="CJ44" s="2">
        <v>35.913428740859004</v>
      </c>
      <c r="CK44" s="2">
        <v>-3.8693530530991893E-2</v>
      </c>
      <c r="CL44" s="1">
        <v>-1.0762516393026248E-3</v>
      </c>
      <c r="CN44" s="25" t="s">
        <v>929</v>
      </c>
      <c r="CO44" s="27">
        <v>0</v>
      </c>
      <c r="CP44" s="27">
        <v>0</v>
      </c>
      <c r="CQ44" s="28">
        <f t="shared" si="6"/>
        <v>2.9717425488128727E-2</v>
      </c>
      <c r="CR44" s="27">
        <f t="shared" si="7"/>
        <v>6.6563261451099995</v>
      </c>
      <c r="CU44" s="30">
        <v>43</v>
      </c>
      <c r="CV44" s="30"/>
      <c r="CW44" s="31"/>
      <c r="CX44" s="32"/>
      <c r="CY44" s="32"/>
      <c r="CZ44" s="30"/>
      <c r="DA44" s="30"/>
      <c r="DB44" s="30"/>
      <c r="DF44" s="30"/>
      <c r="DG44" s="39"/>
      <c r="DK44" s="30">
        <v>96</v>
      </c>
      <c r="DL44" s="30"/>
      <c r="DM44" s="30"/>
      <c r="DN44" s="30"/>
    </row>
    <row r="45" spans="1:119" ht="15.75" x14ac:dyDescent="0.25">
      <c r="A45" t="s">
        <v>930</v>
      </c>
      <c r="B45" t="s">
        <v>927</v>
      </c>
      <c r="C45" s="52">
        <v>44.973494309825</v>
      </c>
      <c r="D45" s="52">
        <v>44.822380026360001</v>
      </c>
      <c r="E45" s="52">
        <v>-0.15111428346499878</v>
      </c>
      <c r="F45" s="124">
        <v>-3.3600743234217861E-3</v>
      </c>
      <c r="G45" s="45">
        <v>47.980924539903995</v>
      </c>
      <c r="H45" s="45">
        <v>47.828270721557999</v>
      </c>
      <c r="I45" s="45">
        <v>-0.15265381834599623</v>
      </c>
      <c r="J45" s="46">
        <v>-3.1815522483115053E-3</v>
      </c>
      <c r="K45" s="47">
        <v>4</v>
      </c>
      <c r="L45" s="55">
        <f t="shared" si="8"/>
        <v>44.779523539903998</v>
      </c>
      <c r="M45" s="55">
        <f t="shared" si="9"/>
        <v>44.626869721558002</v>
      </c>
      <c r="N45" s="55">
        <f t="shared" si="4"/>
        <v>-0.15265381834599623</v>
      </c>
      <c r="O45" s="129">
        <f t="shared" si="5"/>
        <v>-3.4090094373148729E-3</v>
      </c>
      <c r="P45" s="54"/>
      <c r="Q45" s="42">
        <f t="shared" ref="Q45:Q76" si="10">C45/$DD46*1000000</f>
        <v>172.02816157925034</v>
      </c>
      <c r="R45" s="42">
        <f t="shared" ref="R45:R76" si="11">D45/$DD46*1000000</f>
        <v>171.45013417062248</v>
      </c>
      <c r="S45" s="42">
        <f t="shared" ref="S45:S76" si="12">L45/$DD46*1000000</f>
        <v>171.28620377806763</v>
      </c>
      <c r="T45" s="42">
        <f t="shared" ref="T45:T76" si="13">M45/$DD46*1000000</f>
        <v>170.70228749290635</v>
      </c>
      <c r="AB45" t="s">
        <v>929</v>
      </c>
      <c r="AC45" s="2">
        <v>70.559292254048003</v>
      </c>
      <c r="AD45" s="2">
        <v>70.64171487869001</v>
      </c>
      <c r="AE45" s="2">
        <v>8.2422624642006781E-2</v>
      </c>
      <c r="AF45" s="1">
        <v>1.1681328143888542E-3</v>
      </c>
      <c r="AG45" s="2">
        <v>57.457840177736998</v>
      </c>
      <c r="AH45" s="2">
        <v>57.457861170390004</v>
      </c>
      <c r="AI45" s="2">
        <v>2.0992653006146611E-5</v>
      </c>
      <c r="AJ45" s="1">
        <v>3.6535750284398207E-7</v>
      </c>
      <c r="AM45" t="s">
        <v>929</v>
      </c>
      <c r="AN45" s="2">
        <v>70.559292254048003</v>
      </c>
      <c r="AO45" s="2">
        <v>70.888407516721998</v>
      </c>
      <c r="AP45" s="2">
        <v>0.32911526267399438</v>
      </c>
      <c r="AQ45" s="1">
        <v>4.6643787396423745E-3</v>
      </c>
      <c r="AR45" s="2">
        <v>70.562758512187003</v>
      </c>
      <c r="AS45" s="2">
        <v>3.4662581389994784E-3</v>
      </c>
      <c r="AT45" s="1">
        <v>4.9125466374000062E-5</v>
      </c>
      <c r="AU45" s="2">
        <v>70.613631920505995</v>
      </c>
      <c r="AV45" s="2">
        <v>5.4339666457991598E-2</v>
      </c>
      <c r="AW45" s="1">
        <v>7.7012771418316086E-4</v>
      </c>
      <c r="AX45" s="2">
        <v>70.691233318797003</v>
      </c>
      <c r="AY45" s="2">
        <v>0.13194106474900025</v>
      </c>
      <c r="AZ45" s="1">
        <v>1.8699318053524091E-3</v>
      </c>
      <c r="BA45" s="2">
        <v>70.540224627918008</v>
      </c>
      <c r="BB45" s="2">
        <v>-1.9067626129995574E-2</v>
      </c>
      <c r="BC45" s="1">
        <v>-2.7023550720070691E-4</v>
      </c>
      <c r="BD45" s="2">
        <v>70.991063934077999</v>
      </c>
      <c r="BE45" s="2">
        <v>0.43177168002999622</v>
      </c>
      <c r="BF45" s="1">
        <v>6.1192745312042916E-3</v>
      </c>
      <c r="BG45" s="1"/>
      <c r="BH45" t="s">
        <v>929</v>
      </c>
      <c r="BI45" s="2">
        <v>57.457840177736998</v>
      </c>
      <c r="BJ45" s="2">
        <v>57.457924817734003</v>
      </c>
      <c r="BK45" s="2">
        <v>8.4639997005808709E-5</v>
      </c>
      <c r="BL45" s="1">
        <v>1.4730800312714137E-6</v>
      </c>
      <c r="BM45" s="2">
        <v>57.457841057236998</v>
      </c>
      <c r="BN45" s="2">
        <v>8.7949999993952588E-7</v>
      </c>
      <c r="BO45" s="1">
        <v>1.5306875392791094E-8</v>
      </c>
      <c r="BP45" s="2">
        <v>57.457854314838997</v>
      </c>
      <c r="BQ45" s="2">
        <v>1.4137101999267543E-5</v>
      </c>
      <c r="BR45" s="1">
        <v>2.4604304574513402E-7</v>
      </c>
      <c r="BS45" s="2">
        <v>57.457873863256999</v>
      </c>
      <c r="BT45" s="2">
        <v>3.3685520001824898E-5</v>
      </c>
      <c r="BU45" s="1">
        <v>5.8626498833969256E-7</v>
      </c>
      <c r="BV45" s="2">
        <v>57.457835344865003</v>
      </c>
      <c r="BW45" s="2">
        <v>-4.8328719941537202E-6</v>
      </c>
      <c r="BX45" s="1">
        <v>-8.4111619566694E-8</v>
      </c>
      <c r="BY45" s="2">
        <v>57.457951364060001</v>
      </c>
      <c r="BZ45" s="2">
        <v>1.1118632300366471E-4</v>
      </c>
      <c r="CA45" s="1">
        <v>1.9350940212811151E-6</v>
      </c>
      <c r="CC45" t="s">
        <v>929</v>
      </c>
      <c r="CE45" s="23">
        <v>70.559292254048003</v>
      </c>
      <c r="CF45" s="23">
        <v>70.518117241286987</v>
      </c>
      <c r="CG45" s="23">
        <v>-4.1175012761016205E-2</v>
      </c>
      <c r="CH45" s="24">
        <v>-5.8355195248793029E-4</v>
      </c>
      <c r="CI45" s="2">
        <v>57.457840177736998</v>
      </c>
      <c r="CJ45" s="2">
        <v>57.457684324182999</v>
      </c>
      <c r="CK45" s="2">
        <v>-1.5585355399849732E-4</v>
      </c>
      <c r="CL45" s="1">
        <v>-2.7124854243805248E-6</v>
      </c>
      <c r="CN45" s="25" t="s">
        <v>931</v>
      </c>
      <c r="CO45" s="27">
        <v>0</v>
      </c>
      <c r="CP45" s="27">
        <v>0.12191299999999999</v>
      </c>
      <c r="CQ45" s="28">
        <f t="shared" si="6"/>
        <v>-0.10528166210520253</v>
      </c>
      <c r="CR45" s="27">
        <f t="shared" si="7"/>
        <v>7.4039484231240005</v>
      </c>
      <c r="CU45" s="30">
        <v>44</v>
      </c>
      <c r="CV45" s="30"/>
      <c r="CW45" s="31"/>
      <c r="CX45" s="32"/>
      <c r="CY45" s="32"/>
      <c r="CZ45" s="30"/>
      <c r="DA45" s="30"/>
      <c r="DB45" s="30"/>
      <c r="DF45" s="30"/>
      <c r="DG45" s="39"/>
      <c r="DK45" s="30">
        <v>97</v>
      </c>
      <c r="DL45" s="30"/>
      <c r="DM45" s="30"/>
      <c r="DN45" s="30"/>
      <c r="DO45" s="30"/>
    </row>
    <row r="46" spans="1:119" ht="15.75" x14ac:dyDescent="0.25">
      <c r="A46" t="s">
        <v>928</v>
      </c>
      <c r="B46" t="s">
        <v>920</v>
      </c>
      <c r="C46" s="52">
        <v>65.676482465469007</v>
      </c>
      <c r="D46" s="52">
        <v>64.294135489528003</v>
      </c>
      <c r="E46" s="52">
        <v>-1.3823469759410045</v>
      </c>
      <c r="F46" s="124">
        <v>-2.1047822965668216E-2</v>
      </c>
      <c r="G46" s="45">
        <v>67.67697350487299</v>
      </c>
      <c r="H46" s="45">
        <v>67.115173558972998</v>
      </c>
      <c r="I46" s="45">
        <v>-0.56179994589999183</v>
      </c>
      <c r="J46" s="46">
        <v>-8.3011978344383289E-3</v>
      </c>
      <c r="K46" s="47">
        <v>4</v>
      </c>
      <c r="L46" s="55">
        <f t="shared" si="8"/>
        <v>63.209989504872993</v>
      </c>
      <c r="M46" s="55">
        <f t="shared" si="9"/>
        <v>62.648189558973002</v>
      </c>
      <c r="N46" s="55">
        <f t="shared" si="4"/>
        <v>-0.56179994589999183</v>
      </c>
      <c r="O46" s="129">
        <f t="shared" si="5"/>
        <v>-8.8878348232707977E-3</v>
      </c>
      <c r="P46" s="54"/>
      <c r="Q46" s="42">
        <f t="shared" si="10"/>
        <v>178.06177313657921</v>
      </c>
      <c r="R46" s="42">
        <f t="shared" si="11"/>
        <v>174.3139604586475</v>
      </c>
      <c r="S46" s="42">
        <f t="shared" si="12"/>
        <v>171.37462891834963</v>
      </c>
      <c r="T46" s="42">
        <f t="shared" si="13"/>
        <v>169.85147952362402</v>
      </c>
      <c r="AB46" t="s">
        <v>927</v>
      </c>
      <c r="AC46" s="2">
        <v>44.973494309825</v>
      </c>
      <c r="AD46" s="2">
        <v>44.700756428009001</v>
      </c>
      <c r="AE46" s="2">
        <v>-0.27273788181599912</v>
      </c>
      <c r="AF46" s="1">
        <v>-6.0644138509027582E-3</v>
      </c>
      <c r="AG46" s="2">
        <v>47.980924539903995</v>
      </c>
      <c r="AH46" s="2">
        <v>47.904514566210004</v>
      </c>
      <c r="AI46" s="2">
        <v>-7.6409973693991162E-2</v>
      </c>
      <c r="AJ46" s="1">
        <v>-1.592507322997575E-3</v>
      </c>
      <c r="AM46" t="s">
        <v>927</v>
      </c>
      <c r="AN46" s="2">
        <v>44.973494309825</v>
      </c>
      <c r="AO46" s="2">
        <v>45.709875469743999</v>
      </c>
      <c r="AP46" s="2">
        <v>0.73638115991899866</v>
      </c>
      <c r="AQ46" s="1">
        <v>1.6373670118804341E-2</v>
      </c>
      <c r="AR46" s="2">
        <v>45.102103723631004</v>
      </c>
      <c r="AS46" s="2">
        <v>0.12860941380600366</v>
      </c>
      <c r="AT46" s="1">
        <v>2.8596713637594174E-3</v>
      </c>
      <c r="AU46" s="2">
        <v>44.896591886761001</v>
      </c>
      <c r="AV46" s="2">
        <v>-7.6902423063998526E-2</v>
      </c>
      <c r="AW46" s="1">
        <v>-1.7099499214851595E-3</v>
      </c>
      <c r="AX46" s="2">
        <v>45.327078753718006</v>
      </c>
      <c r="AY46" s="2">
        <v>0.35358444389300558</v>
      </c>
      <c r="AZ46" s="1">
        <v>7.8620629621781648E-3</v>
      </c>
      <c r="BA46" s="2">
        <v>45.164170627575004</v>
      </c>
      <c r="BB46" s="2">
        <v>0.19067631775000393</v>
      </c>
      <c r="BC46" s="1">
        <v>4.2397487826145719E-3</v>
      </c>
      <c r="BD46" s="2">
        <v>46.371824018728006</v>
      </c>
      <c r="BE46" s="2">
        <v>1.398329708903006</v>
      </c>
      <c r="BF46" s="1">
        <v>3.1092307377092645E-2</v>
      </c>
      <c r="BG46" s="1"/>
      <c r="BH46" t="s">
        <v>927</v>
      </c>
      <c r="BI46" s="2">
        <v>47.980924539903995</v>
      </c>
      <c r="BJ46" s="2">
        <v>48.151824390689001</v>
      </c>
      <c r="BK46" s="2">
        <v>0.17089985078500547</v>
      </c>
      <c r="BL46" s="1">
        <v>3.5618290481850608E-3</v>
      </c>
      <c r="BM46" s="2">
        <v>48.016471477118998</v>
      </c>
      <c r="BN46" s="2">
        <v>3.5546937215002572E-2</v>
      </c>
      <c r="BO46" s="1">
        <v>7.4085561201388424E-4</v>
      </c>
      <c r="BP46" s="2">
        <v>47.959191770184006</v>
      </c>
      <c r="BQ46" s="2">
        <v>-2.1732769719989165E-2</v>
      </c>
      <c r="BR46" s="1">
        <v>-4.5294603904338709E-4</v>
      </c>
      <c r="BS46" s="2">
        <v>48.041091355471004</v>
      </c>
      <c r="BT46" s="2">
        <v>6.0166815567008314E-2</v>
      </c>
      <c r="BU46" s="1">
        <v>1.253973660240118E-3</v>
      </c>
      <c r="BV46" s="2">
        <v>48.033296338701</v>
      </c>
      <c r="BW46" s="2">
        <v>5.2371798797004487E-2</v>
      </c>
      <c r="BX46" s="1">
        <v>1.0915129147511271E-3</v>
      </c>
      <c r="BY46" s="2">
        <v>48.263794371255003</v>
      </c>
      <c r="BZ46" s="2">
        <v>0.28286983135100741</v>
      </c>
      <c r="CA46" s="1">
        <v>5.8954643759678875E-3</v>
      </c>
      <c r="CC46" t="s">
        <v>927</v>
      </c>
      <c r="CE46" s="23">
        <v>44.973494309825</v>
      </c>
      <c r="CF46" s="23">
        <v>44.426113857143001</v>
      </c>
      <c r="CG46" s="23">
        <v>-0.54738045268199897</v>
      </c>
      <c r="CH46" s="24">
        <v>-1.2171179070744723E-2</v>
      </c>
      <c r="CI46" s="2">
        <v>47.980924539903995</v>
      </c>
      <c r="CJ46" s="2">
        <v>47.854622698390003</v>
      </c>
      <c r="CK46" s="2">
        <v>-0.12630184151399249</v>
      </c>
      <c r="CL46" s="1">
        <v>-2.6323344688565105E-3</v>
      </c>
      <c r="CN46" s="25" t="s">
        <v>927</v>
      </c>
      <c r="CO46" s="27">
        <v>0</v>
      </c>
      <c r="CP46" s="27">
        <v>3.2014010000000002</v>
      </c>
      <c r="CQ46" s="28">
        <f t="shared" si="6"/>
        <v>-3.1753574515391128</v>
      </c>
      <c r="CR46" s="27">
        <f t="shared" si="7"/>
        <v>2.6308245193549999</v>
      </c>
      <c r="CU46" s="30">
        <v>161</v>
      </c>
      <c r="CV46" s="30"/>
      <c r="CW46" s="15" t="s">
        <v>927</v>
      </c>
      <c r="CX46" s="36" t="s">
        <v>603</v>
      </c>
      <c r="CY46" s="34" t="s">
        <v>988</v>
      </c>
      <c r="CZ46" s="34" t="s">
        <v>989</v>
      </c>
      <c r="DA46" s="32"/>
      <c r="DB46" s="32"/>
      <c r="DC46" t="s">
        <v>927</v>
      </c>
      <c r="DD46">
        <v>261431</v>
      </c>
      <c r="DE46" t="s">
        <v>963</v>
      </c>
      <c r="DF46" s="30">
        <v>341</v>
      </c>
      <c r="DG46" s="39" t="s">
        <v>927</v>
      </c>
      <c r="DK46" s="30">
        <v>196</v>
      </c>
      <c r="DL46" s="30"/>
      <c r="DM46" s="32"/>
      <c r="DN46" s="32" t="s">
        <v>927</v>
      </c>
      <c r="DO46" s="41">
        <v>258933</v>
      </c>
    </row>
    <row r="47" spans="1:119" ht="15.75" x14ac:dyDescent="0.25">
      <c r="B47" t="s">
        <v>152</v>
      </c>
      <c r="C47" s="52">
        <v>213.55546259854799</v>
      </c>
      <c r="D47" s="52">
        <v>221.04842270787998</v>
      </c>
      <c r="E47" s="52">
        <v>7.4929601093319889</v>
      </c>
      <c r="F47" s="124">
        <v>3.5086717137353785E-2</v>
      </c>
      <c r="G47" s="45">
        <v>206.47658017669099</v>
      </c>
      <c r="H47" s="45">
        <v>207.87770478274598</v>
      </c>
      <c r="I47" s="45">
        <v>1.4011246060549922</v>
      </c>
      <c r="J47" s="46">
        <v>6.7858766590186111E-3</v>
      </c>
      <c r="K47" s="47">
        <v>3</v>
      </c>
      <c r="L47" s="55">
        <f t="shared" si="8"/>
        <v>200.45190917669098</v>
      </c>
      <c r="M47" s="55">
        <f t="shared" si="9"/>
        <v>201.85303378274597</v>
      </c>
      <c r="N47" s="55">
        <f t="shared" si="4"/>
        <v>1.4011246060549922</v>
      </c>
      <c r="O47" s="129">
        <f t="shared" si="5"/>
        <v>6.9898291905015108E-3</v>
      </c>
      <c r="P47" s="54"/>
      <c r="Q47" s="42">
        <f t="shared" si="10"/>
        <v>391.0348335256835</v>
      </c>
      <c r="R47" s="42">
        <f t="shared" si="11"/>
        <v>404.75496212045135</v>
      </c>
      <c r="S47" s="42">
        <f t="shared" si="12"/>
        <v>367.04132023146724</v>
      </c>
      <c r="T47" s="42">
        <f t="shared" si="13"/>
        <v>369.60687636574141</v>
      </c>
      <c r="AB47" t="s">
        <v>920</v>
      </c>
      <c r="AC47" s="2">
        <v>65.676482465469007</v>
      </c>
      <c r="AD47" s="2">
        <v>65.544899529052998</v>
      </c>
      <c r="AE47" s="2">
        <v>-0.13158293641600949</v>
      </c>
      <c r="AF47" s="1">
        <v>-2.0035015804202422E-3</v>
      </c>
      <c r="AG47" s="2">
        <v>67.67697350487299</v>
      </c>
      <c r="AH47" s="2">
        <v>67.634587811114002</v>
      </c>
      <c r="AI47" s="2">
        <v>-4.2385693758987486E-2</v>
      </c>
      <c r="AJ47" s="1">
        <v>-6.2629416718724224E-4</v>
      </c>
      <c r="AM47" t="s">
        <v>920</v>
      </c>
      <c r="AN47" s="2">
        <v>65.676482465469007</v>
      </c>
      <c r="AO47" s="2">
        <v>66.470769906743001</v>
      </c>
      <c r="AP47" s="2">
        <v>0.79428744127399398</v>
      </c>
      <c r="AQ47" s="1">
        <v>1.2093940044545013E-2</v>
      </c>
      <c r="AR47" s="2">
        <v>65.754739879667994</v>
      </c>
      <c r="AS47" s="2">
        <v>7.8257414198986908E-2</v>
      </c>
      <c r="AT47" s="1">
        <v>1.1915591587922303E-3</v>
      </c>
      <c r="AU47" s="2">
        <v>65.572228012709004</v>
      </c>
      <c r="AV47" s="2">
        <v>-0.10425445276000289</v>
      </c>
      <c r="AW47" s="1">
        <v>-1.5873939779709912E-3</v>
      </c>
      <c r="AX47" s="2">
        <v>66.043424019737003</v>
      </c>
      <c r="AY47" s="2">
        <v>0.36694155426799568</v>
      </c>
      <c r="AZ47" s="1">
        <v>5.587107294622912E-3</v>
      </c>
      <c r="BA47" s="2">
        <v>65.874785596210998</v>
      </c>
      <c r="BB47" s="2">
        <v>0.19830313074199069</v>
      </c>
      <c r="BC47" s="1">
        <v>3.0193932941864439E-3</v>
      </c>
      <c r="BD47" s="2">
        <v>67.262089286110992</v>
      </c>
      <c r="BE47" s="2">
        <v>1.5856068206419849</v>
      </c>
      <c r="BF47" s="1">
        <v>2.4142687932101965E-2</v>
      </c>
      <c r="BG47" s="1"/>
      <c r="BH47" t="s">
        <v>920</v>
      </c>
      <c r="BI47" s="2">
        <v>67.67697350487299</v>
      </c>
      <c r="BJ47" s="2">
        <v>67.845867021137991</v>
      </c>
      <c r="BK47" s="2">
        <v>0.16889351626500115</v>
      </c>
      <c r="BL47" s="1">
        <v>2.4955831728030835E-3</v>
      </c>
      <c r="BM47" s="2">
        <v>67.692053950200005</v>
      </c>
      <c r="BN47" s="2">
        <v>1.5080445327015468E-2</v>
      </c>
      <c r="BO47" s="1">
        <v>2.2282978310088911E-4</v>
      </c>
      <c r="BP47" s="2">
        <v>67.647510394400996</v>
      </c>
      <c r="BQ47" s="2">
        <v>-2.9463110471994014E-2</v>
      </c>
      <c r="BR47" s="1">
        <v>-4.3534911427256067E-4</v>
      </c>
      <c r="BS47" s="2">
        <v>67.708045775083008</v>
      </c>
      <c r="BT47" s="2">
        <v>3.1072270210017905E-2</v>
      </c>
      <c r="BU47" s="1">
        <v>4.5912617838592601E-4</v>
      </c>
      <c r="BV47" s="2">
        <v>67.721076360337008</v>
      </c>
      <c r="BW47" s="2">
        <v>4.4102855464018376E-2</v>
      </c>
      <c r="BX47" s="1">
        <v>6.5166707640735156E-4</v>
      </c>
      <c r="BY47" s="2">
        <v>67.961406195245004</v>
      </c>
      <c r="BZ47" s="2">
        <v>0.28443269037201446</v>
      </c>
      <c r="CA47" s="1">
        <v>4.2027986129068596E-3</v>
      </c>
      <c r="CC47" t="s">
        <v>920</v>
      </c>
      <c r="CE47" s="23">
        <v>65.676482465469007</v>
      </c>
      <c r="CF47" s="23">
        <v>63.384961027744005</v>
      </c>
      <c r="CG47" s="23">
        <v>-2.2915214377250024</v>
      </c>
      <c r="CH47" s="24">
        <v>-3.4891050063922423E-2</v>
      </c>
      <c r="CI47" s="2">
        <v>67.67697350487299</v>
      </c>
      <c r="CJ47" s="2">
        <v>66.978963046177</v>
      </c>
      <c r="CK47" s="2">
        <v>-0.69801045869598966</v>
      </c>
      <c r="CL47" s="1">
        <v>-1.0313854514279222E-2</v>
      </c>
      <c r="CN47" s="25" t="s">
        <v>920</v>
      </c>
      <c r="CO47" s="27">
        <v>0</v>
      </c>
      <c r="CP47" s="27">
        <v>4.4669840000000001</v>
      </c>
      <c r="CQ47" s="28">
        <f t="shared" si="6"/>
        <v>-4.4240971701109242</v>
      </c>
      <c r="CR47" s="27">
        <f t="shared" si="7"/>
        <v>3.830772818373001</v>
      </c>
      <c r="CU47" s="30">
        <v>162</v>
      </c>
      <c r="CV47" s="30"/>
      <c r="CW47" s="15" t="s">
        <v>920</v>
      </c>
      <c r="CX47" s="36" t="s">
        <v>603</v>
      </c>
      <c r="CY47" s="34" t="s">
        <v>990</v>
      </c>
      <c r="CZ47" s="34" t="s">
        <v>989</v>
      </c>
      <c r="DA47" s="32"/>
      <c r="DB47" s="32"/>
      <c r="DC47" t="s">
        <v>991</v>
      </c>
      <c r="DD47">
        <v>368841</v>
      </c>
      <c r="DE47" t="s">
        <v>963</v>
      </c>
      <c r="DF47" s="30">
        <v>342</v>
      </c>
      <c r="DG47" s="39" t="s">
        <v>920</v>
      </c>
      <c r="DK47" s="30">
        <v>197</v>
      </c>
      <c r="DL47" s="30"/>
      <c r="DM47" s="32"/>
      <c r="DN47" s="32" t="s">
        <v>991</v>
      </c>
      <c r="DO47" s="41">
        <v>367066</v>
      </c>
    </row>
    <row r="48" spans="1:119" ht="15.75" x14ac:dyDescent="0.25">
      <c r="A48" t="s">
        <v>447</v>
      </c>
      <c r="B48" t="s">
        <v>157</v>
      </c>
      <c r="C48" s="52">
        <v>227.95841586062602</v>
      </c>
      <c r="D48" s="52">
        <v>231.71862245722099</v>
      </c>
      <c r="E48" s="52">
        <v>3.7602065965949691</v>
      </c>
      <c r="F48" s="124">
        <v>1.6495142688190828E-2</v>
      </c>
      <c r="G48" s="45">
        <v>223.252198748571</v>
      </c>
      <c r="H48" s="45">
        <v>223.63926542594999</v>
      </c>
      <c r="I48" s="45">
        <v>0.38706667737898215</v>
      </c>
      <c r="J48" s="46">
        <v>1.7337642341202684E-3</v>
      </c>
      <c r="K48" s="47">
        <v>2</v>
      </c>
      <c r="L48" s="55">
        <f t="shared" si="8"/>
        <v>218.28043974857101</v>
      </c>
      <c r="M48" s="55">
        <f t="shared" si="9"/>
        <v>218.66750642594999</v>
      </c>
      <c r="N48" s="55">
        <f t="shared" si="4"/>
        <v>0.38706667737898215</v>
      </c>
      <c r="O48" s="129">
        <f t="shared" si="5"/>
        <v>1.7732540663049315E-3</v>
      </c>
      <c r="P48" s="54"/>
      <c r="Q48" s="42">
        <f t="shared" si="10"/>
        <v>442.31133505496143</v>
      </c>
      <c r="R48" s="42">
        <f t="shared" si="11"/>
        <v>449.60732363929719</v>
      </c>
      <c r="S48" s="42">
        <f t="shared" si="12"/>
        <v>423.53300428532543</v>
      </c>
      <c r="T48" s="42">
        <f t="shared" si="13"/>
        <v>424.28403590738867</v>
      </c>
      <c r="AB48" t="s">
        <v>152</v>
      </c>
      <c r="AC48" s="2">
        <v>213.55546259854799</v>
      </c>
      <c r="AD48" s="2">
        <v>214.32372101049398</v>
      </c>
      <c r="AE48" s="2">
        <v>0.7682584119459932</v>
      </c>
      <c r="AF48" s="1">
        <v>3.5974655136319458E-3</v>
      </c>
      <c r="AG48" s="2">
        <v>206.47658017669099</v>
      </c>
      <c r="AH48" s="2">
        <v>206.66375685963101</v>
      </c>
      <c r="AI48" s="2">
        <v>0.1871766829400201</v>
      </c>
      <c r="AJ48" s="1">
        <v>9.0652742688708261E-4</v>
      </c>
      <c r="AM48" t="s">
        <v>152</v>
      </c>
      <c r="AN48" s="2">
        <v>213.55546259854799</v>
      </c>
      <c r="AO48" s="2">
        <v>217.92793502271499</v>
      </c>
      <c r="AP48" s="2">
        <v>4.3724724241670003</v>
      </c>
      <c r="AQ48" s="1">
        <v>2.0474645653932946E-2</v>
      </c>
      <c r="AR48" s="2">
        <v>214.233846121992</v>
      </c>
      <c r="AS48" s="2">
        <v>0.67838352344401187</v>
      </c>
      <c r="AT48" s="1">
        <v>3.1766151761674689E-3</v>
      </c>
      <c r="AU48" s="2">
        <v>213.91692730162501</v>
      </c>
      <c r="AV48" s="2">
        <v>0.36146470307701861</v>
      </c>
      <c r="AW48" s="1">
        <v>1.6926034046552002E-3</v>
      </c>
      <c r="AX48" s="2">
        <v>216.20183238646601</v>
      </c>
      <c r="AY48" s="2">
        <v>2.6463697879180188</v>
      </c>
      <c r="AZ48" s="1">
        <v>1.2391955493514087E-2</v>
      </c>
      <c r="BA48" s="2">
        <v>214.52233359133601</v>
      </c>
      <c r="BB48" s="2">
        <v>0.96687099278801725</v>
      </c>
      <c r="BC48" s="1">
        <v>4.5274936123061793E-3</v>
      </c>
      <c r="BD48" s="2">
        <v>223.63289636174102</v>
      </c>
      <c r="BE48" s="2">
        <v>10.077433763193028</v>
      </c>
      <c r="BF48" s="1">
        <v>4.7188836289039728E-2</v>
      </c>
      <c r="BG48" s="1"/>
      <c r="BH48" t="s">
        <v>152</v>
      </c>
      <c r="BI48" s="2">
        <v>206.47658017669099</v>
      </c>
      <c r="BJ48" s="2">
        <v>207.52711183329299</v>
      </c>
      <c r="BK48" s="2">
        <v>1.0505316566020042</v>
      </c>
      <c r="BL48" s="1">
        <v>5.0878974056186837E-3</v>
      </c>
      <c r="BM48" s="2">
        <v>206.63039142623401</v>
      </c>
      <c r="BN48" s="2">
        <v>0.1538112495430255</v>
      </c>
      <c r="BO48" s="1">
        <v>7.4493315131141037E-4</v>
      </c>
      <c r="BP48" s="2">
        <v>206.57872693129102</v>
      </c>
      <c r="BQ48" s="2">
        <v>0.10214675460002809</v>
      </c>
      <c r="BR48" s="1">
        <v>4.9471351430083101E-4</v>
      </c>
      <c r="BS48" s="2">
        <v>206.945519965306</v>
      </c>
      <c r="BT48" s="2">
        <v>0.46893978861501751</v>
      </c>
      <c r="BU48" s="1">
        <v>2.2711524387595211E-3</v>
      </c>
      <c r="BV48" s="2">
        <v>206.686682177368</v>
      </c>
      <c r="BW48" s="2">
        <v>0.21010200067701135</v>
      </c>
      <c r="BX48" s="1">
        <v>1.0175585071063166E-3</v>
      </c>
      <c r="BY48" s="2">
        <v>208.782082125438</v>
      </c>
      <c r="BZ48" s="2">
        <v>2.3055019487470076</v>
      </c>
      <c r="CA48" s="1">
        <v>1.1165924710560826E-2</v>
      </c>
      <c r="CC48" t="s">
        <v>152</v>
      </c>
      <c r="CE48" s="23">
        <v>213.55546259854799</v>
      </c>
      <c r="CF48" s="23">
        <v>213.116284294748</v>
      </c>
      <c r="CG48" s="23">
        <v>-0.43917830379999145</v>
      </c>
      <c r="CH48" s="24">
        <v>-2.0565070003644922E-3</v>
      </c>
      <c r="CI48" s="2">
        <v>206.47658017669099</v>
      </c>
      <c r="CJ48" s="2">
        <v>206.18906225645699</v>
      </c>
      <c r="CK48" s="2">
        <v>-0.28751792023399503</v>
      </c>
      <c r="CL48" s="1">
        <v>-1.3924965242448004E-3</v>
      </c>
      <c r="CN48" s="25" t="s">
        <v>152</v>
      </c>
      <c r="CO48" s="27">
        <v>0</v>
      </c>
      <c r="CP48" s="27">
        <v>6.0246709999999997</v>
      </c>
      <c r="CQ48" s="28">
        <f t="shared" si="6"/>
        <v>-6.0096710032926888</v>
      </c>
      <c r="CR48" s="27">
        <f t="shared" si="7"/>
        <v>-0.19754658957299931</v>
      </c>
      <c r="CU48" s="30">
        <v>165</v>
      </c>
      <c r="CV48" s="30"/>
      <c r="CW48" s="15" t="s">
        <v>152</v>
      </c>
      <c r="CX48" s="36" t="s">
        <v>994</v>
      </c>
      <c r="CY48" s="34" t="s">
        <v>995</v>
      </c>
      <c r="CZ48" s="34" t="s">
        <v>989</v>
      </c>
      <c r="DA48" s="32"/>
      <c r="DB48" s="32"/>
      <c r="DC48" t="s">
        <v>152</v>
      </c>
      <c r="DD48">
        <v>546129</v>
      </c>
      <c r="DE48" t="s">
        <v>963</v>
      </c>
      <c r="DF48" s="30">
        <v>353</v>
      </c>
      <c r="DG48" s="39" t="s">
        <v>152</v>
      </c>
      <c r="DK48" s="30">
        <v>199</v>
      </c>
      <c r="DL48" s="30"/>
      <c r="DM48" s="32"/>
      <c r="DN48" s="32" t="s">
        <v>152</v>
      </c>
      <c r="DO48" s="41">
        <v>541824</v>
      </c>
    </row>
    <row r="49" spans="1:119" ht="15.75" x14ac:dyDescent="0.25">
      <c r="A49" t="s">
        <v>448</v>
      </c>
      <c r="B49" t="s">
        <v>112</v>
      </c>
      <c r="C49" s="52">
        <v>98.023187419091997</v>
      </c>
      <c r="D49" s="52">
        <v>102.332823603017</v>
      </c>
      <c r="E49" s="52">
        <v>4.3096361839250079</v>
      </c>
      <c r="F49" s="124">
        <v>4.396547691822577E-2</v>
      </c>
      <c r="G49" s="45">
        <v>97.337013114919003</v>
      </c>
      <c r="H49" s="45">
        <v>98.234943705437999</v>
      </c>
      <c r="I49" s="45">
        <v>0.89793059051899604</v>
      </c>
      <c r="J49" s="46">
        <v>9.224965527336166E-3</v>
      </c>
      <c r="K49" s="47">
        <v>3</v>
      </c>
      <c r="L49" s="55">
        <f t="shared" si="8"/>
        <v>93.730515114919001</v>
      </c>
      <c r="M49" s="55">
        <f t="shared" si="9"/>
        <v>94.628445705437997</v>
      </c>
      <c r="N49" s="55">
        <f t="shared" si="4"/>
        <v>0.89793059051899604</v>
      </c>
      <c r="O49" s="129">
        <f t="shared" si="5"/>
        <v>9.5799173771538709E-3</v>
      </c>
      <c r="P49" s="54"/>
      <c r="Q49" s="42">
        <f t="shared" si="10"/>
        <v>281.69768177155123</v>
      </c>
      <c r="R49" s="42">
        <f t="shared" si="11"/>
        <v>294.08265469739604</v>
      </c>
      <c r="S49" s="42">
        <f t="shared" si="12"/>
        <v>269.36145940897427</v>
      </c>
      <c r="T49" s="42">
        <f t="shared" si="13"/>
        <v>271.94191993470179</v>
      </c>
      <c r="AB49" t="s">
        <v>157</v>
      </c>
      <c r="AC49" s="2">
        <v>227.95841586062602</v>
      </c>
      <c r="AD49" s="2">
        <v>227.33666756583898</v>
      </c>
      <c r="AE49" s="2">
        <v>-0.62174829478703941</v>
      </c>
      <c r="AF49" s="1">
        <v>-2.7274636579646037E-3</v>
      </c>
      <c r="AG49" s="2">
        <v>223.252198748571</v>
      </c>
      <c r="AH49" s="2">
        <v>223.05625331533901</v>
      </c>
      <c r="AI49" s="2">
        <v>-0.19594543323199787</v>
      </c>
      <c r="AJ49" s="1">
        <v>-8.7768646548773161E-4</v>
      </c>
      <c r="AM49" t="s">
        <v>157</v>
      </c>
      <c r="AN49" s="2">
        <v>227.95841586062602</v>
      </c>
      <c r="AO49" s="2">
        <v>228.54785682589201</v>
      </c>
      <c r="AP49" s="2">
        <v>0.5894409652659931</v>
      </c>
      <c r="AQ49" s="1">
        <v>2.5857389955998723E-3</v>
      </c>
      <c r="AR49" s="2">
        <v>228.16670665635499</v>
      </c>
      <c r="AS49" s="2">
        <v>0.20829079572897058</v>
      </c>
      <c r="AT49" s="1">
        <v>9.1372277238634505E-4</v>
      </c>
      <c r="AU49" s="2">
        <v>227.96576004335202</v>
      </c>
      <c r="AV49" s="2">
        <v>7.344182726001236E-3</v>
      </c>
      <c r="AW49" s="1">
        <v>3.2217203731102762E-5</v>
      </c>
      <c r="AX49" s="2">
        <v>228.45846419403298</v>
      </c>
      <c r="AY49" s="2">
        <v>0.50004833340696564</v>
      </c>
      <c r="AZ49" s="1">
        <v>2.1935945269627405E-3</v>
      </c>
      <c r="BA49" s="2">
        <v>228.064727279077</v>
      </c>
      <c r="BB49" s="2">
        <v>0.10631141845098568</v>
      </c>
      <c r="BC49" s="1">
        <v>4.6636320948985967E-4</v>
      </c>
      <c r="BD49" s="2">
        <v>229.37525991631699</v>
      </c>
      <c r="BE49" s="2">
        <v>1.4168440556909729</v>
      </c>
      <c r="BF49" s="1">
        <v>6.2153619130132605E-3</v>
      </c>
      <c r="BG49" s="1"/>
      <c r="BH49" t="s">
        <v>157</v>
      </c>
      <c r="BI49" s="2">
        <v>223.252198748571</v>
      </c>
      <c r="BJ49" s="2">
        <v>223.23170483259699</v>
      </c>
      <c r="BK49" s="2">
        <v>-2.0493915974014953E-2</v>
      </c>
      <c r="BL49" s="1">
        <v>-9.179715178122576E-5</v>
      </c>
      <c r="BM49" s="2">
        <v>223.28365502268599</v>
      </c>
      <c r="BN49" s="2">
        <v>3.1456274114987082E-2</v>
      </c>
      <c r="BO49" s="1">
        <v>1.4090017608477608E-4</v>
      </c>
      <c r="BP49" s="2">
        <v>223.25427156353899</v>
      </c>
      <c r="BQ49" s="2">
        <v>2.072814967988279E-3</v>
      </c>
      <c r="BR49" s="1">
        <v>9.2846340578383511E-6</v>
      </c>
      <c r="BS49" s="2">
        <v>223.14186198934001</v>
      </c>
      <c r="BT49" s="2">
        <v>-0.1103367592309894</v>
      </c>
      <c r="BU49" s="1">
        <v>-4.9422473708871204E-4</v>
      </c>
      <c r="BV49" s="2">
        <v>223.23760626011099</v>
      </c>
      <c r="BW49" s="2">
        <v>-1.45924884600106E-2</v>
      </c>
      <c r="BX49" s="1">
        <v>-6.5363246327731871E-5</v>
      </c>
      <c r="BY49" s="2">
        <v>223.10643478336002</v>
      </c>
      <c r="BZ49" s="2">
        <v>-0.145763965210989</v>
      </c>
      <c r="CA49" s="1">
        <v>-6.5291166684163285E-4</v>
      </c>
      <c r="CC49" t="s">
        <v>157</v>
      </c>
      <c r="CE49" s="23">
        <v>227.95841586062602</v>
      </c>
      <c r="CF49" s="23">
        <v>231.44165471833199</v>
      </c>
      <c r="CG49" s="23">
        <v>3.4832388577059703</v>
      </c>
      <c r="CH49" s="24">
        <v>1.5280150305289127E-2</v>
      </c>
      <c r="CI49" s="2">
        <v>223.252198748571</v>
      </c>
      <c r="CJ49" s="2">
        <v>224.06023497962701</v>
      </c>
      <c r="CK49" s="2">
        <v>0.80803623105600764</v>
      </c>
      <c r="CL49" s="1">
        <v>3.6193875607291402E-3</v>
      </c>
      <c r="CN49" s="25" t="s">
        <v>157</v>
      </c>
      <c r="CO49" s="27">
        <v>0</v>
      </c>
      <c r="CP49" s="27">
        <v>4.9717589999999996</v>
      </c>
      <c r="CQ49" s="28">
        <f t="shared" si="6"/>
        <v>-4.936126655731206</v>
      </c>
      <c r="CR49" s="27">
        <f t="shared" si="7"/>
        <v>2.7878570439750003</v>
      </c>
      <c r="CU49" s="30">
        <v>168</v>
      </c>
      <c r="CV49" s="30"/>
      <c r="CW49" s="15" t="s">
        <v>157</v>
      </c>
      <c r="CX49" s="36" t="s">
        <v>603</v>
      </c>
      <c r="CY49" s="34" t="s">
        <v>998</v>
      </c>
      <c r="CZ49" s="34" t="s">
        <v>989</v>
      </c>
      <c r="DA49" s="32"/>
      <c r="DB49" s="32"/>
      <c r="DC49" t="s">
        <v>157</v>
      </c>
      <c r="DD49">
        <v>515380</v>
      </c>
      <c r="DE49" t="s">
        <v>963</v>
      </c>
      <c r="DF49" s="30">
        <v>343</v>
      </c>
      <c r="DG49" s="39" t="s">
        <v>157</v>
      </c>
      <c r="DK49" s="30">
        <v>202</v>
      </c>
      <c r="DL49" s="30"/>
      <c r="DM49" s="32"/>
      <c r="DN49" s="32" t="s">
        <v>157</v>
      </c>
      <c r="DO49" s="41">
        <v>512819</v>
      </c>
    </row>
    <row r="50" spans="1:119" ht="15.75" x14ac:dyDescent="0.25">
      <c r="A50" t="s">
        <v>449</v>
      </c>
      <c r="B50" t="s">
        <v>115</v>
      </c>
      <c r="C50" s="52">
        <v>55.625049922894</v>
      </c>
      <c r="D50" s="52">
        <v>60.093456408675998</v>
      </c>
      <c r="E50" s="52">
        <v>4.4684064857819976</v>
      </c>
      <c r="F50" s="124">
        <v>8.0330831019046034E-2</v>
      </c>
      <c r="G50" s="45">
        <v>56.615129099901999</v>
      </c>
      <c r="H50" s="45">
        <v>57.689682719377004</v>
      </c>
      <c r="I50" s="45">
        <v>1.0745536194750045</v>
      </c>
      <c r="J50" s="46">
        <v>1.8979972960564431E-2</v>
      </c>
      <c r="K50" s="47">
        <v>3</v>
      </c>
      <c r="L50" s="55">
        <f t="shared" si="8"/>
        <v>54.462061099902002</v>
      </c>
      <c r="M50" s="55">
        <f t="shared" si="9"/>
        <v>55.536614719377006</v>
      </c>
      <c r="N50" s="55">
        <f t="shared" si="4"/>
        <v>1.0745536194750045</v>
      </c>
      <c r="O50" s="129">
        <f t="shared" si="5"/>
        <v>1.9730314971075122E-2</v>
      </c>
      <c r="P50" s="54"/>
      <c r="Q50" s="42">
        <f t="shared" si="10"/>
        <v>305.82033956552385</v>
      </c>
      <c r="R50" s="42">
        <f t="shared" si="11"/>
        <v>330.38714158534918</v>
      </c>
      <c r="S50" s="42">
        <f t="shared" si="12"/>
        <v>299.42635632863079</v>
      </c>
      <c r="T50" s="42">
        <f t="shared" si="13"/>
        <v>305.33413264963605</v>
      </c>
      <c r="AB50" t="s">
        <v>112</v>
      </c>
      <c r="AC50" s="2">
        <v>98.023187419091997</v>
      </c>
      <c r="AD50" s="2">
        <v>98.160838071077009</v>
      </c>
      <c r="AE50" s="2">
        <v>0.13765065198501247</v>
      </c>
      <c r="AF50" s="1">
        <v>1.4042662313815172E-3</v>
      </c>
      <c r="AG50" s="2">
        <v>97.337013114919003</v>
      </c>
      <c r="AH50" s="2">
        <v>97.366286382629013</v>
      </c>
      <c r="AI50" s="2">
        <v>2.9273267710010487E-2</v>
      </c>
      <c r="AJ50" s="1">
        <v>3.0074138062413717E-4</v>
      </c>
      <c r="AM50" t="s">
        <v>112</v>
      </c>
      <c r="AN50" s="2">
        <v>98.023187419091997</v>
      </c>
      <c r="AO50" s="2">
        <v>99.955010720970009</v>
      </c>
      <c r="AP50" s="2">
        <v>1.931823301878012</v>
      </c>
      <c r="AQ50" s="1">
        <v>1.9707819677589368E-2</v>
      </c>
      <c r="AR50" s="2">
        <v>98.337869433373996</v>
      </c>
      <c r="AS50" s="2">
        <v>0.31468201428199905</v>
      </c>
      <c r="AT50" s="1">
        <v>3.2102813892043299E-3</v>
      </c>
      <c r="AU50" s="2">
        <v>97.960023954199997</v>
      </c>
      <c r="AV50" s="2">
        <v>-6.3163464891999865E-2</v>
      </c>
      <c r="AW50" s="1">
        <v>-6.4437268931021832E-4</v>
      </c>
      <c r="AX50" s="2">
        <v>99.332393643864009</v>
      </c>
      <c r="AY50" s="2">
        <v>1.3092062247720122</v>
      </c>
      <c r="AZ50" s="1">
        <v>1.3356087056979519E-2</v>
      </c>
      <c r="BA50" s="2">
        <v>98.555914829862004</v>
      </c>
      <c r="BB50" s="2">
        <v>0.53272741077000774</v>
      </c>
      <c r="BC50" s="1">
        <v>5.4347081011798266E-3</v>
      </c>
      <c r="BD50" s="2">
        <v>102.803155280553</v>
      </c>
      <c r="BE50" s="2">
        <v>4.7799678614610031</v>
      </c>
      <c r="BF50" s="1">
        <v>4.8763644473470855E-2</v>
      </c>
      <c r="BG50" s="1"/>
      <c r="BH50" t="s">
        <v>112</v>
      </c>
      <c r="BI50" s="2">
        <v>97.337013114919003</v>
      </c>
      <c r="BJ50" s="2">
        <v>97.799370352696002</v>
      </c>
      <c r="BK50" s="2">
        <v>0.46235723777699889</v>
      </c>
      <c r="BL50" s="1">
        <v>4.7500660127214513E-3</v>
      </c>
      <c r="BM50" s="2">
        <v>97.413341554216998</v>
      </c>
      <c r="BN50" s="2">
        <v>7.6328439297995487E-2</v>
      </c>
      <c r="BO50" s="1">
        <v>7.8416664797264569E-4</v>
      </c>
      <c r="BP50" s="2">
        <v>97.319161864696994</v>
      </c>
      <c r="BQ50" s="2">
        <v>-1.785125022200873E-2</v>
      </c>
      <c r="BR50" s="1">
        <v>-1.8339632222876006E-4</v>
      </c>
      <c r="BS50" s="2">
        <v>97.590615490462</v>
      </c>
      <c r="BT50" s="2">
        <v>0.25360237554299658</v>
      </c>
      <c r="BU50" s="1">
        <v>2.6054053584281039E-3</v>
      </c>
      <c r="BV50" s="2">
        <v>97.466170111932001</v>
      </c>
      <c r="BW50" s="2">
        <v>0.12915699701299843</v>
      </c>
      <c r="BX50" s="1">
        <v>1.3269052838154362E-3</v>
      </c>
      <c r="BY50" s="2">
        <v>98.439233427900007</v>
      </c>
      <c r="BZ50" s="2">
        <v>1.1022203129810038</v>
      </c>
      <c r="CA50" s="1">
        <v>1.1323753192217737E-2</v>
      </c>
      <c r="CC50" t="s">
        <v>112</v>
      </c>
      <c r="CE50" s="23">
        <v>98.023187419091997</v>
      </c>
      <c r="CF50" s="23">
        <v>98.372032898653003</v>
      </c>
      <c r="CG50" s="23">
        <v>0.34884547956100675</v>
      </c>
      <c r="CH50" s="24">
        <v>3.5588057147084981E-3</v>
      </c>
      <c r="CI50" s="2">
        <v>97.337013114919003</v>
      </c>
      <c r="CJ50" s="2">
        <v>97.35959044586501</v>
      </c>
      <c r="CK50" s="2">
        <v>2.2577330946006668E-2</v>
      </c>
      <c r="CL50" s="1">
        <v>2.3195011048213687E-4</v>
      </c>
      <c r="CN50" s="25" t="s">
        <v>112</v>
      </c>
      <c r="CO50" s="27">
        <v>0</v>
      </c>
      <c r="CP50" s="27">
        <v>3.6064980000000002</v>
      </c>
      <c r="CQ50" s="28">
        <f t="shared" si="6"/>
        <v>-3.5893227578388625</v>
      </c>
      <c r="CR50" s="27">
        <f t="shared" si="7"/>
        <v>7.4873923063810004</v>
      </c>
      <c r="CU50" s="30">
        <v>170</v>
      </c>
      <c r="CV50" s="30"/>
      <c r="CW50" s="15" t="s">
        <v>112</v>
      </c>
      <c r="CX50" s="33" t="s">
        <v>603</v>
      </c>
      <c r="CY50" s="34" t="s">
        <v>999</v>
      </c>
      <c r="CZ50" s="34" t="s">
        <v>989</v>
      </c>
      <c r="DA50" s="32"/>
      <c r="DB50" s="32"/>
      <c r="DC50" t="s">
        <v>112</v>
      </c>
      <c r="DD50">
        <v>347973</v>
      </c>
      <c r="DE50" t="s">
        <v>963</v>
      </c>
      <c r="DF50" s="30">
        <v>344</v>
      </c>
      <c r="DG50" s="39" t="s">
        <v>112</v>
      </c>
      <c r="DK50" s="30">
        <v>203</v>
      </c>
      <c r="DL50" s="30"/>
      <c r="DM50" s="32"/>
      <c r="DN50" s="32" t="s">
        <v>112</v>
      </c>
      <c r="DO50" s="41">
        <v>344909</v>
      </c>
    </row>
    <row r="51" spans="1:119" ht="15.75" x14ac:dyDescent="0.25">
      <c r="A51" t="s">
        <v>450</v>
      </c>
      <c r="B51" t="s">
        <v>116</v>
      </c>
      <c r="C51" s="52">
        <v>61.261640071405999</v>
      </c>
      <c r="D51" s="52">
        <v>61.851924930647002</v>
      </c>
      <c r="E51" s="52">
        <v>0.59028485924100238</v>
      </c>
      <c r="F51" s="124">
        <v>9.635472680015942E-3</v>
      </c>
      <c r="G51" s="45">
        <v>60.196855501808002</v>
      </c>
      <c r="H51" s="45">
        <v>60.182110640776997</v>
      </c>
      <c r="I51" s="45">
        <v>-1.474486103100503E-2</v>
      </c>
      <c r="J51" s="46">
        <v>-2.4494404081558993E-4</v>
      </c>
      <c r="K51" s="47">
        <v>3</v>
      </c>
      <c r="L51" s="55">
        <f t="shared" si="8"/>
        <v>58.409095501808004</v>
      </c>
      <c r="M51" s="55">
        <f t="shared" si="9"/>
        <v>58.394350640776999</v>
      </c>
      <c r="N51" s="55">
        <f t="shared" si="4"/>
        <v>-1.474486103100503E-2</v>
      </c>
      <c r="O51" s="129">
        <f t="shared" si="5"/>
        <v>-2.5244118068133096E-4</v>
      </c>
      <c r="P51" s="54"/>
      <c r="Q51" s="42">
        <f t="shared" si="10"/>
        <v>423.53099015801445</v>
      </c>
      <c r="R51" s="42">
        <f t="shared" si="11"/>
        <v>427.61191144282208</v>
      </c>
      <c r="S51" s="42">
        <f t="shared" si="12"/>
        <v>403.80998653121782</v>
      </c>
      <c r="T51" s="42">
        <f t="shared" si="13"/>
        <v>403.708048261447</v>
      </c>
      <c r="AB51" t="s">
        <v>115</v>
      </c>
      <c r="AC51" s="2">
        <v>55.625049922894</v>
      </c>
      <c r="AD51" s="2">
        <v>56.631690632647</v>
      </c>
      <c r="AE51" s="2">
        <v>1.0066407097530004</v>
      </c>
      <c r="AF51" s="1">
        <v>1.8096895394222198E-2</v>
      </c>
      <c r="AG51" s="2">
        <v>56.615129099901999</v>
      </c>
      <c r="AH51" s="2">
        <v>56.895474481706003</v>
      </c>
      <c r="AI51" s="2">
        <v>0.28034538180400403</v>
      </c>
      <c r="AJ51" s="1">
        <v>4.9517750159910759E-3</v>
      </c>
      <c r="AM51" t="s">
        <v>115</v>
      </c>
      <c r="AN51" s="2">
        <v>55.625049922894</v>
      </c>
      <c r="AO51" s="2">
        <v>58.238295629272002</v>
      </c>
      <c r="AP51" s="2">
        <v>2.6132457063780024</v>
      </c>
      <c r="AQ51" s="1">
        <v>4.6979655928406638E-2</v>
      </c>
      <c r="AR51" s="2">
        <v>56.051078086479002</v>
      </c>
      <c r="AS51" s="2">
        <v>0.42602816358500206</v>
      </c>
      <c r="AT51" s="1">
        <v>7.6589264041210074E-3</v>
      </c>
      <c r="AU51" s="2">
        <v>55.602086478151996</v>
      </c>
      <c r="AV51" s="2">
        <v>-2.2963444742003958E-2</v>
      </c>
      <c r="AW51" s="1">
        <v>-4.1282560238301426E-4</v>
      </c>
      <c r="AX51" s="2">
        <v>57.145733605370999</v>
      </c>
      <c r="AY51" s="2">
        <v>1.5206836824769994</v>
      </c>
      <c r="AZ51" s="1">
        <v>2.7338109081878247E-2</v>
      </c>
      <c r="BA51" s="2">
        <v>56.204087580821998</v>
      </c>
      <c r="BB51" s="2">
        <v>0.57903765792799788</v>
      </c>
      <c r="BC51" s="1">
        <v>1.0409656417938408E-2</v>
      </c>
      <c r="BD51" s="2">
        <v>61.615192409544001</v>
      </c>
      <c r="BE51" s="2">
        <v>5.9901424866500008</v>
      </c>
      <c r="BF51" s="1">
        <v>0.10768785816737927</v>
      </c>
      <c r="BG51" s="1"/>
      <c r="BH51" t="s">
        <v>115</v>
      </c>
      <c r="BI51" s="2">
        <v>56.615129099901999</v>
      </c>
      <c r="BJ51" s="2">
        <v>57.305143582112997</v>
      </c>
      <c r="BK51" s="2">
        <v>0.69001448221099793</v>
      </c>
      <c r="BL51" s="1">
        <v>1.2187810805719639E-2</v>
      </c>
      <c r="BM51" s="2">
        <v>56.731429511446002</v>
      </c>
      <c r="BN51" s="2">
        <v>0.11630041154400317</v>
      </c>
      <c r="BO51" s="1">
        <v>2.0542284967465436E-3</v>
      </c>
      <c r="BP51" s="2">
        <v>56.608639283423003</v>
      </c>
      <c r="BQ51" s="2">
        <v>-6.4898164789966017E-3</v>
      </c>
      <c r="BR51" s="1">
        <v>-1.1463042798232947E-4</v>
      </c>
      <c r="BS51" s="2">
        <v>56.983280642392998</v>
      </c>
      <c r="BT51" s="2">
        <v>0.36815154249099891</v>
      </c>
      <c r="BU51" s="1">
        <v>6.502706049497221E-3</v>
      </c>
      <c r="BV51" s="2">
        <v>56.771543102076997</v>
      </c>
      <c r="BW51" s="2">
        <v>0.15641400217499779</v>
      </c>
      <c r="BX51" s="1">
        <v>2.7627597898609853E-3</v>
      </c>
      <c r="BY51" s="2">
        <v>58.158575257174</v>
      </c>
      <c r="BZ51" s="2">
        <v>1.5434461572720011</v>
      </c>
      <c r="CA51" s="1">
        <v>2.7262079620951934E-2</v>
      </c>
      <c r="CC51" t="s">
        <v>115</v>
      </c>
      <c r="CE51" s="23">
        <v>55.625049922894</v>
      </c>
      <c r="CF51" s="23">
        <v>54.505809879097995</v>
      </c>
      <c r="CG51" s="23">
        <v>-1.1192400437960046</v>
      </c>
      <c r="CH51" s="24">
        <v>-2.0121151268133082E-2</v>
      </c>
      <c r="CI51" s="2">
        <v>56.615129099901999</v>
      </c>
      <c r="CJ51" s="2">
        <v>56.255795439703</v>
      </c>
      <c r="CK51" s="2">
        <v>-0.35933366019899893</v>
      </c>
      <c r="CL51" s="1">
        <v>-6.3469547082534326E-3</v>
      </c>
      <c r="CN51" s="25" t="s">
        <v>115</v>
      </c>
      <c r="CO51" s="27">
        <v>0</v>
      </c>
      <c r="CP51" s="27">
        <v>2.1530680000000002</v>
      </c>
      <c r="CQ51" s="28">
        <f t="shared" si="6"/>
        <v>-2.165866388609087</v>
      </c>
      <c r="CR51" s="27">
        <f t="shared" si="7"/>
        <v>4.2153687589119997</v>
      </c>
      <c r="CU51" s="30">
        <v>173</v>
      </c>
      <c r="CV51" s="30"/>
      <c r="CW51" s="15" t="s">
        <v>1002</v>
      </c>
      <c r="CX51" s="33" t="s">
        <v>603</v>
      </c>
      <c r="CY51" s="34" t="s">
        <v>1003</v>
      </c>
      <c r="CZ51" s="34" t="s">
        <v>989</v>
      </c>
      <c r="DA51" s="32"/>
      <c r="DB51" s="32"/>
      <c r="DC51" t="s">
        <v>1004</v>
      </c>
      <c r="DD51">
        <v>181888</v>
      </c>
      <c r="DE51" t="s">
        <v>963</v>
      </c>
      <c r="DF51" s="30">
        <v>345</v>
      </c>
      <c r="DG51" s="39" t="s">
        <v>115</v>
      </c>
      <c r="DK51" s="30">
        <v>206</v>
      </c>
      <c r="DL51" s="30"/>
      <c r="DM51" s="32"/>
      <c r="DN51" s="32" t="s">
        <v>1004</v>
      </c>
      <c r="DO51" s="41">
        <v>181159</v>
      </c>
    </row>
    <row r="52" spans="1:119" ht="15.75" x14ac:dyDescent="0.25">
      <c r="A52" t="s">
        <v>451</v>
      </c>
      <c r="B52" t="s">
        <v>124</v>
      </c>
      <c r="C52" s="52">
        <v>60.859930702417003</v>
      </c>
      <c r="D52" s="52">
        <v>62.895913172053</v>
      </c>
      <c r="E52" s="52">
        <v>2.0359824696359965</v>
      </c>
      <c r="F52" s="124">
        <v>3.3453578506213104E-2</v>
      </c>
      <c r="G52" s="45">
        <v>59.592697592646005</v>
      </c>
      <c r="H52" s="45">
        <v>59.972935000101998</v>
      </c>
      <c r="I52" s="45">
        <v>0.38023740745599355</v>
      </c>
      <c r="J52" s="46">
        <v>6.3806040474146362E-3</v>
      </c>
      <c r="K52" s="47">
        <v>3</v>
      </c>
      <c r="L52" s="55">
        <f t="shared" si="8"/>
        <v>57.935494592646002</v>
      </c>
      <c r="M52" s="55">
        <f t="shared" si="9"/>
        <v>58.315732000101995</v>
      </c>
      <c r="N52" s="55">
        <f t="shared" si="4"/>
        <v>0.38023740745599355</v>
      </c>
      <c r="O52" s="129">
        <f t="shared" si="5"/>
        <v>6.5631166201221783E-3</v>
      </c>
      <c r="P52" s="54"/>
      <c r="Q52" s="42">
        <f t="shared" si="10"/>
        <v>368.08289859514468</v>
      </c>
      <c r="R52" s="42">
        <f t="shared" si="11"/>
        <v>380.39658874009183</v>
      </c>
      <c r="S52" s="42">
        <f t="shared" si="12"/>
        <v>350.39581108753322</v>
      </c>
      <c r="T52" s="42">
        <f t="shared" si="13"/>
        <v>352.69549965890297</v>
      </c>
      <c r="AB52" t="s">
        <v>116</v>
      </c>
      <c r="AC52" s="2">
        <v>61.261640071405999</v>
      </c>
      <c r="AD52" s="2">
        <v>62.179459445656001</v>
      </c>
      <c r="AE52" s="2">
        <v>0.91781937425000137</v>
      </c>
      <c r="AF52" s="1">
        <v>1.4981958909036709E-2</v>
      </c>
      <c r="AG52" s="2">
        <v>60.196855501808002</v>
      </c>
      <c r="AH52" s="2">
        <v>60.448535649604999</v>
      </c>
      <c r="AI52" s="2">
        <v>0.25168014779699632</v>
      </c>
      <c r="AJ52" s="1">
        <v>4.180951740733985E-3</v>
      </c>
      <c r="AM52" t="s">
        <v>116</v>
      </c>
      <c r="AN52" s="2">
        <v>61.261640071405999</v>
      </c>
      <c r="AO52" s="2">
        <v>61.639956579903</v>
      </c>
      <c r="AP52" s="2">
        <v>0.37831650849700083</v>
      </c>
      <c r="AQ52" s="1">
        <v>6.1754224675676104E-3</v>
      </c>
      <c r="AR52" s="2">
        <v>61.281693127835993</v>
      </c>
      <c r="AS52" s="2">
        <v>2.0053056429993887E-2</v>
      </c>
      <c r="AT52" s="1">
        <v>3.2733463235101496E-4</v>
      </c>
      <c r="AU52" s="2">
        <v>61.295692045723996</v>
      </c>
      <c r="AV52" s="2">
        <v>3.405197431799678E-2</v>
      </c>
      <c r="AW52" s="1">
        <v>5.5584496723081714E-4</v>
      </c>
      <c r="AX52" s="2">
        <v>61.502271541295002</v>
      </c>
      <c r="AY52" s="2">
        <v>0.24063146988900286</v>
      </c>
      <c r="AZ52" s="1">
        <v>3.9279305876977018E-3</v>
      </c>
      <c r="BA52" s="2">
        <v>61.323094964815994</v>
      </c>
      <c r="BB52" s="2">
        <v>6.1454893409994327E-2</v>
      </c>
      <c r="BC52" s="1">
        <v>1.0031545570501064E-3</v>
      </c>
      <c r="BD52" s="2">
        <v>61.975675274521997</v>
      </c>
      <c r="BE52" s="2">
        <v>0.71403520311599777</v>
      </c>
      <c r="BF52" s="1">
        <v>1.1655502567083168E-2</v>
      </c>
      <c r="BG52" s="1"/>
      <c r="BH52" t="s">
        <v>116</v>
      </c>
      <c r="BI52" s="2">
        <v>60.196855501808002</v>
      </c>
      <c r="BJ52" s="2">
        <v>60.252512291525996</v>
      </c>
      <c r="BK52" s="2">
        <v>5.5656789717993149E-2</v>
      </c>
      <c r="BL52" s="1">
        <v>9.2457968533458544E-4</v>
      </c>
      <c r="BM52" s="2">
        <v>60.194527130836001</v>
      </c>
      <c r="BN52" s="2">
        <v>-2.3283709720018919E-3</v>
      </c>
      <c r="BO52" s="1">
        <v>-3.8679279051909279E-5</v>
      </c>
      <c r="BP52" s="2">
        <v>60.206477846360997</v>
      </c>
      <c r="BQ52" s="2">
        <v>9.6223445529943774E-3</v>
      </c>
      <c r="BR52" s="1">
        <v>1.5984796004345065E-4</v>
      </c>
      <c r="BS52" s="2">
        <v>60.194318268875001</v>
      </c>
      <c r="BT52" s="2">
        <v>-2.5372329330011212E-3</v>
      </c>
      <c r="BU52" s="1">
        <v>-4.2148928076897902E-5</v>
      </c>
      <c r="BV52" s="2">
        <v>60.200967506448002</v>
      </c>
      <c r="BW52" s="2">
        <v>4.1120046399996113E-3</v>
      </c>
      <c r="BX52" s="1">
        <v>6.8309292997474061E-5</v>
      </c>
      <c r="BY52" s="2">
        <v>60.249350039864005</v>
      </c>
      <c r="BZ52" s="2">
        <v>5.2494538056002682E-2</v>
      </c>
      <c r="CA52" s="1">
        <v>8.7204784400118733E-4</v>
      </c>
      <c r="CC52" t="s">
        <v>116</v>
      </c>
      <c r="CE52" s="23">
        <v>61.261640071405999</v>
      </c>
      <c r="CF52" s="23">
        <v>60.586043773966999</v>
      </c>
      <c r="CG52" s="23">
        <v>-0.67559629743900018</v>
      </c>
      <c r="CH52" s="24">
        <v>-1.102804783958659E-2</v>
      </c>
      <c r="CI52" s="2">
        <v>60.196855501808002</v>
      </c>
      <c r="CJ52" s="2">
        <v>59.958935765892001</v>
      </c>
      <c r="CK52" s="2">
        <v>-0.23791973591600168</v>
      </c>
      <c r="CL52" s="1">
        <v>-3.9523615300612472E-3</v>
      </c>
      <c r="CN52" s="25" t="s">
        <v>116</v>
      </c>
      <c r="CO52" s="27">
        <v>0</v>
      </c>
      <c r="CP52" s="27">
        <v>1.78776</v>
      </c>
      <c r="CQ52" s="28">
        <f t="shared" si="6"/>
        <v>-1.737229000979722</v>
      </c>
      <c r="CR52" s="27">
        <f t="shared" si="7"/>
        <v>9.6756229349519991</v>
      </c>
      <c r="CU52" s="30">
        <v>174</v>
      </c>
      <c r="CV52" s="30"/>
      <c r="CW52" s="15" t="s">
        <v>1005</v>
      </c>
      <c r="CX52" s="33" t="s">
        <v>994</v>
      </c>
      <c r="CY52" s="34" t="s">
        <v>1006</v>
      </c>
      <c r="CZ52" s="34" t="s">
        <v>989</v>
      </c>
      <c r="DA52" s="32"/>
      <c r="DB52" s="32"/>
      <c r="DC52" t="s">
        <v>116</v>
      </c>
      <c r="DD52">
        <v>144645</v>
      </c>
      <c r="DE52" t="s">
        <v>963</v>
      </c>
      <c r="DF52" s="30">
        <v>354</v>
      </c>
      <c r="DG52" s="39" t="s">
        <v>116</v>
      </c>
      <c r="DK52" s="30">
        <v>207</v>
      </c>
      <c r="DL52" s="30"/>
      <c r="DM52" s="32"/>
      <c r="DN52" s="32" t="s">
        <v>116</v>
      </c>
      <c r="DO52" s="41">
        <v>143481</v>
      </c>
    </row>
    <row r="53" spans="1:119" ht="15.75" x14ac:dyDescent="0.25">
      <c r="A53" t="s">
        <v>452</v>
      </c>
      <c r="B53" t="s">
        <v>125</v>
      </c>
      <c r="C53" s="52">
        <v>56.301293834163999</v>
      </c>
      <c r="D53" s="52">
        <v>55.894448783687999</v>
      </c>
      <c r="E53" s="52">
        <v>-0.40684505047600084</v>
      </c>
      <c r="F53" s="124">
        <v>-7.2262113846684739E-3</v>
      </c>
      <c r="G53" s="45">
        <v>54.603622890591005</v>
      </c>
      <c r="H53" s="45">
        <v>54.316221278116004</v>
      </c>
      <c r="I53" s="45">
        <v>-0.2874016124750014</v>
      </c>
      <c r="J53" s="46">
        <v>-5.2634165511483829E-3</v>
      </c>
      <c r="K53" s="47">
        <v>4</v>
      </c>
      <c r="L53" s="55">
        <f t="shared" si="8"/>
        <v>52.348135890591003</v>
      </c>
      <c r="M53" s="55">
        <f t="shared" si="9"/>
        <v>52.060734278116001</v>
      </c>
      <c r="N53" s="55">
        <f t="shared" si="4"/>
        <v>-0.2874016124750014</v>
      </c>
      <c r="O53" s="129">
        <f t="shared" si="5"/>
        <v>-5.4901976466875235E-3</v>
      </c>
      <c r="P53" s="54"/>
      <c r="Q53" s="42">
        <f t="shared" si="10"/>
        <v>255.94172951792234</v>
      </c>
      <c r="R53" s="42">
        <f t="shared" si="11"/>
        <v>254.0922404782682</v>
      </c>
      <c r="S53" s="42">
        <f t="shared" si="12"/>
        <v>237.97095101120118</v>
      </c>
      <c r="T53" s="42">
        <f t="shared" si="13"/>
        <v>236.66444345597949</v>
      </c>
      <c r="AB53" t="s">
        <v>124</v>
      </c>
      <c r="AC53" s="2">
        <v>60.859930702417003</v>
      </c>
      <c r="AD53" s="2">
        <v>60.721537456408001</v>
      </c>
      <c r="AE53" s="2">
        <v>-0.13839324600900227</v>
      </c>
      <c r="AF53" s="1">
        <v>-2.2739632531902651E-3</v>
      </c>
      <c r="AG53" s="2">
        <v>59.592697592646005</v>
      </c>
      <c r="AH53" s="2">
        <v>59.547394090937004</v>
      </c>
      <c r="AI53" s="2">
        <v>-4.5303501709000216E-2</v>
      </c>
      <c r="AJ53" s="1">
        <v>-7.6021901238098786E-4</v>
      </c>
      <c r="AM53" t="s">
        <v>124</v>
      </c>
      <c r="AN53" s="2">
        <v>60.859930702417003</v>
      </c>
      <c r="AO53" s="2">
        <v>61.643042781589998</v>
      </c>
      <c r="AP53" s="2">
        <v>0.78311207917299441</v>
      </c>
      <c r="AQ53" s="1">
        <v>1.286744940611465E-2</v>
      </c>
      <c r="AR53" s="2">
        <v>60.995448676959001</v>
      </c>
      <c r="AS53" s="2">
        <v>0.13551797454199743</v>
      </c>
      <c r="AT53" s="1">
        <v>2.2267191726627359E-3</v>
      </c>
      <c r="AU53" s="2">
        <v>60.847785839253</v>
      </c>
      <c r="AV53" s="2">
        <v>-1.2144863164003539E-2</v>
      </c>
      <c r="AW53" s="1">
        <v>-1.995543377035297E-4</v>
      </c>
      <c r="AX53" s="2">
        <v>61.295702713946</v>
      </c>
      <c r="AY53" s="2">
        <v>0.43577201152899647</v>
      </c>
      <c r="AZ53" s="1">
        <v>7.1602449509803687E-3</v>
      </c>
      <c r="BA53" s="2">
        <v>61.018169783768997</v>
      </c>
      <c r="BB53" s="2">
        <v>0.1582390813519936</v>
      </c>
      <c r="BC53" s="1">
        <v>2.600053590690488E-3</v>
      </c>
      <c r="BD53" s="2">
        <v>62.583043076003996</v>
      </c>
      <c r="BE53" s="2">
        <v>1.7231123735869929</v>
      </c>
      <c r="BF53" s="1">
        <v>2.8312756089263192E-2</v>
      </c>
      <c r="BG53" s="1"/>
      <c r="BH53" t="s">
        <v>124</v>
      </c>
      <c r="BI53" s="2">
        <v>59.592697592646005</v>
      </c>
      <c r="BJ53" s="2">
        <v>59.762474403908001</v>
      </c>
      <c r="BK53" s="2">
        <v>0.16977681126199684</v>
      </c>
      <c r="BL53" s="1">
        <v>2.8489532798553498E-3</v>
      </c>
      <c r="BM53" s="2">
        <v>59.622568263077</v>
      </c>
      <c r="BN53" s="2">
        <v>2.9870670430995006E-2</v>
      </c>
      <c r="BO53" s="1">
        <v>5.0124716009971627E-4</v>
      </c>
      <c r="BP53" s="2">
        <v>59.589264636111999</v>
      </c>
      <c r="BQ53" s="2">
        <v>-3.4329565340058821E-3</v>
      </c>
      <c r="BR53" s="1">
        <v>-5.7607000063536706E-5</v>
      </c>
      <c r="BS53" s="2">
        <v>59.643970495658998</v>
      </c>
      <c r="BT53" s="2">
        <v>5.1272903012993254E-2</v>
      </c>
      <c r="BU53" s="1">
        <v>8.6038902557283381E-4</v>
      </c>
      <c r="BV53" s="2">
        <v>59.623514230925004</v>
      </c>
      <c r="BW53" s="2">
        <v>3.0816638278999164E-2</v>
      </c>
      <c r="BX53" s="1">
        <v>5.1712104878437438E-4</v>
      </c>
      <c r="BY53" s="2">
        <v>59.928552311089</v>
      </c>
      <c r="BZ53" s="2">
        <v>0.33585471844299519</v>
      </c>
      <c r="CA53" s="1">
        <v>5.635836805690117E-3</v>
      </c>
      <c r="CC53" t="s">
        <v>124</v>
      </c>
      <c r="CE53" s="23">
        <v>60.859930702417003</v>
      </c>
      <c r="CF53" s="23">
        <v>61.792895941809</v>
      </c>
      <c r="CG53" s="23">
        <v>0.93296523939199716</v>
      </c>
      <c r="CH53" s="24">
        <v>1.5329712482813347E-2</v>
      </c>
      <c r="CI53" s="2">
        <v>59.592697592646005</v>
      </c>
      <c r="CJ53" s="2">
        <v>59.808926771532001</v>
      </c>
      <c r="CK53" s="2">
        <v>0.21622917888599602</v>
      </c>
      <c r="CL53" s="1">
        <v>3.6284509280660529E-3</v>
      </c>
      <c r="CN53" s="25" t="s">
        <v>124</v>
      </c>
      <c r="CO53" s="27">
        <v>0</v>
      </c>
      <c r="CP53" s="27">
        <v>1.657203</v>
      </c>
      <c r="CQ53" s="28">
        <f t="shared" si="6"/>
        <v>-1.6690234893026521</v>
      </c>
      <c r="CR53" s="27">
        <f t="shared" si="7"/>
        <v>4.5524373676920007</v>
      </c>
      <c r="CU53" s="30">
        <v>184</v>
      </c>
      <c r="CV53" s="30"/>
      <c r="CW53" s="15" t="s">
        <v>124</v>
      </c>
      <c r="CX53" s="33" t="s">
        <v>603</v>
      </c>
      <c r="CY53" s="34" t="s">
        <v>1016</v>
      </c>
      <c r="CZ53" s="34" t="s">
        <v>989</v>
      </c>
      <c r="DA53" s="32"/>
      <c r="DB53" s="32"/>
      <c r="DC53" t="s">
        <v>124</v>
      </c>
      <c r="DD53">
        <v>165343</v>
      </c>
      <c r="DE53" t="s">
        <v>963</v>
      </c>
      <c r="DF53" s="30">
        <v>346</v>
      </c>
      <c r="DG53" s="39" t="s">
        <v>124</v>
      </c>
      <c r="DK53" s="30">
        <v>215</v>
      </c>
      <c r="DL53" s="30"/>
      <c r="DM53" s="32"/>
      <c r="DN53" s="32" t="s">
        <v>124</v>
      </c>
      <c r="DO53" s="41">
        <v>164095</v>
      </c>
    </row>
    <row r="54" spans="1:119" ht="15.75" x14ac:dyDescent="0.25">
      <c r="B54" t="s">
        <v>170</v>
      </c>
      <c r="C54" s="52">
        <v>123.447657422669</v>
      </c>
      <c r="D54" s="52">
        <v>127.81461535173699</v>
      </c>
      <c r="E54" s="52">
        <v>4.3669579290679934</v>
      </c>
      <c r="F54" s="124">
        <v>3.5374976084933618E-2</v>
      </c>
      <c r="G54" s="45">
        <v>121.89038029909401</v>
      </c>
      <c r="H54" s="45">
        <v>122.73264748520999</v>
      </c>
      <c r="I54" s="45">
        <v>0.84226718611598983</v>
      </c>
      <c r="J54" s="46">
        <v>6.9100382167094632E-3</v>
      </c>
      <c r="K54" s="47">
        <v>3</v>
      </c>
      <c r="L54" s="55">
        <f t="shared" si="8"/>
        <v>118.14090229909401</v>
      </c>
      <c r="M54" s="55">
        <f t="shared" si="9"/>
        <v>118.98316948521</v>
      </c>
      <c r="N54" s="55">
        <f t="shared" si="4"/>
        <v>0.84226718611598983</v>
      </c>
      <c r="O54" s="129">
        <f t="shared" si="5"/>
        <v>7.1293444499318757E-3</v>
      </c>
      <c r="P54" s="54"/>
      <c r="Q54" s="42">
        <f t="shared" si="10"/>
        <v>393.18422335539179</v>
      </c>
      <c r="R54" s="42">
        <f t="shared" si="11"/>
        <v>407.09310585356195</v>
      </c>
      <c r="S54" s="42">
        <f t="shared" si="12"/>
        <v>376.28206064641421</v>
      </c>
      <c r="T54" s="42">
        <f t="shared" si="13"/>
        <v>378.96470506709261</v>
      </c>
      <c r="AB54" t="s">
        <v>125</v>
      </c>
      <c r="AC54" s="2">
        <v>56.301293834163999</v>
      </c>
      <c r="AD54" s="2">
        <v>56.339016130735999</v>
      </c>
      <c r="AE54" s="2">
        <v>3.7722296571999436E-2</v>
      </c>
      <c r="AF54" s="1">
        <v>6.700076322066563E-4</v>
      </c>
      <c r="AG54" s="2">
        <v>54.603622890591005</v>
      </c>
      <c r="AH54" s="2">
        <v>54.605557716416001</v>
      </c>
      <c r="AI54" s="2">
        <v>1.9348258249962669E-3</v>
      </c>
      <c r="AJ54" s="1">
        <v>3.5434019256800364E-5</v>
      </c>
      <c r="AM54" t="s">
        <v>125</v>
      </c>
      <c r="AN54" s="2">
        <v>56.301293834163999</v>
      </c>
      <c r="AO54" s="2">
        <v>56.328287902212999</v>
      </c>
      <c r="AP54" s="2">
        <v>2.6994068048999509E-2</v>
      </c>
      <c r="AQ54" s="1">
        <v>4.7945733056349994E-4</v>
      </c>
      <c r="AR54" s="2">
        <v>56.307496878247996</v>
      </c>
      <c r="AS54" s="2">
        <v>6.2030440839961898E-3</v>
      </c>
      <c r="AT54" s="1">
        <v>1.1017587095364656E-4</v>
      </c>
      <c r="AU54" s="2">
        <v>56.257562940273999</v>
      </c>
      <c r="AV54" s="2">
        <v>-4.3730893890000289E-2</v>
      </c>
      <c r="AW54" s="1">
        <v>-7.7672982114425392E-4</v>
      </c>
      <c r="AX54" s="2">
        <v>56.363681482776002</v>
      </c>
      <c r="AY54" s="2">
        <v>6.2387648612002522E-2</v>
      </c>
      <c r="AZ54" s="1">
        <v>1.108103284371509E-3</v>
      </c>
      <c r="BA54" s="2">
        <v>56.347422735454003</v>
      </c>
      <c r="BB54" s="2">
        <v>4.612890129000391E-2</v>
      </c>
      <c r="BC54" s="1">
        <v>8.1932222420815111E-4</v>
      </c>
      <c r="BD54" s="2">
        <v>56.378773520475995</v>
      </c>
      <c r="BE54" s="2">
        <v>7.7479686311995977E-2</v>
      </c>
      <c r="BF54" s="1">
        <v>1.3761617368903303E-3</v>
      </c>
      <c r="BG54" s="1"/>
      <c r="BH54" t="s">
        <v>125</v>
      </c>
      <c r="BI54" s="2">
        <v>54.603622890591005</v>
      </c>
      <c r="BJ54" s="2">
        <v>54.563119358735001</v>
      </c>
      <c r="BK54" s="2">
        <v>-4.050353185600386E-2</v>
      </c>
      <c r="BL54" s="1">
        <v>-7.4177370862663408E-4</v>
      </c>
      <c r="BM54" s="2">
        <v>54.594338769061999</v>
      </c>
      <c r="BN54" s="2">
        <v>-9.2841215290064838E-3</v>
      </c>
      <c r="BO54" s="1">
        <v>-1.7002757395070709E-4</v>
      </c>
      <c r="BP54" s="2">
        <v>54.591263401403005</v>
      </c>
      <c r="BQ54" s="2">
        <v>-1.2359489188000339E-2</v>
      </c>
      <c r="BR54" s="1">
        <v>-2.2634925182098234E-4</v>
      </c>
      <c r="BS54" s="2">
        <v>54.547469004024997</v>
      </c>
      <c r="BT54" s="2">
        <v>-5.6153886566008282E-2</v>
      </c>
      <c r="BU54" s="1">
        <v>-1.028391223756774E-3</v>
      </c>
      <c r="BV54" s="2">
        <v>54.598417562198001</v>
      </c>
      <c r="BW54" s="2">
        <v>-5.2053283930035832E-3</v>
      </c>
      <c r="BX54" s="1">
        <v>-9.5329359435242469E-5</v>
      </c>
      <c r="BY54" s="2">
        <v>54.487930027819999</v>
      </c>
      <c r="BZ54" s="2">
        <v>-0.11569286277100588</v>
      </c>
      <c r="CA54" s="1">
        <v>-2.1187763127516112E-3</v>
      </c>
      <c r="CC54" t="s">
        <v>125</v>
      </c>
      <c r="CE54" s="23">
        <v>56.301293834163999</v>
      </c>
      <c r="CF54" s="23">
        <v>55.864634996558003</v>
      </c>
      <c r="CG54" s="23">
        <v>-0.43665883760599655</v>
      </c>
      <c r="CH54" s="24">
        <v>-7.7557513845450754E-3</v>
      </c>
      <c r="CI54" s="2">
        <v>54.603622890591005</v>
      </c>
      <c r="CJ54" s="2">
        <v>54.437062307786</v>
      </c>
      <c r="CK54" s="2">
        <v>-0.16656058280500474</v>
      </c>
      <c r="CL54" s="1">
        <v>-3.0503577233097026E-3</v>
      </c>
      <c r="CN54" s="25" t="s">
        <v>125</v>
      </c>
      <c r="CO54" s="27">
        <v>0</v>
      </c>
      <c r="CP54" s="27">
        <v>2.255487</v>
      </c>
      <c r="CQ54" s="28">
        <f t="shared" si="6"/>
        <v>-2.2793138116922074</v>
      </c>
      <c r="CR54" s="27">
        <f t="shared" si="7"/>
        <v>0.68292257613400009</v>
      </c>
      <c r="CU54" s="30">
        <v>185</v>
      </c>
      <c r="CV54" s="30"/>
      <c r="CW54" s="15" t="s">
        <v>125</v>
      </c>
      <c r="CX54" s="33" t="s">
        <v>603</v>
      </c>
      <c r="CY54" s="34" t="s">
        <v>1017</v>
      </c>
      <c r="CZ54" s="34" t="s">
        <v>989</v>
      </c>
      <c r="DA54" s="32"/>
      <c r="DB54" s="32"/>
      <c r="DC54" t="s">
        <v>125</v>
      </c>
      <c r="DD54">
        <v>219977</v>
      </c>
      <c r="DE54" t="s">
        <v>963</v>
      </c>
      <c r="DF54" s="30">
        <v>347</v>
      </c>
      <c r="DG54" s="39" t="s">
        <v>125</v>
      </c>
      <c r="DK54" s="30">
        <v>216</v>
      </c>
      <c r="DL54" s="30"/>
      <c r="DM54" s="32"/>
      <c r="DN54" s="32" t="s">
        <v>125</v>
      </c>
      <c r="DO54" s="41">
        <v>216654</v>
      </c>
    </row>
    <row r="55" spans="1:119" ht="15.75" x14ac:dyDescent="0.25">
      <c r="A55" t="s">
        <v>453</v>
      </c>
      <c r="B55" t="s">
        <v>133</v>
      </c>
      <c r="C55" s="52">
        <v>7.2811050424030004</v>
      </c>
      <c r="D55" s="52">
        <v>8.2798872843249995</v>
      </c>
      <c r="E55" s="52">
        <v>0.99878224192199916</v>
      </c>
      <c r="F55" s="124">
        <v>0.13717454096670589</v>
      </c>
      <c r="G55" s="45">
        <v>7.6824434310480001</v>
      </c>
      <c r="H55" s="45">
        <v>7.9362399216890003</v>
      </c>
      <c r="I55" s="45">
        <v>0.25379649064100018</v>
      </c>
      <c r="J55" s="46">
        <v>3.303590751027223E-2</v>
      </c>
      <c r="K55" s="47">
        <v>4</v>
      </c>
      <c r="L55" s="55">
        <f t="shared" si="8"/>
        <v>7.1615414310480006</v>
      </c>
      <c r="M55" s="55">
        <f t="shared" si="9"/>
        <v>7.4153379216889999</v>
      </c>
      <c r="N55" s="55">
        <f t="shared" si="4"/>
        <v>0.25379649064099929</v>
      </c>
      <c r="O55" s="129">
        <f t="shared" si="5"/>
        <v>3.5438807843894499E-2</v>
      </c>
      <c r="P55" s="54"/>
      <c r="Q55" s="42">
        <f t="shared" si="10"/>
        <v>186.79079123660853</v>
      </c>
      <c r="R55" s="42">
        <f t="shared" si="11"/>
        <v>212.41373228129811</v>
      </c>
      <c r="S55" s="42">
        <f t="shared" si="12"/>
        <v>183.7234846343766</v>
      </c>
      <c r="T55" s="42">
        <f t="shared" si="13"/>
        <v>190.23442590274499</v>
      </c>
      <c r="AB55" t="s">
        <v>170</v>
      </c>
      <c r="AC55" s="2">
        <v>123.447657422669</v>
      </c>
      <c r="AD55" s="2">
        <v>124.159429444772</v>
      </c>
      <c r="AE55" s="2">
        <v>0.7117720221030055</v>
      </c>
      <c r="AF55" s="1">
        <v>5.765779901889828E-3</v>
      </c>
      <c r="AG55" s="2">
        <v>121.89038029909401</v>
      </c>
      <c r="AH55" s="2">
        <v>122.078775041908</v>
      </c>
      <c r="AI55" s="2">
        <v>0.1883947428139976</v>
      </c>
      <c r="AJ55" s="1">
        <v>1.5456079663687611E-3</v>
      </c>
      <c r="AM55" t="s">
        <v>170</v>
      </c>
      <c r="AN55" s="2">
        <v>123.447657422669</v>
      </c>
      <c r="AO55" s="2">
        <v>125.407046308888</v>
      </c>
      <c r="AP55" s="2">
        <v>1.9593888862190028</v>
      </c>
      <c r="AQ55" s="1">
        <v>1.5872224124191404E-2</v>
      </c>
      <c r="AR55" s="2">
        <v>123.847319078445</v>
      </c>
      <c r="AS55" s="2">
        <v>0.39966165577600066</v>
      </c>
      <c r="AT55" s="1">
        <v>3.2374989053669139E-3</v>
      </c>
      <c r="AU55" s="2">
        <v>123.603784842344</v>
      </c>
      <c r="AV55" s="2">
        <v>0.15612741967500199</v>
      </c>
      <c r="AW55" s="1">
        <v>1.2647256572916703E-3</v>
      </c>
      <c r="AX55" s="2">
        <v>124.55159482125799</v>
      </c>
      <c r="AY55" s="2">
        <v>1.1039373985889966</v>
      </c>
      <c r="AZ55" s="1">
        <v>8.9425544529310591E-3</v>
      </c>
      <c r="BA55" s="2">
        <v>123.839868943231</v>
      </c>
      <c r="BB55" s="2">
        <v>0.39221152056200026</v>
      </c>
      <c r="BC55" s="1">
        <v>3.1771483457083203E-3</v>
      </c>
      <c r="BD55" s="2">
        <v>128.16993501060298</v>
      </c>
      <c r="BE55" s="2">
        <v>4.7222775879339878</v>
      </c>
      <c r="BF55" s="1">
        <v>3.8253278243794556E-2</v>
      </c>
      <c r="BG55" s="1"/>
      <c r="BH55" t="s">
        <v>170</v>
      </c>
      <c r="BI55" s="2">
        <v>121.89038029909401</v>
      </c>
      <c r="BJ55" s="2">
        <v>122.339556449874</v>
      </c>
      <c r="BK55" s="2">
        <v>0.44917615077999073</v>
      </c>
      <c r="BL55" s="1">
        <v>3.6850828562336466E-3</v>
      </c>
      <c r="BM55" s="2">
        <v>121.987725975583</v>
      </c>
      <c r="BN55" s="2">
        <v>9.7345676488998834E-2</v>
      </c>
      <c r="BO55" s="1">
        <v>7.9863297046192238E-4</v>
      </c>
      <c r="BP55" s="2">
        <v>121.934500635498</v>
      </c>
      <c r="BQ55" s="2">
        <v>4.4120336403992155E-2</v>
      </c>
      <c r="BR55" s="1">
        <v>3.6196733733810573E-4</v>
      </c>
      <c r="BS55" s="2">
        <v>122.05969661079</v>
      </c>
      <c r="BT55" s="2">
        <v>0.1693163116959937</v>
      </c>
      <c r="BU55" s="1">
        <v>1.3890867456523327E-3</v>
      </c>
      <c r="BV55" s="2">
        <v>121.97564807810099</v>
      </c>
      <c r="BW55" s="2">
        <v>8.5267779006983346E-2</v>
      </c>
      <c r="BX55" s="1">
        <v>6.995447778385275E-4</v>
      </c>
      <c r="BY55" s="2">
        <v>122.915373462763</v>
      </c>
      <c r="BZ55" s="2">
        <v>1.0249931636689951</v>
      </c>
      <c r="CA55" s="1">
        <v>8.409139106415716E-3</v>
      </c>
      <c r="CC55" t="s">
        <v>170</v>
      </c>
      <c r="CE55" s="23">
        <v>123.447657422669</v>
      </c>
      <c r="CF55" s="23">
        <v>123.40794266972999</v>
      </c>
      <c r="CG55" s="23">
        <v>-3.9714752939005393E-2</v>
      </c>
      <c r="CH55" s="24">
        <v>-3.2171329750735697E-4</v>
      </c>
      <c r="CI55" s="2">
        <v>121.89038029909401</v>
      </c>
      <c r="CJ55" s="2">
        <v>121.783626330017</v>
      </c>
      <c r="CK55" s="2">
        <v>-0.10675396907700474</v>
      </c>
      <c r="CL55" s="1">
        <v>-8.758194766071973E-4</v>
      </c>
      <c r="CN55" s="25" t="s">
        <v>170</v>
      </c>
      <c r="CO55" s="27">
        <v>0</v>
      </c>
      <c r="CP55" s="27">
        <v>3.7494779999999999</v>
      </c>
      <c r="CQ55" s="28">
        <f t="shared" si="6"/>
        <v>-3.7940094976940522</v>
      </c>
      <c r="CR55" s="27">
        <f t="shared" si="7"/>
        <v>0.48121821696299971</v>
      </c>
      <c r="CU55" s="30">
        <v>186</v>
      </c>
      <c r="CV55" s="30"/>
      <c r="CW55" s="15" t="s">
        <v>170</v>
      </c>
      <c r="CX55" s="36" t="s">
        <v>603</v>
      </c>
      <c r="CY55" s="34" t="s">
        <v>1018</v>
      </c>
      <c r="CZ55" s="34" t="s">
        <v>989</v>
      </c>
      <c r="DA55" s="32"/>
      <c r="DB55" s="32"/>
      <c r="DC55" t="s">
        <v>170</v>
      </c>
      <c r="DD55">
        <v>313969</v>
      </c>
      <c r="DE55" t="s">
        <v>963</v>
      </c>
      <c r="DF55" s="30">
        <v>348</v>
      </c>
      <c r="DG55" s="39" t="s">
        <v>170</v>
      </c>
      <c r="DK55" s="30">
        <v>217</v>
      </c>
      <c r="DL55" s="30"/>
      <c r="DM55" s="32"/>
      <c r="DN55" s="32" t="s">
        <v>170</v>
      </c>
      <c r="DO55" s="41">
        <v>313068</v>
      </c>
    </row>
    <row r="56" spans="1:119" ht="15.75" x14ac:dyDescent="0.25">
      <c r="A56" t="s">
        <v>454</v>
      </c>
      <c r="B56" t="s">
        <v>173</v>
      </c>
      <c r="C56" s="52">
        <v>91.260072750147003</v>
      </c>
      <c r="D56" s="52">
        <v>97.741753617516991</v>
      </c>
      <c r="E56" s="52">
        <v>6.4816808673699882</v>
      </c>
      <c r="F56" s="124">
        <v>7.1024278986886374E-2</v>
      </c>
      <c r="G56" s="45">
        <v>90.357587160635987</v>
      </c>
      <c r="H56" s="45">
        <v>91.866501220485006</v>
      </c>
      <c r="I56" s="45">
        <v>1.5089140598490189</v>
      </c>
      <c r="J56" s="46">
        <v>1.6699362026638676E-2</v>
      </c>
      <c r="K56" s="47">
        <v>3</v>
      </c>
      <c r="L56" s="55">
        <f t="shared" si="8"/>
        <v>87.132840160635993</v>
      </c>
      <c r="M56" s="55">
        <f t="shared" si="9"/>
        <v>88.641754220485012</v>
      </c>
      <c r="N56" s="55">
        <f t="shared" si="4"/>
        <v>1.5089140598490189</v>
      </c>
      <c r="O56" s="129">
        <f t="shared" si="5"/>
        <v>1.7317397861325551E-2</v>
      </c>
      <c r="P56" s="54"/>
      <c r="Q56" s="42">
        <f t="shared" si="10"/>
        <v>308.9383266366745</v>
      </c>
      <c r="R56" s="42">
        <f t="shared" si="11"/>
        <v>330.88044853745947</v>
      </c>
      <c r="S56" s="42">
        <f t="shared" si="12"/>
        <v>294.96660503466831</v>
      </c>
      <c r="T56" s="42">
        <f t="shared" si="13"/>
        <v>300.07465908985813</v>
      </c>
      <c r="AB56" t="s">
        <v>133</v>
      </c>
      <c r="AC56" s="2">
        <v>7.2811050424030004</v>
      </c>
      <c r="AD56" s="2">
        <v>7.4504127097730004</v>
      </c>
      <c r="AE56" s="2">
        <v>0.16930766737000003</v>
      </c>
      <c r="AF56" s="1">
        <v>2.3253018104257842E-2</v>
      </c>
      <c r="AG56" s="2">
        <v>7.6824434310480001</v>
      </c>
      <c r="AH56" s="2">
        <v>7.7297616320320008</v>
      </c>
      <c r="AI56" s="2">
        <v>4.7318200984000747E-2</v>
      </c>
      <c r="AJ56" s="1">
        <v>6.159264485146471E-3</v>
      </c>
      <c r="AM56" t="s">
        <v>133</v>
      </c>
      <c r="AN56" s="2">
        <v>7.2811050424030004</v>
      </c>
      <c r="AO56" s="2">
        <v>7.8862687694830003</v>
      </c>
      <c r="AP56" s="2">
        <v>0.60516372707999988</v>
      </c>
      <c r="AQ56" s="1">
        <v>8.3114269545035466E-2</v>
      </c>
      <c r="AR56" s="2">
        <v>7.3585525668459999</v>
      </c>
      <c r="AS56" s="2">
        <v>7.7447524442999516E-2</v>
      </c>
      <c r="AT56" s="1">
        <v>1.0636781641243749E-2</v>
      </c>
      <c r="AU56" s="2">
        <v>7.2701631388779999</v>
      </c>
      <c r="AV56" s="2">
        <v>-1.0941903525000463E-2</v>
      </c>
      <c r="AW56" s="1">
        <v>-1.5027806165792219E-3</v>
      </c>
      <c r="AX56" s="2">
        <v>7.635159430122</v>
      </c>
      <c r="AY56" s="2">
        <v>0.35405438771899966</v>
      </c>
      <c r="AZ56" s="1">
        <v>4.8626463381188943E-2</v>
      </c>
      <c r="BA56" s="2">
        <v>7.4238134342890003</v>
      </c>
      <c r="BB56" s="2">
        <v>0.14270839188599993</v>
      </c>
      <c r="BC56" s="1">
        <v>1.9599825995492235E-2</v>
      </c>
      <c r="BD56" s="2">
        <v>8.6248314814340006</v>
      </c>
      <c r="BE56" s="2">
        <v>1.3437264390310002</v>
      </c>
      <c r="BF56" s="1">
        <v>0.18454979446190314</v>
      </c>
      <c r="BG56" s="1"/>
      <c r="BH56" t="s">
        <v>133</v>
      </c>
      <c r="BI56" s="2">
        <v>7.6824434310480001</v>
      </c>
      <c r="BJ56" s="2">
        <v>7.8467266155869995</v>
      </c>
      <c r="BK56" s="2">
        <v>0.16428318453899937</v>
      </c>
      <c r="BL56" s="1">
        <v>2.1384236150058925E-2</v>
      </c>
      <c r="BM56" s="2">
        <v>7.703841816323</v>
      </c>
      <c r="BN56" s="2">
        <v>2.1398385274999931E-2</v>
      </c>
      <c r="BO56" s="1">
        <v>2.785361905630182E-3</v>
      </c>
      <c r="BP56" s="2">
        <v>7.6793512032120006</v>
      </c>
      <c r="BQ56" s="2">
        <v>-3.0922278359994948E-3</v>
      </c>
      <c r="BR56" s="1">
        <v>-4.025057735540877E-4</v>
      </c>
      <c r="BS56" s="2">
        <v>7.7736933090629998</v>
      </c>
      <c r="BT56" s="2">
        <v>9.124987801499973E-2</v>
      </c>
      <c r="BU56" s="1">
        <v>1.1877715577601316E-2</v>
      </c>
      <c r="BV56" s="2">
        <v>7.721757393591</v>
      </c>
      <c r="BW56" s="2">
        <v>3.9313962542999903E-2</v>
      </c>
      <c r="BX56" s="1">
        <v>5.1173774198083341E-3</v>
      </c>
      <c r="BY56" s="2">
        <v>8.0409398175309992</v>
      </c>
      <c r="BZ56" s="2">
        <v>0.35849638648299909</v>
      </c>
      <c r="CA56" s="1">
        <v>4.6664370483245433E-2</v>
      </c>
      <c r="CC56" t="s">
        <v>133</v>
      </c>
      <c r="CE56" s="23">
        <v>7.2811050424030004</v>
      </c>
      <c r="CF56" s="23">
        <v>7.1387617470100002</v>
      </c>
      <c r="CG56" s="23">
        <v>-0.14234329539300017</v>
      </c>
      <c r="CH56" s="24">
        <v>-1.9549682989605965E-2</v>
      </c>
      <c r="CI56" s="2">
        <v>7.6824434310480001</v>
      </c>
      <c r="CJ56" s="2">
        <v>7.636505031934</v>
      </c>
      <c r="CK56" s="2">
        <v>-4.5938399114000106E-2</v>
      </c>
      <c r="CL56" s="1">
        <v>-5.9796599254273225E-3</v>
      </c>
      <c r="CN56" s="25" t="s">
        <v>133</v>
      </c>
      <c r="CO56" s="27">
        <v>0</v>
      </c>
      <c r="CP56" s="27">
        <v>0.52090199999999998</v>
      </c>
      <c r="CQ56" s="28">
        <f t="shared" si="6"/>
        <v>-0.53980360001433636</v>
      </c>
      <c r="CR56" s="27">
        <f t="shared" si="7"/>
        <v>7.1580867370860002</v>
      </c>
      <c r="CU56" s="30">
        <v>196</v>
      </c>
      <c r="CV56" s="30"/>
      <c r="CW56" s="37" t="s">
        <v>133</v>
      </c>
      <c r="CX56" s="33" t="s">
        <v>994</v>
      </c>
      <c r="CY56" s="34" t="s">
        <v>1026</v>
      </c>
      <c r="CZ56" s="34" t="s">
        <v>989</v>
      </c>
      <c r="DA56" s="32"/>
      <c r="DB56" s="32"/>
      <c r="DC56" t="s">
        <v>133</v>
      </c>
      <c r="DD56">
        <v>38980</v>
      </c>
      <c r="DE56" t="s">
        <v>963</v>
      </c>
      <c r="DF56" s="30">
        <v>355</v>
      </c>
      <c r="DG56" s="39" t="s">
        <v>133</v>
      </c>
      <c r="DK56" s="30">
        <v>225</v>
      </c>
      <c r="DL56" s="30"/>
      <c r="DM56" s="32"/>
      <c r="DN56" s="32" t="s">
        <v>133</v>
      </c>
      <c r="DO56" s="41">
        <v>38759</v>
      </c>
    </row>
    <row r="57" spans="1:119" ht="15.75" x14ac:dyDescent="0.25">
      <c r="A57" t="s">
        <v>455</v>
      </c>
      <c r="B57" t="s">
        <v>180</v>
      </c>
      <c r="C57" s="52">
        <v>94.304629709039006</v>
      </c>
      <c r="D57" s="52">
        <v>99.327882578927998</v>
      </c>
      <c r="E57" s="52">
        <v>5.0232528698889922</v>
      </c>
      <c r="F57" s="124">
        <v>5.3266238204713705E-2</v>
      </c>
      <c r="G57" s="45">
        <v>98.212005941268004</v>
      </c>
      <c r="H57" s="45">
        <v>99.338391848057995</v>
      </c>
      <c r="I57" s="45">
        <v>1.1263859067899915</v>
      </c>
      <c r="J57" s="46">
        <v>1.1468922724820266E-2</v>
      </c>
      <c r="K57" s="47">
        <v>4</v>
      </c>
      <c r="L57" s="55">
        <f t="shared" si="8"/>
        <v>92.732533941268002</v>
      </c>
      <c r="M57" s="55">
        <f t="shared" si="9"/>
        <v>93.858919848057994</v>
      </c>
      <c r="N57" s="55">
        <f t="shared" si="4"/>
        <v>1.1263859067899915</v>
      </c>
      <c r="O57" s="129">
        <f t="shared" si="5"/>
        <v>1.2146609813373441E-2</v>
      </c>
      <c r="P57" s="54"/>
      <c r="Q57" s="42">
        <f t="shared" si="10"/>
        <v>202.79169973042502</v>
      </c>
      <c r="R57" s="42">
        <f t="shared" si="11"/>
        <v>213.59365071420461</v>
      </c>
      <c r="S57" s="42">
        <f t="shared" si="12"/>
        <v>199.41108126165082</v>
      </c>
      <c r="T57" s="42">
        <f t="shared" si="13"/>
        <v>201.833249858199</v>
      </c>
      <c r="AB57" t="s">
        <v>173</v>
      </c>
      <c r="AC57" s="2">
        <v>91.260072750147003</v>
      </c>
      <c r="AD57" s="2">
        <v>92.720961534299008</v>
      </c>
      <c r="AE57" s="2">
        <v>1.4608887841520044</v>
      </c>
      <c r="AF57" s="1">
        <v>1.6007973039333909E-2</v>
      </c>
      <c r="AG57" s="2">
        <v>90.357587160635987</v>
      </c>
      <c r="AH57" s="2">
        <v>90.759090986003002</v>
      </c>
      <c r="AI57" s="2">
        <v>0.40150382536701557</v>
      </c>
      <c r="AJ57" s="1">
        <v>4.4434987474071186E-3</v>
      </c>
      <c r="AM57" t="s">
        <v>173</v>
      </c>
      <c r="AN57" s="2">
        <v>91.260072750147003</v>
      </c>
      <c r="AO57" s="2">
        <v>94.757928094337004</v>
      </c>
      <c r="AP57" s="2">
        <v>3.4978553441900004</v>
      </c>
      <c r="AQ57" s="1">
        <v>3.8328430372463911E-2</v>
      </c>
      <c r="AR57" s="2">
        <v>91.798702096625007</v>
      </c>
      <c r="AS57" s="2">
        <v>0.53862934647800387</v>
      </c>
      <c r="AT57" s="1">
        <v>5.9021358437075788E-3</v>
      </c>
      <c r="AU57" s="2">
        <v>91.222819229172998</v>
      </c>
      <c r="AV57" s="2">
        <v>-3.7253520974005028E-2</v>
      </c>
      <c r="AW57" s="1">
        <v>-4.0821270300757043E-4</v>
      </c>
      <c r="AX57" s="2">
        <v>93.202488731030002</v>
      </c>
      <c r="AY57" s="2">
        <v>1.9424159808829984</v>
      </c>
      <c r="AZ57" s="1">
        <v>2.1284400969095979E-2</v>
      </c>
      <c r="BA57" s="2">
        <v>92.000119071015007</v>
      </c>
      <c r="BB57" s="2">
        <v>0.7400463208680037</v>
      </c>
      <c r="BC57" s="1">
        <v>8.1092015222704456E-3</v>
      </c>
      <c r="BD57" s="2">
        <v>99.111390068638997</v>
      </c>
      <c r="BE57" s="2">
        <v>7.8513173184919935</v>
      </c>
      <c r="BF57" s="1">
        <v>8.6032336835709419E-2</v>
      </c>
      <c r="BG57" s="1"/>
      <c r="BH57" t="s">
        <v>173</v>
      </c>
      <c r="BI57" s="2">
        <v>90.357587160635987</v>
      </c>
      <c r="BJ57" s="2">
        <v>91.265907334620991</v>
      </c>
      <c r="BK57" s="2">
        <v>0.90832017398500398</v>
      </c>
      <c r="BL57" s="1">
        <v>1.0052505855100024E-2</v>
      </c>
      <c r="BM57" s="2">
        <v>90.497216758275997</v>
      </c>
      <c r="BN57" s="2">
        <v>0.13962959764000971</v>
      </c>
      <c r="BO57" s="1">
        <v>1.5453002014294481E-3</v>
      </c>
      <c r="BP57" s="2">
        <v>90.347058136911997</v>
      </c>
      <c r="BQ57" s="2">
        <v>-1.0529023723989894E-2</v>
      </c>
      <c r="BR57" s="1">
        <v>-1.1652617178977563E-4</v>
      </c>
      <c r="BS57" s="2">
        <v>90.792982067879009</v>
      </c>
      <c r="BT57" s="2">
        <v>0.43539490724302254</v>
      </c>
      <c r="BU57" s="1">
        <v>4.8185760700867964E-3</v>
      </c>
      <c r="BV57" s="2">
        <v>90.545409233300006</v>
      </c>
      <c r="BW57" s="2">
        <v>0.1878220726640194</v>
      </c>
      <c r="BX57" s="1">
        <v>2.0786530336419111E-3</v>
      </c>
      <c r="BY57" s="2">
        <v>92.335660681619004</v>
      </c>
      <c r="BZ57" s="2">
        <v>1.9780735209830169</v>
      </c>
      <c r="CA57" s="1">
        <v>2.1891615116574944E-2</v>
      </c>
      <c r="CC57" t="s">
        <v>173</v>
      </c>
      <c r="CE57" s="23">
        <v>91.260072750147003</v>
      </c>
      <c r="CF57" s="23">
        <v>90.324588822331989</v>
      </c>
      <c r="CG57" s="23">
        <v>-0.93548392781501377</v>
      </c>
      <c r="CH57" s="24">
        <v>-1.0250747118909205E-2</v>
      </c>
      <c r="CI57" s="2">
        <v>90.357587160635987</v>
      </c>
      <c r="CJ57" s="2">
        <v>90.023123665448992</v>
      </c>
      <c r="CK57" s="2">
        <v>-0.33446349518699492</v>
      </c>
      <c r="CL57" s="1">
        <v>-3.7015540774942577E-3</v>
      </c>
      <c r="CN57" s="25" t="s">
        <v>173</v>
      </c>
      <c r="CO57" s="27">
        <v>0</v>
      </c>
      <c r="CP57" s="27">
        <v>3.2247469999999998</v>
      </c>
      <c r="CQ57" s="28">
        <f t="shared" si="6"/>
        <v>-3.2152292583531672</v>
      </c>
      <c r="CR57" s="27">
        <f t="shared" si="7"/>
        <v>-0.22567409808999983</v>
      </c>
      <c r="CU57" s="30">
        <v>197</v>
      </c>
      <c r="CV57" s="30"/>
      <c r="CW57" s="15" t="s">
        <v>173</v>
      </c>
      <c r="CX57" s="36" t="s">
        <v>603</v>
      </c>
      <c r="CY57" s="34" t="s">
        <v>1027</v>
      </c>
      <c r="CZ57" s="34" t="s">
        <v>989</v>
      </c>
      <c r="DA57" s="32"/>
      <c r="DB57" s="32"/>
      <c r="DC57" t="s">
        <v>173</v>
      </c>
      <c r="DD57">
        <v>295399</v>
      </c>
      <c r="DE57" t="s">
        <v>963</v>
      </c>
      <c r="DF57" s="30">
        <v>349</v>
      </c>
      <c r="DG57" s="39" t="s">
        <v>173</v>
      </c>
      <c r="DK57" s="30">
        <v>226</v>
      </c>
      <c r="DL57" s="30"/>
      <c r="DM57" s="32"/>
      <c r="DN57" s="32" t="s">
        <v>173</v>
      </c>
      <c r="DO57" s="41">
        <v>294131</v>
      </c>
    </row>
    <row r="58" spans="1:119" ht="15.75" x14ac:dyDescent="0.25">
      <c r="A58" t="s">
        <v>456</v>
      </c>
      <c r="B58" t="s">
        <v>151</v>
      </c>
      <c r="C58" s="52">
        <v>109.83699786516399</v>
      </c>
      <c r="D58" s="52">
        <v>112.60301861755001</v>
      </c>
      <c r="E58" s="52">
        <v>2.7660207523860123</v>
      </c>
      <c r="F58" s="124">
        <v>2.5182960260636239E-2</v>
      </c>
      <c r="G58" s="45">
        <v>113.215377029142</v>
      </c>
      <c r="H58" s="45">
        <v>113.678885317842</v>
      </c>
      <c r="I58" s="45">
        <v>0.46350828869999816</v>
      </c>
      <c r="J58" s="46">
        <v>4.0940400576565637E-3</v>
      </c>
      <c r="K58" s="47">
        <v>4</v>
      </c>
      <c r="L58" s="55">
        <f t="shared" si="8"/>
        <v>107.38341802914201</v>
      </c>
      <c r="M58" s="55">
        <f t="shared" si="9"/>
        <v>107.84692631784201</v>
      </c>
      <c r="N58" s="55">
        <f t="shared" si="4"/>
        <v>0.46350828869999816</v>
      </c>
      <c r="O58" s="129">
        <f t="shared" si="5"/>
        <v>4.3163860604084146E-3</v>
      </c>
      <c r="P58" s="54"/>
      <c r="Q58" s="42">
        <f t="shared" si="10"/>
        <v>175.60882459288464</v>
      </c>
      <c r="R58" s="42">
        <f t="shared" si="11"/>
        <v>180.0311746440243</v>
      </c>
      <c r="S58" s="42">
        <f t="shared" si="12"/>
        <v>171.68600915343168</v>
      </c>
      <c r="T58" s="42">
        <f t="shared" si="13"/>
        <v>172.42707225010872</v>
      </c>
      <c r="AB58" t="s">
        <v>180</v>
      </c>
      <c r="AC58" s="2">
        <v>94.304629709039006</v>
      </c>
      <c r="AD58" s="2">
        <v>95.773046805730004</v>
      </c>
      <c r="AE58" s="2">
        <v>1.4684170966909988</v>
      </c>
      <c r="AF58" s="1">
        <v>1.5570996898259944E-2</v>
      </c>
      <c r="AG58" s="2">
        <v>98.212005941268004</v>
      </c>
      <c r="AH58" s="2">
        <v>98.621226879722997</v>
      </c>
      <c r="AI58" s="2">
        <v>0.40922093845499319</v>
      </c>
      <c r="AJ58" s="1">
        <v>4.1667099101887033E-3</v>
      </c>
      <c r="AM58" t="s">
        <v>180</v>
      </c>
      <c r="AN58" s="2">
        <v>94.304629709039006</v>
      </c>
      <c r="AO58" s="2">
        <v>97.947153281118005</v>
      </c>
      <c r="AP58" s="2">
        <v>3.6425235720789999</v>
      </c>
      <c r="AQ58" s="1">
        <v>3.862507687392857E-2</v>
      </c>
      <c r="AR58" s="2">
        <v>94.867380780594999</v>
      </c>
      <c r="AS58" s="2">
        <v>0.56275107155599358</v>
      </c>
      <c r="AT58" s="1">
        <v>5.9673748074963754E-3</v>
      </c>
      <c r="AU58" s="2">
        <v>94.187513821877999</v>
      </c>
      <c r="AV58" s="2">
        <v>-0.11711588716100607</v>
      </c>
      <c r="AW58" s="1">
        <v>-1.2418890517077194E-3</v>
      </c>
      <c r="AX58" s="2">
        <v>96.405924435311007</v>
      </c>
      <c r="AY58" s="2">
        <v>2.1012947262720019</v>
      </c>
      <c r="AZ58" s="1">
        <v>2.2281989047146376E-2</v>
      </c>
      <c r="BA58" s="2">
        <v>95.175090018041999</v>
      </c>
      <c r="BB58" s="2">
        <v>0.87046030900299343</v>
      </c>
      <c r="BC58" s="1">
        <v>9.2303030263588496E-3</v>
      </c>
      <c r="BD58" s="2">
        <v>102.463812861563</v>
      </c>
      <c r="BE58" s="2">
        <v>8.159183152523994</v>
      </c>
      <c r="BF58" s="1">
        <v>8.6519433644962868E-2</v>
      </c>
      <c r="BG58" s="1"/>
      <c r="BH58" t="s">
        <v>180</v>
      </c>
      <c r="BI58" s="2">
        <v>98.212005941268004</v>
      </c>
      <c r="BJ58" s="2">
        <v>99.159713332591991</v>
      </c>
      <c r="BK58" s="2">
        <v>0.94770739132398774</v>
      </c>
      <c r="BL58" s="1">
        <v>9.6496083369962786E-3</v>
      </c>
      <c r="BM58" s="2">
        <v>98.365529963029999</v>
      </c>
      <c r="BN58" s="2">
        <v>0.15352402176199575</v>
      </c>
      <c r="BO58" s="1">
        <v>1.5631899612538718E-3</v>
      </c>
      <c r="BP58" s="2">
        <v>98.178908419915004</v>
      </c>
      <c r="BQ58" s="2">
        <v>-3.3097521352999593E-2</v>
      </c>
      <c r="BR58" s="1">
        <v>-3.3700076722587583E-4</v>
      </c>
      <c r="BS58" s="2">
        <v>98.70622410237101</v>
      </c>
      <c r="BT58" s="2">
        <v>0.49421816110300654</v>
      </c>
      <c r="BU58" s="1">
        <v>5.0321562660939345E-3</v>
      </c>
      <c r="BV58" s="2">
        <v>98.447947576891011</v>
      </c>
      <c r="BW58" s="2">
        <v>0.23594163562300707</v>
      </c>
      <c r="BX58" s="1">
        <v>2.4023705998236417E-3</v>
      </c>
      <c r="BY58" s="2">
        <v>100.26768837440299</v>
      </c>
      <c r="BZ58" s="2">
        <v>2.0556824331349901</v>
      </c>
      <c r="CA58" s="1">
        <v>2.093107063065501E-2</v>
      </c>
      <c r="CC58" t="s">
        <v>180</v>
      </c>
      <c r="CE58" s="23">
        <v>94.304629709039006</v>
      </c>
      <c r="CF58" s="23">
        <v>91.921306160479986</v>
      </c>
      <c r="CG58" s="23">
        <v>-2.3833235485590194</v>
      </c>
      <c r="CH58" s="24">
        <v>-2.5272603857439041E-2</v>
      </c>
      <c r="CI58" s="2">
        <v>98.212005941268004</v>
      </c>
      <c r="CJ58" s="2">
        <v>97.48991284489</v>
      </c>
      <c r="CK58" s="2">
        <v>-0.72209309637800345</v>
      </c>
      <c r="CL58" s="1">
        <v>-7.3523912830965295E-3</v>
      </c>
      <c r="CN58" s="25" t="s">
        <v>180</v>
      </c>
      <c r="CO58" s="27">
        <v>0</v>
      </c>
      <c r="CP58" s="27">
        <v>5.4794720000000003</v>
      </c>
      <c r="CQ58" s="28">
        <f t="shared" si="6"/>
        <v>-5.4946254835665149</v>
      </c>
      <c r="CR58" s="27">
        <f t="shared" si="7"/>
        <v>-2.2726975853460001</v>
      </c>
      <c r="CU58" s="30">
        <v>213</v>
      </c>
      <c r="CV58" s="30"/>
      <c r="CW58" s="15" t="s">
        <v>180</v>
      </c>
      <c r="CX58" s="36" t="s">
        <v>603</v>
      </c>
      <c r="CY58" s="34" t="s">
        <v>1041</v>
      </c>
      <c r="CZ58" s="34" t="s">
        <v>989</v>
      </c>
      <c r="DA58" s="32"/>
      <c r="DB58" s="32"/>
      <c r="DC58" t="s">
        <v>180</v>
      </c>
      <c r="DD58">
        <v>465032</v>
      </c>
      <c r="DE58" t="s">
        <v>963</v>
      </c>
      <c r="DF58" s="30">
        <v>350</v>
      </c>
      <c r="DG58" s="39" t="s">
        <v>180</v>
      </c>
      <c r="DK58" s="30">
        <v>239</v>
      </c>
      <c r="DL58" s="30"/>
      <c r="DM58" s="32"/>
      <c r="DN58" s="32" t="s">
        <v>180</v>
      </c>
      <c r="DO58" s="41">
        <v>462237</v>
      </c>
    </row>
    <row r="59" spans="1:119" ht="15.75" x14ac:dyDescent="0.25">
      <c r="A59" t="s">
        <v>457</v>
      </c>
      <c r="B59" t="s">
        <v>153</v>
      </c>
      <c r="C59" s="52">
        <v>161.89862985783299</v>
      </c>
      <c r="D59" s="52">
        <v>166.486356535206</v>
      </c>
      <c r="E59" s="52">
        <v>4.5877266773730128</v>
      </c>
      <c r="F59" s="124">
        <v>2.8337032137959437E-2</v>
      </c>
      <c r="G59" s="45">
        <v>153.10880654684001</v>
      </c>
      <c r="H59" s="45">
        <v>153.83250682975998</v>
      </c>
      <c r="I59" s="45">
        <v>0.72370028291996391</v>
      </c>
      <c r="J59" s="46">
        <v>4.7267057933637864E-3</v>
      </c>
      <c r="K59" s="47">
        <v>3</v>
      </c>
      <c r="L59" s="55">
        <f t="shared" si="8"/>
        <v>147.94006954684002</v>
      </c>
      <c r="M59" s="55">
        <f t="shared" si="9"/>
        <v>148.66376982975999</v>
      </c>
      <c r="N59" s="55">
        <f t="shared" si="4"/>
        <v>0.72370028291996391</v>
      </c>
      <c r="O59" s="129">
        <f t="shared" si="5"/>
        <v>4.8918476592362944E-3</v>
      </c>
      <c r="P59" s="54"/>
      <c r="Q59" s="42">
        <f t="shared" si="10"/>
        <v>323.1961149418741</v>
      </c>
      <c r="R59" s="42">
        <f t="shared" si="11"/>
        <v>332.35453363784558</v>
      </c>
      <c r="S59" s="42">
        <f t="shared" si="12"/>
        <v>295.33082376148366</v>
      </c>
      <c r="T59" s="42">
        <f t="shared" si="13"/>
        <v>296.7755371604016</v>
      </c>
      <c r="AB59" t="s">
        <v>151</v>
      </c>
      <c r="AC59" s="2">
        <v>109.83699786516399</v>
      </c>
      <c r="AD59" s="2">
        <v>110.52198421338201</v>
      </c>
      <c r="AE59" s="2">
        <v>0.68498634821801829</v>
      </c>
      <c r="AF59" s="1">
        <v>6.2363899371950075E-3</v>
      </c>
      <c r="AG59" s="2">
        <v>113.215377029142</v>
      </c>
      <c r="AH59" s="2">
        <v>113.40249903858999</v>
      </c>
      <c r="AI59" s="2">
        <v>0.18712200944798951</v>
      </c>
      <c r="AJ59" s="1">
        <v>1.6527967698223864E-3</v>
      </c>
      <c r="AM59" t="s">
        <v>151</v>
      </c>
      <c r="AN59" s="2">
        <v>109.83699786516399</v>
      </c>
      <c r="AO59" s="2">
        <v>112.692925176964</v>
      </c>
      <c r="AP59" s="2">
        <v>2.8559273118000021</v>
      </c>
      <c r="AQ59" s="1">
        <v>2.6001505570153523E-2</v>
      </c>
      <c r="AR59" s="2">
        <v>110.4294245909</v>
      </c>
      <c r="AS59" s="2">
        <v>0.5924267257360043</v>
      </c>
      <c r="AT59" s="1">
        <v>5.3936900793962695E-3</v>
      </c>
      <c r="AU59" s="2">
        <v>109.697447139722</v>
      </c>
      <c r="AV59" s="2">
        <v>-0.13955072544199254</v>
      </c>
      <c r="AW59" s="1">
        <v>-1.2705256712615648E-3</v>
      </c>
      <c r="AX59" s="2">
        <v>110.32595500207799</v>
      </c>
      <c r="AY59" s="2">
        <v>0.48895713691399578</v>
      </c>
      <c r="AZ59" s="1">
        <v>4.4516615204126392E-3</v>
      </c>
      <c r="BA59" s="2">
        <v>110.686189636801</v>
      </c>
      <c r="BB59" s="2">
        <v>0.84919177163700965</v>
      </c>
      <c r="BC59" s="1">
        <v>7.7313818489419955E-3</v>
      </c>
      <c r="BD59" s="2">
        <v>114.98870528173501</v>
      </c>
      <c r="BE59" s="2">
        <v>5.1517074165710142</v>
      </c>
      <c r="BF59" s="1">
        <v>4.6903206721793829E-2</v>
      </c>
      <c r="BG59" s="1"/>
      <c r="BH59" t="s">
        <v>151</v>
      </c>
      <c r="BI59" s="2">
        <v>113.215377029142</v>
      </c>
      <c r="BJ59" s="2">
        <v>113.928727419042</v>
      </c>
      <c r="BK59" s="2">
        <v>0.71335038990000044</v>
      </c>
      <c r="BL59" s="1">
        <v>6.3008259886497726E-3</v>
      </c>
      <c r="BM59" s="2">
        <v>113.37476974731099</v>
      </c>
      <c r="BN59" s="2">
        <v>0.15939271816898781</v>
      </c>
      <c r="BO59" s="1">
        <v>1.4078716368003581E-3</v>
      </c>
      <c r="BP59" s="2">
        <v>113.175939153493</v>
      </c>
      <c r="BQ59" s="2">
        <v>-3.943787564899992E-2</v>
      </c>
      <c r="BR59" s="1">
        <v>-3.4834380879947502E-4</v>
      </c>
      <c r="BS59" s="2">
        <v>113.24465675553701</v>
      </c>
      <c r="BT59" s="2">
        <v>2.9279726395003536E-2</v>
      </c>
      <c r="BU59" s="1">
        <v>2.5861969604594297E-4</v>
      </c>
      <c r="BV59" s="2">
        <v>113.44134422303701</v>
      </c>
      <c r="BW59" s="2">
        <v>0.22596719389500208</v>
      </c>
      <c r="BX59" s="1">
        <v>1.9959055017485603E-3</v>
      </c>
      <c r="BY59" s="2">
        <v>114.39147128058299</v>
      </c>
      <c r="BZ59" s="2">
        <v>1.1760942514409862</v>
      </c>
      <c r="CA59" s="1">
        <v>1.0388114073393543E-2</v>
      </c>
      <c r="CC59" t="s">
        <v>151</v>
      </c>
      <c r="CE59" s="23">
        <v>109.83699786516399</v>
      </c>
      <c r="CF59" s="23">
        <v>109.28493291887</v>
      </c>
      <c r="CG59" s="23">
        <v>-0.55206494629399572</v>
      </c>
      <c r="CH59" s="24">
        <v>-5.0262202811816757E-3</v>
      </c>
      <c r="CI59" s="2">
        <v>113.215377029142</v>
      </c>
      <c r="CJ59" s="2">
        <v>112.97270641906501</v>
      </c>
      <c r="CK59" s="2">
        <v>-0.24267061007699908</v>
      </c>
      <c r="CL59" s="1">
        <v>-2.1434421405012402E-3</v>
      </c>
      <c r="CN59" s="25" t="s">
        <v>151</v>
      </c>
      <c r="CO59" s="27">
        <v>5.2713999999999997E-2</v>
      </c>
      <c r="CP59" s="27">
        <v>5.7792450000000004</v>
      </c>
      <c r="CQ59" s="28">
        <f t="shared" si="6"/>
        <v>-5.8301678970876019</v>
      </c>
      <c r="CR59" s="27">
        <f t="shared" si="7"/>
        <v>2.4167090134209994</v>
      </c>
      <c r="CU59" s="30">
        <v>224</v>
      </c>
      <c r="CV59" s="30"/>
      <c r="CW59" s="34" t="s">
        <v>151</v>
      </c>
      <c r="CX59" s="34" t="s">
        <v>989</v>
      </c>
      <c r="CY59" s="34" t="s">
        <v>151</v>
      </c>
      <c r="CZ59" s="34" t="s">
        <v>989</v>
      </c>
      <c r="DA59" s="32"/>
      <c r="DB59" s="32"/>
      <c r="DC59" t="s">
        <v>151</v>
      </c>
      <c r="DD59">
        <v>625464</v>
      </c>
      <c r="DE59" t="s">
        <v>963</v>
      </c>
      <c r="DF59" s="30">
        <v>308</v>
      </c>
      <c r="DG59" s="39" t="s">
        <v>151</v>
      </c>
      <c r="DK59" s="30">
        <v>246</v>
      </c>
      <c r="DL59" s="30"/>
      <c r="DM59" s="32"/>
      <c r="DN59" s="32" t="s">
        <v>151</v>
      </c>
      <c r="DO59" s="41">
        <v>619375</v>
      </c>
    </row>
    <row r="60" spans="1:119" ht="15.75" x14ac:dyDescent="0.25">
      <c r="A60" t="s">
        <v>458</v>
      </c>
      <c r="B60" t="s">
        <v>155</v>
      </c>
      <c r="C60" s="52">
        <v>187.22317730850099</v>
      </c>
      <c r="D60" s="52">
        <v>193.05182351003</v>
      </c>
      <c r="E60" s="52">
        <v>5.8286462015290113</v>
      </c>
      <c r="F60" s="124">
        <v>3.1132076088660407E-2</v>
      </c>
      <c r="G60" s="45">
        <v>179.38376289899199</v>
      </c>
      <c r="H60" s="45">
        <v>180.36049072233399</v>
      </c>
      <c r="I60" s="45">
        <v>0.97672782334200292</v>
      </c>
      <c r="J60" s="46">
        <v>5.4449065375665141E-3</v>
      </c>
      <c r="K60" s="47">
        <v>4</v>
      </c>
      <c r="L60" s="55">
        <f t="shared" si="8"/>
        <v>171.21901189899199</v>
      </c>
      <c r="M60" s="55">
        <f t="shared" si="9"/>
        <v>172.195739722334</v>
      </c>
      <c r="N60" s="55">
        <f t="shared" si="4"/>
        <v>0.97672782334200292</v>
      </c>
      <c r="O60" s="129">
        <f t="shared" si="5"/>
        <v>5.7045523888328963E-3</v>
      </c>
      <c r="P60" s="54"/>
      <c r="Q60" s="42">
        <f t="shared" si="10"/>
        <v>243.29106238044997</v>
      </c>
      <c r="R60" s="42">
        <f t="shared" si="11"/>
        <v>250.86521824616915</v>
      </c>
      <c r="S60" s="42">
        <f t="shared" si="12"/>
        <v>222.49411586470947</v>
      </c>
      <c r="T60" s="42">
        <f t="shared" si="13"/>
        <v>223.76334520486679</v>
      </c>
      <c r="AB60" t="s">
        <v>153</v>
      </c>
      <c r="AC60" s="2">
        <v>161.89862985783299</v>
      </c>
      <c r="AD60" s="2">
        <v>163.006827077504</v>
      </c>
      <c r="AE60" s="2">
        <v>1.1081972196710126</v>
      </c>
      <c r="AF60" s="1">
        <v>6.8450067838384228E-3</v>
      </c>
      <c r="AG60" s="2">
        <v>153.10880654684001</v>
      </c>
      <c r="AH60" s="2">
        <v>153.38964141726299</v>
      </c>
      <c r="AI60" s="2">
        <v>0.28083487042297861</v>
      </c>
      <c r="AJ60" s="1">
        <v>1.8342176178942641E-3</v>
      </c>
      <c r="AM60" t="s">
        <v>153</v>
      </c>
      <c r="AN60" s="2">
        <v>161.89862985783299</v>
      </c>
      <c r="AO60" s="2">
        <v>164.52880315533997</v>
      </c>
      <c r="AP60" s="2">
        <v>2.6301732975069854</v>
      </c>
      <c r="AQ60" s="1">
        <v>1.6245803314188654E-2</v>
      </c>
      <c r="AR60" s="2">
        <v>162.681914614509</v>
      </c>
      <c r="AS60" s="2">
        <v>0.78328475667601083</v>
      </c>
      <c r="AT60" s="1">
        <v>4.8381185026941343E-3</v>
      </c>
      <c r="AU60" s="2">
        <v>162.27515916293001</v>
      </c>
      <c r="AV60" s="2">
        <v>0.37652930509702287</v>
      </c>
      <c r="AW60" s="1">
        <v>2.3257102634386849E-3</v>
      </c>
      <c r="AX60" s="2">
        <v>162.46627355655801</v>
      </c>
      <c r="AY60" s="2">
        <v>0.5676436987250213</v>
      </c>
      <c r="AZ60" s="1">
        <v>3.506167403785212E-3</v>
      </c>
      <c r="BA60" s="2">
        <v>162.82429519921101</v>
      </c>
      <c r="BB60" s="2">
        <v>0.92566534137802137</v>
      </c>
      <c r="BC60" s="1">
        <v>5.717561304816909E-3</v>
      </c>
      <c r="BD60" s="2">
        <v>167.937888723513</v>
      </c>
      <c r="BE60" s="2">
        <v>6.0392588656800115</v>
      </c>
      <c r="BF60" s="1">
        <v>3.7302717576938281E-2</v>
      </c>
      <c r="BG60" s="1"/>
      <c r="BH60" t="s">
        <v>153</v>
      </c>
      <c r="BI60" s="2">
        <v>153.10880654684001</v>
      </c>
      <c r="BJ60" s="2">
        <v>153.70962171174298</v>
      </c>
      <c r="BK60" s="2">
        <v>0.60081516490296849</v>
      </c>
      <c r="BL60" s="1">
        <v>3.9241058594442334E-3</v>
      </c>
      <c r="BM60" s="2">
        <v>153.28966868214198</v>
      </c>
      <c r="BN60" s="2">
        <v>0.1808621353019646</v>
      </c>
      <c r="BO60" s="1">
        <v>1.1812653979941651E-3</v>
      </c>
      <c r="BP60" s="2">
        <v>153.21521034093999</v>
      </c>
      <c r="BQ60" s="2">
        <v>0.10640379409997536</v>
      </c>
      <c r="BR60" s="1">
        <v>6.9495541438645877E-4</v>
      </c>
      <c r="BS60" s="2">
        <v>153.03770347207299</v>
      </c>
      <c r="BT60" s="2">
        <v>-7.11030747670236E-2</v>
      </c>
      <c r="BU60" s="1">
        <v>-4.6439572204013817E-4</v>
      </c>
      <c r="BV60" s="2">
        <v>153.30348646255902</v>
      </c>
      <c r="BW60" s="2">
        <v>0.19467991571900711</v>
      </c>
      <c r="BX60" s="1">
        <v>1.2715135080061473E-3</v>
      </c>
      <c r="BY60" s="2">
        <v>154.40683608683</v>
      </c>
      <c r="BZ60" s="2">
        <v>1.298029539989983</v>
      </c>
      <c r="CA60" s="1">
        <v>8.4778241648228222E-3</v>
      </c>
      <c r="CC60" t="s">
        <v>153</v>
      </c>
      <c r="CE60" s="23">
        <v>161.89862985783299</v>
      </c>
      <c r="CF60" s="23">
        <v>161.538965729842</v>
      </c>
      <c r="CG60" s="23">
        <v>-0.3596641279909818</v>
      </c>
      <c r="CH60" s="24">
        <v>-2.2215390476547662E-3</v>
      </c>
      <c r="CI60" s="2">
        <v>153.10880654684001</v>
      </c>
      <c r="CJ60" s="2">
        <v>152.88501707152599</v>
      </c>
      <c r="CK60" s="2">
        <v>-0.22378947531402105</v>
      </c>
      <c r="CL60" s="1">
        <v>-1.461636860486911E-3</v>
      </c>
      <c r="CN60" s="25" t="s">
        <v>153</v>
      </c>
      <c r="CO60" s="27">
        <v>3.0005E-2</v>
      </c>
      <c r="CP60" s="27">
        <v>5.1387320000000001</v>
      </c>
      <c r="CQ60" s="28">
        <f t="shared" si="6"/>
        <v>-5.1583372371684533</v>
      </c>
      <c r="CR60" s="27">
        <f t="shared" si="7"/>
        <v>-0.37277390892099938</v>
      </c>
      <c r="CU60" s="30">
        <v>225</v>
      </c>
      <c r="CV60" s="30"/>
      <c r="CW60" s="34" t="s">
        <v>153</v>
      </c>
      <c r="CX60" s="34" t="s">
        <v>989</v>
      </c>
      <c r="CY60" s="34" t="s">
        <v>153</v>
      </c>
      <c r="CZ60" s="34" t="s">
        <v>989</v>
      </c>
      <c r="DA60" s="32"/>
      <c r="DB60" s="32"/>
      <c r="DC60" t="s">
        <v>153</v>
      </c>
      <c r="DD60">
        <v>500930</v>
      </c>
      <c r="DE60" t="s">
        <v>963</v>
      </c>
      <c r="DF60" s="30">
        <v>309</v>
      </c>
      <c r="DG60" s="39" t="s">
        <v>153</v>
      </c>
      <c r="DK60" s="30">
        <v>247</v>
      </c>
      <c r="DL60" s="30"/>
      <c r="DM60" s="32"/>
      <c r="DN60" s="32" t="s">
        <v>153</v>
      </c>
      <c r="DO60" s="41">
        <v>499637</v>
      </c>
    </row>
    <row r="61" spans="1:119" ht="15.75" x14ac:dyDescent="0.25">
      <c r="B61" t="s">
        <v>156</v>
      </c>
      <c r="C61" s="52">
        <v>68.012998072081999</v>
      </c>
      <c r="D61" s="52">
        <v>68.740887687825989</v>
      </c>
      <c r="E61" s="52">
        <v>0.72788961574399025</v>
      </c>
      <c r="F61" s="124">
        <v>1.0702213347109817E-2</v>
      </c>
      <c r="G61" s="45">
        <v>65.748733239794007</v>
      </c>
      <c r="H61" s="45">
        <v>65.708843563312001</v>
      </c>
      <c r="I61" s="45">
        <v>-3.9889676482005143E-2</v>
      </c>
      <c r="J61" s="46">
        <v>-6.066987836331753E-4</v>
      </c>
      <c r="K61" s="47">
        <v>4</v>
      </c>
      <c r="L61" s="55">
        <f t="shared" si="8"/>
        <v>60.657178239794</v>
      </c>
      <c r="M61" s="55">
        <f t="shared" si="9"/>
        <v>60.617288563311995</v>
      </c>
      <c r="N61" s="55">
        <f t="shared" si="4"/>
        <v>-3.9889676482005143E-2</v>
      </c>
      <c r="O61" s="129">
        <f t="shared" si="5"/>
        <v>-6.5762499409897728E-4</v>
      </c>
      <c r="P61" s="54"/>
      <c r="Q61" s="42">
        <f t="shared" si="10"/>
        <v>165.8380366385251</v>
      </c>
      <c r="R61" s="42">
        <f t="shared" si="11"/>
        <v>167.61287068769641</v>
      </c>
      <c r="S61" s="42">
        <f t="shared" si="12"/>
        <v>147.90213095237212</v>
      </c>
      <c r="T61" s="42">
        <f t="shared" si="13"/>
        <v>147.80486681437736</v>
      </c>
      <c r="AB61" t="s">
        <v>155</v>
      </c>
      <c r="AC61" s="2">
        <v>187.22317730850099</v>
      </c>
      <c r="AD61" s="2">
        <v>190.62085626250899</v>
      </c>
      <c r="AE61" s="2">
        <v>3.3976789540080006</v>
      </c>
      <c r="AF61" s="1">
        <v>1.814774753239767E-2</v>
      </c>
      <c r="AG61" s="2">
        <v>179.38376289899199</v>
      </c>
      <c r="AH61" s="2">
        <v>180.30352338553701</v>
      </c>
      <c r="AI61" s="2">
        <v>0.91976048654501597</v>
      </c>
      <c r="AJ61" s="1">
        <v>5.1273341114096141E-3</v>
      </c>
      <c r="AM61" t="s">
        <v>155</v>
      </c>
      <c r="AN61" s="2">
        <v>187.22317730850099</v>
      </c>
      <c r="AO61" s="2">
        <v>191.05985003341601</v>
      </c>
      <c r="AP61" s="2">
        <v>3.8366727249150188</v>
      </c>
      <c r="AQ61" s="1">
        <v>2.0492509421486099E-2</v>
      </c>
      <c r="AR61" s="2">
        <v>188.30648255184002</v>
      </c>
      <c r="AS61" s="2">
        <v>1.0833052433390264</v>
      </c>
      <c r="AT61" s="1">
        <v>5.7861705955026448E-3</v>
      </c>
      <c r="AU61" s="2">
        <v>187.104320660838</v>
      </c>
      <c r="AV61" s="2">
        <v>-0.11885664766299442</v>
      </c>
      <c r="AW61" s="1">
        <v>-6.3483938992844804E-4</v>
      </c>
      <c r="AX61" s="2">
        <v>188.03188194883901</v>
      </c>
      <c r="AY61" s="2">
        <v>0.80870464033802136</v>
      </c>
      <c r="AZ61" s="1">
        <v>4.319468625433383E-3</v>
      </c>
      <c r="BA61" s="2">
        <v>188.64251491733501</v>
      </c>
      <c r="BB61" s="2">
        <v>1.4193376088340131</v>
      </c>
      <c r="BC61" s="1">
        <v>7.580993065272411E-3</v>
      </c>
      <c r="BD61" s="2">
        <v>195.27520865439701</v>
      </c>
      <c r="BE61" s="2">
        <v>8.0520313458960118</v>
      </c>
      <c r="BF61" s="1">
        <v>4.3007663162494596E-2</v>
      </c>
      <c r="BG61" s="1"/>
      <c r="BH61" t="s">
        <v>155</v>
      </c>
      <c r="BI61" s="2">
        <v>179.38376289899199</v>
      </c>
      <c r="BJ61" s="2">
        <v>180.30083294040702</v>
      </c>
      <c r="BK61" s="2">
        <v>0.91707004141503035</v>
      </c>
      <c r="BL61" s="1">
        <v>5.112335846870473E-3</v>
      </c>
      <c r="BM61" s="2">
        <v>179.64310613558098</v>
      </c>
      <c r="BN61" s="2">
        <v>0.25934323658898961</v>
      </c>
      <c r="BO61" s="1">
        <v>1.4457453249825151E-3</v>
      </c>
      <c r="BP61" s="2">
        <v>179.35016947024499</v>
      </c>
      <c r="BQ61" s="2">
        <v>-3.3593428746996779E-2</v>
      </c>
      <c r="BR61" s="1">
        <v>-1.8727129035593193E-4</v>
      </c>
      <c r="BS61" s="2">
        <v>179.34318079267101</v>
      </c>
      <c r="BT61" s="2">
        <v>-4.0582106320982803E-2</v>
      </c>
      <c r="BU61" s="1">
        <v>-2.2623065580263199E-4</v>
      </c>
      <c r="BV61" s="2">
        <v>179.70697375642601</v>
      </c>
      <c r="BW61" s="2">
        <v>0.32321085743402023</v>
      </c>
      <c r="BX61" s="1">
        <v>1.801784354451383E-3</v>
      </c>
      <c r="BY61" s="2">
        <v>181.179460692752</v>
      </c>
      <c r="BZ61" s="2">
        <v>1.7956977937600129</v>
      </c>
      <c r="CA61" s="1">
        <v>1.0010369749970851E-2</v>
      </c>
      <c r="CC61" t="s">
        <v>155</v>
      </c>
      <c r="CE61" s="23">
        <v>187.22317730850099</v>
      </c>
      <c r="CF61" s="23">
        <v>184.88221094608599</v>
      </c>
      <c r="CG61" s="23">
        <v>-2.3409663624150028</v>
      </c>
      <c r="CH61" s="24">
        <v>-1.2503614114814564E-2</v>
      </c>
      <c r="CI61" s="2">
        <v>179.38376289899199</v>
      </c>
      <c r="CJ61" s="2">
        <v>178.58036638611702</v>
      </c>
      <c r="CK61" s="2">
        <v>-0.80339651287496849</v>
      </c>
      <c r="CL61" s="1">
        <v>-4.4786467843655822E-3</v>
      </c>
      <c r="CN61" s="25" t="s">
        <v>155</v>
      </c>
      <c r="CO61" s="27">
        <v>6.2265000000000001E-2</v>
      </c>
      <c r="CP61" s="27">
        <v>8.1024860000000007</v>
      </c>
      <c r="CQ61" s="28">
        <f t="shared" si="6"/>
        <v>-8.1516833259594961</v>
      </c>
      <c r="CR61" s="27">
        <f t="shared" si="7"/>
        <v>-0.38761412039100041</v>
      </c>
      <c r="CU61" s="30">
        <v>227</v>
      </c>
      <c r="CV61" s="30"/>
      <c r="CW61" s="34" t="s">
        <v>155</v>
      </c>
      <c r="CX61" s="34" t="s">
        <v>989</v>
      </c>
      <c r="CY61" s="34" t="s">
        <v>155</v>
      </c>
      <c r="CZ61" s="34" t="s">
        <v>989</v>
      </c>
      <c r="DA61" s="32"/>
      <c r="DB61" s="32"/>
      <c r="DC61" t="s">
        <v>155</v>
      </c>
      <c r="DD61">
        <v>769544</v>
      </c>
      <c r="DE61" t="s">
        <v>963</v>
      </c>
      <c r="DF61" s="30">
        <v>310</v>
      </c>
      <c r="DG61" s="39" t="s">
        <v>155</v>
      </c>
      <c r="DK61" s="30">
        <v>249</v>
      </c>
      <c r="DL61" s="30"/>
      <c r="DM61" s="32"/>
      <c r="DN61" s="32" t="s">
        <v>155</v>
      </c>
      <c r="DO61" s="41">
        <v>763944</v>
      </c>
    </row>
    <row r="62" spans="1:119" ht="15.75" x14ac:dyDescent="0.25">
      <c r="B62" t="s">
        <v>166</v>
      </c>
      <c r="C62" s="52">
        <v>208.932942902246</v>
      </c>
      <c r="D62" s="52">
        <v>216.72924407227799</v>
      </c>
      <c r="E62" s="52">
        <v>7.7963011700319953</v>
      </c>
      <c r="F62" s="124">
        <v>3.7314848782270163E-2</v>
      </c>
      <c r="G62" s="45">
        <v>201.511727398754</v>
      </c>
      <c r="H62" s="45">
        <v>203.00028788991901</v>
      </c>
      <c r="I62" s="45">
        <v>1.4885604911650034</v>
      </c>
      <c r="J62" s="46">
        <v>7.3869670533835523E-3</v>
      </c>
      <c r="K62" s="47">
        <v>3</v>
      </c>
      <c r="L62" s="55">
        <f t="shared" si="8"/>
        <v>195.17612539875401</v>
      </c>
      <c r="M62" s="55">
        <f t="shared" si="9"/>
        <v>196.66468588991901</v>
      </c>
      <c r="N62" s="55">
        <f t="shared" si="4"/>
        <v>1.4885604911650034</v>
      </c>
      <c r="O62" s="129">
        <f t="shared" si="5"/>
        <v>7.6267550046082953E-3</v>
      </c>
      <c r="P62" s="54"/>
      <c r="Q62" s="42">
        <f t="shared" si="10"/>
        <v>290.9966042781121</v>
      </c>
      <c r="R62" s="42">
        <f t="shared" si="11"/>
        <v>301.855098562904</v>
      </c>
      <c r="S62" s="42">
        <f t="shared" si="12"/>
        <v>271.83645115155207</v>
      </c>
      <c r="T62" s="42">
        <f t="shared" si="13"/>
        <v>273.90968116580711</v>
      </c>
      <c r="AB62" t="s">
        <v>156</v>
      </c>
      <c r="AC62" s="2">
        <v>68.012998072081999</v>
      </c>
      <c r="AD62" s="2">
        <v>69.672151972443004</v>
      </c>
      <c r="AE62" s="2">
        <v>1.6591539003610052</v>
      </c>
      <c r="AF62" s="1">
        <v>2.4394659070940961E-2</v>
      </c>
      <c r="AG62" s="2">
        <v>65.748733239794007</v>
      </c>
      <c r="AH62" s="2">
        <v>66.198877452793994</v>
      </c>
      <c r="AI62" s="2">
        <v>0.4501442129999873</v>
      </c>
      <c r="AJ62" s="1">
        <v>6.8464317229999551E-3</v>
      </c>
      <c r="AM62" t="s">
        <v>156</v>
      </c>
      <c r="AN62" s="2">
        <v>68.012998072081999</v>
      </c>
      <c r="AO62" s="2">
        <v>69.406219935771006</v>
      </c>
      <c r="AP62" s="2">
        <v>1.393221863689007</v>
      </c>
      <c r="AQ62" s="1">
        <v>2.0484641218321727E-2</v>
      </c>
      <c r="AR62" s="2">
        <v>68.320198833180001</v>
      </c>
      <c r="AS62" s="2">
        <v>0.30720076109800232</v>
      </c>
      <c r="AT62" s="1">
        <v>4.516794874597687E-3</v>
      </c>
      <c r="AU62" s="2">
        <v>67.912396925830009</v>
      </c>
      <c r="AV62" s="2">
        <v>-0.10060114625198935</v>
      </c>
      <c r="AW62" s="1">
        <v>-1.4791458853992815E-3</v>
      </c>
      <c r="AX62" s="2">
        <v>68.432121192251003</v>
      </c>
      <c r="AY62" s="2">
        <v>0.41912312016900444</v>
      </c>
      <c r="AZ62" s="1">
        <v>6.1623973659388834E-3</v>
      </c>
      <c r="BA62" s="2">
        <v>68.635837266829995</v>
      </c>
      <c r="BB62" s="2">
        <v>0.62283919474799632</v>
      </c>
      <c r="BC62" s="1">
        <v>9.1576494552981572E-3</v>
      </c>
      <c r="BD62" s="2">
        <v>71.100713054276</v>
      </c>
      <c r="BE62" s="2">
        <v>3.0877149821940009</v>
      </c>
      <c r="BF62" s="1">
        <v>4.53988953541139E-2</v>
      </c>
      <c r="BG62" s="1"/>
      <c r="BH62" t="s">
        <v>156</v>
      </c>
      <c r="BI62" s="2">
        <v>65.748733239794007</v>
      </c>
      <c r="BJ62" s="2">
        <v>66.080584633497992</v>
      </c>
      <c r="BK62" s="2">
        <v>0.33185139370398531</v>
      </c>
      <c r="BL62" s="1">
        <v>5.0472667282224432E-3</v>
      </c>
      <c r="BM62" s="2">
        <v>65.814419825401004</v>
      </c>
      <c r="BN62" s="2">
        <v>6.5686585606997028E-2</v>
      </c>
      <c r="BO62" s="1">
        <v>9.9905477064371234E-4</v>
      </c>
      <c r="BP62" s="2">
        <v>65.720301214349007</v>
      </c>
      <c r="BQ62" s="2">
        <v>-2.8432025444999454E-2</v>
      </c>
      <c r="BR62" s="1">
        <v>-4.3243457393018104E-4</v>
      </c>
      <c r="BS62" s="2">
        <v>65.757766028668001</v>
      </c>
      <c r="BT62" s="2">
        <v>9.0327888739949458E-3</v>
      </c>
      <c r="BU62" s="1">
        <v>1.3738346624947456E-4</v>
      </c>
      <c r="BV62" s="2">
        <v>65.889042904572008</v>
      </c>
      <c r="BW62" s="2">
        <v>0.14030966477800177</v>
      </c>
      <c r="BX62" s="1">
        <v>2.1340284118672608E-3</v>
      </c>
      <c r="BY62" s="2">
        <v>66.445944248415003</v>
      </c>
      <c r="BZ62" s="2">
        <v>0.69721100862099661</v>
      </c>
      <c r="CA62" s="1">
        <v>1.0604174016222932E-2</v>
      </c>
      <c r="CC62" t="s">
        <v>156</v>
      </c>
      <c r="CE62" s="23">
        <v>68.012998072081999</v>
      </c>
      <c r="CF62" s="23">
        <v>65.100585690426001</v>
      </c>
      <c r="CG62" s="23">
        <v>-2.9124123816559973</v>
      </c>
      <c r="CH62" s="24">
        <v>-4.2821408616178697E-2</v>
      </c>
      <c r="CI62" s="2">
        <v>65.748733239794007</v>
      </c>
      <c r="CJ62" s="2">
        <v>64.875835934864995</v>
      </c>
      <c r="CK62" s="2">
        <v>-0.87289730492901185</v>
      </c>
      <c r="CL62" s="1">
        <v>-1.3276260422317859E-2</v>
      </c>
      <c r="CN62" s="25" t="s">
        <v>156</v>
      </c>
      <c r="CO62" s="27">
        <v>4.4233000000000001E-2</v>
      </c>
      <c r="CP62" s="27">
        <v>5.0473220000000003</v>
      </c>
      <c r="CQ62" s="28">
        <f t="shared" si="6"/>
        <v>-5.0542108924092641</v>
      </c>
      <c r="CR62" s="27">
        <f t="shared" si="7"/>
        <v>6.9366573937169997</v>
      </c>
      <c r="CU62" s="30">
        <v>229</v>
      </c>
      <c r="CV62" s="30"/>
      <c r="CW62" s="34" t="s">
        <v>156</v>
      </c>
      <c r="CX62" s="34" t="s">
        <v>989</v>
      </c>
      <c r="CY62" s="34" t="s">
        <v>156</v>
      </c>
      <c r="CZ62" s="34" t="s">
        <v>989</v>
      </c>
      <c r="DA62" s="32"/>
      <c r="DB62" s="32"/>
      <c r="DC62" t="s">
        <v>156</v>
      </c>
      <c r="DD62">
        <v>410117</v>
      </c>
      <c r="DE62" t="s">
        <v>963</v>
      </c>
      <c r="DF62" s="30">
        <v>311</v>
      </c>
      <c r="DG62" s="39" t="s">
        <v>156</v>
      </c>
      <c r="DK62" s="30">
        <v>250</v>
      </c>
      <c r="DL62" s="30"/>
      <c r="DM62" s="32"/>
      <c r="DN62" s="32" t="s">
        <v>156</v>
      </c>
      <c r="DO62" s="41">
        <v>408801</v>
      </c>
    </row>
    <row r="63" spans="1:119" ht="15.75" x14ac:dyDescent="0.25">
      <c r="A63" t="s">
        <v>459</v>
      </c>
      <c r="B63" t="s">
        <v>167</v>
      </c>
      <c r="C63" s="52">
        <v>262.03845131726001</v>
      </c>
      <c r="D63" s="52">
        <v>269.594310321546</v>
      </c>
      <c r="E63" s="52">
        <v>7.5558590042859919</v>
      </c>
      <c r="F63" s="124">
        <v>2.8834924669654011E-2</v>
      </c>
      <c r="G63" s="45">
        <v>248.34880101624799</v>
      </c>
      <c r="H63" s="45">
        <v>249.55871763382399</v>
      </c>
      <c r="I63" s="45">
        <v>1.209916617575999</v>
      </c>
      <c r="J63" s="46">
        <v>4.8718440057894273E-3</v>
      </c>
      <c r="K63" s="47">
        <v>3</v>
      </c>
      <c r="L63" s="55">
        <f t="shared" si="8"/>
        <v>239.742877016248</v>
      </c>
      <c r="M63" s="55">
        <f t="shared" si="9"/>
        <v>240.952793633824</v>
      </c>
      <c r="N63" s="55">
        <f t="shared" si="4"/>
        <v>1.209916617575999</v>
      </c>
      <c r="O63" s="129">
        <f t="shared" si="5"/>
        <v>5.0467260284608991E-3</v>
      </c>
      <c r="P63" s="54"/>
      <c r="Q63" s="42">
        <f t="shared" si="10"/>
        <v>297.00348340454326</v>
      </c>
      <c r="R63" s="42">
        <f t="shared" si="11"/>
        <v>305.56755647513813</v>
      </c>
      <c r="S63" s="42">
        <f t="shared" si="12"/>
        <v>271.73290498898075</v>
      </c>
      <c r="T63" s="42">
        <f t="shared" si="13"/>
        <v>273.10426651337792</v>
      </c>
      <c r="AB63" t="s">
        <v>166</v>
      </c>
      <c r="AC63" s="2">
        <v>208.932942902246</v>
      </c>
      <c r="AD63" s="2">
        <v>210.62668297647301</v>
      </c>
      <c r="AE63" s="2">
        <v>1.6937400742270086</v>
      </c>
      <c r="AF63" s="1">
        <v>8.1066204816703478E-3</v>
      </c>
      <c r="AG63" s="2">
        <v>201.511727398754</v>
      </c>
      <c r="AH63" s="2">
        <v>201.95755887548199</v>
      </c>
      <c r="AI63" s="2">
        <v>0.44583147672798873</v>
      </c>
      <c r="AJ63" s="1">
        <v>2.2124343951742901E-3</v>
      </c>
      <c r="AM63" t="s">
        <v>166</v>
      </c>
      <c r="AN63" s="2">
        <v>208.932942902246</v>
      </c>
      <c r="AO63" s="2">
        <v>212.97307348888998</v>
      </c>
      <c r="AP63" s="2">
        <v>4.0401305866439827</v>
      </c>
      <c r="AQ63" s="1">
        <v>1.9336972573703943E-2</v>
      </c>
      <c r="AR63" s="2">
        <v>210.00240363367899</v>
      </c>
      <c r="AS63" s="2">
        <v>1.0694607314329971</v>
      </c>
      <c r="AT63" s="1">
        <v>5.1186793072328885E-3</v>
      </c>
      <c r="AU63" s="2">
        <v>209.50098745329402</v>
      </c>
      <c r="AV63" s="2">
        <v>0.56804455104801832</v>
      </c>
      <c r="AW63" s="1">
        <v>2.7187888284031436E-3</v>
      </c>
      <c r="AX63" s="2">
        <v>209.62834900826601</v>
      </c>
      <c r="AY63" s="2">
        <v>0.69540610602001607</v>
      </c>
      <c r="AZ63" s="1">
        <v>3.3283698413484634E-3</v>
      </c>
      <c r="BA63" s="2">
        <v>210.37962856231601</v>
      </c>
      <c r="BB63" s="2">
        <v>1.4466856600700169</v>
      </c>
      <c r="BC63" s="1">
        <v>6.9241625565331817E-3</v>
      </c>
      <c r="BD63" s="2">
        <v>217.73366209097202</v>
      </c>
      <c r="BE63" s="2">
        <v>8.8007191887260205</v>
      </c>
      <c r="BF63" s="1">
        <v>4.2122219054960788E-2</v>
      </c>
      <c r="BG63" s="1"/>
      <c r="BH63" t="s">
        <v>166</v>
      </c>
      <c r="BI63" s="2">
        <v>201.511727398754</v>
      </c>
      <c r="BJ63" s="2">
        <v>202.47195653389099</v>
      </c>
      <c r="BK63" s="2">
        <v>0.96022913513698427</v>
      </c>
      <c r="BL63" s="1">
        <v>4.7651278043826725E-3</v>
      </c>
      <c r="BM63" s="2">
        <v>201.773453335326</v>
      </c>
      <c r="BN63" s="2">
        <v>0.26172593657199172</v>
      </c>
      <c r="BO63" s="1">
        <v>1.2988124311697506E-3</v>
      </c>
      <c r="BP63" s="2">
        <v>201.67225368505299</v>
      </c>
      <c r="BQ63" s="2">
        <v>0.16052628629898891</v>
      </c>
      <c r="BR63" s="1">
        <v>7.9661014458646086E-4</v>
      </c>
      <c r="BS63" s="2">
        <v>201.439859788343</v>
      </c>
      <c r="BT63" s="2">
        <v>-7.1867610411004534E-2</v>
      </c>
      <c r="BU63" s="1">
        <v>-3.5664232220486094E-4</v>
      </c>
      <c r="BV63" s="2">
        <v>201.852861126915</v>
      </c>
      <c r="BW63" s="2">
        <v>0.34113372816099741</v>
      </c>
      <c r="BX63" s="1">
        <v>1.6928728296093536E-3</v>
      </c>
      <c r="BY63" s="2">
        <v>203.47061272227901</v>
      </c>
      <c r="BZ63" s="2">
        <v>1.9588853235250099</v>
      </c>
      <c r="CA63" s="1">
        <v>9.7209494892014012E-3</v>
      </c>
      <c r="CC63" t="s">
        <v>166</v>
      </c>
      <c r="CE63" s="23">
        <v>208.932942902246</v>
      </c>
      <c r="CF63" s="23">
        <v>209.779293259659</v>
      </c>
      <c r="CG63" s="23">
        <v>0.84635035741300157</v>
      </c>
      <c r="CH63" s="24">
        <v>4.0508229370462929E-3</v>
      </c>
      <c r="CI63" s="2">
        <v>201.511727398754</v>
      </c>
      <c r="CJ63" s="2">
        <v>201.59081854153698</v>
      </c>
      <c r="CK63" s="2">
        <v>7.9091142782971247E-2</v>
      </c>
      <c r="CL63" s="1">
        <v>3.9248903179944794E-4</v>
      </c>
      <c r="CN63" s="25" t="s">
        <v>166</v>
      </c>
      <c r="CO63" s="27">
        <v>4.2598999999999998E-2</v>
      </c>
      <c r="CP63" s="27">
        <v>6.2930029999999997</v>
      </c>
      <c r="CQ63" s="28">
        <f t="shared" si="6"/>
        <v>-6.4009230813753035</v>
      </c>
      <c r="CR63" s="27">
        <f t="shared" si="7"/>
        <v>-0.92576710279100016</v>
      </c>
      <c r="CU63" s="30">
        <v>239</v>
      </c>
      <c r="CV63" s="30"/>
      <c r="CW63" s="34" t="s">
        <v>166</v>
      </c>
      <c r="CX63" s="34" t="s">
        <v>989</v>
      </c>
      <c r="CY63" s="34" t="s">
        <v>166</v>
      </c>
      <c r="CZ63" s="34" t="s">
        <v>989</v>
      </c>
      <c r="DA63" s="32"/>
      <c r="DB63" s="32"/>
      <c r="DC63" t="s">
        <v>166</v>
      </c>
      <c r="DD63">
        <v>717991</v>
      </c>
      <c r="DE63" t="s">
        <v>963</v>
      </c>
      <c r="DF63" s="30">
        <v>312</v>
      </c>
      <c r="DG63" s="39" t="s">
        <v>166</v>
      </c>
      <c r="DK63" s="30">
        <v>259</v>
      </c>
      <c r="DL63" s="30"/>
      <c r="DM63" s="32"/>
      <c r="DN63" s="32" t="s">
        <v>166</v>
      </c>
      <c r="DO63" s="41">
        <v>712337</v>
      </c>
    </row>
    <row r="64" spans="1:119" ht="15.75" x14ac:dyDescent="0.25">
      <c r="A64" t="s">
        <v>460</v>
      </c>
      <c r="B64" t="s">
        <v>168</v>
      </c>
      <c r="C64" s="52">
        <v>117.028633196545</v>
      </c>
      <c r="D64" s="52">
        <v>121.603489385462</v>
      </c>
      <c r="E64" s="52">
        <v>4.5748561889169963</v>
      </c>
      <c r="F64" s="124">
        <v>3.9091768090922713E-2</v>
      </c>
      <c r="G64" s="45">
        <v>116.787568510257</v>
      </c>
      <c r="H64" s="45">
        <v>117.68778528781</v>
      </c>
      <c r="I64" s="45">
        <v>0.90021677755299834</v>
      </c>
      <c r="J64" s="46">
        <v>7.708155834017006E-3</v>
      </c>
      <c r="K64" s="47">
        <v>4</v>
      </c>
      <c r="L64" s="55">
        <f t="shared" si="8"/>
        <v>110.582473510257</v>
      </c>
      <c r="M64" s="55">
        <f t="shared" si="9"/>
        <v>111.48269028781</v>
      </c>
      <c r="N64" s="55">
        <f t="shared" si="4"/>
        <v>0.90021677755299834</v>
      </c>
      <c r="O64" s="129">
        <f t="shared" si="5"/>
        <v>8.1406822345088826E-3</v>
      </c>
      <c r="P64" s="54"/>
      <c r="Q64" s="42">
        <f t="shared" si="10"/>
        <v>192.83843630892903</v>
      </c>
      <c r="R64" s="42">
        <f t="shared" si="11"/>
        <v>200.37683174013387</v>
      </c>
      <c r="S64" s="42">
        <f t="shared" si="12"/>
        <v>182.21652848903892</v>
      </c>
      <c r="T64" s="42">
        <f t="shared" si="13"/>
        <v>183.69989534534352</v>
      </c>
      <c r="AB64" t="s">
        <v>167</v>
      </c>
      <c r="AC64" s="2">
        <v>262.03845131726001</v>
      </c>
      <c r="AD64" s="2">
        <v>264.25263209400902</v>
      </c>
      <c r="AE64" s="2">
        <v>2.2141807767490036</v>
      </c>
      <c r="AF64" s="1">
        <v>8.4498315633388093E-3</v>
      </c>
      <c r="AG64" s="2">
        <v>248.34880101624799</v>
      </c>
      <c r="AH64" s="2">
        <v>248.922172363024</v>
      </c>
      <c r="AI64" s="2">
        <v>0.57337134677601398</v>
      </c>
      <c r="AJ64" s="1">
        <v>2.3087341047340177E-3</v>
      </c>
      <c r="AM64" t="s">
        <v>167</v>
      </c>
      <c r="AN64" s="2">
        <v>262.03845131726001</v>
      </c>
      <c r="AO64" s="2">
        <v>266.18575539791698</v>
      </c>
      <c r="AP64" s="2">
        <v>4.1473040806569657</v>
      </c>
      <c r="AQ64" s="1">
        <v>1.5827082093519417E-2</v>
      </c>
      <c r="AR64" s="2">
        <v>263.02559921650004</v>
      </c>
      <c r="AS64" s="2">
        <v>0.98714789924002844</v>
      </c>
      <c r="AT64" s="1">
        <v>3.7671871982056962E-3</v>
      </c>
      <c r="AU64" s="2">
        <v>262.60844579847998</v>
      </c>
      <c r="AV64" s="2">
        <v>0.56999448121996465</v>
      </c>
      <c r="AW64" s="1">
        <v>2.1752322163202317E-3</v>
      </c>
      <c r="AX64" s="2">
        <v>262.94426090961304</v>
      </c>
      <c r="AY64" s="2">
        <v>0.90580959235302316</v>
      </c>
      <c r="AZ64" s="1">
        <v>3.4567812006197698E-3</v>
      </c>
      <c r="BA64" s="2">
        <v>263.484653524321</v>
      </c>
      <c r="BB64" s="2">
        <v>1.4462022070609919</v>
      </c>
      <c r="BC64" s="1">
        <v>5.5190457728282764E-3</v>
      </c>
      <c r="BD64" s="2">
        <v>270.82643027005201</v>
      </c>
      <c r="BE64" s="2">
        <v>8.7879789527920025</v>
      </c>
      <c r="BF64" s="1">
        <v>3.3536982487169638E-2</v>
      </c>
      <c r="BG64" s="1"/>
      <c r="BH64" t="s">
        <v>167</v>
      </c>
      <c r="BI64" s="2">
        <v>248.34880101624799</v>
      </c>
      <c r="BJ64" s="2">
        <v>249.29060387933001</v>
      </c>
      <c r="BK64" s="2">
        <v>0.94180286308201744</v>
      </c>
      <c r="BL64" s="1">
        <v>3.7922585461582351E-3</v>
      </c>
      <c r="BM64" s="2">
        <v>248.563616743464</v>
      </c>
      <c r="BN64" s="2">
        <v>0.21481572721600628</v>
      </c>
      <c r="BO64" s="1">
        <v>8.6497589816007271E-4</v>
      </c>
      <c r="BP64" s="2">
        <v>248.50987600841</v>
      </c>
      <c r="BQ64" s="2">
        <v>0.16107499216201404</v>
      </c>
      <c r="BR64" s="1">
        <v>6.4858373184364948E-4</v>
      </c>
      <c r="BS64" s="2">
        <v>248.232241057707</v>
      </c>
      <c r="BT64" s="2">
        <v>-0.11655995854098933</v>
      </c>
      <c r="BU64" s="1">
        <v>-4.6933972728687947E-4</v>
      </c>
      <c r="BV64" s="2">
        <v>248.65072563508201</v>
      </c>
      <c r="BW64" s="2">
        <v>0.30192461883402189</v>
      </c>
      <c r="BX64" s="1">
        <v>1.2157281114244991E-3</v>
      </c>
      <c r="BY64" s="2">
        <v>250.173649371631</v>
      </c>
      <c r="BZ64" s="2">
        <v>1.8248483553830113</v>
      </c>
      <c r="CA64" s="1">
        <v>7.3479249664814058E-3</v>
      </c>
      <c r="CC64" t="s">
        <v>167</v>
      </c>
      <c r="CE64" s="23">
        <v>262.03845131726001</v>
      </c>
      <c r="CF64" s="23">
        <v>262.29518583959998</v>
      </c>
      <c r="CG64" s="23">
        <v>0.25673452233996841</v>
      </c>
      <c r="CH64" s="24">
        <v>9.7975896685914251E-4</v>
      </c>
      <c r="CI64" s="2">
        <v>248.34880101624799</v>
      </c>
      <c r="CJ64" s="2">
        <v>248.22311955684</v>
      </c>
      <c r="CK64" s="2">
        <v>-0.12568145940798559</v>
      </c>
      <c r="CL64" s="1">
        <v>-5.0606831558555815E-4</v>
      </c>
      <c r="CN64" s="25" t="s">
        <v>167</v>
      </c>
      <c r="CO64" s="27">
        <v>5.2663000000000001E-2</v>
      </c>
      <c r="CP64" s="27">
        <v>8.5532609999999991</v>
      </c>
      <c r="CQ64" s="28">
        <f t="shared" si="6"/>
        <v>-8.65740866664372</v>
      </c>
      <c r="CR64" s="27">
        <f t="shared" si="7"/>
        <v>-3.644084204044999</v>
      </c>
      <c r="CU64" s="30">
        <v>241</v>
      </c>
      <c r="CV64" s="30"/>
      <c r="CW64" s="38" t="s">
        <v>167</v>
      </c>
      <c r="CX64" s="38" t="s">
        <v>989</v>
      </c>
      <c r="CY64" s="34" t="s">
        <v>167</v>
      </c>
      <c r="CZ64" s="34" t="s">
        <v>989</v>
      </c>
      <c r="DA64" s="32"/>
      <c r="DB64" s="32"/>
      <c r="DC64" t="s">
        <v>167</v>
      </c>
      <c r="DD64">
        <v>882274</v>
      </c>
      <c r="DE64" t="s">
        <v>963</v>
      </c>
      <c r="DF64" s="30">
        <v>313</v>
      </c>
      <c r="DG64" s="39" t="s">
        <v>167</v>
      </c>
      <c r="DK64" s="30">
        <v>260</v>
      </c>
      <c r="DL64" s="30"/>
      <c r="DM64" s="32"/>
      <c r="DN64" s="32" t="s">
        <v>167</v>
      </c>
      <c r="DO64" s="41">
        <v>873430</v>
      </c>
    </row>
    <row r="65" spans="1:119" ht="15.75" x14ac:dyDescent="0.25">
      <c r="A65" t="s">
        <v>461</v>
      </c>
      <c r="B65" t="s">
        <v>172</v>
      </c>
      <c r="C65" s="52">
        <v>98.906692970465997</v>
      </c>
      <c r="D65" s="52">
        <v>101.2473284493</v>
      </c>
      <c r="E65" s="52">
        <v>2.3406354788340025</v>
      </c>
      <c r="F65" s="124">
        <v>2.366508684637679E-2</v>
      </c>
      <c r="G65" s="45">
        <v>115.31165400043299</v>
      </c>
      <c r="H65" s="45">
        <v>114.949227174539</v>
      </c>
      <c r="I65" s="45">
        <v>-0.36242682589399067</v>
      </c>
      <c r="J65" s="46">
        <v>-3.1430199231434991E-3</v>
      </c>
      <c r="K65" s="47">
        <v>4</v>
      </c>
      <c r="L65" s="55">
        <f t="shared" si="8"/>
        <v>108.244812000433</v>
      </c>
      <c r="M65" s="55">
        <f t="shared" si="9"/>
        <v>107.88238517453901</v>
      </c>
      <c r="N65" s="55">
        <f t="shared" si="4"/>
        <v>-0.36242682589399067</v>
      </c>
      <c r="O65" s="129">
        <f t="shared" si="5"/>
        <v>-3.3482142857113643E-3</v>
      </c>
      <c r="P65" s="54"/>
      <c r="Q65" s="42">
        <f t="shared" si="10"/>
        <v>151.67039755268388</v>
      </c>
      <c r="R65" s="42">
        <f t="shared" si="11"/>
        <v>155.25969068279264</v>
      </c>
      <c r="S65" s="42">
        <f t="shared" si="12"/>
        <v>165.99011832317103</v>
      </c>
      <c r="T65" s="42">
        <f t="shared" si="13"/>
        <v>165.43434783771448</v>
      </c>
      <c r="AB65" t="s">
        <v>168</v>
      </c>
      <c r="AC65" s="2">
        <v>117.028633196545</v>
      </c>
      <c r="AD65" s="2">
        <v>119.281976783351</v>
      </c>
      <c r="AE65" s="2">
        <v>2.2533435868059968</v>
      </c>
      <c r="AF65" s="1">
        <v>1.9254634744145002E-2</v>
      </c>
      <c r="AG65" s="2">
        <v>116.787568510257</v>
      </c>
      <c r="AH65" s="2">
        <v>117.406691253264</v>
      </c>
      <c r="AI65" s="2">
        <v>0.61912274300699721</v>
      </c>
      <c r="AJ65" s="1">
        <v>5.3012726517430841E-3</v>
      </c>
      <c r="AM65" t="s">
        <v>168</v>
      </c>
      <c r="AN65" s="2">
        <v>117.028633196545</v>
      </c>
      <c r="AO65" s="2">
        <v>120.70009201228399</v>
      </c>
      <c r="AP65" s="2">
        <v>3.6714588157389869</v>
      </c>
      <c r="AQ65" s="1">
        <v>3.1372312189384591E-2</v>
      </c>
      <c r="AR65" s="2">
        <v>118.04509596479801</v>
      </c>
      <c r="AS65" s="2">
        <v>1.0164627682530067</v>
      </c>
      <c r="AT65" s="1">
        <v>8.6855903592917925E-3</v>
      </c>
      <c r="AU65" s="2">
        <v>116.897408269786</v>
      </c>
      <c r="AV65" s="2">
        <v>-0.13122492675900332</v>
      </c>
      <c r="AW65" s="1">
        <v>-1.1213061553800787E-3</v>
      </c>
      <c r="AX65" s="2">
        <v>117.59080158620999</v>
      </c>
      <c r="AY65" s="2">
        <v>0.56216838966498983</v>
      </c>
      <c r="AZ65" s="1">
        <v>4.8036824348862564E-3</v>
      </c>
      <c r="BA65" s="2">
        <v>118.493964466379</v>
      </c>
      <c r="BB65" s="2">
        <v>1.465331269833996</v>
      </c>
      <c r="BC65" s="1">
        <v>1.2521134613039782E-2</v>
      </c>
      <c r="BD65" s="2">
        <v>124.673088811841</v>
      </c>
      <c r="BE65" s="2">
        <v>7.6444556152959962</v>
      </c>
      <c r="BF65" s="1">
        <v>6.5321241532894203E-2</v>
      </c>
      <c r="BG65" s="1"/>
      <c r="BH65" t="s">
        <v>168</v>
      </c>
      <c r="BI65" s="2">
        <v>116.787568510257</v>
      </c>
      <c r="BJ65" s="2">
        <v>117.72156924735799</v>
      </c>
      <c r="BK65" s="2">
        <v>0.93400073710098752</v>
      </c>
      <c r="BL65" s="1">
        <v>7.9974328519302786E-3</v>
      </c>
      <c r="BM65" s="2">
        <v>117.054811390734</v>
      </c>
      <c r="BN65" s="2">
        <v>0.26724288047699929</v>
      </c>
      <c r="BO65" s="1">
        <v>2.2882819112166751E-3</v>
      </c>
      <c r="BP65" s="2">
        <v>116.750482417947</v>
      </c>
      <c r="BQ65" s="2">
        <v>-3.708609231000537E-2</v>
      </c>
      <c r="BR65" s="1">
        <v>-3.1755171190800364E-4</v>
      </c>
      <c r="BS65" s="2">
        <v>116.803053504472</v>
      </c>
      <c r="BT65" s="2">
        <v>1.5484994215000825E-2</v>
      </c>
      <c r="BU65" s="1">
        <v>1.3259111746676049E-4</v>
      </c>
      <c r="BV65" s="2">
        <v>117.16736448974</v>
      </c>
      <c r="BW65" s="2">
        <v>0.37979597948299215</v>
      </c>
      <c r="BX65" s="1">
        <v>3.2520240324177664E-3</v>
      </c>
      <c r="BY65" s="2">
        <v>118.642379643978</v>
      </c>
      <c r="BZ65" s="2">
        <v>1.8548111337210003</v>
      </c>
      <c r="CA65" s="1">
        <v>1.5881922685616143E-2</v>
      </c>
      <c r="CC65" t="s">
        <v>168</v>
      </c>
      <c r="CE65" s="23">
        <v>117.028633196545</v>
      </c>
      <c r="CF65" s="23">
        <v>114.85281115379701</v>
      </c>
      <c r="CG65" s="23">
        <v>-2.1758220427479955</v>
      </c>
      <c r="CH65" s="24">
        <v>-1.859221955616441E-2</v>
      </c>
      <c r="CI65" s="2">
        <v>116.787568510257</v>
      </c>
      <c r="CJ65" s="2">
        <v>116.08280316161201</v>
      </c>
      <c r="CK65" s="2">
        <v>-0.7047653486449974</v>
      </c>
      <c r="CL65" s="1">
        <v>-6.0345921884922245E-3</v>
      </c>
      <c r="CN65" s="25" t="s">
        <v>168</v>
      </c>
      <c r="CO65" s="27">
        <v>5.6249E-2</v>
      </c>
      <c r="CP65" s="27">
        <v>6.1488459999999998</v>
      </c>
      <c r="CQ65" s="28">
        <f t="shared" si="6"/>
        <v>-6.2385118350956956</v>
      </c>
      <c r="CR65" s="27">
        <f t="shared" si="7"/>
        <v>-1.9266467768860007</v>
      </c>
      <c r="CU65" s="30">
        <v>242</v>
      </c>
      <c r="CV65" s="30"/>
      <c r="CW65" s="34" t="s">
        <v>168</v>
      </c>
      <c r="CX65" s="34" t="s">
        <v>989</v>
      </c>
      <c r="CY65" s="34" t="s">
        <v>168</v>
      </c>
      <c r="CZ65" s="34" t="s">
        <v>989</v>
      </c>
      <c r="DA65" s="32"/>
      <c r="DB65" s="32"/>
      <c r="DC65" t="s">
        <v>168</v>
      </c>
      <c r="DD65">
        <v>606874</v>
      </c>
      <c r="DE65" t="s">
        <v>963</v>
      </c>
      <c r="DF65" s="30">
        <v>314</v>
      </c>
      <c r="DG65" s="39" t="s">
        <v>168</v>
      </c>
      <c r="DK65" s="30">
        <v>261</v>
      </c>
      <c r="DL65" s="30"/>
      <c r="DM65" s="32"/>
      <c r="DN65" s="32" t="s">
        <v>168</v>
      </c>
      <c r="DO65" s="41">
        <v>603205</v>
      </c>
    </row>
    <row r="66" spans="1:119" ht="15.75" x14ac:dyDescent="0.25">
      <c r="A66" t="s">
        <v>462</v>
      </c>
      <c r="B66" t="s">
        <v>174</v>
      </c>
      <c r="C66" s="52">
        <v>132.79955637315899</v>
      </c>
      <c r="D66" s="52">
        <v>135.72042274521701</v>
      </c>
      <c r="E66" s="52">
        <v>2.9208663720580148</v>
      </c>
      <c r="F66" s="124">
        <v>2.1994549167397449E-2</v>
      </c>
      <c r="G66" s="45">
        <v>125.506856270729</v>
      </c>
      <c r="H66" s="45">
        <v>125.85822415499</v>
      </c>
      <c r="I66" s="45">
        <v>0.35136788426099486</v>
      </c>
      <c r="J66" s="46">
        <v>2.7995911514432674E-3</v>
      </c>
      <c r="K66" s="47">
        <v>4</v>
      </c>
      <c r="L66" s="55">
        <f t="shared" si="8"/>
        <v>120.429674270729</v>
      </c>
      <c r="M66" s="55">
        <f t="shared" si="9"/>
        <v>120.78104215498999</v>
      </c>
      <c r="N66" s="55">
        <f t="shared" si="4"/>
        <v>0.35136788426099486</v>
      </c>
      <c r="O66" s="129">
        <f t="shared" si="5"/>
        <v>2.9176188210150835E-3</v>
      </c>
      <c r="P66" s="54"/>
      <c r="Q66" s="42">
        <f t="shared" si="10"/>
        <v>247.51239219878406</v>
      </c>
      <c r="R66" s="42">
        <f t="shared" si="11"/>
        <v>252.95631567854036</v>
      </c>
      <c r="S66" s="42">
        <f t="shared" si="12"/>
        <v>224.45735200131398</v>
      </c>
      <c r="T66" s="42">
        <f t="shared" si="13"/>
        <v>225.11223299602821</v>
      </c>
      <c r="AB66" t="s">
        <v>172</v>
      </c>
      <c r="AC66" s="2">
        <v>98.906692970465997</v>
      </c>
      <c r="AD66" s="2">
        <v>101.199783001871</v>
      </c>
      <c r="AE66" s="2">
        <v>2.2930900314050007</v>
      </c>
      <c r="AF66" s="1">
        <v>2.3184376734643509E-2</v>
      </c>
      <c r="AG66" s="2">
        <v>115.31165400043299</v>
      </c>
      <c r="AH66" s="2">
        <v>115.31165400043299</v>
      </c>
      <c r="AI66" s="2">
        <v>0</v>
      </c>
      <c r="AJ66" s="1">
        <v>0</v>
      </c>
      <c r="AM66" t="s">
        <v>172</v>
      </c>
      <c r="AN66" s="2">
        <v>98.906692970465997</v>
      </c>
      <c r="AO66" s="2">
        <v>101.351690095354</v>
      </c>
      <c r="AP66" s="2">
        <v>2.4449971248880047</v>
      </c>
      <c r="AQ66" s="1">
        <v>2.4720239363559476E-2</v>
      </c>
      <c r="AR66" s="2">
        <v>99.331104040585998</v>
      </c>
      <c r="AS66" s="2">
        <v>0.42441107012000145</v>
      </c>
      <c r="AT66" s="1">
        <v>4.2910247767229725E-3</v>
      </c>
      <c r="AU66" s="2">
        <v>99.080175695297001</v>
      </c>
      <c r="AV66" s="2">
        <v>0.17348272483100402</v>
      </c>
      <c r="AW66" s="1">
        <v>1.7540038962055558E-3</v>
      </c>
      <c r="AX66" s="2">
        <v>99.394304144059006</v>
      </c>
      <c r="AY66" s="2">
        <v>0.48761117359300954</v>
      </c>
      <c r="AZ66" s="1">
        <v>4.9300119026182846E-3</v>
      </c>
      <c r="BA66" s="2">
        <v>99.610547511279009</v>
      </c>
      <c r="BB66" s="2">
        <v>0.70385454081301191</v>
      </c>
      <c r="BC66" s="1">
        <v>7.1163489514626289E-3</v>
      </c>
      <c r="BD66" s="2">
        <v>103.65014435537701</v>
      </c>
      <c r="BE66" s="2">
        <v>4.7434513849110118</v>
      </c>
      <c r="BF66" s="1">
        <v>4.7958851342117248E-2</v>
      </c>
      <c r="BG66" s="1"/>
      <c r="BH66" t="s">
        <v>172</v>
      </c>
      <c r="BI66" s="2">
        <v>115.31165400043299</v>
      </c>
      <c r="BJ66" s="2">
        <v>115.190845058468</v>
      </c>
      <c r="BK66" s="2">
        <v>-0.12080894196499514</v>
      </c>
      <c r="BL66" s="1">
        <v>-1.0476733077173753E-3</v>
      </c>
      <c r="BM66" s="2">
        <v>115.31165400043299</v>
      </c>
      <c r="BN66" s="2">
        <v>0</v>
      </c>
      <c r="BO66" s="1">
        <v>0</v>
      </c>
      <c r="BP66" s="2">
        <v>115.31165400043299</v>
      </c>
      <c r="BQ66" s="2">
        <v>0</v>
      </c>
      <c r="BR66" s="1">
        <v>0</v>
      </c>
      <c r="BS66" s="2">
        <v>115.190845058468</v>
      </c>
      <c r="BT66" s="2">
        <v>-0.12080894196499514</v>
      </c>
      <c r="BU66" s="1">
        <v>-1.0476733077173753E-3</v>
      </c>
      <c r="BV66" s="2">
        <v>115.31165400043299</v>
      </c>
      <c r="BW66" s="2">
        <v>0</v>
      </c>
      <c r="BX66" s="1">
        <v>0</v>
      </c>
      <c r="BY66" s="2">
        <v>114.949227174539</v>
      </c>
      <c r="BZ66" s="2">
        <v>-0.36242682589399067</v>
      </c>
      <c r="CA66" s="1">
        <v>-3.1430199231434991E-3</v>
      </c>
      <c r="CC66" t="s">
        <v>172</v>
      </c>
      <c r="CE66" s="23">
        <v>98.906692970465997</v>
      </c>
      <c r="CF66" s="23">
        <v>96.313822419109997</v>
      </c>
      <c r="CG66" s="23">
        <v>-2.5928705513560004</v>
      </c>
      <c r="CH66" s="24">
        <v>-2.6215319443854461E-2</v>
      </c>
      <c r="CI66" s="2">
        <v>115.31165400043299</v>
      </c>
      <c r="CJ66" s="2">
        <v>115.190845058468</v>
      </c>
      <c r="CK66" s="2">
        <v>-0.12080894196499514</v>
      </c>
      <c r="CL66" s="1">
        <v>-1.0476733077173753E-3</v>
      </c>
      <c r="CN66" s="25" t="s">
        <v>172</v>
      </c>
      <c r="CO66" s="27">
        <v>0</v>
      </c>
      <c r="CP66" s="27">
        <v>7.0668420000000003</v>
      </c>
      <c r="CQ66" s="28">
        <f t="shared" si="6"/>
        <v>-7.0671112118226249</v>
      </c>
      <c r="CR66" s="27">
        <f t="shared" si="7"/>
        <v>-1.4572967988980006</v>
      </c>
      <c r="CU66" s="30">
        <v>245</v>
      </c>
      <c r="CV66" s="30"/>
      <c r="CW66" s="34" t="s">
        <v>172</v>
      </c>
      <c r="CX66" s="34" t="s">
        <v>989</v>
      </c>
      <c r="CY66" s="34" t="s">
        <v>172</v>
      </c>
      <c r="CZ66" s="34" t="s">
        <v>989</v>
      </c>
      <c r="DA66" s="32"/>
      <c r="DB66" s="32"/>
      <c r="DC66" t="s">
        <v>172</v>
      </c>
      <c r="DD66">
        <v>652116</v>
      </c>
      <c r="DE66" t="s">
        <v>963</v>
      </c>
      <c r="DF66" s="30">
        <v>315</v>
      </c>
      <c r="DG66" s="39" t="s">
        <v>172</v>
      </c>
      <c r="DK66" s="30">
        <v>264</v>
      </c>
      <c r="DL66" s="30"/>
      <c r="DM66" s="32"/>
      <c r="DN66" s="32" t="s">
        <v>172</v>
      </c>
      <c r="DO66" s="41">
        <v>648264</v>
      </c>
    </row>
    <row r="67" spans="1:119" ht="15.75" x14ac:dyDescent="0.25">
      <c r="A67" t="s">
        <v>463</v>
      </c>
      <c r="B67" t="s">
        <v>176</v>
      </c>
      <c r="C67" s="52">
        <v>182.71586014885</v>
      </c>
      <c r="D67" s="52">
        <v>187.64869838269601</v>
      </c>
      <c r="E67" s="52">
        <v>4.9328382338460131</v>
      </c>
      <c r="F67" s="124">
        <v>2.6997318294249128E-2</v>
      </c>
      <c r="G67" s="45">
        <v>176.941811960026</v>
      </c>
      <c r="H67" s="45">
        <v>177.71429878127699</v>
      </c>
      <c r="I67" s="45">
        <v>0.77248682125099322</v>
      </c>
      <c r="J67" s="46">
        <v>4.3657675520216242E-3</v>
      </c>
      <c r="K67" s="47">
        <v>4</v>
      </c>
      <c r="L67" s="55">
        <f t="shared" si="8"/>
        <v>169.66851896002601</v>
      </c>
      <c r="M67" s="55">
        <f t="shared" si="9"/>
        <v>170.441005781277</v>
      </c>
      <c r="N67" s="55">
        <f t="shared" si="4"/>
        <v>0.77248682125099322</v>
      </c>
      <c r="O67" s="129">
        <f t="shared" si="5"/>
        <v>4.5529178069444428E-3</v>
      </c>
      <c r="P67" s="54"/>
      <c r="Q67" s="42">
        <f t="shared" si="10"/>
        <v>246.72727882063256</v>
      </c>
      <c r="R67" s="42">
        <f t="shared" si="11"/>
        <v>253.3882536988271</v>
      </c>
      <c r="S67" s="42">
        <f t="shared" si="12"/>
        <v>229.10902179171111</v>
      </c>
      <c r="T67" s="42">
        <f t="shared" si="13"/>
        <v>230.15213633675822</v>
      </c>
      <c r="AB67" t="s">
        <v>174</v>
      </c>
      <c r="AC67" s="2">
        <v>132.79955637315899</v>
      </c>
      <c r="AD67" s="2">
        <v>134.293821751004</v>
      </c>
      <c r="AE67" s="2">
        <v>1.4942653778450108</v>
      </c>
      <c r="AF67" s="1">
        <v>1.1252035915287339E-2</v>
      </c>
      <c r="AG67" s="2">
        <v>125.506856270729</v>
      </c>
      <c r="AH67" s="2">
        <v>125.899670113222</v>
      </c>
      <c r="AI67" s="2">
        <v>0.39281384249299833</v>
      </c>
      <c r="AJ67" s="1">
        <v>3.1298197896508966E-3</v>
      </c>
      <c r="AM67" t="s">
        <v>174</v>
      </c>
      <c r="AN67" s="2">
        <v>132.79955637315899</v>
      </c>
      <c r="AO67" s="2">
        <v>135.670919717083</v>
      </c>
      <c r="AP67" s="2">
        <v>2.8713633439240027</v>
      </c>
      <c r="AQ67" s="1">
        <v>2.1621784156082867E-2</v>
      </c>
      <c r="AR67" s="2">
        <v>133.41127907121799</v>
      </c>
      <c r="AS67" s="2">
        <v>0.61172269805899759</v>
      </c>
      <c r="AT67" s="1">
        <v>4.6063610057558669E-3</v>
      </c>
      <c r="AU67" s="2">
        <v>132.716656228723</v>
      </c>
      <c r="AV67" s="2">
        <v>-8.2900144435996026E-2</v>
      </c>
      <c r="AW67" s="1">
        <v>-6.2425016091960026E-4</v>
      </c>
      <c r="AX67" s="2">
        <v>133.34755201920601</v>
      </c>
      <c r="AY67" s="2">
        <v>0.54799564604701345</v>
      </c>
      <c r="AZ67" s="1">
        <v>4.1264870230980121E-3</v>
      </c>
      <c r="BA67" s="2">
        <v>133.71380986796299</v>
      </c>
      <c r="BB67" s="2">
        <v>0.91425349480400087</v>
      </c>
      <c r="BC67" s="1">
        <v>6.8844619648803793E-3</v>
      </c>
      <c r="BD67" s="2">
        <v>138.117517166515</v>
      </c>
      <c r="BE67" s="2">
        <v>5.3179607933560078</v>
      </c>
      <c r="BF67" s="1">
        <v>4.00450192650708E-2</v>
      </c>
      <c r="BG67" s="1"/>
      <c r="BH67" t="s">
        <v>174</v>
      </c>
      <c r="BI67" s="2">
        <v>125.506856270729</v>
      </c>
      <c r="BJ67" s="2">
        <v>126.19877001857901</v>
      </c>
      <c r="BK67" s="2">
        <v>0.69191374785000903</v>
      </c>
      <c r="BL67" s="1">
        <v>5.5129557731690131E-3</v>
      </c>
      <c r="BM67" s="2">
        <v>125.644008534373</v>
      </c>
      <c r="BN67" s="2">
        <v>0.13715226364399768</v>
      </c>
      <c r="BO67" s="1">
        <v>1.0927870215165659E-3</v>
      </c>
      <c r="BP67" s="2">
        <v>125.483425191466</v>
      </c>
      <c r="BQ67" s="2">
        <v>-2.3431079263005472E-2</v>
      </c>
      <c r="BR67" s="1">
        <v>-1.8669162752720563E-4</v>
      </c>
      <c r="BS67" s="2">
        <v>125.46377705914099</v>
      </c>
      <c r="BT67" s="2">
        <v>-4.3079211588008093E-2</v>
      </c>
      <c r="BU67" s="1">
        <v>-3.4324189823608169E-4</v>
      </c>
      <c r="BV67" s="2">
        <v>125.70561857203899</v>
      </c>
      <c r="BW67" s="2">
        <v>0.19876230130998351</v>
      </c>
      <c r="BX67" s="1">
        <v>1.5836768381899094E-3</v>
      </c>
      <c r="BY67" s="2">
        <v>126.670024098702</v>
      </c>
      <c r="BZ67" s="2">
        <v>1.1631678279729982</v>
      </c>
      <c r="CA67" s="1">
        <v>9.2677632325037767E-3</v>
      </c>
      <c r="CC67" t="s">
        <v>174</v>
      </c>
      <c r="CE67" s="23">
        <v>132.79955637315899</v>
      </c>
      <c r="CF67" s="23">
        <v>131.50074710747299</v>
      </c>
      <c r="CG67" s="23">
        <v>-1.2988092656860033</v>
      </c>
      <c r="CH67" s="24">
        <v>-9.7802229251159941E-3</v>
      </c>
      <c r="CI67" s="2">
        <v>125.506856270729</v>
      </c>
      <c r="CJ67" s="2">
        <v>125.03947638161901</v>
      </c>
      <c r="CK67" s="2">
        <v>-0.46737988910999206</v>
      </c>
      <c r="CL67" s="1">
        <v>-3.7239390978116267E-3</v>
      </c>
      <c r="CN67" s="25" t="s">
        <v>174</v>
      </c>
      <c r="CO67" s="27">
        <v>4.1617000000000001E-2</v>
      </c>
      <c r="CP67" s="27">
        <v>5.0355650000000001</v>
      </c>
      <c r="CQ67" s="28">
        <f t="shared" si="6"/>
        <v>-5.0660926773157495</v>
      </c>
      <c r="CR67" s="27">
        <f t="shared" si="7"/>
        <v>1.9396241684060005</v>
      </c>
      <c r="CU67" s="30">
        <v>247</v>
      </c>
      <c r="CV67" s="30"/>
      <c r="CW67" s="34" t="s">
        <v>174</v>
      </c>
      <c r="CX67" s="34" t="s">
        <v>989</v>
      </c>
      <c r="CY67" s="34" t="s">
        <v>174</v>
      </c>
      <c r="CZ67" s="34" t="s">
        <v>989</v>
      </c>
      <c r="DA67" s="32"/>
      <c r="DB67" s="32"/>
      <c r="DC67" t="s">
        <v>174</v>
      </c>
      <c r="DD67">
        <v>536537</v>
      </c>
      <c r="DE67" t="s">
        <v>963</v>
      </c>
      <c r="DF67" s="30">
        <v>316</v>
      </c>
      <c r="DG67" s="39" t="s">
        <v>174</v>
      </c>
      <c r="DK67" s="30">
        <v>265</v>
      </c>
      <c r="DL67" s="30"/>
      <c r="DM67" s="32"/>
      <c r="DN67" s="32" t="s">
        <v>174</v>
      </c>
      <c r="DO67" s="41">
        <v>533290</v>
      </c>
    </row>
    <row r="68" spans="1:119" ht="15.75" x14ac:dyDescent="0.25">
      <c r="B68" t="s">
        <v>189</v>
      </c>
      <c r="C68" s="52">
        <v>8.4828583162260003</v>
      </c>
      <c r="D68" s="52">
        <v>8.06801268239</v>
      </c>
      <c r="E68" s="52">
        <v>-0.41484563383600026</v>
      </c>
      <c r="F68" s="124">
        <v>-4.8903991835214794E-2</v>
      </c>
      <c r="G68" s="45">
        <v>8.5988107669230001</v>
      </c>
      <c r="H68" s="45">
        <v>8.8178123977869998</v>
      </c>
      <c r="I68" s="45">
        <v>0.21900163086399971</v>
      </c>
      <c r="J68" s="46">
        <v>2.5468827818194595E-2</v>
      </c>
      <c r="K68" s="47">
        <v>1</v>
      </c>
      <c r="L68" s="55">
        <f t="shared" si="8"/>
        <v>8.4291637669230006</v>
      </c>
      <c r="M68" s="55">
        <f t="shared" si="9"/>
        <v>8.6481653977870003</v>
      </c>
      <c r="N68" s="55">
        <f t="shared" si="4"/>
        <v>0.21900163086399971</v>
      </c>
      <c r="O68" s="129">
        <f t="shared" si="5"/>
        <v>2.5981418432441315E-2</v>
      </c>
      <c r="P68" s="54"/>
      <c r="Q68" s="42">
        <f t="shared" si="10"/>
        <v>69.106788726892063</v>
      </c>
      <c r="R68" s="42">
        <f t="shared" si="11"/>
        <v>65.727190895234216</v>
      </c>
      <c r="S68" s="42">
        <f t="shared" si="12"/>
        <v>68.66935859000408</v>
      </c>
      <c r="T68" s="42">
        <f t="shared" si="13"/>
        <v>70.453485929018328</v>
      </c>
      <c r="AB68" t="s">
        <v>176</v>
      </c>
      <c r="AC68" s="2">
        <v>182.71586014885</v>
      </c>
      <c r="AD68" s="2">
        <v>184.32583229543502</v>
      </c>
      <c r="AE68" s="2">
        <v>1.6099721465850223</v>
      </c>
      <c r="AF68" s="1">
        <v>8.8113431711590549E-3</v>
      </c>
      <c r="AG68" s="2">
        <v>176.941811960026</v>
      </c>
      <c r="AH68" s="2">
        <v>177.36565757946701</v>
      </c>
      <c r="AI68" s="2">
        <v>0.42384561944101051</v>
      </c>
      <c r="AJ68" s="1">
        <v>2.3953954961010802E-3</v>
      </c>
      <c r="AM68" t="s">
        <v>176</v>
      </c>
      <c r="AN68" s="2">
        <v>182.71586014885</v>
      </c>
      <c r="AO68" s="2">
        <v>185.81716498909398</v>
      </c>
      <c r="AP68" s="2">
        <v>3.1013048402439836</v>
      </c>
      <c r="AQ68" s="1">
        <v>1.6973375150452163E-2</v>
      </c>
      <c r="AR68" s="2">
        <v>183.37829001792301</v>
      </c>
      <c r="AS68" s="2">
        <v>0.6624298690730086</v>
      </c>
      <c r="AT68" s="1">
        <v>3.6254645247180963E-3</v>
      </c>
      <c r="AU68" s="2">
        <v>183.07501346617201</v>
      </c>
      <c r="AV68" s="2">
        <v>0.35915331732201139</v>
      </c>
      <c r="AW68" s="1">
        <v>1.9656384346133176E-3</v>
      </c>
      <c r="AX68" s="2">
        <v>183.39948044560199</v>
      </c>
      <c r="AY68" s="2">
        <v>0.68362029675199665</v>
      </c>
      <c r="AZ68" s="1">
        <v>3.7414392828027266E-3</v>
      </c>
      <c r="BA68" s="2">
        <v>183.72298505778801</v>
      </c>
      <c r="BB68" s="2">
        <v>1.0071249089380103</v>
      </c>
      <c r="BC68" s="1">
        <v>5.5119731156209051E-3</v>
      </c>
      <c r="BD68" s="2">
        <v>189.167274273001</v>
      </c>
      <c r="BE68" s="2">
        <v>6.4514141241510004</v>
      </c>
      <c r="BF68" s="1">
        <v>3.5308451706903478E-2</v>
      </c>
      <c r="BG68" s="1"/>
      <c r="BH68" t="s">
        <v>176</v>
      </c>
      <c r="BI68" s="2">
        <v>176.941811960026</v>
      </c>
      <c r="BJ68" s="2">
        <v>177.657857163654</v>
      </c>
      <c r="BK68" s="2">
        <v>0.71604520362799917</v>
      </c>
      <c r="BL68" s="1">
        <v>4.0467834916812382E-3</v>
      </c>
      <c r="BM68" s="2">
        <v>177.09130336981499</v>
      </c>
      <c r="BN68" s="2">
        <v>0.14949140978899322</v>
      </c>
      <c r="BO68" s="1">
        <v>8.4486198108316948E-4</v>
      </c>
      <c r="BP68" s="2">
        <v>177.043305529706</v>
      </c>
      <c r="BQ68" s="2">
        <v>0.10149356968000234</v>
      </c>
      <c r="BR68" s="1">
        <v>5.735985664198543E-4</v>
      </c>
      <c r="BS68" s="2">
        <v>176.89117529514598</v>
      </c>
      <c r="BT68" s="2">
        <v>-5.0636664880016724E-2</v>
      </c>
      <c r="BU68" s="1">
        <v>-2.8617693194786748E-4</v>
      </c>
      <c r="BV68" s="2">
        <v>177.163414856602</v>
      </c>
      <c r="BW68" s="2">
        <v>0.22160289657600174</v>
      </c>
      <c r="BX68" s="1">
        <v>1.2524054892467441E-3</v>
      </c>
      <c r="BY68" s="2">
        <v>178.30159516542398</v>
      </c>
      <c r="BZ68" s="2">
        <v>1.3597832053979744</v>
      </c>
      <c r="CA68" s="1">
        <v>7.6849173767089673E-3</v>
      </c>
      <c r="CC68" t="s">
        <v>176</v>
      </c>
      <c r="CE68" s="23">
        <v>182.71586014885</v>
      </c>
      <c r="CF68" s="23">
        <v>182.306818773298</v>
      </c>
      <c r="CG68" s="23">
        <v>-0.40904137555199327</v>
      </c>
      <c r="CH68" s="24">
        <v>-2.2386747117560924E-3</v>
      </c>
      <c r="CI68" s="2">
        <v>176.941811960026</v>
      </c>
      <c r="CJ68" s="2">
        <v>176.68575342326599</v>
      </c>
      <c r="CK68" s="2">
        <v>-0.25605853676000834</v>
      </c>
      <c r="CL68" s="1">
        <v>-1.4471341393172579E-3</v>
      </c>
      <c r="CN68" s="25" t="s">
        <v>176</v>
      </c>
      <c r="CO68" s="27">
        <v>5.2557E-2</v>
      </c>
      <c r="CP68" s="27">
        <v>7.2207359999999996</v>
      </c>
      <c r="CQ68" s="28">
        <f t="shared" si="6"/>
        <v>-7.2728204600767183</v>
      </c>
      <c r="CR68" s="27">
        <f t="shared" si="7"/>
        <v>-0.23375172983600034</v>
      </c>
      <c r="CU68" s="30">
        <v>249</v>
      </c>
      <c r="CV68" s="30"/>
      <c r="CW68" s="34" t="s">
        <v>176</v>
      </c>
      <c r="CX68" s="34" t="s">
        <v>989</v>
      </c>
      <c r="CY68" s="34" t="s">
        <v>176</v>
      </c>
      <c r="CZ68" s="34" t="s">
        <v>989</v>
      </c>
      <c r="DA68" s="32"/>
      <c r="DB68" s="32"/>
      <c r="DC68" t="s">
        <v>176</v>
      </c>
      <c r="DD68">
        <v>740558</v>
      </c>
      <c r="DE68" t="s">
        <v>963</v>
      </c>
      <c r="DF68" s="30">
        <v>317</v>
      </c>
      <c r="DG68" s="39" t="s">
        <v>176</v>
      </c>
      <c r="DK68" s="30">
        <v>267</v>
      </c>
      <c r="DL68" s="30"/>
      <c r="DM68" s="32"/>
      <c r="DN68" s="32" t="s">
        <v>176</v>
      </c>
      <c r="DO68" s="41">
        <v>732751</v>
      </c>
    </row>
    <row r="69" spans="1:119" ht="15.75" x14ac:dyDescent="0.25">
      <c r="A69" t="s">
        <v>464</v>
      </c>
      <c r="B69" t="s">
        <v>190</v>
      </c>
      <c r="C69" s="52">
        <v>4.5702214213709995</v>
      </c>
      <c r="D69" s="52">
        <v>5.6317128040819995</v>
      </c>
      <c r="E69" s="52">
        <v>1.061491382711</v>
      </c>
      <c r="F69" s="124">
        <v>0.23226257216933005</v>
      </c>
      <c r="G69" s="45">
        <v>5.0377465209199999</v>
      </c>
      <c r="H69" s="45">
        <v>5.311112757359</v>
      </c>
      <c r="I69" s="45">
        <v>0.27336623643900015</v>
      </c>
      <c r="J69" s="46">
        <v>5.4263594903754236E-2</v>
      </c>
      <c r="K69" s="47">
        <v>1</v>
      </c>
      <c r="L69" s="55">
        <f t="shared" si="8"/>
        <v>4.9375805209200001</v>
      </c>
      <c r="M69" s="55">
        <f t="shared" si="9"/>
        <v>5.2109467573590003</v>
      </c>
      <c r="N69" s="55">
        <f t="shared" si="4"/>
        <v>0.27336623643900015</v>
      </c>
      <c r="O69" s="129">
        <f t="shared" si="5"/>
        <v>5.5364410824446646E-2</v>
      </c>
      <c r="P69" s="54"/>
      <c r="Q69" s="42">
        <f t="shared" si="10"/>
        <v>52.018864989369078</v>
      </c>
      <c r="R69" s="42">
        <f t="shared" si="11"/>
        <v>64.100900373129051</v>
      </c>
      <c r="S69" s="42">
        <f t="shared" si="12"/>
        <v>56.200194872577029</v>
      </c>
      <c r="T69" s="42">
        <f t="shared" si="13"/>
        <v>59.311685549916341</v>
      </c>
      <c r="AB69" t="s">
        <v>189</v>
      </c>
      <c r="AC69" s="2">
        <v>8.4828583162260003</v>
      </c>
      <c r="AD69" s="2">
        <v>8.4838323646300005</v>
      </c>
      <c r="AE69" s="2">
        <v>9.7404840400017179E-4</v>
      </c>
      <c r="AF69" s="1">
        <v>1.1482549486144467E-4</v>
      </c>
      <c r="AG69" s="2">
        <v>8.5988107669230001</v>
      </c>
      <c r="AH69" s="2">
        <v>8.5990327475370005</v>
      </c>
      <c r="AI69" s="2">
        <v>2.2198061400047209E-4</v>
      </c>
      <c r="AJ69" s="1">
        <v>2.5815269113068953E-5</v>
      </c>
      <c r="AM69" t="s">
        <v>189</v>
      </c>
      <c r="AN69" s="2">
        <v>8.4828583162260003</v>
      </c>
      <c r="AO69" s="2">
        <v>8.2847837833640003</v>
      </c>
      <c r="AP69" s="2">
        <v>-0.19807453286199994</v>
      </c>
      <c r="AQ69" s="1">
        <v>-2.3349975383076153E-2</v>
      </c>
      <c r="AR69" s="2">
        <v>8.4828987240839986</v>
      </c>
      <c r="AS69" s="2">
        <v>4.0407857998303598E-5</v>
      </c>
      <c r="AT69" s="1">
        <v>4.7634719916294606E-6</v>
      </c>
      <c r="AU69" s="2">
        <v>8.4830283566139997</v>
      </c>
      <c r="AV69" s="2">
        <v>1.7004038799939281E-4</v>
      </c>
      <c r="AW69" s="1">
        <v>2.0045176007966535E-5</v>
      </c>
      <c r="AX69" s="2">
        <v>8.1293347432369991</v>
      </c>
      <c r="AY69" s="2">
        <v>-0.35352357298900117</v>
      </c>
      <c r="AZ69" s="1">
        <v>-4.1675053361763893E-2</v>
      </c>
      <c r="BA69" s="2">
        <v>8.4826369113899993</v>
      </c>
      <c r="BB69" s="2">
        <v>-2.2140483600097127E-4</v>
      </c>
      <c r="BC69" s="1">
        <v>-2.610026334843627E-5</v>
      </c>
      <c r="BD69" s="2">
        <v>7.8339107358330002</v>
      </c>
      <c r="BE69" s="2">
        <v>-0.64894758039300005</v>
      </c>
      <c r="BF69" s="1">
        <v>-7.650105143825095E-2</v>
      </c>
      <c r="BG69" s="1"/>
      <c r="BH69" t="s">
        <v>189</v>
      </c>
      <c r="BI69" s="2">
        <v>8.5988107669230001</v>
      </c>
      <c r="BJ69" s="2">
        <v>8.6567841264149994</v>
      </c>
      <c r="BK69" s="2">
        <v>5.7973359491999332E-2</v>
      </c>
      <c r="BL69" s="1">
        <v>6.7420206192936758E-3</v>
      </c>
      <c r="BM69" s="2">
        <v>8.5988199685689999</v>
      </c>
      <c r="BN69" s="2">
        <v>9.2016459998234268E-6</v>
      </c>
      <c r="BO69" s="1">
        <v>1.0701068146794613E-6</v>
      </c>
      <c r="BP69" s="2">
        <v>8.5988349486049991</v>
      </c>
      <c r="BQ69" s="2">
        <v>2.4181681999024818E-5</v>
      </c>
      <c r="BR69" s="1">
        <v>2.8122123691853255E-6</v>
      </c>
      <c r="BS69" s="2">
        <v>8.7230898852149998</v>
      </c>
      <c r="BT69" s="2">
        <v>0.12427911829199978</v>
      </c>
      <c r="BU69" s="1">
        <v>1.4453058877637313E-2</v>
      </c>
      <c r="BV69" s="2">
        <v>8.5987603603660006</v>
      </c>
      <c r="BW69" s="2">
        <v>-5.0406556999504915E-5</v>
      </c>
      <c r="BX69" s="1">
        <v>-5.8620381778144889E-6</v>
      </c>
      <c r="BY69" s="2">
        <v>8.8083401465289999</v>
      </c>
      <c r="BZ69" s="2">
        <v>0.20952937960599982</v>
      </c>
      <c r="CA69" s="1">
        <v>2.4367250924045843E-2</v>
      </c>
      <c r="CC69" t="s">
        <v>189</v>
      </c>
      <c r="CE69" s="23">
        <v>8.4828583162260003</v>
      </c>
      <c r="CF69" s="23">
        <v>8.7193915978330008</v>
      </c>
      <c r="CG69" s="23">
        <v>0.23653328160700049</v>
      </c>
      <c r="CH69" s="24">
        <v>2.7883677033077394E-2</v>
      </c>
      <c r="CI69" s="2">
        <v>8.5988107669230001</v>
      </c>
      <c r="CJ69" s="2">
        <v>8.6609723979710012</v>
      </c>
      <c r="CK69" s="2">
        <v>6.2161631048001098E-2</v>
      </c>
      <c r="CL69" s="1">
        <v>7.2290962940035749E-3</v>
      </c>
      <c r="CN69" s="25" t="s">
        <v>189</v>
      </c>
      <c r="CO69" s="27">
        <v>0</v>
      </c>
      <c r="CP69" s="27">
        <v>0.16964699999999999</v>
      </c>
      <c r="CQ69" s="28">
        <f t="shared" si="6"/>
        <v>-0.16801761827476072</v>
      </c>
      <c r="CR69" s="27">
        <f t="shared" si="7"/>
        <v>5.278509600474</v>
      </c>
      <c r="CU69" s="30">
        <v>263</v>
      </c>
      <c r="CV69" s="30"/>
      <c r="CW69" s="15" t="s">
        <v>189</v>
      </c>
      <c r="CX69" s="33" t="s">
        <v>973</v>
      </c>
      <c r="CY69" s="34" t="s">
        <v>189</v>
      </c>
      <c r="CZ69" s="34" t="s">
        <v>989</v>
      </c>
      <c r="DA69" s="32"/>
      <c r="DB69" s="32"/>
      <c r="DC69" t="s">
        <v>189</v>
      </c>
      <c r="DD69">
        <v>122750</v>
      </c>
      <c r="DE69" t="s">
        <v>1045</v>
      </c>
      <c r="DF69" s="30">
        <v>269</v>
      </c>
      <c r="DG69" s="39" t="s">
        <v>189</v>
      </c>
      <c r="DK69" s="30">
        <v>278</v>
      </c>
      <c r="DL69" s="30"/>
      <c r="DM69" s="32"/>
      <c r="DN69" s="32" t="s">
        <v>189</v>
      </c>
      <c r="DO69" s="41">
        <v>121974</v>
      </c>
    </row>
    <row r="70" spans="1:119" ht="15.75" x14ac:dyDescent="0.25">
      <c r="A70" t="s">
        <v>465</v>
      </c>
      <c r="B70" t="s">
        <v>191</v>
      </c>
      <c r="C70" s="52">
        <v>6.7674291210959998</v>
      </c>
      <c r="D70" s="52">
        <v>7.3785326712600003</v>
      </c>
      <c r="E70" s="52">
        <v>0.61110355016400053</v>
      </c>
      <c r="F70" s="124">
        <v>9.0300694581198798E-2</v>
      </c>
      <c r="G70" s="45">
        <v>7.1457762894119998</v>
      </c>
      <c r="H70" s="45">
        <v>7.3972992260029997</v>
      </c>
      <c r="I70" s="45">
        <v>0.25152293659099989</v>
      </c>
      <c r="J70" s="46">
        <v>3.5198826048288841E-2</v>
      </c>
      <c r="K70" s="47">
        <v>2</v>
      </c>
      <c r="L70" s="55">
        <f t="shared" si="8"/>
        <v>6.9599442894120003</v>
      </c>
      <c r="M70" s="55">
        <f t="shared" si="9"/>
        <v>7.2114672260030002</v>
      </c>
      <c r="N70" s="55">
        <f t="shared" si="4"/>
        <v>0.25152293659099989</v>
      </c>
      <c r="O70" s="129">
        <f t="shared" si="5"/>
        <v>3.6138642226437909E-2</v>
      </c>
      <c r="P70" s="54"/>
      <c r="Q70" s="42">
        <f t="shared" si="10"/>
        <v>70.370172520209209</v>
      </c>
      <c r="R70" s="42">
        <f t="shared" si="11"/>
        <v>76.724647976582887</v>
      </c>
      <c r="S70" s="42">
        <f t="shared" si="12"/>
        <v>72.372014780355428</v>
      </c>
      <c r="T70" s="42">
        <f t="shared" si="13"/>
        <v>74.987441129709154</v>
      </c>
      <c r="AB70" t="s">
        <v>190</v>
      </c>
      <c r="AC70" s="2">
        <v>4.5702214213709995</v>
      </c>
      <c r="AD70" s="2">
        <v>4.5683391786669993</v>
      </c>
      <c r="AE70" s="2">
        <v>-1.8822427040001699E-3</v>
      </c>
      <c r="AF70" s="1">
        <v>-4.1184934611669747E-4</v>
      </c>
      <c r="AG70" s="2">
        <v>5.0377465209199999</v>
      </c>
      <c r="AH70" s="2">
        <v>5.0377465209199999</v>
      </c>
      <c r="AI70" s="2">
        <v>0</v>
      </c>
      <c r="AJ70" s="1">
        <v>0</v>
      </c>
      <c r="AM70" t="s">
        <v>190</v>
      </c>
      <c r="AN70" s="2">
        <v>4.5702214213709995</v>
      </c>
      <c r="AO70" s="2">
        <v>4.8449313200650002</v>
      </c>
      <c r="AP70" s="2">
        <v>0.27470989869400064</v>
      </c>
      <c r="AQ70" s="1">
        <v>6.0108662877780591E-2</v>
      </c>
      <c r="AR70" s="2">
        <v>4.570141955335</v>
      </c>
      <c r="AS70" s="2">
        <v>-7.9466035999509188E-5</v>
      </c>
      <c r="AT70" s="1">
        <v>-1.7387786864749005E-5</v>
      </c>
      <c r="AU70" s="2">
        <v>4.568717848076</v>
      </c>
      <c r="AV70" s="2">
        <v>-1.5035732949995051E-3</v>
      </c>
      <c r="AW70" s="1">
        <v>-3.2899353365431803E-4</v>
      </c>
      <c r="AX70" s="2">
        <v>5.0887421136580002</v>
      </c>
      <c r="AY70" s="2">
        <v>0.51852069228700071</v>
      </c>
      <c r="AZ70" s="1">
        <v>0.11345636118686173</v>
      </c>
      <c r="BA70" s="2">
        <v>4.5706590451159999</v>
      </c>
      <c r="BB70" s="2">
        <v>4.3762374500033729E-4</v>
      </c>
      <c r="BC70" s="1">
        <v>9.5755479801032611E-5</v>
      </c>
      <c r="BD70" s="2">
        <v>5.5007749117970004</v>
      </c>
      <c r="BE70" s="2">
        <v>0.93055349042600088</v>
      </c>
      <c r="BF70" s="1">
        <v>0.20361234273564988</v>
      </c>
      <c r="BG70" s="1"/>
      <c r="BH70" t="s">
        <v>190</v>
      </c>
      <c r="BI70" s="2">
        <v>5.0377465209199999</v>
      </c>
      <c r="BJ70" s="2">
        <v>5.0822292283159998</v>
      </c>
      <c r="BK70" s="2">
        <v>4.448270739599991E-2</v>
      </c>
      <c r="BL70" s="1">
        <v>8.8298820139677096E-3</v>
      </c>
      <c r="BM70" s="2">
        <v>5.0377465209199999</v>
      </c>
      <c r="BN70" s="2">
        <v>0</v>
      </c>
      <c r="BO70" s="1">
        <v>0</v>
      </c>
      <c r="BP70" s="2">
        <v>5.0377465209199999</v>
      </c>
      <c r="BQ70" s="2">
        <v>0</v>
      </c>
      <c r="BR70" s="1">
        <v>0</v>
      </c>
      <c r="BS70" s="2">
        <v>5.1383324761809996</v>
      </c>
      <c r="BT70" s="2">
        <v>0.10058595526099978</v>
      </c>
      <c r="BU70" s="1">
        <v>1.996645818587765E-2</v>
      </c>
      <c r="BV70" s="2">
        <v>5.0377465209199999</v>
      </c>
      <c r="BW70" s="2">
        <v>0</v>
      </c>
      <c r="BX70" s="1">
        <v>0</v>
      </c>
      <c r="BY70" s="2">
        <v>5.277117497841</v>
      </c>
      <c r="BZ70" s="2">
        <v>0.23937097692100018</v>
      </c>
      <c r="CA70" s="1">
        <v>4.7515486522987253E-2</v>
      </c>
      <c r="CC70" t="s">
        <v>190</v>
      </c>
      <c r="CE70" s="23">
        <v>4.5702214213709995</v>
      </c>
      <c r="CF70" s="23">
        <v>4.7030940763969999</v>
      </c>
      <c r="CG70" s="23">
        <v>0.13287265502600043</v>
      </c>
      <c r="CH70" s="24">
        <v>2.9073570572460485E-2</v>
      </c>
      <c r="CI70" s="2">
        <v>5.0377465209199999</v>
      </c>
      <c r="CJ70" s="2">
        <v>5.0377465209199999</v>
      </c>
      <c r="CK70" s="2">
        <v>0</v>
      </c>
      <c r="CL70" s="1">
        <v>0</v>
      </c>
      <c r="CN70" s="25" t="s">
        <v>190</v>
      </c>
      <c r="CO70" s="27">
        <v>0</v>
      </c>
      <c r="CP70" s="27">
        <v>0.10016600000000001</v>
      </c>
      <c r="CQ70" s="28">
        <f t="shared" si="6"/>
        <v>-0.12869304449290403</v>
      </c>
      <c r="CR70" s="27">
        <f t="shared" si="7"/>
        <v>2.1851427615530001</v>
      </c>
      <c r="CU70" s="30">
        <v>264</v>
      </c>
      <c r="CV70" s="30"/>
      <c r="CW70" s="15" t="s">
        <v>190</v>
      </c>
      <c r="CX70" s="33" t="s">
        <v>994</v>
      </c>
      <c r="CY70" s="34" t="s">
        <v>190</v>
      </c>
      <c r="CZ70" s="34" t="s">
        <v>989</v>
      </c>
      <c r="DA70" s="32"/>
      <c r="DB70" s="32"/>
      <c r="DC70" t="s">
        <v>190</v>
      </c>
      <c r="DD70">
        <v>87857</v>
      </c>
      <c r="DE70" t="s">
        <v>1045</v>
      </c>
      <c r="DF70" s="30">
        <v>99</v>
      </c>
      <c r="DG70" s="39" t="s">
        <v>190</v>
      </c>
      <c r="DK70" s="30">
        <v>279</v>
      </c>
      <c r="DL70" s="30"/>
      <c r="DM70" s="32"/>
      <c r="DN70" s="32" t="s">
        <v>190</v>
      </c>
      <c r="DO70" s="41">
        <v>86556</v>
      </c>
    </row>
    <row r="71" spans="1:119" ht="15.75" x14ac:dyDescent="0.25">
      <c r="A71" t="s">
        <v>466</v>
      </c>
      <c r="B71" t="s">
        <v>192</v>
      </c>
      <c r="C71" s="52">
        <v>8.2341972752940009</v>
      </c>
      <c r="D71" s="52">
        <v>9.1422622540479992</v>
      </c>
      <c r="E71" s="52">
        <v>0.90806497875399828</v>
      </c>
      <c r="F71" s="124">
        <v>0.1102797210699055</v>
      </c>
      <c r="G71" s="45">
        <v>9.4728680816040001</v>
      </c>
      <c r="H71" s="45">
        <v>9.7343627066489997</v>
      </c>
      <c r="I71" s="45">
        <v>0.26149462504499965</v>
      </c>
      <c r="J71" s="46">
        <v>2.7604588472293166E-2</v>
      </c>
      <c r="K71" s="47">
        <v>1</v>
      </c>
      <c r="L71" s="55">
        <f t="shared" si="8"/>
        <v>9.2882890816040007</v>
      </c>
      <c r="M71" s="55">
        <f t="shared" si="9"/>
        <v>9.5497837066490003</v>
      </c>
      <c r="N71" s="55">
        <f t="shared" si="4"/>
        <v>0.26149462504499965</v>
      </c>
      <c r="O71" s="129">
        <f t="shared" si="5"/>
        <v>2.8153153153136139E-2</v>
      </c>
      <c r="P71" s="54"/>
      <c r="Q71" s="42">
        <f t="shared" si="10"/>
        <v>48.700871646019273</v>
      </c>
      <c r="R71" s="42">
        <f t="shared" si="11"/>
        <v>54.071590187003551</v>
      </c>
      <c r="S71" s="42">
        <f t="shared" si="12"/>
        <v>54.93526074867664</v>
      </c>
      <c r="T71" s="42">
        <f t="shared" si="13"/>
        <v>56.481861558041601</v>
      </c>
      <c r="AB71" t="s">
        <v>191</v>
      </c>
      <c r="AC71" s="2">
        <v>6.7674291210959998</v>
      </c>
      <c r="AD71" s="2">
        <v>6.7679177140100002</v>
      </c>
      <c r="AE71" s="2">
        <v>4.8859291400038529E-4</v>
      </c>
      <c r="AF71" s="1">
        <v>7.2197714266013116E-5</v>
      </c>
      <c r="AG71" s="2">
        <v>7.1457762894119998</v>
      </c>
      <c r="AH71" s="2">
        <v>7.1457762894119998</v>
      </c>
      <c r="AI71" s="2">
        <v>0</v>
      </c>
      <c r="AJ71" s="1">
        <v>0</v>
      </c>
      <c r="AM71" t="s">
        <v>191</v>
      </c>
      <c r="AN71" s="2">
        <v>6.7674291210959998</v>
      </c>
      <c r="AO71" s="2">
        <v>6.8925746079599994</v>
      </c>
      <c r="AP71" s="2">
        <v>0.12514548686399962</v>
      </c>
      <c r="AQ71" s="1">
        <v>1.8492323247817341E-2</v>
      </c>
      <c r="AR71" s="2">
        <v>6.7674491493869997</v>
      </c>
      <c r="AS71" s="2">
        <v>2.0028290999896114E-5</v>
      </c>
      <c r="AT71" s="1">
        <v>2.9595124886439134E-6</v>
      </c>
      <c r="AU71" s="2">
        <v>6.7673097917020009</v>
      </c>
      <c r="AV71" s="2">
        <v>-1.1932939399894593E-4</v>
      </c>
      <c r="AW71" s="1">
        <v>-1.7632898972958919E-5</v>
      </c>
      <c r="AX71" s="2">
        <v>6.978984314251</v>
      </c>
      <c r="AY71" s="2">
        <v>0.21155519315500015</v>
      </c>
      <c r="AZ71" s="1">
        <v>3.1260791856027349E-2</v>
      </c>
      <c r="BA71" s="2">
        <v>6.7673197657920001</v>
      </c>
      <c r="BB71" s="2">
        <v>-1.0935530399969196E-4</v>
      </c>
      <c r="BC71" s="1">
        <v>-1.6159061593833379E-5</v>
      </c>
      <c r="BD71" s="2">
        <v>7.1645472001590003</v>
      </c>
      <c r="BE71" s="2">
        <v>0.39711807906300045</v>
      </c>
      <c r="BF71" s="1">
        <v>5.8680788813150704E-2</v>
      </c>
      <c r="BG71" s="1"/>
      <c r="BH71" t="s">
        <v>191</v>
      </c>
      <c r="BI71" s="2">
        <v>7.1457762894119998</v>
      </c>
      <c r="BJ71" s="2">
        <v>7.2091926382900002</v>
      </c>
      <c r="BK71" s="2">
        <v>6.3416348878000406E-2</v>
      </c>
      <c r="BL71" s="1">
        <v>8.8746619414835758E-3</v>
      </c>
      <c r="BM71" s="2">
        <v>7.1457762894119998</v>
      </c>
      <c r="BN71" s="2">
        <v>0</v>
      </c>
      <c r="BO71" s="1">
        <v>0</v>
      </c>
      <c r="BP71" s="2">
        <v>7.1457762894119998</v>
      </c>
      <c r="BQ71" s="2">
        <v>0</v>
      </c>
      <c r="BR71" s="1">
        <v>0</v>
      </c>
      <c r="BS71" s="2">
        <v>7.2646819435590002</v>
      </c>
      <c r="BT71" s="2">
        <v>0.11890565414700038</v>
      </c>
      <c r="BU71" s="1">
        <v>1.6639991140386612E-2</v>
      </c>
      <c r="BV71" s="2">
        <v>7.1457762894119998</v>
      </c>
      <c r="BW71" s="2">
        <v>0</v>
      </c>
      <c r="BX71" s="1">
        <v>0</v>
      </c>
      <c r="BY71" s="2">
        <v>7.3395632428869995</v>
      </c>
      <c r="BZ71" s="2">
        <v>0.19378695347499963</v>
      </c>
      <c r="CA71" s="1">
        <v>2.7119090442578864E-2</v>
      </c>
      <c r="CC71" t="s">
        <v>191</v>
      </c>
      <c r="CE71" s="23">
        <v>6.7674291210959998</v>
      </c>
      <c r="CF71" s="23">
        <v>6.9888155576060003</v>
      </c>
      <c r="CG71" s="23">
        <v>0.22138643651000045</v>
      </c>
      <c r="CH71" s="24">
        <v>3.2713521272040517E-2</v>
      </c>
      <c r="CI71" s="2">
        <v>7.1457762894119998</v>
      </c>
      <c r="CJ71" s="2">
        <v>7.153271368995</v>
      </c>
      <c r="CK71" s="2">
        <v>7.4950795830002193E-3</v>
      </c>
      <c r="CL71" s="1">
        <v>1.0488824837835726E-3</v>
      </c>
      <c r="CN71" s="25" t="s">
        <v>191</v>
      </c>
      <c r="CO71" s="27">
        <v>0</v>
      </c>
      <c r="CP71" s="27">
        <v>0.185832</v>
      </c>
      <c r="CQ71" s="28">
        <f t="shared" si="6"/>
        <v>-0.19888429029387281</v>
      </c>
      <c r="CR71" s="27">
        <f t="shared" si="7"/>
        <v>4.0199034859709997</v>
      </c>
      <c r="CU71" s="30">
        <v>265</v>
      </c>
      <c r="CV71" s="30"/>
      <c r="CW71" s="15" t="s">
        <v>191</v>
      </c>
      <c r="CX71" s="33" t="s">
        <v>994</v>
      </c>
      <c r="CY71" s="34" t="s">
        <v>191</v>
      </c>
      <c r="CZ71" s="34" t="s">
        <v>989</v>
      </c>
      <c r="DA71" s="32"/>
      <c r="DB71" s="32"/>
      <c r="DC71" t="s">
        <v>191</v>
      </c>
      <c r="DD71">
        <v>96169</v>
      </c>
      <c r="DE71" t="s">
        <v>1045</v>
      </c>
      <c r="DF71" s="30">
        <v>100</v>
      </c>
      <c r="DG71" s="39" t="s">
        <v>191</v>
      </c>
      <c r="DK71" s="30">
        <v>280</v>
      </c>
      <c r="DL71" s="30"/>
      <c r="DM71" s="32"/>
      <c r="DN71" s="32" t="s">
        <v>191</v>
      </c>
      <c r="DO71" s="41">
        <v>95018</v>
      </c>
    </row>
    <row r="72" spans="1:119" ht="15.75" x14ac:dyDescent="0.25">
      <c r="A72" t="s">
        <v>467</v>
      </c>
      <c r="B72" t="s">
        <v>193</v>
      </c>
      <c r="C72" s="52">
        <v>5.4026256620500002</v>
      </c>
      <c r="D72" s="52">
        <v>6.3501014076329998</v>
      </c>
      <c r="E72" s="52">
        <v>0.94747574558299963</v>
      </c>
      <c r="F72" s="124">
        <v>0.17537319904253454</v>
      </c>
      <c r="G72" s="45">
        <v>5.4122142537019995</v>
      </c>
      <c r="H72" s="45">
        <v>5.7531935517430002</v>
      </c>
      <c r="I72" s="45">
        <v>0.34097929804100069</v>
      </c>
      <c r="J72" s="46">
        <v>6.3001810729826149E-2</v>
      </c>
      <c r="K72" s="47">
        <v>3</v>
      </c>
      <c r="L72" s="55">
        <f t="shared" si="8"/>
        <v>5.2388592537019996</v>
      </c>
      <c r="M72" s="55">
        <f t="shared" si="9"/>
        <v>5.5798385517430003</v>
      </c>
      <c r="N72" s="55">
        <f t="shared" si="4"/>
        <v>0.34097929804100069</v>
      </c>
      <c r="O72" s="129">
        <f t="shared" si="5"/>
        <v>6.5086554444090144E-2</v>
      </c>
      <c r="P72" s="54"/>
      <c r="Q72" s="42">
        <f t="shared" si="10"/>
        <v>36.111152669589806</v>
      </c>
      <c r="R72" s="42">
        <f t="shared" si="11"/>
        <v>42.444081034369134</v>
      </c>
      <c r="S72" s="42">
        <f t="shared" si="12"/>
        <v>35.016537913001045</v>
      </c>
      <c r="T72" s="42">
        <f t="shared" si="13"/>
        <v>37.295643714319134</v>
      </c>
      <c r="AB72" t="s">
        <v>192</v>
      </c>
      <c r="AC72" s="2">
        <v>8.2341972752940009</v>
      </c>
      <c r="AD72" s="2">
        <v>8.2307921760959992</v>
      </c>
      <c r="AE72" s="2">
        <v>-3.4050991980016931E-3</v>
      </c>
      <c r="AF72" s="1">
        <v>-4.135314086071753E-4</v>
      </c>
      <c r="AG72" s="2">
        <v>9.4728680816040001</v>
      </c>
      <c r="AH72" s="2">
        <v>9.4728680816040001</v>
      </c>
      <c r="AI72" s="2">
        <v>0</v>
      </c>
      <c r="AJ72" s="1">
        <v>0</v>
      </c>
      <c r="AM72" t="s">
        <v>192</v>
      </c>
      <c r="AN72" s="2">
        <v>8.2341972752940009</v>
      </c>
      <c r="AO72" s="2">
        <v>8.4724648526680006</v>
      </c>
      <c r="AP72" s="2">
        <v>0.23826757737399973</v>
      </c>
      <c r="AQ72" s="1">
        <v>2.8936345512257891E-2</v>
      </c>
      <c r="AR72" s="2">
        <v>8.2340537017160003</v>
      </c>
      <c r="AS72" s="2">
        <v>-1.4357357800065529E-4</v>
      </c>
      <c r="AT72" s="1">
        <v>-1.7436256771675296E-5</v>
      </c>
      <c r="AU72" s="2">
        <v>8.2316350194460011</v>
      </c>
      <c r="AV72" s="2">
        <v>-2.5622558479998503E-3</v>
      </c>
      <c r="AW72" s="1">
        <v>-3.1117251170161762E-4</v>
      </c>
      <c r="AX72" s="2">
        <v>8.6158756313780014</v>
      </c>
      <c r="AY72" s="2">
        <v>0.38167835608400047</v>
      </c>
      <c r="AZ72" s="1">
        <v>4.6352831165363678E-2</v>
      </c>
      <c r="BA72" s="2">
        <v>8.2349876511750004</v>
      </c>
      <c r="BB72" s="2">
        <v>7.903758809995054E-4</v>
      </c>
      <c r="BC72" s="1">
        <v>9.5986998437717796E-5</v>
      </c>
      <c r="BD72" s="2">
        <v>8.9771211521299996</v>
      </c>
      <c r="BE72" s="2">
        <v>0.7429238768359987</v>
      </c>
      <c r="BF72" s="1">
        <v>9.0224201825365266E-2</v>
      </c>
      <c r="BG72" s="1"/>
      <c r="BH72" t="s">
        <v>192</v>
      </c>
      <c r="BI72" s="2">
        <v>9.4728680816040001</v>
      </c>
      <c r="BJ72" s="2">
        <v>9.5565463616179986</v>
      </c>
      <c r="BK72" s="2">
        <v>8.3678280013998574E-2</v>
      </c>
      <c r="BL72" s="1">
        <v>8.8334683110914483E-3</v>
      </c>
      <c r="BM72" s="2">
        <v>9.4728680816040001</v>
      </c>
      <c r="BN72" s="2">
        <v>0</v>
      </c>
      <c r="BO72" s="1">
        <v>0</v>
      </c>
      <c r="BP72" s="2">
        <v>9.4728680816040001</v>
      </c>
      <c r="BQ72" s="2">
        <v>0</v>
      </c>
      <c r="BR72" s="1">
        <v>0</v>
      </c>
      <c r="BS72" s="2">
        <v>9.6297648566309988</v>
      </c>
      <c r="BT72" s="2">
        <v>0.15689677502699872</v>
      </c>
      <c r="BU72" s="1">
        <v>1.6562753083375785E-2</v>
      </c>
      <c r="BV72" s="2">
        <v>9.4728680816040001</v>
      </c>
      <c r="BW72" s="2">
        <v>0</v>
      </c>
      <c r="BX72" s="1">
        <v>0</v>
      </c>
      <c r="BY72" s="2">
        <v>9.7239029216469994</v>
      </c>
      <c r="BZ72" s="2">
        <v>0.25103484004299936</v>
      </c>
      <c r="CA72" s="1">
        <v>2.6500404933380295E-2</v>
      </c>
      <c r="CC72" t="s">
        <v>192</v>
      </c>
      <c r="CE72" s="23">
        <v>8.2341972752940009</v>
      </c>
      <c r="CF72" s="23">
        <v>8.3953403452010011</v>
      </c>
      <c r="CG72" s="23">
        <v>0.16114306990700022</v>
      </c>
      <c r="CH72" s="24">
        <v>1.9569979260819523E-2</v>
      </c>
      <c r="CI72" s="2">
        <v>9.4728680816040001</v>
      </c>
      <c r="CJ72" s="2">
        <v>9.4728680816040001</v>
      </c>
      <c r="CK72" s="2">
        <v>0</v>
      </c>
      <c r="CL72" s="1">
        <v>0</v>
      </c>
      <c r="CN72" s="25" t="s">
        <v>192</v>
      </c>
      <c r="CO72" s="27">
        <v>0</v>
      </c>
      <c r="CP72" s="27">
        <v>0.18457899999999999</v>
      </c>
      <c r="CQ72" s="28">
        <f t="shared" si="6"/>
        <v>-0.10931196433816169</v>
      </c>
      <c r="CR72" s="27">
        <f t="shared" si="7"/>
        <v>3.8855895667780005</v>
      </c>
      <c r="CU72" s="30">
        <v>266</v>
      </c>
      <c r="CV72" s="30"/>
      <c r="CW72" s="15" t="s">
        <v>192</v>
      </c>
      <c r="CX72" s="33" t="s">
        <v>994</v>
      </c>
      <c r="CY72" s="34" t="s">
        <v>192</v>
      </c>
      <c r="CZ72" s="34" t="s">
        <v>989</v>
      </c>
      <c r="DA72" s="32"/>
      <c r="DB72" s="32"/>
      <c r="DC72" t="s">
        <v>192</v>
      </c>
      <c r="DD72">
        <v>169077</v>
      </c>
      <c r="DE72" t="s">
        <v>1045</v>
      </c>
      <c r="DF72" s="30">
        <v>101</v>
      </c>
      <c r="DG72" s="39" t="s">
        <v>192</v>
      </c>
      <c r="DK72" s="30">
        <v>281</v>
      </c>
      <c r="DL72" s="30"/>
      <c r="DM72" s="32"/>
      <c r="DN72" s="32" t="s">
        <v>192</v>
      </c>
      <c r="DO72" s="41">
        <v>168024</v>
      </c>
    </row>
    <row r="73" spans="1:119" ht="15.75" x14ac:dyDescent="0.25">
      <c r="A73" t="s">
        <v>468</v>
      </c>
      <c r="B73" t="s">
        <v>195</v>
      </c>
      <c r="C73" s="52">
        <v>7.0582712322879999</v>
      </c>
      <c r="D73" s="52">
        <v>8.2078632079560006</v>
      </c>
      <c r="E73" s="52">
        <v>1.1495919756680006</v>
      </c>
      <c r="F73" s="124">
        <v>0.16287160663495082</v>
      </c>
      <c r="G73" s="45">
        <v>7.3582995110380001</v>
      </c>
      <c r="H73" s="45">
        <v>7.7461358331469992</v>
      </c>
      <c r="I73" s="45">
        <v>0.3878363221089991</v>
      </c>
      <c r="J73" s="46">
        <v>5.270733020954306E-2</v>
      </c>
      <c r="K73" s="47">
        <v>1</v>
      </c>
      <c r="L73" s="55">
        <f t="shared" si="8"/>
        <v>7.2441385110379999</v>
      </c>
      <c r="M73" s="55">
        <f t="shared" si="9"/>
        <v>7.631974833146999</v>
      </c>
      <c r="N73" s="55">
        <f t="shared" si="4"/>
        <v>0.3878363221089991</v>
      </c>
      <c r="O73" s="129">
        <f t="shared" si="5"/>
        <v>5.3537949546111963E-2</v>
      </c>
      <c r="P73" s="54"/>
      <c r="Q73" s="42">
        <f t="shared" si="10"/>
        <v>74.580999717748497</v>
      </c>
      <c r="R73" s="42">
        <f t="shared" si="11"/>
        <v>86.728126966219008</v>
      </c>
      <c r="S73" s="42">
        <f t="shared" si="12"/>
        <v>76.544960439543956</v>
      </c>
      <c r="T73" s="42">
        <f t="shared" si="13"/>
        <v>80.643020669565388</v>
      </c>
      <c r="AB73" t="s">
        <v>193</v>
      </c>
      <c r="AC73" s="2">
        <v>5.4026256620500002</v>
      </c>
      <c r="AD73" s="2">
        <v>5.401035360262</v>
      </c>
      <c r="AE73" s="2">
        <v>-1.5903017880001258E-3</v>
      </c>
      <c r="AF73" s="1">
        <v>-2.9435720471454862E-4</v>
      </c>
      <c r="AG73" s="2">
        <v>5.4122142537019995</v>
      </c>
      <c r="AH73" s="2">
        <v>5.4117567779579998</v>
      </c>
      <c r="AI73" s="2">
        <v>-4.5747574399968016E-4</v>
      </c>
      <c r="AJ73" s="1">
        <v>-8.4526539888320746E-5</v>
      </c>
      <c r="AM73" t="s">
        <v>193</v>
      </c>
      <c r="AN73" s="2">
        <v>5.4026256620500002</v>
      </c>
      <c r="AO73" s="2">
        <v>5.6866632402950001</v>
      </c>
      <c r="AP73" s="2">
        <v>0.28403757824499998</v>
      </c>
      <c r="AQ73" s="1">
        <v>5.2573988281324549E-2</v>
      </c>
      <c r="AR73" s="2">
        <v>5.4025593056309997</v>
      </c>
      <c r="AS73" s="2">
        <v>-6.6356419000435096E-5</v>
      </c>
      <c r="AT73" s="1">
        <v>-1.2282253695003639E-5</v>
      </c>
      <c r="AU73" s="2">
        <v>5.4020219418149997</v>
      </c>
      <c r="AV73" s="2">
        <v>-6.0372023500043781E-4</v>
      </c>
      <c r="AW73" s="1">
        <v>-1.1174570898761087E-4</v>
      </c>
      <c r="AX73" s="2">
        <v>6.1492616127420003</v>
      </c>
      <c r="AY73" s="2">
        <v>0.74663595069200017</v>
      </c>
      <c r="AZ73" s="1">
        <v>0.13819871991810234</v>
      </c>
      <c r="BA73" s="2">
        <v>5.4029898587729992</v>
      </c>
      <c r="BB73" s="2">
        <v>3.6419672299903283E-4</v>
      </c>
      <c r="BC73" s="1">
        <v>6.7411060062384586E-5</v>
      </c>
      <c r="BD73" s="2">
        <v>6.5690527836570007</v>
      </c>
      <c r="BE73" s="2">
        <v>1.1664271216070006</v>
      </c>
      <c r="BF73" s="1">
        <v>0.21590004463948098</v>
      </c>
      <c r="BG73" s="1"/>
      <c r="BH73" t="s">
        <v>193</v>
      </c>
      <c r="BI73" s="2">
        <v>5.4122142537019995</v>
      </c>
      <c r="BJ73" s="2">
        <v>5.5189093404289995</v>
      </c>
      <c r="BK73" s="2">
        <v>0.10669508672700001</v>
      </c>
      <c r="BL73" s="1">
        <v>1.9713758865702643E-2</v>
      </c>
      <c r="BM73" s="2">
        <v>5.4121951069580003</v>
      </c>
      <c r="BN73" s="2">
        <v>-1.9146743999165494E-5</v>
      </c>
      <c r="BO73" s="1">
        <v>-3.537691433052371E-6</v>
      </c>
      <c r="BP73" s="2">
        <v>5.4120088082080002</v>
      </c>
      <c r="BQ73" s="2">
        <v>-2.0544549399925671E-4</v>
      </c>
      <c r="BR73" s="1">
        <v>-3.7959601074316358E-5</v>
      </c>
      <c r="BS73" s="2">
        <v>5.6694056629760006</v>
      </c>
      <c r="BT73" s="2">
        <v>0.25719140927400108</v>
      </c>
      <c r="BU73" s="1">
        <v>4.7520552073133472E-2</v>
      </c>
      <c r="BV73" s="2">
        <v>5.4123194329829998</v>
      </c>
      <c r="BW73" s="2">
        <v>1.0517928100028939E-4</v>
      </c>
      <c r="BX73" s="1">
        <v>1.9433687594378934E-5</v>
      </c>
      <c r="BY73" s="2">
        <v>5.8071770799319999</v>
      </c>
      <c r="BZ73" s="2">
        <v>0.39496282623000045</v>
      </c>
      <c r="CA73" s="1">
        <v>7.2976199336499403E-2</v>
      </c>
      <c r="CC73" t="s">
        <v>193</v>
      </c>
      <c r="CE73" s="23">
        <v>5.4026256620500002</v>
      </c>
      <c r="CF73" s="23">
        <v>5.1801761097780004</v>
      </c>
      <c r="CG73" s="23">
        <v>-0.22244955227199981</v>
      </c>
      <c r="CH73" s="24">
        <v>-4.1174341179061519E-2</v>
      </c>
      <c r="CI73" s="2">
        <v>5.4122142537019995</v>
      </c>
      <c r="CJ73" s="2">
        <v>5.3579107217260002</v>
      </c>
      <c r="CK73" s="2">
        <v>-5.4303531975999242E-2</v>
      </c>
      <c r="CL73" s="1">
        <v>-1.0033514829693812E-2</v>
      </c>
      <c r="CN73" s="25" t="s">
        <v>193</v>
      </c>
      <c r="CO73" s="27">
        <v>0</v>
      </c>
      <c r="CP73" s="27">
        <v>0.17335500000000001</v>
      </c>
      <c r="CQ73" s="28">
        <f t="shared" si="6"/>
        <v>-0.13301740139314083</v>
      </c>
      <c r="CR73" s="27">
        <f t="shared" si="7"/>
        <v>7.3483994997450006</v>
      </c>
      <c r="CU73" s="30">
        <v>267</v>
      </c>
      <c r="CV73" s="30"/>
      <c r="CW73" s="15" t="s">
        <v>193</v>
      </c>
      <c r="CX73" s="33" t="s">
        <v>994</v>
      </c>
      <c r="CY73" s="34" t="s">
        <v>193</v>
      </c>
      <c r="CZ73" s="34" t="s">
        <v>989</v>
      </c>
      <c r="DA73" s="32"/>
      <c r="DB73" s="32"/>
      <c r="DC73" t="s">
        <v>193</v>
      </c>
      <c r="DD73">
        <v>149611</v>
      </c>
      <c r="DE73" t="s">
        <v>1045</v>
      </c>
      <c r="DF73" s="30">
        <v>102</v>
      </c>
      <c r="DG73" s="39" t="s">
        <v>193</v>
      </c>
      <c r="DK73" s="30">
        <v>282</v>
      </c>
      <c r="DL73" s="30"/>
      <c r="DM73" s="32"/>
      <c r="DN73" s="32" t="s">
        <v>193</v>
      </c>
      <c r="DO73" s="41">
        <v>147803</v>
      </c>
    </row>
    <row r="74" spans="1:119" ht="15.75" x14ac:dyDescent="0.25">
      <c r="B74" t="s">
        <v>196</v>
      </c>
      <c r="C74" s="52">
        <v>5.7296893927000001</v>
      </c>
      <c r="D74" s="52">
        <v>5.6517879061049996</v>
      </c>
      <c r="E74" s="52">
        <v>-7.7901486595000513E-2</v>
      </c>
      <c r="F74" s="124">
        <v>-1.3596109885860849E-2</v>
      </c>
      <c r="G74" s="45">
        <v>6.3138479168980002</v>
      </c>
      <c r="H74" s="45">
        <v>6.4885397219909997</v>
      </c>
      <c r="I74" s="45">
        <v>0.17469180509299953</v>
      </c>
      <c r="J74" s="46">
        <v>2.7668041326346326E-2</v>
      </c>
      <c r="K74" s="47">
        <v>1</v>
      </c>
      <c r="L74" s="55">
        <f t="shared" si="8"/>
        <v>6.2050529168980004</v>
      </c>
      <c r="M74" s="55">
        <f t="shared" si="9"/>
        <v>6.379744721991</v>
      </c>
      <c r="N74" s="55">
        <f t="shared" si="4"/>
        <v>0.17469180509299953</v>
      </c>
      <c r="O74" s="129">
        <f t="shared" si="5"/>
        <v>2.8153153153177395E-2</v>
      </c>
      <c r="P74" s="54"/>
      <c r="Q74" s="42">
        <f t="shared" si="10"/>
        <v>81.031967538785736</v>
      </c>
      <c r="R74" s="42">
        <f t="shared" si="11"/>
        <v>79.930248003860882</v>
      </c>
      <c r="S74" s="42">
        <f t="shared" si="12"/>
        <v>87.754782515634517</v>
      </c>
      <c r="T74" s="42">
        <f t="shared" si="13"/>
        <v>90.225356347720947</v>
      </c>
      <c r="AB74" t="s">
        <v>195</v>
      </c>
      <c r="AC74" s="2">
        <v>7.0582712322879999</v>
      </c>
      <c r="AD74" s="2">
        <v>7.0602619782290006</v>
      </c>
      <c r="AE74" s="2">
        <v>1.9907459410006823E-3</v>
      </c>
      <c r="AF74" s="1">
        <v>2.8204440938654106E-4</v>
      </c>
      <c r="AG74" s="2">
        <v>7.3582995110380001</v>
      </c>
      <c r="AH74" s="2">
        <v>7.3582995110380001</v>
      </c>
      <c r="AI74" s="2">
        <v>0</v>
      </c>
      <c r="AJ74" s="1">
        <v>0</v>
      </c>
      <c r="AM74" t="s">
        <v>195</v>
      </c>
      <c r="AN74" s="2">
        <v>7.0582712322879999</v>
      </c>
      <c r="AO74" s="2">
        <v>7.426508008201</v>
      </c>
      <c r="AP74" s="2">
        <v>0.36823677591300008</v>
      </c>
      <c r="AQ74" s="1">
        <v>5.2170958552641637E-2</v>
      </c>
      <c r="AR74" s="2">
        <v>7.0583545493590005</v>
      </c>
      <c r="AS74" s="2">
        <v>8.3317071000621468E-5</v>
      </c>
      <c r="AT74" s="1">
        <v>1.1804175308464806E-5</v>
      </c>
      <c r="AU74" s="2">
        <v>7.0592410711939992</v>
      </c>
      <c r="AV74" s="2">
        <v>9.6983890599933176E-4</v>
      </c>
      <c r="AW74" s="1">
        <v>1.3740459583967419E-4</v>
      </c>
      <c r="AX74" s="2">
        <v>7.5078757498749997</v>
      </c>
      <c r="AY74" s="2">
        <v>0.44960451758699982</v>
      </c>
      <c r="AZ74" s="1">
        <v>6.3698957264533548E-2</v>
      </c>
      <c r="BA74" s="2">
        <v>7.057813546937</v>
      </c>
      <c r="BB74" s="2">
        <v>-4.5768535099988128E-4</v>
      </c>
      <c r="BC74" s="1">
        <v>-6.4843831575386854E-5</v>
      </c>
      <c r="BD74" s="2">
        <v>8.0514505865029999</v>
      </c>
      <c r="BE74" s="2">
        <v>0.99317935421500003</v>
      </c>
      <c r="BF74" s="1">
        <v>0.14071141806958476</v>
      </c>
      <c r="BG74" s="1"/>
      <c r="BH74" t="s">
        <v>195</v>
      </c>
      <c r="BI74" s="2">
        <v>7.3582995110380001</v>
      </c>
      <c r="BJ74" s="2">
        <v>7.4527443740560004</v>
      </c>
      <c r="BK74" s="2">
        <v>9.4444863018000369E-2</v>
      </c>
      <c r="BL74" s="1">
        <v>1.2835147968131224E-2</v>
      </c>
      <c r="BM74" s="2">
        <v>7.3582995110380001</v>
      </c>
      <c r="BN74" s="2">
        <v>0</v>
      </c>
      <c r="BO74" s="1">
        <v>0</v>
      </c>
      <c r="BP74" s="2">
        <v>7.3582995110380001</v>
      </c>
      <c r="BQ74" s="2">
        <v>0</v>
      </c>
      <c r="BR74" s="1">
        <v>0</v>
      </c>
      <c r="BS74" s="2">
        <v>7.516513621094</v>
      </c>
      <c r="BT74" s="2">
        <v>0.15821411005599995</v>
      </c>
      <c r="BU74" s="1">
        <v>2.1501450140574863E-2</v>
      </c>
      <c r="BV74" s="2">
        <v>7.3582995110380001</v>
      </c>
      <c r="BW74" s="2">
        <v>0</v>
      </c>
      <c r="BX74" s="1">
        <v>0</v>
      </c>
      <c r="BY74" s="2">
        <v>7.7048141780690003</v>
      </c>
      <c r="BZ74" s="2">
        <v>0.3465146670310002</v>
      </c>
      <c r="CA74" s="1">
        <v>4.7091677433244224E-2</v>
      </c>
      <c r="CC74" t="s">
        <v>195</v>
      </c>
      <c r="CE74" s="23">
        <v>7.0582712322879999</v>
      </c>
      <c r="CF74" s="23">
        <v>7.2292388711989997</v>
      </c>
      <c r="CG74" s="23">
        <v>0.17096763891099975</v>
      </c>
      <c r="CH74" s="24">
        <v>2.4222310716668097E-2</v>
      </c>
      <c r="CI74" s="2">
        <v>7.3582995110380001</v>
      </c>
      <c r="CJ74" s="2">
        <v>7.3582995110380001</v>
      </c>
      <c r="CK74" s="2">
        <v>0</v>
      </c>
      <c r="CL74" s="1">
        <v>0</v>
      </c>
      <c r="CN74" s="25" t="s">
        <v>195</v>
      </c>
      <c r="CO74" s="27">
        <v>0</v>
      </c>
      <c r="CP74" s="27">
        <v>0.114161</v>
      </c>
      <c r="CQ74" s="28">
        <f t="shared" si="6"/>
        <v>-0.10987040897459709</v>
      </c>
      <c r="CR74" s="27">
        <f t="shared" si="7"/>
        <v>4.3764148126949998</v>
      </c>
      <c r="CU74" s="30">
        <v>270</v>
      </c>
      <c r="CV74" s="30"/>
      <c r="CW74" s="15" t="s">
        <v>195</v>
      </c>
      <c r="CX74" s="33" t="s">
        <v>994</v>
      </c>
      <c r="CY74" s="34" t="s">
        <v>195</v>
      </c>
      <c r="CZ74" s="34" t="s">
        <v>989</v>
      </c>
      <c r="DA74" s="32"/>
      <c r="DB74" s="32"/>
      <c r="DC74" t="s">
        <v>195</v>
      </c>
      <c r="DD74">
        <v>94639</v>
      </c>
      <c r="DE74" t="s">
        <v>1045</v>
      </c>
      <c r="DF74" s="30">
        <v>103</v>
      </c>
      <c r="DG74" s="39" t="s">
        <v>195</v>
      </c>
      <c r="DK74" s="30">
        <v>284</v>
      </c>
      <c r="DL74" s="30"/>
      <c r="DM74" s="32"/>
      <c r="DN74" s="32" t="s">
        <v>195</v>
      </c>
      <c r="DO74" s="41">
        <v>94523</v>
      </c>
    </row>
    <row r="75" spans="1:119" ht="15.75" x14ac:dyDescent="0.25">
      <c r="A75" t="s">
        <v>469</v>
      </c>
      <c r="B75" t="s">
        <v>197</v>
      </c>
      <c r="C75" s="52">
        <v>7.0219282512480001</v>
      </c>
      <c r="D75" s="52">
        <v>7.9141598861530005</v>
      </c>
      <c r="E75" s="52">
        <v>0.89223163490500035</v>
      </c>
      <c r="F75" s="124">
        <v>0.1270636216977046</v>
      </c>
      <c r="G75" s="45">
        <v>6.5217592947830001</v>
      </c>
      <c r="H75" s="45">
        <v>6.8638483428720001</v>
      </c>
      <c r="I75" s="45">
        <v>0.34208904808899998</v>
      </c>
      <c r="J75" s="46">
        <v>5.2453491861107149E-2</v>
      </c>
      <c r="K75" s="47">
        <v>2</v>
      </c>
      <c r="L75" s="55">
        <f t="shared" si="8"/>
        <v>6.354026294783</v>
      </c>
      <c r="M75" s="55">
        <f t="shared" si="9"/>
        <v>6.6961153428719999</v>
      </c>
      <c r="N75" s="55">
        <f t="shared" ref="N75:N106" si="14">M75-L75</f>
        <v>0.34208904808899998</v>
      </c>
      <c r="O75" s="129">
        <f t="shared" ref="O75:O106" si="15">N75/L75</f>
        <v>5.3838154300663445E-2</v>
      </c>
      <c r="P75" s="54"/>
      <c r="Q75" s="42">
        <f t="shared" si="10"/>
        <v>65.028090081290571</v>
      </c>
      <c r="R75" s="42">
        <f t="shared" si="11"/>
        <v>73.290794719103928</v>
      </c>
      <c r="S75" s="42">
        <f t="shared" si="12"/>
        <v>58.84283910229388</v>
      </c>
      <c r="T75" s="42">
        <f t="shared" si="13"/>
        <v>62.01082895337229</v>
      </c>
      <c r="AB75" t="s">
        <v>196</v>
      </c>
      <c r="AC75" s="2">
        <v>5.7296893927000001</v>
      </c>
      <c r="AD75" s="2">
        <v>5.7306520640590008</v>
      </c>
      <c r="AE75" s="2">
        <v>9.6267135900074408E-4</v>
      </c>
      <c r="AF75" s="1">
        <v>1.680145803762505E-4</v>
      </c>
      <c r="AG75" s="2">
        <v>6.3138479168980002</v>
      </c>
      <c r="AH75" s="2">
        <v>6.3138479168980002</v>
      </c>
      <c r="AI75" s="2">
        <v>0</v>
      </c>
      <c r="AJ75" s="1">
        <v>0</v>
      </c>
      <c r="AM75" t="s">
        <v>196</v>
      </c>
      <c r="AN75" s="2">
        <v>5.7296893927000001</v>
      </c>
      <c r="AO75" s="2">
        <v>5.6324526137020001</v>
      </c>
      <c r="AP75" s="2">
        <v>-9.7236778997999984E-2</v>
      </c>
      <c r="AQ75" s="1">
        <v>-1.6970689392323084E-2</v>
      </c>
      <c r="AR75" s="2">
        <v>5.7297293409670003</v>
      </c>
      <c r="AS75" s="2">
        <v>3.9948267000156079E-5</v>
      </c>
      <c r="AT75" s="1">
        <v>6.9721522864839394E-6</v>
      </c>
      <c r="AU75" s="2">
        <v>5.7298679687059995</v>
      </c>
      <c r="AV75" s="2">
        <v>1.7857600599935353E-4</v>
      </c>
      <c r="AW75" s="1">
        <v>3.1166786497514345E-5</v>
      </c>
      <c r="AX75" s="2">
        <v>5.5735403205220004</v>
      </c>
      <c r="AY75" s="2">
        <v>-0.15614907217799967</v>
      </c>
      <c r="AZ75" s="1">
        <v>-2.7252624265626656E-2</v>
      </c>
      <c r="BA75" s="2">
        <v>5.7294704862890002</v>
      </c>
      <c r="BB75" s="2">
        <v>-2.1890641099986397E-4</v>
      </c>
      <c r="BC75" s="1">
        <v>-3.8205633149811765E-5</v>
      </c>
      <c r="BD75" s="2">
        <v>5.4281978179639996</v>
      </c>
      <c r="BE75" s="2">
        <v>-0.30149157473600052</v>
      </c>
      <c r="BF75" s="1">
        <v>-5.2619183008440311E-2</v>
      </c>
      <c r="BG75" s="1"/>
      <c r="BH75" t="s">
        <v>196</v>
      </c>
      <c r="BI75" s="2">
        <v>6.3138479168980002</v>
      </c>
      <c r="BJ75" s="2">
        <v>6.3697492945279999</v>
      </c>
      <c r="BK75" s="2">
        <v>5.5901377629999693E-2</v>
      </c>
      <c r="BL75" s="1">
        <v>8.8537732244688104E-3</v>
      </c>
      <c r="BM75" s="2">
        <v>6.3138479168980002</v>
      </c>
      <c r="BN75" s="2">
        <v>0</v>
      </c>
      <c r="BO75" s="1">
        <v>0</v>
      </c>
      <c r="BP75" s="2">
        <v>6.3138479168980002</v>
      </c>
      <c r="BQ75" s="2">
        <v>0</v>
      </c>
      <c r="BR75" s="1">
        <v>0</v>
      </c>
      <c r="BS75" s="2">
        <v>6.4186629999539999</v>
      </c>
      <c r="BT75" s="2">
        <v>0.10481508305599974</v>
      </c>
      <c r="BU75" s="1">
        <v>1.6600824795839474E-2</v>
      </c>
      <c r="BV75" s="2">
        <v>6.3138479168980002</v>
      </c>
      <c r="BW75" s="2">
        <v>0</v>
      </c>
      <c r="BX75" s="1">
        <v>0</v>
      </c>
      <c r="BY75" s="2">
        <v>6.4815520497870001</v>
      </c>
      <c r="BZ75" s="2">
        <v>0.16770413288899988</v>
      </c>
      <c r="CA75" s="1">
        <v>2.6561319673248179E-2</v>
      </c>
      <c r="CC75" t="s">
        <v>196</v>
      </c>
      <c r="CE75" s="23">
        <v>5.7296893927000001</v>
      </c>
      <c r="CF75" s="23">
        <v>5.9581769305119998</v>
      </c>
      <c r="CG75" s="23">
        <v>0.22848753781199971</v>
      </c>
      <c r="CH75" s="24">
        <v>3.9877822714632284E-2</v>
      </c>
      <c r="CI75" s="2">
        <v>6.3138479168980002</v>
      </c>
      <c r="CJ75" s="2">
        <v>6.3138479168980002</v>
      </c>
      <c r="CK75" s="2">
        <v>0</v>
      </c>
      <c r="CL75" s="1">
        <v>0</v>
      </c>
      <c r="CN75" s="25" t="s">
        <v>196</v>
      </c>
      <c r="CO75" s="27">
        <v>0</v>
      </c>
      <c r="CP75" s="27">
        <v>0.108795</v>
      </c>
      <c r="CQ75" s="28">
        <f t="shared" si="6"/>
        <v>-0.10023929861192232</v>
      </c>
      <c r="CR75" s="27">
        <f t="shared" si="7"/>
        <v>4.6434924985250001</v>
      </c>
      <c r="CU75" s="30">
        <v>271</v>
      </c>
      <c r="CV75" s="30"/>
      <c r="CW75" s="15" t="s">
        <v>196</v>
      </c>
      <c r="CX75" s="33" t="s">
        <v>973</v>
      </c>
      <c r="CY75" s="34" t="s">
        <v>196</v>
      </c>
      <c r="CZ75" s="34" t="s">
        <v>989</v>
      </c>
      <c r="DA75" s="32"/>
      <c r="DB75" s="32"/>
      <c r="DC75" t="s">
        <v>196</v>
      </c>
      <c r="DD75">
        <v>70709</v>
      </c>
      <c r="DE75" t="s">
        <v>1045</v>
      </c>
      <c r="DF75" s="30">
        <v>270</v>
      </c>
      <c r="DG75" s="39" t="s">
        <v>196</v>
      </c>
      <c r="DK75" s="30">
        <v>285</v>
      </c>
      <c r="DL75" s="30"/>
      <c r="DM75" s="32"/>
      <c r="DN75" s="32" t="s">
        <v>196</v>
      </c>
      <c r="DO75" s="41">
        <v>70719</v>
      </c>
    </row>
    <row r="76" spans="1:119" ht="15.75" x14ac:dyDescent="0.25">
      <c r="A76" t="s">
        <v>470</v>
      </c>
      <c r="B76" t="s">
        <v>198</v>
      </c>
      <c r="C76" s="52">
        <v>4.584615989555</v>
      </c>
      <c r="D76" s="52">
        <v>5.1252399235650001</v>
      </c>
      <c r="E76" s="52">
        <v>0.54062393401000008</v>
      </c>
      <c r="F76" s="124">
        <v>0.11792131232837999</v>
      </c>
      <c r="G76" s="45">
        <v>5.1004604714059996</v>
      </c>
      <c r="H76" s="45">
        <v>5.2412308394079998</v>
      </c>
      <c r="I76" s="45">
        <v>0.14077036800200027</v>
      </c>
      <c r="J76" s="46">
        <v>2.7599541020106234E-2</v>
      </c>
      <c r="K76" s="47">
        <v>1</v>
      </c>
      <c r="L76" s="55">
        <f t="shared" ref="L76:L107" si="16">G76-CO77-CP77</f>
        <v>5.0001634714059993</v>
      </c>
      <c r="M76" s="55">
        <f t="shared" ref="M76:M107" si="17">H76-CO77-CP77</f>
        <v>5.1409338394079995</v>
      </c>
      <c r="N76" s="55">
        <f t="shared" si="14"/>
        <v>0.14077036800200027</v>
      </c>
      <c r="O76" s="129">
        <f t="shared" si="15"/>
        <v>2.8153153153294197E-2</v>
      </c>
      <c r="P76" s="54"/>
      <c r="Q76" s="42">
        <f t="shared" si="10"/>
        <v>64.699632931907985</v>
      </c>
      <c r="R76" s="42">
        <f t="shared" si="11"/>
        <v>72.329098554403046</v>
      </c>
      <c r="S76" s="42">
        <f t="shared" si="12"/>
        <v>70.563977863477263</v>
      </c>
      <c r="T76" s="42">
        <f t="shared" si="13"/>
        <v>72.550576339373407</v>
      </c>
      <c r="AB76" t="s">
        <v>197</v>
      </c>
      <c r="AC76" s="2">
        <v>7.0219282512480001</v>
      </c>
      <c r="AD76" s="2">
        <v>7.021149516755</v>
      </c>
      <c r="AE76" s="2">
        <v>-7.7873449300014386E-4</v>
      </c>
      <c r="AF76" s="1">
        <v>-1.1090037738020751E-4</v>
      </c>
      <c r="AG76" s="2">
        <v>6.5217592947830001</v>
      </c>
      <c r="AH76" s="2">
        <v>6.5213130951840004</v>
      </c>
      <c r="AI76" s="2">
        <v>-4.4619959899971917E-4</v>
      </c>
      <c r="AJ76" s="1">
        <v>-6.8417060310191295E-5</v>
      </c>
      <c r="AM76" t="s">
        <v>197</v>
      </c>
      <c r="AN76" s="2">
        <v>7.0219282512480001</v>
      </c>
      <c r="AO76" s="2">
        <v>7.289622177409</v>
      </c>
      <c r="AP76" s="2">
        <v>0.26769392616099985</v>
      </c>
      <c r="AQ76" s="1">
        <v>3.812256642090054E-2</v>
      </c>
      <c r="AR76" s="2">
        <v>7.0218948991750008</v>
      </c>
      <c r="AS76" s="2">
        <v>-3.3352072999370819E-5</v>
      </c>
      <c r="AT76" s="1">
        <v>-4.7497029029658896E-6</v>
      </c>
      <c r="AU76" s="2">
        <v>7.0209025436759998</v>
      </c>
      <c r="AV76" s="2">
        <v>-1.0257075720003783E-3</v>
      </c>
      <c r="AW76" s="1">
        <v>-1.460720667172981E-4</v>
      </c>
      <c r="AX76" s="2">
        <v>7.2605930116400001</v>
      </c>
      <c r="AY76" s="2">
        <v>0.23866476039200002</v>
      </c>
      <c r="AZ76" s="1">
        <v>3.3988493167753799E-2</v>
      </c>
      <c r="BA76" s="2">
        <v>7.0221126686610003</v>
      </c>
      <c r="BB76" s="2">
        <v>1.8441741300012637E-4</v>
      </c>
      <c r="BC76" s="1">
        <v>2.6263072820111776E-5</v>
      </c>
      <c r="BD76" s="2">
        <v>7.6622636236139998</v>
      </c>
      <c r="BE76" s="2">
        <v>0.64033537236599969</v>
      </c>
      <c r="BF76" s="1">
        <v>9.119081674641058E-2</v>
      </c>
      <c r="BG76" s="1"/>
      <c r="BH76" t="s">
        <v>197</v>
      </c>
      <c r="BI76" s="2">
        <v>6.5217592947830001</v>
      </c>
      <c r="BJ76" s="2">
        <v>6.630575880586</v>
      </c>
      <c r="BK76" s="2">
        <v>0.10881658580299991</v>
      </c>
      <c r="BL76" s="1">
        <v>1.6685158234841076E-2</v>
      </c>
      <c r="BM76" s="2">
        <v>6.5217402900809995</v>
      </c>
      <c r="BN76" s="2">
        <v>-1.9004702000557927E-5</v>
      </c>
      <c r="BO76" s="1">
        <v>-2.9140452969125221E-6</v>
      </c>
      <c r="BP76" s="2">
        <v>6.5212787597279993</v>
      </c>
      <c r="BQ76" s="2">
        <v>-4.8053505500078586E-4</v>
      </c>
      <c r="BR76" s="1">
        <v>-7.3681813952438248E-5</v>
      </c>
      <c r="BS76" s="2">
        <v>6.6645267375220003</v>
      </c>
      <c r="BT76" s="2">
        <v>0.14276744273900022</v>
      </c>
      <c r="BU76" s="1">
        <v>2.1890940202777071E-2</v>
      </c>
      <c r="BV76" s="2">
        <v>6.5218642171529995</v>
      </c>
      <c r="BW76" s="2">
        <v>1.0492236999937177E-4</v>
      </c>
      <c r="BX76" s="1">
        <v>1.6088046991139816E-5</v>
      </c>
      <c r="BY76" s="2">
        <v>6.8036424055160003</v>
      </c>
      <c r="BZ76" s="2">
        <v>0.28188311073300021</v>
      </c>
      <c r="CA76" s="1">
        <v>4.3221943342571546E-2</v>
      </c>
      <c r="CC76" t="s">
        <v>197</v>
      </c>
      <c r="CE76" s="23">
        <v>7.0219282512480001</v>
      </c>
      <c r="CF76" s="23">
        <v>7.279563232788</v>
      </c>
      <c r="CG76" s="23">
        <v>0.25763498153999986</v>
      </c>
      <c r="CH76" s="24">
        <v>3.6690061806628496E-2</v>
      </c>
      <c r="CI76" s="2">
        <v>6.5217592947830001</v>
      </c>
      <c r="CJ76" s="2">
        <v>6.5980558021359998</v>
      </c>
      <c r="CK76" s="2">
        <v>7.6296507352999754E-2</v>
      </c>
      <c r="CL76" s="1">
        <v>1.1698761623114824E-2</v>
      </c>
      <c r="CN76" s="25" t="s">
        <v>197</v>
      </c>
      <c r="CO76" s="27">
        <v>0</v>
      </c>
      <c r="CP76" s="27">
        <v>0.16773299999999999</v>
      </c>
      <c r="CQ76" s="28">
        <f t="shared" si="6"/>
        <v>-0.17442835474938437</v>
      </c>
      <c r="CR76" s="27">
        <f t="shared" si="7"/>
        <v>5.5720084243999999</v>
      </c>
      <c r="CU76" s="30">
        <v>272</v>
      </c>
      <c r="CV76" s="30"/>
      <c r="CW76" s="15" t="s">
        <v>197</v>
      </c>
      <c r="CX76" s="36" t="s">
        <v>975</v>
      </c>
      <c r="CY76" s="34" t="s">
        <v>197</v>
      </c>
      <c r="CZ76" s="34" t="s">
        <v>989</v>
      </c>
      <c r="DA76" s="32"/>
      <c r="DB76" s="32"/>
      <c r="DC76" t="s">
        <v>197</v>
      </c>
      <c r="DD76">
        <v>107983</v>
      </c>
      <c r="DE76" t="s">
        <v>1045</v>
      </c>
      <c r="DF76" s="30">
        <v>192</v>
      </c>
      <c r="DG76" s="39" t="s">
        <v>197</v>
      </c>
      <c r="DK76" s="30">
        <v>286</v>
      </c>
      <c r="DL76" s="30"/>
      <c r="DM76" s="32"/>
      <c r="DN76" s="32" t="s">
        <v>197</v>
      </c>
      <c r="DO76" s="41">
        <v>107310</v>
      </c>
    </row>
    <row r="77" spans="1:119" ht="15.75" x14ac:dyDescent="0.25">
      <c r="A77" t="s">
        <v>471</v>
      </c>
      <c r="B77" t="s">
        <v>199</v>
      </c>
      <c r="C77" s="52">
        <v>3.3597905282859997</v>
      </c>
      <c r="D77" s="52">
        <v>4.8672562893410003</v>
      </c>
      <c r="E77" s="52">
        <v>1.5074657610550006</v>
      </c>
      <c r="F77" s="124">
        <v>0.44867849598469928</v>
      </c>
      <c r="G77" s="45">
        <v>3.3316553220479999</v>
      </c>
      <c r="H77" s="45">
        <v>3.7653303815050001</v>
      </c>
      <c r="I77" s="45">
        <v>0.43367505945700024</v>
      </c>
      <c r="J77" s="46">
        <v>0.13016804487158537</v>
      </c>
      <c r="K77" s="47">
        <v>3</v>
      </c>
      <c r="L77" s="55">
        <f t="shared" si="16"/>
        <v>3.2418133220479999</v>
      </c>
      <c r="M77" s="55">
        <f t="shared" si="17"/>
        <v>3.6754883815050001</v>
      </c>
      <c r="N77" s="55">
        <f t="shared" si="14"/>
        <v>0.43367505945700024</v>
      </c>
      <c r="O77" s="129">
        <f t="shared" si="15"/>
        <v>0.13377545724410439</v>
      </c>
      <c r="P77" s="54"/>
      <c r="Q77" s="42">
        <f t="shared" ref="Q77:Q108" si="18">C77/$DD78*1000000</f>
        <v>64.312057889935289</v>
      </c>
      <c r="R77" s="42">
        <f t="shared" ref="R77:R108" si="19">D77/$DD78*1000000</f>
        <v>93.167495297672374</v>
      </c>
      <c r="S77" s="42">
        <f t="shared" ref="S77:S108" si="20">L77/$DD78*1000000</f>
        <v>62.053775162666057</v>
      </c>
      <c r="T77" s="42">
        <f t="shared" ref="T77:T108" si="21">M77/$DD78*1000000</f>
        <v>70.355047308774544</v>
      </c>
      <c r="W77" s="9">
        <f>N77-E77</f>
        <v>-1.0737907015980004</v>
      </c>
      <c r="X77" s="131">
        <f>W77/E77</f>
        <v>-0.71231515125524802</v>
      </c>
      <c r="AB77" t="s">
        <v>198</v>
      </c>
      <c r="AC77" s="2">
        <v>4.584615989555</v>
      </c>
      <c r="AD77" s="2">
        <v>4.5836481631600003</v>
      </c>
      <c r="AE77" s="2">
        <v>-9.6782639499970458E-4</v>
      </c>
      <c r="AF77" s="1">
        <v>-2.1110304487980582E-4</v>
      </c>
      <c r="AG77" s="2">
        <v>5.1004604714059996</v>
      </c>
      <c r="AH77" s="2">
        <v>5.1004604714059996</v>
      </c>
      <c r="AI77" s="2">
        <v>0</v>
      </c>
      <c r="AJ77" s="1">
        <v>0</v>
      </c>
      <c r="AM77" t="s">
        <v>198</v>
      </c>
      <c r="AN77" s="2">
        <v>4.584615989555</v>
      </c>
      <c r="AO77" s="2">
        <v>4.6942680121159999</v>
      </c>
      <c r="AP77" s="2">
        <v>0.10965202256099982</v>
      </c>
      <c r="AQ77" s="1">
        <v>2.3917384315462167E-2</v>
      </c>
      <c r="AR77" s="2">
        <v>4.5845748274279998</v>
      </c>
      <c r="AS77" s="2">
        <v>-4.1162127000227144E-5</v>
      </c>
      <c r="AT77" s="1">
        <v>-8.9783151073079286E-6</v>
      </c>
      <c r="AU77" s="2">
        <v>4.5835864446050003</v>
      </c>
      <c r="AV77" s="2">
        <v>-1.0295449499997389E-3</v>
      </c>
      <c r="AW77" s="1">
        <v>-2.2456514402630925E-4</v>
      </c>
      <c r="AX77" s="2">
        <v>4.7646254612109997</v>
      </c>
      <c r="AY77" s="2">
        <v>0.18000947165599968</v>
      </c>
      <c r="AZ77" s="1">
        <v>3.9263805750821903E-2</v>
      </c>
      <c r="BA77" s="2">
        <v>4.5848431453699998</v>
      </c>
      <c r="BB77" s="2">
        <v>2.2715581499976878E-4</v>
      </c>
      <c r="BC77" s="1">
        <v>4.9547402774254465E-5</v>
      </c>
      <c r="BD77" s="2">
        <v>4.9306811720160004</v>
      </c>
      <c r="BE77" s="2">
        <v>0.34606518246100038</v>
      </c>
      <c r="BF77" s="1">
        <v>7.5484006348499152E-2</v>
      </c>
      <c r="BG77" s="1"/>
      <c r="BH77" t="s">
        <v>198</v>
      </c>
      <c r="BI77" s="2">
        <v>5.1004604714059996</v>
      </c>
      <c r="BJ77" s="2">
        <v>5.145506989167</v>
      </c>
      <c r="BK77" s="2">
        <v>4.5046517761000437E-2</v>
      </c>
      <c r="BL77" s="1">
        <v>8.8318531265046459E-3</v>
      </c>
      <c r="BM77" s="2">
        <v>5.1004604714059996</v>
      </c>
      <c r="BN77" s="2">
        <v>0</v>
      </c>
      <c r="BO77" s="1">
        <v>0</v>
      </c>
      <c r="BP77" s="2">
        <v>5.1004604714059996</v>
      </c>
      <c r="BQ77" s="2">
        <v>0</v>
      </c>
      <c r="BR77" s="1">
        <v>0</v>
      </c>
      <c r="BS77" s="2">
        <v>5.1849226922070004</v>
      </c>
      <c r="BT77" s="2">
        <v>8.4462220801000853E-2</v>
      </c>
      <c r="BU77" s="1">
        <v>1.6559724612024665E-2</v>
      </c>
      <c r="BV77" s="2">
        <v>5.1004604714059996</v>
      </c>
      <c r="BW77" s="2">
        <v>0</v>
      </c>
      <c r="BX77" s="1">
        <v>0</v>
      </c>
      <c r="BY77" s="2">
        <v>5.2356000246879999</v>
      </c>
      <c r="BZ77" s="2">
        <v>0.13513955328200034</v>
      </c>
      <c r="CA77" s="1">
        <v>2.6495559379317687E-2</v>
      </c>
      <c r="CC77" t="s">
        <v>198</v>
      </c>
      <c r="CE77" s="23">
        <v>4.584615989555</v>
      </c>
      <c r="CF77" s="23">
        <v>4.7816855964649996</v>
      </c>
      <c r="CG77" s="23">
        <v>0.19706960690999953</v>
      </c>
      <c r="CH77" s="24">
        <v>4.2984975701122537E-2</v>
      </c>
      <c r="CI77" s="2">
        <v>5.1004604714059996</v>
      </c>
      <c r="CJ77" s="2">
        <v>5.1004604714059996</v>
      </c>
      <c r="CK77" s="2">
        <v>0</v>
      </c>
      <c r="CL77" s="1">
        <v>0</v>
      </c>
      <c r="CN77" s="25" t="s">
        <v>198</v>
      </c>
      <c r="CO77" s="27">
        <v>0</v>
      </c>
      <c r="CP77" s="27">
        <v>0.100297</v>
      </c>
      <c r="CQ77" s="28">
        <f t="shared" si="6"/>
        <v>-6.7185431212643795E-2</v>
      </c>
      <c r="CR77" s="27">
        <f t="shared" si="7"/>
        <v>8.0841796957520007</v>
      </c>
      <c r="CU77" s="30">
        <v>273</v>
      </c>
      <c r="CV77" s="30"/>
      <c r="CW77" s="15" t="s">
        <v>198</v>
      </c>
      <c r="CX77" s="33" t="s">
        <v>994</v>
      </c>
      <c r="CY77" s="34" t="s">
        <v>198</v>
      </c>
      <c r="CZ77" s="34" t="s">
        <v>989</v>
      </c>
      <c r="DA77" s="32"/>
      <c r="DB77" s="32"/>
      <c r="DC77" t="s">
        <v>198</v>
      </c>
      <c r="DD77">
        <v>70860</v>
      </c>
      <c r="DE77" t="s">
        <v>1045</v>
      </c>
      <c r="DF77" s="30">
        <v>104</v>
      </c>
      <c r="DG77" s="39" t="s">
        <v>198</v>
      </c>
      <c r="DK77" s="30">
        <v>287</v>
      </c>
      <c r="DL77" s="30"/>
      <c r="DM77" s="32"/>
      <c r="DN77" s="32" t="s">
        <v>198</v>
      </c>
      <c r="DO77" s="41">
        <v>70630</v>
      </c>
    </row>
    <row r="78" spans="1:119" ht="15.75" x14ac:dyDescent="0.25">
      <c r="A78" t="s">
        <v>472</v>
      </c>
      <c r="B78" t="s">
        <v>200</v>
      </c>
      <c r="C78" s="52">
        <v>4.47971484303</v>
      </c>
      <c r="D78" s="52">
        <v>5.3887288986729995</v>
      </c>
      <c r="E78" s="52">
        <v>0.90901405564299953</v>
      </c>
      <c r="F78" s="124">
        <v>0.20291783908016753</v>
      </c>
      <c r="G78" s="45">
        <v>4.5839474320409996</v>
      </c>
      <c r="H78" s="45">
        <v>4.8990389261290002</v>
      </c>
      <c r="I78" s="45">
        <v>0.31509149408800052</v>
      </c>
      <c r="J78" s="46">
        <v>6.8738025197576547E-2</v>
      </c>
      <c r="K78" s="47">
        <v>4</v>
      </c>
      <c r="L78" s="55">
        <f t="shared" si="16"/>
        <v>4.3801344320409994</v>
      </c>
      <c r="M78" s="55">
        <f t="shared" si="17"/>
        <v>4.6952259261289999</v>
      </c>
      <c r="N78" s="55">
        <f t="shared" si="14"/>
        <v>0.31509149408800052</v>
      </c>
      <c r="O78" s="129">
        <f t="shared" si="15"/>
        <v>7.1936489387878944E-2</v>
      </c>
      <c r="P78" s="54"/>
      <c r="Q78" s="42">
        <f t="shared" si="18"/>
        <v>42.869315320344128</v>
      </c>
      <c r="R78" s="42">
        <f t="shared" si="19"/>
        <v>51.568264147994675</v>
      </c>
      <c r="S78" s="42">
        <f t="shared" si="20"/>
        <v>41.916365369733093</v>
      </c>
      <c r="T78" s="42">
        <f t="shared" si="21"/>
        <v>44.931681542331361</v>
      </c>
      <c r="AB78" t="s">
        <v>199</v>
      </c>
      <c r="AC78" s="2">
        <v>3.3597905282859997</v>
      </c>
      <c r="AD78" s="2">
        <v>3.361660565008</v>
      </c>
      <c r="AE78" s="2">
        <v>1.8700367220003677E-3</v>
      </c>
      <c r="AF78" s="1">
        <v>5.5659324778035155E-4</v>
      </c>
      <c r="AG78" s="2">
        <v>3.3316553220479999</v>
      </c>
      <c r="AH78" s="2">
        <v>3.3320758641570003</v>
      </c>
      <c r="AI78" s="2">
        <v>4.2054210900044353E-4</v>
      </c>
      <c r="AJ78" s="1">
        <v>1.262261753841728E-4</v>
      </c>
      <c r="AM78" t="s">
        <v>199</v>
      </c>
      <c r="AN78" s="2">
        <v>3.3597905282859997</v>
      </c>
      <c r="AO78" s="2">
        <v>3.9603588880339999</v>
      </c>
      <c r="AP78" s="2">
        <v>0.60056835974800027</v>
      </c>
      <c r="AQ78" s="1">
        <v>0.17875172713650717</v>
      </c>
      <c r="AR78" s="2">
        <v>3.359869250934</v>
      </c>
      <c r="AS78" s="2">
        <v>7.8722648000351114E-5</v>
      </c>
      <c r="AT78" s="1">
        <v>2.343082026620021E-5</v>
      </c>
      <c r="AU78" s="2">
        <v>3.361090484719</v>
      </c>
      <c r="AV78" s="2">
        <v>1.2999564330002933E-3</v>
      </c>
      <c r="AW78" s="1">
        <v>3.8691591694660419E-4</v>
      </c>
      <c r="AX78" s="2">
        <v>4.0274514252009999</v>
      </c>
      <c r="AY78" s="2">
        <v>0.66766089691500019</v>
      </c>
      <c r="AZ78" s="1">
        <v>0.19872098908964067</v>
      </c>
      <c r="BA78" s="2">
        <v>3.3593573566070001</v>
      </c>
      <c r="BB78" s="2">
        <v>-4.3317167899958875E-4</v>
      </c>
      <c r="BC78" s="1">
        <v>-1.2892818029955328E-4</v>
      </c>
      <c r="BD78" s="2">
        <v>4.9158854615810004</v>
      </c>
      <c r="BE78" s="2">
        <v>1.5560949332950007</v>
      </c>
      <c r="BF78" s="1">
        <v>0.46315236625446526</v>
      </c>
      <c r="BG78" s="1"/>
      <c r="BH78" t="s">
        <v>199</v>
      </c>
      <c r="BI78" s="2">
        <v>3.3316553220479999</v>
      </c>
      <c r="BJ78" s="2">
        <v>3.5035030577039996</v>
      </c>
      <c r="BK78" s="2">
        <v>0.17184773565599976</v>
      </c>
      <c r="BL78" s="1">
        <v>5.1580286387597665E-2</v>
      </c>
      <c r="BM78" s="2">
        <v>3.3316730345279999</v>
      </c>
      <c r="BN78" s="2">
        <v>1.7712480000042774E-5</v>
      </c>
      <c r="BO78" s="1">
        <v>5.3164203039931352E-6</v>
      </c>
      <c r="BP78" s="2">
        <v>3.3319388965179999</v>
      </c>
      <c r="BQ78" s="2">
        <v>2.8357447000004754E-4</v>
      </c>
      <c r="BR78" s="1">
        <v>8.5115188273957352E-5</v>
      </c>
      <c r="BS78" s="2">
        <v>3.5429794381050002</v>
      </c>
      <c r="BT78" s="2">
        <v>0.2113241160570003</v>
      </c>
      <c r="BU78" s="1">
        <v>6.342916527364463E-2</v>
      </c>
      <c r="BV78" s="2">
        <v>3.3315578447190002</v>
      </c>
      <c r="BW78" s="2">
        <v>-9.7477328999673318E-5</v>
      </c>
      <c r="BX78" s="1">
        <v>-2.9257927239530015E-5</v>
      </c>
      <c r="BY78" s="2">
        <v>3.7815259521060001</v>
      </c>
      <c r="BZ78" s="2">
        <v>0.44987063005800021</v>
      </c>
      <c r="CA78" s="1">
        <v>0.13502916315528718</v>
      </c>
      <c r="CC78" t="s">
        <v>199</v>
      </c>
      <c r="CE78" s="23">
        <v>3.3597905282859997</v>
      </c>
      <c r="CF78" s="23">
        <v>3.3251178294580002</v>
      </c>
      <c r="CG78" s="23">
        <v>-3.4672698827999504E-2</v>
      </c>
      <c r="CH78" s="24">
        <v>-1.0319898974680369E-2</v>
      </c>
      <c r="CI78" s="2">
        <v>3.3316553220479999</v>
      </c>
      <c r="CJ78" s="2">
        <v>3.324316973537</v>
      </c>
      <c r="CK78" s="2">
        <v>-7.3383485109999036E-3</v>
      </c>
      <c r="CL78" s="1">
        <v>-2.2026133563207108E-3</v>
      </c>
      <c r="CN78" s="25" t="s">
        <v>199</v>
      </c>
      <c r="CO78" s="27">
        <v>0</v>
      </c>
      <c r="CP78" s="27">
        <v>8.9842000000000005E-2</v>
      </c>
      <c r="CQ78" s="28">
        <f t="shared" ref="CQ78:CQ109" si="22">CH134-CO78-CP78</f>
        <v>-0.10264960955386626</v>
      </c>
      <c r="CR78" s="27">
        <f t="shared" ref="CR78:CR109" si="23">CI134-CO78-CP78</f>
        <v>173.00736431247199</v>
      </c>
      <c r="CU78" s="30">
        <v>274</v>
      </c>
      <c r="CV78" s="30"/>
      <c r="CW78" s="15" t="s">
        <v>199</v>
      </c>
      <c r="CX78" s="33" t="s">
        <v>994</v>
      </c>
      <c r="CY78" s="34" t="s">
        <v>199</v>
      </c>
      <c r="CZ78" s="34" t="s">
        <v>989</v>
      </c>
      <c r="DA78" s="32"/>
      <c r="DB78" s="32"/>
      <c r="DC78" t="s">
        <v>199</v>
      </c>
      <c r="DD78">
        <v>52242</v>
      </c>
      <c r="DE78" t="s">
        <v>1045</v>
      </c>
      <c r="DF78" s="30">
        <v>105</v>
      </c>
      <c r="DG78" s="39" t="s">
        <v>199</v>
      </c>
      <c r="DK78" s="30">
        <v>288</v>
      </c>
      <c r="DL78" s="30"/>
      <c r="DM78" s="32"/>
      <c r="DN78" s="32" t="s">
        <v>199</v>
      </c>
      <c r="DO78" s="41">
        <v>52092</v>
      </c>
    </row>
    <row r="79" spans="1:119" ht="15.75" x14ac:dyDescent="0.25">
      <c r="A79" t="s">
        <v>473</v>
      </c>
      <c r="B79" t="s">
        <v>211</v>
      </c>
      <c r="C79" s="52">
        <v>5.5465975565930004</v>
      </c>
      <c r="D79" s="52">
        <v>6.1440365136890005</v>
      </c>
      <c r="E79" s="52">
        <v>0.59743895709600014</v>
      </c>
      <c r="F79" s="124">
        <v>0.10771269251107832</v>
      </c>
      <c r="G79" s="45">
        <v>5.4060794092840005</v>
      </c>
      <c r="H79" s="45">
        <v>5.6597056581730003</v>
      </c>
      <c r="I79" s="45">
        <v>0.25362624888899976</v>
      </c>
      <c r="J79" s="46">
        <v>4.6915006178681135E-2</v>
      </c>
      <c r="K79" s="47">
        <v>3</v>
      </c>
      <c r="L79" s="55">
        <f t="shared" si="16"/>
        <v>5.2323114092840006</v>
      </c>
      <c r="M79" s="55">
        <f t="shared" si="17"/>
        <v>5.4859376581730004</v>
      </c>
      <c r="N79" s="55">
        <f t="shared" si="14"/>
        <v>0.25362624888899976</v>
      </c>
      <c r="O79" s="129">
        <f t="shared" si="15"/>
        <v>4.8473079878039303E-2</v>
      </c>
      <c r="P79" s="54"/>
      <c r="Q79" s="42">
        <f t="shared" si="18"/>
        <v>40.244937684336932</v>
      </c>
      <c r="R79" s="42">
        <f t="shared" si="19"/>
        <v>44.579828282257424</v>
      </c>
      <c r="S79" s="42">
        <f t="shared" si="20"/>
        <v>37.964543932230939</v>
      </c>
      <c r="T79" s="42">
        <f t="shared" si="21"/>
        <v>39.804802302791302</v>
      </c>
      <c r="AB79" t="s">
        <v>200</v>
      </c>
      <c r="AC79" s="2">
        <v>4.47971484303</v>
      </c>
      <c r="AD79" s="2">
        <v>4.4820537767780007</v>
      </c>
      <c r="AE79" s="2">
        <v>2.3389337480006489E-3</v>
      </c>
      <c r="AF79" s="1">
        <v>5.2211665919758312E-4</v>
      </c>
      <c r="AG79" s="2">
        <v>4.5839474320409996</v>
      </c>
      <c r="AH79" s="2">
        <v>4.5844915601669998</v>
      </c>
      <c r="AI79" s="2">
        <v>5.4412812600013183E-4</v>
      </c>
      <c r="AJ79" s="1">
        <v>1.1870295941807063E-4</v>
      </c>
      <c r="AM79" t="s">
        <v>200</v>
      </c>
      <c r="AN79" s="2">
        <v>4.47971484303</v>
      </c>
      <c r="AO79" s="2">
        <v>4.9250426680370003</v>
      </c>
      <c r="AP79" s="2">
        <v>0.4453278250070003</v>
      </c>
      <c r="AQ79" s="1">
        <v>9.9409859915500429E-2</v>
      </c>
      <c r="AR79" s="2">
        <v>4.4798138861919998</v>
      </c>
      <c r="AS79" s="2">
        <v>9.9043161999823326E-5</v>
      </c>
      <c r="AT79" s="1">
        <v>2.2109255939342844E-5</v>
      </c>
      <c r="AU79" s="2">
        <v>4.4818350081329994</v>
      </c>
      <c r="AV79" s="2">
        <v>2.120165102999394E-3</v>
      </c>
      <c r="AW79" s="1">
        <v>4.7328126393986089E-4</v>
      </c>
      <c r="AX79" s="2">
        <v>5.0348680477530001</v>
      </c>
      <c r="AY79" s="2">
        <v>0.55515320472300012</v>
      </c>
      <c r="AZ79" s="1">
        <v>0.12392601408251787</v>
      </c>
      <c r="BA79" s="2">
        <v>4.4791689418459999</v>
      </c>
      <c r="BB79" s="2">
        <v>-5.4590118400010823E-4</v>
      </c>
      <c r="BC79" s="1">
        <v>-1.2186069942587468E-4</v>
      </c>
      <c r="BD79" s="2">
        <v>5.6877754874099997</v>
      </c>
      <c r="BE79" s="2">
        <v>1.2080606443799997</v>
      </c>
      <c r="BF79" s="1">
        <v>0.26967355885601163</v>
      </c>
      <c r="BG79" s="1"/>
      <c r="BH79" t="s">
        <v>200</v>
      </c>
      <c r="BI79" s="2">
        <v>4.5839474320409996</v>
      </c>
      <c r="BJ79" s="2">
        <v>4.7253757236879999</v>
      </c>
      <c r="BK79" s="2">
        <v>0.14142829164700021</v>
      </c>
      <c r="BL79" s="1">
        <v>3.0852947976331691E-2</v>
      </c>
      <c r="BM79" s="2">
        <v>4.583970499186</v>
      </c>
      <c r="BN79" s="2">
        <v>2.30671450003328E-5</v>
      </c>
      <c r="BO79" s="1">
        <v>5.0321574019582872E-6</v>
      </c>
      <c r="BP79" s="2">
        <v>4.5844412538550001</v>
      </c>
      <c r="BQ79" s="2">
        <v>4.9382181400048353E-4</v>
      </c>
      <c r="BR79" s="1">
        <v>1.0772850721383812E-4</v>
      </c>
      <c r="BS79" s="2">
        <v>4.7820474013509999</v>
      </c>
      <c r="BT79" s="2">
        <v>0.19809996931000029</v>
      </c>
      <c r="BU79" s="1">
        <v>4.3216021179762178E-2</v>
      </c>
      <c r="BV79" s="2">
        <v>4.5838202507209997</v>
      </c>
      <c r="BW79" s="2">
        <v>-1.2718131999989168E-4</v>
      </c>
      <c r="BX79" s="1">
        <v>-2.7744934226539391E-5</v>
      </c>
      <c r="BY79" s="2">
        <v>4.9729969390860003</v>
      </c>
      <c r="BZ79" s="2">
        <v>0.38904950704500063</v>
      </c>
      <c r="CA79" s="1">
        <v>8.48721571991886E-2</v>
      </c>
      <c r="CC79" t="s">
        <v>200</v>
      </c>
      <c r="CE79" s="23">
        <v>4.47971484303</v>
      </c>
      <c r="CF79" s="23">
        <v>4.1881895510359994</v>
      </c>
      <c r="CG79" s="23">
        <v>-0.29152529199400057</v>
      </c>
      <c r="CH79" s="24">
        <v>-6.5076752027550491E-2</v>
      </c>
      <c r="CI79" s="2">
        <v>4.5839474320409996</v>
      </c>
      <c r="CJ79" s="2">
        <v>4.5509274245379991</v>
      </c>
      <c r="CK79" s="2">
        <v>-3.3020007503000492E-2</v>
      </c>
      <c r="CL79" s="1">
        <v>-7.2034001245730598E-3</v>
      </c>
      <c r="CN79" s="25" t="s">
        <v>200</v>
      </c>
      <c r="CO79" s="27">
        <v>0</v>
      </c>
      <c r="CP79" s="27">
        <v>0.20381299999999999</v>
      </c>
      <c r="CQ79" s="28">
        <f t="shared" si="22"/>
        <v>-0.20610481542319042</v>
      </c>
      <c r="CR79" s="27">
        <f t="shared" si="23"/>
        <v>154.74571822256101</v>
      </c>
      <c r="CU79" s="30">
        <v>275</v>
      </c>
      <c r="CV79" s="30"/>
      <c r="CW79" s="15" t="s">
        <v>200</v>
      </c>
      <c r="CX79" s="33" t="s">
        <v>994</v>
      </c>
      <c r="CY79" s="34" t="s">
        <v>200</v>
      </c>
      <c r="CZ79" s="34" t="s">
        <v>989</v>
      </c>
      <c r="DA79" s="32"/>
      <c r="DB79" s="32"/>
      <c r="DC79" t="s">
        <v>200</v>
      </c>
      <c r="DD79">
        <v>104497</v>
      </c>
      <c r="DE79" t="s">
        <v>1045</v>
      </c>
      <c r="DF79" s="30">
        <v>106</v>
      </c>
      <c r="DG79" s="39" t="s">
        <v>200</v>
      </c>
      <c r="DK79" s="30">
        <v>289</v>
      </c>
      <c r="DL79" s="30"/>
      <c r="DM79" s="32"/>
      <c r="DN79" s="32" t="s">
        <v>200</v>
      </c>
      <c r="DO79" s="41">
        <v>104363</v>
      </c>
    </row>
    <row r="80" spans="1:119" ht="15.75" x14ac:dyDescent="0.25">
      <c r="B80" t="s">
        <v>212</v>
      </c>
      <c r="C80" s="52">
        <v>8.429483706708</v>
      </c>
      <c r="D80" s="52">
        <v>8.1368512032950004</v>
      </c>
      <c r="E80" s="52">
        <v>-0.29263250341299951</v>
      </c>
      <c r="F80" s="124">
        <v>-3.4715353109957249E-2</v>
      </c>
      <c r="G80" s="45">
        <v>8.3762270580660001</v>
      </c>
      <c r="H80" s="45">
        <v>8.5501812048189993</v>
      </c>
      <c r="I80" s="45">
        <v>0.17395414675299925</v>
      </c>
      <c r="J80" s="46">
        <v>2.076760163580902E-2</v>
      </c>
      <c r="K80" s="47">
        <v>1</v>
      </c>
      <c r="L80" s="55">
        <f t="shared" si="16"/>
        <v>8.2578070580659997</v>
      </c>
      <c r="M80" s="55">
        <f t="shared" si="17"/>
        <v>8.4317612048189989</v>
      </c>
      <c r="N80" s="55">
        <f t="shared" si="14"/>
        <v>0.17395414675299925</v>
      </c>
      <c r="O80" s="129">
        <f t="shared" si="15"/>
        <v>2.1065416705647731E-2</v>
      </c>
      <c r="P80" s="54"/>
      <c r="Q80" s="42">
        <f t="shared" si="18"/>
        <v>68.942680887133179</v>
      </c>
      <c r="R80" s="42">
        <f t="shared" si="19"/>
        <v>66.549311375789244</v>
      </c>
      <c r="S80" s="42">
        <f t="shared" si="20"/>
        <v>67.538579661612204</v>
      </c>
      <c r="T80" s="42">
        <f t="shared" si="21"/>
        <v>68.961307985891636</v>
      </c>
      <c r="AB80" t="s">
        <v>211</v>
      </c>
      <c r="AC80" s="2">
        <v>5.5465975565930004</v>
      </c>
      <c r="AD80" s="2">
        <v>5.5472868931799999</v>
      </c>
      <c r="AE80" s="2">
        <v>6.8933658699954492E-4</v>
      </c>
      <c r="AF80" s="1">
        <v>1.2428098126213616E-4</v>
      </c>
      <c r="AG80" s="2">
        <v>5.4060794092840005</v>
      </c>
      <c r="AH80" s="2">
        <v>5.4061320551610006</v>
      </c>
      <c r="AI80" s="2">
        <v>5.2645877000045971E-5</v>
      </c>
      <c r="AJ80" s="1">
        <v>9.7382729727639291E-6</v>
      </c>
      <c r="AM80" t="s">
        <v>211</v>
      </c>
      <c r="AN80" s="2">
        <v>5.5465975565930004</v>
      </c>
      <c r="AO80" s="2">
        <v>5.8312873148020001</v>
      </c>
      <c r="AP80" s="2">
        <v>0.28468975820899978</v>
      </c>
      <c r="AQ80" s="1">
        <v>5.1326918043765657E-2</v>
      </c>
      <c r="AR80" s="2">
        <v>5.5466271820489998</v>
      </c>
      <c r="AS80" s="2">
        <v>2.9625455999493511E-5</v>
      </c>
      <c r="AT80" s="1">
        <v>5.3411944344653266E-6</v>
      </c>
      <c r="AU80" s="2">
        <v>5.5475923714539999</v>
      </c>
      <c r="AV80" s="2">
        <v>9.9481486099950445E-4</v>
      </c>
      <c r="AW80" s="1">
        <v>1.7935587553436451E-4</v>
      </c>
      <c r="AX80" s="2">
        <v>5.9992958546900006</v>
      </c>
      <c r="AY80" s="2">
        <v>0.45269829809700024</v>
      </c>
      <c r="AZ80" s="1">
        <v>8.1617296636006587E-2</v>
      </c>
      <c r="BA80" s="2">
        <v>5.5464335870169998</v>
      </c>
      <c r="BB80" s="2">
        <v>-1.639695760005111E-4</v>
      </c>
      <c r="BC80" s="1">
        <v>-2.9562190933720721E-5</v>
      </c>
      <c r="BD80" s="2">
        <v>6.4162922663139996</v>
      </c>
      <c r="BE80" s="2">
        <v>0.86969470972099927</v>
      </c>
      <c r="BF80" s="1">
        <v>0.1567978748858804</v>
      </c>
      <c r="BG80" s="1"/>
      <c r="BH80" t="s">
        <v>211</v>
      </c>
      <c r="BI80" s="2">
        <v>5.4060794092840005</v>
      </c>
      <c r="BJ80" s="2">
        <v>5.5125814184290007</v>
      </c>
      <c r="BK80" s="2">
        <v>0.10650200914500019</v>
      </c>
      <c r="BL80" s="1">
        <v>1.9700415232913805E-2</v>
      </c>
      <c r="BM80" s="2">
        <v>5.4060817513530006</v>
      </c>
      <c r="BN80" s="2">
        <v>2.3420690000719446E-6</v>
      </c>
      <c r="BO80" s="1">
        <v>4.3322874541018557E-7</v>
      </c>
      <c r="BP80" s="2">
        <v>5.4062208332860004</v>
      </c>
      <c r="BQ80" s="2">
        <v>1.4142400199990135E-4</v>
      </c>
      <c r="BR80" s="1">
        <v>2.616017843856127E-5</v>
      </c>
      <c r="BS80" s="2">
        <v>5.588921154406</v>
      </c>
      <c r="BT80" s="2">
        <v>0.18284174512199947</v>
      </c>
      <c r="BU80" s="1">
        <v>3.3821505619765886E-2</v>
      </c>
      <c r="BV80" s="2">
        <v>5.4060663235219995</v>
      </c>
      <c r="BW80" s="2">
        <v>-1.3085762001097123E-5</v>
      </c>
      <c r="BX80" s="1">
        <v>-2.4205641483224618E-6</v>
      </c>
      <c r="BY80" s="2">
        <v>5.7262186813340001</v>
      </c>
      <c r="BZ80" s="2">
        <v>0.32013927204999959</v>
      </c>
      <c r="CA80" s="1">
        <v>5.9218381346788231E-2</v>
      </c>
      <c r="CC80" t="s">
        <v>211</v>
      </c>
      <c r="CE80" s="23">
        <v>5.5465975565930004</v>
      </c>
      <c r="CF80" s="23">
        <v>5.2749296534000001</v>
      </c>
      <c r="CG80" s="23">
        <v>-0.27166790319300027</v>
      </c>
      <c r="CH80" s="24">
        <v>-4.8979198584559354E-2</v>
      </c>
      <c r="CI80" s="2">
        <v>5.4060794092840005</v>
      </c>
      <c r="CJ80" s="2">
        <v>5.3399831289169999</v>
      </c>
      <c r="CK80" s="2">
        <v>-6.6096280367000659E-2</v>
      </c>
      <c r="CL80" s="1">
        <v>-1.2226287363350935E-2</v>
      </c>
      <c r="CN80" s="25" t="s">
        <v>211</v>
      </c>
      <c r="CO80" s="27">
        <v>0</v>
      </c>
      <c r="CP80" s="27">
        <v>0.17376800000000001</v>
      </c>
      <c r="CQ80" s="28">
        <f t="shared" si="22"/>
        <v>-0.17854161622113979</v>
      </c>
      <c r="CR80" s="27">
        <f t="shared" si="23"/>
        <v>209.380757583172</v>
      </c>
      <c r="CU80" s="30">
        <v>288</v>
      </c>
      <c r="CV80" s="30"/>
      <c r="CW80" s="15" t="s">
        <v>211</v>
      </c>
      <c r="CX80" s="33" t="s">
        <v>603</v>
      </c>
      <c r="CY80" s="34" t="s">
        <v>211</v>
      </c>
      <c r="CZ80" s="34" t="s">
        <v>989</v>
      </c>
      <c r="DA80" s="32"/>
      <c r="DB80" s="32"/>
      <c r="DC80" t="s">
        <v>211</v>
      </c>
      <c r="DD80">
        <v>137821</v>
      </c>
      <c r="DE80" t="s">
        <v>1045</v>
      </c>
      <c r="DF80" s="30">
        <v>152</v>
      </c>
      <c r="DG80" s="39" t="s">
        <v>211</v>
      </c>
      <c r="DK80" s="30">
        <v>300</v>
      </c>
      <c r="DL80" s="30"/>
      <c r="DM80" s="32"/>
      <c r="DN80" s="32" t="s">
        <v>211</v>
      </c>
      <c r="DO80" s="41">
        <v>136594</v>
      </c>
    </row>
    <row r="81" spans="1:119" ht="15.75" x14ac:dyDescent="0.25">
      <c r="A81" t="s">
        <v>474</v>
      </c>
      <c r="B81" t="s">
        <v>213</v>
      </c>
      <c r="C81" s="52">
        <v>4.1895377130079998</v>
      </c>
      <c r="D81" s="52">
        <v>5.5109990933450002</v>
      </c>
      <c r="E81" s="52">
        <v>1.3214613803370003</v>
      </c>
      <c r="F81" s="124">
        <v>0.31541937818915561</v>
      </c>
      <c r="G81" s="45">
        <v>4.2974776584540004</v>
      </c>
      <c r="H81" s="45">
        <v>4.7079749288129999</v>
      </c>
      <c r="I81" s="45">
        <v>0.41049727035899952</v>
      </c>
      <c r="J81" s="46">
        <v>9.5520512957518011E-2</v>
      </c>
      <c r="K81" s="47">
        <v>3</v>
      </c>
      <c r="L81" s="55">
        <f t="shared" si="16"/>
        <v>4.1686886584540002</v>
      </c>
      <c r="M81" s="55">
        <f t="shared" si="17"/>
        <v>4.5791859288129997</v>
      </c>
      <c r="N81" s="55">
        <f t="shared" si="14"/>
        <v>0.41049727035899952</v>
      </c>
      <c r="O81" s="129">
        <f t="shared" si="15"/>
        <v>9.8471558802195727E-2</v>
      </c>
      <c r="P81" s="54"/>
      <c r="Q81" s="42">
        <f t="shared" si="18"/>
        <v>53.356313206928171</v>
      </c>
      <c r="R81" s="42">
        <f t="shared" si="19"/>
        <v>70.185928341123287</v>
      </c>
      <c r="S81" s="42">
        <f t="shared" si="20"/>
        <v>53.090787805068771</v>
      </c>
      <c r="T81" s="42">
        <f t="shared" si="21"/>
        <v>58.318720438270503</v>
      </c>
      <c r="AB81" t="s">
        <v>212</v>
      </c>
      <c r="AC81" s="2">
        <v>8.429483706708</v>
      </c>
      <c r="AD81" s="2">
        <v>8.4287148768689999</v>
      </c>
      <c r="AE81" s="2">
        <v>-7.6882983900006252E-4</v>
      </c>
      <c r="AF81" s="1">
        <v>-9.1207227601406292E-5</v>
      </c>
      <c r="AG81" s="2">
        <v>8.3762270580660001</v>
      </c>
      <c r="AH81" s="2">
        <v>8.3759709206459991</v>
      </c>
      <c r="AI81" s="2">
        <v>-2.5613742000096806E-4</v>
      </c>
      <c r="AJ81" s="1">
        <v>-3.0579092260198118E-5</v>
      </c>
      <c r="AM81" t="s">
        <v>212</v>
      </c>
      <c r="AN81" s="2">
        <v>8.429483706708</v>
      </c>
      <c r="AO81" s="2">
        <v>8.2341223045629999</v>
      </c>
      <c r="AP81" s="2">
        <v>-0.19536140214500008</v>
      </c>
      <c r="AQ81" s="1">
        <v>-2.3175962958388037E-2</v>
      </c>
      <c r="AR81" s="2">
        <v>8.4294505501669992</v>
      </c>
      <c r="AS81" s="2">
        <v>-3.3156541000778361E-5</v>
      </c>
      <c r="AT81" s="1">
        <v>-3.9334011612589166E-6</v>
      </c>
      <c r="AU81" s="2">
        <v>8.4282766608220001</v>
      </c>
      <c r="AV81" s="2">
        <v>-1.2070458859998467E-3</v>
      </c>
      <c r="AW81" s="1">
        <v>-1.4319333520264188E-4</v>
      </c>
      <c r="AX81" s="2">
        <v>8.0706849059590002</v>
      </c>
      <c r="AY81" s="2">
        <v>-0.35879880074899972</v>
      </c>
      <c r="AZ81" s="1">
        <v>-4.2564742187410055E-2</v>
      </c>
      <c r="BA81" s="2">
        <v>8.4296673969619995</v>
      </c>
      <c r="BB81" s="2">
        <v>1.8369025399955774E-4</v>
      </c>
      <c r="BC81" s="1">
        <v>2.1791400326615619E-5</v>
      </c>
      <c r="BD81" s="2">
        <v>7.7844854753109995</v>
      </c>
      <c r="BE81" s="2">
        <v>-0.64499823139700041</v>
      </c>
      <c r="BF81" s="1">
        <v>-7.651693197813822E-2</v>
      </c>
      <c r="BG81" s="1"/>
      <c r="BH81" t="s">
        <v>212</v>
      </c>
      <c r="BI81" s="2">
        <v>8.3762270580660001</v>
      </c>
      <c r="BJ81" s="2">
        <v>8.3931823652989994</v>
      </c>
      <c r="BK81" s="2">
        <v>1.6955307232999317E-2</v>
      </c>
      <c r="BL81" s="1">
        <v>2.0242177194411148E-3</v>
      </c>
      <c r="BM81" s="2">
        <v>8.3762160515959998</v>
      </c>
      <c r="BN81" s="2">
        <v>-1.1006470000296531E-5</v>
      </c>
      <c r="BO81" s="1">
        <v>-1.3140128513705587E-6</v>
      </c>
      <c r="BP81" s="2">
        <v>8.3758688567790003</v>
      </c>
      <c r="BQ81" s="2">
        <v>-3.5820128699981524E-4</v>
      </c>
      <c r="BR81" s="1">
        <v>-4.2764037378246629E-5</v>
      </c>
      <c r="BS81" s="2">
        <v>8.457828946278001</v>
      </c>
      <c r="BT81" s="2">
        <v>8.1601888212000873E-2</v>
      </c>
      <c r="BU81" s="1">
        <v>9.7420816850256279E-3</v>
      </c>
      <c r="BV81" s="2">
        <v>8.3762879744600003</v>
      </c>
      <c r="BW81" s="2">
        <v>6.0916394000187779E-5</v>
      </c>
      <c r="BX81" s="1">
        <v>7.2725337527147762E-6</v>
      </c>
      <c r="BY81" s="2">
        <v>8.5409459789649986</v>
      </c>
      <c r="BZ81" s="2">
        <v>0.16471892089899853</v>
      </c>
      <c r="CA81" s="1">
        <v>1.9665049640742515E-2</v>
      </c>
      <c r="CC81" t="s">
        <v>212</v>
      </c>
      <c r="CE81" s="23">
        <v>8.429483706708</v>
      </c>
      <c r="CF81" s="23">
        <v>8.7814396530199996</v>
      </c>
      <c r="CG81" s="23">
        <v>0.35195594631199967</v>
      </c>
      <c r="CH81" s="24">
        <v>4.1752965965391305E-2</v>
      </c>
      <c r="CI81" s="2">
        <v>8.3762270580660001</v>
      </c>
      <c r="CJ81" s="2">
        <v>8.4700156772930004</v>
      </c>
      <c r="CK81" s="2">
        <v>9.3788619227000325E-2</v>
      </c>
      <c r="CL81" s="1">
        <v>1.1197000579955067E-2</v>
      </c>
      <c r="CN81" s="25" t="s">
        <v>212</v>
      </c>
      <c r="CO81" s="27">
        <v>0</v>
      </c>
      <c r="CP81" s="27">
        <v>0.11842</v>
      </c>
      <c r="CQ81" s="28">
        <f t="shared" si="22"/>
        <v>-0.15487710884081979</v>
      </c>
      <c r="CR81" s="27">
        <f t="shared" si="23"/>
        <v>116.42213444075701</v>
      </c>
      <c r="CU81" s="30">
        <v>289</v>
      </c>
      <c r="CV81" s="30"/>
      <c r="CW81" s="15" t="s">
        <v>212</v>
      </c>
      <c r="CX81" s="33" t="s">
        <v>973</v>
      </c>
      <c r="CY81" s="34" t="s">
        <v>212</v>
      </c>
      <c r="CZ81" s="34" t="s">
        <v>989</v>
      </c>
      <c r="DA81" s="32"/>
      <c r="DB81" s="32"/>
      <c r="DC81" t="s">
        <v>212</v>
      </c>
      <c r="DD81">
        <v>122268</v>
      </c>
      <c r="DE81" t="s">
        <v>1045</v>
      </c>
      <c r="DF81" s="30">
        <v>271</v>
      </c>
      <c r="DG81" s="39" t="s">
        <v>212</v>
      </c>
      <c r="DK81" s="30">
        <v>301</v>
      </c>
      <c r="DL81" s="30"/>
      <c r="DM81" s="32"/>
      <c r="DN81" s="32" t="s">
        <v>212</v>
      </c>
      <c r="DO81" s="41">
        <v>121559</v>
      </c>
    </row>
    <row r="82" spans="1:119" ht="15.75" x14ac:dyDescent="0.25">
      <c r="A82" t="s">
        <v>475</v>
      </c>
      <c r="B82" t="s">
        <v>214</v>
      </c>
      <c r="C82" s="52">
        <v>5.3511639384270007</v>
      </c>
      <c r="D82" s="52">
        <v>6.2761789047919994</v>
      </c>
      <c r="E82" s="52">
        <v>0.92501496636499869</v>
      </c>
      <c r="F82" s="124">
        <v>0.1728623860170711</v>
      </c>
      <c r="G82" s="45">
        <v>5.8578460839020003</v>
      </c>
      <c r="H82" s="45">
        <v>6.1170931555430004</v>
      </c>
      <c r="I82" s="45">
        <v>0.25924707164100003</v>
      </c>
      <c r="J82" s="46">
        <v>4.4256381599618887E-2</v>
      </c>
      <c r="K82" s="47">
        <v>2</v>
      </c>
      <c r="L82" s="55">
        <f t="shared" si="16"/>
        <v>5.7146310839020007</v>
      </c>
      <c r="M82" s="55">
        <f t="shared" si="17"/>
        <v>5.9738781555430007</v>
      </c>
      <c r="N82" s="55">
        <f t="shared" si="14"/>
        <v>0.25924707164100003</v>
      </c>
      <c r="O82" s="129">
        <f t="shared" si="15"/>
        <v>4.5365495661004916E-2</v>
      </c>
      <c r="P82" s="54"/>
      <c r="Q82" s="42">
        <f t="shared" si="18"/>
        <v>57.332875538940385</v>
      </c>
      <c r="R82" s="42">
        <f t="shared" si="19"/>
        <v>67.243573201821391</v>
      </c>
      <c r="S82" s="42">
        <f t="shared" si="20"/>
        <v>61.227096843649228</v>
      </c>
      <c r="T82" s="42">
        <f t="shared" si="21"/>
        <v>64.004694439845721</v>
      </c>
      <c r="AB82" t="s">
        <v>213</v>
      </c>
      <c r="AC82" s="2">
        <v>4.1895377130079998</v>
      </c>
      <c r="AD82" s="2">
        <v>4.1897515714360001</v>
      </c>
      <c r="AE82" s="2">
        <v>2.1385842800025756E-4</v>
      </c>
      <c r="AF82" s="1">
        <v>5.1045829552089581E-5</v>
      </c>
      <c r="AG82" s="2">
        <v>4.2974776584540004</v>
      </c>
      <c r="AH82" s="2">
        <v>4.2975229705149998</v>
      </c>
      <c r="AI82" s="2">
        <v>4.5312060999336268E-5</v>
      </c>
      <c r="AJ82" s="1">
        <v>1.0543873546427485E-5</v>
      </c>
      <c r="AM82" t="s">
        <v>213</v>
      </c>
      <c r="AN82" s="2">
        <v>4.1895377130079998</v>
      </c>
      <c r="AO82" s="2">
        <v>4.6937098187619997</v>
      </c>
      <c r="AP82" s="2">
        <v>0.50417210575399984</v>
      </c>
      <c r="AQ82" s="1">
        <v>0.12034074885842594</v>
      </c>
      <c r="AR82" s="2">
        <v>4.1895466978030003</v>
      </c>
      <c r="AS82" s="2">
        <v>8.9847950004440236E-6</v>
      </c>
      <c r="AT82" s="1">
        <v>2.1445790958146384E-6</v>
      </c>
      <c r="AU82" s="2">
        <v>4.1896711038049999</v>
      </c>
      <c r="AV82" s="2">
        <v>1.3339079700003253E-4</v>
      </c>
      <c r="AW82" s="1">
        <v>3.1839025242778101E-5</v>
      </c>
      <c r="AX82" s="2">
        <v>4.7666377029509999</v>
      </c>
      <c r="AY82" s="2">
        <v>0.57709998994300005</v>
      </c>
      <c r="AZ82" s="1">
        <v>0.13774789236320167</v>
      </c>
      <c r="BA82" s="2">
        <v>4.1894883024410001</v>
      </c>
      <c r="BB82" s="2">
        <v>-4.9410566999696925E-5</v>
      </c>
      <c r="BC82" s="1">
        <v>-1.1793799312578852E-5</v>
      </c>
      <c r="BD82" s="2">
        <v>5.5154089006350002</v>
      </c>
      <c r="BE82" s="2">
        <v>1.3258711876270004</v>
      </c>
      <c r="BF82" s="1">
        <v>0.31647195429470254</v>
      </c>
      <c r="BG82" s="1"/>
      <c r="BH82" t="s">
        <v>213</v>
      </c>
      <c r="BI82" s="2">
        <v>4.2974776584540004</v>
      </c>
      <c r="BJ82" s="2">
        <v>4.4519181114539998</v>
      </c>
      <c r="BK82" s="2">
        <v>0.15444045299999942</v>
      </c>
      <c r="BL82" s="1">
        <v>3.5937465014200615E-2</v>
      </c>
      <c r="BM82" s="2">
        <v>4.2974795617270001</v>
      </c>
      <c r="BN82" s="2">
        <v>1.903272999648209E-6</v>
      </c>
      <c r="BO82" s="1">
        <v>4.4288141810442907E-7</v>
      </c>
      <c r="BP82" s="2">
        <v>4.2975038062489999</v>
      </c>
      <c r="BQ82" s="2">
        <v>2.614779499943154E-5</v>
      </c>
      <c r="BR82" s="1">
        <v>6.0844516429290991E-6</v>
      </c>
      <c r="BS82" s="2">
        <v>4.4976214495660001</v>
      </c>
      <c r="BT82" s="2">
        <v>0.20014379111199965</v>
      </c>
      <c r="BU82" s="1">
        <v>4.6572386645984461E-2</v>
      </c>
      <c r="BV82" s="2">
        <v>4.2974671923280008</v>
      </c>
      <c r="BW82" s="2">
        <v>-1.0466125999641918E-5</v>
      </c>
      <c r="BX82" s="1">
        <v>-2.4354113811512082E-6</v>
      </c>
      <c r="BY82" s="2">
        <v>4.7109141550209994</v>
      </c>
      <c r="BZ82" s="2">
        <v>0.41343649656699899</v>
      </c>
      <c r="CA82" s="1">
        <v>9.6204455130484853E-2</v>
      </c>
      <c r="CC82" t="s">
        <v>213</v>
      </c>
      <c r="CE82" s="23">
        <v>4.1895377130079998</v>
      </c>
      <c r="CF82" s="23">
        <v>4.1932411222289998</v>
      </c>
      <c r="CG82" s="23">
        <v>3.7034092209999869E-3</v>
      </c>
      <c r="CH82" s="24">
        <v>8.8396607804755076E-4</v>
      </c>
      <c r="CI82" s="2">
        <v>4.2974776584540004</v>
      </c>
      <c r="CJ82" s="2">
        <v>4.2987329282440001</v>
      </c>
      <c r="CK82" s="2">
        <v>1.2552697899996801E-3</v>
      </c>
      <c r="CL82" s="1">
        <v>2.9209454702581469E-4</v>
      </c>
      <c r="CN82" s="25" t="s">
        <v>213</v>
      </c>
      <c r="CO82" s="27">
        <v>0</v>
      </c>
      <c r="CP82" s="27">
        <v>0.12878899999999999</v>
      </c>
      <c r="CQ82" s="28">
        <f t="shared" si="22"/>
        <v>-0.15841017367902355</v>
      </c>
      <c r="CR82" s="27">
        <f t="shared" si="23"/>
        <v>154.12290571439399</v>
      </c>
      <c r="CU82" s="30">
        <v>290</v>
      </c>
      <c r="CV82" s="30"/>
      <c r="CW82" s="15" t="s">
        <v>213</v>
      </c>
      <c r="CX82" s="33" t="s">
        <v>994</v>
      </c>
      <c r="CY82" s="34" t="s">
        <v>213</v>
      </c>
      <c r="CZ82" s="34" t="s">
        <v>989</v>
      </c>
      <c r="DA82" s="32"/>
      <c r="DB82" s="32"/>
      <c r="DC82" t="s">
        <v>213</v>
      </c>
      <c r="DD82">
        <v>78520</v>
      </c>
      <c r="DE82" t="s">
        <v>1045</v>
      </c>
      <c r="DF82" s="30">
        <v>107</v>
      </c>
      <c r="DG82" s="39" t="s">
        <v>213</v>
      </c>
      <c r="DK82" s="30">
        <v>302</v>
      </c>
      <c r="DL82" s="30"/>
      <c r="DM82" s="32"/>
      <c r="DN82" s="32" t="s">
        <v>213</v>
      </c>
      <c r="DO82" s="41">
        <v>77790</v>
      </c>
    </row>
    <row r="83" spans="1:119" ht="15.75" x14ac:dyDescent="0.25">
      <c r="A83" t="s">
        <v>476</v>
      </c>
      <c r="B83" t="s">
        <v>215</v>
      </c>
      <c r="C83" s="52">
        <v>3.7479589917230003</v>
      </c>
      <c r="D83" s="52">
        <v>4.4865890126980004</v>
      </c>
      <c r="E83" s="52">
        <v>0.73863002097500008</v>
      </c>
      <c r="F83" s="124">
        <v>0.19707526752725738</v>
      </c>
      <c r="G83" s="45">
        <v>3.7771756484170003</v>
      </c>
      <c r="H83" s="45">
        <v>4.0339732770029997</v>
      </c>
      <c r="I83" s="45">
        <v>0.25679762858599942</v>
      </c>
      <c r="J83" s="46">
        <v>6.7986679066307731E-2</v>
      </c>
      <c r="K83" s="47">
        <v>3</v>
      </c>
      <c r="L83" s="55">
        <f t="shared" si="16"/>
        <v>3.6490426484170002</v>
      </c>
      <c r="M83" s="55">
        <f t="shared" si="17"/>
        <v>3.9058402770029996</v>
      </c>
      <c r="N83" s="55">
        <f t="shared" si="14"/>
        <v>0.25679762858599942</v>
      </c>
      <c r="O83" s="129">
        <f t="shared" si="15"/>
        <v>7.0373972937093895E-2</v>
      </c>
      <c r="P83" s="54"/>
      <c r="Q83" s="42">
        <f t="shared" si="18"/>
        <v>44.13829276353723</v>
      </c>
      <c r="R83" s="42">
        <f t="shared" si="19"/>
        <v>52.83685861810774</v>
      </c>
      <c r="S83" s="42">
        <f t="shared" si="20"/>
        <v>42.973392472584031</v>
      </c>
      <c r="T83" s="42">
        <f t="shared" si="21"/>
        <v>45.997600831464773</v>
      </c>
      <c r="AB83" t="s">
        <v>214</v>
      </c>
      <c r="AC83" s="2">
        <v>5.3511639384270007</v>
      </c>
      <c r="AD83" s="2">
        <v>5.3519964996220004</v>
      </c>
      <c r="AE83" s="2">
        <v>8.3256119499974801E-4</v>
      </c>
      <c r="AF83" s="1">
        <v>1.5558506608647898E-4</v>
      </c>
      <c r="AG83" s="2">
        <v>5.8578460839020003</v>
      </c>
      <c r="AH83" s="2">
        <v>5.8578460839020003</v>
      </c>
      <c r="AI83" s="2">
        <v>0</v>
      </c>
      <c r="AJ83" s="1">
        <v>0</v>
      </c>
      <c r="AM83" t="s">
        <v>214</v>
      </c>
      <c r="AN83" s="2">
        <v>5.3511639384270007</v>
      </c>
      <c r="AO83" s="2">
        <v>5.7013410608999999</v>
      </c>
      <c r="AP83" s="2">
        <v>0.35017712247299926</v>
      </c>
      <c r="AQ83" s="1">
        <v>6.5439430842018906E-2</v>
      </c>
      <c r="AR83" s="2">
        <v>5.3511989095160004</v>
      </c>
      <c r="AS83" s="2">
        <v>3.4971088999746769E-5</v>
      </c>
      <c r="AT83" s="1">
        <v>6.5352303540202664E-6</v>
      </c>
      <c r="AU83" s="2">
        <v>5.3516771467129995</v>
      </c>
      <c r="AV83" s="2">
        <v>5.1320828599887847E-4</v>
      </c>
      <c r="AW83" s="1">
        <v>9.5905917274090923E-5</v>
      </c>
      <c r="AX83" s="2">
        <v>5.7480836588799997</v>
      </c>
      <c r="AY83" s="2">
        <v>0.39691972045299906</v>
      </c>
      <c r="AZ83" s="1">
        <v>7.4174464662294659E-2</v>
      </c>
      <c r="BA83" s="2">
        <v>5.3509716313259998</v>
      </c>
      <c r="BB83" s="2">
        <v>-1.9230710100082149E-4</v>
      </c>
      <c r="BC83" s="1">
        <v>-3.5937434026241222E-5</v>
      </c>
      <c r="BD83" s="2">
        <v>6.2662555405460001</v>
      </c>
      <c r="BE83" s="2">
        <v>0.91509160211899943</v>
      </c>
      <c r="BF83" s="1">
        <v>0.17100795502594801</v>
      </c>
      <c r="BG83" s="1"/>
      <c r="BH83" t="s">
        <v>214</v>
      </c>
      <c r="BI83" s="2">
        <v>5.8578460839020003</v>
      </c>
      <c r="BJ83" s="2">
        <v>5.9099156154179999</v>
      </c>
      <c r="BK83" s="2">
        <v>5.2069531515999579E-2</v>
      </c>
      <c r="BL83" s="1">
        <v>8.8888527916587516E-3</v>
      </c>
      <c r="BM83" s="2">
        <v>5.8578460839020003</v>
      </c>
      <c r="BN83" s="2">
        <v>0</v>
      </c>
      <c r="BO83" s="1">
        <v>0</v>
      </c>
      <c r="BP83" s="2">
        <v>5.8578460839020003</v>
      </c>
      <c r="BQ83" s="2">
        <v>0</v>
      </c>
      <c r="BR83" s="1">
        <v>0</v>
      </c>
      <c r="BS83" s="2">
        <v>5.9554764554949999</v>
      </c>
      <c r="BT83" s="2">
        <v>9.7630371592999587E-2</v>
      </c>
      <c r="BU83" s="1">
        <v>1.6666598984445578E-2</v>
      </c>
      <c r="BV83" s="2">
        <v>5.8578460839020003</v>
      </c>
      <c r="BW83" s="2">
        <v>0</v>
      </c>
      <c r="BX83" s="1">
        <v>0</v>
      </c>
      <c r="BY83" s="2">
        <v>6.1115158548970001</v>
      </c>
      <c r="BZ83" s="2">
        <v>0.25366977099499977</v>
      </c>
      <c r="CA83" s="1">
        <v>4.3304273851119436E-2</v>
      </c>
      <c r="CC83" t="s">
        <v>214</v>
      </c>
      <c r="CE83" s="23">
        <v>5.3511639384270007</v>
      </c>
      <c r="CF83" s="23">
        <v>5.3686377056639998</v>
      </c>
      <c r="CG83" s="23">
        <v>1.7473767236999116E-2</v>
      </c>
      <c r="CH83" s="24">
        <v>3.2654142982836013E-3</v>
      </c>
      <c r="CI83" s="2">
        <v>5.8578460839020003</v>
      </c>
      <c r="CJ83" s="2">
        <v>5.8578460839020003</v>
      </c>
      <c r="CK83" s="2">
        <v>0</v>
      </c>
      <c r="CL83" s="1">
        <v>0</v>
      </c>
      <c r="CN83" s="25" t="s">
        <v>214</v>
      </c>
      <c r="CO83" s="27">
        <v>0</v>
      </c>
      <c r="CP83" s="27">
        <v>0.14321500000000001</v>
      </c>
      <c r="CQ83" s="28">
        <f t="shared" si="22"/>
        <v>-0.20167873115814683</v>
      </c>
      <c r="CR83" s="27">
        <f t="shared" si="23"/>
        <v>100.737089020352</v>
      </c>
      <c r="CU83" s="30">
        <v>291</v>
      </c>
      <c r="CV83" s="30"/>
      <c r="CW83" s="15" t="s">
        <v>214</v>
      </c>
      <c r="CX83" s="33" t="s">
        <v>603</v>
      </c>
      <c r="CY83" s="34" t="s">
        <v>214</v>
      </c>
      <c r="CZ83" s="34" t="s">
        <v>989</v>
      </c>
      <c r="DA83" s="32"/>
      <c r="DB83" s="32"/>
      <c r="DC83" t="s">
        <v>214</v>
      </c>
      <c r="DD83">
        <v>93335</v>
      </c>
      <c r="DE83" t="s">
        <v>1045</v>
      </c>
      <c r="DF83" s="30">
        <v>153</v>
      </c>
      <c r="DG83" s="39" t="s">
        <v>214</v>
      </c>
      <c r="DK83" s="30">
        <v>303</v>
      </c>
      <c r="DL83" s="30"/>
      <c r="DM83" s="32"/>
      <c r="DN83" s="32" t="s">
        <v>214</v>
      </c>
      <c r="DO83" s="41">
        <v>92850</v>
      </c>
    </row>
    <row r="84" spans="1:119" ht="15.75" x14ac:dyDescent="0.25">
      <c r="A84" t="s">
        <v>477</v>
      </c>
      <c r="B84" t="s">
        <v>216</v>
      </c>
      <c r="C84" s="52">
        <v>6.2954646050429997</v>
      </c>
      <c r="D84" s="52">
        <v>6.6807422946039994</v>
      </c>
      <c r="E84" s="52">
        <v>0.38527768956099973</v>
      </c>
      <c r="F84" s="124">
        <v>6.1199246399125481E-2</v>
      </c>
      <c r="G84" s="45">
        <v>6.6969575199250002</v>
      </c>
      <c r="H84" s="45">
        <v>6.8823715723139998</v>
      </c>
      <c r="I84" s="45">
        <v>0.18541405238899955</v>
      </c>
      <c r="J84" s="46">
        <v>2.7686311558248619E-2</v>
      </c>
      <c r="K84" s="47">
        <v>2</v>
      </c>
      <c r="L84" s="55">
        <f t="shared" si="16"/>
        <v>6.5117415199250006</v>
      </c>
      <c r="M84" s="55">
        <f t="shared" si="17"/>
        <v>6.6971555723140002</v>
      </c>
      <c r="N84" s="55">
        <f t="shared" si="14"/>
        <v>0.18541405238899955</v>
      </c>
      <c r="O84" s="129">
        <f t="shared" si="15"/>
        <v>2.8473804100125746E-2</v>
      </c>
      <c r="P84" s="54"/>
      <c r="Q84" s="42">
        <f t="shared" si="18"/>
        <v>48.539037348345012</v>
      </c>
      <c r="R84" s="42">
        <f t="shared" si="19"/>
        <v>51.50958985500273</v>
      </c>
      <c r="S84" s="42">
        <f t="shared" si="20"/>
        <v>50.206566896622178</v>
      </c>
      <c r="T84" s="42">
        <f t="shared" si="21"/>
        <v>51.636138846976465</v>
      </c>
      <c r="AB84" t="s">
        <v>215</v>
      </c>
      <c r="AC84" s="2">
        <v>3.7479589917230003</v>
      </c>
      <c r="AD84" s="2">
        <v>3.75063237605</v>
      </c>
      <c r="AE84" s="2">
        <v>2.673384326999706E-3</v>
      </c>
      <c r="AF84" s="1">
        <v>7.1329070913091978E-4</v>
      </c>
      <c r="AG84" s="2">
        <v>3.7771756484170003</v>
      </c>
      <c r="AH84" s="2">
        <v>3.7778032171490001</v>
      </c>
      <c r="AI84" s="2">
        <v>6.275687319998724E-4</v>
      </c>
      <c r="AJ84" s="1">
        <v>1.6614761674185949E-4</v>
      </c>
      <c r="AM84" t="s">
        <v>215</v>
      </c>
      <c r="AN84" s="2">
        <v>3.7479589917230003</v>
      </c>
      <c r="AO84" s="2">
        <v>4.1258519530340001</v>
      </c>
      <c r="AP84" s="2">
        <v>0.37789296131099981</v>
      </c>
      <c r="AQ84" s="1">
        <v>0.10082633298430942</v>
      </c>
      <c r="AR84" s="2">
        <v>3.7480720599159998</v>
      </c>
      <c r="AS84" s="2">
        <v>1.1306819299949922E-4</v>
      </c>
      <c r="AT84" s="1">
        <v>3.016793760262565E-5</v>
      </c>
      <c r="AU84" s="2">
        <v>3.750265504568</v>
      </c>
      <c r="AV84" s="2">
        <v>2.3065128449997196E-3</v>
      </c>
      <c r="AW84" s="1">
        <v>6.1540503780682415E-4</v>
      </c>
      <c r="AX84" s="2">
        <v>4.2168044739739994</v>
      </c>
      <c r="AY84" s="2">
        <v>0.46884548225099909</v>
      </c>
      <c r="AZ84" s="1">
        <v>0.12509354645725804</v>
      </c>
      <c r="BA84" s="2">
        <v>3.7473360032509997</v>
      </c>
      <c r="BB84" s="2">
        <v>-6.2298847200059626E-4</v>
      </c>
      <c r="BC84" s="1">
        <v>-1.6622072796858376E-4</v>
      </c>
      <c r="BD84" s="2">
        <v>4.7690457906969996</v>
      </c>
      <c r="BE84" s="2">
        <v>1.0210867989739993</v>
      </c>
      <c r="BF84" s="1">
        <v>0.27243809263360924</v>
      </c>
      <c r="BG84" s="1"/>
      <c r="BH84" t="s">
        <v>215</v>
      </c>
      <c r="BI84" s="2">
        <v>3.7771756484170003</v>
      </c>
      <c r="BJ84" s="2">
        <v>3.8963912873760003</v>
      </c>
      <c r="BK84" s="2">
        <v>0.119215638959</v>
      </c>
      <c r="BL84" s="1">
        <v>3.1562111496976006E-2</v>
      </c>
      <c r="BM84" s="2">
        <v>3.7772022185289997</v>
      </c>
      <c r="BN84" s="2">
        <v>2.6570111999468793E-5</v>
      </c>
      <c r="BO84" s="1">
        <v>7.0343861320307473E-6</v>
      </c>
      <c r="BP84" s="2">
        <v>3.7777160511949996</v>
      </c>
      <c r="BQ84" s="2">
        <v>5.4040277799938252E-4</v>
      </c>
      <c r="BR84" s="1">
        <v>1.4307059779596515E-4</v>
      </c>
      <c r="BS84" s="2">
        <v>3.9433055421509997</v>
      </c>
      <c r="BT84" s="2">
        <v>0.16612989373399945</v>
      </c>
      <c r="BU84" s="1">
        <v>4.3982570364082443E-2</v>
      </c>
      <c r="BV84" s="2">
        <v>3.7770292071469997</v>
      </c>
      <c r="BW84" s="2">
        <v>-1.464412700005191E-4</v>
      </c>
      <c r="BX84" s="1">
        <v>-3.8770045036664383E-5</v>
      </c>
      <c r="BY84" s="2">
        <v>4.1038594175359995</v>
      </c>
      <c r="BZ84" s="2">
        <v>0.32668376911899921</v>
      </c>
      <c r="CA84" s="1">
        <v>8.6488900577316577E-2</v>
      </c>
      <c r="CC84" t="s">
        <v>215</v>
      </c>
      <c r="CE84" s="23">
        <v>3.7479589917230003</v>
      </c>
      <c r="CF84" s="23">
        <v>3.473401609648</v>
      </c>
      <c r="CG84" s="23">
        <v>-0.27455738207500024</v>
      </c>
      <c r="CH84" s="24">
        <v>-7.3255172396852072E-2</v>
      </c>
      <c r="CI84" s="2">
        <v>3.7771756484170003</v>
      </c>
      <c r="CJ84" s="2">
        <v>3.744375840045</v>
      </c>
      <c r="CK84" s="2">
        <v>-3.279980837200025E-2</v>
      </c>
      <c r="CL84" s="1">
        <v>-8.6836862844190277E-3</v>
      </c>
      <c r="CN84" s="25" t="s">
        <v>215</v>
      </c>
      <c r="CO84" s="27">
        <v>0</v>
      </c>
      <c r="CP84" s="27">
        <v>0.128133</v>
      </c>
      <c r="CQ84" s="28">
        <f t="shared" si="22"/>
        <v>-0.13783071183727164</v>
      </c>
      <c r="CR84" s="27">
        <f t="shared" si="23"/>
        <v>206.07768421794901</v>
      </c>
      <c r="CU84" s="30">
        <v>292</v>
      </c>
      <c r="CV84" s="30"/>
      <c r="CW84" s="15" t="s">
        <v>215</v>
      </c>
      <c r="CX84" s="33" t="s">
        <v>994</v>
      </c>
      <c r="CY84" s="34" t="s">
        <v>215</v>
      </c>
      <c r="CZ84" s="34" t="s">
        <v>989</v>
      </c>
      <c r="DA84" s="32"/>
      <c r="DB84" s="32"/>
      <c r="DC84" t="s">
        <v>215</v>
      </c>
      <c r="DD84">
        <v>84914</v>
      </c>
      <c r="DE84" t="s">
        <v>1045</v>
      </c>
      <c r="DF84" s="30">
        <v>108</v>
      </c>
      <c r="DG84" s="39" t="s">
        <v>215</v>
      </c>
      <c r="DK84" s="30">
        <v>304</v>
      </c>
      <c r="DL84" s="30"/>
      <c r="DM84" s="32"/>
      <c r="DN84" s="32" t="s">
        <v>215</v>
      </c>
      <c r="DO84" s="41">
        <v>84540</v>
      </c>
    </row>
    <row r="85" spans="1:119" ht="15.75" x14ac:dyDescent="0.25">
      <c r="A85" t="s">
        <v>478</v>
      </c>
      <c r="B85" t="s">
        <v>217</v>
      </c>
      <c r="C85" s="52">
        <v>4.3344593828919997</v>
      </c>
      <c r="D85" s="52">
        <v>5.7355883503039999</v>
      </c>
      <c r="E85" s="52">
        <v>1.4011289674120002</v>
      </c>
      <c r="F85" s="124">
        <v>0.32325345415444895</v>
      </c>
      <c r="G85" s="45">
        <v>4.7365304029219999</v>
      </c>
      <c r="H85" s="45">
        <v>5.0982789749939998</v>
      </c>
      <c r="I85" s="45">
        <v>0.36174857207199995</v>
      </c>
      <c r="J85" s="46">
        <v>7.6374168705606663E-2</v>
      </c>
      <c r="K85" s="47">
        <v>1</v>
      </c>
      <c r="L85" s="55">
        <f t="shared" si="16"/>
        <v>4.6510234029220001</v>
      </c>
      <c r="M85" s="55">
        <f t="shared" si="17"/>
        <v>5.0127719749940001</v>
      </c>
      <c r="N85" s="55">
        <f t="shared" si="14"/>
        <v>0.36174857207199995</v>
      </c>
      <c r="O85" s="129">
        <f t="shared" si="15"/>
        <v>7.7778273883707366E-2</v>
      </c>
      <c r="P85" s="54"/>
      <c r="Q85" s="42">
        <f t="shared" si="18"/>
        <v>63.338731063843461</v>
      </c>
      <c r="R85" s="42">
        <f t="shared" si="19"/>
        <v>83.813194661990551</v>
      </c>
      <c r="S85" s="42">
        <f t="shared" si="20"/>
        <v>67.964628219163274</v>
      </c>
      <c r="T85" s="42">
        <f t="shared" si="21"/>
        <v>73.250799687197699</v>
      </c>
      <c r="AB85" t="s">
        <v>216</v>
      </c>
      <c r="AC85" s="2">
        <v>6.2954646050429997</v>
      </c>
      <c r="AD85" s="2">
        <v>6.2953687996600003</v>
      </c>
      <c r="AE85" s="2">
        <v>-9.5805382999358812E-5</v>
      </c>
      <c r="AF85" s="1">
        <v>-1.521815926383156E-5</v>
      </c>
      <c r="AG85" s="2">
        <v>6.6969575199250002</v>
      </c>
      <c r="AH85" s="2">
        <v>6.6969575199250002</v>
      </c>
      <c r="AI85" s="2">
        <v>0</v>
      </c>
      <c r="AJ85" s="1">
        <v>0</v>
      </c>
      <c r="AM85" t="s">
        <v>216</v>
      </c>
      <c r="AN85" s="2">
        <v>6.2954646050429997</v>
      </c>
      <c r="AO85" s="2">
        <v>6.4339709074670006</v>
      </c>
      <c r="AP85" s="2">
        <v>0.13850630242400097</v>
      </c>
      <c r="AQ85" s="1">
        <v>2.2000965951432735E-2</v>
      </c>
      <c r="AR85" s="2">
        <v>6.2954606975580001</v>
      </c>
      <c r="AS85" s="2">
        <v>-3.9074849995657246E-6</v>
      </c>
      <c r="AT85" s="1">
        <v>-6.2068254604046578E-7</v>
      </c>
      <c r="AU85" s="2">
        <v>6.2955047963980002</v>
      </c>
      <c r="AV85" s="2">
        <v>4.019135500055171E-5</v>
      </c>
      <c r="AW85" s="1">
        <v>6.3841761525203896E-6</v>
      </c>
      <c r="AX85" s="2">
        <v>6.5288701132920002</v>
      </c>
      <c r="AY85" s="2">
        <v>0.23340550824900053</v>
      </c>
      <c r="AZ85" s="1">
        <v>3.7075183944649676E-2</v>
      </c>
      <c r="BA85" s="2">
        <v>6.295485908131</v>
      </c>
      <c r="BB85" s="2">
        <v>2.1303088000301784E-5</v>
      </c>
      <c r="BC85" s="1">
        <v>3.383878607344863E-6</v>
      </c>
      <c r="BD85" s="2">
        <v>6.73266443191</v>
      </c>
      <c r="BE85" s="2">
        <v>0.43719982686700032</v>
      </c>
      <c r="BF85" s="1">
        <v>6.9446792936740553E-2</v>
      </c>
      <c r="BG85" s="1"/>
      <c r="BH85" t="s">
        <v>216</v>
      </c>
      <c r="BI85" s="2">
        <v>6.6969575199250002</v>
      </c>
      <c r="BJ85" s="2">
        <v>6.7562900166889994</v>
      </c>
      <c r="BK85" s="2">
        <v>5.933249676399921E-2</v>
      </c>
      <c r="BL85" s="1">
        <v>8.8596196985677878E-3</v>
      </c>
      <c r="BM85" s="2">
        <v>6.6969575199250002</v>
      </c>
      <c r="BN85" s="2">
        <v>0</v>
      </c>
      <c r="BO85" s="1">
        <v>0</v>
      </c>
      <c r="BP85" s="2">
        <v>6.6969575199250002</v>
      </c>
      <c r="BQ85" s="2">
        <v>0</v>
      </c>
      <c r="BR85" s="1">
        <v>0</v>
      </c>
      <c r="BS85" s="2">
        <v>6.8082059513579996</v>
      </c>
      <c r="BT85" s="2">
        <v>0.11124843143299934</v>
      </c>
      <c r="BU85" s="1">
        <v>1.6611786934889385E-2</v>
      </c>
      <c r="BV85" s="2">
        <v>6.6969575199250002</v>
      </c>
      <c r="BW85" s="2">
        <v>0</v>
      </c>
      <c r="BX85" s="1">
        <v>0</v>
      </c>
      <c r="BY85" s="2">
        <v>6.8855351677150001</v>
      </c>
      <c r="BZ85" s="2">
        <v>0.18857764778999986</v>
      </c>
      <c r="CA85" s="1">
        <v>2.8158704490649323E-2</v>
      </c>
      <c r="CC85" t="s">
        <v>216</v>
      </c>
      <c r="CE85" s="23">
        <v>6.2954646050429997</v>
      </c>
      <c r="CF85" s="23">
        <v>6.2436233249099997</v>
      </c>
      <c r="CG85" s="23">
        <v>-5.1841280132999934E-2</v>
      </c>
      <c r="CH85" s="24">
        <v>-8.2347028194666248E-3</v>
      </c>
      <c r="CI85" s="2">
        <v>6.6969575199250002</v>
      </c>
      <c r="CJ85" s="2">
        <v>6.6969575199250002</v>
      </c>
      <c r="CK85" s="2">
        <v>0</v>
      </c>
      <c r="CL85" s="1">
        <v>0</v>
      </c>
      <c r="CN85" s="25" t="s">
        <v>216</v>
      </c>
      <c r="CO85" s="27">
        <v>0</v>
      </c>
      <c r="CP85" s="27">
        <v>0.18521599999999999</v>
      </c>
      <c r="CQ85" s="28">
        <f t="shared" si="22"/>
        <v>-0.18113362692932328</v>
      </c>
      <c r="CR85" s="27">
        <f t="shared" si="23"/>
        <v>174.12348861379502</v>
      </c>
      <c r="CU85" s="30">
        <v>293</v>
      </c>
      <c r="CV85" s="30"/>
      <c r="CW85" s="15" t="s">
        <v>216</v>
      </c>
      <c r="CX85" s="33" t="s">
        <v>994</v>
      </c>
      <c r="CY85" s="34" t="s">
        <v>216</v>
      </c>
      <c r="CZ85" s="34" t="s">
        <v>989</v>
      </c>
      <c r="DA85" s="32"/>
      <c r="DB85" s="32"/>
      <c r="DC85" t="s">
        <v>216</v>
      </c>
      <c r="DD85">
        <v>129699</v>
      </c>
      <c r="DE85" t="s">
        <v>1045</v>
      </c>
      <c r="DF85" s="30">
        <v>109</v>
      </c>
      <c r="DG85" s="39" t="s">
        <v>216</v>
      </c>
      <c r="DK85" s="30">
        <v>305</v>
      </c>
      <c r="DL85" s="30"/>
      <c r="DM85" s="32"/>
      <c r="DN85" s="32" t="s">
        <v>216</v>
      </c>
      <c r="DO85" s="41">
        <v>128876</v>
      </c>
    </row>
    <row r="86" spans="1:119" ht="15.75" x14ac:dyDescent="0.25">
      <c r="B86" t="s">
        <v>218</v>
      </c>
      <c r="C86" s="52">
        <v>3.02271099314</v>
      </c>
      <c r="D86" s="52">
        <v>4.0930217576920001</v>
      </c>
      <c r="E86" s="52">
        <v>1.070310764552</v>
      </c>
      <c r="F86" s="124">
        <v>0.35408967876222874</v>
      </c>
      <c r="G86" s="45">
        <v>3.0747623992989999</v>
      </c>
      <c r="H86" s="45">
        <v>3.3979541997309997</v>
      </c>
      <c r="I86" s="45">
        <v>0.3231918004319998</v>
      </c>
      <c r="J86" s="46">
        <v>0.10511114631351116</v>
      </c>
      <c r="K86" s="47">
        <v>3</v>
      </c>
      <c r="L86" s="55">
        <f t="shared" si="16"/>
        <v>2.9746003992989998</v>
      </c>
      <c r="M86" s="55">
        <f t="shared" si="17"/>
        <v>3.2977921997309996</v>
      </c>
      <c r="N86" s="55">
        <f t="shared" si="14"/>
        <v>0.3231918004319998</v>
      </c>
      <c r="O86" s="129">
        <f t="shared" si="15"/>
        <v>0.1086504931916784</v>
      </c>
      <c r="P86" s="54"/>
      <c r="Q86" s="42">
        <f t="shared" si="18"/>
        <v>55.407687669831731</v>
      </c>
      <c r="R86" s="42">
        <f t="shared" si="19"/>
        <v>75.026977997800344</v>
      </c>
      <c r="S86" s="42">
        <f t="shared" si="20"/>
        <v>54.525798278751324</v>
      </c>
      <c r="T86" s="42">
        <f t="shared" si="21"/>
        <v>60.450053153407623</v>
      </c>
      <c r="AB86" t="s">
        <v>217</v>
      </c>
      <c r="AC86" s="2">
        <v>4.3344593828919997</v>
      </c>
      <c r="AD86" s="2">
        <v>4.3351236886019997</v>
      </c>
      <c r="AE86" s="2">
        <v>6.643057099999794E-4</v>
      </c>
      <c r="AF86" s="1">
        <v>1.5326149153040332E-4</v>
      </c>
      <c r="AG86" s="2">
        <v>4.7365304029219999</v>
      </c>
      <c r="AH86" s="2">
        <v>4.7365304029219999</v>
      </c>
      <c r="AI86" s="2">
        <v>0</v>
      </c>
      <c r="AJ86" s="1">
        <v>0</v>
      </c>
      <c r="AM86" t="s">
        <v>217</v>
      </c>
      <c r="AN86" s="2">
        <v>4.3344593828919997</v>
      </c>
      <c r="AO86" s="2">
        <v>4.8571694318369998</v>
      </c>
      <c r="AP86" s="2">
        <v>0.52271004894500006</v>
      </c>
      <c r="AQ86" s="1">
        <v>0.12059405862888535</v>
      </c>
      <c r="AR86" s="2">
        <v>4.3344871610740006</v>
      </c>
      <c r="AS86" s="2">
        <v>2.7778182000837148E-5</v>
      </c>
      <c r="AT86" s="1">
        <v>6.4086843472283815E-6</v>
      </c>
      <c r="AU86" s="2">
        <v>4.3347622201960005</v>
      </c>
      <c r="AV86" s="2">
        <v>3.0283730400082476E-4</v>
      </c>
      <c r="AW86" s="1">
        <v>6.9867376124486442E-5</v>
      </c>
      <c r="AX86" s="2">
        <v>4.9028350351980006</v>
      </c>
      <c r="AY86" s="2">
        <v>0.56837565230600084</v>
      </c>
      <c r="AZ86" s="1">
        <v>0.13112953706507552</v>
      </c>
      <c r="BA86" s="2">
        <v>4.3343068278670005</v>
      </c>
      <c r="BB86" s="2">
        <v>-1.5255502499922358E-4</v>
      </c>
      <c r="BC86" s="1">
        <v>-3.5195859857714752E-5</v>
      </c>
      <c r="BD86" s="2">
        <v>5.6790491797499998</v>
      </c>
      <c r="BE86" s="2">
        <v>1.3445897968580001</v>
      </c>
      <c r="BF86" s="1">
        <v>0.31020934286870044</v>
      </c>
      <c r="BG86" s="1"/>
      <c r="BH86" t="s">
        <v>217</v>
      </c>
      <c r="BI86" s="2">
        <v>4.7365304029219999</v>
      </c>
      <c r="BJ86" s="2">
        <v>4.8193603557189997</v>
      </c>
      <c r="BK86" s="2">
        <v>8.2829952796999784E-2</v>
      </c>
      <c r="BL86" s="1">
        <v>1.7487474110986681E-2</v>
      </c>
      <c r="BM86" s="2">
        <v>4.7365304029219999</v>
      </c>
      <c r="BN86" s="2">
        <v>0</v>
      </c>
      <c r="BO86" s="1">
        <v>0</v>
      </c>
      <c r="BP86" s="2">
        <v>4.7365304029219999</v>
      </c>
      <c r="BQ86" s="2">
        <v>0</v>
      </c>
      <c r="BR86" s="1">
        <v>0</v>
      </c>
      <c r="BS86" s="2">
        <v>4.8590248809049994</v>
      </c>
      <c r="BT86" s="2">
        <v>0.12249447798299951</v>
      </c>
      <c r="BU86" s="1">
        <v>2.5861647147336325E-2</v>
      </c>
      <c r="BV86" s="2">
        <v>4.7365304029219999</v>
      </c>
      <c r="BW86" s="2">
        <v>0</v>
      </c>
      <c r="BX86" s="1">
        <v>0</v>
      </c>
      <c r="BY86" s="2">
        <v>5.0846360621809996</v>
      </c>
      <c r="BZ86" s="2">
        <v>0.34810565925899972</v>
      </c>
      <c r="CA86" s="1">
        <v>7.3493808684147968E-2</v>
      </c>
      <c r="CC86" t="s">
        <v>217</v>
      </c>
      <c r="CE86" s="23">
        <v>4.3344593828919997</v>
      </c>
      <c r="CF86" s="23">
        <v>4.4019517339380005</v>
      </c>
      <c r="CG86" s="23">
        <v>6.749235104600082E-2</v>
      </c>
      <c r="CH86" s="24">
        <v>1.5571111662135168E-2</v>
      </c>
      <c r="CI86" s="2">
        <v>4.7365304029219999</v>
      </c>
      <c r="CJ86" s="2">
        <v>4.7365304029219999</v>
      </c>
      <c r="CK86" s="2">
        <v>0</v>
      </c>
      <c r="CL86" s="1">
        <v>0</v>
      </c>
      <c r="CN86" s="25" t="s">
        <v>217</v>
      </c>
      <c r="CO86" s="27">
        <v>0</v>
      </c>
      <c r="CP86" s="27">
        <v>8.5507E-2</v>
      </c>
      <c r="CQ86" s="28">
        <f t="shared" si="22"/>
        <v>-8.4232881052060629E-2</v>
      </c>
      <c r="CR86" s="27">
        <f t="shared" si="23"/>
        <v>216.99286578748101</v>
      </c>
      <c r="CU86" s="30">
        <v>294</v>
      </c>
      <c r="CV86" s="30"/>
      <c r="CW86" s="15" t="s">
        <v>217</v>
      </c>
      <c r="CX86" s="33" t="s">
        <v>994</v>
      </c>
      <c r="CY86" s="34" t="s">
        <v>217</v>
      </c>
      <c r="CZ86" s="34" t="s">
        <v>989</v>
      </c>
      <c r="DA86" s="32"/>
      <c r="DB86" s="32"/>
      <c r="DC86" t="s">
        <v>217</v>
      </c>
      <c r="DD86">
        <v>68433</v>
      </c>
      <c r="DE86" t="s">
        <v>1045</v>
      </c>
      <c r="DF86" s="30">
        <v>110</v>
      </c>
      <c r="DG86" s="39" t="s">
        <v>217</v>
      </c>
      <c r="DK86" s="30">
        <v>306</v>
      </c>
      <c r="DL86" s="30"/>
      <c r="DM86" s="32"/>
      <c r="DN86" s="32" t="s">
        <v>217</v>
      </c>
      <c r="DO86" s="41">
        <v>67641</v>
      </c>
    </row>
    <row r="87" spans="1:119" ht="15.75" x14ac:dyDescent="0.25">
      <c r="A87" t="s">
        <v>445</v>
      </c>
      <c r="B87" t="s">
        <v>220</v>
      </c>
      <c r="C87" s="52">
        <v>2.22301654916</v>
      </c>
      <c r="D87" s="52">
        <v>1.885199844003</v>
      </c>
      <c r="E87" s="52">
        <v>-0.33781670515700002</v>
      </c>
      <c r="F87" s="124">
        <v>-0.15196319851269174</v>
      </c>
      <c r="G87" s="45">
        <v>1.86945009847</v>
      </c>
      <c r="H87" s="45">
        <v>1.819564055429</v>
      </c>
      <c r="I87" s="45">
        <v>-4.9886043040999972E-2</v>
      </c>
      <c r="J87" s="46">
        <v>-2.6684875451785439E-2</v>
      </c>
      <c r="K87" s="47">
        <v>4</v>
      </c>
      <c r="L87" s="55">
        <f t="shared" si="16"/>
        <v>1.7782060984699999</v>
      </c>
      <c r="M87" s="55">
        <f t="shared" si="17"/>
        <v>1.7283200554289999</v>
      </c>
      <c r="N87" s="55">
        <f t="shared" si="14"/>
        <v>-4.9886043040999972E-2</v>
      </c>
      <c r="O87" s="129">
        <f t="shared" si="15"/>
        <v>-2.805414011566084E-2</v>
      </c>
      <c r="P87" s="54"/>
      <c r="Q87" s="42">
        <f t="shared" si="18"/>
        <v>46.400812982111916</v>
      </c>
      <c r="R87" s="42">
        <f t="shared" si="19"/>
        <v>39.349597027760964</v>
      </c>
      <c r="S87" s="42">
        <f t="shared" si="20"/>
        <v>37.116326754263291</v>
      </c>
      <c r="T87" s="42">
        <f t="shared" si="21"/>
        <v>36.075060122920533</v>
      </c>
      <c r="AB87" t="s">
        <v>218</v>
      </c>
      <c r="AC87" s="2">
        <v>3.02271099314</v>
      </c>
      <c r="AD87" s="2">
        <v>3.0240047169090003</v>
      </c>
      <c r="AE87" s="2">
        <v>1.2937237690002767E-3</v>
      </c>
      <c r="AF87" s="1">
        <v>4.2800114597007935E-4</v>
      </c>
      <c r="AG87" s="2">
        <v>3.0747623992989999</v>
      </c>
      <c r="AH87" s="2">
        <v>3.0750660053760002</v>
      </c>
      <c r="AI87" s="2">
        <v>3.0360607700030684E-4</v>
      </c>
      <c r="AJ87" s="1">
        <v>9.8741313172531482E-5</v>
      </c>
      <c r="AM87" t="s">
        <v>218</v>
      </c>
      <c r="AN87" s="2">
        <v>3.02271099314</v>
      </c>
      <c r="AO87" s="2">
        <v>3.468139773931</v>
      </c>
      <c r="AP87" s="2">
        <v>0.44542878079100001</v>
      </c>
      <c r="AQ87" s="1">
        <v>0.14736069104915897</v>
      </c>
      <c r="AR87" s="2">
        <v>3.0227655392639998</v>
      </c>
      <c r="AS87" s="2">
        <v>5.4546123999799079E-5</v>
      </c>
      <c r="AT87" s="1">
        <v>1.8045431443360196E-5</v>
      </c>
      <c r="AU87" s="2">
        <v>3.0236821010570001</v>
      </c>
      <c r="AV87" s="2">
        <v>9.7110791700005805E-4</v>
      </c>
      <c r="AW87" s="1">
        <v>3.212705148470938E-4</v>
      </c>
      <c r="AX87" s="2">
        <v>3.5034550218639997</v>
      </c>
      <c r="AY87" s="2">
        <v>0.48074402872399968</v>
      </c>
      <c r="AZ87" s="1">
        <v>0.1590439938899357</v>
      </c>
      <c r="BA87" s="2">
        <v>3.0224107198839998</v>
      </c>
      <c r="BB87" s="2">
        <v>-3.0027325600023858E-4</v>
      </c>
      <c r="BC87" s="1">
        <v>-9.9339055795180059E-5</v>
      </c>
      <c r="BD87" s="2">
        <v>4.1621825314869998</v>
      </c>
      <c r="BE87" s="2">
        <v>1.1394715383469998</v>
      </c>
      <c r="BF87" s="1">
        <v>0.37697005798206124</v>
      </c>
      <c r="BG87" s="1"/>
      <c r="BH87" t="s">
        <v>218</v>
      </c>
      <c r="BI87" s="2">
        <v>3.0747623992989999</v>
      </c>
      <c r="BJ87" s="2">
        <v>3.2062452355970001</v>
      </c>
      <c r="BK87" s="2">
        <v>0.13148283629800028</v>
      </c>
      <c r="BL87" s="1">
        <v>4.2761950103193801E-2</v>
      </c>
      <c r="BM87" s="2">
        <v>3.0747752109249999</v>
      </c>
      <c r="BN87" s="2">
        <v>1.2811626000086562E-5</v>
      </c>
      <c r="BO87" s="1">
        <v>4.1667043941370634E-6</v>
      </c>
      <c r="BP87" s="2">
        <v>3.074987743151</v>
      </c>
      <c r="BQ87" s="2">
        <v>2.2534385200012608E-4</v>
      </c>
      <c r="BR87" s="1">
        <v>7.3288216368035827E-5</v>
      </c>
      <c r="BS87" s="2">
        <v>3.2351191913230002</v>
      </c>
      <c r="BT87" s="2">
        <v>0.16035679202400033</v>
      </c>
      <c r="BU87" s="1">
        <v>5.2152580004412467E-2</v>
      </c>
      <c r="BV87" s="2">
        <v>3.0746918546310003</v>
      </c>
      <c r="BW87" s="2">
        <v>-7.0544667999605792E-5</v>
      </c>
      <c r="BX87" s="1">
        <v>-2.2943128228603592E-5</v>
      </c>
      <c r="BY87" s="2">
        <v>3.4170964642420003</v>
      </c>
      <c r="BZ87" s="2">
        <v>0.34233406494300045</v>
      </c>
      <c r="CA87" s="1">
        <v>0.11133675402725346</v>
      </c>
      <c r="CC87" t="s">
        <v>218</v>
      </c>
      <c r="CE87" s="23">
        <v>3.02271099314</v>
      </c>
      <c r="CF87" s="23">
        <v>2.9626863233249998</v>
      </c>
      <c r="CG87" s="23">
        <v>-6.0024669815000209E-2</v>
      </c>
      <c r="CH87" s="24">
        <v>-1.9857892451916624E-2</v>
      </c>
      <c r="CI87" s="2">
        <v>3.0747623992989999</v>
      </c>
      <c r="CJ87" s="2">
        <v>3.0598578740690003</v>
      </c>
      <c r="CK87" s="2">
        <v>-1.4904525229999521E-2</v>
      </c>
      <c r="CL87" s="1">
        <v>-4.8473746242628478E-3</v>
      </c>
      <c r="CN87" s="25" t="s">
        <v>218</v>
      </c>
      <c r="CO87" s="27">
        <v>0</v>
      </c>
      <c r="CP87" s="27">
        <v>0.100162</v>
      </c>
      <c r="CQ87" s="28">
        <f t="shared" si="22"/>
        <v>-0.10746203274114853</v>
      </c>
      <c r="CR87" s="27">
        <f t="shared" si="23"/>
        <v>213.703501316585</v>
      </c>
      <c r="CU87" s="30">
        <v>295</v>
      </c>
      <c r="CV87" s="30"/>
      <c r="CW87" s="15" t="s">
        <v>218</v>
      </c>
      <c r="CX87" s="33" t="s">
        <v>994</v>
      </c>
      <c r="CY87" s="34" t="s">
        <v>218</v>
      </c>
      <c r="CZ87" s="34" t="s">
        <v>989</v>
      </c>
      <c r="DA87" s="32"/>
      <c r="DB87" s="32"/>
      <c r="DC87" t="s">
        <v>218</v>
      </c>
      <c r="DD87">
        <v>54554</v>
      </c>
      <c r="DE87" t="s">
        <v>1045</v>
      </c>
      <c r="DF87" s="30">
        <v>111</v>
      </c>
      <c r="DG87" s="39" t="s">
        <v>218</v>
      </c>
      <c r="DK87" s="30">
        <v>307</v>
      </c>
      <c r="DL87" s="30"/>
      <c r="DM87" s="32"/>
      <c r="DN87" s="32" t="s">
        <v>218</v>
      </c>
      <c r="DO87" s="41">
        <v>54094</v>
      </c>
    </row>
    <row r="88" spans="1:119" ht="15.75" x14ac:dyDescent="0.25">
      <c r="B88" t="s">
        <v>221</v>
      </c>
      <c r="C88" s="52">
        <v>2.6638016766320001</v>
      </c>
      <c r="D88" s="52">
        <v>2.4983085189679999</v>
      </c>
      <c r="E88" s="52">
        <v>-0.16549315766400019</v>
      </c>
      <c r="F88" s="124">
        <v>-6.2126681244995256E-2</v>
      </c>
      <c r="G88" s="45">
        <v>2.5058014580009997</v>
      </c>
      <c r="H88" s="45">
        <v>2.5113309646029998</v>
      </c>
      <c r="I88" s="45">
        <v>5.5295066020000228E-3</v>
      </c>
      <c r="J88" s="46">
        <v>2.2066818519657101E-3</v>
      </c>
      <c r="K88" s="47">
        <v>4</v>
      </c>
      <c r="L88" s="55">
        <f t="shared" si="16"/>
        <v>2.3216164580009999</v>
      </c>
      <c r="M88" s="55">
        <f t="shared" si="17"/>
        <v>2.3271459646029999</v>
      </c>
      <c r="N88" s="55">
        <f t="shared" si="14"/>
        <v>5.5295066020000228E-3</v>
      </c>
      <c r="O88" s="129">
        <f t="shared" si="15"/>
        <v>2.3817485368626042E-3</v>
      </c>
      <c r="P88" s="54"/>
      <c r="Q88" s="42">
        <f t="shared" si="18"/>
        <v>29.804774004274126</v>
      </c>
      <c r="R88" s="42">
        <f t="shared" si="19"/>
        <v>27.953102310131467</v>
      </c>
      <c r="S88" s="42">
        <f t="shared" si="20"/>
        <v>25.976128201409789</v>
      </c>
      <c r="T88" s="42">
        <f t="shared" si="21"/>
        <v>26.037996806746854</v>
      </c>
      <c r="AB88" t="s">
        <v>220</v>
      </c>
      <c r="AC88" s="2">
        <v>2.22301654916</v>
      </c>
      <c r="AD88" s="2">
        <v>2.2245473370810003</v>
      </c>
      <c r="AE88" s="2">
        <v>1.530787921000254E-3</v>
      </c>
      <c r="AF88" s="1">
        <v>6.8860842335100253E-4</v>
      </c>
      <c r="AG88" s="2">
        <v>1.86945009847</v>
      </c>
      <c r="AH88" s="2">
        <v>1.8696626978569999</v>
      </c>
      <c r="AI88" s="2">
        <v>2.125993869999121E-4</v>
      </c>
      <c r="AJ88" s="1">
        <v>1.1372295370382351E-4</v>
      </c>
      <c r="AM88" t="s">
        <v>220</v>
      </c>
      <c r="AN88" s="2">
        <v>2.22301654916</v>
      </c>
      <c r="AO88" s="2">
        <v>2.1698016827520004</v>
      </c>
      <c r="AP88" s="2">
        <v>-5.3214866407999661E-2</v>
      </c>
      <c r="AQ88" s="1">
        <v>-2.3938133266757592E-2</v>
      </c>
      <c r="AR88" s="2">
        <v>2.2230812544809999</v>
      </c>
      <c r="AS88" s="2">
        <v>6.4705320999891569E-5</v>
      </c>
      <c r="AT88" s="1">
        <v>2.9106990240059814E-5</v>
      </c>
      <c r="AU88" s="2">
        <v>2.2243050759279996</v>
      </c>
      <c r="AV88" s="2">
        <v>1.2885267679996204E-3</v>
      </c>
      <c r="AW88" s="1">
        <v>5.7962985857505623E-4</v>
      </c>
      <c r="AX88" s="2">
        <v>2.11059422194</v>
      </c>
      <c r="AY88" s="2">
        <v>-0.11242232722000001</v>
      </c>
      <c r="AZ88" s="1">
        <v>-5.0571970443711027E-2</v>
      </c>
      <c r="BA88" s="2">
        <v>2.2226600920890003</v>
      </c>
      <c r="BB88" s="2">
        <v>-3.5645707099973833E-4</v>
      </c>
      <c r="BC88" s="1">
        <v>-1.6034836588797819E-4</v>
      </c>
      <c r="BD88" s="2">
        <v>2.0262831578170002</v>
      </c>
      <c r="BE88" s="2">
        <v>-0.19673339134299983</v>
      </c>
      <c r="BF88" s="1">
        <v>-8.8498392608610352E-2</v>
      </c>
      <c r="BG88" s="1"/>
      <c r="BH88" t="s">
        <v>220</v>
      </c>
      <c r="BI88" s="2">
        <v>1.86945009847</v>
      </c>
      <c r="BJ88" s="2">
        <v>1.8677088036529998</v>
      </c>
      <c r="BK88" s="2">
        <v>-1.7412948170001386E-3</v>
      </c>
      <c r="BL88" s="1">
        <v>-9.314476050605755E-4</v>
      </c>
      <c r="BM88" s="2">
        <v>1.8694590846629999</v>
      </c>
      <c r="BN88" s="2">
        <v>8.9861929999379697E-6</v>
      </c>
      <c r="BO88" s="1">
        <v>4.8068643326144261E-6</v>
      </c>
      <c r="BP88" s="2">
        <v>1.869620544202</v>
      </c>
      <c r="BQ88" s="2">
        <v>1.704457319999797E-4</v>
      </c>
      <c r="BR88" s="1">
        <v>9.1174261425579811E-5</v>
      </c>
      <c r="BS88" s="2">
        <v>1.864917805832</v>
      </c>
      <c r="BT88" s="2">
        <v>-4.532292638000035E-3</v>
      </c>
      <c r="BU88" s="1">
        <v>-2.4243988334908565E-3</v>
      </c>
      <c r="BV88" s="2">
        <v>1.8694005943630001</v>
      </c>
      <c r="BW88" s="2">
        <v>-4.9504106999886943E-5</v>
      </c>
      <c r="BX88" s="1">
        <v>-2.6480571500893346E-5</v>
      </c>
      <c r="BY88" s="2">
        <v>1.8538259188669999</v>
      </c>
      <c r="BZ88" s="2">
        <v>-1.562417960300011E-2</v>
      </c>
      <c r="CA88" s="1">
        <v>-8.3576339458257213E-3</v>
      </c>
      <c r="CC88" t="s">
        <v>220</v>
      </c>
      <c r="CE88" s="23">
        <v>2.22301654916</v>
      </c>
      <c r="CF88" s="23">
        <v>2.081966054255</v>
      </c>
      <c r="CG88" s="23">
        <v>-0.14105049490499999</v>
      </c>
      <c r="CH88" s="24">
        <v>-6.3450042672106077E-2</v>
      </c>
      <c r="CI88" s="2">
        <v>1.86945009847</v>
      </c>
      <c r="CJ88" s="2">
        <v>1.839102186654</v>
      </c>
      <c r="CK88" s="2">
        <v>-3.0347911815999939E-2</v>
      </c>
      <c r="CL88" s="1">
        <v>-1.6233603582592203E-2</v>
      </c>
      <c r="CN88" s="25" t="s">
        <v>220</v>
      </c>
      <c r="CO88" s="27">
        <v>0</v>
      </c>
      <c r="CP88" s="27">
        <v>9.1244000000000006E-2</v>
      </c>
      <c r="CQ88" s="28">
        <f t="shared" si="22"/>
        <v>-0.13383902212405147</v>
      </c>
      <c r="CR88" s="27">
        <f t="shared" si="23"/>
        <v>141.89733708069201</v>
      </c>
      <c r="CU88" s="30">
        <v>298</v>
      </c>
      <c r="CV88" s="30"/>
      <c r="CW88" s="15" t="s">
        <v>220</v>
      </c>
      <c r="CX88" s="33" t="s">
        <v>971</v>
      </c>
      <c r="CY88" s="34" t="s">
        <v>220</v>
      </c>
      <c r="CZ88" s="34" t="s">
        <v>989</v>
      </c>
      <c r="DA88" s="32"/>
      <c r="DB88" s="32"/>
      <c r="DC88" t="s">
        <v>220</v>
      </c>
      <c r="DD88">
        <v>47909</v>
      </c>
      <c r="DE88" t="s">
        <v>1045</v>
      </c>
      <c r="DF88" s="30">
        <v>242</v>
      </c>
      <c r="DG88" s="39" t="s">
        <v>220</v>
      </c>
      <c r="DK88" s="30">
        <v>309</v>
      </c>
      <c r="DL88" s="30"/>
      <c r="DM88" s="32"/>
      <c r="DN88" s="32" t="s">
        <v>220</v>
      </c>
      <c r="DO88" s="41">
        <v>47597</v>
      </c>
    </row>
    <row r="89" spans="1:119" ht="15.75" x14ac:dyDescent="0.25">
      <c r="A89" t="s">
        <v>845</v>
      </c>
      <c r="B89" t="s">
        <v>222</v>
      </c>
      <c r="C89" s="52">
        <v>2.8653548446849997</v>
      </c>
      <c r="D89" s="52">
        <v>3.601087124033</v>
      </c>
      <c r="E89" s="52">
        <v>0.73573227934800034</v>
      </c>
      <c r="F89" s="124">
        <v>0.25676829545657281</v>
      </c>
      <c r="G89" s="45">
        <v>3.3112575830819999</v>
      </c>
      <c r="H89" s="45">
        <v>3.4677937372469998</v>
      </c>
      <c r="I89" s="45">
        <v>0.15653615416499989</v>
      </c>
      <c r="J89" s="46">
        <v>4.7273928481064174E-2</v>
      </c>
      <c r="K89" s="47">
        <v>1</v>
      </c>
      <c r="L89" s="55">
        <f t="shared" si="16"/>
        <v>3.2399885830819999</v>
      </c>
      <c r="M89" s="55">
        <f t="shared" si="17"/>
        <v>3.3965247372469998</v>
      </c>
      <c r="N89" s="55">
        <f t="shared" si="14"/>
        <v>0.15653615416499989</v>
      </c>
      <c r="O89" s="129">
        <f t="shared" si="15"/>
        <v>4.8313798073972458E-2</v>
      </c>
      <c r="P89" s="54"/>
      <c r="Q89" s="42">
        <f t="shared" si="18"/>
        <v>43.337641524645697</v>
      </c>
      <c r="R89" s="42">
        <f t="shared" si="19"/>
        <v>54.46537386803697</v>
      </c>
      <c r="S89" s="42">
        <f t="shared" si="20"/>
        <v>49.00386561825249</v>
      </c>
      <c r="T89" s="42">
        <f t="shared" si="21"/>
        <v>51.371428486576818</v>
      </c>
      <c r="W89" s="9">
        <v>7768898158</v>
      </c>
      <c r="AB89" t="s">
        <v>221</v>
      </c>
      <c r="AC89" s="2">
        <v>2.6638016766320001</v>
      </c>
      <c r="AD89" s="2">
        <v>2.6635896070130003</v>
      </c>
      <c r="AE89" s="2">
        <v>-2.1206961899977728E-4</v>
      </c>
      <c r="AF89" s="1">
        <v>-7.9611639582684429E-5</v>
      </c>
      <c r="AG89" s="2">
        <v>2.5058014580009997</v>
      </c>
      <c r="AH89" s="2">
        <v>2.5056193453580002</v>
      </c>
      <c r="AI89" s="2">
        <v>-1.8211264299949903E-4</v>
      </c>
      <c r="AJ89" s="1">
        <v>-7.2676405554005533E-5</v>
      </c>
      <c r="AM89" t="s">
        <v>221</v>
      </c>
      <c r="AN89" s="2">
        <v>2.6638016766320001</v>
      </c>
      <c r="AO89" s="2">
        <v>2.6689772626319996</v>
      </c>
      <c r="AP89" s="2">
        <v>5.1755859999995657E-3</v>
      </c>
      <c r="AQ89" s="1">
        <v>1.9429321805005248E-3</v>
      </c>
      <c r="AR89" s="2">
        <v>2.6637933758000001</v>
      </c>
      <c r="AS89" s="2">
        <v>-8.3008319999855473E-6</v>
      </c>
      <c r="AT89" s="1">
        <v>-3.1161599126556498E-6</v>
      </c>
      <c r="AU89" s="2">
        <v>2.6641869396879998</v>
      </c>
      <c r="AV89" s="2">
        <v>3.8526305599972943E-4</v>
      </c>
      <c r="AW89" s="1">
        <v>1.446290312748958E-4</v>
      </c>
      <c r="AX89" s="2">
        <v>2.751441867164</v>
      </c>
      <c r="AY89" s="2">
        <v>8.7640190531999895E-2</v>
      </c>
      <c r="AZ89" s="1">
        <v>3.2900418713906851E-2</v>
      </c>
      <c r="BA89" s="2">
        <v>2.6638463649849999</v>
      </c>
      <c r="BB89" s="2">
        <v>4.468835299986651E-5</v>
      </c>
      <c r="BC89" s="1">
        <v>1.6776156195069523E-5</v>
      </c>
      <c r="BD89" s="2">
        <v>2.7555771628800003</v>
      </c>
      <c r="BE89" s="2">
        <v>9.1775486248000249E-2</v>
      </c>
      <c r="BF89" s="1">
        <v>3.4452822465386147E-2</v>
      </c>
      <c r="BG89" s="1"/>
      <c r="BH89" t="s">
        <v>221</v>
      </c>
      <c r="BI89" s="2">
        <v>2.5058014580009997</v>
      </c>
      <c r="BJ89" s="2">
        <v>2.5226291673889998</v>
      </c>
      <c r="BK89" s="2">
        <v>1.6827709388000045E-2</v>
      </c>
      <c r="BL89" s="1">
        <v>6.7154998789985265E-3</v>
      </c>
      <c r="BM89" s="2">
        <v>2.505793909221</v>
      </c>
      <c r="BN89" s="2">
        <v>-7.5487799997553395E-6</v>
      </c>
      <c r="BO89" s="1">
        <v>-3.0125211938288879E-6</v>
      </c>
      <c r="BP89" s="2">
        <v>2.5057818324000003</v>
      </c>
      <c r="BQ89" s="2">
        <v>-1.9625600999439996E-5</v>
      </c>
      <c r="BR89" s="1">
        <v>-7.8320654402908262E-6</v>
      </c>
      <c r="BS89" s="2">
        <v>2.5589122633270001</v>
      </c>
      <c r="BT89" s="2">
        <v>5.3110805326000321E-2</v>
      </c>
      <c r="BU89" s="1">
        <v>2.1195137051428409E-2</v>
      </c>
      <c r="BV89" s="2">
        <v>2.5058428097890002</v>
      </c>
      <c r="BW89" s="2">
        <v>4.1351788000465461E-5</v>
      </c>
      <c r="BX89" s="1">
        <v>1.6502419961657218E-5</v>
      </c>
      <c r="BY89" s="2">
        <v>2.5738065607230003</v>
      </c>
      <c r="BZ89" s="2">
        <v>6.8005102722000554E-2</v>
      </c>
      <c r="CA89" s="1">
        <v>2.7139062635972582E-2</v>
      </c>
      <c r="CC89" t="s">
        <v>221</v>
      </c>
      <c r="CE89" s="23">
        <v>2.6638016766320001</v>
      </c>
      <c r="CF89" s="23">
        <v>2.400280770263</v>
      </c>
      <c r="CG89" s="23">
        <v>-0.26352090636900005</v>
      </c>
      <c r="CH89" s="24">
        <v>-9.892662381014225E-2</v>
      </c>
      <c r="CI89" s="2">
        <v>2.5058014580009997</v>
      </c>
      <c r="CJ89" s="2">
        <v>2.4422133827220001</v>
      </c>
      <c r="CK89" s="2">
        <v>-6.3588075278999678E-2</v>
      </c>
      <c r="CL89" s="1">
        <v>-2.5376342198207114E-2</v>
      </c>
      <c r="CN89" s="25" t="s">
        <v>221</v>
      </c>
      <c r="CO89" s="27">
        <v>0</v>
      </c>
      <c r="CP89" s="27">
        <v>0.18418499999999999</v>
      </c>
      <c r="CQ89" s="28">
        <f t="shared" si="22"/>
        <v>-0.21578897160836125</v>
      </c>
      <c r="CR89" s="27">
        <f t="shared" si="23"/>
        <v>173.40930392386497</v>
      </c>
      <c r="CU89" s="30">
        <v>299</v>
      </c>
      <c r="CV89" s="30"/>
      <c r="CW89" s="15" t="s">
        <v>221</v>
      </c>
      <c r="CX89" s="33" t="s">
        <v>603</v>
      </c>
      <c r="CY89" s="34" t="s">
        <v>221</v>
      </c>
      <c r="CZ89" s="34" t="s">
        <v>989</v>
      </c>
      <c r="DA89" s="32"/>
      <c r="DB89" s="32"/>
      <c r="DC89" t="s">
        <v>221</v>
      </c>
      <c r="DD89">
        <v>89375</v>
      </c>
      <c r="DE89" t="s">
        <v>1045</v>
      </c>
      <c r="DF89" s="30">
        <v>154</v>
      </c>
      <c r="DG89" s="39" t="s">
        <v>221</v>
      </c>
      <c r="DK89" s="30">
        <v>310</v>
      </c>
      <c r="DL89" s="30"/>
      <c r="DM89" s="32"/>
      <c r="DN89" s="32" t="s">
        <v>221</v>
      </c>
      <c r="DO89" s="41">
        <v>88912</v>
      </c>
    </row>
    <row r="90" spans="1:119" ht="15.75" x14ac:dyDescent="0.25">
      <c r="A90" t="s">
        <v>910</v>
      </c>
      <c r="B90" t="s">
        <v>223</v>
      </c>
      <c r="C90" s="52">
        <v>2.2910725402829999</v>
      </c>
      <c r="D90" s="52">
        <v>2.5020041762649998</v>
      </c>
      <c r="E90" s="52">
        <v>0.21093163598199993</v>
      </c>
      <c r="F90" s="124">
        <v>9.2066764484002347E-2</v>
      </c>
      <c r="G90" s="45">
        <v>2.2207285586790002</v>
      </c>
      <c r="H90" s="45">
        <v>2.3159935404830003</v>
      </c>
      <c r="I90" s="45">
        <v>9.5264981804000115E-2</v>
      </c>
      <c r="J90" s="46">
        <v>4.2898075693081759E-2</v>
      </c>
      <c r="K90" s="47">
        <v>3</v>
      </c>
      <c r="L90" s="55">
        <f t="shared" si="16"/>
        <v>2.1398385586790001</v>
      </c>
      <c r="M90" s="55">
        <f t="shared" si="17"/>
        <v>2.2351035404830002</v>
      </c>
      <c r="N90" s="55">
        <f t="shared" si="14"/>
        <v>9.5264981804000115E-2</v>
      </c>
      <c r="O90" s="129">
        <f t="shared" si="15"/>
        <v>4.4519705198139171E-2</v>
      </c>
      <c r="P90" s="54"/>
      <c r="Q90" s="42">
        <f t="shared" si="18"/>
        <v>49.696807884492742</v>
      </c>
      <c r="R90" s="42">
        <f t="shared" si="19"/>
        <v>54.272232191601049</v>
      </c>
      <c r="S90" s="42">
        <f t="shared" si="20"/>
        <v>46.416315452571531</v>
      </c>
      <c r="T90" s="42">
        <f t="shared" si="21"/>
        <v>48.482756132903845</v>
      </c>
      <c r="AB90" t="s">
        <v>222</v>
      </c>
      <c r="AC90" s="2">
        <v>2.8653548446849997</v>
      </c>
      <c r="AD90" s="2">
        <v>2.866031951554</v>
      </c>
      <c r="AE90" s="2">
        <v>6.7710686900035455E-4</v>
      </c>
      <c r="AF90" s="1">
        <v>2.3630820812868352E-4</v>
      </c>
      <c r="AG90" s="2">
        <v>3.3112575830819999</v>
      </c>
      <c r="AH90" s="2">
        <v>3.3112575830819999</v>
      </c>
      <c r="AI90" s="2">
        <v>0</v>
      </c>
      <c r="AJ90" s="1">
        <v>0</v>
      </c>
      <c r="AM90" t="s">
        <v>222</v>
      </c>
      <c r="AN90" s="2">
        <v>2.8653548446849997</v>
      </c>
      <c r="AO90" s="2">
        <v>3.1527865952080001</v>
      </c>
      <c r="AP90" s="2">
        <v>0.28743175052300041</v>
      </c>
      <c r="AQ90" s="1">
        <v>0.10031279408767223</v>
      </c>
      <c r="AR90" s="2">
        <v>2.865383612274</v>
      </c>
      <c r="AS90" s="2">
        <v>2.8767589000278093E-5</v>
      </c>
      <c r="AT90" s="1">
        <v>1.0039799801284519E-5</v>
      </c>
      <c r="AU90" s="2">
        <v>2.8660495520399998</v>
      </c>
      <c r="AV90" s="2">
        <v>6.947073550001015E-4</v>
      </c>
      <c r="AW90" s="1">
        <v>2.4245072343787618E-4</v>
      </c>
      <c r="AX90" s="2">
        <v>3.3068690693309999</v>
      </c>
      <c r="AY90" s="2">
        <v>0.44151422464600021</v>
      </c>
      <c r="AZ90" s="1">
        <v>0.15408710214896182</v>
      </c>
      <c r="BA90" s="2">
        <v>2.8651961358389997</v>
      </c>
      <c r="BB90" s="2">
        <v>-1.5870884599999968E-4</v>
      </c>
      <c r="BC90" s="1">
        <v>-5.5388897572107587E-5</v>
      </c>
      <c r="BD90" s="2">
        <v>3.730300377446</v>
      </c>
      <c r="BE90" s="2">
        <v>0.86494553276100028</v>
      </c>
      <c r="BF90" s="1">
        <v>0.30186332222181972</v>
      </c>
      <c r="BG90" s="1"/>
      <c r="BH90" t="s">
        <v>222</v>
      </c>
      <c r="BI90" s="2">
        <v>3.3112575830819999</v>
      </c>
      <c r="BJ90" s="2">
        <v>3.340446669416</v>
      </c>
      <c r="BK90" s="2">
        <v>2.9189086334000081E-2</v>
      </c>
      <c r="BL90" s="1">
        <v>8.8151059232401737E-3</v>
      </c>
      <c r="BM90" s="2">
        <v>3.3112575830819999</v>
      </c>
      <c r="BN90" s="2">
        <v>0</v>
      </c>
      <c r="BO90" s="1">
        <v>0</v>
      </c>
      <c r="BP90" s="2">
        <v>3.3112575830819999</v>
      </c>
      <c r="BQ90" s="2">
        <v>0</v>
      </c>
      <c r="BR90" s="1">
        <v>0</v>
      </c>
      <c r="BS90" s="2">
        <v>3.3690682109110002</v>
      </c>
      <c r="BT90" s="2">
        <v>5.7810627829000261E-2</v>
      </c>
      <c r="BU90" s="1">
        <v>1.7458813269124233E-2</v>
      </c>
      <c r="BV90" s="2">
        <v>3.3112575830819999</v>
      </c>
      <c r="BW90" s="2">
        <v>0</v>
      </c>
      <c r="BX90" s="1">
        <v>0</v>
      </c>
      <c r="BY90" s="2">
        <v>3.4980923727689999</v>
      </c>
      <c r="BZ90" s="2">
        <v>0.18683478968699996</v>
      </c>
      <c r="CA90" s="1">
        <v>5.6424118329417558E-2</v>
      </c>
      <c r="CC90" t="s">
        <v>222</v>
      </c>
      <c r="CE90" s="23">
        <v>2.8653548446849997</v>
      </c>
      <c r="CF90" s="23">
        <v>2.7403249804200001</v>
      </c>
      <c r="CG90" s="23">
        <v>-0.12502986426499962</v>
      </c>
      <c r="CH90" s="24">
        <v>-4.363503686006634E-2</v>
      </c>
      <c r="CI90" s="2">
        <v>3.3112575830819999</v>
      </c>
      <c r="CJ90" s="2">
        <v>3.3112575830819999</v>
      </c>
      <c r="CK90" s="2">
        <v>0</v>
      </c>
      <c r="CL90" s="1">
        <v>0</v>
      </c>
      <c r="CN90" s="25" t="s">
        <v>222</v>
      </c>
      <c r="CO90" s="27">
        <v>0</v>
      </c>
      <c r="CP90" s="27">
        <v>7.1268999999999999E-2</v>
      </c>
      <c r="CQ90" s="28">
        <f t="shared" si="22"/>
        <v>-6.0379013846921625E-2</v>
      </c>
      <c r="CR90" s="27">
        <f t="shared" si="23"/>
        <v>100.296420364393</v>
      </c>
      <c r="CU90" s="30">
        <v>300</v>
      </c>
      <c r="CV90" s="30"/>
      <c r="CW90" s="15" t="s">
        <v>222</v>
      </c>
      <c r="CX90" s="33" t="s">
        <v>994</v>
      </c>
      <c r="CY90" s="34" t="s">
        <v>222</v>
      </c>
      <c r="CZ90" s="34" t="s">
        <v>989</v>
      </c>
      <c r="DA90" s="32"/>
      <c r="DB90" s="32"/>
      <c r="DC90" t="s">
        <v>222</v>
      </c>
      <c r="DD90">
        <v>66117</v>
      </c>
      <c r="DE90" t="s">
        <v>1045</v>
      </c>
      <c r="DF90" s="30">
        <v>112</v>
      </c>
      <c r="DG90" s="39" t="s">
        <v>222</v>
      </c>
      <c r="DK90" s="30">
        <v>311</v>
      </c>
      <c r="DL90" s="30"/>
      <c r="DM90" s="32"/>
      <c r="DN90" s="32" t="s">
        <v>222</v>
      </c>
      <c r="DO90" s="41">
        <v>65953</v>
      </c>
    </row>
    <row r="91" spans="1:119" ht="15.75" x14ac:dyDescent="0.25">
      <c r="B91" t="s">
        <v>224</v>
      </c>
      <c r="C91" s="52">
        <v>5.2004387945569999</v>
      </c>
      <c r="D91" s="52">
        <v>6.2598052553330001</v>
      </c>
      <c r="E91" s="52">
        <v>1.0593664607760003</v>
      </c>
      <c r="F91" s="124">
        <v>0.20370712984542347</v>
      </c>
      <c r="G91" s="45">
        <v>5.889463475376</v>
      </c>
      <c r="H91" s="45">
        <v>6.1359392178279997</v>
      </c>
      <c r="I91" s="45">
        <v>0.24647574245199966</v>
      </c>
      <c r="J91" s="46">
        <v>4.1850287973178059E-2</v>
      </c>
      <c r="K91" s="47">
        <v>2</v>
      </c>
      <c r="L91" s="55">
        <f t="shared" si="16"/>
        <v>5.7545874753759998</v>
      </c>
      <c r="M91" s="55">
        <f t="shared" si="17"/>
        <v>6.0010632178279995</v>
      </c>
      <c r="N91" s="55">
        <f t="shared" si="14"/>
        <v>0.24647574245199966</v>
      </c>
      <c r="O91" s="129">
        <f t="shared" si="15"/>
        <v>4.2831174868168141E-2</v>
      </c>
      <c r="P91" s="54"/>
      <c r="Q91" s="42">
        <f t="shared" si="18"/>
        <v>53.46450353717011</v>
      </c>
      <c r="R91" s="42">
        <f t="shared" si="19"/>
        <v>64.355604101337534</v>
      </c>
      <c r="S91" s="42">
        <f t="shared" si="20"/>
        <v>59.161577433468011</v>
      </c>
      <c r="T91" s="42">
        <f t="shared" si="21"/>
        <v>61.69553730199754</v>
      </c>
      <c r="AB91" t="s">
        <v>223</v>
      </c>
      <c r="AC91" s="2">
        <v>2.2910725402829999</v>
      </c>
      <c r="AD91" s="2">
        <v>2.292526380999</v>
      </c>
      <c r="AE91" s="2">
        <v>1.4538407160000766E-3</v>
      </c>
      <c r="AF91" s="1">
        <v>6.3456773648052798E-4</v>
      </c>
      <c r="AG91" s="2">
        <v>2.2207285586790002</v>
      </c>
      <c r="AH91" s="2">
        <v>2.2210330055249998</v>
      </c>
      <c r="AI91" s="2">
        <v>3.0444684599961747E-4</v>
      </c>
      <c r="AJ91" s="1">
        <v>1.3709322772014856E-4</v>
      </c>
      <c r="AM91" t="s">
        <v>223</v>
      </c>
      <c r="AN91" s="2">
        <v>2.2910725402829999</v>
      </c>
      <c r="AO91" s="2">
        <v>2.3931764769720001</v>
      </c>
      <c r="AP91" s="2">
        <v>0.1021039366890002</v>
      </c>
      <c r="AQ91" s="1">
        <v>4.45659990653932E-2</v>
      </c>
      <c r="AR91" s="2">
        <v>2.291133943597</v>
      </c>
      <c r="AS91" s="2">
        <v>6.1403314000063602E-5</v>
      </c>
      <c r="AT91" s="1">
        <v>2.6801121710654735E-5</v>
      </c>
      <c r="AU91" s="2">
        <v>2.2922542162899999</v>
      </c>
      <c r="AV91" s="2">
        <v>1.1816760070000321E-3</v>
      </c>
      <c r="AW91" s="1">
        <v>5.1577415652411776E-4</v>
      </c>
      <c r="AX91" s="2">
        <v>2.4719309380780001</v>
      </c>
      <c r="AY91" s="2">
        <v>0.18085839779500024</v>
      </c>
      <c r="AZ91" s="1">
        <v>7.8940493858243393E-2</v>
      </c>
      <c r="BA91" s="2">
        <v>2.290734351392</v>
      </c>
      <c r="BB91" s="2">
        <v>-3.3818889099990201E-4</v>
      </c>
      <c r="BC91" s="1">
        <v>-1.4761160332275115E-4</v>
      </c>
      <c r="BD91" s="2">
        <v>2.6184597377380001</v>
      </c>
      <c r="BE91" s="2">
        <v>0.32738719745500022</v>
      </c>
      <c r="BF91" s="1">
        <v>0.14289691474132041</v>
      </c>
      <c r="BG91" s="1"/>
      <c r="BH91" t="s">
        <v>223</v>
      </c>
      <c r="BI91" s="2">
        <v>2.2207285586790002</v>
      </c>
      <c r="BJ91" s="2">
        <v>2.2606678913580001</v>
      </c>
      <c r="BK91" s="2">
        <v>3.993933267899985E-2</v>
      </c>
      <c r="BL91" s="1">
        <v>1.7984788155630219E-2</v>
      </c>
      <c r="BM91" s="2">
        <v>2.2207414257519997</v>
      </c>
      <c r="BN91" s="2">
        <v>1.2867072999522833E-5</v>
      </c>
      <c r="BO91" s="1">
        <v>5.794077330719252E-6</v>
      </c>
      <c r="BP91" s="2">
        <v>2.2209714870170001</v>
      </c>
      <c r="BQ91" s="2">
        <v>2.4292833799988145E-4</v>
      </c>
      <c r="BR91" s="1">
        <v>1.0939127929456958E-4</v>
      </c>
      <c r="BS91" s="2">
        <v>2.2944598199200001</v>
      </c>
      <c r="BT91" s="2">
        <v>7.3731261240999935E-2</v>
      </c>
      <c r="BU91" s="1">
        <v>3.3201383821919665E-2</v>
      </c>
      <c r="BV91" s="2">
        <v>2.2206576772770004</v>
      </c>
      <c r="BW91" s="2">
        <v>-7.088140199984494E-5</v>
      </c>
      <c r="BX91" s="1">
        <v>-3.1918084595628708E-5</v>
      </c>
      <c r="BY91" s="2">
        <v>2.3444485518290001</v>
      </c>
      <c r="BZ91" s="2">
        <v>0.12371999314999993</v>
      </c>
      <c r="CA91" s="1">
        <v>5.5711443285799293E-2</v>
      </c>
      <c r="CC91" t="s">
        <v>223</v>
      </c>
      <c r="CE91" s="23">
        <v>2.2910725402829999</v>
      </c>
      <c r="CF91" s="23">
        <v>2.1782405418490001</v>
      </c>
      <c r="CG91" s="23">
        <v>-0.11283199843399982</v>
      </c>
      <c r="CH91" s="24">
        <v>-4.9248549074776347E-2</v>
      </c>
      <c r="CI91" s="2">
        <v>2.2207285586790002</v>
      </c>
      <c r="CJ91" s="2">
        <v>2.1935685195799999</v>
      </c>
      <c r="CK91" s="2">
        <v>-2.7160039099000333E-2</v>
      </c>
      <c r="CL91" s="1">
        <v>-1.2230238131920307E-2</v>
      </c>
      <c r="CN91" s="25" t="s">
        <v>223</v>
      </c>
      <c r="CO91" s="27">
        <v>0</v>
      </c>
      <c r="CP91" s="27">
        <v>8.0890000000000004E-2</v>
      </c>
      <c r="CQ91" s="28">
        <f t="shared" si="22"/>
        <v>-0.10845913382107486</v>
      </c>
      <c r="CR91" s="27">
        <f t="shared" si="23"/>
        <v>94.44094850487501</v>
      </c>
      <c r="CU91" s="30">
        <v>301</v>
      </c>
      <c r="CV91" s="30"/>
      <c r="CW91" s="15" t="s">
        <v>223</v>
      </c>
      <c r="CX91" s="33" t="s">
        <v>994</v>
      </c>
      <c r="CY91" s="34" t="s">
        <v>223</v>
      </c>
      <c r="CZ91" s="34" t="s">
        <v>989</v>
      </c>
      <c r="DA91" s="32"/>
      <c r="DB91" s="32"/>
      <c r="DC91" t="s">
        <v>223</v>
      </c>
      <c r="DD91">
        <v>46101</v>
      </c>
      <c r="DE91" t="s">
        <v>1045</v>
      </c>
      <c r="DF91" s="30">
        <v>113</v>
      </c>
      <c r="DG91" s="39" t="s">
        <v>223</v>
      </c>
      <c r="DK91" s="30">
        <v>312</v>
      </c>
      <c r="DL91" s="30"/>
      <c r="DM91" s="32"/>
      <c r="DN91" s="32" t="s">
        <v>223</v>
      </c>
      <c r="DO91" s="41">
        <v>45910</v>
      </c>
    </row>
    <row r="92" spans="1:119" ht="15.75" x14ac:dyDescent="0.25">
      <c r="B92" t="s">
        <v>225</v>
      </c>
      <c r="C92" s="52">
        <v>3.7368686678769998</v>
      </c>
      <c r="D92" s="52">
        <v>3.4461031613749999</v>
      </c>
      <c r="E92" s="52">
        <v>-0.29076550650199984</v>
      </c>
      <c r="F92" s="124">
        <v>-7.7809934558709104E-2</v>
      </c>
      <c r="G92" s="45">
        <v>3.845076083945</v>
      </c>
      <c r="H92" s="45">
        <v>3.9370547271480003</v>
      </c>
      <c r="I92" s="45">
        <v>9.197864320300031E-2</v>
      </c>
      <c r="J92" s="46">
        <v>2.3921150373865E-2</v>
      </c>
      <c r="K92" s="47">
        <v>4</v>
      </c>
      <c r="L92" s="55">
        <f t="shared" si="16"/>
        <v>3.6912290839450002</v>
      </c>
      <c r="M92" s="55">
        <f t="shared" si="17"/>
        <v>3.7832077271480005</v>
      </c>
      <c r="N92" s="55">
        <f t="shared" si="14"/>
        <v>9.197864320300031E-2</v>
      </c>
      <c r="O92" s="129">
        <f t="shared" si="15"/>
        <v>2.4918161704745281E-2</v>
      </c>
      <c r="P92" s="54"/>
      <c r="Q92" s="42">
        <f t="shared" si="18"/>
        <v>58.991391214551818</v>
      </c>
      <c r="R92" s="42">
        <f t="shared" si="19"/>
        <v>54.401274924620338</v>
      </c>
      <c r="S92" s="42">
        <f t="shared" si="20"/>
        <v>58.270910301281852</v>
      </c>
      <c r="T92" s="42">
        <f t="shared" si="21"/>
        <v>59.722914266851895</v>
      </c>
      <c r="AB92" t="s">
        <v>224</v>
      </c>
      <c r="AC92" s="2">
        <v>5.2004387945569999</v>
      </c>
      <c r="AD92" s="2">
        <v>5.205772297138</v>
      </c>
      <c r="AE92" s="2">
        <v>5.3335025810001824E-3</v>
      </c>
      <c r="AF92" s="1">
        <v>1.0255870305756608E-3</v>
      </c>
      <c r="AG92" s="2">
        <v>5.889463475376</v>
      </c>
      <c r="AH92" s="2">
        <v>5.889463475376</v>
      </c>
      <c r="AI92" s="2">
        <v>0</v>
      </c>
      <c r="AJ92" s="1">
        <v>0</v>
      </c>
      <c r="AM92" t="s">
        <v>224</v>
      </c>
      <c r="AN92" s="2">
        <v>5.2004387945569999</v>
      </c>
      <c r="AO92" s="2">
        <v>5.7164026915889998</v>
      </c>
      <c r="AP92" s="2">
        <v>0.51596389703199996</v>
      </c>
      <c r="AQ92" s="1">
        <v>9.9215454198216826E-2</v>
      </c>
      <c r="AR92" s="2">
        <v>5.2006638862439996</v>
      </c>
      <c r="AS92" s="2">
        <v>2.2509168699968995E-4</v>
      </c>
      <c r="AT92" s="1">
        <v>4.3283210492791585E-5</v>
      </c>
      <c r="AU92" s="2">
        <v>5.2046292596169996</v>
      </c>
      <c r="AV92" s="2">
        <v>4.1904650599997595E-3</v>
      </c>
      <c r="AW92" s="1">
        <v>8.0579066989225562E-4</v>
      </c>
      <c r="AX92" s="2">
        <v>5.8674725726750001</v>
      </c>
      <c r="AY92" s="2">
        <v>0.66703377811800024</v>
      </c>
      <c r="AZ92" s="1">
        <v>0.12826490311089636</v>
      </c>
      <c r="BA92" s="2">
        <v>5.1991993319349996</v>
      </c>
      <c r="BB92" s="2">
        <v>-1.2394626220002536E-3</v>
      </c>
      <c r="BC92" s="1">
        <v>-2.3833808472037548E-4</v>
      </c>
      <c r="BD92" s="2">
        <v>6.6179456080970001</v>
      </c>
      <c r="BE92" s="2">
        <v>1.4175068135400002</v>
      </c>
      <c r="BF92" s="1">
        <v>0.27257446333636748</v>
      </c>
      <c r="BG92" s="1"/>
      <c r="BH92" t="s">
        <v>224</v>
      </c>
      <c r="BI92" s="2">
        <v>5.889463475376</v>
      </c>
      <c r="BJ92" s="2">
        <v>5.9418970742399999</v>
      </c>
      <c r="BK92" s="2">
        <v>5.2433598863999897E-2</v>
      </c>
      <c r="BL92" s="1">
        <v>8.9029500026999303E-3</v>
      </c>
      <c r="BM92" s="2">
        <v>5.889463475376</v>
      </c>
      <c r="BN92" s="2">
        <v>0</v>
      </c>
      <c r="BO92" s="1">
        <v>0</v>
      </c>
      <c r="BP92" s="2">
        <v>5.889463475376</v>
      </c>
      <c r="BQ92" s="2">
        <v>0</v>
      </c>
      <c r="BR92" s="1">
        <v>0</v>
      </c>
      <c r="BS92" s="2">
        <v>5.9914714901820005</v>
      </c>
      <c r="BT92" s="2">
        <v>0.10200801480600052</v>
      </c>
      <c r="BU92" s="1">
        <v>1.7320425745485764E-2</v>
      </c>
      <c r="BV92" s="2">
        <v>5.889463475376</v>
      </c>
      <c r="BW92" s="2">
        <v>0</v>
      </c>
      <c r="BX92" s="1">
        <v>0</v>
      </c>
      <c r="BY92" s="2">
        <v>6.2207916320590009</v>
      </c>
      <c r="BZ92" s="2">
        <v>0.33132815668300086</v>
      </c>
      <c r="CA92" s="1">
        <v>5.6257782745116343E-2</v>
      </c>
      <c r="CC92" t="s">
        <v>224</v>
      </c>
      <c r="CE92" s="23">
        <v>5.2004387945569999</v>
      </c>
      <c r="CF92" s="23">
        <v>4.8591016671340004</v>
      </c>
      <c r="CG92" s="23">
        <v>-0.34133712742299949</v>
      </c>
      <c r="CH92" s="24">
        <v>-6.563621665545942E-2</v>
      </c>
      <c r="CI92" s="2">
        <v>5.889463475376</v>
      </c>
      <c r="CJ92" s="2">
        <v>5.889463475376</v>
      </c>
      <c r="CK92" s="2">
        <v>0</v>
      </c>
      <c r="CL92" s="1">
        <v>0</v>
      </c>
      <c r="CN92" s="25" t="s">
        <v>224</v>
      </c>
      <c r="CO92" s="27">
        <v>0</v>
      </c>
      <c r="CP92" s="27">
        <v>0.134876</v>
      </c>
      <c r="CQ92" s="28">
        <f t="shared" si="22"/>
        <v>-0.14637619100939231</v>
      </c>
      <c r="CR92" s="27">
        <f t="shared" si="23"/>
        <v>62.763226041429995</v>
      </c>
      <c r="CU92" s="30">
        <v>302</v>
      </c>
      <c r="CV92" s="30"/>
      <c r="CW92" s="15" t="s">
        <v>224</v>
      </c>
      <c r="CX92" s="33" t="s">
        <v>994</v>
      </c>
      <c r="CY92" s="34" t="s">
        <v>224</v>
      </c>
      <c r="CZ92" s="34" t="s">
        <v>989</v>
      </c>
      <c r="DA92" s="32"/>
      <c r="DB92" s="32"/>
      <c r="DC92" t="s">
        <v>224</v>
      </c>
      <c r="DD92">
        <v>97269</v>
      </c>
      <c r="DE92" t="s">
        <v>1045</v>
      </c>
      <c r="DF92" s="30">
        <v>114</v>
      </c>
      <c r="DG92" s="39" t="s">
        <v>224</v>
      </c>
      <c r="DK92" s="30">
        <v>313</v>
      </c>
      <c r="DL92" s="30"/>
      <c r="DM92" s="32"/>
      <c r="DN92" s="32" t="s">
        <v>224</v>
      </c>
      <c r="DO92" s="41">
        <v>97018</v>
      </c>
    </row>
    <row r="93" spans="1:119" ht="15.75" x14ac:dyDescent="0.25">
      <c r="A93" t="s">
        <v>479</v>
      </c>
      <c r="B93" t="s">
        <v>310</v>
      </c>
      <c r="C93" s="52">
        <v>5.0878709887750002</v>
      </c>
      <c r="D93" s="52">
        <v>5.6276647689549995</v>
      </c>
      <c r="E93" s="52">
        <v>0.53979378017999924</v>
      </c>
      <c r="F93" s="124">
        <v>0.10609423496997211</v>
      </c>
      <c r="G93" s="45">
        <v>5.3042485439269997</v>
      </c>
      <c r="H93" s="45">
        <v>5.5138761402599998</v>
      </c>
      <c r="I93" s="45">
        <v>0.2096275963330001</v>
      </c>
      <c r="J93" s="46">
        <v>3.95206963996831E-2</v>
      </c>
      <c r="K93" s="47">
        <v>1</v>
      </c>
      <c r="L93" s="55">
        <f t="shared" si="16"/>
        <v>5.2219525439269994</v>
      </c>
      <c r="M93" s="55">
        <f t="shared" si="17"/>
        <v>5.4315801402599995</v>
      </c>
      <c r="N93" s="55">
        <f t="shared" si="14"/>
        <v>0.2096275963330001</v>
      </c>
      <c r="O93" s="129">
        <f t="shared" si="15"/>
        <v>4.0143527649785286E-2</v>
      </c>
      <c r="P93" s="54"/>
      <c r="Q93" s="42">
        <f t="shared" si="18"/>
        <v>84.053972159306809</v>
      </c>
      <c r="R93" s="42">
        <f t="shared" si="19"/>
        <v>92.971614031735797</v>
      </c>
      <c r="S93" s="42">
        <f t="shared" si="20"/>
        <v>86.269061207100492</v>
      </c>
      <c r="T93" s="42">
        <f t="shared" si="21"/>
        <v>89.732205650988732</v>
      </c>
      <c r="AB93" t="s">
        <v>225</v>
      </c>
      <c r="AC93" s="2">
        <v>3.7368686678769998</v>
      </c>
      <c r="AD93" s="2">
        <v>3.7378633604629998</v>
      </c>
      <c r="AE93" s="2">
        <v>9.9469258600004551E-4</v>
      </c>
      <c r="AF93" s="1">
        <v>2.6618344780234221E-4</v>
      </c>
      <c r="AG93" s="2">
        <v>3.845076083945</v>
      </c>
      <c r="AH93" s="2">
        <v>3.845306244678</v>
      </c>
      <c r="AI93" s="2">
        <v>2.3016073299997331E-4</v>
      </c>
      <c r="AJ93" s="1">
        <v>5.9858564037523876E-5</v>
      </c>
      <c r="AM93" t="s">
        <v>225</v>
      </c>
      <c r="AN93" s="2">
        <v>3.7368686678769998</v>
      </c>
      <c r="AO93" s="2">
        <v>3.6418405341280002</v>
      </c>
      <c r="AP93" s="2">
        <v>-9.5028133748999544E-2</v>
      </c>
      <c r="AQ93" s="1">
        <v>-2.5429883197631131E-2</v>
      </c>
      <c r="AR93" s="2">
        <v>3.7369105043370001</v>
      </c>
      <c r="AS93" s="2">
        <v>4.183646000033292E-5</v>
      </c>
      <c r="AT93" s="1">
        <v>1.1195592812765658E-5</v>
      </c>
      <c r="AU93" s="2">
        <v>3.7375287106549999</v>
      </c>
      <c r="AV93" s="2">
        <v>6.6004277800013611E-4</v>
      </c>
      <c r="AW93" s="1">
        <v>1.7662991040440324E-4</v>
      </c>
      <c r="AX93" s="2">
        <v>3.5935515736019998</v>
      </c>
      <c r="AY93" s="2">
        <v>-0.14331709427499995</v>
      </c>
      <c r="AZ93" s="1">
        <v>-3.8352189229176645E-2</v>
      </c>
      <c r="BA93" s="2">
        <v>3.7366385208109998</v>
      </c>
      <c r="BB93" s="2">
        <v>-2.3014706599999712E-4</v>
      </c>
      <c r="BC93" s="1">
        <v>-6.15882136769738E-5</v>
      </c>
      <c r="BD93" s="2">
        <v>3.4492754556970002</v>
      </c>
      <c r="BE93" s="2">
        <v>-0.28759321217999956</v>
      </c>
      <c r="BF93" s="1">
        <v>-7.6961016760427867E-2</v>
      </c>
      <c r="BG93" s="1"/>
      <c r="BH93" t="s">
        <v>225</v>
      </c>
      <c r="BI93" s="2">
        <v>3.845076083945</v>
      </c>
      <c r="BJ93" s="2">
        <v>3.8642183382899997</v>
      </c>
      <c r="BK93" s="2">
        <v>1.9142254344999721E-2</v>
      </c>
      <c r="BL93" s="1">
        <v>4.9783811625802752E-3</v>
      </c>
      <c r="BM93" s="2">
        <v>3.8450857703630001</v>
      </c>
      <c r="BN93" s="2">
        <v>9.6864180001432487E-6</v>
      </c>
      <c r="BO93" s="1">
        <v>2.5191745985439916E-6</v>
      </c>
      <c r="BP93" s="2">
        <v>3.8452248793410004</v>
      </c>
      <c r="BQ93" s="2">
        <v>1.4879539600043401E-4</v>
      </c>
      <c r="BR93" s="1">
        <v>3.8697646744033164E-5</v>
      </c>
      <c r="BS93" s="2">
        <v>3.894209792526</v>
      </c>
      <c r="BT93" s="2">
        <v>4.9133708580999969E-2</v>
      </c>
      <c r="BU93" s="1">
        <v>1.2778344955554013E-2</v>
      </c>
      <c r="BV93" s="2">
        <v>3.8450227884419999</v>
      </c>
      <c r="BW93" s="2">
        <v>-5.3295503000150291E-5</v>
      </c>
      <c r="BX93" s="1">
        <v>-1.3860714804236012E-5</v>
      </c>
      <c r="BY93" s="2">
        <v>3.932770233686</v>
      </c>
      <c r="BZ93" s="2">
        <v>8.7694149740999983E-2</v>
      </c>
      <c r="CA93" s="1">
        <v>2.2806869832085842E-2</v>
      </c>
      <c r="CC93" t="s">
        <v>225</v>
      </c>
      <c r="CE93" s="23">
        <v>3.7368686678769998</v>
      </c>
      <c r="CF93" s="23">
        <v>3.7342005729789998</v>
      </c>
      <c r="CG93" s="23">
        <v>-2.6680948980000174E-3</v>
      </c>
      <c r="CH93" s="24">
        <v>-7.1399215095129984E-4</v>
      </c>
      <c r="CI93" s="2">
        <v>3.845076083945</v>
      </c>
      <c r="CJ93" s="2">
        <v>3.8450266938959996</v>
      </c>
      <c r="CK93" s="2">
        <v>-4.939004900039734E-5</v>
      </c>
      <c r="CL93" s="1">
        <v>-1.2845012145955709E-5</v>
      </c>
      <c r="CN93" s="25" t="s">
        <v>225</v>
      </c>
      <c r="CO93" s="27">
        <v>0</v>
      </c>
      <c r="CP93" s="27">
        <v>0.15384700000000001</v>
      </c>
      <c r="CQ93" s="28">
        <f t="shared" si="22"/>
        <v>-0.1662452689438623</v>
      </c>
      <c r="CR93" s="27">
        <f t="shared" si="23"/>
        <v>155.26619093412501</v>
      </c>
      <c r="CU93" s="30">
        <v>303</v>
      </c>
      <c r="CV93" s="30"/>
      <c r="CW93" s="15" t="s">
        <v>225</v>
      </c>
      <c r="CX93" s="33" t="s">
        <v>973</v>
      </c>
      <c r="CY93" s="34" t="s">
        <v>1046</v>
      </c>
      <c r="CZ93" s="34" t="s">
        <v>989</v>
      </c>
      <c r="DA93" s="32"/>
      <c r="DB93" s="32"/>
      <c r="DC93" t="s">
        <v>225</v>
      </c>
      <c r="DD93">
        <v>63346</v>
      </c>
      <c r="DE93" t="s">
        <v>1045</v>
      </c>
      <c r="DF93" s="30">
        <v>272</v>
      </c>
      <c r="DG93" s="39" t="s">
        <v>225</v>
      </c>
      <c r="DK93" s="30">
        <v>314</v>
      </c>
      <c r="DL93" s="30"/>
      <c r="DM93" s="32"/>
      <c r="DN93" s="32" t="s">
        <v>225</v>
      </c>
      <c r="DO93" s="41">
        <v>63411</v>
      </c>
    </row>
    <row r="94" spans="1:119" ht="15.75" x14ac:dyDescent="0.25">
      <c r="A94" t="s">
        <v>480</v>
      </c>
      <c r="B94" t="s">
        <v>311</v>
      </c>
      <c r="C94" s="52">
        <v>12.006336305477999</v>
      </c>
      <c r="D94" s="52">
        <v>14.531374397713</v>
      </c>
      <c r="E94" s="52">
        <v>2.5250380922350004</v>
      </c>
      <c r="F94" s="124">
        <v>0.21030879262335248</v>
      </c>
      <c r="G94" s="45">
        <v>12.564190754984001</v>
      </c>
      <c r="H94" s="45">
        <v>13.338104899998999</v>
      </c>
      <c r="I94" s="45">
        <v>0.77391414501499867</v>
      </c>
      <c r="J94" s="46">
        <v>6.1596815911760978E-2</v>
      </c>
      <c r="K94" s="47">
        <v>1</v>
      </c>
      <c r="L94" s="55">
        <f t="shared" si="16"/>
        <v>12.429691754984001</v>
      </c>
      <c r="M94" s="55">
        <f t="shared" si="17"/>
        <v>13.203605899998999</v>
      </c>
      <c r="N94" s="55">
        <f t="shared" si="14"/>
        <v>0.77391414501499867</v>
      </c>
      <c r="O94" s="129">
        <f t="shared" si="15"/>
        <v>6.2263341703922635E-2</v>
      </c>
      <c r="P94" s="54"/>
      <c r="Q94" s="42">
        <f t="shared" si="18"/>
        <v>82.343467474198945</v>
      </c>
      <c r="R94" s="42">
        <f t="shared" si="19"/>
        <v>99.661022699118021</v>
      </c>
      <c r="S94" s="42">
        <f t="shared" si="20"/>
        <v>85.246980652529359</v>
      </c>
      <c r="T94" s="42">
        <f t="shared" si="21"/>
        <v>90.554742538125467</v>
      </c>
      <c r="AB94" t="s">
        <v>310</v>
      </c>
      <c r="AC94" s="2">
        <v>5.0878709887750002</v>
      </c>
      <c r="AD94" s="2">
        <v>5.0900740954369992</v>
      </c>
      <c r="AE94" s="2">
        <v>2.2031066619989659E-3</v>
      </c>
      <c r="AF94" s="1">
        <v>4.3301150262251535E-4</v>
      </c>
      <c r="AG94" s="2">
        <v>5.3042485439269997</v>
      </c>
      <c r="AH94" s="2">
        <v>5.3042485439269997</v>
      </c>
      <c r="AI94" s="2">
        <v>0</v>
      </c>
      <c r="AJ94" s="1">
        <v>0</v>
      </c>
      <c r="AM94" t="s">
        <v>310</v>
      </c>
      <c r="AN94" s="2">
        <v>5.0878709887750002</v>
      </c>
      <c r="AO94" s="2">
        <v>5.2436363691230001</v>
      </c>
      <c r="AP94" s="2">
        <v>0.15576538034799992</v>
      </c>
      <c r="AQ94" s="1">
        <v>3.0615041279870057E-2</v>
      </c>
      <c r="AR94" s="2">
        <v>5.087963339221</v>
      </c>
      <c r="AS94" s="2">
        <v>9.2350445999755948E-5</v>
      </c>
      <c r="AT94" s="1">
        <v>1.8151098210528925E-5</v>
      </c>
      <c r="AU94" s="2">
        <v>5.0890680643440005</v>
      </c>
      <c r="AV94" s="2">
        <v>1.1970755690002832E-3</v>
      </c>
      <c r="AW94" s="1">
        <v>2.352802521214284E-4</v>
      </c>
      <c r="AX94" s="2">
        <v>5.2847422147570002</v>
      </c>
      <c r="AY94" s="2">
        <v>0.19687122598200002</v>
      </c>
      <c r="AZ94" s="1">
        <v>3.8694225230227475E-2</v>
      </c>
      <c r="BA94" s="2">
        <v>5.0873634497260003</v>
      </c>
      <c r="BB94" s="2">
        <v>-5.0753904899991653E-4</v>
      </c>
      <c r="BC94" s="1">
        <v>-9.9754700958350358E-5</v>
      </c>
      <c r="BD94" s="2">
        <v>5.5117381697620003</v>
      </c>
      <c r="BE94" s="2">
        <v>0.42386718098700005</v>
      </c>
      <c r="BF94" s="1">
        <v>8.3309341357543726E-2</v>
      </c>
      <c r="BG94" s="1"/>
      <c r="BH94" t="s">
        <v>310</v>
      </c>
      <c r="BI94" s="2">
        <v>5.3042485439269997</v>
      </c>
      <c r="BJ94" s="2">
        <v>5.3512931614400001</v>
      </c>
      <c r="BK94" s="2">
        <v>4.7044617513000375E-2</v>
      </c>
      <c r="BL94" s="1">
        <v>8.869233242635893E-3</v>
      </c>
      <c r="BM94" s="2">
        <v>5.3042485439269997</v>
      </c>
      <c r="BN94" s="2">
        <v>0</v>
      </c>
      <c r="BO94" s="1">
        <v>0</v>
      </c>
      <c r="BP94" s="2">
        <v>5.3042485439269997</v>
      </c>
      <c r="BQ94" s="2">
        <v>0</v>
      </c>
      <c r="BR94" s="1">
        <v>0</v>
      </c>
      <c r="BS94" s="2">
        <v>5.3924572017630004</v>
      </c>
      <c r="BT94" s="2">
        <v>8.8208657836000626E-2</v>
      </c>
      <c r="BU94" s="1">
        <v>1.6629812329777321E-2</v>
      </c>
      <c r="BV94" s="2">
        <v>5.3042485439269997</v>
      </c>
      <c r="BW94" s="2">
        <v>0</v>
      </c>
      <c r="BX94" s="1">
        <v>0</v>
      </c>
      <c r="BY94" s="2">
        <v>5.4820217377139997</v>
      </c>
      <c r="BZ94" s="2">
        <v>0.17777319378699996</v>
      </c>
      <c r="CA94" s="1">
        <v>3.3515245809990948E-2</v>
      </c>
      <c r="CC94" t="s">
        <v>310</v>
      </c>
      <c r="CE94" s="23">
        <v>5.0878709887750002</v>
      </c>
      <c r="CF94" s="23">
        <v>5.2149278934620007</v>
      </c>
      <c r="CG94" s="23">
        <v>0.12705690468700048</v>
      </c>
      <c r="CH94" s="24">
        <v>2.4972509123623005E-2</v>
      </c>
      <c r="CI94" s="2">
        <v>5.3042485439269997</v>
      </c>
      <c r="CJ94" s="2">
        <v>5.3042485439269997</v>
      </c>
      <c r="CK94" s="2">
        <v>0</v>
      </c>
      <c r="CL94" s="1">
        <v>0</v>
      </c>
      <c r="CN94" s="25" t="s">
        <v>310</v>
      </c>
      <c r="CO94" s="27">
        <v>0</v>
      </c>
      <c r="CP94" s="27">
        <v>8.2295999999999994E-2</v>
      </c>
      <c r="CQ94" s="28">
        <f t="shared" si="22"/>
        <v>-0.14936902419876541</v>
      </c>
      <c r="CR94" s="27">
        <f t="shared" si="23"/>
        <v>62.858037093326004</v>
      </c>
      <c r="CU94" s="30">
        <v>397</v>
      </c>
      <c r="CV94" s="30"/>
      <c r="CW94" s="15" t="s">
        <v>310</v>
      </c>
      <c r="CX94" s="36" t="s">
        <v>975</v>
      </c>
      <c r="CY94" s="34" t="s">
        <v>310</v>
      </c>
      <c r="CZ94" s="34" t="s">
        <v>989</v>
      </c>
      <c r="DA94" s="32"/>
      <c r="DB94" s="32"/>
      <c r="DC94" t="s">
        <v>310</v>
      </c>
      <c r="DD94">
        <v>60531</v>
      </c>
      <c r="DE94" t="s">
        <v>1045</v>
      </c>
      <c r="DF94" s="30">
        <v>193</v>
      </c>
      <c r="DG94" s="39" t="s">
        <v>310</v>
      </c>
      <c r="DK94" s="30">
        <v>399</v>
      </c>
      <c r="DL94" s="30"/>
      <c r="DM94" s="32"/>
      <c r="DN94" s="32" t="s">
        <v>310</v>
      </c>
      <c r="DO94" s="41">
        <v>60135</v>
      </c>
    </row>
    <row r="95" spans="1:119" ht="15.75" x14ac:dyDescent="0.25">
      <c r="A95" t="s">
        <v>481</v>
      </c>
      <c r="B95" t="s">
        <v>312</v>
      </c>
      <c r="C95" s="52">
        <v>6.919926238096</v>
      </c>
      <c r="D95" s="52">
        <v>6.7200558928610006</v>
      </c>
      <c r="E95" s="52">
        <v>-0.19987034523499947</v>
      </c>
      <c r="F95" s="124">
        <v>-2.8883305740263682E-2</v>
      </c>
      <c r="G95" s="45">
        <v>7.4230135113199998</v>
      </c>
      <c r="H95" s="45">
        <v>7.627578869183</v>
      </c>
      <c r="I95" s="45">
        <v>0.20456535786300023</v>
      </c>
      <c r="J95" s="46">
        <v>2.7558262901049648E-2</v>
      </c>
      <c r="K95" s="47">
        <v>1</v>
      </c>
      <c r="L95" s="55">
        <f t="shared" si="16"/>
        <v>7.26616151132</v>
      </c>
      <c r="M95" s="55">
        <f t="shared" si="17"/>
        <v>7.4707268691830002</v>
      </c>
      <c r="N95" s="55">
        <f t="shared" si="14"/>
        <v>0.20456535786300023</v>
      </c>
      <c r="O95" s="129">
        <f t="shared" si="15"/>
        <v>2.8153153153051516E-2</v>
      </c>
      <c r="P95" s="54"/>
      <c r="Q95" s="42">
        <f t="shared" si="18"/>
        <v>77.616804869003417</v>
      </c>
      <c r="R95" s="42">
        <f t="shared" si="19"/>
        <v>75.374974963389604</v>
      </c>
      <c r="S95" s="42">
        <f t="shared" si="20"/>
        <v>81.500325403174244</v>
      </c>
      <c r="T95" s="42">
        <f t="shared" si="21"/>
        <v>83.794816546273353</v>
      </c>
      <c r="AB95" t="s">
        <v>311</v>
      </c>
      <c r="AC95" s="2">
        <v>12.006336305477999</v>
      </c>
      <c r="AD95" s="2">
        <v>12.011002115270999</v>
      </c>
      <c r="AE95" s="2">
        <v>4.6658097929999087E-3</v>
      </c>
      <c r="AF95" s="1">
        <v>3.8861228557050256E-4</v>
      </c>
      <c r="AG95" s="2">
        <v>12.564190754984001</v>
      </c>
      <c r="AH95" s="2">
        <v>12.564190754984001</v>
      </c>
      <c r="AI95" s="2">
        <v>0</v>
      </c>
      <c r="AJ95" s="1">
        <v>0</v>
      </c>
      <c r="AM95" t="s">
        <v>311</v>
      </c>
      <c r="AN95" s="2">
        <v>12.006336305477999</v>
      </c>
      <c r="AO95" s="2">
        <v>12.822954551703001</v>
      </c>
      <c r="AP95" s="2">
        <v>0.81661824622500134</v>
      </c>
      <c r="AQ95" s="1">
        <v>6.8015606547053978E-2</v>
      </c>
      <c r="AR95" s="2">
        <v>12.006531781624</v>
      </c>
      <c r="AS95" s="2">
        <v>1.9547614600057273E-4</v>
      </c>
      <c r="AT95" s="1">
        <v>1.6281082007621673E-5</v>
      </c>
      <c r="AU95" s="2">
        <v>12.008780908570001</v>
      </c>
      <c r="AV95" s="2">
        <v>2.4446030920017847E-3</v>
      </c>
      <c r="AW95" s="1">
        <v>2.0360941338003438E-4</v>
      </c>
      <c r="AX95" s="2">
        <v>13.044642626637001</v>
      </c>
      <c r="AY95" s="2">
        <v>1.038306321159002</v>
      </c>
      <c r="AZ95" s="1">
        <v>8.6479863194009091E-2</v>
      </c>
      <c r="BA95" s="2">
        <v>12.005262177386001</v>
      </c>
      <c r="BB95" s="2">
        <v>-1.0741280919983609E-3</v>
      </c>
      <c r="BC95" s="1">
        <v>-8.9463435361899723E-5</v>
      </c>
      <c r="BD95" s="2">
        <v>14.249413819077001</v>
      </c>
      <c r="BE95" s="2">
        <v>2.2430775135990011</v>
      </c>
      <c r="BF95" s="1">
        <v>0.18682447805294083</v>
      </c>
      <c r="BG95" s="1"/>
      <c r="BH95" t="s">
        <v>311</v>
      </c>
      <c r="BI95" s="2">
        <v>12.564190754984001</v>
      </c>
      <c r="BJ95" s="2">
        <v>12.746264131638</v>
      </c>
      <c r="BK95" s="2">
        <v>0.18207337665399947</v>
      </c>
      <c r="BL95" s="1">
        <v>1.4491452748898617E-2</v>
      </c>
      <c r="BM95" s="2">
        <v>12.564190754984001</v>
      </c>
      <c r="BN95" s="2">
        <v>0</v>
      </c>
      <c r="BO95" s="1">
        <v>0</v>
      </c>
      <c r="BP95" s="2">
        <v>12.564190754984001</v>
      </c>
      <c r="BQ95" s="2">
        <v>0</v>
      </c>
      <c r="BR95" s="1">
        <v>0</v>
      </c>
      <c r="BS95" s="2">
        <v>12.876844201186</v>
      </c>
      <c r="BT95" s="2">
        <v>0.31265344620199897</v>
      </c>
      <c r="BU95" s="1">
        <v>2.488448737360778E-2</v>
      </c>
      <c r="BV95" s="2">
        <v>12.564190754984001</v>
      </c>
      <c r="BW95" s="2">
        <v>0</v>
      </c>
      <c r="BX95" s="1">
        <v>0</v>
      </c>
      <c r="BY95" s="2">
        <v>13.265848089056</v>
      </c>
      <c r="BZ95" s="2">
        <v>0.70165733407199937</v>
      </c>
      <c r="CA95" s="1">
        <v>5.5845803980146026E-2</v>
      </c>
      <c r="CC95" t="s">
        <v>311</v>
      </c>
      <c r="CE95" s="23">
        <v>12.006336305477999</v>
      </c>
      <c r="CF95" s="23">
        <v>12.320911546004</v>
      </c>
      <c r="CG95" s="23">
        <v>0.3145752405260005</v>
      </c>
      <c r="CH95" s="24">
        <v>2.6200768704310963E-2</v>
      </c>
      <c r="CI95" s="2">
        <v>12.564190754984001</v>
      </c>
      <c r="CJ95" s="2">
        <v>12.564190754984001</v>
      </c>
      <c r="CK95" s="2">
        <v>0</v>
      </c>
      <c r="CL95" s="1">
        <v>0</v>
      </c>
      <c r="CN95" s="25" t="s">
        <v>311</v>
      </c>
      <c r="CO95" s="27">
        <v>0</v>
      </c>
      <c r="CP95" s="27">
        <v>0.13449900000000001</v>
      </c>
      <c r="CQ95" s="28">
        <f t="shared" si="22"/>
        <v>-0.15106256624952111</v>
      </c>
      <c r="CR95" s="27">
        <f t="shared" si="23"/>
        <v>115.87196556256799</v>
      </c>
      <c r="CU95" s="30">
        <v>398</v>
      </c>
      <c r="CV95" s="30"/>
      <c r="CW95" s="15" t="s">
        <v>311</v>
      </c>
      <c r="CX95" s="33" t="s">
        <v>994</v>
      </c>
      <c r="CY95" s="34" t="s">
        <v>311</v>
      </c>
      <c r="CZ95" s="34" t="s">
        <v>989</v>
      </c>
      <c r="DA95" s="32"/>
      <c r="DB95" s="32"/>
      <c r="DC95" t="s">
        <v>311</v>
      </c>
      <c r="DD95">
        <v>145808</v>
      </c>
      <c r="DE95" t="s">
        <v>1045</v>
      </c>
      <c r="DF95" s="30">
        <v>115</v>
      </c>
      <c r="DG95" s="39" t="s">
        <v>311</v>
      </c>
      <c r="DK95" s="30">
        <v>400</v>
      </c>
      <c r="DL95" s="30"/>
      <c r="DM95" s="32"/>
      <c r="DN95" s="32" t="s">
        <v>311</v>
      </c>
      <c r="DO95" s="41">
        <v>144508</v>
      </c>
    </row>
    <row r="96" spans="1:119" ht="15.75" x14ac:dyDescent="0.25">
      <c r="A96" t="s">
        <v>482</v>
      </c>
      <c r="B96" t="s">
        <v>313</v>
      </c>
      <c r="C96" s="52">
        <v>5.4232566074179998</v>
      </c>
      <c r="D96" s="52">
        <v>6.8965312638330003</v>
      </c>
      <c r="E96" s="52">
        <v>1.4732746564150005</v>
      </c>
      <c r="F96" s="124">
        <v>0.27165866619695567</v>
      </c>
      <c r="G96" s="45">
        <v>6.284163442763</v>
      </c>
      <c r="H96" s="45">
        <v>6.5946630408839999</v>
      </c>
      <c r="I96" s="45">
        <v>0.31049959812099992</v>
      </c>
      <c r="J96" s="46">
        <v>4.9409853984396131E-2</v>
      </c>
      <c r="K96" s="47">
        <v>1</v>
      </c>
      <c r="L96" s="55">
        <f t="shared" si="16"/>
        <v>6.1564384427630001</v>
      </c>
      <c r="M96" s="55">
        <f t="shared" si="17"/>
        <v>6.466938040884</v>
      </c>
      <c r="N96" s="55">
        <f t="shared" si="14"/>
        <v>0.31049959812099992</v>
      </c>
      <c r="O96" s="129">
        <f t="shared" si="15"/>
        <v>5.0434939130431421E-2</v>
      </c>
      <c r="P96" s="54"/>
      <c r="Q96" s="42">
        <f t="shared" si="18"/>
        <v>49.618538206369678</v>
      </c>
      <c r="R96" s="42">
        <f t="shared" si="19"/>
        <v>63.097844114154753</v>
      </c>
      <c r="S96" s="42">
        <f t="shared" si="20"/>
        <v>56.326576114722002</v>
      </c>
      <c r="T96" s="42">
        <f t="shared" si="21"/>
        <v>59.167403552493617</v>
      </c>
      <c r="AB96" t="s">
        <v>312</v>
      </c>
      <c r="AC96" s="2">
        <v>6.919926238096</v>
      </c>
      <c r="AD96" s="2">
        <v>6.9205797733859997</v>
      </c>
      <c r="AE96" s="2">
        <v>6.5353528999967381E-4</v>
      </c>
      <c r="AF96" s="1">
        <v>9.4442522580918779E-5</v>
      </c>
      <c r="AG96" s="2">
        <v>7.4230135113199998</v>
      </c>
      <c r="AH96" s="2">
        <v>7.4230135113199998</v>
      </c>
      <c r="AI96" s="2">
        <v>0</v>
      </c>
      <c r="AJ96" s="1">
        <v>0</v>
      </c>
      <c r="AM96" t="s">
        <v>312</v>
      </c>
      <c r="AN96" s="2">
        <v>6.919926238096</v>
      </c>
      <c r="AO96" s="2">
        <v>6.7802224439450001</v>
      </c>
      <c r="AP96" s="2">
        <v>-0.13970379415099998</v>
      </c>
      <c r="AQ96" s="1">
        <v>-2.0188624754682229E-2</v>
      </c>
      <c r="AR96" s="2">
        <v>6.9199530578260005</v>
      </c>
      <c r="AS96" s="2">
        <v>2.6819730000404718E-5</v>
      </c>
      <c r="AT96" s="1">
        <v>3.875724838330661E-6</v>
      </c>
      <c r="AU96" s="2">
        <v>6.919792260386</v>
      </c>
      <c r="AV96" s="2">
        <v>-1.3397771000001057E-4</v>
      </c>
      <c r="AW96" s="1">
        <v>-1.9361147126457549E-5</v>
      </c>
      <c r="AX96" s="2">
        <v>6.6476973053200004</v>
      </c>
      <c r="AY96" s="2">
        <v>-0.27222893277599969</v>
      </c>
      <c r="AZ96" s="1">
        <v>-3.9339860485406386E-2</v>
      </c>
      <c r="BA96" s="2">
        <v>6.9197797524619995</v>
      </c>
      <c r="BB96" s="2">
        <v>-1.4648563400054826E-4</v>
      </c>
      <c r="BC96" s="1">
        <v>-2.1168669861552371E-5</v>
      </c>
      <c r="BD96" s="2">
        <v>6.4406007672790002</v>
      </c>
      <c r="BE96" s="2">
        <v>-0.47932547081699983</v>
      </c>
      <c r="BF96" s="1">
        <v>-6.9267424871986061E-2</v>
      </c>
      <c r="BG96" s="1"/>
      <c r="BH96" t="s">
        <v>312</v>
      </c>
      <c r="BI96" s="2">
        <v>7.4230135113199998</v>
      </c>
      <c r="BJ96" s="2">
        <v>7.4884744258359994</v>
      </c>
      <c r="BK96" s="2">
        <v>6.5460914515999669E-2</v>
      </c>
      <c r="BL96" s="1">
        <v>8.8186441283142781E-3</v>
      </c>
      <c r="BM96" s="2">
        <v>7.4230135113199998</v>
      </c>
      <c r="BN96" s="2">
        <v>0</v>
      </c>
      <c r="BO96" s="1">
        <v>0</v>
      </c>
      <c r="BP96" s="2">
        <v>7.4230135113199998</v>
      </c>
      <c r="BQ96" s="2">
        <v>0</v>
      </c>
      <c r="BR96" s="1">
        <v>0</v>
      </c>
      <c r="BS96" s="2">
        <v>7.5457527260379997</v>
      </c>
      <c r="BT96" s="2">
        <v>0.12273921471799998</v>
      </c>
      <c r="BU96" s="1">
        <v>1.6534957740656709E-2</v>
      </c>
      <c r="BV96" s="2">
        <v>7.4230135113199998</v>
      </c>
      <c r="BW96" s="2">
        <v>0</v>
      </c>
      <c r="BX96" s="1">
        <v>0</v>
      </c>
      <c r="BY96" s="2">
        <v>7.6193962548689997</v>
      </c>
      <c r="BZ96" s="2">
        <v>0.19638274354899998</v>
      </c>
      <c r="CA96" s="1">
        <v>2.6455932385077683E-2</v>
      </c>
      <c r="CC96" t="s">
        <v>312</v>
      </c>
      <c r="CE96" s="23">
        <v>6.919926238096</v>
      </c>
      <c r="CF96" s="23">
        <v>7.2031782719989996</v>
      </c>
      <c r="CG96" s="23">
        <v>0.28325203390299958</v>
      </c>
      <c r="CH96" s="24">
        <v>4.0932811153914214E-2</v>
      </c>
      <c r="CI96" s="2">
        <v>7.4230135113199998</v>
      </c>
      <c r="CJ96" s="2">
        <v>7.4230135113199998</v>
      </c>
      <c r="CK96" s="2">
        <v>0</v>
      </c>
      <c r="CL96" s="1">
        <v>0</v>
      </c>
      <c r="CN96" s="25" t="s">
        <v>312</v>
      </c>
      <c r="CO96" s="27">
        <v>0</v>
      </c>
      <c r="CP96" s="27">
        <v>0.15685199999999999</v>
      </c>
      <c r="CQ96" s="28">
        <f t="shared" si="22"/>
        <v>-0.16832835533817986</v>
      </c>
      <c r="CR96" s="27">
        <f t="shared" si="23"/>
        <v>135.33837500858201</v>
      </c>
      <c r="CU96" s="30">
        <v>399</v>
      </c>
      <c r="CV96" s="30"/>
      <c r="CW96" s="15" t="s">
        <v>312</v>
      </c>
      <c r="CX96" s="33" t="s">
        <v>973</v>
      </c>
      <c r="CY96" s="34" t="s">
        <v>312</v>
      </c>
      <c r="CZ96" s="34" t="s">
        <v>989</v>
      </c>
      <c r="DA96" s="32"/>
      <c r="DB96" s="32"/>
      <c r="DC96" t="s">
        <v>312</v>
      </c>
      <c r="DD96">
        <v>89155</v>
      </c>
      <c r="DE96" t="s">
        <v>1045</v>
      </c>
      <c r="DF96" s="30">
        <v>273</v>
      </c>
      <c r="DG96" s="39" t="s">
        <v>312</v>
      </c>
      <c r="DK96" s="30">
        <v>401</v>
      </c>
      <c r="DL96" s="30"/>
      <c r="DM96" s="32"/>
      <c r="DN96" s="32" t="s">
        <v>312</v>
      </c>
      <c r="DO96" s="41">
        <v>88987</v>
      </c>
    </row>
    <row r="97" spans="1:119" ht="15.75" x14ac:dyDescent="0.25">
      <c r="A97" t="s">
        <v>483</v>
      </c>
      <c r="B97" t="s">
        <v>314</v>
      </c>
      <c r="C97" s="52">
        <v>6.2860426849769997</v>
      </c>
      <c r="D97" s="52">
        <v>7.2712629890149998</v>
      </c>
      <c r="E97" s="52">
        <v>0.98522030403800009</v>
      </c>
      <c r="F97" s="124">
        <v>0.15673140533909768</v>
      </c>
      <c r="G97" s="45">
        <v>6.6563261451099995</v>
      </c>
      <c r="H97" s="45">
        <v>6.9729079283670004</v>
      </c>
      <c r="I97" s="45">
        <v>0.31658178325700082</v>
      </c>
      <c r="J97" s="46">
        <v>4.7561038379943917E-2</v>
      </c>
      <c r="K97" s="47">
        <v>1</v>
      </c>
      <c r="L97" s="55">
        <f t="shared" si="16"/>
        <v>6.5398441451099991</v>
      </c>
      <c r="M97" s="55">
        <f t="shared" si="17"/>
        <v>6.8564259283669999</v>
      </c>
      <c r="N97" s="55">
        <f t="shared" si="14"/>
        <v>0.31658178325700082</v>
      </c>
      <c r="O97" s="129">
        <f t="shared" si="15"/>
        <v>4.8408154113843332E-2</v>
      </c>
      <c r="P97" s="54"/>
      <c r="Q97" s="42">
        <f t="shared" si="18"/>
        <v>72.137281213874232</v>
      </c>
      <c r="R97" s="42">
        <f t="shared" si="19"/>
        <v>83.443458675866424</v>
      </c>
      <c r="S97" s="42">
        <f t="shared" si="20"/>
        <v>75.049852480032129</v>
      </c>
      <c r="T97" s="42">
        <f t="shared" si="21"/>
        <v>78.682877305106729</v>
      </c>
      <c r="AB97" t="s">
        <v>313</v>
      </c>
      <c r="AC97" s="2">
        <v>5.4232566074179998</v>
      </c>
      <c r="AD97" s="2">
        <v>5.4201554100200005</v>
      </c>
      <c r="AE97" s="2">
        <v>-3.1011973979993002E-3</v>
      </c>
      <c r="AF97" s="1">
        <v>-5.7183305576163272E-4</v>
      </c>
      <c r="AG97" s="2">
        <v>6.284163442763</v>
      </c>
      <c r="AH97" s="2">
        <v>6.284163442763</v>
      </c>
      <c r="AI97" s="2">
        <v>0</v>
      </c>
      <c r="AJ97" s="1">
        <v>0</v>
      </c>
      <c r="AM97" t="s">
        <v>313</v>
      </c>
      <c r="AN97" s="2">
        <v>5.4232566074179998</v>
      </c>
      <c r="AO97" s="2">
        <v>5.8658882180529996</v>
      </c>
      <c r="AP97" s="2">
        <v>0.44263161063499989</v>
      </c>
      <c r="AQ97" s="1">
        <v>8.1617309059203044E-2</v>
      </c>
      <c r="AR97" s="2">
        <v>5.4231257695230006</v>
      </c>
      <c r="AS97" s="2">
        <v>-1.3083789499912513E-4</v>
      </c>
      <c r="AT97" s="1">
        <v>-2.4125337314882606E-5</v>
      </c>
      <c r="AU97" s="2">
        <v>5.4208566214670002</v>
      </c>
      <c r="AV97" s="2">
        <v>-2.3999859509995503E-3</v>
      </c>
      <c r="AW97" s="1">
        <v>-4.4253593822516507E-4</v>
      </c>
      <c r="AX97" s="2">
        <v>6.0522907809920001</v>
      </c>
      <c r="AY97" s="2">
        <v>0.62903417357400038</v>
      </c>
      <c r="AZ97" s="1">
        <v>0.11598827404065656</v>
      </c>
      <c r="BA97" s="2">
        <v>5.4239769959190003</v>
      </c>
      <c r="BB97" s="2">
        <v>7.2038850100053509E-4</v>
      </c>
      <c r="BC97" s="1">
        <v>1.3283319472937689E-4</v>
      </c>
      <c r="BD97" s="2">
        <v>6.7177136419789996</v>
      </c>
      <c r="BE97" s="2">
        <v>1.2944570345609998</v>
      </c>
      <c r="BF97" s="1">
        <v>0.23868629649395989</v>
      </c>
      <c r="BG97" s="1"/>
      <c r="BH97" t="s">
        <v>313</v>
      </c>
      <c r="BI97" s="2">
        <v>6.284163442763</v>
      </c>
      <c r="BJ97" s="2">
        <v>6.3396268521570001</v>
      </c>
      <c r="BK97" s="2">
        <v>5.5463409394000074E-2</v>
      </c>
      <c r="BL97" s="1">
        <v>8.8259017925246871E-3</v>
      </c>
      <c r="BM97" s="2">
        <v>6.284163442763</v>
      </c>
      <c r="BN97" s="2">
        <v>0</v>
      </c>
      <c r="BO97" s="1">
        <v>0</v>
      </c>
      <c r="BP97" s="2">
        <v>6.284163442763</v>
      </c>
      <c r="BQ97" s="2">
        <v>0</v>
      </c>
      <c r="BR97" s="1">
        <v>0</v>
      </c>
      <c r="BS97" s="2">
        <v>6.3881573353770005</v>
      </c>
      <c r="BT97" s="2">
        <v>0.10399389261400049</v>
      </c>
      <c r="BU97" s="1">
        <v>1.6548565861023629E-2</v>
      </c>
      <c r="BV97" s="2">
        <v>6.284163442763</v>
      </c>
      <c r="BW97" s="2">
        <v>0</v>
      </c>
      <c r="BX97" s="1">
        <v>0</v>
      </c>
      <c r="BY97" s="2">
        <v>6.5478839946060008</v>
      </c>
      <c r="BZ97" s="2">
        <v>0.26372055184300081</v>
      </c>
      <c r="CA97" s="1">
        <v>4.1965896375070894E-2</v>
      </c>
      <c r="CC97" t="s">
        <v>313</v>
      </c>
      <c r="CE97" s="23">
        <v>5.4232566074179998</v>
      </c>
      <c r="CF97" s="23">
        <v>5.6033607156</v>
      </c>
      <c r="CG97" s="23">
        <v>0.18010410818200029</v>
      </c>
      <c r="CH97" s="24">
        <v>3.3209586272508584E-2</v>
      </c>
      <c r="CI97" s="2">
        <v>6.284163442763</v>
      </c>
      <c r="CJ97" s="2">
        <v>6.284163442763</v>
      </c>
      <c r="CK97" s="2">
        <v>0</v>
      </c>
      <c r="CL97" s="1">
        <v>0</v>
      </c>
      <c r="CN97" s="25" t="s">
        <v>313</v>
      </c>
      <c r="CO97" s="27">
        <v>0</v>
      </c>
      <c r="CP97" s="27">
        <v>0.12772500000000001</v>
      </c>
      <c r="CQ97" s="28">
        <f t="shared" si="22"/>
        <v>-0.13533086262152391</v>
      </c>
      <c r="CR97" s="27">
        <f t="shared" si="23"/>
        <v>125.196614972408</v>
      </c>
      <c r="CU97" s="30">
        <v>400</v>
      </c>
      <c r="CV97" s="30"/>
      <c r="CW97" s="15" t="s">
        <v>313</v>
      </c>
      <c r="CX97" s="33" t="s">
        <v>994</v>
      </c>
      <c r="CY97" s="34" t="s">
        <v>313</v>
      </c>
      <c r="CZ97" s="34" t="s">
        <v>989</v>
      </c>
      <c r="DA97" s="32"/>
      <c r="DB97" s="32"/>
      <c r="DC97" t="s">
        <v>313</v>
      </c>
      <c r="DD97">
        <v>109299</v>
      </c>
      <c r="DE97" t="s">
        <v>1045</v>
      </c>
      <c r="DF97" s="30">
        <v>116</v>
      </c>
      <c r="DG97" s="39" t="s">
        <v>313</v>
      </c>
      <c r="DK97" s="30">
        <v>402</v>
      </c>
      <c r="DL97" s="30"/>
      <c r="DM97" s="32"/>
      <c r="DN97" s="32" t="s">
        <v>313</v>
      </c>
      <c r="DO97" s="41">
        <v>108245</v>
      </c>
    </row>
    <row r="98" spans="1:119" ht="15.75" x14ac:dyDescent="0.25">
      <c r="A98" t="s">
        <v>484</v>
      </c>
      <c r="B98" t="s">
        <v>315</v>
      </c>
      <c r="C98" s="52">
        <v>6.7132282401000003</v>
      </c>
      <c r="D98" s="52">
        <v>7.7369265673690002</v>
      </c>
      <c r="E98" s="52">
        <v>1.0236983272689999</v>
      </c>
      <c r="F98" s="124">
        <v>0.15248972486205101</v>
      </c>
      <c r="G98" s="45">
        <v>7.5258614231240006</v>
      </c>
      <c r="H98" s="45">
        <v>7.7722578190090008</v>
      </c>
      <c r="I98" s="45">
        <v>0.24639639588500017</v>
      </c>
      <c r="J98" s="46">
        <v>3.2739959192966447E-2</v>
      </c>
      <c r="K98" s="47">
        <v>1</v>
      </c>
      <c r="L98" s="55">
        <f t="shared" si="16"/>
        <v>7.3685564231240006</v>
      </c>
      <c r="M98" s="55">
        <f t="shared" si="17"/>
        <v>7.6149528190090008</v>
      </c>
      <c r="N98" s="55">
        <f t="shared" si="14"/>
        <v>0.24639639588500017</v>
      </c>
      <c r="O98" s="129">
        <f t="shared" si="15"/>
        <v>3.3438896540407714E-2</v>
      </c>
      <c r="P98" s="54"/>
      <c r="Q98" s="42">
        <f t="shared" si="18"/>
        <v>50.229915750841748</v>
      </c>
      <c r="R98" s="42">
        <f t="shared" si="19"/>
        <v>57.889461783531615</v>
      </c>
      <c r="S98" s="42">
        <f t="shared" si="20"/>
        <v>55.133231748028436</v>
      </c>
      <c r="T98" s="42">
        <f t="shared" si="21"/>
        <v>56.976826180389082</v>
      </c>
      <c r="AB98" t="s">
        <v>314</v>
      </c>
      <c r="AC98" s="2">
        <v>6.2860426849769997</v>
      </c>
      <c r="AD98" s="2">
        <v>6.2870057515009998</v>
      </c>
      <c r="AE98" s="2">
        <v>9.6306652400013348E-4</v>
      </c>
      <c r="AF98" s="1">
        <v>1.5320712446031652E-4</v>
      </c>
      <c r="AG98" s="2">
        <v>6.6563261451099995</v>
      </c>
      <c r="AH98" s="2">
        <v>6.6563261451099995</v>
      </c>
      <c r="AI98" s="2">
        <v>0</v>
      </c>
      <c r="AJ98" s="1">
        <v>0</v>
      </c>
      <c r="AM98" t="s">
        <v>314</v>
      </c>
      <c r="AN98" s="2">
        <v>6.2860426849769997</v>
      </c>
      <c r="AO98" s="2">
        <v>6.5242899637110003</v>
      </c>
      <c r="AP98" s="2">
        <v>0.23824727873400064</v>
      </c>
      <c r="AQ98" s="1">
        <v>3.7900996011908626E-2</v>
      </c>
      <c r="AR98" s="2">
        <v>6.2860827475220002</v>
      </c>
      <c r="AS98" s="2">
        <v>4.0062545000552063E-5</v>
      </c>
      <c r="AT98" s="1">
        <v>6.373253731842683E-6</v>
      </c>
      <c r="AU98" s="2">
        <v>6.2863045397800006</v>
      </c>
      <c r="AV98" s="2">
        <v>2.6185480300089381E-4</v>
      </c>
      <c r="AW98" s="1">
        <v>4.1656542299132021E-5</v>
      </c>
      <c r="AX98" s="2">
        <v>6.7434094308270005</v>
      </c>
      <c r="AY98" s="2">
        <v>0.45736674585000081</v>
      </c>
      <c r="AZ98" s="1">
        <v>7.2759090062029116E-2</v>
      </c>
      <c r="BA98" s="2">
        <v>6.2858229959519996</v>
      </c>
      <c r="BB98" s="2">
        <v>-2.1968902500013598E-4</v>
      </c>
      <c r="BC98" s="1">
        <v>-3.4948700797907455E-5</v>
      </c>
      <c r="BD98" s="2">
        <v>7.0952095398220001</v>
      </c>
      <c r="BE98" s="2">
        <v>0.80916685484500039</v>
      </c>
      <c r="BF98" s="1">
        <v>0.12872436529564563</v>
      </c>
      <c r="BG98" s="1"/>
      <c r="BH98" t="s">
        <v>314</v>
      </c>
      <c r="BI98" s="2">
        <v>6.6563261451099995</v>
      </c>
      <c r="BJ98" s="2">
        <v>6.7152436599310006</v>
      </c>
      <c r="BK98" s="2">
        <v>5.8917514821001049E-2</v>
      </c>
      <c r="BL98" s="1">
        <v>8.8513563693516113E-3</v>
      </c>
      <c r="BM98" s="2">
        <v>6.6563261451099995</v>
      </c>
      <c r="BN98" s="2">
        <v>0</v>
      </c>
      <c r="BO98" s="1">
        <v>0</v>
      </c>
      <c r="BP98" s="2">
        <v>6.6563261451099995</v>
      </c>
      <c r="BQ98" s="2">
        <v>0</v>
      </c>
      <c r="BR98" s="1">
        <v>0</v>
      </c>
      <c r="BS98" s="2">
        <v>6.7904023770339998</v>
      </c>
      <c r="BT98" s="2">
        <v>0.13407623192400031</v>
      </c>
      <c r="BU98" s="1">
        <v>2.0142677657478972E-2</v>
      </c>
      <c r="BV98" s="2">
        <v>6.6563261451099995</v>
      </c>
      <c r="BW98" s="2">
        <v>0</v>
      </c>
      <c r="BX98" s="1">
        <v>0</v>
      </c>
      <c r="BY98" s="2">
        <v>6.9263982989779995</v>
      </c>
      <c r="BZ98" s="2">
        <v>0.27007215386799999</v>
      </c>
      <c r="CA98" s="1">
        <v>4.0573756150215939E-2</v>
      </c>
      <c r="CC98" t="s">
        <v>314</v>
      </c>
      <c r="CE98" s="23">
        <v>6.2860426849769997</v>
      </c>
      <c r="CF98" s="23">
        <v>6.4728476900830003</v>
      </c>
      <c r="CG98" s="23">
        <v>0.18680500510600062</v>
      </c>
      <c r="CH98" s="24">
        <v>2.9717425488128727E-2</v>
      </c>
      <c r="CI98" s="2">
        <v>6.6563261451099995</v>
      </c>
      <c r="CJ98" s="2">
        <v>6.6563261451099995</v>
      </c>
      <c r="CK98" s="2">
        <v>0</v>
      </c>
      <c r="CL98" s="1">
        <v>0</v>
      </c>
      <c r="CN98" s="25" t="s">
        <v>314</v>
      </c>
      <c r="CO98" s="27">
        <v>0</v>
      </c>
      <c r="CP98" s="27">
        <v>0.116482</v>
      </c>
      <c r="CQ98" s="28">
        <f t="shared" si="22"/>
        <v>-0.12778441228153853</v>
      </c>
      <c r="CR98" s="27">
        <f t="shared" si="23"/>
        <v>143.66691496236302</v>
      </c>
      <c r="CU98" s="30">
        <v>401</v>
      </c>
      <c r="CV98" s="30"/>
      <c r="CW98" s="15" t="s">
        <v>314</v>
      </c>
      <c r="CX98" s="33" t="s">
        <v>994</v>
      </c>
      <c r="CY98" s="34" t="s">
        <v>314</v>
      </c>
      <c r="CZ98" s="34" t="s">
        <v>989</v>
      </c>
      <c r="DA98" s="32"/>
      <c r="DB98" s="32"/>
      <c r="DC98" t="s">
        <v>314</v>
      </c>
      <c r="DD98">
        <v>87140</v>
      </c>
      <c r="DE98" t="s">
        <v>1045</v>
      </c>
      <c r="DF98" s="30">
        <v>117</v>
      </c>
      <c r="DG98" s="39" t="s">
        <v>314</v>
      </c>
      <c r="DK98" s="30">
        <v>403</v>
      </c>
      <c r="DL98" s="30"/>
      <c r="DM98" s="32"/>
      <c r="DN98" s="32" t="s">
        <v>314</v>
      </c>
      <c r="DO98" s="41">
        <v>86306</v>
      </c>
    </row>
    <row r="99" spans="1:119" ht="15.75" x14ac:dyDescent="0.25">
      <c r="A99" t="s">
        <v>485</v>
      </c>
      <c r="B99" t="s">
        <v>316</v>
      </c>
      <c r="C99" s="52">
        <v>5.5815275145899994</v>
      </c>
      <c r="D99" s="52">
        <v>7.2106473349420002</v>
      </c>
      <c r="E99" s="52">
        <v>1.6291198203520008</v>
      </c>
      <c r="F99" s="124">
        <v>0.29187705625270405</v>
      </c>
      <c r="G99" s="45">
        <v>5.8322255193550001</v>
      </c>
      <c r="H99" s="45">
        <v>6.3234742946290003</v>
      </c>
      <c r="I99" s="45">
        <v>0.49124877527400024</v>
      </c>
      <c r="J99" s="46">
        <v>8.4230071975736745E-2</v>
      </c>
      <c r="K99" s="47">
        <v>2</v>
      </c>
      <c r="L99" s="55">
        <f t="shared" si="16"/>
        <v>5.6881835193550003</v>
      </c>
      <c r="M99" s="55">
        <f t="shared" si="17"/>
        <v>6.1794322946290006</v>
      </c>
      <c r="N99" s="55">
        <f t="shared" si="14"/>
        <v>0.49124877527400024</v>
      </c>
      <c r="O99" s="129">
        <f t="shared" si="15"/>
        <v>8.6363031994738521E-2</v>
      </c>
      <c r="P99" s="54"/>
      <c r="Q99" s="42">
        <f t="shared" si="18"/>
        <v>60.40091241656566</v>
      </c>
      <c r="R99" s="42">
        <f t="shared" si="19"/>
        <v>78.030552927690238</v>
      </c>
      <c r="S99" s="42">
        <f t="shared" si="20"/>
        <v>61.555098252911002</v>
      </c>
      <c r="T99" s="42">
        <f t="shared" si="21"/>
        <v>66.871183172766422</v>
      </c>
      <c r="AB99" t="s">
        <v>315</v>
      </c>
      <c r="AC99" s="2">
        <v>6.7132282401000003</v>
      </c>
      <c r="AD99" s="2">
        <v>6.7111895271969999</v>
      </c>
      <c r="AE99" s="2">
        <v>-2.0387129030003948E-3</v>
      </c>
      <c r="AF99" s="1">
        <v>-3.0368592130125847E-4</v>
      </c>
      <c r="AG99" s="2">
        <v>7.5258614231240006</v>
      </c>
      <c r="AH99" s="2">
        <v>7.5258614231240006</v>
      </c>
      <c r="AI99" s="2">
        <v>0</v>
      </c>
      <c r="AJ99" s="1">
        <v>0</v>
      </c>
      <c r="AM99" t="s">
        <v>315</v>
      </c>
      <c r="AN99" s="2">
        <v>6.7132282401000003</v>
      </c>
      <c r="AO99" s="2">
        <v>7.066592553345</v>
      </c>
      <c r="AP99" s="2">
        <v>0.35336431324499973</v>
      </c>
      <c r="AQ99" s="1">
        <v>5.2637017632479008E-2</v>
      </c>
      <c r="AR99" s="2">
        <v>6.7131422436820003</v>
      </c>
      <c r="AS99" s="2">
        <v>-8.5996418000000574E-5</v>
      </c>
      <c r="AT99" s="1">
        <v>-1.2809994673847045E-5</v>
      </c>
      <c r="AU99" s="2">
        <v>6.7116639439979995</v>
      </c>
      <c r="AV99" s="2">
        <v>-1.5642961020008173E-3</v>
      </c>
      <c r="AW99" s="1">
        <v>-2.3301696978762567E-4</v>
      </c>
      <c r="AX99" s="2">
        <v>7.0956446762239995</v>
      </c>
      <c r="AY99" s="2">
        <v>0.38241643612399923</v>
      </c>
      <c r="AZ99" s="1">
        <v>5.6964611129965509E-2</v>
      </c>
      <c r="BA99" s="2">
        <v>6.7137017082770001</v>
      </c>
      <c r="BB99" s="2">
        <v>4.7346817699978061E-4</v>
      </c>
      <c r="BC99" s="1">
        <v>7.0527644832872209E-5</v>
      </c>
      <c r="BD99" s="2">
        <v>7.6257520283819993</v>
      </c>
      <c r="BE99" s="2">
        <v>0.91252378828199898</v>
      </c>
      <c r="BF99" s="1">
        <v>0.13592920658219809</v>
      </c>
      <c r="BG99" s="1"/>
      <c r="BH99" t="s">
        <v>315</v>
      </c>
      <c r="BI99" s="2">
        <v>7.5258614231240006</v>
      </c>
      <c r="BJ99" s="2">
        <v>7.5922448143240002</v>
      </c>
      <c r="BK99" s="2">
        <v>6.6383391199999586E-2</v>
      </c>
      <c r="BL99" s="1">
        <v>8.8207033677273981E-3</v>
      </c>
      <c r="BM99" s="2">
        <v>7.5258614231240006</v>
      </c>
      <c r="BN99" s="2">
        <v>0</v>
      </c>
      <c r="BO99" s="1">
        <v>0</v>
      </c>
      <c r="BP99" s="2">
        <v>7.5258614231240006</v>
      </c>
      <c r="BQ99" s="2">
        <v>0</v>
      </c>
      <c r="BR99" s="1">
        <v>0</v>
      </c>
      <c r="BS99" s="2">
        <v>7.6503302816229999</v>
      </c>
      <c r="BT99" s="2">
        <v>0.12446885849899925</v>
      </c>
      <c r="BU99" s="1">
        <v>1.6538818814356E-2</v>
      </c>
      <c r="BV99" s="2">
        <v>7.5258614231240006</v>
      </c>
      <c r="BW99" s="2">
        <v>0</v>
      </c>
      <c r="BX99" s="1">
        <v>0</v>
      </c>
      <c r="BY99" s="2">
        <v>7.739318498896</v>
      </c>
      <c r="BZ99" s="2">
        <v>0.21345707577199935</v>
      </c>
      <c r="CA99" s="1">
        <v>2.8363141940951773E-2</v>
      </c>
      <c r="CC99" t="s">
        <v>315</v>
      </c>
      <c r="CE99" s="23">
        <v>6.7132282401000003</v>
      </c>
      <c r="CF99" s="23">
        <v>6.8248782073259999</v>
      </c>
      <c r="CG99" s="23">
        <v>0.11164996722599962</v>
      </c>
      <c r="CH99" s="24">
        <v>1.6631337894797465E-2</v>
      </c>
      <c r="CI99" s="2">
        <v>7.5258614231240006</v>
      </c>
      <c r="CJ99" s="2">
        <v>7.5258614231240006</v>
      </c>
      <c r="CK99" s="2">
        <v>0</v>
      </c>
      <c r="CL99" s="1">
        <v>0</v>
      </c>
      <c r="CN99" s="25" t="s">
        <v>315</v>
      </c>
      <c r="CO99" s="27">
        <v>0</v>
      </c>
      <c r="CP99" s="27">
        <v>0.157305</v>
      </c>
      <c r="CQ99" s="28">
        <f t="shared" si="22"/>
        <v>-0.17060912788007057</v>
      </c>
      <c r="CR99" s="27">
        <f t="shared" si="23"/>
        <v>67.038220217070005</v>
      </c>
      <c r="CU99" s="30">
        <v>402</v>
      </c>
      <c r="CV99" s="30"/>
      <c r="CW99" s="15" t="s">
        <v>315</v>
      </c>
      <c r="CX99" s="33" t="s">
        <v>603</v>
      </c>
      <c r="CY99" s="34" t="s">
        <v>315</v>
      </c>
      <c r="CZ99" s="34" t="s">
        <v>989</v>
      </c>
      <c r="DA99" s="32"/>
      <c r="DB99" s="32"/>
      <c r="DC99" t="s">
        <v>315</v>
      </c>
      <c r="DD99">
        <v>133650</v>
      </c>
      <c r="DE99" t="s">
        <v>1045</v>
      </c>
      <c r="DF99" s="30">
        <v>155</v>
      </c>
      <c r="DG99" s="39" t="s">
        <v>315</v>
      </c>
      <c r="DK99" s="30">
        <v>404</v>
      </c>
      <c r="DL99" s="30"/>
      <c r="DM99" s="32"/>
      <c r="DN99" s="32" t="s">
        <v>315</v>
      </c>
      <c r="DO99" s="41">
        <v>132793</v>
      </c>
    </row>
    <row r="100" spans="1:119" ht="15.75" x14ac:dyDescent="0.25">
      <c r="A100" t="s">
        <v>486</v>
      </c>
      <c r="B100" t="s">
        <v>318</v>
      </c>
      <c r="C100" s="52">
        <v>7.1632903159450008</v>
      </c>
      <c r="D100" s="52">
        <v>9.0935432685540007</v>
      </c>
      <c r="E100" s="52">
        <v>1.930252952609</v>
      </c>
      <c r="F100" s="124">
        <v>0.26946457109415028</v>
      </c>
      <c r="G100" s="45">
        <v>8.2977568183730011</v>
      </c>
      <c r="H100" s="45">
        <v>8.6836390650299986</v>
      </c>
      <c r="I100" s="45">
        <v>0.38588224665699755</v>
      </c>
      <c r="J100" s="46">
        <v>4.6504405359599363E-2</v>
      </c>
      <c r="K100" s="47">
        <v>1</v>
      </c>
      <c r="L100" s="55">
        <f t="shared" si="16"/>
        <v>8.2243108183730005</v>
      </c>
      <c r="M100" s="55">
        <f t="shared" si="17"/>
        <v>8.610193065029998</v>
      </c>
      <c r="N100" s="55">
        <f t="shared" si="14"/>
        <v>0.38588224665699755</v>
      </c>
      <c r="O100" s="129">
        <f t="shared" si="15"/>
        <v>4.6919706122358823E-2</v>
      </c>
      <c r="P100" s="54"/>
      <c r="Q100" s="42">
        <f t="shared" si="18"/>
        <v>53.291946761881036</v>
      </c>
      <c r="R100" s="42">
        <f t="shared" si="19"/>
        <v>67.652238338843603</v>
      </c>
      <c r="S100" s="42">
        <f t="shared" si="20"/>
        <v>61.185504838508812</v>
      </c>
      <c r="T100" s="42">
        <f t="shared" si="21"/>
        <v>64.056310744479816</v>
      </c>
      <c r="AB100" t="s">
        <v>316</v>
      </c>
      <c r="AC100" s="2">
        <v>5.5815275145899994</v>
      </c>
      <c r="AD100" s="2">
        <v>5.5810709312400002</v>
      </c>
      <c r="AE100" s="2">
        <v>-4.5658334999920669E-4</v>
      </c>
      <c r="AF100" s="1">
        <v>-8.1802579814523366E-5</v>
      </c>
      <c r="AG100" s="2">
        <v>5.8322255193550001</v>
      </c>
      <c r="AH100" s="2">
        <v>5.8322255193550001</v>
      </c>
      <c r="AI100" s="2">
        <v>0</v>
      </c>
      <c r="AJ100" s="1">
        <v>0</v>
      </c>
      <c r="AM100" t="s">
        <v>316</v>
      </c>
      <c r="AN100" s="2">
        <v>5.5815275145899994</v>
      </c>
      <c r="AO100" s="2">
        <v>6.0993008860879998</v>
      </c>
      <c r="AP100" s="2">
        <v>0.5177733714980004</v>
      </c>
      <c r="AQ100" s="1">
        <v>9.2765532400324341E-2</v>
      </c>
      <c r="AR100" s="2">
        <v>5.5815079731210009</v>
      </c>
      <c r="AS100" s="2">
        <v>-1.9541468998518496E-5</v>
      </c>
      <c r="AT100" s="1">
        <v>-3.5010969573181347E-6</v>
      </c>
      <c r="AU100" s="2">
        <v>5.5809374649259995</v>
      </c>
      <c r="AV100" s="2">
        <v>-5.90049663999892E-4</v>
      </c>
      <c r="AW100" s="1">
        <v>-1.0571472817387609E-4</v>
      </c>
      <c r="AX100" s="2">
        <v>6.3042398978209997</v>
      </c>
      <c r="AY100" s="2">
        <v>0.72271238323100029</v>
      </c>
      <c r="AZ100" s="1">
        <v>0.12948290254627337</v>
      </c>
      <c r="BA100" s="2">
        <v>5.5816355468129997</v>
      </c>
      <c r="BB100" s="2">
        <v>1.0803222300026505E-4</v>
      </c>
      <c r="BC100" s="1">
        <v>1.935531495954665E-5</v>
      </c>
      <c r="BD100" s="2">
        <v>7.0751462859650003</v>
      </c>
      <c r="BE100" s="2">
        <v>1.4936187713750009</v>
      </c>
      <c r="BF100" s="1">
        <v>0.26760035984248248</v>
      </c>
      <c r="BG100" s="1"/>
      <c r="BH100" t="s">
        <v>316</v>
      </c>
      <c r="BI100" s="2">
        <v>5.8322255193550001</v>
      </c>
      <c r="BJ100" s="2">
        <v>5.9735866728800007</v>
      </c>
      <c r="BK100" s="2">
        <v>0.14136115352500056</v>
      </c>
      <c r="BL100" s="1">
        <v>2.4237943655620854E-2</v>
      </c>
      <c r="BM100" s="2">
        <v>5.8322255193550001</v>
      </c>
      <c r="BN100" s="2">
        <v>0</v>
      </c>
      <c r="BO100" s="1">
        <v>0</v>
      </c>
      <c r="BP100" s="2">
        <v>5.8322255193550001</v>
      </c>
      <c r="BQ100" s="2">
        <v>0</v>
      </c>
      <c r="BR100" s="1">
        <v>0</v>
      </c>
      <c r="BS100" s="2">
        <v>6.0609748288379999</v>
      </c>
      <c r="BT100" s="2">
        <v>0.22874930948299976</v>
      </c>
      <c r="BU100" s="1">
        <v>3.9221615954984142E-2</v>
      </c>
      <c r="BV100" s="2">
        <v>5.8322255193550001</v>
      </c>
      <c r="BW100" s="2">
        <v>0</v>
      </c>
      <c r="BX100" s="1">
        <v>0</v>
      </c>
      <c r="BY100" s="2">
        <v>6.2912427707280001</v>
      </c>
      <c r="BZ100" s="2">
        <v>0.45901725137299998</v>
      </c>
      <c r="CA100" s="1">
        <v>7.870361834426523E-2</v>
      </c>
      <c r="CC100" t="s">
        <v>316</v>
      </c>
      <c r="CE100" s="23">
        <v>5.5815275145899994</v>
      </c>
      <c r="CF100" s="23">
        <v>5.7268902969019999</v>
      </c>
      <c r="CG100" s="23">
        <v>0.1453627823120005</v>
      </c>
      <c r="CH100" s="24">
        <v>2.60435484608873E-2</v>
      </c>
      <c r="CI100" s="2">
        <v>5.8322255193550001</v>
      </c>
      <c r="CJ100" s="2">
        <v>5.8422739306749998</v>
      </c>
      <c r="CK100" s="2">
        <v>1.0048411319999673E-2</v>
      </c>
      <c r="CL100" s="1">
        <v>1.7229119975989801E-3</v>
      </c>
      <c r="CN100" s="25" t="s">
        <v>316</v>
      </c>
      <c r="CO100" s="27">
        <v>0</v>
      </c>
      <c r="CP100" s="27">
        <v>0.144042</v>
      </c>
      <c r="CQ100" s="28">
        <f t="shared" si="22"/>
        <v>-0.16168443183249392</v>
      </c>
      <c r="CR100" s="27">
        <f t="shared" si="23"/>
        <v>53.899060291200001</v>
      </c>
      <c r="CU100" s="30">
        <v>403</v>
      </c>
      <c r="CV100" s="30"/>
      <c r="CW100" s="15" t="s">
        <v>316</v>
      </c>
      <c r="CX100" s="33" t="s">
        <v>994</v>
      </c>
      <c r="CY100" s="34" t="s">
        <v>316</v>
      </c>
      <c r="CZ100" s="34" t="s">
        <v>989</v>
      </c>
      <c r="DA100" s="32"/>
      <c r="DB100" s="32"/>
      <c r="DC100" t="s">
        <v>316</v>
      </c>
      <c r="DD100">
        <v>92408</v>
      </c>
      <c r="DE100" t="s">
        <v>1045</v>
      </c>
      <c r="DF100" s="30">
        <v>118</v>
      </c>
      <c r="DG100" s="39" t="s">
        <v>316</v>
      </c>
      <c r="DK100" s="30">
        <v>405</v>
      </c>
      <c r="DL100" s="30"/>
      <c r="DM100" s="32"/>
      <c r="DN100" s="32" t="s">
        <v>316</v>
      </c>
      <c r="DO100" s="41">
        <v>91363</v>
      </c>
    </row>
    <row r="101" spans="1:119" ht="15.75" x14ac:dyDescent="0.25">
      <c r="A101" t="s">
        <v>487</v>
      </c>
      <c r="B101" t="s">
        <v>319</v>
      </c>
      <c r="C101" s="52">
        <v>5.3201249815680001</v>
      </c>
      <c r="D101" s="52">
        <v>5.7668911930919995</v>
      </c>
      <c r="E101" s="52">
        <v>0.44676621152399942</v>
      </c>
      <c r="F101" s="124">
        <v>8.3976638344372884E-2</v>
      </c>
      <c r="G101" s="45">
        <v>5.8271244104270004</v>
      </c>
      <c r="H101" s="45">
        <v>5.9875459028369997</v>
      </c>
      <c r="I101" s="45">
        <v>0.16042149240999937</v>
      </c>
      <c r="J101" s="46">
        <v>2.7530129976793133E-2</v>
      </c>
      <c r="K101" s="47">
        <v>1</v>
      </c>
      <c r="L101" s="55">
        <f t="shared" si="16"/>
        <v>5.6981714104270003</v>
      </c>
      <c r="M101" s="55">
        <f t="shared" si="17"/>
        <v>5.8585929028369996</v>
      </c>
      <c r="N101" s="55">
        <f t="shared" si="14"/>
        <v>0.16042149240999937</v>
      </c>
      <c r="O101" s="129">
        <f t="shared" si="15"/>
        <v>2.8153153153035453E-2</v>
      </c>
      <c r="P101" s="54"/>
      <c r="Q101" s="42">
        <f t="shared" si="18"/>
        <v>42.118252779327705</v>
      </c>
      <c r="R101" s="42">
        <f t="shared" si="19"/>
        <v>45.655202060674192</v>
      </c>
      <c r="S101" s="42">
        <f t="shared" si="20"/>
        <v>45.111162740685913</v>
      </c>
      <c r="T101" s="42">
        <f t="shared" si="21"/>
        <v>46.381184214235951</v>
      </c>
      <c r="AB101" t="s">
        <v>318</v>
      </c>
      <c r="AC101" s="2">
        <v>7.1632903159450008</v>
      </c>
      <c r="AD101" s="2">
        <v>7.1592490123530004</v>
      </c>
      <c r="AE101" s="2">
        <v>-4.0413035920003892E-3</v>
      </c>
      <c r="AF101" s="1">
        <v>-5.6416861717927588E-4</v>
      </c>
      <c r="AG101" s="2">
        <v>8.2977568183730011</v>
      </c>
      <c r="AH101" s="2">
        <v>8.2977568183730011</v>
      </c>
      <c r="AI101" s="2">
        <v>0</v>
      </c>
      <c r="AJ101" s="1">
        <v>0</v>
      </c>
      <c r="AM101" t="s">
        <v>318</v>
      </c>
      <c r="AN101" s="2">
        <v>7.1632903159450008</v>
      </c>
      <c r="AO101" s="2">
        <v>7.7052321402660002</v>
      </c>
      <c r="AP101" s="2">
        <v>0.54194182432099947</v>
      </c>
      <c r="AQ101" s="1">
        <v>7.5655432129376851E-2</v>
      </c>
      <c r="AR101" s="2">
        <v>7.1631196455739996</v>
      </c>
      <c r="AS101" s="2">
        <v>-1.7067037100115812E-4</v>
      </c>
      <c r="AT101" s="1">
        <v>-2.3825695102885525E-5</v>
      </c>
      <c r="AU101" s="2">
        <v>7.1600183749869997</v>
      </c>
      <c r="AV101" s="2">
        <v>-3.2719409580010961E-3</v>
      </c>
      <c r="AW101" s="1">
        <v>-4.567650916950799E-4</v>
      </c>
      <c r="AX101" s="2">
        <v>7.9733324148989997</v>
      </c>
      <c r="AY101" s="2">
        <v>0.81004209895399892</v>
      </c>
      <c r="AZ101" s="1">
        <v>0.11308240532299799</v>
      </c>
      <c r="BA101" s="2">
        <v>7.1642302875499997</v>
      </c>
      <c r="BB101" s="2">
        <v>9.3997160499892374E-4</v>
      </c>
      <c r="BC101" s="1">
        <v>1.312206491068232E-4</v>
      </c>
      <c r="BD101" s="2">
        <v>8.7891701583710002</v>
      </c>
      <c r="BE101" s="2">
        <v>1.6258798424259995</v>
      </c>
      <c r="BF101" s="1">
        <v>0.22697388640062524</v>
      </c>
      <c r="BG101" s="1"/>
      <c r="BH101" t="s">
        <v>318</v>
      </c>
      <c r="BI101" s="2">
        <v>8.2977568183730011</v>
      </c>
      <c r="BJ101" s="2">
        <v>8.371849708629</v>
      </c>
      <c r="BK101" s="2">
        <v>7.4092890255998967E-2</v>
      </c>
      <c r="BL101" s="1">
        <v>8.929267496962736E-3</v>
      </c>
      <c r="BM101" s="2">
        <v>8.2977568183730011</v>
      </c>
      <c r="BN101" s="2">
        <v>0</v>
      </c>
      <c r="BO101" s="1">
        <v>0</v>
      </c>
      <c r="BP101" s="2">
        <v>8.2977568183730011</v>
      </c>
      <c r="BQ101" s="2">
        <v>0</v>
      </c>
      <c r="BR101" s="1">
        <v>0</v>
      </c>
      <c r="BS101" s="2">
        <v>8.4366809876029993</v>
      </c>
      <c r="BT101" s="2">
        <v>0.13892416922999828</v>
      </c>
      <c r="BU101" s="1">
        <v>1.6742376556805157E-2</v>
      </c>
      <c r="BV101" s="2">
        <v>8.2977568183730011</v>
      </c>
      <c r="BW101" s="2">
        <v>0</v>
      </c>
      <c r="BX101" s="1">
        <v>0</v>
      </c>
      <c r="BY101" s="2">
        <v>8.6044739708799991</v>
      </c>
      <c r="BZ101" s="2">
        <v>0.30671715250699805</v>
      </c>
      <c r="CA101" s="1">
        <v>3.6963863755064615E-2</v>
      </c>
      <c r="CC101" t="s">
        <v>318</v>
      </c>
      <c r="CE101" s="23">
        <v>7.1632903159450008</v>
      </c>
      <c r="CF101" s="23">
        <v>7.4705011291709997</v>
      </c>
      <c r="CG101" s="23">
        <v>0.30721081322599897</v>
      </c>
      <c r="CH101" s="24">
        <v>4.2886829889076036E-2</v>
      </c>
      <c r="CI101" s="2">
        <v>8.2977568183730011</v>
      </c>
      <c r="CJ101" s="2">
        <v>8.2977568183730011</v>
      </c>
      <c r="CK101" s="2">
        <v>0</v>
      </c>
      <c r="CL101" s="1">
        <v>0</v>
      </c>
      <c r="CN101" s="25" t="s">
        <v>318</v>
      </c>
      <c r="CO101" s="27">
        <v>0</v>
      </c>
      <c r="CP101" s="27">
        <v>7.3445999999999997E-2</v>
      </c>
      <c r="CQ101" s="28">
        <f t="shared" si="22"/>
        <v>-8.8079398773330722E-2</v>
      </c>
      <c r="CR101" s="27">
        <f t="shared" si="23"/>
        <v>80.462141761276996</v>
      </c>
      <c r="CU101" s="30">
        <v>406</v>
      </c>
      <c r="CV101" s="30"/>
      <c r="CW101" s="15" t="s">
        <v>318</v>
      </c>
      <c r="CX101" s="33" t="s">
        <v>994</v>
      </c>
      <c r="CY101" s="34" t="s">
        <v>318</v>
      </c>
      <c r="CZ101" s="34" t="s">
        <v>989</v>
      </c>
      <c r="DA101" s="32"/>
      <c r="DB101" s="32"/>
      <c r="DC101" t="s">
        <v>318</v>
      </c>
      <c r="DD101">
        <v>134416</v>
      </c>
      <c r="DE101" t="s">
        <v>1045</v>
      </c>
      <c r="DF101" s="30">
        <v>119</v>
      </c>
      <c r="DG101" s="39" t="s">
        <v>318</v>
      </c>
      <c r="DK101" s="30">
        <v>407</v>
      </c>
      <c r="DL101" s="30"/>
      <c r="DM101" s="32"/>
      <c r="DN101" s="32" t="s">
        <v>318</v>
      </c>
      <c r="DO101" s="41">
        <v>133073</v>
      </c>
    </row>
    <row r="102" spans="1:119" ht="15.75" x14ac:dyDescent="0.25">
      <c r="A102" t="s">
        <v>488</v>
      </c>
      <c r="B102" t="s">
        <v>320</v>
      </c>
      <c r="C102" s="52">
        <v>7.3606480817120001</v>
      </c>
      <c r="D102" s="52">
        <v>7.3926612737189998</v>
      </c>
      <c r="E102" s="52">
        <v>3.2013192006999702E-2</v>
      </c>
      <c r="F102" s="124">
        <v>4.3492355091039499E-3</v>
      </c>
      <c r="G102" s="45">
        <v>7.7596160439749999</v>
      </c>
      <c r="H102" s="45">
        <v>7.9748280103029998</v>
      </c>
      <c r="I102" s="45">
        <v>0.21521196632799988</v>
      </c>
      <c r="J102" s="46">
        <v>2.7734873105622601E-2</v>
      </c>
      <c r="K102" s="47">
        <v>1</v>
      </c>
      <c r="L102" s="55">
        <f t="shared" si="16"/>
        <v>7.6443290439749996</v>
      </c>
      <c r="M102" s="55">
        <f t="shared" si="17"/>
        <v>7.8595410103029995</v>
      </c>
      <c r="N102" s="55">
        <f t="shared" si="14"/>
        <v>0.21521196632799988</v>
      </c>
      <c r="O102" s="129">
        <f t="shared" si="15"/>
        <v>2.8153153153136788E-2</v>
      </c>
      <c r="P102" s="54"/>
      <c r="Q102" s="42">
        <f t="shared" si="18"/>
        <v>73.887994074544011</v>
      </c>
      <c r="R102" s="42">
        <f t="shared" si="19"/>
        <v>74.209350362069486</v>
      </c>
      <c r="S102" s="42">
        <f t="shared" si="20"/>
        <v>76.735653278742006</v>
      </c>
      <c r="T102" s="42">
        <f t="shared" si="21"/>
        <v>78.896003877804432</v>
      </c>
      <c r="AB102" t="s">
        <v>319</v>
      </c>
      <c r="AC102" s="2">
        <v>5.3201249815680001</v>
      </c>
      <c r="AD102" s="2">
        <v>5.3164503172290001</v>
      </c>
      <c r="AE102" s="2">
        <v>-3.6746643389999889E-3</v>
      </c>
      <c r="AF102" s="1">
        <v>-6.9071015281241667E-4</v>
      </c>
      <c r="AG102" s="2">
        <v>5.8271244104270004</v>
      </c>
      <c r="AH102" s="2">
        <v>5.8271244104270004</v>
      </c>
      <c r="AI102" s="2">
        <v>0</v>
      </c>
      <c r="AJ102" s="1">
        <v>0</v>
      </c>
      <c r="AM102" t="s">
        <v>319</v>
      </c>
      <c r="AN102" s="2">
        <v>5.3201249815680001</v>
      </c>
      <c r="AO102" s="2">
        <v>5.4037918341709998</v>
      </c>
      <c r="AP102" s="2">
        <v>8.3666852602999775E-2</v>
      </c>
      <c r="AQ102" s="1">
        <v>1.5726482534314568E-2</v>
      </c>
      <c r="AR102" s="2">
        <v>5.3199702624390008</v>
      </c>
      <c r="AS102" s="2">
        <v>-1.5471912899922557E-4</v>
      </c>
      <c r="AT102" s="1">
        <v>-2.9081859831350279E-5</v>
      </c>
      <c r="AU102" s="2">
        <v>5.3175472980389999</v>
      </c>
      <c r="AV102" s="2">
        <v>-2.5776835290001188E-3</v>
      </c>
      <c r="AW102" s="1">
        <v>-4.8451559651901228E-4</v>
      </c>
      <c r="AX102" s="2">
        <v>5.5472684280700006</v>
      </c>
      <c r="AY102" s="2">
        <v>0.22714344650200058</v>
      </c>
      <c r="AZ102" s="1">
        <v>4.2695133533320606E-2</v>
      </c>
      <c r="BA102" s="2">
        <v>5.3209763672550006</v>
      </c>
      <c r="BB102" s="2">
        <v>8.5138568700049433E-4</v>
      </c>
      <c r="BC102" s="1">
        <v>1.600311439957122E-4</v>
      </c>
      <c r="BD102" s="2">
        <v>5.6787062439900007</v>
      </c>
      <c r="BE102" s="2">
        <v>0.35858126242200061</v>
      </c>
      <c r="BF102" s="1">
        <v>6.7400909502001213E-2</v>
      </c>
      <c r="BG102" s="1"/>
      <c r="BH102" t="s">
        <v>319</v>
      </c>
      <c r="BI102" s="2">
        <v>5.8271244104270004</v>
      </c>
      <c r="BJ102" s="2">
        <v>5.878459287998</v>
      </c>
      <c r="BK102" s="2">
        <v>5.1334877570999637E-2</v>
      </c>
      <c r="BL102" s="1">
        <v>8.8096415925394533E-3</v>
      </c>
      <c r="BM102" s="2">
        <v>5.8271244104270004</v>
      </c>
      <c r="BN102" s="2">
        <v>0</v>
      </c>
      <c r="BO102" s="1">
        <v>0</v>
      </c>
      <c r="BP102" s="2">
        <v>5.8271244104270004</v>
      </c>
      <c r="BQ102" s="2">
        <v>0</v>
      </c>
      <c r="BR102" s="1">
        <v>0</v>
      </c>
      <c r="BS102" s="2">
        <v>5.9233773058730002</v>
      </c>
      <c r="BT102" s="2">
        <v>9.6252895445999798E-2</v>
      </c>
      <c r="BU102" s="1">
        <v>1.6518077986075911E-2</v>
      </c>
      <c r="BV102" s="2">
        <v>5.8271244104270004</v>
      </c>
      <c r="BW102" s="2">
        <v>0</v>
      </c>
      <c r="BX102" s="1">
        <v>0</v>
      </c>
      <c r="BY102" s="2">
        <v>5.9811290431410002</v>
      </c>
      <c r="BZ102" s="2">
        <v>0.15400463271399989</v>
      </c>
      <c r="CA102" s="1">
        <v>2.6428924777790137E-2</v>
      </c>
      <c r="CC102" t="s">
        <v>319</v>
      </c>
      <c r="CE102" s="23">
        <v>5.3201249815680001</v>
      </c>
      <c r="CF102" s="23">
        <v>5.3999268387740003</v>
      </c>
      <c r="CG102" s="23">
        <v>7.9801857206000193E-2</v>
      </c>
      <c r="CH102" s="24">
        <v>1.4999996707310474E-2</v>
      </c>
      <c r="CI102" s="2">
        <v>5.8271244104270004</v>
      </c>
      <c r="CJ102" s="2">
        <v>5.8271244104270004</v>
      </c>
      <c r="CK102" s="2">
        <v>0</v>
      </c>
      <c r="CL102" s="1">
        <v>0</v>
      </c>
      <c r="CN102" s="25" t="s">
        <v>319</v>
      </c>
      <c r="CO102" s="27">
        <v>0</v>
      </c>
      <c r="CP102" s="27">
        <v>0.12895300000000001</v>
      </c>
      <c r="CQ102" s="28">
        <f t="shared" si="22"/>
        <v>-0.1363577822990607</v>
      </c>
      <c r="CR102" s="27">
        <f t="shared" si="23"/>
        <v>83.880912812781006</v>
      </c>
      <c r="CU102" s="30">
        <v>407</v>
      </c>
      <c r="CV102" s="30"/>
      <c r="CW102" s="15" t="s">
        <v>319</v>
      </c>
      <c r="CX102" s="36" t="s">
        <v>975</v>
      </c>
      <c r="CY102" s="34" t="s">
        <v>319</v>
      </c>
      <c r="CZ102" s="34" t="s">
        <v>989</v>
      </c>
      <c r="DA102" s="32"/>
      <c r="DB102" s="32"/>
      <c r="DC102" t="s">
        <v>319</v>
      </c>
      <c r="DD102">
        <v>126314</v>
      </c>
      <c r="DE102" t="s">
        <v>1045</v>
      </c>
      <c r="DF102" s="30">
        <v>194</v>
      </c>
      <c r="DG102" s="39" t="s">
        <v>319</v>
      </c>
      <c r="DK102" s="30">
        <v>408</v>
      </c>
      <c r="DL102" s="30"/>
      <c r="DM102" s="32"/>
      <c r="DN102" s="32" t="s">
        <v>319</v>
      </c>
      <c r="DO102" s="41">
        <v>125301</v>
      </c>
    </row>
    <row r="103" spans="1:119" ht="15.75" x14ac:dyDescent="0.25">
      <c r="A103" t="s">
        <v>489</v>
      </c>
      <c r="B103" t="s">
        <v>321</v>
      </c>
      <c r="C103" s="52">
        <v>10.648003718271001</v>
      </c>
      <c r="D103" s="52">
        <v>12.537537416898999</v>
      </c>
      <c r="E103" s="52">
        <v>1.8895336986279982</v>
      </c>
      <c r="F103" s="124">
        <v>0.17745426735583603</v>
      </c>
      <c r="G103" s="45">
        <v>11.093890306381001</v>
      </c>
      <c r="H103" s="45">
        <v>11.714779492409001</v>
      </c>
      <c r="I103" s="45">
        <v>0.62088918602800014</v>
      </c>
      <c r="J103" s="46">
        <v>5.596676809314368E-2</v>
      </c>
      <c r="K103" s="47">
        <v>1</v>
      </c>
      <c r="L103" s="55">
        <f t="shared" si="16"/>
        <v>10.936451306381</v>
      </c>
      <c r="M103" s="55">
        <f t="shared" si="17"/>
        <v>11.557340492409001</v>
      </c>
      <c r="N103" s="55">
        <f t="shared" si="14"/>
        <v>0.62088918602800014</v>
      </c>
      <c r="O103" s="129">
        <f t="shared" si="15"/>
        <v>5.6772454668703648E-2</v>
      </c>
      <c r="P103" s="54"/>
      <c r="Q103" s="42">
        <f t="shared" si="18"/>
        <v>72.235890793258093</v>
      </c>
      <c r="R103" s="42">
        <f t="shared" si="19"/>
        <v>85.05445787077187</v>
      </c>
      <c r="S103" s="42">
        <f t="shared" si="20"/>
        <v>74.192714722473994</v>
      </c>
      <c r="T103" s="42">
        <f t="shared" si="21"/>
        <v>78.404817255803692</v>
      </c>
      <c r="AB103" t="s">
        <v>320</v>
      </c>
      <c r="AC103" s="2">
        <v>7.3606480817120001</v>
      </c>
      <c r="AD103" s="2">
        <v>7.3613996509440005</v>
      </c>
      <c r="AE103" s="2">
        <v>7.5156923200037085E-4</v>
      </c>
      <c r="AF103" s="1">
        <v>1.0210639384698918E-4</v>
      </c>
      <c r="AG103" s="2">
        <v>7.7596160439749999</v>
      </c>
      <c r="AH103" s="2">
        <v>7.7596160439749999</v>
      </c>
      <c r="AI103" s="2">
        <v>0</v>
      </c>
      <c r="AJ103" s="1">
        <v>0</v>
      </c>
      <c r="AM103" t="s">
        <v>320</v>
      </c>
      <c r="AN103" s="2">
        <v>7.3606480817120001</v>
      </c>
      <c r="AO103" s="2">
        <v>7.2689946880780001</v>
      </c>
      <c r="AP103" s="2">
        <v>-9.1653393634000047E-2</v>
      </c>
      <c r="AQ103" s="1">
        <v>-1.2451810304817961E-2</v>
      </c>
      <c r="AR103" s="2">
        <v>7.3606790732460006</v>
      </c>
      <c r="AS103" s="2">
        <v>3.0991534000435195E-5</v>
      </c>
      <c r="AT103" s="1">
        <v>4.2104355019275598E-6</v>
      </c>
      <c r="AU103" s="2">
        <v>7.3606204075699999</v>
      </c>
      <c r="AV103" s="2">
        <v>-2.7674142000222446E-5</v>
      </c>
      <c r="AW103" s="1">
        <v>-3.7597425787792541E-6</v>
      </c>
      <c r="AX103" s="2">
        <v>7.272485128394</v>
      </c>
      <c r="AY103" s="2">
        <v>-8.816295331800017E-2</v>
      </c>
      <c r="AZ103" s="1">
        <v>-1.1977607452399015E-2</v>
      </c>
      <c r="BA103" s="2">
        <v>7.3604785700120008</v>
      </c>
      <c r="BB103" s="2">
        <v>-1.6951169999934734E-4</v>
      </c>
      <c r="BC103" s="1">
        <v>-2.3029453129339246E-5</v>
      </c>
      <c r="BD103" s="2">
        <v>7.1355159938289994</v>
      </c>
      <c r="BE103" s="2">
        <v>-0.22513208788300076</v>
      </c>
      <c r="BF103" s="1">
        <v>-3.0585905668056024E-2</v>
      </c>
      <c r="BG103" s="1"/>
      <c r="BH103" t="s">
        <v>320</v>
      </c>
      <c r="BI103" s="2">
        <v>7.7596160439749999</v>
      </c>
      <c r="BJ103" s="2">
        <v>7.8284838732000006</v>
      </c>
      <c r="BK103" s="2">
        <v>6.8867829225000676E-2</v>
      </c>
      <c r="BL103" s="1">
        <v>8.8751593938044791E-3</v>
      </c>
      <c r="BM103" s="2">
        <v>7.7596160439749999</v>
      </c>
      <c r="BN103" s="2">
        <v>0</v>
      </c>
      <c r="BO103" s="1">
        <v>0</v>
      </c>
      <c r="BP103" s="2">
        <v>7.7596160439749999</v>
      </c>
      <c r="BQ103" s="2">
        <v>0</v>
      </c>
      <c r="BR103" s="1">
        <v>0</v>
      </c>
      <c r="BS103" s="2">
        <v>7.8887432237719999</v>
      </c>
      <c r="BT103" s="2">
        <v>0.12912717979699995</v>
      </c>
      <c r="BU103" s="1">
        <v>1.664092386339934E-2</v>
      </c>
      <c r="BV103" s="2">
        <v>7.7596160439749999</v>
      </c>
      <c r="BW103" s="2">
        <v>0</v>
      </c>
      <c r="BX103" s="1">
        <v>0</v>
      </c>
      <c r="BY103" s="2">
        <v>7.9662195316500002</v>
      </c>
      <c r="BZ103" s="2">
        <v>0.20660348767500025</v>
      </c>
      <c r="CA103" s="1">
        <v>2.6625478181413212E-2</v>
      </c>
      <c r="CC103" t="s">
        <v>320</v>
      </c>
      <c r="CE103" s="23">
        <v>7.3606480817120001</v>
      </c>
      <c r="CF103" s="23">
        <v>7.6229252282009998</v>
      </c>
      <c r="CG103" s="23">
        <v>0.26227714648899969</v>
      </c>
      <c r="CH103" s="24">
        <v>3.5632344268793942E-2</v>
      </c>
      <c r="CI103" s="2">
        <v>7.7596160439749999</v>
      </c>
      <c r="CJ103" s="2">
        <v>7.7596160439749999</v>
      </c>
      <c r="CK103" s="2">
        <v>0</v>
      </c>
      <c r="CL103" s="1">
        <v>0</v>
      </c>
      <c r="CN103" s="25" t="s">
        <v>320</v>
      </c>
      <c r="CO103" s="27">
        <v>0</v>
      </c>
      <c r="CP103" s="27">
        <v>0.115287</v>
      </c>
      <c r="CQ103" s="28">
        <f t="shared" si="22"/>
        <v>-0.12043081442889658</v>
      </c>
      <c r="CR103" s="27">
        <f t="shared" si="23"/>
        <v>37.205282897776002</v>
      </c>
      <c r="CU103" s="30">
        <v>408</v>
      </c>
      <c r="CV103" s="30"/>
      <c r="CW103" s="15" t="s">
        <v>320</v>
      </c>
      <c r="CX103" s="36" t="s">
        <v>975</v>
      </c>
      <c r="CY103" s="34" t="s">
        <v>320</v>
      </c>
      <c r="CZ103" s="34" t="s">
        <v>989</v>
      </c>
      <c r="DA103" s="32"/>
      <c r="DB103" s="32"/>
      <c r="DC103" t="s">
        <v>320</v>
      </c>
      <c r="DD103">
        <v>99619</v>
      </c>
      <c r="DE103" t="s">
        <v>1045</v>
      </c>
      <c r="DF103" s="30">
        <v>195</v>
      </c>
      <c r="DG103" s="39" t="s">
        <v>320</v>
      </c>
      <c r="DK103" s="30">
        <v>409</v>
      </c>
      <c r="DL103" s="30"/>
      <c r="DM103" s="32"/>
      <c r="DN103" s="32" t="s">
        <v>320</v>
      </c>
      <c r="DO103" s="41">
        <v>98637</v>
      </c>
    </row>
    <row r="104" spans="1:119" ht="15.75" x14ac:dyDescent="0.25">
      <c r="A104" t="s">
        <v>831</v>
      </c>
      <c r="B104" t="s">
        <v>322</v>
      </c>
      <c r="C104" s="52">
        <v>6.4295876268809993</v>
      </c>
      <c r="D104" s="52">
        <v>7.705018220136</v>
      </c>
      <c r="E104" s="52">
        <v>1.2754305932550007</v>
      </c>
      <c r="F104" s="124">
        <v>0.19836895727536941</v>
      </c>
      <c r="G104" s="45">
        <v>6.3684367589119999</v>
      </c>
      <c r="H104" s="45">
        <v>6.8081252629819993</v>
      </c>
      <c r="I104" s="45">
        <v>0.43968850406999938</v>
      </c>
      <c r="J104" s="46">
        <v>6.9041826230699183E-2</v>
      </c>
      <c r="K104" s="47">
        <v>2</v>
      </c>
      <c r="L104" s="55">
        <f t="shared" si="16"/>
        <v>6.225302758912</v>
      </c>
      <c r="M104" s="55">
        <f t="shared" si="17"/>
        <v>6.6649912629819994</v>
      </c>
      <c r="N104" s="55">
        <f t="shared" si="14"/>
        <v>0.43968850406999938</v>
      </c>
      <c r="O104" s="129">
        <f t="shared" si="15"/>
        <v>7.0629256294491294E-2</v>
      </c>
      <c r="P104" s="54"/>
      <c r="Q104" s="42">
        <f t="shared" si="18"/>
        <v>61.577830816566731</v>
      </c>
      <c r="R104" s="42">
        <f t="shared" si="19"/>
        <v>73.792960906928187</v>
      </c>
      <c r="S104" s="42">
        <f t="shared" si="20"/>
        <v>59.62134157212634</v>
      </c>
      <c r="T104" s="42">
        <f t="shared" si="21"/>
        <v>63.832352586645463</v>
      </c>
      <c r="AB104" t="s">
        <v>321</v>
      </c>
      <c r="AC104" s="2">
        <v>10.648003718271001</v>
      </c>
      <c r="AD104" s="2">
        <v>10.65160503716</v>
      </c>
      <c r="AE104" s="2">
        <v>3.6013188889985059E-3</v>
      </c>
      <c r="AF104" s="1">
        <v>3.3821540490439273E-4</v>
      </c>
      <c r="AG104" s="2">
        <v>11.093890306381001</v>
      </c>
      <c r="AH104" s="2">
        <v>11.093890306381001</v>
      </c>
      <c r="AI104" s="2">
        <v>0</v>
      </c>
      <c r="AJ104" s="1">
        <v>0</v>
      </c>
      <c r="AM104" t="s">
        <v>321</v>
      </c>
      <c r="AN104" s="2">
        <v>10.648003718271001</v>
      </c>
      <c r="AO104" s="2">
        <v>11.213132958475999</v>
      </c>
      <c r="AP104" s="2">
        <v>0.56512924020499788</v>
      </c>
      <c r="AQ104" s="1">
        <v>5.3073726790242172E-2</v>
      </c>
      <c r="AR104" s="2">
        <v>10.648154737501999</v>
      </c>
      <c r="AS104" s="2">
        <v>1.5101923099791748E-4</v>
      </c>
      <c r="AT104" s="1">
        <v>1.4182867981045337E-5</v>
      </c>
      <c r="AU104" s="2">
        <v>10.650009941965001</v>
      </c>
      <c r="AV104" s="2">
        <v>2.0062236939999423E-3</v>
      </c>
      <c r="AW104" s="1">
        <v>1.8841312860902234E-4</v>
      </c>
      <c r="AX104" s="2">
        <v>11.547415761590001</v>
      </c>
      <c r="AY104" s="2">
        <v>0.89941204331899982</v>
      </c>
      <c r="AZ104" s="1">
        <v>8.446766803581135E-2</v>
      </c>
      <c r="BA104" s="2">
        <v>10.647173655688999</v>
      </c>
      <c r="BB104" s="2">
        <v>-8.300625820023555E-4</v>
      </c>
      <c r="BC104" s="1">
        <v>-7.7954760719893808E-5</v>
      </c>
      <c r="BD104" s="2">
        <v>12.378271078205001</v>
      </c>
      <c r="BE104" s="2">
        <v>1.7302673599340004</v>
      </c>
      <c r="BF104" s="1">
        <v>0.162496877885666</v>
      </c>
      <c r="BG104" s="1"/>
      <c r="BH104" t="s">
        <v>321</v>
      </c>
      <c r="BI104" s="2">
        <v>11.093890306381001</v>
      </c>
      <c r="BJ104" s="2">
        <v>11.236812060272001</v>
      </c>
      <c r="BK104" s="2">
        <v>0.14292175389100059</v>
      </c>
      <c r="BL104" s="1">
        <v>1.2882924740007087E-2</v>
      </c>
      <c r="BM104" s="2">
        <v>11.093890306381001</v>
      </c>
      <c r="BN104" s="2">
        <v>0</v>
      </c>
      <c r="BO104" s="1">
        <v>0</v>
      </c>
      <c r="BP104" s="2">
        <v>11.093890306381001</v>
      </c>
      <c r="BQ104" s="2">
        <v>0</v>
      </c>
      <c r="BR104" s="1">
        <v>0</v>
      </c>
      <c r="BS104" s="2">
        <v>11.386705179066</v>
      </c>
      <c r="BT104" s="2">
        <v>0.29281487268499973</v>
      </c>
      <c r="BU104" s="1">
        <v>2.6394246256119733E-2</v>
      </c>
      <c r="BV104" s="2">
        <v>11.093890306381001</v>
      </c>
      <c r="BW104" s="2">
        <v>0</v>
      </c>
      <c r="BX104" s="1">
        <v>0</v>
      </c>
      <c r="BY104" s="2">
        <v>11.671992626179</v>
      </c>
      <c r="BZ104" s="2">
        <v>0.57810231979799909</v>
      </c>
      <c r="CA104" s="1">
        <v>5.2109972591443898E-2</v>
      </c>
      <c r="CC104" t="s">
        <v>321</v>
      </c>
      <c r="CE104" s="23">
        <v>10.648003718271001</v>
      </c>
      <c r="CF104" s="23">
        <v>10.830885760665</v>
      </c>
      <c r="CG104" s="23">
        <v>0.18288204239399874</v>
      </c>
      <c r="CH104" s="24">
        <v>1.7175242161137666E-2</v>
      </c>
      <c r="CI104" s="2">
        <v>11.093890306381001</v>
      </c>
      <c r="CJ104" s="2">
        <v>11.093890306381001</v>
      </c>
      <c r="CK104" s="2">
        <v>0</v>
      </c>
      <c r="CL104" s="1">
        <v>0</v>
      </c>
      <c r="CN104" s="25" t="s">
        <v>321</v>
      </c>
      <c r="CO104" s="27">
        <v>0</v>
      </c>
      <c r="CP104" s="27">
        <v>0.157439</v>
      </c>
      <c r="CQ104" s="28">
        <f t="shared" si="22"/>
        <v>-0.16182728402476645</v>
      </c>
      <c r="CR104" s="27">
        <f t="shared" si="23"/>
        <v>61.863874732655006</v>
      </c>
      <c r="CU104" s="30">
        <v>409</v>
      </c>
      <c r="CV104" s="30"/>
      <c r="CW104" s="15" t="s">
        <v>321</v>
      </c>
      <c r="CX104" s="33" t="s">
        <v>603</v>
      </c>
      <c r="CY104" s="34" t="s">
        <v>1051</v>
      </c>
      <c r="CZ104" s="34" t="s">
        <v>989</v>
      </c>
      <c r="DA104" s="32"/>
      <c r="DB104" s="32"/>
      <c r="DC104" t="s">
        <v>321</v>
      </c>
      <c r="DD104">
        <v>147406</v>
      </c>
      <c r="DE104" t="s">
        <v>1045</v>
      </c>
      <c r="DF104" s="30">
        <v>156</v>
      </c>
      <c r="DG104" s="39" t="s">
        <v>321</v>
      </c>
      <c r="DK104" s="30">
        <v>410</v>
      </c>
      <c r="DL104" s="30"/>
      <c r="DM104" s="32"/>
      <c r="DN104" s="32" t="s">
        <v>321</v>
      </c>
      <c r="DO104" s="41">
        <v>146182</v>
      </c>
    </row>
    <row r="105" spans="1:119" ht="15.75" x14ac:dyDescent="0.25">
      <c r="B105" t="s">
        <v>323</v>
      </c>
      <c r="C105" s="52">
        <v>12.442804772485999</v>
      </c>
      <c r="D105" s="52">
        <v>12.237662456264001</v>
      </c>
      <c r="E105" s="52">
        <v>-0.2051423162219983</v>
      </c>
      <c r="F105" s="124">
        <v>-1.6486822703802018E-2</v>
      </c>
      <c r="G105" s="45">
        <v>11.463382934952</v>
      </c>
      <c r="H105" s="45">
        <v>11.633626155045999</v>
      </c>
      <c r="I105" s="45">
        <v>0.17024322009399917</v>
      </c>
      <c r="J105" s="46">
        <v>1.4851045372908676E-2</v>
      </c>
      <c r="K105" s="47">
        <v>1</v>
      </c>
      <c r="L105" s="55">
        <f t="shared" si="16"/>
        <v>11.233187934951999</v>
      </c>
      <c r="M105" s="55">
        <f t="shared" si="17"/>
        <v>11.403431155045999</v>
      </c>
      <c r="N105" s="55">
        <f t="shared" si="14"/>
        <v>0.17024322009399917</v>
      </c>
      <c r="O105" s="129">
        <f t="shared" si="15"/>
        <v>1.5155378960970498E-2</v>
      </c>
      <c r="P105" s="54"/>
      <c r="Q105" s="42">
        <f t="shared" si="18"/>
        <v>84.063917228448275</v>
      </c>
      <c r="R105" s="42">
        <f t="shared" si="19"/>
        <v>82.677970329315755</v>
      </c>
      <c r="S105" s="42">
        <f t="shared" si="20"/>
        <v>75.891713969787048</v>
      </c>
      <c r="T105" s="42">
        <f t="shared" si="21"/>
        <v>77.041881654996743</v>
      </c>
      <c r="AB105" t="s">
        <v>322</v>
      </c>
      <c r="AC105" s="2">
        <v>6.4295876268809993</v>
      </c>
      <c r="AD105" s="2">
        <v>6.4329231392550001</v>
      </c>
      <c r="AE105" s="2">
        <v>3.3355123740008708E-3</v>
      </c>
      <c r="AF105" s="1">
        <v>5.1877547481516035E-4</v>
      </c>
      <c r="AG105" s="2">
        <v>6.3684367589119999</v>
      </c>
      <c r="AH105" s="2">
        <v>6.3691891873520001</v>
      </c>
      <c r="AI105" s="2">
        <v>7.5242844000023013E-4</v>
      </c>
      <c r="AJ105" s="1">
        <v>1.1814962894108678E-4</v>
      </c>
      <c r="AM105" t="s">
        <v>322</v>
      </c>
      <c r="AN105" s="2">
        <v>6.4295876268809993</v>
      </c>
      <c r="AO105" s="2">
        <v>6.8994195060510002</v>
      </c>
      <c r="AP105" s="2">
        <v>0.46983187917000091</v>
      </c>
      <c r="AQ105" s="1">
        <v>7.3073407881667982E-2</v>
      </c>
      <c r="AR105" s="2">
        <v>6.4297280893310003</v>
      </c>
      <c r="AS105" s="2">
        <v>1.4046245000098878E-4</v>
      </c>
      <c r="AT105" s="1">
        <v>2.1846261090484164E-5</v>
      </c>
      <c r="AU105" s="2">
        <v>6.4319470271789996</v>
      </c>
      <c r="AV105" s="2">
        <v>2.3594002980003026E-3</v>
      </c>
      <c r="AW105" s="1">
        <v>3.6695981685295895E-4</v>
      </c>
      <c r="AX105" s="2">
        <v>7.1146555036999999</v>
      </c>
      <c r="AY105" s="2">
        <v>0.68506787681900061</v>
      </c>
      <c r="AZ105" s="1">
        <v>0.10654927136459727</v>
      </c>
      <c r="BA105" s="2">
        <v>6.4288146562519994</v>
      </c>
      <c r="BB105" s="2">
        <v>-7.7297062899983615E-4</v>
      </c>
      <c r="BC105" s="1">
        <v>-1.2022087167273045E-4</v>
      </c>
      <c r="BD105" s="2">
        <v>7.8030244223560006</v>
      </c>
      <c r="BE105" s="2">
        <v>1.3734367954750013</v>
      </c>
      <c r="BF105" s="1">
        <v>0.21361195696795521</v>
      </c>
      <c r="BG105" s="1"/>
      <c r="BH105" t="s">
        <v>322</v>
      </c>
      <c r="BI105" s="2">
        <v>6.3684367589119999</v>
      </c>
      <c r="BJ105" s="2">
        <v>6.5276878965450003</v>
      </c>
      <c r="BK105" s="2">
        <v>0.15925113763300036</v>
      </c>
      <c r="BL105" s="1">
        <v>2.5006315311233023E-2</v>
      </c>
      <c r="BM105" s="2">
        <v>6.3684684623750005</v>
      </c>
      <c r="BN105" s="2">
        <v>3.1703463000631871E-5</v>
      </c>
      <c r="BO105" s="1">
        <v>4.9782174497165256E-6</v>
      </c>
      <c r="BP105" s="2">
        <v>6.3689547630869994</v>
      </c>
      <c r="BQ105" s="2">
        <v>5.1800417499947571E-4</v>
      </c>
      <c r="BR105" s="1">
        <v>8.1339297948524009E-5</v>
      </c>
      <c r="BS105" s="2">
        <v>6.6219082745569997</v>
      </c>
      <c r="BT105" s="2">
        <v>0.25347151564499981</v>
      </c>
      <c r="BU105" s="1">
        <v>3.9801214213251217E-2</v>
      </c>
      <c r="BV105" s="2">
        <v>6.3682622650780001</v>
      </c>
      <c r="BW105" s="2">
        <v>-1.7449383399981144E-4</v>
      </c>
      <c r="BX105" s="1">
        <v>-2.739979065594465E-5</v>
      </c>
      <c r="BY105" s="2">
        <v>6.8330969087630002</v>
      </c>
      <c r="BZ105" s="2">
        <v>0.46466014985100035</v>
      </c>
      <c r="CA105" s="1">
        <v>7.2962984079374613E-2</v>
      </c>
      <c r="CC105" t="s">
        <v>322</v>
      </c>
      <c r="CE105" s="23">
        <v>6.4295876268809993</v>
      </c>
      <c r="CF105" s="23">
        <v>6.3472992658360008</v>
      </c>
      <c r="CG105" s="23">
        <v>-8.2288361044998481E-2</v>
      </c>
      <c r="CH105" s="24">
        <v>-1.2798388609086686E-2</v>
      </c>
      <c r="CI105" s="2">
        <v>6.3684367589119999</v>
      </c>
      <c r="CJ105" s="2">
        <v>6.349953665488</v>
      </c>
      <c r="CK105" s="2">
        <v>-1.8483093423999897E-2</v>
      </c>
      <c r="CL105" s="1">
        <v>-2.9022967682193952E-3</v>
      </c>
      <c r="CN105" s="25" t="s">
        <v>322</v>
      </c>
      <c r="CO105" s="27">
        <v>0</v>
      </c>
      <c r="CP105" s="27">
        <v>0.14313400000000001</v>
      </c>
      <c r="CQ105" s="28">
        <f t="shared" si="22"/>
        <v>-0.13832867931636619</v>
      </c>
      <c r="CR105" s="27">
        <f t="shared" si="23"/>
        <v>204.39457666852701</v>
      </c>
      <c r="CU105" s="30">
        <v>410</v>
      </c>
      <c r="CV105" s="30"/>
      <c r="CW105" s="15" t="s">
        <v>322</v>
      </c>
      <c r="CX105" s="33" t="s">
        <v>994</v>
      </c>
      <c r="CY105" s="34" t="s">
        <v>322</v>
      </c>
      <c r="CZ105" s="34" t="s">
        <v>989</v>
      </c>
      <c r="DA105" s="32"/>
      <c r="DB105" s="32"/>
      <c r="DC105" t="s">
        <v>322</v>
      </c>
      <c r="DD105">
        <v>104414</v>
      </c>
      <c r="DE105" t="s">
        <v>1045</v>
      </c>
      <c r="DF105" s="30">
        <v>120</v>
      </c>
      <c r="DG105" s="39" t="s">
        <v>322</v>
      </c>
      <c r="DK105" s="30">
        <v>411</v>
      </c>
      <c r="DL105" s="30"/>
      <c r="DM105" s="32"/>
      <c r="DN105" s="32" t="s">
        <v>322</v>
      </c>
      <c r="DO105" s="41">
        <v>103616</v>
      </c>
    </row>
    <row r="106" spans="1:119" ht="15.75" x14ac:dyDescent="0.25">
      <c r="B106" t="s">
        <v>324</v>
      </c>
      <c r="C106" s="52">
        <v>5.2224242499970002</v>
      </c>
      <c r="D106" s="52">
        <v>6.3743264004960007</v>
      </c>
      <c r="E106" s="52">
        <v>1.1519021504990006</v>
      </c>
      <c r="F106" s="124">
        <v>0.22056847459293685</v>
      </c>
      <c r="G106" s="45">
        <v>6.2096403676920007</v>
      </c>
      <c r="H106" s="45">
        <v>6.4170008043449993</v>
      </c>
      <c r="I106" s="45">
        <v>0.20736043665299864</v>
      </c>
      <c r="J106" s="46">
        <v>3.3393308529084814E-2</v>
      </c>
      <c r="K106" s="47">
        <v>2</v>
      </c>
      <c r="L106" s="55">
        <f t="shared" si="16"/>
        <v>6.0577543676920005</v>
      </c>
      <c r="M106" s="55">
        <f t="shared" si="17"/>
        <v>6.2651148043449991</v>
      </c>
      <c r="N106" s="55">
        <f t="shared" si="14"/>
        <v>0.20736043665299864</v>
      </c>
      <c r="O106" s="129">
        <f t="shared" si="15"/>
        <v>3.4230578538958292E-2</v>
      </c>
      <c r="P106" s="54"/>
      <c r="Q106" s="42">
        <f t="shared" si="18"/>
        <v>42.775551032418974</v>
      </c>
      <c r="R106" s="42">
        <f t="shared" si="19"/>
        <v>52.210489073511951</v>
      </c>
      <c r="S106" s="42">
        <f t="shared" si="20"/>
        <v>49.617527932016813</v>
      </c>
      <c r="T106" s="42">
        <f t="shared" si="21"/>
        <v>51.315964618802667</v>
      </c>
      <c r="AB106" t="s">
        <v>323</v>
      </c>
      <c r="AC106" s="2">
        <v>12.442804772485999</v>
      </c>
      <c r="AD106" s="2">
        <v>12.443554873122999</v>
      </c>
      <c r="AE106" s="2">
        <v>7.5010063699920693E-4</v>
      </c>
      <c r="AF106" s="1">
        <v>6.0283887010576411E-5</v>
      </c>
      <c r="AG106" s="2">
        <v>11.463382934952</v>
      </c>
      <c r="AH106" s="2">
        <v>11.463112214183001</v>
      </c>
      <c r="AI106" s="2">
        <v>-2.7072076899870012E-4</v>
      </c>
      <c r="AJ106" s="1">
        <v>-2.3616132387348685E-5</v>
      </c>
      <c r="AM106" t="s">
        <v>323</v>
      </c>
      <c r="AN106" s="2">
        <v>12.442804772485999</v>
      </c>
      <c r="AO106" s="2">
        <v>12.205995887708001</v>
      </c>
      <c r="AP106" s="2">
        <v>-0.23680888477799833</v>
      </c>
      <c r="AQ106" s="1">
        <v>-1.903179300069379E-2</v>
      </c>
      <c r="AR106" s="2">
        <v>12.442834843629999</v>
      </c>
      <c r="AS106" s="2">
        <v>3.007114399977695E-5</v>
      </c>
      <c r="AT106" s="1">
        <v>2.4167496436391417E-6</v>
      </c>
      <c r="AU106" s="2">
        <v>12.442046237936999</v>
      </c>
      <c r="AV106" s="2">
        <v>-7.5853454899998951E-4</v>
      </c>
      <c r="AW106" s="1">
        <v>-6.0961701390452562E-5</v>
      </c>
      <c r="AX106" s="2">
        <v>11.965896779898001</v>
      </c>
      <c r="AY106" s="2">
        <v>-0.47690799258799821</v>
      </c>
      <c r="AZ106" s="1">
        <v>-3.8328013764433178E-2</v>
      </c>
      <c r="BA106" s="2">
        <v>12.442641677561999</v>
      </c>
      <c r="BB106" s="2">
        <v>-1.6309492399990688E-4</v>
      </c>
      <c r="BC106" s="1">
        <v>-1.3107569151976776E-5</v>
      </c>
      <c r="BD106" s="2">
        <v>11.61722396453</v>
      </c>
      <c r="BE106" s="2">
        <v>-0.82558080795599942</v>
      </c>
      <c r="BF106" s="1">
        <v>-6.6350057165692658E-2</v>
      </c>
      <c r="BG106" s="1"/>
      <c r="BH106" t="s">
        <v>323</v>
      </c>
      <c r="BI106" s="2">
        <v>11.463382934952</v>
      </c>
      <c r="BJ106" s="2">
        <v>11.477922047368999</v>
      </c>
      <c r="BK106" s="2">
        <v>1.4539112416999345E-2</v>
      </c>
      <c r="BL106" s="1">
        <v>1.268309058460344E-3</v>
      </c>
      <c r="BM106" s="2">
        <v>11.463371044779999</v>
      </c>
      <c r="BN106" s="2">
        <v>-1.1890172000761368E-5</v>
      </c>
      <c r="BO106" s="1">
        <v>-1.0372306384800322E-6</v>
      </c>
      <c r="BP106" s="2">
        <v>11.462786069003998</v>
      </c>
      <c r="BQ106" s="2">
        <v>-5.9686594800112402E-4</v>
      </c>
      <c r="BR106" s="1">
        <v>-5.2067173485173575E-5</v>
      </c>
      <c r="BS106" s="2">
        <v>11.486359601899</v>
      </c>
      <c r="BT106" s="2">
        <v>2.2976666947000624E-2</v>
      </c>
      <c r="BU106" s="1">
        <v>2.0043530847202594E-3</v>
      </c>
      <c r="BV106" s="2">
        <v>11.463449139471001</v>
      </c>
      <c r="BW106" s="2">
        <v>6.620451900118951E-5</v>
      </c>
      <c r="BX106" s="1">
        <v>5.7753037979156304E-6</v>
      </c>
      <c r="BY106" s="2">
        <v>11.476403106636999</v>
      </c>
      <c r="BZ106" s="2">
        <v>1.3020171684999582E-2</v>
      </c>
      <c r="CA106" s="1">
        <v>1.1358053516035754E-3</v>
      </c>
      <c r="CC106" t="s">
        <v>323</v>
      </c>
      <c r="CE106" s="23">
        <v>12.442804772485999</v>
      </c>
      <c r="CF106" s="23">
        <v>13.071552128254</v>
      </c>
      <c r="CG106" s="23">
        <v>0.62874735576800056</v>
      </c>
      <c r="CH106" s="24">
        <v>5.0530999020278008E-2</v>
      </c>
      <c r="CI106" s="2">
        <v>11.463382934952</v>
      </c>
      <c r="CJ106" s="2">
        <v>11.643656553084</v>
      </c>
      <c r="CK106" s="2">
        <v>0.18027361813200038</v>
      </c>
      <c r="CL106" s="1">
        <v>1.572603996175892E-2</v>
      </c>
      <c r="CN106" s="25" t="s">
        <v>323</v>
      </c>
      <c r="CO106" s="27">
        <v>0</v>
      </c>
      <c r="CP106" s="27">
        <v>0.23019500000000001</v>
      </c>
      <c r="CQ106" s="28">
        <f t="shared" si="22"/>
        <v>-0.22589221616965574</v>
      </c>
      <c r="CR106" s="27">
        <f t="shared" si="23"/>
        <v>95.918082229995008</v>
      </c>
      <c r="CU106" s="30">
        <v>411</v>
      </c>
      <c r="CV106" s="30"/>
      <c r="CW106" s="15" t="s">
        <v>323</v>
      </c>
      <c r="CX106" s="33" t="s">
        <v>973</v>
      </c>
      <c r="CY106" s="34" t="s">
        <v>323</v>
      </c>
      <c r="CZ106" s="34" t="s">
        <v>989</v>
      </c>
      <c r="DA106" s="32"/>
      <c r="DB106" s="32"/>
      <c r="DC106" t="s">
        <v>323</v>
      </c>
      <c r="DD106">
        <v>148016</v>
      </c>
      <c r="DE106" t="s">
        <v>1045</v>
      </c>
      <c r="DF106" s="30">
        <v>274</v>
      </c>
      <c r="DG106" s="39" t="s">
        <v>323</v>
      </c>
      <c r="DK106" s="30">
        <v>412</v>
      </c>
      <c r="DL106" s="30"/>
      <c r="DM106" s="32"/>
      <c r="DN106" s="32" t="s">
        <v>323</v>
      </c>
      <c r="DO106" s="41">
        <v>145567</v>
      </c>
    </row>
    <row r="107" spans="1:119" ht="15.75" x14ac:dyDescent="0.25">
      <c r="A107" t="s">
        <v>490</v>
      </c>
      <c r="B107" t="s">
        <v>326</v>
      </c>
      <c r="C107" s="52">
        <v>3.0337764404560001</v>
      </c>
      <c r="D107" s="52">
        <v>3.7269459750470002</v>
      </c>
      <c r="E107" s="52">
        <v>0.69316953459100006</v>
      </c>
      <c r="F107" s="124">
        <v>0.22848405220221543</v>
      </c>
      <c r="G107" s="45">
        <v>2.9384095761340001</v>
      </c>
      <c r="H107" s="45">
        <v>3.1654868590520002</v>
      </c>
      <c r="I107" s="45">
        <v>0.22707728291800011</v>
      </c>
      <c r="J107" s="46">
        <v>7.7278975933899804E-2</v>
      </c>
      <c r="K107" s="47">
        <v>3</v>
      </c>
      <c r="L107" s="55">
        <f t="shared" si="16"/>
        <v>2.8533915761340003</v>
      </c>
      <c r="M107" s="55">
        <f t="shared" si="17"/>
        <v>3.0804688590520004</v>
      </c>
      <c r="N107" s="55">
        <f t="shared" ref="N107:N130" si="24">M107-L107</f>
        <v>0.22707728291800011</v>
      </c>
      <c r="O107" s="129">
        <f t="shared" ref="O107:O131" si="25">N107/L107</f>
        <v>7.9581535467228903E-2</v>
      </c>
      <c r="P107" s="54"/>
      <c r="Q107" s="42">
        <f t="shared" si="18"/>
        <v>53.409676427872263</v>
      </c>
      <c r="R107" s="42">
        <f t="shared" si="19"/>
        <v>65.61293572492167</v>
      </c>
      <c r="S107" s="42">
        <f t="shared" si="20"/>
        <v>50.233998382697798</v>
      </c>
      <c r="T107" s="42">
        <f t="shared" si="21"/>
        <v>54.231697106651183</v>
      </c>
      <c r="AB107" t="s">
        <v>324</v>
      </c>
      <c r="AC107" s="2">
        <v>5.2224242499970002</v>
      </c>
      <c r="AD107" s="2">
        <v>5.2210646998889993</v>
      </c>
      <c r="AE107" s="2">
        <v>-1.3595501080008177E-3</v>
      </c>
      <c r="AF107" s="1">
        <v>-2.6032931123923887E-4</v>
      </c>
      <c r="AG107" s="2">
        <v>6.2096403676920007</v>
      </c>
      <c r="AH107" s="2">
        <v>6.2096403676920007</v>
      </c>
      <c r="AI107" s="2">
        <v>0</v>
      </c>
      <c r="AJ107" s="1">
        <v>0</v>
      </c>
      <c r="AM107" t="s">
        <v>324</v>
      </c>
      <c r="AN107" s="2">
        <v>5.2224242499970002</v>
      </c>
      <c r="AO107" s="2">
        <v>5.5599560952709997</v>
      </c>
      <c r="AP107" s="2">
        <v>0.33753184527399949</v>
      </c>
      <c r="AQ107" s="1">
        <v>6.4631257269876799E-2</v>
      </c>
      <c r="AR107" s="2">
        <v>5.2223672209160004</v>
      </c>
      <c r="AS107" s="2">
        <v>-5.7029080999804194E-5</v>
      </c>
      <c r="AT107" s="1">
        <v>-1.0920039864596782E-5</v>
      </c>
      <c r="AU107" s="2">
        <v>5.2216523154500001</v>
      </c>
      <c r="AV107" s="2">
        <v>-7.7193454700008601E-4</v>
      </c>
      <c r="AW107" s="1">
        <v>-1.4781153541873382E-4</v>
      </c>
      <c r="AX107" s="2">
        <v>5.9357714908680004</v>
      </c>
      <c r="AY107" s="2">
        <v>0.71334724087100021</v>
      </c>
      <c r="AZ107" s="1">
        <v>0.13659312356161221</v>
      </c>
      <c r="BA107" s="2">
        <v>5.2227377319099997</v>
      </c>
      <c r="BB107" s="2">
        <v>3.1348191299951367E-4</v>
      </c>
      <c r="BC107" s="1">
        <v>6.0026129244420102E-5</v>
      </c>
      <c r="BD107" s="2">
        <v>6.4370496043290002</v>
      </c>
      <c r="BE107" s="2">
        <v>1.214625354332</v>
      </c>
      <c r="BF107" s="1">
        <v>0.23257883622394288</v>
      </c>
      <c r="BG107" s="1"/>
      <c r="BH107" t="s">
        <v>324</v>
      </c>
      <c r="BI107" s="2">
        <v>6.2096403676920007</v>
      </c>
      <c r="BJ107" s="2">
        <v>6.2648363072610005</v>
      </c>
      <c r="BK107" s="2">
        <v>5.5195939568999819E-2</v>
      </c>
      <c r="BL107" s="1">
        <v>8.8887497988092094E-3</v>
      </c>
      <c r="BM107" s="2">
        <v>6.2096403676920007</v>
      </c>
      <c r="BN107" s="2">
        <v>0</v>
      </c>
      <c r="BO107" s="1">
        <v>0</v>
      </c>
      <c r="BP107" s="2">
        <v>6.2096403676920007</v>
      </c>
      <c r="BQ107" s="2">
        <v>0</v>
      </c>
      <c r="BR107" s="1">
        <v>0</v>
      </c>
      <c r="BS107" s="2">
        <v>6.3131327543840001</v>
      </c>
      <c r="BT107" s="2">
        <v>0.10349238669199945</v>
      </c>
      <c r="BU107" s="1">
        <v>1.6666405872787365E-2</v>
      </c>
      <c r="BV107" s="2">
        <v>6.2096403676920007</v>
      </c>
      <c r="BW107" s="2">
        <v>0</v>
      </c>
      <c r="BX107" s="1">
        <v>0</v>
      </c>
      <c r="BY107" s="2">
        <v>6.4279022907119998</v>
      </c>
      <c r="BZ107" s="2">
        <v>0.21826192301999914</v>
      </c>
      <c r="CA107" s="1">
        <v>3.5148883042501015E-2</v>
      </c>
      <c r="CC107" t="s">
        <v>324</v>
      </c>
      <c r="CE107" s="23">
        <v>5.2224242499970002</v>
      </c>
      <c r="CF107" s="23">
        <v>5.1606926400159994</v>
      </c>
      <c r="CG107" s="23">
        <v>-6.1731609981000801E-2</v>
      </c>
      <c r="CH107" s="24">
        <v>-1.1820489302652165E-2</v>
      </c>
      <c r="CI107" s="2">
        <v>6.2096403676920007</v>
      </c>
      <c r="CJ107" s="2">
        <v>6.2096403676920007</v>
      </c>
      <c r="CK107" s="2">
        <v>0</v>
      </c>
      <c r="CL107" s="1">
        <v>0</v>
      </c>
      <c r="CN107" s="25" t="s">
        <v>324</v>
      </c>
      <c r="CO107" s="27">
        <v>0</v>
      </c>
      <c r="CP107" s="27">
        <v>0.15188599999999999</v>
      </c>
      <c r="CQ107" s="28">
        <f t="shared" si="22"/>
        <v>-0.33894494941552089</v>
      </c>
      <c r="CR107" s="27">
        <f t="shared" si="23"/>
        <v>29.959441614911</v>
      </c>
      <c r="CU107" s="30">
        <v>412</v>
      </c>
      <c r="CV107" s="30"/>
      <c r="CW107" s="15" t="s">
        <v>324</v>
      </c>
      <c r="CX107" s="33" t="s">
        <v>994</v>
      </c>
      <c r="CY107" s="34" t="s">
        <v>324</v>
      </c>
      <c r="CZ107" s="34" t="s">
        <v>989</v>
      </c>
      <c r="DA107" s="32"/>
      <c r="DB107" s="32"/>
      <c r="DC107" t="s">
        <v>324</v>
      </c>
      <c r="DD107">
        <v>122089</v>
      </c>
      <c r="DE107" t="s">
        <v>1045</v>
      </c>
      <c r="DF107" s="30">
        <v>121</v>
      </c>
      <c r="DG107" s="39" t="s">
        <v>324</v>
      </c>
      <c r="DK107" s="30">
        <v>413</v>
      </c>
      <c r="DL107" s="30"/>
      <c r="DM107" s="32"/>
      <c r="DN107" s="32" t="s">
        <v>324</v>
      </c>
      <c r="DO107" s="41">
        <v>121054</v>
      </c>
    </row>
    <row r="108" spans="1:119" ht="15.75" x14ac:dyDescent="0.25">
      <c r="A108" t="s">
        <v>491</v>
      </c>
      <c r="B108" t="s">
        <v>327</v>
      </c>
      <c r="C108" s="52">
        <v>3.8631909021549999</v>
      </c>
      <c r="D108" s="52">
        <v>5.2609209848090002</v>
      </c>
      <c r="E108" s="52">
        <v>1.3977300826540002</v>
      </c>
      <c r="F108" s="124">
        <v>0.36180714804290565</v>
      </c>
      <c r="G108" s="45">
        <v>4.2306962169629996</v>
      </c>
      <c r="H108" s="45">
        <v>4.5881548265079992</v>
      </c>
      <c r="I108" s="45">
        <v>0.35745860954499964</v>
      </c>
      <c r="J108" s="46">
        <v>8.4491674942712119E-2</v>
      </c>
      <c r="K108" s="47">
        <v>1</v>
      </c>
      <c r="L108" s="55">
        <f t="shared" ref="L108:L130" si="26">G108-CO109-CP109</f>
        <v>4.1498982169629999</v>
      </c>
      <c r="M108" s="55">
        <f t="shared" ref="M108:M130" si="27">H108-CO109-CP109</f>
        <v>4.5073568265079995</v>
      </c>
      <c r="N108" s="55">
        <f t="shared" si="24"/>
        <v>0.35745860954499964</v>
      </c>
      <c r="O108" s="129">
        <f t="shared" si="25"/>
        <v>8.6136717301610558E-2</v>
      </c>
      <c r="P108" s="54"/>
      <c r="Q108" s="42">
        <f t="shared" si="18"/>
        <v>43.829172269236004</v>
      </c>
      <c r="R108" s="42">
        <f t="shared" si="19"/>
        <v>59.686880089049495</v>
      </c>
      <c r="S108" s="42">
        <f t="shared" si="20"/>
        <v>47.081961119137297</v>
      </c>
      <c r="T108" s="42">
        <f t="shared" si="21"/>
        <v>51.13744669406185</v>
      </c>
      <c r="AB108" t="s">
        <v>326</v>
      </c>
      <c r="AC108" s="2">
        <v>3.0337764404560001</v>
      </c>
      <c r="AD108" s="2">
        <v>3.0350310986940001</v>
      </c>
      <c r="AE108" s="2">
        <v>1.2546582379999727E-3</v>
      </c>
      <c r="AF108" s="1">
        <v>4.1356318193682979E-4</v>
      </c>
      <c r="AG108" s="2">
        <v>2.9384095761340001</v>
      </c>
      <c r="AH108" s="2">
        <v>2.938653458808</v>
      </c>
      <c r="AI108" s="2">
        <v>2.438826739998845E-4</v>
      </c>
      <c r="AJ108" s="1">
        <v>8.2998189217976717E-5</v>
      </c>
      <c r="AM108" t="s">
        <v>326</v>
      </c>
      <c r="AN108" s="2">
        <v>3.0337764404560001</v>
      </c>
      <c r="AO108" s="2">
        <v>3.3329464934060002</v>
      </c>
      <c r="AP108" s="2">
        <v>0.2991700529500001</v>
      </c>
      <c r="AQ108" s="1">
        <v>9.8613084655978317E-2</v>
      </c>
      <c r="AR108" s="2">
        <v>3.0338293724679999</v>
      </c>
      <c r="AS108" s="2">
        <v>5.293201199974007E-5</v>
      </c>
      <c r="AT108" s="1">
        <v>1.7447565118471279E-5</v>
      </c>
      <c r="AU108" s="2">
        <v>3.0347462537890002</v>
      </c>
      <c r="AV108" s="2">
        <v>9.6981333300005801E-4</v>
      </c>
      <c r="AW108" s="1">
        <v>3.1967198375839701E-4</v>
      </c>
      <c r="AX108" s="2">
        <v>3.36477403048</v>
      </c>
      <c r="AY108" s="2">
        <v>0.33099759002399987</v>
      </c>
      <c r="AZ108" s="1">
        <v>0.10910414676905078</v>
      </c>
      <c r="BA108" s="2">
        <v>3.033485000942</v>
      </c>
      <c r="BB108" s="2">
        <v>-2.9143951400012469E-4</v>
      </c>
      <c r="BC108" s="1">
        <v>-9.6064927564774372E-5</v>
      </c>
      <c r="BD108" s="2">
        <v>3.8057138647820001</v>
      </c>
      <c r="BE108" s="2">
        <v>0.77193742432599999</v>
      </c>
      <c r="BF108" s="1">
        <v>0.25444769562847941</v>
      </c>
      <c r="BG108" s="1"/>
      <c r="BH108" t="s">
        <v>326</v>
      </c>
      <c r="BI108" s="2">
        <v>2.9384095761340001</v>
      </c>
      <c r="BJ108" s="2">
        <v>3.032334196826</v>
      </c>
      <c r="BK108" s="2">
        <v>9.3924620691999916E-2</v>
      </c>
      <c r="BL108" s="1">
        <v>3.1964441395394047E-2</v>
      </c>
      <c r="BM108" s="2">
        <v>2.9384198667970001</v>
      </c>
      <c r="BN108" s="2">
        <v>1.0290662999956623E-5</v>
      </c>
      <c r="BO108" s="1">
        <v>3.5021200187809825E-6</v>
      </c>
      <c r="BP108" s="2">
        <v>2.9385899637850001</v>
      </c>
      <c r="BQ108" s="2">
        <v>1.8038765100003573E-4</v>
      </c>
      <c r="BR108" s="1">
        <v>6.1389553200873976E-5</v>
      </c>
      <c r="BS108" s="2">
        <v>3.0594674577040002</v>
      </c>
      <c r="BT108" s="2">
        <v>0.12105788157000008</v>
      </c>
      <c r="BU108" s="1">
        <v>4.1198436920857451E-2</v>
      </c>
      <c r="BV108" s="2">
        <v>2.9383529138119999</v>
      </c>
      <c r="BW108" s="2">
        <v>-5.6662322000189391E-5</v>
      </c>
      <c r="BX108" s="1">
        <v>-1.9283330159418669E-5</v>
      </c>
      <c r="BY108" s="2">
        <v>3.1862679108299998</v>
      </c>
      <c r="BZ108" s="2">
        <v>0.24785833469599972</v>
      </c>
      <c r="CA108" s="1">
        <v>8.4351186679054252E-2</v>
      </c>
      <c r="CC108" t="s">
        <v>326</v>
      </c>
      <c r="CE108" s="23">
        <v>3.0337764404560001</v>
      </c>
      <c r="CF108" s="23">
        <v>2.961491220493</v>
      </c>
      <c r="CG108" s="23">
        <v>-7.2285219963000191E-2</v>
      </c>
      <c r="CH108" s="24">
        <v>-2.382681169220734E-2</v>
      </c>
      <c r="CI108" s="2">
        <v>2.9384095761340001</v>
      </c>
      <c r="CJ108" s="2">
        <v>2.922186479184</v>
      </c>
      <c r="CK108" s="2">
        <v>-1.6223096950000127E-2</v>
      </c>
      <c r="CL108" s="1">
        <v>-5.5210468553347465E-3</v>
      </c>
      <c r="CN108" s="25" t="s">
        <v>326</v>
      </c>
      <c r="CO108" s="27">
        <v>0</v>
      </c>
      <c r="CP108" s="27">
        <v>8.5017999999999996E-2</v>
      </c>
      <c r="CQ108" s="28">
        <f t="shared" si="22"/>
        <v>-0.10177071368943373</v>
      </c>
      <c r="CR108" s="27">
        <f t="shared" si="23"/>
        <v>51.627190546085998</v>
      </c>
      <c r="CU108" s="30">
        <v>415</v>
      </c>
      <c r="CV108" s="30"/>
      <c r="CW108" s="15" t="s">
        <v>326</v>
      </c>
      <c r="CX108" s="33" t="s">
        <v>994</v>
      </c>
      <c r="CY108" s="34" t="s">
        <v>326</v>
      </c>
      <c r="CZ108" s="34" t="s">
        <v>989</v>
      </c>
      <c r="DA108" s="32"/>
      <c r="DB108" s="32"/>
      <c r="DC108" t="s">
        <v>326</v>
      </c>
      <c r="DD108">
        <v>56802</v>
      </c>
      <c r="DE108" t="s">
        <v>1045</v>
      </c>
      <c r="DF108" s="30">
        <v>122</v>
      </c>
      <c r="DG108" s="39" t="s">
        <v>326</v>
      </c>
      <c r="DK108" s="30">
        <v>415</v>
      </c>
      <c r="DL108" s="30"/>
      <c r="DM108" s="32"/>
      <c r="DN108" s="32" t="s">
        <v>326</v>
      </c>
      <c r="DO108" s="41">
        <v>56475</v>
      </c>
    </row>
    <row r="109" spans="1:119" ht="15.75" x14ac:dyDescent="0.25">
      <c r="A109" t="s">
        <v>492</v>
      </c>
      <c r="B109" t="s">
        <v>328</v>
      </c>
      <c r="C109" s="52">
        <v>7.7615061366090004</v>
      </c>
      <c r="D109" s="52">
        <v>8.5661029732990013</v>
      </c>
      <c r="E109" s="52">
        <v>0.80459683669000093</v>
      </c>
      <c r="F109" s="124">
        <v>0.10366503904376594</v>
      </c>
      <c r="G109" s="45">
        <v>7.6789887370859997</v>
      </c>
      <c r="H109" s="45">
        <v>8.0287262082610003</v>
      </c>
      <c r="I109" s="45">
        <v>0.34973747117500054</v>
      </c>
      <c r="J109" s="46">
        <v>4.5544730321836348E-2</v>
      </c>
      <c r="K109" s="47">
        <v>4</v>
      </c>
      <c r="L109" s="55">
        <f t="shared" si="26"/>
        <v>7.337451737086</v>
      </c>
      <c r="M109" s="55">
        <f t="shared" si="27"/>
        <v>7.6871892082610005</v>
      </c>
      <c r="N109" s="55">
        <f t="shared" si="24"/>
        <v>0.34973747117500054</v>
      </c>
      <c r="O109" s="129">
        <f t="shared" si="25"/>
        <v>4.7664704819427611E-2</v>
      </c>
      <c r="P109" s="54"/>
      <c r="Q109" s="42">
        <f t="shared" ref="Q109:Q131" si="28">C109/$DD110*1000000</f>
        <v>48.676434369235693</v>
      </c>
      <c r="R109" s="42">
        <f t="shared" ref="R109:R131" si="29">D109/$DD110*1000000</f>
        <v>53.722478838633819</v>
      </c>
      <c r="S109" s="42">
        <f t="shared" ref="S109:S131" si="30">L109/$DD110*1000000</f>
        <v>46.016969081949945</v>
      </c>
      <c r="T109" s="42">
        <f t="shared" ref="T109:T131" si="31">M109/$DD110*1000000</f>
        <v>48.210354329925813</v>
      </c>
      <c r="AB109" t="s">
        <v>327</v>
      </c>
      <c r="AC109" s="2">
        <v>3.8631909021549999</v>
      </c>
      <c r="AD109" s="2">
        <v>3.8642614455030002</v>
      </c>
      <c r="AE109" s="2">
        <v>1.0705433480002746E-3</v>
      </c>
      <c r="AF109" s="1">
        <v>2.7711375780137981E-4</v>
      </c>
      <c r="AG109" s="2">
        <v>4.2306962169629996</v>
      </c>
      <c r="AH109" s="2">
        <v>4.2306962169629996</v>
      </c>
      <c r="AI109" s="2">
        <v>0</v>
      </c>
      <c r="AJ109" s="1">
        <v>0</v>
      </c>
      <c r="AM109" t="s">
        <v>327</v>
      </c>
      <c r="AN109" s="2">
        <v>3.8631909021549999</v>
      </c>
      <c r="AO109" s="2">
        <v>4.4463119754799996</v>
      </c>
      <c r="AP109" s="2">
        <v>0.58312107332499963</v>
      </c>
      <c r="AQ109" s="1">
        <v>0.15094285736687715</v>
      </c>
      <c r="AR109" s="2">
        <v>3.8632363252150004</v>
      </c>
      <c r="AS109" s="2">
        <v>4.5423060000437943E-5</v>
      </c>
      <c r="AT109" s="1">
        <v>1.1757912345232446E-5</v>
      </c>
      <c r="AU109" s="2">
        <v>3.8642381950220002</v>
      </c>
      <c r="AV109" s="2">
        <v>1.0472928670002268E-3</v>
      </c>
      <c r="AW109" s="1">
        <v>2.7109529234395753E-4</v>
      </c>
      <c r="AX109" s="2">
        <v>4.5793688945830002</v>
      </c>
      <c r="AY109" s="2">
        <v>0.71617799242800029</v>
      </c>
      <c r="AZ109" s="1">
        <v>0.185385089830403</v>
      </c>
      <c r="BA109" s="2">
        <v>3.8629403999689997</v>
      </c>
      <c r="BB109" s="2">
        <v>-2.5050218600020102E-4</v>
      </c>
      <c r="BC109" s="1">
        <v>-6.484333607755797E-5</v>
      </c>
      <c r="BD109" s="2">
        <v>5.441548587662</v>
      </c>
      <c r="BE109" s="2">
        <v>1.5783576855070001</v>
      </c>
      <c r="BF109" s="1">
        <v>0.40856321250563787</v>
      </c>
      <c r="BG109" s="1"/>
      <c r="BH109" t="s">
        <v>327</v>
      </c>
      <c r="BI109" s="2">
        <v>4.2306962169629996</v>
      </c>
      <c r="BJ109" s="2">
        <v>4.3326307226409995</v>
      </c>
      <c r="BK109" s="2">
        <v>0.10193450567799989</v>
      </c>
      <c r="BL109" s="1">
        <v>2.4094026243078603E-2</v>
      </c>
      <c r="BM109" s="2">
        <v>4.2306962169629996</v>
      </c>
      <c r="BN109" s="2">
        <v>0</v>
      </c>
      <c r="BO109" s="1">
        <v>0</v>
      </c>
      <c r="BP109" s="2">
        <v>4.2306962169629996</v>
      </c>
      <c r="BQ109" s="2">
        <v>0</v>
      </c>
      <c r="BR109" s="1">
        <v>0</v>
      </c>
      <c r="BS109" s="2">
        <v>4.3919208173889999</v>
      </c>
      <c r="BT109" s="2">
        <v>0.16122460042600029</v>
      </c>
      <c r="BU109" s="1">
        <v>3.810829049355266E-2</v>
      </c>
      <c r="BV109" s="2">
        <v>4.2306962169629996</v>
      </c>
      <c r="BW109" s="2">
        <v>0</v>
      </c>
      <c r="BX109" s="1">
        <v>0</v>
      </c>
      <c r="BY109" s="2">
        <v>4.6335737999959994</v>
      </c>
      <c r="BZ109" s="2">
        <v>0.40287758303299981</v>
      </c>
      <c r="CA109" s="1">
        <v>9.5227253948808696E-2</v>
      </c>
      <c r="CC109" t="s">
        <v>327</v>
      </c>
      <c r="CE109" s="23">
        <v>3.8631909021549999</v>
      </c>
      <c r="CF109" s="23">
        <v>3.6911572254039999</v>
      </c>
      <c r="CG109" s="23">
        <v>-0.17203367675100001</v>
      </c>
      <c r="CH109" s="24">
        <v>-4.4531497694052506E-2</v>
      </c>
      <c r="CI109" s="2">
        <v>4.2306962169629996</v>
      </c>
      <c r="CJ109" s="2">
        <v>4.2306962169629996</v>
      </c>
      <c r="CK109" s="2">
        <v>0</v>
      </c>
      <c r="CL109" s="1">
        <v>0</v>
      </c>
      <c r="CN109" s="25" t="s">
        <v>327</v>
      </c>
      <c r="CO109" s="27">
        <v>0</v>
      </c>
      <c r="CP109" s="27">
        <v>8.0797999999999995E-2</v>
      </c>
      <c r="CQ109" s="28">
        <f t="shared" si="22"/>
        <v>-8.051664084187006E-2</v>
      </c>
      <c r="CR109" s="27">
        <f t="shared" si="23"/>
        <v>118.15499287188099</v>
      </c>
      <c r="CU109" s="30">
        <v>416</v>
      </c>
      <c r="CV109" s="30"/>
      <c r="CW109" s="15" t="s">
        <v>327</v>
      </c>
      <c r="CX109" s="33" t="s">
        <v>994</v>
      </c>
      <c r="CY109" s="34" t="s">
        <v>327</v>
      </c>
      <c r="CZ109" s="34" t="s">
        <v>989</v>
      </c>
      <c r="DA109" s="32"/>
      <c r="DB109" s="32"/>
      <c r="DC109" t="s">
        <v>327</v>
      </c>
      <c r="DD109">
        <v>88142</v>
      </c>
      <c r="DE109" t="s">
        <v>1045</v>
      </c>
      <c r="DF109" s="30">
        <v>123</v>
      </c>
      <c r="DG109" s="39" t="s">
        <v>327</v>
      </c>
      <c r="DK109" s="30">
        <v>416</v>
      </c>
      <c r="DL109" s="30"/>
      <c r="DM109" s="32"/>
      <c r="DN109" s="32" t="s">
        <v>327</v>
      </c>
      <c r="DO109" s="41">
        <v>87799</v>
      </c>
    </row>
    <row r="110" spans="1:119" ht="15.75" x14ac:dyDescent="0.25">
      <c r="A110" t="s">
        <v>493</v>
      </c>
      <c r="B110" t="s">
        <v>329</v>
      </c>
      <c r="C110" s="52">
        <v>2.8944931795</v>
      </c>
      <c r="D110" s="52">
        <v>3.9503033832060002</v>
      </c>
      <c r="E110" s="52">
        <v>1.0558102037060002</v>
      </c>
      <c r="F110" s="124">
        <v>0.36476513787756887</v>
      </c>
      <c r="G110" s="45">
        <v>2.99907290191</v>
      </c>
      <c r="H110" s="45">
        <v>3.3149059141819999</v>
      </c>
      <c r="I110" s="45">
        <v>0.31583301227199989</v>
      </c>
      <c r="J110" s="46">
        <v>0.10531021505707894</v>
      </c>
      <c r="K110" s="47">
        <v>3</v>
      </c>
      <c r="L110" s="55">
        <f t="shared" si="26"/>
        <v>2.9076459019100001</v>
      </c>
      <c r="M110" s="55">
        <f t="shared" si="27"/>
        <v>3.2234789141819999</v>
      </c>
      <c r="N110" s="55">
        <f t="shared" si="24"/>
        <v>0.31583301227199989</v>
      </c>
      <c r="O110" s="129">
        <f t="shared" si="25"/>
        <v>0.10862155259845524</v>
      </c>
      <c r="P110" s="54"/>
      <c r="Q110" s="42">
        <f t="shared" si="28"/>
        <v>54.270051176525733</v>
      </c>
      <c r="R110" s="42">
        <f t="shared" si="29"/>
        <v>74.065873876553866</v>
      </c>
      <c r="S110" s="42">
        <f t="shared" si="30"/>
        <v>54.516657015280771</v>
      </c>
      <c r="T110" s="42">
        <f t="shared" si="31"/>
        <v>60.438340942758039</v>
      </c>
      <c r="AB110" t="s">
        <v>328</v>
      </c>
      <c r="AC110" s="2">
        <v>7.7615061366090004</v>
      </c>
      <c r="AD110" s="2">
        <v>7.7626442402710003</v>
      </c>
      <c r="AE110" s="2">
        <v>1.1381036619999563E-3</v>
      </c>
      <c r="AF110" s="1">
        <v>1.4663438280771538E-4</v>
      </c>
      <c r="AG110" s="2">
        <v>7.6789887370859997</v>
      </c>
      <c r="AH110" s="2">
        <v>7.6791115090140005</v>
      </c>
      <c r="AI110" s="2">
        <v>1.2277192800080883E-4</v>
      </c>
      <c r="AJ110" s="1">
        <v>1.5988033347135491E-5</v>
      </c>
      <c r="AM110" t="s">
        <v>328</v>
      </c>
      <c r="AN110" s="2">
        <v>7.7615061366090004</v>
      </c>
      <c r="AO110" s="2">
        <v>8.1099246038559993</v>
      </c>
      <c r="AP110" s="2">
        <v>0.34841846724699899</v>
      </c>
      <c r="AQ110" s="1">
        <v>4.4890574215177122E-2</v>
      </c>
      <c r="AR110" s="2">
        <v>7.7615543414629995</v>
      </c>
      <c r="AS110" s="2">
        <v>4.8204853999145314E-5</v>
      </c>
      <c r="AT110" s="1">
        <v>6.2107602765107136E-6</v>
      </c>
      <c r="AU110" s="2">
        <v>7.7625474526169995</v>
      </c>
      <c r="AV110" s="2">
        <v>1.0413160079991712E-3</v>
      </c>
      <c r="AW110" s="1">
        <v>1.3416416732411706E-4</v>
      </c>
      <c r="AX110" s="2">
        <v>8.2053521493330006</v>
      </c>
      <c r="AY110" s="2">
        <v>0.44384601272400026</v>
      </c>
      <c r="AZ110" s="1">
        <v>5.7185551993638756E-2</v>
      </c>
      <c r="BA110" s="2">
        <v>7.7612404256920007</v>
      </c>
      <c r="BB110" s="2">
        <v>-2.6571091699967297E-4</v>
      </c>
      <c r="BC110" s="1">
        <v>-3.4234452994423837E-5</v>
      </c>
      <c r="BD110" s="2">
        <v>8.7175627163769995</v>
      </c>
      <c r="BE110" s="2">
        <v>0.95605657976799918</v>
      </c>
      <c r="BF110" s="1">
        <v>0.12317925966179806</v>
      </c>
      <c r="BG110" s="1"/>
      <c r="BH110" t="s">
        <v>328</v>
      </c>
      <c r="BI110" s="2">
        <v>7.6789887370859997</v>
      </c>
      <c r="BJ110" s="2">
        <v>7.8162930091979996</v>
      </c>
      <c r="BK110" s="2">
        <v>0.13730427211199991</v>
      </c>
      <c r="BL110" s="1">
        <v>1.7880514845513857E-2</v>
      </c>
      <c r="BM110" s="2">
        <v>7.6789939470619997</v>
      </c>
      <c r="BN110" s="2">
        <v>5.2099759999535422E-6</v>
      </c>
      <c r="BO110" s="1">
        <v>6.7847162931646765E-7</v>
      </c>
      <c r="BP110" s="2">
        <v>7.6791046891639994</v>
      </c>
      <c r="BQ110" s="2">
        <v>1.1595207799963703E-4</v>
      </c>
      <c r="BR110" s="1">
        <v>1.5099915102055246E-5</v>
      </c>
      <c r="BS110" s="2">
        <v>7.8880177768240003</v>
      </c>
      <c r="BT110" s="2">
        <v>0.20902903973800058</v>
      </c>
      <c r="BU110" s="1">
        <v>2.7220907191657415E-2</v>
      </c>
      <c r="BV110" s="2">
        <v>7.6789600034020005</v>
      </c>
      <c r="BW110" s="2">
        <v>-2.8733683999249138E-5</v>
      </c>
      <c r="BX110" s="1">
        <v>-3.7418578126672591E-6</v>
      </c>
      <c r="BY110" s="2">
        <v>8.0648921012279988</v>
      </c>
      <c r="BZ110" s="2">
        <v>0.38590336414199911</v>
      </c>
      <c r="CA110" s="1">
        <v>5.0254451120401118E-2</v>
      </c>
      <c r="CC110" t="s">
        <v>328</v>
      </c>
      <c r="CE110" s="23">
        <v>7.7615061366090004</v>
      </c>
      <c r="CF110" s="23">
        <v>7.614801252106</v>
      </c>
      <c r="CG110" s="23">
        <v>-0.14670488450300034</v>
      </c>
      <c r="CH110" s="24">
        <v>-1.8901600014336349E-2</v>
      </c>
      <c r="CI110" s="2">
        <v>7.6789887370859997</v>
      </c>
      <c r="CJ110" s="2">
        <v>7.6468803851420004</v>
      </c>
      <c r="CK110" s="2">
        <v>-3.2108351943999303E-2</v>
      </c>
      <c r="CL110" s="1">
        <v>-4.1813255681611644E-3</v>
      </c>
      <c r="CN110" s="25" t="s">
        <v>328</v>
      </c>
      <c r="CO110" s="27">
        <v>0</v>
      </c>
      <c r="CP110" s="27">
        <v>0.34153699999999998</v>
      </c>
      <c r="CQ110" s="28">
        <f t="shared" ref="CQ110:CQ131" si="32">CH166-CO110-CP110</f>
        <v>-0.33079750816184328</v>
      </c>
      <c r="CR110" s="27">
        <f t="shared" ref="CR110:CR131" si="33">CI166-CO110-CP110</f>
        <v>119.41398502954701</v>
      </c>
      <c r="CU110" s="30">
        <v>417</v>
      </c>
      <c r="CV110" s="30"/>
      <c r="CW110" s="15" t="s">
        <v>328</v>
      </c>
      <c r="CX110" s="36" t="s">
        <v>975</v>
      </c>
      <c r="CY110" s="34" t="s">
        <v>328</v>
      </c>
      <c r="CZ110" s="34" t="s">
        <v>989</v>
      </c>
      <c r="DA110" s="32"/>
      <c r="DB110" s="32"/>
      <c r="DC110" t="s">
        <v>328</v>
      </c>
      <c r="DD110">
        <v>159451</v>
      </c>
      <c r="DE110" t="s">
        <v>1045</v>
      </c>
      <c r="DF110" s="30">
        <v>196</v>
      </c>
      <c r="DG110" s="39" t="s">
        <v>328</v>
      </c>
      <c r="DK110" s="30">
        <v>417</v>
      </c>
      <c r="DL110" s="30"/>
      <c r="DM110" s="32"/>
      <c r="DN110" s="32" t="s">
        <v>328</v>
      </c>
      <c r="DO110" s="41">
        <v>158518</v>
      </c>
    </row>
    <row r="111" spans="1:119" ht="15.75" x14ac:dyDescent="0.25">
      <c r="A111" t="s">
        <v>494</v>
      </c>
      <c r="B111" t="s">
        <v>330</v>
      </c>
      <c r="C111" s="52">
        <v>3.134913124793</v>
      </c>
      <c r="D111" s="52">
        <v>4.5235223234379998</v>
      </c>
      <c r="E111" s="52">
        <v>1.3886091986449998</v>
      </c>
      <c r="F111" s="124">
        <v>0.4429498181825024</v>
      </c>
      <c r="G111" s="45">
        <v>3.2067744146540003</v>
      </c>
      <c r="H111" s="45">
        <v>3.6104437634649997</v>
      </c>
      <c r="I111" s="45">
        <v>0.40366934881099947</v>
      </c>
      <c r="J111" s="46">
        <v>0.12588018258046194</v>
      </c>
      <c r="K111" s="47">
        <v>3</v>
      </c>
      <c r="L111" s="55">
        <f t="shared" si="26"/>
        <v>3.1125924146540003</v>
      </c>
      <c r="M111" s="55">
        <f t="shared" si="27"/>
        <v>3.5162617634649997</v>
      </c>
      <c r="N111" s="55">
        <f t="shared" si="24"/>
        <v>0.40366934881099947</v>
      </c>
      <c r="O111" s="129">
        <f t="shared" si="25"/>
        <v>0.12968911281494333</v>
      </c>
      <c r="P111" s="54"/>
      <c r="Q111" s="42">
        <f t="shared" si="28"/>
        <v>57.761928118825203</v>
      </c>
      <c r="R111" s="42">
        <f t="shared" si="29"/>
        <v>83.347563676929596</v>
      </c>
      <c r="S111" s="42">
        <f t="shared" si="30"/>
        <v>57.350660819449821</v>
      </c>
      <c r="T111" s="42">
        <f t="shared" si="31"/>
        <v>64.788417140475005</v>
      </c>
      <c r="AB111" t="s">
        <v>329</v>
      </c>
      <c r="AC111" s="2">
        <v>2.8944931795</v>
      </c>
      <c r="AD111" s="2">
        <v>2.8943742057390001</v>
      </c>
      <c r="AE111" s="2">
        <v>-1.1897376099989643E-4</v>
      </c>
      <c r="AF111" s="1">
        <v>-4.1103486386673114E-5</v>
      </c>
      <c r="AG111" s="2">
        <v>2.99907290191</v>
      </c>
      <c r="AH111" s="2">
        <v>2.99907290191</v>
      </c>
      <c r="AI111" s="2">
        <v>0</v>
      </c>
      <c r="AJ111" s="1">
        <v>0</v>
      </c>
      <c r="AM111" t="s">
        <v>329</v>
      </c>
      <c r="AN111" s="2">
        <v>2.8944931795</v>
      </c>
      <c r="AO111" s="2">
        <v>3.2703103269530001</v>
      </c>
      <c r="AP111" s="2">
        <v>0.3758171474530001</v>
      </c>
      <c r="AQ111" s="1">
        <v>0.12983867093372092</v>
      </c>
      <c r="AR111" s="2">
        <v>2.8944881116999999</v>
      </c>
      <c r="AS111" s="2">
        <v>-5.0678000000914381E-6</v>
      </c>
      <c r="AT111" s="1">
        <v>-1.7508419214747844E-6</v>
      </c>
      <c r="AU111" s="2">
        <v>2.894359999687</v>
      </c>
      <c r="AV111" s="2">
        <v>-1.3317981299998394E-4</v>
      </c>
      <c r="AW111" s="1">
        <v>-4.6011444747294125E-5</v>
      </c>
      <c r="AX111" s="2">
        <v>3.3700057707500002</v>
      </c>
      <c r="AY111" s="2">
        <v>0.47551259125000023</v>
      </c>
      <c r="AZ111" s="1">
        <v>0.16428181438387121</v>
      </c>
      <c r="BA111" s="2">
        <v>2.8945211586220001</v>
      </c>
      <c r="BB111" s="2">
        <v>2.7979122000143519E-5</v>
      </c>
      <c r="BC111" s="1">
        <v>9.6663285297416669E-6</v>
      </c>
      <c r="BD111" s="2">
        <v>3.9288067859720002</v>
      </c>
      <c r="BE111" s="2">
        <v>1.0343136064720002</v>
      </c>
      <c r="BF111" s="1">
        <v>0.35733841551171641</v>
      </c>
      <c r="BG111" s="1"/>
      <c r="BH111" t="s">
        <v>329</v>
      </c>
      <c r="BI111" s="2">
        <v>2.99907290191</v>
      </c>
      <c r="BJ111" s="2">
        <v>3.1095672211340002</v>
      </c>
      <c r="BK111" s="2">
        <v>0.11049431922400021</v>
      </c>
      <c r="BL111" s="1">
        <v>3.6842825379013101E-2</v>
      </c>
      <c r="BM111" s="2">
        <v>2.99907290191</v>
      </c>
      <c r="BN111" s="2">
        <v>0</v>
      </c>
      <c r="BO111" s="1">
        <v>0</v>
      </c>
      <c r="BP111" s="2">
        <v>2.99907290191</v>
      </c>
      <c r="BQ111" s="2">
        <v>0</v>
      </c>
      <c r="BR111" s="1">
        <v>0</v>
      </c>
      <c r="BS111" s="2">
        <v>3.1538187562509998</v>
      </c>
      <c r="BT111" s="2">
        <v>0.15474585434099986</v>
      </c>
      <c r="BU111" s="1">
        <v>5.1597896884216413E-2</v>
      </c>
      <c r="BV111" s="2">
        <v>2.99907290191</v>
      </c>
      <c r="BW111" s="2">
        <v>0</v>
      </c>
      <c r="BX111" s="1">
        <v>0</v>
      </c>
      <c r="BY111" s="2">
        <v>3.3113462327160001</v>
      </c>
      <c r="BZ111" s="2">
        <v>0.31227333080600017</v>
      </c>
      <c r="CA111" s="1">
        <v>0.1041232877690718</v>
      </c>
      <c r="CC111" t="s">
        <v>329</v>
      </c>
      <c r="CE111" s="23">
        <v>2.8944931795</v>
      </c>
      <c r="CF111" s="23">
        <v>2.9220422177809997</v>
      </c>
      <c r="CG111" s="23">
        <v>2.7549038280999749E-2</v>
      </c>
      <c r="CH111" s="24">
        <v>9.5177416468324935E-3</v>
      </c>
      <c r="CI111" s="2">
        <v>2.99907290191</v>
      </c>
      <c r="CJ111" s="2">
        <v>3.0028102345560002</v>
      </c>
      <c r="CK111" s="2">
        <v>3.7373326460001799E-3</v>
      </c>
      <c r="CL111" s="1">
        <v>1.2461626536720762E-3</v>
      </c>
      <c r="CN111" s="25" t="s">
        <v>329</v>
      </c>
      <c r="CO111" s="27">
        <v>0</v>
      </c>
      <c r="CP111" s="27">
        <v>9.1426999999999994E-2</v>
      </c>
      <c r="CQ111" s="28">
        <f t="shared" si="32"/>
        <v>-8.1052341174189843E-2</v>
      </c>
      <c r="CR111" s="27">
        <f t="shared" si="33"/>
        <v>63.125288046413999</v>
      </c>
      <c r="CU111" s="30">
        <v>418</v>
      </c>
      <c r="CV111" s="30"/>
      <c r="CW111" s="15" t="s">
        <v>329</v>
      </c>
      <c r="CX111" s="33" t="s">
        <v>994</v>
      </c>
      <c r="CY111" s="34" t="s">
        <v>329</v>
      </c>
      <c r="CZ111" s="34" t="s">
        <v>989</v>
      </c>
      <c r="DA111" s="32"/>
      <c r="DB111" s="32"/>
      <c r="DC111" t="s">
        <v>329</v>
      </c>
      <c r="DD111">
        <v>53335</v>
      </c>
      <c r="DE111" t="s">
        <v>1045</v>
      </c>
      <c r="DF111" s="30">
        <v>124</v>
      </c>
      <c r="DG111" s="39" t="s">
        <v>329</v>
      </c>
      <c r="DK111" s="30">
        <v>418</v>
      </c>
      <c r="DL111" s="30"/>
      <c r="DM111" s="32"/>
      <c r="DN111" s="32" t="s">
        <v>329</v>
      </c>
      <c r="DO111" s="41">
        <v>52845</v>
      </c>
    </row>
    <row r="112" spans="1:119" ht="15.75" x14ac:dyDescent="0.25">
      <c r="A112" t="s">
        <v>832</v>
      </c>
      <c r="B112" t="s">
        <v>331</v>
      </c>
      <c r="C112" s="52">
        <v>8.6607308561790006</v>
      </c>
      <c r="D112" s="52">
        <v>9.0181617437510013</v>
      </c>
      <c r="E112" s="52">
        <v>0.3574308875720007</v>
      </c>
      <c r="F112" s="124">
        <v>4.127029156170943E-2</v>
      </c>
      <c r="G112" s="45">
        <v>8.2486680134209998</v>
      </c>
      <c r="H112" s="45">
        <v>8.4980707381590008</v>
      </c>
      <c r="I112" s="45">
        <v>0.24940272473800107</v>
      </c>
      <c r="J112" s="46">
        <v>3.0235514913706095E-2</v>
      </c>
      <c r="K112" s="47">
        <v>2</v>
      </c>
      <c r="L112" s="55">
        <f t="shared" si="26"/>
        <v>8.0291990134209996</v>
      </c>
      <c r="M112" s="55">
        <f t="shared" si="27"/>
        <v>8.2786017381590007</v>
      </c>
      <c r="N112" s="55">
        <f t="shared" si="24"/>
        <v>0.24940272473800107</v>
      </c>
      <c r="O112" s="129">
        <f t="shared" si="25"/>
        <v>3.1061968238814158E-2</v>
      </c>
      <c r="P112" s="54"/>
      <c r="Q112" s="42">
        <f t="shared" si="28"/>
        <v>78.631695669983571</v>
      </c>
      <c r="R112" s="42">
        <f t="shared" si="29"/>
        <v>81.876848676275401</v>
      </c>
      <c r="S112" s="42">
        <f t="shared" si="30"/>
        <v>72.897950967569429</v>
      </c>
      <c r="T112" s="42">
        <f t="shared" si="31"/>
        <v>75.162304805198701</v>
      </c>
      <c r="AB112" t="s">
        <v>330</v>
      </c>
      <c r="AC112" s="2">
        <v>3.134913124793</v>
      </c>
      <c r="AD112" s="2">
        <v>3.1362867940569998</v>
      </c>
      <c r="AE112" s="2">
        <v>1.3736692639998438E-3</v>
      </c>
      <c r="AF112" s="1">
        <v>4.3818415672700593E-4</v>
      </c>
      <c r="AG112" s="2">
        <v>3.2067744146540003</v>
      </c>
      <c r="AH112" s="2">
        <v>3.2071076558659999</v>
      </c>
      <c r="AI112" s="2">
        <v>3.332412119996242E-4</v>
      </c>
      <c r="AJ112" s="1">
        <v>1.0391788411333566E-4</v>
      </c>
      <c r="AM112" t="s">
        <v>330</v>
      </c>
      <c r="AN112" s="2">
        <v>3.134913124793</v>
      </c>
      <c r="AO112" s="2">
        <v>3.6935197604750001</v>
      </c>
      <c r="AP112" s="2">
        <v>0.55860663568200009</v>
      </c>
      <c r="AQ112" s="1">
        <v>0.17818887268810207</v>
      </c>
      <c r="AR112" s="2">
        <v>3.1349710035639999</v>
      </c>
      <c r="AS112" s="2">
        <v>5.7878770999941764E-5</v>
      </c>
      <c r="AT112" s="1">
        <v>1.8462639536068015E-5</v>
      </c>
      <c r="AU112" s="2">
        <v>3.1359119190150002</v>
      </c>
      <c r="AV112" s="2">
        <v>9.9879422200022105E-4</v>
      </c>
      <c r="AW112" s="1">
        <v>3.1860347711108327E-4</v>
      </c>
      <c r="AX112" s="2">
        <v>3.7555602235509999</v>
      </c>
      <c r="AY112" s="2">
        <v>0.62064709875799995</v>
      </c>
      <c r="AZ112" s="1">
        <v>0.19797904249706494</v>
      </c>
      <c r="BA112" s="2">
        <v>3.1345945653090004</v>
      </c>
      <c r="BB112" s="2">
        <v>-3.185594839996142E-4</v>
      </c>
      <c r="BC112" s="1">
        <v>-1.0161668643390201E-4</v>
      </c>
      <c r="BD112" s="2">
        <v>4.5825577832979993</v>
      </c>
      <c r="BE112" s="2">
        <v>1.4476446585049993</v>
      </c>
      <c r="BF112" s="1">
        <v>0.46178142770721536</v>
      </c>
      <c r="BG112" s="1"/>
      <c r="BH112" t="s">
        <v>330</v>
      </c>
      <c r="BI112" s="2">
        <v>3.2067744146540003</v>
      </c>
      <c r="BJ112" s="2">
        <v>3.367468539776</v>
      </c>
      <c r="BK112" s="2">
        <v>0.16069412512199976</v>
      </c>
      <c r="BL112" s="1">
        <v>5.0110829245635632E-2</v>
      </c>
      <c r="BM112" s="2">
        <v>3.2067884692859998</v>
      </c>
      <c r="BN112" s="2">
        <v>1.4054631999549372E-5</v>
      </c>
      <c r="BO112" s="1">
        <v>4.3827941046691361E-6</v>
      </c>
      <c r="BP112" s="2">
        <v>3.207015348348</v>
      </c>
      <c r="BQ112" s="2">
        <v>2.4093369399968978E-4</v>
      </c>
      <c r="BR112" s="1">
        <v>7.51327230561323E-5</v>
      </c>
      <c r="BS112" s="2">
        <v>3.4043402084189998</v>
      </c>
      <c r="BT112" s="2">
        <v>0.1975657937649995</v>
      </c>
      <c r="BU112" s="1">
        <v>6.1608884261450662E-2</v>
      </c>
      <c r="BV112" s="2">
        <v>3.2066970374859998</v>
      </c>
      <c r="BW112" s="2">
        <v>-7.7377168000491992E-5</v>
      </c>
      <c r="BX112" s="1">
        <v>-2.4129283197128388E-5</v>
      </c>
      <c r="BY112" s="2">
        <v>3.6282067358420003</v>
      </c>
      <c r="BZ112" s="2">
        <v>0.421432321188</v>
      </c>
      <c r="CA112" s="1">
        <v>0.1314193849315313</v>
      </c>
      <c r="CC112" t="s">
        <v>330</v>
      </c>
      <c r="CE112" s="23">
        <v>3.134913124793</v>
      </c>
      <c r="CF112" s="23">
        <v>3.0874082702739996</v>
      </c>
      <c r="CG112" s="23">
        <v>-4.7504854519000439E-2</v>
      </c>
      <c r="CH112" s="24">
        <v>-1.5153483566514211E-2</v>
      </c>
      <c r="CI112" s="2">
        <v>3.2067744146540003</v>
      </c>
      <c r="CJ112" s="2">
        <v>3.1993730592169998</v>
      </c>
      <c r="CK112" s="2">
        <v>-7.4013554370004897E-3</v>
      </c>
      <c r="CL112" s="1">
        <v>-2.308037448215412E-3</v>
      </c>
      <c r="CN112" s="25" t="s">
        <v>330</v>
      </c>
      <c r="CO112" s="27">
        <v>0</v>
      </c>
      <c r="CP112" s="27">
        <v>9.4182000000000002E-2</v>
      </c>
      <c r="CQ112" s="28">
        <f t="shared" si="32"/>
        <v>-7.3464718679989535E-2</v>
      </c>
      <c r="CR112" s="27">
        <f t="shared" si="33"/>
        <v>330.31813489351703</v>
      </c>
      <c r="CU112" s="30">
        <v>419</v>
      </c>
      <c r="CV112" s="30"/>
      <c r="CW112" s="15" t="s">
        <v>330</v>
      </c>
      <c r="CX112" s="33" t="s">
        <v>994</v>
      </c>
      <c r="CY112" s="34" t="s">
        <v>330</v>
      </c>
      <c r="CZ112" s="34" t="s">
        <v>989</v>
      </c>
      <c r="DA112" s="32"/>
      <c r="DB112" s="32"/>
      <c r="DC112" t="s">
        <v>330</v>
      </c>
      <c r="DD112">
        <v>54273</v>
      </c>
      <c r="DE112" t="s">
        <v>1045</v>
      </c>
      <c r="DF112" s="30">
        <v>125</v>
      </c>
      <c r="DG112" s="39" t="s">
        <v>330</v>
      </c>
      <c r="DK112" s="30">
        <v>419</v>
      </c>
      <c r="DL112" s="30"/>
      <c r="DM112" s="32"/>
      <c r="DN112" s="32" t="s">
        <v>330</v>
      </c>
      <c r="DO112" s="41">
        <v>53982</v>
      </c>
    </row>
    <row r="113" spans="1:119" ht="15.75" x14ac:dyDescent="0.25">
      <c r="A113" t="s">
        <v>833</v>
      </c>
      <c r="B113" t="s">
        <v>332</v>
      </c>
      <c r="C113" s="52">
        <v>4.9586955420340004</v>
      </c>
      <c r="D113" s="52">
        <v>5.6952477874899996</v>
      </c>
      <c r="E113" s="52">
        <v>0.73655224545599918</v>
      </c>
      <c r="F113" s="124">
        <v>0.14853750128685533</v>
      </c>
      <c r="G113" s="45">
        <v>4.7959630910790008</v>
      </c>
      <c r="H113" s="45">
        <v>5.0705315555419999</v>
      </c>
      <c r="I113" s="45">
        <v>0.2745684644629991</v>
      </c>
      <c r="J113" s="46">
        <v>5.7249911904811261E-2</v>
      </c>
      <c r="K113" s="47">
        <v>2</v>
      </c>
      <c r="L113" s="55">
        <f t="shared" si="26"/>
        <v>4.6768900910790006</v>
      </c>
      <c r="M113" s="55">
        <f t="shared" si="27"/>
        <v>4.9514585555419997</v>
      </c>
      <c r="N113" s="55">
        <f t="shared" si="24"/>
        <v>0.2745684644629991</v>
      </c>
      <c r="O113" s="129">
        <f t="shared" si="25"/>
        <v>5.8707487051433721E-2</v>
      </c>
      <c r="P113" s="54"/>
      <c r="Q113" s="42">
        <f t="shared" si="28"/>
        <v>58.524874209635549</v>
      </c>
      <c r="R113" s="42">
        <f t="shared" si="29"/>
        <v>67.218012787862321</v>
      </c>
      <c r="S113" s="42">
        <f t="shared" si="30"/>
        <v>55.198872758462379</v>
      </c>
      <c r="T113" s="42">
        <f t="shared" si="31"/>
        <v>58.439459866183547</v>
      </c>
      <c r="AB113" t="s">
        <v>331</v>
      </c>
      <c r="AC113" s="2">
        <v>8.6607308561790006</v>
      </c>
      <c r="AD113" s="2">
        <v>8.6666487935159999</v>
      </c>
      <c r="AE113" s="2">
        <v>5.9179373369993016E-3</v>
      </c>
      <c r="AF113" s="1">
        <v>6.8330692123715487E-4</v>
      </c>
      <c r="AG113" s="2">
        <v>8.2486680134209998</v>
      </c>
      <c r="AH113" s="2">
        <v>8.2499012600470003</v>
      </c>
      <c r="AI113" s="2">
        <v>1.2332466260005503E-3</v>
      </c>
      <c r="AJ113" s="1">
        <v>1.4950857811152005E-4</v>
      </c>
      <c r="AM113" t="s">
        <v>331</v>
      </c>
      <c r="AN113" s="2">
        <v>8.6607308561790006</v>
      </c>
      <c r="AO113" s="2">
        <v>8.8060339269919989</v>
      </c>
      <c r="AP113" s="2">
        <v>0.14530307081299831</v>
      </c>
      <c r="AQ113" s="1">
        <v>1.6777229684874898E-2</v>
      </c>
      <c r="AR113" s="2">
        <v>8.6609796892500004</v>
      </c>
      <c r="AS113" s="2">
        <v>2.4883307099976548E-4</v>
      </c>
      <c r="AT113" s="1">
        <v>2.8731186216488355E-5</v>
      </c>
      <c r="AU113" s="2">
        <v>8.6645952765909993</v>
      </c>
      <c r="AV113" s="2">
        <v>3.864420411998637E-3</v>
      </c>
      <c r="AW113" s="1">
        <v>4.4620026602507399E-4</v>
      </c>
      <c r="AX113" s="2">
        <v>8.8204099128300015</v>
      </c>
      <c r="AY113" s="2">
        <v>0.15967905665100091</v>
      </c>
      <c r="AZ113" s="1">
        <v>1.8437134152145814E-2</v>
      </c>
      <c r="BA113" s="2">
        <v>8.6593621134089993</v>
      </c>
      <c r="BB113" s="2">
        <v>-1.3687427700013188E-3</v>
      </c>
      <c r="BC113" s="1">
        <v>-1.5804009993276594E-4</v>
      </c>
      <c r="BD113" s="2">
        <v>9.0217199253010012</v>
      </c>
      <c r="BE113" s="2">
        <v>0.36098906912200057</v>
      </c>
      <c r="BF113" s="1">
        <v>4.1681132356682443E-2</v>
      </c>
      <c r="BG113" s="1"/>
      <c r="BH113" t="s">
        <v>331</v>
      </c>
      <c r="BI113" s="2">
        <v>8.2486680134209998</v>
      </c>
      <c r="BJ113" s="2">
        <v>8.3385195142320008</v>
      </c>
      <c r="BK113" s="2">
        <v>8.9851500811001017E-2</v>
      </c>
      <c r="BL113" s="1">
        <v>1.0892849689769073E-2</v>
      </c>
      <c r="BM113" s="2">
        <v>8.2487198574029996</v>
      </c>
      <c r="BN113" s="2">
        <v>5.1843981999866173E-5</v>
      </c>
      <c r="BO113" s="1">
        <v>6.2851337834803621E-6</v>
      </c>
      <c r="BP113" s="2">
        <v>8.2494162459540004</v>
      </c>
      <c r="BQ113" s="2">
        <v>7.4823253300060344E-4</v>
      </c>
      <c r="BR113" s="1">
        <v>9.070949779809192E-5</v>
      </c>
      <c r="BS113" s="2">
        <v>8.3927029295509996</v>
      </c>
      <c r="BT113" s="2">
        <v>0.14403491612999986</v>
      </c>
      <c r="BU113" s="1">
        <v>1.7461596938517562E-2</v>
      </c>
      <c r="BV113" s="2">
        <v>8.2483828544940003</v>
      </c>
      <c r="BW113" s="2">
        <v>-2.8515892699942924E-4</v>
      </c>
      <c r="BX113" s="1">
        <v>-3.4570299899991277E-5</v>
      </c>
      <c r="BY113" s="2">
        <v>8.4965742164950004</v>
      </c>
      <c r="BZ113" s="2">
        <v>0.24790620307400069</v>
      </c>
      <c r="CA113" s="1">
        <v>3.0054089056638571E-2</v>
      </c>
      <c r="CC113" t="s">
        <v>331</v>
      </c>
      <c r="CE113" s="23">
        <v>8.6607308561790006</v>
      </c>
      <c r="CF113" s="23">
        <v>8.6762431164390001</v>
      </c>
      <c r="CG113" s="23">
        <v>1.5512260259999522E-2</v>
      </c>
      <c r="CH113" s="24">
        <v>1.7911029123982413E-3</v>
      </c>
      <c r="CI113" s="2">
        <v>8.2486680134209998</v>
      </c>
      <c r="CJ113" s="2">
        <v>8.2615960273639999</v>
      </c>
      <c r="CK113" s="2">
        <v>1.2928013943000138E-2</v>
      </c>
      <c r="CL113" s="1">
        <v>1.567285035834344E-3</v>
      </c>
      <c r="CN113" s="25" t="s">
        <v>331</v>
      </c>
      <c r="CO113" s="27">
        <v>0</v>
      </c>
      <c r="CP113" s="27">
        <v>0.219469</v>
      </c>
      <c r="CQ113" s="28">
        <f t="shared" si="32"/>
        <v>-0.20191740684083331</v>
      </c>
      <c r="CR113" s="27">
        <f t="shared" si="33"/>
        <v>114.92603801491499</v>
      </c>
      <c r="CU113" s="30">
        <v>420</v>
      </c>
      <c r="CV113" s="30"/>
      <c r="CW113" s="15" t="s">
        <v>331</v>
      </c>
      <c r="CX113" s="36" t="s">
        <v>975</v>
      </c>
      <c r="CY113" s="34" t="s">
        <v>331</v>
      </c>
      <c r="CZ113" s="34" t="s">
        <v>989</v>
      </c>
      <c r="DA113" s="32"/>
      <c r="DB113" s="32"/>
      <c r="DC113" t="s">
        <v>331</v>
      </c>
      <c r="DD113">
        <v>110143</v>
      </c>
      <c r="DE113" t="s">
        <v>1045</v>
      </c>
      <c r="DF113" s="30">
        <v>197</v>
      </c>
      <c r="DG113" s="39" t="s">
        <v>331</v>
      </c>
      <c r="DK113" s="30">
        <v>420</v>
      </c>
      <c r="DL113" s="30"/>
      <c r="DM113" s="32"/>
      <c r="DN113" s="32" t="s">
        <v>331</v>
      </c>
      <c r="DO113" s="41">
        <v>109695</v>
      </c>
    </row>
    <row r="114" spans="1:119" ht="15.75" x14ac:dyDescent="0.25">
      <c r="B114" t="s">
        <v>350</v>
      </c>
      <c r="C114" s="52">
        <v>7.021095246072</v>
      </c>
      <c r="D114" s="52">
        <v>7.5582291469289995</v>
      </c>
      <c r="E114" s="52">
        <v>0.53713390085699952</v>
      </c>
      <c r="F114" s="124">
        <v>7.6502864871047405E-2</v>
      </c>
      <c r="G114" s="45">
        <v>7.7771368796090004</v>
      </c>
      <c r="H114" s="45">
        <v>7.991712382976</v>
      </c>
      <c r="I114" s="45">
        <v>0.2145755033669996</v>
      </c>
      <c r="J114" s="46">
        <v>2.7590552498773496E-2</v>
      </c>
      <c r="K114" s="47">
        <v>1</v>
      </c>
      <c r="L114" s="55">
        <f t="shared" si="26"/>
        <v>7.6217218796090007</v>
      </c>
      <c r="M114" s="55">
        <f t="shared" si="27"/>
        <v>7.8362973829760003</v>
      </c>
      <c r="N114" s="55">
        <f t="shared" si="24"/>
        <v>0.2145755033669996</v>
      </c>
      <c r="O114" s="129">
        <f t="shared" si="25"/>
        <v>2.8153153153104488E-2</v>
      </c>
      <c r="P114" s="54"/>
      <c r="Q114" s="42">
        <f t="shared" si="28"/>
        <v>49.177320646854056</v>
      </c>
      <c r="R114" s="42">
        <f t="shared" si="29"/>
        <v>52.9395265630205</v>
      </c>
      <c r="S114" s="42">
        <f t="shared" si="30"/>
        <v>53.384243856308359</v>
      </c>
      <c r="T114" s="42">
        <f t="shared" si="31"/>
        <v>54.887178649557683</v>
      </c>
      <c r="AB114" t="s">
        <v>332</v>
      </c>
      <c r="AC114" s="2">
        <v>4.9586955420340004</v>
      </c>
      <c r="AD114" s="2">
        <v>4.9591396633599993</v>
      </c>
      <c r="AE114" s="2">
        <v>4.4412132599891407E-4</v>
      </c>
      <c r="AF114" s="1">
        <v>8.9564144891368053E-5</v>
      </c>
      <c r="AG114" s="2">
        <v>4.7959630910790008</v>
      </c>
      <c r="AH114" s="2">
        <v>4.7959670227100002</v>
      </c>
      <c r="AI114" s="2">
        <v>3.9316309994319454E-6</v>
      </c>
      <c r="AJ114" s="1">
        <v>8.197792444952705E-7</v>
      </c>
      <c r="AM114" t="s">
        <v>332</v>
      </c>
      <c r="AN114" s="2">
        <v>4.9586955420340004</v>
      </c>
      <c r="AO114" s="2">
        <v>5.1600406299349997</v>
      </c>
      <c r="AP114" s="2">
        <v>0.20134508790099925</v>
      </c>
      <c r="AQ114" s="1">
        <v>4.0604446511029346E-2</v>
      </c>
      <c r="AR114" s="2">
        <v>4.9587140980190005</v>
      </c>
      <c r="AS114" s="2">
        <v>1.8555985000112685E-5</v>
      </c>
      <c r="AT114" s="1">
        <v>3.7421101664372866E-6</v>
      </c>
      <c r="AU114" s="2">
        <v>4.9588851631219999</v>
      </c>
      <c r="AV114" s="2">
        <v>1.8962108799946975E-4</v>
      </c>
      <c r="AW114" s="1">
        <v>3.824011504479046E-5</v>
      </c>
      <c r="AX114" s="2">
        <v>5.3524639119520003</v>
      </c>
      <c r="AY114" s="2">
        <v>0.39376836991799991</v>
      </c>
      <c r="AZ114" s="1">
        <v>7.9409668647750981E-2</v>
      </c>
      <c r="BA114" s="2">
        <v>4.9585936583530001</v>
      </c>
      <c r="BB114" s="2">
        <v>-1.01883681000281E-4</v>
      </c>
      <c r="BC114" s="1">
        <v>-2.0546468347699662E-5</v>
      </c>
      <c r="BD114" s="2">
        <v>5.6494586808329998</v>
      </c>
      <c r="BE114" s="2">
        <v>0.69076313879899942</v>
      </c>
      <c r="BF114" s="1">
        <v>0.13930339802948585</v>
      </c>
      <c r="BG114" s="1"/>
      <c r="BH114" t="s">
        <v>332</v>
      </c>
      <c r="BI114" s="2">
        <v>4.7959630910790008</v>
      </c>
      <c r="BJ114" s="2">
        <v>4.8775583848810005</v>
      </c>
      <c r="BK114" s="2">
        <v>8.1595293801999702E-2</v>
      </c>
      <c r="BL114" s="1">
        <v>1.7013328137110893E-2</v>
      </c>
      <c r="BM114" s="2">
        <v>4.7959631971159995</v>
      </c>
      <c r="BN114" s="2">
        <v>1.0603699873712458E-7</v>
      </c>
      <c r="BO114" s="1">
        <v>2.2109636109244589E-8</v>
      </c>
      <c r="BP114" s="2">
        <v>4.7959151708429992</v>
      </c>
      <c r="BQ114" s="2">
        <v>-4.7920236001530725E-5</v>
      </c>
      <c r="BR114" s="1">
        <v>-9.9917858189249708E-6</v>
      </c>
      <c r="BS114" s="2">
        <v>4.9559664206429996</v>
      </c>
      <c r="BT114" s="2">
        <v>0.16000332956399888</v>
      </c>
      <c r="BU114" s="1">
        <v>3.3362085263254425E-2</v>
      </c>
      <c r="BV114" s="2">
        <v>4.7959626014159999</v>
      </c>
      <c r="BW114" s="2">
        <v>-4.8966300081332292E-7</v>
      </c>
      <c r="BX114" s="1">
        <v>-1.0209899273915347E-7</v>
      </c>
      <c r="BY114" s="2">
        <v>5.0596743477769994</v>
      </c>
      <c r="BZ114" s="2">
        <v>0.26371125669799866</v>
      </c>
      <c r="CA114" s="1">
        <v>5.4986089694587001E-2</v>
      </c>
      <c r="CC114" t="s">
        <v>332</v>
      </c>
      <c r="CE114" s="23">
        <v>4.9586955420340004</v>
      </c>
      <c r="CF114" s="23">
        <v>5.0102647996250003</v>
      </c>
      <c r="CG114" s="23">
        <v>5.156925759099984E-2</v>
      </c>
      <c r="CH114" s="24">
        <v>1.0399762831546363E-2</v>
      </c>
      <c r="CI114" s="2">
        <v>4.7959630910790008</v>
      </c>
      <c r="CJ114" s="2">
        <v>4.8133224872709999</v>
      </c>
      <c r="CK114" s="2">
        <v>1.735939619199911E-2</v>
      </c>
      <c r="CL114" s="1">
        <v>3.6195850264755841E-3</v>
      </c>
      <c r="CN114" s="25" t="s">
        <v>332</v>
      </c>
      <c r="CO114" s="27">
        <v>0</v>
      </c>
      <c r="CP114" s="27">
        <v>0.119073</v>
      </c>
      <c r="CQ114" s="28">
        <f t="shared" si="32"/>
        <v>-0.10433764439097792</v>
      </c>
      <c r="CR114" s="27">
        <f t="shared" si="33"/>
        <v>107.186049995286</v>
      </c>
      <c r="CU114" s="30">
        <v>421</v>
      </c>
      <c r="CV114" s="30"/>
      <c r="CW114" s="15" t="s">
        <v>332</v>
      </c>
      <c r="CX114" s="33" t="s">
        <v>994</v>
      </c>
      <c r="CY114" s="34" t="s">
        <v>332</v>
      </c>
      <c r="CZ114" s="34" t="s">
        <v>989</v>
      </c>
      <c r="DA114" s="32"/>
      <c r="DB114" s="32"/>
      <c r="DC114" t="s">
        <v>332</v>
      </c>
      <c r="DD114">
        <v>84728</v>
      </c>
      <c r="DE114" t="s">
        <v>1045</v>
      </c>
      <c r="DF114" s="30">
        <v>126</v>
      </c>
      <c r="DG114" s="39" t="s">
        <v>332</v>
      </c>
      <c r="DK114" s="30">
        <v>421</v>
      </c>
      <c r="DL114" s="30"/>
      <c r="DM114" s="32"/>
      <c r="DN114" s="32" t="s">
        <v>332</v>
      </c>
      <c r="DO114" s="41">
        <v>83891</v>
      </c>
    </row>
    <row r="115" spans="1:119" ht="15.75" x14ac:dyDescent="0.25">
      <c r="B115" t="s">
        <v>351</v>
      </c>
      <c r="C115" s="52">
        <v>10.886069529047999</v>
      </c>
      <c r="D115" s="52">
        <v>10.432122526295</v>
      </c>
      <c r="E115" s="52">
        <v>-0.45394700275299904</v>
      </c>
      <c r="F115" s="124">
        <v>-4.1699807404472579E-2</v>
      </c>
      <c r="G115" s="45">
        <v>12.028212393717</v>
      </c>
      <c r="H115" s="45">
        <v>12.361906596271</v>
      </c>
      <c r="I115" s="45">
        <v>0.33369420255399973</v>
      </c>
      <c r="J115" s="46">
        <v>2.7742626387966565E-2</v>
      </c>
      <c r="K115" s="47">
        <v>2</v>
      </c>
      <c r="L115" s="55">
        <f t="shared" si="26"/>
        <v>11.719340393717001</v>
      </c>
      <c r="M115" s="55">
        <f t="shared" si="27"/>
        <v>12.053034596271001</v>
      </c>
      <c r="N115" s="55">
        <f t="shared" si="24"/>
        <v>0.33369420255399973</v>
      </c>
      <c r="O115" s="129">
        <f t="shared" si="25"/>
        <v>2.8473804100177909E-2</v>
      </c>
      <c r="P115" s="54"/>
      <c r="Q115" s="42">
        <f t="shared" si="28"/>
        <v>72.043556286054624</v>
      </c>
      <c r="R115" s="42">
        <f t="shared" si="29"/>
        <v>69.039353864192876</v>
      </c>
      <c r="S115" s="42">
        <f t="shared" si="30"/>
        <v>77.558108281163982</v>
      </c>
      <c r="T115" s="42">
        <f t="shared" si="31"/>
        <v>79.76648266274222</v>
      </c>
      <c r="AB115" t="s">
        <v>350</v>
      </c>
      <c r="AC115" s="2">
        <v>7.021095246072</v>
      </c>
      <c r="AD115" s="2">
        <v>7.019007506296</v>
      </c>
      <c r="AE115" s="2">
        <v>-2.0877397759999639E-3</v>
      </c>
      <c r="AF115" s="1">
        <v>-2.9735243616983606E-4</v>
      </c>
      <c r="AG115" s="2">
        <v>7.7771368796090004</v>
      </c>
      <c r="AH115" s="2">
        <v>7.7771368796090004</v>
      </c>
      <c r="AI115" s="2">
        <v>0</v>
      </c>
      <c r="AJ115" s="1">
        <v>0</v>
      </c>
      <c r="AM115" t="s">
        <v>350</v>
      </c>
      <c r="AN115" s="2">
        <v>7.021095246072</v>
      </c>
      <c r="AO115" s="2">
        <v>7.1119879129919994</v>
      </c>
      <c r="AP115" s="2">
        <v>9.0892666919999421E-2</v>
      </c>
      <c r="AQ115" s="1">
        <v>1.2945653595975635E-2</v>
      </c>
      <c r="AR115" s="2">
        <v>7.0210072345319992</v>
      </c>
      <c r="AS115" s="2">
        <v>-8.8011540000820787E-5</v>
      </c>
      <c r="AT115" s="1">
        <v>-1.2535300678346366E-5</v>
      </c>
      <c r="AU115" s="2">
        <v>7.0195383152190001</v>
      </c>
      <c r="AV115" s="2">
        <v>-1.5569308529999049E-3</v>
      </c>
      <c r="AW115" s="1">
        <v>-2.2175042474618765E-4</v>
      </c>
      <c r="AX115" s="2">
        <v>7.3254280227420008</v>
      </c>
      <c r="AY115" s="2">
        <v>0.3043327766700008</v>
      </c>
      <c r="AZ115" s="1">
        <v>4.3345484714833044E-2</v>
      </c>
      <c r="BA115" s="2">
        <v>7.0215797256629999</v>
      </c>
      <c r="BB115" s="2">
        <v>4.844795909999533E-4</v>
      </c>
      <c r="BC115" s="1">
        <v>6.9003420979226674E-5</v>
      </c>
      <c r="BD115" s="2">
        <v>7.4634165245120005</v>
      </c>
      <c r="BE115" s="2">
        <v>0.44232127844000058</v>
      </c>
      <c r="BF115" s="1">
        <v>6.2998900162686194E-2</v>
      </c>
      <c r="BG115" s="1"/>
      <c r="BH115" t="s">
        <v>350</v>
      </c>
      <c r="BI115" s="2">
        <v>7.7771368796090004</v>
      </c>
      <c r="BJ115" s="2">
        <v>7.8458010406860001</v>
      </c>
      <c r="BK115" s="2">
        <v>6.8664161076999797E-2</v>
      </c>
      <c r="BL115" s="1">
        <v>8.8289767995509329E-3</v>
      </c>
      <c r="BM115" s="2">
        <v>7.7771368796090004</v>
      </c>
      <c r="BN115" s="2">
        <v>0</v>
      </c>
      <c r="BO115" s="1">
        <v>0</v>
      </c>
      <c r="BP115" s="2">
        <v>7.7771368796090004</v>
      </c>
      <c r="BQ115" s="2">
        <v>0</v>
      </c>
      <c r="BR115" s="1">
        <v>0</v>
      </c>
      <c r="BS115" s="2">
        <v>7.9058821816289999</v>
      </c>
      <c r="BT115" s="2">
        <v>0.12874530201999956</v>
      </c>
      <c r="BU115" s="1">
        <v>1.6554331499238354E-2</v>
      </c>
      <c r="BV115" s="2">
        <v>7.7771368796090004</v>
      </c>
      <c r="BW115" s="2">
        <v>0</v>
      </c>
      <c r="BX115" s="1">
        <v>0</v>
      </c>
      <c r="BY115" s="2">
        <v>7.9831293628409998</v>
      </c>
      <c r="BZ115" s="2">
        <v>0.20599248323199948</v>
      </c>
      <c r="CA115" s="1">
        <v>2.6486930398781392E-2</v>
      </c>
      <c r="CC115" t="s">
        <v>350</v>
      </c>
      <c r="CE115" s="23">
        <v>7.021095246072</v>
      </c>
      <c r="CF115" s="23">
        <v>7.1128446301550001</v>
      </c>
      <c r="CG115" s="23">
        <v>9.1749384083000152E-2</v>
      </c>
      <c r="CH115" s="24">
        <v>1.3067674040503862E-2</v>
      </c>
      <c r="CI115" s="2">
        <v>7.7771368796090004</v>
      </c>
      <c r="CJ115" s="2">
        <v>7.7771368796090004</v>
      </c>
      <c r="CK115" s="2">
        <v>0</v>
      </c>
      <c r="CL115" s="1">
        <v>0</v>
      </c>
      <c r="CN115" s="25" t="s">
        <v>350</v>
      </c>
      <c r="CO115" s="27">
        <v>0</v>
      </c>
      <c r="CP115" s="27">
        <v>0.155415</v>
      </c>
      <c r="CQ115" s="28">
        <f t="shared" si="32"/>
        <v>-0.14477453109826099</v>
      </c>
      <c r="CR115" s="27">
        <f t="shared" si="33"/>
        <v>127.26473403899799</v>
      </c>
      <c r="CU115" s="30">
        <v>442</v>
      </c>
      <c r="CV115" s="30"/>
      <c r="CW115" s="15" t="s">
        <v>350</v>
      </c>
      <c r="CX115" s="36" t="s">
        <v>975</v>
      </c>
      <c r="CY115" s="34" t="s">
        <v>350</v>
      </c>
      <c r="CZ115" s="34" t="s">
        <v>989</v>
      </c>
      <c r="DA115" s="32"/>
      <c r="DB115" s="32"/>
      <c r="DC115" t="s">
        <v>350</v>
      </c>
      <c r="DD115">
        <v>142771</v>
      </c>
      <c r="DE115" t="s">
        <v>1045</v>
      </c>
      <c r="DF115" s="30">
        <v>198</v>
      </c>
      <c r="DG115" s="39" t="s">
        <v>350</v>
      </c>
      <c r="DK115" s="30">
        <v>439</v>
      </c>
      <c r="DL115" s="30"/>
      <c r="DM115" s="32"/>
      <c r="DN115" s="32" t="s">
        <v>350</v>
      </c>
      <c r="DO115" s="41">
        <v>141755</v>
      </c>
    </row>
    <row r="116" spans="1:119" ht="15.75" x14ac:dyDescent="0.25">
      <c r="A116" t="s">
        <v>495</v>
      </c>
      <c r="B116" t="s">
        <v>352</v>
      </c>
      <c r="C116" s="52">
        <v>5.3596382008820003</v>
      </c>
      <c r="D116" s="52">
        <v>5.6133510812259999</v>
      </c>
      <c r="E116" s="52">
        <v>0.25371288034399964</v>
      </c>
      <c r="F116" s="124">
        <v>4.7337687887635357E-2</v>
      </c>
      <c r="G116" s="45">
        <v>5.4098348972089996</v>
      </c>
      <c r="H116" s="45">
        <v>5.5836022597530004</v>
      </c>
      <c r="I116" s="45">
        <v>0.17376736254400083</v>
      </c>
      <c r="J116" s="46">
        <v>3.2120640619485365E-2</v>
      </c>
      <c r="K116" s="47">
        <v>3</v>
      </c>
      <c r="L116" s="55">
        <f t="shared" si="26"/>
        <v>5.2385938972089994</v>
      </c>
      <c r="M116" s="55">
        <f t="shared" si="27"/>
        <v>5.4123612597530002</v>
      </c>
      <c r="N116" s="55">
        <f t="shared" si="24"/>
        <v>0.17376736254400083</v>
      </c>
      <c r="O116" s="129">
        <f t="shared" si="25"/>
        <v>3.3170611418567877E-2</v>
      </c>
      <c r="P116" s="54"/>
      <c r="Q116" s="42">
        <f t="shared" si="28"/>
        <v>40.574425794373703</v>
      </c>
      <c r="R116" s="42">
        <f t="shared" si="29"/>
        <v>42.495125298847789</v>
      </c>
      <c r="S116" s="42">
        <f t="shared" si="30"/>
        <v>39.658076045914271</v>
      </c>
      <c r="T116" s="42">
        <f t="shared" si="31"/>
        <v>40.973558676041307</v>
      </c>
      <c r="AB116" t="s">
        <v>351</v>
      </c>
      <c r="AC116" s="2">
        <v>10.886069529047999</v>
      </c>
      <c r="AD116" s="2">
        <v>10.886505053083001</v>
      </c>
      <c r="AE116" s="2">
        <v>4.3552403500157766E-4</v>
      </c>
      <c r="AF116" s="1">
        <v>4.0007464019905519E-5</v>
      </c>
      <c r="AG116" s="2">
        <v>12.028212393717</v>
      </c>
      <c r="AH116" s="2">
        <v>12.028212393717</v>
      </c>
      <c r="AI116" s="2">
        <v>0</v>
      </c>
      <c r="AJ116" s="1">
        <v>0</v>
      </c>
      <c r="AM116" t="s">
        <v>351</v>
      </c>
      <c r="AN116" s="2">
        <v>10.886069529047999</v>
      </c>
      <c r="AO116" s="2">
        <v>10.639023316756999</v>
      </c>
      <c r="AP116" s="2">
        <v>-0.24704621229099999</v>
      </c>
      <c r="AQ116" s="1">
        <v>-2.2693793350464158E-2</v>
      </c>
      <c r="AR116" s="2">
        <v>10.886086891822</v>
      </c>
      <c r="AS116" s="2">
        <v>1.7362774000773129E-5</v>
      </c>
      <c r="AT116" s="1">
        <v>1.594953436081124E-6</v>
      </c>
      <c r="AU116" s="2">
        <v>10.885546519756</v>
      </c>
      <c r="AV116" s="2">
        <v>-5.2300929199944335E-4</v>
      </c>
      <c r="AW116" s="1">
        <v>-4.8043905158226672E-5</v>
      </c>
      <c r="AX116" s="2">
        <v>10.393525186903</v>
      </c>
      <c r="AY116" s="2">
        <v>-0.49254434214499909</v>
      </c>
      <c r="AZ116" s="1">
        <v>-4.524537904435677E-2</v>
      </c>
      <c r="BA116" s="2">
        <v>10.885975520388</v>
      </c>
      <c r="BB116" s="2">
        <v>-9.4008659999644806E-5</v>
      </c>
      <c r="BC116" s="1">
        <v>-8.635684325623262E-6</v>
      </c>
      <c r="BD116" s="2">
        <v>10.028266460848</v>
      </c>
      <c r="BE116" s="2">
        <v>-0.85780306819999907</v>
      </c>
      <c r="BF116" s="1">
        <v>-7.8798235296134014E-2</v>
      </c>
      <c r="BG116" s="1"/>
      <c r="BH116" t="s">
        <v>351</v>
      </c>
      <c r="BI116" s="2">
        <v>12.028212393717</v>
      </c>
      <c r="BJ116" s="2">
        <v>12.134994538534</v>
      </c>
      <c r="BK116" s="2">
        <v>0.1067821448170001</v>
      </c>
      <c r="BL116" s="1">
        <v>8.8776404441260372E-3</v>
      </c>
      <c r="BM116" s="2">
        <v>12.028212393717</v>
      </c>
      <c r="BN116" s="2">
        <v>0</v>
      </c>
      <c r="BO116" s="1">
        <v>0</v>
      </c>
      <c r="BP116" s="2">
        <v>12.028212393717</v>
      </c>
      <c r="BQ116" s="2">
        <v>0</v>
      </c>
      <c r="BR116" s="1">
        <v>0</v>
      </c>
      <c r="BS116" s="2">
        <v>12.228428915248999</v>
      </c>
      <c r="BT116" s="2">
        <v>0.20021652153199909</v>
      </c>
      <c r="BU116" s="1">
        <v>1.6645575832746621E-2</v>
      </c>
      <c r="BV116" s="2">
        <v>12.028212393717</v>
      </c>
      <c r="BW116" s="2">
        <v>0</v>
      </c>
      <c r="BX116" s="1">
        <v>0</v>
      </c>
      <c r="BY116" s="2">
        <v>12.348558828168999</v>
      </c>
      <c r="BZ116" s="2">
        <v>0.32034643445199862</v>
      </c>
      <c r="CA116" s="1">
        <v>2.6632921332461111E-2</v>
      </c>
      <c r="CC116" t="s">
        <v>351</v>
      </c>
      <c r="CE116" s="23">
        <v>10.886069529047999</v>
      </c>
      <c r="CF116" s="23">
        <v>11.292600080781</v>
      </c>
      <c r="CG116" s="23">
        <v>0.40653055173300068</v>
      </c>
      <c r="CH116" s="24">
        <v>3.7344107590735948E-2</v>
      </c>
      <c r="CI116" s="2">
        <v>12.028212393717</v>
      </c>
      <c r="CJ116" s="2">
        <v>12.028212393717</v>
      </c>
      <c r="CK116" s="2">
        <v>0</v>
      </c>
      <c r="CL116" s="1">
        <v>0</v>
      </c>
      <c r="CN116" s="25" t="s">
        <v>351</v>
      </c>
      <c r="CO116" s="27">
        <v>0</v>
      </c>
      <c r="CP116" s="27">
        <v>0.30887199999999998</v>
      </c>
      <c r="CQ116" s="28">
        <f t="shared" si="32"/>
        <v>-0.31028674488737623</v>
      </c>
      <c r="CR116" s="27">
        <f t="shared" si="33"/>
        <v>82.368141651094007</v>
      </c>
      <c r="CU116" s="30">
        <v>443</v>
      </c>
      <c r="CV116" s="30"/>
      <c r="CW116" s="15" t="s">
        <v>351</v>
      </c>
      <c r="CX116" s="33" t="s">
        <v>973</v>
      </c>
      <c r="CY116" s="34" t="s">
        <v>351</v>
      </c>
      <c r="CZ116" s="34" t="s">
        <v>989</v>
      </c>
      <c r="DA116" s="32"/>
      <c r="DB116" s="32"/>
      <c r="DC116" t="s">
        <v>351</v>
      </c>
      <c r="DD116">
        <v>151104</v>
      </c>
      <c r="DE116" t="s">
        <v>1045</v>
      </c>
      <c r="DF116" s="30">
        <v>275</v>
      </c>
      <c r="DG116" s="39" t="s">
        <v>351</v>
      </c>
      <c r="DK116" s="30">
        <v>440</v>
      </c>
      <c r="DL116" s="30"/>
      <c r="DM116" s="32"/>
      <c r="DN116" s="32" t="s">
        <v>351</v>
      </c>
      <c r="DO116" s="41">
        <v>150366</v>
      </c>
    </row>
    <row r="117" spans="1:119" ht="15.75" x14ac:dyDescent="0.25">
      <c r="A117" t="s">
        <v>496</v>
      </c>
      <c r="B117" t="s">
        <v>353</v>
      </c>
      <c r="C117" s="52">
        <v>4.5981797568629998</v>
      </c>
      <c r="D117" s="52">
        <v>4.8649377439470003</v>
      </c>
      <c r="E117" s="52">
        <v>0.26675798708400045</v>
      </c>
      <c r="F117" s="124">
        <v>5.8013823118996506E-2</v>
      </c>
      <c r="G117" s="45">
        <v>4.961839795955</v>
      </c>
      <c r="H117" s="45">
        <v>5.1006810631199997</v>
      </c>
      <c r="I117" s="45">
        <v>0.13884126716499967</v>
      </c>
      <c r="J117" s="46">
        <v>2.7981811762279405E-2</v>
      </c>
      <c r="K117" s="47">
        <v>3</v>
      </c>
      <c r="L117" s="55">
        <f t="shared" si="26"/>
        <v>4.8205687959550003</v>
      </c>
      <c r="M117" s="55">
        <f t="shared" si="27"/>
        <v>4.95941006312</v>
      </c>
      <c r="N117" s="55">
        <f t="shared" si="24"/>
        <v>0.13884126716499967</v>
      </c>
      <c r="O117" s="129">
        <f t="shared" si="25"/>
        <v>2.8801843318054732E-2</v>
      </c>
      <c r="P117" s="54"/>
      <c r="Q117" s="42">
        <f t="shared" si="28"/>
        <v>38.282115648289526</v>
      </c>
      <c r="R117" s="42">
        <f t="shared" si="29"/>
        <v>40.503007534130361</v>
      </c>
      <c r="S117" s="42">
        <f t="shared" si="30"/>
        <v>40.133614146303898</v>
      </c>
      <c r="T117" s="42">
        <f t="shared" si="31"/>
        <v>41.289536212733012</v>
      </c>
      <c r="AB117" t="s">
        <v>352</v>
      </c>
      <c r="AC117" s="2">
        <v>5.3596382008820003</v>
      </c>
      <c r="AD117" s="2">
        <v>5.3616979970220005</v>
      </c>
      <c r="AE117" s="2">
        <v>2.0597961400001807E-3</v>
      </c>
      <c r="AF117" s="1">
        <v>3.8431626591160832E-4</v>
      </c>
      <c r="AG117" s="2">
        <v>5.4098348972089996</v>
      </c>
      <c r="AH117" s="2">
        <v>5.4103014796010003</v>
      </c>
      <c r="AI117" s="2">
        <v>4.6658239200070284E-4</v>
      </c>
      <c r="AJ117" s="1">
        <v>8.6247066845130237E-5</v>
      </c>
      <c r="AM117" t="s">
        <v>352</v>
      </c>
      <c r="AN117" s="2">
        <v>5.3596382008820003</v>
      </c>
      <c r="AO117" s="2">
        <v>5.4951682460329998</v>
      </c>
      <c r="AP117" s="2">
        <v>0.13553004515099953</v>
      </c>
      <c r="AQ117" s="1">
        <v>2.5287163064233748E-2</v>
      </c>
      <c r="AR117" s="2">
        <v>5.3597256425879998</v>
      </c>
      <c r="AS117" s="2">
        <v>8.7441705999502517E-5</v>
      </c>
      <c r="AT117" s="1">
        <v>1.6314852369160442E-5</v>
      </c>
      <c r="AU117" s="2">
        <v>5.3616912889839998</v>
      </c>
      <c r="AV117" s="2">
        <v>2.0530881019995562E-3</v>
      </c>
      <c r="AW117" s="1">
        <v>3.8306468180290473E-4</v>
      </c>
      <c r="AX117" s="2">
        <v>5.7745948638569997</v>
      </c>
      <c r="AY117" s="2">
        <v>0.41495666297499945</v>
      </c>
      <c r="AZ117" s="1">
        <v>7.7422513875416585E-2</v>
      </c>
      <c r="BA117" s="2">
        <v>5.3591559014990002</v>
      </c>
      <c r="BB117" s="2">
        <v>-4.8229938300003994E-4</v>
      </c>
      <c r="BC117" s="1">
        <v>-8.9987302299746858E-5</v>
      </c>
      <c r="BD117" s="2">
        <v>5.9649665743920002</v>
      </c>
      <c r="BE117" s="2">
        <v>0.60532837350999991</v>
      </c>
      <c r="BF117" s="1">
        <v>0.11294202161078429</v>
      </c>
      <c r="BG117" s="1"/>
      <c r="BH117" t="s">
        <v>352</v>
      </c>
      <c r="BI117" s="2">
        <v>5.4098348972089996</v>
      </c>
      <c r="BJ117" s="2">
        <v>5.479609036517</v>
      </c>
      <c r="BK117" s="2">
        <v>6.9774139308000471E-2</v>
      </c>
      <c r="BL117" s="1">
        <v>1.289764671820166E-2</v>
      </c>
      <c r="BM117" s="2">
        <v>5.4098547316600003</v>
      </c>
      <c r="BN117" s="2">
        <v>1.9834451000733111E-5</v>
      </c>
      <c r="BO117" s="1">
        <v>3.6663690071144219E-6</v>
      </c>
      <c r="BP117" s="2">
        <v>5.4103047898829999</v>
      </c>
      <c r="BQ117" s="2">
        <v>4.698926740003273E-4</v>
      </c>
      <c r="BR117" s="1">
        <v>8.6858967589334516E-5</v>
      </c>
      <c r="BS117" s="2">
        <v>5.5828436023529999</v>
      </c>
      <c r="BT117" s="2">
        <v>0.17300870514400035</v>
      </c>
      <c r="BU117" s="1">
        <v>3.1980403918289199E-2</v>
      </c>
      <c r="BV117" s="2">
        <v>5.4097254537710002</v>
      </c>
      <c r="BW117" s="2">
        <v>-1.0944343799934586E-4</v>
      </c>
      <c r="BX117" s="1">
        <v>-2.0230458059969459E-5</v>
      </c>
      <c r="BY117" s="2">
        <v>5.6669336046380003</v>
      </c>
      <c r="BZ117" s="2">
        <v>0.25709870742900076</v>
      </c>
      <c r="CA117" s="1">
        <v>4.7524316788603131E-2</v>
      </c>
      <c r="CC117" t="s">
        <v>352</v>
      </c>
      <c r="CE117" s="23">
        <v>5.3596382008820003</v>
      </c>
      <c r="CF117" s="23">
        <v>5.0095408378200004</v>
      </c>
      <c r="CG117" s="23">
        <v>-0.3500973630619999</v>
      </c>
      <c r="CH117" s="24">
        <v>-6.5321081375303777E-2</v>
      </c>
      <c r="CI117" s="2">
        <v>5.4098348972089996</v>
      </c>
      <c r="CJ117" s="2">
        <v>5.3696976475660003</v>
      </c>
      <c r="CK117" s="2">
        <v>-4.0137249642999251E-2</v>
      </c>
      <c r="CL117" s="1">
        <v>-7.4193113848458761E-3</v>
      </c>
      <c r="CN117" s="25" t="s">
        <v>352</v>
      </c>
      <c r="CO117" s="27">
        <v>0</v>
      </c>
      <c r="CP117" s="27">
        <v>0.171241</v>
      </c>
      <c r="CQ117" s="28">
        <f t="shared" si="32"/>
        <v>-0.15889188669259527</v>
      </c>
      <c r="CR117" s="27">
        <f t="shared" si="33"/>
        <v>100.42834410625801</v>
      </c>
      <c r="CU117" s="30">
        <v>444</v>
      </c>
      <c r="CV117" s="30"/>
      <c r="CW117" s="15" t="s">
        <v>352</v>
      </c>
      <c r="CX117" s="33" t="s">
        <v>994</v>
      </c>
      <c r="CY117" s="34" t="s">
        <v>352</v>
      </c>
      <c r="CZ117" s="34" t="s">
        <v>989</v>
      </c>
      <c r="DA117" s="32"/>
      <c r="DB117" s="32"/>
      <c r="DC117" t="s">
        <v>352</v>
      </c>
      <c r="DD117">
        <v>132094</v>
      </c>
      <c r="DE117" t="s">
        <v>1045</v>
      </c>
      <c r="DF117" s="30">
        <v>127</v>
      </c>
      <c r="DG117" s="39" t="s">
        <v>352</v>
      </c>
      <c r="DK117" s="30">
        <v>441</v>
      </c>
      <c r="DL117" s="30"/>
      <c r="DM117" s="32"/>
      <c r="DN117" s="32" t="s">
        <v>352</v>
      </c>
      <c r="DO117" s="41">
        <v>131509</v>
      </c>
    </row>
    <row r="118" spans="1:119" ht="15.75" x14ac:dyDescent="0.25">
      <c r="A118" t="s">
        <v>497</v>
      </c>
      <c r="B118" t="s">
        <v>354</v>
      </c>
      <c r="C118" s="52">
        <v>4.4239672474859999</v>
      </c>
      <c r="D118" s="52">
        <v>5.0981530360160008</v>
      </c>
      <c r="E118" s="52">
        <v>0.67418578853000088</v>
      </c>
      <c r="F118" s="124">
        <v>0.15239393757110639</v>
      </c>
      <c r="G118" s="45">
        <v>4.2784482231139993</v>
      </c>
      <c r="H118" s="45">
        <v>4.527288137727</v>
      </c>
      <c r="I118" s="45">
        <v>0.2488399146130007</v>
      </c>
      <c r="J118" s="46">
        <v>5.816125418292116E-2</v>
      </c>
      <c r="K118" s="47">
        <v>1</v>
      </c>
      <c r="L118" s="55">
        <f t="shared" si="26"/>
        <v>4.1922902231139991</v>
      </c>
      <c r="M118" s="55">
        <f t="shared" si="27"/>
        <v>4.4411301377269998</v>
      </c>
      <c r="N118" s="55">
        <f t="shared" si="24"/>
        <v>0.2488399146130007</v>
      </c>
      <c r="O118" s="129">
        <f t="shared" si="25"/>
        <v>5.9356557244303672E-2</v>
      </c>
      <c r="P118" s="54"/>
      <c r="Q118" s="42">
        <f t="shared" si="28"/>
        <v>41.722157491804516</v>
      </c>
      <c r="R118" s="42">
        <f t="shared" si="29"/>
        <v>48.080361355942443</v>
      </c>
      <c r="S118" s="42">
        <f t="shared" si="30"/>
        <v>39.537226013486233</v>
      </c>
      <c r="T118" s="42">
        <f t="shared" si="31"/>
        <v>41.884019632636694</v>
      </c>
      <c r="AB118" t="s">
        <v>353</v>
      </c>
      <c r="AC118" s="2">
        <v>4.5981797568629998</v>
      </c>
      <c r="AD118" s="2">
        <v>4.598291619127</v>
      </c>
      <c r="AE118" s="2">
        <v>1.1186226400017318E-4</v>
      </c>
      <c r="AF118" s="1">
        <v>2.4327509996366169E-5</v>
      </c>
      <c r="AG118" s="2">
        <v>4.961839795955</v>
      </c>
      <c r="AH118" s="2">
        <v>4.961839795955</v>
      </c>
      <c r="AI118" s="2">
        <v>0</v>
      </c>
      <c r="AJ118" s="1">
        <v>0</v>
      </c>
      <c r="AM118" t="s">
        <v>353</v>
      </c>
      <c r="AN118" s="2">
        <v>4.5981797568629998</v>
      </c>
      <c r="AO118" s="2">
        <v>4.7418503267099998</v>
      </c>
      <c r="AP118" s="2">
        <v>0.143670569847</v>
      </c>
      <c r="AQ118" s="1">
        <v>3.1245096417243129E-2</v>
      </c>
      <c r="AR118" s="2">
        <v>4.5981850157129998</v>
      </c>
      <c r="AS118" s="2">
        <v>5.2588499999117744E-6</v>
      </c>
      <c r="AT118" s="1">
        <v>1.1436808211037625E-6</v>
      </c>
      <c r="AU118" s="2">
        <v>4.5987248915009999</v>
      </c>
      <c r="AV118" s="2">
        <v>5.4513463800009987E-4</v>
      </c>
      <c r="AW118" s="1">
        <v>1.1855444258925736E-4</v>
      </c>
      <c r="AX118" s="2">
        <v>4.8900897756650004</v>
      </c>
      <c r="AY118" s="2">
        <v>0.29191001880200051</v>
      </c>
      <c r="AZ118" s="1">
        <v>6.3483820606689209E-2</v>
      </c>
      <c r="BA118" s="2">
        <v>4.5981499540330004</v>
      </c>
      <c r="BB118" s="2">
        <v>-2.980282999942574E-5</v>
      </c>
      <c r="BC118" s="1">
        <v>-6.4814408255665978E-6</v>
      </c>
      <c r="BD118" s="2">
        <v>5.099144222584</v>
      </c>
      <c r="BE118" s="2">
        <v>0.50096446572100017</v>
      </c>
      <c r="BF118" s="1">
        <v>0.10894843007676834</v>
      </c>
      <c r="BG118" s="1"/>
      <c r="BH118" t="s">
        <v>353</v>
      </c>
      <c r="BI118" s="2">
        <v>4.961839795955</v>
      </c>
      <c r="BJ118" s="2">
        <v>5.0062690014479996</v>
      </c>
      <c r="BK118" s="2">
        <v>4.4429205492999557E-2</v>
      </c>
      <c r="BL118" s="1">
        <v>8.9541797639696493E-3</v>
      </c>
      <c r="BM118" s="2">
        <v>4.961839795955</v>
      </c>
      <c r="BN118" s="2">
        <v>0</v>
      </c>
      <c r="BO118" s="1">
        <v>0</v>
      </c>
      <c r="BP118" s="2">
        <v>4.961839795955</v>
      </c>
      <c r="BQ118" s="2">
        <v>0</v>
      </c>
      <c r="BR118" s="1">
        <v>0</v>
      </c>
      <c r="BS118" s="2">
        <v>5.0451445562540007</v>
      </c>
      <c r="BT118" s="2">
        <v>8.3304760299000691E-2</v>
      </c>
      <c r="BU118" s="1">
        <v>1.6789087057367823E-2</v>
      </c>
      <c r="BV118" s="2">
        <v>4.961839795955</v>
      </c>
      <c r="BW118" s="2">
        <v>0</v>
      </c>
      <c r="BX118" s="1">
        <v>0</v>
      </c>
      <c r="BY118" s="2">
        <v>5.130937611917</v>
      </c>
      <c r="BZ118" s="2">
        <v>0.16909781596200002</v>
      </c>
      <c r="CA118" s="1">
        <v>3.40796605524935E-2</v>
      </c>
      <c r="CC118" t="s">
        <v>353</v>
      </c>
      <c r="CE118" s="23">
        <v>4.5981797568629998</v>
      </c>
      <c r="CF118" s="23">
        <v>4.3614440049130003</v>
      </c>
      <c r="CG118" s="23">
        <v>-0.23673575194999952</v>
      </c>
      <c r="CH118" s="24">
        <v>-5.1484666643721415E-2</v>
      </c>
      <c r="CI118" s="2">
        <v>4.961839795955</v>
      </c>
      <c r="CJ118" s="2">
        <v>4.961839795955</v>
      </c>
      <c r="CK118" s="2">
        <v>0</v>
      </c>
      <c r="CL118" s="1">
        <v>0</v>
      </c>
      <c r="CN118" s="25" t="s">
        <v>353</v>
      </c>
      <c r="CO118" s="27">
        <v>0</v>
      </c>
      <c r="CP118" s="27">
        <v>0.14127100000000001</v>
      </c>
      <c r="CQ118" s="28">
        <f t="shared" si="32"/>
        <v>-0.14797081535919071</v>
      </c>
      <c r="CR118" s="27">
        <f t="shared" si="33"/>
        <v>65.657451555826995</v>
      </c>
      <c r="CU118" s="30">
        <v>445</v>
      </c>
      <c r="CV118" s="30"/>
      <c r="CW118" s="15" t="s">
        <v>353</v>
      </c>
      <c r="CX118" s="33" t="s">
        <v>603</v>
      </c>
      <c r="CY118" s="34" t="s">
        <v>353</v>
      </c>
      <c r="CZ118" s="34" t="s">
        <v>989</v>
      </c>
      <c r="DA118" s="32"/>
      <c r="DB118" s="32"/>
      <c r="DC118" t="s">
        <v>353</v>
      </c>
      <c r="DD118">
        <v>120113</v>
      </c>
      <c r="DE118" t="s">
        <v>1045</v>
      </c>
      <c r="DF118" s="30">
        <v>157</v>
      </c>
      <c r="DG118" s="39" t="s">
        <v>353</v>
      </c>
      <c r="DK118" s="30">
        <v>442</v>
      </c>
      <c r="DL118" s="30"/>
      <c r="DM118" s="32"/>
      <c r="DN118" s="32" t="s">
        <v>353</v>
      </c>
      <c r="DO118" s="41">
        <v>119597</v>
      </c>
    </row>
    <row r="119" spans="1:119" ht="15.75" x14ac:dyDescent="0.25">
      <c r="A119" t="s">
        <v>498</v>
      </c>
      <c r="B119" t="s">
        <v>356</v>
      </c>
      <c r="C119" s="52">
        <v>5.3792891072920002</v>
      </c>
      <c r="D119" s="52">
        <v>6.2530556353449995</v>
      </c>
      <c r="E119" s="52">
        <v>0.87376652805299937</v>
      </c>
      <c r="F119" s="124">
        <v>0.16243159841856206</v>
      </c>
      <c r="G119" s="45">
        <v>5.6095452011019997</v>
      </c>
      <c r="H119" s="45">
        <v>5.9194745375790001</v>
      </c>
      <c r="I119" s="45">
        <v>0.30992933647700038</v>
      </c>
      <c r="J119" s="46">
        <v>5.5250350138209871E-2</v>
      </c>
      <c r="K119" s="47">
        <v>2</v>
      </c>
      <c r="L119" s="55">
        <f t="shared" si="26"/>
        <v>5.459340201102</v>
      </c>
      <c r="M119" s="55">
        <f t="shared" si="27"/>
        <v>5.7692695375790004</v>
      </c>
      <c r="N119" s="55">
        <f t="shared" si="24"/>
        <v>0.30992933647700038</v>
      </c>
      <c r="O119" s="129">
        <f t="shared" si="25"/>
        <v>5.6770475013526236E-2</v>
      </c>
      <c r="P119" s="54"/>
      <c r="Q119" s="42">
        <f t="shared" si="28"/>
        <v>48.650970048494607</v>
      </c>
      <c r="R119" s="42">
        <f t="shared" si="29"/>
        <v>56.553424878085174</v>
      </c>
      <c r="S119" s="42">
        <f t="shared" si="30"/>
        <v>49.374962250739358</v>
      </c>
      <c r="T119" s="42">
        <f t="shared" si="31"/>
        <v>52.178002311488754</v>
      </c>
      <c r="AB119" t="s">
        <v>354</v>
      </c>
      <c r="AC119" s="2">
        <v>4.4239672474859999</v>
      </c>
      <c r="AD119" s="2">
        <v>4.4239296538639996</v>
      </c>
      <c r="AE119" s="2">
        <v>-3.7593622000287041E-5</v>
      </c>
      <c r="AF119" s="1">
        <v>-8.497717070950356E-6</v>
      </c>
      <c r="AG119" s="2">
        <v>4.2784482231139993</v>
      </c>
      <c r="AH119" s="2">
        <v>4.2783512865019997</v>
      </c>
      <c r="AI119" s="2">
        <v>-9.6936611999609568E-5</v>
      </c>
      <c r="AJ119" s="1">
        <v>-2.2656955733603764E-5</v>
      </c>
      <c r="AM119" t="s">
        <v>354</v>
      </c>
      <c r="AN119" s="2">
        <v>4.4239672474859999</v>
      </c>
      <c r="AO119" s="2">
        <v>4.6845000750699999</v>
      </c>
      <c r="AP119" s="2">
        <v>0.26053282758399998</v>
      </c>
      <c r="AQ119" s="1">
        <v>5.8891219805493028E-2</v>
      </c>
      <c r="AR119" s="2">
        <v>4.4239660129150007</v>
      </c>
      <c r="AS119" s="2">
        <v>-1.2345709992089837E-6</v>
      </c>
      <c r="AT119" s="1">
        <v>-2.7906422677757195E-7</v>
      </c>
      <c r="AU119" s="2">
        <v>4.4242369443690004</v>
      </c>
      <c r="AV119" s="2">
        <v>2.6969688300049199E-4</v>
      </c>
      <c r="AW119" s="1">
        <v>6.0962676239014238E-5</v>
      </c>
      <c r="AX119" s="2">
        <v>4.8627256761229996</v>
      </c>
      <c r="AY119" s="2">
        <v>0.43875842863699965</v>
      </c>
      <c r="AZ119" s="1">
        <v>9.9177594247862516E-2</v>
      </c>
      <c r="BA119" s="2">
        <v>4.4239734925800001</v>
      </c>
      <c r="BB119" s="2">
        <v>6.2450940001568256E-6</v>
      </c>
      <c r="BC119" s="1">
        <v>1.4116501435913013E-6</v>
      </c>
      <c r="BD119" s="2">
        <v>5.2469282227490002</v>
      </c>
      <c r="BE119" s="2">
        <v>0.82296097526300027</v>
      </c>
      <c r="BF119" s="1">
        <v>0.18602329746692017</v>
      </c>
      <c r="BG119" s="1"/>
      <c r="BH119" t="s">
        <v>354</v>
      </c>
      <c r="BI119" s="2">
        <v>4.2784482231139993</v>
      </c>
      <c r="BJ119" s="2">
        <v>4.3712625437339998</v>
      </c>
      <c r="BK119" s="2">
        <v>9.2814320620000501E-2</v>
      </c>
      <c r="BL119" s="1">
        <v>2.169345421047239E-2</v>
      </c>
      <c r="BM119" s="2">
        <v>4.2784442042249999</v>
      </c>
      <c r="BN119" s="2">
        <v>-4.0188889993686416E-6</v>
      </c>
      <c r="BO119" s="1">
        <v>-9.393333259607752E-7</v>
      </c>
      <c r="BP119" s="2">
        <v>4.2784371381259998</v>
      </c>
      <c r="BQ119" s="2">
        <v>-1.1084987999510076E-5</v>
      </c>
      <c r="BR119" s="1">
        <v>-2.5908898323518914E-6</v>
      </c>
      <c r="BS119" s="2">
        <v>4.4429971573609999</v>
      </c>
      <c r="BT119" s="2">
        <v>0.16454893424700057</v>
      </c>
      <c r="BU119" s="1">
        <v>3.8459956896997639E-2</v>
      </c>
      <c r="BV119" s="2">
        <v>4.2784702395639993</v>
      </c>
      <c r="BW119" s="2">
        <v>2.2016449999995302E-5</v>
      </c>
      <c r="BX119" s="1">
        <v>5.1458960940681867E-6</v>
      </c>
      <c r="BY119" s="2">
        <v>4.5643191918160007</v>
      </c>
      <c r="BZ119" s="2">
        <v>0.28587096870200135</v>
      </c>
      <c r="CA119" s="1">
        <v>6.6816507713615567E-2</v>
      </c>
      <c r="CC119" t="s">
        <v>354</v>
      </c>
      <c r="CE119" s="23">
        <v>4.4239672474859999</v>
      </c>
      <c r="CF119" s="23">
        <v>4.2761322635080008</v>
      </c>
      <c r="CG119" s="23">
        <v>-0.1478349839779991</v>
      </c>
      <c r="CH119" s="24">
        <v>-3.3416835095695846E-2</v>
      </c>
      <c r="CI119" s="2">
        <v>4.2784482231139993</v>
      </c>
      <c r="CJ119" s="2">
        <v>4.2433350754310002</v>
      </c>
      <c r="CK119" s="2">
        <v>-3.5113147682999113E-2</v>
      </c>
      <c r="CL119" s="1">
        <v>-8.2069820299105027E-3</v>
      </c>
      <c r="CN119" s="25" t="s">
        <v>354</v>
      </c>
      <c r="CO119" s="27">
        <v>0</v>
      </c>
      <c r="CP119" s="27">
        <v>8.6157999999999998E-2</v>
      </c>
      <c r="CQ119" s="28">
        <f t="shared" si="32"/>
        <v>-7.35385404609529E-2</v>
      </c>
      <c r="CR119" s="27">
        <f t="shared" si="33"/>
        <v>127.365628507727</v>
      </c>
      <c r="CU119" s="30">
        <v>446</v>
      </c>
      <c r="CV119" s="30"/>
      <c r="CW119" s="15" t="s">
        <v>354</v>
      </c>
      <c r="CX119" s="33" t="s">
        <v>994</v>
      </c>
      <c r="CY119" s="34" t="s">
        <v>354</v>
      </c>
      <c r="CZ119" s="34" t="s">
        <v>989</v>
      </c>
      <c r="DA119" s="32"/>
      <c r="DB119" s="32"/>
      <c r="DC119" t="s">
        <v>354</v>
      </c>
      <c r="DD119">
        <v>106034</v>
      </c>
      <c r="DE119" t="s">
        <v>1045</v>
      </c>
      <c r="DF119" s="30">
        <v>128</v>
      </c>
      <c r="DG119" s="39" t="s">
        <v>354</v>
      </c>
      <c r="DK119" s="30">
        <v>443</v>
      </c>
      <c r="DL119" s="30"/>
      <c r="DM119" s="32"/>
      <c r="DN119" s="32" t="s">
        <v>354</v>
      </c>
      <c r="DO119" s="41">
        <v>105037</v>
      </c>
    </row>
    <row r="120" spans="1:119" ht="15.75" x14ac:dyDescent="0.25">
      <c r="A120" t="s">
        <v>834</v>
      </c>
      <c r="B120" t="s">
        <v>357</v>
      </c>
      <c r="C120" s="52">
        <v>6.8459980224780006</v>
      </c>
      <c r="D120" s="52">
        <v>7.3940448555840002</v>
      </c>
      <c r="E120" s="52">
        <v>0.54804683310599955</v>
      </c>
      <c r="F120" s="124">
        <v>8.005360669204907E-2</v>
      </c>
      <c r="G120" s="45">
        <v>7.0168061684060001</v>
      </c>
      <c r="H120" s="45">
        <v>7.2867731623729997</v>
      </c>
      <c r="I120" s="45">
        <v>0.26996699396699952</v>
      </c>
      <c r="J120" s="46">
        <v>3.8474341101590898E-2</v>
      </c>
      <c r="K120" s="47">
        <v>1</v>
      </c>
      <c r="L120" s="55">
        <f t="shared" si="26"/>
        <v>6.885718168406</v>
      </c>
      <c r="M120" s="55">
        <f t="shared" si="27"/>
        <v>7.1556851623729996</v>
      </c>
      <c r="N120" s="55">
        <f t="shared" si="24"/>
        <v>0.26996699396699952</v>
      </c>
      <c r="O120" s="129">
        <f t="shared" si="25"/>
        <v>3.9206802742188789E-2</v>
      </c>
      <c r="P120" s="54"/>
      <c r="Q120" s="42">
        <f t="shared" si="28"/>
        <v>59.168205269290603</v>
      </c>
      <c r="R120" s="42">
        <f t="shared" si="29"/>
        <v>63.904833502592822</v>
      </c>
      <c r="S120" s="42">
        <f t="shared" si="30"/>
        <v>59.511496304414713</v>
      </c>
      <c r="T120" s="42">
        <f t="shared" si="31"/>
        <v>61.844751800914395</v>
      </c>
      <c r="AB120" t="s">
        <v>356</v>
      </c>
      <c r="AC120" s="2">
        <v>5.3792891072920002</v>
      </c>
      <c r="AD120" s="2">
        <v>5.3786094354680003</v>
      </c>
      <c r="AE120" s="2">
        <v>-6.7967182399986115E-4</v>
      </c>
      <c r="AF120" s="1">
        <v>-1.2634974816254414E-4</v>
      </c>
      <c r="AG120" s="2">
        <v>5.6095452011019997</v>
      </c>
      <c r="AH120" s="2">
        <v>5.6095452011019997</v>
      </c>
      <c r="AI120" s="2">
        <v>0</v>
      </c>
      <c r="AJ120" s="1">
        <v>0</v>
      </c>
      <c r="AM120" t="s">
        <v>356</v>
      </c>
      <c r="AN120" s="2">
        <v>5.3792891072920002</v>
      </c>
      <c r="AO120" s="2">
        <v>5.6785620589679997</v>
      </c>
      <c r="AP120" s="2">
        <v>0.29927295167599954</v>
      </c>
      <c r="AQ120" s="1">
        <v>5.5634293994407974E-2</v>
      </c>
      <c r="AR120" s="2">
        <v>5.3792605281660002</v>
      </c>
      <c r="AS120" s="2">
        <v>-2.8579125999961263E-5</v>
      </c>
      <c r="AT120" s="1">
        <v>-5.3128072185635597E-6</v>
      </c>
      <c r="AU120" s="2">
        <v>5.3788446175819997</v>
      </c>
      <c r="AV120" s="2">
        <v>-4.4448971000043969E-4</v>
      </c>
      <c r="AW120" s="1">
        <v>-8.2629823594701943E-5</v>
      </c>
      <c r="AX120" s="2">
        <v>5.8117976880310005</v>
      </c>
      <c r="AY120" s="2">
        <v>0.43250858073900034</v>
      </c>
      <c r="AZ120" s="1">
        <v>8.0402553592575074E-2</v>
      </c>
      <c r="BA120" s="2">
        <v>5.3794463122030001</v>
      </c>
      <c r="BB120" s="2">
        <v>1.5720491099990852E-4</v>
      </c>
      <c r="BC120" s="1">
        <v>2.9224105242234767E-5</v>
      </c>
      <c r="BD120" s="2">
        <v>6.2567662480859996</v>
      </c>
      <c r="BE120" s="2">
        <v>0.87747714079399941</v>
      </c>
      <c r="BF120" s="1">
        <v>0.16312139453603974</v>
      </c>
      <c r="BG120" s="1"/>
      <c r="BH120" t="s">
        <v>356</v>
      </c>
      <c r="BI120" s="2">
        <v>5.6095452011019997</v>
      </c>
      <c r="BJ120" s="2">
        <v>5.701521622914</v>
      </c>
      <c r="BK120" s="2">
        <v>9.1976421812000275E-2</v>
      </c>
      <c r="BL120" s="1">
        <v>1.6396413348078811E-2</v>
      </c>
      <c r="BM120" s="2">
        <v>5.6095452011019997</v>
      </c>
      <c r="BN120" s="2">
        <v>0</v>
      </c>
      <c r="BO120" s="1">
        <v>0</v>
      </c>
      <c r="BP120" s="2">
        <v>5.6095452011019997</v>
      </c>
      <c r="BQ120" s="2">
        <v>0</v>
      </c>
      <c r="BR120" s="1">
        <v>0</v>
      </c>
      <c r="BS120" s="2">
        <v>5.7685360193630002</v>
      </c>
      <c r="BT120" s="2">
        <v>0.15899081826100048</v>
      </c>
      <c r="BU120" s="1">
        <v>2.8342907055952878E-2</v>
      </c>
      <c r="BV120" s="2">
        <v>5.6095452011019997</v>
      </c>
      <c r="BW120" s="2">
        <v>0</v>
      </c>
      <c r="BX120" s="1">
        <v>0</v>
      </c>
      <c r="BY120" s="2">
        <v>5.9185412389860002</v>
      </c>
      <c r="BZ120" s="2">
        <v>0.30899603788400043</v>
      </c>
      <c r="CA120" s="1">
        <v>5.5083973264587992E-2</v>
      </c>
      <c r="CC120" t="s">
        <v>356</v>
      </c>
      <c r="CE120" s="23">
        <v>5.3792891072920002</v>
      </c>
      <c r="CF120" s="23">
        <v>5.3778409390669992</v>
      </c>
      <c r="CG120" s="23">
        <v>-1.4481682250009342E-3</v>
      </c>
      <c r="CH120" s="24">
        <v>-2.6921182262500847E-4</v>
      </c>
      <c r="CI120" s="2">
        <v>5.6095452011019997</v>
      </c>
      <c r="CJ120" s="2">
        <v>5.6095452011019997</v>
      </c>
      <c r="CK120" s="2">
        <v>0</v>
      </c>
      <c r="CL120" s="1">
        <v>0</v>
      </c>
      <c r="CN120" s="25" t="s">
        <v>356</v>
      </c>
      <c r="CO120" s="27">
        <v>0</v>
      </c>
      <c r="CP120" s="27">
        <v>0.15020500000000001</v>
      </c>
      <c r="CQ120" s="28">
        <f t="shared" si="32"/>
        <v>-0.13565000184524595</v>
      </c>
      <c r="CR120" s="27">
        <f t="shared" si="33"/>
        <v>110.30942141852499</v>
      </c>
      <c r="CU120" s="30">
        <v>449</v>
      </c>
      <c r="CV120" s="30"/>
      <c r="CW120" s="15" t="s">
        <v>356</v>
      </c>
      <c r="CX120" s="33" t="s">
        <v>994</v>
      </c>
      <c r="CY120" s="34" t="s">
        <v>356</v>
      </c>
      <c r="CZ120" s="34" t="s">
        <v>989</v>
      </c>
      <c r="DA120" s="32"/>
      <c r="DB120" s="32"/>
      <c r="DC120" t="s">
        <v>356</v>
      </c>
      <c r="DD120">
        <v>110569</v>
      </c>
      <c r="DE120" t="s">
        <v>1045</v>
      </c>
      <c r="DF120" s="30">
        <v>129</v>
      </c>
      <c r="DG120" s="39" t="s">
        <v>356</v>
      </c>
      <c r="DK120" s="30">
        <v>445</v>
      </c>
      <c r="DL120" s="30"/>
      <c r="DM120" s="32"/>
      <c r="DN120" s="32" t="s">
        <v>356</v>
      </c>
      <c r="DO120" s="41">
        <v>110109</v>
      </c>
    </row>
    <row r="121" spans="1:119" ht="15.75" x14ac:dyDescent="0.25">
      <c r="A121" t="s">
        <v>835</v>
      </c>
      <c r="B121" t="s">
        <v>358</v>
      </c>
      <c r="C121" s="52">
        <v>7.285221200144</v>
      </c>
      <c r="D121" s="52">
        <v>8.349835467449001</v>
      </c>
      <c r="E121" s="52">
        <v>1.064614267305001</v>
      </c>
      <c r="F121" s="124">
        <v>0.14613341696254298</v>
      </c>
      <c r="G121" s="45">
        <v>7.0395412701639994</v>
      </c>
      <c r="H121" s="45">
        <v>7.4380827738490005</v>
      </c>
      <c r="I121" s="45">
        <v>0.39854150368500108</v>
      </c>
      <c r="J121" s="46">
        <v>5.6614698087524146E-2</v>
      </c>
      <c r="K121" s="47">
        <v>3</v>
      </c>
      <c r="L121" s="55">
        <f t="shared" si="26"/>
        <v>6.8116622701639997</v>
      </c>
      <c r="M121" s="55">
        <f t="shared" si="27"/>
        <v>7.2102037738490008</v>
      </c>
      <c r="N121" s="55">
        <f t="shared" si="24"/>
        <v>0.39854150368500108</v>
      </c>
      <c r="O121" s="129">
        <f t="shared" si="25"/>
        <v>5.8508699914654703E-2</v>
      </c>
      <c r="P121" s="54"/>
      <c r="Q121" s="42">
        <f t="shared" si="28"/>
        <v>44.650505942866253</v>
      </c>
      <c r="R121" s="42">
        <f t="shared" si="29"/>
        <v>51.175436945403625</v>
      </c>
      <c r="S121" s="42">
        <f t="shared" si="30"/>
        <v>41.748103224201856</v>
      </c>
      <c r="T121" s="42">
        <f t="shared" si="31"/>
        <v>44.190730467752715</v>
      </c>
      <c r="AB121" t="s">
        <v>357</v>
      </c>
      <c r="AC121" s="2">
        <v>6.8459980224780006</v>
      </c>
      <c r="AD121" s="2">
        <v>6.8466785833559998</v>
      </c>
      <c r="AE121" s="2">
        <v>6.8056087799917009E-4</v>
      </c>
      <c r="AF121" s="1">
        <v>9.9410031344536083E-5</v>
      </c>
      <c r="AG121" s="2">
        <v>7.0168061684060001</v>
      </c>
      <c r="AH121" s="2">
        <v>7.0168061684060001</v>
      </c>
      <c r="AI121" s="2">
        <v>0</v>
      </c>
      <c r="AJ121" s="1">
        <v>0</v>
      </c>
      <c r="AM121" t="s">
        <v>357</v>
      </c>
      <c r="AN121" s="2">
        <v>6.8459980224780006</v>
      </c>
      <c r="AO121" s="2">
        <v>6.9741017562450001</v>
      </c>
      <c r="AP121" s="2">
        <v>0.12810373376699946</v>
      </c>
      <c r="AQ121" s="1">
        <v>1.8712207240841505E-2</v>
      </c>
      <c r="AR121" s="2">
        <v>6.8460264645039999</v>
      </c>
      <c r="AS121" s="2">
        <v>2.84420259992757E-5</v>
      </c>
      <c r="AT121" s="1">
        <v>4.1545477965213792E-6</v>
      </c>
      <c r="AU121" s="2">
        <v>6.8462947793979998</v>
      </c>
      <c r="AV121" s="2">
        <v>2.9675691999919707E-4</v>
      </c>
      <c r="AW121" s="1">
        <v>4.3347503026561191E-5</v>
      </c>
      <c r="AX121" s="2">
        <v>7.1360304566139998</v>
      </c>
      <c r="AY121" s="2">
        <v>0.29003243413599922</v>
      </c>
      <c r="AZ121" s="1">
        <v>4.2365252397636263E-2</v>
      </c>
      <c r="BA121" s="2">
        <v>6.8458418468589999</v>
      </c>
      <c r="BB121" s="2">
        <v>-1.5617561900072019E-4</v>
      </c>
      <c r="BC121" s="1">
        <v>-2.2812688301681738E-5</v>
      </c>
      <c r="BD121" s="2">
        <v>7.3234770019370004</v>
      </c>
      <c r="BE121" s="2">
        <v>0.47747897945899975</v>
      </c>
      <c r="BF121" s="1">
        <v>6.9745708060571399E-2</v>
      </c>
      <c r="BG121" s="1"/>
      <c r="BH121" t="s">
        <v>357</v>
      </c>
      <c r="BI121" s="2">
        <v>7.0168061684060001</v>
      </c>
      <c r="BJ121" s="2">
        <v>7.0854059488559997</v>
      </c>
      <c r="BK121" s="2">
        <v>6.8599780449999592E-2</v>
      </c>
      <c r="BL121" s="1">
        <v>9.7764964292270488E-3</v>
      </c>
      <c r="BM121" s="2">
        <v>7.0168061684060001</v>
      </c>
      <c r="BN121" s="2">
        <v>0</v>
      </c>
      <c r="BO121" s="1">
        <v>0</v>
      </c>
      <c r="BP121" s="2">
        <v>7.0168061684060001</v>
      </c>
      <c r="BQ121" s="2">
        <v>0</v>
      </c>
      <c r="BR121" s="1">
        <v>0</v>
      </c>
      <c r="BS121" s="2">
        <v>7.1670969450049995</v>
      </c>
      <c r="BT121" s="2">
        <v>0.15029077659899936</v>
      </c>
      <c r="BU121" s="1">
        <v>2.1418687219222524E-2</v>
      </c>
      <c r="BV121" s="2">
        <v>7.0168061684060001</v>
      </c>
      <c r="BW121" s="2">
        <v>0</v>
      </c>
      <c r="BX121" s="1">
        <v>0</v>
      </c>
      <c r="BY121" s="2">
        <v>7.2649348188409997</v>
      </c>
      <c r="BZ121" s="2">
        <v>0.24812865043499954</v>
      </c>
      <c r="CA121" s="1">
        <v>3.5362049981119352E-2</v>
      </c>
      <c r="CC121" t="s">
        <v>357</v>
      </c>
      <c r="CE121" s="23">
        <v>6.8459980224780006</v>
      </c>
      <c r="CF121" s="23">
        <v>6.9219155036449997</v>
      </c>
      <c r="CG121" s="23">
        <v>7.5917481166999146E-2</v>
      </c>
      <c r="CH121" s="24">
        <v>1.1089322684250469E-2</v>
      </c>
      <c r="CI121" s="2">
        <v>7.0168061684060001</v>
      </c>
      <c r="CJ121" s="2">
        <v>7.0262031199530002</v>
      </c>
      <c r="CK121" s="2">
        <v>9.3969515470000431E-3</v>
      </c>
      <c r="CL121" s="1">
        <v>1.3392063741636373E-3</v>
      </c>
      <c r="CN121" s="25" t="s">
        <v>357</v>
      </c>
      <c r="CO121" s="27">
        <v>0</v>
      </c>
      <c r="CP121" s="27">
        <v>0.13108800000000001</v>
      </c>
      <c r="CQ121" s="28">
        <f t="shared" si="32"/>
        <v>-0.11916679131219149</v>
      </c>
      <c r="CR121" s="27">
        <f t="shared" si="33"/>
        <v>317.69363344331504</v>
      </c>
      <c r="CU121" s="30">
        <v>450</v>
      </c>
      <c r="CV121" s="30"/>
      <c r="CW121" s="15" t="s">
        <v>357</v>
      </c>
      <c r="CX121" s="33" t="s">
        <v>603</v>
      </c>
      <c r="CY121" s="34" t="s">
        <v>357</v>
      </c>
      <c r="CZ121" s="34" t="s">
        <v>989</v>
      </c>
      <c r="DA121" s="32"/>
      <c r="DB121" s="32"/>
      <c r="DC121" t="s">
        <v>357</v>
      </c>
      <c r="DD121">
        <v>115704</v>
      </c>
      <c r="DE121" t="s">
        <v>1045</v>
      </c>
      <c r="DF121" s="30">
        <v>158</v>
      </c>
      <c r="DG121" s="39" t="s">
        <v>357</v>
      </c>
      <c r="DK121" s="30">
        <v>446</v>
      </c>
      <c r="DL121" s="30"/>
      <c r="DM121" s="32"/>
      <c r="DN121" s="32" t="s">
        <v>357</v>
      </c>
      <c r="DO121" s="41">
        <v>114822</v>
      </c>
    </row>
    <row r="122" spans="1:119" ht="15.75" x14ac:dyDescent="0.25">
      <c r="B122" t="s">
        <v>359</v>
      </c>
      <c r="C122" s="52">
        <v>5.4217986860649994</v>
      </c>
      <c r="D122" s="52">
        <v>5.7233951229770001</v>
      </c>
      <c r="E122" s="52">
        <v>0.30159643691200078</v>
      </c>
      <c r="F122" s="124">
        <v>5.5626638754986982E-2</v>
      </c>
      <c r="G122" s="45">
        <v>5.4481566004740003</v>
      </c>
      <c r="H122" s="45">
        <v>5.632650435195</v>
      </c>
      <c r="I122" s="45">
        <v>0.18449383472099967</v>
      </c>
      <c r="J122" s="46">
        <v>3.3863533714311431E-2</v>
      </c>
      <c r="K122" s="47">
        <v>1</v>
      </c>
      <c r="L122" s="55">
        <f t="shared" si="26"/>
        <v>5.3104756004740006</v>
      </c>
      <c r="M122" s="55">
        <f t="shared" si="27"/>
        <v>5.4949694351950003</v>
      </c>
      <c r="N122" s="55">
        <f t="shared" si="24"/>
        <v>0.18449383472099967</v>
      </c>
      <c r="O122" s="129">
        <f t="shared" si="25"/>
        <v>3.4741489953278797E-2</v>
      </c>
      <c r="P122" s="54"/>
      <c r="Q122" s="42">
        <f t="shared" si="28"/>
        <v>48.723444072584627</v>
      </c>
      <c r="R122" s="42">
        <f t="shared" si="29"/>
        <v>51.433765494909096</v>
      </c>
      <c r="S122" s="42">
        <f t="shared" si="30"/>
        <v>47.723029920594556</v>
      </c>
      <c r="T122" s="42">
        <f t="shared" si="31"/>
        <v>49.380999085120912</v>
      </c>
      <c r="AB122" t="s">
        <v>358</v>
      </c>
      <c r="AC122" s="2">
        <v>7.285221200144</v>
      </c>
      <c r="AD122" s="2">
        <v>7.2827843557519998</v>
      </c>
      <c r="AE122" s="2">
        <v>-2.4368443920002036E-3</v>
      </c>
      <c r="AF122" s="1">
        <v>-3.3449147596946498E-4</v>
      </c>
      <c r="AG122" s="2">
        <v>7.0395412701639994</v>
      </c>
      <c r="AH122" s="2">
        <v>7.0387561122540001</v>
      </c>
      <c r="AI122" s="2">
        <v>-7.8515790999933444E-4</v>
      </c>
      <c r="AJ122" s="1">
        <v>-1.1153537991560673E-4</v>
      </c>
      <c r="AM122" t="s">
        <v>358</v>
      </c>
      <c r="AN122" s="2">
        <v>7.285221200144</v>
      </c>
      <c r="AO122" s="2">
        <v>7.574896319704</v>
      </c>
      <c r="AP122" s="2">
        <v>0.28967511956000003</v>
      </c>
      <c r="AQ122" s="1">
        <v>3.9762021166121118E-2</v>
      </c>
      <c r="AR122" s="2">
        <v>7.2851187144659999</v>
      </c>
      <c r="AS122" s="2">
        <v>-1.0248567800008601E-4</v>
      </c>
      <c r="AT122" s="1">
        <v>-1.4067613760040708E-5</v>
      </c>
      <c r="AU122" s="2">
        <v>7.2836103607679998</v>
      </c>
      <c r="AV122" s="2">
        <v>-1.6108393760001505E-3</v>
      </c>
      <c r="AW122" s="1">
        <v>-2.2111056503930322E-4</v>
      </c>
      <c r="AX122" s="2">
        <v>7.9112168394150002</v>
      </c>
      <c r="AY122" s="2">
        <v>0.62599563927100021</v>
      </c>
      <c r="AZ122" s="1">
        <v>8.5926785484375781E-2</v>
      </c>
      <c r="BA122" s="2">
        <v>7.2857849739659999</v>
      </c>
      <c r="BB122" s="2">
        <v>5.6377382199990222E-4</v>
      </c>
      <c r="BC122" s="1">
        <v>7.7385958025373149E-5</v>
      </c>
      <c r="BD122" s="2">
        <v>8.3441168234319996</v>
      </c>
      <c r="BE122" s="2">
        <v>1.0588956232879996</v>
      </c>
      <c r="BF122" s="1">
        <v>0.14534845191345314</v>
      </c>
      <c r="BG122" s="1"/>
      <c r="BH122" t="s">
        <v>358</v>
      </c>
      <c r="BI122" s="2">
        <v>7.0395412701639994</v>
      </c>
      <c r="BJ122" s="2">
        <v>7.1578861755379997</v>
      </c>
      <c r="BK122" s="2">
        <v>0.11834490537400022</v>
      </c>
      <c r="BL122" s="1">
        <v>1.6811451319361775E-2</v>
      </c>
      <c r="BM122" s="2">
        <v>7.0395081641020001</v>
      </c>
      <c r="BN122" s="2">
        <v>-3.3106061999355063E-5</v>
      </c>
      <c r="BO122" s="1">
        <v>-4.7028720663475558E-6</v>
      </c>
      <c r="BP122" s="2">
        <v>7.0389807529309998</v>
      </c>
      <c r="BQ122" s="2">
        <v>-5.6051723299965772E-4</v>
      </c>
      <c r="BR122" s="1">
        <v>-7.9624113488093728E-5</v>
      </c>
      <c r="BS122" s="2">
        <v>7.2869815187210003</v>
      </c>
      <c r="BT122" s="2">
        <v>0.24744024855700086</v>
      </c>
      <c r="BU122" s="1">
        <v>3.5150052973726836E-2</v>
      </c>
      <c r="BV122" s="2">
        <v>7.0397235209189999</v>
      </c>
      <c r="BW122" s="2">
        <v>1.8225075500044596E-4</v>
      </c>
      <c r="BX122" s="1">
        <v>2.5889578312849366E-5</v>
      </c>
      <c r="BY122" s="2">
        <v>7.4375803605429995</v>
      </c>
      <c r="BZ122" s="2">
        <v>0.39803909037900009</v>
      </c>
      <c r="CA122" s="1">
        <v>5.6543327910587991E-2</v>
      </c>
      <c r="CC122" t="s">
        <v>358</v>
      </c>
      <c r="CE122" s="23">
        <v>7.285221200144</v>
      </c>
      <c r="CF122" s="23">
        <v>7.2886637580110003</v>
      </c>
      <c r="CG122" s="23">
        <v>3.4425578670003176E-3</v>
      </c>
      <c r="CH122" s="24">
        <v>4.7253992328088432E-4</v>
      </c>
      <c r="CI122" s="2">
        <v>7.0395412701639994</v>
      </c>
      <c r="CJ122" s="2">
        <v>7.0471094358549999</v>
      </c>
      <c r="CK122" s="2">
        <v>7.5681656910004946E-3</v>
      </c>
      <c r="CL122" s="1">
        <v>1.0750935892764758E-3</v>
      </c>
      <c r="CN122" s="25" t="s">
        <v>358</v>
      </c>
      <c r="CO122" s="27">
        <v>0</v>
      </c>
      <c r="CP122" s="27">
        <v>0.227879</v>
      </c>
      <c r="CQ122" s="28">
        <f t="shared" si="32"/>
        <v>-0.2263058886881136</v>
      </c>
      <c r="CR122" s="27">
        <f t="shared" si="33"/>
        <v>117.81087095047299</v>
      </c>
      <c r="CU122" s="30">
        <v>451</v>
      </c>
      <c r="CV122" s="30"/>
      <c r="CW122" s="15" t="s">
        <v>358</v>
      </c>
      <c r="CX122" s="33" t="s">
        <v>603</v>
      </c>
      <c r="CY122" s="34" t="s">
        <v>358</v>
      </c>
      <c r="CZ122" s="34" t="s">
        <v>989</v>
      </c>
      <c r="DA122" s="32"/>
      <c r="DB122" s="32"/>
      <c r="DC122" t="s">
        <v>358</v>
      </c>
      <c r="DD122">
        <v>163161</v>
      </c>
      <c r="DE122" t="s">
        <v>1045</v>
      </c>
      <c r="DF122" s="30">
        <v>159</v>
      </c>
      <c r="DG122" s="39" t="s">
        <v>358</v>
      </c>
      <c r="DK122" s="30">
        <v>447</v>
      </c>
      <c r="DL122" s="30"/>
      <c r="DM122" s="32"/>
      <c r="DN122" s="32" t="s">
        <v>358</v>
      </c>
      <c r="DO122" s="41">
        <v>162042</v>
      </c>
    </row>
    <row r="123" spans="1:119" ht="15.75" x14ac:dyDescent="0.25">
      <c r="B123" t="s">
        <v>360</v>
      </c>
      <c r="C123" s="52">
        <v>2.2455521934610001</v>
      </c>
      <c r="D123" s="52">
        <v>2.7528615778100001</v>
      </c>
      <c r="E123" s="52">
        <v>0.50730938434899997</v>
      </c>
      <c r="F123" s="124">
        <v>0.22591743172404277</v>
      </c>
      <c r="G123" s="45">
        <v>2.2853087615530003</v>
      </c>
      <c r="H123" s="45">
        <v>2.4556630270469997</v>
      </c>
      <c r="I123" s="45">
        <v>0.17035426549399935</v>
      </c>
      <c r="J123" s="46">
        <v>7.45432163740683E-2</v>
      </c>
      <c r="K123" s="47">
        <v>1</v>
      </c>
      <c r="L123" s="55">
        <f t="shared" si="26"/>
        <v>2.2362957615530004</v>
      </c>
      <c r="M123" s="55">
        <f t="shared" si="27"/>
        <v>2.4066500270469997</v>
      </c>
      <c r="N123" s="55">
        <f t="shared" si="24"/>
        <v>0.17035426549399935</v>
      </c>
      <c r="O123" s="129">
        <f t="shared" si="25"/>
        <v>7.6176983573807991E-2</v>
      </c>
      <c r="P123" s="54"/>
      <c r="Q123" s="42">
        <f t="shared" si="28"/>
        <v>62.679400252916885</v>
      </c>
      <c r="R123" s="42">
        <f t="shared" si="29"/>
        <v>76.839769380059181</v>
      </c>
      <c r="S123" s="42">
        <f t="shared" si="30"/>
        <v>62.421028346815177</v>
      </c>
      <c r="T123" s="42">
        <f t="shared" si="31"/>
        <v>67.176073997850722</v>
      </c>
      <c r="AB123" t="s">
        <v>359</v>
      </c>
      <c r="AC123" s="2">
        <v>5.4217986860649994</v>
      </c>
      <c r="AD123" s="2">
        <v>5.4209812260929997</v>
      </c>
      <c r="AE123" s="2">
        <v>-8.174599719996678E-4</v>
      </c>
      <c r="AF123" s="1">
        <v>-1.5077283745349812E-4</v>
      </c>
      <c r="AG123" s="2">
        <v>5.4481566004740003</v>
      </c>
      <c r="AH123" s="2">
        <v>5.4479111837729999</v>
      </c>
      <c r="AI123" s="2">
        <v>-2.4541670100042268E-4</v>
      </c>
      <c r="AJ123" s="1">
        <v>-4.5045823568850967E-5</v>
      </c>
      <c r="AM123" t="s">
        <v>359</v>
      </c>
      <c r="AN123" s="2">
        <v>5.4217986860649994</v>
      </c>
      <c r="AO123" s="2">
        <v>5.5040294983790004</v>
      </c>
      <c r="AP123" s="2">
        <v>8.2230812314000978E-2</v>
      </c>
      <c r="AQ123" s="1">
        <v>1.5166703353510523E-2</v>
      </c>
      <c r="AR123" s="2">
        <v>5.421764288386</v>
      </c>
      <c r="AS123" s="2">
        <v>-3.4397678999376069E-5</v>
      </c>
      <c r="AT123" s="1">
        <v>-6.3443298047535973E-6</v>
      </c>
      <c r="AU123" s="2">
        <v>5.4212430219790004</v>
      </c>
      <c r="AV123" s="2">
        <v>-5.5566408599894146E-4</v>
      </c>
      <c r="AW123" s="1">
        <v>-1.0248703763699276E-4</v>
      </c>
      <c r="AX123" s="2">
        <v>5.5904621936360002</v>
      </c>
      <c r="AY123" s="2">
        <v>0.16866350757100079</v>
      </c>
      <c r="AZ123" s="1">
        <v>3.110840467103591E-2</v>
      </c>
      <c r="BA123" s="2">
        <v>5.4219879360990006</v>
      </c>
      <c r="BB123" s="2">
        <v>1.8925003400127594E-4</v>
      </c>
      <c r="BC123" s="1">
        <v>3.4905396706757605E-5</v>
      </c>
      <c r="BD123" s="2">
        <v>5.7129944908189998</v>
      </c>
      <c r="BE123" s="2">
        <v>0.29119580475400042</v>
      </c>
      <c r="BF123" s="1">
        <v>5.3708339540976716E-2</v>
      </c>
      <c r="BG123" s="1"/>
      <c r="BH123" t="s">
        <v>359</v>
      </c>
      <c r="BI123" s="2">
        <v>5.4481566004740003</v>
      </c>
      <c r="BJ123" s="2">
        <v>5.5043444445579999</v>
      </c>
      <c r="BK123" s="2">
        <v>5.6187844083999572E-2</v>
      </c>
      <c r="BL123" s="1">
        <v>1.0313184477683904E-2</v>
      </c>
      <c r="BM123" s="2">
        <v>5.4481462518180006</v>
      </c>
      <c r="BN123" s="2">
        <v>-1.0348655999692369E-5</v>
      </c>
      <c r="BO123" s="1">
        <v>-1.8994784398803836E-6</v>
      </c>
      <c r="BP123" s="2">
        <v>5.4479808059750008</v>
      </c>
      <c r="BQ123" s="2">
        <v>-1.7579449899951527E-4</v>
      </c>
      <c r="BR123" s="1">
        <v>-3.2266785243328137E-5</v>
      </c>
      <c r="BS123" s="2">
        <v>5.5580910860920003</v>
      </c>
      <c r="BT123" s="2">
        <v>0.10993448561800001</v>
      </c>
      <c r="BU123" s="1">
        <v>2.0178290324554086E-2</v>
      </c>
      <c r="BV123" s="2">
        <v>5.4482135715150006</v>
      </c>
      <c r="BW123" s="2">
        <v>5.6971041000331013E-5</v>
      </c>
      <c r="BX123" s="1">
        <v>1.0456938957183137E-5</v>
      </c>
      <c r="BY123" s="2">
        <v>5.6269517167699998</v>
      </c>
      <c r="BZ123" s="2">
        <v>0.17879511629599953</v>
      </c>
      <c r="CA123" s="1">
        <v>3.2817543511954851E-2</v>
      </c>
      <c r="CC123" t="s">
        <v>359</v>
      </c>
      <c r="CE123" s="23">
        <v>5.4217986860649994</v>
      </c>
      <c r="CF123" s="23">
        <v>5.430632865762</v>
      </c>
      <c r="CG123" s="23">
        <v>8.8341796970006214E-3</v>
      </c>
      <c r="CH123" s="24">
        <v>1.6293817252392747E-3</v>
      </c>
      <c r="CI123" s="2">
        <v>5.4481566004740003</v>
      </c>
      <c r="CJ123" s="2">
        <v>5.4520190008979998</v>
      </c>
      <c r="CK123" s="2">
        <v>3.8624004239995458E-3</v>
      </c>
      <c r="CL123" s="1">
        <v>7.0893711529208055E-4</v>
      </c>
      <c r="CN123" s="25" t="s">
        <v>359</v>
      </c>
      <c r="CO123" s="27">
        <v>0</v>
      </c>
      <c r="CP123" s="27">
        <v>0.137681</v>
      </c>
      <c r="CQ123" s="28">
        <f t="shared" si="32"/>
        <v>-0.12692825243315425</v>
      </c>
      <c r="CR123" s="27">
        <f t="shared" si="33"/>
        <v>84.470349724447999</v>
      </c>
      <c r="CU123" s="30">
        <v>452</v>
      </c>
      <c r="CV123" s="30"/>
      <c r="CW123" s="15" t="s">
        <v>359</v>
      </c>
      <c r="CX123" s="36" t="s">
        <v>975</v>
      </c>
      <c r="CY123" s="34" t="s">
        <v>359</v>
      </c>
      <c r="CZ123" s="34" t="s">
        <v>989</v>
      </c>
      <c r="DA123" s="32"/>
      <c r="DB123" s="32"/>
      <c r="DC123" t="s">
        <v>359</v>
      </c>
      <c r="DD123">
        <v>111277</v>
      </c>
      <c r="DE123" t="s">
        <v>1045</v>
      </c>
      <c r="DF123" s="30">
        <v>199</v>
      </c>
      <c r="DG123" s="39" t="s">
        <v>359</v>
      </c>
      <c r="DK123" s="30">
        <v>448</v>
      </c>
      <c r="DL123" s="30"/>
      <c r="DM123" s="32"/>
      <c r="DN123" s="32" t="s">
        <v>359</v>
      </c>
      <c r="DO123" s="41">
        <v>110581</v>
      </c>
    </row>
    <row r="124" spans="1:119" ht="15.75" x14ac:dyDescent="0.25">
      <c r="A124" t="s">
        <v>499</v>
      </c>
      <c r="B124" t="s">
        <v>371</v>
      </c>
      <c r="C124" s="52">
        <v>3.8947346410049999</v>
      </c>
      <c r="D124" s="52">
        <v>4.620167487382</v>
      </c>
      <c r="E124" s="52">
        <v>0.72543284637700012</v>
      </c>
      <c r="F124" s="124">
        <v>0.18625989014486721</v>
      </c>
      <c r="G124" s="45">
        <v>4.2057354859710001</v>
      </c>
      <c r="H124" s="45">
        <v>4.4223782515390004</v>
      </c>
      <c r="I124" s="45">
        <v>0.21664276556800033</v>
      </c>
      <c r="J124" s="46">
        <v>5.1511267480004841E-2</v>
      </c>
      <c r="K124" s="47">
        <v>2</v>
      </c>
      <c r="L124" s="55">
        <f t="shared" si="26"/>
        <v>4.0897554859709997</v>
      </c>
      <c r="M124" s="55">
        <f t="shared" si="27"/>
        <v>4.306398251539</v>
      </c>
      <c r="N124" s="55">
        <f t="shared" si="24"/>
        <v>0.21664276556800033</v>
      </c>
      <c r="O124" s="129">
        <f t="shared" si="25"/>
        <v>5.2972058185665465E-2</v>
      </c>
      <c r="P124" s="54"/>
      <c r="Q124" s="42">
        <f t="shared" si="28"/>
        <v>44.601475453259738</v>
      </c>
      <c r="R124" s="42">
        <f t="shared" si="29"/>
        <v>52.908941371482882</v>
      </c>
      <c r="S124" s="42">
        <f t="shared" si="30"/>
        <v>46.83480281221442</v>
      </c>
      <c r="T124" s="42">
        <f t="shared" si="31"/>
        <v>49.315738711897211</v>
      </c>
      <c r="AB124" t="s">
        <v>360</v>
      </c>
      <c r="AC124" s="2">
        <v>2.2455521934610001</v>
      </c>
      <c r="AD124" s="2">
        <v>2.2473010847049997</v>
      </c>
      <c r="AE124" s="2">
        <v>1.748891243999573E-3</v>
      </c>
      <c r="AF124" s="1">
        <v>7.7882458002637698E-4</v>
      </c>
      <c r="AG124" s="2">
        <v>2.2853087615530003</v>
      </c>
      <c r="AH124" s="2">
        <v>2.2857402725579998</v>
      </c>
      <c r="AI124" s="2">
        <v>4.3151100499949635E-4</v>
      </c>
      <c r="AJ124" s="1">
        <v>1.8881956445406507E-4</v>
      </c>
      <c r="AM124" t="s">
        <v>360</v>
      </c>
      <c r="AN124" s="2">
        <v>2.2455521934610001</v>
      </c>
      <c r="AO124" s="2">
        <v>2.4635619672079998</v>
      </c>
      <c r="AP124" s="2">
        <v>0.2180097737469997</v>
      </c>
      <c r="AQ124" s="1">
        <v>9.7085150985062596E-2</v>
      </c>
      <c r="AR124" s="2">
        <v>2.245625890381</v>
      </c>
      <c r="AS124" s="2">
        <v>7.3696919999921562E-5</v>
      </c>
      <c r="AT124" s="1">
        <v>3.2819063486711824E-5</v>
      </c>
      <c r="AU124" s="2">
        <v>2.246830937446</v>
      </c>
      <c r="AV124" s="2">
        <v>1.2787439849999416E-3</v>
      </c>
      <c r="AW124" s="1">
        <v>5.6945636299330596E-4</v>
      </c>
      <c r="AX124" s="2">
        <v>2.5048310882310001</v>
      </c>
      <c r="AY124" s="2">
        <v>0.25927889476999999</v>
      </c>
      <c r="AZ124" s="1">
        <v>0.11546331255404109</v>
      </c>
      <c r="BA124" s="2">
        <v>2.2451465591340001</v>
      </c>
      <c r="BB124" s="2">
        <v>-4.0563432700002622E-4</v>
      </c>
      <c r="BC124" s="1">
        <v>-1.8063901083271397E-4</v>
      </c>
      <c r="BD124" s="2">
        <v>2.8240554299410001</v>
      </c>
      <c r="BE124" s="2">
        <v>0.57850323648000002</v>
      </c>
      <c r="BF124" s="1">
        <v>0.25762181710342297</v>
      </c>
      <c r="BG124" s="1"/>
      <c r="BH124" t="s">
        <v>360</v>
      </c>
      <c r="BI124" s="2">
        <v>2.2853087615530003</v>
      </c>
      <c r="BJ124" s="2">
        <v>2.354743222542</v>
      </c>
      <c r="BK124" s="2">
        <v>6.9434460988999636E-2</v>
      </c>
      <c r="BL124" s="1">
        <v>3.038296713211517E-2</v>
      </c>
      <c r="BM124" s="2">
        <v>2.285326964302</v>
      </c>
      <c r="BN124" s="2">
        <v>1.8202748999662788E-5</v>
      </c>
      <c r="BO124" s="1">
        <v>7.9651158328789492E-6</v>
      </c>
      <c r="BP124" s="2">
        <v>2.2856237454439996</v>
      </c>
      <c r="BQ124" s="2">
        <v>3.1498389099926527E-4</v>
      </c>
      <c r="BR124" s="1">
        <v>1.3782990565581842E-4</v>
      </c>
      <c r="BS124" s="2">
        <v>2.3792676121620002</v>
      </c>
      <c r="BT124" s="2">
        <v>9.3958850608999889E-2</v>
      </c>
      <c r="BU124" s="1">
        <v>4.1114291508316532E-2</v>
      </c>
      <c r="BV124" s="2">
        <v>2.2852085415389998</v>
      </c>
      <c r="BW124" s="2">
        <v>-1.0022001400056268E-4</v>
      </c>
      <c r="BX124" s="1">
        <v>-4.3854036568983068E-5</v>
      </c>
      <c r="BY124" s="2">
        <v>2.4733462655159997</v>
      </c>
      <c r="BZ124" s="2">
        <v>0.18803750396299934</v>
      </c>
      <c r="CA124" s="1">
        <v>8.2281006018292649E-2</v>
      </c>
      <c r="CC124" t="s">
        <v>360</v>
      </c>
      <c r="CE124" s="23">
        <v>2.2455521934610001</v>
      </c>
      <c r="CF124" s="23">
        <v>2.1814932261269999</v>
      </c>
      <c r="CG124" s="23">
        <v>-6.4058967334000183E-2</v>
      </c>
      <c r="CH124" s="24">
        <v>-2.8527044492904028E-2</v>
      </c>
      <c r="CI124" s="2">
        <v>2.2853087615530003</v>
      </c>
      <c r="CJ124" s="2">
        <v>2.282239408373</v>
      </c>
      <c r="CK124" s="2">
        <v>-3.0693531800003448E-3</v>
      </c>
      <c r="CL124" s="1">
        <v>-1.3430803012869652E-3</v>
      </c>
      <c r="CN124" s="25" t="s">
        <v>360</v>
      </c>
      <c r="CO124" s="27">
        <v>0</v>
      </c>
      <c r="CP124" s="27">
        <v>4.9013000000000001E-2</v>
      </c>
      <c r="CQ124" s="28">
        <f t="shared" si="32"/>
        <v>-4.7257485103533517E-2</v>
      </c>
      <c r="CR124" s="27">
        <f t="shared" si="33"/>
        <v>147.974048473333</v>
      </c>
      <c r="CU124" s="30">
        <v>453</v>
      </c>
      <c r="CV124" s="30"/>
      <c r="CW124" s="15" t="s">
        <v>360</v>
      </c>
      <c r="CX124" s="33" t="s">
        <v>994</v>
      </c>
      <c r="CY124" s="34" t="s">
        <v>360</v>
      </c>
      <c r="CZ124" s="34" t="s">
        <v>989</v>
      </c>
      <c r="DA124" s="32"/>
      <c r="DB124" s="32"/>
      <c r="DC124" t="s">
        <v>360</v>
      </c>
      <c r="DD124">
        <v>35826</v>
      </c>
      <c r="DE124" t="s">
        <v>1045</v>
      </c>
      <c r="DF124" s="30">
        <v>130</v>
      </c>
      <c r="DG124" s="39" t="s">
        <v>360</v>
      </c>
      <c r="DK124" s="30">
        <v>449</v>
      </c>
      <c r="DL124" s="30"/>
      <c r="DM124" s="32"/>
      <c r="DN124" s="32" t="s">
        <v>360</v>
      </c>
      <c r="DO124" s="41">
        <v>35736</v>
      </c>
    </row>
    <row r="125" spans="1:119" ht="15.75" x14ac:dyDescent="0.25">
      <c r="A125" t="s">
        <v>500</v>
      </c>
      <c r="B125" t="s">
        <v>372</v>
      </c>
      <c r="C125" s="52">
        <v>3.3503260659679999</v>
      </c>
      <c r="D125" s="52">
        <v>3.8680030065080002</v>
      </c>
      <c r="E125" s="52">
        <v>0.51767694054000035</v>
      </c>
      <c r="F125" s="124">
        <v>0.15451539054615254</v>
      </c>
      <c r="G125" s="45">
        <v>4.0701685667780003</v>
      </c>
      <c r="H125" s="45">
        <v>4.1830330816080004</v>
      </c>
      <c r="I125" s="45">
        <v>0.11286451483000004</v>
      </c>
      <c r="J125" s="46">
        <v>2.7729690546783693E-2</v>
      </c>
      <c r="K125" s="47">
        <v>1</v>
      </c>
      <c r="L125" s="55">
        <f t="shared" si="26"/>
        <v>4.0089475667780006</v>
      </c>
      <c r="M125" s="55">
        <f t="shared" si="27"/>
        <v>4.1218120816080006</v>
      </c>
      <c r="N125" s="55">
        <f t="shared" si="24"/>
        <v>0.11286451483000004</v>
      </c>
      <c r="O125" s="129">
        <f t="shared" si="25"/>
        <v>2.8153153153037989E-2</v>
      </c>
      <c r="P125" s="54"/>
      <c r="Q125" s="42">
        <f t="shared" si="28"/>
        <v>52.461144418019828</v>
      </c>
      <c r="R125" s="42">
        <f t="shared" si="29"/>
        <v>60.567198636268266</v>
      </c>
      <c r="S125" s="42">
        <f t="shared" si="30"/>
        <v>62.774181713637006</v>
      </c>
      <c r="T125" s="42">
        <f t="shared" si="31"/>
        <v>64.541472865477672</v>
      </c>
      <c r="AB125" t="s">
        <v>371</v>
      </c>
      <c r="AC125" s="2">
        <v>3.8947346410049999</v>
      </c>
      <c r="AD125" s="2">
        <v>3.8941901075369998</v>
      </c>
      <c r="AE125" s="2">
        <v>-5.4453346800009683E-4</v>
      </c>
      <c r="AF125" s="1">
        <v>-1.3981272620400785E-4</v>
      </c>
      <c r="AG125" s="2">
        <v>4.2057354859710001</v>
      </c>
      <c r="AH125" s="2">
        <v>4.2057354859710001</v>
      </c>
      <c r="AI125" s="2">
        <v>0</v>
      </c>
      <c r="AJ125" s="1">
        <v>0</v>
      </c>
      <c r="AM125" t="s">
        <v>371</v>
      </c>
      <c r="AN125" s="2">
        <v>3.8947346410049999</v>
      </c>
      <c r="AO125" s="2">
        <v>4.1373757718190003</v>
      </c>
      <c r="AP125" s="2">
        <v>0.24264113081400041</v>
      </c>
      <c r="AQ125" s="1">
        <v>6.2299785012154031E-2</v>
      </c>
      <c r="AR125" s="2">
        <v>3.8947118606210003</v>
      </c>
      <c r="AS125" s="2">
        <v>-2.278038399960991E-5</v>
      </c>
      <c r="AT125" s="1">
        <v>-5.8490208189720586E-6</v>
      </c>
      <c r="AU125" s="2">
        <v>3.8944774656810002</v>
      </c>
      <c r="AV125" s="2">
        <v>-2.5717532399971432E-4</v>
      </c>
      <c r="AW125" s="1">
        <v>-6.603153942558526E-5</v>
      </c>
      <c r="AX125" s="2">
        <v>4.3123967104709999</v>
      </c>
      <c r="AY125" s="2">
        <v>0.41766206946600004</v>
      </c>
      <c r="AZ125" s="1">
        <v>0.1072376189814632</v>
      </c>
      <c r="BA125" s="2">
        <v>3.8948597653060002</v>
      </c>
      <c r="BB125" s="2">
        <v>1.2512430100031224E-4</v>
      </c>
      <c r="BC125" s="1">
        <v>3.2126527872518954E-5</v>
      </c>
      <c r="BD125" s="2">
        <v>4.6722891333900005</v>
      </c>
      <c r="BE125" s="2">
        <v>0.77755449238500063</v>
      </c>
      <c r="BF125" s="1">
        <v>0.19964248249384198</v>
      </c>
      <c r="BG125" s="1"/>
      <c r="BH125" t="s">
        <v>371</v>
      </c>
      <c r="BI125" s="2">
        <v>4.2057354859710001</v>
      </c>
      <c r="BJ125" s="2">
        <v>4.2455804252330003</v>
      </c>
      <c r="BK125" s="2">
        <v>3.9844939262000167E-2</v>
      </c>
      <c r="BL125" s="1">
        <v>9.473952747363748E-3</v>
      </c>
      <c r="BM125" s="2">
        <v>4.2057354859710001</v>
      </c>
      <c r="BN125" s="2">
        <v>0</v>
      </c>
      <c r="BO125" s="1">
        <v>0</v>
      </c>
      <c r="BP125" s="2">
        <v>4.2057354859710001</v>
      </c>
      <c r="BQ125" s="2">
        <v>0</v>
      </c>
      <c r="BR125" s="1">
        <v>0</v>
      </c>
      <c r="BS125" s="2">
        <v>4.3143437690560003</v>
      </c>
      <c r="BT125" s="2">
        <v>0.10860828308500015</v>
      </c>
      <c r="BU125" s="1">
        <v>2.5823850179661306E-2</v>
      </c>
      <c r="BV125" s="2">
        <v>4.2057354859710001</v>
      </c>
      <c r="BW125" s="2">
        <v>0</v>
      </c>
      <c r="BX125" s="1">
        <v>0</v>
      </c>
      <c r="BY125" s="2">
        <v>4.4335554342580004</v>
      </c>
      <c r="BZ125" s="2">
        <v>0.22781994828700025</v>
      </c>
      <c r="CA125" s="1">
        <v>5.4168872257167704E-2</v>
      </c>
      <c r="CC125" t="s">
        <v>371</v>
      </c>
      <c r="CE125" s="23">
        <v>3.8947346410049999</v>
      </c>
      <c r="CF125" s="23">
        <v>3.8438994338530001</v>
      </c>
      <c r="CG125" s="23">
        <v>-5.0835207151999739E-2</v>
      </c>
      <c r="CH125" s="24">
        <v>-1.3052290293872804E-2</v>
      </c>
      <c r="CI125" s="2">
        <v>4.2057354859710001</v>
      </c>
      <c r="CJ125" s="2">
        <v>4.2057354859710001</v>
      </c>
      <c r="CK125" s="2">
        <v>0</v>
      </c>
      <c r="CL125" s="1">
        <v>0</v>
      </c>
      <c r="CN125" s="25" t="s">
        <v>371</v>
      </c>
      <c r="CO125" s="27">
        <v>0</v>
      </c>
      <c r="CP125" s="27">
        <v>0.11598</v>
      </c>
      <c r="CQ125" s="28">
        <f t="shared" si="32"/>
        <v>-0.10219460922818972</v>
      </c>
      <c r="CR125" s="27">
        <f t="shared" si="33"/>
        <v>103.12327153940301</v>
      </c>
      <c r="CU125" s="30">
        <v>466</v>
      </c>
      <c r="CV125" s="30"/>
      <c r="CW125" s="15" t="s">
        <v>371</v>
      </c>
      <c r="CX125" s="33" t="s">
        <v>994</v>
      </c>
      <c r="CY125" s="34" t="s">
        <v>371</v>
      </c>
      <c r="CZ125" s="34" t="s">
        <v>989</v>
      </c>
      <c r="DA125" s="32"/>
      <c r="DB125" s="32"/>
      <c r="DC125" t="s">
        <v>371</v>
      </c>
      <c r="DD125">
        <v>87323</v>
      </c>
      <c r="DE125" t="s">
        <v>1045</v>
      </c>
      <c r="DF125" s="30">
        <v>131</v>
      </c>
      <c r="DG125" s="39" t="s">
        <v>371</v>
      </c>
      <c r="DK125" s="30">
        <v>460</v>
      </c>
      <c r="DL125" s="30"/>
      <c r="DM125" s="32"/>
      <c r="DN125" s="32" t="s">
        <v>371</v>
      </c>
      <c r="DO125" s="41">
        <v>86895</v>
      </c>
    </row>
    <row r="126" spans="1:119" ht="15.75" x14ac:dyDescent="0.25">
      <c r="A126" t="s">
        <v>501</v>
      </c>
      <c r="B126" t="s">
        <v>373</v>
      </c>
      <c r="C126" s="52">
        <v>8.7959018230120005</v>
      </c>
      <c r="D126" s="52">
        <v>8.4192686912549988</v>
      </c>
      <c r="E126" s="52">
        <v>-0.37663313175700175</v>
      </c>
      <c r="F126" s="124">
        <v>-4.2819160483538732E-2</v>
      </c>
      <c r="G126" s="45">
        <v>7.5217544997450005</v>
      </c>
      <c r="H126" s="45">
        <v>7.5630038975889997</v>
      </c>
      <c r="I126" s="45">
        <v>4.1249397843999169E-2</v>
      </c>
      <c r="J126" s="46">
        <v>5.4840127852348267E-3</v>
      </c>
      <c r="K126" s="47">
        <v>4</v>
      </c>
      <c r="L126" s="55">
        <f t="shared" si="26"/>
        <v>7.1981214997450005</v>
      </c>
      <c r="M126" s="55">
        <f t="shared" si="27"/>
        <v>7.2393708975889997</v>
      </c>
      <c r="N126" s="55">
        <f t="shared" si="24"/>
        <v>4.1249397843999169E-2</v>
      </c>
      <c r="O126" s="129">
        <f t="shared" si="25"/>
        <v>5.7305781578513874E-3</v>
      </c>
      <c r="P126" s="54"/>
      <c r="Q126" s="42">
        <f t="shared" si="28"/>
        <v>66.075480006700772</v>
      </c>
      <c r="R126" s="42">
        <f t="shared" si="29"/>
        <v>63.246183424266995</v>
      </c>
      <c r="S126" s="42">
        <f t="shared" si="30"/>
        <v>54.072833327661719</v>
      </c>
      <c r="T126" s="42">
        <f t="shared" si="31"/>
        <v>54.382701925262353</v>
      </c>
      <c r="AB126" t="s">
        <v>372</v>
      </c>
      <c r="AC126" s="2">
        <v>3.3503260659679999</v>
      </c>
      <c r="AD126" s="2">
        <v>3.3467465412099999</v>
      </c>
      <c r="AE126" s="2">
        <v>-3.5795247579999412E-3</v>
      </c>
      <c r="AF126" s="1">
        <v>-1.0684108613666294E-3</v>
      </c>
      <c r="AG126" s="2">
        <v>4.0701685667780003</v>
      </c>
      <c r="AH126" s="2">
        <v>4.0701685667780003</v>
      </c>
      <c r="AI126" s="2">
        <v>0</v>
      </c>
      <c r="AJ126" s="1">
        <v>0</v>
      </c>
      <c r="AM126" t="s">
        <v>372</v>
      </c>
      <c r="AN126" s="2">
        <v>3.3503260659679999</v>
      </c>
      <c r="AO126" s="2">
        <v>3.436900680371</v>
      </c>
      <c r="AP126" s="2">
        <v>8.6574614403000183E-2</v>
      </c>
      <c r="AQ126" s="1">
        <v>2.5840653326972947E-2</v>
      </c>
      <c r="AR126" s="2">
        <v>3.3501749439340003</v>
      </c>
      <c r="AS126" s="2">
        <v>-1.5112203399958446E-4</v>
      </c>
      <c r="AT126" s="1">
        <v>-4.5106664552639959E-5</v>
      </c>
      <c r="AU126" s="2">
        <v>3.3474677032539999</v>
      </c>
      <c r="AV126" s="2">
        <v>-2.8583627139999734E-3</v>
      </c>
      <c r="AW126" s="1">
        <v>-8.5315956050806513E-4</v>
      </c>
      <c r="AX126" s="2">
        <v>3.4726252883600002</v>
      </c>
      <c r="AY126" s="2">
        <v>0.12229922239200031</v>
      </c>
      <c r="AZ126" s="1">
        <v>3.6503677547774664E-2</v>
      </c>
      <c r="BA126" s="2">
        <v>3.351158301241</v>
      </c>
      <c r="BB126" s="2">
        <v>8.32235273000137E-4</v>
      </c>
      <c r="BC126" s="1">
        <v>2.4840426173853073E-4</v>
      </c>
      <c r="BD126" s="2">
        <v>3.6112178590620001</v>
      </c>
      <c r="BE126" s="2">
        <v>0.26089179309400023</v>
      </c>
      <c r="BF126" s="1">
        <v>7.7870567806546179E-2</v>
      </c>
      <c r="BG126" s="1"/>
      <c r="BH126" t="s">
        <v>372</v>
      </c>
      <c r="BI126" s="2">
        <v>4.0701685667780003</v>
      </c>
      <c r="BJ126" s="2">
        <v>4.1062852115229997</v>
      </c>
      <c r="BK126" s="2">
        <v>3.6116644744999427E-2</v>
      </c>
      <c r="BL126" s="1">
        <v>8.8735009748232233E-3</v>
      </c>
      <c r="BM126" s="2">
        <v>4.0701685667780003</v>
      </c>
      <c r="BN126" s="2">
        <v>0</v>
      </c>
      <c r="BO126" s="1">
        <v>0</v>
      </c>
      <c r="BP126" s="2">
        <v>4.0701685667780003</v>
      </c>
      <c r="BQ126" s="2">
        <v>0</v>
      </c>
      <c r="BR126" s="1">
        <v>0</v>
      </c>
      <c r="BS126" s="2">
        <v>4.1378872756760003</v>
      </c>
      <c r="BT126" s="2">
        <v>6.7718708898000024E-2</v>
      </c>
      <c r="BU126" s="1">
        <v>1.6637814328070214E-2</v>
      </c>
      <c r="BV126" s="2">
        <v>4.0701685667780003</v>
      </c>
      <c r="BW126" s="2">
        <v>0</v>
      </c>
      <c r="BX126" s="1">
        <v>0</v>
      </c>
      <c r="BY126" s="2">
        <v>4.1785185010149997</v>
      </c>
      <c r="BZ126" s="2">
        <v>0.10834993423699935</v>
      </c>
      <c r="CA126" s="1">
        <v>2.662050292496131E-2</v>
      </c>
      <c r="CC126" t="s">
        <v>372</v>
      </c>
      <c r="CE126" s="23">
        <v>3.3503260659679999</v>
      </c>
      <c r="CF126" s="23">
        <v>3.6024951774539997</v>
      </c>
      <c r="CG126" s="23">
        <v>0.25216911148599985</v>
      </c>
      <c r="CH126" s="24">
        <v>7.5267035661838302E-2</v>
      </c>
      <c r="CI126" s="2">
        <v>4.0701685667780003</v>
      </c>
      <c r="CJ126" s="2">
        <v>4.0701685667780003</v>
      </c>
      <c r="CK126" s="2">
        <v>0</v>
      </c>
      <c r="CL126" s="1">
        <v>0</v>
      </c>
      <c r="CN126" s="25" t="s">
        <v>372</v>
      </c>
      <c r="CO126" s="27">
        <v>0</v>
      </c>
      <c r="CP126" s="27">
        <v>6.1220999999999998E-2</v>
      </c>
      <c r="CQ126" s="28">
        <f t="shared" si="32"/>
        <v>-4.4815728383098871E-2</v>
      </c>
      <c r="CR126" s="27">
        <f t="shared" si="33"/>
        <v>135.72719600879</v>
      </c>
      <c r="CU126" s="30">
        <v>467</v>
      </c>
      <c r="CV126" s="30"/>
      <c r="CW126" s="15" t="s">
        <v>372</v>
      </c>
      <c r="CX126" s="33" t="s">
        <v>994</v>
      </c>
      <c r="CY126" s="34" t="s">
        <v>372</v>
      </c>
      <c r="CZ126" s="34" t="s">
        <v>989</v>
      </c>
      <c r="DA126" s="32"/>
      <c r="DB126" s="32"/>
      <c r="DC126" t="s">
        <v>372</v>
      </c>
      <c r="DD126">
        <v>63863</v>
      </c>
      <c r="DE126" t="s">
        <v>1045</v>
      </c>
      <c r="DF126" s="30">
        <v>132</v>
      </c>
      <c r="DG126" s="39" t="s">
        <v>372</v>
      </c>
      <c r="DK126" s="30">
        <v>461</v>
      </c>
      <c r="DL126" s="30"/>
      <c r="DM126" s="32"/>
      <c r="DN126" s="32" t="s">
        <v>372</v>
      </c>
      <c r="DO126" s="41">
        <v>63093</v>
      </c>
    </row>
    <row r="127" spans="1:119" ht="15.75" x14ac:dyDescent="0.25">
      <c r="A127" t="s">
        <v>502</v>
      </c>
      <c r="B127" t="s">
        <v>374</v>
      </c>
      <c r="C127" s="52">
        <v>4.4779415705779995</v>
      </c>
      <c r="D127" s="52">
        <v>5.9355480959879996</v>
      </c>
      <c r="E127" s="52">
        <v>1.4576065254100001</v>
      </c>
      <c r="F127" s="124">
        <v>0.3255081609342787</v>
      </c>
      <c r="G127" s="45">
        <v>4.4905758126949999</v>
      </c>
      <c r="H127" s="45">
        <v>4.9364146332269998</v>
      </c>
      <c r="I127" s="45">
        <v>0.44583882053199986</v>
      </c>
      <c r="J127" s="46">
        <v>9.928321870696391E-2</v>
      </c>
      <c r="K127" s="47">
        <v>3</v>
      </c>
      <c r="L127" s="55">
        <f t="shared" si="26"/>
        <v>4.3553018126950001</v>
      </c>
      <c r="M127" s="55">
        <f t="shared" si="27"/>
        <v>4.8011406332269999</v>
      </c>
      <c r="N127" s="55">
        <f t="shared" si="24"/>
        <v>0.44583882053199986</v>
      </c>
      <c r="O127" s="129">
        <f t="shared" si="25"/>
        <v>0.10236691731269962</v>
      </c>
      <c r="P127" s="54"/>
      <c r="Q127" s="42">
        <f t="shared" si="28"/>
        <v>45.55058714616456</v>
      </c>
      <c r="R127" s="42">
        <f t="shared" si="29"/>
        <v>60.377674997589182</v>
      </c>
      <c r="S127" s="42">
        <f t="shared" si="30"/>
        <v>44.3030690865859</v>
      </c>
      <c r="T127" s="42">
        <f t="shared" si="31"/>
        <v>48.838237696471261</v>
      </c>
      <c r="AB127" t="s">
        <v>373</v>
      </c>
      <c r="AC127" s="2">
        <v>8.7959018230120005</v>
      </c>
      <c r="AD127" s="2">
        <v>8.7946880173549999</v>
      </c>
      <c r="AE127" s="2">
        <v>-1.2138056570005773E-3</v>
      </c>
      <c r="AF127" s="1">
        <v>-1.3799672636465729E-4</v>
      </c>
      <c r="AG127" s="2">
        <v>7.5217544997450005</v>
      </c>
      <c r="AH127" s="2">
        <v>7.5208485411539998</v>
      </c>
      <c r="AI127" s="2">
        <v>-9.0595859100073284E-4</v>
      </c>
      <c r="AJ127" s="1">
        <v>-1.204451157015888E-4</v>
      </c>
      <c r="AM127" t="s">
        <v>373</v>
      </c>
      <c r="AN127" s="2">
        <v>8.7959018230120005</v>
      </c>
      <c r="AO127" s="2">
        <v>8.5828163857240014</v>
      </c>
      <c r="AP127" s="2">
        <v>-0.21308543728799911</v>
      </c>
      <c r="AQ127" s="1">
        <v>-2.422553611620824E-2</v>
      </c>
      <c r="AR127" s="2">
        <v>8.7958499470460012</v>
      </c>
      <c r="AS127" s="2">
        <v>-5.1875965999315099E-5</v>
      </c>
      <c r="AT127" s="1">
        <v>-5.8977427264588425E-6</v>
      </c>
      <c r="AU127" s="2">
        <v>8.794396208897</v>
      </c>
      <c r="AV127" s="2">
        <v>-1.5056141150004976E-3</v>
      </c>
      <c r="AW127" s="1">
        <v>-1.7117222830540039E-4</v>
      </c>
      <c r="AX127" s="2">
        <v>8.3735047415739992</v>
      </c>
      <c r="AY127" s="2">
        <v>-0.42239708143800136</v>
      </c>
      <c r="AZ127" s="1">
        <v>-4.8022032298373131E-2</v>
      </c>
      <c r="BA127" s="2">
        <v>8.7961884970490001</v>
      </c>
      <c r="BB127" s="2">
        <v>2.8667403699955685E-4</v>
      </c>
      <c r="BC127" s="1">
        <v>3.2591773165266002E-5</v>
      </c>
      <c r="BD127" s="2">
        <v>8.0621295768839989</v>
      </c>
      <c r="BE127" s="2">
        <v>-0.73377224612800163</v>
      </c>
      <c r="BF127" s="1">
        <v>-8.342205960147181E-2</v>
      </c>
      <c r="BG127" s="1"/>
      <c r="BH127" t="s">
        <v>373</v>
      </c>
      <c r="BI127" s="2">
        <v>7.5217544997450005</v>
      </c>
      <c r="BJ127" s="2">
        <v>7.5157090579180004</v>
      </c>
      <c r="BK127" s="2">
        <v>-6.0454418270001753E-3</v>
      </c>
      <c r="BL127" s="1">
        <v>-8.0372761796534639E-4</v>
      </c>
      <c r="BM127" s="2">
        <v>7.5217159857919995</v>
      </c>
      <c r="BN127" s="2">
        <v>-3.8513953001029222E-5</v>
      </c>
      <c r="BO127" s="1">
        <v>-5.1203416705949268E-6</v>
      </c>
      <c r="BP127" s="2">
        <v>7.5208408057089997</v>
      </c>
      <c r="BQ127" s="2">
        <v>-9.1369403600083388E-4</v>
      </c>
      <c r="BR127" s="1">
        <v>-1.2147352536323933E-4</v>
      </c>
      <c r="BS127" s="2">
        <v>7.5113448547889998</v>
      </c>
      <c r="BT127" s="2">
        <v>-1.0409644956000719E-2</v>
      </c>
      <c r="BU127" s="1">
        <v>-1.3839384090977207E-3</v>
      </c>
      <c r="BV127" s="2">
        <v>7.5219670162729999</v>
      </c>
      <c r="BW127" s="2">
        <v>2.1251652799936238E-4</v>
      </c>
      <c r="BX127" s="1">
        <v>2.8253584719704298E-5</v>
      </c>
      <c r="BY127" s="2">
        <v>7.4760410123409997</v>
      </c>
      <c r="BZ127" s="2">
        <v>-4.571348740400083E-2</v>
      </c>
      <c r="CA127" s="1">
        <v>-6.0775032481518226E-3</v>
      </c>
      <c r="CC127" t="s">
        <v>373</v>
      </c>
      <c r="CE127" s="23">
        <v>8.7959018230120005</v>
      </c>
      <c r="CF127" s="23">
        <v>9.1507073801339995</v>
      </c>
      <c r="CG127" s="23">
        <v>0.35480555712199902</v>
      </c>
      <c r="CH127" s="24">
        <v>4.0337598606859183E-2</v>
      </c>
      <c r="CI127" s="2">
        <v>7.5217544997450005</v>
      </c>
      <c r="CJ127" s="2">
        <v>7.636382773427</v>
      </c>
      <c r="CK127" s="2">
        <v>0.11462827368199946</v>
      </c>
      <c r="CL127" s="1">
        <v>1.5239565939819698E-2</v>
      </c>
      <c r="CN127" s="25" t="s">
        <v>373</v>
      </c>
      <c r="CO127" s="27">
        <v>0</v>
      </c>
      <c r="CP127" s="27">
        <v>0.323633</v>
      </c>
      <c r="CQ127" s="28">
        <f t="shared" si="32"/>
        <v>-0.30668322551655486</v>
      </c>
      <c r="CR127" s="27">
        <f t="shared" si="33"/>
        <v>114.98568129343199</v>
      </c>
      <c r="CU127" s="30">
        <v>468</v>
      </c>
      <c r="CV127" s="30"/>
      <c r="CW127" s="15" t="s">
        <v>373</v>
      </c>
      <c r="CX127" s="33" t="s">
        <v>973</v>
      </c>
      <c r="CY127" s="34" t="s">
        <v>373</v>
      </c>
      <c r="CZ127" s="34" t="s">
        <v>989</v>
      </c>
      <c r="DA127" s="32"/>
      <c r="DB127" s="32"/>
      <c r="DC127" t="s">
        <v>373</v>
      </c>
      <c r="DD127">
        <v>133119</v>
      </c>
      <c r="DE127" t="s">
        <v>1045</v>
      </c>
      <c r="DF127" s="30">
        <v>276</v>
      </c>
      <c r="DG127" s="39" t="s">
        <v>373</v>
      </c>
      <c r="DK127" s="30">
        <v>462</v>
      </c>
      <c r="DL127" s="30"/>
      <c r="DM127" s="32"/>
      <c r="DN127" s="32" t="s">
        <v>373</v>
      </c>
      <c r="DO127" s="41">
        <v>131157</v>
      </c>
    </row>
    <row r="128" spans="1:119" ht="15.75" x14ac:dyDescent="0.25">
      <c r="A128" t="s">
        <v>503</v>
      </c>
      <c r="B128" t="s">
        <v>375</v>
      </c>
      <c r="C128" s="52">
        <v>4.7946239911040003</v>
      </c>
      <c r="D128" s="52">
        <v>5.5403503054449992</v>
      </c>
      <c r="E128" s="52">
        <v>0.7457263143409989</v>
      </c>
      <c r="F128" s="124">
        <v>0.15553384701795761</v>
      </c>
      <c r="G128" s="45">
        <v>4.7522874985249999</v>
      </c>
      <c r="H128" s="45">
        <v>5.0294038333149995</v>
      </c>
      <c r="I128" s="45">
        <v>0.27711633478999964</v>
      </c>
      <c r="J128" s="46">
        <v>5.8312199099067583E-2</v>
      </c>
      <c r="K128" s="47">
        <v>3</v>
      </c>
      <c r="L128" s="55">
        <f t="shared" si="26"/>
        <v>4.584994498525</v>
      </c>
      <c r="M128" s="55">
        <f t="shared" si="27"/>
        <v>4.8621108333149996</v>
      </c>
      <c r="N128" s="55">
        <f t="shared" si="24"/>
        <v>0.27711633478999964</v>
      </c>
      <c r="O128" s="129">
        <f t="shared" si="25"/>
        <v>6.0439840195914828E-2</v>
      </c>
      <c r="P128" s="54"/>
      <c r="Q128" s="42">
        <f t="shared" si="28"/>
        <v>45.267747303114703</v>
      </c>
      <c r="R128" s="42">
        <f t="shared" si="29"/>
        <v>52.308414187004914</v>
      </c>
      <c r="S128" s="42">
        <f t="shared" si="30"/>
        <v>43.288560840327804</v>
      </c>
      <c r="T128" s="42">
        <f t="shared" si="31"/>
        <v>45.904914539828354</v>
      </c>
      <c r="AB128" t="s">
        <v>374</v>
      </c>
      <c r="AC128" s="2">
        <v>4.4779415705779995</v>
      </c>
      <c r="AD128" s="2">
        <v>4.4764066388499995</v>
      </c>
      <c r="AE128" s="2">
        <v>-1.5349317280000108E-3</v>
      </c>
      <c r="AF128" s="1">
        <v>-3.427761849518475E-4</v>
      </c>
      <c r="AG128" s="2">
        <v>4.4905758126949999</v>
      </c>
      <c r="AH128" s="2">
        <v>4.4901476573980004</v>
      </c>
      <c r="AI128" s="2">
        <v>-4.2815529699957722E-4</v>
      </c>
      <c r="AJ128" s="1">
        <v>-9.5345299769612768E-5</v>
      </c>
      <c r="AM128" t="s">
        <v>374</v>
      </c>
      <c r="AN128" s="2">
        <v>4.4779415705779995</v>
      </c>
      <c r="AO128" s="2">
        <v>4.9254305900419997</v>
      </c>
      <c r="AP128" s="2">
        <v>0.44748901946400022</v>
      </c>
      <c r="AQ128" s="1">
        <v>9.9931857620518177E-2</v>
      </c>
      <c r="AR128" s="2">
        <v>4.4778769764520003</v>
      </c>
      <c r="AS128" s="2">
        <v>-6.4594125999128948E-5</v>
      </c>
      <c r="AT128" s="1">
        <v>-1.4424959544702441E-5</v>
      </c>
      <c r="AU128" s="2">
        <v>4.4768929794719998</v>
      </c>
      <c r="AV128" s="2">
        <v>-1.0485911059996411E-3</v>
      </c>
      <c r="AW128" s="1">
        <v>-2.3416810815249026E-4</v>
      </c>
      <c r="AX128" s="2">
        <v>5.2533279611440005</v>
      </c>
      <c r="AY128" s="2">
        <v>0.775386390566001</v>
      </c>
      <c r="AZ128" s="1">
        <v>0.17315687986208281</v>
      </c>
      <c r="BA128" s="2">
        <v>4.4782969658949998</v>
      </c>
      <c r="BB128" s="2">
        <v>3.5539531700035099E-4</v>
      </c>
      <c r="BC128" s="1">
        <v>7.9365778092204447E-5</v>
      </c>
      <c r="BD128" s="2">
        <v>5.9200722995030004</v>
      </c>
      <c r="BE128" s="2">
        <v>1.4421307289250009</v>
      </c>
      <c r="BF128" s="1">
        <v>0.32205215414163052</v>
      </c>
      <c r="BG128" s="1"/>
      <c r="BH128" t="s">
        <v>374</v>
      </c>
      <c r="BI128" s="2">
        <v>4.4905758126949999</v>
      </c>
      <c r="BJ128" s="2">
        <v>4.6319726871559999</v>
      </c>
      <c r="BK128" s="2">
        <v>0.14139687446099991</v>
      </c>
      <c r="BL128" s="1">
        <v>3.1487470729536837E-2</v>
      </c>
      <c r="BM128" s="2">
        <v>4.4905577636230003</v>
      </c>
      <c r="BN128" s="2">
        <v>-1.8049071999648447E-5</v>
      </c>
      <c r="BO128" s="1">
        <v>-4.0193224104185372E-6</v>
      </c>
      <c r="BP128" s="2">
        <v>4.4902735763180006</v>
      </c>
      <c r="BQ128" s="2">
        <v>-3.0223637699933192E-4</v>
      </c>
      <c r="BR128" s="1">
        <v>-6.7304592908753511E-5</v>
      </c>
      <c r="BS128" s="2">
        <v>4.7435870378280001</v>
      </c>
      <c r="BT128" s="2">
        <v>0.25301122513300012</v>
      </c>
      <c r="BU128" s="1">
        <v>5.6342713203444729E-2</v>
      </c>
      <c r="BV128" s="2">
        <v>4.4906751675159997</v>
      </c>
      <c r="BW128" s="2">
        <v>9.9354820999764115E-5</v>
      </c>
      <c r="BX128" s="1">
        <v>2.2125185086261075E-5</v>
      </c>
      <c r="BY128" s="2">
        <v>4.9355080430139999</v>
      </c>
      <c r="BZ128" s="2">
        <v>0.44493223031899998</v>
      </c>
      <c r="CA128" s="1">
        <v>9.908133140991908E-2</v>
      </c>
      <c r="CC128" t="s">
        <v>374</v>
      </c>
      <c r="CE128" s="23">
        <v>4.4779415705779995</v>
      </c>
      <c r="CF128" s="23">
        <v>4.497154586493</v>
      </c>
      <c r="CG128" s="23">
        <v>1.9213015915000575E-2</v>
      </c>
      <c r="CH128" s="24">
        <v>4.2905910254029097E-3</v>
      </c>
      <c r="CI128" s="2">
        <v>4.4905758126949999</v>
      </c>
      <c r="CJ128" s="2">
        <v>4.4972920945599997</v>
      </c>
      <c r="CK128" s="2">
        <v>6.7162818649997291E-3</v>
      </c>
      <c r="CL128" s="1">
        <v>1.4956393445162617E-3</v>
      </c>
      <c r="CN128" s="25" t="s">
        <v>374</v>
      </c>
      <c r="CO128" s="27">
        <v>0</v>
      </c>
      <c r="CP128" s="27">
        <v>0.13527400000000001</v>
      </c>
      <c r="CQ128" s="28">
        <f t="shared" si="32"/>
        <v>-0.11305212977056447</v>
      </c>
      <c r="CR128" s="27">
        <f t="shared" si="33"/>
        <v>265.59652602158803</v>
      </c>
      <c r="CU128" s="30">
        <v>469</v>
      </c>
      <c r="CV128" s="30"/>
      <c r="CW128" s="15" t="s">
        <v>374</v>
      </c>
      <c r="CX128" s="33" t="s">
        <v>994</v>
      </c>
      <c r="CY128" s="34" t="s">
        <v>374</v>
      </c>
      <c r="CZ128" s="34" t="s">
        <v>989</v>
      </c>
      <c r="DA128" s="32"/>
      <c r="DB128" s="32"/>
      <c r="DC128" t="s">
        <v>374</v>
      </c>
      <c r="DD128">
        <v>98307</v>
      </c>
      <c r="DE128" t="s">
        <v>1045</v>
      </c>
      <c r="DF128" s="30">
        <v>133</v>
      </c>
      <c r="DG128" s="39" t="s">
        <v>374</v>
      </c>
      <c r="DK128" s="30">
        <v>463</v>
      </c>
      <c r="DL128" s="30"/>
      <c r="DM128" s="32"/>
      <c r="DN128" s="32" t="s">
        <v>374</v>
      </c>
      <c r="DO128" s="41">
        <v>97130</v>
      </c>
    </row>
    <row r="129" spans="1:119" ht="15.75" x14ac:dyDescent="0.25">
      <c r="A129" t="s">
        <v>504</v>
      </c>
      <c r="B129" t="s">
        <v>376</v>
      </c>
      <c r="C129" s="52">
        <v>5.9896357479319997</v>
      </c>
      <c r="D129" s="52">
        <v>7.0726068936980004</v>
      </c>
      <c r="E129" s="52">
        <v>1.0829711457660007</v>
      </c>
      <c r="F129" s="124">
        <v>0.18080751340178086</v>
      </c>
      <c r="G129" s="45">
        <v>5.7397414244</v>
      </c>
      <c r="H129" s="45">
        <v>6.1158914282330006</v>
      </c>
      <c r="I129" s="45">
        <v>0.37615000383300057</v>
      </c>
      <c r="J129" s="46">
        <v>6.5534311743376344E-2</v>
      </c>
      <c r="K129" s="47">
        <v>3</v>
      </c>
      <c r="L129" s="55">
        <f t="shared" si="26"/>
        <v>5.5538454244000004</v>
      </c>
      <c r="M129" s="55">
        <f t="shared" si="27"/>
        <v>5.929995428233001</v>
      </c>
      <c r="N129" s="55">
        <f t="shared" si="24"/>
        <v>0.37615000383300057</v>
      </c>
      <c r="O129" s="129">
        <f t="shared" si="25"/>
        <v>6.7727848920756964E-2</v>
      </c>
      <c r="P129" s="54"/>
      <c r="Q129" s="42">
        <f t="shared" si="28"/>
        <v>45.964513452014423</v>
      </c>
      <c r="R129" s="42">
        <f t="shared" si="29"/>
        <v>54.275242833995854</v>
      </c>
      <c r="S129" s="42">
        <f t="shared" si="30"/>
        <v>42.620254964315862</v>
      </c>
      <c r="T129" s="42">
        <f t="shared" si="31"/>
        <v>45.506833153503194</v>
      </c>
      <c r="AB129" t="s">
        <v>375</v>
      </c>
      <c r="AC129" s="2">
        <v>4.7946239911040003</v>
      </c>
      <c r="AD129" s="2">
        <v>4.7926116965880006</v>
      </c>
      <c r="AE129" s="2">
        <v>-2.012294515999713E-3</v>
      </c>
      <c r="AF129" s="1">
        <v>-4.1969808680166517E-4</v>
      </c>
      <c r="AG129" s="2">
        <v>4.7522874985249999</v>
      </c>
      <c r="AH129" s="2">
        <v>4.7517077198409998</v>
      </c>
      <c r="AI129" s="2">
        <v>-5.7977868400005406E-4</v>
      </c>
      <c r="AJ129" s="1">
        <v>-1.2199991776171032E-4</v>
      </c>
      <c r="AM129" t="s">
        <v>375</v>
      </c>
      <c r="AN129" s="2">
        <v>4.7946239911040003</v>
      </c>
      <c r="AO129" s="2">
        <v>5.0262247744449997</v>
      </c>
      <c r="AP129" s="2">
        <v>0.23160078334099943</v>
      </c>
      <c r="AQ129" s="1">
        <v>4.830426406131412E-2</v>
      </c>
      <c r="AR129" s="2">
        <v>4.7945392711500006</v>
      </c>
      <c r="AS129" s="2">
        <v>-8.471995399972343E-5</v>
      </c>
      <c r="AT129" s="1">
        <v>-1.766978060363311E-5</v>
      </c>
      <c r="AU129" s="2">
        <v>4.7932177540459993</v>
      </c>
      <c r="AV129" s="2">
        <v>-1.4062370580010253E-3</v>
      </c>
      <c r="AW129" s="1">
        <v>-2.932945441832714E-4</v>
      </c>
      <c r="AX129" s="2">
        <v>5.1496129016000003</v>
      </c>
      <c r="AY129" s="2">
        <v>0.35498891049600001</v>
      </c>
      <c r="AZ129" s="1">
        <v>7.4038946777609763E-2</v>
      </c>
      <c r="BA129" s="2">
        <v>4.7950901766839999</v>
      </c>
      <c r="BB129" s="2">
        <v>4.6618557999966725E-4</v>
      </c>
      <c r="BC129" s="1">
        <v>9.7230894615434551E-5</v>
      </c>
      <c r="BD129" s="2">
        <v>5.4974445747910003</v>
      </c>
      <c r="BE129" s="2">
        <v>0.70282058368700007</v>
      </c>
      <c r="BF129" s="1">
        <v>0.1465851305526818</v>
      </c>
      <c r="BG129" s="1"/>
      <c r="BH129" t="s">
        <v>375</v>
      </c>
      <c r="BI129" s="2">
        <v>4.7522874985249999</v>
      </c>
      <c r="BJ129" s="2">
        <v>4.8412964490129999</v>
      </c>
      <c r="BK129" s="2">
        <v>8.900895048800006E-2</v>
      </c>
      <c r="BL129" s="1">
        <v>1.8729706591957322E-2</v>
      </c>
      <c r="BM129" s="2">
        <v>4.7522630444059999</v>
      </c>
      <c r="BN129" s="2">
        <v>-2.4454118999983621E-5</v>
      </c>
      <c r="BO129" s="1">
        <v>-5.1457574920653718E-6</v>
      </c>
      <c r="BP129" s="2">
        <v>4.7518669386820003</v>
      </c>
      <c r="BQ129" s="2">
        <v>-4.2055984299960159E-4</v>
      </c>
      <c r="BR129" s="1">
        <v>-8.8496296389924567E-5</v>
      </c>
      <c r="BS129" s="2">
        <v>4.9018171146330003</v>
      </c>
      <c r="BT129" s="2">
        <v>0.14952961610800042</v>
      </c>
      <c r="BU129" s="1">
        <v>3.1464766421309937E-2</v>
      </c>
      <c r="BV129" s="2">
        <v>4.752422132185</v>
      </c>
      <c r="BW129" s="2">
        <v>1.3463366000010524E-4</v>
      </c>
      <c r="BX129" s="1">
        <v>2.8330285160965623E-5</v>
      </c>
      <c r="BY129" s="2">
        <v>5.0188865368100002</v>
      </c>
      <c r="BZ129" s="2">
        <v>0.26659903828500031</v>
      </c>
      <c r="CA129" s="1">
        <v>5.6099097196402048E-2</v>
      </c>
      <c r="CC129" t="s">
        <v>375</v>
      </c>
      <c r="CE129" s="23">
        <v>4.7946239911040003</v>
      </c>
      <c r="CF129" s="23">
        <v>4.8356453622399993</v>
      </c>
      <c r="CG129" s="23">
        <v>4.1021371135999019E-2</v>
      </c>
      <c r="CH129" s="24">
        <v>8.5557013880776748E-3</v>
      </c>
      <c r="CI129" s="2">
        <v>4.7522874985249999</v>
      </c>
      <c r="CJ129" s="2">
        <v>4.7658913602390003</v>
      </c>
      <c r="CK129" s="2">
        <v>1.3603861714000409E-2</v>
      </c>
      <c r="CL129" s="1">
        <v>2.8625923238488273E-3</v>
      </c>
      <c r="CN129" s="25" t="s">
        <v>375</v>
      </c>
      <c r="CO129" s="27">
        <v>0</v>
      </c>
      <c r="CP129" s="27">
        <v>0.167293</v>
      </c>
      <c r="CQ129" s="28">
        <f t="shared" si="32"/>
        <v>-0.15610065649504981</v>
      </c>
      <c r="CR129" s="27">
        <f t="shared" si="33"/>
        <v>99.384256719625</v>
      </c>
      <c r="CU129" s="30">
        <v>470</v>
      </c>
      <c r="CV129" s="30"/>
      <c r="CW129" s="15" t="s">
        <v>1053</v>
      </c>
      <c r="CX129" s="33" t="s">
        <v>603</v>
      </c>
      <c r="CY129" s="34" t="s">
        <v>375</v>
      </c>
      <c r="CZ129" s="34" t="s">
        <v>989</v>
      </c>
      <c r="DA129" s="32"/>
      <c r="DB129" s="32"/>
      <c r="DC129" t="s">
        <v>375</v>
      </c>
      <c r="DD129">
        <v>105917</v>
      </c>
      <c r="DE129" t="s">
        <v>1045</v>
      </c>
      <c r="DF129" s="30">
        <v>160</v>
      </c>
      <c r="DG129" s="39" t="s">
        <v>375</v>
      </c>
      <c r="DK129" s="30">
        <v>464</v>
      </c>
      <c r="DL129" s="30"/>
      <c r="DM129" s="32"/>
      <c r="DN129" s="32" t="s">
        <v>375</v>
      </c>
      <c r="DO129" s="41">
        <v>105123</v>
      </c>
    </row>
    <row r="130" spans="1:119" ht="15.75" x14ac:dyDescent="0.25">
      <c r="A130" t="s">
        <v>836</v>
      </c>
      <c r="B130" t="s">
        <v>377</v>
      </c>
      <c r="C130" s="52">
        <v>7.7792222954219996</v>
      </c>
      <c r="D130" s="52">
        <v>8.0999829702549988</v>
      </c>
      <c r="E130" s="52">
        <v>0.32076067483299919</v>
      </c>
      <c r="F130" s="124">
        <v>4.1233000247565092E-2</v>
      </c>
      <c r="G130" s="45">
        <v>8.1844766957520001</v>
      </c>
      <c r="H130" s="45">
        <v>8.410727616241001</v>
      </c>
      <c r="I130" s="45">
        <v>0.22625092048900086</v>
      </c>
      <c r="J130" s="46">
        <v>2.7643907961327836E-2</v>
      </c>
      <c r="K130" s="47">
        <v>1</v>
      </c>
      <c r="L130" s="55">
        <f t="shared" si="26"/>
        <v>8.0364326957519996</v>
      </c>
      <c r="M130" s="55">
        <f t="shared" si="27"/>
        <v>8.2626836162410005</v>
      </c>
      <c r="N130" s="55">
        <f t="shared" si="24"/>
        <v>0.22625092048900086</v>
      </c>
      <c r="O130" s="129">
        <f t="shared" si="25"/>
        <v>2.8153153153213796E-2</v>
      </c>
      <c r="P130" s="54"/>
      <c r="Q130" s="42">
        <f t="shared" si="28"/>
        <v>63.911322763266206</v>
      </c>
      <c r="R130" s="42">
        <f t="shared" si="29"/>
        <v>66.546578350586188</v>
      </c>
      <c r="S130" s="42">
        <f t="shared" si="30"/>
        <v>66.024471904567079</v>
      </c>
      <c r="T130" s="42">
        <f t="shared" si="31"/>
        <v>67.883268973956419</v>
      </c>
      <c r="AB130" t="s">
        <v>376</v>
      </c>
      <c r="AC130" s="2">
        <v>5.9896357479319997</v>
      </c>
      <c r="AD130" s="2">
        <v>5.9886695183760006</v>
      </c>
      <c r="AE130" s="2">
        <v>-9.6622955599912075E-4</v>
      </c>
      <c r="AF130" s="1">
        <v>-1.6131691419344227E-4</v>
      </c>
      <c r="AG130" s="2">
        <v>5.7397414244</v>
      </c>
      <c r="AH130" s="2">
        <v>5.7393363382909994</v>
      </c>
      <c r="AI130" s="2">
        <v>-4.0508610900058528E-4</v>
      </c>
      <c r="AJ130" s="1">
        <v>-7.0575672151107513E-5</v>
      </c>
      <c r="AM130" t="s">
        <v>376</v>
      </c>
      <c r="AN130" s="2">
        <v>5.9896357479319997</v>
      </c>
      <c r="AO130" s="2">
        <v>6.3791387497950005</v>
      </c>
      <c r="AP130" s="2">
        <v>0.3895030018630008</v>
      </c>
      <c r="AQ130" s="1">
        <v>6.5029497327526442E-2</v>
      </c>
      <c r="AR130" s="2">
        <v>5.9895952086429993</v>
      </c>
      <c r="AS130" s="2">
        <v>-4.0539289000385281E-5</v>
      </c>
      <c r="AT130" s="1">
        <v>-6.7682394566951759E-6</v>
      </c>
      <c r="AU130" s="2">
        <v>5.9890796276390006</v>
      </c>
      <c r="AV130" s="2">
        <v>-5.5612029299911825E-4</v>
      </c>
      <c r="AW130" s="1">
        <v>-9.2847097286529663E-5</v>
      </c>
      <c r="AX130" s="2">
        <v>6.535439245219</v>
      </c>
      <c r="AY130" s="2">
        <v>0.54580349728700028</v>
      </c>
      <c r="AZ130" s="1">
        <v>9.1124656031954215E-2</v>
      </c>
      <c r="BA130" s="2">
        <v>5.9898586014280006</v>
      </c>
      <c r="BB130" s="2">
        <v>2.2285349600092985E-4</v>
      </c>
      <c r="BC130" s="1">
        <v>3.7206518956995496E-5</v>
      </c>
      <c r="BD130" s="2">
        <v>7.1146729211270001</v>
      </c>
      <c r="BE130" s="2">
        <v>1.1250371731950004</v>
      </c>
      <c r="BF130" s="1">
        <v>0.1878306495655323</v>
      </c>
      <c r="BG130" s="1"/>
      <c r="BH130" t="s">
        <v>376</v>
      </c>
      <c r="BI130" s="2">
        <v>5.7397414244</v>
      </c>
      <c r="BJ130" s="2">
        <v>5.8743367616919997</v>
      </c>
      <c r="BK130" s="2">
        <v>0.13459533729199968</v>
      </c>
      <c r="BL130" s="1">
        <v>2.3449721396825732E-2</v>
      </c>
      <c r="BM130" s="2">
        <v>5.739724348467</v>
      </c>
      <c r="BN130" s="2">
        <v>-1.7075933000043619E-5</v>
      </c>
      <c r="BO130" s="1">
        <v>-2.9750352389487023E-6</v>
      </c>
      <c r="BP130" s="2">
        <v>5.7394560293579993</v>
      </c>
      <c r="BQ130" s="2">
        <v>-2.8539504200075783E-4</v>
      </c>
      <c r="BR130" s="1">
        <v>-4.9722630498218199E-5</v>
      </c>
      <c r="BS130" s="2">
        <v>5.9505554866060004</v>
      </c>
      <c r="BT130" s="2">
        <v>0.21081406220600041</v>
      </c>
      <c r="BU130" s="1">
        <v>3.6728843099066558E-2</v>
      </c>
      <c r="BV130" s="2">
        <v>5.7398354213570002</v>
      </c>
      <c r="BW130" s="2">
        <v>9.3996957000186399E-5</v>
      </c>
      <c r="BX130" s="1">
        <v>1.6376514210309102E-5</v>
      </c>
      <c r="BY130" s="2">
        <v>6.1282654011600002</v>
      </c>
      <c r="BZ130" s="2">
        <v>0.38852397676000017</v>
      </c>
      <c r="CA130" s="1">
        <v>6.7690153272124839E-2</v>
      </c>
      <c r="CC130" t="s">
        <v>376</v>
      </c>
      <c r="CE130" s="23">
        <v>5.9896357479319997</v>
      </c>
      <c r="CF130" s="23">
        <v>5.9495330117800007</v>
      </c>
      <c r="CG130" s="23">
        <v>-4.0102736151998997E-2</v>
      </c>
      <c r="CH130" s="24">
        <v>-6.6953547493843833E-3</v>
      </c>
      <c r="CI130" s="2">
        <v>5.7397414244</v>
      </c>
      <c r="CJ130" s="2">
        <v>5.7354727625919999</v>
      </c>
      <c r="CK130" s="2">
        <v>-4.2686618080001182E-3</v>
      </c>
      <c r="CL130" s="1">
        <v>-7.4370280686404612E-4</v>
      </c>
      <c r="CN130" s="25" t="s">
        <v>376</v>
      </c>
      <c r="CO130" s="27">
        <v>0</v>
      </c>
      <c r="CP130" s="27">
        <v>0.18589600000000001</v>
      </c>
      <c r="CQ130" s="28">
        <f t="shared" si="32"/>
        <v>-0.16394807864401267</v>
      </c>
      <c r="CR130" s="27">
        <f t="shared" si="33"/>
        <v>160.55466516751198</v>
      </c>
      <c r="CU130" s="30">
        <v>471</v>
      </c>
      <c r="CV130" s="30"/>
      <c r="CW130" s="15" t="s">
        <v>376</v>
      </c>
      <c r="CX130" s="33" t="s">
        <v>994</v>
      </c>
      <c r="CY130" s="34" t="s">
        <v>376</v>
      </c>
      <c r="CZ130" s="34" t="s">
        <v>989</v>
      </c>
      <c r="DA130" s="32"/>
      <c r="DB130" s="32"/>
      <c r="DC130" t="s">
        <v>376</v>
      </c>
      <c r="DD130">
        <v>130310</v>
      </c>
      <c r="DE130" t="s">
        <v>1045</v>
      </c>
      <c r="DF130" s="30">
        <v>134</v>
      </c>
      <c r="DG130" s="39" t="s">
        <v>376</v>
      </c>
      <c r="DK130" s="30">
        <v>465</v>
      </c>
      <c r="DL130" s="30"/>
      <c r="DM130" s="32"/>
      <c r="DN130" s="32" t="s">
        <v>376</v>
      </c>
      <c r="DO130" s="41">
        <v>128657</v>
      </c>
    </row>
    <row r="131" spans="1:119" ht="15.75" x14ac:dyDescent="0.25">
      <c r="C131" s="63">
        <f>SUM(C45:C130)</f>
        <v>3090.9732079475093</v>
      </c>
      <c r="D131" s="63">
        <f>SUM(D45:D130)</f>
        <v>3217.9632415192887</v>
      </c>
      <c r="E131" s="63">
        <f>SUM(E45:E130)</f>
        <v>126.99003357177799</v>
      </c>
      <c r="F131" s="125">
        <f>E131/C131</f>
        <v>4.1084158622035689E-2</v>
      </c>
      <c r="G131" s="94">
        <f>SUM(G45:G130)</f>
        <v>3062.0097502794738</v>
      </c>
      <c r="H131" s="94">
        <f>SUM(H45:H130)</f>
        <v>3092.3298842309014</v>
      </c>
      <c r="I131" s="94">
        <f>SUM(I45:I130)</f>
        <v>30.320133951426914</v>
      </c>
      <c r="J131" s="66">
        <f>I131/G131</f>
        <v>9.9020370358584107E-3</v>
      </c>
      <c r="K131" s="47"/>
      <c r="L131" s="63">
        <f>SUM(L45:L130)</f>
        <v>2945.064430279474</v>
      </c>
      <c r="M131" s="63">
        <f>SUM(M45:M130)</f>
        <v>2975.3845642309002</v>
      </c>
      <c r="N131" s="63">
        <f>SUM(N45:N130)</f>
        <v>30.320133951426914</v>
      </c>
      <c r="O131" s="130">
        <f t="shared" si="25"/>
        <v>1.0295236205935795E-2</v>
      </c>
      <c r="P131" s="54"/>
      <c r="Q131" s="70">
        <f t="shared" si="28"/>
        <v>299.87927188056</v>
      </c>
      <c r="R131" s="70">
        <f t="shared" si="29"/>
        <v>312.19955945396168</v>
      </c>
      <c r="S131" s="70">
        <f t="shared" si="30"/>
        <v>285.72353028578658</v>
      </c>
      <c r="T131" s="70">
        <f t="shared" si="31"/>
        <v>288.66512151967248</v>
      </c>
      <c r="AB131" t="s">
        <v>377</v>
      </c>
      <c r="AC131" s="2">
        <v>7.7792222954219996</v>
      </c>
      <c r="AD131" s="2">
        <v>7.7785417351350006</v>
      </c>
      <c r="AE131" s="2">
        <v>-6.8056028699903237E-4</v>
      </c>
      <c r="AF131" s="1">
        <v>-8.7484360409592081E-5</v>
      </c>
      <c r="AG131" s="2">
        <v>8.1844766957520001</v>
      </c>
      <c r="AH131" s="2">
        <v>8.1844766957520001</v>
      </c>
      <c r="AI131" s="2">
        <v>0</v>
      </c>
      <c r="AJ131" s="1">
        <v>0</v>
      </c>
      <c r="AM131" t="s">
        <v>377</v>
      </c>
      <c r="AN131" s="2">
        <v>7.7792222954219996</v>
      </c>
      <c r="AO131" s="2">
        <v>7.8181621702120001</v>
      </c>
      <c r="AP131" s="2">
        <v>3.8939874790000495E-2</v>
      </c>
      <c r="AQ131" s="1">
        <v>5.0056256668377054E-3</v>
      </c>
      <c r="AR131" s="2">
        <v>7.7791930720320002</v>
      </c>
      <c r="AS131" s="2">
        <v>-2.9223389999444294E-5</v>
      </c>
      <c r="AT131" s="1">
        <v>-3.7565953111588015E-6</v>
      </c>
      <c r="AU131" s="2">
        <v>7.7782613133640002</v>
      </c>
      <c r="AV131" s="2">
        <v>-9.609820579994377E-4</v>
      </c>
      <c r="AW131" s="1">
        <v>-1.235318932285772E-4</v>
      </c>
      <c r="AX131" s="2">
        <v>7.7840208896230001</v>
      </c>
      <c r="AY131" s="2">
        <v>4.7985942010004834E-3</v>
      </c>
      <c r="AZ131" s="1">
        <v>6.1684754834996961E-4</v>
      </c>
      <c r="BA131" s="2">
        <v>7.779384001265</v>
      </c>
      <c r="BB131" s="2">
        <v>1.6170584300034818E-4</v>
      </c>
      <c r="BC131" s="1">
        <v>2.0786890624723575E-5</v>
      </c>
      <c r="BD131" s="2">
        <v>7.8447467767879999</v>
      </c>
      <c r="BE131" s="2">
        <v>6.5524481366000309E-2</v>
      </c>
      <c r="BF131" s="1">
        <v>8.4230118227320572E-3</v>
      </c>
      <c r="BG131" s="1"/>
      <c r="BH131" t="s">
        <v>377</v>
      </c>
      <c r="BI131" s="2">
        <v>8.1844766957520001</v>
      </c>
      <c r="BJ131" s="2">
        <v>8.2568769903079993</v>
      </c>
      <c r="BK131" s="2">
        <v>7.2400294555999167E-2</v>
      </c>
      <c r="BL131" s="1">
        <v>8.8460505475661255E-3</v>
      </c>
      <c r="BM131" s="2">
        <v>8.1844766957520001</v>
      </c>
      <c r="BN131" s="2">
        <v>0</v>
      </c>
      <c r="BO131" s="1">
        <v>0</v>
      </c>
      <c r="BP131" s="2">
        <v>8.1844766957520001</v>
      </c>
      <c r="BQ131" s="2">
        <v>0</v>
      </c>
      <c r="BR131" s="1">
        <v>0</v>
      </c>
      <c r="BS131" s="2">
        <v>8.3202272480450006</v>
      </c>
      <c r="BT131" s="2">
        <v>0.13575055229300048</v>
      </c>
      <c r="BU131" s="1">
        <v>1.6586344776747825E-2</v>
      </c>
      <c r="BV131" s="2">
        <v>8.1844766957520001</v>
      </c>
      <c r="BW131" s="2">
        <v>0</v>
      </c>
      <c r="BX131" s="1">
        <v>0</v>
      </c>
      <c r="BY131" s="2">
        <v>8.4016775794210012</v>
      </c>
      <c r="BZ131" s="2">
        <v>0.21720088366900114</v>
      </c>
      <c r="CA131" s="1">
        <v>2.6538151642821001E-2</v>
      </c>
      <c r="CC131" t="s">
        <v>377</v>
      </c>
      <c r="CE131" s="23">
        <v>7.7792222954219996</v>
      </c>
      <c r="CF131" s="23">
        <v>8.0368045495690001</v>
      </c>
      <c r="CG131" s="23">
        <v>0.25758225414700053</v>
      </c>
      <c r="CH131" s="24">
        <v>3.3111568787356202E-2</v>
      </c>
      <c r="CI131" s="2">
        <v>8.1844766957520001</v>
      </c>
      <c r="CJ131" s="2">
        <v>8.1845732302700007</v>
      </c>
      <c r="CK131" s="2">
        <v>9.6534518000623848E-5</v>
      </c>
      <c r="CL131" s="1">
        <v>1.1794830822931941E-5</v>
      </c>
      <c r="CN131" s="25" t="s">
        <v>377</v>
      </c>
      <c r="CO131" s="27">
        <v>0</v>
      </c>
      <c r="CP131" s="27">
        <v>0.14804400000000001</v>
      </c>
      <c r="CQ131" s="28">
        <f t="shared" si="32"/>
        <v>-0.1372420958948265</v>
      </c>
      <c r="CR131" s="27">
        <f t="shared" si="33"/>
        <v>84.506069754519999</v>
      </c>
      <c r="CU131" s="30">
        <v>472</v>
      </c>
      <c r="CV131" s="30"/>
      <c r="CW131" s="15" t="s">
        <v>377</v>
      </c>
      <c r="CX131" s="36" t="s">
        <v>975</v>
      </c>
      <c r="CY131" s="34" t="s">
        <v>377</v>
      </c>
      <c r="CZ131" s="34" t="s">
        <v>989</v>
      </c>
      <c r="DA131" s="32"/>
      <c r="DB131" s="32"/>
      <c r="DC131" t="s">
        <v>377</v>
      </c>
      <c r="DD131">
        <v>121719</v>
      </c>
      <c r="DE131" t="s">
        <v>1045</v>
      </c>
      <c r="DF131" s="30">
        <v>200</v>
      </c>
      <c r="DG131" s="39" t="s">
        <v>377</v>
      </c>
      <c r="DK131" s="30">
        <v>466</v>
      </c>
      <c r="DL131" s="30"/>
      <c r="DM131" s="32"/>
      <c r="DN131" s="32" t="s">
        <v>377</v>
      </c>
      <c r="DO131" s="41">
        <v>120696</v>
      </c>
    </row>
    <row r="132" spans="1:119" ht="15.75" x14ac:dyDescent="0.25">
      <c r="C132" s="52"/>
      <c r="D132" s="52"/>
      <c r="E132" s="52"/>
      <c r="F132" s="124"/>
      <c r="G132" s="45"/>
      <c r="H132" s="45"/>
      <c r="I132" s="45"/>
      <c r="J132" s="46"/>
      <c r="K132" s="47"/>
      <c r="L132" s="55"/>
      <c r="M132" s="55"/>
      <c r="N132" s="55"/>
      <c r="O132" s="129"/>
      <c r="P132" s="54"/>
      <c r="Q132" s="42"/>
      <c r="R132" s="42"/>
      <c r="S132" s="42"/>
      <c r="T132" s="42"/>
      <c r="AC132" s="2"/>
      <c r="AD132" s="2"/>
      <c r="AE132" s="2"/>
      <c r="AF132" s="1"/>
      <c r="AG132" s="2"/>
      <c r="AH132" s="2"/>
      <c r="AI132" s="2"/>
      <c r="AJ132" s="1"/>
      <c r="AN132" s="2"/>
      <c r="AO132" s="2"/>
      <c r="AP132" s="2"/>
      <c r="AQ132" s="1"/>
      <c r="AR132" s="2"/>
      <c r="AS132" s="2"/>
      <c r="AT132" s="1"/>
      <c r="AU132" s="2"/>
      <c r="AV132" s="2"/>
      <c r="AW132" s="1"/>
      <c r="AX132" s="2"/>
      <c r="AY132" s="2"/>
      <c r="AZ132" s="1"/>
      <c r="BA132" s="2"/>
      <c r="BB132" s="2"/>
      <c r="BC132" s="1"/>
      <c r="BD132" s="2"/>
      <c r="BE132" s="2"/>
      <c r="BF132" s="1"/>
      <c r="BG132" s="1"/>
      <c r="BI132" s="2"/>
      <c r="BJ132" s="2"/>
      <c r="BK132" s="2"/>
      <c r="BL132" s="1"/>
      <c r="BM132" s="2"/>
      <c r="BN132" s="2"/>
      <c r="BO132" s="1"/>
      <c r="BP132" s="2"/>
      <c r="BQ132" s="2"/>
      <c r="BR132" s="1"/>
      <c r="BS132" s="2"/>
      <c r="BT132" s="2"/>
      <c r="BU132" s="1"/>
      <c r="BV132" s="2"/>
      <c r="BW132" s="2"/>
      <c r="BX132" s="1"/>
      <c r="BY132" s="2"/>
      <c r="BZ132" s="2"/>
      <c r="CA132" s="1"/>
      <c r="CE132" s="23"/>
      <c r="CF132" s="23"/>
      <c r="CG132" s="23"/>
      <c r="CH132" s="24"/>
      <c r="CI132" s="2"/>
      <c r="CJ132" s="2"/>
      <c r="CK132" s="2"/>
      <c r="CL132" s="1"/>
      <c r="CN132" s="25"/>
      <c r="CO132" s="27"/>
      <c r="CP132" s="27"/>
      <c r="CQ132" s="28"/>
      <c r="CR132" s="27"/>
      <c r="CU132" s="30"/>
      <c r="CV132" s="30"/>
      <c r="CW132" s="15"/>
      <c r="CX132" s="36"/>
      <c r="CY132" s="34"/>
      <c r="CZ132" s="34"/>
      <c r="DA132" s="32"/>
      <c r="DB132" s="32"/>
      <c r="DD132">
        <f>SUM(DD46:DD68)</f>
        <v>10307392</v>
      </c>
      <c r="DF132" s="30"/>
      <c r="DG132" s="39"/>
      <c r="DK132" s="30"/>
      <c r="DL132" s="30"/>
      <c r="DM132" s="32"/>
      <c r="DN132" s="32"/>
      <c r="DO132">
        <f>SUM(DO46:DO131)</f>
        <v>16629203</v>
      </c>
    </row>
    <row r="133" spans="1:119" ht="15.75" x14ac:dyDescent="0.25">
      <c r="B133" t="s">
        <v>931</v>
      </c>
      <c r="C133" s="52">
        <v>35.102779844609998</v>
      </c>
      <c r="D133" s="52">
        <v>34.209655787037001</v>
      </c>
      <c r="E133" s="52">
        <v>-0.89312405757299729</v>
      </c>
      <c r="F133" s="124">
        <v>-2.5443114805340287E-2</v>
      </c>
      <c r="G133" s="45">
        <v>35.952122271389996</v>
      </c>
      <c r="H133" s="45">
        <v>35.836041679798001</v>
      </c>
      <c r="I133" s="45">
        <v>-0.11608059159199513</v>
      </c>
      <c r="J133" s="46">
        <v>-3.2287549178806009E-3</v>
      </c>
      <c r="K133" s="47">
        <v>1</v>
      </c>
      <c r="L133" s="55">
        <f>G133-CO44-CP44</f>
        <v>35.952122271389996</v>
      </c>
      <c r="M133" s="55">
        <f>H133-CO44-CP44</f>
        <v>35.836041679798001</v>
      </c>
      <c r="N133" s="55">
        <f t="shared" ref="N133:N164" si="34">M133-L133</f>
        <v>-0.11608059159199513</v>
      </c>
      <c r="O133" s="129">
        <f t="shared" ref="O133:O164" si="35">N133/L133</f>
        <v>-3.2287549178806009E-3</v>
      </c>
      <c r="P133" s="54"/>
      <c r="Q133" s="42">
        <f>C133/$DD78*1000000</f>
        <v>671.92641638164696</v>
      </c>
      <c r="R133" s="42">
        <f>D133/$DD78*1000000</f>
        <v>654.8305154289078</v>
      </c>
      <c r="S133" s="42">
        <f>L133/$DD78*1000000</f>
        <v>688.18426307166646</v>
      </c>
      <c r="T133" s="42">
        <f>M133/$DD78*1000000</f>
        <v>685.96228474786574</v>
      </c>
      <c r="AC133" s="2"/>
      <c r="AD133" s="2"/>
      <c r="AE133" s="2"/>
      <c r="AF133" s="1"/>
      <c r="AG133" s="2"/>
      <c r="AH133" s="2"/>
      <c r="AI133" s="2"/>
      <c r="AJ133" s="1"/>
      <c r="AN133" s="2"/>
      <c r="AO133" s="2"/>
      <c r="AP133" s="2"/>
      <c r="AQ133" s="1"/>
      <c r="AR133" s="2"/>
      <c r="AS133" s="2"/>
      <c r="AT133" s="1"/>
      <c r="AU133" s="2"/>
      <c r="AV133" s="2"/>
      <c r="AW133" s="1"/>
      <c r="AX133" s="2"/>
      <c r="AY133" s="2"/>
      <c r="AZ133" s="1"/>
      <c r="BA133" s="2"/>
      <c r="BB133" s="2"/>
      <c r="BC133" s="1"/>
      <c r="BD133" s="2"/>
      <c r="BE133" s="2"/>
      <c r="BF133" s="1"/>
      <c r="BG133" s="1"/>
      <c r="BI133" s="2"/>
      <c r="BJ133" s="2"/>
      <c r="BK133" s="2"/>
      <c r="BL133" s="1"/>
      <c r="BM133" s="2"/>
      <c r="BN133" s="2"/>
      <c r="BO133" s="1"/>
      <c r="BP133" s="2"/>
      <c r="BQ133" s="2"/>
      <c r="BR133" s="1"/>
      <c r="BS133" s="2"/>
      <c r="BT133" s="2"/>
      <c r="BU133" s="1"/>
      <c r="BV133" s="2"/>
      <c r="BW133" s="2"/>
      <c r="BX133" s="1"/>
      <c r="BY133" s="2"/>
      <c r="BZ133" s="2"/>
      <c r="CA133" s="1"/>
      <c r="CE133" s="23"/>
      <c r="CF133" s="23"/>
      <c r="CG133" s="23"/>
      <c r="CH133" s="24"/>
      <c r="CI133" s="2"/>
      <c r="CJ133" s="2"/>
      <c r="CK133" s="2"/>
      <c r="CL133" s="1"/>
      <c r="CN133" s="25"/>
      <c r="CO133" s="27"/>
      <c r="CP133" s="27"/>
      <c r="CQ133" s="28"/>
      <c r="CR133" s="27"/>
      <c r="CU133" s="30"/>
      <c r="CV133" s="30"/>
      <c r="CW133" s="15"/>
      <c r="CX133" s="36"/>
      <c r="CY133" s="34"/>
      <c r="CZ133" s="34"/>
      <c r="DA133" s="32"/>
      <c r="DB133" s="32"/>
      <c r="DF133" s="30"/>
      <c r="DG133" s="39"/>
      <c r="DK133" s="30"/>
      <c r="DL133" s="30"/>
      <c r="DM133" s="32"/>
      <c r="DN133" s="32"/>
      <c r="DO133" s="41"/>
    </row>
    <row r="134" spans="1:119" ht="15.75" x14ac:dyDescent="0.25">
      <c r="B134" t="s">
        <v>16</v>
      </c>
      <c r="C134" s="52">
        <v>142.61673634785501</v>
      </c>
      <c r="D134" s="52">
        <v>138.58449055204298</v>
      </c>
      <c r="E134" s="52">
        <v>-4.032245795812031</v>
      </c>
      <c r="F134" s="124">
        <v>-2.8273300168481081E-2</v>
      </c>
      <c r="G134" s="45">
        <v>173.097206312472</v>
      </c>
      <c r="H134" s="45">
        <v>172.544410530682</v>
      </c>
      <c r="I134" s="45">
        <v>-0.552795781789996</v>
      </c>
      <c r="J134" s="46">
        <v>-3.1935569242642708E-3</v>
      </c>
      <c r="K134" s="47">
        <v>1</v>
      </c>
      <c r="L134" s="55">
        <f t="shared" ref="L134:L165" si="36">G134-CO134-CP134</f>
        <v>170.62963131247199</v>
      </c>
      <c r="M134" s="55">
        <f t="shared" ref="M134:M165" si="37">H134-CO134-CP134</f>
        <v>170.07683553068199</v>
      </c>
      <c r="N134" s="55">
        <f t="shared" si="34"/>
        <v>-0.552795781789996</v>
      </c>
      <c r="O134" s="129">
        <f t="shared" si="35"/>
        <v>-3.2397408207351028E-3</v>
      </c>
      <c r="P134" s="54"/>
      <c r="Q134" s="42">
        <f t="shared" ref="Q134:Q165" si="38">C134/$DD134*1000000</f>
        <v>590.59195691526463</v>
      </c>
      <c r="R134" s="42">
        <f t="shared" ref="R134:R165" si="39">D134/$DD134*1000000</f>
        <v>573.8939732403087</v>
      </c>
      <c r="S134" s="42">
        <f t="shared" ref="S134:S165" si="40">L134/$DD134*1000000</f>
        <v>706.59650785143344</v>
      </c>
      <c r="T134" s="42">
        <f t="shared" ref="T134:T165" si="41">M134/$DD134*1000000</f>
        <v>704.30731830115826</v>
      </c>
      <c r="AB134" t="s">
        <v>16</v>
      </c>
      <c r="AC134" s="2">
        <v>142.61673634785501</v>
      </c>
      <c r="AD134" s="2">
        <v>142.91699503746699</v>
      </c>
      <c r="AE134" s="2">
        <v>0.30025868961197943</v>
      </c>
      <c r="AF134" s="1">
        <v>2.1053538126101943E-3</v>
      </c>
      <c r="AG134" s="2">
        <v>173.097206312472</v>
      </c>
      <c r="AH134" s="2">
        <v>173.097206312472</v>
      </c>
      <c r="AI134" s="2">
        <v>0</v>
      </c>
      <c r="AJ134" s="1">
        <v>0</v>
      </c>
      <c r="AM134" t="s">
        <v>16</v>
      </c>
      <c r="AN134" s="2">
        <v>142.61673634785501</v>
      </c>
      <c r="AO134" s="2">
        <v>141.135119268452</v>
      </c>
      <c r="AP134" s="2">
        <v>-1.4816170794030086</v>
      </c>
      <c r="AQ134" s="1">
        <v>-1.0388802305707035E-2</v>
      </c>
      <c r="AR134" s="2">
        <v>142.47476646366502</v>
      </c>
      <c r="AS134" s="2">
        <v>-0.14196988418999013</v>
      </c>
      <c r="AT134" s="1">
        <v>-9.9546440218427693E-4</v>
      </c>
      <c r="AU134" s="2">
        <v>142.67511528264902</v>
      </c>
      <c r="AV134" s="2">
        <v>5.8378934794006909E-2</v>
      </c>
      <c r="AW134" s="1">
        <v>4.0934140192084786E-4</v>
      </c>
      <c r="AX134" s="2">
        <v>141.61954781745101</v>
      </c>
      <c r="AY134" s="2">
        <v>-0.9971885304040029</v>
      </c>
      <c r="AZ134" s="1">
        <v>-6.9920863142721949E-3</v>
      </c>
      <c r="BA134" s="2">
        <v>142.24962508284599</v>
      </c>
      <c r="BB134" s="2">
        <v>-0.36711126500901514</v>
      </c>
      <c r="BC134" s="1">
        <v>-2.5741106858145867E-3</v>
      </c>
      <c r="BD134" s="2">
        <v>139.19744677595401</v>
      </c>
      <c r="BE134" s="2">
        <v>-3.4192895719010039</v>
      </c>
      <c r="BF134" s="1">
        <v>-2.3975373854868268E-2</v>
      </c>
      <c r="BG134" s="1"/>
      <c r="BH134" t="s">
        <v>16</v>
      </c>
      <c r="BI134" s="2">
        <v>173.097206312472</v>
      </c>
      <c r="BJ134" s="2">
        <v>172.91294105187501</v>
      </c>
      <c r="BK134" s="2">
        <v>-0.18426526059698745</v>
      </c>
      <c r="BL134" s="1">
        <v>-1.0645189747566178E-3</v>
      </c>
      <c r="BM134" s="2">
        <v>173.097206312472</v>
      </c>
      <c r="BN134" s="2">
        <v>0</v>
      </c>
      <c r="BO134" s="1">
        <v>0</v>
      </c>
      <c r="BP134" s="2">
        <v>173.097206312472</v>
      </c>
      <c r="BQ134" s="2">
        <v>0</v>
      </c>
      <c r="BR134" s="1">
        <v>0</v>
      </c>
      <c r="BS134" s="2">
        <v>172.91294105187501</v>
      </c>
      <c r="BT134" s="2">
        <v>-0.18426526059698745</v>
      </c>
      <c r="BU134" s="1">
        <v>-1.0645189747566178E-3</v>
      </c>
      <c r="BV134" s="2">
        <v>173.097206312472</v>
      </c>
      <c r="BW134" s="2">
        <v>0</v>
      </c>
      <c r="BX134" s="1">
        <v>0</v>
      </c>
      <c r="BY134" s="2">
        <v>172.544410530682</v>
      </c>
      <c r="BZ134" s="2">
        <v>-0.552795781789996</v>
      </c>
      <c r="CA134" s="1">
        <v>-3.1935569242642708E-3</v>
      </c>
      <c r="CC134" t="s">
        <v>16</v>
      </c>
      <c r="CE134" s="23">
        <v>142.61673634785501</v>
      </c>
      <c r="CF134" s="23">
        <v>140.790156872865</v>
      </c>
      <c r="CG134" s="23">
        <v>-1.8265794749900124</v>
      </c>
      <c r="CH134" s="24">
        <v>-1.2807609553866253E-2</v>
      </c>
      <c r="CI134" s="2">
        <v>173.097206312472</v>
      </c>
      <c r="CJ134" s="2">
        <v>172.91294105187501</v>
      </c>
      <c r="CK134" s="2">
        <v>-0.18426526059698745</v>
      </c>
      <c r="CL134" s="1">
        <v>-1.0645189747566178E-3</v>
      </c>
      <c r="CN134" s="25" t="s">
        <v>16</v>
      </c>
      <c r="CO134" s="27">
        <v>0</v>
      </c>
      <c r="CP134" s="27">
        <v>2.4675750000000001</v>
      </c>
      <c r="CQ134" s="28">
        <f t="shared" ref="CQ134:CQ165" si="42">CH188-CO134-CP134</f>
        <v>-2.4521281667053945</v>
      </c>
      <c r="CR134" s="27">
        <f t="shared" ref="CR134:CR165" si="43">CI188-CO134-CP134</f>
        <v>82.171921674071001</v>
      </c>
      <c r="CU134" s="30">
        <v>46</v>
      </c>
      <c r="CV134" s="30"/>
      <c r="CW134" s="15" t="s">
        <v>16</v>
      </c>
      <c r="CX134" s="33" t="s">
        <v>961</v>
      </c>
      <c r="CY134" s="34" t="s">
        <v>16</v>
      </c>
      <c r="CZ134" s="34" t="s">
        <v>962</v>
      </c>
      <c r="DA134" s="32"/>
      <c r="DB134" s="32"/>
      <c r="DC134" t="s">
        <v>16</v>
      </c>
      <c r="DD134">
        <v>241481</v>
      </c>
      <c r="DE134" t="s">
        <v>963</v>
      </c>
      <c r="DF134" s="30">
        <v>445</v>
      </c>
      <c r="DG134" s="39" t="s">
        <v>16</v>
      </c>
      <c r="DK134" s="30">
        <v>98</v>
      </c>
      <c r="DL134" s="30"/>
      <c r="DM134" s="32"/>
      <c r="DN134" s="32" t="s">
        <v>16</v>
      </c>
      <c r="DO134" s="41">
        <v>238023</v>
      </c>
    </row>
    <row r="135" spans="1:119" ht="15.75" x14ac:dyDescent="0.25">
      <c r="A135" t="s">
        <v>505</v>
      </c>
      <c r="B135" t="s">
        <v>17</v>
      </c>
      <c r="C135" s="52">
        <v>149.08629952116701</v>
      </c>
      <c r="D135" s="52">
        <v>146.73131589017501</v>
      </c>
      <c r="E135" s="52">
        <v>-2.3549836309919954</v>
      </c>
      <c r="F135" s="124">
        <v>-1.5796110296893102E-2</v>
      </c>
      <c r="G135" s="45">
        <v>154.94953122256101</v>
      </c>
      <c r="H135" s="45">
        <v>154.45385990866501</v>
      </c>
      <c r="I135" s="45">
        <v>-0.49567131389599695</v>
      </c>
      <c r="J135" s="46">
        <v>-3.1989210292223593E-3</v>
      </c>
      <c r="K135" s="47">
        <v>1</v>
      </c>
      <c r="L135" s="55">
        <f t="shared" si="36"/>
        <v>152.99721222256102</v>
      </c>
      <c r="M135" s="55">
        <f t="shared" si="37"/>
        <v>152.50154090866502</v>
      </c>
      <c r="N135" s="55">
        <f t="shared" si="34"/>
        <v>-0.49567131389599695</v>
      </c>
      <c r="O135" s="129">
        <f t="shared" si="35"/>
        <v>-3.2397408207344128E-3</v>
      </c>
      <c r="P135" s="54"/>
      <c r="Q135" s="42">
        <f t="shared" si="38"/>
        <v>649.55406921879489</v>
      </c>
      <c r="R135" s="42">
        <f t="shared" si="39"/>
        <v>639.29364149761898</v>
      </c>
      <c r="S135" s="42">
        <f t="shared" si="40"/>
        <v>666.59352400242688</v>
      </c>
      <c r="T135" s="42">
        <f t="shared" si="41"/>
        <v>664.43393375187895</v>
      </c>
      <c r="AB135" t="s">
        <v>17</v>
      </c>
      <c r="AC135" s="2">
        <v>149.08629952116701</v>
      </c>
      <c r="AD135" s="2">
        <v>148.64254426991701</v>
      </c>
      <c r="AE135" s="2">
        <v>-0.44375525124999626</v>
      </c>
      <c r="AF135" s="1">
        <v>-2.9764991999616484E-3</v>
      </c>
      <c r="AG135" s="2">
        <v>154.94953122256101</v>
      </c>
      <c r="AH135" s="2">
        <v>154.94953122256101</v>
      </c>
      <c r="AI135" s="2">
        <v>0</v>
      </c>
      <c r="AJ135" s="1">
        <v>0</v>
      </c>
      <c r="AM135" t="s">
        <v>17</v>
      </c>
      <c r="AN135" s="2">
        <v>149.08629952116701</v>
      </c>
      <c r="AO135" s="2">
        <v>148.18648211638299</v>
      </c>
      <c r="AP135" s="2">
        <v>-0.89981740478401662</v>
      </c>
      <c r="AQ135" s="1">
        <v>-6.0355472479633326E-3</v>
      </c>
      <c r="AR135" s="2">
        <v>148.93130969158199</v>
      </c>
      <c r="AS135" s="2">
        <v>-0.15498982958501983</v>
      </c>
      <c r="AT135" s="1">
        <v>-1.0395980722763506E-3</v>
      </c>
      <c r="AU135" s="2">
        <v>149.15376365431999</v>
      </c>
      <c r="AV135" s="2">
        <v>6.7464133152981276E-2</v>
      </c>
      <c r="AW135" s="1">
        <v>4.5251732298448279E-4</v>
      </c>
      <c r="AX135" s="2">
        <v>148.56829115693799</v>
      </c>
      <c r="AY135" s="2">
        <v>-0.51800836422901853</v>
      </c>
      <c r="AZ135" s="1">
        <v>-3.4745537711563671E-3</v>
      </c>
      <c r="BA135" s="2">
        <v>148.82884727971501</v>
      </c>
      <c r="BB135" s="2">
        <v>-0.25745224145200041</v>
      </c>
      <c r="BC135" s="1">
        <v>-1.7268672056311102E-3</v>
      </c>
      <c r="BD135" s="2">
        <v>146.97053659952201</v>
      </c>
      <c r="BE135" s="2">
        <v>-2.1157629216450005</v>
      </c>
      <c r="BF135" s="1">
        <v>-1.4191531538715321E-2</v>
      </c>
      <c r="BG135" s="1"/>
      <c r="BH135" t="s">
        <v>17</v>
      </c>
      <c r="BI135" s="2">
        <v>154.94953122256101</v>
      </c>
      <c r="BJ135" s="2">
        <v>154.784307451263</v>
      </c>
      <c r="BK135" s="2">
        <v>-0.16522377129800248</v>
      </c>
      <c r="BL135" s="1">
        <v>-1.0663070097365066E-3</v>
      </c>
      <c r="BM135" s="2">
        <v>154.94953122256101</v>
      </c>
      <c r="BN135" s="2">
        <v>0</v>
      </c>
      <c r="BO135" s="1">
        <v>0</v>
      </c>
      <c r="BP135" s="2">
        <v>154.94953122256101</v>
      </c>
      <c r="BQ135" s="2">
        <v>0</v>
      </c>
      <c r="BR135" s="1">
        <v>0</v>
      </c>
      <c r="BS135" s="2">
        <v>154.784307451263</v>
      </c>
      <c r="BT135" s="2">
        <v>-0.16522377129800248</v>
      </c>
      <c r="BU135" s="1">
        <v>-1.0663070097365066E-3</v>
      </c>
      <c r="BV135" s="2">
        <v>154.94953122256101</v>
      </c>
      <c r="BW135" s="2">
        <v>0</v>
      </c>
      <c r="BX135" s="1">
        <v>0</v>
      </c>
      <c r="BY135" s="2">
        <v>154.45385990866501</v>
      </c>
      <c r="BZ135" s="2">
        <v>-0.49567131389599695</v>
      </c>
      <c r="CA135" s="1">
        <v>-3.1989210292223593E-3</v>
      </c>
      <c r="CC135" t="s">
        <v>17</v>
      </c>
      <c r="CE135" s="23">
        <v>149.08629952116701</v>
      </c>
      <c r="CF135" s="23">
        <v>148.74462124053801</v>
      </c>
      <c r="CG135" s="23">
        <v>-0.3416782806289973</v>
      </c>
      <c r="CH135" s="24">
        <v>-2.2918154231904215E-3</v>
      </c>
      <c r="CI135" s="2">
        <v>154.94953122256101</v>
      </c>
      <c r="CJ135" s="2">
        <v>154.784307451263</v>
      </c>
      <c r="CK135" s="2">
        <v>-0.16522377129800248</v>
      </c>
      <c r="CL135" s="1">
        <v>-1.0663070097365066E-3</v>
      </c>
      <c r="CN135" s="25" t="s">
        <v>17</v>
      </c>
      <c r="CO135" s="27">
        <v>0</v>
      </c>
      <c r="CP135" s="27">
        <v>1.9523189999999999</v>
      </c>
      <c r="CQ135" s="28">
        <f t="shared" si="42"/>
        <v>-1.9339739860929466</v>
      </c>
      <c r="CR135" s="27">
        <f t="shared" si="43"/>
        <v>146.23315635675002</v>
      </c>
      <c r="CU135" s="30">
        <v>47</v>
      </c>
      <c r="CV135" s="30"/>
      <c r="CW135" s="15" t="s">
        <v>17</v>
      </c>
      <c r="CX135" s="33" t="s">
        <v>961</v>
      </c>
      <c r="CY135" s="34" t="s">
        <v>17</v>
      </c>
      <c r="CZ135" s="34" t="s">
        <v>962</v>
      </c>
      <c r="DA135" s="32"/>
      <c r="DB135" s="32"/>
      <c r="DC135" t="s">
        <v>17</v>
      </c>
      <c r="DD135">
        <v>229521</v>
      </c>
      <c r="DE135" t="s">
        <v>963</v>
      </c>
      <c r="DF135" s="30">
        <v>446</v>
      </c>
      <c r="DG135" s="39" t="s">
        <v>17</v>
      </c>
      <c r="DK135" s="30">
        <v>99</v>
      </c>
      <c r="DL135" s="30"/>
      <c r="DM135" s="32"/>
      <c r="DN135" s="32" t="s">
        <v>17</v>
      </c>
      <c r="DO135" s="41">
        <v>227955</v>
      </c>
    </row>
    <row r="136" spans="1:119" ht="15.75" x14ac:dyDescent="0.25">
      <c r="A136" t="s">
        <v>506</v>
      </c>
      <c r="B136" t="s">
        <v>18</v>
      </c>
      <c r="C136" s="52">
        <v>180.15738239796801</v>
      </c>
      <c r="D136" s="52">
        <v>177.57247927601799</v>
      </c>
      <c r="E136" s="52">
        <v>-2.5849031219500205</v>
      </c>
      <c r="F136" s="124">
        <v>-1.4348027749648162E-2</v>
      </c>
      <c r="G136" s="45">
        <v>209.55452558317199</v>
      </c>
      <c r="H136" s="45">
        <v>208.881776679555</v>
      </c>
      <c r="I136" s="45">
        <v>-0.67274890361699136</v>
      </c>
      <c r="J136" s="46">
        <v>-3.2103764008187831E-3</v>
      </c>
      <c r="K136" s="47">
        <v>1</v>
      </c>
      <c r="L136" s="55">
        <f t="shared" si="36"/>
        <v>207.655161583172</v>
      </c>
      <c r="M136" s="55">
        <f t="shared" si="37"/>
        <v>206.98241267955501</v>
      </c>
      <c r="N136" s="55">
        <f t="shared" si="34"/>
        <v>-0.67274890361699136</v>
      </c>
      <c r="O136" s="129">
        <f t="shared" si="35"/>
        <v>-3.2397408207333945E-3</v>
      </c>
      <c r="P136" s="54"/>
      <c r="Q136" s="42">
        <f t="shared" si="38"/>
        <v>831.34469003150821</v>
      </c>
      <c r="R136" s="42">
        <f t="shared" si="39"/>
        <v>819.4165333494135</v>
      </c>
      <c r="S136" s="42">
        <f t="shared" si="40"/>
        <v>958.23448166258436</v>
      </c>
      <c r="T136" s="42">
        <f t="shared" si="41"/>
        <v>955.13005029650776</v>
      </c>
      <c r="AB136" t="s">
        <v>18</v>
      </c>
      <c r="AC136" s="2">
        <v>180.15738239796801</v>
      </c>
      <c r="AD136" s="2">
        <v>180.390989181691</v>
      </c>
      <c r="AE136" s="2">
        <v>0.23360678372299049</v>
      </c>
      <c r="AF136" s="1">
        <v>1.29668171580642E-3</v>
      </c>
      <c r="AG136" s="2">
        <v>209.55452558317199</v>
      </c>
      <c r="AH136" s="2">
        <v>209.55452558317199</v>
      </c>
      <c r="AI136" s="2">
        <v>0</v>
      </c>
      <c r="AJ136" s="1">
        <v>0</v>
      </c>
      <c r="AM136" t="s">
        <v>18</v>
      </c>
      <c r="AN136" s="2">
        <v>180.15738239796801</v>
      </c>
      <c r="AO136" s="2">
        <v>178.99520482561999</v>
      </c>
      <c r="AP136" s="2">
        <v>-1.1621775723480141</v>
      </c>
      <c r="AQ136" s="1">
        <v>-6.4509017442358346E-3</v>
      </c>
      <c r="AR136" s="2">
        <v>180.000263519904</v>
      </c>
      <c r="AS136" s="2">
        <v>-0.15711887806401137</v>
      </c>
      <c r="AT136" s="1">
        <v>-8.7212012060063938E-4</v>
      </c>
      <c r="AU136" s="2">
        <v>180.26419946108697</v>
      </c>
      <c r="AV136" s="2">
        <v>0.10681706311896733</v>
      </c>
      <c r="AW136" s="1">
        <v>5.9290971980825204E-4</v>
      </c>
      <c r="AX136" s="2">
        <v>179.49021377779999</v>
      </c>
      <c r="AY136" s="2">
        <v>-0.66716862016801315</v>
      </c>
      <c r="AZ136" s="1">
        <v>-3.7032544061626981E-3</v>
      </c>
      <c r="BA136" s="2">
        <v>179.84161999914102</v>
      </c>
      <c r="BB136" s="2">
        <v>-0.31576239882699042</v>
      </c>
      <c r="BC136" s="1">
        <v>-1.7527030789638732E-3</v>
      </c>
      <c r="BD136" s="2">
        <v>177.49431078850202</v>
      </c>
      <c r="BE136" s="2">
        <v>-2.6630716094659874</v>
      </c>
      <c r="BF136" s="1">
        <v>-1.4781917754462357E-2</v>
      </c>
      <c r="BG136" s="1"/>
      <c r="BH136" t="s">
        <v>18</v>
      </c>
      <c r="BI136" s="2">
        <v>209.55452558317199</v>
      </c>
      <c r="BJ136" s="2">
        <v>209.33027594863299</v>
      </c>
      <c r="BK136" s="2">
        <v>-0.22424963453900659</v>
      </c>
      <c r="BL136" s="1">
        <v>-1.0701254669396396E-3</v>
      </c>
      <c r="BM136" s="2">
        <v>209.55452558317199</v>
      </c>
      <c r="BN136" s="2">
        <v>0</v>
      </c>
      <c r="BO136" s="1">
        <v>0</v>
      </c>
      <c r="BP136" s="2">
        <v>209.55452558317199</v>
      </c>
      <c r="BQ136" s="2">
        <v>0</v>
      </c>
      <c r="BR136" s="1">
        <v>0</v>
      </c>
      <c r="BS136" s="2">
        <v>209.33027594863299</v>
      </c>
      <c r="BT136" s="2">
        <v>-0.22424963453900659</v>
      </c>
      <c r="BU136" s="1">
        <v>-1.0701254669396396E-3</v>
      </c>
      <c r="BV136" s="2">
        <v>209.55452558317199</v>
      </c>
      <c r="BW136" s="2">
        <v>0</v>
      </c>
      <c r="BX136" s="1">
        <v>0</v>
      </c>
      <c r="BY136" s="2">
        <v>208.881776679555</v>
      </c>
      <c r="BZ136" s="2">
        <v>-0.67274890361699136</v>
      </c>
      <c r="CA136" s="1">
        <v>-3.2103764008187831E-3</v>
      </c>
      <c r="CC136" t="s">
        <v>18</v>
      </c>
      <c r="CE136" s="23">
        <v>180.15738239796801</v>
      </c>
      <c r="CF136" s="23">
        <v>179.29738019499499</v>
      </c>
      <c r="CG136" s="23">
        <v>-0.86000220297302121</v>
      </c>
      <c r="CH136" s="24">
        <v>-4.7736162211397737E-3</v>
      </c>
      <c r="CI136" s="2">
        <v>209.55452558317199</v>
      </c>
      <c r="CJ136" s="2">
        <v>209.33027594863299</v>
      </c>
      <c r="CK136" s="2">
        <v>-0.22424963453900659</v>
      </c>
      <c r="CL136" s="1">
        <v>-1.0701254669396396E-3</v>
      </c>
      <c r="CN136" s="25" t="s">
        <v>18</v>
      </c>
      <c r="CO136" s="27">
        <v>0</v>
      </c>
      <c r="CP136" s="27">
        <v>1.8993640000000001</v>
      </c>
      <c r="CQ136" s="28">
        <f t="shared" si="42"/>
        <v>-1.8843519597923619</v>
      </c>
      <c r="CR136" s="27">
        <f t="shared" si="43"/>
        <v>644.62033849589807</v>
      </c>
      <c r="CU136" s="30">
        <v>48</v>
      </c>
      <c r="CV136" s="30"/>
      <c r="CW136" s="15" t="s">
        <v>18</v>
      </c>
      <c r="CX136" s="33" t="s">
        <v>961</v>
      </c>
      <c r="CY136" s="34" t="s">
        <v>18</v>
      </c>
      <c r="CZ136" s="34" t="s">
        <v>962</v>
      </c>
      <c r="DA136" s="32"/>
      <c r="DB136" s="32"/>
      <c r="DC136" t="s">
        <v>18</v>
      </c>
      <c r="DD136">
        <v>216706</v>
      </c>
      <c r="DE136" t="s">
        <v>963</v>
      </c>
      <c r="DF136" s="30">
        <v>447</v>
      </c>
      <c r="DG136" s="39" t="s">
        <v>18</v>
      </c>
      <c r="DK136" s="30">
        <v>100</v>
      </c>
      <c r="DL136" s="30"/>
      <c r="DM136" s="32"/>
      <c r="DN136" s="32" t="s">
        <v>18</v>
      </c>
      <c r="DO136" s="41">
        <v>215620</v>
      </c>
    </row>
    <row r="137" spans="1:119" ht="15.75" x14ac:dyDescent="0.25">
      <c r="A137" t="s">
        <v>507</v>
      </c>
      <c r="B137" t="s">
        <v>19</v>
      </c>
      <c r="C137" s="52">
        <v>85.827716978108995</v>
      </c>
      <c r="D137" s="52">
        <v>81.266695883534993</v>
      </c>
      <c r="E137" s="52">
        <v>-4.5610210945740022</v>
      </c>
      <c r="F137" s="124">
        <v>-5.3141587067232897E-2</v>
      </c>
      <c r="G137" s="45">
        <v>116.54055444075701</v>
      </c>
      <c r="H137" s="45">
        <v>116.16823994148899</v>
      </c>
      <c r="I137" s="45">
        <v>-0.37231449926801474</v>
      </c>
      <c r="J137" s="46">
        <v>-3.1947205078493046E-3</v>
      </c>
      <c r="K137" s="47">
        <v>1</v>
      </c>
      <c r="L137" s="55">
        <f t="shared" si="36"/>
        <v>114.92107544075701</v>
      </c>
      <c r="M137" s="55">
        <f t="shared" si="37"/>
        <v>114.54876094148899</v>
      </c>
      <c r="N137" s="55">
        <f t="shared" si="34"/>
        <v>-0.37231449926801474</v>
      </c>
      <c r="O137" s="129">
        <f t="shared" si="35"/>
        <v>-3.2397408207335016E-3</v>
      </c>
      <c r="P137" s="54"/>
      <c r="Q137" s="42">
        <f t="shared" si="38"/>
        <v>508.15699809419175</v>
      </c>
      <c r="R137" s="42">
        <f t="shared" si="39"/>
        <v>481.1527287361456</v>
      </c>
      <c r="S137" s="42">
        <f t="shared" si="40"/>
        <v>680.40897241419191</v>
      </c>
      <c r="T137" s="42">
        <f t="shared" si="41"/>
        <v>678.20462369146833</v>
      </c>
      <c r="AB137" t="s">
        <v>19</v>
      </c>
      <c r="AC137" s="2">
        <v>85.827716978108995</v>
      </c>
      <c r="AD137" s="2">
        <v>85.979887624065995</v>
      </c>
      <c r="AE137" s="2">
        <v>0.15217064595699981</v>
      </c>
      <c r="AF137" s="1">
        <v>1.7729779063774011E-3</v>
      </c>
      <c r="AG137" s="2">
        <v>116.54055444075701</v>
      </c>
      <c r="AH137" s="2">
        <v>116.54055444075701</v>
      </c>
      <c r="AI137" s="2">
        <v>0</v>
      </c>
      <c r="AJ137" s="1">
        <v>0</v>
      </c>
      <c r="AM137" t="s">
        <v>19</v>
      </c>
      <c r="AN137" s="2">
        <v>85.827716978108995</v>
      </c>
      <c r="AO137" s="2">
        <v>84.755913373207008</v>
      </c>
      <c r="AP137" s="2">
        <v>-1.0718036049019872</v>
      </c>
      <c r="AQ137" s="1">
        <v>-1.2487849410876894E-2</v>
      </c>
      <c r="AR137" s="2">
        <v>85.711676993696997</v>
      </c>
      <c r="AS137" s="2">
        <v>-0.11603998441199792</v>
      </c>
      <c r="AT137" s="1">
        <v>-1.3520106149578089E-3</v>
      </c>
      <c r="AU137" s="2">
        <v>85.853977562531995</v>
      </c>
      <c r="AV137" s="2">
        <v>2.62605844229995E-2</v>
      </c>
      <c r="AW137" s="1">
        <v>3.0596857690735803E-4</v>
      </c>
      <c r="AX137" s="2">
        <v>85.203204234257001</v>
      </c>
      <c r="AY137" s="2">
        <v>-0.6245127438519944</v>
      </c>
      <c r="AZ137" s="1">
        <v>-7.2763527429173152E-3</v>
      </c>
      <c r="BA137" s="2">
        <v>85.606781919869007</v>
      </c>
      <c r="BB137" s="2">
        <v>-0.22093505823998782</v>
      </c>
      <c r="BC137" s="1">
        <v>-2.5741691148133297E-3</v>
      </c>
      <c r="BD137" s="2">
        <v>83.518591176691999</v>
      </c>
      <c r="BE137" s="2">
        <v>-2.3091258014169966</v>
      </c>
      <c r="BF137" s="1">
        <v>-2.6904196950805023E-2</v>
      </c>
      <c r="BG137" s="1"/>
      <c r="BH137" t="s">
        <v>19</v>
      </c>
      <c r="BI137" s="2">
        <v>116.54055444075701</v>
      </c>
      <c r="BJ137" s="2">
        <v>116.416449607668</v>
      </c>
      <c r="BK137" s="2">
        <v>-0.12410483308900666</v>
      </c>
      <c r="BL137" s="1">
        <v>-1.064906835946923E-3</v>
      </c>
      <c r="BM137" s="2">
        <v>116.54055444075701</v>
      </c>
      <c r="BN137" s="2">
        <v>0</v>
      </c>
      <c r="BO137" s="1">
        <v>0</v>
      </c>
      <c r="BP137" s="2">
        <v>116.54055444075701</v>
      </c>
      <c r="BQ137" s="2">
        <v>0</v>
      </c>
      <c r="BR137" s="1">
        <v>0</v>
      </c>
      <c r="BS137" s="2">
        <v>116.416449607668</v>
      </c>
      <c r="BT137" s="2">
        <v>-0.12410483308900666</v>
      </c>
      <c r="BU137" s="1">
        <v>-1.064906835946923E-3</v>
      </c>
      <c r="BV137" s="2">
        <v>116.54055444075701</v>
      </c>
      <c r="BW137" s="2">
        <v>0</v>
      </c>
      <c r="BX137" s="1">
        <v>0</v>
      </c>
      <c r="BY137" s="2">
        <v>116.16823994148899</v>
      </c>
      <c r="BZ137" s="2">
        <v>-0.37231449926801474</v>
      </c>
      <c r="CA137" s="1">
        <v>-3.1947205078493046E-3</v>
      </c>
      <c r="CC137" t="s">
        <v>19</v>
      </c>
      <c r="CE137" s="23">
        <v>85.827716978108995</v>
      </c>
      <c r="CF137" s="23">
        <v>82.698686558679</v>
      </c>
      <c r="CG137" s="23">
        <v>-3.1290304194299949</v>
      </c>
      <c r="CH137" s="24">
        <v>-3.6457108840819777E-2</v>
      </c>
      <c r="CI137" s="2">
        <v>116.54055444075701</v>
      </c>
      <c r="CJ137" s="2">
        <v>116.416449607668</v>
      </c>
      <c r="CK137" s="2">
        <v>-0.12410483308900666</v>
      </c>
      <c r="CL137" s="1">
        <v>-1.064906835946923E-3</v>
      </c>
      <c r="CN137" s="25" t="s">
        <v>19</v>
      </c>
      <c r="CO137" s="27">
        <v>0</v>
      </c>
      <c r="CP137" s="27">
        <v>1.6194789999999999</v>
      </c>
      <c r="CQ137" s="28">
        <f t="shared" si="42"/>
        <v>-1.5988424664538592</v>
      </c>
      <c r="CR137" s="27">
        <f t="shared" si="43"/>
        <v>147.454343635219</v>
      </c>
      <c r="CU137" s="30">
        <v>49</v>
      </c>
      <c r="CV137" s="30"/>
      <c r="CW137" s="15" t="s">
        <v>19</v>
      </c>
      <c r="CX137" s="33" t="s">
        <v>961</v>
      </c>
      <c r="CY137" s="34" t="s">
        <v>964</v>
      </c>
      <c r="CZ137" s="34" t="s">
        <v>962</v>
      </c>
      <c r="DA137" s="32"/>
      <c r="DB137" s="32"/>
      <c r="DC137" t="s">
        <v>19</v>
      </c>
      <c r="DD137">
        <v>168900</v>
      </c>
      <c r="DE137" t="s">
        <v>963</v>
      </c>
      <c r="DF137" s="30">
        <v>448</v>
      </c>
      <c r="DG137" s="39" t="s">
        <v>19</v>
      </c>
      <c r="DK137" s="30">
        <v>101</v>
      </c>
      <c r="DL137" s="30"/>
      <c r="DM137" s="32"/>
      <c r="DN137" s="32" t="s">
        <v>19</v>
      </c>
      <c r="DO137" s="41">
        <v>168649</v>
      </c>
    </row>
    <row r="138" spans="1:119" ht="15.75" x14ac:dyDescent="0.25">
      <c r="A138" t="s">
        <v>508</v>
      </c>
      <c r="B138" t="s">
        <v>20</v>
      </c>
      <c r="C138" s="52">
        <v>122.389837524578</v>
      </c>
      <c r="D138" s="52">
        <v>116.84717424582601</v>
      </c>
      <c r="E138" s="52">
        <v>-5.5426632787519878</v>
      </c>
      <c r="F138" s="124">
        <v>-4.5286956751118532E-2</v>
      </c>
      <c r="G138" s="45">
        <v>154.25169471439401</v>
      </c>
      <c r="H138" s="45">
        <v>153.75881238486599</v>
      </c>
      <c r="I138" s="45">
        <v>-0.49288232952801536</v>
      </c>
      <c r="J138" s="46">
        <v>-3.1953122488580479E-3</v>
      </c>
      <c r="K138" s="47">
        <v>1</v>
      </c>
      <c r="L138" s="55">
        <f t="shared" si="36"/>
        <v>152.136345714394</v>
      </c>
      <c r="M138" s="55">
        <f t="shared" si="37"/>
        <v>151.64346338486598</v>
      </c>
      <c r="N138" s="55">
        <f t="shared" si="34"/>
        <v>-0.49288232952801536</v>
      </c>
      <c r="O138" s="129">
        <f t="shared" si="35"/>
        <v>-3.2397408207326395E-3</v>
      </c>
      <c r="P138" s="54"/>
      <c r="Q138" s="42">
        <f t="shared" si="38"/>
        <v>629.73608329557339</v>
      </c>
      <c r="R138" s="42">
        <f t="shared" si="39"/>
        <v>601.21725252674798</v>
      </c>
      <c r="S138" s="42">
        <f t="shared" si="40"/>
        <v>782.79167956117533</v>
      </c>
      <c r="T138" s="42">
        <f t="shared" si="41"/>
        <v>780.25563740277119</v>
      </c>
      <c r="AB138" t="s">
        <v>20</v>
      </c>
      <c r="AC138" s="2">
        <v>122.389837524578</v>
      </c>
      <c r="AD138" s="2">
        <v>122.334681639773</v>
      </c>
      <c r="AE138" s="2">
        <v>-5.5155884805003552E-2</v>
      </c>
      <c r="AF138" s="1">
        <v>-4.5065739052008543E-4</v>
      </c>
      <c r="AG138" s="2">
        <v>154.25169471439401</v>
      </c>
      <c r="AH138" s="2">
        <v>154.25169471439401</v>
      </c>
      <c r="AI138" s="2">
        <v>0</v>
      </c>
      <c r="AJ138" s="1">
        <v>0</v>
      </c>
      <c r="AM138" t="s">
        <v>20</v>
      </c>
      <c r="AN138" s="2">
        <v>122.389837524578</v>
      </c>
      <c r="AO138" s="2">
        <v>121.16275609055801</v>
      </c>
      <c r="AP138" s="2">
        <v>-1.2270814340199934</v>
      </c>
      <c r="AQ138" s="1">
        <v>-1.0026007541464169E-2</v>
      </c>
      <c r="AR138" s="2">
        <v>122.253764747942</v>
      </c>
      <c r="AS138" s="2">
        <v>-0.13607277663599859</v>
      </c>
      <c r="AT138" s="1">
        <v>-1.111798000456311E-3</v>
      </c>
      <c r="AU138" s="2">
        <v>122.447669717577</v>
      </c>
      <c r="AV138" s="2">
        <v>5.7832192999001109E-2</v>
      </c>
      <c r="AW138" s="1">
        <v>4.7252446909562572E-4</v>
      </c>
      <c r="AX138" s="2">
        <v>121.704142280979</v>
      </c>
      <c r="AY138" s="2">
        <v>-0.68569524359899958</v>
      </c>
      <c r="AZ138" s="1">
        <v>-5.6025504851356638E-3</v>
      </c>
      <c r="BA138" s="2">
        <v>122.10150332161001</v>
      </c>
      <c r="BB138" s="2">
        <v>-0.28833420296798806</v>
      </c>
      <c r="BC138" s="1">
        <v>-2.3558671928956974E-3</v>
      </c>
      <c r="BD138" s="2">
        <v>119.71473120060199</v>
      </c>
      <c r="BE138" s="2">
        <v>-2.67510632397601</v>
      </c>
      <c r="BF138" s="1">
        <v>-2.1857258560693836E-2</v>
      </c>
      <c r="BG138" s="1"/>
      <c r="BH138" t="s">
        <v>20</v>
      </c>
      <c r="BI138" s="2">
        <v>154.25169471439401</v>
      </c>
      <c r="BJ138" s="2">
        <v>154.08740060455099</v>
      </c>
      <c r="BK138" s="2">
        <v>-0.16429410984301285</v>
      </c>
      <c r="BL138" s="1">
        <v>-1.0651040829548937E-3</v>
      </c>
      <c r="BM138" s="2">
        <v>154.25169471439401</v>
      </c>
      <c r="BN138" s="2">
        <v>0</v>
      </c>
      <c r="BO138" s="1">
        <v>0</v>
      </c>
      <c r="BP138" s="2">
        <v>154.25169471439401</v>
      </c>
      <c r="BQ138" s="2">
        <v>0</v>
      </c>
      <c r="BR138" s="1">
        <v>0</v>
      </c>
      <c r="BS138" s="2">
        <v>154.08740060455099</v>
      </c>
      <c r="BT138" s="2">
        <v>-0.16429410984301285</v>
      </c>
      <c r="BU138" s="1">
        <v>-1.0651040829548937E-3</v>
      </c>
      <c r="BV138" s="2">
        <v>154.25169471439401</v>
      </c>
      <c r="BW138" s="2">
        <v>0</v>
      </c>
      <c r="BX138" s="1">
        <v>0</v>
      </c>
      <c r="BY138" s="2">
        <v>153.75881238486599</v>
      </c>
      <c r="BZ138" s="2">
        <v>-0.49288232952801536</v>
      </c>
      <c r="CA138" s="1">
        <v>-3.1953122488580479E-3</v>
      </c>
      <c r="CC138" t="s">
        <v>20</v>
      </c>
      <c r="CE138" s="23">
        <v>122.389837524578</v>
      </c>
      <c r="CF138" s="23">
        <v>118.764506890715</v>
      </c>
      <c r="CG138" s="23">
        <v>-3.6253306338630011</v>
      </c>
      <c r="CH138" s="24">
        <v>-2.9621173679023571E-2</v>
      </c>
      <c r="CI138" s="2">
        <v>154.25169471439401</v>
      </c>
      <c r="CJ138" s="2">
        <v>154.08740060455099</v>
      </c>
      <c r="CK138" s="2">
        <v>-0.16429410984301285</v>
      </c>
      <c r="CL138" s="1">
        <v>-1.0651040829548937E-3</v>
      </c>
      <c r="CN138" s="25" t="s">
        <v>20</v>
      </c>
      <c r="CO138" s="27">
        <v>0</v>
      </c>
      <c r="CP138" s="27">
        <v>2.1153490000000001</v>
      </c>
      <c r="CQ138" s="28">
        <f t="shared" si="42"/>
        <v>-2.1034178880792362</v>
      </c>
      <c r="CR138" s="27">
        <f t="shared" si="43"/>
        <v>119.61704927314501</v>
      </c>
      <c r="CU138" s="30">
        <v>50</v>
      </c>
      <c r="CV138" s="30"/>
      <c r="CW138" s="15" t="s">
        <v>20</v>
      </c>
      <c r="CX138" s="33" t="s">
        <v>961</v>
      </c>
      <c r="CY138" s="34" t="s">
        <v>20</v>
      </c>
      <c r="CZ138" s="34" t="s">
        <v>962</v>
      </c>
      <c r="DA138" s="32"/>
      <c r="DB138" s="32"/>
      <c r="DC138" t="s">
        <v>20</v>
      </c>
      <c r="DD138">
        <v>194351</v>
      </c>
      <c r="DE138" t="s">
        <v>963</v>
      </c>
      <c r="DF138" s="30">
        <v>449</v>
      </c>
      <c r="DG138" s="39" t="s">
        <v>20</v>
      </c>
      <c r="DK138" s="30">
        <v>102</v>
      </c>
      <c r="DL138" s="30"/>
      <c r="DM138" s="32"/>
      <c r="DN138" s="32" t="s">
        <v>20</v>
      </c>
      <c r="DO138" s="41">
        <v>192879</v>
      </c>
    </row>
    <row r="139" spans="1:119" ht="15.75" x14ac:dyDescent="0.25">
      <c r="A139" t="s">
        <v>509</v>
      </c>
      <c r="B139" t="s">
        <v>21</v>
      </c>
      <c r="C139" s="52">
        <v>83.119881079910002</v>
      </c>
      <c r="D139" s="52">
        <v>76.498428569348007</v>
      </c>
      <c r="E139" s="52">
        <v>-6.6214525105619941</v>
      </c>
      <c r="F139" s="124">
        <v>-7.9661477188547047E-2</v>
      </c>
      <c r="G139" s="45">
        <v>100.880304020352</v>
      </c>
      <c r="H139" s="45">
        <v>100.556287471159</v>
      </c>
      <c r="I139" s="45">
        <v>-0.32401654919300427</v>
      </c>
      <c r="J139" s="46">
        <v>-3.2118910855744036E-3</v>
      </c>
      <c r="K139" s="47">
        <v>2</v>
      </c>
      <c r="L139" s="55">
        <f t="shared" si="36"/>
        <v>98.933053020352006</v>
      </c>
      <c r="M139" s="55">
        <f t="shared" si="37"/>
        <v>98.609036471159001</v>
      </c>
      <c r="N139" s="55">
        <f t="shared" si="34"/>
        <v>-0.32401654919300427</v>
      </c>
      <c r="O139" s="129">
        <f t="shared" si="35"/>
        <v>-3.2751091703027624E-3</v>
      </c>
      <c r="P139" s="54"/>
      <c r="Q139" s="42">
        <f t="shared" si="38"/>
        <v>469.64099465443599</v>
      </c>
      <c r="R139" s="42">
        <f t="shared" si="39"/>
        <v>432.22869927196501</v>
      </c>
      <c r="S139" s="42">
        <f t="shared" si="40"/>
        <v>558.98801611625777</v>
      </c>
      <c r="T139" s="42">
        <f t="shared" si="41"/>
        <v>557.15726933858616</v>
      </c>
      <c r="AB139" t="s">
        <v>21</v>
      </c>
      <c r="AC139" s="2">
        <v>83.119881079910002</v>
      </c>
      <c r="AD139" s="2">
        <v>83.267631459795993</v>
      </c>
      <c r="AE139" s="2">
        <v>0.14775037988599138</v>
      </c>
      <c r="AF139" s="1">
        <v>1.7775576428453591E-3</v>
      </c>
      <c r="AG139" s="2">
        <v>100.880304020352</v>
      </c>
      <c r="AH139" s="2">
        <v>100.880304020352</v>
      </c>
      <c r="AI139" s="2">
        <v>0</v>
      </c>
      <c r="AJ139" s="1">
        <v>0</v>
      </c>
      <c r="AM139" t="s">
        <v>21</v>
      </c>
      <c r="AN139" s="2">
        <v>83.119881079910002</v>
      </c>
      <c r="AO139" s="2">
        <v>82.001462360889008</v>
      </c>
      <c r="AP139" s="2">
        <v>-1.118418719020994</v>
      </c>
      <c r="AQ139" s="1">
        <v>-1.3455489883891506E-2</v>
      </c>
      <c r="AR139" s="2">
        <v>82.972278916196998</v>
      </c>
      <c r="AS139" s="2">
        <v>-0.14760216371300316</v>
      </c>
      <c r="AT139" s="1">
        <v>-1.7757744813313798E-3</v>
      </c>
      <c r="AU139" s="2">
        <v>83.141631720161001</v>
      </c>
      <c r="AV139" s="2">
        <v>2.1750640250999709E-2</v>
      </c>
      <c r="AW139" s="1">
        <v>2.616779519942891E-4</v>
      </c>
      <c r="AX139" s="2">
        <v>82.349795583684994</v>
      </c>
      <c r="AY139" s="2">
        <v>-0.77008549622500766</v>
      </c>
      <c r="AZ139" s="1">
        <v>-9.264756953690308E-3</v>
      </c>
      <c r="BA139" s="2">
        <v>82.868957375882005</v>
      </c>
      <c r="BB139" s="2">
        <v>-0.25092370402799702</v>
      </c>
      <c r="BC139" s="1">
        <v>-3.0188169276465079E-3</v>
      </c>
      <c r="BD139" s="2">
        <v>80.505318072766002</v>
      </c>
      <c r="BE139" s="2">
        <v>-2.6145630071439996</v>
      </c>
      <c r="BF139" s="1">
        <v>-3.145532660989258E-2</v>
      </c>
      <c r="BG139" s="1"/>
      <c r="BH139" t="s">
        <v>21</v>
      </c>
      <c r="BI139" s="2">
        <v>100.880304020352</v>
      </c>
      <c r="BJ139" s="2">
        <v>100.772298503955</v>
      </c>
      <c r="BK139" s="2">
        <v>-0.10800551639700018</v>
      </c>
      <c r="BL139" s="1">
        <v>-1.0706303618515137E-3</v>
      </c>
      <c r="BM139" s="2">
        <v>100.880304020352</v>
      </c>
      <c r="BN139" s="2">
        <v>0</v>
      </c>
      <c r="BO139" s="1">
        <v>0</v>
      </c>
      <c r="BP139" s="2">
        <v>100.880304020352</v>
      </c>
      <c r="BQ139" s="2">
        <v>0</v>
      </c>
      <c r="BR139" s="1">
        <v>0</v>
      </c>
      <c r="BS139" s="2">
        <v>100.772298503955</v>
      </c>
      <c r="BT139" s="2">
        <v>-0.10800551639700018</v>
      </c>
      <c r="BU139" s="1">
        <v>-1.0706303618515137E-3</v>
      </c>
      <c r="BV139" s="2">
        <v>100.880304020352</v>
      </c>
      <c r="BW139" s="2">
        <v>0</v>
      </c>
      <c r="BX139" s="1">
        <v>0</v>
      </c>
      <c r="BY139" s="2">
        <v>100.556287471159</v>
      </c>
      <c r="BZ139" s="2">
        <v>-0.32401654919300427</v>
      </c>
      <c r="CA139" s="1">
        <v>-3.2118910855744036E-3</v>
      </c>
      <c r="CC139" t="s">
        <v>21</v>
      </c>
      <c r="CE139" s="23">
        <v>83.119881079910002</v>
      </c>
      <c r="CF139" s="23">
        <v>78.260382698557009</v>
      </c>
      <c r="CG139" s="23">
        <v>-4.8594983813529922</v>
      </c>
      <c r="CH139" s="24">
        <v>-5.8463731158146813E-2</v>
      </c>
      <c r="CI139" s="2">
        <v>100.880304020352</v>
      </c>
      <c r="CJ139" s="2">
        <v>100.772298503955</v>
      </c>
      <c r="CK139" s="2">
        <v>-0.10800551639700018</v>
      </c>
      <c r="CL139" s="1">
        <v>-1.0706303618515137E-3</v>
      </c>
      <c r="CN139" s="25" t="s">
        <v>21</v>
      </c>
      <c r="CO139" s="27">
        <v>0</v>
      </c>
      <c r="CP139" s="27">
        <v>1.9472510000000001</v>
      </c>
      <c r="CQ139" s="28">
        <f t="shared" si="42"/>
        <v>-1.9334422387763881</v>
      </c>
      <c r="CR139" s="27">
        <f t="shared" si="43"/>
        <v>174.15749495813901</v>
      </c>
      <c r="CU139" s="30">
        <v>51</v>
      </c>
      <c r="CV139" s="30"/>
      <c r="CW139" s="15" t="s">
        <v>21</v>
      </c>
      <c r="CX139" s="33" t="s">
        <v>961</v>
      </c>
      <c r="CY139" s="34" t="s">
        <v>965</v>
      </c>
      <c r="CZ139" s="34" t="s">
        <v>962</v>
      </c>
      <c r="DA139" s="32"/>
      <c r="DB139" s="32"/>
      <c r="DC139" t="s">
        <v>21</v>
      </c>
      <c r="DD139">
        <v>176986</v>
      </c>
      <c r="DE139" t="s">
        <v>963</v>
      </c>
      <c r="DF139" s="30">
        <v>450</v>
      </c>
      <c r="DG139" s="39" t="s">
        <v>21</v>
      </c>
      <c r="DK139" s="30">
        <v>103</v>
      </c>
      <c r="DL139" s="30"/>
      <c r="DM139" s="32"/>
      <c r="DN139" s="32" t="s">
        <v>21</v>
      </c>
      <c r="DO139" s="41">
        <v>175500</v>
      </c>
    </row>
    <row r="140" spans="1:119" ht="15.75" x14ac:dyDescent="0.25">
      <c r="A140" t="s">
        <v>510</v>
      </c>
      <c r="B140" t="s">
        <v>22</v>
      </c>
      <c r="C140" s="52">
        <v>176.60851817286701</v>
      </c>
      <c r="D140" s="52">
        <v>172.255613728165</v>
      </c>
      <c r="E140" s="52">
        <v>-4.3529044447020055</v>
      </c>
      <c r="F140" s="124">
        <v>-2.4647194199553382E-2</v>
      </c>
      <c r="G140" s="45">
        <v>206.205817217949</v>
      </c>
      <c r="H140" s="45">
        <v>205.545742116811</v>
      </c>
      <c r="I140" s="45">
        <v>-0.66007510113800549</v>
      </c>
      <c r="J140" s="46">
        <v>-3.2010498541868966E-3</v>
      </c>
      <c r="K140" s="47">
        <v>1</v>
      </c>
      <c r="L140" s="55">
        <f t="shared" si="36"/>
        <v>203.743181217949</v>
      </c>
      <c r="M140" s="55">
        <f t="shared" si="37"/>
        <v>203.083106116811</v>
      </c>
      <c r="N140" s="55">
        <f t="shared" si="34"/>
        <v>-0.66007510113800549</v>
      </c>
      <c r="O140" s="129">
        <f t="shared" si="35"/>
        <v>-3.2397408207340554E-3</v>
      </c>
      <c r="P140" s="54"/>
      <c r="Q140" s="42">
        <f t="shared" si="38"/>
        <v>610.72809446417591</v>
      </c>
      <c r="R140" s="42">
        <f t="shared" si="39"/>
        <v>595.67536051679417</v>
      </c>
      <c r="S140" s="42">
        <f t="shared" si="40"/>
        <v>704.56219276757486</v>
      </c>
      <c r="T140" s="42">
        <f t="shared" si="41"/>
        <v>702.27959387091983</v>
      </c>
      <c r="AB140" t="s">
        <v>22</v>
      </c>
      <c r="AC140" s="2">
        <v>176.60851817286701</v>
      </c>
      <c r="AD140" s="2">
        <v>176.378290812806</v>
      </c>
      <c r="AE140" s="2">
        <v>-0.23022736006100786</v>
      </c>
      <c r="AF140" s="1">
        <v>-1.3036028071741021E-3</v>
      </c>
      <c r="AG140" s="2">
        <v>206.205817217949</v>
      </c>
      <c r="AH140" s="2">
        <v>206.205817217949</v>
      </c>
      <c r="AI140" s="2">
        <v>0</v>
      </c>
      <c r="AJ140" s="1">
        <v>0</v>
      </c>
      <c r="AM140" t="s">
        <v>22</v>
      </c>
      <c r="AN140" s="2">
        <v>176.60851817286701</v>
      </c>
      <c r="AO140" s="2">
        <v>174.886464181945</v>
      </c>
      <c r="AP140" s="2">
        <v>-1.7220539909220065</v>
      </c>
      <c r="AQ140" s="1">
        <v>-9.7506847842777026E-3</v>
      </c>
      <c r="AR140" s="2">
        <v>176.44402262557799</v>
      </c>
      <c r="AS140" s="2">
        <v>-0.16449554728902172</v>
      </c>
      <c r="AT140" s="1">
        <v>-9.3141343911855409E-4</v>
      </c>
      <c r="AU140" s="2">
        <v>176.671028119174</v>
      </c>
      <c r="AV140" s="2">
        <v>6.2509946306988695E-2</v>
      </c>
      <c r="AW140" s="1">
        <v>3.5394638352496136E-4</v>
      </c>
      <c r="AX140" s="2">
        <v>175.67922060023</v>
      </c>
      <c r="AY140" s="2">
        <v>-0.92929757263701163</v>
      </c>
      <c r="AZ140" s="1">
        <v>-5.2619068561993226E-3</v>
      </c>
      <c r="BA140" s="2">
        <v>176.247122791218</v>
      </c>
      <c r="BB140" s="2">
        <v>-0.36139538164900387</v>
      </c>
      <c r="BC140" s="1">
        <v>-2.0463077624334335E-3</v>
      </c>
      <c r="BD140" s="2">
        <v>173.013039260959</v>
      </c>
      <c r="BE140" s="2">
        <v>-3.5954789119080033</v>
      </c>
      <c r="BF140" s="1">
        <v>-2.0358468261359262E-2</v>
      </c>
      <c r="BG140" s="1"/>
      <c r="BH140" t="s">
        <v>22</v>
      </c>
      <c r="BI140" s="2">
        <v>206.205817217949</v>
      </c>
      <c r="BJ140" s="2">
        <v>205.985792184237</v>
      </c>
      <c r="BK140" s="2">
        <v>-0.22002503371200532</v>
      </c>
      <c r="BL140" s="1">
        <v>-1.0670166180590827E-3</v>
      </c>
      <c r="BM140" s="2">
        <v>206.205817217949</v>
      </c>
      <c r="BN140" s="2">
        <v>0</v>
      </c>
      <c r="BO140" s="1">
        <v>0</v>
      </c>
      <c r="BP140" s="2">
        <v>206.205817217949</v>
      </c>
      <c r="BQ140" s="2">
        <v>0</v>
      </c>
      <c r="BR140" s="1">
        <v>0</v>
      </c>
      <c r="BS140" s="2">
        <v>205.985792184237</v>
      </c>
      <c r="BT140" s="2">
        <v>-0.22002503371200532</v>
      </c>
      <c r="BU140" s="1">
        <v>-1.0670166180590827E-3</v>
      </c>
      <c r="BV140" s="2">
        <v>206.205817217949</v>
      </c>
      <c r="BW140" s="2">
        <v>0</v>
      </c>
      <c r="BX140" s="1">
        <v>0</v>
      </c>
      <c r="BY140" s="2">
        <v>205.545742116811</v>
      </c>
      <c r="BZ140" s="2">
        <v>-0.66007510113800549</v>
      </c>
      <c r="CA140" s="1">
        <v>-3.2010498541868966E-3</v>
      </c>
      <c r="CC140" t="s">
        <v>22</v>
      </c>
      <c r="CE140" s="23">
        <v>176.60851817286701</v>
      </c>
      <c r="CF140" s="23">
        <v>174.89581965561899</v>
      </c>
      <c r="CG140" s="23">
        <v>-1.7126985172480147</v>
      </c>
      <c r="CH140" s="24">
        <v>-9.6977118372716335E-3</v>
      </c>
      <c r="CI140" s="2">
        <v>206.205817217949</v>
      </c>
      <c r="CJ140" s="2">
        <v>205.985792184237</v>
      </c>
      <c r="CK140" s="2">
        <v>-0.22002503371200532</v>
      </c>
      <c r="CL140" s="1">
        <v>-1.0670166180590827E-3</v>
      </c>
      <c r="CN140" s="25" t="s">
        <v>22</v>
      </c>
      <c r="CO140" s="27">
        <v>0</v>
      </c>
      <c r="CP140" s="27">
        <v>2.4626359999999998</v>
      </c>
      <c r="CQ140" s="28">
        <f t="shared" si="42"/>
        <v>-2.4850080927553395</v>
      </c>
      <c r="CR140" s="27">
        <f t="shared" si="43"/>
        <v>48.339448339450996</v>
      </c>
      <c r="CU140" s="30">
        <v>53</v>
      </c>
      <c r="CV140" s="30"/>
      <c r="CW140" s="15" t="s">
        <v>22</v>
      </c>
      <c r="CX140" s="33" t="s">
        <v>961</v>
      </c>
      <c r="CY140" s="34" t="s">
        <v>22</v>
      </c>
      <c r="CZ140" s="34" t="s">
        <v>962</v>
      </c>
      <c r="DA140" s="32"/>
      <c r="DB140" s="32"/>
      <c r="DC140" t="s">
        <v>22</v>
      </c>
      <c r="DD140">
        <v>289177</v>
      </c>
      <c r="DE140" t="s">
        <v>963</v>
      </c>
      <c r="DF140" s="30">
        <v>451</v>
      </c>
      <c r="DG140" s="39" t="s">
        <v>22</v>
      </c>
      <c r="DK140" s="30">
        <v>104</v>
      </c>
      <c r="DL140" s="30"/>
      <c r="DM140" s="32"/>
      <c r="DN140" s="32" t="s">
        <v>22</v>
      </c>
      <c r="DO140" s="41">
        <v>287047</v>
      </c>
    </row>
    <row r="141" spans="1:119" ht="15.75" x14ac:dyDescent="0.25">
      <c r="A141" t="s">
        <v>511</v>
      </c>
      <c r="B141" t="s">
        <v>23</v>
      </c>
      <c r="C141" s="52">
        <v>169.947081417036</v>
      </c>
      <c r="D141" s="52">
        <v>168.16821945820098</v>
      </c>
      <c r="E141" s="52">
        <v>-1.778861958835023</v>
      </c>
      <c r="F141" s="124">
        <v>-1.0467152151144295E-2</v>
      </c>
      <c r="G141" s="45">
        <v>174.30870461379502</v>
      </c>
      <c r="H141" s="45">
        <v>173.751458259754</v>
      </c>
      <c r="I141" s="45">
        <v>-0.55724635404101264</v>
      </c>
      <c r="J141" s="46">
        <v>-3.196893438429646E-3</v>
      </c>
      <c r="K141" s="47">
        <v>1</v>
      </c>
      <c r="L141" s="55">
        <f t="shared" si="36"/>
        <v>172.00337461379502</v>
      </c>
      <c r="M141" s="55">
        <f t="shared" si="37"/>
        <v>171.446128259754</v>
      </c>
      <c r="N141" s="55">
        <f t="shared" si="34"/>
        <v>-0.55724635404101264</v>
      </c>
      <c r="O141" s="129">
        <f t="shared" si="35"/>
        <v>-3.2397408207380622E-3</v>
      </c>
      <c r="P141" s="54"/>
      <c r="Q141" s="42">
        <f t="shared" si="38"/>
        <v>624.08270354933074</v>
      </c>
      <c r="R141" s="42">
        <f t="shared" si="39"/>
        <v>617.55033493638246</v>
      </c>
      <c r="S141" s="42">
        <f t="shared" si="40"/>
        <v>631.63386010243653</v>
      </c>
      <c r="T141" s="42">
        <f t="shared" si="41"/>
        <v>629.58753010210228</v>
      </c>
      <c r="AB141" t="s">
        <v>23</v>
      </c>
      <c r="AC141" s="2">
        <v>169.947081417036</v>
      </c>
      <c r="AD141" s="2">
        <v>169.431832534156</v>
      </c>
      <c r="AE141" s="2">
        <v>-0.5152488828800017</v>
      </c>
      <c r="AF141" s="1">
        <v>-3.0318195439651228E-3</v>
      </c>
      <c r="AG141" s="2">
        <v>174.30870461379502</v>
      </c>
      <c r="AH141" s="2">
        <v>174.30870461379502</v>
      </c>
      <c r="AI141" s="2">
        <v>0</v>
      </c>
      <c r="AJ141" s="1">
        <v>0</v>
      </c>
      <c r="AM141" t="s">
        <v>23</v>
      </c>
      <c r="AN141" s="2">
        <v>169.947081417036</v>
      </c>
      <c r="AO141" s="2">
        <v>168.54302045086399</v>
      </c>
      <c r="AP141" s="2">
        <v>-1.4040609661720111</v>
      </c>
      <c r="AQ141" s="1">
        <v>-8.2617539204840017E-3</v>
      </c>
      <c r="AR141" s="2">
        <v>169.78922063627101</v>
      </c>
      <c r="AS141" s="2">
        <v>-0.15786078076499166</v>
      </c>
      <c r="AT141" s="1">
        <v>-9.2888197578171075E-4</v>
      </c>
      <c r="AU141" s="2">
        <v>170.010691239701</v>
      </c>
      <c r="AV141" s="2">
        <v>6.3609822665000593E-2</v>
      </c>
      <c r="AW141" s="1">
        <v>3.7429193920022303E-4</v>
      </c>
      <c r="AX141" s="2">
        <v>169.226853376272</v>
      </c>
      <c r="AY141" s="2">
        <v>-0.72022804076399893</v>
      </c>
      <c r="AZ141" s="1">
        <v>-4.237954748964586E-3</v>
      </c>
      <c r="BA141" s="2">
        <v>169.63938145400701</v>
      </c>
      <c r="BB141" s="2">
        <v>-0.30769996302899472</v>
      </c>
      <c r="BC141" s="1">
        <v>-1.8105633851629649E-3</v>
      </c>
      <c r="BD141" s="2">
        <v>167.020683398437</v>
      </c>
      <c r="BE141" s="2">
        <v>-2.9263980185990022</v>
      </c>
      <c r="BF141" s="1">
        <v>-1.7219466166752607E-2</v>
      </c>
      <c r="BG141" s="1"/>
      <c r="BH141" t="s">
        <v>23</v>
      </c>
      <c r="BI141" s="2">
        <v>174.30870461379502</v>
      </c>
      <c r="BJ141" s="2">
        <v>174.12295582911398</v>
      </c>
      <c r="BK141" s="2">
        <v>-0.18574878468103861</v>
      </c>
      <c r="BL141" s="1">
        <v>-1.0656311461472374E-3</v>
      </c>
      <c r="BM141" s="2">
        <v>174.30870461379502</v>
      </c>
      <c r="BN141" s="2">
        <v>0</v>
      </c>
      <c r="BO141" s="1">
        <v>0</v>
      </c>
      <c r="BP141" s="2">
        <v>174.30870461379502</v>
      </c>
      <c r="BQ141" s="2">
        <v>0</v>
      </c>
      <c r="BR141" s="1">
        <v>0</v>
      </c>
      <c r="BS141" s="2">
        <v>174.12295582911398</v>
      </c>
      <c r="BT141" s="2">
        <v>-0.18574878468103861</v>
      </c>
      <c r="BU141" s="1">
        <v>-1.0656311461472374E-3</v>
      </c>
      <c r="BV141" s="2">
        <v>174.30870461379502</v>
      </c>
      <c r="BW141" s="2">
        <v>0</v>
      </c>
      <c r="BX141" s="1">
        <v>0</v>
      </c>
      <c r="BY141" s="2">
        <v>173.751458259754</v>
      </c>
      <c r="BZ141" s="2">
        <v>-0.55724635404101264</v>
      </c>
      <c r="CA141" s="1">
        <v>-3.196893438429646E-3</v>
      </c>
      <c r="CC141" t="s">
        <v>23</v>
      </c>
      <c r="CE141" s="23">
        <v>169.947081417036</v>
      </c>
      <c r="CF141" s="23">
        <v>170.64086880565301</v>
      </c>
      <c r="CG141" s="23">
        <v>0.69378738861701095</v>
      </c>
      <c r="CH141" s="24">
        <v>4.0823730706767147E-3</v>
      </c>
      <c r="CI141" s="2">
        <v>174.30870461379502</v>
      </c>
      <c r="CJ141" s="2">
        <v>174.12295582911398</v>
      </c>
      <c r="CK141" s="2">
        <v>-0.18574878468103861</v>
      </c>
      <c r="CL141" s="1">
        <v>-1.0656311461472374E-3</v>
      </c>
      <c r="CN141" s="25" t="s">
        <v>23</v>
      </c>
      <c r="CO141" s="27">
        <v>0</v>
      </c>
      <c r="CP141" s="27">
        <v>2.3053300000000001</v>
      </c>
      <c r="CQ141" s="28">
        <f t="shared" si="42"/>
        <v>-2.2930916530568322</v>
      </c>
      <c r="CR141" s="27">
        <f t="shared" si="43"/>
        <v>126.859662456938</v>
      </c>
      <c r="CU141" s="30">
        <v>54</v>
      </c>
      <c r="CV141" s="30"/>
      <c r="CW141" s="15" t="s">
        <v>23</v>
      </c>
      <c r="CX141" s="33" t="s">
        <v>961</v>
      </c>
      <c r="CY141" s="34" t="s">
        <v>23</v>
      </c>
      <c r="CZ141" s="34" t="s">
        <v>962</v>
      </c>
      <c r="DA141" s="32"/>
      <c r="DB141" s="32"/>
      <c r="DC141" t="s">
        <v>23</v>
      </c>
      <c r="DD141">
        <v>272315</v>
      </c>
      <c r="DE141" t="s">
        <v>963</v>
      </c>
      <c r="DF141" s="30">
        <v>452</v>
      </c>
      <c r="DG141" s="39" t="s">
        <v>23</v>
      </c>
      <c r="DK141" s="30">
        <v>105</v>
      </c>
      <c r="DL141" s="30"/>
      <c r="DM141" s="32"/>
      <c r="DN141" s="32" t="s">
        <v>23</v>
      </c>
      <c r="DO141" s="41">
        <v>269644</v>
      </c>
    </row>
    <row r="142" spans="1:119" ht="15.75" x14ac:dyDescent="0.25">
      <c r="A142" t="s">
        <v>512</v>
      </c>
      <c r="B142" t="s">
        <v>24</v>
      </c>
      <c r="C142" s="52">
        <v>195.50802638552298</v>
      </c>
      <c r="D142" s="52">
        <v>191.581107692785</v>
      </c>
      <c r="E142" s="52">
        <v>-3.9269186927379849</v>
      </c>
      <c r="F142" s="124">
        <v>-2.0085715995078791E-2</v>
      </c>
      <c r="G142" s="45">
        <v>217.07837278748102</v>
      </c>
      <c r="H142" s="45">
        <v>216.38240854518898</v>
      </c>
      <c r="I142" s="45">
        <v>-0.69596424229203535</v>
      </c>
      <c r="J142" s="46">
        <v>-3.206050576827301E-3</v>
      </c>
      <c r="K142" s="47">
        <v>1</v>
      </c>
      <c r="L142" s="55">
        <f t="shared" si="36"/>
        <v>214.82096278748102</v>
      </c>
      <c r="M142" s="55">
        <f t="shared" si="37"/>
        <v>214.12499854518899</v>
      </c>
      <c r="N142" s="55">
        <f t="shared" si="34"/>
        <v>-0.69596424229203535</v>
      </c>
      <c r="O142" s="129">
        <f t="shared" si="35"/>
        <v>-3.2397408207342493E-3</v>
      </c>
      <c r="P142" s="54"/>
      <c r="Q142" s="42">
        <f t="shared" si="38"/>
        <v>649.17462374494619</v>
      </c>
      <c r="R142" s="42">
        <f t="shared" si="39"/>
        <v>636.13548662119308</v>
      </c>
      <c r="S142" s="42">
        <f t="shared" si="40"/>
        <v>713.30226317714278</v>
      </c>
      <c r="T142" s="42">
        <f t="shared" si="41"/>
        <v>710.99134871760566</v>
      </c>
      <c r="AB142" t="s">
        <v>24</v>
      </c>
      <c r="AC142" s="2">
        <v>195.50802638552298</v>
      </c>
      <c r="AD142" s="2">
        <v>194.07906694246799</v>
      </c>
      <c r="AE142" s="2">
        <v>-1.4289594430549926</v>
      </c>
      <c r="AF142" s="1">
        <v>-7.3089553890602031E-3</v>
      </c>
      <c r="AG142" s="2">
        <v>217.07837278748102</v>
      </c>
      <c r="AH142" s="2">
        <v>217.07837278748102</v>
      </c>
      <c r="AI142" s="2">
        <v>0</v>
      </c>
      <c r="AJ142" s="1">
        <v>0</v>
      </c>
      <c r="AM142" t="s">
        <v>24</v>
      </c>
      <c r="AN142" s="2">
        <v>195.50802638552298</v>
      </c>
      <c r="AO142" s="2">
        <v>193.769756941427</v>
      </c>
      <c r="AP142" s="2">
        <v>-1.7382694440959767</v>
      </c>
      <c r="AQ142" s="1">
        <v>-8.8910387784707969E-3</v>
      </c>
      <c r="AR142" s="2">
        <v>195.32607990427198</v>
      </c>
      <c r="AS142" s="2">
        <v>-0.18194648125100343</v>
      </c>
      <c r="AT142" s="1">
        <v>-9.3063433054263727E-4</v>
      </c>
      <c r="AU142" s="2">
        <v>195.59475451749199</v>
      </c>
      <c r="AV142" s="2">
        <v>8.6728131969010747E-2</v>
      </c>
      <c r="AW142" s="1">
        <v>4.4360394594742227E-4</v>
      </c>
      <c r="AX142" s="2">
        <v>194.43864860000102</v>
      </c>
      <c r="AY142" s="2">
        <v>-1.0693777855219651</v>
      </c>
      <c r="AZ142" s="1">
        <v>-5.469738533461819E-3</v>
      </c>
      <c r="BA142" s="2">
        <v>195.111884391047</v>
      </c>
      <c r="BB142" s="2">
        <v>-0.39614199447598253</v>
      </c>
      <c r="BC142" s="1">
        <v>-2.0262185742432317E-3</v>
      </c>
      <c r="BD142" s="2">
        <v>191.65510374079298</v>
      </c>
      <c r="BE142" s="2">
        <v>-3.8529226447300005</v>
      </c>
      <c r="BF142" s="1">
        <v>-1.9707235124620453E-2</v>
      </c>
      <c r="BG142" s="1"/>
      <c r="BH142" t="s">
        <v>24</v>
      </c>
      <c r="BI142" s="2">
        <v>217.07837278748102</v>
      </c>
      <c r="BJ142" s="2">
        <v>216.846384706717</v>
      </c>
      <c r="BK142" s="2">
        <v>-0.23198808076401178</v>
      </c>
      <c r="BL142" s="1">
        <v>-1.0686835256091003E-3</v>
      </c>
      <c r="BM142" s="2">
        <v>217.07837278748102</v>
      </c>
      <c r="BN142" s="2">
        <v>0</v>
      </c>
      <c r="BO142" s="1">
        <v>0</v>
      </c>
      <c r="BP142" s="2">
        <v>217.07837278748102</v>
      </c>
      <c r="BQ142" s="2">
        <v>0</v>
      </c>
      <c r="BR142" s="1">
        <v>0</v>
      </c>
      <c r="BS142" s="2">
        <v>216.846384706717</v>
      </c>
      <c r="BT142" s="2">
        <v>-0.23198808076401178</v>
      </c>
      <c r="BU142" s="1">
        <v>-1.0686835256091003E-3</v>
      </c>
      <c r="BV142" s="2">
        <v>217.07837278748102</v>
      </c>
      <c r="BW142" s="2">
        <v>0</v>
      </c>
      <c r="BX142" s="1">
        <v>0</v>
      </c>
      <c r="BY142" s="2">
        <v>216.38240854518898</v>
      </c>
      <c r="BZ142" s="2">
        <v>-0.69596424229203535</v>
      </c>
      <c r="CA142" s="1">
        <v>-3.206050576827301E-3</v>
      </c>
      <c r="CC142" t="s">
        <v>24</v>
      </c>
      <c r="CE142" s="23">
        <v>195.50802638552298</v>
      </c>
      <c r="CF142" s="23">
        <v>195.75712686641501</v>
      </c>
      <c r="CG142" s="23">
        <v>0.24910048089202519</v>
      </c>
      <c r="CH142" s="24">
        <v>1.2741189479393703E-3</v>
      </c>
      <c r="CI142" s="2">
        <v>217.07837278748102</v>
      </c>
      <c r="CJ142" s="2">
        <v>216.846384706717</v>
      </c>
      <c r="CK142" s="2">
        <v>-0.23198808076401178</v>
      </c>
      <c r="CL142" s="1">
        <v>-1.0686835256091003E-3</v>
      </c>
      <c r="CN142" s="25" t="s">
        <v>24</v>
      </c>
      <c r="CO142" s="27">
        <v>0</v>
      </c>
      <c r="CP142" s="27">
        <v>2.2574100000000001</v>
      </c>
      <c r="CQ142" s="28">
        <f t="shared" si="42"/>
        <v>-2.2433281215952054</v>
      </c>
      <c r="CR142" s="27">
        <f t="shared" si="43"/>
        <v>134.54999684955703</v>
      </c>
      <c r="CU142" s="30">
        <v>55</v>
      </c>
      <c r="CV142" s="30"/>
      <c r="CW142" s="15" t="s">
        <v>24</v>
      </c>
      <c r="CX142" s="33" t="s">
        <v>961</v>
      </c>
      <c r="CY142" s="34" t="s">
        <v>24</v>
      </c>
      <c r="CZ142" s="34" t="s">
        <v>962</v>
      </c>
      <c r="DA142" s="32"/>
      <c r="DB142" s="32"/>
      <c r="DC142" t="s">
        <v>24</v>
      </c>
      <c r="DD142">
        <v>301164</v>
      </c>
      <c r="DE142" t="s">
        <v>963</v>
      </c>
      <c r="DF142" s="30">
        <v>453</v>
      </c>
      <c r="DG142" s="39" t="s">
        <v>24</v>
      </c>
      <c r="DK142" s="30">
        <v>106</v>
      </c>
      <c r="DL142" s="30"/>
      <c r="DM142" s="32"/>
      <c r="DN142" s="32" t="s">
        <v>24</v>
      </c>
      <c r="DO142" s="41">
        <v>296805</v>
      </c>
    </row>
    <row r="143" spans="1:119" ht="15.75" x14ac:dyDescent="0.25">
      <c r="A143" t="s">
        <v>837</v>
      </c>
      <c r="B143" t="s">
        <v>25</v>
      </c>
      <c r="C143" s="52">
        <v>196.14004488379101</v>
      </c>
      <c r="D143" s="52">
        <v>189.24017484415401</v>
      </c>
      <c r="E143" s="52">
        <v>-6.8998700396369941</v>
      </c>
      <c r="F143" s="124">
        <v>-3.5178283168666689E-2</v>
      </c>
      <c r="G143" s="45">
        <v>213.80366331658502</v>
      </c>
      <c r="H143" s="45">
        <v>213.11737211253501</v>
      </c>
      <c r="I143" s="45">
        <v>-0.68629120405000776</v>
      </c>
      <c r="J143" s="46">
        <v>-3.2099132138526426E-3</v>
      </c>
      <c r="K143" s="47">
        <v>1</v>
      </c>
      <c r="L143" s="55">
        <f t="shared" si="36"/>
        <v>211.83521831658501</v>
      </c>
      <c r="M143" s="55">
        <f t="shared" si="37"/>
        <v>211.14892711253501</v>
      </c>
      <c r="N143" s="55">
        <f t="shared" si="34"/>
        <v>-0.68629120405000776</v>
      </c>
      <c r="O143" s="129">
        <f t="shared" si="35"/>
        <v>-3.2397408207371563E-3</v>
      </c>
      <c r="P143" s="54"/>
      <c r="Q143" s="42">
        <f t="shared" si="38"/>
        <v>815.35109841573592</v>
      </c>
      <c r="R143" s="42">
        <f t="shared" si="39"/>
        <v>786.66844659378364</v>
      </c>
      <c r="S143" s="42">
        <f t="shared" si="40"/>
        <v>880.59568886046668</v>
      </c>
      <c r="T143" s="42">
        <f t="shared" si="41"/>
        <v>877.74278706070027</v>
      </c>
      <c r="AB143" t="s">
        <v>25</v>
      </c>
      <c r="AC143" s="2">
        <v>196.14004488379101</v>
      </c>
      <c r="AD143" s="2">
        <v>193.24449584858502</v>
      </c>
      <c r="AE143" s="2">
        <v>-2.8955490352059883</v>
      </c>
      <c r="AF143" s="1">
        <v>-1.4762661224644575E-2</v>
      </c>
      <c r="AG143" s="2">
        <v>213.80366331658502</v>
      </c>
      <c r="AH143" s="2">
        <v>213.80366331658502</v>
      </c>
      <c r="AI143" s="2">
        <v>0</v>
      </c>
      <c r="AJ143" s="1">
        <v>0</v>
      </c>
      <c r="AM143" t="s">
        <v>25</v>
      </c>
      <c r="AN143" s="2">
        <v>196.14004488379101</v>
      </c>
      <c r="AO143" s="2">
        <v>194.90216901120701</v>
      </c>
      <c r="AP143" s="2">
        <v>-1.2378758725839987</v>
      </c>
      <c r="AQ143" s="1">
        <v>-6.3111837937908852E-3</v>
      </c>
      <c r="AR143" s="2">
        <v>196.00540732209799</v>
      </c>
      <c r="AS143" s="2">
        <v>-0.13463756169301178</v>
      </c>
      <c r="AT143" s="1">
        <v>-6.8643586664203016E-4</v>
      </c>
      <c r="AU143" s="2">
        <v>196.25908514187</v>
      </c>
      <c r="AV143" s="2">
        <v>0.11904025807899643</v>
      </c>
      <c r="AW143" s="1">
        <v>6.0691460608936518E-4</v>
      </c>
      <c r="AX143" s="2">
        <v>195.18278357132201</v>
      </c>
      <c r="AY143" s="2">
        <v>-0.95726131246900081</v>
      </c>
      <c r="AZ143" s="1">
        <v>-4.8804990996925623E-3</v>
      </c>
      <c r="BA143" s="2">
        <v>195.74257812678201</v>
      </c>
      <c r="BB143" s="2">
        <v>-0.39746675700899914</v>
      </c>
      <c r="BC143" s="1">
        <v>-2.0264436935582947E-3</v>
      </c>
      <c r="BD143" s="2">
        <v>192.94768587690402</v>
      </c>
      <c r="BE143" s="2">
        <v>-3.1923590068869885</v>
      </c>
      <c r="BF143" s="1">
        <v>-1.6275916571643474E-2</v>
      </c>
      <c r="BG143" s="1"/>
      <c r="BH143" t="s">
        <v>25</v>
      </c>
      <c r="BI143" s="2">
        <v>213.80366331658502</v>
      </c>
      <c r="BJ143" s="2">
        <v>213.57489958190101</v>
      </c>
      <c r="BK143" s="2">
        <v>-0.22876373468400857</v>
      </c>
      <c r="BL143" s="1">
        <v>-1.0699710712873602E-3</v>
      </c>
      <c r="BM143" s="2">
        <v>213.80366331658502</v>
      </c>
      <c r="BN143" s="2">
        <v>0</v>
      </c>
      <c r="BO143" s="1">
        <v>0</v>
      </c>
      <c r="BP143" s="2">
        <v>213.80366331658502</v>
      </c>
      <c r="BQ143" s="2">
        <v>0</v>
      </c>
      <c r="BR143" s="1">
        <v>0</v>
      </c>
      <c r="BS143" s="2">
        <v>213.57489958190101</v>
      </c>
      <c r="BT143" s="2">
        <v>-0.22876373468400857</v>
      </c>
      <c r="BU143" s="1">
        <v>-1.0699710712873602E-3</v>
      </c>
      <c r="BV143" s="2">
        <v>213.80366331658502</v>
      </c>
      <c r="BW143" s="2">
        <v>0</v>
      </c>
      <c r="BX143" s="1">
        <v>0</v>
      </c>
      <c r="BY143" s="2">
        <v>213.11737211253501</v>
      </c>
      <c r="BZ143" s="2">
        <v>-0.68629120405000776</v>
      </c>
      <c r="CA143" s="1">
        <v>-3.2099132138526426E-3</v>
      </c>
      <c r="CC143" t="s">
        <v>25</v>
      </c>
      <c r="CE143" s="23">
        <v>196.14004488379101</v>
      </c>
      <c r="CF143" s="23">
        <v>194.70821613428899</v>
      </c>
      <c r="CG143" s="23">
        <v>-1.4318287495020172</v>
      </c>
      <c r="CH143" s="24">
        <v>-7.3000327411485337E-3</v>
      </c>
      <c r="CI143" s="2">
        <v>213.80366331658502</v>
      </c>
      <c r="CJ143" s="2">
        <v>213.57489958190101</v>
      </c>
      <c r="CK143" s="2">
        <v>-0.22876373468400857</v>
      </c>
      <c r="CL143" s="1">
        <v>-1.0699710712873602E-3</v>
      </c>
      <c r="CN143" s="25" t="s">
        <v>25</v>
      </c>
      <c r="CO143" s="27">
        <v>0</v>
      </c>
      <c r="CP143" s="27">
        <v>1.968445</v>
      </c>
      <c r="CQ143" s="28">
        <f t="shared" si="42"/>
        <v>-1.9501100087886956</v>
      </c>
      <c r="CR143" s="27">
        <f t="shared" si="43"/>
        <v>254.39967164575998</v>
      </c>
      <c r="CU143" s="30">
        <v>56</v>
      </c>
      <c r="CV143" s="30"/>
      <c r="CW143" s="15" t="s">
        <v>25</v>
      </c>
      <c r="CX143" s="33" t="s">
        <v>961</v>
      </c>
      <c r="CY143" s="34" t="s">
        <v>25</v>
      </c>
      <c r="CZ143" s="34" t="s">
        <v>962</v>
      </c>
      <c r="DA143" s="32"/>
      <c r="DB143" s="32"/>
      <c r="DC143" t="s">
        <v>25</v>
      </c>
      <c r="DD143">
        <v>240559</v>
      </c>
      <c r="DE143" t="s">
        <v>963</v>
      </c>
      <c r="DF143" s="30">
        <v>454</v>
      </c>
      <c r="DG143" s="39" t="s">
        <v>25</v>
      </c>
      <c r="DK143" s="30">
        <v>107</v>
      </c>
      <c r="DL143" s="30"/>
      <c r="DM143" s="32"/>
      <c r="DN143" s="32" t="s">
        <v>25</v>
      </c>
      <c r="DO143" s="41">
        <v>237222</v>
      </c>
    </row>
    <row r="144" spans="1:119" ht="15.75" x14ac:dyDescent="0.25">
      <c r="B144" t="s">
        <v>26</v>
      </c>
      <c r="C144" s="52">
        <v>98.090570387466997</v>
      </c>
      <c r="D144" s="52">
        <v>92.166711310034003</v>
      </c>
      <c r="E144" s="52">
        <v>-5.9238590774329936</v>
      </c>
      <c r="F144" s="124">
        <v>-6.0391728318361204E-2</v>
      </c>
      <c r="G144" s="45">
        <v>141.988581080692</v>
      </c>
      <c r="H144" s="45">
        <v>141.532450366608</v>
      </c>
      <c r="I144" s="45">
        <v>-0.45613071408399719</v>
      </c>
      <c r="J144" s="46">
        <v>-3.212446455991968E-3</v>
      </c>
      <c r="K144" s="47">
        <v>1</v>
      </c>
      <c r="L144" s="55">
        <f t="shared" si="36"/>
        <v>140.792347080692</v>
      </c>
      <c r="M144" s="55">
        <f t="shared" si="37"/>
        <v>140.336216366608</v>
      </c>
      <c r="N144" s="55">
        <f t="shared" si="34"/>
        <v>-0.45613071408399719</v>
      </c>
      <c r="O144" s="129">
        <f t="shared" si="35"/>
        <v>-3.2397408207320818E-3</v>
      </c>
      <c r="P144" s="54"/>
      <c r="Q144" s="42">
        <f t="shared" si="38"/>
        <v>336.33089908577432</v>
      </c>
      <c r="R144" s="42">
        <f t="shared" si="39"/>
        <v>316.01929480311605</v>
      </c>
      <c r="S144" s="42">
        <f t="shared" si="40"/>
        <v>482.74585916869938</v>
      </c>
      <c r="T144" s="42">
        <f t="shared" si="41"/>
        <v>481.18188770271115</v>
      </c>
      <c r="AB144" t="s">
        <v>26</v>
      </c>
      <c r="AC144" s="2">
        <v>98.090570387466997</v>
      </c>
      <c r="AD144" s="2">
        <v>98.658606525151995</v>
      </c>
      <c r="AE144" s="2">
        <v>0.56803613768499872</v>
      </c>
      <c r="AF144" s="1">
        <v>5.7909352085649254E-3</v>
      </c>
      <c r="AG144" s="2">
        <v>141.988581080692</v>
      </c>
      <c r="AH144" s="2">
        <v>141.988581080692</v>
      </c>
      <c r="AI144" s="2">
        <v>0</v>
      </c>
      <c r="AJ144" s="1">
        <v>0</v>
      </c>
      <c r="AM144" t="s">
        <v>26</v>
      </c>
      <c r="AN144" s="2">
        <v>98.090570387466997</v>
      </c>
      <c r="AO144" s="2">
        <v>96.282512505723005</v>
      </c>
      <c r="AP144" s="2">
        <v>-1.8080578817439914</v>
      </c>
      <c r="AQ144" s="1">
        <v>-1.8432535100998928E-2</v>
      </c>
      <c r="AR144" s="2">
        <v>97.929030067807005</v>
      </c>
      <c r="AS144" s="2">
        <v>-0.16154031965999138</v>
      </c>
      <c r="AT144" s="1">
        <v>-1.646848611664627E-3</v>
      </c>
      <c r="AU144" s="2">
        <v>98.071387243221992</v>
      </c>
      <c r="AV144" s="2">
        <v>-1.9183144245005224E-2</v>
      </c>
      <c r="AW144" s="1">
        <v>-1.9556563051096549E-4</v>
      </c>
      <c r="AX144" s="2">
        <v>97.094804672297002</v>
      </c>
      <c r="AY144" s="2">
        <v>-0.99576571516999479</v>
      </c>
      <c r="AZ144" s="1">
        <v>-1.0151492760584696E-2</v>
      </c>
      <c r="BA144" s="2">
        <v>97.795341947864998</v>
      </c>
      <c r="BB144" s="2">
        <v>-0.29522843960199907</v>
      </c>
      <c r="BC144" s="1">
        <v>-3.0097535210144963E-3</v>
      </c>
      <c r="BD144" s="2">
        <v>94.451824549934997</v>
      </c>
      <c r="BE144" s="2">
        <v>-3.6387458375319994</v>
      </c>
      <c r="BF144" s="1">
        <v>-3.7095776109350886E-2</v>
      </c>
      <c r="BG144" s="1"/>
      <c r="BH144" t="s">
        <v>26</v>
      </c>
      <c r="BI144" s="2">
        <v>141.988581080692</v>
      </c>
      <c r="BJ144" s="2">
        <v>141.83653750933098</v>
      </c>
      <c r="BK144" s="2">
        <v>-0.15204357136101976</v>
      </c>
      <c r="BL144" s="1">
        <v>-1.070815485328454E-3</v>
      </c>
      <c r="BM144" s="2">
        <v>141.988581080692</v>
      </c>
      <c r="BN144" s="2">
        <v>0</v>
      </c>
      <c r="BO144" s="1">
        <v>0</v>
      </c>
      <c r="BP144" s="2">
        <v>141.988581080692</v>
      </c>
      <c r="BQ144" s="2">
        <v>0</v>
      </c>
      <c r="BR144" s="1">
        <v>0</v>
      </c>
      <c r="BS144" s="2">
        <v>141.83653750933098</v>
      </c>
      <c r="BT144" s="2">
        <v>-0.15204357136101976</v>
      </c>
      <c r="BU144" s="1">
        <v>-1.070815485328454E-3</v>
      </c>
      <c r="BV144" s="2">
        <v>141.988581080692</v>
      </c>
      <c r="BW144" s="2">
        <v>0</v>
      </c>
      <c r="BX144" s="1">
        <v>0</v>
      </c>
      <c r="BY144" s="2">
        <v>141.532450366608</v>
      </c>
      <c r="BZ144" s="2">
        <v>-0.45613071408399719</v>
      </c>
      <c r="CA144" s="1">
        <v>-3.212446455991968E-3</v>
      </c>
      <c r="CC144" t="s">
        <v>26</v>
      </c>
      <c r="CE144" s="23">
        <v>98.090570387466997</v>
      </c>
      <c r="CF144" s="23">
        <v>93.912400371652012</v>
      </c>
      <c r="CG144" s="23">
        <v>-4.1781700158149846</v>
      </c>
      <c r="CH144" s="24">
        <v>-4.2595022124051467E-2</v>
      </c>
      <c r="CI144" s="2">
        <v>141.988581080692</v>
      </c>
      <c r="CJ144" s="2">
        <v>141.83653750933098</v>
      </c>
      <c r="CK144" s="2">
        <v>-0.15204357136101976</v>
      </c>
      <c r="CL144" s="1">
        <v>-1.070815485328454E-3</v>
      </c>
      <c r="CN144" s="25" t="s">
        <v>26</v>
      </c>
      <c r="CO144" s="27">
        <v>0</v>
      </c>
      <c r="CP144" s="27">
        <v>1.196234</v>
      </c>
      <c r="CQ144" s="28">
        <f t="shared" si="42"/>
        <v>-1.1797094686278546</v>
      </c>
      <c r="CR144" s="27">
        <f t="shared" si="43"/>
        <v>148.89705076347101</v>
      </c>
      <c r="CU144" s="30">
        <v>57</v>
      </c>
      <c r="CV144" s="30"/>
      <c r="CW144" s="15" t="s">
        <v>26</v>
      </c>
      <c r="CX144" s="33" t="s">
        <v>961</v>
      </c>
      <c r="CY144" s="34" t="s">
        <v>26</v>
      </c>
      <c r="CZ144" s="34" t="s">
        <v>962</v>
      </c>
      <c r="DA144" s="32"/>
      <c r="DB144" s="32"/>
      <c r="DC144" t="s">
        <v>26</v>
      </c>
      <c r="DD144">
        <v>291649</v>
      </c>
      <c r="DE144" t="s">
        <v>963</v>
      </c>
      <c r="DF144" s="30">
        <v>455</v>
      </c>
      <c r="DG144" s="39" t="s">
        <v>26</v>
      </c>
      <c r="DK144" s="30">
        <v>108</v>
      </c>
      <c r="DL144" s="30"/>
      <c r="DM144" s="32"/>
      <c r="DN144" s="32" t="s">
        <v>26</v>
      </c>
      <c r="DO144" s="41">
        <v>289515</v>
      </c>
    </row>
    <row r="145" spans="1:119" ht="15.75" x14ac:dyDescent="0.25">
      <c r="B145" t="s">
        <v>27</v>
      </c>
      <c r="C145" s="52">
        <v>170.372236648399</v>
      </c>
      <c r="D145" s="52">
        <v>161.50579494140899</v>
      </c>
      <c r="E145" s="52">
        <v>-8.8664417069900026</v>
      </c>
      <c r="F145" s="124">
        <v>-5.2041587769302323E-2</v>
      </c>
      <c r="G145" s="45">
        <v>173.59348892386498</v>
      </c>
      <c r="H145" s="45">
        <v>173.03506956882001</v>
      </c>
      <c r="I145" s="45">
        <v>-0.55841935504497542</v>
      </c>
      <c r="J145" s="46">
        <v>-3.2168220047117564E-3</v>
      </c>
      <c r="K145" s="47">
        <v>1</v>
      </c>
      <c r="L145" s="55">
        <f t="shared" si="36"/>
        <v>172.36544092386498</v>
      </c>
      <c r="M145" s="55">
        <f t="shared" si="37"/>
        <v>171.80702156882001</v>
      </c>
      <c r="N145" s="55">
        <f t="shared" si="34"/>
        <v>-0.55841935504497542</v>
      </c>
      <c r="O145" s="129">
        <f t="shared" si="35"/>
        <v>-3.2397408207346691E-3</v>
      </c>
      <c r="P145" s="54"/>
      <c r="Q145" s="42">
        <f t="shared" si="38"/>
        <v>636.02107218521905</v>
      </c>
      <c r="R145" s="42">
        <f t="shared" si="39"/>
        <v>602.92152573396618</v>
      </c>
      <c r="S145" s="42">
        <f t="shared" si="40"/>
        <v>643.46195542596831</v>
      </c>
      <c r="T145" s="42">
        <f t="shared" si="41"/>
        <v>641.37730546238504</v>
      </c>
      <c r="AB145" t="s">
        <v>27</v>
      </c>
      <c r="AC145" s="2">
        <v>170.372236648399</v>
      </c>
      <c r="AD145" s="2">
        <v>170.50927328353899</v>
      </c>
      <c r="AE145" s="2">
        <v>0.13703663513999231</v>
      </c>
      <c r="AF145" s="1">
        <v>8.0433665622878388E-4</v>
      </c>
      <c r="AG145" s="2">
        <v>173.59348892386498</v>
      </c>
      <c r="AH145" s="2">
        <v>173.59348892386498</v>
      </c>
      <c r="AI145" s="2">
        <v>0</v>
      </c>
      <c r="AJ145" s="1">
        <v>0</v>
      </c>
      <c r="AM145" t="s">
        <v>27</v>
      </c>
      <c r="AN145" s="2">
        <v>170.372236648399</v>
      </c>
      <c r="AO145" s="2">
        <v>168.72969558946099</v>
      </c>
      <c r="AP145" s="2">
        <v>-1.6425410589380078</v>
      </c>
      <c r="AQ145" s="1">
        <v>-9.6408962589823628E-3</v>
      </c>
      <c r="AR145" s="2">
        <v>170.20594841919799</v>
      </c>
      <c r="AS145" s="2">
        <v>-0.16628822920100106</v>
      </c>
      <c r="AT145" s="1">
        <v>-9.7602891452422381E-4</v>
      </c>
      <c r="AU145" s="2">
        <v>170.457903576175</v>
      </c>
      <c r="AV145" s="2">
        <v>8.5666927776003376E-2</v>
      </c>
      <c r="AW145" s="1">
        <v>5.0282211152041247E-4</v>
      </c>
      <c r="AX145" s="2">
        <v>168.94974950534001</v>
      </c>
      <c r="AY145" s="2">
        <v>-1.4224871430589872</v>
      </c>
      <c r="AZ145" s="1">
        <v>-8.3492895969582512E-3</v>
      </c>
      <c r="BA145" s="2">
        <v>169.79296001478002</v>
      </c>
      <c r="BB145" s="2">
        <v>-0.5792766336189743</v>
      </c>
      <c r="BC145" s="1">
        <v>-3.4000647348102877E-3</v>
      </c>
      <c r="BD145" s="2">
        <v>165.92391043351799</v>
      </c>
      <c r="BE145" s="2">
        <v>-4.448326214881007</v>
      </c>
      <c r="BF145" s="1">
        <v>-2.6109454817225399E-2</v>
      </c>
      <c r="BG145" s="1"/>
      <c r="BH145" t="s">
        <v>27</v>
      </c>
      <c r="BI145" s="2">
        <v>173.59348892386498</v>
      </c>
      <c r="BJ145" s="2">
        <v>173.40734913885001</v>
      </c>
      <c r="BK145" s="2">
        <v>-0.18613978501497286</v>
      </c>
      <c r="BL145" s="1">
        <v>-1.0722740015704764E-3</v>
      </c>
      <c r="BM145" s="2">
        <v>173.59348892386498</v>
      </c>
      <c r="BN145" s="2">
        <v>0</v>
      </c>
      <c r="BO145" s="1">
        <v>0</v>
      </c>
      <c r="BP145" s="2">
        <v>173.59348892386498</v>
      </c>
      <c r="BQ145" s="2">
        <v>0</v>
      </c>
      <c r="BR145" s="1">
        <v>0</v>
      </c>
      <c r="BS145" s="2">
        <v>173.40734913885001</v>
      </c>
      <c r="BT145" s="2">
        <v>-0.18613978501497286</v>
      </c>
      <c r="BU145" s="1">
        <v>-1.0722740015704764E-3</v>
      </c>
      <c r="BV145" s="2">
        <v>173.59348892386498</v>
      </c>
      <c r="BW145" s="2">
        <v>0</v>
      </c>
      <c r="BX145" s="1">
        <v>0</v>
      </c>
      <c r="BY145" s="2">
        <v>173.03506956882001</v>
      </c>
      <c r="BZ145" s="2">
        <v>-0.55841935504497542</v>
      </c>
      <c r="CA145" s="1">
        <v>-3.2168220047117564E-3</v>
      </c>
      <c r="CC145" t="s">
        <v>27</v>
      </c>
      <c r="CE145" s="23">
        <v>170.372236648399</v>
      </c>
      <c r="CF145" s="23">
        <v>164.98779731850999</v>
      </c>
      <c r="CG145" s="23">
        <v>-5.3844393298890054</v>
      </c>
      <c r="CH145" s="24">
        <v>-3.1603971608361245E-2</v>
      </c>
      <c r="CI145" s="2">
        <v>173.59348892386498</v>
      </c>
      <c r="CJ145" s="2">
        <v>173.40734913885001</v>
      </c>
      <c r="CK145" s="2">
        <v>-0.18613978501497286</v>
      </c>
      <c r="CL145" s="1">
        <v>-1.0722740015704764E-3</v>
      </c>
      <c r="CN145" s="25" t="s">
        <v>27</v>
      </c>
      <c r="CO145" s="27">
        <v>0</v>
      </c>
      <c r="CP145" s="27">
        <v>1.228048</v>
      </c>
      <c r="CQ145" s="28">
        <f t="shared" si="42"/>
        <v>-1.203007159536595</v>
      </c>
      <c r="CR145" s="27">
        <f t="shared" si="43"/>
        <v>293.55022589636201</v>
      </c>
      <c r="CU145" s="30">
        <v>58</v>
      </c>
      <c r="CV145" s="30"/>
      <c r="CW145" s="15" t="s">
        <v>27</v>
      </c>
      <c r="CX145" s="33" t="s">
        <v>961</v>
      </c>
      <c r="CY145" s="34" t="s">
        <v>27</v>
      </c>
      <c r="CZ145" s="34" t="s">
        <v>962</v>
      </c>
      <c r="DA145" s="32"/>
      <c r="DB145" s="32"/>
      <c r="DC145" t="s">
        <v>27</v>
      </c>
      <c r="DD145">
        <v>267872</v>
      </c>
      <c r="DE145" t="s">
        <v>963</v>
      </c>
      <c r="DF145" s="30">
        <v>456</v>
      </c>
      <c r="DG145" s="39" t="s">
        <v>27</v>
      </c>
      <c r="DK145" s="30">
        <v>109</v>
      </c>
      <c r="DL145" s="30"/>
      <c r="DM145" s="32"/>
      <c r="DN145" s="32" t="s">
        <v>27</v>
      </c>
      <c r="DO145" s="41">
        <v>262909</v>
      </c>
    </row>
    <row r="146" spans="1:119" ht="15.75" x14ac:dyDescent="0.25">
      <c r="A146" t="s">
        <v>513</v>
      </c>
      <c r="B146" t="s">
        <v>28</v>
      </c>
      <c r="C146" s="52">
        <v>102.59492218336401</v>
      </c>
      <c r="D146" s="52">
        <v>101.91819538263</v>
      </c>
      <c r="E146" s="52">
        <v>-0.67672680073400215</v>
      </c>
      <c r="F146" s="124">
        <v>-6.5961042353003992E-3</v>
      </c>
      <c r="G146" s="45">
        <v>100.367689364393</v>
      </c>
      <c r="H146" s="45">
        <v>99.905455371637998</v>
      </c>
      <c r="I146" s="45">
        <v>-0.46223399275500299</v>
      </c>
      <c r="J146" s="46">
        <v>-4.6054063382571769E-3</v>
      </c>
      <c r="K146" s="47">
        <v>1</v>
      </c>
      <c r="L146" s="55">
        <f t="shared" si="36"/>
        <v>99.027980364393002</v>
      </c>
      <c r="M146" s="55">
        <f t="shared" si="37"/>
        <v>98.565746371637999</v>
      </c>
      <c r="N146" s="55">
        <f t="shared" si="34"/>
        <v>-0.46223399275500299</v>
      </c>
      <c r="O146" s="129">
        <f t="shared" si="35"/>
        <v>-4.6677109949543735E-3</v>
      </c>
      <c r="P146" s="54"/>
      <c r="Q146" s="42">
        <f t="shared" si="38"/>
        <v>579.76334868537526</v>
      </c>
      <c r="R146" s="42">
        <f t="shared" si="39"/>
        <v>575.93916920563981</v>
      </c>
      <c r="S146" s="42">
        <f t="shared" si="40"/>
        <v>559.60657981686825</v>
      </c>
      <c r="T146" s="42">
        <f t="shared" si="41"/>
        <v>556.99449803140817</v>
      </c>
      <c r="AB146" t="s">
        <v>28</v>
      </c>
      <c r="AC146" s="2">
        <v>102.59492218336401</v>
      </c>
      <c r="AD146" s="2">
        <v>101.891722026446</v>
      </c>
      <c r="AE146" s="2">
        <v>-0.70320015691800108</v>
      </c>
      <c r="AF146" s="1">
        <v>-6.8541419200182068E-3</v>
      </c>
      <c r="AG146" s="2">
        <v>100.367689364393</v>
      </c>
      <c r="AH146" s="2">
        <v>100.16225039884699</v>
      </c>
      <c r="AI146" s="2">
        <v>-0.20543896554600849</v>
      </c>
      <c r="AJ146" s="1">
        <v>-2.0468635558615455E-3</v>
      </c>
      <c r="AM146" t="s">
        <v>28</v>
      </c>
      <c r="AN146" s="2">
        <v>102.59492218336401</v>
      </c>
      <c r="AO146" s="2">
        <v>101.865910473629</v>
      </c>
      <c r="AP146" s="2">
        <v>-0.72901170973500484</v>
      </c>
      <c r="AQ146" s="1">
        <v>-7.1057289602702743E-3</v>
      </c>
      <c r="AR146" s="2">
        <v>102.478196835831</v>
      </c>
      <c r="AS146" s="2">
        <v>-0.11672534753300567</v>
      </c>
      <c r="AT146" s="1">
        <v>-1.1377302604156851E-3</v>
      </c>
      <c r="AU146" s="2">
        <v>102.626785960221</v>
      </c>
      <c r="AV146" s="2">
        <v>3.1863776856994264E-2</v>
      </c>
      <c r="AW146" s="1">
        <v>3.1057849822280041E-4</v>
      </c>
      <c r="AX146" s="2">
        <v>102.21093636655999</v>
      </c>
      <c r="AY146" s="2">
        <v>-0.38398581680401378</v>
      </c>
      <c r="AZ146" s="1">
        <v>-3.742737053961896E-3</v>
      </c>
      <c r="BA146" s="2">
        <v>102.43273536143599</v>
      </c>
      <c r="BB146" s="2">
        <v>-0.16218682192801737</v>
      </c>
      <c r="BC146" s="1">
        <v>-1.5808464832026191E-3</v>
      </c>
      <c r="BD146" s="2">
        <v>101.018394510785</v>
      </c>
      <c r="BE146" s="2">
        <v>-1.5765276725790045</v>
      </c>
      <c r="BF146" s="1">
        <v>-1.5366527300067897E-2</v>
      </c>
      <c r="BG146" s="1"/>
      <c r="BH146" t="s">
        <v>28</v>
      </c>
      <c r="BI146" s="2">
        <v>100.367689364393</v>
      </c>
      <c r="BJ146" s="2">
        <v>100.08023528609</v>
      </c>
      <c r="BK146" s="2">
        <v>-0.28745407830299996</v>
      </c>
      <c r="BL146" s="1">
        <v>-2.8640101224147417E-3</v>
      </c>
      <c r="BM146" s="2">
        <v>100.324988544676</v>
      </c>
      <c r="BN146" s="2">
        <v>-4.270081971699824E-2</v>
      </c>
      <c r="BO146" s="1">
        <v>-4.2544388525244878E-4</v>
      </c>
      <c r="BP146" s="2">
        <v>100.376693125397</v>
      </c>
      <c r="BQ146" s="2">
        <v>9.0037610039956917E-3</v>
      </c>
      <c r="BR146" s="1">
        <v>8.970776413220803E-5</v>
      </c>
      <c r="BS146" s="2">
        <v>100.15593155057401</v>
      </c>
      <c r="BT146" s="2">
        <v>-0.21175781381899128</v>
      </c>
      <c r="BU146" s="1">
        <v>-2.1098205524109201E-3</v>
      </c>
      <c r="BV146" s="2">
        <v>100.30606495568199</v>
      </c>
      <c r="BW146" s="2">
        <v>-6.1624408711011824E-2</v>
      </c>
      <c r="BX146" s="1">
        <v>-6.1398652396270109E-4</v>
      </c>
      <c r="BY146" s="2">
        <v>99.685217636910011</v>
      </c>
      <c r="BZ146" s="2">
        <v>-0.68247172748299079</v>
      </c>
      <c r="CA146" s="1">
        <v>-6.7997154443321106E-3</v>
      </c>
      <c r="CC146" t="s">
        <v>28</v>
      </c>
      <c r="CE146" s="23">
        <v>102.59492218336401</v>
      </c>
      <c r="CF146" s="23">
        <v>103.71217946531699</v>
      </c>
      <c r="CG146" s="23">
        <v>1.1172572819529876</v>
      </c>
      <c r="CH146" s="24">
        <v>1.0889986153078377E-2</v>
      </c>
      <c r="CI146" s="2">
        <v>100.367689364393</v>
      </c>
      <c r="CJ146" s="2">
        <v>100.604785773977</v>
      </c>
      <c r="CK146" s="2">
        <v>0.23709640958399802</v>
      </c>
      <c r="CL146" s="1">
        <v>2.3622782499575171E-3</v>
      </c>
      <c r="CN146" s="25" t="s">
        <v>28</v>
      </c>
      <c r="CO146" s="27">
        <v>0</v>
      </c>
      <c r="CP146" s="27">
        <v>1.339709</v>
      </c>
      <c r="CQ146" s="28">
        <f t="shared" si="42"/>
        <v>-1.3219071324975928</v>
      </c>
      <c r="CR146" s="27">
        <f t="shared" si="43"/>
        <v>75.978439484770007</v>
      </c>
      <c r="CU146" s="30">
        <v>61</v>
      </c>
      <c r="CV146" s="30"/>
      <c r="CW146" s="15" t="s">
        <v>28</v>
      </c>
      <c r="CX146" s="33" t="s">
        <v>961</v>
      </c>
      <c r="CY146" s="34" t="s">
        <v>966</v>
      </c>
      <c r="CZ146" s="34" t="s">
        <v>962</v>
      </c>
      <c r="DA146" s="32"/>
      <c r="DB146" s="32"/>
      <c r="DC146" t="s">
        <v>28</v>
      </c>
      <c r="DD146">
        <v>176960</v>
      </c>
      <c r="DE146" t="s">
        <v>963</v>
      </c>
      <c r="DF146" s="30">
        <v>457</v>
      </c>
      <c r="DG146" s="39" t="s">
        <v>28</v>
      </c>
      <c r="DK146" s="30">
        <v>110</v>
      </c>
      <c r="DL146" s="30"/>
      <c r="DM146" s="32"/>
      <c r="DN146" s="32" t="s">
        <v>28</v>
      </c>
      <c r="DO146" s="41">
        <v>175528</v>
      </c>
    </row>
    <row r="147" spans="1:119" ht="15.75" x14ac:dyDescent="0.25">
      <c r="A147" t="s">
        <v>514</v>
      </c>
      <c r="B147" t="s">
        <v>29</v>
      </c>
      <c r="C147" s="52">
        <v>93.797329809586998</v>
      </c>
      <c r="D147" s="52">
        <v>91.650824963415999</v>
      </c>
      <c r="E147" s="52">
        <v>-2.1465048461709983</v>
      </c>
      <c r="F147" s="124">
        <v>-2.2884498423659867E-2</v>
      </c>
      <c r="G147" s="45">
        <v>94.521838504875006</v>
      </c>
      <c r="H147" s="45">
        <v>93.678436307270005</v>
      </c>
      <c r="I147" s="45">
        <v>-0.8434021976050019</v>
      </c>
      <c r="J147" s="46">
        <v>-8.9228289562046873E-3</v>
      </c>
      <c r="K147" s="47">
        <v>3</v>
      </c>
      <c r="L147" s="55">
        <f t="shared" si="36"/>
        <v>90.635192504875008</v>
      </c>
      <c r="M147" s="55">
        <f t="shared" si="37"/>
        <v>89.791790307270006</v>
      </c>
      <c r="N147" s="55">
        <f t="shared" si="34"/>
        <v>-0.8434021976050019</v>
      </c>
      <c r="O147" s="129">
        <f t="shared" si="35"/>
        <v>-9.3054604320461694E-3</v>
      </c>
      <c r="P147" s="54"/>
      <c r="Q147" s="42">
        <f t="shared" si="38"/>
        <v>265.07128532030453</v>
      </c>
      <c r="R147" s="42">
        <f t="shared" si="39"/>
        <v>259.00526190923449</v>
      </c>
      <c r="S147" s="42">
        <f t="shared" si="40"/>
        <v>256.13508424271669</v>
      </c>
      <c r="T147" s="42">
        <f t="shared" si="41"/>
        <v>253.75162935103731</v>
      </c>
      <c r="AB147" t="s">
        <v>29</v>
      </c>
      <c r="AC147" s="2">
        <v>93.797329809586998</v>
      </c>
      <c r="AD147" s="2">
        <v>96.353764040802005</v>
      </c>
      <c r="AE147" s="2">
        <v>2.5564342312150075</v>
      </c>
      <c r="AF147" s="1">
        <v>2.7254872141932927E-2</v>
      </c>
      <c r="AG147" s="2">
        <v>94.521838504875006</v>
      </c>
      <c r="AH147" s="2">
        <v>95.233337738302012</v>
      </c>
      <c r="AI147" s="2">
        <v>0.71149923342700561</v>
      </c>
      <c r="AJ147" s="1">
        <v>7.5273528814223147E-3</v>
      </c>
      <c r="AM147" t="s">
        <v>29</v>
      </c>
      <c r="AN147" s="2">
        <v>93.797329809586998</v>
      </c>
      <c r="AO147" s="2">
        <v>92.275413413365001</v>
      </c>
      <c r="AP147" s="2">
        <v>-1.5219163962219966</v>
      </c>
      <c r="AQ147" s="1">
        <v>-1.622558338613219E-2</v>
      </c>
      <c r="AR147" s="2">
        <v>93.59160853190599</v>
      </c>
      <c r="AS147" s="2">
        <v>-0.20572127768100756</v>
      </c>
      <c r="AT147" s="1">
        <v>-2.1932530286163953E-3</v>
      </c>
      <c r="AU147" s="2">
        <v>93.737249196918995</v>
      </c>
      <c r="AV147" s="2">
        <v>-6.0080612668002686E-2</v>
      </c>
      <c r="AW147" s="1">
        <v>-6.4053649277617136E-4</v>
      </c>
      <c r="AX147" s="2">
        <v>92.899979857446993</v>
      </c>
      <c r="AY147" s="2">
        <v>-0.89734995214000435</v>
      </c>
      <c r="AZ147" s="1">
        <v>-9.5669029594090474E-3</v>
      </c>
      <c r="BA147" s="2">
        <v>93.535126643744007</v>
      </c>
      <c r="BB147" s="2">
        <v>-0.26220316584299042</v>
      </c>
      <c r="BC147" s="1">
        <v>-2.7954224963042682E-3</v>
      </c>
      <c r="BD147" s="2">
        <v>90.576057043825003</v>
      </c>
      <c r="BE147" s="2">
        <v>-3.2212727657619951</v>
      </c>
      <c r="BF147" s="1">
        <v>-3.4342904774595721E-2</v>
      </c>
      <c r="BG147" s="1"/>
      <c r="BH147" t="s">
        <v>29</v>
      </c>
      <c r="BI147" s="2">
        <v>94.521838504875006</v>
      </c>
      <c r="BJ147" s="2">
        <v>94.016978498991989</v>
      </c>
      <c r="BK147" s="2">
        <v>-0.50486000588301749</v>
      </c>
      <c r="BL147" s="1">
        <v>-5.3411995986195199E-3</v>
      </c>
      <c r="BM147" s="2">
        <v>94.455294298778995</v>
      </c>
      <c r="BN147" s="2">
        <v>-6.6544206096011749E-2</v>
      </c>
      <c r="BO147" s="1">
        <v>-7.0400879996192309E-4</v>
      </c>
      <c r="BP147" s="2">
        <v>94.50485878307299</v>
      </c>
      <c r="BQ147" s="2">
        <v>-1.6979721802016456E-2</v>
      </c>
      <c r="BR147" s="1">
        <v>-1.7963808227387283E-4</v>
      </c>
      <c r="BS147" s="2">
        <v>94.176232556133996</v>
      </c>
      <c r="BT147" s="2">
        <v>-0.34560594874101014</v>
      </c>
      <c r="BU147" s="1">
        <v>-3.6563608390158997E-3</v>
      </c>
      <c r="BV147" s="2">
        <v>94.434130099401997</v>
      </c>
      <c r="BW147" s="2">
        <v>-8.7708405473009066E-2</v>
      </c>
      <c r="BX147" s="1">
        <v>-9.2791683763626188E-4</v>
      </c>
      <c r="BY147" s="2">
        <v>93.395144526254001</v>
      </c>
      <c r="BZ147" s="2">
        <v>-1.126693978621006</v>
      </c>
      <c r="CA147" s="1">
        <v>-1.1919932964093756E-2</v>
      </c>
      <c r="CC147" t="s">
        <v>29</v>
      </c>
      <c r="CE147" s="23">
        <v>93.797329809586998</v>
      </c>
      <c r="CF147" s="23">
        <v>91.211418672006999</v>
      </c>
      <c r="CG147" s="23">
        <v>-2.5859111375799984</v>
      </c>
      <c r="CH147" s="24">
        <v>-2.7569133821074863E-2</v>
      </c>
      <c r="CI147" s="2">
        <v>94.521838504875006</v>
      </c>
      <c r="CJ147" s="2">
        <v>93.719341600076007</v>
      </c>
      <c r="CK147" s="2">
        <v>-0.80249690479899982</v>
      </c>
      <c r="CL147" s="1">
        <v>-8.4900687237226199E-3</v>
      </c>
      <c r="CN147" s="25" t="s">
        <v>29</v>
      </c>
      <c r="CO147" s="27">
        <v>0</v>
      </c>
      <c r="CP147" s="27">
        <v>3.8866459999999998</v>
      </c>
      <c r="CQ147" s="28">
        <f t="shared" si="42"/>
        <v>-3.8813473877913154</v>
      </c>
      <c r="CR147" s="27">
        <f t="shared" si="43"/>
        <v>78.606740422192004</v>
      </c>
      <c r="CU147" s="30">
        <v>62</v>
      </c>
      <c r="CV147" s="30"/>
      <c r="CW147" s="15" t="s">
        <v>29</v>
      </c>
      <c r="CX147" s="33" t="s">
        <v>961</v>
      </c>
      <c r="CY147" s="34" t="s">
        <v>29</v>
      </c>
      <c r="CZ147" s="34" t="s">
        <v>962</v>
      </c>
      <c r="DA147" s="32"/>
      <c r="DB147" s="32"/>
      <c r="DC147" t="s">
        <v>29</v>
      </c>
      <c r="DD147">
        <v>353857</v>
      </c>
      <c r="DE147" t="s">
        <v>963</v>
      </c>
      <c r="DF147" s="30">
        <v>458</v>
      </c>
      <c r="DG147" s="39" t="s">
        <v>29</v>
      </c>
      <c r="DK147" s="30">
        <v>111</v>
      </c>
      <c r="DL147" s="30"/>
      <c r="DM147" s="32"/>
      <c r="DN147" s="32" t="s">
        <v>29</v>
      </c>
      <c r="DO147" s="41">
        <v>349840</v>
      </c>
    </row>
    <row r="148" spans="1:119" ht="15.75" x14ac:dyDescent="0.25">
      <c r="A148" t="s">
        <v>515</v>
      </c>
      <c r="B148" t="s">
        <v>30</v>
      </c>
      <c r="C148" s="52">
        <v>62.345631040861001</v>
      </c>
      <c r="D148" s="52">
        <v>60.167470556596001</v>
      </c>
      <c r="E148" s="52">
        <v>-2.1781604842649998</v>
      </c>
      <c r="F148" s="124">
        <v>-3.4936858411737701E-2</v>
      </c>
      <c r="G148" s="45">
        <v>62.898102041429993</v>
      </c>
      <c r="H148" s="45">
        <v>62.135130344642</v>
      </c>
      <c r="I148" s="45">
        <v>-0.76297169678799293</v>
      </c>
      <c r="J148" s="46">
        <v>-1.2130281710017822E-2</v>
      </c>
      <c r="K148" s="47">
        <v>3</v>
      </c>
      <c r="L148" s="55">
        <f t="shared" si="36"/>
        <v>60.52352004142999</v>
      </c>
      <c r="M148" s="55">
        <f t="shared" si="37"/>
        <v>59.760548344642004</v>
      </c>
      <c r="N148" s="55">
        <f t="shared" si="34"/>
        <v>-0.76297169678798582</v>
      </c>
      <c r="O148" s="129">
        <f t="shared" si="35"/>
        <v>-1.2606201626503399E-2</v>
      </c>
      <c r="P148" s="54"/>
      <c r="Q148" s="42">
        <f t="shared" si="38"/>
        <v>270.36618447274248</v>
      </c>
      <c r="R148" s="42">
        <f t="shared" si="39"/>
        <v>260.92043936649651</v>
      </c>
      <c r="S148" s="42">
        <f t="shared" si="40"/>
        <v>262.4644728310862</v>
      </c>
      <c r="T148" s="42">
        <f t="shared" si="41"/>
        <v>259.15579276678363</v>
      </c>
      <c r="AB148" t="s">
        <v>30</v>
      </c>
      <c r="AC148" s="2">
        <v>62.345631040861001</v>
      </c>
      <c r="AD148" s="2">
        <v>62.142115792645995</v>
      </c>
      <c r="AE148" s="2">
        <v>-0.20351524821500533</v>
      </c>
      <c r="AF148" s="1">
        <v>-3.2643064929701732E-3</v>
      </c>
      <c r="AG148" s="2">
        <v>62.898102041429993</v>
      </c>
      <c r="AH148" s="2">
        <v>62.836913936339997</v>
      </c>
      <c r="AI148" s="2">
        <v>-6.1188105089996725E-2</v>
      </c>
      <c r="AJ148" s="1">
        <v>-9.7281321858794852E-4</v>
      </c>
      <c r="AM148" t="s">
        <v>30</v>
      </c>
      <c r="AN148" s="2">
        <v>62.345631040861001</v>
      </c>
      <c r="AO148" s="2">
        <v>61.288402710527002</v>
      </c>
      <c r="AP148" s="2">
        <v>-1.0572283303339987</v>
      </c>
      <c r="AQ148" s="1">
        <v>-1.6957536762136495E-2</v>
      </c>
      <c r="AR148" s="2">
        <v>62.211095900628997</v>
      </c>
      <c r="AS148" s="2">
        <v>-0.13453514023200341</v>
      </c>
      <c r="AT148" s="1">
        <v>-2.157892028453923E-3</v>
      </c>
      <c r="AU148" s="2">
        <v>62.303608200969002</v>
      </c>
      <c r="AV148" s="2">
        <v>-4.2022839891998842E-2</v>
      </c>
      <c r="AW148" s="1">
        <v>-6.7403022778704882E-4</v>
      </c>
      <c r="AX148" s="2">
        <v>61.806956724172004</v>
      </c>
      <c r="AY148" s="2">
        <v>-0.53867431668899712</v>
      </c>
      <c r="AZ148" s="1">
        <v>-8.6401293514208367E-3</v>
      </c>
      <c r="BA148" s="2">
        <v>62.198104585858999</v>
      </c>
      <c r="BB148" s="2">
        <v>-0.14752645500200146</v>
      </c>
      <c r="BC148" s="1">
        <v>-2.3662677326228903E-3</v>
      </c>
      <c r="BD148" s="2">
        <v>60.277459181722001</v>
      </c>
      <c r="BE148" s="2">
        <v>-2.0681718591389995</v>
      </c>
      <c r="BF148" s="1">
        <v>-3.3172683067134737E-2</v>
      </c>
      <c r="BG148" s="1"/>
      <c r="BH148" t="s">
        <v>30</v>
      </c>
      <c r="BI148" s="2">
        <v>62.898102041429993</v>
      </c>
      <c r="BJ148" s="2">
        <v>62.549905084726994</v>
      </c>
      <c r="BK148" s="2">
        <v>-0.34819695670299922</v>
      </c>
      <c r="BL148" s="1">
        <v>-5.5358897232486819E-3</v>
      </c>
      <c r="BM148" s="2">
        <v>62.855269824628003</v>
      </c>
      <c r="BN148" s="2">
        <v>-4.2832216801990342E-2</v>
      </c>
      <c r="BO148" s="1">
        <v>-6.8097788982213539E-4</v>
      </c>
      <c r="BP148" s="2">
        <v>62.886225836018006</v>
      </c>
      <c r="BQ148" s="2">
        <v>-1.1876205411986973E-2</v>
      </c>
      <c r="BR148" s="1">
        <v>-1.8881659424578985E-4</v>
      </c>
      <c r="BS148" s="2">
        <v>62.686354491034997</v>
      </c>
      <c r="BT148" s="2">
        <v>-0.21174755039499615</v>
      </c>
      <c r="BU148" s="1">
        <v>-3.3665173275899702E-3</v>
      </c>
      <c r="BV148" s="2">
        <v>62.848557037729002</v>
      </c>
      <c r="BW148" s="2">
        <v>-4.9545003700991685E-2</v>
      </c>
      <c r="BX148" s="1">
        <v>-7.8770268248089855E-4</v>
      </c>
      <c r="BY148" s="2">
        <v>62.169752485743004</v>
      </c>
      <c r="BZ148" s="2">
        <v>-0.72834955568698945</v>
      </c>
      <c r="CA148" s="1">
        <v>-1.1579833604633046E-2</v>
      </c>
      <c r="CC148" t="s">
        <v>30</v>
      </c>
      <c r="CE148" s="23">
        <v>62.345631040861001</v>
      </c>
      <c r="CF148" s="23">
        <v>61.628644375290001</v>
      </c>
      <c r="CG148" s="23">
        <v>-0.71698666557099955</v>
      </c>
      <c r="CH148" s="24">
        <v>-1.1500191009392306E-2</v>
      </c>
      <c r="CI148" s="2">
        <v>62.898102041429993</v>
      </c>
      <c r="CJ148" s="2">
        <v>62.647206521878999</v>
      </c>
      <c r="CK148" s="2">
        <v>-0.25089551955099409</v>
      </c>
      <c r="CL148" s="1">
        <v>-3.9889203554303301E-3</v>
      </c>
      <c r="CN148" s="25" t="s">
        <v>30</v>
      </c>
      <c r="CO148" s="27">
        <v>0</v>
      </c>
      <c r="CP148" s="27">
        <v>2.3745820000000002</v>
      </c>
      <c r="CQ148" s="28">
        <f t="shared" si="42"/>
        <v>-2.3949138435092654</v>
      </c>
      <c r="CR148" s="27">
        <f t="shared" si="43"/>
        <v>54.469455577743005</v>
      </c>
      <c r="CU148" s="30">
        <v>63</v>
      </c>
      <c r="CV148" s="30"/>
      <c r="CW148" s="15" t="s">
        <v>30</v>
      </c>
      <c r="CX148" s="33" t="s">
        <v>961</v>
      </c>
      <c r="CY148" s="34" t="s">
        <v>30</v>
      </c>
      <c r="CZ148" s="34" t="s">
        <v>962</v>
      </c>
      <c r="DA148" s="32"/>
      <c r="DB148" s="32"/>
      <c r="DC148" t="s">
        <v>30</v>
      </c>
      <c r="DD148">
        <v>230597</v>
      </c>
      <c r="DE148" t="s">
        <v>963</v>
      </c>
      <c r="DF148" s="30">
        <v>459</v>
      </c>
      <c r="DG148" s="39" t="s">
        <v>30</v>
      </c>
      <c r="DK148" s="30">
        <v>112</v>
      </c>
      <c r="DL148" s="30"/>
      <c r="DM148" s="32"/>
      <c r="DN148" s="32" t="s">
        <v>30</v>
      </c>
      <c r="DO148" s="41">
        <v>229071</v>
      </c>
    </row>
    <row r="149" spans="1:119" ht="15.75" x14ac:dyDescent="0.25">
      <c r="A149" t="s">
        <v>516</v>
      </c>
      <c r="B149" t="s">
        <v>31</v>
      </c>
      <c r="C149" s="52">
        <v>134.76778585902301</v>
      </c>
      <c r="D149" s="52">
        <v>134.64598869814802</v>
      </c>
      <c r="E149" s="52">
        <v>-0.1217971608749906</v>
      </c>
      <c r="F149" s="124">
        <v>-9.0375574621667646E-4</v>
      </c>
      <c r="G149" s="45">
        <v>155.42003793412502</v>
      </c>
      <c r="H149" s="45">
        <v>154.924858332827</v>
      </c>
      <c r="I149" s="45">
        <v>-0.49517960129801963</v>
      </c>
      <c r="J149" s="46">
        <v>-3.1860730950786548E-3</v>
      </c>
      <c r="K149" s="47">
        <v>1</v>
      </c>
      <c r="L149" s="55">
        <f t="shared" si="36"/>
        <v>152.84543693412502</v>
      </c>
      <c r="M149" s="55">
        <f t="shared" si="37"/>
        <v>152.350257332827</v>
      </c>
      <c r="N149" s="55">
        <f t="shared" si="34"/>
        <v>-0.49517960129801963</v>
      </c>
      <c r="O149" s="129">
        <f t="shared" si="35"/>
        <v>-3.2397408207314525E-3</v>
      </c>
      <c r="P149" s="54"/>
      <c r="Q149" s="42">
        <f t="shared" si="38"/>
        <v>534.57006350141012</v>
      </c>
      <c r="R149" s="42">
        <f t="shared" si="39"/>
        <v>534.08694273476533</v>
      </c>
      <c r="S149" s="42">
        <f t="shared" si="40"/>
        <v>606.27689626990741</v>
      </c>
      <c r="T149" s="42">
        <f t="shared" si="41"/>
        <v>604.31271626039552</v>
      </c>
      <c r="AB149" t="s">
        <v>31</v>
      </c>
      <c r="AC149" s="2">
        <v>134.76778585902301</v>
      </c>
      <c r="AD149" s="2">
        <v>138.09053112420298</v>
      </c>
      <c r="AE149" s="2">
        <v>3.3227452651799751</v>
      </c>
      <c r="AF149" s="1">
        <v>2.4655337653582961E-2</v>
      </c>
      <c r="AG149" s="2">
        <v>155.42003793412502</v>
      </c>
      <c r="AH149" s="2">
        <v>155.42003793412502</v>
      </c>
      <c r="AI149" s="2">
        <v>0</v>
      </c>
      <c r="AJ149" s="1">
        <v>0</v>
      </c>
      <c r="AM149" t="s">
        <v>31</v>
      </c>
      <c r="AN149" s="2">
        <v>134.76778585902301</v>
      </c>
      <c r="AO149" s="2">
        <v>133.732767486163</v>
      </c>
      <c r="AP149" s="2">
        <v>-1.0350183728600086</v>
      </c>
      <c r="AQ149" s="1">
        <v>-7.6800131890770529E-3</v>
      </c>
      <c r="AR149" s="2">
        <v>134.60146025087101</v>
      </c>
      <c r="AS149" s="2">
        <v>-0.16632560815199326</v>
      </c>
      <c r="AT149" s="1">
        <v>-1.2341644339692725E-3</v>
      </c>
      <c r="AU149" s="2">
        <v>134.805967273059</v>
      </c>
      <c r="AV149" s="2">
        <v>3.8181414035989292E-2</v>
      </c>
      <c r="AW149" s="1">
        <v>2.8331261653233552E-4</v>
      </c>
      <c r="AX149" s="2">
        <v>134.11967986223598</v>
      </c>
      <c r="AY149" s="2">
        <v>-0.64810599678702374</v>
      </c>
      <c r="AZ149" s="1">
        <v>-4.8090572435833456E-3</v>
      </c>
      <c r="BA149" s="2">
        <v>134.48498177591199</v>
      </c>
      <c r="BB149" s="2">
        <v>-0.28280408311101723</v>
      </c>
      <c r="BC149" s="1">
        <v>-2.0984546218400521E-3</v>
      </c>
      <c r="BD149" s="2">
        <v>132.32697989643501</v>
      </c>
      <c r="BE149" s="2">
        <v>-2.4408059625880014</v>
      </c>
      <c r="BF149" s="1">
        <v>-1.8111197323826805E-2</v>
      </c>
      <c r="BG149" s="1"/>
      <c r="BH149" t="s">
        <v>31</v>
      </c>
      <c r="BI149" s="2">
        <v>155.42003793412502</v>
      </c>
      <c r="BJ149" s="2">
        <v>155.254978067026</v>
      </c>
      <c r="BK149" s="2">
        <v>-0.16505986709901777</v>
      </c>
      <c r="BL149" s="1">
        <v>-1.0620243650241456E-3</v>
      </c>
      <c r="BM149" s="2">
        <v>155.42003793412502</v>
      </c>
      <c r="BN149" s="2">
        <v>0</v>
      </c>
      <c r="BO149" s="1">
        <v>0</v>
      </c>
      <c r="BP149" s="2">
        <v>155.42003793412502</v>
      </c>
      <c r="BQ149" s="2">
        <v>0</v>
      </c>
      <c r="BR149" s="1">
        <v>0</v>
      </c>
      <c r="BS149" s="2">
        <v>155.254978067026</v>
      </c>
      <c r="BT149" s="2">
        <v>-0.16505986709901777</v>
      </c>
      <c r="BU149" s="1">
        <v>-1.0620243650241456E-3</v>
      </c>
      <c r="BV149" s="2">
        <v>155.42003793412502</v>
      </c>
      <c r="BW149" s="2">
        <v>0</v>
      </c>
      <c r="BX149" s="1">
        <v>0</v>
      </c>
      <c r="BY149" s="2">
        <v>154.924858332827</v>
      </c>
      <c r="BZ149" s="2">
        <v>-0.49517960129801963</v>
      </c>
      <c r="CA149" s="1">
        <v>-3.1860730950786548E-3</v>
      </c>
      <c r="CC149" t="s">
        <v>31</v>
      </c>
      <c r="CE149" s="23">
        <v>134.76778585902301</v>
      </c>
      <c r="CF149" s="23">
        <v>133.096898604974</v>
      </c>
      <c r="CG149" s="23">
        <v>-1.6708872540490063</v>
      </c>
      <c r="CH149" s="24">
        <v>-1.2398268943862274E-2</v>
      </c>
      <c r="CI149" s="2">
        <v>155.42003793412502</v>
      </c>
      <c r="CJ149" s="2">
        <v>155.254978067026</v>
      </c>
      <c r="CK149" s="2">
        <v>-0.16505986709901777</v>
      </c>
      <c r="CL149" s="1">
        <v>-1.0620243650241456E-3</v>
      </c>
      <c r="CN149" s="25" t="s">
        <v>31</v>
      </c>
      <c r="CO149" s="27">
        <v>0</v>
      </c>
      <c r="CP149" s="27">
        <v>2.5746009999999999</v>
      </c>
      <c r="CQ149" s="28">
        <f t="shared" si="42"/>
        <v>-2.5993890240473205</v>
      </c>
      <c r="CR149" s="27">
        <f t="shared" si="43"/>
        <v>21.761038063321998</v>
      </c>
      <c r="CU149" s="30">
        <v>64</v>
      </c>
      <c r="CV149" s="30"/>
      <c r="CW149" s="15" t="s">
        <v>31</v>
      </c>
      <c r="CX149" s="33" t="s">
        <v>961</v>
      </c>
      <c r="CY149" s="34" t="s">
        <v>31</v>
      </c>
      <c r="CZ149" s="34" t="s">
        <v>962</v>
      </c>
      <c r="DA149" s="32"/>
      <c r="DB149" s="32"/>
      <c r="DC149" t="s">
        <v>31</v>
      </c>
      <c r="DD149">
        <v>252105</v>
      </c>
      <c r="DE149" t="s">
        <v>963</v>
      </c>
      <c r="DF149" s="30">
        <v>460</v>
      </c>
      <c r="DG149" s="39" t="s">
        <v>31</v>
      </c>
      <c r="DK149" s="30">
        <v>113</v>
      </c>
      <c r="DL149" s="30"/>
      <c r="DM149" s="32"/>
      <c r="DN149" s="32" t="s">
        <v>31</v>
      </c>
      <c r="DO149" s="41">
        <v>252268</v>
      </c>
    </row>
    <row r="150" spans="1:119" ht="15.75" x14ac:dyDescent="0.25">
      <c r="A150" t="s">
        <v>517</v>
      </c>
      <c r="B150" t="s">
        <v>32</v>
      </c>
      <c r="C150" s="52">
        <v>53.296876168986003</v>
      </c>
      <c r="D150" s="52">
        <v>48.856881243795002</v>
      </c>
      <c r="E150" s="52">
        <v>-4.4399949251910016</v>
      </c>
      <c r="F150" s="124">
        <v>-8.3306851064090692E-2</v>
      </c>
      <c r="G150" s="45">
        <v>62.940333093326004</v>
      </c>
      <c r="H150" s="45">
        <v>62.740658821808999</v>
      </c>
      <c r="I150" s="45">
        <v>-0.19967427151700434</v>
      </c>
      <c r="J150" s="46">
        <v>-3.1724374769503275E-3</v>
      </c>
      <c r="K150" s="47">
        <v>4</v>
      </c>
      <c r="L150" s="55">
        <f t="shared" si="36"/>
        <v>59.636049093326001</v>
      </c>
      <c r="M150" s="55">
        <f t="shared" si="37"/>
        <v>59.436374821808997</v>
      </c>
      <c r="N150" s="55">
        <f t="shared" si="34"/>
        <v>-0.19967427151700434</v>
      </c>
      <c r="O150" s="129">
        <f t="shared" si="35"/>
        <v>-3.3482142857003973E-3</v>
      </c>
      <c r="P150" s="54"/>
      <c r="Q150" s="42">
        <f t="shared" si="38"/>
        <v>167.63397718089806</v>
      </c>
      <c r="R150" s="42">
        <f t="shared" si="39"/>
        <v>153.6689184106078</v>
      </c>
      <c r="S150" s="42">
        <f t="shared" si="40"/>
        <v>187.5724960159466</v>
      </c>
      <c r="T150" s="42">
        <f t="shared" si="41"/>
        <v>186.94446310518154</v>
      </c>
      <c r="AB150" t="s">
        <v>32</v>
      </c>
      <c r="AC150" s="2">
        <v>53.296876168986003</v>
      </c>
      <c r="AD150" s="2">
        <v>53.970287104385001</v>
      </c>
      <c r="AE150" s="2">
        <v>0.67341093539899788</v>
      </c>
      <c r="AF150" s="1">
        <v>1.2635092031732669E-2</v>
      </c>
      <c r="AG150" s="2">
        <v>62.940333093326004</v>
      </c>
      <c r="AH150" s="2">
        <v>62.940333093326004</v>
      </c>
      <c r="AI150" s="2">
        <v>0</v>
      </c>
      <c r="AJ150" s="1">
        <v>0</v>
      </c>
      <c r="AM150" t="s">
        <v>32</v>
      </c>
      <c r="AN150" s="2">
        <v>53.296876168986003</v>
      </c>
      <c r="AO150" s="2">
        <v>52.104513223436996</v>
      </c>
      <c r="AP150" s="2">
        <v>-1.1923629455490072</v>
      </c>
      <c r="AQ150" s="1">
        <v>-2.2372098165161423E-2</v>
      </c>
      <c r="AR150" s="2">
        <v>53.135976490431005</v>
      </c>
      <c r="AS150" s="2">
        <v>-0.16089967855499765</v>
      </c>
      <c r="AT150" s="1">
        <v>-3.0189326302134537E-3</v>
      </c>
      <c r="AU150" s="2">
        <v>53.204619710936001</v>
      </c>
      <c r="AV150" s="2">
        <v>-9.2256458050002266E-2</v>
      </c>
      <c r="AW150" s="1">
        <v>-1.7309918457038434E-3</v>
      </c>
      <c r="AX150" s="2">
        <v>52.635347859925005</v>
      </c>
      <c r="AY150" s="2">
        <v>-0.6615283090609978</v>
      </c>
      <c r="AZ150" s="1">
        <v>-1.2412140384429282E-2</v>
      </c>
      <c r="BA150" s="2">
        <v>53.139002078941999</v>
      </c>
      <c r="BB150" s="2">
        <v>-0.15787409004400388</v>
      </c>
      <c r="BC150" s="1">
        <v>-2.9621640402232884E-3</v>
      </c>
      <c r="BD150" s="2">
        <v>50.872462176737002</v>
      </c>
      <c r="BE150" s="2">
        <v>-2.4244139922490007</v>
      </c>
      <c r="BF150" s="1">
        <v>-4.5488857256136751E-2</v>
      </c>
      <c r="BG150" s="1"/>
      <c r="BH150" t="s">
        <v>32</v>
      </c>
      <c r="BI150" s="2">
        <v>62.940333093326004</v>
      </c>
      <c r="BJ150" s="2">
        <v>62.873775002819997</v>
      </c>
      <c r="BK150" s="2">
        <v>-6.6558090506006806E-2</v>
      </c>
      <c r="BL150" s="1">
        <v>-1.0574791589888237E-3</v>
      </c>
      <c r="BM150" s="2">
        <v>62.940333093326004</v>
      </c>
      <c r="BN150" s="2">
        <v>0</v>
      </c>
      <c r="BO150" s="1">
        <v>0</v>
      </c>
      <c r="BP150" s="2">
        <v>62.940333093326004</v>
      </c>
      <c r="BQ150" s="2">
        <v>0</v>
      </c>
      <c r="BR150" s="1">
        <v>0</v>
      </c>
      <c r="BS150" s="2">
        <v>62.873775002819997</v>
      </c>
      <c r="BT150" s="2">
        <v>-6.6558090506006806E-2</v>
      </c>
      <c r="BU150" s="1">
        <v>-1.0574791589888237E-3</v>
      </c>
      <c r="BV150" s="2">
        <v>62.940333093326004</v>
      </c>
      <c r="BW150" s="2">
        <v>0</v>
      </c>
      <c r="BX150" s="1">
        <v>0</v>
      </c>
      <c r="BY150" s="2">
        <v>62.740658821808999</v>
      </c>
      <c r="BZ150" s="2">
        <v>-0.19967427151700434</v>
      </c>
      <c r="CA150" s="1">
        <v>-3.1724374769503275E-3</v>
      </c>
      <c r="CC150" t="s">
        <v>32</v>
      </c>
      <c r="CE150" s="23">
        <v>53.296876168986003</v>
      </c>
      <c r="CF150" s="23">
        <v>49.722093503985</v>
      </c>
      <c r="CG150" s="23">
        <v>-3.5747826650010026</v>
      </c>
      <c r="CH150" s="24">
        <v>-6.707302419876543E-2</v>
      </c>
      <c r="CI150" s="2">
        <v>62.940333093326004</v>
      </c>
      <c r="CJ150" s="2">
        <v>62.873775002819997</v>
      </c>
      <c r="CK150" s="2">
        <v>-6.6558090506006806E-2</v>
      </c>
      <c r="CL150" s="1">
        <v>-1.0574791589888237E-3</v>
      </c>
      <c r="CN150" s="25" t="s">
        <v>32</v>
      </c>
      <c r="CO150" s="27">
        <v>0</v>
      </c>
      <c r="CP150" s="27">
        <v>3.304284</v>
      </c>
      <c r="CQ150" s="28">
        <f t="shared" si="42"/>
        <v>-3.3095682177657664</v>
      </c>
      <c r="CR150" s="27">
        <f t="shared" si="43"/>
        <v>101.06745055417299</v>
      </c>
      <c r="CU150" s="30">
        <v>65</v>
      </c>
      <c r="CV150" s="30"/>
      <c r="CW150" s="15" t="s">
        <v>32</v>
      </c>
      <c r="CX150" s="33" t="s">
        <v>961</v>
      </c>
      <c r="CY150" s="34" t="s">
        <v>32</v>
      </c>
      <c r="CZ150" s="34" t="s">
        <v>962</v>
      </c>
      <c r="DA150" s="32"/>
      <c r="DB150" s="32"/>
      <c r="DC150" t="s">
        <v>32</v>
      </c>
      <c r="DD150">
        <v>317936</v>
      </c>
      <c r="DE150" t="s">
        <v>963</v>
      </c>
      <c r="DF150" s="30">
        <v>461</v>
      </c>
      <c r="DG150" s="39" t="s">
        <v>32</v>
      </c>
      <c r="DK150" s="30">
        <v>114</v>
      </c>
      <c r="DL150" s="30"/>
      <c r="DM150" s="32"/>
      <c r="DN150" s="32" t="s">
        <v>32</v>
      </c>
      <c r="DO150" s="41">
        <v>315294</v>
      </c>
    </row>
    <row r="151" spans="1:119" ht="15.75" x14ac:dyDescent="0.25">
      <c r="A151" t="s">
        <v>518</v>
      </c>
      <c r="B151" t="s">
        <v>33</v>
      </c>
      <c r="C151" s="52">
        <v>115.892911679723</v>
      </c>
      <c r="D151" s="52">
        <v>113.086296830896</v>
      </c>
      <c r="E151" s="52">
        <v>-2.806614848826996</v>
      </c>
      <c r="F151" s="124">
        <v>-2.421731241495808E-2</v>
      </c>
      <c r="G151" s="45">
        <v>116.006464562568</v>
      </c>
      <c r="H151" s="45">
        <v>114.92562540777899</v>
      </c>
      <c r="I151" s="45">
        <v>-1.0808391547890039</v>
      </c>
      <c r="J151" s="46">
        <v>-9.3170596902903986E-3</v>
      </c>
      <c r="K151" s="47">
        <v>3</v>
      </c>
      <c r="L151" s="55">
        <f t="shared" si="36"/>
        <v>112.32835556256799</v>
      </c>
      <c r="M151" s="55">
        <f t="shared" si="37"/>
        <v>111.24751640777899</v>
      </c>
      <c r="N151" s="55">
        <f t="shared" si="34"/>
        <v>-1.0808391547890039</v>
      </c>
      <c r="O151" s="129">
        <f t="shared" si="35"/>
        <v>-9.6221399251853728E-3</v>
      </c>
      <c r="P151" s="54"/>
      <c r="Q151" s="42">
        <f t="shared" si="38"/>
        <v>331.84222837445486</v>
      </c>
      <c r="R151" s="42">
        <f t="shared" si="39"/>
        <v>323.80590145743486</v>
      </c>
      <c r="S151" s="42">
        <f t="shared" si="40"/>
        <v>321.63564862821949</v>
      </c>
      <c r="T151" s="42">
        <f t="shared" si="41"/>
        <v>318.540825412191</v>
      </c>
      <c r="AB151" t="s">
        <v>33</v>
      </c>
      <c r="AC151" s="2">
        <v>115.892911679723</v>
      </c>
      <c r="AD151" s="2">
        <v>117.056386424192</v>
      </c>
      <c r="AE151" s="2">
        <v>1.1634747444689992</v>
      </c>
      <c r="AF151" s="1">
        <v>1.0039222654827514E-2</v>
      </c>
      <c r="AG151" s="2">
        <v>116.006464562568</v>
      </c>
      <c r="AH151" s="2">
        <v>116.325620025433</v>
      </c>
      <c r="AI151" s="2">
        <v>0.31915546286499819</v>
      </c>
      <c r="AJ151" s="1">
        <v>2.7511868762525897E-3</v>
      </c>
      <c r="AM151" t="s">
        <v>33</v>
      </c>
      <c r="AN151" s="2">
        <v>115.892911679723</v>
      </c>
      <c r="AO151" s="2">
        <v>114.522866425899</v>
      </c>
      <c r="AP151" s="2">
        <v>-1.3700452538240029</v>
      </c>
      <c r="AQ151" s="1">
        <v>-1.1821648399085916E-2</v>
      </c>
      <c r="AR151" s="2">
        <v>115.70650675376201</v>
      </c>
      <c r="AS151" s="2">
        <v>-0.18640492596098568</v>
      </c>
      <c r="AT151" s="1">
        <v>-1.6084238738959882E-3</v>
      </c>
      <c r="AU151" s="2">
        <v>115.85440781053499</v>
      </c>
      <c r="AV151" s="2">
        <v>-3.8503869188005524E-2</v>
      </c>
      <c r="AW151" s="1">
        <v>-3.322366193923341E-4</v>
      </c>
      <c r="AX151" s="2">
        <v>115.03704258625301</v>
      </c>
      <c r="AY151" s="2">
        <v>-0.85586909346999107</v>
      </c>
      <c r="AZ151" s="1">
        <v>-7.3849994884522064E-3</v>
      </c>
      <c r="BA151" s="2">
        <v>115.62364565655001</v>
      </c>
      <c r="BB151" s="2">
        <v>-0.26926602317298887</v>
      </c>
      <c r="BC151" s="1">
        <v>-2.3234037291005481E-3</v>
      </c>
      <c r="BD151" s="2">
        <v>112.883966098261</v>
      </c>
      <c r="BE151" s="2">
        <v>-3.008945581462001</v>
      </c>
      <c r="BF151" s="1">
        <v>-2.5963154586860344E-2</v>
      </c>
      <c r="BG151" s="1"/>
      <c r="BH151" t="s">
        <v>33</v>
      </c>
      <c r="BI151" s="2">
        <v>116.006464562568</v>
      </c>
      <c r="BJ151" s="2">
        <v>115.52648877637499</v>
      </c>
      <c r="BK151" s="2">
        <v>-0.47997578619300896</v>
      </c>
      <c r="BL151" s="1">
        <v>-4.1374917165425242E-3</v>
      </c>
      <c r="BM151" s="2">
        <v>115.944218258839</v>
      </c>
      <c r="BN151" s="2">
        <v>-6.2246303728997532E-2</v>
      </c>
      <c r="BO151" s="1">
        <v>-5.3657616378288155E-4</v>
      </c>
      <c r="BP151" s="2">
        <v>115.99558234359101</v>
      </c>
      <c r="BQ151" s="2">
        <v>-1.0882218976988156E-2</v>
      </c>
      <c r="BR151" s="1">
        <v>-9.3807004790830769E-5</v>
      </c>
      <c r="BS151" s="2">
        <v>115.651845505447</v>
      </c>
      <c r="BT151" s="2">
        <v>-0.35461905712099906</v>
      </c>
      <c r="BU151" s="1">
        <v>-3.0568904798381779E-3</v>
      </c>
      <c r="BV151" s="2">
        <v>115.914941867834</v>
      </c>
      <c r="BW151" s="2">
        <v>-9.1522694733995991E-2</v>
      </c>
      <c r="BX151" s="1">
        <v>-7.8894478061292258E-4</v>
      </c>
      <c r="BY151" s="2">
        <v>114.88633260767899</v>
      </c>
      <c r="BZ151" s="2">
        <v>-1.1201319548890041</v>
      </c>
      <c r="CA151" s="1">
        <v>-9.6557718495494851E-3</v>
      </c>
      <c r="CC151" t="s">
        <v>33</v>
      </c>
      <c r="CE151" s="23">
        <v>115.892911679723</v>
      </c>
      <c r="CF151" s="23">
        <v>113.97331175926601</v>
      </c>
      <c r="CG151" s="23">
        <v>-1.9195999204569887</v>
      </c>
      <c r="CH151" s="24">
        <v>-1.6563566249521093E-2</v>
      </c>
      <c r="CI151" s="2">
        <v>116.006464562568</v>
      </c>
      <c r="CJ151" s="2">
        <v>115.37460830968</v>
      </c>
      <c r="CK151" s="2">
        <v>-0.6318562528879994</v>
      </c>
      <c r="CL151" s="1">
        <v>-5.4467331219046691E-3</v>
      </c>
      <c r="CN151" s="25" t="s">
        <v>33</v>
      </c>
      <c r="CO151" s="27">
        <v>0</v>
      </c>
      <c r="CP151" s="27">
        <v>3.6781090000000001</v>
      </c>
      <c r="CQ151" s="28">
        <f t="shared" si="42"/>
        <v>-3.6570602027519579</v>
      </c>
      <c r="CR151" s="27">
        <f t="shared" si="43"/>
        <v>172.10343273063998</v>
      </c>
      <c r="CU151" s="30">
        <v>67</v>
      </c>
      <c r="CV151" s="30"/>
      <c r="CW151" s="15" t="s">
        <v>33</v>
      </c>
      <c r="CX151" s="33" t="s">
        <v>961</v>
      </c>
      <c r="CY151" s="34" t="s">
        <v>33</v>
      </c>
      <c r="CZ151" s="34" t="s">
        <v>962</v>
      </c>
      <c r="DA151" s="32"/>
      <c r="DB151" s="32"/>
      <c r="DC151" t="s">
        <v>33</v>
      </c>
      <c r="DD151">
        <v>349241</v>
      </c>
      <c r="DE151" t="s">
        <v>963</v>
      </c>
      <c r="DF151" s="30">
        <v>462</v>
      </c>
      <c r="DG151" s="39" t="s">
        <v>33</v>
      </c>
      <c r="DK151" s="30">
        <v>115</v>
      </c>
      <c r="DL151" s="30"/>
      <c r="DM151" s="32"/>
      <c r="DN151" s="32" t="s">
        <v>33</v>
      </c>
      <c r="DO151" s="41">
        <v>346960</v>
      </c>
    </row>
    <row r="152" spans="1:119" ht="15.75" x14ac:dyDescent="0.25">
      <c r="A152" t="s">
        <v>838</v>
      </c>
      <c r="B152" t="s">
        <v>34</v>
      </c>
      <c r="C152" s="52">
        <v>128.995238222973</v>
      </c>
      <c r="D152" s="52">
        <v>127.10384332404099</v>
      </c>
      <c r="E152" s="52">
        <v>-1.8913948989320062</v>
      </c>
      <c r="F152" s="124">
        <v>-1.4662517198213633E-2</v>
      </c>
      <c r="G152" s="45">
        <v>135.49522700858199</v>
      </c>
      <c r="H152" s="45">
        <v>135.06177980986402</v>
      </c>
      <c r="I152" s="45">
        <v>-0.4334471987179711</v>
      </c>
      <c r="J152" s="46">
        <v>-3.1989849996008897E-3</v>
      </c>
      <c r="K152" s="47">
        <v>2</v>
      </c>
      <c r="L152" s="55">
        <f t="shared" si="36"/>
        <v>132.34587800858199</v>
      </c>
      <c r="M152" s="55">
        <f t="shared" si="37"/>
        <v>131.91243080986402</v>
      </c>
      <c r="N152" s="55">
        <f t="shared" si="34"/>
        <v>-0.4334471987179711</v>
      </c>
      <c r="O152" s="129">
        <f t="shared" si="35"/>
        <v>-3.2751091703049802E-3</v>
      </c>
      <c r="P152" s="54"/>
      <c r="Q152" s="42">
        <f t="shared" si="38"/>
        <v>404.29901122667911</v>
      </c>
      <c r="R152" s="42">
        <f t="shared" si="39"/>
        <v>398.37097002134715</v>
      </c>
      <c r="S152" s="42">
        <f t="shared" si="40"/>
        <v>414.80064191444842</v>
      </c>
      <c r="T152" s="42">
        <f t="shared" si="41"/>
        <v>413.44212452826599</v>
      </c>
      <c r="AB152" t="s">
        <v>34</v>
      </c>
      <c r="AC152" s="2">
        <v>128.995238222973</v>
      </c>
      <c r="AD152" s="2">
        <v>130.70778196229099</v>
      </c>
      <c r="AE152" s="2">
        <v>1.7125437393179936</v>
      </c>
      <c r="AF152" s="1">
        <v>1.3276022920767036E-2</v>
      </c>
      <c r="AG152" s="2">
        <v>135.49522700858199</v>
      </c>
      <c r="AH152" s="2">
        <v>135.49522700858199</v>
      </c>
      <c r="AI152" s="2">
        <v>0</v>
      </c>
      <c r="AJ152" s="1">
        <v>0</v>
      </c>
      <c r="AM152" t="s">
        <v>34</v>
      </c>
      <c r="AN152" s="2">
        <v>128.995238222973</v>
      </c>
      <c r="AO152" s="2">
        <v>127.498318582675</v>
      </c>
      <c r="AP152" s="2">
        <v>-1.4969196402980032</v>
      </c>
      <c r="AQ152" s="1">
        <v>-1.1604456574672335E-2</v>
      </c>
      <c r="AR152" s="2">
        <v>128.81320801139</v>
      </c>
      <c r="AS152" s="2">
        <v>-0.18203021158299748</v>
      </c>
      <c r="AT152" s="1">
        <v>-1.411139000870339E-3</v>
      </c>
      <c r="AU152" s="2">
        <v>128.987139744264</v>
      </c>
      <c r="AV152" s="2">
        <v>-8.0984787090017107E-3</v>
      </c>
      <c r="AW152" s="1">
        <v>-6.2781222164210376E-5</v>
      </c>
      <c r="AX152" s="2">
        <v>128.12180857111301</v>
      </c>
      <c r="AY152" s="2">
        <v>-0.87342965185999333</v>
      </c>
      <c r="AZ152" s="1">
        <v>-6.7710224337912232E-3</v>
      </c>
      <c r="BA152" s="2">
        <v>128.699875458593</v>
      </c>
      <c r="BB152" s="2">
        <v>-0.29536276438000186</v>
      </c>
      <c r="BC152" s="1">
        <v>-2.2897183527771504E-3</v>
      </c>
      <c r="BD152" s="2">
        <v>125.806125811172</v>
      </c>
      <c r="BE152" s="2">
        <v>-3.1891124118010055</v>
      </c>
      <c r="BF152" s="1">
        <v>-2.4722714231423859E-2</v>
      </c>
      <c r="BG152" s="1"/>
      <c r="BH152" t="s">
        <v>34</v>
      </c>
      <c r="BI152" s="2">
        <v>135.49522700858199</v>
      </c>
      <c r="BJ152" s="2">
        <v>135.35074460900898</v>
      </c>
      <c r="BK152" s="2">
        <v>-0.14448239957300757</v>
      </c>
      <c r="BL152" s="1">
        <v>-1.0663283332028835E-3</v>
      </c>
      <c r="BM152" s="2">
        <v>135.49522700858199</v>
      </c>
      <c r="BN152" s="2">
        <v>0</v>
      </c>
      <c r="BO152" s="1">
        <v>0</v>
      </c>
      <c r="BP152" s="2">
        <v>135.49522700858199</v>
      </c>
      <c r="BQ152" s="2">
        <v>0</v>
      </c>
      <c r="BR152" s="1">
        <v>0</v>
      </c>
      <c r="BS152" s="2">
        <v>135.35074460900898</v>
      </c>
      <c r="BT152" s="2">
        <v>-0.14448239957300757</v>
      </c>
      <c r="BU152" s="1">
        <v>-1.0663283332028835E-3</v>
      </c>
      <c r="BV152" s="2">
        <v>135.49522700858199</v>
      </c>
      <c r="BW152" s="2">
        <v>0</v>
      </c>
      <c r="BX152" s="1">
        <v>0</v>
      </c>
      <c r="BY152" s="2">
        <v>135.06177980986402</v>
      </c>
      <c r="BZ152" s="2">
        <v>-0.4334471987179711</v>
      </c>
      <c r="CA152" s="1">
        <v>-3.1989849996008897E-3</v>
      </c>
      <c r="CC152" t="s">
        <v>34</v>
      </c>
      <c r="CE152" s="23">
        <v>128.995238222973</v>
      </c>
      <c r="CF152" s="23">
        <v>127.514843032193</v>
      </c>
      <c r="CG152" s="23">
        <v>-1.4803951907800013</v>
      </c>
      <c r="CH152" s="24">
        <v>-1.1476355338179879E-2</v>
      </c>
      <c r="CI152" s="2">
        <v>135.49522700858199</v>
      </c>
      <c r="CJ152" s="2">
        <v>135.35074460900898</v>
      </c>
      <c r="CK152" s="2">
        <v>-0.14448239957300757</v>
      </c>
      <c r="CL152" s="1">
        <v>-1.0663283332028835E-3</v>
      </c>
      <c r="CN152" s="25" t="s">
        <v>34</v>
      </c>
      <c r="CO152" s="27">
        <v>0</v>
      </c>
      <c r="CP152" s="27">
        <v>3.149349</v>
      </c>
      <c r="CQ152" s="28">
        <f t="shared" si="42"/>
        <v>-3.1462788953206284</v>
      </c>
      <c r="CR152" s="27">
        <f t="shared" si="43"/>
        <v>35.920306667641</v>
      </c>
      <c r="CU152" s="30">
        <v>68</v>
      </c>
      <c r="CV152" s="30"/>
      <c r="CW152" s="15" t="s">
        <v>34</v>
      </c>
      <c r="CX152" s="33" t="s">
        <v>961</v>
      </c>
      <c r="CY152" s="34" t="s">
        <v>34</v>
      </c>
      <c r="CZ152" s="34" t="s">
        <v>962</v>
      </c>
      <c r="DA152" s="32"/>
      <c r="DB152" s="32"/>
      <c r="DC152" t="s">
        <v>34</v>
      </c>
      <c r="DD152">
        <v>319059</v>
      </c>
      <c r="DE152" t="s">
        <v>963</v>
      </c>
      <c r="DF152" s="30">
        <v>463</v>
      </c>
      <c r="DG152" s="39" t="s">
        <v>34</v>
      </c>
      <c r="DK152" s="30">
        <v>116</v>
      </c>
      <c r="DL152" s="30"/>
      <c r="DM152" s="32"/>
      <c r="DN152" s="32" t="s">
        <v>34</v>
      </c>
      <c r="DO152" s="41">
        <v>317111</v>
      </c>
    </row>
    <row r="153" spans="1:119" ht="15.75" x14ac:dyDescent="0.25">
      <c r="B153" t="s">
        <v>35</v>
      </c>
      <c r="C153" s="52">
        <v>130.227363416213</v>
      </c>
      <c r="D153" s="52">
        <v>128.35256509806601</v>
      </c>
      <c r="E153" s="52">
        <v>-1.8747983181469863</v>
      </c>
      <c r="F153" s="124">
        <v>-1.4396347042326577E-2</v>
      </c>
      <c r="G153" s="45">
        <v>125.324339972408</v>
      </c>
      <c r="H153" s="45">
        <v>124.422962905574</v>
      </c>
      <c r="I153" s="45">
        <v>-0.90137706683400154</v>
      </c>
      <c r="J153" s="46">
        <v>-7.1923543904755692E-3</v>
      </c>
      <c r="K153" s="47">
        <v>2</v>
      </c>
      <c r="L153" s="55">
        <f t="shared" si="36"/>
        <v>122.29250697240799</v>
      </c>
      <c r="M153" s="55">
        <f t="shared" si="37"/>
        <v>121.39112990557399</v>
      </c>
      <c r="N153" s="55">
        <f t="shared" si="34"/>
        <v>-0.90137706683400154</v>
      </c>
      <c r="O153" s="129">
        <f t="shared" si="35"/>
        <v>-7.3706647214074449E-3</v>
      </c>
      <c r="P153" s="54"/>
      <c r="Q153" s="42">
        <f t="shared" si="38"/>
        <v>438.30330615957013</v>
      </c>
      <c r="R153" s="42">
        <f t="shared" si="39"/>
        <v>431.99333965429781</v>
      </c>
      <c r="S153" s="42">
        <f t="shared" si="40"/>
        <v>411.59713840812873</v>
      </c>
      <c r="T153" s="42">
        <f t="shared" si="41"/>
        <v>408.5633939006317</v>
      </c>
      <c r="AB153" t="s">
        <v>35</v>
      </c>
      <c r="AC153" s="2">
        <v>130.227363416213</v>
      </c>
      <c r="AD153" s="2">
        <v>131.08785854127601</v>
      </c>
      <c r="AE153" s="2">
        <v>0.86049512506301085</v>
      </c>
      <c r="AF153" s="1">
        <v>6.6076368475097395E-3</v>
      </c>
      <c r="AG153" s="2">
        <v>125.324339972408</v>
      </c>
      <c r="AH153" s="2">
        <v>125.548768777644</v>
      </c>
      <c r="AI153" s="2">
        <v>0.22442880523600195</v>
      </c>
      <c r="AJ153" s="1">
        <v>1.7907838595871582E-3</v>
      </c>
      <c r="AM153" t="s">
        <v>35</v>
      </c>
      <c r="AN153" s="2">
        <v>130.227363416213</v>
      </c>
      <c r="AO153" s="2">
        <v>129.098565388048</v>
      </c>
      <c r="AP153" s="2">
        <v>-1.1287980281649936</v>
      </c>
      <c r="AQ153" s="1">
        <v>-8.6679020334405471E-3</v>
      </c>
      <c r="AR153" s="2">
        <v>130.06579877181801</v>
      </c>
      <c r="AS153" s="2">
        <v>-0.16156464439498563</v>
      </c>
      <c r="AT153" s="1">
        <v>-1.2406351488405487E-3</v>
      </c>
      <c r="AU153" s="2">
        <v>130.235009137247</v>
      </c>
      <c r="AV153" s="2">
        <v>7.6457210340095116E-3</v>
      </c>
      <c r="AW153" s="1">
        <v>5.8710556932442952E-5</v>
      </c>
      <c r="AX153" s="2">
        <v>129.564726714133</v>
      </c>
      <c r="AY153" s="2">
        <v>-0.66263670207999326</v>
      </c>
      <c r="AZ153" s="1">
        <v>-5.0883062107475374E-3</v>
      </c>
      <c r="BA153" s="2">
        <v>129.97953393309299</v>
      </c>
      <c r="BB153" s="2">
        <v>-0.2478294831200003</v>
      </c>
      <c r="BC153" s="1">
        <v>-1.9030522972958088E-3</v>
      </c>
      <c r="BD153" s="2">
        <v>127.724563252747</v>
      </c>
      <c r="BE153" s="2">
        <v>-2.5028001634659915</v>
      </c>
      <c r="BF153" s="1">
        <v>-1.9218696423016109E-2</v>
      </c>
      <c r="BG153" s="1"/>
      <c r="BH153" t="s">
        <v>35</v>
      </c>
      <c r="BI153" s="2">
        <v>125.324339972408</v>
      </c>
      <c r="BJ153" s="2">
        <v>124.898582457278</v>
      </c>
      <c r="BK153" s="2">
        <v>-0.42575751513000171</v>
      </c>
      <c r="BL153" s="1">
        <v>-3.3972452216683409E-3</v>
      </c>
      <c r="BM153" s="2">
        <v>125.25687582800799</v>
      </c>
      <c r="BN153" s="2">
        <v>-6.7464144400005921E-2</v>
      </c>
      <c r="BO153" s="1">
        <v>-5.3831637505419262E-4</v>
      </c>
      <c r="BP153" s="2">
        <v>125.32649848152801</v>
      </c>
      <c r="BQ153" s="2">
        <v>2.1585091200080342E-3</v>
      </c>
      <c r="BR153" s="1">
        <v>1.722338310725005E-5</v>
      </c>
      <c r="BS153" s="2">
        <v>124.981811888599</v>
      </c>
      <c r="BT153" s="2">
        <v>-0.34252808380900035</v>
      </c>
      <c r="BU153" s="1">
        <v>-2.7331329563308527E-3</v>
      </c>
      <c r="BV153" s="2">
        <v>125.218806036914</v>
      </c>
      <c r="BW153" s="2">
        <v>-0.10553393549399459</v>
      </c>
      <c r="BX153" s="1">
        <v>-8.420865054404391E-4</v>
      </c>
      <c r="BY153" s="2">
        <v>124.31283021719</v>
      </c>
      <c r="BZ153" s="2">
        <v>-1.0115097552180004</v>
      </c>
      <c r="CA153" s="1">
        <v>-8.07113570628578E-3</v>
      </c>
      <c r="CC153" t="s">
        <v>35</v>
      </c>
      <c r="CE153" s="23">
        <v>130.227363416213</v>
      </c>
      <c r="CF153" s="23">
        <v>129.23687198050601</v>
      </c>
      <c r="CG153" s="23">
        <v>-0.99049143570698561</v>
      </c>
      <c r="CH153" s="24">
        <v>-7.6058626215239171E-3</v>
      </c>
      <c r="CI153" s="2">
        <v>125.324339972408</v>
      </c>
      <c r="CJ153" s="2">
        <v>124.946138337495</v>
      </c>
      <c r="CK153" s="2">
        <v>-0.37820163491299752</v>
      </c>
      <c r="CL153" s="1">
        <v>-3.0177827786387239E-3</v>
      </c>
      <c r="CN153" s="25" t="s">
        <v>35</v>
      </c>
      <c r="CO153" s="27">
        <v>0</v>
      </c>
      <c r="CP153" s="27">
        <v>3.0318329999999998</v>
      </c>
      <c r="CQ153" s="28">
        <f t="shared" si="42"/>
        <v>-3.0109677596927509</v>
      </c>
      <c r="CR153" s="27">
        <f t="shared" si="43"/>
        <v>102.58224493724499</v>
      </c>
      <c r="CU153" s="30">
        <v>69</v>
      </c>
      <c r="CV153" s="30"/>
      <c r="CW153" s="15" t="s">
        <v>35</v>
      </c>
      <c r="CX153" s="33" t="s">
        <v>961</v>
      </c>
      <c r="CY153" s="34" t="s">
        <v>35</v>
      </c>
      <c r="CZ153" s="34" t="s">
        <v>962</v>
      </c>
      <c r="DA153" s="32"/>
      <c r="DB153" s="32"/>
      <c r="DC153" t="s">
        <v>35</v>
      </c>
      <c r="DD153">
        <v>297117</v>
      </c>
      <c r="DE153" t="s">
        <v>963</v>
      </c>
      <c r="DF153" s="30">
        <v>464</v>
      </c>
      <c r="DG153" s="39" t="s">
        <v>35</v>
      </c>
      <c r="DK153" s="30">
        <v>117</v>
      </c>
      <c r="DL153" s="30"/>
      <c r="DM153" s="32"/>
      <c r="DN153" s="32" t="s">
        <v>35</v>
      </c>
      <c r="DO153" s="41">
        <v>295024</v>
      </c>
    </row>
    <row r="154" spans="1:119" ht="15.75" x14ac:dyDescent="0.25">
      <c r="B154" t="s">
        <v>36</v>
      </c>
      <c r="C154" s="52">
        <v>131.75312795856499</v>
      </c>
      <c r="D154" s="52">
        <v>131.30262684797501</v>
      </c>
      <c r="E154" s="52">
        <v>-0.45050111058998255</v>
      </c>
      <c r="F154" s="124">
        <v>-3.4192820889357598E-3</v>
      </c>
      <c r="G154" s="45">
        <v>143.78339696236301</v>
      </c>
      <c r="H154" s="45">
        <v>143.325877841535</v>
      </c>
      <c r="I154" s="45">
        <v>-0.45751912082801027</v>
      </c>
      <c r="J154" s="46">
        <v>-3.182002445997094E-3</v>
      </c>
      <c r="K154" s="47">
        <v>1</v>
      </c>
      <c r="L154" s="55">
        <f t="shared" si="36"/>
        <v>141.220901962363</v>
      </c>
      <c r="M154" s="55">
        <f t="shared" si="37"/>
        <v>140.76338284153499</v>
      </c>
      <c r="N154" s="55">
        <f t="shared" si="34"/>
        <v>-0.45751912082801027</v>
      </c>
      <c r="O154" s="129">
        <f t="shared" si="35"/>
        <v>-3.2397408207316533E-3</v>
      </c>
      <c r="P154" s="54"/>
      <c r="Q154" s="42">
        <f t="shared" si="38"/>
        <v>576.21429834100138</v>
      </c>
      <c r="R154" s="42">
        <f t="shared" si="39"/>
        <v>574.24405911129531</v>
      </c>
      <c r="S154" s="42">
        <f t="shared" si="40"/>
        <v>617.62103257933643</v>
      </c>
      <c r="T154" s="42">
        <f t="shared" si="41"/>
        <v>615.6201005083467</v>
      </c>
      <c r="AB154" t="s">
        <v>36</v>
      </c>
      <c r="AC154" s="2">
        <v>131.75312795856499</v>
      </c>
      <c r="AD154" s="2">
        <v>134.38875605235299</v>
      </c>
      <c r="AE154" s="2">
        <v>2.6356280937880001</v>
      </c>
      <c r="AF154" s="1">
        <v>2.0004292380951125E-2</v>
      </c>
      <c r="AG154" s="2">
        <v>143.78339696236301</v>
      </c>
      <c r="AH154" s="2">
        <v>143.78339696236301</v>
      </c>
      <c r="AI154" s="2">
        <v>0</v>
      </c>
      <c r="AJ154" s="1">
        <v>0</v>
      </c>
      <c r="AM154" t="s">
        <v>36</v>
      </c>
      <c r="AN154" s="2">
        <v>131.75312795856499</v>
      </c>
      <c r="AO154" s="2">
        <v>130.75554422554899</v>
      </c>
      <c r="AP154" s="2">
        <v>-0.99758373301600045</v>
      </c>
      <c r="AQ154" s="1">
        <v>-7.5716132775969485E-3</v>
      </c>
      <c r="AR154" s="2">
        <v>131.62676249372501</v>
      </c>
      <c r="AS154" s="2">
        <v>-0.1263654648399779</v>
      </c>
      <c r="AT154" s="1">
        <v>-9.5910789214597282E-4</v>
      </c>
      <c r="AU154" s="2">
        <v>131.79717713407501</v>
      </c>
      <c r="AV154" s="2">
        <v>4.4049175510025407E-2</v>
      </c>
      <c r="AW154" s="1">
        <v>3.3433115549164359E-4</v>
      </c>
      <c r="AX154" s="2">
        <v>131.164347597854</v>
      </c>
      <c r="AY154" s="2">
        <v>-0.5887803607109845</v>
      </c>
      <c r="AZ154" s="1">
        <v>-4.4688150470032859E-3</v>
      </c>
      <c r="BA154" s="2">
        <v>131.499339696389</v>
      </c>
      <c r="BB154" s="2">
        <v>-0.25378826217598771</v>
      </c>
      <c r="BC154" s="1">
        <v>-1.9262408878505072E-3</v>
      </c>
      <c r="BD154" s="2">
        <v>129.50204737870399</v>
      </c>
      <c r="BE154" s="2">
        <v>-2.2510805798609965</v>
      </c>
      <c r="BF154" s="1">
        <v>-1.7085594966435549E-2</v>
      </c>
      <c r="BG154" s="1"/>
      <c r="BH154" t="s">
        <v>36</v>
      </c>
      <c r="BI154" s="2">
        <v>143.78339696236301</v>
      </c>
      <c r="BJ154" s="2">
        <v>143.630890588754</v>
      </c>
      <c r="BK154" s="2">
        <v>-0.15250637360901464</v>
      </c>
      <c r="BL154" s="1">
        <v>-1.0606674819967912E-3</v>
      </c>
      <c r="BM154" s="2">
        <v>143.78339696236301</v>
      </c>
      <c r="BN154" s="2">
        <v>0</v>
      </c>
      <c r="BO154" s="1">
        <v>0</v>
      </c>
      <c r="BP154" s="2">
        <v>143.78339696236301</v>
      </c>
      <c r="BQ154" s="2">
        <v>0</v>
      </c>
      <c r="BR154" s="1">
        <v>0</v>
      </c>
      <c r="BS154" s="2">
        <v>143.630890588754</v>
      </c>
      <c r="BT154" s="2">
        <v>-0.15250637360901464</v>
      </c>
      <c r="BU154" s="1">
        <v>-1.0606674819967912E-3</v>
      </c>
      <c r="BV154" s="2">
        <v>143.78339696236301</v>
      </c>
      <c r="BW154" s="2">
        <v>0</v>
      </c>
      <c r="BX154" s="1">
        <v>0</v>
      </c>
      <c r="BY154" s="2">
        <v>143.325877841535</v>
      </c>
      <c r="BZ154" s="2">
        <v>-0.45751912082801027</v>
      </c>
      <c r="CA154" s="1">
        <v>-3.182002445997094E-3</v>
      </c>
      <c r="CC154" t="s">
        <v>36</v>
      </c>
      <c r="CE154" s="23">
        <v>131.75312795856499</v>
      </c>
      <c r="CF154" s="23">
        <v>130.26399978699499</v>
      </c>
      <c r="CG154" s="23">
        <v>-1.4891281715700018</v>
      </c>
      <c r="CH154" s="24">
        <v>-1.1302412281538525E-2</v>
      </c>
      <c r="CI154" s="2">
        <v>143.78339696236301</v>
      </c>
      <c r="CJ154" s="2">
        <v>143.630890588754</v>
      </c>
      <c r="CK154" s="2">
        <v>-0.15250637360901464</v>
      </c>
      <c r="CL154" s="1">
        <v>-1.0606674819967912E-3</v>
      </c>
      <c r="CN154" s="25" t="s">
        <v>36</v>
      </c>
      <c r="CO154" s="27">
        <v>0</v>
      </c>
      <c r="CP154" s="27">
        <v>2.5624950000000002</v>
      </c>
      <c r="CQ154" s="28">
        <f t="shared" si="42"/>
        <v>-2.5541530514175284</v>
      </c>
      <c r="CR154" s="27">
        <f t="shared" si="43"/>
        <v>60.274682152303008</v>
      </c>
      <c r="CU154" s="30">
        <v>70</v>
      </c>
      <c r="CV154" s="30"/>
      <c r="CW154" s="15" t="s">
        <v>36</v>
      </c>
      <c r="CX154" s="33" t="s">
        <v>961</v>
      </c>
      <c r="CY154" s="34" t="s">
        <v>36</v>
      </c>
      <c r="CZ154" s="34" t="s">
        <v>962</v>
      </c>
      <c r="DA154" s="32"/>
      <c r="DB154" s="32"/>
      <c r="DC154" t="s">
        <v>36</v>
      </c>
      <c r="DD154">
        <v>228653</v>
      </c>
      <c r="DE154" t="s">
        <v>963</v>
      </c>
      <c r="DF154" s="30">
        <v>465</v>
      </c>
      <c r="DG154" s="39" t="s">
        <v>36</v>
      </c>
      <c r="DK154" s="30">
        <v>118</v>
      </c>
      <c r="DL154" s="30"/>
      <c r="DM154" s="32"/>
      <c r="DN154" s="32" t="s">
        <v>36</v>
      </c>
      <c r="DO154" s="41">
        <v>227637</v>
      </c>
    </row>
    <row r="155" spans="1:119" ht="15.75" x14ac:dyDescent="0.25">
      <c r="B155" t="s">
        <v>37</v>
      </c>
      <c r="C155" s="52">
        <v>68.630368900447991</v>
      </c>
      <c r="D155" s="52">
        <v>67.340562382138998</v>
      </c>
      <c r="E155" s="52">
        <v>-1.2898065183089926</v>
      </c>
      <c r="F155" s="124">
        <v>-1.8793524484473131E-2</v>
      </c>
      <c r="G155" s="45">
        <v>67.195525217069999</v>
      </c>
      <c r="H155" s="45">
        <v>66.638060499545006</v>
      </c>
      <c r="I155" s="45">
        <v>-0.5574647175249936</v>
      </c>
      <c r="J155" s="46">
        <v>-8.2961583487017408E-3</v>
      </c>
      <c r="K155" s="47">
        <v>3</v>
      </c>
      <c r="L155" s="55">
        <f t="shared" si="36"/>
        <v>64.610389217069994</v>
      </c>
      <c r="M155" s="55">
        <f t="shared" si="37"/>
        <v>64.052924499545</v>
      </c>
      <c r="N155" s="55">
        <f t="shared" si="34"/>
        <v>-0.5574647175249936</v>
      </c>
      <c r="O155" s="129">
        <f t="shared" si="35"/>
        <v>-8.6280971880867731E-3</v>
      </c>
      <c r="P155" s="54"/>
      <c r="Q155" s="42">
        <f t="shared" si="38"/>
        <v>291.20520415843714</v>
      </c>
      <c r="R155" s="42">
        <f t="shared" si="39"/>
        <v>285.73243202407957</v>
      </c>
      <c r="S155" s="42">
        <f t="shared" si="40"/>
        <v>274.14804676345165</v>
      </c>
      <c r="T155" s="42">
        <f t="shared" si="41"/>
        <v>271.78267077205243</v>
      </c>
      <c r="AB155" t="s">
        <v>37</v>
      </c>
      <c r="AC155" s="2">
        <v>68.630368900447991</v>
      </c>
      <c r="AD155" s="2">
        <v>69.693412590813992</v>
      </c>
      <c r="AE155" s="2">
        <v>1.0630436903660012</v>
      </c>
      <c r="AF155" s="1">
        <v>1.5489406619801254E-2</v>
      </c>
      <c r="AG155" s="2">
        <v>67.195525217069999</v>
      </c>
      <c r="AH155" s="2">
        <v>67.485458280488004</v>
      </c>
      <c r="AI155" s="2">
        <v>0.28993306341800462</v>
      </c>
      <c r="AJ155" s="1">
        <v>4.3147674265719043E-3</v>
      </c>
      <c r="AM155" t="s">
        <v>37</v>
      </c>
      <c r="AN155" s="2">
        <v>68.630368900447991</v>
      </c>
      <c r="AO155" s="2">
        <v>67.595445993688003</v>
      </c>
      <c r="AP155" s="2">
        <v>-1.0349229067599879</v>
      </c>
      <c r="AQ155" s="1">
        <v>-1.5079664051656181E-2</v>
      </c>
      <c r="AR155" s="2">
        <v>68.483071932573012</v>
      </c>
      <c r="AS155" s="2">
        <v>-0.14729696787497915</v>
      </c>
      <c r="AT155" s="1">
        <v>-2.1462359919504621E-3</v>
      </c>
      <c r="AU155" s="2">
        <v>68.596507183928992</v>
      </c>
      <c r="AV155" s="2">
        <v>-3.3861716518998719E-2</v>
      </c>
      <c r="AW155" s="1">
        <v>-4.9339260536566466E-4</v>
      </c>
      <c r="AX155" s="2">
        <v>68.016334804296008</v>
      </c>
      <c r="AY155" s="2">
        <v>-0.61403409615198257</v>
      </c>
      <c r="AZ155" s="1">
        <v>-8.946973562719323E-3</v>
      </c>
      <c r="BA155" s="2">
        <v>68.448008921232002</v>
      </c>
      <c r="BB155" s="2">
        <v>-0.18235997921598823</v>
      </c>
      <c r="BC155" s="1">
        <v>-2.6571324347755016E-3</v>
      </c>
      <c r="BD155" s="2">
        <v>66.433986738672004</v>
      </c>
      <c r="BE155" s="2">
        <v>-2.1963821617759862</v>
      </c>
      <c r="BF155" s="1">
        <v>-3.2003065071119691E-2</v>
      </c>
      <c r="BG155" s="1"/>
      <c r="BH155" t="s">
        <v>37</v>
      </c>
      <c r="BI155" s="2">
        <v>67.195525217069999</v>
      </c>
      <c r="BJ155" s="2">
        <v>66.846958209893998</v>
      </c>
      <c r="BK155" s="2">
        <v>-0.3485670071760012</v>
      </c>
      <c r="BL155" s="1">
        <v>-5.1873544562674699E-3</v>
      </c>
      <c r="BM155" s="2">
        <v>67.142982532542007</v>
      </c>
      <c r="BN155" s="2">
        <v>-5.2542684527992378E-2</v>
      </c>
      <c r="BO155" s="1">
        <v>-7.8193725487310734E-4</v>
      </c>
      <c r="BP155" s="2">
        <v>67.18595475080501</v>
      </c>
      <c r="BQ155" s="2">
        <v>-9.5704662649893635E-3</v>
      </c>
      <c r="BR155" s="1">
        <v>-1.4242713683794723E-4</v>
      </c>
      <c r="BS155" s="2">
        <v>66.942329312490003</v>
      </c>
      <c r="BT155" s="2">
        <v>-0.25319590457999652</v>
      </c>
      <c r="BU155" s="1">
        <v>-3.7680471097155136E-3</v>
      </c>
      <c r="BV155" s="2">
        <v>67.126192932563001</v>
      </c>
      <c r="BW155" s="2">
        <v>-6.9332284506998576E-2</v>
      </c>
      <c r="BX155" s="1">
        <v>-1.0317991307163079E-3</v>
      </c>
      <c r="BY155" s="2">
        <v>66.415315424756002</v>
      </c>
      <c r="BZ155" s="2">
        <v>-0.78020979231399679</v>
      </c>
      <c r="CA155" s="1">
        <v>-1.1611037934350373E-2</v>
      </c>
      <c r="CC155" t="s">
        <v>37</v>
      </c>
      <c r="CE155" s="23">
        <v>68.630368900447991</v>
      </c>
      <c r="CF155" s="23">
        <v>67.717301696140012</v>
      </c>
      <c r="CG155" s="23">
        <v>-0.91306720430797839</v>
      </c>
      <c r="CH155" s="24">
        <v>-1.3304127880070571E-2</v>
      </c>
      <c r="CI155" s="2">
        <v>67.195525217069999</v>
      </c>
      <c r="CJ155" s="2">
        <v>66.885271059758992</v>
      </c>
      <c r="CK155" s="2">
        <v>-0.31025415731100736</v>
      </c>
      <c r="CL155" s="1">
        <v>-4.6171847948022586E-3</v>
      </c>
      <c r="CN155" s="25" t="s">
        <v>37</v>
      </c>
      <c r="CO155" s="27">
        <v>0</v>
      </c>
      <c r="CP155" s="27">
        <v>2.5851359999999999</v>
      </c>
      <c r="CQ155" s="28">
        <f t="shared" si="42"/>
        <v>-2.5727176691886422</v>
      </c>
      <c r="CR155" s="27">
        <f t="shared" si="43"/>
        <v>45.893052932067</v>
      </c>
      <c r="CU155" s="30">
        <v>71</v>
      </c>
      <c r="CV155" s="30"/>
      <c r="CW155" s="15" t="s">
        <v>37</v>
      </c>
      <c r="CX155" s="33" t="s">
        <v>961</v>
      </c>
      <c r="CY155" s="34" t="s">
        <v>37</v>
      </c>
      <c r="CZ155" s="34" t="s">
        <v>962</v>
      </c>
      <c r="DA155" s="32"/>
      <c r="DB155" s="32"/>
      <c r="DC155" t="s">
        <v>37</v>
      </c>
      <c r="DD155">
        <v>235677</v>
      </c>
      <c r="DE155" t="s">
        <v>963</v>
      </c>
      <c r="DF155" s="30">
        <v>466</v>
      </c>
      <c r="DG155" s="39" t="s">
        <v>37</v>
      </c>
      <c r="DK155" s="30">
        <v>119</v>
      </c>
      <c r="DL155" s="30"/>
      <c r="DM155" s="32"/>
      <c r="DN155" s="32" t="s">
        <v>37</v>
      </c>
      <c r="DO155" s="41">
        <v>233069</v>
      </c>
    </row>
    <row r="156" spans="1:119" ht="15.75" x14ac:dyDescent="0.25">
      <c r="A156" t="s">
        <v>519</v>
      </c>
      <c r="B156" t="s">
        <v>38</v>
      </c>
      <c r="C156" s="52">
        <v>54.496086666419998</v>
      </c>
      <c r="D156" s="52">
        <v>53.048394624894001</v>
      </c>
      <c r="E156" s="52">
        <v>-1.4476920415259968</v>
      </c>
      <c r="F156" s="124">
        <v>-2.6565064210712433E-2</v>
      </c>
      <c r="G156" s="45">
        <v>54.0431022912</v>
      </c>
      <c r="H156" s="45">
        <v>53.484049749085003</v>
      </c>
      <c r="I156" s="45">
        <v>-0.55905254211499766</v>
      </c>
      <c r="J156" s="46">
        <v>-1.0344567917338636E-2</v>
      </c>
      <c r="K156" s="47">
        <v>4</v>
      </c>
      <c r="L156" s="55">
        <f t="shared" si="36"/>
        <v>51.3629112912</v>
      </c>
      <c r="M156" s="55">
        <f t="shared" si="37"/>
        <v>50.803858749085002</v>
      </c>
      <c r="N156" s="55">
        <f t="shared" si="34"/>
        <v>-0.55905254211499766</v>
      </c>
      <c r="O156" s="129">
        <f t="shared" si="35"/>
        <v>-1.0884362433146971E-2</v>
      </c>
      <c r="P156" s="54"/>
      <c r="Q156" s="42">
        <f t="shared" si="38"/>
        <v>227.75123043150464</v>
      </c>
      <c r="R156" s="42">
        <f t="shared" si="39"/>
        <v>221.70100437102295</v>
      </c>
      <c r="S156" s="42">
        <f t="shared" si="40"/>
        <v>214.65699577146344</v>
      </c>
      <c r="T156" s="42">
        <f t="shared" si="41"/>
        <v>212.32059123067634</v>
      </c>
      <c r="AB156" t="s">
        <v>38</v>
      </c>
      <c r="AC156" s="2">
        <v>54.496086666419998</v>
      </c>
      <c r="AD156" s="2">
        <v>55.155833639931004</v>
      </c>
      <c r="AE156" s="2">
        <v>0.65974697351100531</v>
      </c>
      <c r="AF156" s="1">
        <v>1.2106318340790798E-2</v>
      </c>
      <c r="AG156" s="2">
        <v>54.0431022912</v>
      </c>
      <c r="AH156" s="2">
        <v>54.221641484236002</v>
      </c>
      <c r="AI156" s="2">
        <v>0.17853919303600208</v>
      </c>
      <c r="AJ156" s="1">
        <v>3.3036444146744355E-3</v>
      </c>
      <c r="AM156" t="s">
        <v>38</v>
      </c>
      <c r="AN156" s="2">
        <v>54.496086666419998</v>
      </c>
      <c r="AO156" s="2">
        <v>53.511393648708001</v>
      </c>
      <c r="AP156" s="2">
        <v>-0.98469301771199724</v>
      </c>
      <c r="AQ156" s="1">
        <v>-1.8069059228774977E-2</v>
      </c>
      <c r="AR156" s="2">
        <v>54.366276227782002</v>
      </c>
      <c r="AS156" s="2">
        <v>-0.12981043863799613</v>
      </c>
      <c r="AT156" s="1">
        <v>-2.3820139495995068E-3</v>
      </c>
      <c r="AU156" s="2">
        <v>54.442360067794006</v>
      </c>
      <c r="AV156" s="2">
        <v>-5.3726598625992494E-2</v>
      </c>
      <c r="AW156" s="1">
        <v>-9.8587993950579114E-4</v>
      </c>
      <c r="AX156" s="2">
        <v>53.998299465827003</v>
      </c>
      <c r="AY156" s="2">
        <v>-0.4977872005929953</v>
      </c>
      <c r="AZ156" s="1">
        <v>-9.134365989250515E-3</v>
      </c>
      <c r="BA156" s="2">
        <v>54.369003732833995</v>
      </c>
      <c r="BB156" s="2">
        <v>-0.12708293358600287</v>
      </c>
      <c r="BC156" s="1">
        <v>-2.3319643915699771E-3</v>
      </c>
      <c r="BD156" s="2">
        <v>52.578926634702</v>
      </c>
      <c r="BE156" s="2">
        <v>-1.917160031717998</v>
      </c>
      <c r="BF156" s="1">
        <v>-3.5179774346977742E-2</v>
      </c>
      <c r="BG156" s="1"/>
      <c r="BH156" t="s">
        <v>38</v>
      </c>
      <c r="BI156" s="2">
        <v>54.0431022912</v>
      </c>
      <c r="BJ156" s="2">
        <v>53.720101259490001</v>
      </c>
      <c r="BK156" s="2">
        <v>-0.32300103170999961</v>
      </c>
      <c r="BL156" s="1">
        <v>-5.9767300176362158E-3</v>
      </c>
      <c r="BM156" s="2">
        <v>53.997939488433005</v>
      </c>
      <c r="BN156" s="2">
        <v>-4.5162802766995469E-2</v>
      </c>
      <c r="BO156" s="1">
        <v>-8.3568116655563388E-4</v>
      </c>
      <c r="BP156" s="2">
        <v>54.027918229298002</v>
      </c>
      <c r="BQ156" s="2">
        <v>-1.5184061901997836E-2</v>
      </c>
      <c r="BR156" s="1">
        <v>-2.8096207024129889E-4</v>
      </c>
      <c r="BS156" s="2">
        <v>53.839196472939001</v>
      </c>
      <c r="BT156" s="2">
        <v>-0.20390581826099918</v>
      </c>
      <c r="BU156" s="1">
        <v>-3.7730220808253226E-3</v>
      </c>
      <c r="BV156" s="2">
        <v>53.993268000223999</v>
      </c>
      <c r="BW156" s="2">
        <v>-4.9834290976001228E-2</v>
      </c>
      <c r="BX156" s="1">
        <v>-9.2212121183346454E-4</v>
      </c>
      <c r="BY156" s="2">
        <v>53.373812803778002</v>
      </c>
      <c r="BZ156" s="2">
        <v>-0.66928948742199879</v>
      </c>
      <c r="CA156" s="1">
        <v>-1.2384364683871621E-2</v>
      </c>
      <c r="CC156" t="s">
        <v>38</v>
      </c>
      <c r="CE156" s="23">
        <v>54.496086666419998</v>
      </c>
      <c r="CF156" s="23">
        <v>53.534643172270002</v>
      </c>
      <c r="CG156" s="23">
        <v>-0.96144349414999652</v>
      </c>
      <c r="CH156" s="24">
        <v>-1.7642431832493935E-2</v>
      </c>
      <c r="CI156" s="2">
        <v>54.0431022912</v>
      </c>
      <c r="CJ156" s="2">
        <v>53.729577998421</v>
      </c>
      <c r="CK156" s="2">
        <v>-0.31352429277900029</v>
      </c>
      <c r="CL156" s="1">
        <v>-5.8013748191145641E-3</v>
      </c>
      <c r="CN156" s="25" t="s">
        <v>38</v>
      </c>
      <c r="CO156" s="27">
        <v>0</v>
      </c>
      <c r="CP156" s="27">
        <v>2.6801910000000002</v>
      </c>
      <c r="CQ156" s="28">
        <f t="shared" si="42"/>
        <v>-2.6578353799768073</v>
      </c>
      <c r="CR156" s="27">
        <f t="shared" si="43"/>
        <v>144.26546582116299</v>
      </c>
      <c r="CU156" s="30">
        <v>73</v>
      </c>
      <c r="CV156" s="30"/>
      <c r="CW156" s="15" t="s">
        <v>38</v>
      </c>
      <c r="CX156" s="33" t="s">
        <v>961</v>
      </c>
      <c r="CY156" s="34" t="s">
        <v>38</v>
      </c>
      <c r="CZ156" s="34" t="s">
        <v>962</v>
      </c>
      <c r="DA156" s="32"/>
      <c r="DB156" s="32"/>
      <c r="DC156" t="s">
        <v>38</v>
      </c>
      <c r="DD156">
        <v>239279</v>
      </c>
      <c r="DE156" t="s">
        <v>963</v>
      </c>
      <c r="DF156" s="30">
        <v>467</v>
      </c>
      <c r="DG156" s="39" t="s">
        <v>38</v>
      </c>
      <c r="DK156" s="30">
        <v>120</v>
      </c>
      <c r="DL156" s="30"/>
      <c r="DM156" s="32"/>
      <c r="DN156" s="32" t="s">
        <v>38</v>
      </c>
      <c r="DO156" s="41">
        <v>237456</v>
      </c>
    </row>
    <row r="157" spans="1:119" ht="15.75" x14ac:dyDescent="0.25">
      <c r="A157" t="s">
        <v>917</v>
      </c>
      <c r="B157" t="s">
        <v>39</v>
      </c>
      <c r="C157" s="52">
        <v>79.441559999831</v>
      </c>
      <c r="D157" s="52">
        <v>77.303662957884995</v>
      </c>
      <c r="E157" s="52">
        <v>-2.1378970419460046</v>
      </c>
      <c r="F157" s="124">
        <v>-2.6911569233415766E-2</v>
      </c>
      <c r="G157" s="45">
        <v>80.535587761277</v>
      </c>
      <c r="H157" s="45">
        <v>79.744036321519005</v>
      </c>
      <c r="I157" s="45">
        <v>-0.79155143975799547</v>
      </c>
      <c r="J157" s="46">
        <v>-9.8285920766395408E-3</v>
      </c>
      <c r="K157" s="47">
        <v>3</v>
      </c>
      <c r="L157" s="55">
        <f t="shared" si="36"/>
        <v>77.777799761276995</v>
      </c>
      <c r="M157" s="55">
        <f t="shared" si="37"/>
        <v>76.986248321519</v>
      </c>
      <c r="N157" s="55">
        <f t="shared" si="34"/>
        <v>-0.79155143975799547</v>
      </c>
      <c r="O157" s="129">
        <f t="shared" si="35"/>
        <v>-1.0177087063242985E-2</v>
      </c>
      <c r="P157" s="54"/>
      <c r="Q157" s="42">
        <f t="shared" si="38"/>
        <v>295.30970852430198</v>
      </c>
      <c r="R157" s="42">
        <f t="shared" si="39"/>
        <v>287.36246085805038</v>
      </c>
      <c r="S157" s="42">
        <f t="shared" si="40"/>
        <v>289.12497913199456</v>
      </c>
      <c r="T157" s="42">
        <f t="shared" si="41"/>
        <v>286.18252904720998</v>
      </c>
      <c r="AB157" t="s">
        <v>39</v>
      </c>
      <c r="AC157" s="2">
        <v>79.441559999831</v>
      </c>
      <c r="AD157" s="2">
        <v>79.875874445047998</v>
      </c>
      <c r="AE157" s="2">
        <v>0.43431444521699802</v>
      </c>
      <c r="AF157" s="1">
        <v>5.467093612183874E-3</v>
      </c>
      <c r="AG157" s="2">
        <v>80.535587761277</v>
      </c>
      <c r="AH157" s="2">
        <v>80.653995238980997</v>
      </c>
      <c r="AI157" s="2">
        <v>0.11840747770399673</v>
      </c>
      <c r="AJ157" s="1">
        <v>1.4702503699976625E-3</v>
      </c>
      <c r="AM157" t="s">
        <v>39</v>
      </c>
      <c r="AN157" s="2">
        <v>79.441559999831</v>
      </c>
      <c r="AO157" s="2">
        <v>78.595164686500993</v>
      </c>
      <c r="AP157" s="2">
        <v>-0.84639531333000662</v>
      </c>
      <c r="AQ157" s="1">
        <v>-1.065431385450899E-2</v>
      </c>
      <c r="AR157" s="2">
        <v>79.313412061950999</v>
      </c>
      <c r="AS157" s="2">
        <v>-0.12814793788000145</v>
      </c>
      <c r="AT157" s="1">
        <v>-1.6131095346097694E-3</v>
      </c>
      <c r="AU157" s="2">
        <v>79.403643731282997</v>
      </c>
      <c r="AV157" s="2">
        <v>-3.7916268548002563E-2</v>
      </c>
      <c r="AW157" s="1">
        <v>-4.7728504510841964E-4</v>
      </c>
      <c r="AX157" s="2">
        <v>78.880844975721999</v>
      </c>
      <c r="AY157" s="2">
        <v>-0.56071502410900109</v>
      </c>
      <c r="AZ157" s="1">
        <v>-7.058207619666506E-3</v>
      </c>
      <c r="BA157" s="2">
        <v>79.26000512004299</v>
      </c>
      <c r="BB157" s="2">
        <v>-0.18155487978800977</v>
      </c>
      <c r="BC157" s="1">
        <v>-2.2853891563609273E-3</v>
      </c>
      <c r="BD157" s="2">
        <v>77.483742051349992</v>
      </c>
      <c r="BE157" s="2">
        <v>-1.9578179484810079</v>
      </c>
      <c r="BF157" s="1">
        <v>-2.4644757082881715E-2</v>
      </c>
      <c r="BG157" s="1"/>
      <c r="BH157" t="s">
        <v>39</v>
      </c>
      <c r="BI157" s="2">
        <v>80.535587761277</v>
      </c>
      <c r="BJ157" s="2">
        <v>80.233248345993999</v>
      </c>
      <c r="BK157" s="2">
        <v>-0.30233941528300079</v>
      </c>
      <c r="BL157" s="1">
        <v>-3.7541095022388497E-3</v>
      </c>
      <c r="BM157" s="2">
        <v>80.494989411753991</v>
      </c>
      <c r="BN157" s="2">
        <v>-4.0598349523008892E-2</v>
      </c>
      <c r="BO157" s="1">
        <v>-5.0410446675263883E-4</v>
      </c>
      <c r="BP157" s="2">
        <v>80.524872121342</v>
      </c>
      <c r="BQ157" s="2">
        <v>-1.0715639935000354E-2</v>
      </c>
      <c r="BR157" s="1">
        <v>-1.3305471820437414E-4</v>
      </c>
      <c r="BS157" s="2">
        <v>80.305215380110994</v>
      </c>
      <c r="BT157" s="2">
        <v>-0.23037238116600633</v>
      </c>
      <c r="BU157" s="1">
        <v>-2.8605041270559103E-3</v>
      </c>
      <c r="BV157" s="2">
        <v>80.477262615036992</v>
      </c>
      <c r="BW157" s="2">
        <v>-5.8325146240008507E-2</v>
      </c>
      <c r="BX157" s="1">
        <v>-7.2421581391937532E-4</v>
      </c>
      <c r="BY157" s="2">
        <v>79.797432375070002</v>
      </c>
      <c r="BZ157" s="2">
        <v>-0.73815538620699783</v>
      </c>
      <c r="CA157" s="1">
        <v>-9.1655801705332138E-3</v>
      </c>
      <c r="CC157" t="s">
        <v>39</v>
      </c>
      <c r="CE157" s="23">
        <v>79.441559999831</v>
      </c>
      <c r="CF157" s="23">
        <v>78.279059973177993</v>
      </c>
      <c r="CG157" s="23">
        <v>-1.1625000266530066</v>
      </c>
      <c r="CH157" s="24">
        <v>-1.463339877333073E-2</v>
      </c>
      <c r="CI157" s="2">
        <v>80.535587761277</v>
      </c>
      <c r="CJ157" s="2">
        <v>80.145392209986994</v>
      </c>
      <c r="CK157" s="2">
        <v>-0.39019555129000594</v>
      </c>
      <c r="CL157" s="1">
        <v>-4.8450078050789264E-3</v>
      </c>
      <c r="CN157" s="25" t="s">
        <v>39</v>
      </c>
      <c r="CO157" s="27">
        <v>0</v>
      </c>
      <c r="CP157" s="27">
        <v>2.7577880000000001</v>
      </c>
      <c r="CQ157" s="28">
        <f t="shared" si="42"/>
        <v>-2.7319037992690109</v>
      </c>
      <c r="CR157" s="27">
        <f t="shared" si="43"/>
        <v>176.954825328358</v>
      </c>
      <c r="CU157" s="30">
        <v>74</v>
      </c>
      <c r="CV157" s="30"/>
      <c r="CW157" s="15" t="s">
        <v>39</v>
      </c>
      <c r="CX157" s="33" t="s">
        <v>961</v>
      </c>
      <c r="CY157" s="34" t="s">
        <v>39</v>
      </c>
      <c r="CZ157" s="34" t="s">
        <v>962</v>
      </c>
      <c r="DA157" s="32"/>
      <c r="DB157" s="32"/>
      <c r="DC157" t="s">
        <v>39</v>
      </c>
      <c r="DD157">
        <v>269011</v>
      </c>
      <c r="DE157" t="s">
        <v>963</v>
      </c>
      <c r="DF157" s="30">
        <v>468</v>
      </c>
      <c r="DG157" s="39" t="s">
        <v>39</v>
      </c>
      <c r="DK157" s="30">
        <v>121</v>
      </c>
      <c r="DL157" s="30"/>
      <c r="DM157" s="32"/>
      <c r="DN157" s="32" t="s">
        <v>39</v>
      </c>
      <c r="DO157" s="41">
        <v>266300</v>
      </c>
    </row>
    <row r="158" spans="1:119" ht="15.75" x14ac:dyDescent="0.25">
      <c r="A158" t="s">
        <v>520</v>
      </c>
      <c r="B158" t="s">
        <v>40</v>
      </c>
      <c r="C158" s="52">
        <v>81.889238808941002</v>
      </c>
      <c r="D158" s="52">
        <v>80.283530568445997</v>
      </c>
      <c r="E158" s="52">
        <v>-1.6057082404950052</v>
      </c>
      <c r="F158" s="124">
        <v>-1.9608293639672803E-2</v>
      </c>
      <c r="G158" s="45">
        <v>84.009865812781001</v>
      </c>
      <c r="H158" s="45">
        <v>83.642504386227003</v>
      </c>
      <c r="I158" s="45">
        <v>-0.36736142655399817</v>
      </c>
      <c r="J158" s="46">
        <v>-4.3728367257802351E-3</v>
      </c>
      <c r="K158" s="47">
        <v>3</v>
      </c>
      <c r="L158" s="55">
        <f t="shared" si="36"/>
        <v>81.642121812780999</v>
      </c>
      <c r="M158" s="55">
        <f t="shared" si="37"/>
        <v>81.274760386227001</v>
      </c>
      <c r="N158" s="55">
        <f t="shared" si="34"/>
        <v>-0.36736142655399817</v>
      </c>
      <c r="O158" s="129">
        <f t="shared" si="35"/>
        <v>-4.4996555503104049E-3</v>
      </c>
      <c r="P158" s="54"/>
      <c r="Q158" s="42">
        <f t="shared" si="38"/>
        <v>339.1589029892192</v>
      </c>
      <c r="R158" s="42">
        <f t="shared" si="39"/>
        <v>332.50857562889735</v>
      </c>
      <c r="S158" s="42">
        <f t="shared" si="40"/>
        <v>338.13542382948293</v>
      </c>
      <c r="T158" s="42">
        <f t="shared" si="41"/>
        <v>336.61393089289203</v>
      </c>
      <c r="AB158" t="s">
        <v>40</v>
      </c>
      <c r="AC158" s="2">
        <v>81.889238808941002</v>
      </c>
      <c r="AD158" s="2">
        <v>82.347882645840002</v>
      </c>
      <c r="AE158" s="2">
        <v>0.45864383689900023</v>
      </c>
      <c r="AF158" s="1">
        <v>5.6007827593693984E-3</v>
      </c>
      <c r="AG158" s="2">
        <v>84.009865812781001</v>
      </c>
      <c r="AH158" s="2">
        <v>84.138216151830008</v>
      </c>
      <c r="AI158" s="2">
        <v>0.12835033904900683</v>
      </c>
      <c r="AJ158" s="1">
        <v>1.5278007863390732E-3</v>
      </c>
      <c r="AM158" t="s">
        <v>40</v>
      </c>
      <c r="AN158" s="2">
        <v>81.889238808941002</v>
      </c>
      <c r="AO158" s="2">
        <v>80.836006592604988</v>
      </c>
      <c r="AP158" s="2">
        <v>-1.0532322163360135</v>
      </c>
      <c r="AQ158" s="1">
        <v>-1.2861668170995592E-2</v>
      </c>
      <c r="AR158" s="2">
        <v>81.778542892755993</v>
      </c>
      <c r="AS158" s="2">
        <v>-0.11069591618500851</v>
      </c>
      <c r="AT158" s="1">
        <v>-1.3517761038575227E-3</v>
      </c>
      <c r="AU158" s="2">
        <v>81.86650893677799</v>
      </c>
      <c r="AV158" s="2">
        <v>-2.2729872163012033E-2</v>
      </c>
      <c r="AW158" s="1">
        <v>-2.7756848755236313E-4</v>
      </c>
      <c r="AX158" s="2">
        <v>81.278013433216003</v>
      </c>
      <c r="AY158" s="2">
        <v>-0.6112253757249988</v>
      </c>
      <c r="AZ158" s="1">
        <v>-7.464050034108544E-3</v>
      </c>
      <c r="BA158" s="2">
        <v>81.698863426244003</v>
      </c>
      <c r="BB158" s="2">
        <v>-0.19037538269699894</v>
      </c>
      <c r="BC158" s="1">
        <v>-2.324791211470059E-3</v>
      </c>
      <c r="BD158" s="2">
        <v>79.686574603446005</v>
      </c>
      <c r="BE158" s="2">
        <v>-2.2026642054949974</v>
      </c>
      <c r="BF158" s="1">
        <v>-2.6898091098808717E-2</v>
      </c>
      <c r="BG158" s="1"/>
      <c r="BH158" t="s">
        <v>40</v>
      </c>
      <c r="BI158" s="2">
        <v>84.009865812781001</v>
      </c>
      <c r="BJ158" s="2">
        <v>83.822514929717997</v>
      </c>
      <c r="BK158" s="2">
        <v>-0.1873508830630044</v>
      </c>
      <c r="BL158" s="1">
        <v>-2.2301057292547352E-3</v>
      </c>
      <c r="BM158" s="2">
        <v>83.978115294835007</v>
      </c>
      <c r="BN158" s="2">
        <v>-3.1750517945994261E-2</v>
      </c>
      <c r="BO158" s="1">
        <v>-3.7793796762812868E-4</v>
      </c>
      <c r="BP158" s="2">
        <v>84.003442255903011</v>
      </c>
      <c r="BQ158" s="2">
        <v>-6.4235568779906771E-3</v>
      </c>
      <c r="BR158" s="1">
        <v>-7.6461934748304488E-5</v>
      </c>
      <c r="BS158" s="2">
        <v>83.822514929717997</v>
      </c>
      <c r="BT158" s="2">
        <v>-0.1873508830630044</v>
      </c>
      <c r="BU158" s="1">
        <v>-2.2301057292547352E-3</v>
      </c>
      <c r="BV158" s="2">
        <v>83.955559615862001</v>
      </c>
      <c r="BW158" s="2">
        <v>-5.4306196919000627E-2</v>
      </c>
      <c r="BX158" s="1">
        <v>-6.4642642139226762E-4</v>
      </c>
      <c r="BY158" s="2">
        <v>83.642504386227003</v>
      </c>
      <c r="BZ158" s="2">
        <v>-0.36736142655399817</v>
      </c>
      <c r="CA158" s="1">
        <v>-4.3728367257802351E-3</v>
      </c>
      <c r="CC158" t="s">
        <v>40</v>
      </c>
      <c r="CE158" s="23">
        <v>81.889238808941002</v>
      </c>
      <c r="CF158" s="23">
        <v>81.282866822925001</v>
      </c>
      <c r="CG158" s="23">
        <v>-0.60637198601600062</v>
      </c>
      <c r="CH158" s="24">
        <v>-7.4047822990606976E-3</v>
      </c>
      <c r="CI158" s="2">
        <v>84.009865812781001</v>
      </c>
      <c r="CJ158" s="2">
        <v>83.822514929717997</v>
      </c>
      <c r="CK158" s="2">
        <v>-0.1873508830630044</v>
      </c>
      <c r="CL158" s="1">
        <v>-2.2301057292547352E-3</v>
      </c>
      <c r="CN158" s="25" t="s">
        <v>40</v>
      </c>
      <c r="CO158" s="27">
        <v>0</v>
      </c>
      <c r="CP158" s="27">
        <v>2.3677440000000001</v>
      </c>
      <c r="CQ158" s="28">
        <f t="shared" si="42"/>
        <v>-2.3445099597834362</v>
      </c>
      <c r="CR158" s="27">
        <f t="shared" si="43"/>
        <v>83.808576155572993</v>
      </c>
      <c r="CU158" s="30">
        <v>75</v>
      </c>
      <c r="CV158" s="30"/>
      <c r="CW158" s="15" t="s">
        <v>40</v>
      </c>
      <c r="CX158" s="33" t="s">
        <v>961</v>
      </c>
      <c r="CY158" s="34" t="s">
        <v>40</v>
      </c>
      <c r="CZ158" s="34" t="s">
        <v>962</v>
      </c>
      <c r="DA158" s="32"/>
      <c r="DB158" s="32"/>
      <c r="DC158" t="s">
        <v>40</v>
      </c>
      <c r="DD158">
        <v>241448</v>
      </c>
      <c r="DE158" t="s">
        <v>963</v>
      </c>
      <c r="DF158" s="30">
        <v>469</v>
      </c>
      <c r="DG158" s="39" t="s">
        <v>40</v>
      </c>
      <c r="DK158" s="30">
        <v>122</v>
      </c>
      <c r="DL158" s="30"/>
      <c r="DM158" s="32"/>
      <c r="DN158" s="32" t="s">
        <v>40</v>
      </c>
      <c r="DO158" s="41">
        <v>238629</v>
      </c>
    </row>
    <row r="159" spans="1:119" ht="15.75" x14ac:dyDescent="0.25">
      <c r="A159" t="s">
        <v>521</v>
      </c>
      <c r="B159" t="s">
        <v>41</v>
      </c>
      <c r="C159" s="52">
        <v>35.741115316134994</v>
      </c>
      <c r="D159" s="52">
        <v>34.425363124191001</v>
      </c>
      <c r="E159" s="52">
        <v>-1.315752191943993</v>
      </c>
      <c r="F159" s="124">
        <v>-3.6813406081650978E-2</v>
      </c>
      <c r="G159" s="45">
        <v>37.320569897776004</v>
      </c>
      <c r="H159" s="45">
        <v>36.988310659501998</v>
      </c>
      <c r="I159" s="45">
        <v>-0.3322592382740055</v>
      </c>
      <c r="J159" s="46">
        <v>-8.9028447096089324E-3</v>
      </c>
      <c r="K159" s="47">
        <v>4</v>
      </c>
      <c r="L159" s="55">
        <f t="shared" si="36"/>
        <v>35.194972897776005</v>
      </c>
      <c r="M159" s="55">
        <f t="shared" si="37"/>
        <v>34.862713659501999</v>
      </c>
      <c r="N159" s="55">
        <f t="shared" si="34"/>
        <v>-0.3322592382740055</v>
      </c>
      <c r="O159" s="129">
        <f t="shared" si="35"/>
        <v>-9.4405311587837937E-3</v>
      </c>
      <c r="P159" s="54"/>
      <c r="Q159" s="42">
        <f t="shared" si="38"/>
        <v>203.7111160794243</v>
      </c>
      <c r="R159" s="42">
        <f t="shared" si="39"/>
        <v>196.2118160398461</v>
      </c>
      <c r="S159" s="42">
        <f t="shared" si="40"/>
        <v>200.59830662739245</v>
      </c>
      <c r="T159" s="42">
        <f t="shared" si="41"/>
        <v>198.7045520632773</v>
      </c>
      <c r="AB159" t="s">
        <v>41</v>
      </c>
      <c r="AC159" s="2">
        <v>35.741115316134994</v>
      </c>
      <c r="AD159" s="2">
        <v>35.643442359916001</v>
      </c>
      <c r="AE159" s="2">
        <v>-9.7672956218993079E-2</v>
      </c>
      <c r="AF159" s="1">
        <v>-2.7327898235704898E-3</v>
      </c>
      <c r="AG159" s="2">
        <v>37.320569897776004</v>
      </c>
      <c r="AH159" s="2">
        <v>37.291923726593005</v>
      </c>
      <c r="AI159" s="2">
        <v>-2.8646171182998614E-2</v>
      </c>
      <c r="AJ159" s="1">
        <v>-7.6757057197847584E-4</v>
      </c>
      <c r="AM159" t="s">
        <v>41</v>
      </c>
      <c r="AN159" s="2">
        <v>35.741115316134994</v>
      </c>
      <c r="AO159" s="2">
        <v>34.857245689839999</v>
      </c>
      <c r="AP159" s="2">
        <v>-0.88386962629499521</v>
      </c>
      <c r="AQ159" s="1">
        <v>-2.4729771818172121E-2</v>
      </c>
      <c r="AR159" s="2">
        <v>35.658370328920995</v>
      </c>
      <c r="AS159" s="2">
        <v>-8.2744987213999366E-2</v>
      </c>
      <c r="AT159" s="1">
        <v>-2.3151204567095564E-3</v>
      </c>
      <c r="AU159" s="2">
        <v>35.692942749701004</v>
      </c>
      <c r="AV159" s="2">
        <v>-4.8172566433990482E-2</v>
      </c>
      <c r="AW159" s="1">
        <v>-1.3478193393770066E-3</v>
      </c>
      <c r="AX159" s="2">
        <v>35.249725077866003</v>
      </c>
      <c r="AY159" s="2">
        <v>-0.4913902382689912</v>
      </c>
      <c r="AZ159" s="1">
        <v>-1.3748598327796381E-2</v>
      </c>
      <c r="BA159" s="2">
        <v>35.626588665979</v>
      </c>
      <c r="BB159" s="2">
        <v>-0.1145266501559945</v>
      </c>
      <c r="BC159" s="1">
        <v>-3.2043390124508091E-3</v>
      </c>
      <c r="BD159" s="2">
        <v>34.025195556861</v>
      </c>
      <c r="BE159" s="2">
        <v>-1.7159197592739943</v>
      </c>
      <c r="BF159" s="1">
        <v>-4.8009686997634297E-2</v>
      </c>
      <c r="BG159" s="1"/>
      <c r="BH159" t="s">
        <v>41</v>
      </c>
      <c r="BI159" s="2">
        <v>37.320569897776004</v>
      </c>
      <c r="BJ159" s="2">
        <v>37.066390645302</v>
      </c>
      <c r="BK159" s="2">
        <v>-0.25417925247400319</v>
      </c>
      <c r="BL159" s="1">
        <v>-6.8107012612674536E-3</v>
      </c>
      <c r="BM159" s="2">
        <v>37.295828497442997</v>
      </c>
      <c r="BN159" s="2">
        <v>-2.4741400333006425E-2</v>
      </c>
      <c r="BO159" s="1">
        <v>-6.6294272570796965E-4</v>
      </c>
      <c r="BP159" s="2">
        <v>37.306956122991998</v>
      </c>
      <c r="BQ159" s="2">
        <v>-1.3613774784005273E-2</v>
      </c>
      <c r="BR159" s="1">
        <v>-3.6477939166777143E-4</v>
      </c>
      <c r="BS159" s="2">
        <v>37.151877662029001</v>
      </c>
      <c r="BT159" s="2">
        <v>-0.16869223574700243</v>
      </c>
      <c r="BU159" s="1">
        <v>-4.5200873461756835E-3</v>
      </c>
      <c r="BV159" s="2">
        <v>37.286081290417997</v>
      </c>
      <c r="BW159" s="2">
        <v>-3.4488607358007073E-2</v>
      </c>
      <c r="BX159" s="1">
        <v>-9.2411791814739428E-4</v>
      </c>
      <c r="BY159" s="2">
        <v>36.988310659501998</v>
      </c>
      <c r="BZ159" s="2">
        <v>-0.3322592382740055</v>
      </c>
      <c r="CA159" s="1">
        <v>-8.9028447096089324E-3</v>
      </c>
      <c r="CC159" t="s">
        <v>41</v>
      </c>
      <c r="CE159" s="23">
        <v>35.741115316134994</v>
      </c>
      <c r="CF159" s="23">
        <v>35.557269651467003</v>
      </c>
      <c r="CG159" s="23">
        <v>-0.18384566466799157</v>
      </c>
      <c r="CH159" s="24">
        <v>-5.1438144288965754E-3</v>
      </c>
      <c r="CI159" s="2">
        <v>37.320569897776004</v>
      </c>
      <c r="CJ159" s="2">
        <v>37.240307994939997</v>
      </c>
      <c r="CK159" s="2">
        <v>-8.0261902836006982E-2</v>
      </c>
      <c r="CL159" s="1">
        <v>-2.1506076422694157E-3</v>
      </c>
      <c r="CN159" s="25" t="s">
        <v>41</v>
      </c>
      <c r="CO159" s="27">
        <v>0</v>
      </c>
      <c r="CP159" s="27">
        <v>2.125597</v>
      </c>
      <c r="CQ159" s="28">
        <f t="shared" si="42"/>
        <v>-2.1230991856995192</v>
      </c>
      <c r="CR159" s="27">
        <f t="shared" si="43"/>
        <v>78.617581595486996</v>
      </c>
      <c r="CU159" s="30">
        <v>76</v>
      </c>
      <c r="CV159" s="30"/>
      <c r="CW159" s="15" t="s">
        <v>41</v>
      </c>
      <c r="CX159" s="33" t="s">
        <v>961</v>
      </c>
      <c r="CY159" s="34" t="s">
        <v>41</v>
      </c>
      <c r="CZ159" s="34" t="s">
        <v>962</v>
      </c>
      <c r="DA159" s="32"/>
      <c r="DB159" s="32"/>
      <c r="DC159" t="s">
        <v>41</v>
      </c>
      <c r="DD159">
        <v>175450</v>
      </c>
      <c r="DE159" t="s">
        <v>963</v>
      </c>
      <c r="DF159" s="30">
        <v>470</v>
      </c>
      <c r="DG159" s="39" t="s">
        <v>41</v>
      </c>
      <c r="DK159" s="30">
        <v>123</v>
      </c>
      <c r="DL159" s="30"/>
      <c r="DM159" s="32"/>
      <c r="DN159" s="32" t="s">
        <v>41</v>
      </c>
      <c r="DO159" s="41">
        <v>172871</v>
      </c>
    </row>
    <row r="160" spans="1:119" ht="15.75" x14ac:dyDescent="0.25">
      <c r="A160" t="s">
        <v>522</v>
      </c>
      <c r="B160" t="s">
        <v>42</v>
      </c>
      <c r="C160" s="52">
        <v>59.726615871439002</v>
      </c>
      <c r="D160" s="52">
        <v>58.528044953212003</v>
      </c>
      <c r="E160" s="52">
        <v>-1.1985709182269986</v>
      </c>
      <c r="F160" s="124">
        <v>-2.0067618108598546E-2</v>
      </c>
      <c r="G160" s="45">
        <v>62.021313732655003</v>
      </c>
      <c r="H160" s="45">
        <v>61.822768313010997</v>
      </c>
      <c r="I160" s="45">
        <v>-0.19854541964400596</v>
      </c>
      <c r="J160" s="46">
        <v>-3.2012449865193569E-3</v>
      </c>
      <c r="K160" s="47">
        <v>3</v>
      </c>
      <c r="L160" s="55">
        <f t="shared" si="36"/>
        <v>59.960716732655001</v>
      </c>
      <c r="M160" s="55">
        <f t="shared" si="37"/>
        <v>59.762171313010995</v>
      </c>
      <c r="N160" s="55">
        <f t="shared" si="34"/>
        <v>-0.19854541964400596</v>
      </c>
      <c r="O160" s="129">
        <f t="shared" si="35"/>
        <v>-3.3112582781365725E-3</v>
      </c>
      <c r="P160" s="54"/>
      <c r="Q160" s="42">
        <f t="shared" si="38"/>
        <v>280.00044944863555</v>
      </c>
      <c r="R160" s="42">
        <f t="shared" si="39"/>
        <v>274.38150735886438</v>
      </c>
      <c r="S160" s="42">
        <f t="shared" si="40"/>
        <v>281.09792241609586</v>
      </c>
      <c r="T160" s="42">
        <f t="shared" si="41"/>
        <v>280.1671345935286</v>
      </c>
      <c r="AB160" t="s">
        <v>42</v>
      </c>
      <c r="AC160" s="2">
        <v>59.726615871439002</v>
      </c>
      <c r="AD160" s="2">
        <v>60.140418821307001</v>
      </c>
      <c r="AE160" s="2">
        <v>0.41380294986799981</v>
      </c>
      <c r="AF160" s="1">
        <v>6.9282838786430979E-3</v>
      </c>
      <c r="AG160" s="2">
        <v>62.021313732655003</v>
      </c>
      <c r="AH160" s="2">
        <v>62.071815174855004</v>
      </c>
      <c r="AI160" s="2">
        <v>5.0501442200001634E-2</v>
      </c>
      <c r="AJ160" s="1">
        <v>8.1425947244022964E-4</v>
      </c>
      <c r="AM160" t="s">
        <v>42</v>
      </c>
      <c r="AN160" s="2">
        <v>59.726615871439002</v>
      </c>
      <c r="AO160" s="2">
        <v>58.630800047004001</v>
      </c>
      <c r="AP160" s="2">
        <v>-1.0958158244350003</v>
      </c>
      <c r="AQ160" s="1">
        <v>-1.8347194269197068E-2</v>
      </c>
      <c r="AR160" s="2">
        <v>59.620243879282</v>
      </c>
      <c r="AS160" s="2">
        <v>-0.10637199215700122</v>
      </c>
      <c r="AT160" s="1">
        <v>-1.7809814034327001E-3</v>
      </c>
      <c r="AU160" s="2">
        <v>59.691413172257995</v>
      </c>
      <c r="AV160" s="2">
        <v>-3.5202699181006381E-2</v>
      </c>
      <c r="AW160" s="1">
        <v>-5.8939718360705173E-4</v>
      </c>
      <c r="AX160" s="2">
        <v>59.114182906354003</v>
      </c>
      <c r="AY160" s="2">
        <v>-0.61243296508499867</v>
      </c>
      <c r="AZ160" s="1">
        <v>-1.0253937145932646E-2</v>
      </c>
      <c r="BA160" s="2">
        <v>59.563625970177</v>
      </c>
      <c r="BB160" s="2">
        <v>-0.16298990126200152</v>
      </c>
      <c r="BC160" s="1">
        <v>-2.728932468111634E-3</v>
      </c>
      <c r="BD160" s="2">
        <v>57.549356920892997</v>
      </c>
      <c r="BE160" s="2">
        <v>-2.1772589505460047</v>
      </c>
      <c r="BF160" s="1">
        <v>-3.6453747107194803E-2</v>
      </c>
      <c r="BG160" s="1"/>
      <c r="BH160" t="s">
        <v>42</v>
      </c>
      <c r="BI160" s="2">
        <v>62.021313732655003</v>
      </c>
      <c r="BJ160" s="2">
        <v>61.955131926106993</v>
      </c>
      <c r="BK160" s="2">
        <v>-6.6181806548009092E-2</v>
      </c>
      <c r="BL160" s="1">
        <v>-1.0670816621732335E-3</v>
      </c>
      <c r="BM160" s="2">
        <v>62.021313732655003</v>
      </c>
      <c r="BN160" s="2">
        <v>0</v>
      </c>
      <c r="BO160" s="1">
        <v>0</v>
      </c>
      <c r="BP160" s="2">
        <v>62.021313732655003</v>
      </c>
      <c r="BQ160" s="2">
        <v>0</v>
      </c>
      <c r="BR160" s="1">
        <v>0</v>
      </c>
      <c r="BS160" s="2">
        <v>61.955131926106993</v>
      </c>
      <c r="BT160" s="2">
        <v>-6.6181806548009092E-2</v>
      </c>
      <c r="BU160" s="1">
        <v>-1.0670816621732335E-3</v>
      </c>
      <c r="BV160" s="2">
        <v>62.021313732655003</v>
      </c>
      <c r="BW160" s="2">
        <v>0</v>
      </c>
      <c r="BX160" s="1">
        <v>0</v>
      </c>
      <c r="BY160" s="2">
        <v>61.822768313010997</v>
      </c>
      <c r="BZ160" s="2">
        <v>-0.19854541964400596</v>
      </c>
      <c r="CA160" s="1">
        <v>-3.2012449865193569E-3</v>
      </c>
      <c r="CC160" t="s">
        <v>42</v>
      </c>
      <c r="CE160" s="23">
        <v>59.726615871439002</v>
      </c>
      <c r="CF160" s="23">
        <v>59.464518517157003</v>
      </c>
      <c r="CG160" s="23">
        <v>-0.26209735428199821</v>
      </c>
      <c r="CH160" s="24">
        <v>-4.388284024766452E-3</v>
      </c>
      <c r="CI160" s="2">
        <v>62.021313732655003</v>
      </c>
      <c r="CJ160" s="2">
        <v>61.955131926106993</v>
      </c>
      <c r="CK160" s="2">
        <v>-6.6181806548009092E-2</v>
      </c>
      <c r="CL160" s="1">
        <v>-1.0670816621732335E-3</v>
      </c>
      <c r="CN160" s="25" t="s">
        <v>42</v>
      </c>
      <c r="CO160" s="27">
        <v>0</v>
      </c>
      <c r="CP160" s="27">
        <v>2.060597</v>
      </c>
      <c r="CQ160" s="28">
        <f t="shared" si="42"/>
        <v>-2.0434744752116707</v>
      </c>
      <c r="CR160" s="27">
        <f t="shared" si="43"/>
        <v>79.602122974753001</v>
      </c>
      <c r="CU160" s="30">
        <v>77</v>
      </c>
      <c r="CV160" s="30"/>
      <c r="CW160" s="15" t="s">
        <v>42</v>
      </c>
      <c r="CX160" s="33" t="s">
        <v>961</v>
      </c>
      <c r="CY160" s="34" t="s">
        <v>42</v>
      </c>
      <c r="CZ160" s="34" t="s">
        <v>962</v>
      </c>
      <c r="DA160" s="32"/>
      <c r="DB160" s="32"/>
      <c r="DC160" t="s">
        <v>42</v>
      </c>
      <c r="DD160">
        <v>213309</v>
      </c>
      <c r="DE160" t="s">
        <v>963</v>
      </c>
      <c r="DF160" s="30">
        <v>471</v>
      </c>
      <c r="DG160" s="39" t="s">
        <v>42</v>
      </c>
      <c r="DK160" s="30">
        <v>124</v>
      </c>
      <c r="DL160" s="30"/>
      <c r="DM160" s="32"/>
      <c r="DN160" s="32" t="s">
        <v>42</v>
      </c>
      <c r="DO160" s="41">
        <v>210650</v>
      </c>
    </row>
    <row r="161" spans="1:119" ht="15.75" x14ac:dyDescent="0.25">
      <c r="B161" t="s">
        <v>43</v>
      </c>
      <c r="C161" s="52">
        <v>192.41838108977299</v>
      </c>
      <c r="D161" s="52">
        <v>191.89751494147501</v>
      </c>
      <c r="E161" s="52">
        <v>-0.5208661482979835</v>
      </c>
      <c r="F161" s="124">
        <v>-2.7069459027148392E-3</v>
      </c>
      <c r="G161" s="45">
        <v>204.53771066852701</v>
      </c>
      <c r="H161" s="45">
        <v>203.880854925541</v>
      </c>
      <c r="I161" s="45">
        <v>-0.65685574298601068</v>
      </c>
      <c r="J161" s="46">
        <v>-3.2114163243496378E-3</v>
      </c>
      <c r="K161" s="47">
        <v>1</v>
      </c>
      <c r="L161" s="55">
        <f t="shared" si="36"/>
        <v>202.74947266852701</v>
      </c>
      <c r="M161" s="55">
        <f t="shared" si="37"/>
        <v>202.09261692554099</v>
      </c>
      <c r="N161" s="55">
        <f t="shared" si="34"/>
        <v>-0.65685574298601068</v>
      </c>
      <c r="O161" s="129">
        <f t="shared" si="35"/>
        <v>-3.2397408207314911E-3</v>
      </c>
      <c r="P161" s="54"/>
      <c r="Q161" s="42">
        <f t="shared" si="38"/>
        <v>806.51175529389604</v>
      </c>
      <c r="R161" s="42">
        <f t="shared" si="39"/>
        <v>804.32857160241178</v>
      </c>
      <c r="S161" s="42">
        <f t="shared" si="40"/>
        <v>849.81399469583494</v>
      </c>
      <c r="T161" s="42">
        <f t="shared" si="41"/>
        <v>847.06081760719007</v>
      </c>
      <c r="AB161" t="s">
        <v>43</v>
      </c>
      <c r="AC161" s="2">
        <v>192.41838108977299</v>
      </c>
      <c r="AD161" s="2">
        <v>192.65900566219602</v>
      </c>
      <c r="AE161" s="2">
        <v>0.24062457242303026</v>
      </c>
      <c r="AF161" s="1">
        <v>1.2505279956116387E-3</v>
      </c>
      <c r="AG161" s="2">
        <v>204.53771066852701</v>
      </c>
      <c r="AH161" s="2">
        <v>204.53771066852701</v>
      </c>
      <c r="AI161" s="2">
        <v>0</v>
      </c>
      <c r="AJ161" s="1">
        <v>0</v>
      </c>
      <c r="AM161" t="s">
        <v>43</v>
      </c>
      <c r="AN161" s="2">
        <v>192.41838108977299</v>
      </c>
      <c r="AO161" s="2">
        <v>191.635158215373</v>
      </c>
      <c r="AP161" s="2">
        <v>-0.78322287439999627</v>
      </c>
      <c r="AQ161" s="1">
        <v>-4.0704160900022482E-3</v>
      </c>
      <c r="AR161" s="2">
        <v>192.27893939397401</v>
      </c>
      <c r="AS161" s="2">
        <v>-0.13944169579897903</v>
      </c>
      <c r="AT161" s="1">
        <v>-7.2467970580171524E-4</v>
      </c>
      <c r="AU161" s="2">
        <v>192.53070505217499</v>
      </c>
      <c r="AV161" s="2">
        <v>0.1123239624020016</v>
      </c>
      <c r="AW161" s="1">
        <v>5.8374860949275285E-4</v>
      </c>
      <c r="AX161" s="2">
        <v>191.89059192168702</v>
      </c>
      <c r="AY161" s="2">
        <v>-0.52778916808597387</v>
      </c>
      <c r="AZ161" s="1">
        <v>-2.7429248967630244E-3</v>
      </c>
      <c r="BA161" s="2">
        <v>192.12669981020798</v>
      </c>
      <c r="BB161" s="2">
        <v>-0.29168127956501166</v>
      </c>
      <c r="BC161" s="1">
        <v>-1.5158701466723569E-3</v>
      </c>
      <c r="BD161" s="2">
        <v>190.354984595833</v>
      </c>
      <c r="BE161" s="2">
        <v>-2.0633964939399903</v>
      </c>
      <c r="BF161" s="1">
        <v>-1.0723489524513307E-2</v>
      </c>
      <c r="BG161" s="1"/>
      <c r="BH161" t="s">
        <v>43</v>
      </c>
      <c r="BI161" s="2">
        <v>204.53771066852701</v>
      </c>
      <c r="BJ161" s="2">
        <v>204.318758754198</v>
      </c>
      <c r="BK161" s="2">
        <v>-0.21895191432901129</v>
      </c>
      <c r="BL161" s="1">
        <v>-1.0704721081182134E-3</v>
      </c>
      <c r="BM161" s="2">
        <v>204.53771066852701</v>
      </c>
      <c r="BN161" s="2">
        <v>0</v>
      </c>
      <c r="BO161" s="1">
        <v>0</v>
      </c>
      <c r="BP161" s="2">
        <v>204.53771066852701</v>
      </c>
      <c r="BQ161" s="2">
        <v>0</v>
      </c>
      <c r="BR161" s="1">
        <v>0</v>
      </c>
      <c r="BS161" s="2">
        <v>204.318758754198</v>
      </c>
      <c r="BT161" s="2">
        <v>-0.21895191432901129</v>
      </c>
      <c r="BU161" s="1">
        <v>-1.0704721081182134E-3</v>
      </c>
      <c r="BV161" s="2">
        <v>204.53771066852701</v>
      </c>
      <c r="BW161" s="2">
        <v>0</v>
      </c>
      <c r="BX161" s="1">
        <v>0</v>
      </c>
      <c r="BY161" s="2">
        <v>203.880854925541</v>
      </c>
      <c r="BZ161" s="2">
        <v>-0.65685574298601068</v>
      </c>
      <c r="CA161" s="1">
        <v>-3.2114163243496378E-3</v>
      </c>
      <c r="CC161" t="s">
        <v>43</v>
      </c>
      <c r="CE161" s="23">
        <v>192.41838108977299</v>
      </c>
      <c r="CF161" s="23">
        <v>193.34301311633502</v>
      </c>
      <c r="CG161" s="23">
        <v>0.9246320265620227</v>
      </c>
      <c r="CH161" s="24">
        <v>4.8053206836338293E-3</v>
      </c>
      <c r="CI161" s="2">
        <v>204.53771066852701</v>
      </c>
      <c r="CJ161" s="2">
        <v>204.318758754198</v>
      </c>
      <c r="CK161" s="2">
        <v>-0.21895191432901129</v>
      </c>
      <c r="CL161" s="1">
        <v>-1.0704721081182134E-3</v>
      </c>
      <c r="CN161" s="25" t="s">
        <v>43</v>
      </c>
      <c r="CO161" s="27">
        <v>0</v>
      </c>
      <c r="CP161" s="27">
        <v>1.788238</v>
      </c>
      <c r="CQ161" s="28">
        <f t="shared" si="42"/>
        <v>-1.785740236988399</v>
      </c>
      <c r="CR161" s="27">
        <f t="shared" si="43"/>
        <v>82.129845922364993</v>
      </c>
      <c r="CU161" s="30">
        <v>79</v>
      </c>
      <c r="CV161" s="30"/>
      <c r="CW161" s="15" t="s">
        <v>43</v>
      </c>
      <c r="CX161" s="33" t="s">
        <v>961</v>
      </c>
      <c r="CY161" s="34" t="s">
        <v>43</v>
      </c>
      <c r="CZ161" s="34" t="s">
        <v>962</v>
      </c>
      <c r="DA161" s="32"/>
      <c r="DB161" s="32"/>
      <c r="DC161" t="s">
        <v>43</v>
      </c>
      <c r="DD161">
        <v>238581</v>
      </c>
      <c r="DE161" t="s">
        <v>963</v>
      </c>
      <c r="DF161" s="30">
        <v>472</v>
      </c>
      <c r="DG161" s="39" t="s">
        <v>43</v>
      </c>
      <c r="DK161" s="30">
        <v>125</v>
      </c>
      <c r="DL161" s="30"/>
      <c r="DM161" s="32"/>
      <c r="DN161" s="32" t="s">
        <v>43</v>
      </c>
      <c r="DO161" s="41">
        <v>239175</v>
      </c>
    </row>
    <row r="162" spans="1:119" ht="15.75" x14ac:dyDescent="0.25">
      <c r="A162" t="s">
        <v>523</v>
      </c>
      <c r="B162" t="s">
        <v>44</v>
      </c>
      <c r="C162" s="52">
        <v>100.71930893826101</v>
      </c>
      <c r="D162" s="52">
        <v>99.529783618421007</v>
      </c>
      <c r="E162" s="52">
        <v>-1.1895253198400013</v>
      </c>
      <c r="F162" s="124">
        <v>-1.1810300650187715E-2</v>
      </c>
      <c r="G162" s="45">
        <v>96.148277229995003</v>
      </c>
      <c r="H162" s="45">
        <v>95.510634532000012</v>
      </c>
      <c r="I162" s="45">
        <v>-0.63764269799499118</v>
      </c>
      <c r="J162" s="46">
        <v>-6.6318681557829126E-3</v>
      </c>
      <c r="K162" s="47">
        <v>3</v>
      </c>
      <c r="L162" s="55">
        <f t="shared" si="36"/>
        <v>93.659682229994999</v>
      </c>
      <c r="M162" s="55">
        <f t="shared" si="37"/>
        <v>93.022039532000008</v>
      </c>
      <c r="N162" s="55">
        <f t="shared" si="34"/>
        <v>-0.63764269799499118</v>
      </c>
      <c r="O162" s="129">
        <f t="shared" si="35"/>
        <v>-6.808080945963137E-3</v>
      </c>
      <c r="P162" s="54"/>
      <c r="Q162" s="42">
        <f t="shared" si="38"/>
        <v>363.72447803901258</v>
      </c>
      <c r="R162" s="42">
        <f t="shared" si="39"/>
        <v>359.4287825995392</v>
      </c>
      <c r="S162" s="42">
        <f t="shared" si="40"/>
        <v>338.23026976174657</v>
      </c>
      <c r="T162" s="42">
        <f t="shared" si="41"/>
        <v>335.92757070683365</v>
      </c>
      <c r="AB162" t="s">
        <v>44</v>
      </c>
      <c r="AC162" s="2">
        <v>100.71930893826101</v>
      </c>
      <c r="AD162" s="2">
        <v>100.780608414852</v>
      </c>
      <c r="AE162" s="2">
        <v>6.1299476590988888E-2</v>
      </c>
      <c r="AF162" s="1">
        <v>6.0861692993311031E-4</v>
      </c>
      <c r="AG162" s="2">
        <v>96.148277229995003</v>
      </c>
      <c r="AH162" s="2">
        <v>96.150027833431011</v>
      </c>
      <c r="AI162" s="2">
        <v>1.7506034360081912E-3</v>
      </c>
      <c r="AJ162" s="1">
        <v>1.8207330244936124E-5</v>
      </c>
      <c r="AM162" t="s">
        <v>44</v>
      </c>
      <c r="AN162" s="2">
        <v>100.71930893826101</v>
      </c>
      <c r="AO162" s="2">
        <v>99.522196174027002</v>
      </c>
      <c r="AP162" s="2">
        <v>-1.1971127642340065</v>
      </c>
      <c r="AQ162" s="1">
        <v>-1.1885633220218116E-2</v>
      </c>
      <c r="AR162" s="2">
        <v>100.57594326490401</v>
      </c>
      <c r="AS162" s="2">
        <v>-0.14336567335699613</v>
      </c>
      <c r="AT162" s="1">
        <v>-1.4234179609480494E-3</v>
      </c>
      <c r="AU162" s="2">
        <v>100.70049615651301</v>
      </c>
      <c r="AV162" s="2">
        <v>-1.881278174799661E-2</v>
      </c>
      <c r="AW162" s="1">
        <v>-1.8678426159107666E-4</v>
      </c>
      <c r="AX162" s="2">
        <v>99.999104237575992</v>
      </c>
      <c r="AY162" s="2">
        <v>-0.72020470068501652</v>
      </c>
      <c r="AZ162" s="1">
        <v>-7.1506120154824345E-3</v>
      </c>
      <c r="BA162" s="2">
        <v>100.496864865448</v>
      </c>
      <c r="BB162" s="2">
        <v>-0.22244407281300482</v>
      </c>
      <c r="BC162" s="1">
        <v>-2.2085543989321726E-3</v>
      </c>
      <c r="BD162" s="2">
        <v>98.177380441945004</v>
      </c>
      <c r="BE162" s="2">
        <v>-2.5419284963160038</v>
      </c>
      <c r="BF162" s="1">
        <v>-2.523774758893706E-2</v>
      </c>
      <c r="BG162" s="1"/>
      <c r="BH162" t="s">
        <v>44</v>
      </c>
      <c r="BI162" s="2">
        <v>96.148277229995003</v>
      </c>
      <c r="BJ162" s="2">
        <v>95.726342138248</v>
      </c>
      <c r="BK162" s="2">
        <v>-0.42193509174700239</v>
      </c>
      <c r="BL162" s="1">
        <v>-4.3883791150796918E-3</v>
      </c>
      <c r="BM162" s="2">
        <v>96.088360599455996</v>
      </c>
      <c r="BN162" s="2">
        <v>-5.9916630539007087E-2</v>
      </c>
      <c r="BO162" s="1">
        <v>-6.2316904956790146E-4</v>
      </c>
      <c r="BP162" s="2">
        <v>96.142958775236991</v>
      </c>
      <c r="BQ162" s="2">
        <v>-5.3184547580116259E-3</v>
      </c>
      <c r="BR162" s="1">
        <v>-5.5315133159270463E-5</v>
      </c>
      <c r="BS162" s="2">
        <v>95.818540728480997</v>
      </c>
      <c r="BT162" s="2">
        <v>-0.32973650151400591</v>
      </c>
      <c r="BU162" s="1">
        <v>-3.4294582390202132E-3</v>
      </c>
      <c r="BV162" s="2">
        <v>96.053839034700999</v>
      </c>
      <c r="BW162" s="2">
        <v>-9.4438195294003435E-2</v>
      </c>
      <c r="BX162" s="1">
        <v>-9.822141177641601E-4</v>
      </c>
      <c r="BY162" s="2">
        <v>95.193468254980004</v>
      </c>
      <c r="BZ162" s="2">
        <v>-0.9548089750149984</v>
      </c>
      <c r="CA162" s="1">
        <v>-9.9305884881432938E-3</v>
      </c>
      <c r="CC162" t="s">
        <v>44</v>
      </c>
      <c r="CE162" s="23">
        <v>100.71930893826101</v>
      </c>
      <c r="CF162" s="23">
        <v>101.15268235216401</v>
      </c>
      <c r="CG162" s="23">
        <v>0.43337341390299855</v>
      </c>
      <c r="CH162" s="24">
        <v>4.30278383034427E-3</v>
      </c>
      <c r="CI162" s="2">
        <v>96.148277229995003</v>
      </c>
      <c r="CJ162" s="2">
        <v>96.193746390683998</v>
      </c>
      <c r="CK162" s="2">
        <v>4.5469160688995203E-2</v>
      </c>
      <c r="CL162" s="1">
        <v>4.7290666040982756E-4</v>
      </c>
      <c r="CN162" s="25" t="s">
        <v>44</v>
      </c>
      <c r="CO162" s="27">
        <v>0</v>
      </c>
      <c r="CP162" s="27">
        <v>2.4885950000000001</v>
      </c>
      <c r="CQ162" s="28">
        <f t="shared" si="42"/>
        <v>-2.4725796394546546</v>
      </c>
      <c r="CR162" s="27">
        <f t="shared" si="43"/>
        <v>66.728507186415996</v>
      </c>
      <c r="CU162" s="30">
        <v>80</v>
      </c>
      <c r="CV162" s="30"/>
      <c r="CW162" s="15" t="s">
        <v>44</v>
      </c>
      <c r="CX162" s="33" t="s">
        <v>961</v>
      </c>
      <c r="CY162" s="34" t="s">
        <v>44</v>
      </c>
      <c r="CZ162" s="34" t="s">
        <v>962</v>
      </c>
      <c r="DA162" s="32"/>
      <c r="DB162" s="32"/>
      <c r="DC162" t="s">
        <v>44</v>
      </c>
      <c r="DD162">
        <v>276911</v>
      </c>
      <c r="DE162" t="s">
        <v>963</v>
      </c>
      <c r="DF162" s="30">
        <v>473</v>
      </c>
      <c r="DG162" s="39" t="s">
        <v>44</v>
      </c>
      <c r="DK162" s="30">
        <v>126</v>
      </c>
      <c r="DL162" s="30"/>
      <c r="DM162" s="32"/>
      <c r="DN162" s="32" t="s">
        <v>44</v>
      </c>
      <c r="DO162" s="41">
        <v>273676</v>
      </c>
    </row>
    <row r="163" spans="1:119" ht="15.75" x14ac:dyDescent="0.25">
      <c r="A163" t="s">
        <v>524</v>
      </c>
      <c r="B163" t="s">
        <v>45</v>
      </c>
      <c r="C163" s="52">
        <v>16.273676295770002</v>
      </c>
      <c r="D163" s="52">
        <v>12.842476260986</v>
      </c>
      <c r="E163" s="52">
        <v>-3.4312000347840019</v>
      </c>
      <c r="F163" s="124">
        <v>-0.21084357169350049</v>
      </c>
      <c r="G163" s="45">
        <v>30.111327614911001</v>
      </c>
      <c r="H163" s="45">
        <v>30.020130576021</v>
      </c>
      <c r="I163" s="45">
        <v>-9.1197038890001636E-2</v>
      </c>
      <c r="J163" s="46">
        <v>-3.0286621718014603E-3</v>
      </c>
      <c r="K163" s="47">
        <v>4</v>
      </c>
      <c r="L163" s="55">
        <f t="shared" si="36"/>
        <v>27.237515614911</v>
      </c>
      <c r="M163" s="55">
        <f t="shared" si="37"/>
        <v>27.146318576020999</v>
      </c>
      <c r="N163" s="55">
        <f t="shared" si="34"/>
        <v>-9.1197038890001636E-2</v>
      </c>
      <c r="O163" s="129">
        <f t="shared" si="35"/>
        <v>-3.3482142857433153E-3</v>
      </c>
      <c r="P163" s="54"/>
      <c r="Q163" s="42">
        <f t="shared" si="38"/>
        <v>82.370417609064276</v>
      </c>
      <c r="R163" s="42">
        <f t="shared" si="39"/>
        <v>65.003144558483953</v>
      </c>
      <c r="S163" s="42">
        <f t="shared" si="40"/>
        <v>137.86470217653252</v>
      </c>
      <c r="T163" s="42">
        <f t="shared" si="41"/>
        <v>137.40310161120533</v>
      </c>
      <c r="AB163" t="s">
        <v>45</v>
      </c>
      <c r="AC163" s="2">
        <v>16.273676295770002</v>
      </c>
      <c r="AD163" s="2">
        <v>17.008537433471002</v>
      </c>
      <c r="AE163" s="2">
        <v>0.73486113770099948</v>
      </c>
      <c r="AF163" s="1">
        <v>4.5156430811642181E-2</v>
      </c>
      <c r="AG163" s="2">
        <v>30.111327614911001</v>
      </c>
      <c r="AH163" s="2">
        <v>30.111327614911001</v>
      </c>
      <c r="AI163" s="2">
        <v>0</v>
      </c>
      <c r="AJ163" s="1">
        <v>0</v>
      </c>
      <c r="AM163" t="s">
        <v>45</v>
      </c>
      <c r="AN163" s="2">
        <v>16.273676295770002</v>
      </c>
      <c r="AO163" s="2">
        <v>15.267361714648999</v>
      </c>
      <c r="AP163" s="2">
        <v>-1.0063145811210035</v>
      </c>
      <c r="AQ163" s="1">
        <v>-6.1836954528988242E-2</v>
      </c>
      <c r="AR163" s="2">
        <v>16.173984900097</v>
      </c>
      <c r="AS163" s="2">
        <v>-9.9691395673001892E-2</v>
      </c>
      <c r="AT163" s="1">
        <v>-6.1259296216254816E-3</v>
      </c>
      <c r="AU163" s="2">
        <v>16.198241321916999</v>
      </c>
      <c r="AV163" s="2">
        <v>-7.5434973853003129E-2</v>
      </c>
      <c r="AW163" s="1">
        <v>-4.635398448512267E-3</v>
      </c>
      <c r="AX163" s="2">
        <v>15.749607945840999</v>
      </c>
      <c r="AY163" s="2">
        <v>-0.52406834992900286</v>
      </c>
      <c r="AZ163" s="1">
        <v>-3.2203439493584084E-2</v>
      </c>
      <c r="BA163" s="2">
        <v>16.16464370588</v>
      </c>
      <c r="BB163" s="2">
        <v>-0.10903258989000264</v>
      </c>
      <c r="BC163" s="1">
        <v>-6.6999360137416121E-3</v>
      </c>
      <c r="BD163" s="2">
        <v>14.359922464106999</v>
      </c>
      <c r="BE163" s="2">
        <v>-1.9137538316630032</v>
      </c>
      <c r="BF163" s="1">
        <v>-0.11759812576341112</v>
      </c>
      <c r="BG163" s="1"/>
      <c r="BH163" t="s">
        <v>45</v>
      </c>
      <c r="BI163" s="2">
        <v>30.111327614911001</v>
      </c>
      <c r="BJ163" s="2">
        <v>30.080928601946997</v>
      </c>
      <c r="BK163" s="2">
        <v>-3.0399012964004157E-2</v>
      </c>
      <c r="BL163" s="1">
        <v>-1.0095540572894134E-3</v>
      </c>
      <c r="BM163" s="2">
        <v>30.111327614911001</v>
      </c>
      <c r="BN163" s="2">
        <v>0</v>
      </c>
      <c r="BO163" s="1">
        <v>0</v>
      </c>
      <c r="BP163" s="2">
        <v>30.111327614911001</v>
      </c>
      <c r="BQ163" s="2">
        <v>0</v>
      </c>
      <c r="BR163" s="1">
        <v>0</v>
      </c>
      <c r="BS163" s="2">
        <v>30.080928601946997</v>
      </c>
      <c r="BT163" s="2">
        <v>-3.0399012964004157E-2</v>
      </c>
      <c r="BU163" s="1">
        <v>-1.0095540572894134E-3</v>
      </c>
      <c r="BV163" s="2">
        <v>30.111327614911001</v>
      </c>
      <c r="BW163" s="2">
        <v>0</v>
      </c>
      <c r="BX163" s="1">
        <v>0</v>
      </c>
      <c r="BY163" s="2">
        <v>30.020130576021</v>
      </c>
      <c r="BZ163" s="2">
        <v>-9.1197038890001636E-2</v>
      </c>
      <c r="CA163" s="1">
        <v>-3.0286621718014603E-3</v>
      </c>
      <c r="CC163" t="s">
        <v>45</v>
      </c>
      <c r="CE163" s="23">
        <v>16.273676295770002</v>
      </c>
      <c r="CF163" s="23">
        <v>13.229539504755</v>
      </c>
      <c r="CG163" s="23">
        <v>-3.0441367910150028</v>
      </c>
      <c r="CH163" s="24">
        <v>-0.18705894941552093</v>
      </c>
      <c r="CI163" s="2">
        <v>30.111327614911001</v>
      </c>
      <c r="CJ163" s="2">
        <v>30.080928601946997</v>
      </c>
      <c r="CK163" s="2">
        <v>-3.0399012964004157E-2</v>
      </c>
      <c r="CL163" s="1">
        <v>-1.0095540572894134E-3</v>
      </c>
      <c r="CN163" s="25" t="s">
        <v>45</v>
      </c>
      <c r="CO163" s="27">
        <v>0</v>
      </c>
      <c r="CP163" s="27">
        <v>2.873812</v>
      </c>
      <c r="CQ163" s="28">
        <f t="shared" si="42"/>
        <v>-2.8459182701095203</v>
      </c>
      <c r="CR163" s="27">
        <f t="shared" si="43"/>
        <v>170.188500809609</v>
      </c>
      <c r="CU163" s="30">
        <v>81</v>
      </c>
      <c r="CV163" s="30"/>
      <c r="CW163" s="15" t="s">
        <v>45</v>
      </c>
      <c r="CX163" s="33" t="s">
        <v>961</v>
      </c>
      <c r="CY163" s="34" t="s">
        <v>45</v>
      </c>
      <c r="CZ163" s="34" t="s">
        <v>962</v>
      </c>
      <c r="DA163" s="32"/>
      <c r="DB163" s="32"/>
      <c r="DC163" t="s">
        <v>45</v>
      </c>
      <c r="DD163">
        <v>197567</v>
      </c>
      <c r="DE163" t="s">
        <v>963</v>
      </c>
      <c r="DF163" s="30">
        <v>474</v>
      </c>
      <c r="DG163" s="39" t="s">
        <v>45</v>
      </c>
      <c r="DK163" s="30">
        <v>127</v>
      </c>
      <c r="DL163" s="30"/>
      <c r="DM163" s="32"/>
      <c r="DN163" s="32" t="s">
        <v>45</v>
      </c>
      <c r="DO163" s="41">
        <v>195014</v>
      </c>
    </row>
    <row r="164" spans="1:119" ht="15.75" x14ac:dyDescent="0.25">
      <c r="A164" t="s">
        <v>525</v>
      </c>
      <c r="B164" t="s">
        <v>46</v>
      </c>
      <c r="C164" s="52">
        <v>48.551017010934004</v>
      </c>
      <c r="D164" s="52">
        <v>46.459516449576</v>
      </c>
      <c r="E164" s="52">
        <v>-2.0915005613580036</v>
      </c>
      <c r="F164" s="124">
        <v>-4.3078408859838796E-2</v>
      </c>
      <c r="G164" s="45">
        <v>51.712208546085996</v>
      </c>
      <c r="H164" s="45">
        <v>51.547959597258</v>
      </c>
      <c r="I164" s="45">
        <v>-0.16424894882799634</v>
      </c>
      <c r="J164" s="46">
        <v>-3.1762122223346436E-3</v>
      </c>
      <c r="K164" s="47">
        <v>3</v>
      </c>
      <c r="L164" s="55">
        <f t="shared" si="36"/>
        <v>49.603182546085996</v>
      </c>
      <c r="M164" s="55">
        <f t="shared" si="37"/>
        <v>49.438933597258</v>
      </c>
      <c r="N164" s="55">
        <f t="shared" si="34"/>
        <v>-0.16424894882799634</v>
      </c>
      <c r="O164" s="129">
        <f t="shared" si="35"/>
        <v>-3.3112582781436193E-3</v>
      </c>
      <c r="P164" s="54"/>
      <c r="Q164" s="42">
        <f t="shared" si="38"/>
        <v>247.00982936549059</v>
      </c>
      <c r="R164" s="42">
        <f t="shared" si="39"/>
        <v>236.36903894368498</v>
      </c>
      <c r="S164" s="42">
        <f t="shared" si="40"/>
        <v>252.36286304640433</v>
      </c>
      <c r="T164" s="42">
        <f t="shared" si="41"/>
        <v>251.52722442704589</v>
      </c>
      <c r="AB164" t="s">
        <v>46</v>
      </c>
      <c r="AC164" s="2">
        <v>48.551017010934004</v>
      </c>
      <c r="AD164" s="2">
        <v>48.422932184724004</v>
      </c>
      <c r="AE164" s="2">
        <v>-0.12808482620999939</v>
      </c>
      <c r="AF164" s="1">
        <v>-2.6381491901838815E-3</v>
      </c>
      <c r="AG164" s="2">
        <v>51.712208546085996</v>
      </c>
      <c r="AH164" s="2">
        <v>51.712208546085996</v>
      </c>
      <c r="AI164" s="2">
        <v>0</v>
      </c>
      <c r="AJ164" s="1">
        <v>0</v>
      </c>
      <c r="AM164" t="s">
        <v>46</v>
      </c>
      <c r="AN164" s="2">
        <v>48.551017010934004</v>
      </c>
      <c r="AO164" s="2">
        <v>47.584838007032999</v>
      </c>
      <c r="AP164" s="2">
        <v>-0.96617900390100431</v>
      </c>
      <c r="AQ164" s="1">
        <v>-1.990028352410032E-2</v>
      </c>
      <c r="AR164" s="2">
        <v>48.450574595101997</v>
      </c>
      <c r="AS164" s="2">
        <v>-0.1004424158320063</v>
      </c>
      <c r="AT164" s="1">
        <v>-2.0688014796762348E-3</v>
      </c>
      <c r="AU164" s="2">
        <v>48.510511159881005</v>
      </c>
      <c r="AV164" s="2">
        <v>-4.050585105299831E-2</v>
      </c>
      <c r="AW164" s="1">
        <v>-8.3429459456793933E-4</v>
      </c>
      <c r="AX164" s="2">
        <v>48.033329309152997</v>
      </c>
      <c r="AY164" s="2">
        <v>-0.51768770178100709</v>
      </c>
      <c r="AZ164" s="1">
        <v>-1.0662757108968912E-2</v>
      </c>
      <c r="BA164" s="2">
        <v>48.415742804003997</v>
      </c>
      <c r="BB164" s="2">
        <v>-0.13527420693000636</v>
      </c>
      <c r="BC164" s="1">
        <v>-2.7862280804445711E-3</v>
      </c>
      <c r="BD164" s="2">
        <v>46.658401149957001</v>
      </c>
      <c r="BE164" s="2">
        <v>-1.8926158609770027</v>
      </c>
      <c r="BF164" s="1">
        <v>-3.8982002386289322E-2</v>
      </c>
      <c r="BG164" s="1"/>
      <c r="BH164" t="s">
        <v>46</v>
      </c>
      <c r="BI164" s="2">
        <v>51.712208546085996</v>
      </c>
      <c r="BJ164" s="2">
        <v>51.657458896476001</v>
      </c>
      <c r="BK164" s="2">
        <v>-5.4749649609995288E-2</v>
      </c>
      <c r="BL164" s="1">
        <v>-1.0587374074577055E-3</v>
      </c>
      <c r="BM164" s="2">
        <v>51.712208546085996</v>
      </c>
      <c r="BN164" s="2">
        <v>0</v>
      </c>
      <c r="BO164" s="1">
        <v>0</v>
      </c>
      <c r="BP164" s="2">
        <v>51.712208546085996</v>
      </c>
      <c r="BQ164" s="2">
        <v>0</v>
      </c>
      <c r="BR164" s="1">
        <v>0</v>
      </c>
      <c r="BS164" s="2">
        <v>51.657458896476001</v>
      </c>
      <c r="BT164" s="2">
        <v>-5.4749649609995288E-2</v>
      </c>
      <c r="BU164" s="1">
        <v>-1.0587374074577055E-3</v>
      </c>
      <c r="BV164" s="2">
        <v>51.712208546085996</v>
      </c>
      <c r="BW164" s="2">
        <v>0</v>
      </c>
      <c r="BX164" s="1">
        <v>0</v>
      </c>
      <c r="BY164" s="2">
        <v>51.547959597258</v>
      </c>
      <c r="BZ164" s="2">
        <v>-0.16424894882799634</v>
      </c>
      <c r="CA164" s="1">
        <v>-3.1762122223346436E-3</v>
      </c>
      <c r="CC164" t="s">
        <v>46</v>
      </c>
      <c r="CE164" s="23">
        <v>48.551017010934004</v>
      </c>
      <c r="CF164" s="23">
        <v>47.737655723619</v>
      </c>
      <c r="CG164" s="23">
        <v>-0.81336128731500423</v>
      </c>
      <c r="CH164" s="24">
        <v>-1.6752713689433735E-2</v>
      </c>
      <c r="CI164" s="2">
        <v>51.712208546085996</v>
      </c>
      <c r="CJ164" s="2">
        <v>51.657458896476001</v>
      </c>
      <c r="CK164" s="2">
        <v>-5.4749649609995288E-2</v>
      </c>
      <c r="CL164" s="1">
        <v>-1.0587374074577055E-3</v>
      </c>
      <c r="CN164" s="25" t="s">
        <v>46</v>
      </c>
      <c r="CO164" s="27">
        <v>0</v>
      </c>
      <c r="CP164" s="27">
        <v>2.1090260000000001</v>
      </c>
      <c r="CQ164" s="28">
        <f t="shared" si="42"/>
        <v>-2.0989403596948648</v>
      </c>
      <c r="CR164" s="27">
        <f t="shared" si="43"/>
        <v>71.973970835959008</v>
      </c>
      <c r="CU164" s="30">
        <v>82</v>
      </c>
      <c r="CV164" s="30"/>
      <c r="CW164" s="15" t="s">
        <v>46</v>
      </c>
      <c r="CX164" s="33" t="s">
        <v>961</v>
      </c>
      <c r="CY164" s="34" t="s">
        <v>46</v>
      </c>
      <c r="CZ164" s="34" t="s">
        <v>962</v>
      </c>
      <c r="DA164" s="32"/>
      <c r="DB164" s="32"/>
      <c r="DC164" t="s">
        <v>46</v>
      </c>
      <c r="DD164">
        <v>196555</v>
      </c>
      <c r="DE164" t="s">
        <v>963</v>
      </c>
      <c r="DF164" s="30">
        <v>475</v>
      </c>
      <c r="DG164" s="39" t="s">
        <v>46</v>
      </c>
      <c r="DK164" s="30">
        <v>128</v>
      </c>
      <c r="DL164" s="30"/>
      <c r="DM164" s="32"/>
      <c r="DN164" s="32" t="s">
        <v>46</v>
      </c>
      <c r="DO164" s="41">
        <v>194671</v>
      </c>
    </row>
    <row r="165" spans="1:119" ht="15.75" x14ac:dyDescent="0.25">
      <c r="A165" t="s">
        <v>918</v>
      </c>
      <c r="B165" t="s">
        <v>47</v>
      </c>
      <c r="C165" s="52">
        <v>116.296496906261</v>
      </c>
      <c r="D165" s="52">
        <v>115.09773766538601</v>
      </c>
      <c r="E165" s="52">
        <v>-1.1987592408749919</v>
      </c>
      <c r="F165" s="124">
        <v>-1.0307784608862581E-2</v>
      </c>
      <c r="G165" s="45">
        <v>118.23579087188099</v>
      </c>
      <c r="H165" s="45">
        <v>117.763116253039</v>
      </c>
      <c r="I165" s="45">
        <v>-0.47267461884199236</v>
      </c>
      <c r="J165" s="46">
        <v>-3.9977287364210837E-3</v>
      </c>
      <c r="K165" s="47">
        <v>1</v>
      </c>
      <c r="L165" s="55">
        <f t="shared" si="36"/>
        <v>116.05021587188099</v>
      </c>
      <c r="M165" s="55">
        <f t="shared" si="37"/>
        <v>115.577541253039</v>
      </c>
      <c r="N165" s="55">
        <f t="shared" ref="N165:N196" si="44">M165-L165</f>
        <v>-0.47267461884199236</v>
      </c>
      <c r="O165" s="129">
        <f t="shared" ref="O165:O196" si="45">N165/L165</f>
        <v>-4.0730180059623793E-3</v>
      </c>
      <c r="P165" s="54"/>
      <c r="Q165" s="42">
        <f t="shared" si="38"/>
        <v>518.82409819258635</v>
      </c>
      <c r="R165" s="42">
        <f t="shared" si="39"/>
        <v>513.47617113852982</v>
      </c>
      <c r="S165" s="42">
        <f t="shared" si="40"/>
        <v>517.72538465466153</v>
      </c>
      <c r="T165" s="42">
        <f t="shared" si="41"/>
        <v>515.6166798408193</v>
      </c>
      <c r="AB165" t="s">
        <v>47</v>
      </c>
      <c r="AC165" s="2">
        <v>116.296496906261</v>
      </c>
      <c r="AD165" s="2">
        <v>116.533921599202</v>
      </c>
      <c r="AE165" s="2">
        <v>0.23742469294100488</v>
      </c>
      <c r="AF165" s="1">
        <v>2.0415463858071098E-3</v>
      </c>
      <c r="AG165" s="2">
        <v>118.23579087188099</v>
      </c>
      <c r="AH165" s="2">
        <v>118.30197411776599</v>
      </c>
      <c r="AI165" s="2">
        <v>6.6183245885000019E-2</v>
      </c>
      <c r="AJ165" s="1">
        <v>5.5975644427934228E-4</v>
      </c>
      <c r="AM165" t="s">
        <v>47</v>
      </c>
      <c r="AN165" s="2">
        <v>116.296496906261</v>
      </c>
      <c r="AO165" s="2">
        <v>115.317431018569</v>
      </c>
      <c r="AP165" s="2">
        <v>-0.97906588769200198</v>
      </c>
      <c r="AQ165" s="1">
        <v>-8.4187048942769363E-3</v>
      </c>
      <c r="AR165" s="2">
        <v>116.167433805185</v>
      </c>
      <c r="AS165" s="2">
        <v>-0.1290631010759995</v>
      </c>
      <c r="AT165" s="1">
        <v>-1.1097763433066158E-3</v>
      </c>
      <c r="AU165" s="2">
        <v>116.32165246046699</v>
      </c>
      <c r="AV165" s="2">
        <v>2.515555420599469E-2</v>
      </c>
      <c r="AW165" s="1">
        <v>2.1630534775497957E-4</v>
      </c>
      <c r="AX165" s="2">
        <v>115.74002400067999</v>
      </c>
      <c r="AY165" s="2">
        <v>-0.55647290558100337</v>
      </c>
      <c r="AZ165" s="1">
        <v>-4.7849498513230348E-3</v>
      </c>
      <c r="BA165" s="2">
        <v>116.080630814796</v>
      </c>
      <c r="BB165" s="2">
        <v>-0.2158660914650028</v>
      </c>
      <c r="BC165" s="1">
        <v>-1.8561701960721855E-3</v>
      </c>
      <c r="BD165" s="2">
        <v>114.167623191809</v>
      </c>
      <c r="BE165" s="2">
        <v>-2.1288737144519985</v>
      </c>
      <c r="BF165" s="1">
        <v>-1.8305570426321131E-2</v>
      </c>
      <c r="BG165" s="1"/>
      <c r="BH165" t="s">
        <v>47</v>
      </c>
      <c r="BI165" s="2">
        <v>118.23579087188099</v>
      </c>
      <c r="BJ165" s="2">
        <v>118.013555128993</v>
      </c>
      <c r="BK165" s="2">
        <v>-0.22223574288798886</v>
      </c>
      <c r="BL165" s="1">
        <v>-1.8795978886697775E-3</v>
      </c>
      <c r="BM165" s="2">
        <v>118.19888884065699</v>
      </c>
      <c r="BN165" s="2">
        <v>-3.6902031224002485E-2</v>
      </c>
      <c r="BO165" s="1">
        <v>-3.1210542046434251E-4</v>
      </c>
      <c r="BP165" s="2">
        <v>118.24289979379401</v>
      </c>
      <c r="BQ165" s="2">
        <v>7.1089219130158199E-3</v>
      </c>
      <c r="BR165" s="1">
        <v>6.0124957600351061E-5</v>
      </c>
      <c r="BS165" s="2">
        <v>118.013555128993</v>
      </c>
      <c r="BT165" s="2">
        <v>-0.22223574288798886</v>
      </c>
      <c r="BU165" s="1">
        <v>-1.8795978886697775E-3</v>
      </c>
      <c r="BV165" s="2">
        <v>118.17436847354101</v>
      </c>
      <c r="BW165" s="2">
        <v>-6.1422398339985307E-2</v>
      </c>
      <c r="BX165" s="1">
        <v>-5.1949073869300667E-4</v>
      </c>
      <c r="BY165" s="2">
        <v>117.763116253039</v>
      </c>
      <c r="BZ165" s="2">
        <v>-0.47267461884199236</v>
      </c>
      <c r="CA165" s="1">
        <v>-3.9977287364210837E-3</v>
      </c>
      <c r="CC165" t="s">
        <v>47</v>
      </c>
      <c r="CE165" s="23">
        <v>116.296496906261</v>
      </c>
      <c r="CF165" s="23">
        <v>116.329217990724</v>
      </c>
      <c r="CG165" s="23">
        <v>3.2721084463005923E-2</v>
      </c>
      <c r="CH165" s="24">
        <v>2.8135915812993277E-4</v>
      </c>
      <c r="CI165" s="2">
        <v>118.23579087188099</v>
      </c>
      <c r="CJ165" s="2">
        <v>118.154962028173</v>
      </c>
      <c r="CK165" s="2">
        <v>-8.0828843707990927E-2</v>
      </c>
      <c r="CL165" s="1">
        <v>-6.8362416415496531E-4</v>
      </c>
      <c r="CN165" s="25" t="s">
        <v>47</v>
      </c>
      <c r="CO165" s="27">
        <v>0</v>
      </c>
      <c r="CP165" s="27">
        <v>2.185575</v>
      </c>
      <c r="CQ165" s="28">
        <f t="shared" si="42"/>
        <v>-2.1659497790274922</v>
      </c>
      <c r="CR165" s="27">
        <f t="shared" si="43"/>
        <v>105.40336487149601</v>
      </c>
      <c r="CU165" s="30">
        <v>83</v>
      </c>
      <c r="CV165" s="30"/>
      <c r="CW165" s="15" t="s">
        <v>47</v>
      </c>
      <c r="CX165" s="33" t="s">
        <v>961</v>
      </c>
      <c r="CY165" s="34" t="s">
        <v>47</v>
      </c>
      <c r="CZ165" s="34" t="s">
        <v>962</v>
      </c>
      <c r="DA165" s="32"/>
      <c r="DB165" s="32"/>
      <c r="DC165" t="s">
        <v>47</v>
      </c>
      <c r="DD165">
        <v>224154</v>
      </c>
      <c r="DE165" t="s">
        <v>963</v>
      </c>
      <c r="DF165" s="30">
        <v>476</v>
      </c>
      <c r="DG165" s="39" t="s">
        <v>47</v>
      </c>
      <c r="DK165" s="30">
        <v>129</v>
      </c>
      <c r="DL165" s="30"/>
      <c r="DM165" s="32"/>
      <c r="DN165" s="32" t="s">
        <v>47</v>
      </c>
      <c r="DO165" s="41">
        <v>223329</v>
      </c>
    </row>
    <row r="166" spans="1:119" ht="15.75" x14ac:dyDescent="0.25">
      <c r="A166" t="s">
        <v>919</v>
      </c>
      <c r="B166" t="s">
        <v>49</v>
      </c>
      <c r="C166" s="52">
        <v>118.688285525043</v>
      </c>
      <c r="D166" s="52">
        <v>117.85545146421701</v>
      </c>
      <c r="E166" s="52">
        <v>-0.83283406082598788</v>
      </c>
      <c r="F166" s="124">
        <v>-7.0169861932183816E-3</v>
      </c>
      <c r="G166" s="45">
        <v>119.75552202954701</v>
      </c>
      <c r="H166" s="45">
        <v>119.23094365806099</v>
      </c>
      <c r="I166" s="45">
        <v>-0.52457837148601527</v>
      </c>
      <c r="J166" s="46">
        <v>-4.3804107117213957E-3</v>
      </c>
      <c r="K166" s="47">
        <v>2</v>
      </c>
      <c r="L166" s="55">
        <f t="shared" ref="L166:L197" si="46">G166-CO166-CP166</f>
        <v>117.229762029547</v>
      </c>
      <c r="M166" s="55">
        <f t="shared" ref="M166:M197" si="47">H166-CO166-CP166</f>
        <v>116.70518365806099</v>
      </c>
      <c r="N166" s="55">
        <f t="shared" si="44"/>
        <v>-0.52457837148601527</v>
      </c>
      <c r="O166" s="129">
        <f t="shared" si="45"/>
        <v>-4.4747883336468657E-3</v>
      </c>
      <c r="P166" s="54"/>
      <c r="Q166" s="42">
        <f t="shared" ref="Q166:Q197" si="48">C166/$DD166*1000000</f>
        <v>445.80941184551386</v>
      </c>
      <c r="R166" s="42">
        <f t="shared" ref="R166:R197" si="49">D166/$DD166*1000000</f>
        <v>442.68117335778703</v>
      </c>
      <c r="S166" s="42">
        <f t="shared" ref="S166:S197" si="50">L166/$DD166*1000000</f>
        <v>440.33099837940364</v>
      </c>
      <c r="T166" s="42">
        <f t="shared" ref="T166:T197" si="51">M166/$DD166*1000000</f>
        <v>438.36061036491236</v>
      </c>
      <c r="AB166" t="s">
        <v>49</v>
      </c>
      <c r="AC166" s="2">
        <v>118.688285525043</v>
      </c>
      <c r="AD166" s="2">
        <v>117.94677954933</v>
      </c>
      <c r="AE166" s="2">
        <v>-0.7415059757129967</v>
      </c>
      <c r="AF166" s="1">
        <v>-6.2475076831111555E-3</v>
      </c>
      <c r="AG166" s="2">
        <v>119.75552202954701</v>
      </c>
      <c r="AH166" s="2">
        <v>119.543940162703</v>
      </c>
      <c r="AI166" s="2">
        <v>-0.21158186684401414</v>
      </c>
      <c r="AJ166" s="1">
        <v>-1.7667817171037091E-3</v>
      </c>
      <c r="AM166" t="s">
        <v>49</v>
      </c>
      <c r="AN166" s="2">
        <v>118.688285525043</v>
      </c>
      <c r="AO166" s="2">
        <v>117.915973377542</v>
      </c>
      <c r="AP166" s="2">
        <v>-0.77231214750099753</v>
      </c>
      <c r="AQ166" s="1">
        <v>-6.5070629682155209E-3</v>
      </c>
      <c r="AR166" s="2">
        <v>118.553454867231</v>
      </c>
      <c r="AS166" s="2">
        <v>-0.1348306578120031</v>
      </c>
      <c r="AT166" s="1">
        <v>-1.1360064492932126E-3</v>
      </c>
      <c r="AU166" s="2">
        <v>118.694872131662</v>
      </c>
      <c r="AV166" s="2">
        <v>6.5866066189954608E-3</v>
      </c>
      <c r="AW166" s="1">
        <v>5.5495001801215667E-5</v>
      </c>
      <c r="AX166" s="2">
        <v>118.222472519543</v>
      </c>
      <c r="AY166" s="2">
        <v>-0.46581300549999582</v>
      </c>
      <c r="AZ166" s="1">
        <v>-3.924675492946692E-3</v>
      </c>
      <c r="BA166" s="2">
        <v>118.462684726837</v>
      </c>
      <c r="BB166" s="2">
        <v>-0.22560079820600265</v>
      </c>
      <c r="BC166" s="1">
        <v>-1.9007840344816619E-3</v>
      </c>
      <c r="BD166" s="2">
        <v>116.844756502587</v>
      </c>
      <c r="BE166" s="2">
        <v>-1.8435290224559964</v>
      </c>
      <c r="BF166" s="1">
        <v>-1.5532527193402042E-2</v>
      </c>
      <c r="BG166" s="1"/>
      <c r="BH166" t="s">
        <v>49</v>
      </c>
      <c r="BI166" s="2">
        <v>119.75552202954701</v>
      </c>
      <c r="BJ166" s="2">
        <v>119.44405031214801</v>
      </c>
      <c r="BK166" s="2">
        <v>-0.31147171739900159</v>
      </c>
      <c r="BL166" s="1">
        <v>-2.6008964941270341E-3</v>
      </c>
      <c r="BM166" s="2">
        <v>119.71362087537999</v>
      </c>
      <c r="BN166" s="2">
        <v>-4.1901154167021559E-2</v>
      </c>
      <c r="BO166" s="1">
        <v>-3.4988911957382126E-4</v>
      </c>
      <c r="BP166" s="2">
        <v>119.757383011578</v>
      </c>
      <c r="BQ166" s="2">
        <v>1.860982030990499E-3</v>
      </c>
      <c r="BR166" s="1">
        <v>1.5539843169247287E-5</v>
      </c>
      <c r="BS166" s="2">
        <v>119.522550508515</v>
      </c>
      <c r="BT166" s="2">
        <v>-0.23297152103201313</v>
      </c>
      <c r="BU166" s="1">
        <v>-1.9453927224711409E-3</v>
      </c>
      <c r="BV166" s="2">
        <v>119.685833223562</v>
      </c>
      <c r="BW166" s="2">
        <v>-6.9688805985009594E-2</v>
      </c>
      <c r="BX166" s="1">
        <v>-5.8192561648902862E-4</v>
      </c>
      <c r="BY166" s="2">
        <v>118.958902358725</v>
      </c>
      <c r="BZ166" s="2">
        <v>-0.79661967082201102</v>
      </c>
      <c r="CA166" s="1">
        <v>-6.6520495867026727E-3</v>
      </c>
      <c r="CC166" t="s">
        <v>49</v>
      </c>
      <c r="CE166" s="23">
        <v>118.688285525043</v>
      </c>
      <c r="CF166" s="23">
        <v>119.96293739872401</v>
      </c>
      <c r="CG166" s="23">
        <v>1.2746518736810089</v>
      </c>
      <c r="CH166" s="24">
        <v>1.073949183815668E-2</v>
      </c>
      <c r="CI166" s="2">
        <v>119.75552202954701</v>
      </c>
      <c r="CJ166" s="2">
        <v>120.022708108616</v>
      </c>
      <c r="CK166" s="2">
        <v>0.26718607906899194</v>
      </c>
      <c r="CL166" s="1">
        <v>2.2310961076439525E-3</v>
      </c>
      <c r="CN166" s="25" t="s">
        <v>49</v>
      </c>
      <c r="CO166" s="27">
        <v>0</v>
      </c>
      <c r="CP166" s="27">
        <v>2.52576</v>
      </c>
      <c r="CQ166" s="28">
        <f t="shared" ref="CQ166:CQ197" si="52">CH220-CO166-CP166</f>
        <v>-2.5630927820349876</v>
      </c>
      <c r="CR166" s="27">
        <f t="shared" ref="CR166:CR197" si="53">CI220-CO166-CP166</f>
        <v>27.428136720028</v>
      </c>
      <c r="CU166" s="30">
        <v>91</v>
      </c>
      <c r="CV166" s="30"/>
      <c r="CW166" s="15" t="s">
        <v>49</v>
      </c>
      <c r="CX166" s="33" t="s">
        <v>961</v>
      </c>
      <c r="CY166" s="34" t="s">
        <v>49</v>
      </c>
      <c r="CZ166" s="34" t="s">
        <v>962</v>
      </c>
      <c r="DA166" s="32"/>
      <c r="DB166" s="32"/>
      <c r="DC166" t="s">
        <v>49</v>
      </c>
      <c r="DD166">
        <v>266231</v>
      </c>
      <c r="DE166" t="s">
        <v>963</v>
      </c>
      <c r="DF166" s="30">
        <v>408</v>
      </c>
      <c r="DG166" s="39" t="s">
        <v>49</v>
      </c>
      <c r="DK166" s="30">
        <v>134</v>
      </c>
      <c r="DL166" s="30"/>
      <c r="DM166" s="32"/>
      <c r="DN166" s="32" t="s">
        <v>49</v>
      </c>
      <c r="DO166" s="41">
        <v>265517</v>
      </c>
    </row>
    <row r="167" spans="1:119" ht="15.75" x14ac:dyDescent="0.25">
      <c r="B167" t="s">
        <v>50</v>
      </c>
      <c r="C167" s="52">
        <v>62.027170187039999</v>
      </c>
      <c r="D167" s="52">
        <v>61.643907445037001</v>
      </c>
      <c r="E167" s="52">
        <v>-0.38326274200299792</v>
      </c>
      <c r="F167" s="124">
        <v>-6.1789493353845946E-3</v>
      </c>
      <c r="G167" s="45">
        <v>63.216715046414002</v>
      </c>
      <c r="H167" s="45">
        <v>62.955805460594</v>
      </c>
      <c r="I167" s="45">
        <v>-0.26090958582000212</v>
      </c>
      <c r="J167" s="46">
        <v>-4.1272246687990843E-3</v>
      </c>
      <c r="K167" s="47">
        <v>3</v>
      </c>
      <c r="L167" s="55">
        <f t="shared" si="46"/>
        <v>61.329836046414002</v>
      </c>
      <c r="M167" s="55">
        <f t="shared" si="47"/>
        <v>61.068926460594</v>
      </c>
      <c r="N167" s="55">
        <f t="shared" si="44"/>
        <v>-0.26090958582000212</v>
      </c>
      <c r="O167" s="129">
        <f t="shared" si="45"/>
        <v>-4.2542032172162916E-3</v>
      </c>
      <c r="P167" s="54"/>
      <c r="Q167" s="42">
        <f t="shared" si="48"/>
        <v>338.46540536418206</v>
      </c>
      <c r="R167" s="42">
        <f t="shared" si="49"/>
        <v>336.37404477265636</v>
      </c>
      <c r="S167" s="42">
        <f t="shared" si="50"/>
        <v>334.66024253199828</v>
      </c>
      <c r="T167" s="42">
        <f t="shared" si="51"/>
        <v>333.23652985154428</v>
      </c>
      <c r="AB167" t="s">
        <v>50</v>
      </c>
      <c r="AC167" s="2">
        <v>62.027170187039999</v>
      </c>
      <c r="AD167" s="2">
        <v>61.877478862836</v>
      </c>
      <c r="AE167" s="2">
        <v>-0.14969132420399944</v>
      </c>
      <c r="AF167" s="1">
        <v>-2.4133186110637055E-3</v>
      </c>
      <c r="AG167" s="2">
        <v>63.216715046414002</v>
      </c>
      <c r="AH167" s="2">
        <v>63.173118774869003</v>
      </c>
      <c r="AI167" s="2">
        <v>-4.3596271544998899E-2</v>
      </c>
      <c r="AJ167" s="1">
        <v>-6.896320302785476E-4</v>
      </c>
      <c r="AM167" t="s">
        <v>50</v>
      </c>
      <c r="AN167" s="2">
        <v>62.027170187039999</v>
      </c>
      <c r="AO167" s="2">
        <v>61.527895322180001</v>
      </c>
      <c r="AP167" s="2">
        <v>-0.4992748648599985</v>
      </c>
      <c r="AQ167" s="1">
        <v>-8.0492929687822085E-3</v>
      </c>
      <c r="AR167" s="2">
        <v>61.928706626778997</v>
      </c>
      <c r="AS167" s="2">
        <v>-9.8463560261002669E-2</v>
      </c>
      <c r="AT167" s="1">
        <v>-1.5874262837413098E-3</v>
      </c>
      <c r="AU167" s="2">
        <v>62.006667437799003</v>
      </c>
      <c r="AV167" s="2">
        <v>-2.050274924099682E-2</v>
      </c>
      <c r="AW167" s="1">
        <v>-3.3054464969418641E-4</v>
      </c>
      <c r="AX167" s="2">
        <v>61.714464615750003</v>
      </c>
      <c r="AY167" s="2">
        <v>-0.31270557128999599</v>
      </c>
      <c r="AZ167" s="1">
        <v>-5.041428947137958E-3</v>
      </c>
      <c r="BA167" s="2">
        <v>61.907637690483</v>
      </c>
      <c r="BB167" s="2">
        <v>-0.11953249655699949</v>
      </c>
      <c r="BC167" s="1">
        <v>-1.9270989825354743E-3</v>
      </c>
      <c r="BD167" s="2">
        <v>60.843968371987998</v>
      </c>
      <c r="BE167" s="2">
        <v>-1.1832018150520014</v>
      </c>
      <c r="BF167" s="1">
        <v>-1.9075540790980988E-2</v>
      </c>
      <c r="BG167" s="1"/>
      <c r="BH167" t="s">
        <v>50</v>
      </c>
      <c r="BI167" s="2">
        <v>63.216715046414002</v>
      </c>
      <c r="BJ167" s="2">
        <v>63.026553104042996</v>
      </c>
      <c r="BK167" s="2">
        <v>-0.19016194237100592</v>
      </c>
      <c r="BL167" s="1">
        <v>-3.0080959162681604E-3</v>
      </c>
      <c r="BM167" s="2">
        <v>63.187141355173999</v>
      </c>
      <c r="BN167" s="2">
        <v>-2.9573691240003086E-2</v>
      </c>
      <c r="BO167" s="1">
        <v>-4.6781442563552925E-4</v>
      </c>
      <c r="BP167" s="2">
        <v>63.210920753393005</v>
      </c>
      <c r="BQ167" s="2">
        <v>-5.794293020997543E-3</v>
      </c>
      <c r="BR167" s="1">
        <v>-9.1657610123261653E-5</v>
      </c>
      <c r="BS167" s="2">
        <v>63.075723435261004</v>
      </c>
      <c r="BT167" s="2">
        <v>-0.14099161115299808</v>
      </c>
      <c r="BU167" s="1">
        <v>-2.2302900593534698E-3</v>
      </c>
      <c r="BV167" s="2">
        <v>63.180136347401003</v>
      </c>
      <c r="BW167" s="2">
        <v>-3.6578699012999039E-2</v>
      </c>
      <c r="BX167" s="1">
        <v>-5.7862384950155656E-4</v>
      </c>
      <c r="BY167" s="2">
        <v>62.739848224933993</v>
      </c>
      <c r="BZ167" s="2">
        <v>-0.4768668214800087</v>
      </c>
      <c r="CA167" s="1">
        <v>-7.5433660406095272E-3</v>
      </c>
      <c r="CC167" t="s">
        <v>50</v>
      </c>
      <c r="CE167" s="23">
        <v>62.027170187039999</v>
      </c>
      <c r="CF167" s="23">
        <v>62.670680915661002</v>
      </c>
      <c r="CG167" s="23">
        <v>0.64351072862100267</v>
      </c>
      <c r="CH167" s="24">
        <v>1.037465882581015E-2</v>
      </c>
      <c r="CI167" s="2">
        <v>63.216715046414002</v>
      </c>
      <c r="CJ167" s="2">
        <v>63.349408783377996</v>
      </c>
      <c r="CK167" s="2">
        <v>0.13269373696399356</v>
      </c>
      <c r="CL167" s="1">
        <v>2.0990292973396231E-3</v>
      </c>
      <c r="CN167" s="25" t="s">
        <v>50</v>
      </c>
      <c r="CO167" s="27">
        <v>0</v>
      </c>
      <c r="CP167" s="27">
        <v>1.886879</v>
      </c>
      <c r="CQ167" s="28">
        <f t="shared" si="52"/>
        <v>-1.8650956471831692</v>
      </c>
      <c r="CR167" s="27">
        <f t="shared" si="53"/>
        <v>84.261342439927006</v>
      </c>
      <c r="CU167" s="30">
        <v>92</v>
      </c>
      <c r="CV167" s="30"/>
      <c r="CW167" s="15" t="s">
        <v>50</v>
      </c>
      <c r="CX167" s="33" t="s">
        <v>961</v>
      </c>
      <c r="CY167" s="34" t="s">
        <v>50</v>
      </c>
      <c r="CZ167" s="34" t="s">
        <v>962</v>
      </c>
      <c r="DA167" s="32"/>
      <c r="DB167" s="32"/>
      <c r="DC167" t="s">
        <v>50</v>
      </c>
      <c r="DD167">
        <v>183260</v>
      </c>
      <c r="DE167" t="s">
        <v>963</v>
      </c>
      <c r="DF167" s="30">
        <v>409</v>
      </c>
      <c r="DG167" s="39" t="s">
        <v>50</v>
      </c>
      <c r="DK167" s="30">
        <v>135</v>
      </c>
      <c r="DL167" s="30"/>
      <c r="DM167" s="32"/>
      <c r="DN167" s="32" t="s">
        <v>50</v>
      </c>
      <c r="DO167" s="41">
        <v>182758</v>
      </c>
    </row>
    <row r="168" spans="1:119" ht="15.75" x14ac:dyDescent="0.25">
      <c r="A168" t="s">
        <v>921</v>
      </c>
      <c r="B168" t="s">
        <v>51</v>
      </c>
      <c r="C168" s="52">
        <v>324.69277413517102</v>
      </c>
      <c r="D168" s="52">
        <v>324.51942524776501</v>
      </c>
      <c r="E168" s="52">
        <v>-0.17334888740600718</v>
      </c>
      <c r="F168" s="124">
        <v>-5.3388587986821442E-4</v>
      </c>
      <c r="G168" s="45">
        <v>330.41231689351702</v>
      </c>
      <c r="H168" s="45">
        <v>329.35321278803099</v>
      </c>
      <c r="I168" s="45">
        <v>-1.0591041054860284</v>
      </c>
      <c r="J168" s="46">
        <v>-3.2054014070769313E-3</v>
      </c>
      <c r="K168" s="47">
        <v>1</v>
      </c>
      <c r="L168" s="55">
        <f t="shared" si="46"/>
        <v>326.91013389351701</v>
      </c>
      <c r="M168" s="55">
        <f t="shared" si="47"/>
        <v>325.85102978803098</v>
      </c>
      <c r="N168" s="55">
        <f t="shared" si="44"/>
        <v>-1.0591041054860284</v>
      </c>
      <c r="O168" s="129">
        <f t="shared" si="45"/>
        <v>-3.2397408207327266E-3</v>
      </c>
      <c r="P168" s="54"/>
      <c r="Q168" s="42">
        <f t="shared" si="48"/>
        <v>646.35286064818081</v>
      </c>
      <c r="R168" s="42">
        <f t="shared" si="49"/>
        <v>646.00778198246826</v>
      </c>
      <c r="S168" s="42">
        <f t="shared" si="50"/>
        <v>650.76686963470797</v>
      </c>
      <c r="T168" s="42">
        <f t="shared" si="51"/>
        <v>648.658553642372</v>
      </c>
      <c r="AB168" t="s">
        <v>51</v>
      </c>
      <c r="AC168" s="2">
        <v>324.69277413517102</v>
      </c>
      <c r="AD168" s="2">
        <v>320.98300808872096</v>
      </c>
      <c r="AE168" s="2">
        <v>-3.7097660464500564</v>
      </c>
      <c r="AF168" s="1">
        <v>-1.1425465369012691E-2</v>
      </c>
      <c r="AG168" s="2">
        <v>330.41231689351702</v>
      </c>
      <c r="AH168" s="2">
        <v>330.41231689351702</v>
      </c>
      <c r="AI168" s="2">
        <v>0</v>
      </c>
      <c r="AJ168" s="1">
        <v>0</v>
      </c>
      <c r="AM168" t="s">
        <v>51</v>
      </c>
      <c r="AN168" s="2">
        <v>324.69277413517102</v>
      </c>
      <c r="AO168" s="2">
        <v>322.88770843015999</v>
      </c>
      <c r="AP168" s="2">
        <v>-1.8050657050110317</v>
      </c>
      <c r="AQ168" s="1">
        <v>-5.5593035903520752E-3</v>
      </c>
      <c r="AR168" s="2">
        <v>324.398012518634</v>
      </c>
      <c r="AS168" s="2">
        <v>-0.29476161653701638</v>
      </c>
      <c r="AT168" s="1">
        <v>-9.0781698891243521E-4</v>
      </c>
      <c r="AU168" s="2">
        <v>324.820786352504</v>
      </c>
      <c r="AV168" s="2">
        <v>0.12801221733298007</v>
      </c>
      <c r="AW168" s="1">
        <v>3.9425644033485029E-4</v>
      </c>
      <c r="AX168" s="2">
        <v>323.65513341353295</v>
      </c>
      <c r="AY168" s="2">
        <v>-1.0376407216380699</v>
      </c>
      <c r="AZ168" s="1">
        <v>-3.1957616685553201E-3</v>
      </c>
      <c r="BA168" s="2">
        <v>324.07063295824599</v>
      </c>
      <c r="BB168" s="2">
        <v>-0.62214117692502668</v>
      </c>
      <c r="BC168" s="1">
        <v>-1.9160918458444862E-3</v>
      </c>
      <c r="BD168" s="2">
        <v>320.38238534755499</v>
      </c>
      <c r="BE168" s="2">
        <v>-4.3103887876160343</v>
      </c>
      <c r="BF168" s="1">
        <v>-1.3275283994529551E-2</v>
      </c>
      <c r="BG168" s="1"/>
      <c r="BH168" t="s">
        <v>51</v>
      </c>
      <c r="BI168" s="2">
        <v>330.41231689351702</v>
      </c>
      <c r="BJ168" s="2">
        <v>330.059282191688</v>
      </c>
      <c r="BK168" s="2">
        <v>-0.35303470182901719</v>
      </c>
      <c r="BL168" s="1">
        <v>-1.0684671356933427E-3</v>
      </c>
      <c r="BM168" s="2">
        <v>330.41231689351702</v>
      </c>
      <c r="BN168" s="2">
        <v>0</v>
      </c>
      <c r="BO168" s="1">
        <v>0</v>
      </c>
      <c r="BP168" s="2">
        <v>330.41231689351702</v>
      </c>
      <c r="BQ168" s="2">
        <v>0</v>
      </c>
      <c r="BR168" s="1">
        <v>0</v>
      </c>
      <c r="BS168" s="2">
        <v>330.059282191688</v>
      </c>
      <c r="BT168" s="2">
        <v>-0.35303470182901719</v>
      </c>
      <c r="BU168" s="1">
        <v>-1.0684671356933427E-3</v>
      </c>
      <c r="BV168" s="2">
        <v>330.41231689351702</v>
      </c>
      <c r="BW168" s="2">
        <v>0</v>
      </c>
      <c r="BX168" s="1">
        <v>0</v>
      </c>
      <c r="BY168" s="2">
        <v>329.35321278803099</v>
      </c>
      <c r="BZ168" s="2">
        <v>-1.0591041054860284</v>
      </c>
      <c r="CA168" s="1">
        <v>-3.2054014070769313E-3</v>
      </c>
      <c r="CC168" t="s">
        <v>51</v>
      </c>
      <c r="CE168" s="23">
        <v>324.69277413517102</v>
      </c>
      <c r="CF168" s="23">
        <v>331.41952567950398</v>
      </c>
      <c r="CG168" s="23">
        <v>6.7267515443329557</v>
      </c>
      <c r="CH168" s="24">
        <v>2.0717281320010467E-2</v>
      </c>
      <c r="CI168" s="2">
        <v>330.41231689351702</v>
      </c>
      <c r="CJ168" s="2">
        <v>331.43104738467997</v>
      </c>
      <c r="CK168" s="2">
        <v>1.0187304911629553</v>
      </c>
      <c r="CL168" s="1">
        <v>3.0832097929668423E-3</v>
      </c>
      <c r="CN168" s="25" t="s">
        <v>51</v>
      </c>
      <c r="CO168" s="27">
        <v>0</v>
      </c>
      <c r="CP168" s="27">
        <v>3.502183</v>
      </c>
      <c r="CQ168" s="28">
        <f t="shared" si="52"/>
        <v>-3.5014138346267778</v>
      </c>
      <c r="CR168" s="27">
        <f t="shared" si="53"/>
        <v>48.484609731337997</v>
      </c>
      <c r="CU168" s="30">
        <v>93</v>
      </c>
      <c r="CV168" s="30"/>
      <c r="CW168" s="15" t="s">
        <v>51</v>
      </c>
      <c r="CX168" s="33" t="s">
        <v>961</v>
      </c>
      <c r="CY168" s="34" t="s">
        <v>51</v>
      </c>
      <c r="CZ168" s="34" t="s">
        <v>962</v>
      </c>
      <c r="DA168" s="32"/>
      <c r="DB168" s="32"/>
      <c r="DC168" t="s">
        <v>51</v>
      </c>
      <c r="DD168">
        <v>502346</v>
      </c>
      <c r="DE168" t="s">
        <v>963</v>
      </c>
      <c r="DF168" s="30">
        <v>410</v>
      </c>
      <c r="DG168" s="39" t="s">
        <v>51</v>
      </c>
      <c r="DK168" s="30">
        <v>136</v>
      </c>
      <c r="DL168" s="30"/>
      <c r="DM168" s="32"/>
      <c r="DN168" s="32" t="s">
        <v>51</v>
      </c>
      <c r="DO168" s="41">
        <v>495934</v>
      </c>
    </row>
    <row r="169" spans="1:119" ht="15.75" x14ac:dyDescent="0.25">
      <c r="A169" t="s">
        <v>916</v>
      </c>
      <c r="B169" t="s">
        <v>52</v>
      </c>
      <c r="C169" s="52">
        <v>113.695252444408</v>
      </c>
      <c r="D169" s="52">
        <v>113.85161582805399</v>
      </c>
      <c r="E169" s="52">
        <v>0.15636338364599567</v>
      </c>
      <c r="F169" s="124">
        <v>1.3752850737760623E-3</v>
      </c>
      <c r="G169" s="45">
        <v>115.145507014915</v>
      </c>
      <c r="H169" s="45">
        <v>114.913702040703</v>
      </c>
      <c r="I169" s="45">
        <v>-0.23180497421199675</v>
      </c>
      <c r="J169" s="46">
        <v>-2.0131482349716925E-3</v>
      </c>
      <c r="K169" s="47">
        <v>1</v>
      </c>
      <c r="L169" s="55">
        <f t="shared" si="46"/>
        <v>113.02559101491499</v>
      </c>
      <c r="M169" s="55">
        <f t="shared" si="47"/>
        <v>112.793786040703</v>
      </c>
      <c r="N169" s="55">
        <f t="shared" si="44"/>
        <v>-0.23180497421199675</v>
      </c>
      <c r="O169" s="129">
        <f t="shared" si="45"/>
        <v>-2.0509069860241429E-3</v>
      </c>
      <c r="P169" s="54"/>
      <c r="Q169" s="42">
        <f t="shared" si="48"/>
        <v>515.40500849709417</v>
      </c>
      <c r="R169" s="42">
        <f t="shared" si="49"/>
        <v>516.11383731222963</v>
      </c>
      <c r="S169" s="42">
        <f t="shared" si="50"/>
        <v>512.36928935018636</v>
      </c>
      <c r="T169" s="42">
        <f t="shared" si="51"/>
        <v>511.31846759523376</v>
      </c>
      <c r="AB169" t="s">
        <v>52</v>
      </c>
      <c r="AC169" s="2">
        <v>113.695252444408</v>
      </c>
      <c r="AD169" s="2">
        <v>112.90264295009101</v>
      </c>
      <c r="AE169" s="2">
        <v>-0.79260949431699146</v>
      </c>
      <c r="AF169" s="1">
        <v>-6.9713508460218492E-3</v>
      </c>
      <c r="AG169" s="2">
        <v>115.145507014915</v>
      </c>
      <c r="AH169" s="2">
        <v>114.921292958428</v>
      </c>
      <c r="AI169" s="2">
        <v>-0.22421405648699988</v>
      </c>
      <c r="AJ169" s="1">
        <v>-1.9472236676847238E-3</v>
      </c>
      <c r="AM169" t="s">
        <v>52</v>
      </c>
      <c r="AN169" s="2">
        <v>113.695252444408</v>
      </c>
      <c r="AO169" s="2">
        <v>113.102040593775</v>
      </c>
      <c r="AP169" s="2">
        <v>-0.59321185063299708</v>
      </c>
      <c r="AQ169" s="1">
        <v>-5.2175604335198758E-3</v>
      </c>
      <c r="AR169" s="2">
        <v>113.567359201484</v>
      </c>
      <c r="AS169" s="2">
        <v>-0.12789324292400295</v>
      </c>
      <c r="AT169" s="1">
        <v>-1.1248776019608835E-3</v>
      </c>
      <c r="AU169" s="2">
        <v>113.716569419816</v>
      </c>
      <c r="AV169" s="2">
        <v>2.1316975407998484E-2</v>
      </c>
      <c r="AW169" s="1">
        <v>1.8749222108831282E-4</v>
      </c>
      <c r="AX169" s="2">
        <v>113.357956852849</v>
      </c>
      <c r="AY169" s="2">
        <v>-0.33729559155899835</v>
      </c>
      <c r="AZ169" s="1">
        <v>-2.9666638167140809E-3</v>
      </c>
      <c r="BA169" s="2">
        <v>113.51496606161099</v>
      </c>
      <c r="BB169" s="2">
        <v>-0.18028638279700715</v>
      </c>
      <c r="BC169" s="1">
        <v>-1.5856984255799009E-3</v>
      </c>
      <c r="BD169" s="2">
        <v>112.27777743418901</v>
      </c>
      <c r="BE169" s="2">
        <v>-1.4174750102189932</v>
      </c>
      <c r="BF169" s="1">
        <v>-1.246731925690632E-2</v>
      </c>
      <c r="BG169" s="1"/>
      <c r="BH169" t="s">
        <v>52</v>
      </c>
      <c r="BI169" s="2">
        <v>115.145507014915</v>
      </c>
      <c r="BJ169" s="2">
        <v>114.889888167489</v>
      </c>
      <c r="BK169" s="2">
        <v>-0.25561884742599261</v>
      </c>
      <c r="BL169" s="1">
        <v>-2.2199637141975662E-3</v>
      </c>
      <c r="BM169" s="2">
        <v>115.107752509191</v>
      </c>
      <c r="BN169" s="2">
        <v>-3.7754505723995635E-2</v>
      </c>
      <c r="BO169" s="1">
        <v>-3.2788518373630702E-4</v>
      </c>
      <c r="BP169" s="2">
        <v>115.151531033526</v>
      </c>
      <c r="BQ169" s="2">
        <v>6.0240186110007699E-3</v>
      </c>
      <c r="BR169" s="1">
        <v>5.2316575497995489E-5</v>
      </c>
      <c r="BS169" s="2">
        <v>114.958603439805</v>
      </c>
      <c r="BT169" s="2">
        <v>-0.18690357510999434</v>
      </c>
      <c r="BU169" s="1">
        <v>-1.6231946860573933E-3</v>
      </c>
      <c r="BV169" s="2">
        <v>115.09208526344</v>
      </c>
      <c r="BW169" s="2">
        <v>-5.3421751474999724E-2</v>
      </c>
      <c r="BX169" s="1">
        <v>-4.6394994350999654E-4</v>
      </c>
      <c r="BY169" s="2">
        <v>114.516391515908</v>
      </c>
      <c r="BZ169" s="2">
        <v>-0.62911549900699981</v>
      </c>
      <c r="CA169" s="1">
        <v>-5.4636565100669486E-3</v>
      </c>
      <c r="CC169" t="s">
        <v>52</v>
      </c>
      <c r="CE169" s="23">
        <v>113.695252444408</v>
      </c>
      <c r="CF169" s="23">
        <v>115.690785259441</v>
      </c>
      <c r="CG169" s="23">
        <v>1.9955328150330018</v>
      </c>
      <c r="CH169" s="24">
        <v>1.7551593159166694E-2</v>
      </c>
      <c r="CI169" s="2">
        <v>115.145507014915</v>
      </c>
      <c r="CJ169" s="2">
        <v>115.620604818448</v>
      </c>
      <c r="CK169" s="2">
        <v>0.47509780353300357</v>
      </c>
      <c r="CL169" s="1">
        <v>4.1260646277015683E-3</v>
      </c>
      <c r="CN169" s="25" t="s">
        <v>52</v>
      </c>
      <c r="CO169" s="27">
        <v>0</v>
      </c>
      <c r="CP169" s="27">
        <v>2.1199159999999999</v>
      </c>
      <c r="CQ169" s="28">
        <f t="shared" si="52"/>
        <v>-2.1115582617179744</v>
      </c>
      <c r="CR169" s="27">
        <f t="shared" si="53"/>
        <v>51.199688644915994</v>
      </c>
      <c r="CU169" s="30">
        <v>94</v>
      </c>
      <c r="CV169" s="30"/>
      <c r="CW169" s="15" t="s">
        <v>52</v>
      </c>
      <c r="CX169" s="33" t="s">
        <v>961</v>
      </c>
      <c r="CY169" s="34" t="s">
        <v>52</v>
      </c>
      <c r="CZ169" s="34" t="s">
        <v>962</v>
      </c>
      <c r="DA169" s="32"/>
      <c r="DB169" s="32"/>
      <c r="DC169" t="s">
        <v>52</v>
      </c>
      <c r="DD169">
        <v>220594</v>
      </c>
      <c r="DE169" t="s">
        <v>963</v>
      </c>
      <c r="DF169" s="30">
        <v>411</v>
      </c>
      <c r="DG169" s="39" t="s">
        <v>52</v>
      </c>
      <c r="DK169" s="30">
        <v>137</v>
      </c>
      <c r="DL169" s="30"/>
      <c r="DM169" s="32"/>
      <c r="DN169" s="32" t="s">
        <v>52</v>
      </c>
      <c r="DO169" s="41">
        <v>219937</v>
      </c>
    </row>
    <row r="170" spans="1:119" ht="15.75" x14ac:dyDescent="0.25">
      <c r="A170" t="s">
        <v>526</v>
      </c>
      <c r="B170" t="s">
        <v>53</v>
      </c>
      <c r="C170" s="52">
        <v>103.13881477481601</v>
      </c>
      <c r="D170" s="52">
        <v>103.01037427340201</v>
      </c>
      <c r="E170" s="52">
        <v>-0.12844050141400487</v>
      </c>
      <c r="F170" s="124">
        <v>-1.2453168256240899E-3</v>
      </c>
      <c r="G170" s="45">
        <v>107.305122995286</v>
      </c>
      <c r="H170" s="45">
        <v>106.96014477477799</v>
      </c>
      <c r="I170" s="45">
        <v>-0.34497822050801119</v>
      </c>
      <c r="J170" s="46">
        <v>-3.2149277767769425E-3</v>
      </c>
      <c r="K170" s="47">
        <v>2</v>
      </c>
      <c r="L170" s="55">
        <f t="shared" si="46"/>
        <v>105.333349995286</v>
      </c>
      <c r="M170" s="55">
        <f t="shared" si="47"/>
        <v>104.98837177477799</v>
      </c>
      <c r="N170" s="55">
        <f t="shared" si="44"/>
        <v>-0.34497822050801119</v>
      </c>
      <c r="O170" s="129">
        <f t="shared" si="45"/>
        <v>-3.2751091703002899E-3</v>
      </c>
      <c r="P170" s="54"/>
      <c r="Q170" s="42">
        <f t="shared" si="48"/>
        <v>504.05543390520876</v>
      </c>
      <c r="R170" s="42">
        <f t="shared" si="49"/>
        <v>503.42772519231937</v>
      </c>
      <c r="S170" s="42">
        <f t="shared" si="50"/>
        <v>514.78046894841123</v>
      </c>
      <c r="T170" s="42">
        <f t="shared" si="51"/>
        <v>513.09450671386685</v>
      </c>
      <c r="AB170" t="s">
        <v>53</v>
      </c>
      <c r="AC170" s="2">
        <v>103.13881477481601</v>
      </c>
      <c r="AD170" s="2">
        <v>102.400389574543</v>
      </c>
      <c r="AE170" s="2">
        <v>-0.73842520027301362</v>
      </c>
      <c r="AF170" s="1">
        <v>-7.1595276897957827E-3</v>
      </c>
      <c r="AG170" s="2">
        <v>107.305122995286</v>
      </c>
      <c r="AH170" s="2">
        <v>107.305122995286</v>
      </c>
      <c r="AI170" s="2">
        <v>0</v>
      </c>
      <c r="AJ170" s="1">
        <v>0</v>
      </c>
      <c r="AM170" t="s">
        <v>53</v>
      </c>
      <c r="AN170" s="2">
        <v>103.13881477481601</v>
      </c>
      <c r="AO170" s="2">
        <v>102.646046494572</v>
      </c>
      <c r="AP170" s="2">
        <v>-0.49276828024400743</v>
      </c>
      <c r="AQ170" s="1">
        <v>-4.7777190509690586E-3</v>
      </c>
      <c r="AR170" s="2">
        <v>103.042469346535</v>
      </c>
      <c r="AS170" s="2">
        <v>-9.6345428281011891E-2</v>
      </c>
      <c r="AT170" s="1">
        <v>-9.3413356059368928E-4</v>
      </c>
      <c r="AU170" s="2">
        <v>103.15708762668399</v>
      </c>
      <c r="AV170" s="2">
        <v>1.8272851867976669E-2</v>
      </c>
      <c r="AW170" s="1">
        <v>1.7716755721763883E-4</v>
      </c>
      <c r="AX170" s="2">
        <v>102.865613763863</v>
      </c>
      <c r="AY170" s="2">
        <v>-0.27320101095301652</v>
      </c>
      <c r="AZ170" s="1">
        <v>-2.6488670783109051E-3</v>
      </c>
      <c r="BA170" s="2">
        <v>102.98084702874701</v>
      </c>
      <c r="BB170" s="2">
        <v>-0.15796774606900499</v>
      </c>
      <c r="BC170" s="1">
        <v>-1.5316032709305175E-3</v>
      </c>
      <c r="BD170" s="2">
        <v>101.947794282478</v>
      </c>
      <c r="BE170" s="2">
        <v>-1.1910204923380121</v>
      </c>
      <c r="BF170" s="1">
        <v>-1.1547742670287407E-2</v>
      </c>
      <c r="BG170" s="1"/>
      <c r="BH170" t="s">
        <v>53</v>
      </c>
      <c r="BI170" s="2">
        <v>107.305122995286</v>
      </c>
      <c r="BJ170" s="2">
        <v>107.190130255117</v>
      </c>
      <c r="BK170" s="2">
        <v>-0.11499274016900074</v>
      </c>
      <c r="BL170" s="1">
        <v>-1.0716425922558466E-3</v>
      </c>
      <c r="BM170" s="2">
        <v>107.305122995286</v>
      </c>
      <c r="BN170" s="2">
        <v>0</v>
      </c>
      <c r="BO170" s="1">
        <v>0</v>
      </c>
      <c r="BP170" s="2">
        <v>107.305122995286</v>
      </c>
      <c r="BQ170" s="2">
        <v>0</v>
      </c>
      <c r="BR170" s="1">
        <v>0</v>
      </c>
      <c r="BS170" s="2">
        <v>107.190130255117</v>
      </c>
      <c r="BT170" s="2">
        <v>-0.11499274016900074</v>
      </c>
      <c r="BU170" s="1">
        <v>-1.0716425922558466E-3</v>
      </c>
      <c r="BV170" s="2">
        <v>107.305122995286</v>
      </c>
      <c r="BW170" s="2">
        <v>0</v>
      </c>
      <c r="BX170" s="1">
        <v>0</v>
      </c>
      <c r="BY170" s="2">
        <v>106.96014477477799</v>
      </c>
      <c r="BZ170" s="2">
        <v>-0.34497822050801119</v>
      </c>
      <c r="CA170" s="1">
        <v>-3.2149277767769425E-3</v>
      </c>
      <c r="CC170" t="s">
        <v>53</v>
      </c>
      <c r="CE170" s="23">
        <v>103.13881477481601</v>
      </c>
      <c r="CF170" s="23">
        <v>104.65860188761599</v>
      </c>
      <c r="CG170" s="23">
        <v>1.5197871127999747</v>
      </c>
      <c r="CH170" s="24">
        <v>1.4735355609022081E-2</v>
      </c>
      <c r="CI170" s="2">
        <v>107.305122995286</v>
      </c>
      <c r="CJ170" s="2">
        <v>107.190130255117</v>
      </c>
      <c r="CK170" s="2">
        <v>-0.11499274016900074</v>
      </c>
      <c r="CL170" s="1">
        <v>-1.0716425922558466E-3</v>
      </c>
      <c r="CN170" s="25" t="s">
        <v>53</v>
      </c>
      <c r="CO170" s="27">
        <v>0</v>
      </c>
      <c r="CP170" s="27">
        <v>1.971773</v>
      </c>
      <c r="CQ170" s="28">
        <f t="shared" si="52"/>
        <v>-1.9617818435642753</v>
      </c>
      <c r="CR170" s="27">
        <f t="shared" si="53"/>
        <v>56.962902263975998</v>
      </c>
      <c r="CU170" s="30">
        <v>95</v>
      </c>
      <c r="CV170" s="30"/>
      <c r="CW170" s="15" t="s">
        <v>53</v>
      </c>
      <c r="CX170" s="33" t="s">
        <v>961</v>
      </c>
      <c r="CY170" s="34" t="s">
        <v>53</v>
      </c>
      <c r="CZ170" s="34" t="s">
        <v>962</v>
      </c>
      <c r="DA170" s="32"/>
      <c r="DB170" s="32"/>
      <c r="DC170" t="s">
        <v>53</v>
      </c>
      <c r="DD170">
        <v>204618</v>
      </c>
      <c r="DE170" t="s">
        <v>963</v>
      </c>
      <c r="DF170" s="30">
        <v>412</v>
      </c>
      <c r="DG170" s="39" t="s">
        <v>53</v>
      </c>
      <c r="DK170" s="30">
        <v>138</v>
      </c>
      <c r="DL170" s="30"/>
      <c r="DM170" s="32"/>
      <c r="DN170" s="32" t="s">
        <v>53</v>
      </c>
      <c r="DO170" s="41">
        <v>204457</v>
      </c>
    </row>
    <row r="171" spans="1:119" ht="15.75" x14ac:dyDescent="0.25">
      <c r="A171" t="s">
        <v>527</v>
      </c>
      <c r="B171" t="s">
        <v>54</v>
      </c>
      <c r="C171" s="52">
        <v>124.65787979186</v>
      </c>
      <c r="D171" s="52">
        <v>123.37660674771901</v>
      </c>
      <c r="E171" s="52">
        <v>-1.2812730441409883</v>
      </c>
      <c r="F171" s="124">
        <v>-1.0278315709206004E-2</v>
      </c>
      <c r="G171" s="45">
        <v>127.42014903899799</v>
      </c>
      <c r="H171" s="45">
        <v>127.014867340168</v>
      </c>
      <c r="I171" s="45">
        <v>-0.40528169882999521</v>
      </c>
      <c r="J171" s="46">
        <v>-3.1806719885875772E-3</v>
      </c>
      <c r="K171" s="47">
        <v>1</v>
      </c>
      <c r="L171" s="55">
        <f t="shared" si="46"/>
        <v>125.09695103899799</v>
      </c>
      <c r="M171" s="55">
        <f t="shared" si="47"/>
        <v>124.69166934016799</v>
      </c>
      <c r="N171" s="55">
        <f t="shared" si="44"/>
        <v>-0.40528169882999521</v>
      </c>
      <c r="O171" s="129">
        <f t="shared" si="45"/>
        <v>-3.2397408207307295E-3</v>
      </c>
      <c r="P171" s="54"/>
      <c r="Q171" s="42">
        <f t="shared" si="48"/>
        <v>541.70344335552443</v>
      </c>
      <c r="R171" s="42">
        <f t="shared" si="49"/>
        <v>536.13564434395244</v>
      </c>
      <c r="S171" s="42">
        <f t="shared" si="50"/>
        <v>543.61143671182231</v>
      </c>
      <c r="T171" s="42">
        <f t="shared" si="51"/>
        <v>541.85027654969099</v>
      </c>
      <c r="AB171" t="s">
        <v>54</v>
      </c>
      <c r="AC171" s="2">
        <v>124.65787979186</v>
      </c>
      <c r="AD171" s="2">
        <v>123.302075793553</v>
      </c>
      <c r="AE171" s="2">
        <v>-1.355803998306996</v>
      </c>
      <c r="AF171" s="1">
        <v>-1.087619972817417E-2</v>
      </c>
      <c r="AG171" s="2">
        <v>127.42014903899799</v>
      </c>
      <c r="AH171" s="2">
        <v>127.42014903899799</v>
      </c>
      <c r="AI171" s="2">
        <v>0</v>
      </c>
      <c r="AJ171" s="1">
        <v>0</v>
      </c>
      <c r="AM171" t="s">
        <v>54</v>
      </c>
      <c r="AN171" s="2">
        <v>124.65787979186</v>
      </c>
      <c r="AO171" s="2">
        <v>123.853402217696</v>
      </c>
      <c r="AP171" s="2">
        <v>-0.80447757416399668</v>
      </c>
      <c r="AQ171" s="1">
        <v>-6.4534835303409997E-3</v>
      </c>
      <c r="AR171" s="2">
        <v>124.501863421569</v>
      </c>
      <c r="AS171" s="2">
        <v>-0.15601637029099891</v>
      </c>
      <c r="AT171" s="1">
        <v>-1.2515564242829885E-3</v>
      </c>
      <c r="AU171" s="2">
        <v>124.688576612331</v>
      </c>
      <c r="AV171" s="2">
        <v>3.0696820471007413E-2</v>
      </c>
      <c r="AW171" s="1">
        <v>2.4624853657275082E-4</v>
      </c>
      <c r="AX171" s="2">
        <v>124.262854270513</v>
      </c>
      <c r="AY171" s="2">
        <v>-0.39502552134699442</v>
      </c>
      <c r="AZ171" s="1">
        <v>-3.1688772663754955E-3</v>
      </c>
      <c r="BA171" s="2">
        <v>124.433769452967</v>
      </c>
      <c r="BB171" s="2">
        <v>-0.22411033889299858</v>
      </c>
      <c r="BC171" s="1">
        <v>-1.7978032296650107E-3</v>
      </c>
      <c r="BD171" s="2">
        <v>122.864326469538</v>
      </c>
      <c r="BE171" s="2">
        <v>-1.7935533223219977</v>
      </c>
      <c r="BF171" s="1">
        <v>-1.4387805450539312E-2</v>
      </c>
      <c r="BG171" s="1"/>
      <c r="BH171" t="s">
        <v>54</v>
      </c>
      <c r="BI171" s="2">
        <v>127.42014903899799</v>
      </c>
      <c r="BJ171" s="2">
        <v>127.28505513938799</v>
      </c>
      <c r="BK171" s="2">
        <v>-0.1350938996099984</v>
      </c>
      <c r="BL171" s="1">
        <v>-1.060223996195859E-3</v>
      </c>
      <c r="BM171" s="2">
        <v>127.42014903899799</v>
      </c>
      <c r="BN171" s="2">
        <v>0</v>
      </c>
      <c r="BO171" s="1">
        <v>0</v>
      </c>
      <c r="BP171" s="2">
        <v>127.42014903899799</v>
      </c>
      <c r="BQ171" s="2">
        <v>0</v>
      </c>
      <c r="BR171" s="1">
        <v>0</v>
      </c>
      <c r="BS171" s="2">
        <v>127.28505513938799</v>
      </c>
      <c r="BT171" s="2">
        <v>-0.1350938996099984</v>
      </c>
      <c r="BU171" s="1">
        <v>-1.060223996195859E-3</v>
      </c>
      <c r="BV171" s="2">
        <v>127.42014903899799</v>
      </c>
      <c r="BW171" s="2">
        <v>0</v>
      </c>
      <c r="BX171" s="1">
        <v>0</v>
      </c>
      <c r="BY171" s="2">
        <v>127.014867340168</v>
      </c>
      <c r="BZ171" s="2">
        <v>-0.40528169882999521</v>
      </c>
      <c r="CA171" s="1">
        <v>-3.1806719885875772E-3</v>
      </c>
      <c r="CC171" t="s">
        <v>54</v>
      </c>
      <c r="CE171" s="23">
        <v>124.65787979186</v>
      </c>
      <c r="CF171" s="23">
        <v>125.984298085142</v>
      </c>
      <c r="CG171" s="23">
        <v>1.3264182932820034</v>
      </c>
      <c r="CH171" s="24">
        <v>1.0640468901738989E-2</v>
      </c>
      <c r="CI171" s="2">
        <v>127.42014903899799</v>
      </c>
      <c r="CJ171" s="2">
        <v>127.573501433597</v>
      </c>
      <c r="CK171" s="2">
        <v>0.15335239459901118</v>
      </c>
      <c r="CL171" s="1">
        <v>1.2035176206871051E-3</v>
      </c>
      <c r="CN171" s="25" t="s">
        <v>54</v>
      </c>
      <c r="CO171" s="27">
        <v>0</v>
      </c>
      <c r="CP171" s="27">
        <v>2.3231980000000001</v>
      </c>
      <c r="CQ171" s="28">
        <f t="shared" si="52"/>
        <v>-2.2970026889646245</v>
      </c>
      <c r="CR171" s="27">
        <f t="shared" si="53"/>
        <v>97.159994875479995</v>
      </c>
      <c r="CU171" s="30">
        <v>96</v>
      </c>
      <c r="CV171" s="30"/>
      <c r="CW171" s="15" t="s">
        <v>54</v>
      </c>
      <c r="CX171" s="33" t="s">
        <v>961</v>
      </c>
      <c r="CY171" s="34" t="s">
        <v>54</v>
      </c>
      <c r="CZ171" s="34" t="s">
        <v>962</v>
      </c>
      <c r="DA171" s="32"/>
      <c r="DB171" s="32"/>
      <c r="DC171" t="s">
        <v>54</v>
      </c>
      <c r="DD171">
        <v>230122</v>
      </c>
      <c r="DE171" t="s">
        <v>963</v>
      </c>
      <c r="DF171" s="30">
        <v>413</v>
      </c>
      <c r="DG171" s="39" t="s">
        <v>54</v>
      </c>
      <c r="DK171" s="30">
        <v>139</v>
      </c>
      <c r="DL171" s="30"/>
      <c r="DM171" s="32"/>
      <c r="DN171" s="32" t="s">
        <v>54</v>
      </c>
      <c r="DO171" s="41">
        <v>228364</v>
      </c>
    </row>
    <row r="172" spans="1:119" ht="15.75" x14ac:dyDescent="0.25">
      <c r="A172" t="s">
        <v>923</v>
      </c>
      <c r="B172" t="s">
        <v>55</v>
      </c>
      <c r="C172" s="52">
        <v>82.156301179883997</v>
      </c>
      <c r="D172" s="52">
        <v>80.580517121325997</v>
      </c>
      <c r="E172" s="52">
        <v>-1.5757840585579999</v>
      </c>
      <c r="F172" s="124">
        <v>-1.9180318927793105E-2</v>
      </c>
      <c r="G172" s="45">
        <v>82.677013651094001</v>
      </c>
      <c r="H172" s="45">
        <v>82.020331345357008</v>
      </c>
      <c r="I172" s="45">
        <v>-0.65668230573699304</v>
      </c>
      <c r="J172" s="46">
        <v>-7.9427434148536605E-3</v>
      </c>
      <c r="K172" s="47">
        <v>3</v>
      </c>
      <c r="L172" s="55">
        <f t="shared" si="46"/>
        <v>79.281820651093994</v>
      </c>
      <c r="M172" s="55">
        <f t="shared" si="47"/>
        <v>78.625138345357001</v>
      </c>
      <c r="N172" s="55">
        <f t="shared" si="44"/>
        <v>-0.65668230573699304</v>
      </c>
      <c r="O172" s="129">
        <f t="shared" si="45"/>
        <v>-8.2828862952951318E-3</v>
      </c>
      <c r="P172" s="54"/>
      <c r="Q172" s="42">
        <f t="shared" si="48"/>
        <v>288.9114383974258</v>
      </c>
      <c r="R172" s="42">
        <f t="shared" si="49"/>
        <v>283.37002486707576</v>
      </c>
      <c r="S172" s="42">
        <f t="shared" si="50"/>
        <v>278.80301953859998</v>
      </c>
      <c r="T172" s="42">
        <f t="shared" si="51"/>
        <v>276.49372582897684</v>
      </c>
      <c r="AB172" t="s">
        <v>55</v>
      </c>
      <c r="AC172" s="2">
        <v>82.156301179883997</v>
      </c>
      <c r="AD172" s="2">
        <v>82.148849951190996</v>
      </c>
      <c r="AE172" s="2">
        <v>-7.4512286930001892E-3</v>
      </c>
      <c r="AF172" s="1">
        <v>-9.0695766313596236E-5</v>
      </c>
      <c r="AG172" s="2">
        <v>82.677013651094001</v>
      </c>
      <c r="AH172" s="2">
        <v>82.668618126711991</v>
      </c>
      <c r="AI172" s="2">
        <v>-8.3955243820099668E-3</v>
      </c>
      <c r="AJ172" s="1">
        <v>-1.0154605266029556E-4</v>
      </c>
      <c r="AM172" t="s">
        <v>55</v>
      </c>
      <c r="AN172" s="2">
        <v>82.156301179883997</v>
      </c>
      <c r="AO172" s="2">
        <v>81.246103842766004</v>
      </c>
      <c r="AP172" s="2">
        <v>-0.91019733711799233</v>
      </c>
      <c r="AQ172" s="1">
        <v>-1.1078849997458923E-2</v>
      </c>
      <c r="AR172" s="2">
        <v>81.969886859123008</v>
      </c>
      <c r="AS172" s="2">
        <v>-0.18641432076098852</v>
      </c>
      <c r="AT172" s="1">
        <v>-2.2690203682956475E-3</v>
      </c>
      <c r="AU172" s="2">
        <v>82.112086766689998</v>
      </c>
      <c r="AV172" s="2">
        <v>-4.4214413193998325E-2</v>
      </c>
      <c r="AW172" s="1">
        <v>-5.3817434036117781E-4</v>
      </c>
      <c r="AX172" s="2">
        <v>81.595460852382999</v>
      </c>
      <c r="AY172" s="2">
        <v>-0.56084032750099766</v>
      </c>
      <c r="AZ172" s="1">
        <v>-6.8265041079809425E-3</v>
      </c>
      <c r="BA172" s="2">
        <v>81.95252349335</v>
      </c>
      <c r="BB172" s="2">
        <v>-0.20377768653399642</v>
      </c>
      <c r="BC172" s="1">
        <v>-2.4803658831696706E-3</v>
      </c>
      <c r="BD172" s="2">
        <v>80.066428959606</v>
      </c>
      <c r="BE172" s="2">
        <v>-2.0898722202779965</v>
      </c>
      <c r="BF172" s="1">
        <v>-2.543775937164151E-2</v>
      </c>
      <c r="BG172" s="1"/>
      <c r="BH172" t="s">
        <v>55</v>
      </c>
      <c r="BI172" s="2">
        <v>82.677013651094001</v>
      </c>
      <c r="BJ172" s="2">
        <v>82.353661832026006</v>
      </c>
      <c r="BK172" s="2">
        <v>-0.32335181906799448</v>
      </c>
      <c r="BL172" s="1">
        <v>-3.9110244164426928E-3</v>
      </c>
      <c r="BM172" s="2">
        <v>82.616689217206002</v>
      </c>
      <c r="BN172" s="2">
        <v>-6.0324433887998907E-2</v>
      </c>
      <c r="BO172" s="1">
        <v>-7.2963972964208148E-4</v>
      </c>
      <c r="BP172" s="2">
        <v>82.664517815229999</v>
      </c>
      <c r="BQ172" s="2">
        <v>-1.2495835864001492E-2</v>
      </c>
      <c r="BR172" s="1">
        <v>-1.5114038729961002E-4</v>
      </c>
      <c r="BS172" s="2">
        <v>82.435858227679006</v>
      </c>
      <c r="BT172" s="2">
        <v>-0.24115542341499463</v>
      </c>
      <c r="BU172" s="1">
        <v>-2.916837616229062E-3</v>
      </c>
      <c r="BV172" s="2">
        <v>82.606940905274996</v>
      </c>
      <c r="BW172" s="2">
        <v>-7.0072745819004467E-2</v>
      </c>
      <c r="BX172" s="1">
        <v>-8.4754809982275222E-4</v>
      </c>
      <c r="BY172" s="2">
        <v>81.894878938657001</v>
      </c>
      <c r="BZ172" s="2">
        <v>-0.78213471243699928</v>
      </c>
      <c r="CA172" s="1">
        <v>-9.4601229277304685E-3</v>
      </c>
      <c r="CC172" t="s">
        <v>55</v>
      </c>
      <c r="CE172" s="23">
        <v>82.156301179883997</v>
      </c>
      <c r="CF172" s="23">
        <v>82.040070972824012</v>
      </c>
      <c r="CG172" s="23">
        <v>-0.11623020705998499</v>
      </c>
      <c r="CH172" s="24">
        <v>-1.414744887376259E-3</v>
      </c>
      <c r="CI172" s="2">
        <v>82.677013651094001</v>
      </c>
      <c r="CJ172" s="2">
        <v>82.580352804176997</v>
      </c>
      <c r="CK172" s="2">
        <v>-9.6660846917004051E-2</v>
      </c>
      <c r="CL172" s="1">
        <v>-1.1691381031845604E-3</v>
      </c>
      <c r="CN172" s="25" t="s">
        <v>55</v>
      </c>
      <c r="CO172" s="27">
        <v>0</v>
      </c>
      <c r="CP172" s="27">
        <v>3.3951929999999999</v>
      </c>
      <c r="CQ172" s="28">
        <f t="shared" si="52"/>
        <v>-3.4048467885114468</v>
      </c>
      <c r="CR172" s="27">
        <f t="shared" si="53"/>
        <v>57.059027466403002</v>
      </c>
      <c r="CU172" s="30">
        <v>97</v>
      </c>
      <c r="CV172" s="30"/>
      <c r="CW172" s="15" t="s">
        <v>55</v>
      </c>
      <c r="CX172" s="33" t="s">
        <v>961</v>
      </c>
      <c r="CY172" s="34" t="s">
        <v>55</v>
      </c>
      <c r="CZ172" s="34" t="s">
        <v>962</v>
      </c>
      <c r="DA172" s="32"/>
      <c r="DB172" s="32"/>
      <c r="DC172" t="s">
        <v>55</v>
      </c>
      <c r="DD172">
        <v>284365</v>
      </c>
      <c r="DE172" t="s">
        <v>963</v>
      </c>
      <c r="DF172" s="30">
        <v>414</v>
      </c>
      <c r="DG172" s="39" t="s">
        <v>55</v>
      </c>
      <c r="DK172" s="30">
        <v>140</v>
      </c>
      <c r="DL172" s="30"/>
      <c r="DM172" s="32"/>
      <c r="DN172" s="32" t="s">
        <v>55</v>
      </c>
      <c r="DO172" s="41">
        <v>283674</v>
      </c>
    </row>
    <row r="173" spans="1:119" ht="15.75" x14ac:dyDescent="0.25">
      <c r="B173" t="s">
        <v>56</v>
      </c>
      <c r="C173" s="52">
        <v>102.21763984594</v>
      </c>
      <c r="D173" s="52">
        <v>101.46519233266801</v>
      </c>
      <c r="E173" s="52">
        <v>-0.75244751327198856</v>
      </c>
      <c r="F173" s="124">
        <v>-7.3612295725675094E-3</v>
      </c>
      <c r="G173" s="45">
        <v>100.599585106258</v>
      </c>
      <c r="H173" s="45">
        <v>100.11521224201199</v>
      </c>
      <c r="I173" s="45">
        <v>-0.48437286424601211</v>
      </c>
      <c r="J173" s="46">
        <v>-4.8148594622372922E-3</v>
      </c>
      <c r="K173" s="47">
        <v>2</v>
      </c>
      <c r="L173" s="55">
        <f t="shared" si="46"/>
        <v>98.665445106258005</v>
      </c>
      <c r="M173" s="55">
        <f t="shared" si="47"/>
        <v>98.181072242011993</v>
      </c>
      <c r="N173" s="55">
        <f t="shared" si="44"/>
        <v>-0.48437286424601211</v>
      </c>
      <c r="O173" s="129">
        <f t="shared" si="45"/>
        <v>-4.9092452147189479E-3</v>
      </c>
      <c r="P173" s="54"/>
      <c r="Q173" s="42">
        <f t="shared" si="48"/>
        <v>470.55462392481633</v>
      </c>
      <c r="R173" s="42">
        <f t="shared" si="49"/>
        <v>467.09076331167256</v>
      </c>
      <c r="S173" s="42">
        <f t="shared" si="50"/>
        <v>454.20224421464087</v>
      </c>
      <c r="T173" s="42">
        <f t="shared" si="51"/>
        <v>451.97245402071553</v>
      </c>
      <c r="AB173" t="s">
        <v>56</v>
      </c>
      <c r="AC173" s="2">
        <v>102.21763984594</v>
      </c>
      <c r="AD173" s="2">
        <v>101.31810251296399</v>
      </c>
      <c r="AE173" s="2">
        <v>-0.89953733297600991</v>
      </c>
      <c r="AF173" s="1">
        <v>-8.8002162281556415E-3</v>
      </c>
      <c r="AG173" s="2">
        <v>100.599585106258</v>
      </c>
      <c r="AH173" s="2">
        <v>100.339002090677</v>
      </c>
      <c r="AI173" s="2">
        <v>-0.26058301558100538</v>
      </c>
      <c r="AJ173" s="1">
        <v>-2.5902991081500522E-3</v>
      </c>
      <c r="AM173" t="s">
        <v>56</v>
      </c>
      <c r="AN173" s="2">
        <v>102.21763984594</v>
      </c>
      <c r="AO173" s="2">
        <v>101.525819916733</v>
      </c>
      <c r="AP173" s="2">
        <v>-0.69181992920699997</v>
      </c>
      <c r="AQ173" s="1">
        <v>-6.7681070532414423E-3</v>
      </c>
      <c r="AR173" s="2">
        <v>102.076633079777</v>
      </c>
      <c r="AS173" s="2">
        <v>-0.14100676616300234</v>
      </c>
      <c r="AT173" s="1">
        <v>-1.3794758553956478E-3</v>
      </c>
      <c r="AU173" s="2">
        <v>102.227460769499</v>
      </c>
      <c r="AV173" s="2">
        <v>9.8209235590047683E-3</v>
      </c>
      <c r="AW173" s="1">
        <v>9.6078559178304555E-5</v>
      </c>
      <c r="AX173" s="2">
        <v>101.849185038313</v>
      </c>
      <c r="AY173" s="2">
        <v>-0.36845480762700333</v>
      </c>
      <c r="AZ173" s="1">
        <v>-3.6046107910760773E-3</v>
      </c>
      <c r="BA173" s="2">
        <v>102.034972164705</v>
      </c>
      <c r="BB173" s="2">
        <v>-0.18266768123500299</v>
      </c>
      <c r="BC173" s="1">
        <v>-1.7870465558617414E-3</v>
      </c>
      <c r="BD173" s="2">
        <v>100.646122448952</v>
      </c>
      <c r="BE173" s="2">
        <v>-1.5715173969879999</v>
      </c>
      <c r="BF173" s="1">
        <v>-1.5374228942837593E-2</v>
      </c>
      <c r="BG173" s="1"/>
      <c r="BH173" t="s">
        <v>56</v>
      </c>
      <c r="BI173" s="2">
        <v>100.599585106258</v>
      </c>
      <c r="BJ173" s="2">
        <v>100.322071974672</v>
      </c>
      <c r="BK173" s="2">
        <v>-0.2775131315860051</v>
      </c>
      <c r="BL173" s="1">
        <v>-2.7585912137995669E-3</v>
      </c>
      <c r="BM173" s="2">
        <v>100.550112031026</v>
      </c>
      <c r="BN173" s="2">
        <v>-4.9473075232000951E-2</v>
      </c>
      <c r="BO173" s="1">
        <v>-4.9178210009261135E-4</v>
      </c>
      <c r="BP173" s="2">
        <v>100.602359534702</v>
      </c>
      <c r="BQ173" s="2">
        <v>2.7744284439989997E-3</v>
      </c>
      <c r="BR173" s="1">
        <v>2.757892531135708E-5</v>
      </c>
      <c r="BS173" s="2">
        <v>100.39169517576299</v>
      </c>
      <c r="BT173" s="2">
        <v>-0.20788993049501414</v>
      </c>
      <c r="BU173" s="1">
        <v>-2.0665088258110709E-3</v>
      </c>
      <c r="BV173" s="2">
        <v>100.532307498273</v>
      </c>
      <c r="BW173" s="2">
        <v>-6.7277607985005261E-2</v>
      </c>
      <c r="BX173" s="1">
        <v>-6.6876625697753615E-4</v>
      </c>
      <c r="BY173" s="2">
        <v>99.916926337090004</v>
      </c>
      <c r="BZ173" s="2">
        <v>-0.68265876916800039</v>
      </c>
      <c r="CA173" s="1">
        <v>-6.785900443296502E-3</v>
      </c>
      <c r="CC173" t="s">
        <v>56</v>
      </c>
      <c r="CE173" s="23">
        <v>102.21763984594</v>
      </c>
      <c r="CF173" s="23">
        <v>103.479937062413</v>
      </c>
      <c r="CG173" s="23">
        <v>1.2622972164730015</v>
      </c>
      <c r="CH173" s="24">
        <v>1.2349113307404729E-2</v>
      </c>
      <c r="CI173" s="2">
        <v>100.599585106258</v>
      </c>
      <c r="CJ173" s="2">
        <v>100.87706284442601</v>
      </c>
      <c r="CK173" s="2">
        <v>0.27747773816800247</v>
      </c>
      <c r="CL173" s="1">
        <v>2.7582393891079915E-3</v>
      </c>
      <c r="CN173" s="25" t="s">
        <v>56</v>
      </c>
      <c r="CO173" s="27">
        <v>0</v>
      </c>
      <c r="CP173" s="27">
        <v>1.93414</v>
      </c>
      <c r="CQ173" s="28">
        <f t="shared" si="52"/>
        <v>-1.9183369865093844</v>
      </c>
      <c r="CR173" s="27">
        <f t="shared" si="53"/>
        <v>70.097404177100003</v>
      </c>
      <c r="CU173" s="30">
        <v>98</v>
      </c>
      <c r="CV173" s="30"/>
      <c r="CW173" s="15" t="s">
        <v>56</v>
      </c>
      <c r="CX173" s="33" t="s">
        <v>961</v>
      </c>
      <c r="CY173" s="34" t="s">
        <v>56</v>
      </c>
      <c r="CZ173" s="34" t="s">
        <v>962</v>
      </c>
      <c r="DA173" s="32"/>
      <c r="DB173" s="32"/>
      <c r="DC173" t="s">
        <v>56</v>
      </c>
      <c r="DD173">
        <v>217228</v>
      </c>
      <c r="DE173" t="s">
        <v>963</v>
      </c>
      <c r="DF173" s="30">
        <v>415</v>
      </c>
      <c r="DG173" s="39" t="s">
        <v>56</v>
      </c>
      <c r="DK173" s="30">
        <v>141</v>
      </c>
      <c r="DL173" s="30"/>
      <c r="DM173" s="32"/>
      <c r="DN173" s="32" t="s">
        <v>56</v>
      </c>
      <c r="DO173" s="41">
        <v>216395</v>
      </c>
    </row>
    <row r="174" spans="1:119" ht="15.75" x14ac:dyDescent="0.25">
      <c r="A174" t="s">
        <v>528</v>
      </c>
      <c r="B174" t="s">
        <v>57</v>
      </c>
      <c r="C174" s="52">
        <v>63.975643602925999</v>
      </c>
      <c r="D174" s="52">
        <v>62.301891743170003</v>
      </c>
      <c r="E174" s="52">
        <v>-1.6737518597559955</v>
      </c>
      <c r="F174" s="124">
        <v>-2.6162329372477693E-2</v>
      </c>
      <c r="G174" s="45">
        <v>65.798722555826998</v>
      </c>
      <c r="H174" s="45">
        <v>65.439879371800004</v>
      </c>
      <c r="I174" s="45">
        <v>-0.35884318402699478</v>
      </c>
      <c r="J174" s="46">
        <v>-5.4536497075993217E-3</v>
      </c>
      <c r="K174" s="47">
        <v>3</v>
      </c>
      <c r="L174" s="55">
        <f t="shared" si="46"/>
        <v>63.598043555826997</v>
      </c>
      <c r="M174" s="55">
        <f t="shared" si="47"/>
        <v>63.239200371800003</v>
      </c>
      <c r="N174" s="55">
        <f t="shared" si="44"/>
        <v>-0.35884318402699478</v>
      </c>
      <c r="O174" s="129">
        <f t="shared" si="45"/>
        <v>-5.6423619967491401E-3</v>
      </c>
      <c r="P174" s="54"/>
      <c r="Q174" s="42">
        <f t="shared" si="48"/>
        <v>293.19054835098189</v>
      </c>
      <c r="R174" s="42">
        <f t="shared" si="49"/>
        <v>285.52000065612611</v>
      </c>
      <c r="S174" s="42">
        <f t="shared" si="50"/>
        <v>291.46006533226551</v>
      </c>
      <c r="T174" s="42">
        <f t="shared" si="51"/>
        <v>289.81554213606472</v>
      </c>
      <c r="AB174" t="s">
        <v>57</v>
      </c>
      <c r="AC174" s="2">
        <v>63.975643602925999</v>
      </c>
      <c r="AD174" s="2">
        <v>63.803624957152003</v>
      </c>
      <c r="AE174" s="2">
        <v>-0.17201864577399562</v>
      </c>
      <c r="AF174" s="1">
        <v>-2.6888146189142544E-3</v>
      </c>
      <c r="AG174" s="2">
        <v>65.798722555826998</v>
      </c>
      <c r="AH174" s="2">
        <v>65.749552596277994</v>
      </c>
      <c r="AI174" s="2">
        <v>-4.9169959549004716E-2</v>
      </c>
      <c r="AJ174" s="1">
        <v>-7.4727833062847705E-4</v>
      </c>
      <c r="AM174" t="s">
        <v>57</v>
      </c>
      <c r="AN174" s="2">
        <v>63.975643602925999</v>
      </c>
      <c r="AO174" s="2">
        <v>63.199816908774004</v>
      </c>
      <c r="AP174" s="2">
        <v>-0.7758266941519949</v>
      </c>
      <c r="AQ174" s="1">
        <v>-1.2126907217491619E-2</v>
      </c>
      <c r="AR174" s="2">
        <v>63.851687176001001</v>
      </c>
      <c r="AS174" s="2">
        <v>-0.1239564269249982</v>
      </c>
      <c r="AT174" s="1">
        <v>-1.9375565440865516E-3</v>
      </c>
      <c r="AU174" s="2">
        <v>63.943819734632001</v>
      </c>
      <c r="AV174" s="2">
        <v>-3.1823868293997748E-2</v>
      </c>
      <c r="AW174" s="1">
        <v>-4.9743725114384388E-4</v>
      </c>
      <c r="AX174" s="2">
        <v>63.548417227689995</v>
      </c>
      <c r="AY174" s="2">
        <v>-0.42722637523600326</v>
      </c>
      <c r="AZ174" s="1">
        <v>-6.6779535331859263E-3</v>
      </c>
      <c r="BA174" s="2">
        <v>63.814018712676003</v>
      </c>
      <c r="BB174" s="2">
        <v>-0.16162489024999616</v>
      </c>
      <c r="BC174" s="1">
        <v>-2.5263503600392707E-3</v>
      </c>
      <c r="BD174" s="2">
        <v>62.323448448733004</v>
      </c>
      <c r="BE174" s="2">
        <v>-1.6521951541929951</v>
      </c>
      <c r="BF174" s="1">
        <v>-2.5825377614761974E-2</v>
      </c>
      <c r="BG174" s="1"/>
      <c r="BH174" t="s">
        <v>57</v>
      </c>
      <c r="BI174" s="2">
        <v>65.798722555826998</v>
      </c>
      <c r="BJ174" s="2">
        <v>65.579944045934994</v>
      </c>
      <c r="BK174" s="2">
        <v>-0.21877850989200454</v>
      </c>
      <c r="BL174" s="1">
        <v>-3.3249659171784326E-3</v>
      </c>
      <c r="BM174" s="2">
        <v>65.762887233978006</v>
      </c>
      <c r="BN174" s="2">
        <v>-3.5835321848992407E-2</v>
      </c>
      <c r="BO174" s="1">
        <v>-5.4462032782760924E-4</v>
      </c>
      <c r="BP174" s="2">
        <v>65.789728988942997</v>
      </c>
      <c r="BQ174" s="2">
        <v>-8.993566884001325E-3</v>
      </c>
      <c r="BR174" s="1">
        <v>-1.3668300135113906E-4</v>
      </c>
      <c r="BS174" s="2">
        <v>65.626751569763996</v>
      </c>
      <c r="BT174" s="2">
        <v>-0.17197098606300187</v>
      </c>
      <c r="BU174" s="1">
        <v>-2.6135915620108417E-3</v>
      </c>
      <c r="BV174" s="2">
        <v>65.751849802230993</v>
      </c>
      <c r="BW174" s="2">
        <v>-4.6872753596005623E-2</v>
      </c>
      <c r="BX174" s="1">
        <v>-7.1236570825879456E-4</v>
      </c>
      <c r="BY174" s="2">
        <v>65.439879371800004</v>
      </c>
      <c r="BZ174" s="2">
        <v>-0.35884318402699478</v>
      </c>
      <c r="CA174" s="1">
        <v>-5.4536497075993217E-3</v>
      </c>
      <c r="CC174" t="s">
        <v>57</v>
      </c>
      <c r="CE174" s="23">
        <v>63.975643602925999</v>
      </c>
      <c r="CF174" s="23">
        <v>63.547018603301005</v>
      </c>
      <c r="CG174" s="23">
        <v>-0.42862499962499356</v>
      </c>
      <c r="CH174" s="24">
        <v>-6.699815359190695E-3</v>
      </c>
      <c r="CI174" s="2">
        <v>65.798722555826998</v>
      </c>
      <c r="CJ174" s="2">
        <v>65.627269900952996</v>
      </c>
      <c r="CK174" s="2">
        <v>-0.17145265487400252</v>
      </c>
      <c r="CL174" s="1">
        <v>-2.6057140353831845E-3</v>
      </c>
      <c r="CN174" s="25" t="s">
        <v>57</v>
      </c>
      <c r="CO174" s="27">
        <v>0</v>
      </c>
      <c r="CP174" s="27">
        <v>2.2006790000000001</v>
      </c>
      <c r="CQ174" s="28">
        <f t="shared" si="52"/>
        <v>-2.186527336879478</v>
      </c>
      <c r="CR174" s="27">
        <f t="shared" si="53"/>
        <v>121.51137153167601</v>
      </c>
      <c r="CU174" s="30">
        <v>99</v>
      </c>
      <c r="CV174" s="30"/>
      <c r="CW174" s="15" t="s">
        <v>57</v>
      </c>
      <c r="CX174" s="33" t="s">
        <v>961</v>
      </c>
      <c r="CY174" s="34" t="s">
        <v>57</v>
      </c>
      <c r="CZ174" s="34" t="s">
        <v>962</v>
      </c>
      <c r="DA174" s="32"/>
      <c r="DB174" s="32"/>
      <c r="DC174" t="s">
        <v>57</v>
      </c>
      <c r="DD174">
        <v>218205</v>
      </c>
      <c r="DE174" t="s">
        <v>963</v>
      </c>
      <c r="DF174" s="30">
        <v>416</v>
      </c>
      <c r="DG174" s="39" t="s">
        <v>57</v>
      </c>
      <c r="DK174" s="30">
        <v>142</v>
      </c>
      <c r="DL174" s="30"/>
      <c r="DM174" s="32"/>
      <c r="DN174" s="32" t="s">
        <v>57</v>
      </c>
      <c r="DO174" s="41">
        <v>216878</v>
      </c>
    </row>
    <row r="175" spans="1:119" ht="15.75" x14ac:dyDescent="0.25">
      <c r="A175" t="s">
        <v>529</v>
      </c>
      <c r="B175" t="s">
        <v>58</v>
      </c>
      <c r="C175" s="52">
        <v>128.672839205965</v>
      </c>
      <c r="D175" s="52">
        <v>128.10170411513201</v>
      </c>
      <c r="E175" s="52">
        <v>-0.57113509083299618</v>
      </c>
      <c r="F175" s="124">
        <v>-4.4386608266161545E-3</v>
      </c>
      <c r="G175" s="45">
        <v>127.45178650772699</v>
      </c>
      <c r="H175" s="45">
        <v>126.94894040809899</v>
      </c>
      <c r="I175" s="45">
        <v>-0.50284609962800175</v>
      </c>
      <c r="J175" s="46">
        <v>-3.9453829044406204E-3</v>
      </c>
      <c r="K175" s="47">
        <v>2</v>
      </c>
      <c r="L175" s="55">
        <f t="shared" si="46"/>
        <v>124.62193350772699</v>
      </c>
      <c r="M175" s="55">
        <f t="shared" si="47"/>
        <v>124.11908740809899</v>
      </c>
      <c r="N175" s="55">
        <f t="shared" si="44"/>
        <v>-0.50284609962800175</v>
      </c>
      <c r="O175" s="129">
        <f t="shared" si="45"/>
        <v>-4.034972700827367E-3</v>
      </c>
      <c r="P175" s="54"/>
      <c r="Q175" s="42">
        <f t="shared" si="48"/>
        <v>416.44660527922701</v>
      </c>
      <c r="R175" s="42">
        <f t="shared" si="49"/>
        <v>414.59814004599684</v>
      </c>
      <c r="S175" s="42">
        <f t="shared" si="50"/>
        <v>403.33594465537027</v>
      </c>
      <c r="T175" s="42">
        <f t="shared" si="51"/>
        <v>401.70849512942345</v>
      </c>
      <c r="AB175" t="s">
        <v>58</v>
      </c>
      <c r="AC175" s="2">
        <v>128.672839205965</v>
      </c>
      <c r="AD175" s="2">
        <v>127.877835373164</v>
      </c>
      <c r="AE175" s="2">
        <v>-0.79500383280100095</v>
      </c>
      <c r="AF175" s="1">
        <v>-6.1784898639599319E-3</v>
      </c>
      <c r="AG175" s="2">
        <v>127.45178650772699</v>
      </c>
      <c r="AH175" s="2">
        <v>127.219487116655</v>
      </c>
      <c r="AI175" s="2">
        <v>-0.23229939107199016</v>
      </c>
      <c r="AJ175" s="1">
        <v>-1.8226452326575006E-3</v>
      </c>
      <c r="AM175" t="s">
        <v>58</v>
      </c>
      <c r="AN175" s="2">
        <v>128.672839205965</v>
      </c>
      <c r="AO175" s="2">
        <v>127.909007703179</v>
      </c>
      <c r="AP175" s="2">
        <v>-0.76383150278600453</v>
      </c>
      <c r="AQ175" s="1">
        <v>-5.9362294910066376E-3</v>
      </c>
      <c r="AR175" s="2">
        <v>128.49386287835699</v>
      </c>
      <c r="AS175" s="2">
        <v>-0.1789763276080123</v>
      </c>
      <c r="AT175" s="1">
        <v>-1.3909409997670691E-3</v>
      </c>
      <c r="AU175" s="2">
        <v>128.66611667984299</v>
      </c>
      <c r="AV175" s="2">
        <v>-6.7225261220187349E-3</v>
      </c>
      <c r="AW175" s="1">
        <v>-5.2245105987426543E-5</v>
      </c>
      <c r="AX175" s="2">
        <v>128.240636851007</v>
      </c>
      <c r="AY175" s="2">
        <v>-0.43220235495800807</v>
      </c>
      <c r="AZ175" s="1">
        <v>-3.3589245222621317E-3</v>
      </c>
      <c r="BA175" s="2">
        <v>128.46971563005701</v>
      </c>
      <c r="BB175" s="2">
        <v>-0.20312357590799479</v>
      </c>
      <c r="BC175" s="1">
        <v>-1.5786049111954188E-3</v>
      </c>
      <c r="BD175" s="2">
        <v>126.83349030424499</v>
      </c>
      <c r="BE175" s="2">
        <v>-1.8393489017200153</v>
      </c>
      <c r="BF175" s="1">
        <v>-1.429477202081313E-2</v>
      </c>
      <c r="BG175" s="1"/>
      <c r="BH175" t="s">
        <v>58</v>
      </c>
      <c r="BI175" s="2">
        <v>127.45178650772699</v>
      </c>
      <c r="BJ175" s="2">
        <v>127.13287875621</v>
      </c>
      <c r="BK175" s="2">
        <v>-0.31890775151698847</v>
      </c>
      <c r="BL175" s="1">
        <v>-2.5021834550561918E-3</v>
      </c>
      <c r="BM175" s="2">
        <v>127.390268325691</v>
      </c>
      <c r="BN175" s="2">
        <v>-6.151818203599646E-2</v>
      </c>
      <c r="BO175" s="1">
        <v>-4.8267806769634267E-4</v>
      </c>
      <c r="BP175" s="2">
        <v>127.449885600513</v>
      </c>
      <c r="BQ175" s="2">
        <v>-1.9009072139937189E-3</v>
      </c>
      <c r="BR175" s="1">
        <v>-1.4914716114069322E-5</v>
      </c>
      <c r="BS175" s="2">
        <v>127.20182646854401</v>
      </c>
      <c r="BT175" s="2">
        <v>-0.24996003918298015</v>
      </c>
      <c r="BU175" s="1">
        <v>-1.9612125183339495E-3</v>
      </c>
      <c r="BV175" s="2">
        <v>127.37651304622599</v>
      </c>
      <c r="BW175" s="2">
        <v>-7.5273461500998451E-2</v>
      </c>
      <c r="BX175" s="1">
        <v>-5.9060342395777132E-4</v>
      </c>
      <c r="BY175" s="2">
        <v>126.631528113714</v>
      </c>
      <c r="BZ175" s="2">
        <v>-0.8202583940129955</v>
      </c>
      <c r="CA175" s="1">
        <v>-6.4358328469822264E-3</v>
      </c>
      <c r="CC175" t="s">
        <v>58</v>
      </c>
      <c r="CE175" s="23">
        <v>128.672839205965</v>
      </c>
      <c r="CF175" s="23">
        <v>130.29662089409899</v>
      </c>
      <c r="CG175" s="23">
        <v>1.6237816881339882</v>
      </c>
      <c r="CH175" s="24">
        <v>1.2619459539047095E-2</v>
      </c>
      <c r="CI175" s="2">
        <v>127.45178650772699</v>
      </c>
      <c r="CJ175" s="2">
        <v>127.810718123163</v>
      </c>
      <c r="CK175" s="2">
        <v>0.35893161543600627</v>
      </c>
      <c r="CL175" s="1">
        <v>2.816214862662952E-3</v>
      </c>
      <c r="CN175" s="25" t="s">
        <v>58</v>
      </c>
      <c r="CO175" s="27">
        <v>0</v>
      </c>
      <c r="CP175" s="27">
        <v>2.829853</v>
      </c>
      <c r="CQ175" s="28">
        <f t="shared" si="52"/>
        <v>-2.8324764026007401</v>
      </c>
      <c r="CR175" s="27">
        <f t="shared" si="53"/>
        <v>48.724601192400002</v>
      </c>
      <c r="CU175" s="30">
        <v>100</v>
      </c>
      <c r="CV175" s="30"/>
      <c r="CW175" s="15" t="s">
        <v>58</v>
      </c>
      <c r="CX175" s="33" t="s">
        <v>961</v>
      </c>
      <c r="CY175" s="34" t="s">
        <v>58</v>
      </c>
      <c r="CZ175" s="34" t="s">
        <v>962</v>
      </c>
      <c r="DA175" s="32"/>
      <c r="DB175" s="32"/>
      <c r="DC175" t="s">
        <v>58</v>
      </c>
      <c r="DD175">
        <v>308978</v>
      </c>
      <c r="DE175" t="s">
        <v>963</v>
      </c>
      <c r="DF175" s="30">
        <v>417</v>
      </c>
      <c r="DG175" s="39" t="s">
        <v>58</v>
      </c>
      <c r="DK175" s="30">
        <v>143</v>
      </c>
      <c r="DL175" s="30"/>
      <c r="DM175" s="32"/>
      <c r="DN175" s="32" t="s">
        <v>58</v>
      </c>
      <c r="DO175" s="41">
        <v>308042</v>
      </c>
    </row>
    <row r="176" spans="1:119" ht="15.75" x14ac:dyDescent="0.25">
      <c r="A176" t="s">
        <v>530</v>
      </c>
      <c r="B176" t="s">
        <v>62</v>
      </c>
      <c r="C176" s="52">
        <v>103.04178325217799</v>
      </c>
      <c r="D176" s="52">
        <v>103.401844736863</v>
      </c>
      <c r="E176" s="52">
        <v>0.36006148468500498</v>
      </c>
      <c r="F176" s="124">
        <v>3.4943250526227126E-3</v>
      </c>
      <c r="G176" s="45">
        <v>110.45962641852499</v>
      </c>
      <c r="H176" s="45">
        <v>110.106018205506</v>
      </c>
      <c r="I176" s="45">
        <v>-0.35360821301898682</v>
      </c>
      <c r="J176" s="46">
        <v>-3.2012439701650467E-3</v>
      </c>
      <c r="K176" s="47">
        <v>1</v>
      </c>
      <c r="L176" s="55">
        <f t="shared" si="46"/>
        <v>109.147068418525</v>
      </c>
      <c r="M176" s="55">
        <f t="shared" si="47"/>
        <v>108.79346020550601</v>
      </c>
      <c r="N176" s="55">
        <f t="shared" si="44"/>
        <v>-0.35360821301898682</v>
      </c>
      <c r="O176" s="129">
        <f t="shared" si="45"/>
        <v>-3.2397408207344085E-3</v>
      </c>
      <c r="P176" s="54"/>
      <c r="Q176" s="42">
        <f t="shared" si="48"/>
        <v>686.3092417838003</v>
      </c>
      <c r="R176" s="42">
        <f t="shared" si="49"/>
        <v>688.70742936121189</v>
      </c>
      <c r="S176" s="42">
        <f t="shared" si="50"/>
        <v>726.97346071656932</v>
      </c>
      <c r="T176" s="42">
        <f t="shared" si="51"/>
        <v>724.6182551202952</v>
      </c>
      <c r="AB176" t="s">
        <v>62</v>
      </c>
      <c r="AC176" s="2">
        <v>103.04178325217799</v>
      </c>
      <c r="AD176" s="2">
        <v>102.625719431562</v>
      </c>
      <c r="AE176" s="2">
        <v>-0.41606382061598879</v>
      </c>
      <c r="AF176" s="1">
        <v>-4.0378165777443928E-3</v>
      </c>
      <c r="AG176" s="2">
        <v>110.45962641852499</v>
      </c>
      <c r="AH176" s="2">
        <v>110.45962641852499</v>
      </c>
      <c r="AI176" s="2">
        <v>0</v>
      </c>
      <c r="AJ176" s="1">
        <v>0</v>
      </c>
      <c r="AM176" t="s">
        <v>62</v>
      </c>
      <c r="AN176" s="2">
        <v>103.04178325217799</v>
      </c>
      <c r="AO176" s="2">
        <v>102.66116112108</v>
      </c>
      <c r="AP176" s="2">
        <v>-0.38062213109799359</v>
      </c>
      <c r="AQ176" s="1">
        <v>-3.6938620342631579E-3</v>
      </c>
      <c r="AR176" s="2">
        <v>102.947284017326</v>
      </c>
      <c r="AS176" s="2">
        <v>-9.4499234851994629E-2</v>
      </c>
      <c r="AT176" s="1">
        <v>-9.1709626783848582E-4</v>
      </c>
      <c r="AU176" s="2">
        <v>103.089331781149</v>
      </c>
      <c r="AV176" s="2">
        <v>4.7548528971006476E-2</v>
      </c>
      <c r="AW176" s="1">
        <v>4.6144901097683056E-4</v>
      </c>
      <c r="AX176" s="2">
        <v>102.877074876878</v>
      </c>
      <c r="AY176" s="2">
        <v>-0.16470837529999471</v>
      </c>
      <c r="AZ176" s="1">
        <v>-1.5984620034854965E-3</v>
      </c>
      <c r="BA176" s="2">
        <v>102.89728806903601</v>
      </c>
      <c r="BB176" s="2">
        <v>-0.14449518314198428</v>
      </c>
      <c r="BC176" s="1">
        <v>-1.4022969962423481E-3</v>
      </c>
      <c r="BD176" s="2">
        <v>102.108564972145</v>
      </c>
      <c r="BE176" s="2">
        <v>-0.9332182800329889</v>
      </c>
      <c r="BF176" s="1">
        <v>-9.0566976868896865E-3</v>
      </c>
      <c r="BG176" s="1"/>
      <c r="BH176" t="s">
        <v>62</v>
      </c>
      <c r="BI176" s="2">
        <v>110.45962641852499</v>
      </c>
      <c r="BJ176" s="2">
        <v>110.341757014186</v>
      </c>
      <c r="BK176" s="2">
        <v>-0.11786940433898963</v>
      </c>
      <c r="BL176" s="1">
        <v>-1.0670813233822594E-3</v>
      </c>
      <c r="BM176" s="2">
        <v>110.45962641852499</v>
      </c>
      <c r="BN176" s="2">
        <v>0</v>
      </c>
      <c r="BO176" s="1">
        <v>0</v>
      </c>
      <c r="BP176" s="2">
        <v>110.45962641852499</v>
      </c>
      <c r="BQ176" s="2">
        <v>0</v>
      </c>
      <c r="BR176" s="1">
        <v>0</v>
      </c>
      <c r="BS176" s="2">
        <v>110.341757014186</v>
      </c>
      <c r="BT176" s="2">
        <v>-0.11786940433898963</v>
      </c>
      <c r="BU176" s="1">
        <v>-1.0670813233822594E-3</v>
      </c>
      <c r="BV176" s="2">
        <v>110.45962641852499</v>
      </c>
      <c r="BW176" s="2">
        <v>0</v>
      </c>
      <c r="BX176" s="1">
        <v>0</v>
      </c>
      <c r="BY176" s="2">
        <v>110.106018205506</v>
      </c>
      <c r="BZ176" s="2">
        <v>-0.35360821301898682</v>
      </c>
      <c r="CA176" s="1">
        <v>-3.2012439701650467E-3</v>
      </c>
      <c r="CC176" t="s">
        <v>62</v>
      </c>
      <c r="CE176" s="23">
        <v>103.04178325217799</v>
      </c>
      <c r="CF176" s="23">
        <v>104.54155621727601</v>
      </c>
      <c r="CG176" s="23">
        <v>1.4997729650980176</v>
      </c>
      <c r="CH176" s="24">
        <v>1.4554998154754051E-2</v>
      </c>
      <c r="CI176" s="2">
        <v>110.45962641852499</v>
      </c>
      <c r="CJ176" s="2">
        <v>110.341757014186</v>
      </c>
      <c r="CK176" s="2">
        <v>-0.11786940433898963</v>
      </c>
      <c r="CL176" s="1">
        <v>-1.0670813233822594E-3</v>
      </c>
      <c r="CN176" s="25" t="s">
        <v>62</v>
      </c>
      <c r="CO176" s="27">
        <v>0</v>
      </c>
      <c r="CP176" s="27">
        <v>1.3125579999999999</v>
      </c>
      <c r="CQ176" s="28">
        <f t="shared" si="52"/>
        <v>-1.2994661165737798</v>
      </c>
      <c r="CR176" s="27">
        <f t="shared" si="53"/>
        <v>65.332573943441005</v>
      </c>
      <c r="CU176" s="30">
        <v>105</v>
      </c>
      <c r="CV176" s="30"/>
      <c r="CW176" s="15" t="s">
        <v>62</v>
      </c>
      <c r="CX176" s="33" t="s">
        <v>961</v>
      </c>
      <c r="CY176" s="34" t="s">
        <v>62</v>
      </c>
      <c r="CZ176" s="34" t="s">
        <v>962</v>
      </c>
      <c r="DA176" s="32"/>
      <c r="DB176" s="32"/>
      <c r="DC176" t="s">
        <v>62</v>
      </c>
      <c r="DD176">
        <v>150139</v>
      </c>
      <c r="DE176" t="s">
        <v>963</v>
      </c>
      <c r="DF176" s="30">
        <v>418</v>
      </c>
      <c r="DG176" s="39" t="s">
        <v>62</v>
      </c>
      <c r="DK176" s="30">
        <v>147</v>
      </c>
      <c r="DL176" s="30"/>
      <c r="DM176" s="32"/>
      <c r="DN176" s="32" t="s">
        <v>62</v>
      </c>
      <c r="DO176" s="41">
        <v>149994</v>
      </c>
    </row>
    <row r="177" spans="1:119" ht="15.75" x14ac:dyDescent="0.25">
      <c r="A177" t="s">
        <v>839</v>
      </c>
      <c r="B177" t="s">
        <v>63</v>
      </c>
      <c r="C177" s="52">
        <v>298.87845987905399</v>
      </c>
      <c r="D177" s="52">
        <v>297.39020494902906</v>
      </c>
      <c r="E177" s="52">
        <v>-1.4882549300249366</v>
      </c>
      <c r="F177" s="124">
        <v>-4.9794653339259812E-3</v>
      </c>
      <c r="G177" s="45">
        <v>317.82472144331501</v>
      </c>
      <c r="H177" s="45">
        <v>316.80823156175001</v>
      </c>
      <c r="I177" s="45">
        <v>-1.0164898815650076</v>
      </c>
      <c r="J177" s="46">
        <v>-3.1982719183985871E-3</v>
      </c>
      <c r="K177" s="47">
        <v>1</v>
      </c>
      <c r="L177" s="55">
        <f t="shared" si="46"/>
        <v>313.75654344331502</v>
      </c>
      <c r="M177" s="55">
        <f t="shared" si="47"/>
        <v>312.74005356175002</v>
      </c>
      <c r="N177" s="55">
        <f t="shared" si="44"/>
        <v>-1.0164898815650076</v>
      </c>
      <c r="O177" s="129">
        <f t="shared" si="45"/>
        <v>-3.2397408207317669E-3</v>
      </c>
      <c r="P177" s="54"/>
      <c r="Q177" s="42">
        <f t="shared" si="48"/>
        <v>670.49488708907973</v>
      </c>
      <c r="R177" s="42">
        <f t="shared" si="49"/>
        <v>667.15618104224507</v>
      </c>
      <c r="S177" s="42">
        <f t="shared" si="50"/>
        <v>703.87192926052933</v>
      </c>
      <c r="T177" s="42">
        <f t="shared" si="51"/>
        <v>701.59156663873682</v>
      </c>
      <c r="AB177" t="s">
        <v>63</v>
      </c>
      <c r="AC177" s="2">
        <v>298.87845987905399</v>
      </c>
      <c r="AD177" s="2">
        <v>296.75498515544098</v>
      </c>
      <c r="AE177" s="2">
        <v>-2.1234747236130147</v>
      </c>
      <c r="AF177" s="1">
        <v>-7.1048101775963149E-3</v>
      </c>
      <c r="AG177" s="2">
        <v>317.82472144331501</v>
      </c>
      <c r="AH177" s="2">
        <v>317.82472144331501</v>
      </c>
      <c r="AI177" s="2">
        <v>0</v>
      </c>
      <c r="AJ177" s="1">
        <v>0</v>
      </c>
      <c r="AM177" t="s">
        <v>63</v>
      </c>
      <c r="AN177" s="2">
        <v>298.87845987905399</v>
      </c>
      <c r="AO177" s="2">
        <v>297.11388028522498</v>
      </c>
      <c r="AP177" s="2">
        <v>-1.7645795938290121</v>
      </c>
      <c r="AQ177" s="1">
        <v>-5.9040039036037514E-3</v>
      </c>
      <c r="AR177" s="2">
        <v>298.51597892106298</v>
      </c>
      <c r="AS177" s="2">
        <v>-0.36248095799101065</v>
      </c>
      <c r="AT177" s="1">
        <v>-1.2128038873650997E-3</v>
      </c>
      <c r="AU177" s="2">
        <v>299.006363325846</v>
      </c>
      <c r="AV177" s="2">
        <v>0.12790344679200416</v>
      </c>
      <c r="AW177" s="1">
        <v>4.2794467973289999E-4</v>
      </c>
      <c r="AX177" s="2">
        <v>297.99560527261104</v>
      </c>
      <c r="AY177" s="2">
        <v>-0.88285460644294744</v>
      </c>
      <c r="AZ177" s="1">
        <v>-2.9538917150476779E-3</v>
      </c>
      <c r="BA177" s="2">
        <v>298.31083439503595</v>
      </c>
      <c r="BB177" s="2">
        <v>-0.5676254840180377</v>
      </c>
      <c r="BC177" s="1">
        <v>-1.8991849872611647E-3</v>
      </c>
      <c r="BD177" s="2">
        <v>294.79468024604</v>
      </c>
      <c r="BE177" s="2">
        <v>-4.0837796330139895</v>
      </c>
      <c r="BF177" s="1">
        <v>-1.3663679994425014E-2</v>
      </c>
      <c r="BG177" s="1"/>
      <c r="BH177" t="s">
        <v>63</v>
      </c>
      <c r="BI177" s="2">
        <v>317.82472144331501</v>
      </c>
      <c r="BJ177" s="2">
        <v>317.48589148279297</v>
      </c>
      <c r="BK177" s="2">
        <v>-0.33882996052204817</v>
      </c>
      <c r="BL177" s="1">
        <v>-1.0660906394673879E-3</v>
      </c>
      <c r="BM177" s="2">
        <v>317.82472144331501</v>
      </c>
      <c r="BN177" s="2">
        <v>0</v>
      </c>
      <c r="BO177" s="1">
        <v>0</v>
      </c>
      <c r="BP177" s="2">
        <v>317.82472144331501</v>
      </c>
      <c r="BQ177" s="2">
        <v>0</v>
      </c>
      <c r="BR177" s="1">
        <v>0</v>
      </c>
      <c r="BS177" s="2">
        <v>317.48589148279297</v>
      </c>
      <c r="BT177" s="2">
        <v>-0.33882996052204817</v>
      </c>
      <c r="BU177" s="1">
        <v>-1.0660906394673879E-3</v>
      </c>
      <c r="BV177" s="2">
        <v>317.82472144331501</v>
      </c>
      <c r="BW177" s="2">
        <v>0</v>
      </c>
      <c r="BX177" s="1">
        <v>0</v>
      </c>
      <c r="BY177" s="2">
        <v>316.80823156175001</v>
      </c>
      <c r="BZ177" s="2">
        <v>-1.0164898815650076</v>
      </c>
      <c r="CA177" s="1">
        <v>-3.1982719183985871E-3</v>
      </c>
      <c r="CC177" t="s">
        <v>63</v>
      </c>
      <c r="CE177" s="23">
        <v>298.87845987905399</v>
      </c>
      <c r="CF177" s="23">
        <v>302.441452371563</v>
      </c>
      <c r="CG177" s="23">
        <v>3.5629924925090108</v>
      </c>
      <c r="CH177" s="24">
        <v>1.1921208687808528E-2</v>
      </c>
      <c r="CI177" s="2">
        <v>317.82472144331501</v>
      </c>
      <c r="CJ177" s="2">
        <v>317.48589148279297</v>
      </c>
      <c r="CK177" s="2">
        <v>-0.33882996052204817</v>
      </c>
      <c r="CL177" s="1">
        <v>-1.0660906394673879E-3</v>
      </c>
      <c r="CN177" s="25" t="s">
        <v>63</v>
      </c>
      <c r="CO177" s="27">
        <v>0</v>
      </c>
      <c r="CP177" s="27">
        <v>4.0681779999999996</v>
      </c>
      <c r="CQ177" s="28">
        <f t="shared" si="52"/>
        <v>-4.0550086179637184</v>
      </c>
      <c r="CR177" s="27">
        <f t="shared" si="53"/>
        <v>54.489543514481994</v>
      </c>
      <c r="CU177" s="30">
        <v>106</v>
      </c>
      <c r="CV177" s="30"/>
      <c r="CW177" s="15" t="s">
        <v>63</v>
      </c>
      <c r="CX177" s="33" t="s">
        <v>961</v>
      </c>
      <c r="CY177" s="34" t="s">
        <v>63</v>
      </c>
      <c r="CZ177" s="34" t="s">
        <v>962</v>
      </c>
      <c r="DA177" s="32"/>
      <c r="DB177" s="32"/>
      <c r="DC177" t="s">
        <v>63</v>
      </c>
      <c r="DD177">
        <v>445758</v>
      </c>
      <c r="DE177" t="s">
        <v>963</v>
      </c>
      <c r="DF177" s="30">
        <v>419</v>
      </c>
      <c r="DG177" s="39" t="s">
        <v>63</v>
      </c>
      <c r="DK177" s="30">
        <v>148</v>
      </c>
      <c r="DL177" s="30"/>
      <c r="DM177" s="32"/>
      <c r="DN177" s="32" t="s">
        <v>63</v>
      </c>
      <c r="DO177" s="41">
        <v>444843</v>
      </c>
    </row>
    <row r="178" spans="1:119" ht="15.75" x14ac:dyDescent="0.25">
      <c r="A178" t="s">
        <v>531</v>
      </c>
      <c r="B178" t="s">
        <v>64</v>
      </c>
      <c r="C178" s="52">
        <v>113.652813767891</v>
      </c>
      <c r="D178" s="52">
        <v>112.90241243728501</v>
      </c>
      <c r="E178" s="52">
        <v>-0.75040133060599601</v>
      </c>
      <c r="F178" s="124">
        <v>-6.6025759128015369E-3</v>
      </c>
      <c r="G178" s="45">
        <v>118.03874995047299</v>
      </c>
      <c r="H178" s="45">
        <v>117.661813329456</v>
      </c>
      <c r="I178" s="45">
        <v>-0.37693662101699488</v>
      </c>
      <c r="J178" s="46">
        <v>-3.1933294886226002E-3</v>
      </c>
      <c r="K178" s="47">
        <v>2</v>
      </c>
      <c r="L178" s="55">
        <f t="shared" si="46"/>
        <v>115.09131495047299</v>
      </c>
      <c r="M178" s="55">
        <f t="shared" si="47"/>
        <v>114.714378329456</v>
      </c>
      <c r="N178" s="55">
        <f t="shared" si="44"/>
        <v>-0.37693662101699488</v>
      </c>
      <c r="O178" s="129">
        <f t="shared" si="45"/>
        <v>-3.275109170307084E-3</v>
      </c>
      <c r="P178" s="54"/>
      <c r="Q178" s="42">
        <f t="shared" si="48"/>
        <v>420.42716327962432</v>
      </c>
      <c r="R178" s="42">
        <f t="shared" si="49"/>
        <v>417.65126101826678</v>
      </c>
      <c r="S178" s="42">
        <f t="shared" si="50"/>
        <v>425.74850070645175</v>
      </c>
      <c r="T178" s="42">
        <f t="shared" si="51"/>
        <v>424.3541278875436</v>
      </c>
      <c r="AB178" t="s">
        <v>64</v>
      </c>
      <c r="AC178" s="2">
        <v>113.652813767891</v>
      </c>
      <c r="AD178" s="2">
        <v>114.07513530470101</v>
      </c>
      <c r="AE178" s="2">
        <v>0.42232153681000284</v>
      </c>
      <c r="AF178" s="1">
        <v>3.715891607158048E-3</v>
      </c>
      <c r="AG178" s="2">
        <v>118.03874995047299</v>
      </c>
      <c r="AH178" s="2">
        <v>118.03874995047299</v>
      </c>
      <c r="AI178" s="2">
        <v>0</v>
      </c>
      <c r="AJ178" s="1">
        <v>0</v>
      </c>
      <c r="AM178" t="s">
        <v>64</v>
      </c>
      <c r="AN178" s="2">
        <v>113.652813767891</v>
      </c>
      <c r="AO178" s="2">
        <v>112.76268796192301</v>
      </c>
      <c r="AP178" s="2">
        <v>-0.89012580596799751</v>
      </c>
      <c r="AQ178" s="1">
        <v>-7.8319733269945173E-3</v>
      </c>
      <c r="AR178" s="2">
        <v>113.45535252569499</v>
      </c>
      <c r="AS178" s="2">
        <v>-0.19746124219601313</v>
      </c>
      <c r="AT178" s="1">
        <v>-1.7374074222155293E-3</v>
      </c>
      <c r="AU178" s="2">
        <v>113.653595816276</v>
      </c>
      <c r="AV178" s="2">
        <v>7.8204838499118523E-4</v>
      </c>
      <c r="AW178" s="1">
        <v>6.8810296821012642E-6</v>
      </c>
      <c r="AX178" s="2">
        <v>113.220685806129</v>
      </c>
      <c r="AY178" s="2">
        <v>-0.43212796176200641</v>
      </c>
      <c r="AZ178" s="1">
        <v>-3.8021756561568776E-3</v>
      </c>
      <c r="BA178" s="2">
        <v>113.44238006627799</v>
      </c>
      <c r="BB178" s="2">
        <v>-0.21043370161301311</v>
      </c>
      <c r="BC178" s="1">
        <v>-1.8515485418845344E-3</v>
      </c>
      <c r="BD178" s="2">
        <v>111.68642233624</v>
      </c>
      <c r="BE178" s="2">
        <v>-1.9663914316510045</v>
      </c>
      <c r="BF178" s="1">
        <v>-1.7301739978623793E-2</v>
      </c>
      <c r="BG178" s="1"/>
      <c r="BH178" t="s">
        <v>64</v>
      </c>
      <c r="BI178" s="2">
        <v>118.03874995047299</v>
      </c>
      <c r="BJ178" s="2">
        <v>117.913104410134</v>
      </c>
      <c r="BK178" s="2">
        <v>-0.12564554033899356</v>
      </c>
      <c r="BL178" s="1">
        <v>-1.0644431628741599E-3</v>
      </c>
      <c r="BM178" s="2">
        <v>118.03874995047299</v>
      </c>
      <c r="BN178" s="2">
        <v>0</v>
      </c>
      <c r="BO178" s="1">
        <v>0</v>
      </c>
      <c r="BP178" s="2">
        <v>118.03874995047299</v>
      </c>
      <c r="BQ178" s="2">
        <v>0</v>
      </c>
      <c r="BR178" s="1">
        <v>0</v>
      </c>
      <c r="BS178" s="2">
        <v>117.913104410134</v>
      </c>
      <c r="BT178" s="2">
        <v>-0.12564554033899356</v>
      </c>
      <c r="BU178" s="1">
        <v>-1.0644431628741599E-3</v>
      </c>
      <c r="BV178" s="2">
        <v>118.03874995047299</v>
      </c>
      <c r="BW178" s="2">
        <v>0</v>
      </c>
      <c r="BX178" s="1">
        <v>0</v>
      </c>
      <c r="BY178" s="2">
        <v>117.661813329456</v>
      </c>
      <c r="BZ178" s="2">
        <v>-0.37693662101699488</v>
      </c>
      <c r="CA178" s="1">
        <v>-3.1933294886226002E-3</v>
      </c>
      <c r="CC178" t="s">
        <v>64</v>
      </c>
      <c r="CE178" s="23">
        <v>113.652813767891</v>
      </c>
      <c r="CF178" s="23">
        <v>113.83160229485699</v>
      </c>
      <c r="CG178" s="23">
        <v>0.17878852696598813</v>
      </c>
      <c r="CH178" s="24">
        <v>1.5731113118864035E-3</v>
      </c>
      <c r="CI178" s="2">
        <v>118.03874995047299</v>
      </c>
      <c r="CJ178" s="2">
        <v>117.913104410134</v>
      </c>
      <c r="CK178" s="2">
        <v>-0.12564554033899356</v>
      </c>
      <c r="CL178" s="1">
        <v>-1.0644431628741599E-3</v>
      </c>
      <c r="CN178" s="25" t="s">
        <v>64</v>
      </c>
      <c r="CO178" s="27">
        <v>0</v>
      </c>
      <c r="CP178" s="27">
        <v>2.947435</v>
      </c>
      <c r="CQ178" s="28">
        <f t="shared" si="52"/>
        <v>-2.9505741141383792</v>
      </c>
      <c r="CR178" s="27">
        <f t="shared" si="53"/>
        <v>56.511619810556006</v>
      </c>
      <c r="CU178" s="30">
        <v>107</v>
      </c>
      <c r="CV178" s="30"/>
      <c r="CW178" s="15" t="s">
        <v>64</v>
      </c>
      <c r="CX178" s="33" t="s">
        <v>961</v>
      </c>
      <c r="CY178" s="34" t="s">
        <v>64</v>
      </c>
      <c r="CZ178" s="34" t="s">
        <v>962</v>
      </c>
      <c r="DA178" s="32"/>
      <c r="DB178" s="32"/>
      <c r="DC178" t="s">
        <v>64</v>
      </c>
      <c r="DD178">
        <v>270327</v>
      </c>
      <c r="DE178" t="s">
        <v>963</v>
      </c>
      <c r="DF178" s="30">
        <v>420</v>
      </c>
      <c r="DG178" s="39" t="s">
        <v>64</v>
      </c>
      <c r="DK178" s="30">
        <v>149</v>
      </c>
      <c r="DL178" s="30"/>
      <c r="DM178" s="32"/>
      <c r="DN178" s="32" t="s">
        <v>64</v>
      </c>
      <c r="DO178" s="41">
        <v>271155</v>
      </c>
    </row>
    <row r="179" spans="1:119" ht="15.75" x14ac:dyDescent="0.25">
      <c r="B179" t="s">
        <v>65</v>
      </c>
      <c r="C179" s="52">
        <v>83.075653190474995</v>
      </c>
      <c r="D179" s="52">
        <v>83.425879456935007</v>
      </c>
      <c r="E179" s="52">
        <v>0.35022626646001243</v>
      </c>
      <c r="F179" s="124">
        <v>4.2157509813015529E-3</v>
      </c>
      <c r="G179" s="45">
        <v>84.608030724448</v>
      </c>
      <c r="H179" s="45">
        <v>84.505058180193004</v>
      </c>
      <c r="I179" s="45">
        <v>-0.10297254425499602</v>
      </c>
      <c r="J179" s="46">
        <v>-1.2170540239892559E-3</v>
      </c>
      <c r="K179" s="47">
        <v>2</v>
      </c>
      <c r="L179" s="55">
        <f t="shared" si="46"/>
        <v>82.995204724448001</v>
      </c>
      <c r="M179" s="55">
        <f t="shared" si="47"/>
        <v>82.892232180193005</v>
      </c>
      <c r="N179" s="55">
        <f t="shared" si="44"/>
        <v>-0.10297254425499602</v>
      </c>
      <c r="O179" s="129">
        <f t="shared" si="45"/>
        <v>-1.2407047442906454E-3</v>
      </c>
      <c r="P179" s="54"/>
      <c r="Q179" s="42">
        <f t="shared" si="48"/>
        <v>468.02393869666992</v>
      </c>
      <c r="R179" s="42">
        <f t="shared" si="49"/>
        <v>469.997011075503</v>
      </c>
      <c r="S179" s="42">
        <f t="shared" si="50"/>
        <v>467.57071556226094</v>
      </c>
      <c r="T179" s="42">
        <f t="shared" si="51"/>
        <v>466.99059835717145</v>
      </c>
      <c r="AB179" t="s">
        <v>65</v>
      </c>
      <c r="AC179" s="2">
        <v>83.075653190474995</v>
      </c>
      <c r="AD179" s="2">
        <v>83.227387595991004</v>
      </c>
      <c r="AE179" s="2">
        <v>0.15173440551600947</v>
      </c>
      <c r="AF179" s="1">
        <v>1.8264605776630418E-3</v>
      </c>
      <c r="AG179" s="2">
        <v>84.608030724448</v>
      </c>
      <c r="AH179" s="2">
        <v>84.650496084007997</v>
      </c>
      <c r="AI179" s="2">
        <v>4.2465359559997751E-2</v>
      </c>
      <c r="AJ179" s="1">
        <v>5.0190696079783744E-4</v>
      </c>
      <c r="AM179" t="s">
        <v>65</v>
      </c>
      <c r="AN179" s="2">
        <v>83.075653190474995</v>
      </c>
      <c r="AO179" s="2">
        <v>82.662120684207011</v>
      </c>
      <c r="AP179" s="2">
        <v>-0.41353250626798399</v>
      </c>
      <c r="AQ179" s="1">
        <v>-4.9777821827032883E-3</v>
      </c>
      <c r="AR179" s="2">
        <v>82.984161324642997</v>
      </c>
      <c r="AS179" s="2">
        <v>-9.1491865831997643E-2</v>
      </c>
      <c r="AT179" s="1">
        <v>-1.1013078118353888E-3</v>
      </c>
      <c r="AU179" s="2">
        <v>83.085706245023999</v>
      </c>
      <c r="AV179" s="2">
        <v>1.0053054549004514E-2</v>
      </c>
      <c r="AW179" s="1">
        <v>1.210108396735079E-4</v>
      </c>
      <c r="AX179" s="2">
        <v>82.881455994192009</v>
      </c>
      <c r="AY179" s="2">
        <v>-0.19419719628298537</v>
      </c>
      <c r="AZ179" s="1">
        <v>-2.3375945758468135E-3</v>
      </c>
      <c r="BA179" s="2">
        <v>82.962014446115006</v>
      </c>
      <c r="BB179" s="2">
        <v>-0.11363874435998866</v>
      </c>
      <c r="BC179" s="1">
        <v>-1.3678946838905849E-3</v>
      </c>
      <c r="BD179" s="2">
        <v>82.124777072400008</v>
      </c>
      <c r="BE179" s="2">
        <v>-0.95087611807498718</v>
      </c>
      <c r="BF179" s="1">
        <v>-1.1445906009247117E-2</v>
      </c>
      <c r="BG179" s="1"/>
      <c r="BH179" t="s">
        <v>65</v>
      </c>
      <c r="BI179" s="2">
        <v>84.608030724448</v>
      </c>
      <c r="BJ179" s="2">
        <v>84.485768524758996</v>
      </c>
      <c r="BK179" s="2">
        <v>-0.12226219968900409</v>
      </c>
      <c r="BL179" s="1">
        <v>-1.4450424935097289E-3</v>
      </c>
      <c r="BM179" s="2">
        <v>84.582133686963999</v>
      </c>
      <c r="BN179" s="2">
        <v>-2.5897037484000407E-2</v>
      </c>
      <c r="BO179" s="1">
        <v>-3.0608249905191687E-4</v>
      </c>
      <c r="BP179" s="2">
        <v>84.610871707534997</v>
      </c>
      <c r="BQ179" s="2">
        <v>2.8409830869975394E-3</v>
      </c>
      <c r="BR179" s="1">
        <v>3.3578172930771458E-5</v>
      </c>
      <c r="BS179" s="2">
        <v>84.488124358537007</v>
      </c>
      <c r="BT179" s="2">
        <v>-0.11990636591099246</v>
      </c>
      <c r="BU179" s="1">
        <v>-1.4171984016683277E-3</v>
      </c>
      <c r="BV179" s="2">
        <v>84.576340046644006</v>
      </c>
      <c r="BW179" s="2">
        <v>-3.1690677803993594E-2</v>
      </c>
      <c r="BX179" s="1">
        <v>-3.7455874498726967E-4</v>
      </c>
      <c r="BY179" s="2">
        <v>84.304625480988989</v>
      </c>
      <c r="BZ179" s="2">
        <v>-0.30340524345901088</v>
      </c>
      <c r="CA179" s="1">
        <v>-3.5860099905544794E-3</v>
      </c>
      <c r="CC179" t="s">
        <v>65</v>
      </c>
      <c r="CE179" s="23">
        <v>83.075653190474995</v>
      </c>
      <c r="CF179" s="23">
        <v>83.968944718182996</v>
      </c>
      <c r="CG179" s="23">
        <v>0.89329152770800135</v>
      </c>
      <c r="CH179" s="24">
        <v>1.0752747566845749E-2</v>
      </c>
      <c r="CI179" s="2">
        <v>84.608030724448</v>
      </c>
      <c r="CJ179" s="2">
        <v>84.794967576744</v>
      </c>
      <c r="CK179" s="2">
        <v>0.18693685229600021</v>
      </c>
      <c r="CL179" s="1">
        <v>2.2094457310419787E-3</v>
      </c>
      <c r="CN179" s="25" t="s">
        <v>65</v>
      </c>
      <c r="CO179" s="27">
        <v>0</v>
      </c>
      <c r="CP179" s="27">
        <v>1.6128260000000001</v>
      </c>
      <c r="CQ179" s="28">
        <f t="shared" si="52"/>
        <v>-1.6136996210582684</v>
      </c>
      <c r="CR179" s="27">
        <f t="shared" si="53"/>
        <v>52.300393985527002</v>
      </c>
      <c r="CU179" s="30">
        <v>108</v>
      </c>
      <c r="CV179" s="30"/>
      <c r="CW179" s="15" t="s">
        <v>970</v>
      </c>
      <c r="CX179" s="33" t="s">
        <v>961</v>
      </c>
      <c r="CY179" s="34" t="s">
        <v>65</v>
      </c>
      <c r="CZ179" s="34" t="s">
        <v>962</v>
      </c>
      <c r="DA179" s="32"/>
      <c r="DB179" s="32"/>
      <c r="DC179" t="s">
        <v>65</v>
      </c>
      <c r="DD179">
        <v>177503</v>
      </c>
      <c r="DE179" t="s">
        <v>963</v>
      </c>
      <c r="DF179" s="30">
        <v>421</v>
      </c>
      <c r="DG179" s="39" t="s">
        <v>65</v>
      </c>
      <c r="DK179" s="30">
        <v>150</v>
      </c>
      <c r="DL179" s="30"/>
      <c r="DM179" s="32"/>
      <c r="DN179" s="32" t="s">
        <v>65</v>
      </c>
      <c r="DO179" s="41">
        <v>177271</v>
      </c>
    </row>
    <row r="180" spans="1:119" ht="15.75" x14ac:dyDescent="0.25">
      <c r="A180" t="s">
        <v>532</v>
      </c>
      <c r="B180" t="s">
        <v>66</v>
      </c>
      <c r="C180" s="52">
        <v>142.73728420440401</v>
      </c>
      <c r="D180" s="52">
        <v>141.889067072069</v>
      </c>
      <c r="E180" s="52">
        <v>-0.84821713233500873</v>
      </c>
      <c r="F180" s="124">
        <v>-5.9425057514779162E-3</v>
      </c>
      <c r="G180" s="45">
        <v>148.023061473333</v>
      </c>
      <c r="H180" s="45">
        <v>147.54903130475302</v>
      </c>
      <c r="I180" s="45">
        <v>-0.47403016857998637</v>
      </c>
      <c r="J180" s="46">
        <v>-3.2024075428637513E-3</v>
      </c>
      <c r="K180" s="47">
        <v>2</v>
      </c>
      <c r="L180" s="55">
        <f t="shared" si="46"/>
        <v>144.73721147333299</v>
      </c>
      <c r="M180" s="55">
        <f t="shared" si="47"/>
        <v>144.263181304753</v>
      </c>
      <c r="N180" s="55">
        <f t="shared" si="44"/>
        <v>-0.47403016857998637</v>
      </c>
      <c r="O180" s="129">
        <f t="shared" si="45"/>
        <v>-3.2751091703001598E-3</v>
      </c>
      <c r="P180" s="54"/>
      <c r="Q180" s="42">
        <f t="shared" si="48"/>
        <v>466.13724500398092</v>
      </c>
      <c r="R180" s="42">
        <f t="shared" si="49"/>
        <v>463.36722174456668</v>
      </c>
      <c r="S180" s="42">
        <f t="shared" si="50"/>
        <v>472.66840883088895</v>
      </c>
      <c r="T180" s="42">
        <f t="shared" si="51"/>
        <v>471.12036819061569</v>
      </c>
      <c r="AB180" t="s">
        <v>66</v>
      </c>
      <c r="AC180" s="2">
        <v>142.73728420440401</v>
      </c>
      <c r="AD180" s="2">
        <v>143.222563902627</v>
      </c>
      <c r="AE180" s="2">
        <v>0.4852796982229961</v>
      </c>
      <c r="AF180" s="1">
        <v>3.3998103643898764E-3</v>
      </c>
      <c r="AG180" s="2">
        <v>148.023061473333</v>
      </c>
      <c r="AH180" s="2">
        <v>148.023061473333</v>
      </c>
      <c r="AI180" s="2">
        <v>0</v>
      </c>
      <c r="AJ180" s="1">
        <v>0</v>
      </c>
      <c r="AM180" t="s">
        <v>66</v>
      </c>
      <c r="AN180" s="2">
        <v>142.73728420440401</v>
      </c>
      <c r="AO180" s="2">
        <v>141.882366685054</v>
      </c>
      <c r="AP180" s="2">
        <v>-0.85491751935001048</v>
      </c>
      <c r="AQ180" s="1">
        <v>-5.9894478454959486E-3</v>
      </c>
      <c r="AR180" s="2">
        <v>142.49731864169101</v>
      </c>
      <c r="AS180" s="2">
        <v>-0.23996556271299596</v>
      </c>
      <c r="AT180" s="1">
        <v>-1.681169457934748E-3</v>
      </c>
      <c r="AU180" s="2">
        <v>142.75631406426601</v>
      </c>
      <c r="AV180" s="2">
        <v>1.9029859862001786E-2</v>
      </c>
      <c r="AW180" s="1">
        <v>1.3332087665862035E-4</v>
      </c>
      <c r="AX180" s="2">
        <v>142.24781604750498</v>
      </c>
      <c r="AY180" s="2">
        <v>-0.48946815689902223</v>
      </c>
      <c r="AZ180" s="1">
        <v>-3.4291541949060022E-3</v>
      </c>
      <c r="BA180" s="2">
        <v>142.47306950346601</v>
      </c>
      <c r="BB180" s="2">
        <v>-0.26421470093799826</v>
      </c>
      <c r="BC180" s="1">
        <v>-1.8510559620823037E-3</v>
      </c>
      <c r="BD180" s="2">
        <v>140.61771542958002</v>
      </c>
      <c r="BE180" s="2">
        <v>-2.1195687748239891</v>
      </c>
      <c r="BF180" s="1">
        <v>-1.4849440261093269E-2</v>
      </c>
      <c r="BG180" s="1"/>
      <c r="BH180" t="s">
        <v>66</v>
      </c>
      <c r="BI180" s="2">
        <v>148.023061473333</v>
      </c>
      <c r="BJ180" s="2">
        <v>147.86505141713999</v>
      </c>
      <c r="BK180" s="2">
        <v>-0.15801005619300668</v>
      </c>
      <c r="BL180" s="1">
        <v>-1.0674691809524077E-3</v>
      </c>
      <c r="BM180" s="2">
        <v>148.023061473333</v>
      </c>
      <c r="BN180" s="2">
        <v>0</v>
      </c>
      <c r="BO180" s="1">
        <v>0</v>
      </c>
      <c r="BP180" s="2">
        <v>148.023061473333</v>
      </c>
      <c r="BQ180" s="2">
        <v>0</v>
      </c>
      <c r="BR180" s="1">
        <v>0</v>
      </c>
      <c r="BS180" s="2">
        <v>147.86505141713999</v>
      </c>
      <c r="BT180" s="2">
        <v>-0.15801005619300668</v>
      </c>
      <c r="BU180" s="1">
        <v>-1.0674691809524077E-3</v>
      </c>
      <c r="BV180" s="2">
        <v>148.023061473333</v>
      </c>
      <c r="BW180" s="2">
        <v>0</v>
      </c>
      <c r="BX180" s="1">
        <v>0</v>
      </c>
      <c r="BY180" s="2">
        <v>147.54903130475302</v>
      </c>
      <c r="BZ180" s="2">
        <v>-0.47403016857998637</v>
      </c>
      <c r="CA180" s="1">
        <v>-3.2024075428637513E-3</v>
      </c>
      <c r="CC180" t="s">
        <v>66</v>
      </c>
      <c r="CE180" s="23">
        <v>142.73728420440401</v>
      </c>
      <c r="CF180" s="23">
        <v>142.98786163310601</v>
      </c>
      <c r="CG180" s="23">
        <v>0.25057742870200173</v>
      </c>
      <c r="CH180" s="24">
        <v>1.7555148964664862E-3</v>
      </c>
      <c r="CI180" s="2">
        <v>148.023061473333</v>
      </c>
      <c r="CJ180" s="2">
        <v>147.86505141713999</v>
      </c>
      <c r="CK180" s="2">
        <v>-0.15801005619300668</v>
      </c>
      <c r="CL180" s="1">
        <v>-1.0674691809524077E-3</v>
      </c>
      <c r="CN180" s="25" t="s">
        <v>66</v>
      </c>
      <c r="CO180" s="27">
        <v>0</v>
      </c>
      <c r="CP180" s="27">
        <v>3.2858499999999999</v>
      </c>
      <c r="CQ180" s="28">
        <f t="shared" si="52"/>
        <v>-3.4479624785658767</v>
      </c>
      <c r="CR180" s="27">
        <f t="shared" si="53"/>
        <v>16.204464616439001</v>
      </c>
      <c r="CU180" s="30">
        <v>109</v>
      </c>
      <c r="CV180" s="30"/>
      <c r="CW180" s="15" t="s">
        <v>66</v>
      </c>
      <c r="CX180" s="33" t="s">
        <v>971</v>
      </c>
      <c r="CY180" s="34" t="s">
        <v>66</v>
      </c>
      <c r="CZ180" s="34" t="s">
        <v>962</v>
      </c>
      <c r="DA180" s="32"/>
      <c r="DB180" s="32"/>
      <c r="DC180" t="s">
        <v>66</v>
      </c>
      <c r="DD180">
        <v>306213</v>
      </c>
      <c r="DE180" t="s">
        <v>963</v>
      </c>
      <c r="DF180" s="30">
        <v>422</v>
      </c>
      <c r="DG180" s="39" t="s">
        <v>66</v>
      </c>
      <c r="DK180" s="30">
        <v>151</v>
      </c>
      <c r="DL180" s="30"/>
      <c r="DM180" s="32"/>
      <c r="DN180" s="32" t="s">
        <v>66</v>
      </c>
      <c r="DO180" s="41">
        <v>306691</v>
      </c>
    </row>
    <row r="181" spans="1:119" ht="15.75" x14ac:dyDescent="0.25">
      <c r="A181" t="s">
        <v>533</v>
      </c>
      <c r="B181" t="s">
        <v>70</v>
      </c>
      <c r="C181" s="52">
        <v>104.424432452556</v>
      </c>
      <c r="D181" s="52">
        <v>105.375298766049</v>
      </c>
      <c r="E181" s="52">
        <v>0.95086631349299466</v>
      </c>
      <c r="F181" s="124">
        <v>9.1057838779732836E-3</v>
      </c>
      <c r="G181" s="45">
        <v>103.239251539403</v>
      </c>
      <c r="H181" s="45">
        <v>103.217526597559</v>
      </c>
      <c r="I181" s="45">
        <v>-2.172494184399909E-2</v>
      </c>
      <c r="J181" s="46">
        <v>-2.1043296536983708E-4</v>
      </c>
      <c r="K181" s="47">
        <v>2</v>
      </c>
      <c r="L181" s="55">
        <f t="shared" si="46"/>
        <v>101.154990539403</v>
      </c>
      <c r="M181" s="55">
        <f t="shared" si="47"/>
        <v>101.133265597559</v>
      </c>
      <c r="N181" s="55">
        <f t="shared" si="44"/>
        <v>-2.172494184399909E-2</v>
      </c>
      <c r="O181" s="129">
        <f t="shared" si="45"/>
        <v>-2.1476885844338598E-4</v>
      </c>
      <c r="P181" s="54"/>
      <c r="Q181" s="42">
        <f t="shared" si="48"/>
        <v>451.89927450160337</v>
      </c>
      <c r="R181" s="42">
        <f t="shared" si="49"/>
        <v>456.0141716298279</v>
      </c>
      <c r="S181" s="42">
        <f t="shared" si="50"/>
        <v>437.75068500124638</v>
      </c>
      <c r="T181" s="42">
        <f t="shared" si="51"/>
        <v>437.65666978634584</v>
      </c>
      <c r="AB181" t="s">
        <v>70</v>
      </c>
      <c r="AC181" s="2">
        <v>104.424432452556</v>
      </c>
      <c r="AD181" s="2">
        <v>104.433948067827</v>
      </c>
      <c r="AE181" s="2">
        <v>9.5156152709989783E-3</v>
      </c>
      <c r="AF181" s="1">
        <v>9.1124414540843062E-5</v>
      </c>
      <c r="AG181" s="2">
        <v>103.239251539403</v>
      </c>
      <c r="AH181" s="2">
        <v>103.234758339698</v>
      </c>
      <c r="AI181" s="2">
        <v>-4.4931997049957317E-3</v>
      </c>
      <c r="AJ181" s="1">
        <v>-4.3522203406141764E-5</v>
      </c>
      <c r="AM181" t="s">
        <v>70</v>
      </c>
      <c r="AN181" s="2">
        <v>104.424432452556</v>
      </c>
      <c r="AO181" s="2">
        <v>104.271674367079</v>
      </c>
      <c r="AP181" s="2">
        <v>-0.15275808547700365</v>
      </c>
      <c r="AQ181" s="1">
        <v>-1.4628577037888854E-3</v>
      </c>
      <c r="AR181" s="2">
        <v>104.35492060315099</v>
      </c>
      <c r="AS181" s="2">
        <v>-6.9511849405017756E-2</v>
      </c>
      <c r="AT181" s="1">
        <v>-6.6566652815278299E-4</v>
      </c>
      <c r="AU181" s="2">
        <v>104.433134134764</v>
      </c>
      <c r="AV181" s="2">
        <v>8.7016822079988287E-3</v>
      </c>
      <c r="AW181" s="1">
        <v>8.3329944952799563E-5</v>
      </c>
      <c r="AX181" s="2">
        <v>104.37149301231899</v>
      </c>
      <c r="AY181" s="2">
        <v>-5.2939440237011581E-2</v>
      </c>
      <c r="AZ181" s="1">
        <v>-5.0696411743548608E-4</v>
      </c>
      <c r="BA181" s="2">
        <v>104.35655832632101</v>
      </c>
      <c r="BB181" s="2">
        <v>-6.7874126234997334E-2</v>
      </c>
      <c r="BC181" s="1">
        <v>-6.4998319493701946E-4</v>
      </c>
      <c r="BD181" s="2">
        <v>103.93689520305901</v>
      </c>
      <c r="BE181" s="2">
        <v>-0.48753724949699517</v>
      </c>
      <c r="BF181" s="1">
        <v>-4.6688043980368478E-3</v>
      </c>
      <c r="BG181" s="1"/>
      <c r="BH181" t="s">
        <v>70</v>
      </c>
      <c r="BI181" s="2">
        <v>103.239251539403</v>
      </c>
      <c r="BJ181" s="2">
        <v>103.111843825706</v>
      </c>
      <c r="BK181" s="2">
        <v>-0.12740771369699644</v>
      </c>
      <c r="BL181" s="1">
        <v>-1.2341014855998752E-3</v>
      </c>
      <c r="BM181" s="2">
        <v>103.210628537286</v>
      </c>
      <c r="BN181" s="2">
        <v>-2.8623002117001306E-2</v>
      </c>
      <c r="BO181" s="1">
        <v>-2.772492214947612E-4</v>
      </c>
      <c r="BP181" s="2">
        <v>103.241709746617</v>
      </c>
      <c r="BQ181" s="2">
        <v>2.4582072140049149E-3</v>
      </c>
      <c r="BR181" s="1">
        <v>2.3810781048395133E-5</v>
      </c>
      <c r="BS181" s="2">
        <v>103.118935498589</v>
      </c>
      <c r="BT181" s="2">
        <v>-0.1203160408140036</v>
      </c>
      <c r="BU181" s="1">
        <v>-1.1654098515823021E-3</v>
      </c>
      <c r="BV181" s="2">
        <v>103.205331797233</v>
      </c>
      <c r="BW181" s="2">
        <v>-3.3919742169999267E-2</v>
      </c>
      <c r="BX181" s="1">
        <v>-3.2855470825505963E-4</v>
      </c>
      <c r="BY181" s="2">
        <v>102.854925315873</v>
      </c>
      <c r="BZ181" s="2">
        <v>-0.38432622352999601</v>
      </c>
      <c r="CA181" s="1">
        <v>-3.7226754146247507E-3</v>
      </c>
      <c r="CC181" t="s">
        <v>70</v>
      </c>
      <c r="CE181" s="23">
        <v>104.424432452556</v>
      </c>
      <c r="CF181" s="23">
        <v>105.863964060039</v>
      </c>
      <c r="CG181" s="23">
        <v>1.4395316074829907</v>
      </c>
      <c r="CH181" s="24">
        <v>1.3785390771810272E-2</v>
      </c>
      <c r="CI181" s="2">
        <v>103.239251539403</v>
      </c>
      <c r="CJ181" s="2">
        <v>103.564882991698</v>
      </c>
      <c r="CK181" s="2">
        <v>0.32563145229499924</v>
      </c>
      <c r="CL181" s="1">
        <v>3.1541438691147089E-3</v>
      </c>
      <c r="CN181" s="25" t="s">
        <v>70</v>
      </c>
      <c r="CO181" s="27">
        <v>0</v>
      </c>
      <c r="CP181" s="27">
        <v>2.0842610000000001</v>
      </c>
      <c r="CQ181" s="28">
        <f t="shared" si="52"/>
        <v>-2.1804364489350978</v>
      </c>
      <c r="CR181" s="27">
        <f t="shared" si="53"/>
        <v>18.118087525316</v>
      </c>
      <c r="CU181" s="30">
        <v>114</v>
      </c>
      <c r="CV181" s="30"/>
      <c r="CW181" s="15" t="s">
        <v>70</v>
      </c>
      <c r="CX181" s="33" t="s">
        <v>973</v>
      </c>
      <c r="CY181" s="34" t="s">
        <v>70</v>
      </c>
      <c r="CZ181" s="34" t="s">
        <v>962</v>
      </c>
      <c r="DA181" s="32"/>
      <c r="DB181" s="32"/>
      <c r="DC181" t="s">
        <v>70</v>
      </c>
      <c r="DD181">
        <v>231079</v>
      </c>
      <c r="DE181" t="s">
        <v>963</v>
      </c>
      <c r="DF181" s="30">
        <v>423</v>
      </c>
      <c r="DG181" s="39" t="s">
        <v>70</v>
      </c>
      <c r="DK181" s="30">
        <v>155</v>
      </c>
      <c r="DL181" s="30"/>
      <c r="DM181" s="32"/>
      <c r="DN181" s="32" t="s">
        <v>70</v>
      </c>
      <c r="DO181" s="41">
        <v>229552</v>
      </c>
    </row>
    <row r="182" spans="1:119" ht="15.75" x14ac:dyDescent="0.25">
      <c r="A182" t="s">
        <v>534</v>
      </c>
      <c r="B182" t="s">
        <v>71</v>
      </c>
      <c r="C182" s="52">
        <v>130.17161587735902</v>
      </c>
      <c r="D182" s="52">
        <v>132.442020271682</v>
      </c>
      <c r="E182" s="52">
        <v>2.2704043943229806</v>
      </c>
      <c r="F182" s="124">
        <v>1.7441624113063468E-2</v>
      </c>
      <c r="G182" s="45">
        <v>135.78841700878999</v>
      </c>
      <c r="H182" s="45">
        <v>135.35612023230399</v>
      </c>
      <c r="I182" s="45">
        <v>-0.43229677648599818</v>
      </c>
      <c r="J182" s="46">
        <v>-3.183605686028539E-3</v>
      </c>
      <c r="K182" s="47">
        <v>1</v>
      </c>
      <c r="L182" s="55">
        <f t="shared" si="46"/>
        <v>133.43560500878999</v>
      </c>
      <c r="M182" s="55">
        <f t="shared" si="47"/>
        <v>133.00330823230399</v>
      </c>
      <c r="N182" s="55">
        <f t="shared" si="44"/>
        <v>-0.43229677648599818</v>
      </c>
      <c r="O182" s="129">
        <f t="shared" si="45"/>
        <v>-3.2397408207316247E-3</v>
      </c>
      <c r="P182" s="54"/>
      <c r="Q182" s="42">
        <f t="shared" si="48"/>
        <v>446.15685345370201</v>
      </c>
      <c r="R182" s="42">
        <f t="shared" si="49"/>
        <v>453.93855358710863</v>
      </c>
      <c r="S182" s="42">
        <f t="shared" si="50"/>
        <v>457.3440167286692</v>
      </c>
      <c r="T182" s="42">
        <f t="shared" si="51"/>
        <v>455.86234064855597</v>
      </c>
      <c r="AB182" t="s">
        <v>71</v>
      </c>
      <c r="AC182" s="2">
        <v>130.17161587735902</v>
      </c>
      <c r="AD182" s="2">
        <v>130.54127328683501</v>
      </c>
      <c r="AE182" s="2">
        <v>0.36965740947599102</v>
      </c>
      <c r="AF182" s="1">
        <v>2.8397696916066801E-3</v>
      </c>
      <c r="AG182" s="2">
        <v>135.78841700878999</v>
      </c>
      <c r="AH182" s="2">
        <v>135.78841700878999</v>
      </c>
      <c r="AI182" s="2">
        <v>0</v>
      </c>
      <c r="AJ182" s="1">
        <v>0</v>
      </c>
      <c r="AM182" t="s">
        <v>71</v>
      </c>
      <c r="AN182" s="2">
        <v>130.17161587735902</v>
      </c>
      <c r="AO182" s="2">
        <v>130.033271180448</v>
      </c>
      <c r="AP182" s="2">
        <v>-0.13834469691101958</v>
      </c>
      <c r="AQ182" s="1">
        <v>-1.0627869676394033E-3</v>
      </c>
      <c r="AR182" s="2">
        <v>130.15759066282502</v>
      </c>
      <c r="AS182" s="2">
        <v>-1.4025214534001407E-2</v>
      </c>
      <c r="AT182" s="1">
        <v>-1.0774403036692146E-4</v>
      </c>
      <c r="AU182" s="2">
        <v>130.17841762408401</v>
      </c>
      <c r="AV182" s="2">
        <v>6.8017467249887886E-3</v>
      </c>
      <c r="AW182" s="1">
        <v>5.2252149434766516E-5</v>
      </c>
      <c r="AX182" s="2">
        <v>130.19255563497501</v>
      </c>
      <c r="AY182" s="2">
        <v>2.0939757615991539E-2</v>
      </c>
      <c r="AZ182" s="1">
        <v>1.6086270017359158E-4</v>
      </c>
      <c r="BA182" s="2">
        <v>130.12783879726001</v>
      </c>
      <c r="BB182" s="2">
        <v>-4.3777080099005161E-2</v>
      </c>
      <c r="BC182" s="1">
        <v>-3.3630280921034019E-4</v>
      </c>
      <c r="BD182" s="2">
        <v>129.89515007092899</v>
      </c>
      <c r="BE182" s="2">
        <v>-0.27646580643002494</v>
      </c>
      <c r="BF182" s="1">
        <v>-2.1238562997519888E-3</v>
      </c>
      <c r="BG182" s="1"/>
      <c r="BH182" t="s">
        <v>71</v>
      </c>
      <c r="BI182" s="2">
        <v>135.78841700878999</v>
      </c>
      <c r="BJ182" s="2">
        <v>135.644318083294</v>
      </c>
      <c r="BK182" s="2">
        <v>-0.1440989254959959</v>
      </c>
      <c r="BL182" s="1">
        <v>-1.0612018953477301E-3</v>
      </c>
      <c r="BM182" s="2">
        <v>135.78841700878999</v>
      </c>
      <c r="BN182" s="2">
        <v>0</v>
      </c>
      <c r="BO182" s="1">
        <v>0</v>
      </c>
      <c r="BP182" s="2">
        <v>135.78841700878999</v>
      </c>
      <c r="BQ182" s="2">
        <v>0</v>
      </c>
      <c r="BR182" s="1">
        <v>0</v>
      </c>
      <c r="BS182" s="2">
        <v>135.644318083294</v>
      </c>
      <c r="BT182" s="2">
        <v>-0.1440989254959959</v>
      </c>
      <c r="BU182" s="1">
        <v>-1.0612018953477301E-3</v>
      </c>
      <c r="BV182" s="2">
        <v>135.78841700878999</v>
      </c>
      <c r="BW182" s="2">
        <v>0</v>
      </c>
      <c r="BX182" s="1">
        <v>0</v>
      </c>
      <c r="BY182" s="2">
        <v>135.35612023230399</v>
      </c>
      <c r="BZ182" s="2">
        <v>-0.43229677648599818</v>
      </c>
      <c r="CA182" s="1">
        <v>-3.183605686028539E-3</v>
      </c>
      <c r="CC182" t="s">
        <v>71</v>
      </c>
      <c r="CE182" s="23">
        <v>130.17161587735902</v>
      </c>
      <c r="CF182" s="23">
        <v>132.30711659263801</v>
      </c>
      <c r="CG182" s="23">
        <v>2.1355007152789938</v>
      </c>
      <c r="CH182" s="24">
        <v>1.6405271616901126E-2</v>
      </c>
      <c r="CI182" s="2">
        <v>135.78841700878999</v>
      </c>
      <c r="CJ182" s="2">
        <v>135.644318083294</v>
      </c>
      <c r="CK182" s="2">
        <v>-0.1440989254959959</v>
      </c>
      <c r="CL182" s="1">
        <v>-1.0612018953477301E-3</v>
      </c>
      <c r="CN182" s="25" t="s">
        <v>71</v>
      </c>
      <c r="CO182" s="27">
        <v>0</v>
      </c>
      <c r="CP182" s="27">
        <v>2.3528120000000001</v>
      </c>
      <c r="CQ182" s="28">
        <f t="shared" si="52"/>
        <v>-2.3422137383300861</v>
      </c>
      <c r="CR182" s="27">
        <f t="shared" si="53"/>
        <v>44.203954556684003</v>
      </c>
      <c r="CU182" s="30">
        <v>115</v>
      </c>
      <c r="CV182" s="30"/>
      <c r="CW182" s="15" t="s">
        <v>71</v>
      </c>
      <c r="CX182" s="33" t="s">
        <v>973</v>
      </c>
      <c r="CY182" s="34" t="s">
        <v>71</v>
      </c>
      <c r="CZ182" s="34" t="s">
        <v>962</v>
      </c>
      <c r="DA182" s="32"/>
      <c r="DB182" s="32"/>
      <c r="DC182" t="s">
        <v>71</v>
      </c>
      <c r="DD182">
        <v>291762</v>
      </c>
      <c r="DE182" t="s">
        <v>963</v>
      </c>
      <c r="DF182" s="30">
        <v>424</v>
      </c>
      <c r="DG182" s="39" t="s">
        <v>71</v>
      </c>
      <c r="DK182" s="30">
        <v>156</v>
      </c>
      <c r="DL182" s="30"/>
      <c r="DM182" s="32"/>
      <c r="DN182" s="32" t="s">
        <v>71</v>
      </c>
      <c r="DO182" s="41">
        <v>291044</v>
      </c>
    </row>
    <row r="183" spans="1:119" ht="15.75" x14ac:dyDescent="0.25">
      <c r="A183" t="s">
        <v>840</v>
      </c>
      <c r="B183" t="s">
        <v>72</v>
      </c>
      <c r="C183" s="52">
        <v>114.989594453403</v>
      </c>
      <c r="D183" s="52">
        <v>116.547653762951</v>
      </c>
      <c r="E183" s="52">
        <v>1.5580593095479998</v>
      </c>
      <c r="F183" s="124">
        <v>1.3549567827890453E-2</v>
      </c>
      <c r="G183" s="45">
        <v>115.309314293432</v>
      </c>
      <c r="H183" s="45">
        <v>115.44096810467801</v>
      </c>
      <c r="I183" s="45">
        <v>0.13165381124601083</v>
      </c>
      <c r="J183" s="46">
        <v>1.1417448109264303E-3</v>
      </c>
      <c r="K183" s="47">
        <v>2</v>
      </c>
      <c r="L183" s="55">
        <f t="shared" si="46"/>
        <v>112.99342629343199</v>
      </c>
      <c r="M183" s="55">
        <f t="shared" si="47"/>
        <v>113.12508010467801</v>
      </c>
      <c r="N183" s="55">
        <f t="shared" si="44"/>
        <v>0.13165381124601083</v>
      </c>
      <c r="O183" s="129">
        <f t="shared" si="45"/>
        <v>1.1651457572772401E-3</v>
      </c>
      <c r="P183" s="54"/>
      <c r="Q183" s="42">
        <f t="shared" si="48"/>
        <v>447.91484350154252</v>
      </c>
      <c r="R183" s="42">
        <f t="shared" si="49"/>
        <v>453.9838960546856</v>
      </c>
      <c r="S183" s="42">
        <f t="shared" si="50"/>
        <v>440.1392412548671</v>
      </c>
      <c r="T183" s="42">
        <f t="shared" si="51"/>
        <v>440.65206762442642</v>
      </c>
      <c r="AB183" t="s">
        <v>72</v>
      </c>
      <c r="AC183" s="2">
        <v>114.989594453403</v>
      </c>
      <c r="AD183" s="2">
        <v>115.297382854833</v>
      </c>
      <c r="AE183" s="2">
        <v>0.30778840143000252</v>
      </c>
      <c r="AF183" s="1">
        <v>2.6766630745421664E-3</v>
      </c>
      <c r="AG183" s="2">
        <v>115.309314293432</v>
      </c>
      <c r="AH183" s="2">
        <v>115.391435609258</v>
      </c>
      <c r="AI183" s="2">
        <v>8.2121315826000796E-2</v>
      </c>
      <c r="AJ183" s="1">
        <v>7.12182847753509E-4</v>
      </c>
      <c r="AM183" t="s">
        <v>72</v>
      </c>
      <c r="AN183" s="2">
        <v>114.989594453403</v>
      </c>
      <c r="AO183" s="2">
        <v>114.67176378092701</v>
      </c>
      <c r="AP183" s="2">
        <v>-0.31783067247599206</v>
      </c>
      <c r="AQ183" s="1">
        <v>-2.7639950726566476E-3</v>
      </c>
      <c r="AR183" s="2">
        <v>114.929063980332</v>
      </c>
      <c r="AS183" s="2">
        <v>-6.0530473070997459E-2</v>
      </c>
      <c r="AT183" s="1">
        <v>-5.2639956996740345E-4</v>
      </c>
      <c r="AU183" s="2">
        <v>114.995920814576</v>
      </c>
      <c r="AV183" s="2">
        <v>6.3263611729951208E-3</v>
      </c>
      <c r="AW183" s="1">
        <v>5.5016814374093121E-5</v>
      </c>
      <c r="AX183" s="2">
        <v>114.854968038032</v>
      </c>
      <c r="AY183" s="2">
        <v>-0.13462641537100239</v>
      </c>
      <c r="AZ183" s="1">
        <v>-1.1707704163228159E-3</v>
      </c>
      <c r="BA183" s="2">
        <v>114.89423642619001</v>
      </c>
      <c r="BB183" s="2">
        <v>-9.5358027212995466E-2</v>
      </c>
      <c r="BC183" s="1">
        <v>-8.2927527196069212E-4</v>
      </c>
      <c r="BD183" s="2">
        <v>114.198280428625</v>
      </c>
      <c r="BE183" s="2">
        <v>-0.7913140247780035</v>
      </c>
      <c r="BF183" s="1">
        <v>-6.8816141890009541E-3</v>
      </c>
      <c r="BG183" s="1"/>
      <c r="BH183" t="s">
        <v>72</v>
      </c>
      <c r="BI183" s="2">
        <v>115.309314293432</v>
      </c>
      <c r="BJ183" s="2">
        <v>115.12816320611</v>
      </c>
      <c r="BK183" s="2">
        <v>-0.18115108732199303</v>
      </c>
      <c r="BL183" s="1">
        <v>-1.5710013404555592E-3</v>
      </c>
      <c r="BM183" s="2">
        <v>115.286762420355</v>
      </c>
      <c r="BN183" s="2">
        <v>-2.2551873076992024E-2</v>
      </c>
      <c r="BO183" s="1">
        <v>-1.9557720219897775E-4</v>
      </c>
      <c r="BP183" s="2">
        <v>115.31110158202701</v>
      </c>
      <c r="BQ183" s="2">
        <v>1.787288595011205E-3</v>
      </c>
      <c r="BR183" s="1">
        <v>1.5499949903986278E-5</v>
      </c>
      <c r="BS183" s="2">
        <v>115.16709156713</v>
      </c>
      <c r="BT183" s="2">
        <v>-0.14222272630199484</v>
      </c>
      <c r="BU183" s="1">
        <v>-1.2334018910222227E-3</v>
      </c>
      <c r="BV183" s="2">
        <v>115.27354439711199</v>
      </c>
      <c r="BW183" s="2">
        <v>-3.5769896320005046E-2</v>
      </c>
      <c r="BX183" s="1">
        <v>-3.1020821292007715E-4</v>
      </c>
      <c r="BY183" s="2">
        <v>114.815664910439</v>
      </c>
      <c r="BZ183" s="2">
        <v>-0.49364938299299865</v>
      </c>
      <c r="CA183" s="1">
        <v>-4.2810885314675477E-3</v>
      </c>
      <c r="CC183" t="s">
        <v>72</v>
      </c>
      <c r="CE183" s="23">
        <v>114.989594453403</v>
      </c>
      <c r="CF183" s="23">
        <v>116.938642147331</v>
      </c>
      <c r="CG183" s="23">
        <v>1.9490476939279944</v>
      </c>
      <c r="CH183" s="24">
        <v>1.6949774483445135E-2</v>
      </c>
      <c r="CI183" s="2">
        <v>115.309314293432</v>
      </c>
      <c r="CJ183" s="2">
        <v>115.76987961502901</v>
      </c>
      <c r="CK183" s="2">
        <v>0.46056532159701646</v>
      </c>
      <c r="CL183" s="1">
        <v>3.9941727554202461E-3</v>
      </c>
      <c r="CN183" s="25" t="s">
        <v>72</v>
      </c>
      <c r="CO183" s="27">
        <v>0</v>
      </c>
      <c r="CP183" s="27">
        <v>2.3158880000000002</v>
      </c>
      <c r="CQ183" s="28">
        <f t="shared" si="52"/>
        <v>-2.3638043361539833</v>
      </c>
      <c r="CR183" s="27">
        <f t="shared" si="53"/>
        <v>187.95206586278599</v>
      </c>
      <c r="CU183" s="30">
        <v>116</v>
      </c>
      <c r="CV183" s="30"/>
      <c r="CW183" s="15" t="s">
        <v>72</v>
      </c>
      <c r="CX183" s="33" t="s">
        <v>971</v>
      </c>
      <c r="CY183" s="34" t="s">
        <v>72</v>
      </c>
      <c r="CZ183" s="34" t="s">
        <v>962</v>
      </c>
      <c r="DA183" s="32"/>
      <c r="DB183" s="32"/>
      <c r="DC183" t="s">
        <v>72</v>
      </c>
      <c r="DD183">
        <v>256722</v>
      </c>
      <c r="DE183" t="s">
        <v>963</v>
      </c>
      <c r="DF183" s="30">
        <v>425</v>
      </c>
      <c r="DG183" s="39" t="s">
        <v>72</v>
      </c>
      <c r="DK183" s="30">
        <v>157</v>
      </c>
      <c r="DL183" s="30"/>
      <c r="DM183" s="32"/>
      <c r="DN183" s="32" t="s">
        <v>72</v>
      </c>
      <c r="DO183" s="41">
        <v>255673</v>
      </c>
    </row>
    <row r="184" spans="1:119" ht="15.75" x14ac:dyDescent="0.25">
      <c r="A184" t="s">
        <v>535</v>
      </c>
      <c r="B184" t="s">
        <v>73</v>
      </c>
      <c r="C184" s="52">
        <v>266.02271116287403</v>
      </c>
      <c r="D184" s="52">
        <v>268.65265754500996</v>
      </c>
      <c r="E184" s="52">
        <v>2.6299463821359268</v>
      </c>
      <c r="F184" s="124">
        <v>9.8861723897164782E-3</v>
      </c>
      <c r="G184" s="45">
        <v>265.73180002158801</v>
      </c>
      <c r="H184" s="45">
        <v>265.76435968680698</v>
      </c>
      <c r="I184" s="45">
        <v>3.2559665218968803E-2</v>
      </c>
      <c r="J184" s="46">
        <v>1.2252829814242655E-4</v>
      </c>
      <c r="K184" s="47">
        <v>2</v>
      </c>
      <c r="L184" s="55">
        <f t="shared" si="46"/>
        <v>260.81273002158804</v>
      </c>
      <c r="M184" s="55">
        <f t="shared" si="47"/>
        <v>260.84528968680701</v>
      </c>
      <c r="N184" s="55">
        <f t="shared" si="44"/>
        <v>3.2559665218968803E-2</v>
      </c>
      <c r="O184" s="129">
        <f t="shared" si="45"/>
        <v>1.248392485147246E-4</v>
      </c>
      <c r="P184" s="54"/>
      <c r="Q184" s="42">
        <f t="shared" si="48"/>
        <v>472.90320206863981</v>
      </c>
      <c r="R184" s="42">
        <f t="shared" si="49"/>
        <v>477.57840464793935</v>
      </c>
      <c r="S184" s="42">
        <f t="shared" si="50"/>
        <v>463.64152379440077</v>
      </c>
      <c r="T184" s="42">
        <f t="shared" si="51"/>
        <v>463.69940445381144</v>
      </c>
      <c r="AB184" t="s">
        <v>73</v>
      </c>
      <c r="AC184" s="2">
        <v>266.02271116287403</v>
      </c>
      <c r="AD184" s="2">
        <v>265.47715089042299</v>
      </c>
      <c r="AE184" s="2">
        <v>-0.54556027245104133</v>
      </c>
      <c r="AF184" s="1">
        <v>-2.0508033696304173E-3</v>
      </c>
      <c r="AG184" s="2">
        <v>265.73180002158801</v>
      </c>
      <c r="AH184" s="2">
        <v>265.56706046990502</v>
      </c>
      <c r="AI184" s="2">
        <v>-0.16473955168299881</v>
      </c>
      <c r="AJ184" s="1">
        <v>-6.1994669689369273E-4</v>
      </c>
      <c r="AM184" t="s">
        <v>73</v>
      </c>
      <c r="AN184" s="2">
        <v>266.02271116287403</v>
      </c>
      <c r="AO184" s="2">
        <v>264.12727527569098</v>
      </c>
      <c r="AP184" s="2">
        <v>-1.895435887183055</v>
      </c>
      <c r="AQ184" s="1">
        <v>-7.1250904815512639E-3</v>
      </c>
      <c r="AR184" s="2">
        <v>265.70062705820499</v>
      </c>
      <c r="AS184" s="2">
        <v>-0.32208410466904525</v>
      </c>
      <c r="AT184" s="1">
        <v>-1.2107391254720628E-3</v>
      </c>
      <c r="AU184" s="2">
        <v>266.03975911724598</v>
      </c>
      <c r="AV184" s="2">
        <v>1.7047954371946616E-2</v>
      </c>
      <c r="AW184" s="1">
        <v>6.4084582468257388E-5</v>
      </c>
      <c r="AX184" s="2">
        <v>265.04462543662999</v>
      </c>
      <c r="AY184" s="2">
        <v>-0.97808572624404633</v>
      </c>
      <c r="AZ184" s="1">
        <v>-3.6767000906370259E-3</v>
      </c>
      <c r="BA184" s="2">
        <v>265.57382093637602</v>
      </c>
      <c r="BB184" s="2">
        <v>-0.44889022649800836</v>
      </c>
      <c r="BC184" s="1">
        <v>-1.6874131706114844E-3</v>
      </c>
      <c r="BD184" s="2">
        <v>261.93803415937202</v>
      </c>
      <c r="BE184" s="2">
        <v>-4.0846770035020086</v>
      </c>
      <c r="BF184" s="1">
        <v>-1.5354617602559279E-2</v>
      </c>
      <c r="BG184" s="1"/>
      <c r="BH184" t="s">
        <v>73</v>
      </c>
      <c r="BI184" s="2">
        <v>265.73180002158801</v>
      </c>
      <c r="BJ184" s="2">
        <v>264.985950391144</v>
      </c>
      <c r="BK184" s="2">
        <v>-0.7458496304440132</v>
      </c>
      <c r="BL184" s="1">
        <v>-2.8067759687904138E-3</v>
      </c>
      <c r="BM184" s="2">
        <v>265.62689323087397</v>
      </c>
      <c r="BN184" s="2">
        <v>-0.10490679071403974</v>
      </c>
      <c r="BO184" s="1">
        <v>-3.9478448083939192E-4</v>
      </c>
      <c r="BP184" s="2">
        <v>265.73661636193901</v>
      </c>
      <c r="BQ184" s="2">
        <v>4.8163403509988711E-3</v>
      </c>
      <c r="BR184" s="1">
        <v>1.8124817393355226E-5</v>
      </c>
      <c r="BS184" s="2">
        <v>265.21410217712099</v>
      </c>
      <c r="BT184" s="2">
        <v>-0.51769784446702261</v>
      </c>
      <c r="BU184" s="1">
        <v>-1.9481968075516927E-3</v>
      </c>
      <c r="BV184" s="2">
        <v>265.58257535778097</v>
      </c>
      <c r="BW184" s="2">
        <v>-0.14922466380704691</v>
      </c>
      <c r="BX184" s="1">
        <v>-5.6156118234597407E-4</v>
      </c>
      <c r="BY184" s="2">
        <v>263.95859447339899</v>
      </c>
      <c r="BZ184" s="2">
        <v>-1.7732055481890256</v>
      </c>
      <c r="CA184" s="1">
        <v>-6.6729143747378773E-3</v>
      </c>
      <c r="CC184" t="s">
        <v>73</v>
      </c>
      <c r="CE184" s="23">
        <v>266.02271116287403</v>
      </c>
      <c r="CF184" s="23">
        <v>271.93423332841803</v>
      </c>
      <c r="CG184" s="23">
        <v>5.9115221655439996</v>
      </c>
      <c r="CH184" s="24">
        <v>2.2221870229435538E-2</v>
      </c>
      <c r="CI184" s="2">
        <v>265.73180002158801</v>
      </c>
      <c r="CJ184" s="2">
        <v>267.19320663175898</v>
      </c>
      <c r="CK184" s="2">
        <v>1.4614066101709682</v>
      </c>
      <c r="CL184" s="1">
        <v>5.4995548521187291E-3</v>
      </c>
      <c r="CN184" s="25" t="s">
        <v>73</v>
      </c>
      <c r="CO184" s="27">
        <v>0</v>
      </c>
      <c r="CP184" s="27">
        <v>4.9190699999999996</v>
      </c>
      <c r="CQ184" s="28">
        <f t="shared" si="52"/>
        <v>-5.0594192259558941</v>
      </c>
      <c r="CR184" s="27">
        <f t="shared" si="53"/>
        <v>143.69565256573799</v>
      </c>
      <c r="CU184" s="30">
        <v>117</v>
      </c>
      <c r="CV184" s="30"/>
      <c r="CW184" s="15" t="s">
        <v>73</v>
      </c>
      <c r="CX184" s="33" t="s">
        <v>971</v>
      </c>
      <c r="CY184" s="34" t="s">
        <v>73</v>
      </c>
      <c r="CZ184" s="34" t="s">
        <v>962</v>
      </c>
      <c r="DA184" s="32"/>
      <c r="DB184" s="32"/>
      <c r="DC184" t="s">
        <v>73</v>
      </c>
      <c r="DD184">
        <v>562531</v>
      </c>
      <c r="DE184" t="s">
        <v>963</v>
      </c>
      <c r="DF184" s="30">
        <v>426</v>
      </c>
      <c r="DG184" s="39" t="s">
        <v>73</v>
      </c>
      <c r="DK184" s="30">
        <v>158</v>
      </c>
      <c r="DL184" s="30"/>
      <c r="DM184" s="32"/>
      <c r="DN184" s="32" t="s">
        <v>73</v>
      </c>
      <c r="DO184" s="41">
        <v>557263</v>
      </c>
    </row>
    <row r="185" spans="1:119" ht="15.75" x14ac:dyDescent="0.25">
      <c r="B185" t="s">
        <v>77</v>
      </c>
      <c r="C185" s="52">
        <v>99.500946371905997</v>
      </c>
      <c r="D185" s="52">
        <v>99.798766424169003</v>
      </c>
      <c r="E185" s="52">
        <v>0.29782005226300612</v>
      </c>
      <c r="F185" s="124">
        <v>2.9931378858432181E-3</v>
      </c>
      <c r="G185" s="45">
        <v>99.551549719625001</v>
      </c>
      <c r="H185" s="45">
        <v>99.375077566484009</v>
      </c>
      <c r="I185" s="45">
        <v>-0.17647215314099185</v>
      </c>
      <c r="J185" s="46">
        <v>-1.7726710798375766E-3</v>
      </c>
      <c r="K185" s="47">
        <v>2</v>
      </c>
      <c r="L185" s="55">
        <f t="shared" si="46"/>
        <v>97.414105719624999</v>
      </c>
      <c r="M185" s="55">
        <f t="shared" si="47"/>
        <v>97.237633566484007</v>
      </c>
      <c r="N185" s="55">
        <f t="shared" si="44"/>
        <v>-0.17647215314099185</v>
      </c>
      <c r="O185" s="129">
        <f t="shared" si="45"/>
        <v>-1.8115667319157031E-3</v>
      </c>
      <c r="P185" s="54"/>
      <c r="Q185" s="42">
        <f t="shared" si="48"/>
        <v>519.71202676311805</v>
      </c>
      <c r="R185" s="42">
        <f t="shared" si="49"/>
        <v>521.26759652015107</v>
      </c>
      <c r="S185" s="42">
        <f t="shared" si="50"/>
        <v>508.81206827553876</v>
      </c>
      <c r="T185" s="42">
        <f t="shared" si="51"/>
        <v>507.89032125985358</v>
      </c>
      <c r="AB185" t="s">
        <v>77</v>
      </c>
      <c r="AC185" s="2">
        <v>99.500946371905997</v>
      </c>
      <c r="AD185" s="2">
        <v>99.522994923240006</v>
      </c>
      <c r="AE185" s="2">
        <v>2.2048551334009403E-2</v>
      </c>
      <c r="AF185" s="1">
        <v>2.2159137312722878E-4</v>
      </c>
      <c r="AG185" s="2">
        <v>99.551549719625001</v>
      </c>
      <c r="AH185" s="2">
        <v>99.553171165543006</v>
      </c>
      <c r="AI185" s="2">
        <v>1.6214459180048379E-3</v>
      </c>
      <c r="AJ185" s="1">
        <v>1.6287500521804492E-5</v>
      </c>
      <c r="AM185" t="s">
        <v>77</v>
      </c>
      <c r="AN185" s="2">
        <v>99.500946371905997</v>
      </c>
      <c r="AO185" s="2">
        <v>98.873104412648999</v>
      </c>
      <c r="AP185" s="2">
        <v>-0.62784195925699748</v>
      </c>
      <c r="AQ185" s="1">
        <v>-6.309909424482299E-3</v>
      </c>
      <c r="AR185" s="2">
        <v>99.376476439281006</v>
      </c>
      <c r="AS185" s="2">
        <v>-0.12446993262499007</v>
      </c>
      <c r="AT185" s="1">
        <v>-1.250942198677761E-3</v>
      </c>
      <c r="AU185" s="2">
        <v>99.522068390442996</v>
      </c>
      <c r="AV185" s="2">
        <v>2.1122018536999576E-2</v>
      </c>
      <c r="AW185" s="1">
        <v>2.1227957428717842E-4</v>
      </c>
      <c r="AX185" s="2">
        <v>99.27180813058699</v>
      </c>
      <c r="AY185" s="2">
        <v>-0.2291382413190064</v>
      </c>
      <c r="AZ185" s="1">
        <v>-2.3028749944000873E-3</v>
      </c>
      <c r="BA185" s="2">
        <v>99.357691900145994</v>
      </c>
      <c r="BB185" s="2">
        <v>-0.14325447176000239</v>
      </c>
      <c r="BC185" s="1">
        <v>-1.4397297411077707E-3</v>
      </c>
      <c r="BD185" s="2">
        <v>98.220397781000997</v>
      </c>
      <c r="BE185" s="2">
        <v>-1.2805485909049992</v>
      </c>
      <c r="BF185" s="1">
        <v>-1.2869712677090285E-2</v>
      </c>
      <c r="BG185" s="1"/>
      <c r="BH185" t="s">
        <v>77</v>
      </c>
      <c r="BI185" s="2">
        <v>99.551549719625001</v>
      </c>
      <c r="BJ185" s="2">
        <v>99.29528629179201</v>
      </c>
      <c r="BK185" s="2">
        <v>-0.25626342783299094</v>
      </c>
      <c r="BL185" s="1">
        <v>-2.5741781876296868E-3</v>
      </c>
      <c r="BM185" s="2">
        <v>99.510803519991001</v>
      </c>
      <c r="BN185" s="2">
        <v>-4.0746199634000391E-2</v>
      </c>
      <c r="BO185" s="1">
        <v>-4.0929749209085318E-4</v>
      </c>
      <c r="BP185" s="2">
        <v>99.557518253704998</v>
      </c>
      <c r="BQ185" s="2">
        <v>5.9685340799973119E-3</v>
      </c>
      <c r="BR185" s="1">
        <v>5.9954205603096813E-5</v>
      </c>
      <c r="BS185" s="2">
        <v>99.394760048354001</v>
      </c>
      <c r="BT185" s="2">
        <v>-0.15678967127099952</v>
      </c>
      <c r="BU185" s="1">
        <v>-1.5749596235576325E-3</v>
      </c>
      <c r="BV185" s="2">
        <v>99.501986534688001</v>
      </c>
      <c r="BW185" s="2">
        <v>-4.956318493699996E-2</v>
      </c>
      <c r="BX185" s="1">
        <v>-4.9786452422477328E-4</v>
      </c>
      <c r="BY185" s="2">
        <v>98.957451223915996</v>
      </c>
      <c r="BZ185" s="2">
        <v>-0.59409849570900519</v>
      </c>
      <c r="CA185" s="1">
        <v>-5.9677473367537957E-3</v>
      </c>
      <c r="CC185" t="s">
        <v>77</v>
      </c>
      <c r="CE185" s="23">
        <v>99.500946371905997</v>
      </c>
      <c r="CF185" s="23">
        <v>100.614595142768</v>
      </c>
      <c r="CG185" s="23">
        <v>1.1136487708619995</v>
      </c>
      <c r="CH185" s="24">
        <v>1.1192343504950193E-2</v>
      </c>
      <c r="CI185" s="2">
        <v>99.551549719625001</v>
      </c>
      <c r="CJ185" s="2">
        <v>99.788612513757002</v>
      </c>
      <c r="CK185" s="2">
        <v>0.23706279413200093</v>
      </c>
      <c r="CL185" s="1">
        <v>2.3813069188742902E-3</v>
      </c>
      <c r="CN185" s="25" t="s">
        <v>77</v>
      </c>
      <c r="CO185" s="27">
        <v>0</v>
      </c>
      <c r="CP185" s="27">
        <v>2.1374439999999999</v>
      </c>
      <c r="CQ185" s="28">
        <f t="shared" si="52"/>
        <v>-2.1701682410778709</v>
      </c>
      <c r="CR185" s="27">
        <f t="shared" si="53"/>
        <v>2.6652117430290008</v>
      </c>
      <c r="CU185" s="30">
        <v>122</v>
      </c>
      <c r="CV185" s="30"/>
      <c r="CW185" s="15" t="s">
        <v>77</v>
      </c>
      <c r="CX185" s="33" t="s">
        <v>961</v>
      </c>
      <c r="CY185" s="34" t="s">
        <v>77</v>
      </c>
      <c r="CZ185" s="34" t="s">
        <v>962</v>
      </c>
      <c r="DA185" s="32"/>
      <c r="DB185" s="32"/>
      <c r="DC185" t="s">
        <v>77</v>
      </c>
      <c r="DD185">
        <v>191454</v>
      </c>
      <c r="DE185" t="s">
        <v>963</v>
      </c>
      <c r="DF185" s="30">
        <v>427</v>
      </c>
      <c r="DG185" s="39" t="s">
        <v>77</v>
      </c>
      <c r="DK185" s="30">
        <v>162</v>
      </c>
      <c r="DL185" s="30"/>
      <c r="DM185" s="32"/>
      <c r="DN185" s="32" t="s">
        <v>77</v>
      </c>
      <c r="DO185" s="41">
        <v>190958</v>
      </c>
    </row>
    <row r="186" spans="1:119" ht="15.75" x14ac:dyDescent="0.25">
      <c r="A186" t="s">
        <v>536</v>
      </c>
      <c r="B186" t="s">
        <v>78</v>
      </c>
      <c r="C186" s="52">
        <v>147.47882558153998</v>
      </c>
      <c r="D186" s="52">
        <v>149.075117027706</v>
      </c>
      <c r="E186" s="52">
        <v>1.5962914461660205</v>
      </c>
      <c r="F186" s="124">
        <v>1.0823868713840839E-2</v>
      </c>
      <c r="G186" s="45">
        <v>160.740561167512</v>
      </c>
      <c r="H186" s="45">
        <v>160.22838814321199</v>
      </c>
      <c r="I186" s="45">
        <v>-0.51217302430001155</v>
      </c>
      <c r="J186" s="46">
        <v>-3.1863334343237887E-3</v>
      </c>
      <c r="K186" s="47">
        <v>1</v>
      </c>
      <c r="L186" s="55">
        <f t="shared" si="46"/>
        <v>158.090740167512</v>
      </c>
      <c r="M186" s="55">
        <f t="shared" si="47"/>
        <v>157.57856714321198</v>
      </c>
      <c r="N186" s="55">
        <f t="shared" si="44"/>
        <v>-0.51217302430001155</v>
      </c>
      <c r="O186" s="129">
        <f t="shared" si="45"/>
        <v>-3.2397408207293869E-3</v>
      </c>
      <c r="P186" s="54"/>
      <c r="Q186" s="42">
        <f t="shared" si="48"/>
        <v>512.37458250776479</v>
      </c>
      <c r="R186" s="42">
        <f t="shared" si="49"/>
        <v>517.92045772113784</v>
      </c>
      <c r="S186" s="42">
        <f t="shared" si="50"/>
        <v>549.24275856053134</v>
      </c>
      <c r="T186" s="42">
        <f t="shared" si="51"/>
        <v>547.46335437513289</v>
      </c>
      <c r="AB186" t="s">
        <v>78</v>
      </c>
      <c r="AC186" s="2">
        <v>147.47882558153998</v>
      </c>
      <c r="AD186" s="2">
        <v>147.46763094242002</v>
      </c>
      <c r="AE186" s="2">
        <v>-1.1194639119963767E-2</v>
      </c>
      <c r="AF186" s="1">
        <v>-7.5906755263482426E-5</v>
      </c>
      <c r="AG186" s="2">
        <v>160.740561167512</v>
      </c>
      <c r="AH186" s="2">
        <v>160.740561167512</v>
      </c>
      <c r="AI186" s="2">
        <v>0</v>
      </c>
      <c r="AJ186" s="1">
        <v>0</v>
      </c>
      <c r="AM186" t="s">
        <v>78</v>
      </c>
      <c r="AN186" s="2">
        <v>147.47882558153998</v>
      </c>
      <c r="AO186" s="2">
        <v>146.30006597973099</v>
      </c>
      <c r="AP186" s="2">
        <v>-1.1787596018089914</v>
      </c>
      <c r="AQ186" s="1">
        <v>-7.9927379212635773E-3</v>
      </c>
      <c r="AR186" s="2">
        <v>147.29789497602002</v>
      </c>
      <c r="AS186" s="2">
        <v>-0.18093060551996132</v>
      </c>
      <c r="AT186" s="1">
        <v>-1.2268242902431176E-3</v>
      </c>
      <c r="AU186" s="2">
        <v>147.506181135128</v>
      </c>
      <c r="AV186" s="2">
        <v>2.735555358802344E-2</v>
      </c>
      <c r="AW186" s="1">
        <v>1.8548800805915527E-4</v>
      </c>
      <c r="AX186" s="2">
        <v>146.91821398195799</v>
      </c>
      <c r="AY186" s="2">
        <v>-0.56061159958198914</v>
      </c>
      <c r="AZ186" s="1">
        <v>-3.801302304730051E-3</v>
      </c>
      <c r="BA186" s="2">
        <v>147.19465924168901</v>
      </c>
      <c r="BB186" s="2">
        <v>-0.28416633985096951</v>
      </c>
      <c r="BC186" s="1">
        <v>-1.9268280631503673E-3</v>
      </c>
      <c r="BD186" s="2">
        <v>145.003979048952</v>
      </c>
      <c r="BE186" s="2">
        <v>-2.4748465325879749</v>
      </c>
      <c r="BF186" s="1">
        <v>-1.6781029566984518E-2</v>
      </c>
      <c r="BG186" s="1"/>
      <c r="BH186" t="s">
        <v>78</v>
      </c>
      <c r="BI186" s="2">
        <v>160.740561167512</v>
      </c>
      <c r="BJ186" s="2">
        <v>160.56983682607901</v>
      </c>
      <c r="BK186" s="2">
        <v>-0.17072434143298665</v>
      </c>
      <c r="BL186" s="1">
        <v>-1.0621111447724155E-3</v>
      </c>
      <c r="BM186" s="2">
        <v>160.740561167512</v>
      </c>
      <c r="BN186" s="2">
        <v>0</v>
      </c>
      <c r="BO186" s="1">
        <v>0</v>
      </c>
      <c r="BP186" s="2">
        <v>160.740561167512</v>
      </c>
      <c r="BQ186" s="2">
        <v>0</v>
      </c>
      <c r="BR186" s="1">
        <v>0</v>
      </c>
      <c r="BS186" s="2">
        <v>160.56983682607901</v>
      </c>
      <c r="BT186" s="2">
        <v>-0.17072434143298665</v>
      </c>
      <c r="BU186" s="1">
        <v>-1.0621111447724155E-3</v>
      </c>
      <c r="BV186" s="2">
        <v>160.740561167512</v>
      </c>
      <c r="BW186" s="2">
        <v>0</v>
      </c>
      <c r="BX186" s="1">
        <v>0</v>
      </c>
      <c r="BY186" s="2">
        <v>160.22838814321199</v>
      </c>
      <c r="BZ186" s="2">
        <v>-0.51217302430001155</v>
      </c>
      <c r="CA186" s="1">
        <v>-3.1863334343237887E-3</v>
      </c>
      <c r="CC186" t="s">
        <v>78</v>
      </c>
      <c r="CE186" s="23">
        <v>147.47882558153998</v>
      </c>
      <c r="CF186" s="23">
        <v>150.71567924707699</v>
      </c>
      <c r="CG186" s="23">
        <v>3.2368536655370121</v>
      </c>
      <c r="CH186" s="24">
        <v>2.1947921355987332E-2</v>
      </c>
      <c r="CI186" s="2">
        <v>160.740561167512</v>
      </c>
      <c r="CJ186" s="2">
        <v>160.56983682607901</v>
      </c>
      <c r="CK186" s="2">
        <v>-0.17072434143298665</v>
      </c>
      <c r="CL186" s="1">
        <v>-1.0621111447724155E-3</v>
      </c>
      <c r="CN186" s="25" t="s">
        <v>78</v>
      </c>
      <c r="CO186" s="27">
        <v>0</v>
      </c>
      <c r="CP186" s="27">
        <v>2.6498210000000002</v>
      </c>
      <c r="CQ186" s="28">
        <f t="shared" si="52"/>
        <v>-2.6901564681745103</v>
      </c>
      <c r="CR186" s="27">
        <f t="shared" si="53"/>
        <v>3.4517000878039994</v>
      </c>
      <c r="CU186" s="30">
        <v>123</v>
      </c>
      <c r="CV186" s="30"/>
      <c r="CW186" s="15" t="s">
        <v>78</v>
      </c>
      <c r="CX186" s="33" t="s">
        <v>961</v>
      </c>
      <c r="CY186" s="34" t="s">
        <v>78</v>
      </c>
      <c r="CZ186" s="34" t="s">
        <v>962</v>
      </c>
      <c r="DA186" s="32"/>
      <c r="DB186" s="32"/>
      <c r="DC186" t="s">
        <v>78</v>
      </c>
      <c r="DD186">
        <v>287834</v>
      </c>
      <c r="DE186" t="s">
        <v>963</v>
      </c>
      <c r="DF186" s="30">
        <v>428</v>
      </c>
      <c r="DG186" s="39" t="s">
        <v>78</v>
      </c>
      <c r="DK186" s="30">
        <v>163</v>
      </c>
      <c r="DL186" s="30"/>
      <c r="DM186" s="32"/>
      <c r="DN186" s="32" t="s">
        <v>78</v>
      </c>
      <c r="DO186" s="41">
        <v>285826</v>
      </c>
    </row>
    <row r="187" spans="1:119" ht="15.75" x14ac:dyDescent="0.25">
      <c r="A187" t="s">
        <v>537</v>
      </c>
      <c r="B187" t="s">
        <v>79</v>
      </c>
      <c r="C187" s="52">
        <v>82.287739936913994</v>
      </c>
      <c r="D187" s="52">
        <v>82.507303697384003</v>
      </c>
      <c r="E187" s="52">
        <v>0.21956376047000958</v>
      </c>
      <c r="F187" s="124">
        <v>2.6682439041142512E-3</v>
      </c>
      <c r="G187" s="45">
        <v>84.654113754519997</v>
      </c>
      <c r="H187" s="45">
        <v>84.452983708124989</v>
      </c>
      <c r="I187" s="45">
        <v>-0.20113004639500787</v>
      </c>
      <c r="J187" s="46">
        <v>-2.3759039871144925E-3</v>
      </c>
      <c r="K187" s="47">
        <v>2</v>
      </c>
      <c r="L187" s="55">
        <f t="shared" si="46"/>
        <v>82.524333754520001</v>
      </c>
      <c r="M187" s="55">
        <f t="shared" si="47"/>
        <v>82.323203708124993</v>
      </c>
      <c r="N187" s="55">
        <f t="shared" si="44"/>
        <v>-0.20113004639500787</v>
      </c>
      <c r="O187" s="129">
        <f t="shared" si="45"/>
        <v>-2.4372210867317861E-3</v>
      </c>
      <c r="P187" s="54"/>
      <c r="Q187" s="42">
        <f t="shared" si="48"/>
        <v>408.99902052712571</v>
      </c>
      <c r="R187" s="42">
        <f t="shared" si="49"/>
        <v>410.09032967043584</v>
      </c>
      <c r="S187" s="42">
        <f t="shared" si="50"/>
        <v>410.17497504644797</v>
      </c>
      <c r="T187" s="42">
        <f t="shared" si="51"/>
        <v>409.17528794801507</v>
      </c>
      <c r="AB187" t="s">
        <v>79</v>
      </c>
      <c r="AC187" s="2">
        <v>82.287739936913994</v>
      </c>
      <c r="AD187" s="2">
        <v>82.665606163233988</v>
      </c>
      <c r="AE187" s="2">
        <v>0.37786622631999478</v>
      </c>
      <c r="AF187" s="1">
        <v>4.592011235327236E-3</v>
      </c>
      <c r="AG187" s="2">
        <v>84.654113754519997</v>
      </c>
      <c r="AH187" s="2">
        <v>84.69381535418799</v>
      </c>
      <c r="AI187" s="2">
        <v>3.9701599667992582E-2</v>
      </c>
      <c r="AJ187" s="1">
        <v>4.6898606467157974E-4</v>
      </c>
      <c r="AM187" t="s">
        <v>79</v>
      </c>
      <c r="AN187" s="2">
        <v>82.287739936913994</v>
      </c>
      <c r="AO187" s="2">
        <v>81.479133283213997</v>
      </c>
      <c r="AP187" s="2">
        <v>-0.80860665369999651</v>
      </c>
      <c r="AQ187" s="1">
        <v>-9.826575068411357E-3</v>
      </c>
      <c r="AR187" s="2">
        <v>82.142422664974006</v>
      </c>
      <c r="AS187" s="2">
        <v>-0.14531727193998734</v>
      </c>
      <c r="AT187" s="1">
        <v>-1.76596503988802E-3</v>
      </c>
      <c r="AU187" s="2">
        <v>82.282352169776999</v>
      </c>
      <c r="AV187" s="2">
        <v>-5.3877671369946256E-3</v>
      </c>
      <c r="AW187" s="1">
        <v>-6.5474724924091543E-5</v>
      </c>
      <c r="AX187" s="2">
        <v>81.927428436698008</v>
      </c>
      <c r="AY187" s="2">
        <v>-0.36031150021598535</v>
      </c>
      <c r="AZ187" s="1">
        <v>-4.3786778017262185E-3</v>
      </c>
      <c r="BA187" s="2">
        <v>82.130434588039989</v>
      </c>
      <c r="BB187" s="2">
        <v>-0.15730534887400438</v>
      </c>
      <c r="BC187" s="1">
        <v>-1.9116498884840286E-3</v>
      </c>
      <c r="BD187" s="2">
        <v>80.643601338164004</v>
      </c>
      <c r="BE187" s="2">
        <v>-1.6441385987499899</v>
      </c>
      <c r="BF187" s="1">
        <v>-1.9980359164201995E-2</v>
      </c>
      <c r="BG187" s="1"/>
      <c r="BH187" t="s">
        <v>79</v>
      </c>
      <c r="BI187" s="2">
        <v>84.654113754519997</v>
      </c>
      <c r="BJ187" s="2">
        <v>84.564021687101999</v>
      </c>
      <c r="BK187" s="2">
        <v>-9.0092067417998578E-2</v>
      </c>
      <c r="BL187" s="1">
        <v>-1.0642373231766096E-3</v>
      </c>
      <c r="BM187" s="2">
        <v>84.654113754519997</v>
      </c>
      <c r="BN187" s="2">
        <v>0</v>
      </c>
      <c r="BO187" s="1">
        <v>0</v>
      </c>
      <c r="BP187" s="2">
        <v>84.654113754519997</v>
      </c>
      <c r="BQ187" s="2">
        <v>0</v>
      </c>
      <c r="BR187" s="1">
        <v>0</v>
      </c>
      <c r="BS187" s="2">
        <v>84.564021687101999</v>
      </c>
      <c r="BT187" s="2">
        <v>-9.0092067417998578E-2</v>
      </c>
      <c r="BU187" s="1">
        <v>-1.0642373231766096E-3</v>
      </c>
      <c r="BV187" s="2">
        <v>84.654113754519997</v>
      </c>
      <c r="BW187" s="2">
        <v>0</v>
      </c>
      <c r="BX187" s="1">
        <v>0</v>
      </c>
      <c r="BY187" s="2">
        <v>84.383837552266996</v>
      </c>
      <c r="BZ187" s="2">
        <v>-0.27027620225300097</v>
      </c>
      <c r="CA187" s="1">
        <v>-3.1927119695180782E-3</v>
      </c>
      <c r="CC187" t="s">
        <v>79</v>
      </c>
      <c r="CE187" s="23">
        <v>82.287739936913994</v>
      </c>
      <c r="CF187" s="23">
        <v>83.176604212743996</v>
      </c>
      <c r="CG187" s="23">
        <v>0.88886427583000227</v>
      </c>
      <c r="CH187" s="24">
        <v>1.080190410517352E-2</v>
      </c>
      <c r="CI187" s="2">
        <v>84.654113754519997</v>
      </c>
      <c r="CJ187" s="2">
        <v>84.773453557343998</v>
      </c>
      <c r="CK187" s="2">
        <v>0.11933980282400114</v>
      </c>
      <c r="CL187" s="1">
        <v>1.4097342412686842E-3</v>
      </c>
      <c r="CN187" s="25" t="s">
        <v>79</v>
      </c>
      <c r="CO187" s="27">
        <v>0</v>
      </c>
      <c r="CP187" s="27">
        <v>2.1297799999999998</v>
      </c>
      <c r="CQ187" s="28">
        <f t="shared" si="52"/>
        <v>-2.1911942942635307</v>
      </c>
      <c r="CR187" s="27">
        <f t="shared" si="53"/>
        <v>3.4074908093210001</v>
      </c>
      <c r="CU187" s="30">
        <v>124</v>
      </c>
      <c r="CV187" s="30"/>
      <c r="CW187" s="15" t="s">
        <v>79</v>
      </c>
      <c r="CX187" s="33" t="s">
        <v>961</v>
      </c>
      <c r="CY187" s="34" t="s">
        <v>79</v>
      </c>
      <c r="CZ187" s="34" t="s">
        <v>962</v>
      </c>
      <c r="DA187" s="32"/>
      <c r="DB187" s="32"/>
      <c r="DC187" t="s">
        <v>79</v>
      </c>
      <c r="DD187">
        <v>201193</v>
      </c>
      <c r="DE187" t="s">
        <v>963</v>
      </c>
      <c r="DF187" s="30">
        <v>429</v>
      </c>
      <c r="DG187" s="39" t="s">
        <v>79</v>
      </c>
      <c r="DK187" s="30">
        <v>164</v>
      </c>
      <c r="DL187" s="30"/>
      <c r="DM187" s="32"/>
      <c r="DN187" s="32" t="s">
        <v>79</v>
      </c>
      <c r="DO187" s="41">
        <v>199829</v>
      </c>
    </row>
    <row r="188" spans="1:119" ht="15.75" x14ac:dyDescent="0.25">
      <c r="A188" t="s">
        <v>538</v>
      </c>
      <c r="B188" t="s">
        <v>80</v>
      </c>
      <c r="C188" s="52">
        <v>83.514493014338001</v>
      </c>
      <c r="D188" s="52">
        <v>83.901954436596</v>
      </c>
      <c r="E188" s="52">
        <v>0.38746142225799929</v>
      </c>
      <c r="F188" s="124">
        <v>4.6394512889095648E-3</v>
      </c>
      <c r="G188" s="45">
        <v>84.639496674070998</v>
      </c>
      <c r="H188" s="45">
        <v>84.545332324334993</v>
      </c>
      <c r="I188" s="45">
        <v>-9.4164349736004738E-2</v>
      </c>
      <c r="J188" s="46">
        <v>-1.1125343774031639E-3</v>
      </c>
      <c r="K188" s="47">
        <v>1</v>
      </c>
      <c r="L188" s="55">
        <f t="shared" si="46"/>
        <v>83.189363674071004</v>
      </c>
      <c r="M188" s="55">
        <f t="shared" si="47"/>
        <v>83.095199324334999</v>
      </c>
      <c r="N188" s="55">
        <f t="shared" si="44"/>
        <v>-9.4164349736004738E-2</v>
      </c>
      <c r="O188" s="129">
        <f t="shared" si="45"/>
        <v>-1.1319277558719263E-3</v>
      </c>
      <c r="P188" s="54"/>
      <c r="Q188" s="42">
        <f t="shared" si="48"/>
        <v>545.63951583280846</v>
      </c>
      <c r="R188" s="42">
        <f t="shared" si="49"/>
        <v>548.17098378781895</v>
      </c>
      <c r="S188" s="42">
        <f t="shared" si="50"/>
        <v>543.5152927260973</v>
      </c>
      <c r="T188" s="42">
        <f t="shared" si="51"/>
        <v>542.90007268051988</v>
      </c>
      <c r="AB188" t="s">
        <v>80</v>
      </c>
      <c r="AC188" s="2">
        <v>83.514493014338001</v>
      </c>
      <c r="AD188" s="2">
        <v>83.460089067203</v>
      </c>
      <c r="AE188" s="2">
        <v>-5.4403947135000408E-2</v>
      </c>
      <c r="AF188" s="1">
        <v>-6.5143120878025551E-4</v>
      </c>
      <c r="AG188" s="2">
        <v>84.639496674070998</v>
      </c>
      <c r="AH188" s="2">
        <v>84.623494846696005</v>
      </c>
      <c r="AI188" s="2">
        <v>-1.6001827374992672E-2</v>
      </c>
      <c r="AJ188" s="1">
        <v>-1.890586310621903E-4</v>
      </c>
      <c r="AM188" t="s">
        <v>80</v>
      </c>
      <c r="AN188" s="2">
        <v>83.514493014338001</v>
      </c>
      <c r="AO188" s="2">
        <v>82.932646385440009</v>
      </c>
      <c r="AP188" s="2">
        <v>-0.58184662889799199</v>
      </c>
      <c r="AQ188" s="1">
        <v>-6.9670138427122934E-3</v>
      </c>
      <c r="AR188" s="2">
        <v>83.385787096183009</v>
      </c>
      <c r="AS188" s="2">
        <v>-0.1287059181549921</v>
      </c>
      <c r="AT188" s="1">
        <v>-1.5411207505372213E-3</v>
      </c>
      <c r="AU188" s="2">
        <v>83.53640507734201</v>
      </c>
      <c r="AV188" s="2">
        <v>2.1912063004009497E-2</v>
      </c>
      <c r="AW188" s="1">
        <v>2.6237437614867124E-4</v>
      </c>
      <c r="AX188" s="2">
        <v>83.258656734504996</v>
      </c>
      <c r="AY188" s="2">
        <v>-0.25583627983300516</v>
      </c>
      <c r="AZ188" s="1">
        <v>-3.0633758357256923E-3</v>
      </c>
      <c r="BA188" s="2">
        <v>83.369096190794011</v>
      </c>
      <c r="BB188" s="2">
        <v>-0.14539682354399019</v>
      </c>
      <c r="BC188" s="1">
        <v>-1.7409771441590151E-3</v>
      </c>
      <c r="BD188" s="2">
        <v>82.259071045921999</v>
      </c>
      <c r="BE188" s="2">
        <v>-1.2554219684160017</v>
      </c>
      <c r="BF188" s="1">
        <v>-1.5032384477272315E-2</v>
      </c>
      <c r="BG188" s="1"/>
      <c r="BH188" t="s">
        <v>80</v>
      </c>
      <c r="BI188" s="2">
        <v>84.639496674070998</v>
      </c>
      <c r="BJ188" s="2">
        <v>84.421721020679001</v>
      </c>
      <c r="BK188" s="2">
        <v>-0.21777565339199612</v>
      </c>
      <c r="BL188" s="1">
        <v>-2.572979069459789E-3</v>
      </c>
      <c r="BM188" s="2">
        <v>84.602474973810004</v>
      </c>
      <c r="BN188" s="2">
        <v>-3.7021700260993384E-2</v>
      </c>
      <c r="BO188" s="1">
        <v>-4.3740454180104838E-4</v>
      </c>
      <c r="BP188" s="2">
        <v>84.645688959834999</v>
      </c>
      <c r="BQ188" s="2">
        <v>6.1922857640013262E-3</v>
      </c>
      <c r="BR188" s="1">
        <v>7.316071110212911E-5</v>
      </c>
      <c r="BS188" s="2">
        <v>84.501158220503996</v>
      </c>
      <c r="BT188" s="2">
        <v>-0.13833845356700181</v>
      </c>
      <c r="BU188" s="1">
        <v>-1.6344432446203487E-3</v>
      </c>
      <c r="BV188" s="2">
        <v>84.597396830309009</v>
      </c>
      <c r="BW188" s="2">
        <v>-4.2099843761988609E-2</v>
      </c>
      <c r="BX188" s="1">
        <v>-4.9740186811490978E-4</v>
      </c>
      <c r="BY188" s="2">
        <v>84.242322992525999</v>
      </c>
      <c r="BZ188" s="2">
        <v>-0.39717368154499866</v>
      </c>
      <c r="CA188" s="1">
        <v>-4.6925335942678325E-3</v>
      </c>
      <c r="CC188" t="s">
        <v>80</v>
      </c>
      <c r="CE188" s="23">
        <v>83.514493014338001</v>
      </c>
      <c r="CF188" s="23">
        <v>84.804527465614001</v>
      </c>
      <c r="CG188" s="23">
        <v>1.290034451276</v>
      </c>
      <c r="CH188" s="24">
        <v>1.5446833294605803E-2</v>
      </c>
      <c r="CI188" s="2">
        <v>84.639496674070998</v>
      </c>
      <c r="CJ188" s="2">
        <v>84.938821389749009</v>
      </c>
      <c r="CK188" s="2">
        <v>0.29932471567801144</v>
      </c>
      <c r="CL188" s="1">
        <v>3.5364661587089577E-3</v>
      </c>
      <c r="CN188" s="25" t="s">
        <v>80</v>
      </c>
      <c r="CO188" s="27">
        <v>0</v>
      </c>
      <c r="CP188" s="27">
        <v>1.4501329999999999</v>
      </c>
      <c r="CQ188" s="28">
        <f t="shared" si="52"/>
        <v>-1.5035790282088943</v>
      </c>
      <c r="CR188" s="27">
        <f t="shared" si="53"/>
        <v>4.1773344392630003</v>
      </c>
      <c r="CU188" s="30">
        <v>125</v>
      </c>
      <c r="CV188" s="30"/>
      <c r="CW188" s="15" t="s">
        <v>80</v>
      </c>
      <c r="CX188" s="33" t="s">
        <v>961</v>
      </c>
      <c r="CY188" s="34" t="s">
        <v>80</v>
      </c>
      <c r="CZ188" s="34" t="s">
        <v>962</v>
      </c>
      <c r="DA188" s="32"/>
      <c r="DB188" s="32"/>
      <c r="DC188" t="s">
        <v>80</v>
      </c>
      <c r="DD188">
        <v>153058</v>
      </c>
      <c r="DE188" t="s">
        <v>963</v>
      </c>
      <c r="DF188" s="30">
        <v>430</v>
      </c>
      <c r="DG188" s="39" t="s">
        <v>80</v>
      </c>
      <c r="DK188" s="30">
        <v>165</v>
      </c>
      <c r="DL188" s="30"/>
      <c r="DM188" s="32"/>
      <c r="DN188" s="32" t="s">
        <v>80</v>
      </c>
      <c r="DO188" s="41">
        <v>152578</v>
      </c>
    </row>
    <row r="189" spans="1:119" ht="15.75" x14ac:dyDescent="0.25">
      <c r="A189" t="s">
        <v>539</v>
      </c>
      <c r="B189" t="s">
        <v>81</v>
      </c>
      <c r="C189" s="52">
        <v>144.65977013921301</v>
      </c>
      <c r="D189" s="52">
        <v>145.91431749073899</v>
      </c>
      <c r="E189" s="52">
        <v>1.2545473515259857</v>
      </c>
      <c r="F189" s="124">
        <v>8.6723997301991762E-3</v>
      </c>
      <c r="G189" s="45">
        <v>148.18547535675</v>
      </c>
      <c r="H189" s="45">
        <v>147.87093434439399</v>
      </c>
      <c r="I189" s="45">
        <v>-0.31454101235601684</v>
      </c>
      <c r="J189" s="46">
        <v>-2.1226170216667537E-3</v>
      </c>
      <c r="K189" s="47">
        <v>1</v>
      </c>
      <c r="L189" s="55">
        <f t="shared" si="46"/>
        <v>145.80861035674999</v>
      </c>
      <c r="M189" s="55">
        <f t="shared" si="47"/>
        <v>145.49406934439398</v>
      </c>
      <c r="N189" s="55">
        <f t="shared" si="44"/>
        <v>-0.31454101235601684</v>
      </c>
      <c r="O189" s="129">
        <f t="shared" si="45"/>
        <v>-2.157218367189902E-3</v>
      </c>
      <c r="P189" s="54"/>
      <c r="Q189" s="42">
        <f t="shared" si="48"/>
        <v>513.45859293527633</v>
      </c>
      <c r="R189" s="42">
        <f t="shared" si="49"/>
        <v>517.91151109811665</v>
      </c>
      <c r="S189" s="42">
        <f t="shared" si="50"/>
        <v>517.53631185489246</v>
      </c>
      <c r="T189" s="42">
        <f t="shared" si="51"/>
        <v>516.41987301727136</v>
      </c>
      <c r="AB189" t="s">
        <v>81</v>
      </c>
      <c r="AC189" s="2">
        <v>144.65977013921301</v>
      </c>
      <c r="AD189" s="2">
        <v>144.71430941523002</v>
      </c>
      <c r="AE189" s="2">
        <v>5.4539276017010252E-2</v>
      </c>
      <c r="AF189" s="1">
        <v>3.7701757692912481E-4</v>
      </c>
      <c r="AG189" s="2">
        <v>148.18547535675</v>
      </c>
      <c r="AH189" s="2">
        <v>148.18547535675</v>
      </c>
      <c r="AI189" s="2">
        <v>0</v>
      </c>
      <c r="AJ189" s="1">
        <v>0</v>
      </c>
      <c r="AM189" t="s">
        <v>81</v>
      </c>
      <c r="AN189" s="2">
        <v>144.65977013921301</v>
      </c>
      <c r="AO189" s="2">
        <v>143.68496558748402</v>
      </c>
      <c r="AP189" s="2">
        <v>-0.97480455172899383</v>
      </c>
      <c r="AQ189" s="1">
        <v>-6.7386015530848196E-3</v>
      </c>
      <c r="AR189" s="2">
        <v>144.47285967397301</v>
      </c>
      <c r="AS189" s="2">
        <v>-0.18691046524000399</v>
      </c>
      <c r="AT189" s="1">
        <v>-1.2920694195776138E-3</v>
      </c>
      <c r="AU189" s="2">
        <v>144.68927530820997</v>
      </c>
      <c r="AV189" s="2">
        <v>2.9505168996962539E-2</v>
      </c>
      <c r="AW189" s="1">
        <v>2.0396250435465442E-4</v>
      </c>
      <c r="AX189" s="2">
        <v>144.18788296678201</v>
      </c>
      <c r="AY189" s="2">
        <v>-0.47188717243099632</v>
      </c>
      <c r="AZ189" s="1">
        <v>-3.262048404866652E-3</v>
      </c>
      <c r="BA189" s="2">
        <v>144.40736523699502</v>
      </c>
      <c r="BB189" s="2">
        <v>-0.2524049022179895</v>
      </c>
      <c r="BC189" s="1">
        <v>-1.7448175258061602E-3</v>
      </c>
      <c r="BD189" s="2">
        <v>142.532892880829</v>
      </c>
      <c r="BE189" s="2">
        <v>-2.1268772583840132</v>
      </c>
      <c r="BF189" s="1">
        <v>-1.4702617433563025E-2</v>
      </c>
      <c r="BG189" s="1"/>
      <c r="BH189" t="s">
        <v>81</v>
      </c>
      <c r="BI189" s="2">
        <v>148.18547535675</v>
      </c>
      <c r="BJ189" s="2">
        <v>148.02801465442101</v>
      </c>
      <c r="BK189" s="2">
        <v>-0.15746070232899001</v>
      </c>
      <c r="BL189" s="1">
        <v>-1.0625920114634062E-3</v>
      </c>
      <c r="BM189" s="2">
        <v>148.18547535675</v>
      </c>
      <c r="BN189" s="2">
        <v>0</v>
      </c>
      <c r="BO189" s="1">
        <v>0</v>
      </c>
      <c r="BP189" s="2">
        <v>148.18547535675</v>
      </c>
      <c r="BQ189" s="2">
        <v>0</v>
      </c>
      <c r="BR189" s="1">
        <v>0</v>
      </c>
      <c r="BS189" s="2">
        <v>148.02801465442101</v>
      </c>
      <c r="BT189" s="2">
        <v>-0.15746070232899001</v>
      </c>
      <c r="BU189" s="1">
        <v>-1.0625920114634062E-3</v>
      </c>
      <c r="BV189" s="2">
        <v>148.18547535675</v>
      </c>
      <c r="BW189" s="2">
        <v>0</v>
      </c>
      <c r="BX189" s="1">
        <v>0</v>
      </c>
      <c r="BY189" s="2">
        <v>147.71309324976301</v>
      </c>
      <c r="BZ189" s="2">
        <v>-0.47238210698699845</v>
      </c>
      <c r="CA189" s="1">
        <v>-3.1877760343904105E-3</v>
      </c>
      <c r="CC189" t="s">
        <v>81</v>
      </c>
      <c r="CE189" s="23">
        <v>144.65977013921301</v>
      </c>
      <c r="CF189" s="23">
        <v>147.313555634208</v>
      </c>
      <c r="CG189" s="23">
        <v>2.6537854949949917</v>
      </c>
      <c r="CH189" s="24">
        <v>1.834501390705327E-2</v>
      </c>
      <c r="CI189" s="2">
        <v>148.18547535675</v>
      </c>
      <c r="CJ189" s="2">
        <v>148.49700491379201</v>
      </c>
      <c r="CK189" s="2">
        <v>0.31152955704200735</v>
      </c>
      <c r="CL189" s="1">
        <v>2.1022948186521901E-3</v>
      </c>
      <c r="CN189" s="25" t="s">
        <v>81</v>
      </c>
      <c r="CO189" s="27">
        <v>0</v>
      </c>
      <c r="CP189" s="27">
        <v>2.376865</v>
      </c>
      <c r="CQ189" s="28">
        <f t="shared" si="52"/>
        <v>-2.4080051793813717</v>
      </c>
      <c r="CR189" s="27">
        <f t="shared" si="53"/>
        <v>2.9830477108880005</v>
      </c>
      <c r="CU189" s="30">
        <v>126</v>
      </c>
      <c r="CV189" s="30"/>
      <c r="CW189" s="15" t="s">
        <v>81</v>
      </c>
      <c r="CX189" s="33" t="s">
        <v>961</v>
      </c>
      <c r="CY189" s="34" t="s">
        <v>81</v>
      </c>
      <c r="CZ189" s="34" t="s">
        <v>962</v>
      </c>
      <c r="DA189" s="32"/>
      <c r="DB189" s="32"/>
      <c r="DC189" t="s">
        <v>81</v>
      </c>
      <c r="DD189">
        <v>281736</v>
      </c>
      <c r="DE189" t="s">
        <v>963</v>
      </c>
      <c r="DF189" s="30">
        <v>431</v>
      </c>
      <c r="DG189" s="39" t="s">
        <v>81</v>
      </c>
      <c r="DK189" s="30">
        <v>166</v>
      </c>
      <c r="DL189" s="30"/>
      <c r="DM189" s="32"/>
      <c r="DN189" s="32" t="s">
        <v>81</v>
      </c>
      <c r="DO189" s="41">
        <v>281463</v>
      </c>
    </row>
    <row r="190" spans="1:119" ht="15.75" x14ac:dyDescent="0.25">
      <c r="A190" t="s">
        <v>924</v>
      </c>
      <c r="B190" t="s">
        <v>85</v>
      </c>
      <c r="C190" s="52">
        <v>640.48579342931407</v>
      </c>
      <c r="D190" s="52">
        <v>640.65303639917897</v>
      </c>
      <c r="E190" s="52">
        <v>0.16724296986490117</v>
      </c>
      <c r="F190" s="124">
        <v>2.6111893750124001E-4</v>
      </c>
      <c r="G190" s="45">
        <v>646.51970249589806</v>
      </c>
      <c r="H190" s="45">
        <v>645.03410238095103</v>
      </c>
      <c r="I190" s="45">
        <v>-1.485600114947033</v>
      </c>
      <c r="J190" s="46">
        <v>-2.2978419825596245E-3</v>
      </c>
      <c r="K190" s="47">
        <v>1</v>
      </c>
      <c r="L190" s="55">
        <f t="shared" si="46"/>
        <v>638.21473149589804</v>
      </c>
      <c r="M190" s="55">
        <f t="shared" si="47"/>
        <v>636.729131380951</v>
      </c>
      <c r="N190" s="55">
        <f t="shared" si="44"/>
        <v>-1.485600114947033</v>
      </c>
      <c r="O190" s="129">
        <f t="shared" si="45"/>
        <v>-2.3277433779457994E-3</v>
      </c>
      <c r="P190" s="54"/>
      <c r="Q190" s="42">
        <f t="shared" si="48"/>
        <v>609.6067720004055</v>
      </c>
      <c r="R190" s="42">
        <f t="shared" si="49"/>
        <v>609.76595187300393</v>
      </c>
      <c r="S190" s="42">
        <f t="shared" si="50"/>
        <v>607.44520222251856</v>
      </c>
      <c r="T190" s="42">
        <f t="shared" si="51"/>
        <v>606.03122567558012</v>
      </c>
      <c r="AB190" t="s">
        <v>85</v>
      </c>
      <c r="AC190" s="2">
        <v>640.48579342931407</v>
      </c>
      <c r="AD190" s="2">
        <v>637.39082331852694</v>
      </c>
      <c r="AE190" s="2">
        <v>-3.0949701107871306</v>
      </c>
      <c r="AF190" s="1">
        <v>-4.8322228885295344E-3</v>
      </c>
      <c r="AG190" s="2">
        <v>646.51970249589806</v>
      </c>
      <c r="AH190" s="2">
        <v>645.64494842184502</v>
      </c>
      <c r="AI190" s="2">
        <v>-0.87475407405304395</v>
      </c>
      <c r="AJ190" s="1">
        <v>-1.3530199786271695E-3</v>
      </c>
      <c r="AM190" t="s">
        <v>85</v>
      </c>
      <c r="AN190" s="2">
        <v>640.48579342931407</v>
      </c>
      <c r="AO190" s="2">
        <v>636.934614749508</v>
      </c>
      <c r="AP190" s="2">
        <v>-3.5511786798060712</v>
      </c>
      <c r="AQ190" s="1">
        <v>-5.5445081159290225E-3</v>
      </c>
      <c r="AR190" s="2">
        <v>639.78778634221601</v>
      </c>
      <c r="AS190" s="2">
        <v>-0.69800708709806258</v>
      </c>
      <c r="AT190" s="1">
        <v>-1.0898088517479298E-3</v>
      </c>
      <c r="AU190" s="2">
        <v>640.70158906905601</v>
      </c>
      <c r="AV190" s="2">
        <v>0.21579563974194116</v>
      </c>
      <c r="AW190" s="1">
        <v>3.3692494346598963E-4</v>
      </c>
      <c r="AX190" s="2">
        <v>638.4379432365381</v>
      </c>
      <c r="AY190" s="2">
        <v>-2.047850192775968</v>
      </c>
      <c r="AZ190" s="1">
        <v>-3.1973389789198732E-3</v>
      </c>
      <c r="BA190" s="2">
        <v>639.28121343621103</v>
      </c>
      <c r="BB190" s="2">
        <v>-1.2045799931030388</v>
      </c>
      <c r="BC190" s="1">
        <v>-1.88072866792787E-3</v>
      </c>
      <c r="BD190" s="2">
        <v>631.89205680564999</v>
      </c>
      <c r="BE190" s="2">
        <v>-8.5937366236640855</v>
      </c>
      <c r="BF190" s="1">
        <v>-1.341752886922154E-2</v>
      </c>
      <c r="BG190" s="1"/>
      <c r="BH190" t="s">
        <v>85</v>
      </c>
      <c r="BI190" s="2">
        <v>646.51970249589806</v>
      </c>
      <c r="BJ190" s="2">
        <v>645.02198036324592</v>
      </c>
      <c r="BK190" s="2">
        <v>-1.497722132652143</v>
      </c>
      <c r="BL190" s="1">
        <v>-2.3165916318871127E-3</v>
      </c>
      <c r="BM190" s="2">
        <v>646.31750761615797</v>
      </c>
      <c r="BN190" s="2">
        <v>-0.20219487974009098</v>
      </c>
      <c r="BO190" s="1">
        <v>-3.1274356985489367E-4</v>
      </c>
      <c r="BP190" s="2">
        <v>646.58068597671195</v>
      </c>
      <c r="BQ190" s="2">
        <v>6.0983480813888491E-2</v>
      </c>
      <c r="BR190" s="1">
        <v>9.4325788647215135E-5</v>
      </c>
      <c r="BS190" s="2">
        <v>645.43660194217398</v>
      </c>
      <c r="BT190" s="2">
        <v>-1.0831005537240799</v>
      </c>
      <c r="BU190" s="1">
        <v>-1.675278494286803E-3</v>
      </c>
      <c r="BV190" s="2">
        <v>646.17284843308107</v>
      </c>
      <c r="BW190" s="2">
        <v>-0.34685406281698761</v>
      </c>
      <c r="BX190" s="1">
        <v>-5.3649418800069475E-4</v>
      </c>
      <c r="BY190" s="2">
        <v>643.56032202358404</v>
      </c>
      <c r="BZ190" s="2">
        <v>-2.9593804723140238</v>
      </c>
      <c r="CA190" s="1">
        <v>-4.5774018346065792E-3</v>
      </c>
      <c r="CC190" t="s">
        <v>85</v>
      </c>
      <c r="CE190" s="23">
        <v>640.48579342931407</v>
      </c>
      <c r="CF190" s="23">
        <v>650.10079191269597</v>
      </c>
      <c r="CG190" s="23">
        <v>9.6149984833818962</v>
      </c>
      <c r="CH190" s="24">
        <v>1.5012040207638168E-2</v>
      </c>
      <c r="CI190" s="2">
        <v>646.51970249589806</v>
      </c>
      <c r="CJ190" s="2">
        <v>648.7366180493799</v>
      </c>
      <c r="CK190" s="2">
        <v>2.2169155534818401</v>
      </c>
      <c r="CL190" s="1">
        <v>3.4289992167654097E-3</v>
      </c>
      <c r="CN190" s="25" t="s">
        <v>85</v>
      </c>
      <c r="CO190" s="27">
        <v>0</v>
      </c>
      <c r="CP190" s="27">
        <v>8.3049710000000001</v>
      </c>
      <c r="CQ190" s="28">
        <f t="shared" si="52"/>
        <v>-8.4037393579767823</v>
      </c>
      <c r="CR190" s="27">
        <f t="shared" si="53"/>
        <v>-3.127369551338</v>
      </c>
      <c r="CU190" s="30">
        <v>131</v>
      </c>
      <c r="CV190" s="30"/>
      <c r="CW190" s="15" t="s">
        <v>85</v>
      </c>
      <c r="CX190" s="33" t="s">
        <v>961</v>
      </c>
      <c r="CY190" s="34" t="s">
        <v>85</v>
      </c>
      <c r="CZ190" s="34" t="s">
        <v>962</v>
      </c>
      <c r="DA190" s="32"/>
      <c r="DB190" s="32"/>
      <c r="DC190" t="s">
        <v>85</v>
      </c>
      <c r="DD190">
        <v>1050654</v>
      </c>
      <c r="DE190" t="s">
        <v>963</v>
      </c>
      <c r="DF190" s="30">
        <v>432</v>
      </c>
      <c r="DG190" s="39" t="s">
        <v>85</v>
      </c>
      <c r="DK190" s="30">
        <v>170</v>
      </c>
      <c r="DL190" s="30"/>
      <c r="DM190" s="32"/>
      <c r="DN190" s="32" t="s">
        <v>85</v>
      </c>
      <c r="DO190" s="41">
        <v>1042894</v>
      </c>
    </row>
    <row r="191" spans="1:119" ht="15.75" x14ac:dyDescent="0.25">
      <c r="B191" t="s">
        <v>86</v>
      </c>
      <c r="C191" s="52">
        <v>150.866794734781</v>
      </c>
      <c r="D191" s="52">
        <v>151.70857436103699</v>
      </c>
      <c r="E191" s="52">
        <v>0.84177962625599889</v>
      </c>
      <c r="F191" s="124">
        <v>5.5796215975544555E-3</v>
      </c>
      <c r="G191" s="45">
        <v>149.07382263521902</v>
      </c>
      <c r="H191" s="45">
        <v>148.89702560782999</v>
      </c>
      <c r="I191" s="45">
        <v>-0.17679702738902847</v>
      </c>
      <c r="J191" s="46">
        <v>-1.1859696374838904E-3</v>
      </c>
      <c r="K191" s="47">
        <v>2</v>
      </c>
      <c r="L191" s="55">
        <f t="shared" si="46"/>
        <v>146.12746463521901</v>
      </c>
      <c r="M191" s="55">
        <f t="shared" si="47"/>
        <v>145.95066760782998</v>
      </c>
      <c r="N191" s="55">
        <f t="shared" si="44"/>
        <v>-0.17679702738902847</v>
      </c>
      <c r="O191" s="129">
        <f t="shared" si="45"/>
        <v>-1.2098822615609634E-3</v>
      </c>
      <c r="P191" s="54"/>
      <c r="Q191" s="42">
        <f t="shared" si="48"/>
        <v>471.68130816348025</v>
      </c>
      <c r="R191" s="42">
        <f t="shared" si="49"/>
        <v>474.31311137767193</v>
      </c>
      <c r="S191" s="42">
        <f t="shared" si="50"/>
        <v>456.86390964242196</v>
      </c>
      <c r="T191" s="42">
        <f t="shared" si="51"/>
        <v>456.31115810219814</v>
      </c>
      <c r="AB191" t="s">
        <v>86</v>
      </c>
      <c r="AC191" s="2">
        <v>150.866794734781</v>
      </c>
      <c r="AD191" s="2">
        <v>150.43217595739299</v>
      </c>
      <c r="AE191" s="2">
        <v>-0.43461877738801036</v>
      </c>
      <c r="AF191" s="1">
        <v>-2.8808113684131507E-3</v>
      </c>
      <c r="AG191" s="2">
        <v>149.07382263521902</v>
      </c>
      <c r="AH191" s="2">
        <v>148.94129260050801</v>
      </c>
      <c r="AI191" s="2">
        <v>-0.1325300347110101</v>
      </c>
      <c r="AJ191" s="1">
        <v>-8.8902285034515231E-4</v>
      </c>
      <c r="AM191" t="s">
        <v>86</v>
      </c>
      <c r="AN191" s="2">
        <v>150.866794734781</v>
      </c>
      <c r="AO191" s="2">
        <v>149.71211692285101</v>
      </c>
      <c r="AP191" s="2">
        <v>-1.1546778119299859</v>
      </c>
      <c r="AQ191" s="1">
        <v>-7.6536246028151697E-3</v>
      </c>
      <c r="AR191" s="2">
        <v>150.65929914688502</v>
      </c>
      <c r="AS191" s="2">
        <v>-0.207495587895977</v>
      </c>
      <c r="AT191" s="1">
        <v>-1.3753562423112894E-3</v>
      </c>
      <c r="AU191" s="2">
        <v>150.87826029456201</v>
      </c>
      <c r="AV191" s="2">
        <v>1.14655597810156E-2</v>
      </c>
      <c r="AW191" s="1">
        <v>7.5997901335225475E-5</v>
      </c>
      <c r="AX191" s="2">
        <v>150.19797193839</v>
      </c>
      <c r="AY191" s="2">
        <v>-0.66882279639099806</v>
      </c>
      <c r="AZ191" s="1">
        <v>-4.4332008084798724E-3</v>
      </c>
      <c r="BA191" s="2">
        <v>150.56049989989901</v>
      </c>
      <c r="BB191" s="2">
        <v>-0.30629483488198161</v>
      </c>
      <c r="BC191" s="1">
        <v>-2.0302335939491401E-3</v>
      </c>
      <c r="BD191" s="2">
        <v>148.247500461811</v>
      </c>
      <c r="BE191" s="2">
        <v>-2.6192942729699951</v>
      </c>
      <c r="BF191" s="1">
        <v>-1.7361635325882217E-2</v>
      </c>
      <c r="BG191" s="1"/>
      <c r="BH191" t="s">
        <v>86</v>
      </c>
      <c r="BI191" s="2">
        <v>149.07382263521902</v>
      </c>
      <c r="BJ191" s="2">
        <v>148.627040759181</v>
      </c>
      <c r="BK191" s="2">
        <v>-0.44678187603801689</v>
      </c>
      <c r="BL191" s="1">
        <v>-2.9970511800135706E-3</v>
      </c>
      <c r="BM191" s="2">
        <v>149.002382028108</v>
      </c>
      <c r="BN191" s="2">
        <v>-7.1440607111014742E-2</v>
      </c>
      <c r="BO191" s="1">
        <v>-4.792297255691137E-4</v>
      </c>
      <c r="BP191" s="2">
        <v>149.077061513556</v>
      </c>
      <c r="BQ191" s="2">
        <v>3.2388783369867724E-3</v>
      </c>
      <c r="BR191" s="1">
        <v>2.172667393733003E-5</v>
      </c>
      <c r="BS191" s="2">
        <v>148.735973167635</v>
      </c>
      <c r="BT191" s="2">
        <v>-0.33784946758402157</v>
      </c>
      <c r="BU191" s="1">
        <v>-2.2663232324211151E-3</v>
      </c>
      <c r="BV191" s="2">
        <v>148.96658124296599</v>
      </c>
      <c r="BW191" s="2">
        <v>-0.1072413922530302</v>
      </c>
      <c r="BX191" s="1">
        <v>-7.193844657451897E-4</v>
      </c>
      <c r="BY191" s="2">
        <v>147.98258455408703</v>
      </c>
      <c r="BZ191" s="2">
        <v>-1.0912380811319906</v>
      </c>
      <c r="CA191" s="1">
        <v>-7.3201187293776638E-3</v>
      </c>
      <c r="CC191" t="s">
        <v>86</v>
      </c>
      <c r="CE191" s="23">
        <v>150.866794734781</v>
      </c>
      <c r="CF191" s="23">
        <v>153.98016240532402</v>
      </c>
      <c r="CG191" s="23">
        <v>3.1133676705430275</v>
      </c>
      <c r="CH191" s="24">
        <v>2.0636533546140676E-2</v>
      </c>
      <c r="CI191" s="2">
        <v>149.07382263521902</v>
      </c>
      <c r="CJ191" s="2">
        <v>149.83588122110098</v>
      </c>
      <c r="CK191" s="2">
        <v>0.76205858588195952</v>
      </c>
      <c r="CL191" s="1">
        <v>5.1119544156770121E-3</v>
      </c>
      <c r="CN191" s="25" t="s">
        <v>86</v>
      </c>
      <c r="CO191" s="27">
        <v>0</v>
      </c>
      <c r="CP191" s="27">
        <v>2.946358</v>
      </c>
      <c r="CQ191" s="28">
        <f t="shared" si="52"/>
        <v>-2.9352583136748178</v>
      </c>
      <c r="CR191" s="27">
        <f t="shared" si="53"/>
        <v>1.9875808802280002</v>
      </c>
      <c r="CU191" s="30">
        <v>132</v>
      </c>
      <c r="CV191" s="30"/>
      <c r="CW191" s="15" t="s">
        <v>86</v>
      </c>
      <c r="CX191" s="33" t="s">
        <v>971</v>
      </c>
      <c r="CY191" s="34" t="s">
        <v>86</v>
      </c>
      <c r="CZ191" s="34" t="s">
        <v>962</v>
      </c>
      <c r="DA191" s="32"/>
      <c r="DB191" s="32"/>
      <c r="DC191" t="s">
        <v>86</v>
      </c>
      <c r="DD191">
        <v>319849</v>
      </c>
      <c r="DE191" t="s">
        <v>963</v>
      </c>
      <c r="DF191" s="30">
        <v>433</v>
      </c>
      <c r="DG191" s="39" t="s">
        <v>86</v>
      </c>
      <c r="DK191" s="30">
        <v>171</v>
      </c>
      <c r="DL191" s="30"/>
      <c r="DM191" s="32"/>
      <c r="DN191" s="32" t="s">
        <v>86</v>
      </c>
      <c r="DO191" s="41">
        <v>317572</v>
      </c>
    </row>
    <row r="192" spans="1:119" ht="15.75" x14ac:dyDescent="0.25">
      <c r="A192" t="s">
        <v>540</v>
      </c>
      <c r="B192" t="s">
        <v>87</v>
      </c>
      <c r="C192" s="52">
        <v>124.740701496138</v>
      </c>
      <c r="D192" s="52">
        <v>124.540313553432</v>
      </c>
      <c r="E192" s="52">
        <v>-0.20038794270600135</v>
      </c>
      <c r="F192" s="124">
        <v>-1.6064359130785024E-3</v>
      </c>
      <c r="G192" s="45">
        <v>121.73239827314501</v>
      </c>
      <c r="H192" s="45">
        <v>121.32289100043801</v>
      </c>
      <c r="I192" s="45">
        <v>-0.40950727270700327</v>
      </c>
      <c r="J192" s="46">
        <v>-3.3639957687200462E-3</v>
      </c>
      <c r="K192" s="47">
        <v>2</v>
      </c>
      <c r="L192" s="55">
        <f t="shared" si="46"/>
        <v>118.96636127314501</v>
      </c>
      <c r="M192" s="55">
        <f t="shared" si="47"/>
        <v>118.55685400043801</v>
      </c>
      <c r="N192" s="55">
        <f t="shared" si="44"/>
        <v>-0.40950727270700327</v>
      </c>
      <c r="O192" s="129">
        <f t="shared" si="45"/>
        <v>-3.4422106242854703E-3</v>
      </c>
      <c r="P192" s="54"/>
      <c r="Q192" s="42">
        <f t="shared" si="48"/>
        <v>403.51529751124264</v>
      </c>
      <c r="R192" s="42">
        <f t="shared" si="49"/>
        <v>402.86707604584404</v>
      </c>
      <c r="S192" s="42">
        <f t="shared" si="50"/>
        <v>384.83627306239993</v>
      </c>
      <c r="T192" s="42">
        <f t="shared" si="51"/>
        <v>383.51158555465412</v>
      </c>
      <c r="AB192" t="s">
        <v>87</v>
      </c>
      <c r="AC192" s="2">
        <v>124.740701496138</v>
      </c>
      <c r="AD192" s="2">
        <v>124.760503416723</v>
      </c>
      <c r="AE192" s="2">
        <v>1.9801920584995969E-2</v>
      </c>
      <c r="AF192" s="1">
        <v>1.5874466270825838E-4</v>
      </c>
      <c r="AG192" s="2">
        <v>121.73239827314501</v>
      </c>
      <c r="AH192" s="2">
        <v>121.725304513284</v>
      </c>
      <c r="AI192" s="2">
        <v>-7.0937598610072428E-3</v>
      </c>
      <c r="AJ192" s="1">
        <v>-5.8273392799591087E-5</v>
      </c>
      <c r="AM192" t="s">
        <v>87</v>
      </c>
      <c r="AN192" s="2">
        <v>124.740701496138</v>
      </c>
      <c r="AO192" s="2">
        <v>123.64739145122499</v>
      </c>
      <c r="AP192" s="2">
        <v>-1.0933100449130109</v>
      </c>
      <c r="AQ192" s="1">
        <v>-8.7646616685642092E-3</v>
      </c>
      <c r="AR192" s="2">
        <v>124.50440862504999</v>
      </c>
      <c r="AS192" s="2">
        <v>-0.23629287108801122</v>
      </c>
      <c r="AT192" s="1">
        <v>-1.894272424749246E-3</v>
      </c>
      <c r="AU192" s="2">
        <v>124.73160195841301</v>
      </c>
      <c r="AV192" s="2">
        <v>-9.0995377249925014E-3</v>
      </c>
      <c r="AW192" s="1">
        <v>-7.2947623476962934E-5</v>
      </c>
      <c r="AX192" s="2">
        <v>124.121724151724</v>
      </c>
      <c r="AY192" s="2">
        <v>-0.61897734441400587</v>
      </c>
      <c r="AZ192" s="1">
        <v>-4.9621121012628708E-3</v>
      </c>
      <c r="BA192" s="2">
        <v>124.469171950484</v>
      </c>
      <c r="BB192" s="2">
        <v>-0.27152954565400478</v>
      </c>
      <c r="BC192" s="1">
        <v>-2.1767517930978719E-3</v>
      </c>
      <c r="BD192" s="2">
        <v>122.255517804712</v>
      </c>
      <c r="BE192" s="2">
        <v>-2.4851836914260019</v>
      </c>
      <c r="BF192" s="1">
        <v>-1.9922797143344138E-2</v>
      </c>
      <c r="BG192" s="1"/>
      <c r="BH192" t="s">
        <v>87</v>
      </c>
      <c r="BI192" s="2">
        <v>121.73239827314501</v>
      </c>
      <c r="BJ192" s="2">
        <v>121.32258344731299</v>
      </c>
      <c r="BK192" s="2">
        <v>-0.40981482583201512</v>
      </c>
      <c r="BL192" s="1">
        <v>-3.3665222376746936E-3</v>
      </c>
      <c r="BM192" s="2">
        <v>121.64999065761501</v>
      </c>
      <c r="BN192" s="2">
        <v>-8.2407615530001976E-2</v>
      </c>
      <c r="BO192" s="1">
        <v>-6.769571346577311E-4</v>
      </c>
      <c r="BP192" s="2">
        <v>121.72982514596301</v>
      </c>
      <c r="BQ192" s="2">
        <v>-2.5731271820035317E-3</v>
      </c>
      <c r="BR192" s="1">
        <v>-2.1137570757703382E-5</v>
      </c>
      <c r="BS192" s="2">
        <v>121.421623018741</v>
      </c>
      <c r="BT192" s="2">
        <v>-0.31077525440400677</v>
      </c>
      <c r="BU192" s="1">
        <v>-2.5529379098133309E-3</v>
      </c>
      <c r="BV192" s="2">
        <v>121.63013117606</v>
      </c>
      <c r="BW192" s="2">
        <v>-0.10226709708500437</v>
      </c>
      <c r="BX192" s="1">
        <v>-8.4009761194005141E-4</v>
      </c>
      <c r="BY192" s="2">
        <v>120.73980998250001</v>
      </c>
      <c r="BZ192" s="2">
        <v>-0.99258829064500276</v>
      </c>
      <c r="CA192" s="1">
        <v>-8.1538547233565382E-3</v>
      </c>
      <c r="CC192" t="s">
        <v>87</v>
      </c>
      <c r="CE192" s="23">
        <v>124.740701496138</v>
      </c>
      <c r="CF192" s="23">
        <v>126.228996766763</v>
      </c>
      <c r="CG192" s="23">
        <v>1.4882952706250023</v>
      </c>
      <c r="CH192" s="24">
        <v>1.1931111920763732E-2</v>
      </c>
      <c r="CI192" s="2">
        <v>121.73239827314501</v>
      </c>
      <c r="CJ192" s="2">
        <v>122.05690391608501</v>
      </c>
      <c r="CK192" s="2">
        <v>0.32450564293999662</v>
      </c>
      <c r="CL192" s="1">
        <v>2.6657294815786502E-3</v>
      </c>
      <c r="CN192" s="25" t="s">
        <v>87</v>
      </c>
      <c r="CO192" s="27">
        <v>0</v>
      </c>
      <c r="CP192" s="27">
        <v>2.7660369999999999</v>
      </c>
      <c r="CQ192" s="28">
        <f t="shared" si="52"/>
        <v>-2.8377015009762463</v>
      </c>
      <c r="CR192" s="27">
        <f t="shared" si="53"/>
        <v>1.3938625803810005</v>
      </c>
      <c r="CU192" s="30">
        <v>133</v>
      </c>
      <c r="CV192" s="30"/>
      <c r="CW192" s="15" t="s">
        <v>87</v>
      </c>
      <c r="CX192" s="33" t="s">
        <v>961</v>
      </c>
      <c r="CY192" s="34" t="s">
        <v>87</v>
      </c>
      <c r="CZ192" s="34" t="s">
        <v>962</v>
      </c>
      <c r="DA192" s="32"/>
      <c r="DB192" s="32"/>
      <c r="DC192" t="s">
        <v>87</v>
      </c>
      <c r="DD192">
        <v>309135</v>
      </c>
      <c r="DE192" t="s">
        <v>963</v>
      </c>
      <c r="DF192" s="30">
        <v>434</v>
      </c>
      <c r="DG192" s="39" t="s">
        <v>87</v>
      </c>
      <c r="DK192" s="30">
        <v>172</v>
      </c>
      <c r="DL192" s="30"/>
      <c r="DM192" s="32"/>
      <c r="DN192" s="32" t="s">
        <v>87</v>
      </c>
      <c r="DO192" s="41">
        <v>308363</v>
      </c>
    </row>
    <row r="193" spans="1:119" ht="15.75" x14ac:dyDescent="0.25">
      <c r="A193" t="s">
        <v>541</v>
      </c>
      <c r="B193" t="s">
        <v>88</v>
      </c>
      <c r="C193" s="52">
        <v>177.77144426065499</v>
      </c>
      <c r="D193" s="52">
        <v>177.409434949478</v>
      </c>
      <c r="E193" s="52">
        <v>-0.36200931117699042</v>
      </c>
      <c r="F193" s="124">
        <v>-2.0363749233324514E-3</v>
      </c>
      <c r="G193" s="45">
        <v>176.10474595813901</v>
      </c>
      <c r="H193" s="45">
        <v>175.54515178030999</v>
      </c>
      <c r="I193" s="45">
        <v>-0.55959417782901255</v>
      </c>
      <c r="J193" s="46">
        <v>-3.1776212207366115E-3</v>
      </c>
      <c r="K193" s="47">
        <v>1</v>
      </c>
      <c r="L193" s="55">
        <f t="shared" si="46"/>
        <v>173.58361295813901</v>
      </c>
      <c r="M193" s="55">
        <f t="shared" si="47"/>
        <v>173.02401878031</v>
      </c>
      <c r="N193" s="55">
        <f t="shared" si="44"/>
        <v>-0.55959417782901255</v>
      </c>
      <c r="O193" s="129">
        <f t="shared" si="45"/>
        <v>-3.2237730756529584E-3</v>
      </c>
      <c r="P193" s="54"/>
      <c r="Q193" s="42">
        <f t="shared" si="48"/>
        <v>605.35867392437922</v>
      </c>
      <c r="R193" s="42">
        <f t="shared" si="49"/>
        <v>604.12593670117781</v>
      </c>
      <c r="S193" s="42">
        <f t="shared" si="50"/>
        <v>591.09800335125306</v>
      </c>
      <c r="T193" s="42">
        <f t="shared" si="51"/>
        <v>589.192437522977</v>
      </c>
      <c r="AB193" t="s">
        <v>88</v>
      </c>
      <c r="AC193" s="2">
        <v>177.77144426065499</v>
      </c>
      <c r="AD193" s="2">
        <v>176.69347468611801</v>
      </c>
      <c r="AE193" s="2">
        <v>-1.0779695745369793</v>
      </c>
      <c r="AF193" s="1">
        <v>-6.0637948857321586E-3</v>
      </c>
      <c r="AG193" s="2">
        <v>176.10474595813901</v>
      </c>
      <c r="AH193" s="2">
        <v>175.79262490384502</v>
      </c>
      <c r="AI193" s="2">
        <v>-0.31212105429398207</v>
      </c>
      <c r="AJ193" s="1">
        <v>-1.7723602654534638E-3</v>
      </c>
      <c r="AM193" t="s">
        <v>88</v>
      </c>
      <c r="AN193" s="2">
        <v>177.77144426065499</v>
      </c>
      <c r="AO193" s="2">
        <v>176.82220098202799</v>
      </c>
      <c r="AP193" s="2">
        <v>-0.94924327862699442</v>
      </c>
      <c r="AQ193" s="1">
        <v>-5.3396836740279797E-3</v>
      </c>
      <c r="AR193" s="2">
        <v>177.51279947915302</v>
      </c>
      <c r="AS193" s="2">
        <v>-0.25864478150197101</v>
      </c>
      <c r="AT193" s="1">
        <v>-1.4549287292886959E-3</v>
      </c>
      <c r="AU193" s="2">
        <v>177.83639258468401</v>
      </c>
      <c r="AV193" s="2">
        <v>6.4948324029018067E-2</v>
      </c>
      <c r="AW193" s="1">
        <v>3.6534733853986392E-4</v>
      </c>
      <c r="AX193" s="2">
        <v>177.253045070566</v>
      </c>
      <c r="AY193" s="2">
        <v>-0.51839919008898505</v>
      </c>
      <c r="AZ193" s="1">
        <v>-2.9160993333039991E-3</v>
      </c>
      <c r="BA193" s="2">
        <v>177.44771177759702</v>
      </c>
      <c r="BB193" s="2">
        <v>-0.32373248305796665</v>
      </c>
      <c r="BC193" s="1">
        <v>-1.8210600943495642E-3</v>
      </c>
      <c r="BD193" s="2">
        <v>175.43136050494599</v>
      </c>
      <c r="BE193" s="2">
        <v>-2.3400837557090028</v>
      </c>
      <c r="BF193" s="1">
        <v>-1.3163440087024813E-2</v>
      </c>
      <c r="BG193" s="1"/>
      <c r="BH193" t="s">
        <v>88</v>
      </c>
      <c r="BI193" s="2">
        <v>176.10474595813901</v>
      </c>
      <c r="BJ193" s="2">
        <v>175.69651505712102</v>
      </c>
      <c r="BK193" s="2">
        <v>-0.40823090101798698</v>
      </c>
      <c r="BL193" s="1">
        <v>-2.3181141359757875E-3</v>
      </c>
      <c r="BM193" s="2">
        <v>176.020490890747</v>
      </c>
      <c r="BN193" s="2">
        <v>-8.4255067392007277E-2</v>
      </c>
      <c r="BO193" s="1">
        <v>-4.7843723310009566E-4</v>
      </c>
      <c r="BP193" s="2">
        <v>176.123099280963</v>
      </c>
      <c r="BQ193" s="2">
        <v>1.8353322823998042E-2</v>
      </c>
      <c r="BR193" s="1">
        <v>1.0421821810731165E-4</v>
      </c>
      <c r="BS193" s="2">
        <v>175.792658937026</v>
      </c>
      <c r="BT193" s="2">
        <v>-0.31208702111300113</v>
      </c>
      <c r="BU193" s="1">
        <v>-1.7721670101224064E-3</v>
      </c>
      <c r="BV193" s="2">
        <v>175.99515761299099</v>
      </c>
      <c r="BW193" s="2">
        <v>-0.10958834514801197</v>
      </c>
      <c r="BX193" s="1">
        <v>-6.2229069723119027E-4</v>
      </c>
      <c r="BY193" s="2">
        <v>175.03285183621202</v>
      </c>
      <c r="BZ193" s="2">
        <v>-1.071894121926988</v>
      </c>
      <c r="CA193" s="1">
        <v>-6.0866850356309119E-3</v>
      </c>
      <c r="CC193" t="s">
        <v>88</v>
      </c>
      <c r="CE193" s="23">
        <v>177.77144426065499</v>
      </c>
      <c r="CF193" s="23">
        <v>180.22624768682701</v>
      </c>
      <c r="CG193" s="23">
        <v>2.4548034261720204</v>
      </c>
      <c r="CH193" s="24">
        <v>1.380876122361192E-2</v>
      </c>
      <c r="CI193" s="2">
        <v>176.10474595813901</v>
      </c>
      <c r="CJ193" s="2">
        <v>176.661154139274</v>
      </c>
      <c r="CK193" s="2">
        <v>0.5564081811349979</v>
      </c>
      <c r="CL193" s="1">
        <v>3.1595297338963195E-3</v>
      </c>
      <c r="CN193" s="25" t="s">
        <v>88</v>
      </c>
      <c r="CO193" s="27">
        <v>0</v>
      </c>
      <c r="CP193" s="27">
        <v>2.5211329999999998</v>
      </c>
      <c r="CQ193" s="28">
        <f t="shared" si="52"/>
        <v>-2.541421119651381</v>
      </c>
      <c r="CR193" s="27">
        <f t="shared" si="53"/>
        <v>2.8976051248479999</v>
      </c>
      <c r="CU193" s="30">
        <v>134</v>
      </c>
      <c r="CV193" s="30"/>
      <c r="CW193" s="15" t="s">
        <v>88</v>
      </c>
      <c r="CX193" s="33" t="s">
        <v>961</v>
      </c>
      <c r="CY193" s="34" t="s">
        <v>88</v>
      </c>
      <c r="CZ193" s="34" t="s">
        <v>962</v>
      </c>
      <c r="DA193" s="32"/>
      <c r="DB193" s="32"/>
      <c r="DC193" t="s">
        <v>88</v>
      </c>
      <c r="DD193">
        <v>293663</v>
      </c>
      <c r="DE193" t="s">
        <v>963</v>
      </c>
      <c r="DF193" s="30">
        <v>435</v>
      </c>
      <c r="DG193" s="39" t="s">
        <v>88</v>
      </c>
      <c r="DK193" s="30">
        <v>173</v>
      </c>
      <c r="DL193" s="30"/>
      <c r="DM193" s="32"/>
      <c r="DN193" s="32" t="s">
        <v>88</v>
      </c>
      <c r="DO193" s="41">
        <v>292285</v>
      </c>
    </row>
    <row r="194" spans="1:119" ht="15.75" x14ac:dyDescent="0.25">
      <c r="A194" t="s">
        <v>542</v>
      </c>
      <c r="B194" t="s">
        <v>89</v>
      </c>
      <c r="C194" s="52">
        <v>49.204525123214999</v>
      </c>
      <c r="D194" s="52">
        <v>48.142924242925005</v>
      </c>
      <c r="E194" s="52">
        <v>-1.0616008802899941</v>
      </c>
      <c r="F194" s="124">
        <v>-2.1575269299553189E-2</v>
      </c>
      <c r="G194" s="45">
        <v>50.802084339451</v>
      </c>
      <c r="H194" s="45">
        <v>50.385066547192999</v>
      </c>
      <c r="I194" s="45">
        <v>-0.41701779225800095</v>
      </c>
      <c r="J194" s="46">
        <v>-8.2086748541961001E-3</v>
      </c>
      <c r="K194" s="47">
        <v>4</v>
      </c>
      <c r="L194" s="55">
        <f t="shared" si="46"/>
        <v>48.460339339450996</v>
      </c>
      <c r="M194" s="55">
        <f t="shared" si="47"/>
        <v>48.043321547192996</v>
      </c>
      <c r="N194" s="55">
        <f t="shared" si="44"/>
        <v>-0.41701779225800095</v>
      </c>
      <c r="O194" s="129">
        <f t="shared" si="45"/>
        <v>-8.6053419753606974E-3</v>
      </c>
      <c r="P194" s="54"/>
      <c r="Q194" s="42">
        <f t="shared" si="48"/>
        <v>236.92927985523121</v>
      </c>
      <c r="R194" s="42">
        <f t="shared" si="49"/>
        <v>231.81746683740539</v>
      </c>
      <c r="S194" s="42">
        <f t="shared" si="50"/>
        <v>233.34588175547967</v>
      </c>
      <c r="T194" s="42">
        <f t="shared" si="51"/>
        <v>231.33786064443169</v>
      </c>
      <c r="AB194" t="s">
        <v>89</v>
      </c>
      <c r="AC194" s="2">
        <v>49.204525123214999</v>
      </c>
      <c r="AD194" s="2">
        <v>49.984385366306</v>
      </c>
      <c r="AE194" s="2">
        <v>0.77986024309100088</v>
      </c>
      <c r="AF194" s="1">
        <v>1.5849360219169314E-2</v>
      </c>
      <c r="AG194" s="2">
        <v>50.802084339451</v>
      </c>
      <c r="AH194" s="2">
        <v>51.019616015804999</v>
      </c>
      <c r="AI194" s="2">
        <v>0.21753167635399961</v>
      </c>
      <c r="AJ194" s="1">
        <v>4.2819439238061469E-3</v>
      </c>
      <c r="AM194" t="s">
        <v>89</v>
      </c>
      <c r="AN194" s="2">
        <v>49.204525123214999</v>
      </c>
      <c r="AO194" s="2">
        <v>48.744437702559004</v>
      </c>
      <c r="AP194" s="2">
        <v>-0.46008742065599506</v>
      </c>
      <c r="AQ194" s="1">
        <v>-9.3505103342400309E-3</v>
      </c>
      <c r="AR194" s="2">
        <v>49.116344585698997</v>
      </c>
      <c r="AS194" s="2">
        <v>-8.8180537516002744E-2</v>
      </c>
      <c r="AT194" s="1">
        <v>-1.7921225191216939E-3</v>
      </c>
      <c r="AU194" s="2">
        <v>49.161180688560002</v>
      </c>
      <c r="AV194" s="2">
        <v>-4.3344434654997599E-2</v>
      </c>
      <c r="AW194" s="1">
        <v>-8.809034239525142E-4</v>
      </c>
      <c r="AX194" s="2">
        <v>48.934665663067001</v>
      </c>
      <c r="AY194" s="2">
        <v>-0.26985946014799822</v>
      </c>
      <c r="AZ194" s="1">
        <v>-5.484443950474727E-3</v>
      </c>
      <c r="BA194" s="2">
        <v>49.113834930945004</v>
      </c>
      <c r="BB194" s="2">
        <v>-9.0690192269995862E-2</v>
      </c>
      <c r="BC194" s="1">
        <v>-1.8431270709938763E-3</v>
      </c>
      <c r="BD194" s="2">
        <v>48.157513919376996</v>
      </c>
      <c r="BE194" s="2">
        <v>-1.0470112038380037</v>
      </c>
      <c r="BF194" s="1">
        <v>-2.1278758431590213E-2</v>
      </c>
      <c r="BG194" s="1"/>
      <c r="BH194" t="s">
        <v>89</v>
      </c>
      <c r="BI194" s="2">
        <v>50.802084339451</v>
      </c>
      <c r="BJ194" s="2">
        <v>50.632654967877002</v>
      </c>
      <c r="BK194" s="2">
        <v>-0.1694293715739974</v>
      </c>
      <c r="BL194" s="1">
        <v>-3.3350870102474297E-3</v>
      </c>
      <c r="BM194" s="2">
        <v>50.775265409984002</v>
      </c>
      <c r="BN194" s="2">
        <v>-2.6818929466998043E-2</v>
      </c>
      <c r="BO194" s="1">
        <v>-5.279100221124483E-4</v>
      </c>
      <c r="BP194" s="2">
        <v>50.789834946033999</v>
      </c>
      <c r="BQ194" s="2">
        <v>-1.2249393417000931E-2</v>
      </c>
      <c r="BR194" s="1">
        <v>-2.4111989845047578E-4</v>
      </c>
      <c r="BS194" s="2">
        <v>50.682424432333001</v>
      </c>
      <c r="BT194" s="2">
        <v>-0.1196599071179989</v>
      </c>
      <c r="BU194" s="1">
        <v>-2.3554133393120544E-3</v>
      </c>
      <c r="BV194" s="2">
        <v>50.773347432889999</v>
      </c>
      <c r="BW194" s="2">
        <v>-2.8736906561000808E-2</v>
      </c>
      <c r="BX194" s="1">
        <v>-5.6566392766457417E-4</v>
      </c>
      <c r="BY194" s="2">
        <v>50.390089291721004</v>
      </c>
      <c r="BZ194" s="2">
        <v>-0.41199504772999518</v>
      </c>
      <c r="CA194" s="1">
        <v>-8.1098059870361502E-3</v>
      </c>
      <c r="CC194" t="s">
        <v>89</v>
      </c>
      <c r="CE194" s="23">
        <v>49.204525123214999</v>
      </c>
      <c r="CF194" s="23">
        <v>48.103716923175995</v>
      </c>
      <c r="CG194" s="23">
        <v>-1.1008082000390047</v>
      </c>
      <c r="CH194" s="24">
        <v>-2.237209275533962E-2</v>
      </c>
      <c r="CI194" s="2">
        <v>50.802084339451</v>
      </c>
      <c r="CJ194" s="2">
        <v>50.455172788330003</v>
      </c>
      <c r="CK194" s="2">
        <v>-0.34691155112099636</v>
      </c>
      <c r="CL194" s="1">
        <v>-6.8286873586326027E-3</v>
      </c>
      <c r="CN194" s="25" t="s">
        <v>89</v>
      </c>
      <c r="CO194" s="27">
        <v>0</v>
      </c>
      <c r="CP194" s="27">
        <v>2.341745</v>
      </c>
      <c r="CQ194" s="28">
        <f t="shared" si="52"/>
        <v>-2.3227686134145884</v>
      </c>
      <c r="CR194" s="27">
        <f t="shared" si="53"/>
        <v>3.2071361931370004</v>
      </c>
      <c r="CU194" s="30">
        <v>135</v>
      </c>
      <c r="CV194" s="30"/>
      <c r="CW194" s="15" t="s">
        <v>89</v>
      </c>
      <c r="CX194" s="33" t="s">
        <v>961</v>
      </c>
      <c r="CY194" s="34" t="s">
        <v>89</v>
      </c>
      <c r="CZ194" s="34" t="s">
        <v>962</v>
      </c>
      <c r="DA194" s="32"/>
      <c r="DB194" s="32"/>
      <c r="DC194" t="s">
        <v>89</v>
      </c>
      <c r="DD194">
        <v>207676</v>
      </c>
      <c r="DE194" t="s">
        <v>963</v>
      </c>
      <c r="DF194" s="30">
        <v>436</v>
      </c>
      <c r="DG194" s="39" t="s">
        <v>89</v>
      </c>
      <c r="DK194" s="30">
        <v>174</v>
      </c>
      <c r="DL194" s="30"/>
      <c r="DM194" s="32"/>
      <c r="DN194" s="32" t="s">
        <v>89</v>
      </c>
      <c r="DO194" s="41">
        <v>206723</v>
      </c>
    </row>
    <row r="195" spans="1:119" ht="15.75" x14ac:dyDescent="0.25">
      <c r="A195" t="s">
        <v>543</v>
      </c>
      <c r="B195" t="s">
        <v>90</v>
      </c>
      <c r="C195" s="52">
        <v>130.27353447754999</v>
      </c>
      <c r="D195" s="52">
        <v>130.296167310296</v>
      </c>
      <c r="E195" s="52">
        <v>2.2632832746012355E-2</v>
      </c>
      <c r="F195" s="124">
        <v>1.737331595153171E-4</v>
      </c>
      <c r="G195" s="45">
        <v>129.16499245693799</v>
      </c>
      <c r="H195" s="45">
        <v>128.82263762683399</v>
      </c>
      <c r="I195" s="45">
        <v>-0.34235483010400003</v>
      </c>
      <c r="J195" s="46">
        <v>-2.6505233623432206E-3</v>
      </c>
      <c r="K195" s="47">
        <v>2</v>
      </c>
      <c r="L195" s="55">
        <f t="shared" si="46"/>
        <v>126.440443456938</v>
      </c>
      <c r="M195" s="55">
        <f t="shared" si="47"/>
        <v>126.098088626834</v>
      </c>
      <c r="N195" s="55">
        <f t="shared" si="44"/>
        <v>-0.34235483010400003</v>
      </c>
      <c r="O195" s="129">
        <f t="shared" si="45"/>
        <v>-2.7076370561812868E-3</v>
      </c>
      <c r="P195" s="54"/>
      <c r="Q195" s="42">
        <f t="shared" si="48"/>
        <v>505.71238986021177</v>
      </c>
      <c r="R195" s="42">
        <f t="shared" si="49"/>
        <v>505.80024887150819</v>
      </c>
      <c r="S195" s="42">
        <f t="shared" si="50"/>
        <v>490.83260918672846</v>
      </c>
      <c r="T195" s="42">
        <f t="shared" si="51"/>
        <v>489.50361262571226</v>
      </c>
      <c r="AB195" t="s">
        <v>90</v>
      </c>
      <c r="AC195" s="2">
        <v>130.27353447754999</v>
      </c>
      <c r="AD195" s="2">
        <v>130.105214847594</v>
      </c>
      <c r="AE195" s="2">
        <v>-0.16831962995598815</v>
      </c>
      <c r="AF195" s="1">
        <v>-1.2920477718749133E-3</v>
      </c>
      <c r="AG195" s="2">
        <v>129.16499245693799</v>
      </c>
      <c r="AH195" s="2">
        <v>129.10928680449899</v>
      </c>
      <c r="AI195" s="2">
        <v>-5.5705652439002051E-2</v>
      </c>
      <c r="AJ195" s="1">
        <v>-4.3127515729599584E-4</v>
      </c>
      <c r="AM195" t="s">
        <v>90</v>
      </c>
      <c r="AN195" s="2">
        <v>130.27353447754999</v>
      </c>
      <c r="AO195" s="2">
        <v>129.59311945155798</v>
      </c>
      <c r="AP195" s="2">
        <v>-0.68041502599200498</v>
      </c>
      <c r="AQ195" s="1">
        <v>-5.2229720236020832E-3</v>
      </c>
      <c r="AR195" s="2">
        <v>130.07116560824301</v>
      </c>
      <c r="AS195" s="2">
        <v>-0.20236886930698006</v>
      </c>
      <c r="AT195" s="1">
        <v>-1.55341505178747E-3</v>
      </c>
      <c r="AU195" s="2">
        <v>130.29989584033299</v>
      </c>
      <c r="AV195" s="2">
        <v>2.6361362783006825E-2</v>
      </c>
      <c r="AW195" s="1">
        <v>2.0235393849354471E-4</v>
      </c>
      <c r="AX195" s="2">
        <v>129.83590046360501</v>
      </c>
      <c r="AY195" s="2">
        <v>-0.43763401394497237</v>
      </c>
      <c r="AZ195" s="1">
        <v>-3.359347051571628E-3</v>
      </c>
      <c r="BA195" s="2">
        <v>130.03291649123301</v>
      </c>
      <c r="BB195" s="2">
        <v>-0.24061798631697684</v>
      </c>
      <c r="BC195" s="1">
        <v>-1.8470212486515632E-3</v>
      </c>
      <c r="BD195" s="2">
        <v>128.47571835717901</v>
      </c>
      <c r="BE195" s="2">
        <v>-1.7978161203709817</v>
      </c>
      <c r="BF195" s="1">
        <v>-1.3800317367460381E-2</v>
      </c>
      <c r="BG195" s="1"/>
      <c r="BH195" t="s">
        <v>90</v>
      </c>
      <c r="BI195" s="2">
        <v>129.16499245693799</v>
      </c>
      <c r="BJ195" s="2">
        <v>128.86845797538399</v>
      </c>
      <c r="BK195" s="2">
        <v>-0.29653448155400497</v>
      </c>
      <c r="BL195" s="1">
        <v>-2.2957805819782467E-3</v>
      </c>
      <c r="BM195" s="2">
        <v>129.097517760616</v>
      </c>
      <c r="BN195" s="2">
        <v>-6.7474696321994543E-2</v>
      </c>
      <c r="BO195" s="1">
        <v>-5.223915167609348E-4</v>
      </c>
      <c r="BP195" s="2">
        <v>129.17244115602</v>
      </c>
      <c r="BQ195" s="2">
        <v>7.4486990820048504E-3</v>
      </c>
      <c r="BR195" s="1">
        <v>5.7668095203800319E-5</v>
      </c>
      <c r="BS195" s="2">
        <v>128.91381188853398</v>
      </c>
      <c r="BT195" s="2">
        <v>-0.25118056840400982</v>
      </c>
      <c r="BU195" s="1">
        <v>-1.9446489611939575E-3</v>
      </c>
      <c r="BV195" s="2">
        <v>129.08024285085298</v>
      </c>
      <c r="BW195" s="2">
        <v>-8.4749606085011919E-2</v>
      </c>
      <c r="BX195" s="1">
        <v>-6.5613448716196371E-4</v>
      </c>
      <c r="BY195" s="2">
        <v>128.35268966085701</v>
      </c>
      <c r="BZ195" s="2">
        <v>-0.81230279608098499</v>
      </c>
      <c r="CA195" s="1">
        <v>-6.2888773546887844E-3</v>
      </c>
      <c r="CC195" t="s">
        <v>90</v>
      </c>
      <c r="CE195" s="23">
        <v>130.27353447754999</v>
      </c>
      <c r="CF195" s="23">
        <v>131.867867189999</v>
      </c>
      <c r="CG195" s="23">
        <v>1.5943327124490168</v>
      </c>
      <c r="CH195" s="24">
        <v>1.2238346943168013E-2</v>
      </c>
      <c r="CI195" s="2">
        <v>129.16499245693799</v>
      </c>
      <c r="CJ195" s="2">
        <v>129.51427118933199</v>
      </c>
      <c r="CK195" s="2">
        <v>0.34927873239399787</v>
      </c>
      <c r="CL195" s="1">
        <v>2.7041284619781407E-3</v>
      </c>
      <c r="CN195" s="25" t="s">
        <v>90</v>
      </c>
      <c r="CO195" s="27">
        <v>0</v>
      </c>
      <c r="CP195" s="27">
        <v>2.7245490000000001</v>
      </c>
      <c r="CQ195" s="28">
        <f t="shared" si="52"/>
        <v>-2.8882539984863222</v>
      </c>
      <c r="CR195" s="27">
        <f t="shared" si="53"/>
        <v>1.9958689054750001</v>
      </c>
      <c r="CU195" s="30">
        <v>136</v>
      </c>
      <c r="CV195" s="30"/>
      <c r="CW195" s="15" t="s">
        <v>90</v>
      </c>
      <c r="CX195" s="33" t="s">
        <v>961</v>
      </c>
      <c r="CY195" s="34" t="s">
        <v>90</v>
      </c>
      <c r="CZ195" s="34" t="s">
        <v>962</v>
      </c>
      <c r="DA195" s="32"/>
      <c r="DB195" s="32"/>
      <c r="DC195" t="s">
        <v>90</v>
      </c>
      <c r="DD195">
        <v>257604</v>
      </c>
      <c r="DE195" t="s">
        <v>963</v>
      </c>
      <c r="DF195" s="30">
        <v>437</v>
      </c>
      <c r="DG195" s="39" t="s">
        <v>90</v>
      </c>
      <c r="DK195" s="30">
        <v>175</v>
      </c>
      <c r="DL195" s="30"/>
      <c r="DM195" s="32"/>
      <c r="DN195" s="32" t="s">
        <v>90</v>
      </c>
      <c r="DO195" s="41">
        <v>256917</v>
      </c>
    </row>
    <row r="196" spans="1:119" ht="15.75" x14ac:dyDescent="0.25">
      <c r="A196" t="s">
        <v>544</v>
      </c>
      <c r="B196" t="s">
        <v>91</v>
      </c>
      <c r="C196" s="52">
        <v>136.437440454946</v>
      </c>
      <c r="D196" s="52">
        <v>136.313196203959</v>
      </c>
      <c r="E196" s="52">
        <v>-0.12424425098700453</v>
      </c>
      <c r="F196" s="124">
        <v>-9.1063164606955621E-4</v>
      </c>
      <c r="G196" s="45">
        <v>136.80740684955703</v>
      </c>
      <c r="H196" s="45">
        <v>136.43238059791599</v>
      </c>
      <c r="I196" s="45">
        <v>-0.37502625164103165</v>
      </c>
      <c r="J196" s="46">
        <v>-2.7412715457243971E-3</v>
      </c>
      <c r="K196" s="47">
        <v>1</v>
      </c>
      <c r="L196" s="55">
        <f t="shared" si="46"/>
        <v>134.46945884955701</v>
      </c>
      <c r="M196" s="55">
        <f t="shared" si="47"/>
        <v>134.09443259791598</v>
      </c>
      <c r="N196" s="55">
        <f t="shared" si="44"/>
        <v>-0.37502625164103165</v>
      </c>
      <c r="O196" s="129">
        <f t="shared" si="45"/>
        <v>-2.7889325565042021E-3</v>
      </c>
      <c r="P196" s="54"/>
      <c r="Q196" s="42">
        <f t="shared" si="48"/>
        <v>566.5371426581986</v>
      </c>
      <c r="R196" s="42">
        <f t="shared" si="49"/>
        <v>566.02123600742016</v>
      </c>
      <c r="S196" s="42">
        <f t="shared" si="50"/>
        <v>558.36537784200698</v>
      </c>
      <c r="T196" s="42">
        <f t="shared" si="51"/>
        <v>556.80813446131856</v>
      </c>
      <c r="AB196" t="s">
        <v>91</v>
      </c>
      <c r="AC196" s="2">
        <v>136.437440454946</v>
      </c>
      <c r="AD196" s="2">
        <v>135.82319983711901</v>
      </c>
      <c r="AE196" s="2">
        <v>-0.61424061782699368</v>
      </c>
      <c r="AF196" s="1">
        <v>-4.5019945828566506E-3</v>
      </c>
      <c r="AG196" s="2">
        <v>136.80740684955703</v>
      </c>
      <c r="AH196" s="2">
        <v>136.63047335116801</v>
      </c>
      <c r="AI196" s="2">
        <v>-0.17693349838901895</v>
      </c>
      <c r="AJ196" s="1">
        <v>-1.2933035020800253E-3</v>
      </c>
      <c r="AM196" t="s">
        <v>91</v>
      </c>
      <c r="AN196" s="2">
        <v>136.437440454946</v>
      </c>
      <c r="AO196" s="2">
        <v>135.59468882873801</v>
      </c>
      <c r="AP196" s="2">
        <v>-0.84275162620798483</v>
      </c>
      <c r="AQ196" s="1">
        <v>-6.1768355034941894E-3</v>
      </c>
      <c r="AR196" s="2">
        <v>136.239961625685</v>
      </c>
      <c r="AS196" s="2">
        <v>-0.19747882926100147</v>
      </c>
      <c r="AT196" s="1">
        <v>-1.4473947078053871E-3</v>
      </c>
      <c r="AU196" s="2">
        <v>136.47745581924201</v>
      </c>
      <c r="AV196" s="2">
        <v>4.0015364296010603E-2</v>
      </c>
      <c r="AW196" s="1">
        <v>2.9328726896796605E-4</v>
      </c>
      <c r="AX196" s="2">
        <v>135.98325602129302</v>
      </c>
      <c r="AY196" s="2">
        <v>-0.45418443365298344</v>
      </c>
      <c r="AZ196" s="1">
        <v>-3.3288841548076609E-3</v>
      </c>
      <c r="BA196" s="2">
        <v>136.172228243375</v>
      </c>
      <c r="BB196" s="2">
        <v>-0.26521221157099717</v>
      </c>
      <c r="BC196" s="1">
        <v>-1.943837488351116E-3</v>
      </c>
      <c r="BD196" s="2">
        <v>134.444098981384</v>
      </c>
      <c r="BE196" s="2">
        <v>-1.9933414735619976</v>
      </c>
      <c r="BF196" s="1">
        <v>-1.4609930140255259E-2</v>
      </c>
      <c r="BG196" s="1"/>
      <c r="BH196" t="s">
        <v>91</v>
      </c>
      <c r="BI196" s="2">
        <v>136.80740684955703</v>
      </c>
      <c r="BJ196" s="2">
        <v>136.46293844476102</v>
      </c>
      <c r="BK196" s="2">
        <v>-0.34446840479600382</v>
      </c>
      <c r="BL196" s="1">
        <v>-2.5179075660340913E-3</v>
      </c>
      <c r="BM196" s="2">
        <v>136.746505781732</v>
      </c>
      <c r="BN196" s="2">
        <v>-6.0901067825028576E-2</v>
      </c>
      <c r="BO196" s="1">
        <v>-4.4515914179997317E-4</v>
      </c>
      <c r="BP196" s="2">
        <v>136.818714698332</v>
      </c>
      <c r="BQ196" s="2">
        <v>1.1307848774976037E-2</v>
      </c>
      <c r="BR196" s="1">
        <v>8.265523801215629E-5</v>
      </c>
      <c r="BS196" s="2">
        <v>136.56116126934998</v>
      </c>
      <c r="BT196" s="2">
        <v>-0.24624558020704512</v>
      </c>
      <c r="BU196" s="1">
        <v>-1.7999433355083906E-3</v>
      </c>
      <c r="BV196" s="2">
        <v>136.72432251919801</v>
      </c>
      <c r="BW196" s="2">
        <v>-8.3084330359014302E-2</v>
      </c>
      <c r="BX196" s="1">
        <v>-6.0730871428898308E-4</v>
      </c>
      <c r="BY196" s="2">
        <v>135.93015276691099</v>
      </c>
      <c r="BZ196" s="2">
        <v>-0.87725408264603288</v>
      </c>
      <c r="CA196" s="1">
        <v>-6.4123288559275356E-3</v>
      </c>
      <c r="CC196" t="s">
        <v>91</v>
      </c>
      <c r="CE196" s="23">
        <v>136.437440454946</v>
      </c>
      <c r="CF196" s="23">
        <v>138.35873590129398</v>
      </c>
      <c r="CG196" s="23">
        <v>1.9212954463479832</v>
      </c>
      <c r="CH196" s="24">
        <v>1.408187840479482E-2</v>
      </c>
      <c r="CI196" s="2">
        <v>136.80740684955703</v>
      </c>
      <c r="CJ196" s="2">
        <v>137.24445361767599</v>
      </c>
      <c r="CK196" s="2">
        <v>0.43704676811896093</v>
      </c>
      <c r="CL196" s="1">
        <v>3.1946133486732051E-3</v>
      </c>
      <c r="CN196" s="25" t="s">
        <v>91</v>
      </c>
      <c r="CO196" s="27">
        <v>0</v>
      </c>
      <c r="CP196" s="27">
        <v>2.3379479999999999</v>
      </c>
      <c r="CQ196" s="28">
        <f t="shared" si="52"/>
        <v>-2.4025856971042057</v>
      </c>
      <c r="CR196" s="27">
        <f t="shared" si="53"/>
        <v>0.61526046035199977</v>
      </c>
      <c r="CU196" s="30">
        <v>137</v>
      </c>
      <c r="CV196" s="30"/>
      <c r="CW196" s="15" t="s">
        <v>91</v>
      </c>
      <c r="CX196" s="33" t="s">
        <v>961</v>
      </c>
      <c r="CY196" s="34" t="s">
        <v>91</v>
      </c>
      <c r="CZ196" s="34" t="s">
        <v>962</v>
      </c>
      <c r="DA196" s="32"/>
      <c r="DB196" s="32"/>
      <c r="DC196" t="s">
        <v>91</v>
      </c>
      <c r="DD196">
        <v>240827</v>
      </c>
      <c r="DE196" t="s">
        <v>963</v>
      </c>
      <c r="DF196" s="30">
        <v>438</v>
      </c>
      <c r="DG196" s="39" t="s">
        <v>91</v>
      </c>
      <c r="DK196" s="30">
        <v>176</v>
      </c>
      <c r="DL196" s="30"/>
      <c r="DM196" s="32"/>
      <c r="DN196" s="32" t="s">
        <v>91</v>
      </c>
      <c r="DO196" s="41">
        <v>240057</v>
      </c>
    </row>
    <row r="197" spans="1:119" ht="15.75" x14ac:dyDescent="0.25">
      <c r="B197" t="s">
        <v>95</v>
      </c>
      <c r="C197" s="52">
        <v>238.991290845089</v>
      </c>
      <c r="D197" s="52">
        <v>239.53193142613699</v>
      </c>
      <c r="E197" s="52">
        <v>0.54064058104799528</v>
      </c>
      <c r="F197" s="124">
        <v>2.2621769150509815E-3</v>
      </c>
      <c r="G197" s="45">
        <v>256.36811664575998</v>
      </c>
      <c r="H197" s="45">
        <v>255.55075060047099</v>
      </c>
      <c r="I197" s="45">
        <v>-0.81736604528899193</v>
      </c>
      <c r="J197" s="46">
        <v>-3.1882515500880251E-3</v>
      </c>
      <c r="K197" s="47">
        <v>1</v>
      </c>
      <c r="L197" s="55">
        <f t="shared" si="46"/>
        <v>252.29365264575998</v>
      </c>
      <c r="M197" s="55">
        <f t="shared" si="47"/>
        <v>251.47628660047098</v>
      </c>
      <c r="N197" s="55">
        <f t="shared" ref="N197:N228" si="54">M197-L197</f>
        <v>-0.81736604528899193</v>
      </c>
      <c r="O197" s="129">
        <f t="shared" ref="O197:O228" si="55">N197/L197</f>
        <v>-3.239740820735739E-3</v>
      </c>
      <c r="P197" s="54"/>
      <c r="Q197" s="42">
        <f t="shared" si="48"/>
        <v>455.36115045773846</v>
      </c>
      <c r="R197" s="42">
        <f t="shared" si="49"/>
        <v>456.39125794031497</v>
      </c>
      <c r="S197" s="42">
        <f t="shared" si="50"/>
        <v>480.70675511111023</v>
      </c>
      <c r="T197" s="42">
        <f t="shared" si="51"/>
        <v>479.14938981377333</v>
      </c>
      <c r="AB197" t="s">
        <v>95</v>
      </c>
      <c r="AC197" s="2">
        <v>238.991290845089</v>
      </c>
      <c r="AD197" s="2">
        <v>237.37705887549998</v>
      </c>
      <c r="AE197" s="2">
        <v>-1.6142319695890137</v>
      </c>
      <c r="AF197" s="1">
        <v>-6.75435478791291E-3</v>
      </c>
      <c r="AG197" s="2">
        <v>256.36811664575998</v>
      </c>
      <c r="AH197" s="2">
        <v>256.36811664575998</v>
      </c>
      <c r="AI197" s="2">
        <v>0</v>
      </c>
      <c r="AJ197" s="1">
        <v>0</v>
      </c>
      <c r="AM197" t="s">
        <v>95</v>
      </c>
      <c r="AN197" s="2">
        <v>238.991290845089</v>
      </c>
      <c r="AO197" s="2">
        <v>237.90286920681299</v>
      </c>
      <c r="AP197" s="2">
        <v>-1.088421638276003</v>
      </c>
      <c r="AQ197" s="1">
        <v>-4.5542313882119814E-3</v>
      </c>
      <c r="AR197" s="2">
        <v>238.82833967935898</v>
      </c>
      <c r="AS197" s="2">
        <v>-0.16295116573002133</v>
      </c>
      <c r="AT197" s="1">
        <v>-6.8182888654149375E-4</v>
      </c>
      <c r="AU197" s="2">
        <v>239.00690606028701</v>
      </c>
      <c r="AV197" s="2">
        <v>1.5615215198010901E-2</v>
      </c>
      <c r="AW197" s="1">
        <v>6.5338009359230069E-5</v>
      </c>
      <c r="AX197" s="2">
        <v>238.170703005283</v>
      </c>
      <c r="AY197" s="2">
        <v>-0.82058783980599515</v>
      </c>
      <c r="AZ197" s="1">
        <v>-3.4335470422555666E-3</v>
      </c>
      <c r="BA197" s="2">
        <v>238.60495027709601</v>
      </c>
      <c r="BB197" s="2">
        <v>-0.38634056799298833</v>
      </c>
      <c r="BC197" s="1">
        <v>-1.616546639113344E-3</v>
      </c>
      <c r="BD197" s="2">
        <v>236.154527764801</v>
      </c>
      <c r="BE197" s="2">
        <v>-2.8367630802879944</v>
      </c>
      <c r="BF197" s="1">
        <v>-1.1869734124021895E-2</v>
      </c>
      <c r="BG197" s="1"/>
      <c r="BH197" t="s">
        <v>95</v>
      </c>
      <c r="BI197" s="2">
        <v>256.36811664575998</v>
      </c>
      <c r="BJ197" s="2">
        <v>256.09566129732997</v>
      </c>
      <c r="BK197" s="2">
        <v>-0.27245534843001451</v>
      </c>
      <c r="BL197" s="1">
        <v>-1.0627505166973758E-3</v>
      </c>
      <c r="BM197" s="2">
        <v>256.36811664575998</v>
      </c>
      <c r="BN197" s="2">
        <v>0</v>
      </c>
      <c r="BO197" s="1">
        <v>0</v>
      </c>
      <c r="BP197" s="2">
        <v>256.36811664575998</v>
      </c>
      <c r="BQ197" s="2">
        <v>0</v>
      </c>
      <c r="BR197" s="1">
        <v>0</v>
      </c>
      <c r="BS197" s="2">
        <v>256.09566129732997</v>
      </c>
      <c r="BT197" s="2">
        <v>-0.27245534843001451</v>
      </c>
      <c r="BU197" s="1">
        <v>-1.0627505166973758E-3</v>
      </c>
      <c r="BV197" s="2">
        <v>256.36811664575998</v>
      </c>
      <c r="BW197" s="2">
        <v>0</v>
      </c>
      <c r="BX197" s="1">
        <v>0</v>
      </c>
      <c r="BY197" s="2">
        <v>255.55075060047099</v>
      </c>
      <c r="BZ197" s="2">
        <v>-0.81736604528899193</v>
      </c>
      <c r="CA197" s="1">
        <v>-3.1882515500880251E-3</v>
      </c>
      <c r="CC197" t="s">
        <v>95</v>
      </c>
      <c r="CE197" s="23">
        <v>238.991290845089</v>
      </c>
      <c r="CF197" s="23">
        <v>243.373194062312</v>
      </c>
      <c r="CG197" s="23">
        <v>4.3819032172229981</v>
      </c>
      <c r="CH197" s="24">
        <v>1.8334991211304389E-2</v>
      </c>
      <c r="CI197" s="2">
        <v>256.36811664575998</v>
      </c>
      <c r="CJ197" s="2">
        <v>256.09566129732997</v>
      </c>
      <c r="CK197" s="2">
        <v>-0.27245534843001451</v>
      </c>
      <c r="CL197" s="1">
        <v>-1.0627505166973758E-3</v>
      </c>
      <c r="CN197" s="25" t="s">
        <v>95</v>
      </c>
      <c r="CO197" s="27">
        <v>0</v>
      </c>
      <c r="CP197" s="27">
        <v>4.0744639999999999</v>
      </c>
      <c r="CQ197" s="28">
        <f t="shared" si="52"/>
        <v>-4.1266544443909758</v>
      </c>
      <c r="CR197" s="27">
        <f t="shared" si="53"/>
        <v>1.8483567042720006</v>
      </c>
      <c r="CU197" s="30">
        <v>142</v>
      </c>
      <c r="CV197" s="30"/>
      <c r="CW197" s="15" t="s">
        <v>95</v>
      </c>
      <c r="CX197" s="33" t="s">
        <v>961</v>
      </c>
      <c r="CY197" s="34" t="s">
        <v>95</v>
      </c>
      <c r="CZ197" s="34" t="s">
        <v>962</v>
      </c>
      <c r="DA197" s="32"/>
      <c r="DB197" s="32"/>
      <c r="DC197" t="s">
        <v>95</v>
      </c>
      <c r="DD197">
        <v>524839</v>
      </c>
      <c r="DE197" t="s">
        <v>963</v>
      </c>
      <c r="DF197" s="30">
        <v>439</v>
      </c>
      <c r="DG197" s="39" t="s">
        <v>95</v>
      </c>
      <c r="DK197" s="30">
        <v>180</v>
      </c>
      <c r="DL197" s="30"/>
      <c r="DM197" s="32"/>
      <c r="DN197" s="32" t="s">
        <v>95</v>
      </c>
      <c r="DO197" s="41">
        <v>518919</v>
      </c>
    </row>
    <row r="198" spans="1:119" ht="15.75" x14ac:dyDescent="0.25">
      <c r="A198" t="s">
        <v>545</v>
      </c>
      <c r="B198" t="s">
        <v>97</v>
      </c>
      <c r="C198" s="52">
        <v>149.56215282213699</v>
      </c>
      <c r="D198" s="52">
        <v>150.07940535991202</v>
      </c>
      <c r="E198" s="52">
        <v>0.51725253777502189</v>
      </c>
      <c r="F198" s="124">
        <v>3.4584453888555039E-3</v>
      </c>
      <c r="G198" s="45">
        <v>150.09328476347102</v>
      </c>
      <c r="H198" s="45">
        <v>149.84483172237901</v>
      </c>
      <c r="I198" s="45">
        <v>-0.24845304109200583</v>
      </c>
      <c r="J198" s="46">
        <v>-1.6553241637927904E-3</v>
      </c>
      <c r="K198" s="47">
        <v>2</v>
      </c>
      <c r="L198" s="55">
        <f t="shared" ref="L198:L229" si="56">G198-CO198-CP198</f>
        <v>146.20607876347103</v>
      </c>
      <c r="M198" s="55">
        <f t="shared" ref="M198:M229" si="57">H198-CO198-CP198</f>
        <v>145.95762572237902</v>
      </c>
      <c r="N198" s="55">
        <f t="shared" si="54"/>
        <v>-0.24845304109200583</v>
      </c>
      <c r="O198" s="129">
        <f t="shared" si="55"/>
        <v>-1.6993345501998428E-3</v>
      </c>
      <c r="P198" s="54"/>
      <c r="Q198" s="42">
        <f t="shared" ref="Q198:Q229" si="58">C198/$DD198*1000000</f>
        <v>359.79684814736396</v>
      </c>
      <c r="R198" s="42">
        <f t="shared" ref="R198:R229" si="59">D198/$DD198*1000000</f>
        <v>361.04118589776397</v>
      </c>
      <c r="S198" s="42">
        <f t="shared" ref="S198:S229" si="60">L198/$DD198*1000000</f>
        <v>351.72324900699095</v>
      </c>
      <c r="T198" s="42">
        <f t="shared" ref="T198:T229" si="61">M198/$DD198*1000000</f>
        <v>351.12555353784484</v>
      </c>
      <c r="AB198" t="s">
        <v>97</v>
      </c>
      <c r="AC198" s="2">
        <v>149.56215282213699</v>
      </c>
      <c r="AD198" s="2">
        <v>149.01091901954601</v>
      </c>
      <c r="AE198" s="2">
        <v>-0.55123380259098553</v>
      </c>
      <c r="AF198" s="1">
        <v>-3.6856503613352395E-3</v>
      </c>
      <c r="AG198" s="2">
        <v>150.09328476347102</v>
      </c>
      <c r="AH198" s="2">
        <v>149.931014973207</v>
      </c>
      <c r="AI198" s="2">
        <v>-0.16226979026401978</v>
      </c>
      <c r="AJ198" s="1">
        <v>-1.0811262510493889E-3</v>
      </c>
      <c r="AM198" t="s">
        <v>97</v>
      </c>
      <c r="AN198" s="2">
        <v>149.56215282213699</v>
      </c>
      <c r="AO198" s="2">
        <v>149.05231409689</v>
      </c>
      <c r="AP198" s="2">
        <v>-0.50983872524699336</v>
      </c>
      <c r="AQ198" s="1">
        <v>-3.4088752777803764E-3</v>
      </c>
      <c r="AR198" s="2">
        <v>149.459830297406</v>
      </c>
      <c r="AS198" s="2">
        <v>-0.10232252473099379</v>
      </c>
      <c r="AT198" s="1">
        <v>-6.841471776130307E-4</v>
      </c>
      <c r="AU198" s="2">
        <v>149.524073938566</v>
      </c>
      <c r="AV198" s="2">
        <v>-3.8078883570989319E-2</v>
      </c>
      <c r="AW198" s="1">
        <v>-2.5460240343206124E-4</v>
      </c>
      <c r="AX198" s="2">
        <v>149.10130584908302</v>
      </c>
      <c r="AY198" s="2">
        <v>-0.46084697305397526</v>
      </c>
      <c r="AZ198" s="1">
        <v>-3.0813074321150344E-3</v>
      </c>
      <c r="BA198" s="2">
        <v>149.37341019721401</v>
      </c>
      <c r="BB198" s="2">
        <v>-0.18874262492298044</v>
      </c>
      <c r="BC198" s="1">
        <v>-1.2619678264957702E-3</v>
      </c>
      <c r="BD198" s="2">
        <v>148.01221674430502</v>
      </c>
      <c r="BE198" s="2">
        <v>-1.5499360778319726</v>
      </c>
      <c r="BF198" s="1">
        <v>-1.0363157045988733E-2</v>
      </c>
      <c r="BG198" s="1"/>
      <c r="BH198" t="s">
        <v>97</v>
      </c>
      <c r="BI198" s="2">
        <v>150.09328476347102</v>
      </c>
      <c r="BJ198" s="2">
        <v>149.82995869144</v>
      </c>
      <c r="BK198" s="2">
        <v>-0.26332607203102043</v>
      </c>
      <c r="BL198" s="1">
        <v>-1.7544160782808551E-3</v>
      </c>
      <c r="BM198" s="2">
        <v>150.05521346078501</v>
      </c>
      <c r="BN198" s="2">
        <v>-3.8071302686006447E-2</v>
      </c>
      <c r="BO198" s="1">
        <v>-2.5365093945410182E-4</v>
      </c>
      <c r="BP198" s="2">
        <v>150.082522703233</v>
      </c>
      <c r="BQ198" s="2">
        <v>-1.0762060238022286E-2</v>
      </c>
      <c r="BR198" s="1">
        <v>-7.1702476596351399E-5</v>
      </c>
      <c r="BS198" s="2">
        <v>149.823836990627</v>
      </c>
      <c r="BT198" s="2">
        <v>-0.26944777284401766</v>
      </c>
      <c r="BU198" s="1">
        <v>-1.7952020523012405E-3</v>
      </c>
      <c r="BV198" s="2">
        <v>150.02520777604602</v>
      </c>
      <c r="BW198" s="2">
        <v>-6.8076987425001789E-2</v>
      </c>
      <c r="BX198" s="1">
        <v>-4.5356451177867776E-4</v>
      </c>
      <c r="BY198" s="2">
        <v>149.30510335230301</v>
      </c>
      <c r="BZ198" s="2">
        <v>-0.78818141116801144</v>
      </c>
      <c r="CA198" s="1">
        <v>-5.2512769802465888E-3</v>
      </c>
      <c r="CC198" t="s">
        <v>97</v>
      </c>
      <c r="CE198" s="23">
        <v>149.56215282213699</v>
      </c>
      <c r="CF198" s="23">
        <v>152.03359730853199</v>
      </c>
      <c r="CG198" s="23">
        <v>2.4714444863950007</v>
      </c>
      <c r="CH198" s="24">
        <v>1.6524531372145355E-2</v>
      </c>
      <c r="CI198" s="2">
        <v>150.09328476347102</v>
      </c>
      <c r="CJ198" s="2">
        <v>150.67469544370499</v>
      </c>
      <c r="CK198" s="2">
        <v>0.58141068023397224</v>
      </c>
      <c r="CL198" s="1">
        <v>3.8736621771600617E-3</v>
      </c>
      <c r="CN198" s="25" t="s">
        <v>97</v>
      </c>
      <c r="CO198" s="27">
        <v>0</v>
      </c>
      <c r="CP198" s="27">
        <v>3.8872059999999999</v>
      </c>
      <c r="CQ198" s="28">
        <f t="shared" ref="CQ198:CQ205" si="62">CH252-CO198-CP198</f>
        <v>-4.0577321744780557</v>
      </c>
      <c r="CR198" s="27">
        <f t="shared" ref="CR198:CR205" si="63">CI252-CO198-CP198</f>
        <v>-1.1913664674049995</v>
      </c>
      <c r="CU198" s="30">
        <v>144</v>
      </c>
      <c r="CV198" s="30"/>
      <c r="CW198" s="15" t="s">
        <v>97</v>
      </c>
      <c r="CX198" s="33" t="s">
        <v>961</v>
      </c>
      <c r="CY198" s="34" t="s">
        <v>97</v>
      </c>
      <c r="CZ198" s="34" t="s">
        <v>962</v>
      </c>
      <c r="DA198" s="32"/>
      <c r="DB198" s="32"/>
      <c r="DC198" t="s">
        <v>97</v>
      </c>
      <c r="DD198">
        <v>415685</v>
      </c>
      <c r="DE198" t="s">
        <v>963</v>
      </c>
      <c r="DF198" s="30">
        <v>440</v>
      </c>
      <c r="DG198" s="39" t="s">
        <v>97</v>
      </c>
      <c r="DK198" s="30">
        <v>182</v>
      </c>
      <c r="DL198" s="30"/>
      <c r="DM198" s="32"/>
      <c r="DN198" s="32" t="s">
        <v>97</v>
      </c>
      <c r="DO198" s="41">
        <v>412605</v>
      </c>
    </row>
    <row r="199" spans="1:119" ht="15.75" x14ac:dyDescent="0.25">
      <c r="A199" t="s">
        <v>546</v>
      </c>
      <c r="B199" t="s">
        <v>98</v>
      </c>
      <c r="C199" s="52">
        <v>290.705870248937</v>
      </c>
      <c r="D199" s="52">
        <v>291.74834347974399</v>
      </c>
      <c r="E199" s="52">
        <v>1.0424732308069906</v>
      </c>
      <c r="F199" s="124">
        <v>3.5860068113323642E-3</v>
      </c>
      <c r="G199" s="45">
        <v>294.77827389636201</v>
      </c>
      <c r="H199" s="45">
        <v>294.34455627360501</v>
      </c>
      <c r="I199" s="45">
        <v>-0.43371762275700121</v>
      </c>
      <c r="J199" s="46">
        <v>-1.4713351056173409E-3</v>
      </c>
      <c r="K199" s="47">
        <v>2</v>
      </c>
      <c r="L199" s="55">
        <f t="shared" si="56"/>
        <v>288.08657089636199</v>
      </c>
      <c r="M199" s="55">
        <f t="shared" si="57"/>
        <v>287.65285327360499</v>
      </c>
      <c r="N199" s="55">
        <f t="shared" si="54"/>
        <v>-0.43371762275700121</v>
      </c>
      <c r="O199" s="129">
        <f t="shared" si="55"/>
        <v>-1.5055114211242752E-3</v>
      </c>
      <c r="P199" s="54"/>
      <c r="Q199" s="42">
        <f t="shared" si="58"/>
        <v>353.44049839202654</v>
      </c>
      <c r="R199" s="42">
        <f t="shared" si="59"/>
        <v>354.70793842666103</v>
      </c>
      <c r="S199" s="42">
        <f t="shared" si="60"/>
        <v>350.25595152402121</v>
      </c>
      <c r="T199" s="42">
        <f t="shared" si="61"/>
        <v>349.72863718868501</v>
      </c>
      <c r="AB199" t="s">
        <v>98</v>
      </c>
      <c r="AC199" s="2">
        <v>290.705870248937</v>
      </c>
      <c r="AD199" s="2">
        <v>288.01617569071902</v>
      </c>
      <c r="AE199" s="2">
        <v>-2.6896945582179796</v>
      </c>
      <c r="AF199" s="1">
        <v>-9.2522884244296225E-3</v>
      </c>
      <c r="AG199" s="2">
        <v>294.77827389636201</v>
      </c>
      <c r="AH199" s="2">
        <v>294.01665046345698</v>
      </c>
      <c r="AI199" s="2">
        <v>-0.76162343290502577</v>
      </c>
      <c r="AJ199" s="1">
        <v>-2.583716305947286E-3</v>
      </c>
      <c r="AM199" t="s">
        <v>98</v>
      </c>
      <c r="AN199" s="2">
        <v>290.705870248937</v>
      </c>
      <c r="AO199" s="2">
        <v>288.29533952342405</v>
      </c>
      <c r="AP199" s="2">
        <v>-2.410530725512956</v>
      </c>
      <c r="AQ199" s="1">
        <v>-8.2919919141941391E-3</v>
      </c>
      <c r="AR199" s="2">
        <v>290.38934292781596</v>
      </c>
      <c r="AS199" s="2">
        <v>-0.31652732112104331</v>
      </c>
      <c r="AT199" s="1">
        <v>-1.0888232867468238E-3</v>
      </c>
      <c r="AU199" s="2">
        <v>290.62197366155101</v>
      </c>
      <c r="AV199" s="2">
        <v>-8.3896587385993371E-2</v>
      </c>
      <c r="AW199" s="1">
        <v>-2.8859612402787436E-4</v>
      </c>
      <c r="AX199" s="2">
        <v>289.36264463744999</v>
      </c>
      <c r="AY199" s="2">
        <v>-1.3432256114870142</v>
      </c>
      <c r="AZ199" s="1">
        <v>-4.6205658328701254E-3</v>
      </c>
      <c r="BA199" s="2">
        <v>290.21662732262098</v>
      </c>
      <c r="BB199" s="2">
        <v>-0.48924292631602384</v>
      </c>
      <c r="BC199" s="1">
        <v>-1.6829482180634183E-3</v>
      </c>
      <c r="BD199" s="2">
        <v>285.53695235203804</v>
      </c>
      <c r="BE199" s="2">
        <v>-5.1689178968989609</v>
      </c>
      <c r="BF199" s="1">
        <v>-1.7780576265875599E-2</v>
      </c>
      <c r="BG199" s="1"/>
      <c r="BH199" t="s">
        <v>98</v>
      </c>
      <c r="BI199" s="2">
        <v>294.77827389636201</v>
      </c>
      <c r="BJ199" s="2">
        <v>293.87016342756601</v>
      </c>
      <c r="BK199" s="2">
        <v>-0.90811046879599644</v>
      </c>
      <c r="BL199" s="1">
        <v>-3.0806560361204553E-3</v>
      </c>
      <c r="BM199" s="2">
        <v>294.68215132348598</v>
      </c>
      <c r="BN199" s="2">
        <v>-9.6122572876026879E-2</v>
      </c>
      <c r="BO199" s="1">
        <v>-3.2608431959887794E-4</v>
      </c>
      <c r="BP199" s="2">
        <v>294.75456390091</v>
      </c>
      <c r="BQ199" s="2">
        <v>-2.3709995452009025E-2</v>
      </c>
      <c r="BR199" s="1">
        <v>-8.0433320741761906E-5</v>
      </c>
      <c r="BS199" s="2">
        <v>294.15843832459302</v>
      </c>
      <c r="BT199" s="2">
        <v>-0.61983557176898785</v>
      </c>
      <c r="BU199" s="1">
        <v>-2.102717963491805E-3</v>
      </c>
      <c r="BV199" s="2">
        <v>294.629633155043</v>
      </c>
      <c r="BW199" s="2">
        <v>-0.14864074131901361</v>
      </c>
      <c r="BX199" s="1">
        <v>-5.0424591797179955E-4</v>
      </c>
      <c r="BY199" s="2">
        <v>292.80633019739901</v>
      </c>
      <c r="BZ199" s="2">
        <v>-1.9719436989630026</v>
      </c>
      <c r="CA199" s="1">
        <v>-6.6895828952994599E-3</v>
      </c>
      <c r="CC199" t="s">
        <v>98</v>
      </c>
      <c r="CE199" s="23">
        <v>290.705870248937</v>
      </c>
      <c r="CF199" s="23">
        <v>297.98538956761598</v>
      </c>
      <c r="CG199" s="23">
        <v>7.2795193186789788</v>
      </c>
      <c r="CH199" s="24">
        <v>2.5040840463405115E-2</v>
      </c>
      <c r="CI199" s="2">
        <v>294.77827389636201</v>
      </c>
      <c r="CJ199" s="2">
        <v>296.60519389533403</v>
      </c>
      <c r="CK199" s="2">
        <v>1.8269199989720164</v>
      </c>
      <c r="CL199" s="1">
        <v>6.1976073569598418E-3</v>
      </c>
      <c r="CN199" s="25" t="s">
        <v>98</v>
      </c>
      <c r="CO199" s="27">
        <v>0</v>
      </c>
      <c r="CP199" s="27">
        <v>6.6917030000000004</v>
      </c>
      <c r="CQ199" s="28">
        <f t="shared" si="62"/>
        <v>-6.7681569004053159</v>
      </c>
      <c r="CR199" s="27">
        <f t="shared" si="63"/>
        <v>-1.8000205842819996</v>
      </c>
      <c r="CU199" s="30">
        <v>145</v>
      </c>
      <c r="CV199" s="30"/>
      <c r="CW199" s="15" t="s">
        <v>98</v>
      </c>
      <c r="CX199" s="33" t="s">
        <v>961</v>
      </c>
      <c r="CY199" s="34" t="s">
        <v>98</v>
      </c>
      <c r="CZ199" s="34" t="s">
        <v>962</v>
      </c>
      <c r="DA199" s="32"/>
      <c r="DB199" s="32"/>
      <c r="DC199" t="s">
        <v>98</v>
      </c>
      <c r="DD199">
        <v>822503</v>
      </c>
      <c r="DE199" t="s">
        <v>963</v>
      </c>
      <c r="DF199" s="30">
        <v>441</v>
      </c>
      <c r="DG199" s="39" t="s">
        <v>98</v>
      </c>
      <c r="DK199" s="30">
        <v>183</v>
      </c>
      <c r="DL199" s="30"/>
      <c r="DM199" s="32"/>
      <c r="DN199" s="32" t="s">
        <v>98</v>
      </c>
      <c r="DO199" s="41">
        <v>812339</v>
      </c>
    </row>
    <row r="200" spans="1:119" ht="15.75" x14ac:dyDescent="0.25">
      <c r="A200" t="s">
        <v>547</v>
      </c>
      <c r="B200" t="s">
        <v>104</v>
      </c>
      <c r="C200" s="52">
        <v>75.883100262898992</v>
      </c>
      <c r="D200" s="52">
        <v>75.584890161806001</v>
      </c>
      <c r="E200" s="52">
        <v>-0.29821010109299095</v>
      </c>
      <c r="F200" s="124">
        <v>-3.9298618540865391E-3</v>
      </c>
      <c r="G200" s="45">
        <v>77.318148484770006</v>
      </c>
      <c r="H200" s="45">
        <v>77.071731071752993</v>
      </c>
      <c r="I200" s="45">
        <v>-0.24641741301701359</v>
      </c>
      <c r="J200" s="46">
        <v>-3.1870578621725851E-3</v>
      </c>
      <c r="K200" s="47">
        <v>1</v>
      </c>
      <c r="L200" s="55">
        <f t="shared" si="56"/>
        <v>76.060841484770009</v>
      </c>
      <c r="M200" s="55">
        <f t="shared" si="57"/>
        <v>75.814424071752995</v>
      </c>
      <c r="N200" s="55">
        <f t="shared" si="54"/>
        <v>-0.24641741301701359</v>
      </c>
      <c r="O200" s="129">
        <f t="shared" si="55"/>
        <v>-3.2397408207264552E-3</v>
      </c>
      <c r="P200" s="54"/>
      <c r="Q200" s="42">
        <f t="shared" si="58"/>
        <v>540.116305770346</v>
      </c>
      <c r="R200" s="42">
        <f t="shared" si="59"/>
        <v>537.99372330352901</v>
      </c>
      <c r="S200" s="42">
        <f t="shared" si="60"/>
        <v>541.38142187403025</v>
      </c>
      <c r="T200" s="42">
        <f t="shared" si="61"/>
        <v>539.62748638200208</v>
      </c>
      <c r="AB200" t="s">
        <v>104</v>
      </c>
      <c r="AC200" s="2">
        <v>75.883100262898992</v>
      </c>
      <c r="AD200" s="2">
        <v>74.74837590866899</v>
      </c>
      <c r="AE200" s="2">
        <v>-1.1347243542300021</v>
      </c>
      <c r="AF200" s="1">
        <v>-1.4953584530662556E-2</v>
      </c>
      <c r="AG200" s="2">
        <v>77.318148484770006</v>
      </c>
      <c r="AH200" s="2">
        <v>77.318148484770006</v>
      </c>
      <c r="AI200" s="2">
        <v>0</v>
      </c>
      <c r="AJ200" s="1">
        <v>0</v>
      </c>
      <c r="AM200" t="s">
        <v>104</v>
      </c>
      <c r="AN200" s="2">
        <v>75.883100262898992</v>
      </c>
      <c r="AO200" s="2">
        <v>75.707347985535989</v>
      </c>
      <c r="AP200" s="2">
        <v>-0.17575227736300292</v>
      </c>
      <c r="AQ200" s="1">
        <v>-2.3160924732134633E-3</v>
      </c>
      <c r="AR200" s="2">
        <v>75.826512605096994</v>
      </c>
      <c r="AS200" s="2">
        <v>-5.6587657801998148E-2</v>
      </c>
      <c r="AT200" s="1">
        <v>-7.4572147956460295E-4</v>
      </c>
      <c r="AU200" s="2">
        <v>75.902885427453</v>
      </c>
      <c r="AV200" s="2">
        <v>1.9785164554008361E-2</v>
      </c>
      <c r="AW200" s="1">
        <v>2.6073215887940975E-4</v>
      </c>
      <c r="AX200" s="2">
        <v>75.729114365583996</v>
      </c>
      <c r="AY200" s="2">
        <v>-0.15398589731499612</v>
      </c>
      <c r="AZ200" s="1">
        <v>-2.0292515300707002E-3</v>
      </c>
      <c r="BA200" s="2">
        <v>75.783032416357997</v>
      </c>
      <c r="BB200" s="2">
        <v>-0.10006784654099476</v>
      </c>
      <c r="BC200" s="1">
        <v>-1.3187105718441535E-3</v>
      </c>
      <c r="BD200" s="2">
        <v>75.304344179326989</v>
      </c>
      <c r="BE200" s="2">
        <v>-0.57875608357200292</v>
      </c>
      <c r="BF200" s="1">
        <v>-7.6269430422174012E-3</v>
      </c>
      <c r="BG200" s="1"/>
      <c r="BH200" t="s">
        <v>104</v>
      </c>
      <c r="BI200" s="2">
        <v>77.318148484770006</v>
      </c>
      <c r="BJ200" s="2">
        <v>77.23600934709799</v>
      </c>
      <c r="BK200" s="2">
        <v>-8.213913767201575E-2</v>
      </c>
      <c r="BL200" s="1">
        <v>-1.0623526207200289E-3</v>
      </c>
      <c r="BM200" s="2">
        <v>77.318148484770006</v>
      </c>
      <c r="BN200" s="2">
        <v>0</v>
      </c>
      <c r="BO200" s="1">
        <v>0</v>
      </c>
      <c r="BP200" s="2">
        <v>77.318148484770006</v>
      </c>
      <c r="BQ200" s="2">
        <v>0</v>
      </c>
      <c r="BR200" s="1">
        <v>0</v>
      </c>
      <c r="BS200" s="2">
        <v>77.23600934709799</v>
      </c>
      <c r="BT200" s="2">
        <v>-8.213913767201575E-2</v>
      </c>
      <c r="BU200" s="1">
        <v>-1.0623526207200289E-3</v>
      </c>
      <c r="BV200" s="2">
        <v>77.318148484770006</v>
      </c>
      <c r="BW200" s="2">
        <v>0</v>
      </c>
      <c r="BX200" s="1">
        <v>0</v>
      </c>
      <c r="BY200" s="2">
        <v>77.071731071752993</v>
      </c>
      <c r="BZ200" s="2">
        <v>-0.24641741301701359</v>
      </c>
      <c r="CA200" s="1">
        <v>-3.1870578621725851E-3</v>
      </c>
      <c r="CC200" t="s">
        <v>104</v>
      </c>
      <c r="CE200" s="23">
        <v>75.883100262898992</v>
      </c>
      <c r="CF200" s="23">
        <v>77.233961159450999</v>
      </c>
      <c r="CG200" s="23">
        <v>1.3508608965520068</v>
      </c>
      <c r="CH200" s="24">
        <v>1.7801867502407174E-2</v>
      </c>
      <c r="CI200" s="2">
        <v>77.318148484770006</v>
      </c>
      <c r="CJ200" s="2">
        <v>77.590137137265003</v>
      </c>
      <c r="CK200" s="2">
        <v>0.27198865249499704</v>
      </c>
      <c r="CL200" s="1">
        <v>3.5177853818961131E-3</v>
      </c>
      <c r="CN200" s="25" t="s">
        <v>104</v>
      </c>
      <c r="CO200" s="27">
        <v>0</v>
      </c>
      <c r="CP200" s="27">
        <v>1.257307</v>
      </c>
      <c r="CQ200" s="28">
        <f t="shared" si="62"/>
        <v>-1.2865934555266849</v>
      </c>
      <c r="CR200" s="27">
        <f t="shared" si="63"/>
        <v>2.7122440009090001</v>
      </c>
      <c r="CU200" s="30">
        <v>154</v>
      </c>
      <c r="CV200" s="30"/>
      <c r="CW200" s="15" t="s">
        <v>104</v>
      </c>
      <c r="CX200" s="33" t="s">
        <v>973</v>
      </c>
      <c r="CY200" s="34" t="s">
        <v>980</v>
      </c>
      <c r="CZ200" s="34" t="s">
        <v>962</v>
      </c>
      <c r="DA200" s="32"/>
      <c r="DB200" s="32"/>
      <c r="DC200" t="s">
        <v>104</v>
      </c>
      <c r="DD200">
        <v>140494</v>
      </c>
      <c r="DE200" t="s">
        <v>963</v>
      </c>
      <c r="DF200" s="30">
        <v>365</v>
      </c>
      <c r="DG200" s="39" t="s">
        <v>104</v>
      </c>
      <c r="DK200" s="30">
        <v>190</v>
      </c>
      <c r="DL200" s="30"/>
      <c r="DM200" s="32"/>
      <c r="DN200" s="32" t="s">
        <v>104</v>
      </c>
      <c r="DO200" s="41">
        <v>140219</v>
      </c>
    </row>
    <row r="201" spans="1:119" ht="15.75" x14ac:dyDescent="0.25">
      <c r="A201" t="s">
        <v>925</v>
      </c>
      <c r="B201" t="s">
        <v>105</v>
      </c>
      <c r="C201" s="52">
        <v>86.498189970726997</v>
      </c>
      <c r="D201" s="52">
        <v>85.9858259457</v>
      </c>
      <c r="E201" s="52">
        <v>-0.51236402502699718</v>
      </c>
      <c r="F201" s="124">
        <v>-5.9234074747736695E-3</v>
      </c>
      <c r="G201" s="45">
        <v>82.493386422192003</v>
      </c>
      <c r="H201" s="45">
        <v>82.092483874818001</v>
      </c>
      <c r="I201" s="45">
        <v>-0.40090254737400244</v>
      </c>
      <c r="J201" s="46">
        <v>-4.8598144016324856E-3</v>
      </c>
      <c r="K201" s="47">
        <v>2</v>
      </c>
      <c r="L201" s="55">
        <f t="shared" si="56"/>
        <v>80.997155422192009</v>
      </c>
      <c r="M201" s="55">
        <f t="shared" si="57"/>
        <v>80.596252874818006</v>
      </c>
      <c r="N201" s="55">
        <f t="shared" si="54"/>
        <v>-0.40090254737400244</v>
      </c>
      <c r="O201" s="129">
        <f t="shared" si="55"/>
        <v>-4.9495879859524196E-3</v>
      </c>
      <c r="P201" s="54"/>
      <c r="Q201" s="42">
        <f t="shared" si="58"/>
        <v>617.08607975007135</v>
      </c>
      <c r="R201" s="42">
        <f t="shared" si="59"/>
        <v>613.43082745270101</v>
      </c>
      <c r="S201" s="42">
        <f t="shared" si="60"/>
        <v>577.84119098102337</v>
      </c>
      <c r="T201" s="42">
        <f t="shared" si="61"/>
        <v>574.98111516435529</v>
      </c>
      <c r="AB201" t="s">
        <v>105</v>
      </c>
      <c r="AC201" s="2">
        <v>86.498189970726997</v>
      </c>
      <c r="AD201" s="2">
        <v>86.395687667232011</v>
      </c>
      <c r="AE201" s="2">
        <v>-0.10250230349498679</v>
      </c>
      <c r="AF201" s="1">
        <v>-1.1850225250918656E-3</v>
      </c>
      <c r="AG201" s="2">
        <v>82.493386422192003</v>
      </c>
      <c r="AH201" s="2">
        <v>82.452520814926999</v>
      </c>
      <c r="AI201" s="2">
        <v>-4.0865607265004655E-2</v>
      </c>
      <c r="AJ201" s="1">
        <v>-4.9538040608321026E-4</v>
      </c>
      <c r="AM201" t="s">
        <v>105</v>
      </c>
      <c r="AN201" s="2">
        <v>86.498189970726997</v>
      </c>
      <c r="AO201" s="2">
        <v>85.959095932941011</v>
      </c>
      <c r="AP201" s="2">
        <v>-0.5390940377859863</v>
      </c>
      <c r="AQ201" s="1">
        <v>-6.2324314297030753E-3</v>
      </c>
      <c r="AR201" s="2">
        <v>86.376281312125997</v>
      </c>
      <c r="AS201" s="2">
        <v>-0.12190865860100075</v>
      </c>
      <c r="AT201" s="1">
        <v>-1.4093781458578206E-3</v>
      </c>
      <c r="AU201" s="2">
        <v>86.524664077497007</v>
      </c>
      <c r="AV201" s="2">
        <v>2.6474106770010053E-2</v>
      </c>
      <c r="AW201" s="1">
        <v>3.0606544228231256E-4</v>
      </c>
      <c r="AX201" s="2">
        <v>86.234667879333003</v>
      </c>
      <c r="AY201" s="2">
        <v>-0.26352209139399463</v>
      </c>
      <c r="AZ201" s="1">
        <v>-3.0465619163034122E-3</v>
      </c>
      <c r="BA201" s="2">
        <v>86.336581381011001</v>
      </c>
      <c r="BB201" s="2">
        <v>-0.16160858971599623</v>
      </c>
      <c r="BC201" s="1">
        <v>-1.8683464910732622E-3</v>
      </c>
      <c r="BD201" s="2">
        <v>85.263433627715003</v>
      </c>
      <c r="BE201" s="2">
        <v>-1.2347563430119948</v>
      </c>
      <c r="BF201" s="1">
        <v>-1.4274938509463205E-2</v>
      </c>
      <c r="BG201" s="1"/>
      <c r="BH201" t="s">
        <v>105</v>
      </c>
      <c r="BI201" s="2">
        <v>82.493386422192003</v>
      </c>
      <c r="BJ201" s="2">
        <v>82.269670406959989</v>
      </c>
      <c r="BK201" s="2">
        <v>-0.22371601523201434</v>
      </c>
      <c r="BL201" s="1">
        <v>-2.7119266760011595E-3</v>
      </c>
      <c r="BM201" s="2">
        <v>82.443837298938007</v>
      </c>
      <c r="BN201" s="2">
        <v>-4.9549123253996186E-2</v>
      </c>
      <c r="BO201" s="1">
        <v>-6.0064358372208487E-4</v>
      </c>
      <c r="BP201" s="2">
        <v>82.500866524453002</v>
      </c>
      <c r="BQ201" s="2">
        <v>7.4801022609989332E-3</v>
      </c>
      <c r="BR201" s="1">
        <v>9.0675175131211123E-5</v>
      </c>
      <c r="BS201" s="2">
        <v>82.313109209865999</v>
      </c>
      <c r="BT201" s="2">
        <v>-0.18027721232600413</v>
      </c>
      <c r="BU201" s="1">
        <v>-2.1853535191701957E-3</v>
      </c>
      <c r="BV201" s="2">
        <v>82.423072952833991</v>
      </c>
      <c r="BW201" s="2">
        <v>-7.0313469358012526E-2</v>
      </c>
      <c r="BX201" s="1">
        <v>-8.5235280557105497E-4</v>
      </c>
      <c r="BY201" s="2">
        <v>81.941110337281998</v>
      </c>
      <c r="BZ201" s="2">
        <v>-0.55227608491000524</v>
      </c>
      <c r="CA201" s="1">
        <v>-6.6947922598730213E-3</v>
      </c>
      <c r="CC201" t="s">
        <v>105</v>
      </c>
      <c r="CE201" s="23">
        <v>86.498189970726997</v>
      </c>
      <c r="CF201" s="23">
        <v>86.956510336134997</v>
      </c>
      <c r="CG201" s="23">
        <v>0.45832036540799947</v>
      </c>
      <c r="CH201" s="24">
        <v>5.2986122086844337E-3</v>
      </c>
      <c r="CI201" s="2">
        <v>82.493386422192003</v>
      </c>
      <c r="CJ201" s="2">
        <v>82.557178217206001</v>
      </c>
      <c r="CK201" s="2">
        <v>6.3791795013997898E-2</v>
      </c>
      <c r="CL201" s="1">
        <v>7.7329586989578248E-4</v>
      </c>
      <c r="CN201" s="25" t="s">
        <v>105</v>
      </c>
      <c r="CO201" s="27">
        <v>0</v>
      </c>
      <c r="CP201" s="27">
        <v>1.4962310000000001</v>
      </c>
      <c r="CQ201" s="28">
        <f t="shared" si="62"/>
        <v>-1.5621951839459067</v>
      </c>
      <c r="CR201" s="27">
        <f t="shared" si="63"/>
        <v>2.4812109825309996</v>
      </c>
      <c r="CU201" s="30">
        <v>155</v>
      </c>
      <c r="CV201" s="30"/>
      <c r="CW201" s="15" t="s">
        <v>105</v>
      </c>
      <c r="CX201" s="33" t="s">
        <v>971</v>
      </c>
      <c r="CY201" s="34" t="s">
        <v>981</v>
      </c>
      <c r="CZ201" s="34" t="s">
        <v>962</v>
      </c>
      <c r="DA201" s="32"/>
      <c r="DB201" s="32"/>
      <c r="DC201" t="s">
        <v>105</v>
      </c>
      <c r="DD201">
        <v>140172</v>
      </c>
      <c r="DE201" t="s">
        <v>963</v>
      </c>
      <c r="DF201" s="30">
        <v>366</v>
      </c>
      <c r="DG201" s="39" t="s">
        <v>105</v>
      </c>
      <c r="DK201" s="30">
        <v>191</v>
      </c>
      <c r="DL201" s="30"/>
      <c r="DM201" s="32"/>
      <c r="DN201" s="32" t="s">
        <v>105</v>
      </c>
      <c r="DO201" s="41">
        <v>140218</v>
      </c>
    </row>
    <row r="202" spans="1:119" ht="15.75" x14ac:dyDescent="0.25">
      <c r="A202" t="s">
        <v>548</v>
      </c>
      <c r="B202" t="s">
        <v>106</v>
      </c>
      <c r="C202" s="52">
        <v>50.031941749425997</v>
      </c>
      <c r="D202" s="52">
        <v>48.424717986265001</v>
      </c>
      <c r="E202" s="52">
        <v>-1.6072237631609951</v>
      </c>
      <c r="F202" s="124">
        <v>-3.2123953357845327E-2</v>
      </c>
      <c r="G202" s="45">
        <v>56.844037577743002</v>
      </c>
      <c r="H202" s="45">
        <v>56.662482360598993</v>
      </c>
      <c r="I202" s="45">
        <v>-0.18155521714400891</v>
      </c>
      <c r="J202" s="46">
        <v>-3.1939183928605371E-3</v>
      </c>
      <c r="K202" s="47">
        <v>3</v>
      </c>
      <c r="L202" s="55">
        <f t="shared" si="56"/>
        <v>54.829675577743004</v>
      </c>
      <c r="M202" s="55">
        <f t="shared" si="57"/>
        <v>54.648120360598995</v>
      </c>
      <c r="N202" s="55">
        <f t="shared" si="54"/>
        <v>-0.18155521714400891</v>
      </c>
      <c r="O202" s="129">
        <f t="shared" si="55"/>
        <v>-3.3112582781304576E-3</v>
      </c>
      <c r="P202" s="54"/>
      <c r="Q202" s="42">
        <f t="shared" si="58"/>
        <v>300.61491629870454</v>
      </c>
      <c r="R202" s="42">
        <f t="shared" si="59"/>
        <v>290.95797674885239</v>
      </c>
      <c r="S202" s="42">
        <f t="shared" si="60"/>
        <v>329.44190767246084</v>
      </c>
      <c r="T202" s="42">
        <f t="shared" si="61"/>
        <v>328.35104042851731</v>
      </c>
      <c r="AB202" t="s">
        <v>106</v>
      </c>
      <c r="AC202" s="2">
        <v>50.031941749425997</v>
      </c>
      <c r="AD202" s="2">
        <v>50.409042773143</v>
      </c>
      <c r="AE202" s="2">
        <v>0.37710102371700316</v>
      </c>
      <c r="AF202" s="1">
        <v>7.5372054437869091E-3</v>
      </c>
      <c r="AG202" s="2">
        <v>56.844037577743002</v>
      </c>
      <c r="AH202" s="2">
        <v>56.844037577743002</v>
      </c>
      <c r="AI202" s="2">
        <v>0</v>
      </c>
      <c r="AJ202" s="1">
        <v>0</v>
      </c>
      <c r="AM202" t="s">
        <v>106</v>
      </c>
      <c r="AN202" s="2">
        <v>50.031941749425997</v>
      </c>
      <c r="AO202" s="2">
        <v>49.327259422023999</v>
      </c>
      <c r="AP202" s="2">
        <v>-0.7046823274019971</v>
      </c>
      <c r="AQ202" s="1">
        <v>-1.4084648781597243E-2</v>
      </c>
      <c r="AR202" s="2">
        <v>49.898468469465001</v>
      </c>
      <c r="AS202" s="2">
        <v>-0.13347327996099523</v>
      </c>
      <c r="AT202" s="1">
        <v>-2.6677613399349333E-3</v>
      </c>
      <c r="AU202" s="2">
        <v>50.010190661951995</v>
      </c>
      <c r="AV202" s="2">
        <v>-2.1751087474001451E-2</v>
      </c>
      <c r="AW202" s="1">
        <v>-4.3474401978913792E-4</v>
      </c>
      <c r="AX202" s="2">
        <v>49.660831869989003</v>
      </c>
      <c r="AY202" s="2">
        <v>-0.37110987943699314</v>
      </c>
      <c r="AZ202" s="1">
        <v>-7.4174590563687408E-3</v>
      </c>
      <c r="BA202" s="2">
        <v>49.888602908724998</v>
      </c>
      <c r="BB202" s="2">
        <v>-0.14333884070099856</v>
      </c>
      <c r="BC202" s="1">
        <v>-2.8649465859006571E-3</v>
      </c>
      <c r="BD202" s="2">
        <v>48.531406901152998</v>
      </c>
      <c r="BE202" s="2">
        <v>-1.5005348482729985</v>
      </c>
      <c r="BF202" s="1">
        <v>-2.9991537322059138E-2</v>
      </c>
      <c r="BG202" s="1"/>
      <c r="BH202" t="s">
        <v>106</v>
      </c>
      <c r="BI202" s="2">
        <v>56.844037577743002</v>
      </c>
      <c r="BJ202" s="2">
        <v>56.783519172028001</v>
      </c>
      <c r="BK202" s="2">
        <v>-6.0518405715001222E-2</v>
      </c>
      <c r="BL202" s="1">
        <v>-1.064639464292679E-3</v>
      </c>
      <c r="BM202" s="2">
        <v>56.844037577743002</v>
      </c>
      <c r="BN202" s="2">
        <v>0</v>
      </c>
      <c r="BO202" s="1">
        <v>0</v>
      </c>
      <c r="BP202" s="2">
        <v>56.844037577743002</v>
      </c>
      <c r="BQ202" s="2">
        <v>0</v>
      </c>
      <c r="BR202" s="1">
        <v>0</v>
      </c>
      <c r="BS202" s="2">
        <v>56.783519172028001</v>
      </c>
      <c r="BT202" s="2">
        <v>-6.0518405715001222E-2</v>
      </c>
      <c r="BU202" s="1">
        <v>-1.064639464292679E-3</v>
      </c>
      <c r="BV202" s="2">
        <v>56.844037577743002</v>
      </c>
      <c r="BW202" s="2">
        <v>0</v>
      </c>
      <c r="BX202" s="1">
        <v>0</v>
      </c>
      <c r="BY202" s="2">
        <v>56.662482360598993</v>
      </c>
      <c r="BZ202" s="2">
        <v>-0.18155521714400891</v>
      </c>
      <c r="CA202" s="1">
        <v>-3.1939183928605371E-3</v>
      </c>
      <c r="CC202" t="s">
        <v>106</v>
      </c>
      <c r="CE202" s="23">
        <v>50.031941749425997</v>
      </c>
      <c r="CF202" s="23">
        <v>49.014700139311998</v>
      </c>
      <c r="CG202" s="23">
        <v>-1.0172416101139987</v>
      </c>
      <c r="CH202" s="24">
        <v>-2.0331843509265143E-2</v>
      </c>
      <c r="CI202" s="2">
        <v>56.844037577743002</v>
      </c>
      <c r="CJ202" s="2">
        <v>56.783519172028001</v>
      </c>
      <c r="CK202" s="2">
        <v>-6.0518405715001222E-2</v>
      </c>
      <c r="CL202" s="1">
        <v>-1.064639464292679E-3</v>
      </c>
      <c r="CN202" s="25" t="s">
        <v>106</v>
      </c>
      <c r="CO202" s="27">
        <v>0</v>
      </c>
      <c r="CP202" s="27">
        <v>2.0143620000000002</v>
      </c>
      <c r="CQ202" s="28">
        <f t="shared" si="62"/>
        <v>-2.1058527498796757</v>
      </c>
      <c r="CR202" s="27">
        <f t="shared" si="63"/>
        <v>1.304338423595</v>
      </c>
      <c r="CU202" s="30">
        <v>156</v>
      </c>
      <c r="CV202" s="30"/>
      <c r="CW202" s="15" t="s">
        <v>106</v>
      </c>
      <c r="CX202" s="33" t="s">
        <v>971</v>
      </c>
      <c r="CY202" s="34" t="s">
        <v>982</v>
      </c>
      <c r="CZ202" s="34" t="s">
        <v>962</v>
      </c>
      <c r="DA202" s="32"/>
      <c r="DB202" s="32"/>
      <c r="DC202" t="s">
        <v>106</v>
      </c>
      <c r="DD202">
        <v>166432</v>
      </c>
      <c r="DE202" t="s">
        <v>963</v>
      </c>
      <c r="DF202" s="30">
        <v>367</v>
      </c>
      <c r="DG202" s="39" t="s">
        <v>106</v>
      </c>
      <c r="DK202" s="30">
        <v>192</v>
      </c>
      <c r="DL202" s="30"/>
      <c r="DM202" s="32"/>
      <c r="DN202" s="32" t="s">
        <v>106</v>
      </c>
      <c r="DO202" s="41">
        <v>166063</v>
      </c>
    </row>
    <row r="203" spans="1:119" ht="15.75" x14ac:dyDescent="0.25">
      <c r="B203" t="s">
        <v>107</v>
      </c>
      <c r="C203" s="52">
        <v>20.511408677205999</v>
      </c>
      <c r="D203" s="52">
        <v>19.066736369996001</v>
      </c>
      <c r="E203" s="52">
        <v>-1.4446723072099985</v>
      </c>
      <c r="F203" s="124">
        <v>-7.0432622641634537E-2</v>
      </c>
      <c r="G203" s="45">
        <v>24.335639063321999</v>
      </c>
      <c r="H203" s="45">
        <v>24.258215572038999</v>
      </c>
      <c r="I203" s="45">
        <v>-7.7423491282999635E-2</v>
      </c>
      <c r="J203" s="46">
        <v>-3.181485848041286E-3</v>
      </c>
      <c r="K203" s="47">
        <v>4</v>
      </c>
      <c r="L203" s="55">
        <f t="shared" si="56"/>
        <v>23.123816063322</v>
      </c>
      <c r="M203" s="55">
        <f t="shared" si="57"/>
        <v>23.046392572039</v>
      </c>
      <c r="N203" s="55">
        <f t="shared" si="54"/>
        <v>-7.7423491282999635E-2</v>
      </c>
      <c r="O203" s="129">
        <f t="shared" si="55"/>
        <v>-3.3482142856950605E-3</v>
      </c>
      <c r="P203" s="54"/>
      <c r="Q203" s="42">
        <f t="shared" si="58"/>
        <v>175.09717761373705</v>
      </c>
      <c r="R203" s="42">
        <f t="shared" si="59"/>
        <v>162.76462417725344</v>
      </c>
      <c r="S203" s="42">
        <f t="shared" si="60"/>
        <v>197.39818907934747</v>
      </c>
      <c r="T203" s="42">
        <f t="shared" si="61"/>
        <v>196.73725764270165</v>
      </c>
      <c r="AB203" t="s">
        <v>107</v>
      </c>
      <c r="AC203" s="2">
        <v>20.511408677205999</v>
      </c>
      <c r="AD203" s="2">
        <v>20.007270094926</v>
      </c>
      <c r="AE203" s="2">
        <v>-0.50413858227999953</v>
      </c>
      <c r="AF203" s="1">
        <v>-2.457844754662027E-2</v>
      </c>
      <c r="AG203" s="2">
        <v>24.335639063321999</v>
      </c>
      <c r="AH203" s="2">
        <v>24.335639063321999</v>
      </c>
      <c r="AI203" s="2">
        <v>0</v>
      </c>
      <c r="AJ203" s="1">
        <v>0</v>
      </c>
      <c r="AM203" t="s">
        <v>107</v>
      </c>
      <c r="AN203" s="2">
        <v>20.511408677205999</v>
      </c>
      <c r="AO203" s="2">
        <v>20.390160367091998</v>
      </c>
      <c r="AP203" s="2">
        <v>-0.12124831011400161</v>
      </c>
      <c r="AQ203" s="1">
        <v>-5.9112619724038225E-3</v>
      </c>
      <c r="AR203" s="2">
        <v>20.497328896658001</v>
      </c>
      <c r="AS203" s="2">
        <v>-1.4079780547998411E-2</v>
      </c>
      <c r="AT203" s="1">
        <v>-6.8643654707368031E-4</v>
      </c>
      <c r="AU203" s="2">
        <v>20.477275344605999</v>
      </c>
      <c r="AV203" s="2">
        <v>-3.4133332599999733E-2</v>
      </c>
      <c r="AW203" s="1">
        <v>-1.6641145002357425E-3</v>
      </c>
      <c r="AX203" s="2">
        <v>20.320722325026001</v>
      </c>
      <c r="AY203" s="2">
        <v>-0.19068635217999841</v>
      </c>
      <c r="AZ203" s="1">
        <v>-9.2965995257022552E-3</v>
      </c>
      <c r="BA203" s="2">
        <v>20.468963667823001</v>
      </c>
      <c r="BB203" s="2">
        <v>-4.2445009382998222E-2</v>
      </c>
      <c r="BC203" s="1">
        <v>-2.0693366336251048E-3</v>
      </c>
      <c r="BD203" s="2">
        <v>20.062103940072998</v>
      </c>
      <c r="BE203" s="2">
        <v>-0.44930473713300145</v>
      </c>
      <c r="BF203" s="1">
        <v>-2.1905113598185318E-2</v>
      </c>
      <c r="BG203" s="1"/>
      <c r="BH203" t="s">
        <v>107</v>
      </c>
      <c r="BI203" s="2">
        <v>24.335639063321999</v>
      </c>
      <c r="BJ203" s="2">
        <v>24.309831232893998</v>
      </c>
      <c r="BK203" s="2">
        <v>-2.58078304280005E-2</v>
      </c>
      <c r="BL203" s="1">
        <v>-1.0604952826941516E-3</v>
      </c>
      <c r="BM203" s="2">
        <v>24.335639063321999</v>
      </c>
      <c r="BN203" s="2">
        <v>0</v>
      </c>
      <c r="BO203" s="1">
        <v>0</v>
      </c>
      <c r="BP203" s="2">
        <v>24.335639063321999</v>
      </c>
      <c r="BQ203" s="2">
        <v>0</v>
      </c>
      <c r="BR203" s="1">
        <v>0</v>
      </c>
      <c r="BS203" s="2">
        <v>24.309831232893998</v>
      </c>
      <c r="BT203" s="2">
        <v>-2.58078304280005E-2</v>
      </c>
      <c r="BU203" s="1">
        <v>-1.0604952826941516E-3</v>
      </c>
      <c r="BV203" s="2">
        <v>24.335639063321999</v>
      </c>
      <c r="BW203" s="2">
        <v>0</v>
      </c>
      <c r="BX203" s="1">
        <v>0</v>
      </c>
      <c r="BY203" s="2">
        <v>24.258215572038999</v>
      </c>
      <c r="BZ203" s="2">
        <v>-7.7423491282999635E-2</v>
      </c>
      <c r="CA203" s="1">
        <v>-3.181485848041286E-3</v>
      </c>
      <c r="CC203" t="s">
        <v>107</v>
      </c>
      <c r="CE203" s="23">
        <v>20.511408677205999</v>
      </c>
      <c r="CF203" s="23">
        <v>20.002971385671</v>
      </c>
      <c r="CG203" s="23">
        <v>-0.5084372915349995</v>
      </c>
      <c r="CH203" s="24">
        <v>-2.4788024047320441E-2</v>
      </c>
      <c r="CI203" s="2">
        <v>24.335639063321999</v>
      </c>
      <c r="CJ203" s="2">
        <v>24.309831232893998</v>
      </c>
      <c r="CK203" s="2">
        <v>-2.58078304280005E-2</v>
      </c>
      <c r="CL203" s="1">
        <v>-1.0604952826941516E-3</v>
      </c>
      <c r="CN203" s="25" t="s">
        <v>107</v>
      </c>
      <c r="CO203" s="27">
        <v>0</v>
      </c>
      <c r="CP203" s="27">
        <v>1.2118230000000001</v>
      </c>
      <c r="CQ203" s="28">
        <f t="shared" si="62"/>
        <v>-1.3393573652561463</v>
      </c>
      <c r="CR203" s="27">
        <f t="shared" si="63"/>
        <v>1.7242272403279999</v>
      </c>
      <c r="CU203" s="30">
        <v>158</v>
      </c>
      <c r="CV203" s="30"/>
      <c r="CW203" s="15" t="s">
        <v>107</v>
      </c>
      <c r="CX203" s="33" t="s">
        <v>971</v>
      </c>
      <c r="CY203" s="34" t="s">
        <v>983</v>
      </c>
      <c r="CZ203" s="34" t="s">
        <v>962</v>
      </c>
      <c r="DA203" s="32"/>
      <c r="DB203" s="32"/>
      <c r="DC203" t="s">
        <v>107</v>
      </c>
      <c r="DD203">
        <v>117143</v>
      </c>
      <c r="DE203" t="s">
        <v>963</v>
      </c>
      <c r="DF203" s="30">
        <v>368</v>
      </c>
      <c r="DG203" s="39" t="s">
        <v>107</v>
      </c>
      <c r="DK203" s="30">
        <v>193</v>
      </c>
      <c r="DL203" s="30"/>
      <c r="DM203" s="32"/>
      <c r="DN203" s="32" t="s">
        <v>107</v>
      </c>
      <c r="DO203" s="41">
        <v>116288</v>
      </c>
    </row>
    <row r="204" spans="1:119" ht="15.75" x14ac:dyDescent="0.25">
      <c r="A204" t="s">
        <v>549</v>
      </c>
      <c r="B204" t="s">
        <v>108</v>
      </c>
      <c r="C204" s="52">
        <v>90.318948381146996</v>
      </c>
      <c r="D204" s="52">
        <v>88.63497330142701</v>
      </c>
      <c r="E204" s="52">
        <v>-1.6839750797199855</v>
      </c>
      <c r="F204" s="124">
        <v>-1.8644759598103283E-2</v>
      </c>
      <c r="G204" s="45">
        <v>104.37173455417299</v>
      </c>
      <c r="H204" s="45">
        <v>104.03605063512001</v>
      </c>
      <c r="I204" s="45">
        <v>-0.33568391905298256</v>
      </c>
      <c r="J204" s="46">
        <v>-3.2162339783550265E-3</v>
      </c>
      <c r="K204" s="47">
        <v>3</v>
      </c>
      <c r="L204" s="55">
        <f t="shared" si="56"/>
        <v>101.37654355417298</v>
      </c>
      <c r="M204" s="55">
        <f t="shared" si="57"/>
        <v>101.04085963512</v>
      </c>
      <c r="N204" s="55">
        <f t="shared" si="54"/>
        <v>-0.33568391905298256</v>
      </c>
      <c r="O204" s="129">
        <f t="shared" si="55"/>
        <v>-3.3112582781400692E-3</v>
      </c>
      <c r="P204" s="54"/>
      <c r="Q204" s="42">
        <f t="shared" si="58"/>
        <v>347.13357180908582</v>
      </c>
      <c r="R204" s="42">
        <f t="shared" si="59"/>
        <v>340.6613498142745</v>
      </c>
      <c r="S204" s="42">
        <f t="shared" si="60"/>
        <v>389.63254435948647</v>
      </c>
      <c r="T204" s="42">
        <f t="shared" si="61"/>
        <v>388.34237037154332</v>
      </c>
      <c r="AB204" t="s">
        <v>108</v>
      </c>
      <c r="AC204" s="2">
        <v>90.318948381146996</v>
      </c>
      <c r="AD204" s="2">
        <v>90.690566453167008</v>
      </c>
      <c r="AE204" s="2">
        <v>0.37161807202001285</v>
      </c>
      <c r="AF204" s="1">
        <v>4.1145084025090766E-3</v>
      </c>
      <c r="AG204" s="2">
        <v>104.37173455417299</v>
      </c>
      <c r="AH204" s="2">
        <v>104.37173455417299</v>
      </c>
      <c r="AI204" s="2">
        <v>0</v>
      </c>
      <c r="AJ204" s="1">
        <v>0</v>
      </c>
      <c r="AM204" t="s">
        <v>108</v>
      </c>
      <c r="AN204" s="2">
        <v>90.318948381146996</v>
      </c>
      <c r="AO204" s="2">
        <v>89.102032205786998</v>
      </c>
      <c r="AP204" s="2">
        <v>-1.216916175359998</v>
      </c>
      <c r="AQ204" s="1">
        <v>-1.3473542342683152E-2</v>
      </c>
      <c r="AR204" s="2">
        <v>90.183585383227012</v>
      </c>
      <c r="AS204" s="2">
        <v>-0.13536299791998374</v>
      </c>
      <c r="AT204" s="1">
        <v>-1.498722032820293E-3</v>
      </c>
      <c r="AU204" s="2">
        <v>90.295691556888997</v>
      </c>
      <c r="AV204" s="2">
        <v>-2.3256824257998687E-2</v>
      </c>
      <c r="AW204" s="1">
        <v>-2.5749662363045486E-4</v>
      </c>
      <c r="AX204" s="2">
        <v>89.691746510323</v>
      </c>
      <c r="AY204" s="2">
        <v>-0.62720187082399548</v>
      </c>
      <c r="AZ204" s="1">
        <v>-6.9442999732148829E-3</v>
      </c>
      <c r="BA204" s="2">
        <v>90.089805383973001</v>
      </c>
      <c r="BB204" s="2">
        <v>-0.22914299717399444</v>
      </c>
      <c r="BC204" s="1">
        <v>-2.5370423513680473E-3</v>
      </c>
      <c r="BD204" s="2">
        <v>87.844415264868005</v>
      </c>
      <c r="BE204" s="2">
        <v>-2.474533116278991</v>
      </c>
      <c r="BF204" s="1">
        <v>-2.7397718425998859E-2</v>
      </c>
      <c r="BG204" s="1"/>
      <c r="BH204" t="s">
        <v>108</v>
      </c>
      <c r="BI204" s="2">
        <v>104.37173455417299</v>
      </c>
      <c r="BJ204" s="2">
        <v>104.25983991448901</v>
      </c>
      <c r="BK204" s="2">
        <v>-0.11189463968398172</v>
      </c>
      <c r="BL204" s="1">
        <v>-1.0720779927816957E-3</v>
      </c>
      <c r="BM204" s="2">
        <v>104.37173455417299</v>
      </c>
      <c r="BN204" s="2">
        <v>0</v>
      </c>
      <c r="BO204" s="1">
        <v>0</v>
      </c>
      <c r="BP204" s="2">
        <v>104.37173455417299</v>
      </c>
      <c r="BQ204" s="2">
        <v>0</v>
      </c>
      <c r="BR204" s="1">
        <v>0</v>
      </c>
      <c r="BS204" s="2">
        <v>104.25983991448901</v>
      </c>
      <c r="BT204" s="2">
        <v>-0.11189463968398172</v>
      </c>
      <c r="BU204" s="1">
        <v>-1.0720779927816957E-3</v>
      </c>
      <c r="BV204" s="2">
        <v>104.37173455417299</v>
      </c>
      <c r="BW204" s="2">
        <v>0</v>
      </c>
      <c r="BX204" s="1">
        <v>0</v>
      </c>
      <c r="BY204" s="2">
        <v>104.03605063512001</v>
      </c>
      <c r="BZ204" s="2">
        <v>-0.33568391905298256</v>
      </c>
      <c r="CA204" s="1">
        <v>-3.2162339783550265E-3</v>
      </c>
      <c r="CC204" t="s">
        <v>108</v>
      </c>
      <c r="CE204" s="23">
        <v>90.318948381146996</v>
      </c>
      <c r="CF204" s="23">
        <v>89.841683389525997</v>
      </c>
      <c r="CG204" s="23">
        <v>-0.47726499162099856</v>
      </c>
      <c r="CH204" s="24">
        <v>-5.2842177657664354E-3</v>
      </c>
      <c r="CI204" s="2">
        <v>104.37173455417299</v>
      </c>
      <c r="CJ204" s="2">
        <v>104.25983991448901</v>
      </c>
      <c r="CK204" s="2">
        <v>-0.11189463968398172</v>
      </c>
      <c r="CL204" s="1">
        <v>-1.0720779927816957E-3</v>
      </c>
      <c r="CN204" s="25" t="s">
        <v>108</v>
      </c>
      <c r="CO204" s="27">
        <v>0</v>
      </c>
      <c r="CP204" s="27">
        <v>2.9951910000000002</v>
      </c>
      <c r="CQ204" s="28">
        <f t="shared" si="62"/>
        <v>-3.1289408821338238</v>
      </c>
      <c r="CR204" s="27">
        <f t="shared" si="63"/>
        <v>1.0557355647840003</v>
      </c>
      <c r="CU204" s="30">
        <v>159</v>
      </c>
      <c r="CV204" s="30"/>
      <c r="CW204" s="15" t="s">
        <v>984</v>
      </c>
      <c r="CX204" s="33" t="s">
        <v>971</v>
      </c>
      <c r="CY204" s="34" t="s">
        <v>985</v>
      </c>
      <c r="CZ204" s="34" t="s">
        <v>962</v>
      </c>
      <c r="DA204" s="32"/>
      <c r="DB204" s="32"/>
      <c r="DC204" t="s">
        <v>108</v>
      </c>
      <c r="DD204">
        <v>260185</v>
      </c>
      <c r="DE204" t="s">
        <v>963</v>
      </c>
      <c r="DF204" s="30">
        <v>369</v>
      </c>
      <c r="DG204" s="39" t="s">
        <v>108</v>
      </c>
      <c r="DK204" s="30">
        <v>194</v>
      </c>
      <c r="DL204" s="30"/>
      <c r="DM204" s="32"/>
      <c r="DN204" s="32" t="s">
        <v>108</v>
      </c>
      <c r="DO204" s="41">
        <v>258798</v>
      </c>
    </row>
    <row r="205" spans="1:119" ht="15.75" x14ac:dyDescent="0.25">
      <c r="A205" t="s">
        <v>550</v>
      </c>
      <c r="B205" t="s">
        <v>109</v>
      </c>
      <c r="C205" s="52">
        <v>182.113392958476</v>
      </c>
      <c r="D205" s="52">
        <v>179.293941361257</v>
      </c>
      <c r="E205" s="52">
        <v>-2.8194515972190004</v>
      </c>
      <c r="F205" s="124">
        <v>-1.5481846510112899E-2</v>
      </c>
      <c r="G205" s="45">
        <v>175.78154173063999</v>
      </c>
      <c r="H205" s="45">
        <v>174.4653309034</v>
      </c>
      <c r="I205" s="45">
        <v>-1.3162108272399848</v>
      </c>
      <c r="J205" s="46">
        <v>-7.4877647236527784E-3</v>
      </c>
      <c r="K205" s="47">
        <v>3</v>
      </c>
      <c r="L205" s="55">
        <f t="shared" si="56"/>
        <v>171.28313873063999</v>
      </c>
      <c r="M205" s="55">
        <f t="shared" si="57"/>
        <v>169.96692790340001</v>
      </c>
      <c r="N205" s="55">
        <f t="shared" si="54"/>
        <v>-1.3162108272399848</v>
      </c>
      <c r="O205" s="129">
        <f t="shared" si="55"/>
        <v>-7.6844156231271488E-3</v>
      </c>
      <c r="P205" s="54"/>
      <c r="Q205" s="42">
        <f t="shared" si="58"/>
        <v>397.30826095730066</v>
      </c>
      <c r="R205" s="42">
        <f t="shared" si="59"/>
        <v>391.15719544395989</v>
      </c>
      <c r="S205" s="42">
        <f t="shared" si="60"/>
        <v>373.68040249458943</v>
      </c>
      <c r="T205" s="42">
        <f t="shared" si="61"/>
        <v>370.80888697160361</v>
      </c>
      <c r="AB205" t="s">
        <v>109</v>
      </c>
      <c r="AC205" s="2">
        <v>182.113392958476</v>
      </c>
      <c r="AD205" s="2">
        <v>178.182699881448</v>
      </c>
      <c r="AE205" s="2">
        <v>-3.9306930770279962</v>
      </c>
      <c r="AF205" s="1">
        <v>-2.1583767196760979E-2</v>
      </c>
      <c r="AG205" s="2">
        <v>175.78154173063999</v>
      </c>
      <c r="AH205" s="2">
        <v>174.653161830866</v>
      </c>
      <c r="AI205" s="2">
        <v>-1.1283798997739893</v>
      </c>
      <c r="AJ205" s="1">
        <v>-6.4192172207880038E-3</v>
      </c>
      <c r="AM205" t="s">
        <v>109</v>
      </c>
      <c r="AN205" s="2">
        <v>182.113392958476</v>
      </c>
      <c r="AO205" s="2">
        <v>180.12455881773701</v>
      </c>
      <c r="AP205" s="2">
        <v>-1.9888341407389873</v>
      </c>
      <c r="AQ205" s="1">
        <v>-1.0920856003119249E-2</v>
      </c>
      <c r="AR205" s="2">
        <v>181.85194651334598</v>
      </c>
      <c r="AS205" s="2">
        <v>-0.26144644513001936</v>
      </c>
      <c r="AT205" s="1">
        <v>-1.4356244803457824E-3</v>
      </c>
      <c r="AU205" s="2">
        <v>182.08647520192599</v>
      </c>
      <c r="AV205" s="2">
        <v>-2.6917756550005834E-2</v>
      </c>
      <c r="AW205" s="1">
        <v>-1.4780767143327784E-4</v>
      </c>
      <c r="AX205" s="2">
        <v>181.01514373076702</v>
      </c>
      <c r="AY205" s="2">
        <v>-1.0982492277089762</v>
      </c>
      <c r="AZ205" s="1">
        <v>-6.0305791346130701E-3</v>
      </c>
      <c r="BA205" s="2">
        <v>181.69208449283298</v>
      </c>
      <c r="BB205" s="2">
        <v>-0.4213084656430226</v>
      </c>
      <c r="BC205" s="1">
        <v>-2.313440317588756E-3</v>
      </c>
      <c r="BD205" s="2">
        <v>177.93551794552602</v>
      </c>
      <c r="BE205" s="2">
        <v>-4.1778750129499826</v>
      </c>
      <c r="BF205" s="1">
        <v>-2.2941064053990733E-2</v>
      </c>
      <c r="BG205" s="1"/>
      <c r="BH205" t="s">
        <v>109</v>
      </c>
      <c r="BI205" s="2">
        <v>175.78154173063999</v>
      </c>
      <c r="BJ205" s="2">
        <v>175.069506778028</v>
      </c>
      <c r="BK205" s="2">
        <v>-0.71203495261198668</v>
      </c>
      <c r="BL205" s="1">
        <v>-4.0506810078106961E-3</v>
      </c>
      <c r="BM205" s="2">
        <v>175.677975901878</v>
      </c>
      <c r="BN205" s="2">
        <v>-0.10356582876198672</v>
      </c>
      <c r="BO205" s="1">
        <v>-5.8917351470660385E-4</v>
      </c>
      <c r="BP205" s="2">
        <v>175.77393176405297</v>
      </c>
      <c r="BQ205" s="2">
        <v>-7.6099665870117406E-3</v>
      </c>
      <c r="BR205" s="1">
        <v>-4.3292182512956467E-5</v>
      </c>
      <c r="BS205" s="2">
        <v>175.25548971706101</v>
      </c>
      <c r="BT205" s="2">
        <v>-0.52605201357897613</v>
      </c>
      <c r="BU205" s="1">
        <v>-2.9926464883615338E-3</v>
      </c>
      <c r="BV205" s="2">
        <v>175.614302319133</v>
      </c>
      <c r="BW205" s="2">
        <v>-0.16723941150698352</v>
      </c>
      <c r="BX205" s="1">
        <v>-9.5140485093283536E-4</v>
      </c>
      <c r="BY205" s="2">
        <v>174.17306326134999</v>
      </c>
      <c r="BZ205" s="2">
        <v>-1.6084784692899916</v>
      </c>
      <c r="CA205" s="1">
        <v>-9.1504401056781842E-3</v>
      </c>
      <c r="CC205" t="s">
        <v>109</v>
      </c>
      <c r="CE205" s="23">
        <v>182.113392958476</v>
      </c>
      <c r="CF205" s="23">
        <v>185.94666084301201</v>
      </c>
      <c r="CG205" s="23">
        <v>3.8332678845360135</v>
      </c>
      <c r="CH205" s="24">
        <v>2.1048797248042289E-2</v>
      </c>
      <c r="CI205" s="2">
        <v>175.78154173063999</v>
      </c>
      <c r="CJ205" s="2">
        <v>176.72328943952502</v>
      </c>
      <c r="CK205" s="2">
        <v>0.9417477088850319</v>
      </c>
      <c r="CL205" s="1">
        <v>5.3574891857992987E-3</v>
      </c>
      <c r="CN205" s="25" t="s">
        <v>109</v>
      </c>
      <c r="CO205" s="27">
        <v>0</v>
      </c>
      <c r="CP205" s="27">
        <v>4.4984029999999997</v>
      </c>
      <c r="CQ205" s="28">
        <f t="shared" si="62"/>
        <v>-4.5776758935057291</v>
      </c>
      <c r="CR205" s="27">
        <f t="shared" si="63"/>
        <v>-3.8169880765000386E-2</v>
      </c>
      <c r="CU205" s="30">
        <v>160</v>
      </c>
      <c r="CV205" s="30"/>
      <c r="CW205" s="15" t="s">
        <v>986</v>
      </c>
      <c r="CX205" s="33" t="s">
        <v>971</v>
      </c>
      <c r="CY205" s="34" t="s">
        <v>987</v>
      </c>
      <c r="CZ205" s="34" t="s">
        <v>962</v>
      </c>
      <c r="DA205" s="32"/>
      <c r="DB205" s="32"/>
      <c r="DC205" t="s">
        <v>109</v>
      </c>
      <c r="DD205">
        <v>458368</v>
      </c>
      <c r="DE205" t="s">
        <v>963</v>
      </c>
      <c r="DF205" s="30">
        <v>370</v>
      </c>
      <c r="DG205" s="39" t="s">
        <v>109</v>
      </c>
      <c r="DK205" s="30">
        <v>195</v>
      </c>
      <c r="DL205" s="30"/>
      <c r="DM205" s="32"/>
      <c r="DN205" s="32" t="s">
        <v>109</v>
      </c>
      <c r="DO205" s="41">
        <v>450642</v>
      </c>
    </row>
    <row r="206" spans="1:119" ht="15.75" x14ac:dyDescent="0.25">
      <c r="A206" t="s">
        <v>551</v>
      </c>
      <c r="B206" t="s">
        <v>110</v>
      </c>
      <c r="C206" s="52">
        <v>39.391967426581004</v>
      </c>
      <c r="D206" s="52">
        <v>40.053527476889002</v>
      </c>
      <c r="E206" s="52">
        <v>0.66156005030799747</v>
      </c>
      <c r="F206" s="124">
        <v>1.6794288113205241E-2</v>
      </c>
      <c r="G206" s="45">
        <v>39.069655667641001</v>
      </c>
      <c r="H206" s="45">
        <v>39.143251902517001</v>
      </c>
      <c r="I206" s="45">
        <v>7.3596234875999755E-2</v>
      </c>
      <c r="J206" s="46">
        <v>1.8837185436716044E-3</v>
      </c>
      <c r="K206" s="47">
        <v>2</v>
      </c>
      <c r="L206" s="55">
        <f t="shared" si="56"/>
        <v>38.068466667641005</v>
      </c>
      <c r="M206" s="55">
        <f t="shared" si="57"/>
        <v>38.142062902516997</v>
      </c>
      <c r="N206" s="55">
        <f t="shared" si="54"/>
        <v>7.359623487599265E-2</v>
      </c>
      <c r="O206" s="129">
        <f t="shared" si="55"/>
        <v>1.9332597637443326E-3</v>
      </c>
      <c r="P206" s="54"/>
      <c r="Q206" s="42">
        <f t="shared" si="58"/>
        <v>385.64375919351716</v>
      </c>
      <c r="R206" s="42">
        <f t="shared" si="59"/>
        <v>392.1203715944726</v>
      </c>
      <c r="S206" s="42">
        <f t="shared" si="60"/>
        <v>372.68680778142073</v>
      </c>
      <c r="T206" s="42">
        <f t="shared" si="61"/>
        <v>373.40730819138292</v>
      </c>
      <c r="AB206" t="s">
        <v>110</v>
      </c>
      <c r="AC206" s="2">
        <v>39.391967426581004</v>
      </c>
      <c r="AD206" s="2">
        <v>40.104676803750003</v>
      </c>
      <c r="AE206" s="2">
        <v>0.71270937716899851</v>
      </c>
      <c r="AF206" s="1">
        <v>1.8092759101137834E-2</v>
      </c>
      <c r="AG206" s="2">
        <v>39.069655667641001</v>
      </c>
      <c r="AH206" s="2">
        <v>39.267046034008999</v>
      </c>
      <c r="AI206" s="2">
        <v>0.19739036636799767</v>
      </c>
      <c r="AJ206" s="1">
        <v>5.0522678788665135E-3</v>
      </c>
      <c r="AM206" t="s">
        <v>110</v>
      </c>
      <c r="AN206" s="2">
        <v>39.391967426581004</v>
      </c>
      <c r="AO206" s="2">
        <v>39.227864069236006</v>
      </c>
      <c r="AP206" s="2">
        <v>-0.16410335734499881</v>
      </c>
      <c r="AQ206" s="1">
        <v>-4.1659091450777543E-3</v>
      </c>
      <c r="AR206" s="2">
        <v>39.370167684626999</v>
      </c>
      <c r="AS206" s="2">
        <v>-2.1799741954005469E-2</v>
      </c>
      <c r="AT206" s="1">
        <v>-5.5340576716905461E-4</v>
      </c>
      <c r="AU206" s="2">
        <v>39.387539863347001</v>
      </c>
      <c r="AV206" s="2">
        <v>-4.4275632340031734E-3</v>
      </c>
      <c r="AW206" s="1">
        <v>-1.1239761614484713E-4</v>
      </c>
      <c r="AX206" s="2">
        <v>39.318302611109004</v>
      </c>
      <c r="AY206" s="2">
        <v>-7.36648154720001E-2</v>
      </c>
      <c r="AZ206" s="1">
        <v>-1.8700466182425908E-3</v>
      </c>
      <c r="BA206" s="2">
        <v>39.353388879523997</v>
      </c>
      <c r="BB206" s="2">
        <v>-3.8578547057007029E-2</v>
      </c>
      <c r="BC206" s="1">
        <v>-9.7935060311242299E-4</v>
      </c>
      <c r="BD206" s="2">
        <v>39.07193349336</v>
      </c>
      <c r="BE206" s="2">
        <v>-0.32003393322100493</v>
      </c>
      <c r="BF206" s="1">
        <v>-8.1243449903203278E-3</v>
      </c>
      <c r="BG206" s="1"/>
      <c r="BH206" t="s">
        <v>110</v>
      </c>
      <c r="BI206" s="2">
        <v>39.069655667641001</v>
      </c>
      <c r="BJ206" s="2">
        <v>38.991575737074001</v>
      </c>
      <c r="BK206" s="2">
        <v>-7.8079930567000133E-2</v>
      </c>
      <c r="BL206" s="1">
        <v>-1.9984801307493722E-3</v>
      </c>
      <c r="BM206" s="2">
        <v>39.059847621680994</v>
      </c>
      <c r="BN206" s="2">
        <v>-9.8080459600069503E-3</v>
      </c>
      <c r="BO206" s="1">
        <v>-2.5103998979265007E-4</v>
      </c>
      <c r="BP206" s="2">
        <v>39.068404069252999</v>
      </c>
      <c r="BQ206" s="2">
        <v>-1.2515983880021508E-3</v>
      </c>
      <c r="BR206" s="1">
        <v>-3.2035050389214794E-5</v>
      </c>
      <c r="BS206" s="2">
        <v>39.008770466747002</v>
      </c>
      <c r="BT206" s="2">
        <v>-6.088520089399907E-2</v>
      </c>
      <c r="BU206" s="1">
        <v>-1.5583756716961942E-3</v>
      </c>
      <c r="BV206" s="2">
        <v>39.052823514064002</v>
      </c>
      <c r="BW206" s="2">
        <v>-1.6832153576999076E-2</v>
      </c>
      <c r="BX206" s="1">
        <v>-4.3082421099861691E-4</v>
      </c>
      <c r="BY206" s="2">
        <v>38.886533326401</v>
      </c>
      <c r="BZ206" s="2">
        <v>-0.18312234124000071</v>
      </c>
      <c r="CA206" s="1">
        <v>-4.6870733337859875E-3</v>
      </c>
      <c r="CC206" t="s">
        <v>110</v>
      </c>
      <c r="CE206" s="23">
        <v>39.391967426581004</v>
      </c>
      <c r="CF206" s="23">
        <v>39.512904890106995</v>
      </c>
      <c r="CG206" s="23">
        <v>0.12093746352599055</v>
      </c>
      <c r="CH206" s="24">
        <v>3.0701046793713605E-3</v>
      </c>
      <c r="CI206" s="2">
        <v>39.069655667641001</v>
      </c>
      <c r="CJ206" s="2">
        <v>39.073451025131</v>
      </c>
      <c r="CK206" s="2">
        <v>3.7953574899987075E-3</v>
      </c>
      <c r="CL206" s="1">
        <v>9.7143356529301824E-5</v>
      </c>
      <c r="CN206" s="25" t="s">
        <v>110</v>
      </c>
      <c r="CO206" s="27">
        <v>0</v>
      </c>
      <c r="CP206" s="27">
        <v>1.0011890000000001</v>
      </c>
      <c r="CQ206" s="28">
        <f t="shared" ref="CQ206:CQ237" si="64">CH262-CO206-CP206</f>
        <v>-0.99186353583557518</v>
      </c>
      <c r="CR206" s="27">
        <f t="shared" ref="CR206:CR237" si="65">CI262-CO206-CP206</f>
        <v>76.051795369181008</v>
      </c>
      <c r="CU206" s="30">
        <v>166</v>
      </c>
      <c r="CV206" s="30"/>
      <c r="CW206" s="15" t="s">
        <v>110</v>
      </c>
      <c r="CX206" s="33" t="s">
        <v>973</v>
      </c>
      <c r="CY206" s="34" t="s">
        <v>996</v>
      </c>
      <c r="CZ206" s="34" t="s">
        <v>962</v>
      </c>
      <c r="DA206" s="32"/>
      <c r="DB206" s="32"/>
      <c r="DC206" t="s">
        <v>110</v>
      </c>
      <c r="DD206">
        <v>102146</v>
      </c>
      <c r="DE206" t="s">
        <v>963</v>
      </c>
      <c r="DF206" s="30">
        <v>371</v>
      </c>
      <c r="DG206" s="39" t="s">
        <v>110</v>
      </c>
      <c r="DK206" s="30">
        <v>200</v>
      </c>
      <c r="DL206" s="30"/>
      <c r="DM206" s="32"/>
      <c r="DN206" s="32" t="s">
        <v>110</v>
      </c>
      <c r="DO206" s="41">
        <v>101586</v>
      </c>
    </row>
    <row r="207" spans="1:119" ht="15.75" x14ac:dyDescent="0.25">
      <c r="A207" t="s">
        <v>552</v>
      </c>
      <c r="B207" t="s">
        <v>111</v>
      </c>
      <c r="C207" s="52">
        <v>104.892079070023</v>
      </c>
      <c r="D207" s="52">
        <v>105.39291501190101</v>
      </c>
      <c r="E207" s="52">
        <v>0.50083594187800884</v>
      </c>
      <c r="F207" s="124">
        <v>4.7747737133102767E-3</v>
      </c>
      <c r="G207" s="45">
        <v>105.614077937245</v>
      </c>
      <c r="H207" s="45">
        <v>105.487929287334</v>
      </c>
      <c r="I207" s="45">
        <v>-0.12614864991100205</v>
      </c>
      <c r="J207" s="46">
        <v>-1.1944302537580124E-3</v>
      </c>
      <c r="K207" s="47">
        <v>2</v>
      </c>
      <c r="L207" s="55">
        <f t="shared" si="56"/>
        <v>103.577242937245</v>
      </c>
      <c r="M207" s="55">
        <f t="shared" si="57"/>
        <v>103.451094287334</v>
      </c>
      <c r="N207" s="55">
        <f t="shared" si="54"/>
        <v>-0.12614864991100205</v>
      </c>
      <c r="O207" s="129">
        <f t="shared" si="55"/>
        <v>-1.2179185922860732E-3</v>
      </c>
      <c r="P207" s="54"/>
      <c r="Q207" s="42">
        <f t="shared" si="58"/>
        <v>417.15382991255814</v>
      </c>
      <c r="R207" s="42">
        <f t="shared" si="59"/>
        <v>419.14564505403132</v>
      </c>
      <c r="S207" s="42">
        <f t="shared" si="60"/>
        <v>411.92475128852203</v>
      </c>
      <c r="T207" s="42">
        <f t="shared" si="61"/>
        <v>411.42306047530496</v>
      </c>
      <c r="AB207" t="s">
        <v>111</v>
      </c>
      <c r="AC207" s="2">
        <v>104.892079070023</v>
      </c>
      <c r="AD207" s="2">
        <v>104.559214805027</v>
      </c>
      <c r="AE207" s="2">
        <v>-0.33286426499600452</v>
      </c>
      <c r="AF207" s="1">
        <v>-3.1733975334190269E-3</v>
      </c>
      <c r="AG207" s="2">
        <v>105.614077937245</v>
      </c>
      <c r="AH207" s="2">
        <v>105.517651109607</v>
      </c>
      <c r="AI207" s="2">
        <v>-9.6426827637998258E-2</v>
      </c>
      <c r="AJ207" s="1">
        <v>-9.1301112049943067E-4</v>
      </c>
      <c r="AM207" t="s">
        <v>111</v>
      </c>
      <c r="AN207" s="2">
        <v>104.892079070023</v>
      </c>
      <c r="AO207" s="2">
        <v>103.97871726837701</v>
      </c>
      <c r="AP207" s="2">
        <v>-0.91336180164599057</v>
      </c>
      <c r="AQ207" s="1">
        <v>-8.7076336911603783E-3</v>
      </c>
      <c r="AR207" s="2">
        <v>104.732791340608</v>
      </c>
      <c r="AS207" s="2">
        <v>-0.15928772941499858</v>
      </c>
      <c r="AT207" s="1">
        <v>-1.5185868258809378E-3</v>
      </c>
      <c r="AU207" s="2">
        <v>104.885160061843</v>
      </c>
      <c r="AV207" s="2">
        <v>-6.9190081800059033E-3</v>
      </c>
      <c r="AW207" s="1">
        <v>-6.5963114101179831E-5</v>
      </c>
      <c r="AX207" s="2">
        <v>104.39150700473</v>
      </c>
      <c r="AY207" s="2">
        <v>-0.50057206529299947</v>
      </c>
      <c r="AZ207" s="1">
        <v>-4.7722580172982519E-3</v>
      </c>
      <c r="BA207" s="2">
        <v>104.67953123736501</v>
      </c>
      <c r="BB207" s="2">
        <v>-0.21254783265798949</v>
      </c>
      <c r="BC207" s="1">
        <v>-2.0263477904380036E-3</v>
      </c>
      <c r="BD207" s="2">
        <v>102.894794428474</v>
      </c>
      <c r="BE207" s="2">
        <v>-1.9972846415490011</v>
      </c>
      <c r="BF207" s="1">
        <v>-1.9041329519416523E-2</v>
      </c>
      <c r="BG207" s="1"/>
      <c r="BH207" t="s">
        <v>111</v>
      </c>
      <c r="BI207" s="2">
        <v>105.614077937245</v>
      </c>
      <c r="BJ207" s="2">
        <v>105.27386886062401</v>
      </c>
      <c r="BK207" s="2">
        <v>-0.34020907662099376</v>
      </c>
      <c r="BL207" s="1">
        <v>-3.2212474252073017E-3</v>
      </c>
      <c r="BM207" s="2">
        <v>105.565714832222</v>
      </c>
      <c r="BN207" s="2">
        <v>-4.836310502300023E-2</v>
      </c>
      <c r="BO207" s="1">
        <v>-4.5792290163946875E-4</v>
      </c>
      <c r="BP207" s="2">
        <v>105.61212225592699</v>
      </c>
      <c r="BQ207" s="2">
        <v>-1.9556813180088284E-3</v>
      </c>
      <c r="BR207" s="1">
        <v>-1.8517240847104473E-5</v>
      </c>
      <c r="BS207" s="2">
        <v>105.383401696115</v>
      </c>
      <c r="BT207" s="2">
        <v>-0.23067624112999852</v>
      </c>
      <c r="BU207" s="1">
        <v>-2.1841429252174543E-3</v>
      </c>
      <c r="BV207" s="2">
        <v>105.54869259168001</v>
      </c>
      <c r="BW207" s="2">
        <v>-6.5385345564990871E-2</v>
      </c>
      <c r="BX207" s="1">
        <v>-6.1909687460266706E-4</v>
      </c>
      <c r="BY207" s="2">
        <v>104.80703020003</v>
      </c>
      <c r="BZ207" s="2">
        <v>-0.80704773721500089</v>
      </c>
      <c r="CA207" s="1">
        <v>-7.6414787969321845E-3</v>
      </c>
      <c r="CC207" t="s">
        <v>111</v>
      </c>
      <c r="CE207" s="23">
        <v>104.892079070023</v>
      </c>
      <c r="CF207" s="23">
        <v>107.080677506146</v>
      </c>
      <c r="CG207" s="23">
        <v>2.1885984361230015</v>
      </c>
      <c r="CH207" s="24">
        <v>2.0865240307249081E-2</v>
      </c>
      <c r="CI207" s="2">
        <v>105.614077937245</v>
      </c>
      <c r="CJ207" s="2">
        <v>106.14985507472799</v>
      </c>
      <c r="CK207" s="2">
        <v>0.53577713748299516</v>
      </c>
      <c r="CL207" s="1">
        <v>5.0729708382375831E-3</v>
      </c>
      <c r="CN207" s="25" t="s">
        <v>111</v>
      </c>
      <c r="CO207" s="27">
        <v>0</v>
      </c>
      <c r="CP207" s="27">
        <v>2.036835</v>
      </c>
      <c r="CQ207" s="28">
        <f t="shared" si="64"/>
        <v>-2.0220188650954736</v>
      </c>
      <c r="CR207" s="27">
        <f t="shared" si="65"/>
        <v>128.947858907674</v>
      </c>
      <c r="CU207" s="30">
        <v>167</v>
      </c>
      <c r="CV207" s="30"/>
      <c r="CW207" s="15" t="s">
        <v>111</v>
      </c>
      <c r="CX207" s="33" t="s">
        <v>973</v>
      </c>
      <c r="CY207" s="34" t="s">
        <v>997</v>
      </c>
      <c r="CZ207" s="34" t="s">
        <v>962</v>
      </c>
      <c r="DA207" s="32"/>
      <c r="DB207" s="32"/>
      <c r="DC207" t="s">
        <v>111</v>
      </c>
      <c r="DD207">
        <v>251447</v>
      </c>
      <c r="DE207" t="s">
        <v>963</v>
      </c>
      <c r="DF207" s="30">
        <v>372</v>
      </c>
      <c r="DG207" s="39" t="s">
        <v>111</v>
      </c>
      <c r="DK207" s="30">
        <v>201</v>
      </c>
      <c r="DL207" s="30"/>
      <c r="DM207" s="32"/>
      <c r="DN207" s="32" t="s">
        <v>111</v>
      </c>
      <c r="DO207" s="41">
        <v>249344</v>
      </c>
    </row>
    <row r="208" spans="1:119" ht="15.75" x14ac:dyDescent="0.25">
      <c r="A208" t="s">
        <v>553</v>
      </c>
      <c r="B208" t="s">
        <v>113</v>
      </c>
      <c r="C208" s="52">
        <v>59.101712778829999</v>
      </c>
      <c r="D208" s="52">
        <v>58.484492177766001</v>
      </c>
      <c r="E208" s="52">
        <v>-0.61722060106399823</v>
      </c>
      <c r="F208" s="124">
        <v>-1.0443362333233161E-2</v>
      </c>
      <c r="G208" s="45">
        <v>62.837177152303006</v>
      </c>
      <c r="H208" s="45">
        <v>62.637121623732</v>
      </c>
      <c r="I208" s="45">
        <v>-0.20005552857100639</v>
      </c>
      <c r="J208" s="46">
        <v>-3.183712853397557E-3</v>
      </c>
      <c r="K208" s="47">
        <v>1</v>
      </c>
      <c r="L208" s="55">
        <f t="shared" si="56"/>
        <v>61.750473152303009</v>
      </c>
      <c r="M208" s="55">
        <f t="shared" si="57"/>
        <v>61.550417623732002</v>
      </c>
      <c r="N208" s="55">
        <f t="shared" si="54"/>
        <v>-0.20005552857100639</v>
      </c>
      <c r="O208" s="129">
        <f t="shared" si="55"/>
        <v>-3.2397408207315939E-3</v>
      </c>
      <c r="P208" s="54"/>
      <c r="Q208" s="42">
        <f t="shared" si="58"/>
        <v>494.6205322567767</v>
      </c>
      <c r="R208" s="42">
        <f t="shared" si="59"/>
        <v>489.45503082096263</v>
      </c>
      <c r="S208" s="42">
        <f t="shared" si="60"/>
        <v>516.78793154435141</v>
      </c>
      <c r="T208" s="42">
        <f t="shared" si="61"/>
        <v>515.11367258686573</v>
      </c>
      <c r="AB208" t="s">
        <v>113</v>
      </c>
      <c r="AC208" s="2">
        <v>59.101712778829999</v>
      </c>
      <c r="AD208" s="2">
        <v>58.470356634767001</v>
      </c>
      <c r="AE208" s="2">
        <v>-0.63135614406299823</v>
      </c>
      <c r="AF208" s="1">
        <v>-1.0682535486334459E-2</v>
      </c>
      <c r="AG208" s="2">
        <v>62.837177152303006</v>
      </c>
      <c r="AH208" s="2">
        <v>62.837177152303006</v>
      </c>
      <c r="AI208" s="2">
        <v>0</v>
      </c>
      <c r="AJ208" s="1">
        <v>0</v>
      </c>
      <c r="AM208" t="s">
        <v>113</v>
      </c>
      <c r="AN208" s="2">
        <v>59.101712778829999</v>
      </c>
      <c r="AO208" s="2">
        <v>58.873190281343994</v>
      </c>
      <c r="AP208" s="2">
        <v>-0.22852249748600428</v>
      </c>
      <c r="AQ208" s="1">
        <v>-3.866596867356104E-3</v>
      </c>
      <c r="AR208" s="2">
        <v>59.056774896650005</v>
      </c>
      <c r="AS208" s="2">
        <v>-4.4937882179993949E-2</v>
      </c>
      <c r="AT208" s="1">
        <v>-7.6034822117863432E-4</v>
      </c>
      <c r="AU208" s="2">
        <v>59.112171628519</v>
      </c>
      <c r="AV208" s="2">
        <v>1.0458849689001681E-2</v>
      </c>
      <c r="AW208" s="1">
        <v>1.7696356327507313E-4</v>
      </c>
      <c r="AX208" s="2">
        <v>58.986447096124003</v>
      </c>
      <c r="AY208" s="2">
        <v>-0.11526568270599569</v>
      </c>
      <c r="AZ208" s="1">
        <v>-1.9502934396730953E-3</v>
      </c>
      <c r="BA208" s="2">
        <v>59.023386917461004</v>
      </c>
      <c r="BB208" s="2">
        <v>-7.832586136899522E-2</v>
      </c>
      <c r="BC208" s="1">
        <v>-1.3252722753079203E-3</v>
      </c>
      <c r="BD208" s="2">
        <v>58.525500129669005</v>
      </c>
      <c r="BE208" s="2">
        <v>-0.57621264916099335</v>
      </c>
      <c r="BF208" s="1">
        <v>-9.7495084671622313E-3</v>
      </c>
      <c r="BG208" s="1"/>
      <c r="BH208" t="s">
        <v>113</v>
      </c>
      <c r="BI208" s="2">
        <v>62.837177152303006</v>
      </c>
      <c r="BJ208" s="2">
        <v>62.770491976113</v>
      </c>
      <c r="BK208" s="2">
        <v>-6.6685176190006246E-2</v>
      </c>
      <c r="BL208" s="1">
        <v>-1.0612376177939465E-3</v>
      </c>
      <c r="BM208" s="2">
        <v>62.837177152303006</v>
      </c>
      <c r="BN208" s="2">
        <v>0</v>
      </c>
      <c r="BO208" s="1">
        <v>0</v>
      </c>
      <c r="BP208" s="2">
        <v>62.837177152303006</v>
      </c>
      <c r="BQ208" s="2">
        <v>0</v>
      </c>
      <c r="BR208" s="1">
        <v>0</v>
      </c>
      <c r="BS208" s="2">
        <v>62.770491976113</v>
      </c>
      <c r="BT208" s="2">
        <v>-6.6685176190006246E-2</v>
      </c>
      <c r="BU208" s="1">
        <v>-1.0612376177939465E-3</v>
      </c>
      <c r="BV208" s="2">
        <v>62.837177152303006</v>
      </c>
      <c r="BW208" s="2">
        <v>0</v>
      </c>
      <c r="BX208" s="1">
        <v>0</v>
      </c>
      <c r="BY208" s="2">
        <v>62.637121623732</v>
      </c>
      <c r="BZ208" s="2">
        <v>-0.20005552857100639</v>
      </c>
      <c r="CA208" s="1">
        <v>-3.183712853397557E-3</v>
      </c>
      <c r="CC208" t="s">
        <v>113</v>
      </c>
      <c r="CE208" s="23">
        <v>59.101712778829999</v>
      </c>
      <c r="CF208" s="23">
        <v>59.594736227967005</v>
      </c>
      <c r="CG208" s="23">
        <v>0.4930234491370058</v>
      </c>
      <c r="CH208" s="24">
        <v>8.3419485824716214E-3</v>
      </c>
      <c r="CI208" s="2">
        <v>62.837177152303006</v>
      </c>
      <c r="CJ208" s="2">
        <v>62.770491976113</v>
      </c>
      <c r="CK208" s="2">
        <v>-6.6685176190006246E-2</v>
      </c>
      <c r="CL208" s="1">
        <v>-1.0612376177939465E-3</v>
      </c>
      <c r="CN208" s="25" t="s">
        <v>113</v>
      </c>
      <c r="CO208" s="27">
        <v>0</v>
      </c>
      <c r="CP208" s="27">
        <v>1.0867039999999999</v>
      </c>
      <c r="CQ208" s="28">
        <f t="shared" si="64"/>
        <v>-1.0863509297237388</v>
      </c>
      <c r="CR208" s="27">
        <f t="shared" si="65"/>
        <v>40.394307629343004</v>
      </c>
      <c r="CU208" s="30">
        <v>171</v>
      </c>
      <c r="CV208" s="30"/>
      <c r="CW208" s="15" t="s">
        <v>113</v>
      </c>
      <c r="CX208" s="33" t="s">
        <v>973</v>
      </c>
      <c r="CY208" s="34" t="s">
        <v>1000</v>
      </c>
      <c r="CZ208" s="34" t="s">
        <v>962</v>
      </c>
      <c r="DA208" s="32"/>
      <c r="DB208" s="32"/>
      <c r="DC208" t="s">
        <v>113</v>
      </c>
      <c r="DD208">
        <v>119489</v>
      </c>
      <c r="DE208" t="s">
        <v>963</v>
      </c>
      <c r="DF208" s="30">
        <v>373</v>
      </c>
      <c r="DG208" s="39" t="s">
        <v>113</v>
      </c>
      <c r="DK208" s="30">
        <v>204</v>
      </c>
      <c r="DL208" s="30"/>
      <c r="DM208" s="32"/>
      <c r="DN208" s="32" t="s">
        <v>113</v>
      </c>
      <c r="DO208" s="41">
        <v>119232</v>
      </c>
    </row>
    <row r="209" spans="1:119" ht="15.75" x14ac:dyDescent="0.25">
      <c r="B209" t="s">
        <v>114</v>
      </c>
      <c r="C209" s="52">
        <v>47.698418991242001</v>
      </c>
      <c r="D209" s="52">
        <v>47.355174795743004</v>
      </c>
      <c r="E209" s="52">
        <v>-0.34324419549899687</v>
      </c>
      <c r="F209" s="124">
        <v>-7.1961335985165588E-3</v>
      </c>
      <c r="G209" s="45">
        <v>48.478188932066999</v>
      </c>
      <c r="H209" s="45">
        <v>48.268784089181999</v>
      </c>
      <c r="I209" s="45">
        <v>-0.20940484288500016</v>
      </c>
      <c r="J209" s="46">
        <v>-4.3195681913456253E-3</v>
      </c>
      <c r="K209" s="47">
        <v>2</v>
      </c>
      <c r="L209" s="55">
        <f t="shared" si="56"/>
        <v>47.486463932066997</v>
      </c>
      <c r="M209" s="55">
        <f t="shared" si="57"/>
        <v>47.277059089181996</v>
      </c>
      <c r="N209" s="55">
        <f t="shared" si="54"/>
        <v>-0.20940484288500016</v>
      </c>
      <c r="O209" s="129">
        <f t="shared" si="55"/>
        <v>-4.4097796623595673E-3</v>
      </c>
      <c r="P209" s="54"/>
      <c r="Q209" s="42">
        <f t="shared" si="58"/>
        <v>518.58508546872076</v>
      </c>
      <c r="R209" s="42">
        <f t="shared" si="59"/>
        <v>514.85327791148973</v>
      </c>
      <c r="S209" s="42">
        <f t="shared" si="60"/>
        <v>516.28067507520268</v>
      </c>
      <c r="T209" s="42">
        <f t="shared" si="61"/>
        <v>514.00399105418683</v>
      </c>
      <c r="AB209" t="s">
        <v>114</v>
      </c>
      <c r="AC209" s="2">
        <v>47.698418991242001</v>
      </c>
      <c r="AD209" s="2">
        <v>47.122343507247002</v>
      </c>
      <c r="AE209" s="2">
        <v>-0.57607548399499819</v>
      </c>
      <c r="AF209" s="1">
        <v>-1.2077454477071295E-2</v>
      </c>
      <c r="AG209" s="2">
        <v>48.478188932066999</v>
      </c>
      <c r="AH209" s="2">
        <v>48.394694493692</v>
      </c>
      <c r="AI209" s="2">
        <v>-8.3494438374998481E-2</v>
      </c>
      <c r="AJ209" s="1">
        <v>-1.7223093563169228E-3</v>
      </c>
      <c r="AM209" t="s">
        <v>114</v>
      </c>
      <c r="AN209" s="2">
        <v>47.698418991242001</v>
      </c>
      <c r="AO209" s="2">
        <v>47.422467645758005</v>
      </c>
      <c r="AP209" s="2">
        <v>-0.27595134548399614</v>
      </c>
      <c r="AQ209" s="1">
        <v>-5.7853352651932571E-3</v>
      </c>
      <c r="AR209" s="2">
        <v>47.664808197433999</v>
      </c>
      <c r="AS209" s="2">
        <v>-3.3610793808001915E-2</v>
      </c>
      <c r="AT209" s="1">
        <v>-7.0465215658769024E-4</v>
      </c>
      <c r="AU209" s="2">
        <v>47.707532496455002</v>
      </c>
      <c r="AV209" s="2">
        <v>9.1135052130013605E-3</v>
      </c>
      <c r="AW209" s="1">
        <v>1.9106514232001504E-4</v>
      </c>
      <c r="AX209" s="2">
        <v>47.581661643303995</v>
      </c>
      <c r="AY209" s="2">
        <v>-0.1167573479380053</v>
      </c>
      <c r="AZ209" s="1">
        <v>-2.4478242760927432E-3</v>
      </c>
      <c r="BA209" s="2">
        <v>47.629185278260003</v>
      </c>
      <c r="BB209" s="2">
        <v>-6.9233712981997542E-2</v>
      </c>
      <c r="BC209" s="1">
        <v>-1.4514886330867628E-3</v>
      </c>
      <c r="BD209" s="2">
        <v>47.138970809109004</v>
      </c>
      <c r="BE209" s="2">
        <v>-0.55944818213299641</v>
      </c>
      <c r="BF209" s="1">
        <v>-1.1728862171211959E-2</v>
      </c>
      <c r="BG209" s="1"/>
      <c r="BH209" t="s">
        <v>114</v>
      </c>
      <c r="BI209" s="2">
        <v>48.478188932066999</v>
      </c>
      <c r="BJ209" s="2">
        <v>48.362984261904998</v>
      </c>
      <c r="BK209" s="2">
        <v>-0.11520467016200087</v>
      </c>
      <c r="BL209" s="1">
        <v>-2.3764227315388863E-3</v>
      </c>
      <c r="BM209" s="2">
        <v>48.468166612946007</v>
      </c>
      <c r="BN209" s="2">
        <v>-1.0022319120992051E-2</v>
      </c>
      <c r="BO209" s="1">
        <v>-2.0673872811206775E-4</v>
      </c>
      <c r="BP209" s="2">
        <v>48.480764361249996</v>
      </c>
      <c r="BQ209" s="2">
        <v>2.5754291829969134E-3</v>
      </c>
      <c r="BR209" s="1">
        <v>5.3125523864059557E-5</v>
      </c>
      <c r="BS209" s="2">
        <v>48.406712104440999</v>
      </c>
      <c r="BT209" s="2">
        <v>-7.1476827626000272E-2</v>
      </c>
      <c r="BU209" s="1">
        <v>-1.4744120851164946E-3</v>
      </c>
      <c r="BV209" s="2">
        <v>48.457880750108004</v>
      </c>
      <c r="BW209" s="2">
        <v>-2.0308181958995419E-2</v>
      </c>
      <c r="BX209" s="1">
        <v>-4.189137920860346E-4</v>
      </c>
      <c r="BY209" s="2">
        <v>48.239444593602997</v>
      </c>
      <c r="BZ209" s="2">
        <v>-0.23874433846400223</v>
      </c>
      <c r="CA209" s="1">
        <v>-4.9247784152695387E-3</v>
      </c>
      <c r="CC209" t="s">
        <v>114</v>
      </c>
      <c r="CE209" s="23">
        <v>47.698418991242001</v>
      </c>
      <c r="CF209" s="23">
        <v>48.290753737453997</v>
      </c>
      <c r="CG209" s="23">
        <v>0.59233474621199633</v>
      </c>
      <c r="CH209" s="24">
        <v>1.2418330811357837E-2</v>
      </c>
      <c r="CI209" s="2">
        <v>48.478188932066999</v>
      </c>
      <c r="CJ209" s="2">
        <v>48.608001557834001</v>
      </c>
      <c r="CK209" s="2">
        <v>0.12981262576700203</v>
      </c>
      <c r="CL209" s="1">
        <v>2.6777532046197072E-3</v>
      </c>
      <c r="CN209" s="25" t="s">
        <v>114</v>
      </c>
      <c r="CO209" s="27">
        <v>0</v>
      </c>
      <c r="CP209" s="27">
        <v>0.99172499999999997</v>
      </c>
      <c r="CQ209" s="28">
        <f t="shared" si="64"/>
        <v>-0.99166894751940682</v>
      </c>
      <c r="CR209" s="27">
        <f t="shared" si="65"/>
        <v>50.164907077083996</v>
      </c>
      <c r="CU209" s="30">
        <v>172</v>
      </c>
      <c r="CV209" s="30"/>
      <c r="CW209" s="15" t="s">
        <v>114</v>
      </c>
      <c r="CX209" s="33" t="s">
        <v>973</v>
      </c>
      <c r="CY209" s="34" t="s">
        <v>1001</v>
      </c>
      <c r="CZ209" s="34" t="s">
        <v>962</v>
      </c>
      <c r="DA209" s="32"/>
      <c r="DB209" s="32"/>
      <c r="DC209" t="s">
        <v>114</v>
      </c>
      <c r="DD209">
        <v>91978</v>
      </c>
      <c r="DE209" t="s">
        <v>963</v>
      </c>
      <c r="DF209" s="30">
        <v>374</v>
      </c>
      <c r="DG209" s="39" t="s">
        <v>114</v>
      </c>
      <c r="DK209" s="30">
        <v>205</v>
      </c>
      <c r="DL209" s="30"/>
      <c r="DM209" s="32"/>
      <c r="DN209" s="32" t="s">
        <v>114</v>
      </c>
      <c r="DO209" s="41">
        <v>91659</v>
      </c>
    </row>
    <row r="210" spans="1:119" ht="15.75" x14ac:dyDescent="0.25">
      <c r="A210" t="s">
        <v>554</v>
      </c>
      <c r="B210" t="s">
        <v>117</v>
      </c>
      <c r="C210" s="52">
        <v>148.10270219953799</v>
      </c>
      <c r="D210" s="52">
        <v>148.173529020393</v>
      </c>
      <c r="E210" s="52">
        <v>7.0826820855018013E-2</v>
      </c>
      <c r="F210" s="124">
        <v>4.7822774198672902E-4</v>
      </c>
      <c r="G210" s="45">
        <v>146.945656821163</v>
      </c>
      <c r="H210" s="45">
        <v>146.58519206114499</v>
      </c>
      <c r="I210" s="45">
        <v>-0.36046476001800443</v>
      </c>
      <c r="J210" s="46">
        <v>-2.4530480710750111E-3</v>
      </c>
      <c r="K210" s="47">
        <v>1</v>
      </c>
      <c r="L210" s="55">
        <f t="shared" si="56"/>
        <v>145.017150821163</v>
      </c>
      <c r="M210" s="55">
        <f t="shared" si="57"/>
        <v>144.656686061145</v>
      </c>
      <c r="N210" s="55">
        <f t="shared" si="54"/>
        <v>-0.36046476001800443</v>
      </c>
      <c r="O210" s="129">
        <f t="shared" si="55"/>
        <v>-2.4856698533715794E-3</v>
      </c>
      <c r="P210" s="54"/>
      <c r="Q210" s="42">
        <f t="shared" si="58"/>
        <v>545.84981921878921</v>
      </c>
      <c r="R210" s="42">
        <f t="shared" si="59"/>
        <v>546.11085974529806</v>
      </c>
      <c r="S210" s="42">
        <f t="shared" si="60"/>
        <v>534.4776589741565</v>
      </c>
      <c r="T210" s="42">
        <f t="shared" si="61"/>
        <v>533.14912396994384</v>
      </c>
      <c r="AB210" t="s">
        <v>117</v>
      </c>
      <c r="AC210" s="2">
        <v>148.10270219953799</v>
      </c>
      <c r="AD210" s="2">
        <v>146.463765172704</v>
      </c>
      <c r="AE210" s="2">
        <v>-1.638937026833986</v>
      </c>
      <c r="AF210" s="1">
        <v>-1.1066219606350293E-2</v>
      </c>
      <c r="AG210" s="2">
        <v>146.945656821163</v>
      </c>
      <c r="AH210" s="2">
        <v>146.47830426815301</v>
      </c>
      <c r="AI210" s="2">
        <v>-0.46735255300998801</v>
      </c>
      <c r="AJ210" s="1">
        <v>-3.1804448196707798E-3</v>
      </c>
      <c r="AM210" t="s">
        <v>117</v>
      </c>
      <c r="AN210" s="2">
        <v>148.10270219953799</v>
      </c>
      <c r="AO210" s="2">
        <v>146.91967939001398</v>
      </c>
      <c r="AP210" s="2">
        <v>-1.1830228095240045</v>
      </c>
      <c r="AQ210" s="1">
        <v>-7.9878543197012316E-3</v>
      </c>
      <c r="AR210" s="2">
        <v>147.92146967120001</v>
      </c>
      <c r="AS210" s="2">
        <v>-0.1812325283379721</v>
      </c>
      <c r="AT210" s="1">
        <v>-1.2236949471306638E-3</v>
      </c>
      <c r="AU210" s="2">
        <v>148.13544978363799</v>
      </c>
      <c r="AV210" s="2">
        <v>3.2747584100007998E-2</v>
      </c>
      <c r="AW210" s="1">
        <v>2.2111402164619085E-4</v>
      </c>
      <c r="AX210" s="2">
        <v>147.55723218267499</v>
      </c>
      <c r="AY210" s="2">
        <v>-0.54547001686299268</v>
      </c>
      <c r="AZ210" s="1">
        <v>-3.6830524275518204E-3</v>
      </c>
      <c r="BA210" s="2">
        <v>147.823122513117</v>
      </c>
      <c r="BB210" s="2">
        <v>-0.27957968642098763</v>
      </c>
      <c r="BC210" s="1">
        <v>-1.8877419673566211E-3</v>
      </c>
      <c r="BD210" s="2">
        <v>145.649670672068</v>
      </c>
      <c r="BE210" s="2">
        <v>-2.4530315274699888</v>
      </c>
      <c r="BF210" s="1">
        <v>-1.6563043692241566E-2</v>
      </c>
      <c r="BG210" s="1"/>
      <c r="BH210" t="s">
        <v>117</v>
      </c>
      <c r="BI210" s="2">
        <v>146.945656821163</v>
      </c>
      <c r="BJ210" s="2">
        <v>146.495557374068</v>
      </c>
      <c r="BK210" s="2">
        <v>-0.45009944709499905</v>
      </c>
      <c r="BL210" s="1">
        <v>-3.0630333473740073E-3</v>
      </c>
      <c r="BM210" s="2">
        <v>146.88619776028099</v>
      </c>
      <c r="BN210" s="2">
        <v>-5.9459060882005588E-2</v>
      </c>
      <c r="BO210" s="1">
        <v>-4.0463299268769093E-4</v>
      </c>
      <c r="BP210" s="2">
        <v>146.95491047944799</v>
      </c>
      <c r="BQ210" s="2">
        <v>9.2536582849902516E-3</v>
      </c>
      <c r="BR210" s="1">
        <v>6.2973336437239608E-5</v>
      </c>
      <c r="BS210" s="2">
        <v>146.65709154710501</v>
      </c>
      <c r="BT210" s="2">
        <v>-0.28856527405798715</v>
      </c>
      <c r="BU210" s="1">
        <v>-1.9637550391106776E-3</v>
      </c>
      <c r="BV210" s="2">
        <v>146.85344529547598</v>
      </c>
      <c r="BW210" s="2">
        <v>-9.2211525687019957E-2</v>
      </c>
      <c r="BX210" s="1">
        <v>-6.2752127338641921E-4</v>
      </c>
      <c r="BY210" s="2">
        <v>145.91194044356098</v>
      </c>
      <c r="BZ210" s="2">
        <v>-1.0337163776020191</v>
      </c>
      <c r="CA210" s="1">
        <v>-7.0346847941214147E-3</v>
      </c>
      <c r="CC210" t="s">
        <v>117</v>
      </c>
      <c r="CE210" s="23">
        <v>148.10270219953799</v>
      </c>
      <c r="CF210" s="23">
        <v>151.41362993431898</v>
      </c>
      <c r="CG210" s="23">
        <v>3.3109277347809893</v>
      </c>
      <c r="CH210" s="24">
        <v>2.2355620023193055E-2</v>
      </c>
      <c r="CI210" s="2">
        <v>146.945656821163</v>
      </c>
      <c r="CJ210" s="2">
        <v>147.76614722149398</v>
      </c>
      <c r="CK210" s="2">
        <v>0.82049040033098208</v>
      </c>
      <c r="CL210" s="1">
        <v>5.5836315144008782E-3</v>
      </c>
      <c r="CN210" s="25" t="s">
        <v>117</v>
      </c>
      <c r="CO210" s="27">
        <v>0</v>
      </c>
      <c r="CP210" s="27">
        <v>1.9285060000000001</v>
      </c>
      <c r="CQ210" s="28">
        <f t="shared" si="64"/>
        <v>-1.9393180829745718</v>
      </c>
      <c r="CR210" s="27">
        <f t="shared" si="65"/>
        <v>89.174979631401996</v>
      </c>
      <c r="CU210" s="30">
        <v>176</v>
      </c>
      <c r="CV210" s="30"/>
      <c r="CW210" s="15" t="s">
        <v>1007</v>
      </c>
      <c r="CX210" s="33" t="s">
        <v>971</v>
      </c>
      <c r="CY210" s="34" t="s">
        <v>1008</v>
      </c>
      <c r="CZ210" s="34" t="s">
        <v>962</v>
      </c>
      <c r="DA210" s="32"/>
      <c r="DB210" s="32"/>
      <c r="DC210" t="s">
        <v>117</v>
      </c>
      <c r="DD210">
        <v>271325</v>
      </c>
      <c r="DE210" t="s">
        <v>963</v>
      </c>
      <c r="DF210" s="30">
        <v>375</v>
      </c>
      <c r="DG210" s="39" t="s">
        <v>117</v>
      </c>
      <c r="DK210" s="30">
        <v>208</v>
      </c>
      <c r="DL210" s="30"/>
      <c r="DM210" s="32"/>
      <c r="DN210" s="32" t="s">
        <v>117</v>
      </c>
      <c r="DO210" s="41">
        <v>268777</v>
      </c>
    </row>
    <row r="211" spans="1:119" ht="15.75" x14ac:dyDescent="0.25">
      <c r="A211" t="s">
        <v>555</v>
      </c>
      <c r="B211" t="s">
        <v>118</v>
      </c>
      <c r="C211" s="52">
        <v>183.28737488583698</v>
      </c>
      <c r="D211" s="52">
        <v>184.20451971479301</v>
      </c>
      <c r="E211" s="52">
        <v>0.917144828956026</v>
      </c>
      <c r="F211" s="124">
        <v>5.0038625384169642E-3</v>
      </c>
      <c r="G211" s="45">
        <v>179.712613328358</v>
      </c>
      <c r="H211" s="45">
        <v>179.47191645562299</v>
      </c>
      <c r="I211" s="45">
        <v>-0.24069687273501472</v>
      </c>
      <c r="J211" s="46">
        <v>-1.3393432340513052E-3</v>
      </c>
      <c r="K211" s="47">
        <v>1</v>
      </c>
      <c r="L211" s="55">
        <f t="shared" si="56"/>
        <v>177.370362328358</v>
      </c>
      <c r="M211" s="55">
        <f t="shared" si="57"/>
        <v>177.12966545562298</v>
      </c>
      <c r="N211" s="55">
        <f t="shared" si="54"/>
        <v>-0.24069687273501472</v>
      </c>
      <c r="O211" s="129">
        <f t="shared" si="55"/>
        <v>-1.3570298305498362E-3</v>
      </c>
      <c r="P211" s="54"/>
      <c r="Q211" s="42">
        <f t="shared" si="58"/>
        <v>574.16539760743854</v>
      </c>
      <c r="R211" s="42">
        <f t="shared" si="59"/>
        <v>577.03844233138182</v>
      </c>
      <c r="S211" s="42">
        <f t="shared" si="60"/>
        <v>555.62978450353978</v>
      </c>
      <c r="T211" s="42">
        <f t="shared" si="61"/>
        <v>554.87577831122655</v>
      </c>
      <c r="AB211" t="s">
        <v>118</v>
      </c>
      <c r="AC211" s="2">
        <v>183.28737488583698</v>
      </c>
      <c r="AD211" s="2">
        <v>181.45970709159201</v>
      </c>
      <c r="AE211" s="2">
        <v>-1.8276677942449737</v>
      </c>
      <c r="AF211" s="1">
        <v>-9.9715967637343337E-3</v>
      </c>
      <c r="AG211" s="2">
        <v>179.712613328358</v>
      </c>
      <c r="AH211" s="2">
        <v>179.186014808246</v>
      </c>
      <c r="AI211" s="2">
        <v>-0.52659852011200314</v>
      </c>
      <c r="AJ211" s="1">
        <v>-2.930225710700896E-3</v>
      </c>
      <c r="AM211" t="s">
        <v>118</v>
      </c>
      <c r="AN211" s="2">
        <v>183.28737488583698</v>
      </c>
      <c r="AO211" s="2">
        <v>182.134095981483</v>
      </c>
      <c r="AP211" s="2">
        <v>-1.1532789043539822</v>
      </c>
      <c r="AQ211" s="1">
        <v>-6.2921895470013549E-3</v>
      </c>
      <c r="AR211" s="2">
        <v>183.10609137848499</v>
      </c>
      <c r="AS211" s="2">
        <v>-0.18128350735199206</v>
      </c>
      <c r="AT211" s="1">
        <v>-9.890670727588681E-4</v>
      </c>
      <c r="AU211" s="2">
        <v>183.339987373436</v>
      </c>
      <c r="AV211" s="2">
        <v>5.2612487599020596E-2</v>
      </c>
      <c r="AW211" s="1">
        <v>2.8704916327047071E-4</v>
      </c>
      <c r="AX211" s="2">
        <v>182.583469702348</v>
      </c>
      <c r="AY211" s="2">
        <v>-0.70390518348898468</v>
      </c>
      <c r="AZ211" s="1">
        <v>-3.8404455512957261E-3</v>
      </c>
      <c r="BA211" s="2">
        <v>182.92784124715303</v>
      </c>
      <c r="BB211" s="2">
        <v>-0.35953363868395627</v>
      </c>
      <c r="BC211" s="1">
        <v>-1.9615843093824473E-3</v>
      </c>
      <c r="BD211" s="2">
        <v>180.559946224854</v>
      </c>
      <c r="BE211" s="2">
        <v>-2.7274286609829801</v>
      </c>
      <c r="BF211" s="1">
        <v>-1.4880613913979596E-2</v>
      </c>
      <c r="BG211" s="1"/>
      <c r="BH211" t="s">
        <v>118</v>
      </c>
      <c r="BI211" s="2">
        <v>179.712613328358</v>
      </c>
      <c r="BJ211" s="2">
        <v>179.24136683669002</v>
      </c>
      <c r="BK211" s="2">
        <v>-0.47124649166798349</v>
      </c>
      <c r="BL211" s="1">
        <v>-2.6222226862115442E-3</v>
      </c>
      <c r="BM211" s="2">
        <v>179.64524348848502</v>
      </c>
      <c r="BN211" s="2">
        <v>-6.7369839872981174E-2</v>
      </c>
      <c r="BO211" s="1">
        <v>-3.7487541149873455E-4</v>
      </c>
      <c r="BP211" s="2">
        <v>179.72748005386902</v>
      </c>
      <c r="BQ211" s="2">
        <v>1.4866725511012646E-2</v>
      </c>
      <c r="BR211" s="1">
        <v>8.2724997626344859E-5</v>
      </c>
      <c r="BS211" s="2">
        <v>179.33258765062001</v>
      </c>
      <c r="BT211" s="2">
        <v>-0.38002567773799001</v>
      </c>
      <c r="BU211" s="1">
        <v>-2.1146299678121887E-3</v>
      </c>
      <c r="BV211" s="2">
        <v>179.58511217827902</v>
      </c>
      <c r="BW211" s="2">
        <v>-0.12750115007898444</v>
      </c>
      <c r="BX211" s="1">
        <v>-7.0947246115676637E-4</v>
      </c>
      <c r="BY211" s="2">
        <v>178.51853282037999</v>
      </c>
      <c r="BZ211" s="2">
        <v>-1.1940805079780148</v>
      </c>
      <c r="CA211" s="1">
        <v>-6.6443889822929486E-3</v>
      </c>
      <c r="CC211" t="s">
        <v>118</v>
      </c>
      <c r="CE211" s="23">
        <v>183.28737488583698</v>
      </c>
      <c r="CF211" s="23">
        <v>188.03162208883802</v>
      </c>
      <c r="CG211" s="23">
        <v>4.7442472030010379</v>
      </c>
      <c r="CH211" s="24">
        <v>2.5884200730989008E-2</v>
      </c>
      <c r="CI211" s="2">
        <v>179.712613328358</v>
      </c>
      <c r="CJ211" s="2">
        <v>180.911329646887</v>
      </c>
      <c r="CK211" s="2">
        <v>1.1987163185289944</v>
      </c>
      <c r="CL211" s="1">
        <v>6.6701846705594665E-3</v>
      </c>
      <c r="CN211" s="25" t="s">
        <v>118</v>
      </c>
      <c r="CO211" s="27">
        <v>0</v>
      </c>
      <c r="CP211" s="27">
        <v>2.3422510000000001</v>
      </c>
      <c r="CQ211" s="28">
        <f t="shared" si="64"/>
        <v>-2.3323326611252484</v>
      </c>
      <c r="CR211" s="27">
        <f t="shared" si="65"/>
        <v>61.546109642320005</v>
      </c>
      <c r="CU211" s="30">
        <v>177</v>
      </c>
      <c r="CV211" s="30"/>
      <c r="CW211" s="15" t="s">
        <v>118</v>
      </c>
      <c r="CX211" s="33" t="s">
        <v>971</v>
      </c>
      <c r="CY211" s="34" t="s">
        <v>1009</v>
      </c>
      <c r="CZ211" s="34" t="s">
        <v>962</v>
      </c>
      <c r="DA211" s="32"/>
      <c r="DB211" s="32"/>
      <c r="DC211" t="s">
        <v>118</v>
      </c>
      <c r="DD211">
        <v>319224</v>
      </c>
      <c r="DE211" t="s">
        <v>963</v>
      </c>
      <c r="DF211" s="30">
        <v>376</v>
      </c>
      <c r="DG211" s="39" t="s">
        <v>118</v>
      </c>
      <c r="DK211" s="30">
        <v>209</v>
      </c>
      <c r="DL211" s="30"/>
      <c r="DM211" s="32"/>
      <c r="DN211" s="32" t="s">
        <v>118</v>
      </c>
      <c r="DO211" s="41">
        <v>315434</v>
      </c>
    </row>
    <row r="212" spans="1:119" ht="15.75" x14ac:dyDescent="0.25">
      <c r="A212" t="s">
        <v>556</v>
      </c>
      <c r="B212" t="s">
        <v>119</v>
      </c>
      <c r="C212" s="52">
        <v>86.376649326459997</v>
      </c>
      <c r="D212" s="52">
        <v>86.049419667095009</v>
      </c>
      <c r="E212" s="52">
        <v>-0.32722965936498838</v>
      </c>
      <c r="F212" s="124">
        <v>-3.7884041800258536E-3</v>
      </c>
      <c r="G212" s="45">
        <v>86.176320155572995</v>
      </c>
      <c r="H212" s="45">
        <v>85.865721223556989</v>
      </c>
      <c r="I212" s="45">
        <v>-0.3105989320160063</v>
      </c>
      <c r="J212" s="46">
        <v>-3.6042259805859206E-3</v>
      </c>
      <c r="K212" s="47">
        <v>1</v>
      </c>
      <c r="L212" s="55">
        <f t="shared" si="56"/>
        <v>84.602671155572992</v>
      </c>
      <c r="M212" s="55">
        <f t="shared" si="57"/>
        <v>84.292072223556985</v>
      </c>
      <c r="N212" s="55">
        <f t="shared" si="54"/>
        <v>-0.3105989320160063</v>
      </c>
      <c r="O212" s="129">
        <f t="shared" si="55"/>
        <v>-3.6712662587787145E-3</v>
      </c>
      <c r="P212" s="54"/>
      <c r="Q212" s="42">
        <f t="shared" si="58"/>
        <v>435.62307069420979</v>
      </c>
      <c r="R212" s="42">
        <f t="shared" si="59"/>
        <v>433.97275443227613</v>
      </c>
      <c r="S212" s="42">
        <f t="shared" si="60"/>
        <v>426.67637243522137</v>
      </c>
      <c r="T212" s="42">
        <f t="shared" si="61"/>
        <v>425.10992986568181</v>
      </c>
      <c r="AB212" t="s">
        <v>119</v>
      </c>
      <c r="AC212" s="2">
        <v>86.376649326459997</v>
      </c>
      <c r="AD212" s="2">
        <v>85.195158667402993</v>
      </c>
      <c r="AE212" s="2">
        <v>-1.1814906590570047</v>
      </c>
      <c r="AF212" s="1">
        <v>-1.3678357151729378E-2</v>
      </c>
      <c r="AG212" s="2">
        <v>86.176320155572995</v>
      </c>
      <c r="AH212" s="2">
        <v>85.840398422014999</v>
      </c>
      <c r="AI212" s="2">
        <v>-0.33592173355799559</v>
      </c>
      <c r="AJ212" s="1">
        <v>-3.8980747025582022E-3</v>
      </c>
      <c r="AM212" t="s">
        <v>119</v>
      </c>
      <c r="AN212" s="2">
        <v>86.376649326459997</v>
      </c>
      <c r="AO212" s="2">
        <v>85.585111801695007</v>
      </c>
      <c r="AP212" s="2">
        <v>-0.79153752476499051</v>
      </c>
      <c r="AQ212" s="1">
        <v>-9.1637905723036261E-3</v>
      </c>
      <c r="AR212" s="2">
        <v>86.283672153891999</v>
      </c>
      <c r="AS212" s="2">
        <v>-9.2977172567998423E-2</v>
      </c>
      <c r="AT212" s="1">
        <v>-1.0764155971898354E-3</v>
      </c>
      <c r="AU212" s="2">
        <v>86.376078318366012</v>
      </c>
      <c r="AV212" s="2">
        <v>-5.7100809398491492E-4</v>
      </c>
      <c r="AW212" s="1">
        <v>-6.6106765941660164E-6</v>
      </c>
      <c r="AX212" s="2">
        <v>85.921944114167005</v>
      </c>
      <c r="AY212" s="2">
        <v>-0.45470521229299266</v>
      </c>
      <c r="AZ212" s="1">
        <v>-5.2642145283320401E-3</v>
      </c>
      <c r="BA212" s="2">
        <v>86.189223481094999</v>
      </c>
      <c r="BB212" s="2">
        <v>-0.18742584536499862</v>
      </c>
      <c r="BC212" s="1">
        <v>-2.1698670511821295E-3</v>
      </c>
      <c r="BD212" s="2">
        <v>84.668934097105989</v>
      </c>
      <c r="BE212" s="2">
        <v>-1.7077152293540081</v>
      </c>
      <c r="BF212" s="1">
        <v>-1.9770565803029813E-2</v>
      </c>
      <c r="BG212" s="1"/>
      <c r="BH212" t="s">
        <v>119</v>
      </c>
      <c r="BI212" s="2">
        <v>86.176320155572995</v>
      </c>
      <c r="BJ212" s="2">
        <v>85.885263243392998</v>
      </c>
      <c r="BK212" s="2">
        <v>-0.29105691217999663</v>
      </c>
      <c r="BL212" s="1">
        <v>-3.3774581190581746E-3</v>
      </c>
      <c r="BM212" s="2">
        <v>86.145283367358005</v>
      </c>
      <c r="BN212" s="2">
        <v>-3.1036788214990452E-2</v>
      </c>
      <c r="BO212" s="1">
        <v>-3.6015448511795515E-4</v>
      </c>
      <c r="BP212" s="2">
        <v>86.176158300457999</v>
      </c>
      <c r="BQ212" s="2">
        <v>-1.6185511499600125E-4</v>
      </c>
      <c r="BR212" s="1">
        <v>-1.8781855004229271E-6</v>
      </c>
      <c r="BS212" s="2">
        <v>85.970411715783001</v>
      </c>
      <c r="BT212" s="2">
        <v>-0.20590843978999374</v>
      </c>
      <c r="BU212" s="1">
        <v>-2.3893853835748602E-3</v>
      </c>
      <c r="BV212" s="2">
        <v>86.115850773398989</v>
      </c>
      <c r="BW212" s="2">
        <v>-6.0469382174005659E-2</v>
      </c>
      <c r="BX212" s="1">
        <v>-7.0169371429229131E-4</v>
      </c>
      <c r="BY212" s="2">
        <v>85.495902059504999</v>
      </c>
      <c r="BZ212" s="2">
        <v>-0.68041809606799575</v>
      </c>
      <c r="CA212" s="1">
        <v>-7.8956503925863373E-3</v>
      </c>
      <c r="CC212" t="s">
        <v>119</v>
      </c>
      <c r="CE212" s="23">
        <v>86.376649326459997</v>
      </c>
      <c r="CF212" s="23">
        <v>88.383527870682997</v>
      </c>
      <c r="CG212" s="23">
        <v>2.0068785442229995</v>
      </c>
      <c r="CH212" s="24">
        <v>2.3234040216563792E-2</v>
      </c>
      <c r="CI212" s="2">
        <v>86.176320155572995</v>
      </c>
      <c r="CJ212" s="2">
        <v>86.676242814646997</v>
      </c>
      <c r="CK212" s="2">
        <v>0.49992265907400224</v>
      </c>
      <c r="CL212" s="1">
        <v>5.8011604367823825E-3</v>
      </c>
      <c r="CN212" s="25" t="s">
        <v>119</v>
      </c>
      <c r="CO212" s="27">
        <v>0</v>
      </c>
      <c r="CP212" s="27">
        <v>1.5736490000000001</v>
      </c>
      <c r="CQ212" s="28">
        <f t="shared" si="64"/>
        <v>-1.625601913387996</v>
      </c>
      <c r="CR212" s="27">
        <f t="shared" si="65"/>
        <v>29.015432590271001</v>
      </c>
      <c r="CU212" s="30">
        <v>178</v>
      </c>
      <c r="CV212" s="30"/>
      <c r="CW212" s="15" t="s">
        <v>119</v>
      </c>
      <c r="CX212" s="33" t="s">
        <v>973</v>
      </c>
      <c r="CY212" s="34" t="s">
        <v>1010</v>
      </c>
      <c r="CZ212" s="34" t="s">
        <v>962</v>
      </c>
      <c r="DA212" s="32"/>
      <c r="DB212" s="32"/>
      <c r="DC212" t="s">
        <v>119</v>
      </c>
      <c r="DD212">
        <v>198283</v>
      </c>
      <c r="DE212" t="s">
        <v>963</v>
      </c>
      <c r="DF212" s="30">
        <v>377</v>
      </c>
      <c r="DG212" s="39" t="s">
        <v>119</v>
      </c>
      <c r="DK212" s="30">
        <v>210</v>
      </c>
      <c r="DL212" s="30"/>
      <c r="DM212" s="32"/>
      <c r="DN212" s="32" t="s">
        <v>119</v>
      </c>
      <c r="DO212" s="41">
        <v>196289</v>
      </c>
    </row>
    <row r="213" spans="1:119" ht="15.75" x14ac:dyDescent="0.25">
      <c r="A213" t="s">
        <v>557</v>
      </c>
      <c r="B213" t="s">
        <v>120</v>
      </c>
      <c r="C213" s="52">
        <v>80.579783664565994</v>
      </c>
      <c r="D213" s="52">
        <v>78.686853634387006</v>
      </c>
      <c r="E213" s="52">
        <v>-1.892930030178988</v>
      </c>
      <c r="F213" s="124">
        <v>-2.3491376423381755E-2</v>
      </c>
      <c r="G213" s="45">
        <v>80.743178595486995</v>
      </c>
      <c r="H213" s="45">
        <v>80.009430631724996</v>
      </c>
      <c r="I213" s="45">
        <v>-0.73374796376199924</v>
      </c>
      <c r="J213" s="46">
        <v>-9.0874297559919298E-3</v>
      </c>
      <c r="K213" s="47">
        <v>3</v>
      </c>
      <c r="L213" s="55">
        <f t="shared" si="56"/>
        <v>78.280105595487001</v>
      </c>
      <c r="M213" s="55">
        <f t="shared" si="57"/>
        <v>77.546357631725002</v>
      </c>
      <c r="N213" s="55">
        <f t="shared" si="54"/>
        <v>-0.73374796376199924</v>
      </c>
      <c r="O213" s="129">
        <f t="shared" si="55"/>
        <v>-9.3733645117144715E-3</v>
      </c>
      <c r="P213" s="54"/>
      <c r="Q213" s="42">
        <f t="shared" si="58"/>
        <v>312.85222629070716</v>
      </c>
      <c r="R213" s="42">
        <f t="shared" si="59"/>
        <v>305.50289687801916</v>
      </c>
      <c r="S213" s="42">
        <f t="shared" si="60"/>
        <v>303.92369147782887</v>
      </c>
      <c r="T213" s="42">
        <f t="shared" si="61"/>
        <v>301.07490393386138</v>
      </c>
      <c r="AB213" t="s">
        <v>120</v>
      </c>
      <c r="AC213" s="2">
        <v>80.579783664565994</v>
      </c>
      <c r="AD213" s="2">
        <v>79.510786055691</v>
      </c>
      <c r="AE213" s="2">
        <v>-1.0689976088749944</v>
      </c>
      <c r="AF213" s="1">
        <v>-1.3266325128458659E-2</v>
      </c>
      <c r="AG213" s="2">
        <v>80.743178595486995</v>
      </c>
      <c r="AH213" s="2">
        <v>80.437718182436996</v>
      </c>
      <c r="AI213" s="2">
        <v>-0.3054604130499996</v>
      </c>
      <c r="AJ213" s="1">
        <v>-3.7831110734482874E-3</v>
      </c>
      <c r="AM213" t="s">
        <v>120</v>
      </c>
      <c r="AN213" s="2">
        <v>80.579783664565994</v>
      </c>
      <c r="AO213" s="2">
        <v>79.903610459396006</v>
      </c>
      <c r="AP213" s="2">
        <v>-0.67617320516998802</v>
      </c>
      <c r="AQ213" s="1">
        <v>-8.3913504655799571E-3</v>
      </c>
      <c r="AR213" s="2">
        <v>80.502728318945003</v>
      </c>
      <c r="AS213" s="2">
        <v>-7.7055345620991034E-2</v>
      </c>
      <c r="AT213" s="1">
        <v>-9.5626151022883935E-4</v>
      </c>
      <c r="AU213" s="2">
        <v>80.546572500772996</v>
      </c>
      <c r="AV213" s="2">
        <v>-3.3211163792998377E-2</v>
      </c>
      <c r="AW213" s="1">
        <v>-4.1215255592207047E-4</v>
      </c>
      <c r="AX213" s="2">
        <v>80.168954546747003</v>
      </c>
      <c r="AY213" s="2">
        <v>-0.41082911781899156</v>
      </c>
      <c r="AZ213" s="1">
        <v>-5.0984142564737215E-3</v>
      </c>
      <c r="BA213" s="2">
        <v>80.432759565439</v>
      </c>
      <c r="BB213" s="2">
        <v>-0.14702409912699466</v>
      </c>
      <c r="BC213" s="1">
        <v>-1.8245779827235596E-3</v>
      </c>
      <c r="BD213" s="2">
        <v>79.091032003007001</v>
      </c>
      <c r="BE213" s="2">
        <v>-1.4887516615589931</v>
      </c>
      <c r="BF213" s="1">
        <v>-1.8475498367634041E-2</v>
      </c>
      <c r="BG213" s="1"/>
      <c r="BH213" t="s">
        <v>120</v>
      </c>
      <c r="BI213" s="2">
        <v>80.743178595486995</v>
      </c>
      <c r="BJ213" s="2">
        <v>80.48733431103399</v>
      </c>
      <c r="BK213" s="2">
        <v>-0.25584428445300489</v>
      </c>
      <c r="BL213" s="1">
        <v>-3.1686179427583851E-3</v>
      </c>
      <c r="BM213" s="2">
        <v>80.715143393226001</v>
      </c>
      <c r="BN213" s="2">
        <v>-2.8035202260994652E-2</v>
      </c>
      <c r="BO213" s="1">
        <v>-3.4721449847110222E-4</v>
      </c>
      <c r="BP213" s="2">
        <v>80.733792448992006</v>
      </c>
      <c r="BQ213" s="2">
        <v>-9.386146494989589E-3</v>
      </c>
      <c r="BR213" s="1">
        <v>-1.1624692832583398E-4</v>
      </c>
      <c r="BS213" s="2">
        <v>80.548866589668009</v>
      </c>
      <c r="BT213" s="2">
        <v>-0.19431200581898622</v>
      </c>
      <c r="BU213" s="1">
        <v>-2.406543923573588E-3</v>
      </c>
      <c r="BV213" s="2">
        <v>80.691588521854001</v>
      </c>
      <c r="BW213" s="2">
        <v>-5.1590073632993949E-2</v>
      </c>
      <c r="BX213" s="1">
        <v>-6.3894033564684913E-4</v>
      </c>
      <c r="BY213" s="2">
        <v>80.133311795319997</v>
      </c>
      <c r="BZ213" s="2">
        <v>-0.60986680016699779</v>
      </c>
      <c r="CA213" s="1">
        <v>-7.553168091416769E-3</v>
      </c>
      <c r="CC213" t="s">
        <v>120</v>
      </c>
      <c r="CE213" s="23">
        <v>80.579783664565994</v>
      </c>
      <c r="CF213" s="23">
        <v>80.781057000532996</v>
      </c>
      <c r="CG213" s="23">
        <v>0.20127333596700225</v>
      </c>
      <c r="CH213" s="24">
        <v>2.4978143004808018E-3</v>
      </c>
      <c r="CI213" s="2">
        <v>80.743178595486995</v>
      </c>
      <c r="CJ213" s="2">
        <v>80.737094108365</v>
      </c>
      <c r="CK213" s="2">
        <v>-6.0844871219956076E-3</v>
      </c>
      <c r="CL213" s="1">
        <v>-7.535605146879479E-5</v>
      </c>
      <c r="CN213" s="25" t="s">
        <v>120</v>
      </c>
      <c r="CO213" s="27">
        <v>0</v>
      </c>
      <c r="CP213" s="27">
        <v>2.4630730000000001</v>
      </c>
      <c r="CQ213" s="28">
        <f t="shared" si="64"/>
        <v>-2.5538286110829116</v>
      </c>
      <c r="CR213" s="27">
        <f t="shared" si="65"/>
        <v>61.787407934828003</v>
      </c>
      <c r="CU213" s="30">
        <v>179</v>
      </c>
      <c r="CV213" s="30"/>
      <c r="CW213" s="15" t="s">
        <v>120</v>
      </c>
      <c r="CX213" s="33" t="s">
        <v>973</v>
      </c>
      <c r="CY213" s="34" t="s">
        <v>1011</v>
      </c>
      <c r="CZ213" s="34" t="s">
        <v>962</v>
      </c>
      <c r="DA213" s="32"/>
      <c r="DB213" s="32"/>
      <c r="DC213" t="s">
        <v>1012</v>
      </c>
      <c r="DD213">
        <v>257565</v>
      </c>
      <c r="DE213" t="s">
        <v>963</v>
      </c>
      <c r="DF213" s="30">
        <v>378</v>
      </c>
      <c r="DG213" s="39" t="s">
        <v>120</v>
      </c>
      <c r="DK213" s="30">
        <v>211</v>
      </c>
      <c r="DL213" s="30"/>
      <c r="DM213" s="32"/>
      <c r="DN213" s="32" t="s">
        <v>1012</v>
      </c>
      <c r="DO213" s="41">
        <v>256425</v>
      </c>
    </row>
    <row r="214" spans="1:119" ht="15.75" x14ac:dyDescent="0.25">
      <c r="A214" t="s">
        <v>558</v>
      </c>
      <c r="B214" t="s">
        <v>121</v>
      </c>
      <c r="C214" s="52">
        <v>82.455991926571002</v>
      </c>
      <c r="D214" s="52">
        <v>82.397105440055995</v>
      </c>
      <c r="E214" s="52">
        <v>-5.8886486515007164E-2</v>
      </c>
      <c r="F214" s="124">
        <v>-7.1415654750047711E-4</v>
      </c>
      <c r="G214" s="45">
        <v>81.662719974753003</v>
      </c>
      <c r="H214" s="45">
        <v>81.431889700679008</v>
      </c>
      <c r="I214" s="45">
        <v>-0.2308302740739947</v>
      </c>
      <c r="J214" s="46">
        <v>-2.8266297540096462E-3</v>
      </c>
      <c r="K214" s="47">
        <v>1</v>
      </c>
      <c r="L214" s="55">
        <f t="shared" si="56"/>
        <v>80.409924974752997</v>
      </c>
      <c r="M214" s="55">
        <f t="shared" si="57"/>
        <v>80.179094700679002</v>
      </c>
      <c r="N214" s="55">
        <f t="shared" si="54"/>
        <v>-0.2308302740739947</v>
      </c>
      <c r="O214" s="129">
        <f t="shared" si="55"/>
        <v>-2.8706689397667079E-3</v>
      </c>
      <c r="P214" s="54"/>
      <c r="Q214" s="42">
        <f t="shared" si="58"/>
        <v>582.40270044689532</v>
      </c>
      <c r="R214" s="42">
        <f t="shared" si="59"/>
        <v>581.98677374508929</v>
      </c>
      <c r="S214" s="42">
        <f t="shared" si="60"/>
        <v>567.95093181017671</v>
      </c>
      <c r="T214" s="42">
        <f t="shared" si="61"/>
        <v>566.32053271091763</v>
      </c>
      <c r="AB214" t="s">
        <v>121</v>
      </c>
      <c r="AC214" s="2">
        <v>82.455991926571002</v>
      </c>
      <c r="AD214" s="2">
        <v>81.754977402071006</v>
      </c>
      <c r="AE214" s="2">
        <v>-0.70101452449999613</v>
      </c>
      <c r="AF214" s="1">
        <v>-8.5016808132544943E-3</v>
      </c>
      <c r="AG214" s="2">
        <v>81.662719974753003</v>
      </c>
      <c r="AH214" s="2">
        <v>81.461229338375006</v>
      </c>
      <c r="AI214" s="2">
        <v>-0.20149063637799713</v>
      </c>
      <c r="AJ214" s="1">
        <v>-2.4673515214811647E-3</v>
      </c>
      <c r="AM214" t="s">
        <v>121</v>
      </c>
      <c r="AN214" s="2">
        <v>82.455991926571002</v>
      </c>
      <c r="AO214" s="2">
        <v>81.947094357984</v>
      </c>
      <c r="AP214" s="2">
        <v>-0.50889756858700252</v>
      </c>
      <c r="AQ214" s="1">
        <v>-6.1717475794868587E-3</v>
      </c>
      <c r="AR214" s="2">
        <v>82.371862034122003</v>
      </c>
      <c r="AS214" s="2">
        <v>-8.4129892448999044E-2</v>
      </c>
      <c r="AT214" s="1">
        <v>-1.0203005322392906E-3</v>
      </c>
      <c r="AU214" s="2">
        <v>82.478844592414006</v>
      </c>
      <c r="AV214" s="2">
        <v>2.2852665843004161E-2</v>
      </c>
      <c r="AW214" s="1">
        <v>2.7714985059369604E-4</v>
      </c>
      <c r="AX214" s="2">
        <v>82.217278935306993</v>
      </c>
      <c r="AY214" s="2">
        <v>-0.23871299126400913</v>
      </c>
      <c r="AZ214" s="1">
        <v>-2.8950351052302987E-3</v>
      </c>
      <c r="BA214" s="2">
        <v>82.315398643400002</v>
      </c>
      <c r="BB214" s="2">
        <v>-0.14059328317100039</v>
      </c>
      <c r="BC214" s="1">
        <v>-1.705070545948947E-3</v>
      </c>
      <c r="BD214" s="2">
        <v>81.347969219270013</v>
      </c>
      <c r="BE214" s="2">
        <v>-1.1080227073009894</v>
      </c>
      <c r="BF214" s="1">
        <v>-1.343774638340061E-2</v>
      </c>
      <c r="BG214" s="1"/>
      <c r="BH214" t="s">
        <v>121</v>
      </c>
      <c r="BI214" s="2">
        <v>81.662719974753003</v>
      </c>
      <c r="BJ214" s="2">
        <v>81.453991643762009</v>
      </c>
      <c r="BK214" s="2">
        <v>-0.20872833099099353</v>
      </c>
      <c r="BL214" s="1">
        <v>-2.5559806366420856E-3</v>
      </c>
      <c r="BM214" s="2">
        <v>81.633406929036013</v>
      </c>
      <c r="BN214" s="2">
        <v>-2.931304571698945E-2</v>
      </c>
      <c r="BO214" s="1">
        <v>-3.5895260072223807E-4</v>
      </c>
      <c r="BP214" s="2">
        <v>81.669177603029993</v>
      </c>
      <c r="BQ214" s="2">
        <v>6.4576282769905902E-3</v>
      </c>
      <c r="BR214" s="1">
        <v>7.9076820842938393E-5</v>
      </c>
      <c r="BS214" s="2">
        <v>81.517707912282006</v>
      </c>
      <c r="BT214" s="2">
        <v>-0.14501206247099674</v>
      </c>
      <c r="BU214" s="1">
        <v>-1.7757437238905211E-3</v>
      </c>
      <c r="BV214" s="2">
        <v>81.614086692949002</v>
      </c>
      <c r="BW214" s="2">
        <v>-4.8633281804001172E-2</v>
      </c>
      <c r="BX214" s="1">
        <v>-5.9553835359680315E-4</v>
      </c>
      <c r="BY214" s="2">
        <v>81.159156963168002</v>
      </c>
      <c r="BZ214" s="2">
        <v>-0.50356301158500116</v>
      </c>
      <c r="CA214" s="1">
        <v>-6.1663756943276396E-3</v>
      </c>
      <c r="CC214" t="s">
        <v>121</v>
      </c>
      <c r="CE214" s="23">
        <v>82.455991926571002</v>
      </c>
      <c r="CF214" s="23">
        <v>83.867846692279997</v>
      </c>
      <c r="CG214" s="23">
        <v>1.4118547657089948</v>
      </c>
      <c r="CH214" s="24">
        <v>1.7122524788329326E-2</v>
      </c>
      <c r="CI214" s="2">
        <v>81.662719974753003</v>
      </c>
      <c r="CJ214" s="2">
        <v>81.997926484120001</v>
      </c>
      <c r="CK214" s="2">
        <v>0.33520650936699781</v>
      </c>
      <c r="CL214" s="1">
        <v>4.1047678729122768E-3</v>
      </c>
      <c r="CN214" s="25" t="s">
        <v>121</v>
      </c>
      <c r="CO214" s="27">
        <v>0</v>
      </c>
      <c r="CP214" s="27">
        <v>1.2527950000000001</v>
      </c>
      <c r="CQ214" s="28">
        <f t="shared" si="64"/>
        <v>-1.2496759995047564</v>
      </c>
      <c r="CR214" s="27">
        <f t="shared" si="65"/>
        <v>195.36777999739002</v>
      </c>
      <c r="CU214" s="30">
        <v>180</v>
      </c>
      <c r="CV214" s="30"/>
      <c r="CW214" s="15" t="s">
        <v>121</v>
      </c>
      <c r="CX214" s="33" t="s">
        <v>971</v>
      </c>
      <c r="CY214" s="34" t="s">
        <v>1013</v>
      </c>
      <c r="CZ214" s="34" t="s">
        <v>962</v>
      </c>
      <c r="DA214" s="32"/>
      <c r="DB214" s="32"/>
      <c r="DC214" t="s">
        <v>121</v>
      </c>
      <c r="DD214">
        <v>141579</v>
      </c>
      <c r="DE214" t="s">
        <v>963</v>
      </c>
      <c r="DF214" s="30">
        <v>379</v>
      </c>
      <c r="DG214" s="39" t="s">
        <v>121</v>
      </c>
      <c r="DK214" s="30">
        <v>212</v>
      </c>
      <c r="DL214" s="30"/>
      <c r="DM214" s="32"/>
      <c r="DN214" s="32" t="s">
        <v>121</v>
      </c>
      <c r="DO214" s="41">
        <v>141237</v>
      </c>
    </row>
    <row r="215" spans="1:119" ht="15.75" x14ac:dyDescent="0.25">
      <c r="B215" t="s">
        <v>122</v>
      </c>
      <c r="C215" s="52">
        <v>86.869478184774991</v>
      </c>
      <c r="D215" s="52">
        <v>85.776508807586993</v>
      </c>
      <c r="E215" s="52">
        <v>-1.0929693771879982</v>
      </c>
      <c r="F215" s="124">
        <v>-1.2581742172586867E-2</v>
      </c>
      <c r="G215" s="45">
        <v>83.918083922365</v>
      </c>
      <c r="H215" s="45">
        <v>83.358051351132005</v>
      </c>
      <c r="I215" s="45">
        <v>-0.56003257123299477</v>
      </c>
      <c r="J215" s="46">
        <v>-6.6735624201226616E-3</v>
      </c>
      <c r="K215" s="47">
        <v>3</v>
      </c>
      <c r="L215" s="55">
        <f t="shared" si="56"/>
        <v>81.605412922365005</v>
      </c>
      <c r="M215" s="55">
        <f t="shared" si="57"/>
        <v>81.04538035113201</v>
      </c>
      <c r="N215" s="55">
        <f t="shared" si="54"/>
        <v>-0.56003257123299477</v>
      </c>
      <c r="O215" s="129">
        <f t="shared" si="55"/>
        <v>-6.8626890199768925E-3</v>
      </c>
      <c r="P215" s="54"/>
      <c r="Q215" s="42">
        <f t="shared" si="58"/>
        <v>352.90846824850797</v>
      </c>
      <c r="R215" s="42">
        <f t="shared" si="59"/>
        <v>348.46826489048271</v>
      </c>
      <c r="S215" s="42">
        <f t="shared" si="60"/>
        <v>331.52312960786583</v>
      </c>
      <c r="T215" s="42">
        <f t="shared" si="61"/>
        <v>329.24798946643756</v>
      </c>
      <c r="AB215" t="s">
        <v>122</v>
      </c>
      <c r="AC215" s="2">
        <v>86.869478184774991</v>
      </c>
      <c r="AD215" s="2">
        <v>86.013426495974997</v>
      </c>
      <c r="AE215" s="2">
        <v>-0.85605168879999383</v>
      </c>
      <c r="AF215" s="1">
        <v>-9.8544587430252125E-3</v>
      </c>
      <c r="AG215" s="2">
        <v>83.918083922365</v>
      </c>
      <c r="AH215" s="2">
        <v>83.665968810620001</v>
      </c>
      <c r="AI215" s="2">
        <v>-0.2521151117449989</v>
      </c>
      <c r="AJ215" s="1">
        <v>-3.0043001455828965E-3</v>
      </c>
      <c r="AM215" t="s">
        <v>122</v>
      </c>
      <c r="AN215" s="2">
        <v>86.869478184774991</v>
      </c>
      <c r="AO215" s="2">
        <v>87.185926147065999</v>
      </c>
      <c r="AP215" s="2">
        <v>0.31644796229100791</v>
      </c>
      <c r="AQ215" s="1">
        <v>3.6427980103427115E-3</v>
      </c>
      <c r="AR215" s="2">
        <v>86.895072778501003</v>
      </c>
      <c r="AS215" s="2">
        <v>2.5594593726012249E-2</v>
      </c>
      <c r="AT215" s="1">
        <v>2.9463275549522104E-4</v>
      </c>
      <c r="AU215" s="2">
        <v>86.853608450289997</v>
      </c>
      <c r="AV215" s="2">
        <v>-1.5869734484994069E-2</v>
      </c>
      <c r="AW215" s="1">
        <v>-1.826848142363476E-4</v>
      </c>
      <c r="AX215" s="2">
        <v>86.710846125266002</v>
      </c>
      <c r="AY215" s="2">
        <v>-0.15863205950898873</v>
      </c>
      <c r="AZ215" s="1">
        <v>-1.8260966086566302E-3</v>
      </c>
      <c r="BA215" s="2">
        <v>86.786089281368007</v>
      </c>
      <c r="BB215" s="2">
        <v>-8.3388903406984127E-2</v>
      </c>
      <c r="BC215" s="1">
        <v>-9.5993328323686327E-4</v>
      </c>
      <c r="BD215" s="2">
        <v>86.854183643671007</v>
      </c>
      <c r="BE215" s="2">
        <v>-1.5294541103983761E-2</v>
      </c>
      <c r="BF215" s="1">
        <v>-1.760634623757223E-4</v>
      </c>
      <c r="BG215" s="1"/>
      <c r="BH215" t="s">
        <v>122</v>
      </c>
      <c r="BI215" s="2">
        <v>83.918083922365</v>
      </c>
      <c r="BJ215" s="2">
        <v>83.934205042679991</v>
      </c>
      <c r="BK215" s="2">
        <v>1.6121120314991799E-2</v>
      </c>
      <c r="BL215" s="1">
        <v>1.9210543855965425E-4</v>
      </c>
      <c r="BM215" s="2">
        <v>83.910585180464992</v>
      </c>
      <c r="BN215" s="2">
        <v>-7.498741900008099E-3</v>
      </c>
      <c r="BO215" s="1">
        <v>-8.9357877938983901E-5</v>
      </c>
      <c r="BP215" s="2">
        <v>83.913597669750004</v>
      </c>
      <c r="BQ215" s="2">
        <v>-4.4862526149955784E-3</v>
      </c>
      <c r="BR215" s="1">
        <v>-5.3459902863677604E-5</v>
      </c>
      <c r="BS215" s="2">
        <v>83.767527822784004</v>
      </c>
      <c r="BT215" s="2">
        <v>-0.15055609958099581</v>
      </c>
      <c r="BU215" s="1">
        <v>-1.7940840942016684E-3</v>
      </c>
      <c r="BV215" s="2">
        <v>83.870703050882994</v>
      </c>
      <c r="BW215" s="2">
        <v>-4.7380871482005205E-2</v>
      </c>
      <c r="BX215" s="1">
        <v>-5.646085952801138E-4</v>
      </c>
      <c r="BY215" s="2">
        <v>83.704297215914991</v>
      </c>
      <c r="BZ215" s="2">
        <v>-0.21378670645000852</v>
      </c>
      <c r="CA215" s="1">
        <v>-2.5475642013917843E-3</v>
      </c>
      <c r="CC215" t="s">
        <v>122</v>
      </c>
      <c r="CE215" s="23">
        <v>86.869478184774991</v>
      </c>
      <c r="CF215" s="23">
        <v>87.086457554222008</v>
      </c>
      <c r="CG215" s="23">
        <v>0.21697936944701723</v>
      </c>
      <c r="CH215" s="24">
        <v>2.4977630116010722E-3</v>
      </c>
      <c r="CI215" s="2">
        <v>83.918083922365</v>
      </c>
      <c r="CJ215" s="2">
        <v>83.912712426452998</v>
      </c>
      <c r="CK215" s="2">
        <v>-5.3714959120014782E-3</v>
      </c>
      <c r="CL215" s="1">
        <v>-6.4008800736809027E-5</v>
      </c>
      <c r="CN215" s="25" t="s">
        <v>122</v>
      </c>
      <c r="CO215" s="27">
        <v>0</v>
      </c>
      <c r="CP215" s="27">
        <v>2.3126709999999999</v>
      </c>
      <c r="CQ215" s="28">
        <f t="shared" si="64"/>
        <v>-2.3347042772262889</v>
      </c>
      <c r="CR215" s="27">
        <f t="shared" si="65"/>
        <v>112.129546729216</v>
      </c>
      <c r="CU215" s="30">
        <v>182</v>
      </c>
      <c r="CV215" s="30"/>
      <c r="CW215" s="15" t="s">
        <v>122</v>
      </c>
      <c r="CX215" s="33" t="s">
        <v>973</v>
      </c>
      <c r="CY215" s="34" t="s">
        <v>1014</v>
      </c>
      <c r="CZ215" s="34" t="s">
        <v>962</v>
      </c>
      <c r="DA215" s="32"/>
      <c r="DB215" s="32"/>
      <c r="DC215" t="s">
        <v>122</v>
      </c>
      <c r="DD215">
        <v>246153</v>
      </c>
      <c r="DE215" t="s">
        <v>963</v>
      </c>
      <c r="DF215" s="30">
        <v>380</v>
      </c>
      <c r="DG215" s="39" t="s">
        <v>122</v>
      </c>
      <c r="DK215" s="30">
        <v>213</v>
      </c>
      <c r="DL215" s="30"/>
      <c r="DM215" s="32"/>
      <c r="DN215" s="32" t="s">
        <v>122</v>
      </c>
      <c r="DO215" s="41">
        <v>242829</v>
      </c>
    </row>
    <row r="216" spans="1:119" ht="15.75" x14ac:dyDescent="0.25">
      <c r="A216" t="s">
        <v>559</v>
      </c>
      <c r="B216" t="s">
        <v>123</v>
      </c>
      <c r="C216" s="52">
        <v>68.227367258089004</v>
      </c>
      <c r="D216" s="52">
        <v>68.388710598792002</v>
      </c>
      <c r="E216" s="52">
        <v>0.16134334070299872</v>
      </c>
      <c r="F216" s="124">
        <v>2.3647891921825537E-3</v>
      </c>
      <c r="G216" s="45">
        <v>69.217102186416</v>
      </c>
      <c r="H216" s="45">
        <v>69.093753692335994</v>
      </c>
      <c r="I216" s="45">
        <v>-0.12334849408000537</v>
      </c>
      <c r="J216" s="46">
        <v>-1.7820522700849612E-3</v>
      </c>
      <c r="K216" s="47">
        <v>2</v>
      </c>
      <c r="L216" s="55">
        <f t="shared" si="56"/>
        <v>67.731795186415994</v>
      </c>
      <c r="M216" s="55">
        <f t="shared" si="57"/>
        <v>67.608446692335988</v>
      </c>
      <c r="N216" s="55">
        <f t="shared" si="54"/>
        <v>-0.12334849408000537</v>
      </c>
      <c r="O216" s="129">
        <f t="shared" si="55"/>
        <v>-1.8211313274735649E-3</v>
      </c>
      <c r="P216" s="54"/>
      <c r="Q216" s="42">
        <f t="shared" si="58"/>
        <v>432.07036539053752</v>
      </c>
      <c r="R216" s="42">
        <f t="shared" si="59"/>
        <v>433.09212072087547</v>
      </c>
      <c r="S216" s="42">
        <f t="shared" si="60"/>
        <v>428.93200589213967</v>
      </c>
      <c r="T216" s="42">
        <f t="shared" si="61"/>
        <v>428.15086437885344</v>
      </c>
      <c r="AB216" t="s">
        <v>123</v>
      </c>
      <c r="AC216" s="2">
        <v>68.227367258089004</v>
      </c>
      <c r="AD216" s="2">
        <v>67.828045253854</v>
      </c>
      <c r="AE216" s="2">
        <v>-0.39932200423500319</v>
      </c>
      <c r="AF216" s="1">
        <v>-5.8528127389769645E-3</v>
      </c>
      <c r="AG216" s="2">
        <v>69.217102186416</v>
      </c>
      <c r="AH216" s="2">
        <v>69.103794840747</v>
      </c>
      <c r="AI216" s="2">
        <v>-0.11330734566899991</v>
      </c>
      <c r="AJ216" s="1">
        <v>-1.6369848215234402E-3</v>
      </c>
      <c r="AM216" t="s">
        <v>123</v>
      </c>
      <c r="AN216" s="2">
        <v>68.227367258089004</v>
      </c>
      <c r="AO216" s="2">
        <v>67.898620504131998</v>
      </c>
      <c r="AP216" s="2">
        <v>-0.32874675395700592</v>
      </c>
      <c r="AQ216" s="1">
        <v>-4.8184001108152073E-3</v>
      </c>
      <c r="AR216" s="2">
        <v>68.170992636438996</v>
      </c>
      <c r="AS216" s="2">
        <v>-5.6374621650007839E-2</v>
      </c>
      <c r="AT216" s="1">
        <v>-8.2627578808303049E-4</v>
      </c>
      <c r="AU216" s="2">
        <v>68.226882512402995</v>
      </c>
      <c r="AV216" s="2">
        <v>-4.8474568600909151E-4</v>
      </c>
      <c r="AW216" s="1">
        <v>-7.104856972941753E-6</v>
      </c>
      <c r="AX216" s="2">
        <v>68.056761376699995</v>
      </c>
      <c r="AY216" s="2">
        <v>-0.17060588138900812</v>
      </c>
      <c r="AZ216" s="1">
        <v>-2.5005490940848397E-3</v>
      </c>
      <c r="BA216" s="2">
        <v>68.143139034875006</v>
      </c>
      <c r="BB216" s="2">
        <v>-8.4228223213997921E-2</v>
      </c>
      <c r="BC216" s="1">
        <v>-1.2345225471676376E-3</v>
      </c>
      <c r="BD216" s="2">
        <v>67.487707162347007</v>
      </c>
      <c r="BE216" s="2">
        <v>-0.73966009574199632</v>
      </c>
      <c r="BF216" s="1">
        <v>-1.0841105636452689E-2</v>
      </c>
      <c r="BG216" s="1"/>
      <c r="BH216" t="s">
        <v>123</v>
      </c>
      <c r="BI216" s="2">
        <v>69.217102186416</v>
      </c>
      <c r="BJ216" s="2">
        <v>69.070722627536995</v>
      </c>
      <c r="BK216" s="2">
        <v>-0.14637955887900489</v>
      </c>
      <c r="BL216" s="1">
        <v>-2.1147888925597377E-3</v>
      </c>
      <c r="BM216" s="2">
        <v>69.199901360970998</v>
      </c>
      <c r="BN216" s="2">
        <v>-1.720082544500201E-2</v>
      </c>
      <c r="BO216" s="1">
        <v>-2.4850542570644784E-4</v>
      </c>
      <c r="BP216" s="2">
        <v>69.216965060508002</v>
      </c>
      <c r="BQ216" s="2">
        <v>-1.371259079974152E-4</v>
      </c>
      <c r="BR216" s="1">
        <v>-1.9810986543196609E-6</v>
      </c>
      <c r="BS216" s="2">
        <v>69.112501026284988</v>
      </c>
      <c r="BT216" s="2">
        <v>-0.10460116013101128</v>
      </c>
      <c r="BU216" s="1">
        <v>-1.5112039774404118E-3</v>
      </c>
      <c r="BV216" s="2">
        <v>69.191307904772998</v>
      </c>
      <c r="BW216" s="2">
        <v>-2.5794281643001682E-2</v>
      </c>
      <c r="BX216" s="1">
        <v>-3.7265763558740636E-4</v>
      </c>
      <c r="BY216" s="2">
        <v>68.848925528240002</v>
      </c>
      <c r="BZ216" s="2">
        <v>-0.36817665817599732</v>
      </c>
      <c r="CA216" s="1">
        <v>-5.3191573548459353E-3</v>
      </c>
      <c r="CC216" t="s">
        <v>123</v>
      </c>
      <c r="CE216" s="23">
        <v>68.227367258089004</v>
      </c>
      <c r="CF216" s="23">
        <v>69.320053143786993</v>
      </c>
      <c r="CG216" s="23">
        <v>1.0926858856979891</v>
      </c>
      <c r="CH216" s="24">
        <v>1.6015360545345397E-2</v>
      </c>
      <c r="CI216" s="2">
        <v>69.217102186416</v>
      </c>
      <c r="CJ216" s="2">
        <v>69.47210035828499</v>
      </c>
      <c r="CK216" s="2">
        <v>0.25499817186899065</v>
      </c>
      <c r="CL216" s="1">
        <v>3.6840342027354414E-3</v>
      </c>
      <c r="CN216" s="25" t="s">
        <v>123</v>
      </c>
      <c r="CO216" s="27">
        <v>0</v>
      </c>
      <c r="CP216" s="27">
        <v>1.4853069999999999</v>
      </c>
      <c r="CQ216" s="28">
        <f t="shared" si="64"/>
        <v>-1.4982891214815075</v>
      </c>
      <c r="CR216" s="27">
        <f t="shared" si="65"/>
        <v>273.31424973433502</v>
      </c>
      <c r="CU216" s="30">
        <v>183</v>
      </c>
      <c r="CV216" s="30"/>
      <c r="CW216" s="15" t="s">
        <v>123</v>
      </c>
      <c r="CX216" s="33" t="s">
        <v>973</v>
      </c>
      <c r="CY216" s="34" t="s">
        <v>1015</v>
      </c>
      <c r="CZ216" s="34" t="s">
        <v>962</v>
      </c>
      <c r="DA216" s="32"/>
      <c r="DB216" s="32"/>
      <c r="DC216" t="s">
        <v>123</v>
      </c>
      <c r="DD216">
        <v>157908</v>
      </c>
      <c r="DE216" t="s">
        <v>963</v>
      </c>
      <c r="DF216" s="30">
        <v>381</v>
      </c>
      <c r="DG216" s="39" t="s">
        <v>123</v>
      </c>
      <c r="DK216" s="30">
        <v>214</v>
      </c>
      <c r="DL216" s="30"/>
      <c r="DM216" s="32"/>
      <c r="DN216" s="32" t="s">
        <v>123</v>
      </c>
      <c r="DO216" s="41">
        <v>157663</v>
      </c>
    </row>
    <row r="217" spans="1:119" ht="15.75" x14ac:dyDescent="0.25">
      <c r="A217" t="s">
        <v>926</v>
      </c>
      <c r="B217" t="s">
        <v>126</v>
      </c>
      <c r="C217" s="52">
        <v>170.75339766721601</v>
      </c>
      <c r="D217" s="52">
        <v>172.66940316464499</v>
      </c>
      <c r="E217" s="52">
        <v>1.9160054974289835</v>
      </c>
      <c r="F217" s="124">
        <v>1.1220892372303577E-2</v>
      </c>
      <c r="G217" s="45">
        <v>173.06231280960898</v>
      </c>
      <c r="H217" s="45">
        <v>173.181278439886</v>
      </c>
      <c r="I217" s="45">
        <v>0.11896563027701745</v>
      </c>
      <c r="J217" s="46">
        <v>6.8741500298736386E-4</v>
      </c>
      <c r="K217" s="47">
        <v>1</v>
      </c>
      <c r="L217" s="55">
        <f t="shared" si="56"/>
        <v>170.55163080960898</v>
      </c>
      <c r="M217" s="55">
        <f t="shared" si="57"/>
        <v>170.670596439886</v>
      </c>
      <c r="N217" s="55">
        <f t="shared" si="54"/>
        <v>0.11896563027701745</v>
      </c>
      <c r="O217" s="129">
        <f t="shared" si="55"/>
        <v>6.9753440475642085E-4</v>
      </c>
      <c r="P217" s="54"/>
      <c r="Q217" s="42">
        <f t="shared" si="58"/>
        <v>543.40086645562019</v>
      </c>
      <c r="R217" s="42">
        <f t="shared" si="59"/>
        <v>549.49830909313528</v>
      </c>
      <c r="S217" s="42">
        <f t="shared" si="60"/>
        <v>542.75876921630572</v>
      </c>
      <c r="T217" s="42">
        <f t="shared" si="61"/>
        <v>543.13736213131745</v>
      </c>
      <c r="AB217" t="s">
        <v>126</v>
      </c>
      <c r="AC217" s="2">
        <v>170.75339766721601</v>
      </c>
      <c r="AD217" s="2">
        <v>169.83507813301</v>
      </c>
      <c r="AE217" s="2">
        <v>-0.91831953420600598</v>
      </c>
      <c r="AF217" s="1">
        <v>-5.3780454547424786E-3</v>
      </c>
      <c r="AG217" s="2">
        <v>173.06231280960898</v>
      </c>
      <c r="AH217" s="2">
        <v>172.982831760539</v>
      </c>
      <c r="AI217" s="2">
        <v>-7.9481049069983101E-2</v>
      </c>
      <c r="AJ217" s="1">
        <v>-4.5926260766792465E-4</v>
      </c>
      <c r="AM217" t="s">
        <v>126</v>
      </c>
      <c r="AN217" s="2">
        <v>170.75339766721601</v>
      </c>
      <c r="AO217" s="2">
        <v>169.44799791676598</v>
      </c>
      <c r="AP217" s="2">
        <v>-1.3053997504500217</v>
      </c>
      <c r="AQ217" s="1">
        <v>-7.6449415840856988E-3</v>
      </c>
      <c r="AR217" s="2">
        <v>170.57420171928001</v>
      </c>
      <c r="AS217" s="2">
        <v>-0.17919594793599458</v>
      </c>
      <c r="AT217" s="1">
        <v>-1.049442941599513E-3</v>
      </c>
      <c r="AU217" s="2">
        <v>170.78894676471299</v>
      </c>
      <c r="AV217" s="2">
        <v>3.554909749698254E-2</v>
      </c>
      <c r="AW217" s="1">
        <v>2.0818969333930758E-4</v>
      </c>
      <c r="AX217" s="2">
        <v>170.05625033427501</v>
      </c>
      <c r="AY217" s="2">
        <v>-0.69714733294100029</v>
      </c>
      <c r="AZ217" s="1">
        <v>-4.0827728318453826E-3</v>
      </c>
      <c r="BA217" s="2">
        <v>170.40674848093701</v>
      </c>
      <c r="BB217" s="2">
        <v>-0.3466491862789951</v>
      </c>
      <c r="BC217" s="1">
        <v>-2.0301158923618327E-3</v>
      </c>
      <c r="BD217" s="2">
        <v>167.91865038181299</v>
      </c>
      <c r="BE217" s="2">
        <v>-2.8347472854030116</v>
      </c>
      <c r="BF217" s="1">
        <v>-1.6601410713523227E-2</v>
      </c>
      <c r="BG217" s="1"/>
      <c r="BH217" t="s">
        <v>126</v>
      </c>
      <c r="BI217" s="2">
        <v>173.06231280960898</v>
      </c>
      <c r="BJ217" s="2">
        <v>172.79873656641399</v>
      </c>
      <c r="BK217" s="2">
        <v>-0.26357624319498996</v>
      </c>
      <c r="BL217" s="1">
        <v>-1.5230135256828448E-3</v>
      </c>
      <c r="BM217" s="2">
        <v>173.011467609921</v>
      </c>
      <c r="BN217" s="2">
        <v>-5.0845199687984177E-2</v>
      </c>
      <c r="BO217" s="1">
        <v>-2.9379706570731258E-4</v>
      </c>
      <c r="BP217" s="2">
        <v>173.072358971477</v>
      </c>
      <c r="BQ217" s="2">
        <v>1.0046161868018544E-2</v>
      </c>
      <c r="BR217" s="1">
        <v>5.8049391025246646E-5</v>
      </c>
      <c r="BS217" s="2">
        <v>172.79873656641399</v>
      </c>
      <c r="BT217" s="2">
        <v>-0.26357624319498996</v>
      </c>
      <c r="BU217" s="1">
        <v>-1.5230135256828448E-3</v>
      </c>
      <c r="BV217" s="2">
        <v>172.982831760539</v>
      </c>
      <c r="BW217" s="2">
        <v>-7.9481049069983101E-2</v>
      </c>
      <c r="BX217" s="1">
        <v>-4.5926260766792465E-4</v>
      </c>
      <c r="BY217" s="2">
        <v>172.43054617816202</v>
      </c>
      <c r="BZ217" s="2">
        <v>-0.63176663144696477</v>
      </c>
      <c r="CA217" s="1">
        <v>-3.6505153617240171E-3</v>
      </c>
      <c r="CC217" t="s">
        <v>126</v>
      </c>
      <c r="CE217" s="23">
        <v>170.75339766721601</v>
      </c>
      <c r="CF217" s="23">
        <v>175.51634681962699</v>
      </c>
      <c r="CG217" s="23">
        <v>4.7629491524109824</v>
      </c>
      <c r="CH217" s="24">
        <v>2.7893729890479658E-2</v>
      </c>
      <c r="CI217" s="2">
        <v>173.06231280960898</v>
      </c>
      <c r="CJ217" s="2">
        <v>174.273718111064</v>
      </c>
      <c r="CK217" s="2">
        <v>1.2114053014550166</v>
      </c>
      <c r="CL217" s="1">
        <v>6.9998215197072961E-3</v>
      </c>
      <c r="CN217" s="25" t="s">
        <v>126</v>
      </c>
      <c r="CO217" s="27">
        <v>0</v>
      </c>
      <c r="CP217" s="27">
        <v>2.5106820000000001</v>
      </c>
      <c r="CQ217" s="28">
        <f t="shared" si="64"/>
        <v>-2.5272337611918219</v>
      </c>
      <c r="CR217" s="27">
        <f t="shared" si="65"/>
        <v>128.68391351265001</v>
      </c>
      <c r="CU217" s="30">
        <v>188</v>
      </c>
      <c r="CV217" s="30"/>
      <c r="CW217" s="15" t="s">
        <v>126</v>
      </c>
      <c r="CX217" s="33" t="s">
        <v>971</v>
      </c>
      <c r="CY217" s="34" t="s">
        <v>1019</v>
      </c>
      <c r="CZ217" s="34" t="s">
        <v>962</v>
      </c>
      <c r="DA217" s="32"/>
      <c r="DB217" s="32"/>
      <c r="DC217" t="s">
        <v>126</v>
      </c>
      <c r="DD217">
        <v>314231</v>
      </c>
      <c r="DE217" t="s">
        <v>963</v>
      </c>
      <c r="DF217" s="30">
        <v>382</v>
      </c>
      <c r="DG217" s="39" t="s">
        <v>126</v>
      </c>
      <c r="DK217" s="30">
        <v>218</v>
      </c>
      <c r="DL217" s="30"/>
      <c r="DM217" s="32"/>
      <c r="DN217" s="32" t="s">
        <v>126</v>
      </c>
      <c r="DO217" s="41">
        <v>310450</v>
      </c>
    </row>
    <row r="218" spans="1:119" ht="15.75" x14ac:dyDescent="0.25">
      <c r="A218" t="s">
        <v>560</v>
      </c>
      <c r="B218" t="s">
        <v>127</v>
      </c>
      <c r="C218" s="52">
        <v>74.998659878227002</v>
      </c>
      <c r="D218" s="52">
        <v>74.863773035159014</v>
      </c>
      <c r="E218" s="52">
        <v>-0.13488684306798859</v>
      </c>
      <c r="F218" s="124">
        <v>-1.798523377444346E-3</v>
      </c>
      <c r="G218" s="45">
        <v>74.082996835959008</v>
      </c>
      <c r="H218" s="45">
        <v>73.843091671167997</v>
      </c>
      <c r="I218" s="45">
        <v>-0.23990516479101132</v>
      </c>
      <c r="J218" s="46">
        <v>-3.2383296442803217E-3</v>
      </c>
      <c r="K218" s="47">
        <v>2</v>
      </c>
      <c r="L218" s="55">
        <f t="shared" si="56"/>
        <v>72.549791835959013</v>
      </c>
      <c r="M218" s="55">
        <f t="shared" si="57"/>
        <v>72.309886671168002</v>
      </c>
      <c r="N218" s="55">
        <f t="shared" si="54"/>
        <v>-0.23990516479101132</v>
      </c>
      <c r="O218" s="129">
        <f t="shared" si="55"/>
        <v>-3.3067657221326897E-3</v>
      </c>
      <c r="P218" s="54"/>
      <c r="Q218" s="42">
        <f t="shared" si="58"/>
        <v>424.47906928882639</v>
      </c>
      <c r="R218" s="42">
        <f t="shared" si="59"/>
        <v>423.7156337594746</v>
      </c>
      <c r="S218" s="42">
        <f t="shared" si="60"/>
        <v>410.61891193293684</v>
      </c>
      <c r="T218" s="42">
        <f t="shared" si="61"/>
        <v>409.26109139009759</v>
      </c>
      <c r="AB218" t="s">
        <v>127</v>
      </c>
      <c r="AC218" s="2">
        <v>74.998659878227002</v>
      </c>
      <c r="AD218" s="2">
        <v>74.373218991854003</v>
      </c>
      <c r="AE218" s="2">
        <v>-0.62544088637299922</v>
      </c>
      <c r="AF218" s="1">
        <v>-8.3393608284269109E-3</v>
      </c>
      <c r="AG218" s="2">
        <v>74.082996835959008</v>
      </c>
      <c r="AH218" s="2">
        <v>73.901861528308999</v>
      </c>
      <c r="AI218" s="2">
        <v>-0.18113530765000974</v>
      </c>
      <c r="AJ218" s="1">
        <v>-2.4450321313417601E-3</v>
      </c>
      <c r="AM218" t="s">
        <v>127</v>
      </c>
      <c r="AN218" s="2">
        <v>74.998659878227002</v>
      </c>
      <c r="AO218" s="2">
        <v>74.907483489502994</v>
      </c>
      <c r="AP218" s="2">
        <v>-9.1176388724008461E-2</v>
      </c>
      <c r="AQ218" s="1">
        <v>-1.2157069055906964E-3</v>
      </c>
      <c r="AR218" s="2">
        <v>74.991039868847992</v>
      </c>
      <c r="AS218" s="2">
        <v>-7.6200093790106393E-3</v>
      </c>
      <c r="AT218" s="1">
        <v>-1.0160194050644388E-4</v>
      </c>
      <c r="AU218" s="2">
        <v>74.995883485756991</v>
      </c>
      <c r="AV218" s="2">
        <v>-2.7763924700110465E-3</v>
      </c>
      <c r="AW218" s="1">
        <v>-3.7019227737122088E-5</v>
      </c>
      <c r="AX218" s="2">
        <v>74.925665887525014</v>
      </c>
      <c r="AY218" s="2">
        <v>-7.2993990701988309E-2</v>
      </c>
      <c r="AZ218" s="1">
        <v>-9.732706000414726E-4</v>
      </c>
      <c r="BA218" s="2">
        <v>74.945243087202996</v>
      </c>
      <c r="BB218" s="2">
        <v>-5.3416791024005761E-2</v>
      </c>
      <c r="BC218" s="1">
        <v>-7.1223660677053365E-4</v>
      </c>
      <c r="BD218" s="2">
        <v>74.708001546193998</v>
      </c>
      <c r="BE218" s="2">
        <v>-0.29065833203300429</v>
      </c>
      <c r="BF218" s="1">
        <v>-3.8755136759101722E-3</v>
      </c>
      <c r="BG218" s="1"/>
      <c r="BH218" t="s">
        <v>127</v>
      </c>
      <c r="BI218" s="2">
        <v>74.082996835959008</v>
      </c>
      <c r="BJ218" s="2">
        <v>73.996627709558993</v>
      </c>
      <c r="BK218" s="2">
        <v>-8.6369126400015261E-2</v>
      </c>
      <c r="BL218" s="1">
        <v>-1.1658427721446159E-3</v>
      </c>
      <c r="BM218" s="2">
        <v>74.074029170491997</v>
      </c>
      <c r="BN218" s="2">
        <v>-8.9676654670114431E-3</v>
      </c>
      <c r="BO218" s="1">
        <v>-1.2104890258244311E-4</v>
      </c>
      <c r="BP218" s="2">
        <v>74.082211551108998</v>
      </c>
      <c r="BQ218" s="2">
        <v>-7.8528485001072568E-4</v>
      </c>
      <c r="BR218" s="1">
        <v>-1.0600068619653325E-5</v>
      </c>
      <c r="BS218" s="2">
        <v>73.986192062728009</v>
      </c>
      <c r="BT218" s="2">
        <v>-9.6804773230999785E-2</v>
      </c>
      <c r="BU218" s="1">
        <v>-1.3067070362360381E-3</v>
      </c>
      <c r="BV218" s="2">
        <v>74.056870310459004</v>
      </c>
      <c r="BW218" s="2">
        <v>-2.612652550000405E-2</v>
      </c>
      <c r="BX218" s="1">
        <v>-3.5266561310762933E-4</v>
      </c>
      <c r="BY218" s="2">
        <v>73.823573455613996</v>
      </c>
      <c r="BZ218" s="2">
        <v>-0.25942338034501233</v>
      </c>
      <c r="CA218" s="1">
        <v>-3.501793818080147E-3</v>
      </c>
      <c r="CC218" t="s">
        <v>127</v>
      </c>
      <c r="CE218" s="23">
        <v>74.998659878227002</v>
      </c>
      <c r="CF218" s="23">
        <v>75.755069385125992</v>
      </c>
      <c r="CG218" s="23">
        <v>0.75640950689899</v>
      </c>
      <c r="CH218" s="24">
        <v>1.0085640305135434E-2</v>
      </c>
      <c r="CI218" s="2">
        <v>74.082996835959008</v>
      </c>
      <c r="CJ218" s="2">
        <v>74.238630026265994</v>
      </c>
      <c r="CK218" s="2">
        <v>0.15563319030698608</v>
      </c>
      <c r="CL218" s="1">
        <v>2.1007950130797568E-3</v>
      </c>
      <c r="CN218" s="25" t="s">
        <v>127</v>
      </c>
      <c r="CO218" s="27">
        <v>0</v>
      </c>
      <c r="CP218" s="27">
        <v>1.5332049999999999</v>
      </c>
      <c r="CQ218" s="28">
        <f t="shared" si="64"/>
        <v>-1.5675804729632488</v>
      </c>
      <c r="CR218" s="27">
        <f t="shared" si="65"/>
        <v>175.71989565153197</v>
      </c>
      <c r="CU218" s="30">
        <v>189</v>
      </c>
      <c r="CV218" s="30"/>
      <c r="CW218" s="15" t="s">
        <v>127</v>
      </c>
      <c r="CX218" s="33" t="s">
        <v>973</v>
      </c>
      <c r="CY218" s="34" t="s">
        <v>1020</v>
      </c>
      <c r="CZ218" s="34" t="s">
        <v>962</v>
      </c>
      <c r="DA218" s="32"/>
      <c r="DB218" s="32"/>
      <c r="DC218" t="s">
        <v>127</v>
      </c>
      <c r="DD218">
        <v>176684</v>
      </c>
      <c r="DE218" t="s">
        <v>963</v>
      </c>
      <c r="DF218" s="30">
        <v>383</v>
      </c>
      <c r="DG218" s="39" t="s">
        <v>127</v>
      </c>
      <c r="DK218" s="30">
        <v>219</v>
      </c>
      <c r="DL218" s="30"/>
      <c r="DM218" s="32"/>
      <c r="DN218" s="32" t="s">
        <v>127</v>
      </c>
      <c r="DO218" s="41">
        <v>174873</v>
      </c>
    </row>
    <row r="219" spans="1:119" ht="15.75" x14ac:dyDescent="0.25">
      <c r="A219" t="s">
        <v>561</v>
      </c>
      <c r="B219" t="s">
        <v>128</v>
      </c>
      <c r="C219" s="52">
        <v>112.40655860620899</v>
      </c>
      <c r="D219" s="52">
        <v>113.27315763478499</v>
      </c>
      <c r="E219" s="52">
        <v>0.86659902857600457</v>
      </c>
      <c r="F219" s="124">
        <v>7.7095059160376816E-3</v>
      </c>
      <c r="G219" s="45">
        <v>107.58893987149601</v>
      </c>
      <c r="H219" s="45">
        <v>107.485700327581</v>
      </c>
      <c r="I219" s="45">
        <v>-0.10323954391500934</v>
      </c>
      <c r="J219" s="46">
        <v>-9.5957394912821355E-4</v>
      </c>
      <c r="K219" s="47">
        <v>2</v>
      </c>
      <c r="L219" s="55">
        <f t="shared" si="56"/>
        <v>105.190892871496</v>
      </c>
      <c r="M219" s="55">
        <f t="shared" si="57"/>
        <v>105.08765332758099</v>
      </c>
      <c r="N219" s="55">
        <f t="shared" si="54"/>
        <v>-0.10323954391500934</v>
      </c>
      <c r="O219" s="129">
        <f t="shared" si="55"/>
        <v>-9.8144944963181845E-4</v>
      </c>
      <c r="P219" s="54"/>
      <c r="Q219" s="42">
        <f t="shared" si="58"/>
        <v>423.64174439087714</v>
      </c>
      <c r="R219" s="42">
        <f t="shared" si="59"/>
        <v>426.90781292553908</v>
      </c>
      <c r="S219" s="42">
        <f t="shared" si="60"/>
        <v>396.4470926134457</v>
      </c>
      <c r="T219" s="42">
        <f t="shared" si="61"/>
        <v>396.05799983259209</v>
      </c>
      <c r="AB219" t="s">
        <v>128</v>
      </c>
      <c r="AC219" s="2">
        <v>112.40655860620899</v>
      </c>
      <c r="AD219" s="2">
        <v>112.517389453954</v>
      </c>
      <c r="AE219" s="2">
        <v>0.11083084774500662</v>
      </c>
      <c r="AF219" s="1">
        <v>9.8598203805240134E-4</v>
      </c>
      <c r="AG219" s="2">
        <v>107.58893987149601</v>
      </c>
      <c r="AH219" s="2">
        <v>107.60426813813099</v>
      </c>
      <c r="AI219" s="2">
        <v>1.5328266634980992E-2</v>
      </c>
      <c r="AJ219" s="1">
        <v>1.4247065407735257E-4</v>
      </c>
      <c r="AM219" t="s">
        <v>128</v>
      </c>
      <c r="AN219" s="2">
        <v>112.40655860620899</v>
      </c>
      <c r="AO219" s="2">
        <v>111.37683352089999</v>
      </c>
      <c r="AP219" s="2">
        <v>-1.0297250853089963</v>
      </c>
      <c r="AQ219" s="1">
        <v>-9.1607206739279853E-3</v>
      </c>
      <c r="AR219" s="2">
        <v>112.239452745135</v>
      </c>
      <c r="AS219" s="2">
        <v>-0.16710586107399195</v>
      </c>
      <c r="AT219" s="1">
        <v>-1.4866202038922801E-3</v>
      </c>
      <c r="AU219" s="2">
        <v>112.39841442999</v>
      </c>
      <c r="AV219" s="2">
        <v>-8.144176218991106E-3</v>
      </c>
      <c r="AW219" s="1">
        <v>-7.2452856132019746E-5</v>
      </c>
      <c r="AX219" s="2">
        <v>111.85423310809999</v>
      </c>
      <c r="AY219" s="2">
        <v>-0.55232549810899911</v>
      </c>
      <c r="AZ219" s="1">
        <v>-4.9136412052605116E-3</v>
      </c>
      <c r="BA219" s="2">
        <v>112.18464845083601</v>
      </c>
      <c r="BB219" s="2">
        <v>-0.22191015537298142</v>
      </c>
      <c r="BC219" s="1">
        <v>-1.9741744443079481E-3</v>
      </c>
      <c r="BD219" s="2">
        <v>110.213104623364</v>
      </c>
      <c r="BE219" s="2">
        <v>-2.1934539828449857</v>
      </c>
      <c r="BF219" s="1">
        <v>-1.9513576521181977E-2</v>
      </c>
      <c r="BG219" s="1"/>
      <c r="BH219" t="s">
        <v>128</v>
      </c>
      <c r="BI219" s="2">
        <v>107.58893987149601</v>
      </c>
      <c r="BJ219" s="2">
        <v>107.20558252063601</v>
      </c>
      <c r="BK219" s="2">
        <v>-0.38335735085999545</v>
      </c>
      <c r="BL219" s="1">
        <v>-3.563166913977186E-3</v>
      </c>
      <c r="BM219" s="2">
        <v>107.521926561166</v>
      </c>
      <c r="BN219" s="2">
        <v>-6.7013310330011677E-2</v>
      </c>
      <c r="BO219" s="1">
        <v>-6.228643056623871E-4</v>
      </c>
      <c r="BP219" s="2">
        <v>107.586636334491</v>
      </c>
      <c r="BQ219" s="2">
        <v>-2.3035370050052961E-3</v>
      </c>
      <c r="BR219" s="1">
        <v>-2.1410537251846106E-5</v>
      </c>
      <c r="BS219" s="2">
        <v>107.296114479688</v>
      </c>
      <c r="BT219" s="2">
        <v>-0.29282539180800882</v>
      </c>
      <c r="BU219" s="1">
        <v>-2.7217053366057776E-3</v>
      </c>
      <c r="BV219" s="2">
        <v>107.493936761469</v>
      </c>
      <c r="BW219" s="2">
        <v>-9.500311002700812E-2</v>
      </c>
      <c r="BX219" s="1">
        <v>-8.8301929678347624E-4</v>
      </c>
      <c r="BY219" s="2">
        <v>106.706393110874</v>
      </c>
      <c r="BZ219" s="2">
        <v>-0.88254676062200588</v>
      </c>
      <c r="CA219" s="1">
        <v>-8.2029506162633239E-3</v>
      </c>
      <c r="CC219" t="s">
        <v>128</v>
      </c>
      <c r="CE219" s="23">
        <v>112.40655860620899</v>
      </c>
      <c r="CF219" s="23">
        <v>114.612562157615</v>
      </c>
      <c r="CG219" s="23">
        <v>2.2060035514060132</v>
      </c>
      <c r="CH219" s="24">
        <v>1.962522097250792E-2</v>
      </c>
      <c r="CI219" s="2">
        <v>107.58893987149601</v>
      </c>
      <c r="CJ219" s="2">
        <v>108.126186601466</v>
      </c>
      <c r="CK219" s="2">
        <v>0.53724672996999345</v>
      </c>
      <c r="CL219" s="1">
        <v>4.9935126288229974E-3</v>
      </c>
      <c r="CN219" s="25" t="s">
        <v>128</v>
      </c>
      <c r="CO219" s="27">
        <v>0</v>
      </c>
      <c r="CP219" s="27">
        <v>2.398047</v>
      </c>
      <c r="CQ219" s="28">
        <f t="shared" si="64"/>
        <v>-2.4146194450661875</v>
      </c>
      <c r="CR219" s="27">
        <f t="shared" si="65"/>
        <v>301.048474755624</v>
      </c>
      <c r="CU219" s="30">
        <v>190</v>
      </c>
      <c r="CV219" s="30"/>
      <c r="CW219" s="15" t="s">
        <v>128</v>
      </c>
      <c r="CX219" s="33" t="s">
        <v>973</v>
      </c>
      <c r="CY219" s="34" t="s">
        <v>1021</v>
      </c>
      <c r="CZ219" s="34" t="s">
        <v>962</v>
      </c>
      <c r="DA219" s="32"/>
      <c r="DB219" s="32"/>
      <c r="DC219" t="s">
        <v>128</v>
      </c>
      <c r="DD219">
        <v>265334</v>
      </c>
      <c r="DE219" t="s">
        <v>963</v>
      </c>
      <c r="DF219" s="30">
        <v>384</v>
      </c>
      <c r="DG219" s="39" t="s">
        <v>128</v>
      </c>
      <c r="DK219" s="30">
        <v>220</v>
      </c>
      <c r="DL219" s="30"/>
      <c r="DM219" s="32"/>
      <c r="DN219" s="32" t="s">
        <v>128</v>
      </c>
      <c r="DO219" s="41">
        <v>263073</v>
      </c>
    </row>
    <row r="220" spans="1:119" ht="15.75" x14ac:dyDescent="0.25">
      <c r="A220" t="s">
        <v>562</v>
      </c>
      <c r="B220" t="s">
        <v>129</v>
      </c>
      <c r="C220" s="52">
        <v>30.526215478101001</v>
      </c>
      <c r="D220" s="52">
        <v>29.367105073434001</v>
      </c>
      <c r="E220" s="52">
        <v>-1.1591104046670004</v>
      </c>
      <c r="F220" s="124">
        <v>-3.7970982858930774E-2</v>
      </c>
      <c r="G220" s="45">
        <v>29.953896720028002</v>
      </c>
      <c r="H220" s="45">
        <v>29.539751271784997</v>
      </c>
      <c r="I220" s="45">
        <v>-0.41414544824300492</v>
      </c>
      <c r="J220" s="46">
        <v>-1.3826095887086899E-2</v>
      </c>
      <c r="K220" s="47">
        <v>4</v>
      </c>
      <c r="L220" s="55">
        <f t="shared" si="56"/>
        <v>28.175028720028003</v>
      </c>
      <c r="M220" s="55">
        <f t="shared" si="57"/>
        <v>27.760883271784998</v>
      </c>
      <c r="N220" s="55">
        <f t="shared" si="54"/>
        <v>-0.41414544824300492</v>
      </c>
      <c r="O220" s="129">
        <f t="shared" si="55"/>
        <v>-1.4699024883286555E-2</v>
      </c>
      <c r="P220" s="54"/>
      <c r="Q220" s="42">
        <f t="shared" si="58"/>
        <v>213.25529172093138</v>
      </c>
      <c r="R220" s="42">
        <f t="shared" si="59"/>
        <v>205.15777869441959</v>
      </c>
      <c r="S220" s="42">
        <f t="shared" si="60"/>
        <v>196.82996646752923</v>
      </c>
      <c r="T220" s="42">
        <f t="shared" si="61"/>
        <v>193.93675789264657</v>
      </c>
      <c r="AB220" t="s">
        <v>129</v>
      </c>
      <c r="AC220" s="2">
        <v>30.526215478101001</v>
      </c>
      <c r="AD220" s="2">
        <v>31.229957835649</v>
      </c>
      <c r="AE220" s="2">
        <v>0.70374235754799841</v>
      </c>
      <c r="AF220" s="1">
        <v>2.3053704710066385E-2</v>
      </c>
      <c r="AG220" s="2">
        <v>29.953896720028002</v>
      </c>
      <c r="AH220" s="2">
        <v>30.146514175095</v>
      </c>
      <c r="AI220" s="2">
        <v>0.19261745506699768</v>
      </c>
      <c r="AJ220" s="1">
        <v>6.4304640183328243E-3</v>
      </c>
      <c r="AM220" t="s">
        <v>129</v>
      </c>
      <c r="AN220" s="2">
        <v>30.526215478101001</v>
      </c>
      <c r="AO220" s="2">
        <v>30.047206360164001</v>
      </c>
      <c r="AP220" s="2">
        <v>-0.47900911793700018</v>
      </c>
      <c r="AQ220" s="1">
        <v>-1.5691729565384002E-2</v>
      </c>
      <c r="AR220" s="2">
        <v>30.424446593311</v>
      </c>
      <c r="AS220" s="2">
        <v>-0.10176888479000112</v>
      </c>
      <c r="AT220" s="1">
        <v>-3.3338192499823122E-3</v>
      </c>
      <c r="AU220" s="2">
        <v>30.493163043688</v>
      </c>
      <c r="AV220" s="2">
        <v>-3.3052434413001208E-2</v>
      </c>
      <c r="AW220" s="1">
        <v>-1.0827557198078641E-3</v>
      </c>
      <c r="AX220" s="2">
        <v>30.241432943583998</v>
      </c>
      <c r="AY220" s="2">
        <v>-0.28478253451700297</v>
      </c>
      <c r="AZ220" s="1">
        <v>-9.3291136833290461E-3</v>
      </c>
      <c r="BA220" s="2">
        <v>30.430934960514001</v>
      </c>
      <c r="BB220" s="2">
        <v>-9.5280517586999736E-2</v>
      </c>
      <c r="BC220" s="1">
        <v>-3.1212685914293044E-3</v>
      </c>
      <c r="BD220" s="2">
        <v>29.455432428585997</v>
      </c>
      <c r="BE220" s="2">
        <v>-1.0707830495150041</v>
      </c>
      <c r="BF220" s="1">
        <v>-3.5077491026791911E-2</v>
      </c>
      <c r="BG220" s="1"/>
      <c r="BH220" t="s">
        <v>129</v>
      </c>
      <c r="BI220" s="2">
        <v>29.953896720028002</v>
      </c>
      <c r="BJ220" s="2">
        <v>29.792935723955001</v>
      </c>
      <c r="BK220" s="2">
        <v>-0.16096099607300118</v>
      </c>
      <c r="BL220" s="1">
        <v>-5.3736245930693293E-3</v>
      </c>
      <c r="BM220" s="2">
        <v>29.918783232616999</v>
      </c>
      <c r="BN220" s="2">
        <v>-3.5113487411003064E-2</v>
      </c>
      <c r="BO220" s="1">
        <v>-1.172251067672448E-3</v>
      </c>
      <c r="BP220" s="2">
        <v>29.944555416488001</v>
      </c>
      <c r="BQ220" s="2">
        <v>-9.3413035400011779E-3</v>
      </c>
      <c r="BR220" s="1">
        <v>-3.1185603754036199E-4</v>
      </c>
      <c r="BS220" s="2">
        <v>29.833815234559001</v>
      </c>
      <c r="BT220" s="2">
        <v>-0.12008148546900088</v>
      </c>
      <c r="BU220" s="1">
        <v>-4.0088769281464163E-3</v>
      </c>
      <c r="BV220" s="2">
        <v>29.916523878506002</v>
      </c>
      <c r="BW220" s="2">
        <v>-3.7372841522000044E-2</v>
      </c>
      <c r="BX220" s="1">
        <v>-1.2476787868808913E-3</v>
      </c>
      <c r="BY220" s="2">
        <v>29.579619077362999</v>
      </c>
      <c r="BZ220" s="2">
        <v>-0.37427764266500319</v>
      </c>
      <c r="CA220" s="1">
        <v>-1.2495123628264059E-2</v>
      </c>
      <c r="CC220" t="s">
        <v>129</v>
      </c>
      <c r="CE220" s="23">
        <v>30.526215478101001</v>
      </c>
      <c r="CF220" s="23">
        <v>29.386586929303999</v>
      </c>
      <c r="CG220" s="23">
        <v>-1.1396285487970026</v>
      </c>
      <c r="CH220" s="24">
        <v>-3.7332782034987376E-2</v>
      </c>
      <c r="CI220" s="2">
        <v>29.953896720028002</v>
      </c>
      <c r="CJ220" s="2">
        <v>29.608965042849999</v>
      </c>
      <c r="CK220" s="2">
        <v>-0.34493167717800333</v>
      </c>
      <c r="CL220" s="1">
        <v>-1.1515419192434234E-2</v>
      </c>
      <c r="CN220" s="25" t="s">
        <v>129</v>
      </c>
      <c r="CO220" s="27">
        <v>0</v>
      </c>
      <c r="CP220" s="27">
        <v>1.7788679999999999</v>
      </c>
      <c r="CQ220" s="28">
        <f t="shared" si="64"/>
        <v>-1.7728803551955121</v>
      </c>
      <c r="CR220" s="27">
        <f t="shared" si="65"/>
        <v>315.15139709384403</v>
      </c>
      <c r="CU220" s="30">
        <v>191</v>
      </c>
      <c r="CV220" s="30"/>
      <c r="CW220" s="15" t="s">
        <v>129</v>
      </c>
      <c r="CX220" s="33" t="s">
        <v>971</v>
      </c>
      <c r="CY220" s="34" t="s">
        <v>1022</v>
      </c>
      <c r="CZ220" s="34" t="s">
        <v>962</v>
      </c>
      <c r="DA220" s="32"/>
      <c r="DB220" s="32"/>
      <c r="DC220" t="s">
        <v>129</v>
      </c>
      <c r="DD220">
        <v>143144</v>
      </c>
      <c r="DE220" t="s">
        <v>963</v>
      </c>
      <c r="DF220" s="30">
        <v>385</v>
      </c>
      <c r="DG220" s="39" t="s">
        <v>129</v>
      </c>
      <c r="DK220" s="30">
        <v>221</v>
      </c>
      <c r="DL220" s="30"/>
      <c r="DM220" s="32"/>
      <c r="DN220" s="32" t="s">
        <v>129</v>
      </c>
      <c r="DO220" s="41">
        <v>142522</v>
      </c>
    </row>
    <row r="221" spans="1:119" ht="15.75" x14ac:dyDescent="0.25">
      <c r="B221" t="s">
        <v>130</v>
      </c>
      <c r="C221" s="52">
        <v>87.552560915664998</v>
      </c>
      <c r="D221" s="52">
        <v>86.386118989498996</v>
      </c>
      <c r="E221" s="52">
        <v>-1.1664419261660015</v>
      </c>
      <c r="F221" s="124">
        <v>-1.3322761938278157E-2</v>
      </c>
      <c r="G221" s="45">
        <v>86.148221439926999</v>
      </c>
      <c r="H221" s="45">
        <v>85.589998037266</v>
      </c>
      <c r="I221" s="45">
        <v>-0.55822340266099957</v>
      </c>
      <c r="J221" s="46">
        <v>-6.4798018267882718E-3</v>
      </c>
      <c r="K221" s="47">
        <v>2</v>
      </c>
      <c r="L221" s="55">
        <f t="shared" si="56"/>
        <v>84.426986439926992</v>
      </c>
      <c r="M221" s="55">
        <f t="shared" si="57"/>
        <v>83.868763037266007</v>
      </c>
      <c r="N221" s="55">
        <f t="shared" si="54"/>
        <v>-0.55822340266098536</v>
      </c>
      <c r="O221" s="129">
        <f t="shared" si="55"/>
        <v>-6.6119072372455524E-3</v>
      </c>
      <c r="P221" s="54"/>
      <c r="Q221" s="42">
        <f t="shared" si="58"/>
        <v>416.87328430195407</v>
      </c>
      <c r="R221" s="42">
        <f t="shared" si="59"/>
        <v>411.31938077677103</v>
      </c>
      <c r="S221" s="42">
        <f t="shared" si="60"/>
        <v>401.99115540241968</v>
      </c>
      <c r="T221" s="42">
        <f t="shared" si="61"/>
        <v>399.33322717270573</v>
      </c>
      <c r="AB221" t="s">
        <v>130</v>
      </c>
      <c r="AC221" s="2">
        <v>87.552560915664998</v>
      </c>
      <c r="AD221" s="2">
        <v>85.868831426003993</v>
      </c>
      <c r="AE221" s="2">
        <v>-1.6837294896610047</v>
      </c>
      <c r="AF221" s="1">
        <v>-1.9231070708289812E-2</v>
      </c>
      <c r="AG221" s="2">
        <v>86.148221439926999</v>
      </c>
      <c r="AH221" s="2">
        <v>85.668193180122998</v>
      </c>
      <c r="AI221" s="2">
        <v>-0.48002825980400132</v>
      </c>
      <c r="AJ221" s="1">
        <v>-5.5721203732422417E-3</v>
      </c>
      <c r="AM221" t="s">
        <v>130</v>
      </c>
      <c r="AN221" s="2">
        <v>87.552560915664998</v>
      </c>
      <c r="AO221" s="2">
        <v>86.539525719657007</v>
      </c>
      <c r="AP221" s="2">
        <v>-1.0130351960079906</v>
      </c>
      <c r="AQ221" s="1">
        <v>-1.1570594685217681E-2</v>
      </c>
      <c r="AR221" s="2">
        <v>87.429651811279996</v>
      </c>
      <c r="AS221" s="2">
        <v>-0.12290910438500191</v>
      </c>
      <c r="AT221" s="1">
        <v>-1.4038322020459698E-3</v>
      </c>
      <c r="AU221" s="2">
        <v>87.544961685585008</v>
      </c>
      <c r="AV221" s="2">
        <v>-7.5992300799896384E-3</v>
      </c>
      <c r="AW221" s="1">
        <v>-8.6796205622238692E-5</v>
      </c>
      <c r="AX221" s="2">
        <v>86.984405803016003</v>
      </c>
      <c r="AY221" s="2">
        <v>-0.56815511264899499</v>
      </c>
      <c r="AZ221" s="1">
        <v>-6.4893031877876241E-3</v>
      </c>
      <c r="BA221" s="2">
        <v>87.348225588559998</v>
      </c>
      <c r="BB221" s="2">
        <v>-0.20433532710499946</v>
      </c>
      <c r="BC221" s="1">
        <v>-2.3338589410517125E-3</v>
      </c>
      <c r="BD221" s="2">
        <v>85.435271039794998</v>
      </c>
      <c r="BE221" s="2">
        <v>-2.1172898758700001</v>
      </c>
      <c r="BF221" s="1">
        <v>-2.4183071902482436E-2</v>
      </c>
      <c r="BG221" s="1"/>
      <c r="BH221" t="s">
        <v>130</v>
      </c>
      <c r="BI221" s="2">
        <v>86.148221439926999</v>
      </c>
      <c r="BJ221" s="2">
        <v>85.792194953657003</v>
      </c>
      <c r="BK221" s="2">
        <v>-0.35602648626999667</v>
      </c>
      <c r="BL221" s="1">
        <v>-4.1327200993727022E-3</v>
      </c>
      <c r="BM221" s="2">
        <v>86.105016353913996</v>
      </c>
      <c r="BN221" s="2">
        <v>-4.3205086013003324E-2</v>
      </c>
      <c r="BO221" s="1">
        <v>-5.015203481958261E-4</v>
      </c>
      <c r="BP221" s="2">
        <v>86.146073029440998</v>
      </c>
      <c r="BQ221" s="2">
        <v>-2.1484104860007847E-3</v>
      </c>
      <c r="BR221" s="1">
        <v>-2.493853558542607E-5</v>
      </c>
      <c r="BS221" s="2">
        <v>85.899679336575005</v>
      </c>
      <c r="BT221" s="2">
        <v>-0.24854210335199411</v>
      </c>
      <c r="BU221" s="1">
        <v>-2.8850520556052087E-3</v>
      </c>
      <c r="BV221" s="2">
        <v>86.076843907675993</v>
      </c>
      <c r="BW221" s="2">
        <v>-7.137753225100596E-2</v>
      </c>
      <c r="BX221" s="1">
        <v>-8.2854330661694554E-4</v>
      </c>
      <c r="BY221" s="2">
        <v>85.347598208538997</v>
      </c>
      <c r="BZ221" s="2">
        <v>-0.80062323138800195</v>
      </c>
      <c r="CA221" s="1">
        <v>-9.2935549684713299E-3</v>
      </c>
      <c r="CC221" t="s">
        <v>130</v>
      </c>
      <c r="CE221" s="23">
        <v>87.552560915664998</v>
      </c>
      <c r="CF221" s="23">
        <v>89.459749240107996</v>
      </c>
      <c r="CG221" s="23">
        <v>1.9071883244429984</v>
      </c>
      <c r="CH221" s="24">
        <v>2.1783352816830765E-2</v>
      </c>
      <c r="CI221" s="2">
        <v>86.148221439926999</v>
      </c>
      <c r="CJ221" s="2">
        <v>86.618949106622992</v>
      </c>
      <c r="CK221" s="2">
        <v>0.47072766669599275</v>
      </c>
      <c r="CL221" s="1">
        <v>5.464160011988654E-3</v>
      </c>
      <c r="CN221" s="25" t="s">
        <v>130</v>
      </c>
      <c r="CO221" s="27">
        <v>0</v>
      </c>
      <c r="CP221" s="27">
        <v>1.7212350000000001</v>
      </c>
      <c r="CQ221" s="28">
        <f t="shared" si="64"/>
        <v>-1.7204040650400676</v>
      </c>
      <c r="CR221" s="27">
        <f t="shared" si="65"/>
        <v>102.69693955377301</v>
      </c>
      <c r="CU221" s="30">
        <v>192</v>
      </c>
      <c r="CV221" s="30"/>
      <c r="CW221" s="15" t="s">
        <v>130</v>
      </c>
      <c r="CX221" s="33" t="s">
        <v>971</v>
      </c>
      <c r="CY221" s="34" t="s">
        <v>1023</v>
      </c>
      <c r="CZ221" s="34" t="s">
        <v>962</v>
      </c>
      <c r="DA221" s="32"/>
      <c r="DB221" s="32"/>
      <c r="DC221" t="s">
        <v>130</v>
      </c>
      <c r="DD221">
        <v>210022</v>
      </c>
      <c r="DE221" t="s">
        <v>963</v>
      </c>
      <c r="DF221" s="30">
        <v>386</v>
      </c>
      <c r="DG221" s="39" t="s">
        <v>130</v>
      </c>
      <c r="DK221" s="30">
        <v>222</v>
      </c>
      <c r="DL221" s="30"/>
      <c r="DM221" s="32"/>
      <c r="DN221" s="32" t="s">
        <v>130</v>
      </c>
      <c r="DO221" s="41">
        <v>207615</v>
      </c>
    </row>
    <row r="222" spans="1:119" ht="15.75" x14ac:dyDescent="0.25">
      <c r="B222" t="s">
        <v>131</v>
      </c>
      <c r="C222" s="52">
        <v>49.719158752281999</v>
      </c>
      <c r="D222" s="52">
        <v>48.337856957250999</v>
      </c>
      <c r="E222" s="52">
        <v>-1.3813017950309998</v>
      </c>
      <c r="F222" s="124">
        <v>-2.7782082997685496E-2</v>
      </c>
      <c r="G222" s="45">
        <v>51.986792731337999</v>
      </c>
      <c r="H222" s="45">
        <v>51.820348639512005</v>
      </c>
      <c r="I222" s="45">
        <v>-0.16644409182599418</v>
      </c>
      <c r="J222" s="46">
        <v>-3.2016610966204215E-3</v>
      </c>
      <c r="K222" s="47">
        <v>3</v>
      </c>
      <c r="L222" s="55">
        <f t="shared" si="56"/>
        <v>50.266115731337997</v>
      </c>
      <c r="M222" s="55">
        <f t="shared" si="57"/>
        <v>50.099671639512003</v>
      </c>
      <c r="N222" s="55">
        <f t="shared" si="54"/>
        <v>-0.16644409182599418</v>
      </c>
      <c r="O222" s="129">
        <f t="shared" si="55"/>
        <v>-3.3112582781530896E-3</v>
      </c>
      <c r="P222" s="54"/>
      <c r="Q222" s="42">
        <f t="shared" si="58"/>
        <v>318.35338817924645</v>
      </c>
      <c r="R222" s="42">
        <f t="shared" si="59"/>
        <v>309.50886792625624</v>
      </c>
      <c r="S222" s="42">
        <f t="shared" si="60"/>
        <v>321.85557147921577</v>
      </c>
      <c r="T222" s="42">
        <f t="shared" si="61"/>
        <v>320.78982455378548</v>
      </c>
      <c r="AB222" t="s">
        <v>131</v>
      </c>
      <c r="AC222" s="2">
        <v>49.719158752281999</v>
      </c>
      <c r="AD222" s="2">
        <v>49.237433141970001</v>
      </c>
      <c r="AE222" s="2">
        <v>-0.48172561031199734</v>
      </c>
      <c r="AF222" s="1">
        <v>-9.6889332482900711E-3</v>
      </c>
      <c r="AG222" s="2">
        <v>51.986792731337999</v>
      </c>
      <c r="AH222" s="2">
        <v>51.986792731337999</v>
      </c>
      <c r="AI222" s="2">
        <v>0</v>
      </c>
      <c r="AJ222" s="1">
        <v>0</v>
      </c>
      <c r="AM222" t="s">
        <v>131</v>
      </c>
      <c r="AN222" s="2">
        <v>49.719158752281999</v>
      </c>
      <c r="AO222" s="2">
        <v>49.056186588456001</v>
      </c>
      <c r="AP222" s="2">
        <v>-0.662972163825998</v>
      </c>
      <c r="AQ222" s="1">
        <v>-1.333433992978751E-2</v>
      </c>
      <c r="AR222" s="2">
        <v>49.643724335186</v>
      </c>
      <c r="AS222" s="2">
        <v>-7.5434417095998185E-2</v>
      </c>
      <c r="AT222" s="1">
        <v>-1.5172102462923493E-3</v>
      </c>
      <c r="AU222" s="2">
        <v>49.699111055147</v>
      </c>
      <c r="AV222" s="2">
        <v>-2.0047697134998543E-2</v>
      </c>
      <c r="AW222" s="1">
        <v>-4.0321875184741332E-4</v>
      </c>
      <c r="AX222" s="2">
        <v>49.330898828606998</v>
      </c>
      <c r="AY222" s="2">
        <v>-0.38825992367500106</v>
      </c>
      <c r="AZ222" s="1">
        <v>-7.8090605999479182E-3</v>
      </c>
      <c r="BA222" s="2">
        <v>49.574040594191999</v>
      </c>
      <c r="BB222" s="2">
        <v>-0.14511815808999984</v>
      </c>
      <c r="BC222" s="1">
        <v>-2.9187573106984484E-3</v>
      </c>
      <c r="BD222" s="2">
        <v>48.300354293872999</v>
      </c>
      <c r="BE222" s="2">
        <v>-1.4188044584089994</v>
      </c>
      <c r="BF222" s="1">
        <v>-2.8536372980041209E-2</v>
      </c>
      <c r="BG222" s="1"/>
      <c r="BH222" t="s">
        <v>131</v>
      </c>
      <c r="BI222" s="2">
        <v>51.986792731337999</v>
      </c>
      <c r="BJ222" s="2">
        <v>51.931311367395999</v>
      </c>
      <c r="BK222" s="2">
        <v>-5.5481363942000428E-2</v>
      </c>
      <c r="BL222" s="1">
        <v>-1.067220365540186E-3</v>
      </c>
      <c r="BM222" s="2">
        <v>51.986792731337999</v>
      </c>
      <c r="BN222" s="2">
        <v>0</v>
      </c>
      <c r="BO222" s="1">
        <v>0</v>
      </c>
      <c r="BP222" s="2">
        <v>51.986792731337999</v>
      </c>
      <c r="BQ222" s="2">
        <v>0</v>
      </c>
      <c r="BR222" s="1">
        <v>0</v>
      </c>
      <c r="BS222" s="2">
        <v>51.931311367395999</v>
      </c>
      <c r="BT222" s="2">
        <v>-5.5481363942000428E-2</v>
      </c>
      <c r="BU222" s="1">
        <v>-1.067220365540186E-3</v>
      </c>
      <c r="BV222" s="2">
        <v>51.986792731337999</v>
      </c>
      <c r="BW222" s="2">
        <v>0</v>
      </c>
      <c r="BX222" s="1">
        <v>0</v>
      </c>
      <c r="BY222" s="2">
        <v>51.820348639512005</v>
      </c>
      <c r="BZ222" s="2">
        <v>-0.16644409182599418</v>
      </c>
      <c r="CA222" s="1">
        <v>-3.2016610966204215E-3</v>
      </c>
      <c r="CC222" t="s">
        <v>131</v>
      </c>
      <c r="CE222" s="23">
        <v>49.719158752281999</v>
      </c>
      <c r="CF222" s="23">
        <v>49.75740100758</v>
      </c>
      <c r="CG222" s="23">
        <v>3.8242255298001737E-2</v>
      </c>
      <c r="CH222" s="24">
        <v>7.691653732223798E-4</v>
      </c>
      <c r="CI222" s="2">
        <v>51.986792731337999</v>
      </c>
      <c r="CJ222" s="2">
        <v>51.931311367395999</v>
      </c>
      <c r="CK222" s="2">
        <v>-5.5481363942000428E-2</v>
      </c>
      <c r="CL222" s="1">
        <v>-1.067220365540186E-3</v>
      </c>
      <c r="CN222" s="25" t="s">
        <v>131</v>
      </c>
      <c r="CO222" s="27">
        <v>0</v>
      </c>
      <c r="CP222" s="27">
        <v>1.720677</v>
      </c>
      <c r="CQ222" s="28">
        <f t="shared" si="64"/>
        <v>-1.7177349886288367</v>
      </c>
      <c r="CR222" s="27">
        <f t="shared" si="65"/>
        <v>158.822097000307</v>
      </c>
      <c r="CU222" s="30">
        <v>194</v>
      </c>
      <c r="CV222" s="30"/>
      <c r="CW222" s="15" t="s">
        <v>131</v>
      </c>
      <c r="CX222" s="33" t="s">
        <v>971</v>
      </c>
      <c r="CY222" s="34" t="s">
        <v>1024</v>
      </c>
      <c r="CZ222" s="34" t="s">
        <v>962</v>
      </c>
      <c r="DA222" s="32"/>
      <c r="DB222" s="32"/>
      <c r="DC222" t="s">
        <v>131</v>
      </c>
      <c r="DD222">
        <v>156176</v>
      </c>
      <c r="DE222" t="s">
        <v>963</v>
      </c>
      <c r="DF222" s="30">
        <v>387</v>
      </c>
      <c r="DG222" s="39" t="s">
        <v>131</v>
      </c>
      <c r="DK222" s="30">
        <v>223</v>
      </c>
      <c r="DL222" s="30"/>
      <c r="DM222" s="32"/>
      <c r="DN222" s="32" t="s">
        <v>131</v>
      </c>
      <c r="DO222" s="41">
        <v>154635</v>
      </c>
    </row>
    <row r="223" spans="1:119" ht="15.75" x14ac:dyDescent="0.25">
      <c r="A223" t="s">
        <v>444</v>
      </c>
      <c r="B223" t="s">
        <v>134</v>
      </c>
      <c r="C223" s="52">
        <v>52.275564130028002</v>
      </c>
      <c r="D223" s="52">
        <v>50.370613371707996</v>
      </c>
      <c r="E223" s="52">
        <v>-1.9049507583200054</v>
      </c>
      <c r="F223" s="124">
        <v>-3.6440558605579321E-2</v>
      </c>
      <c r="G223" s="45">
        <v>53.319604644915998</v>
      </c>
      <c r="H223" s="45">
        <v>53.089034460192003</v>
      </c>
      <c r="I223" s="45">
        <v>-0.23057018472399449</v>
      </c>
      <c r="J223" s="46">
        <v>-4.3243040952663792E-3</v>
      </c>
      <c r="K223" s="47">
        <v>2</v>
      </c>
      <c r="L223" s="55">
        <f t="shared" si="56"/>
        <v>52.123103644916</v>
      </c>
      <c r="M223" s="55">
        <f t="shared" si="57"/>
        <v>51.892533460192006</v>
      </c>
      <c r="N223" s="55">
        <f t="shared" si="54"/>
        <v>-0.23057018472399449</v>
      </c>
      <c r="O223" s="129">
        <f t="shared" si="55"/>
        <v>-4.4235697531507974E-3</v>
      </c>
      <c r="P223" s="54"/>
      <c r="Q223" s="42">
        <f t="shared" si="58"/>
        <v>398.75484664048764</v>
      </c>
      <c r="R223" s="42">
        <f t="shared" si="59"/>
        <v>384.22399728222609</v>
      </c>
      <c r="S223" s="42">
        <f t="shared" si="60"/>
        <v>397.59188726603963</v>
      </c>
      <c r="T223" s="42">
        <f t="shared" si="61"/>
        <v>395.83311181943145</v>
      </c>
      <c r="AB223" t="s">
        <v>134</v>
      </c>
      <c r="AC223" s="2">
        <v>52.275564130028002</v>
      </c>
      <c r="AD223" s="2">
        <v>50.738505049608996</v>
      </c>
      <c r="AE223" s="2">
        <v>-1.5370590804190059</v>
      </c>
      <c r="AF223" s="1">
        <v>-2.9403012784248311E-2</v>
      </c>
      <c r="AG223" s="2">
        <v>53.319604644915998</v>
      </c>
      <c r="AH223" s="2">
        <v>53.259546618331001</v>
      </c>
      <c r="AI223" s="2">
        <v>-6.0058026584997037E-2</v>
      </c>
      <c r="AJ223" s="1">
        <v>-1.1263779426902323E-3</v>
      </c>
      <c r="AM223" t="s">
        <v>134</v>
      </c>
      <c r="AN223" s="2">
        <v>52.275564130028002</v>
      </c>
      <c r="AO223" s="2">
        <v>51.749358956557998</v>
      </c>
      <c r="AP223" s="2">
        <v>-0.52620517347000373</v>
      </c>
      <c r="AQ223" s="1">
        <v>-1.0065987469042774E-2</v>
      </c>
      <c r="AR223" s="2">
        <v>52.217145077970997</v>
      </c>
      <c r="AS223" s="2">
        <v>-5.8419052057004706E-2</v>
      </c>
      <c r="AT223" s="1">
        <v>-1.1175212172114615E-3</v>
      </c>
      <c r="AU223" s="2">
        <v>52.270899378553004</v>
      </c>
      <c r="AV223" s="2">
        <v>-4.6647514749977859E-3</v>
      </c>
      <c r="AW223" s="1">
        <v>-8.9233881118812655E-5</v>
      </c>
      <c r="AX223" s="2">
        <v>51.963694990195997</v>
      </c>
      <c r="AY223" s="2">
        <v>-0.31186913983200526</v>
      </c>
      <c r="AZ223" s="1">
        <v>-5.9658684707117708E-3</v>
      </c>
      <c r="BA223" s="2">
        <v>52.144200866407999</v>
      </c>
      <c r="BB223" s="2">
        <v>-0.13136326362000261</v>
      </c>
      <c r="BC223" s="1">
        <v>-2.5128999716436391E-3</v>
      </c>
      <c r="BD223" s="2">
        <v>51.113015736915997</v>
      </c>
      <c r="BE223" s="2">
        <v>-1.1625483931120044</v>
      </c>
      <c r="BF223" s="1">
        <v>-2.2238849306730219E-2</v>
      </c>
      <c r="BG223" s="1"/>
      <c r="BH223" t="s">
        <v>134</v>
      </c>
      <c r="BI223" s="2">
        <v>53.319604644915998</v>
      </c>
      <c r="BJ223" s="2">
        <v>53.202709232285002</v>
      </c>
      <c r="BK223" s="2">
        <v>-0.11689541263099557</v>
      </c>
      <c r="BL223" s="1">
        <v>-2.1923533268760178E-3</v>
      </c>
      <c r="BM223" s="2">
        <v>53.302787032043</v>
      </c>
      <c r="BN223" s="2">
        <v>-1.6817612872998211E-2</v>
      </c>
      <c r="BO223" s="1">
        <v>-3.1541143234267705E-4</v>
      </c>
      <c r="BP223" s="2">
        <v>53.318286338688999</v>
      </c>
      <c r="BQ223" s="2">
        <v>-1.3183062269988E-3</v>
      </c>
      <c r="BR223" s="1">
        <v>-2.472460618900144E-5</v>
      </c>
      <c r="BS223" s="2">
        <v>53.202709232285002</v>
      </c>
      <c r="BT223" s="2">
        <v>-0.11689541263099557</v>
      </c>
      <c r="BU223" s="1">
        <v>-2.1923533268760178E-3</v>
      </c>
      <c r="BV223" s="2">
        <v>53.282214781493003</v>
      </c>
      <c r="BW223" s="2">
        <v>-3.7389863422994551E-2</v>
      </c>
      <c r="BX223" s="1">
        <v>-7.0124044752382952E-4</v>
      </c>
      <c r="BY223" s="2">
        <v>53.089034460192003</v>
      </c>
      <c r="BZ223" s="2">
        <v>-0.23057018472399449</v>
      </c>
      <c r="CA223" s="1">
        <v>-4.3243040952663792E-3</v>
      </c>
      <c r="CC223" t="s">
        <v>134</v>
      </c>
      <c r="CE223" s="23">
        <v>52.275564130028002</v>
      </c>
      <c r="CF223" s="23">
        <v>52.712469613572004</v>
      </c>
      <c r="CG223" s="23">
        <v>0.43690548354400249</v>
      </c>
      <c r="CH223" s="24">
        <v>8.3577382820252781E-3</v>
      </c>
      <c r="CI223" s="2">
        <v>53.319604644915998</v>
      </c>
      <c r="CJ223" s="2">
        <v>53.401956415236</v>
      </c>
      <c r="CK223" s="2">
        <v>8.2351770320002515E-2</v>
      </c>
      <c r="CL223" s="1">
        <v>1.544493266002765E-3</v>
      </c>
      <c r="CN223" s="25" t="s">
        <v>134</v>
      </c>
      <c r="CO223" s="27">
        <v>0</v>
      </c>
      <c r="CP223" s="27">
        <v>1.196501</v>
      </c>
      <c r="CQ223" s="28">
        <f t="shared" si="64"/>
        <v>-1.1904855138478609</v>
      </c>
      <c r="CR223" s="27">
        <f t="shared" si="65"/>
        <v>188.15482508685497</v>
      </c>
      <c r="CU223" s="30">
        <v>198</v>
      </c>
      <c r="CV223" s="30"/>
      <c r="CW223" s="15" t="s">
        <v>134</v>
      </c>
      <c r="CX223" s="33" t="s">
        <v>973</v>
      </c>
      <c r="CY223" s="34" t="s">
        <v>1028</v>
      </c>
      <c r="CZ223" s="34" t="s">
        <v>962</v>
      </c>
      <c r="DA223" s="32"/>
      <c r="DB223" s="32"/>
      <c r="DC223" t="s">
        <v>134</v>
      </c>
      <c r="DD223">
        <v>131097</v>
      </c>
      <c r="DE223" t="s">
        <v>963</v>
      </c>
      <c r="DF223" s="30">
        <v>388</v>
      </c>
      <c r="DG223" s="39" t="s">
        <v>134</v>
      </c>
      <c r="DK223" s="30">
        <v>227</v>
      </c>
      <c r="DL223" s="30"/>
      <c r="DM223" s="32"/>
      <c r="DN223" s="32" t="s">
        <v>134</v>
      </c>
      <c r="DO223" s="41">
        <v>129682</v>
      </c>
    </row>
    <row r="224" spans="1:119" ht="15.75" x14ac:dyDescent="0.25">
      <c r="B224" t="s">
        <v>135</v>
      </c>
      <c r="C224" s="52">
        <v>59.003689140940004</v>
      </c>
      <c r="D224" s="52">
        <v>59.134269481145004</v>
      </c>
      <c r="E224" s="52">
        <v>0.13058034020500031</v>
      </c>
      <c r="F224" s="124">
        <v>2.2130877256350484E-3</v>
      </c>
      <c r="G224" s="45">
        <v>58.934675263975997</v>
      </c>
      <c r="H224" s="45">
        <v>58.797951499206</v>
      </c>
      <c r="I224" s="45">
        <v>-0.13672376476999659</v>
      </c>
      <c r="J224" s="46">
        <v>-2.3199205587812822E-3</v>
      </c>
      <c r="K224" s="47">
        <v>4</v>
      </c>
      <c r="L224" s="55">
        <f t="shared" si="56"/>
        <v>56.109036263975995</v>
      </c>
      <c r="M224" s="55">
        <f t="shared" si="57"/>
        <v>55.972312499205998</v>
      </c>
      <c r="N224" s="55">
        <f t="shared" si="54"/>
        <v>-0.13672376476999659</v>
      </c>
      <c r="O224" s="129">
        <f t="shared" si="55"/>
        <v>-2.4367512592223606E-3</v>
      </c>
      <c r="P224" s="54"/>
      <c r="Q224" s="42">
        <f t="shared" si="58"/>
        <v>217.18563109071906</v>
      </c>
      <c r="R224" s="42">
        <f t="shared" si="59"/>
        <v>217.66628194507021</v>
      </c>
      <c r="S224" s="42">
        <f t="shared" si="60"/>
        <v>206.53075474272839</v>
      </c>
      <c r="T224" s="42">
        <f t="shared" si="61"/>
        <v>206.0274906660409</v>
      </c>
      <c r="AB224" t="s">
        <v>135</v>
      </c>
      <c r="AC224" s="2">
        <v>59.003689140940004</v>
      </c>
      <c r="AD224" s="2">
        <v>58.677030147243002</v>
      </c>
      <c r="AE224" s="2">
        <v>-0.32665899369700213</v>
      </c>
      <c r="AF224" s="1">
        <v>-5.5362469440974017E-3</v>
      </c>
      <c r="AG224" s="2">
        <v>58.934675263975997</v>
      </c>
      <c r="AH224" s="2">
        <v>58.836528977827001</v>
      </c>
      <c r="AI224" s="2">
        <v>-9.8146286148995898E-2</v>
      </c>
      <c r="AJ224" s="1">
        <v>-1.6653402383127768E-3</v>
      </c>
      <c r="AM224" t="s">
        <v>135</v>
      </c>
      <c r="AN224" s="2">
        <v>59.003689140940004</v>
      </c>
      <c r="AO224" s="2">
        <v>58.925538100624998</v>
      </c>
      <c r="AP224" s="2">
        <v>-7.8151040315006526E-2</v>
      </c>
      <c r="AQ224" s="1">
        <v>-1.3245110848633538E-3</v>
      </c>
      <c r="AR224" s="2">
        <v>59.007935531675002</v>
      </c>
      <c r="AS224" s="2">
        <v>4.2463907349983288E-3</v>
      </c>
      <c r="AT224" s="1">
        <v>7.1968224306367127E-5</v>
      </c>
      <c r="AU224" s="2">
        <v>58.934242583901003</v>
      </c>
      <c r="AV224" s="2">
        <v>-6.9446557039000822E-2</v>
      </c>
      <c r="AW224" s="1">
        <v>-1.1769866943932322E-3</v>
      </c>
      <c r="AX224" s="2">
        <v>58.926345351179002</v>
      </c>
      <c r="AY224" s="2">
        <v>-7.7343789761002313E-2</v>
      </c>
      <c r="AZ224" s="1">
        <v>-1.3108297275489667E-3</v>
      </c>
      <c r="BA224" s="2">
        <v>59.031225485527003</v>
      </c>
      <c r="BB224" s="2">
        <v>2.7536344586998496E-2</v>
      </c>
      <c r="BC224" s="1">
        <v>4.6668852385184617E-4</v>
      </c>
      <c r="BD224" s="2">
        <v>58.836624253271999</v>
      </c>
      <c r="BE224" s="2">
        <v>-0.16706488766800476</v>
      </c>
      <c r="BF224" s="1">
        <v>-2.8314312223587041E-3</v>
      </c>
      <c r="BG224" s="1"/>
      <c r="BH224" t="s">
        <v>135</v>
      </c>
      <c r="BI224" s="2">
        <v>58.934675263975997</v>
      </c>
      <c r="BJ224" s="2">
        <v>58.863215646824003</v>
      </c>
      <c r="BK224" s="2">
        <v>-7.1459617151994337E-2</v>
      </c>
      <c r="BL224" s="1">
        <v>-1.2125224552764144E-3</v>
      </c>
      <c r="BM224" s="2">
        <v>58.927794098739994</v>
      </c>
      <c r="BN224" s="2">
        <v>-6.8811652360025732E-3</v>
      </c>
      <c r="BO224" s="1">
        <v>-1.167591949082768E-4</v>
      </c>
      <c r="BP224" s="2">
        <v>58.915048788645997</v>
      </c>
      <c r="BQ224" s="2">
        <v>-1.9626475329999948E-2</v>
      </c>
      <c r="BR224" s="1">
        <v>-3.3302084455527137E-4</v>
      </c>
      <c r="BS224" s="2">
        <v>58.845162785333002</v>
      </c>
      <c r="BT224" s="2">
        <v>-8.9512478642994608E-2</v>
      </c>
      <c r="BU224" s="1">
        <v>-1.5188423155308261E-3</v>
      </c>
      <c r="BV224" s="2">
        <v>58.929120498848995</v>
      </c>
      <c r="BW224" s="2">
        <v>-5.554765127001815E-3</v>
      </c>
      <c r="BX224" s="1">
        <v>-9.4252918203439773E-5</v>
      </c>
      <c r="BY224" s="2">
        <v>58.744457335161997</v>
      </c>
      <c r="BZ224" s="2">
        <v>-0.19021792881400046</v>
      </c>
      <c r="CA224" s="1">
        <v>-3.2276062939515637E-3</v>
      </c>
      <c r="CC224" t="s">
        <v>135</v>
      </c>
      <c r="CE224" s="23">
        <v>59.003689140940004</v>
      </c>
      <c r="CF224" s="23">
        <v>59.593204229432004</v>
      </c>
      <c r="CG224" s="23">
        <v>0.58951508849199996</v>
      </c>
      <c r="CH224" s="24">
        <v>9.9911564357246605E-3</v>
      </c>
      <c r="CI224" s="2">
        <v>58.934675263975997</v>
      </c>
      <c r="CJ224" s="2">
        <v>59.054983877594005</v>
      </c>
      <c r="CK224" s="2">
        <v>0.1203086136180076</v>
      </c>
      <c r="CL224" s="1">
        <v>2.0413892683573778E-3</v>
      </c>
      <c r="CN224" s="25" t="s">
        <v>135</v>
      </c>
      <c r="CO224" s="27">
        <v>0</v>
      </c>
      <c r="CP224" s="27">
        <v>2.8256389999999998</v>
      </c>
      <c r="CQ224" s="28">
        <f t="shared" si="64"/>
        <v>-2.8256121766697491</v>
      </c>
      <c r="CR224" s="27">
        <f t="shared" si="65"/>
        <v>164.765783270203</v>
      </c>
      <c r="CU224" s="30">
        <v>200</v>
      </c>
      <c r="CV224" s="30"/>
      <c r="CW224" s="15" t="s">
        <v>135</v>
      </c>
      <c r="CX224" s="33" t="s">
        <v>971</v>
      </c>
      <c r="CY224" s="34" t="s">
        <v>1029</v>
      </c>
      <c r="CZ224" s="34" t="s">
        <v>962</v>
      </c>
      <c r="DA224" s="32"/>
      <c r="DB224" s="32"/>
      <c r="DC224" t="s">
        <v>135</v>
      </c>
      <c r="DD224">
        <v>271674</v>
      </c>
      <c r="DE224" t="s">
        <v>963</v>
      </c>
      <c r="DF224" s="30">
        <v>389</v>
      </c>
      <c r="DG224" s="39" t="s">
        <v>135</v>
      </c>
      <c r="DK224" s="30">
        <v>228</v>
      </c>
      <c r="DL224" s="30"/>
      <c r="DM224" s="32"/>
      <c r="DN224" s="32" t="s">
        <v>135</v>
      </c>
      <c r="DO224" s="41">
        <v>268880</v>
      </c>
    </row>
    <row r="225" spans="1:119" ht="15.75" x14ac:dyDescent="0.25">
      <c r="B225" t="s">
        <v>136</v>
      </c>
      <c r="C225" s="52">
        <v>102.069869352046</v>
      </c>
      <c r="D225" s="52">
        <v>101.594421602095</v>
      </c>
      <c r="E225" s="52">
        <v>-0.4754477499510017</v>
      </c>
      <c r="F225" s="124">
        <v>-4.6580617078204514E-3</v>
      </c>
      <c r="G225" s="45">
        <v>99.48319287548</v>
      </c>
      <c r="H225" s="45">
        <v>99.063801326057003</v>
      </c>
      <c r="I225" s="45">
        <v>-0.41939154942299695</v>
      </c>
      <c r="J225" s="46">
        <v>-4.2157025453328206E-3</v>
      </c>
      <c r="K225" s="47">
        <v>2</v>
      </c>
      <c r="L225" s="55">
        <f t="shared" si="56"/>
        <v>97.418544875479995</v>
      </c>
      <c r="M225" s="55">
        <f t="shared" si="57"/>
        <v>96.999153326056998</v>
      </c>
      <c r="N225" s="55">
        <f t="shared" si="54"/>
        <v>-0.41939154942299695</v>
      </c>
      <c r="O225" s="129">
        <f t="shared" si="55"/>
        <v>-4.3050483864141226E-3</v>
      </c>
      <c r="P225" s="54"/>
      <c r="Q225" s="42">
        <f t="shared" si="58"/>
        <v>415.41971140786234</v>
      </c>
      <c r="R225" s="42">
        <f t="shared" si="59"/>
        <v>413.48466075747956</v>
      </c>
      <c r="S225" s="42">
        <f t="shared" si="60"/>
        <v>396.48903300114364</v>
      </c>
      <c r="T225" s="42">
        <f t="shared" si="61"/>
        <v>394.78212852939117</v>
      </c>
      <c r="AB225" t="s">
        <v>136</v>
      </c>
      <c r="AC225" s="2">
        <v>102.069869352046</v>
      </c>
      <c r="AD225" s="2">
        <v>100.399756280906</v>
      </c>
      <c r="AE225" s="2">
        <v>-1.6701130711399941</v>
      </c>
      <c r="AF225" s="1">
        <v>-1.6362449386308698E-2</v>
      </c>
      <c r="AG225" s="2">
        <v>99.48319287548</v>
      </c>
      <c r="AH225" s="2">
        <v>99.003646428745995</v>
      </c>
      <c r="AI225" s="2">
        <v>-0.47954644673400537</v>
      </c>
      <c r="AJ225" s="1">
        <v>-4.8203765166065652E-3</v>
      </c>
      <c r="AM225" t="s">
        <v>136</v>
      </c>
      <c r="AN225" s="2">
        <v>102.069869352046</v>
      </c>
      <c r="AO225" s="2">
        <v>100.92582909339701</v>
      </c>
      <c r="AP225" s="2">
        <v>-1.1440402586489853</v>
      </c>
      <c r="AQ225" s="1">
        <v>-1.1208403282099948E-2</v>
      </c>
      <c r="AR225" s="2">
        <v>101.91478779312999</v>
      </c>
      <c r="AS225" s="2">
        <v>-0.1550815589160095</v>
      </c>
      <c r="AT225" s="1">
        <v>-1.5193666838263752E-3</v>
      </c>
      <c r="AU225" s="2">
        <v>102.060679114685</v>
      </c>
      <c r="AV225" s="2">
        <v>-9.190237360996889E-3</v>
      </c>
      <c r="AW225" s="1">
        <v>-9.0038690353361073E-5</v>
      </c>
      <c r="AX225" s="2">
        <v>101.47977010714101</v>
      </c>
      <c r="AY225" s="2">
        <v>-0.59009924490499088</v>
      </c>
      <c r="AZ225" s="1">
        <v>-5.7813265427988153E-3</v>
      </c>
      <c r="BA225" s="2">
        <v>101.843319006272</v>
      </c>
      <c r="BB225" s="2">
        <v>-0.22655034577400102</v>
      </c>
      <c r="BC225" s="1">
        <v>-2.2195614358299343E-3</v>
      </c>
      <c r="BD225" s="2">
        <v>99.73787051478601</v>
      </c>
      <c r="BE225" s="2">
        <v>-2.331998837259988</v>
      </c>
      <c r="BF225" s="1">
        <v>-2.2847083591503028E-2</v>
      </c>
      <c r="BG225" s="1"/>
      <c r="BH225" t="s">
        <v>136</v>
      </c>
      <c r="BI225" s="2">
        <v>99.48319287548</v>
      </c>
      <c r="BJ225" s="2">
        <v>99.077758620339011</v>
      </c>
      <c r="BK225" s="2">
        <v>-0.40543425514098885</v>
      </c>
      <c r="BL225" s="1">
        <v>-4.0754045323862717E-3</v>
      </c>
      <c r="BM225" s="2">
        <v>99.426705113772996</v>
      </c>
      <c r="BN225" s="2">
        <v>-5.648776170700387E-2</v>
      </c>
      <c r="BO225" s="1">
        <v>-5.6781211051104715E-4</v>
      </c>
      <c r="BP225" s="2">
        <v>99.480594425114006</v>
      </c>
      <c r="BQ225" s="2">
        <v>-2.5984503659941538E-3</v>
      </c>
      <c r="BR225" s="1">
        <v>-2.6119491050579297E-5</v>
      </c>
      <c r="BS225" s="2">
        <v>99.206282961523996</v>
      </c>
      <c r="BT225" s="2">
        <v>-0.27690991395600406</v>
      </c>
      <c r="BU225" s="1">
        <v>-2.7834843851725138E-3</v>
      </c>
      <c r="BV225" s="2">
        <v>99.398628316452999</v>
      </c>
      <c r="BW225" s="2">
        <v>-8.4564559027000996E-2</v>
      </c>
      <c r="BX225" s="1">
        <v>-8.5003865057736749E-4</v>
      </c>
      <c r="BY225" s="2">
        <v>98.587493797693995</v>
      </c>
      <c r="BZ225" s="2">
        <v>-0.89569907778600566</v>
      </c>
      <c r="CA225" s="1">
        <v>-9.0035216190449789E-3</v>
      </c>
      <c r="CC225" t="s">
        <v>136</v>
      </c>
      <c r="CE225" s="23">
        <v>102.069869352046</v>
      </c>
      <c r="CF225" s="23">
        <v>104.743621327063</v>
      </c>
      <c r="CG225" s="23">
        <v>2.673751975016998</v>
      </c>
      <c r="CH225" s="24">
        <v>2.6195311035375618E-2</v>
      </c>
      <c r="CI225" s="2">
        <v>99.48319287548</v>
      </c>
      <c r="CJ225" s="2">
        <v>100.15943557652301</v>
      </c>
      <c r="CK225" s="2">
        <v>0.67624270104300876</v>
      </c>
      <c r="CL225" s="1">
        <v>6.7975572706983839E-3</v>
      </c>
      <c r="CN225" s="25" t="s">
        <v>136</v>
      </c>
      <c r="CO225" s="27">
        <v>0</v>
      </c>
      <c r="CP225" s="27">
        <v>2.064648</v>
      </c>
      <c r="CQ225" s="28">
        <f t="shared" si="64"/>
        <v>-2.0785837990515934</v>
      </c>
      <c r="CR225" s="27">
        <f t="shared" si="65"/>
        <v>102.43212995233399</v>
      </c>
      <c r="CU225" s="30">
        <v>201</v>
      </c>
      <c r="CV225" s="30"/>
      <c r="CW225" s="15" t="s">
        <v>136</v>
      </c>
      <c r="CX225" s="33" t="s">
        <v>971</v>
      </c>
      <c r="CY225" s="34" t="s">
        <v>1030</v>
      </c>
      <c r="CZ225" s="34" t="s">
        <v>962</v>
      </c>
      <c r="DA225" s="32"/>
      <c r="DB225" s="32"/>
      <c r="DC225" t="s">
        <v>136</v>
      </c>
      <c r="DD225">
        <v>245703</v>
      </c>
      <c r="DE225" t="s">
        <v>963</v>
      </c>
      <c r="DF225" s="30">
        <v>390</v>
      </c>
      <c r="DG225" s="39" t="s">
        <v>136</v>
      </c>
      <c r="DK225" s="30">
        <v>229</v>
      </c>
      <c r="DL225" s="30"/>
      <c r="DM225" s="32"/>
      <c r="DN225" s="32"/>
      <c r="DO225" s="41"/>
    </row>
    <row r="226" spans="1:119" ht="15.75" x14ac:dyDescent="0.25">
      <c r="B226" t="s">
        <v>137</v>
      </c>
      <c r="C226" s="52">
        <v>61.617900843244996</v>
      </c>
      <c r="D226" s="52">
        <v>59.578344090772006</v>
      </c>
      <c r="E226" s="52">
        <v>-2.0395567524729898</v>
      </c>
      <c r="F226" s="124">
        <v>-3.3100068722912053E-2</v>
      </c>
      <c r="G226" s="45">
        <v>60.454220466403001</v>
      </c>
      <c r="H226" s="45">
        <v>59.720297830791999</v>
      </c>
      <c r="I226" s="45">
        <v>-0.73392263561100179</v>
      </c>
      <c r="J226" s="46">
        <v>-1.2140138934036442E-2</v>
      </c>
      <c r="K226" s="47">
        <v>3</v>
      </c>
      <c r="L226" s="55">
        <f t="shared" si="56"/>
        <v>58.738281466403002</v>
      </c>
      <c r="M226" s="55">
        <f t="shared" si="57"/>
        <v>58.004358830792</v>
      </c>
      <c r="N226" s="55">
        <f t="shared" si="54"/>
        <v>-0.73392263561100179</v>
      </c>
      <c r="O226" s="129">
        <f t="shared" si="55"/>
        <v>-1.2494792446911974E-2</v>
      </c>
      <c r="P226" s="54"/>
      <c r="Q226" s="42">
        <f t="shared" si="58"/>
        <v>368.73100535728389</v>
      </c>
      <c r="R226" s="42">
        <f t="shared" si="59"/>
        <v>356.52598373968931</v>
      </c>
      <c r="S226" s="42">
        <f t="shared" si="60"/>
        <v>351.49891965916055</v>
      </c>
      <c r="T226" s="42">
        <f t="shared" si="61"/>
        <v>347.10701361270554</v>
      </c>
      <c r="AB226" t="s">
        <v>137</v>
      </c>
      <c r="AC226" s="2">
        <v>61.617900843244996</v>
      </c>
      <c r="AD226" s="2">
        <v>61.141014212599998</v>
      </c>
      <c r="AE226" s="2">
        <v>-0.47688663064499792</v>
      </c>
      <c r="AF226" s="1">
        <v>-7.7394170219818141E-3</v>
      </c>
      <c r="AG226" s="2">
        <v>60.454220466403001</v>
      </c>
      <c r="AH226" s="2">
        <v>60.313888861396997</v>
      </c>
      <c r="AI226" s="2">
        <v>-0.14033160500600417</v>
      </c>
      <c r="AJ226" s="1">
        <v>-2.3212871479170332E-3</v>
      </c>
      <c r="AM226" t="s">
        <v>137</v>
      </c>
      <c r="AN226" s="2">
        <v>61.617900843244996</v>
      </c>
      <c r="AO226" s="2">
        <v>60.892991751137998</v>
      </c>
      <c r="AP226" s="2">
        <v>-0.72490909210699783</v>
      </c>
      <c r="AQ226" s="1">
        <v>-1.1764585975610489E-2</v>
      </c>
      <c r="AR226" s="2">
        <v>61.487806247005999</v>
      </c>
      <c r="AS226" s="2">
        <v>-0.13009459623899744</v>
      </c>
      <c r="AT226" s="1">
        <v>-2.1113117204358536E-3</v>
      </c>
      <c r="AU226" s="2">
        <v>61.608562270937</v>
      </c>
      <c r="AV226" s="2">
        <v>-9.3385723079961735E-3</v>
      </c>
      <c r="AW226" s="1">
        <v>-1.5155615787291034E-4</v>
      </c>
      <c r="AX226" s="2">
        <v>61.265599018480003</v>
      </c>
      <c r="AY226" s="2">
        <v>-0.35230182476499294</v>
      </c>
      <c r="AZ226" s="1">
        <v>-5.7175239653366877E-3</v>
      </c>
      <c r="BA226" s="2">
        <v>61.469536150487997</v>
      </c>
      <c r="BB226" s="2">
        <v>-0.14836469275699926</v>
      </c>
      <c r="BC226" s="1">
        <v>-2.4078180322052319E-3</v>
      </c>
      <c r="BD226" s="2">
        <v>60.107800234998003</v>
      </c>
      <c r="BE226" s="2">
        <v>-1.5101006082469937</v>
      </c>
      <c r="BF226" s="1">
        <v>-2.4507498431156665E-2</v>
      </c>
      <c r="BG226" s="1"/>
      <c r="BH226" t="s">
        <v>137</v>
      </c>
      <c r="BI226" s="2">
        <v>60.454220466403001</v>
      </c>
      <c r="BJ226" s="2">
        <v>60.199273402648998</v>
      </c>
      <c r="BK226" s="2">
        <v>-0.25494706375400256</v>
      </c>
      <c r="BL226" s="1">
        <v>-4.2171921461742704E-3</v>
      </c>
      <c r="BM226" s="2">
        <v>60.409685054321997</v>
      </c>
      <c r="BN226" s="2">
        <v>-4.4535412081003756E-2</v>
      </c>
      <c r="BO226" s="1">
        <v>-7.3667994951244129E-4</v>
      </c>
      <c r="BP226" s="2">
        <v>60.451580583325999</v>
      </c>
      <c r="BQ226" s="2">
        <v>-2.6398830770020254E-3</v>
      </c>
      <c r="BR226" s="1">
        <v>-4.366747361284927E-5</v>
      </c>
      <c r="BS226" s="2">
        <v>60.287131363787999</v>
      </c>
      <c r="BT226" s="2">
        <v>-0.16708910261500165</v>
      </c>
      <c r="BU226" s="1">
        <v>-2.7638947508695478E-3</v>
      </c>
      <c r="BV226" s="2">
        <v>60.399602079769004</v>
      </c>
      <c r="BW226" s="2">
        <v>-5.4618386633997318E-2</v>
      </c>
      <c r="BX226" s="1">
        <v>-9.0346689135378225E-4</v>
      </c>
      <c r="BY226" s="2">
        <v>59.883330985448005</v>
      </c>
      <c r="BZ226" s="2">
        <v>-0.57088948095499603</v>
      </c>
      <c r="CA226" s="1">
        <v>-9.4433354123268157E-3</v>
      </c>
      <c r="CC226" t="s">
        <v>137</v>
      </c>
      <c r="CE226" s="23">
        <v>61.617900843244996</v>
      </c>
      <c r="CF226" s="23">
        <v>61.023054659985</v>
      </c>
      <c r="CG226" s="23">
        <v>-0.59484618325999605</v>
      </c>
      <c r="CH226" s="24">
        <v>-9.6537885114469525E-3</v>
      </c>
      <c r="CI226" s="2">
        <v>60.454220466403001</v>
      </c>
      <c r="CJ226" s="2">
        <v>60.238810849818002</v>
      </c>
      <c r="CK226" s="2">
        <v>-0.21540961658499924</v>
      </c>
      <c r="CL226" s="1">
        <v>-3.563185744901162E-3</v>
      </c>
      <c r="CN226" s="25" t="s">
        <v>137</v>
      </c>
      <c r="CO226" s="27">
        <v>0</v>
      </c>
      <c r="CP226" s="27">
        <v>1.7159390000000001</v>
      </c>
      <c r="CQ226" s="28">
        <f t="shared" si="64"/>
        <v>-1.7665955676587015</v>
      </c>
      <c r="CR226" s="27">
        <f t="shared" si="65"/>
        <v>116.52181177342499</v>
      </c>
      <c r="CU226" s="30">
        <v>202</v>
      </c>
      <c r="CV226" s="30"/>
      <c r="CW226" s="15" t="s">
        <v>137</v>
      </c>
      <c r="CX226" s="33" t="s">
        <v>971</v>
      </c>
      <c r="CY226" s="34" t="s">
        <v>1031</v>
      </c>
      <c r="CZ226" s="34" t="s">
        <v>962</v>
      </c>
      <c r="DA226" s="32"/>
      <c r="DB226" s="32"/>
      <c r="DC226" t="s">
        <v>137</v>
      </c>
      <c r="DD226">
        <v>167108</v>
      </c>
      <c r="DE226" t="s">
        <v>963</v>
      </c>
      <c r="DF226" s="30">
        <v>391</v>
      </c>
      <c r="DG226" s="39" t="s">
        <v>137</v>
      </c>
      <c r="DK226" s="30">
        <v>230</v>
      </c>
      <c r="DL226" s="30"/>
      <c r="DM226" s="32"/>
      <c r="DN226" s="32" t="s">
        <v>137</v>
      </c>
      <c r="DO226" s="41">
        <v>165994</v>
      </c>
    </row>
    <row r="227" spans="1:119" ht="15.75" x14ac:dyDescent="0.25">
      <c r="A227" t="s">
        <v>563</v>
      </c>
      <c r="B227" t="s">
        <v>138</v>
      </c>
      <c r="C227" s="52">
        <v>70.646536334983011</v>
      </c>
      <c r="D227" s="52">
        <v>70.689483789513005</v>
      </c>
      <c r="E227" s="52">
        <v>4.2947454529993934E-2</v>
      </c>
      <c r="F227" s="124">
        <v>6.0792017214192926E-4</v>
      </c>
      <c r="G227" s="45">
        <v>72.031544177100002</v>
      </c>
      <c r="H227" s="45">
        <v>71.870910703180002</v>
      </c>
      <c r="I227" s="45">
        <v>-0.16063347392000082</v>
      </c>
      <c r="J227" s="46">
        <v>-2.2300434588082706E-3</v>
      </c>
      <c r="K227" s="47">
        <v>2</v>
      </c>
      <c r="L227" s="55">
        <f t="shared" si="56"/>
        <v>70.231033177100002</v>
      </c>
      <c r="M227" s="55">
        <f t="shared" si="57"/>
        <v>70.070399703180001</v>
      </c>
      <c r="N227" s="55">
        <f t="shared" si="54"/>
        <v>-0.16063347392000082</v>
      </c>
      <c r="O227" s="129">
        <f t="shared" si="55"/>
        <v>-2.2872150195332461E-3</v>
      </c>
      <c r="P227" s="54"/>
      <c r="Q227" s="42">
        <f t="shared" si="58"/>
        <v>364.60470234092861</v>
      </c>
      <c r="R227" s="42">
        <f t="shared" si="59"/>
        <v>364.82635289433944</v>
      </c>
      <c r="S227" s="42">
        <f t="shared" si="60"/>
        <v>362.46030272757304</v>
      </c>
      <c r="T227" s="42">
        <f t="shared" si="61"/>
        <v>361.63127807918994</v>
      </c>
      <c r="AB227" t="s">
        <v>138</v>
      </c>
      <c r="AC227" s="2">
        <v>70.646536334983011</v>
      </c>
      <c r="AD227" s="2">
        <v>70.195535442926996</v>
      </c>
      <c r="AE227" s="2">
        <v>-0.45100089205601535</v>
      </c>
      <c r="AF227" s="1">
        <v>-6.3839066351040205E-3</v>
      </c>
      <c r="AG227" s="2">
        <v>72.031544177100002</v>
      </c>
      <c r="AH227" s="2">
        <v>71.903889110668004</v>
      </c>
      <c r="AI227" s="2">
        <v>-0.12765506643199842</v>
      </c>
      <c r="AJ227" s="1">
        <v>-1.7722106042616539E-3</v>
      </c>
      <c r="AM227" t="s">
        <v>138</v>
      </c>
      <c r="AN227" s="2">
        <v>70.646536334983011</v>
      </c>
      <c r="AO227" s="2">
        <v>70.131672339158001</v>
      </c>
      <c r="AP227" s="2">
        <v>-0.51486399582501008</v>
      </c>
      <c r="AQ227" s="1">
        <v>-7.2878873124606084E-3</v>
      </c>
      <c r="AR227" s="2">
        <v>70.588404059664001</v>
      </c>
      <c r="AS227" s="2">
        <v>-5.8132275319010773E-2</v>
      </c>
      <c r="AT227" s="1">
        <v>-8.2286094032078707E-4</v>
      </c>
      <c r="AU227" s="2">
        <v>70.630609934639011</v>
      </c>
      <c r="AV227" s="2">
        <v>-1.5926400344000058E-2</v>
      </c>
      <c r="AW227" s="1">
        <v>-2.2543780870561329E-4</v>
      </c>
      <c r="AX227" s="2">
        <v>70.433652083243004</v>
      </c>
      <c r="AY227" s="2">
        <v>-0.21288425174000736</v>
      </c>
      <c r="AZ227" s="1">
        <v>-3.0133713948915929E-3</v>
      </c>
      <c r="BA227" s="2">
        <v>70.558970310975994</v>
      </c>
      <c r="BB227" s="2">
        <v>-8.7566024007017518E-2</v>
      </c>
      <c r="BC227" s="1">
        <v>-1.239494935630075E-3</v>
      </c>
      <c r="BD227" s="2">
        <v>69.655876917082992</v>
      </c>
      <c r="BE227" s="2">
        <v>-0.99065941790001943</v>
      </c>
      <c r="BF227" s="1">
        <v>-1.4022759915682675E-2</v>
      </c>
      <c r="BG227" s="1"/>
      <c r="BH227" t="s">
        <v>138</v>
      </c>
      <c r="BI227" s="2">
        <v>72.031544177100002</v>
      </c>
      <c r="BJ227" s="2">
        <v>71.830979193226</v>
      </c>
      <c r="BK227" s="2">
        <v>-0.20056498387400268</v>
      </c>
      <c r="BL227" s="1">
        <v>-2.7844048904586104E-3</v>
      </c>
      <c r="BM227" s="2">
        <v>72.014073451716001</v>
      </c>
      <c r="BN227" s="2">
        <v>-1.7470725384001184E-2</v>
      </c>
      <c r="BO227" s="1">
        <v>-2.4254270241724752E-4</v>
      </c>
      <c r="BP227" s="2">
        <v>72.02704324318799</v>
      </c>
      <c r="BQ227" s="2">
        <v>-4.5009339120127834E-3</v>
      </c>
      <c r="BR227" s="1">
        <v>-6.2485595212933163E-5</v>
      </c>
      <c r="BS227" s="2">
        <v>71.913902087051</v>
      </c>
      <c r="BT227" s="2">
        <v>-0.11764209004900295</v>
      </c>
      <c r="BU227" s="1">
        <v>-1.6332023892166299E-3</v>
      </c>
      <c r="BV227" s="2">
        <v>72.005183988013997</v>
      </c>
      <c r="BW227" s="2">
        <v>-2.6360189086005903E-2</v>
      </c>
      <c r="BX227" s="1">
        <v>-3.6595340815123376E-4</v>
      </c>
      <c r="BY227" s="2">
        <v>71.638388773683999</v>
      </c>
      <c r="BZ227" s="2">
        <v>-0.39315540341600297</v>
      </c>
      <c r="CA227" s="1">
        <v>-5.4581004462346851E-3</v>
      </c>
      <c r="CC227" t="s">
        <v>138</v>
      </c>
      <c r="CE227" s="23">
        <v>70.646536334983011</v>
      </c>
      <c r="CF227" s="23">
        <v>71.762964501750005</v>
      </c>
      <c r="CG227" s="23">
        <v>1.116428166766994</v>
      </c>
      <c r="CH227" s="24">
        <v>1.580301349061549E-2</v>
      </c>
      <c r="CI227" s="2">
        <v>72.031544177100002</v>
      </c>
      <c r="CJ227" s="2">
        <v>72.291311242695997</v>
      </c>
      <c r="CK227" s="2">
        <v>0.2597670655959945</v>
      </c>
      <c r="CL227" s="1">
        <v>3.6062959438620317E-3</v>
      </c>
      <c r="CN227" s="25" t="s">
        <v>138</v>
      </c>
      <c r="CO227" s="27">
        <v>0</v>
      </c>
      <c r="CP227" s="27">
        <v>1.800511</v>
      </c>
      <c r="CQ227" s="28">
        <f t="shared" si="64"/>
        <v>-1.8158449979359277</v>
      </c>
      <c r="CR227" s="27">
        <f t="shared" si="65"/>
        <v>103.30669256183</v>
      </c>
      <c r="CU227" s="30">
        <v>203</v>
      </c>
      <c r="CV227" s="30"/>
      <c r="CW227" s="15" t="s">
        <v>138</v>
      </c>
      <c r="CX227" s="33" t="s">
        <v>971</v>
      </c>
      <c r="CY227" s="34" t="s">
        <v>1032</v>
      </c>
      <c r="CZ227" s="34" t="s">
        <v>962</v>
      </c>
      <c r="DA227" s="32"/>
      <c r="DB227" s="32"/>
      <c r="DC227" t="s">
        <v>138</v>
      </c>
      <c r="DD227">
        <v>193762</v>
      </c>
      <c r="DE227" t="s">
        <v>963</v>
      </c>
      <c r="DF227" s="30">
        <v>392</v>
      </c>
      <c r="DG227" s="39" t="s">
        <v>138</v>
      </c>
      <c r="DK227" s="30">
        <v>231</v>
      </c>
      <c r="DL227" s="30"/>
      <c r="DM227" s="32"/>
      <c r="DN227" s="32" t="s">
        <v>138</v>
      </c>
      <c r="DO227" s="41">
        <v>192757</v>
      </c>
    </row>
    <row r="228" spans="1:119" ht="15.75" x14ac:dyDescent="0.25">
      <c r="A228" t="s">
        <v>564</v>
      </c>
      <c r="B228" t="s">
        <v>139</v>
      </c>
      <c r="C228" s="52">
        <v>126.18878072022399</v>
      </c>
      <c r="D228" s="52">
        <v>125.86374256048501</v>
      </c>
      <c r="E228" s="52">
        <v>-0.32503815973898043</v>
      </c>
      <c r="F228" s="124">
        <v>-2.5758087041004851E-3</v>
      </c>
      <c r="G228" s="45">
        <v>123.712050531676</v>
      </c>
      <c r="H228" s="45">
        <v>123.280747381906</v>
      </c>
      <c r="I228" s="45">
        <v>-0.43130314977000239</v>
      </c>
      <c r="J228" s="46">
        <v>-3.4863471094076551E-3</v>
      </c>
      <c r="K228" s="47">
        <v>1</v>
      </c>
      <c r="L228" s="55">
        <f t="shared" si="56"/>
        <v>121.673532531676</v>
      </c>
      <c r="M228" s="55">
        <f t="shared" si="57"/>
        <v>121.242229381906</v>
      </c>
      <c r="N228" s="55">
        <f t="shared" si="54"/>
        <v>-0.43130314977000239</v>
      </c>
      <c r="O228" s="129">
        <f t="shared" si="55"/>
        <v>-3.5447573584478503E-3</v>
      </c>
      <c r="P228" s="54"/>
      <c r="Q228" s="42">
        <f t="shared" si="58"/>
        <v>521.02356259950284</v>
      </c>
      <c r="R228" s="42">
        <f t="shared" si="59"/>
        <v>519.68150557191757</v>
      </c>
      <c r="S228" s="42">
        <f t="shared" si="60"/>
        <v>502.38045753270518</v>
      </c>
      <c r="T228" s="42">
        <f t="shared" si="61"/>
        <v>500.59964070912577</v>
      </c>
      <c r="AB228" t="s">
        <v>139</v>
      </c>
      <c r="AC228" s="2">
        <v>126.18878072022399</v>
      </c>
      <c r="AD228" s="2">
        <v>125.391920253804</v>
      </c>
      <c r="AE228" s="2">
        <v>-0.79686046641998587</v>
      </c>
      <c r="AF228" s="1">
        <v>-6.3148281635807485E-3</v>
      </c>
      <c r="AG228" s="2">
        <v>123.712050531676</v>
      </c>
      <c r="AH228" s="2">
        <v>123.478211428902</v>
      </c>
      <c r="AI228" s="2">
        <v>-0.23383910277399877</v>
      </c>
      <c r="AJ228" s="1">
        <v>-1.8901885610094643E-3</v>
      </c>
      <c r="AM228" t="s">
        <v>139</v>
      </c>
      <c r="AN228" s="2">
        <v>126.18878072022399</v>
      </c>
      <c r="AO228" s="2">
        <v>125.44758680334499</v>
      </c>
      <c r="AP228" s="2">
        <v>-0.74119391687899849</v>
      </c>
      <c r="AQ228" s="1">
        <v>-5.8736910892444264E-3</v>
      </c>
      <c r="AR228" s="2">
        <v>126.01578975532</v>
      </c>
      <c r="AS228" s="2">
        <v>-0.17299096490398824</v>
      </c>
      <c r="AT228" s="1">
        <v>-1.3708902163618686E-3</v>
      </c>
      <c r="AU228" s="2">
        <v>126.212287423258</v>
      </c>
      <c r="AV228" s="2">
        <v>2.3506703034016141E-2</v>
      </c>
      <c r="AW228" s="1">
        <v>1.8628203632566501E-4</v>
      </c>
      <c r="AX228" s="2">
        <v>125.77035762171801</v>
      </c>
      <c r="AY228" s="2">
        <v>-0.41842309850598269</v>
      </c>
      <c r="AZ228" s="1">
        <v>-3.3158502373810714E-3</v>
      </c>
      <c r="BA228" s="2">
        <v>125.962017522506</v>
      </c>
      <c r="BB228" s="2">
        <v>-0.22676319771798603</v>
      </c>
      <c r="BC228" s="1">
        <v>-1.7970155224872793E-3</v>
      </c>
      <c r="BD228" s="2">
        <v>124.40675434115499</v>
      </c>
      <c r="BE228" s="2">
        <v>-1.782026379068995</v>
      </c>
      <c r="BF228" s="1">
        <v>-1.4121908214803709E-2</v>
      </c>
      <c r="BG228" s="1"/>
      <c r="BH228" t="s">
        <v>139</v>
      </c>
      <c r="BI228" s="2">
        <v>123.712050531676</v>
      </c>
      <c r="BJ228" s="2">
        <v>123.40211909180499</v>
      </c>
      <c r="BK228" s="2">
        <v>-0.3099314398710078</v>
      </c>
      <c r="BL228" s="1">
        <v>-2.5052647542338734E-3</v>
      </c>
      <c r="BM228" s="2">
        <v>123.650916872539</v>
      </c>
      <c r="BN228" s="2">
        <v>-6.1133659136999086E-2</v>
      </c>
      <c r="BO228" s="1">
        <v>-4.9416090731877447E-4</v>
      </c>
      <c r="BP228" s="2">
        <v>123.71869231303201</v>
      </c>
      <c r="BQ228" s="2">
        <v>6.6417813560093464E-3</v>
      </c>
      <c r="BR228" s="1">
        <v>5.368742436541171E-5</v>
      </c>
      <c r="BS228" s="2">
        <v>123.46559053107499</v>
      </c>
      <c r="BT228" s="2">
        <v>-0.24646000060100448</v>
      </c>
      <c r="BU228" s="1">
        <v>-1.992206899342432E-3</v>
      </c>
      <c r="BV228" s="2">
        <v>123.628049215743</v>
      </c>
      <c r="BW228" s="2">
        <v>-8.4001315932994203E-2</v>
      </c>
      <c r="BX228" s="1">
        <v>-6.7900673840569793E-4</v>
      </c>
      <c r="BY228" s="2">
        <v>122.91652258686601</v>
      </c>
      <c r="BZ228" s="2">
        <v>-0.79552794480999012</v>
      </c>
      <c r="CA228" s="1">
        <v>-6.4304806313617621E-3</v>
      </c>
      <c r="CC228" t="s">
        <v>139</v>
      </c>
      <c r="CE228" s="23">
        <v>126.18878072022399</v>
      </c>
      <c r="CF228" s="23">
        <v>127.974561834566</v>
      </c>
      <c r="CG228" s="23">
        <v>1.785781114342015</v>
      </c>
      <c r="CH228" s="24">
        <v>1.415166312052187E-2</v>
      </c>
      <c r="CI228" s="2">
        <v>123.712050531676</v>
      </c>
      <c r="CJ228" s="2">
        <v>124.119838878103</v>
      </c>
      <c r="CK228" s="2">
        <v>0.40778834642699735</v>
      </c>
      <c r="CL228" s="1">
        <v>3.2962702071014875E-3</v>
      </c>
      <c r="CN228" s="25" t="s">
        <v>139</v>
      </c>
      <c r="CO228" s="27">
        <v>0</v>
      </c>
      <c r="CP228" s="27">
        <v>2.0385179999999998</v>
      </c>
      <c r="CQ228" s="28">
        <f t="shared" si="64"/>
        <v>-2.0616573314915385</v>
      </c>
      <c r="CR228" s="27">
        <f t="shared" si="65"/>
        <v>6.2927649842969995</v>
      </c>
      <c r="CU228" s="30">
        <v>204</v>
      </c>
      <c r="CV228" s="30"/>
      <c r="CW228" s="15" t="s">
        <v>139</v>
      </c>
      <c r="CX228" s="33" t="s">
        <v>971</v>
      </c>
      <c r="CY228" s="34" t="s">
        <v>1033</v>
      </c>
      <c r="CZ228" s="34" t="s">
        <v>962</v>
      </c>
      <c r="DA228" s="32"/>
      <c r="DB228" s="32"/>
      <c r="DC228" t="s">
        <v>139</v>
      </c>
      <c r="DD228">
        <v>242194</v>
      </c>
      <c r="DE228" t="s">
        <v>963</v>
      </c>
      <c r="DF228" s="30">
        <v>393</v>
      </c>
      <c r="DG228" s="39" t="s">
        <v>139</v>
      </c>
      <c r="DK228" s="30">
        <v>232</v>
      </c>
      <c r="DL228" s="30"/>
      <c r="DM228" s="32"/>
      <c r="DN228" s="32" t="s">
        <v>139</v>
      </c>
      <c r="DO228" s="41">
        <v>241416</v>
      </c>
    </row>
    <row r="229" spans="1:119" ht="15.75" x14ac:dyDescent="0.25">
      <c r="A229" t="s">
        <v>565</v>
      </c>
      <c r="B229" t="s">
        <v>140</v>
      </c>
      <c r="C229" s="52">
        <v>51.916495889570001</v>
      </c>
      <c r="D229" s="52">
        <v>50.884575124347002</v>
      </c>
      <c r="E229" s="52">
        <v>-1.0319207652229991</v>
      </c>
      <c r="F229" s="124">
        <v>-1.9876548822130954E-2</v>
      </c>
      <c r="G229" s="45">
        <v>51.554454192400001</v>
      </c>
      <c r="H229" s="45">
        <v>51.123587704584999</v>
      </c>
      <c r="I229" s="45">
        <v>-0.43086648781500259</v>
      </c>
      <c r="J229" s="46">
        <v>-8.3575026554838314E-3</v>
      </c>
      <c r="K229" s="47">
        <v>3</v>
      </c>
      <c r="L229" s="55">
        <f t="shared" si="56"/>
        <v>49.496009192400003</v>
      </c>
      <c r="M229" s="55">
        <f t="shared" si="57"/>
        <v>49.065142704585</v>
      </c>
      <c r="N229" s="55">
        <f t="shared" ref="N229:N259" si="66">M229-L229</f>
        <v>-0.43086648781500259</v>
      </c>
      <c r="O229" s="129">
        <f t="shared" ref="O229:O260" si="67">N229/L229</f>
        <v>-8.7050753150652218E-3</v>
      </c>
      <c r="P229" s="54"/>
      <c r="Q229" s="42">
        <f t="shared" si="58"/>
        <v>250.78615505915033</v>
      </c>
      <c r="R229" s="42">
        <f t="shared" si="59"/>
        <v>245.80139180420261</v>
      </c>
      <c r="S229" s="42">
        <f t="shared" si="60"/>
        <v>239.09382987899428</v>
      </c>
      <c r="T229" s="42">
        <f t="shared" si="61"/>
        <v>237.01250008253024</v>
      </c>
      <c r="AB229" t="s">
        <v>140</v>
      </c>
      <c r="AC229" s="2">
        <v>51.916495889570001</v>
      </c>
      <c r="AD229" s="2">
        <v>51.625487521669001</v>
      </c>
      <c r="AE229" s="2">
        <v>-0.29100836790100004</v>
      </c>
      <c r="AF229" s="1">
        <v>-5.6053160544578175E-3</v>
      </c>
      <c r="AG229" s="2">
        <v>51.554454192400001</v>
      </c>
      <c r="AH229" s="2">
        <v>51.467366234998003</v>
      </c>
      <c r="AI229" s="2">
        <v>-8.708795740199804E-2</v>
      </c>
      <c r="AJ229" s="1">
        <v>-1.6892421569819718E-3</v>
      </c>
      <c r="AM229" t="s">
        <v>140</v>
      </c>
      <c r="AN229" s="2">
        <v>51.916495889570001</v>
      </c>
      <c r="AO229" s="2">
        <v>51.501124349931004</v>
      </c>
      <c r="AP229" s="2">
        <v>-0.41537153963899698</v>
      </c>
      <c r="AQ229" s="1">
        <v>-8.0007622340791482E-3</v>
      </c>
      <c r="AR229" s="2">
        <v>51.858774558019</v>
      </c>
      <c r="AS229" s="2">
        <v>-5.7721331551000787E-2</v>
      </c>
      <c r="AT229" s="1">
        <v>-1.1118110065397725E-3</v>
      </c>
      <c r="AU229" s="2">
        <v>51.872771924962002</v>
      </c>
      <c r="AV229" s="2">
        <v>-4.3723964607998766E-2</v>
      </c>
      <c r="AW229" s="1">
        <v>-8.4219791530234784E-4</v>
      </c>
      <c r="AX229" s="2">
        <v>51.628013387759999</v>
      </c>
      <c r="AY229" s="2">
        <v>-0.28848250181000168</v>
      </c>
      <c r="AZ229" s="1">
        <v>-5.5566635780585818E-3</v>
      </c>
      <c r="BA229" s="2">
        <v>51.830013308096994</v>
      </c>
      <c r="BB229" s="2">
        <v>-8.6482581473006803E-2</v>
      </c>
      <c r="BC229" s="1">
        <v>-1.6658015914048066E-3</v>
      </c>
      <c r="BD229" s="2">
        <v>50.988583820200006</v>
      </c>
      <c r="BE229" s="2">
        <v>-0.92791206936999515</v>
      </c>
      <c r="BF229" s="1">
        <v>-1.7873164462866076E-2</v>
      </c>
      <c r="BG229" s="1"/>
      <c r="BH229" t="s">
        <v>140</v>
      </c>
      <c r="BI229" s="2">
        <v>51.554454192400001</v>
      </c>
      <c r="BJ229" s="2">
        <v>51.394612325471996</v>
      </c>
      <c r="BK229" s="2">
        <v>-0.15984186692800506</v>
      </c>
      <c r="BL229" s="1">
        <v>-3.1004472733137472E-3</v>
      </c>
      <c r="BM229" s="2">
        <v>51.531507212534002</v>
      </c>
      <c r="BN229" s="2">
        <v>-2.294697986599914E-2</v>
      </c>
      <c r="BO229" s="1">
        <v>-4.4510179043621631E-4</v>
      </c>
      <c r="BP229" s="2">
        <v>51.542097082662998</v>
      </c>
      <c r="BQ229" s="2">
        <v>-1.2357109737003213E-2</v>
      </c>
      <c r="BR229" s="1">
        <v>-2.3969043859695948E-4</v>
      </c>
      <c r="BS229" s="2">
        <v>51.416024094549996</v>
      </c>
      <c r="BT229" s="2">
        <v>-0.13843009785000504</v>
      </c>
      <c r="BU229" s="1">
        <v>-2.6851239144805449E-3</v>
      </c>
      <c r="BV229" s="2">
        <v>51.519221654932998</v>
      </c>
      <c r="BW229" s="2">
        <v>-3.5232537467003056E-2</v>
      </c>
      <c r="BX229" s="1">
        <v>-6.8340433467719511E-4</v>
      </c>
      <c r="BY229" s="2">
        <v>51.169855045254998</v>
      </c>
      <c r="BZ229" s="2">
        <v>-0.38459914714500343</v>
      </c>
      <c r="CA229" s="1">
        <v>-7.4600566172165943E-3</v>
      </c>
      <c r="CC229" t="s">
        <v>140</v>
      </c>
      <c r="CE229" s="23">
        <v>51.916495889570001</v>
      </c>
      <c r="CF229" s="23">
        <v>51.780298019231999</v>
      </c>
      <c r="CG229" s="23">
        <v>-0.13619787033800179</v>
      </c>
      <c r="CH229" s="24">
        <v>-2.6234026007399295E-3</v>
      </c>
      <c r="CI229" s="2">
        <v>51.554454192400001</v>
      </c>
      <c r="CJ229" s="2">
        <v>51.475927329180003</v>
      </c>
      <c r="CK229" s="2">
        <v>-7.8526863219998688E-2</v>
      </c>
      <c r="CL229" s="1">
        <v>-1.523182903400321E-3</v>
      </c>
      <c r="CN229" s="25" t="s">
        <v>140</v>
      </c>
      <c r="CO229" s="27">
        <v>0</v>
      </c>
      <c r="CP229" s="27">
        <v>2.0584449999999999</v>
      </c>
      <c r="CQ229" s="28">
        <f t="shared" si="64"/>
        <v>-2.2669102640183039</v>
      </c>
      <c r="CR229" s="27">
        <f t="shared" si="65"/>
        <v>0.88222781919100024</v>
      </c>
      <c r="CU229" s="30">
        <v>206</v>
      </c>
      <c r="CV229" s="30"/>
      <c r="CW229" s="15" t="s">
        <v>140</v>
      </c>
      <c r="CX229" s="33" t="s">
        <v>973</v>
      </c>
      <c r="CY229" s="34" t="s">
        <v>1034</v>
      </c>
      <c r="CZ229" s="34" t="s">
        <v>962</v>
      </c>
      <c r="DA229" s="32"/>
      <c r="DB229" s="32"/>
      <c r="DC229" t="s">
        <v>140</v>
      </c>
      <c r="DD229">
        <v>207015</v>
      </c>
      <c r="DE229" t="s">
        <v>963</v>
      </c>
      <c r="DF229" s="30">
        <v>394</v>
      </c>
      <c r="DG229" s="39" t="s">
        <v>140</v>
      </c>
      <c r="DK229" s="30">
        <v>233</v>
      </c>
      <c r="DL229" s="30"/>
      <c r="DM229" s="32"/>
      <c r="DN229" s="32" t="s">
        <v>140</v>
      </c>
      <c r="DO229" s="41">
        <v>204240</v>
      </c>
    </row>
    <row r="230" spans="1:119" ht="15.75" x14ac:dyDescent="0.25">
      <c r="A230" t="s">
        <v>566</v>
      </c>
      <c r="B230" t="s">
        <v>141</v>
      </c>
      <c r="C230" s="52">
        <v>67.141790702592004</v>
      </c>
      <c r="D230" s="52">
        <v>67.552296326442004</v>
      </c>
      <c r="E230" s="52">
        <v>0.41050562384999978</v>
      </c>
      <c r="F230" s="124">
        <v>6.1140106564681216E-3</v>
      </c>
      <c r="G230" s="45">
        <v>66.645131943441001</v>
      </c>
      <c r="H230" s="45">
        <v>66.578379279990997</v>
      </c>
      <c r="I230" s="45">
        <v>-6.6752663450003524E-2</v>
      </c>
      <c r="J230" s="46">
        <v>-1.0016134937905709E-3</v>
      </c>
      <c r="K230" s="47">
        <v>2</v>
      </c>
      <c r="L230" s="55">
        <f t="shared" ref="L230:L259" si="68">G230-CO230-CP230</f>
        <v>65.245635943441002</v>
      </c>
      <c r="M230" s="55">
        <f t="shared" ref="M230:M259" si="69">H230-CO230-CP230</f>
        <v>65.178883279990998</v>
      </c>
      <c r="N230" s="55">
        <f t="shared" si="66"/>
        <v>-6.6752663450003524E-2</v>
      </c>
      <c r="O230" s="129">
        <f t="shared" si="67"/>
        <v>-1.0230977518231091E-3</v>
      </c>
      <c r="P230" s="54"/>
      <c r="Q230" s="42">
        <f t="shared" ref="Q230:Q260" si="70">C230/$DD230*1000000</f>
        <v>409.13173460521119</v>
      </c>
      <c r="R230" s="42">
        <f t="shared" ref="R230:R260" si="71">D230/$DD230*1000000</f>
        <v>411.63317039048678</v>
      </c>
      <c r="S230" s="42">
        <f t="shared" ref="S230:S260" si="72">L230/$DD230*1000000</f>
        <v>397.57742427816441</v>
      </c>
      <c r="T230" s="42">
        <f t="shared" ref="T230:T260" si="73">M230/$DD230*1000000</f>
        <v>397.1706637092098</v>
      </c>
      <c r="AB230" t="s">
        <v>141</v>
      </c>
      <c r="AC230" s="2">
        <v>67.141790702592004</v>
      </c>
      <c r="AD230" s="2">
        <v>66.800824142983998</v>
      </c>
      <c r="AE230" s="2">
        <v>-0.34096655960800604</v>
      </c>
      <c r="AF230" s="1">
        <v>-5.0783060153747591E-3</v>
      </c>
      <c r="AG230" s="2">
        <v>66.645131943441001</v>
      </c>
      <c r="AH230" s="2">
        <v>66.545153755881003</v>
      </c>
      <c r="AI230" s="2">
        <v>-9.9978187559997878E-2</v>
      </c>
      <c r="AJ230" s="1">
        <v>-1.5001573955145783E-3</v>
      </c>
      <c r="AM230" t="s">
        <v>141</v>
      </c>
      <c r="AN230" s="2">
        <v>67.141790702592004</v>
      </c>
      <c r="AO230" s="2">
        <v>67.298200961606994</v>
      </c>
      <c r="AP230" s="2">
        <v>0.15641025901499006</v>
      </c>
      <c r="AQ230" s="1">
        <v>2.3295514965905109E-3</v>
      </c>
      <c r="AR230" s="2">
        <v>67.125433210593002</v>
      </c>
      <c r="AS230" s="2">
        <v>-1.6357491999002605E-2</v>
      </c>
      <c r="AT230" s="1">
        <v>-2.4362609081218808E-4</v>
      </c>
      <c r="AU230" s="2">
        <v>67.138785162789006</v>
      </c>
      <c r="AV230" s="2">
        <v>-3.0055398029986691E-3</v>
      </c>
      <c r="AW230" s="1">
        <v>-4.4764069762629078E-5</v>
      </c>
      <c r="AX230" s="2">
        <v>67.107751421383</v>
      </c>
      <c r="AY230" s="2">
        <v>-3.4039281209004457E-2</v>
      </c>
      <c r="AZ230" s="1">
        <v>-5.0697607038488436E-4</v>
      </c>
      <c r="BA230" s="2">
        <v>67.106562071002003</v>
      </c>
      <c r="BB230" s="2">
        <v>-3.5228631590001669E-2</v>
      </c>
      <c r="BC230" s="1">
        <v>-5.2469008081790214E-4</v>
      </c>
      <c r="BD230" s="2">
        <v>67.188701092746001</v>
      </c>
      <c r="BE230" s="2">
        <v>4.6910390153996673E-2</v>
      </c>
      <c r="BF230" s="1">
        <v>6.9867648245767891E-4</v>
      </c>
      <c r="BG230" s="1"/>
      <c r="BH230" t="s">
        <v>141</v>
      </c>
      <c r="BI230" s="2">
        <v>66.645131943441001</v>
      </c>
      <c r="BJ230" s="2">
        <v>66.634989227309006</v>
      </c>
      <c r="BK230" s="2">
        <v>-1.0142716131994689E-2</v>
      </c>
      <c r="BL230" s="1">
        <v>-1.5218990249133872E-4</v>
      </c>
      <c r="BM230" s="2">
        <v>66.635253959787008</v>
      </c>
      <c r="BN230" s="2">
        <v>-9.877983653993283E-3</v>
      </c>
      <c r="BO230" s="1">
        <v>-1.4821763219519655E-4</v>
      </c>
      <c r="BP230" s="2">
        <v>66.644282053186004</v>
      </c>
      <c r="BQ230" s="2">
        <v>-8.4989025499737636E-4</v>
      </c>
      <c r="BR230" s="1">
        <v>-1.2752473139653224E-5</v>
      </c>
      <c r="BS230" s="2">
        <v>66.569234644467002</v>
      </c>
      <c r="BT230" s="2">
        <v>-7.5897298973998772E-2</v>
      </c>
      <c r="BU230" s="1">
        <v>-1.138827349586609E-3</v>
      </c>
      <c r="BV230" s="2">
        <v>66.626614970220999</v>
      </c>
      <c r="BW230" s="2">
        <v>-1.8516973220002342E-2</v>
      </c>
      <c r="BX230" s="1">
        <v>-2.7784434781698595E-4</v>
      </c>
      <c r="BY230" s="2">
        <v>66.498990705769998</v>
      </c>
      <c r="BZ230" s="2">
        <v>-0.14614123767100295</v>
      </c>
      <c r="CA230" s="1">
        <v>-2.1928268938686633E-3</v>
      </c>
      <c r="CC230" t="s">
        <v>141</v>
      </c>
      <c r="CE230" s="23">
        <v>67.141790702592004</v>
      </c>
      <c r="CF230" s="23">
        <v>68.020803199498005</v>
      </c>
      <c r="CG230" s="23">
        <v>0.87901249690600025</v>
      </c>
      <c r="CH230" s="24">
        <v>1.3091883426220058E-2</v>
      </c>
      <c r="CI230" s="2">
        <v>66.645131943441001</v>
      </c>
      <c r="CJ230" s="2">
        <v>66.841281531088995</v>
      </c>
      <c r="CK230" s="2">
        <v>0.19614958764799439</v>
      </c>
      <c r="CL230" s="1">
        <v>2.9431945279132844E-3</v>
      </c>
      <c r="CN230" s="25" t="s">
        <v>141</v>
      </c>
      <c r="CO230" s="27">
        <v>0</v>
      </c>
      <c r="CP230" s="27">
        <v>1.3994960000000001</v>
      </c>
      <c r="CQ230" s="28">
        <f t="shared" si="64"/>
        <v>-1.604577756463075</v>
      </c>
      <c r="CR230" s="27">
        <f t="shared" si="65"/>
        <v>0.81637945857900007</v>
      </c>
      <c r="CU230" s="30">
        <v>207</v>
      </c>
      <c r="CV230" s="30"/>
      <c r="CW230" s="15" t="s">
        <v>1035</v>
      </c>
      <c r="CX230" s="33" t="s">
        <v>973</v>
      </c>
      <c r="CY230" s="34" t="s">
        <v>1036</v>
      </c>
      <c r="CZ230" s="34" t="s">
        <v>962</v>
      </c>
      <c r="DA230" s="32"/>
      <c r="DB230" s="32"/>
      <c r="DC230" t="s">
        <v>141</v>
      </c>
      <c r="DD230">
        <v>164108</v>
      </c>
      <c r="DE230" t="s">
        <v>963</v>
      </c>
      <c r="DF230" s="30">
        <v>395</v>
      </c>
      <c r="DG230" s="39" t="s">
        <v>141</v>
      </c>
      <c r="DK230" s="30">
        <v>234</v>
      </c>
      <c r="DL230" s="30"/>
      <c r="DM230" s="32"/>
      <c r="DN230" s="32" t="s">
        <v>141</v>
      </c>
      <c r="DO230" s="41">
        <v>163518</v>
      </c>
    </row>
    <row r="231" spans="1:119" ht="15.75" x14ac:dyDescent="0.25">
      <c r="A231" t="s">
        <v>567</v>
      </c>
      <c r="B231" t="s">
        <v>142</v>
      </c>
      <c r="C231" s="52">
        <v>61.138835123911001</v>
      </c>
      <c r="D231" s="52">
        <v>60.354660826375998</v>
      </c>
      <c r="E231" s="52">
        <v>-0.78417429753500301</v>
      </c>
      <c r="F231" s="124">
        <v>-1.28261242783855E-2</v>
      </c>
      <c r="G231" s="45">
        <v>58.557721514481997</v>
      </c>
      <c r="H231" s="45">
        <v>58.157856566715004</v>
      </c>
      <c r="I231" s="45">
        <v>-0.39986494776699288</v>
      </c>
      <c r="J231" s="46">
        <v>-6.8285605625570947E-3</v>
      </c>
      <c r="K231" s="47">
        <v>2</v>
      </c>
      <c r="L231" s="55">
        <f t="shared" si="68"/>
        <v>57.123810514481995</v>
      </c>
      <c r="M231" s="55">
        <f t="shared" si="69"/>
        <v>56.723945566715003</v>
      </c>
      <c r="N231" s="55">
        <f t="shared" si="66"/>
        <v>-0.39986494776699288</v>
      </c>
      <c r="O231" s="129">
        <f t="shared" si="67"/>
        <v>-6.9999697878281308E-3</v>
      </c>
      <c r="P231" s="54"/>
      <c r="Q231" s="42">
        <f t="shared" si="70"/>
        <v>371.58784885744586</v>
      </c>
      <c r="R231" s="42">
        <f t="shared" si="71"/>
        <v>366.82181692766238</v>
      </c>
      <c r="S231" s="42">
        <f t="shared" si="72"/>
        <v>347.18544808053042</v>
      </c>
      <c r="T231" s="42">
        <f t="shared" si="73"/>
        <v>344.75516043319317</v>
      </c>
      <c r="AB231" t="s">
        <v>142</v>
      </c>
      <c r="AC231" s="2">
        <v>61.138835123911001</v>
      </c>
      <c r="AD231" s="2">
        <v>60.080020588838003</v>
      </c>
      <c r="AE231" s="2">
        <v>-1.0588145350729974</v>
      </c>
      <c r="AF231" s="1">
        <v>-1.731819935605711E-2</v>
      </c>
      <c r="AG231" s="2">
        <v>58.557721514481997</v>
      </c>
      <c r="AH231" s="2">
        <v>58.251362407388001</v>
      </c>
      <c r="AI231" s="2">
        <v>-0.30635910709399639</v>
      </c>
      <c r="AJ231" s="1">
        <v>-5.2317456890502521E-3</v>
      </c>
      <c r="AM231" t="s">
        <v>142</v>
      </c>
      <c r="AN231" s="2">
        <v>61.138835123911001</v>
      </c>
      <c r="AO231" s="2">
        <v>60.878129933076004</v>
      </c>
      <c r="AP231" s="2">
        <v>-0.26070519083499732</v>
      </c>
      <c r="AQ231" s="1">
        <v>-4.2641504422945278E-3</v>
      </c>
      <c r="AR231" s="2">
        <v>61.121332752245998</v>
      </c>
      <c r="AS231" s="2">
        <v>-1.7502371665003125E-2</v>
      </c>
      <c r="AT231" s="1">
        <v>-2.8627257339023228E-4</v>
      </c>
      <c r="AU231" s="2">
        <v>61.129374737558003</v>
      </c>
      <c r="AV231" s="2">
        <v>-9.4603863529982846E-3</v>
      </c>
      <c r="AW231" s="1">
        <v>-1.5473612367368101E-4</v>
      </c>
      <c r="AX231" s="2">
        <v>60.961837134983</v>
      </c>
      <c r="AY231" s="2">
        <v>-0.17699798892800089</v>
      </c>
      <c r="AZ231" s="1">
        <v>-2.8950173579407653E-3</v>
      </c>
      <c r="BA231" s="2">
        <v>61.066468720399996</v>
      </c>
      <c r="BB231" s="2">
        <v>-7.2366403511004762E-2</v>
      </c>
      <c r="BC231" s="1">
        <v>-1.1836405349290461E-3</v>
      </c>
      <c r="BD231" s="2">
        <v>60.493855903669001</v>
      </c>
      <c r="BE231" s="2">
        <v>-0.64497922024199994</v>
      </c>
      <c r="BF231" s="1">
        <v>-1.0549419512733778E-2</v>
      </c>
      <c r="BG231" s="1"/>
      <c r="BH231" t="s">
        <v>142</v>
      </c>
      <c r="BI231" s="2">
        <v>58.557721514481997</v>
      </c>
      <c r="BJ231" s="2">
        <v>58.433344119933999</v>
      </c>
      <c r="BK231" s="2">
        <v>-0.12437739454799868</v>
      </c>
      <c r="BL231" s="1">
        <v>-2.1240135601457567E-3</v>
      </c>
      <c r="BM231" s="2">
        <v>58.54161310125</v>
      </c>
      <c r="BN231" s="2">
        <v>-1.6108413231997076E-2</v>
      </c>
      <c r="BO231" s="1">
        <v>-2.7508606577209943E-4</v>
      </c>
      <c r="BP231" s="2">
        <v>58.555046894565002</v>
      </c>
      <c r="BQ231" s="2">
        <v>-2.6746199169949136E-3</v>
      </c>
      <c r="BR231" s="1">
        <v>-4.5674931466270411E-5</v>
      </c>
      <c r="BS231" s="2">
        <v>58.431961408940005</v>
      </c>
      <c r="BT231" s="2">
        <v>-0.12576010554199257</v>
      </c>
      <c r="BU231" s="1">
        <v>-2.1476263469522232E-3</v>
      </c>
      <c r="BV231" s="2">
        <v>58.519135146746002</v>
      </c>
      <c r="BW231" s="2">
        <v>-3.8586367735994997E-2</v>
      </c>
      <c r="BX231" s="1">
        <v>-6.589458527079498E-4</v>
      </c>
      <c r="BY231" s="2">
        <v>58.231051448225998</v>
      </c>
      <c r="BZ231" s="2">
        <v>-0.32667006625599981</v>
      </c>
      <c r="CA231" s="1">
        <v>-5.5785993342519404E-3</v>
      </c>
      <c r="CC231" t="s">
        <v>142</v>
      </c>
      <c r="CE231" s="23">
        <v>61.138835123911001</v>
      </c>
      <c r="CF231" s="23">
        <v>61.943995800911004</v>
      </c>
      <c r="CG231" s="23">
        <v>0.80516067700000349</v>
      </c>
      <c r="CH231" s="24">
        <v>1.3169382036281395E-2</v>
      </c>
      <c r="CI231" s="2">
        <v>58.557721514481997</v>
      </c>
      <c r="CJ231" s="2">
        <v>58.738620218160001</v>
      </c>
      <c r="CK231" s="2">
        <v>0.18089870367800387</v>
      </c>
      <c r="CL231" s="1">
        <v>3.0892374054080217E-3</v>
      </c>
      <c r="CN231" s="25" t="s">
        <v>142</v>
      </c>
      <c r="CO231" s="27">
        <v>0</v>
      </c>
      <c r="CP231" s="27">
        <v>1.4339109999999999</v>
      </c>
      <c r="CQ231" s="28">
        <f t="shared" si="64"/>
        <v>-1.4990525330344138</v>
      </c>
      <c r="CR231" s="27">
        <f t="shared" si="65"/>
        <v>5.4509140165410006</v>
      </c>
      <c r="CU231" s="30">
        <v>208</v>
      </c>
      <c r="CV231" s="30"/>
      <c r="CW231" s="15" t="s">
        <v>142</v>
      </c>
      <c r="CX231" s="33" t="s">
        <v>973</v>
      </c>
      <c r="CY231" s="34" t="s">
        <v>1037</v>
      </c>
      <c r="CZ231" s="34" t="s">
        <v>962</v>
      </c>
      <c r="DA231" s="32"/>
      <c r="DB231" s="32"/>
      <c r="DC231" t="s">
        <v>142</v>
      </c>
      <c r="DD231">
        <v>164534</v>
      </c>
      <c r="DE231" t="s">
        <v>963</v>
      </c>
      <c r="DF231" s="30">
        <v>396</v>
      </c>
      <c r="DG231" s="39" t="s">
        <v>142</v>
      </c>
      <c r="DK231" s="30">
        <v>235</v>
      </c>
      <c r="DL231" s="30"/>
      <c r="DM231" s="32"/>
      <c r="DN231" s="32" t="s">
        <v>142</v>
      </c>
      <c r="DO231" s="41">
        <v>162174</v>
      </c>
    </row>
    <row r="232" spans="1:119" ht="15.75" x14ac:dyDescent="0.25">
      <c r="B232" t="s">
        <v>143</v>
      </c>
      <c r="C232" s="52">
        <v>62.101390154504998</v>
      </c>
      <c r="D232" s="52">
        <v>61.590495615432999</v>
      </c>
      <c r="E232" s="52">
        <v>-0.51089453907199811</v>
      </c>
      <c r="F232" s="124">
        <v>-8.2267810398594828E-3</v>
      </c>
      <c r="G232" s="45">
        <v>59.459054810556005</v>
      </c>
      <c r="H232" s="45">
        <v>59.128367923865994</v>
      </c>
      <c r="I232" s="45">
        <v>-0.33068688669001034</v>
      </c>
      <c r="J232" s="46">
        <v>-5.5615900344130964E-3</v>
      </c>
      <c r="K232" s="47">
        <v>3</v>
      </c>
      <c r="L232" s="55">
        <f t="shared" si="68"/>
        <v>57.919777810556006</v>
      </c>
      <c r="M232" s="55">
        <f t="shared" si="69"/>
        <v>57.589090923865996</v>
      </c>
      <c r="N232" s="55">
        <f t="shared" si="66"/>
        <v>-0.33068688669001034</v>
      </c>
      <c r="O232" s="129">
        <f t="shared" si="67"/>
        <v>-5.7093949457406572E-3</v>
      </c>
      <c r="P232" s="54"/>
      <c r="Q232" s="42">
        <f t="shared" si="70"/>
        <v>453.97412299064291</v>
      </c>
      <c r="R232" s="42">
        <f t="shared" si="71"/>
        <v>450.23937728303662</v>
      </c>
      <c r="S232" s="42">
        <f t="shared" si="72"/>
        <v>423.40566402687233</v>
      </c>
      <c r="T232" s="42">
        <f t="shared" si="73"/>
        <v>420.98827386867936</v>
      </c>
      <c r="AB232" t="s">
        <v>143</v>
      </c>
      <c r="AC232" s="2">
        <v>62.101390154504998</v>
      </c>
      <c r="AD232" s="2">
        <v>62.499323741852997</v>
      </c>
      <c r="AE232" s="2">
        <v>0.39793358734799966</v>
      </c>
      <c r="AF232" s="1">
        <v>6.4078048230154236E-3</v>
      </c>
      <c r="AG232" s="2">
        <v>59.459054810556005</v>
      </c>
      <c r="AH232" s="2">
        <v>59.561718518795999</v>
      </c>
      <c r="AI232" s="2">
        <v>0.10266370823999438</v>
      </c>
      <c r="AJ232" s="1">
        <v>1.7266286618092704E-3</v>
      </c>
      <c r="AM232" t="s">
        <v>143</v>
      </c>
      <c r="AN232" s="2">
        <v>62.101390154504998</v>
      </c>
      <c r="AO232" s="2">
        <v>61.708117436601</v>
      </c>
      <c r="AP232" s="2">
        <v>-0.3932727179039972</v>
      </c>
      <c r="AQ232" s="1">
        <v>-6.332752244765461E-3</v>
      </c>
      <c r="AR232" s="2">
        <v>61.977603612254001</v>
      </c>
      <c r="AS232" s="2">
        <v>-0.12378654225099694</v>
      </c>
      <c r="AT232" s="1">
        <v>-1.9932974437934887E-3</v>
      </c>
      <c r="AU232" s="2">
        <v>62.107103377531999</v>
      </c>
      <c r="AV232" s="2">
        <v>5.7132230270013906E-3</v>
      </c>
      <c r="AW232" s="1">
        <v>9.1998311354821397E-5</v>
      </c>
      <c r="AX232" s="2">
        <v>61.886673010614999</v>
      </c>
      <c r="AY232" s="2">
        <v>-0.21471714388999885</v>
      </c>
      <c r="AZ232" s="1">
        <v>-3.4575255619204962E-3</v>
      </c>
      <c r="BA232" s="2">
        <v>61.989430122521</v>
      </c>
      <c r="BB232" s="2">
        <v>-0.11196003198399751</v>
      </c>
      <c r="BC232" s="1">
        <v>-1.8028587074370933E-3</v>
      </c>
      <c r="BD232" s="2">
        <v>61.132662086011997</v>
      </c>
      <c r="BE232" s="2">
        <v>-0.96872806849300019</v>
      </c>
      <c r="BF232" s="1">
        <v>-1.5599136606811146E-2</v>
      </c>
      <c r="BG232" s="1"/>
      <c r="BH232" t="s">
        <v>143</v>
      </c>
      <c r="BI232" s="2">
        <v>59.459054810556005</v>
      </c>
      <c r="BJ232" s="2">
        <v>59.296020263186001</v>
      </c>
      <c r="BK232" s="2">
        <v>-0.16303454737000322</v>
      </c>
      <c r="BL232" s="1">
        <v>-2.7419633206321849E-3</v>
      </c>
      <c r="BM232" s="2">
        <v>59.412658400923995</v>
      </c>
      <c r="BN232" s="2">
        <v>-4.639640963200975E-2</v>
      </c>
      <c r="BO232" s="1">
        <v>-7.803085632597848E-4</v>
      </c>
      <c r="BP232" s="2">
        <v>59.460668224949004</v>
      </c>
      <c r="BQ232" s="2">
        <v>1.6134143929988909E-3</v>
      </c>
      <c r="BR232" s="1">
        <v>2.7134881274844198E-5</v>
      </c>
      <c r="BS232" s="2">
        <v>59.320423910397999</v>
      </c>
      <c r="BT232" s="2">
        <v>-0.13863090015800594</v>
      </c>
      <c r="BU232" s="1">
        <v>-2.3315355516447638E-3</v>
      </c>
      <c r="BV232" s="2">
        <v>59.408646889879002</v>
      </c>
      <c r="BW232" s="2">
        <v>-5.0407920677002949E-2</v>
      </c>
      <c r="BX232" s="1">
        <v>-8.4777534452252731E-4</v>
      </c>
      <c r="BY232" s="2">
        <v>59.037953392559999</v>
      </c>
      <c r="BZ232" s="2">
        <v>-0.42110141799600598</v>
      </c>
      <c r="CA232" s="1">
        <v>-7.0822084094287717E-3</v>
      </c>
      <c r="CC232" t="s">
        <v>143</v>
      </c>
      <c r="CE232" s="23">
        <v>62.101390154504998</v>
      </c>
      <c r="CF232" s="23">
        <v>61.906446802657996</v>
      </c>
      <c r="CG232" s="23">
        <v>-0.19494335184700162</v>
      </c>
      <c r="CH232" s="24">
        <v>-3.1391141383790735E-3</v>
      </c>
      <c r="CI232" s="2">
        <v>59.459054810556005</v>
      </c>
      <c r="CJ232" s="2">
        <v>59.356636788700996</v>
      </c>
      <c r="CK232" s="2">
        <v>-0.10241802185500859</v>
      </c>
      <c r="CL232" s="1">
        <v>-1.7224966353959919E-3</v>
      </c>
      <c r="CN232" s="25" t="s">
        <v>143</v>
      </c>
      <c r="CO232" s="27">
        <v>0</v>
      </c>
      <c r="CP232" s="27">
        <v>1.539277</v>
      </c>
      <c r="CQ232" s="28">
        <f t="shared" si="64"/>
        <v>-1.5032769506749506</v>
      </c>
      <c r="CR232" s="27">
        <f t="shared" si="65"/>
        <v>4.9354138386340001</v>
      </c>
      <c r="CU232" s="30">
        <v>209</v>
      </c>
      <c r="CV232" s="30"/>
      <c r="CW232" s="15" t="s">
        <v>143</v>
      </c>
      <c r="CX232" s="33" t="s">
        <v>973</v>
      </c>
      <c r="CY232" s="34" t="s">
        <v>1038</v>
      </c>
      <c r="CZ232" s="34" t="s">
        <v>962</v>
      </c>
      <c r="DA232" s="32"/>
      <c r="DB232" s="32"/>
      <c r="DC232" t="s">
        <v>143</v>
      </c>
      <c r="DD232">
        <v>136795</v>
      </c>
      <c r="DE232" t="s">
        <v>963</v>
      </c>
      <c r="DF232" s="30">
        <v>397</v>
      </c>
      <c r="DG232" s="39" t="s">
        <v>143</v>
      </c>
      <c r="DK232" s="30">
        <v>236</v>
      </c>
      <c r="DL232" s="30"/>
      <c r="DM232" s="32"/>
      <c r="DN232" s="32" t="s">
        <v>143</v>
      </c>
      <c r="DO232" s="41">
        <v>136034</v>
      </c>
    </row>
    <row r="233" spans="1:119" ht="15.75" x14ac:dyDescent="0.25">
      <c r="A233" t="s">
        <v>568</v>
      </c>
      <c r="B233" t="s">
        <v>144</v>
      </c>
      <c r="C233" s="52">
        <v>52.879150282357998</v>
      </c>
      <c r="D233" s="52">
        <v>52.536811041230997</v>
      </c>
      <c r="E233" s="52">
        <v>-0.34233924112700009</v>
      </c>
      <c r="F233" s="124">
        <v>-6.4739928553884931E-3</v>
      </c>
      <c r="G233" s="45">
        <v>53.913219985527</v>
      </c>
      <c r="H233" s="45">
        <v>53.682890021665003</v>
      </c>
      <c r="I233" s="45">
        <v>-0.23032996386199756</v>
      </c>
      <c r="J233" s="46">
        <v>-4.27223534271983E-3</v>
      </c>
      <c r="K233" s="47">
        <v>3</v>
      </c>
      <c r="L233" s="55">
        <f t="shared" si="68"/>
        <v>51.919638985527001</v>
      </c>
      <c r="M233" s="55">
        <f t="shared" si="69"/>
        <v>51.689309021665004</v>
      </c>
      <c r="N233" s="55">
        <f t="shared" si="66"/>
        <v>-0.23032996386199756</v>
      </c>
      <c r="O233" s="129">
        <f t="shared" si="67"/>
        <v>-4.4362782246271746E-3</v>
      </c>
      <c r="P233" s="54"/>
      <c r="Q233" s="42">
        <f t="shared" si="70"/>
        <v>264.13293913734833</v>
      </c>
      <c r="R233" s="42">
        <f t="shared" si="71"/>
        <v>262.42294437650037</v>
      </c>
      <c r="S233" s="42">
        <f t="shared" si="72"/>
        <v>259.34015147691548</v>
      </c>
      <c r="T233" s="42">
        <f t="shared" si="73"/>
        <v>258.18964641014691</v>
      </c>
      <c r="AB233" t="s">
        <v>144</v>
      </c>
      <c r="AC233" s="2">
        <v>52.879150282357998</v>
      </c>
      <c r="AD233" s="2">
        <v>53.298348905024994</v>
      </c>
      <c r="AE233" s="2">
        <v>0.41919862266699681</v>
      </c>
      <c r="AF233" s="1">
        <v>7.9274840920969467E-3</v>
      </c>
      <c r="AG233" s="2">
        <v>53.913219985527</v>
      </c>
      <c r="AH233" s="2">
        <v>54.028923357372001</v>
      </c>
      <c r="AI233" s="2">
        <v>0.1157033718450009</v>
      </c>
      <c r="AJ233" s="1">
        <v>2.1461039031996504E-3</v>
      </c>
      <c r="AM233" t="s">
        <v>144</v>
      </c>
      <c r="AN233" s="2">
        <v>52.879150282357998</v>
      </c>
      <c r="AO233" s="2">
        <v>52.447502529181001</v>
      </c>
      <c r="AP233" s="2">
        <v>-0.43164775317699622</v>
      </c>
      <c r="AQ233" s="1">
        <v>-8.162910161606857E-3</v>
      </c>
      <c r="AR233" s="2">
        <v>52.847237461083004</v>
      </c>
      <c r="AS233" s="2">
        <v>-3.1912821274993064E-2</v>
      </c>
      <c r="AT233" s="1">
        <v>-6.0350480491060566E-4</v>
      </c>
      <c r="AU233" s="2">
        <v>52.840441094166003</v>
      </c>
      <c r="AV233" s="2">
        <v>-3.8709188191994315E-2</v>
      </c>
      <c r="AW233" s="1">
        <v>-7.3203120672891769E-4</v>
      </c>
      <c r="AX233" s="2">
        <v>52.629109255284</v>
      </c>
      <c r="AY233" s="2">
        <v>-0.25004102707399767</v>
      </c>
      <c r="AZ233" s="1">
        <v>-4.7285371595204798E-3</v>
      </c>
      <c r="BA233" s="2">
        <v>52.797012968318995</v>
      </c>
      <c r="BB233" s="2">
        <v>-8.2137314039002263E-2</v>
      </c>
      <c r="BC233" s="1">
        <v>-1.5533024566471831E-3</v>
      </c>
      <c r="BD233" s="2">
        <v>51.925108438896004</v>
      </c>
      <c r="BE233" s="2">
        <v>-0.95404184346199372</v>
      </c>
      <c r="BF233" s="1">
        <v>-1.8041928404063056E-2</v>
      </c>
      <c r="BG233" s="1"/>
      <c r="BH233" t="s">
        <v>144</v>
      </c>
      <c r="BI233" s="2">
        <v>53.913219985527</v>
      </c>
      <c r="BJ233" s="2">
        <v>53.749138674324996</v>
      </c>
      <c r="BK233" s="2">
        <v>-0.16408131120200409</v>
      </c>
      <c r="BL233" s="1">
        <v>-3.0434337115470326E-3</v>
      </c>
      <c r="BM233" s="2">
        <v>53.90158930866</v>
      </c>
      <c r="BN233" s="2">
        <v>-1.1630676867000034E-2</v>
      </c>
      <c r="BO233" s="1">
        <v>-2.1572959044409309E-4</v>
      </c>
      <c r="BP233" s="2">
        <v>53.902280459105995</v>
      </c>
      <c r="BQ233" s="2">
        <v>-1.0939526421005041E-2</v>
      </c>
      <c r="BR233" s="1">
        <v>-2.0290990640035517E-4</v>
      </c>
      <c r="BS233" s="2">
        <v>53.795013679989999</v>
      </c>
      <c r="BT233" s="2">
        <v>-0.11820630553700084</v>
      </c>
      <c r="BU233" s="1">
        <v>-2.1925291342036945E-3</v>
      </c>
      <c r="BV233" s="2">
        <v>53.885886708464</v>
      </c>
      <c r="BW233" s="2">
        <v>-2.7333277063000594E-2</v>
      </c>
      <c r="BX233" s="1">
        <v>-5.0698654375194447E-4</v>
      </c>
      <c r="BY233" s="2">
        <v>53.519669441664</v>
      </c>
      <c r="BZ233" s="2">
        <v>-0.39355054386300026</v>
      </c>
      <c r="CA233" s="1">
        <v>-7.2997039310330357E-3</v>
      </c>
      <c r="CC233" t="s">
        <v>144</v>
      </c>
      <c r="CE233" s="23">
        <v>52.879150282357998</v>
      </c>
      <c r="CF233" s="23">
        <v>52.832953943127997</v>
      </c>
      <c r="CG233" s="23">
        <v>-4.619633923000066E-2</v>
      </c>
      <c r="CH233" s="24">
        <v>-8.7362105826827333E-4</v>
      </c>
      <c r="CI233" s="2">
        <v>53.913219985527</v>
      </c>
      <c r="CJ233" s="2">
        <v>53.858697308578996</v>
      </c>
      <c r="CK233" s="2">
        <v>-5.4522676948003834E-2</v>
      </c>
      <c r="CL233" s="1">
        <v>-1.0113044066490638E-3</v>
      </c>
      <c r="CN233" s="25" t="s">
        <v>144</v>
      </c>
      <c r="CO233" s="27">
        <v>0</v>
      </c>
      <c r="CP233" s="27">
        <v>1.993581</v>
      </c>
      <c r="CQ233" s="28">
        <f t="shared" si="64"/>
        <v>-1.9396764053418181</v>
      </c>
      <c r="CR233" s="27">
        <f t="shared" si="65"/>
        <v>3.6278780301170004</v>
      </c>
      <c r="CU233" s="30">
        <v>210</v>
      </c>
      <c r="CV233" s="30"/>
      <c r="CW233" s="15" t="s">
        <v>144</v>
      </c>
      <c r="CX233" s="33" t="s">
        <v>973</v>
      </c>
      <c r="CY233" s="34" t="s">
        <v>1039</v>
      </c>
      <c r="CZ233" s="34" t="s">
        <v>962</v>
      </c>
      <c r="DA233" s="32"/>
      <c r="DB233" s="32"/>
      <c r="DC233" t="s">
        <v>144</v>
      </c>
      <c r="DD233">
        <v>200199</v>
      </c>
      <c r="DE233" t="s">
        <v>963</v>
      </c>
      <c r="DF233" s="30">
        <v>398</v>
      </c>
      <c r="DG233" s="39" t="s">
        <v>144</v>
      </c>
      <c r="DK233" s="30">
        <v>237</v>
      </c>
      <c r="DL233" s="30"/>
      <c r="DM233" s="32"/>
      <c r="DN233" s="32" t="s">
        <v>144</v>
      </c>
      <c r="DO233" s="41">
        <v>199166</v>
      </c>
    </row>
    <row r="234" spans="1:119" ht="15.75" x14ac:dyDescent="0.25">
      <c r="A234" t="s">
        <v>569</v>
      </c>
      <c r="B234" t="s">
        <v>146</v>
      </c>
      <c r="C234" s="52">
        <v>12.58382639313</v>
      </c>
      <c r="D234" s="52">
        <v>10.161232503984001</v>
      </c>
      <c r="E234" s="52">
        <v>-2.4225938891459986</v>
      </c>
      <c r="F234" s="124">
        <v>-0.19251647419965892</v>
      </c>
      <c r="G234" s="45">
        <v>19.490314616439001</v>
      </c>
      <c r="H234" s="45">
        <v>19.430507347633998</v>
      </c>
      <c r="I234" s="45">
        <v>-5.9807268805002423E-2</v>
      </c>
      <c r="J234" s="46">
        <v>-3.0685635394801839E-3</v>
      </c>
      <c r="K234" s="47">
        <v>4</v>
      </c>
      <c r="L234" s="55">
        <f t="shared" si="68"/>
        <v>17.862437616438999</v>
      </c>
      <c r="M234" s="55">
        <f t="shared" si="69"/>
        <v>17.802630347633997</v>
      </c>
      <c r="N234" s="55">
        <f t="shared" si="66"/>
        <v>-5.9807268805002423E-2</v>
      </c>
      <c r="O234" s="129">
        <f t="shared" si="67"/>
        <v>-3.3482142857121098E-3</v>
      </c>
      <c r="P234" s="54"/>
      <c r="Q234" s="42">
        <f t="shared" si="70"/>
        <v>85.601931873486436</v>
      </c>
      <c r="R234" s="42">
        <f t="shared" si="71"/>
        <v>69.122149764523428</v>
      </c>
      <c r="S234" s="42">
        <f t="shared" si="72"/>
        <v>121.50987467306331</v>
      </c>
      <c r="T234" s="42">
        <f t="shared" si="73"/>
        <v>121.10303357482788</v>
      </c>
      <c r="AB234" t="s">
        <v>146</v>
      </c>
      <c r="AC234" s="2">
        <v>12.58382639313</v>
      </c>
      <c r="AD234" s="2">
        <v>12.451890444181</v>
      </c>
      <c r="AE234" s="2">
        <v>-0.13193594894899974</v>
      </c>
      <c r="AF234" s="1">
        <v>-1.048456525282554E-2</v>
      </c>
      <c r="AG234" s="2">
        <v>19.490314616439001</v>
      </c>
      <c r="AH234" s="2">
        <v>19.490314616439001</v>
      </c>
      <c r="AI234" s="2">
        <v>0</v>
      </c>
      <c r="AJ234" s="1">
        <v>0</v>
      </c>
      <c r="AM234" t="s">
        <v>146</v>
      </c>
      <c r="AN234" s="2">
        <v>12.58382639313</v>
      </c>
      <c r="AO234" s="2">
        <v>12.626238630925</v>
      </c>
      <c r="AP234" s="2">
        <v>4.2412237795000252E-2</v>
      </c>
      <c r="AQ234" s="1">
        <v>3.3703769004755774E-3</v>
      </c>
      <c r="AR234" s="2">
        <v>12.564126682915001</v>
      </c>
      <c r="AS234" s="2">
        <v>-1.9699710214998944E-2</v>
      </c>
      <c r="AT234" s="1">
        <v>-1.5654785436132353E-3</v>
      </c>
      <c r="AU234" s="2">
        <v>12.528577910298999</v>
      </c>
      <c r="AV234" s="2">
        <v>-5.52484828310007E-2</v>
      </c>
      <c r="AW234" s="1">
        <v>-4.3904358741918906E-3</v>
      </c>
      <c r="AX234" s="2">
        <v>12.533767960803001</v>
      </c>
      <c r="AY234" s="2">
        <v>-5.0058432326999025E-2</v>
      </c>
      <c r="AZ234" s="1">
        <v>-3.9779976902993407E-3</v>
      </c>
      <c r="BA234" s="2">
        <v>12.596859311772</v>
      </c>
      <c r="BB234" s="2">
        <v>1.3032918642000624E-2</v>
      </c>
      <c r="BC234" s="1">
        <v>1.0356880518564528E-3</v>
      </c>
      <c r="BD234" s="2">
        <v>12.477322230043999</v>
      </c>
      <c r="BE234" s="2">
        <v>-0.10650416308600086</v>
      </c>
      <c r="BF234" s="1">
        <v>-8.4635753671987741E-3</v>
      </c>
      <c r="BG234" s="1"/>
      <c r="BH234" t="s">
        <v>146</v>
      </c>
      <c r="BI234" s="2">
        <v>19.490314616439001</v>
      </c>
      <c r="BJ234" s="2">
        <v>19.470378860169998</v>
      </c>
      <c r="BK234" s="2">
        <v>-1.9935756269003235E-2</v>
      </c>
      <c r="BL234" s="1">
        <v>-1.022854513194391E-3</v>
      </c>
      <c r="BM234" s="2">
        <v>19.490314616439001</v>
      </c>
      <c r="BN234" s="2">
        <v>0</v>
      </c>
      <c r="BO234" s="1">
        <v>0</v>
      </c>
      <c r="BP234" s="2">
        <v>19.490314616439001</v>
      </c>
      <c r="BQ234" s="2">
        <v>0</v>
      </c>
      <c r="BR234" s="1">
        <v>0</v>
      </c>
      <c r="BS234" s="2">
        <v>19.470378860169998</v>
      </c>
      <c r="BT234" s="2">
        <v>-1.9935756269003235E-2</v>
      </c>
      <c r="BU234" s="1">
        <v>-1.022854513194391E-3</v>
      </c>
      <c r="BV234" s="2">
        <v>19.490314616439001</v>
      </c>
      <c r="BW234" s="2">
        <v>0</v>
      </c>
      <c r="BX234" s="1">
        <v>0</v>
      </c>
      <c r="BY234" s="2">
        <v>19.430507347633998</v>
      </c>
      <c r="BZ234" s="2">
        <v>-5.9807268805002423E-2</v>
      </c>
      <c r="CA234" s="1">
        <v>-3.0685635394801839E-3</v>
      </c>
      <c r="CC234" t="s">
        <v>146</v>
      </c>
      <c r="CE234" s="23">
        <v>12.58382639313</v>
      </c>
      <c r="CF234" s="23">
        <v>10.543831106697001</v>
      </c>
      <c r="CG234" s="23">
        <v>-2.0399952864329993</v>
      </c>
      <c r="CH234" s="24">
        <v>-0.1621124785658766</v>
      </c>
      <c r="CI234" s="2">
        <v>19.490314616439001</v>
      </c>
      <c r="CJ234" s="2">
        <v>19.470378860169998</v>
      </c>
      <c r="CK234" s="2">
        <v>-1.9935756269003235E-2</v>
      </c>
      <c r="CL234" s="1">
        <v>-1.022854513194391E-3</v>
      </c>
      <c r="CN234" s="25" t="s">
        <v>146</v>
      </c>
      <c r="CO234" s="27">
        <v>0</v>
      </c>
      <c r="CP234" s="27">
        <v>1.627877</v>
      </c>
      <c r="CQ234" s="28">
        <f t="shared" si="64"/>
        <v>-1.5864358988505702</v>
      </c>
      <c r="CR234" s="27">
        <f t="shared" si="65"/>
        <v>5.1693707714029999</v>
      </c>
      <c r="CU234" s="30">
        <v>214</v>
      </c>
      <c r="CV234" s="30"/>
      <c r="CW234" s="15" t="s">
        <v>146</v>
      </c>
      <c r="CX234" s="33" t="s">
        <v>973</v>
      </c>
      <c r="CY234" s="34" t="s">
        <v>1042</v>
      </c>
      <c r="CZ234" s="34" t="s">
        <v>962</v>
      </c>
      <c r="DA234" s="32"/>
      <c r="DB234" s="32"/>
      <c r="DC234" t="s">
        <v>146</v>
      </c>
      <c r="DD234">
        <v>147004</v>
      </c>
      <c r="DE234" t="s">
        <v>963</v>
      </c>
      <c r="DF234" s="30">
        <v>399</v>
      </c>
      <c r="DG234" s="39" t="s">
        <v>146</v>
      </c>
      <c r="DK234" s="30">
        <v>240</v>
      </c>
      <c r="DL234" s="30"/>
      <c r="DM234" s="32"/>
      <c r="DN234" s="32" t="s">
        <v>146</v>
      </c>
      <c r="DO234" s="41">
        <v>145629</v>
      </c>
    </row>
    <row r="235" spans="1:119" ht="15.75" x14ac:dyDescent="0.25">
      <c r="A235" t="s">
        <v>570</v>
      </c>
      <c r="B235" t="s">
        <v>147</v>
      </c>
      <c r="C235" s="52">
        <v>9.9612583718169994</v>
      </c>
      <c r="D235" s="52">
        <v>8.6338677484639987</v>
      </c>
      <c r="E235" s="52">
        <v>-1.3273906233530006</v>
      </c>
      <c r="F235" s="124">
        <v>-0.13325531512248848</v>
      </c>
      <c r="G235" s="45">
        <v>20.202348525316001</v>
      </c>
      <c r="H235" s="45">
        <v>20.141277238958999</v>
      </c>
      <c r="I235" s="45">
        <v>-6.1071286357002208E-2</v>
      </c>
      <c r="J235" s="46">
        <v>-3.0229795451985424E-3</v>
      </c>
      <c r="K235" s="47">
        <v>4</v>
      </c>
      <c r="L235" s="55">
        <f t="shared" si="68"/>
        <v>18.239957525316001</v>
      </c>
      <c r="M235" s="55">
        <f t="shared" si="69"/>
        <v>18.178886238958999</v>
      </c>
      <c r="N235" s="55">
        <f t="shared" si="66"/>
        <v>-6.1071286357002208E-2</v>
      </c>
      <c r="O235" s="129">
        <f t="shared" si="67"/>
        <v>-3.3482142857097562E-3</v>
      </c>
      <c r="P235" s="54"/>
      <c r="Q235" s="42">
        <f t="shared" si="70"/>
        <v>59.140776283845796</v>
      </c>
      <c r="R235" s="42">
        <f t="shared" si="71"/>
        <v>51.259953503553334</v>
      </c>
      <c r="S235" s="42">
        <f t="shared" si="72"/>
        <v>108.29206583814337</v>
      </c>
      <c r="T235" s="42">
        <f t="shared" si="73"/>
        <v>107.92948079627507</v>
      </c>
      <c r="AB235" t="s">
        <v>147</v>
      </c>
      <c r="AC235" s="2">
        <v>9.9612583718169994</v>
      </c>
      <c r="AD235" s="2">
        <v>9.9916110244730003</v>
      </c>
      <c r="AE235" s="2">
        <v>3.0352652656000956E-2</v>
      </c>
      <c r="AF235" s="1">
        <v>3.0470701113301645E-3</v>
      </c>
      <c r="AG235" s="2">
        <v>20.202348525316001</v>
      </c>
      <c r="AH235" s="2">
        <v>20.202348525316001</v>
      </c>
      <c r="AI235" s="2">
        <v>0</v>
      </c>
      <c r="AJ235" s="1">
        <v>0</v>
      </c>
      <c r="AM235" t="s">
        <v>147</v>
      </c>
      <c r="AN235" s="2">
        <v>9.9612583718169994</v>
      </c>
      <c r="AO235" s="2">
        <v>9.9622542831519993</v>
      </c>
      <c r="AP235" s="2">
        <v>9.9591133499998818E-4</v>
      </c>
      <c r="AQ235" s="1">
        <v>9.9978466356989725E-5</v>
      </c>
      <c r="AR235" s="2">
        <v>9.9625342905760004</v>
      </c>
      <c r="AS235" s="2">
        <v>1.2759187590010157E-3</v>
      </c>
      <c r="AT235" s="1">
        <v>1.2808811009369287E-4</v>
      </c>
      <c r="AU235" s="2">
        <v>9.8878055625160002</v>
      </c>
      <c r="AV235" s="2">
        <v>-7.3452809300999178E-2</v>
      </c>
      <c r="AW235" s="1">
        <v>-7.3738484194744262E-3</v>
      </c>
      <c r="AX235" s="2">
        <v>9.7746196209700003</v>
      </c>
      <c r="AY235" s="2">
        <v>-0.1866387508469991</v>
      </c>
      <c r="AZ235" s="1">
        <v>-1.873646319375159E-2</v>
      </c>
      <c r="BA235" s="2">
        <v>9.9542405079350011</v>
      </c>
      <c r="BB235" s="2">
        <v>-7.0178638819982098E-3</v>
      </c>
      <c r="BC235" s="1">
        <v>-7.0451579710587356E-4</v>
      </c>
      <c r="BD235" s="2">
        <v>9.678092567389001</v>
      </c>
      <c r="BE235" s="2">
        <v>-0.28316580442799832</v>
      </c>
      <c r="BF235" s="1">
        <v>-2.8426710146295203E-2</v>
      </c>
      <c r="BG235" s="1"/>
      <c r="BH235" t="s">
        <v>147</v>
      </c>
      <c r="BI235" s="2">
        <v>20.202348525316001</v>
      </c>
      <c r="BJ235" s="2">
        <v>20.181991429864002</v>
      </c>
      <c r="BK235" s="2">
        <v>-2.035709545199893E-2</v>
      </c>
      <c r="BL235" s="1">
        <v>-1.0076598483829251E-3</v>
      </c>
      <c r="BM235" s="2">
        <v>20.202348525316001</v>
      </c>
      <c r="BN235" s="2">
        <v>0</v>
      </c>
      <c r="BO235" s="1">
        <v>0</v>
      </c>
      <c r="BP235" s="2">
        <v>20.202348525316001</v>
      </c>
      <c r="BQ235" s="2">
        <v>0</v>
      </c>
      <c r="BR235" s="1">
        <v>0</v>
      </c>
      <c r="BS235" s="2">
        <v>20.181991429864002</v>
      </c>
      <c r="BT235" s="2">
        <v>-2.035709545199893E-2</v>
      </c>
      <c r="BU235" s="1">
        <v>-1.0076598483829251E-3</v>
      </c>
      <c r="BV235" s="2">
        <v>20.202348525316001</v>
      </c>
      <c r="BW235" s="2">
        <v>0</v>
      </c>
      <c r="BX235" s="1">
        <v>0</v>
      </c>
      <c r="BY235" s="2">
        <v>20.141277238958999</v>
      </c>
      <c r="BZ235" s="2">
        <v>-6.1071286357002208E-2</v>
      </c>
      <c r="CA235" s="1">
        <v>-3.0229795451985424E-3</v>
      </c>
      <c r="CC235" t="s">
        <v>147</v>
      </c>
      <c r="CE235" s="23">
        <v>9.9612583718169994</v>
      </c>
      <c r="CF235" s="23">
        <v>9.0032298759489997</v>
      </c>
      <c r="CG235" s="23">
        <v>-0.95802849586799965</v>
      </c>
      <c r="CH235" s="24">
        <v>-9.6175448935097635E-2</v>
      </c>
      <c r="CI235" s="2">
        <v>20.202348525316001</v>
      </c>
      <c r="CJ235" s="2">
        <v>20.181991429864002</v>
      </c>
      <c r="CK235" s="2">
        <v>-2.035709545199893E-2</v>
      </c>
      <c r="CL235" s="1">
        <v>-1.0076598483829251E-3</v>
      </c>
      <c r="CN235" s="25" t="s">
        <v>147</v>
      </c>
      <c r="CO235" s="27">
        <v>0</v>
      </c>
      <c r="CP235" s="27">
        <v>1.962391</v>
      </c>
      <c r="CQ235" s="28">
        <f t="shared" si="64"/>
        <v>-2.0129994575207255</v>
      </c>
      <c r="CR235" s="27">
        <f t="shared" si="65"/>
        <v>1.2257371707790001</v>
      </c>
      <c r="CU235" s="30">
        <v>215</v>
      </c>
      <c r="CV235" s="30"/>
      <c r="CW235" s="15" t="s">
        <v>147</v>
      </c>
      <c r="CX235" s="33" t="s">
        <v>971</v>
      </c>
      <c r="CY235" s="34" t="s">
        <v>1043</v>
      </c>
      <c r="CZ235" s="34" t="s">
        <v>962</v>
      </c>
      <c r="DA235" s="32"/>
      <c r="DB235" s="32"/>
      <c r="DC235" t="s">
        <v>147</v>
      </c>
      <c r="DD235">
        <v>168433</v>
      </c>
      <c r="DE235" t="s">
        <v>963</v>
      </c>
      <c r="DF235" s="30">
        <v>400</v>
      </c>
      <c r="DG235" s="39" t="s">
        <v>147</v>
      </c>
      <c r="DK235" s="30">
        <v>241</v>
      </c>
      <c r="DL235" s="30"/>
      <c r="DM235" s="32"/>
      <c r="DN235" s="32" t="s">
        <v>147</v>
      </c>
      <c r="DO235" s="41">
        <v>166310</v>
      </c>
    </row>
    <row r="236" spans="1:119" ht="15.75" x14ac:dyDescent="0.25">
      <c r="A236" t="s">
        <v>571</v>
      </c>
      <c r="B236" t="s">
        <v>148</v>
      </c>
      <c r="C236" s="52">
        <v>43.949730730490998</v>
      </c>
      <c r="D236" s="52">
        <v>44.382283282353001</v>
      </c>
      <c r="E236" s="52">
        <v>0.43255255186200259</v>
      </c>
      <c r="F236" s="124">
        <v>9.841984118503613E-3</v>
      </c>
      <c r="G236" s="45">
        <v>46.556766556684003</v>
      </c>
      <c r="H236" s="45">
        <v>46.408659061462998</v>
      </c>
      <c r="I236" s="45">
        <v>-0.14810749522100508</v>
      </c>
      <c r="J236" s="46">
        <v>-3.1812238300673347E-3</v>
      </c>
      <c r="K236" s="47">
        <v>3</v>
      </c>
      <c r="L236" s="55">
        <f t="shared" si="68"/>
        <v>44.728463556684005</v>
      </c>
      <c r="M236" s="55">
        <f t="shared" si="69"/>
        <v>44.580356061463</v>
      </c>
      <c r="N236" s="55">
        <f t="shared" si="66"/>
        <v>-0.14810749522100508</v>
      </c>
      <c r="O236" s="129">
        <f t="shared" si="67"/>
        <v>-3.3112582781501024E-3</v>
      </c>
      <c r="P236" s="54"/>
      <c r="Q236" s="42">
        <f t="shared" si="70"/>
        <v>214.29380484999828</v>
      </c>
      <c r="R236" s="42">
        <f t="shared" si="71"/>
        <v>216.40288107402569</v>
      </c>
      <c r="S236" s="42">
        <f t="shared" si="72"/>
        <v>218.09081606059752</v>
      </c>
      <c r="T236" s="42">
        <f t="shared" si="73"/>
        <v>217.36866104052834</v>
      </c>
      <c r="AB236" t="s">
        <v>148</v>
      </c>
      <c r="AC236" s="2">
        <v>43.949730730490998</v>
      </c>
      <c r="AD236" s="2">
        <v>44.355269669077998</v>
      </c>
      <c r="AE236" s="2">
        <v>0.40553893858700008</v>
      </c>
      <c r="AF236" s="1">
        <v>9.2273361371392748E-3</v>
      </c>
      <c r="AG236" s="2">
        <v>46.556766556684003</v>
      </c>
      <c r="AH236" s="2">
        <v>46.556766556684003</v>
      </c>
      <c r="AI236" s="2">
        <v>0</v>
      </c>
      <c r="AJ236" s="1">
        <v>0</v>
      </c>
      <c r="AM236" t="s">
        <v>148</v>
      </c>
      <c r="AN236" s="2">
        <v>43.949730730490998</v>
      </c>
      <c r="AO236" s="2">
        <v>43.443453536769006</v>
      </c>
      <c r="AP236" s="2">
        <v>-0.50627719372199209</v>
      </c>
      <c r="AQ236" s="1">
        <v>-1.1519460649863601E-2</v>
      </c>
      <c r="AR236" s="2">
        <v>43.921453663053001</v>
      </c>
      <c r="AS236" s="2">
        <v>-2.8277067437997516E-2</v>
      </c>
      <c r="AT236" s="1">
        <v>-6.4339569248782083E-4</v>
      </c>
      <c r="AU236" s="2">
        <v>43.895155318639006</v>
      </c>
      <c r="AV236" s="2">
        <v>-5.4575411851992328E-2</v>
      </c>
      <c r="AW236" s="1">
        <v>-1.2417689697955202E-3</v>
      </c>
      <c r="AX236" s="2">
        <v>43.764517111431999</v>
      </c>
      <c r="AY236" s="2">
        <v>-0.1852136190589988</v>
      </c>
      <c r="AZ236" s="1">
        <v>-4.214215103950641E-3</v>
      </c>
      <c r="BA236" s="2">
        <v>43.918296951353994</v>
      </c>
      <c r="BB236" s="2">
        <v>-3.1433779137003626E-2</v>
      </c>
      <c r="BC236" s="1">
        <v>-7.1522119964197682E-4</v>
      </c>
      <c r="BD236" s="2">
        <v>43.110233238622001</v>
      </c>
      <c r="BE236" s="2">
        <v>-0.8394974918689968</v>
      </c>
      <c r="BF236" s="1">
        <v>-1.9101311382701571E-2</v>
      </c>
      <c r="BG236" s="1"/>
      <c r="BH236" t="s">
        <v>148</v>
      </c>
      <c r="BI236" s="2">
        <v>46.556766556684003</v>
      </c>
      <c r="BJ236" s="2">
        <v>46.507397391611001</v>
      </c>
      <c r="BK236" s="2">
        <v>-4.9369165073002819E-2</v>
      </c>
      <c r="BL236" s="1">
        <v>-1.060407943341483E-3</v>
      </c>
      <c r="BM236" s="2">
        <v>46.556766556684003</v>
      </c>
      <c r="BN236" s="2">
        <v>0</v>
      </c>
      <c r="BO236" s="1">
        <v>0</v>
      </c>
      <c r="BP236" s="2">
        <v>46.556766556684003</v>
      </c>
      <c r="BQ236" s="2">
        <v>0</v>
      </c>
      <c r="BR236" s="1">
        <v>0</v>
      </c>
      <c r="BS236" s="2">
        <v>46.507397391611001</v>
      </c>
      <c r="BT236" s="2">
        <v>-4.9369165073002819E-2</v>
      </c>
      <c r="BU236" s="1">
        <v>-1.060407943341483E-3</v>
      </c>
      <c r="BV236" s="2">
        <v>46.556766556684003</v>
      </c>
      <c r="BW236" s="2">
        <v>0</v>
      </c>
      <c r="BX236" s="1">
        <v>0</v>
      </c>
      <c r="BY236" s="2">
        <v>46.408659061462998</v>
      </c>
      <c r="BZ236" s="2">
        <v>-0.14810749522100508</v>
      </c>
      <c r="CA236" s="1">
        <v>-3.1812238300673347E-3</v>
      </c>
      <c r="CC236" t="s">
        <v>148</v>
      </c>
      <c r="CE236" s="23">
        <v>43.949730730490998</v>
      </c>
      <c r="CF236" s="23">
        <v>44.415521477094998</v>
      </c>
      <c r="CG236" s="23">
        <v>0.46579074660400011</v>
      </c>
      <c r="CH236" s="24">
        <v>1.0598261669913907E-2</v>
      </c>
      <c r="CI236" s="2">
        <v>46.556766556684003</v>
      </c>
      <c r="CJ236" s="2">
        <v>46.507397391611001</v>
      </c>
      <c r="CK236" s="2">
        <v>-4.9369165073002819E-2</v>
      </c>
      <c r="CL236" s="1">
        <v>-1.060407943341483E-3</v>
      </c>
      <c r="CN236" s="25" t="s">
        <v>148</v>
      </c>
      <c r="CO236" s="27">
        <v>0</v>
      </c>
      <c r="CP236" s="27">
        <v>1.828303</v>
      </c>
      <c r="CQ236" s="28">
        <f t="shared" si="64"/>
        <v>-1.7815980795817818</v>
      </c>
      <c r="CR236" s="27">
        <f t="shared" si="65"/>
        <v>4.8275180288369999</v>
      </c>
      <c r="CU236" s="30">
        <v>216</v>
      </c>
      <c r="CV236" s="30"/>
      <c r="CW236" s="15" t="s">
        <v>148</v>
      </c>
      <c r="CX236" s="33" t="s">
        <v>973</v>
      </c>
      <c r="CY236" s="34" t="s">
        <v>1044</v>
      </c>
      <c r="CZ236" s="34" t="s">
        <v>962</v>
      </c>
      <c r="DA236" s="32"/>
      <c r="DB236" s="32"/>
      <c r="DC236" t="s">
        <v>148</v>
      </c>
      <c r="DD236">
        <v>205091</v>
      </c>
      <c r="DE236" t="s">
        <v>963</v>
      </c>
      <c r="DF236" s="30">
        <v>401</v>
      </c>
      <c r="DG236" s="39" t="s">
        <v>148</v>
      </c>
      <c r="DK236" s="30">
        <v>242</v>
      </c>
      <c r="DL236" s="30"/>
      <c r="DM236" s="32"/>
      <c r="DN236" s="32" t="s">
        <v>148</v>
      </c>
      <c r="DO236" s="41">
        <v>202798</v>
      </c>
    </row>
    <row r="237" spans="1:119" ht="15.75" x14ac:dyDescent="0.25">
      <c r="A237" t="s">
        <v>572</v>
      </c>
      <c r="B237" t="s">
        <v>162</v>
      </c>
      <c r="C237" s="52">
        <v>162.012935621282</v>
      </c>
      <c r="D237" s="52">
        <v>154.00388551187001</v>
      </c>
      <c r="E237" s="52">
        <v>-8.0090501094119873</v>
      </c>
      <c r="F237" s="124">
        <v>-4.943463359082495E-2</v>
      </c>
      <c r="G237" s="45">
        <v>190.26795386278599</v>
      </c>
      <c r="H237" s="45">
        <v>189.67297155074598</v>
      </c>
      <c r="I237" s="45">
        <v>-0.59498231204000263</v>
      </c>
      <c r="J237" s="46">
        <v>-3.1270757894893914E-3</v>
      </c>
      <c r="K237" s="47">
        <v>4</v>
      </c>
      <c r="L237" s="55">
        <f t="shared" si="68"/>
        <v>177.70138386278597</v>
      </c>
      <c r="M237" s="55">
        <f t="shared" si="69"/>
        <v>177.10640155074597</v>
      </c>
      <c r="N237" s="55">
        <f t="shared" si="66"/>
        <v>-0.59498231204000263</v>
      </c>
      <c r="O237" s="129">
        <f t="shared" si="67"/>
        <v>-3.3482142857110477E-3</v>
      </c>
      <c r="P237" s="54"/>
      <c r="Q237" s="42">
        <f t="shared" si="70"/>
        <v>144.81590239587004</v>
      </c>
      <c r="R237" s="42">
        <f t="shared" si="71"/>
        <v>137.65698132280554</v>
      </c>
      <c r="S237" s="42">
        <f t="shared" si="72"/>
        <v>158.83908382006896</v>
      </c>
      <c r="T237" s="42">
        <f t="shared" si="73"/>
        <v>158.30725653049336</v>
      </c>
      <c r="AB237" t="s">
        <v>162</v>
      </c>
      <c r="AC237" s="2">
        <v>162.012935621282</v>
      </c>
      <c r="AD237" s="2">
        <v>160.14949489429199</v>
      </c>
      <c r="AE237" s="2">
        <v>-1.8634407269900066</v>
      </c>
      <c r="AF237" s="1">
        <v>-1.1501802123664657E-2</v>
      </c>
      <c r="AG237" s="2">
        <v>190.26795386278599</v>
      </c>
      <c r="AH237" s="2">
        <v>190.26795386278599</v>
      </c>
      <c r="AI237" s="2">
        <v>0</v>
      </c>
      <c r="AJ237" s="1">
        <v>0</v>
      </c>
      <c r="AM237" t="s">
        <v>162</v>
      </c>
      <c r="AN237" s="2">
        <v>162.012935621282</v>
      </c>
      <c r="AO237" s="2">
        <v>162.39229829691701</v>
      </c>
      <c r="AP237" s="2">
        <v>0.37936267563500792</v>
      </c>
      <c r="AQ237" s="1">
        <v>2.3415579390635701E-3</v>
      </c>
      <c r="AR237" s="2">
        <v>161.83147822671899</v>
      </c>
      <c r="AS237" s="2">
        <v>-0.18145739456301158</v>
      </c>
      <c r="AT237" s="1">
        <v>-1.1200179409573969E-3</v>
      </c>
      <c r="AU237" s="2">
        <v>161.785489296848</v>
      </c>
      <c r="AV237" s="2">
        <v>-0.22744632443399837</v>
      </c>
      <c r="AW237" s="1">
        <v>-1.4038775580591421E-3</v>
      </c>
      <c r="AX237" s="2">
        <v>162.957345019652</v>
      </c>
      <c r="AY237" s="2">
        <v>0.9444093983699986</v>
      </c>
      <c r="AZ237" s="1">
        <v>5.8292221837003807E-3</v>
      </c>
      <c r="BA237" s="2">
        <v>161.951238734014</v>
      </c>
      <c r="BB237" s="2">
        <v>-6.1696887267999045E-2</v>
      </c>
      <c r="BC237" s="1">
        <v>-3.808145752770037E-4</v>
      </c>
      <c r="BD237" s="2">
        <v>163.35695439563997</v>
      </c>
      <c r="BE237" s="2">
        <v>1.344018774357977</v>
      </c>
      <c r="BF237" s="1">
        <v>8.2957497758063391E-3</v>
      </c>
      <c r="BG237" s="1"/>
      <c r="BH237" t="s">
        <v>162</v>
      </c>
      <c r="BI237" s="2">
        <v>190.26795386278599</v>
      </c>
      <c r="BJ237" s="2">
        <v>190.069626425439</v>
      </c>
      <c r="BK237" s="2">
        <v>-0.19832743734698965</v>
      </c>
      <c r="BL237" s="1">
        <v>-1.0423585964981568E-3</v>
      </c>
      <c r="BM237" s="2">
        <v>190.26795386278599</v>
      </c>
      <c r="BN237" s="2">
        <v>0</v>
      </c>
      <c r="BO237" s="1">
        <v>0</v>
      </c>
      <c r="BP237" s="2">
        <v>190.26795386278599</v>
      </c>
      <c r="BQ237" s="2">
        <v>0</v>
      </c>
      <c r="BR237" s="1">
        <v>0</v>
      </c>
      <c r="BS237" s="2">
        <v>190.069626425439</v>
      </c>
      <c r="BT237" s="2">
        <v>-0.19832743734698965</v>
      </c>
      <c r="BU237" s="1">
        <v>-1.0423585964981568E-3</v>
      </c>
      <c r="BV237" s="2">
        <v>190.26795386278599</v>
      </c>
      <c r="BW237" s="2">
        <v>0</v>
      </c>
      <c r="BX237" s="1">
        <v>0</v>
      </c>
      <c r="BY237" s="2">
        <v>189.67297155074598</v>
      </c>
      <c r="BZ237" s="2">
        <v>-0.59498231204000263</v>
      </c>
      <c r="CA237" s="1">
        <v>-3.1270757894893914E-3</v>
      </c>
      <c r="CC237" t="s">
        <v>162</v>
      </c>
      <c r="CE237" s="23">
        <v>162.012935621282</v>
      </c>
      <c r="CF237" s="23">
        <v>154.24986933675899</v>
      </c>
      <c r="CG237" s="23">
        <v>-7.7630662845230063</v>
      </c>
      <c r="CH237" s="24">
        <v>-4.7916336153983316E-2</v>
      </c>
      <c r="CI237" s="2">
        <v>190.26795386278599</v>
      </c>
      <c r="CJ237" s="2">
        <v>190.069626425439</v>
      </c>
      <c r="CK237" s="2">
        <v>-0.19832743734698965</v>
      </c>
      <c r="CL237" s="1">
        <v>-1.0423585964981568E-3</v>
      </c>
      <c r="CN237" s="25" t="s">
        <v>162</v>
      </c>
      <c r="CO237" s="27">
        <v>0</v>
      </c>
      <c r="CP237" s="27">
        <v>12.56657</v>
      </c>
      <c r="CQ237" s="28">
        <f t="shared" si="64"/>
        <v>-12.538008752266295</v>
      </c>
      <c r="CR237" s="27">
        <f t="shared" si="65"/>
        <v>-7.8099685569829997</v>
      </c>
      <c r="CU237" s="30">
        <v>235</v>
      </c>
      <c r="CV237" s="30"/>
      <c r="CW237" s="34" t="s">
        <v>162</v>
      </c>
      <c r="CX237" s="34" t="s">
        <v>962</v>
      </c>
      <c r="CY237" s="34" t="s">
        <v>162</v>
      </c>
      <c r="CZ237" s="34" t="s">
        <v>962</v>
      </c>
      <c r="DA237" s="32"/>
      <c r="DB237" s="32"/>
      <c r="DC237" t="s">
        <v>162</v>
      </c>
      <c r="DD237">
        <v>1118751</v>
      </c>
      <c r="DE237" t="s">
        <v>963</v>
      </c>
      <c r="DF237" s="30">
        <v>337</v>
      </c>
      <c r="DG237" s="39" t="s">
        <v>162</v>
      </c>
      <c r="DK237" s="30">
        <v>255</v>
      </c>
      <c r="DL237" s="30"/>
      <c r="DM237" s="32"/>
      <c r="DN237" s="32" t="s">
        <v>162</v>
      </c>
      <c r="DO237" s="41">
        <v>1109683</v>
      </c>
    </row>
    <row r="238" spans="1:119" ht="15.75" x14ac:dyDescent="0.25">
      <c r="B238" t="s">
        <v>177</v>
      </c>
      <c r="C238" s="52">
        <v>90.846083257494001</v>
      </c>
      <c r="D238" s="52">
        <v>80.540982656728005</v>
      </c>
      <c r="E238" s="52">
        <v>-10.305100600765996</v>
      </c>
      <c r="F238" s="124">
        <v>-0.11343472642136078</v>
      </c>
      <c r="G238" s="45">
        <v>148.61472256573799</v>
      </c>
      <c r="H238" s="45">
        <v>148.16345736741502</v>
      </c>
      <c r="I238" s="45">
        <v>-0.45126519832297163</v>
      </c>
      <c r="J238" s="46">
        <v>-3.0364770766460217E-3</v>
      </c>
      <c r="K238" s="47">
        <v>4</v>
      </c>
      <c r="L238" s="55">
        <f t="shared" si="68"/>
        <v>134.77787256573799</v>
      </c>
      <c r="M238" s="55">
        <f t="shared" si="69"/>
        <v>134.32660736741502</v>
      </c>
      <c r="N238" s="55">
        <f t="shared" si="66"/>
        <v>-0.45126519832297163</v>
      </c>
      <c r="O238" s="129">
        <f t="shared" si="67"/>
        <v>-3.348214285715682E-3</v>
      </c>
      <c r="P238" s="54"/>
      <c r="Q238" s="42">
        <f t="shared" si="70"/>
        <v>80.214954670189741</v>
      </c>
      <c r="R238" s="42">
        <f t="shared" si="71"/>
        <v>71.11579323227491</v>
      </c>
      <c r="S238" s="42">
        <f t="shared" si="72"/>
        <v>119.00569128293657</v>
      </c>
      <c r="T238" s="42">
        <f t="shared" si="73"/>
        <v>118.60723472730156</v>
      </c>
      <c r="AB238" t="s">
        <v>177</v>
      </c>
      <c r="AC238" s="2">
        <v>90.846083257494001</v>
      </c>
      <c r="AD238" s="2">
        <v>91.351449093379003</v>
      </c>
      <c r="AE238" s="2">
        <v>0.5053658358850015</v>
      </c>
      <c r="AF238" s="1">
        <v>5.5628797386079194E-3</v>
      </c>
      <c r="AG238" s="2">
        <v>148.61472256573799</v>
      </c>
      <c r="AH238" s="2">
        <v>148.61472256573799</v>
      </c>
      <c r="AI238" s="2">
        <v>0</v>
      </c>
      <c r="AJ238" s="1">
        <v>0</v>
      </c>
      <c r="AM238" t="s">
        <v>177</v>
      </c>
      <c r="AN238" s="2">
        <v>90.846083257494001</v>
      </c>
      <c r="AO238" s="2">
        <v>92.55915927135301</v>
      </c>
      <c r="AP238" s="2">
        <v>1.7130760138590091</v>
      </c>
      <c r="AQ238" s="1">
        <v>1.8856905575152526E-2</v>
      </c>
      <c r="AR238" s="2">
        <v>90.745227304286999</v>
      </c>
      <c r="AS238" s="2">
        <v>-0.10085595320700236</v>
      </c>
      <c r="AT238" s="1">
        <v>-1.1101849368798475E-3</v>
      </c>
      <c r="AU238" s="2">
        <v>90.633820743411007</v>
      </c>
      <c r="AV238" s="2">
        <v>-0.2122625140829939</v>
      </c>
      <c r="AW238" s="1">
        <v>-2.3365070509573579E-3</v>
      </c>
      <c r="AX238" s="2">
        <v>91.769202347114003</v>
      </c>
      <c r="AY238" s="2">
        <v>0.92311908962000189</v>
      </c>
      <c r="AZ238" s="1">
        <v>1.016135265846866E-2</v>
      </c>
      <c r="BA238" s="2">
        <v>90.96831011501699</v>
      </c>
      <c r="BB238" s="2">
        <v>0.12222685752298901</v>
      </c>
      <c r="BC238" s="1">
        <v>1.3454279275480637E-3</v>
      </c>
      <c r="BD238" s="2">
        <v>93.855491496488</v>
      </c>
      <c r="BE238" s="2">
        <v>3.0094082389939985</v>
      </c>
      <c r="BF238" s="1">
        <v>3.312645004698922E-2</v>
      </c>
      <c r="BG238" s="1"/>
      <c r="BH238" t="s">
        <v>177</v>
      </c>
      <c r="BI238" s="2">
        <v>148.61472256573799</v>
      </c>
      <c r="BJ238" s="2">
        <v>148.464300832964</v>
      </c>
      <c r="BK238" s="2">
        <v>-0.15042173277399229</v>
      </c>
      <c r="BL238" s="1">
        <v>-1.0121590255464427E-3</v>
      </c>
      <c r="BM238" s="2">
        <v>148.61472256573799</v>
      </c>
      <c r="BN238" s="2">
        <v>0</v>
      </c>
      <c r="BO238" s="1">
        <v>0</v>
      </c>
      <c r="BP238" s="2">
        <v>148.61472256573799</v>
      </c>
      <c r="BQ238" s="2">
        <v>0</v>
      </c>
      <c r="BR238" s="1">
        <v>0</v>
      </c>
      <c r="BS238" s="2">
        <v>148.464300832964</v>
      </c>
      <c r="BT238" s="2">
        <v>-0.15042173277399229</v>
      </c>
      <c r="BU238" s="1">
        <v>-1.0121590255464427E-3</v>
      </c>
      <c r="BV238" s="2">
        <v>148.61472256573799</v>
      </c>
      <c r="BW238" s="2">
        <v>0</v>
      </c>
      <c r="BX238" s="1">
        <v>0</v>
      </c>
      <c r="BY238" s="2">
        <v>148.16345736741502</v>
      </c>
      <c r="BZ238" s="2">
        <v>-0.45126519832297163</v>
      </c>
      <c r="CA238" s="1">
        <v>-3.0364770766460217E-3</v>
      </c>
      <c r="CC238" t="s">
        <v>177</v>
      </c>
      <c r="CE238" s="23">
        <v>90.846083257494001</v>
      </c>
      <c r="CF238" s="23">
        <v>78.095905791180002</v>
      </c>
      <c r="CG238" s="23">
        <v>-12.750177466314</v>
      </c>
      <c r="CH238" s="24">
        <v>-0.14034922595589416</v>
      </c>
      <c r="CI238" s="2">
        <v>148.61472256573799</v>
      </c>
      <c r="CJ238" s="2">
        <v>148.464300832964</v>
      </c>
      <c r="CK238" s="2">
        <v>-0.15042173277399229</v>
      </c>
      <c r="CL238" s="1">
        <v>-1.0121590255464427E-3</v>
      </c>
      <c r="CN238" s="25" t="s">
        <v>177</v>
      </c>
      <c r="CO238" s="27">
        <v>0</v>
      </c>
      <c r="CP238" s="27">
        <v>13.83685</v>
      </c>
      <c r="CQ238" s="28">
        <f t="shared" ref="CQ238:CQ259" si="74">CH294-CO238-CP238</f>
        <v>-13.801450134322325</v>
      </c>
      <c r="CR238" s="27">
        <f t="shared" ref="CR238:CR259" si="75">CI294-CO238-CP238</f>
        <v>-8.5397478878029993</v>
      </c>
      <c r="CU238" s="30">
        <v>250</v>
      </c>
      <c r="CV238" s="30"/>
      <c r="CW238" s="34" t="s">
        <v>177</v>
      </c>
      <c r="CX238" s="34" t="s">
        <v>962</v>
      </c>
      <c r="CY238" s="34" t="s">
        <v>177</v>
      </c>
      <c r="CZ238" s="34" t="s">
        <v>962</v>
      </c>
      <c r="DA238" s="32"/>
      <c r="DB238" s="32"/>
      <c r="DC238" t="s">
        <v>177</v>
      </c>
      <c r="DD238">
        <v>1132533</v>
      </c>
      <c r="DE238" t="s">
        <v>963</v>
      </c>
      <c r="DF238" s="30">
        <v>338</v>
      </c>
      <c r="DG238" s="39" t="s">
        <v>177</v>
      </c>
      <c r="DK238" s="30">
        <v>268</v>
      </c>
      <c r="DL238" s="30"/>
      <c r="DM238" s="32"/>
      <c r="DN238" s="32" t="s">
        <v>177</v>
      </c>
      <c r="DO238" s="41">
        <v>1124193</v>
      </c>
    </row>
    <row r="239" spans="1:119" ht="15.75" x14ac:dyDescent="0.25">
      <c r="A239" t="s">
        <v>573</v>
      </c>
      <c r="B239" t="s">
        <v>265</v>
      </c>
      <c r="C239" s="52">
        <v>4.9581838702049996</v>
      </c>
      <c r="D239" s="52">
        <v>4.31335150481</v>
      </c>
      <c r="E239" s="52">
        <v>-0.64483236539499966</v>
      </c>
      <c r="F239" s="124">
        <v>-0.13005414528290549</v>
      </c>
      <c r="G239" s="45">
        <v>4.8026557430290007</v>
      </c>
      <c r="H239" s="45">
        <v>4.8461269439999999</v>
      </c>
      <c r="I239" s="45">
        <v>4.3471200970999213E-2</v>
      </c>
      <c r="J239" s="46">
        <v>9.0514921945211574E-3</v>
      </c>
      <c r="K239" s="47">
        <v>1</v>
      </c>
      <c r="L239" s="55">
        <f t="shared" si="68"/>
        <v>4.6977597430290006</v>
      </c>
      <c r="M239" s="55">
        <f t="shared" si="69"/>
        <v>4.7412309439999998</v>
      </c>
      <c r="N239" s="55">
        <f t="shared" si="66"/>
        <v>4.3471200970999213E-2</v>
      </c>
      <c r="O239" s="129">
        <f t="shared" si="67"/>
        <v>9.2536024294358754E-3</v>
      </c>
      <c r="P239" s="54"/>
      <c r="Q239" s="42">
        <f t="shared" si="70"/>
        <v>54.134554757124135</v>
      </c>
      <c r="R239" s="42">
        <f t="shared" si="71"/>
        <v>47.094131507915712</v>
      </c>
      <c r="S239" s="42">
        <f t="shared" si="72"/>
        <v>51.29118618876516</v>
      </c>
      <c r="T239" s="42">
        <f t="shared" si="73"/>
        <v>51.765814433890156</v>
      </c>
      <c r="AB239" t="s">
        <v>265</v>
      </c>
      <c r="AC239" s="2">
        <v>4.9581838702049996</v>
      </c>
      <c r="AD239" s="2">
        <v>4.9610111874219998</v>
      </c>
      <c r="AE239" s="2">
        <v>2.8273172170001359E-3</v>
      </c>
      <c r="AF239" s="1">
        <v>5.702324260280485E-4</v>
      </c>
      <c r="AG239" s="2">
        <v>4.8026557430290007</v>
      </c>
      <c r="AH239" s="2">
        <v>4.8032605420509995</v>
      </c>
      <c r="AI239" s="2">
        <v>6.0479902199883639E-4</v>
      </c>
      <c r="AJ239" s="1">
        <v>1.259301216575215E-4</v>
      </c>
      <c r="AM239" t="s">
        <v>265</v>
      </c>
      <c r="AN239" s="2">
        <v>4.9581838702049996</v>
      </c>
      <c r="AO239" s="2">
        <v>4.8081888867110001</v>
      </c>
      <c r="AP239" s="2">
        <v>-0.14999498349399953</v>
      </c>
      <c r="AQ239" s="1">
        <v>-3.025200101903399E-2</v>
      </c>
      <c r="AR239" s="2">
        <v>4.958303148673</v>
      </c>
      <c r="AS239" s="2">
        <v>1.1927846800041664E-4</v>
      </c>
      <c r="AT239" s="1">
        <v>2.4056886780095347E-5</v>
      </c>
      <c r="AU239" s="2">
        <v>4.9603680294669994</v>
      </c>
      <c r="AV239" s="2">
        <v>2.1841592619997741E-3</v>
      </c>
      <c r="AW239" s="1">
        <v>4.4051598713894984E-4</v>
      </c>
      <c r="AX239" s="2">
        <v>4.7087625885610001</v>
      </c>
      <c r="AY239" s="2">
        <v>-0.24942128164399957</v>
      </c>
      <c r="AZ239" s="1">
        <v>-5.0304968144250582E-2</v>
      </c>
      <c r="BA239" s="2">
        <v>4.9575271346480001</v>
      </c>
      <c r="BB239" s="2">
        <v>-6.5673555699952146E-4</v>
      </c>
      <c r="BC239" s="1">
        <v>-1.3245486133461369E-4</v>
      </c>
      <c r="BD239" s="2">
        <v>4.4768818669819996</v>
      </c>
      <c r="BE239" s="2">
        <v>-0.48130200322299999</v>
      </c>
      <c r="BF239" s="1">
        <v>-9.7072237702854738E-2</v>
      </c>
      <c r="BG239" s="1"/>
      <c r="BH239" t="s">
        <v>265</v>
      </c>
      <c r="BI239" s="2">
        <v>4.8026557430290007</v>
      </c>
      <c r="BJ239" s="2">
        <v>4.796530243856</v>
      </c>
      <c r="BK239" s="2">
        <v>-6.1254991730006481E-3</v>
      </c>
      <c r="BL239" s="1">
        <v>-1.2754399858644332E-3</v>
      </c>
      <c r="BM239" s="2">
        <v>4.8026812721840004</v>
      </c>
      <c r="BN239" s="2">
        <v>2.5529154999759385E-5</v>
      </c>
      <c r="BO239" s="1">
        <v>5.3156329259732301E-6</v>
      </c>
      <c r="BP239" s="2">
        <v>4.8031112098569997</v>
      </c>
      <c r="BQ239" s="2">
        <v>4.5546682799901816E-4</v>
      </c>
      <c r="BR239" s="1">
        <v>9.4836451407145521E-5</v>
      </c>
      <c r="BS239" s="2">
        <v>4.799131613318</v>
      </c>
      <c r="BT239" s="2">
        <v>-3.5241297110006897E-3</v>
      </c>
      <c r="BU239" s="1">
        <v>-7.3378769988165888E-4</v>
      </c>
      <c r="BV239" s="2">
        <v>4.8025151596520006</v>
      </c>
      <c r="BW239" s="2">
        <v>-1.4058337700006973E-4</v>
      </c>
      <c r="BX239" s="1">
        <v>-2.927200793105458E-5</v>
      </c>
      <c r="BY239" s="2">
        <v>4.8409339199649999</v>
      </c>
      <c r="BZ239" s="2">
        <v>3.827817693599922E-2</v>
      </c>
      <c r="CA239" s="1">
        <v>7.9702104385806858E-3</v>
      </c>
      <c r="CC239" t="s">
        <v>265</v>
      </c>
      <c r="CE239" s="23">
        <v>4.9581838702049996</v>
      </c>
      <c r="CF239" s="23">
        <v>4.7959310659280003</v>
      </c>
      <c r="CG239" s="23">
        <v>-0.16225280427699929</v>
      </c>
      <c r="CH239" s="24">
        <v>-3.2724241077870884E-2</v>
      </c>
      <c r="CI239" s="2">
        <v>4.8026557430290007</v>
      </c>
      <c r="CJ239" s="2">
        <v>4.7642048494160001</v>
      </c>
      <c r="CK239" s="2">
        <v>-3.8450893613000581E-2</v>
      </c>
      <c r="CL239" s="1">
        <v>-8.0061731821631406E-3</v>
      </c>
      <c r="CN239" s="25" t="s">
        <v>265</v>
      </c>
      <c r="CO239" s="27">
        <v>0</v>
      </c>
      <c r="CP239" s="27">
        <v>0.104896</v>
      </c>
      <c r="CQ239" s="28">
        <f t="shared" si="74"/>
        <v>-6.9227597514805089E-2</v>
      </c>
      <c r="CR239" s="27">
        <f t="shared" si="75"/>
        <v>5.218233624082</v>
      </c>
      <c r="CU239" s="30">
        <v>348</v>
      </c>
      <c r="CV239" s="30"/>
      <c r="CW239" s="15" t="s">
        <v>265</v>
      </c>
      <c r="CX239" s="33" t="s">
        <v>961</v>
      </c>
      <c r="CY239" s="34" t="s">
        <v>265</v>
      </c>
      <c r="CZ239" s="34" t="s">
        <v>962</v>
      </c>
      <c r="DA239" s="32"/>
      <c r="DB239" s="32"/>
      <c r="DC239" t="s">
        <v>265</v>
      </c>
      <c r="DD239">
        <v>91590</v>
      </c>
      <c r="DE239" t="s">
        <v>1045</v>
      </c>
      <c r="DF239" s="30">
        <v>259</v>
      </c>
      <c r="DG239" s="39" t="s">
        <v>265</v>
      </c>
      <c r="DK239" s="30">
        <v>354</v>
      </c>
      <c r="DL239" s="30"/>
      <c r="DM239" s="32"/>
      <c r="DN239" s="32" t="s">
        <v>265</v>
      </c>
      <c r="DO239" s="41">
        <v>91075</v>
      </c>
    </row>
    <row r="240" spans="1:119" ht="15.75" x14ac:dyDescent="0.25">
      <c r="A240" t="s">
        <v>574</v>
      </c>
      <c r="B240" t="s">
        <v>266</v>
      </c>
      <c r="C240" s="52">
        <v>6.370114222013</v>
      </c>
      <c r="D240" s="52">
        <v>5.6883573655580006</v>
      </c>
      <c r="E240" s="52">
        <v>-0.68175685645499939</v>
      </c>
      <c r="F240" s="124">
        <v>-0.10702427502776544</v>
      </c>
      <c r="G240" s="45">
        <v>6.1015210878039996</v>
      </c>
      <c r="H240" s="45">
        <v>6.0952717589330003</v>
      </c>
      <c r="I240" s="45">
        <v>-6.2493288709992711E-3</v>
      </c>
      <c r="J240" s="46">
        <v>-1.0242247434808865E-3</v>
      </c>
      <c r="K240" s="47">
        <v>4</v>
      </c>
      <c r="L240" s="55">
        <f t="shared" si="68"/>
        <v>5.8521240878039995</v>
      </c>
      <c r="M240" s="55">
        <f t="shared" si="69"/>
        <v>5.8458747589330002</v>
      </c>
      <c r="N240" s="55">
        <f t="shared" si="66"/>
        <v>-6.2493288709992711E-3</v>
      </c>
      <c r="O240" s="129">
        <f t="shared" si="67"/>
        <v>-1.0678736091777443E-3</v>
      </c>
      <c r="P240" s="54"/>
      <c r="Q240" s="42">
        <f t="shared" si="70"/>
        <v>44.81419833277991</v>
      </c>
      <c r="R240" s="42">
        <f t="shared" si="71"/>
        <v>40.017991245263644</v>
      </c>
      <c r="S240" s="42">
        <f t="shared" si="72"/>
        <v>41.170101570959233</v>
      </c>
      <c r="T240" s="42">
        <f t="shared" si="73"/>
        <v>41.126137106004435</v>
      </c>
      <c r="AB240" t="s">
        <v>266</v>
      </c>
      <c r="AC240" s="2">
        <v>6.370114222013</v>
      </c>
      <c r="AD240" s="2">
        <v>6.3718318009289998</v>
      </c>
      <c r="AE240" s="2">
        <v>1.7175789159997734E-3</v>
      </c>
      <c r="AF240" s="1">
        <v>2.6963078779096157E-4</v>
      </c>
      <c r="AG240" s="2">
        <v>6.1015210878039996</v>
      </c>
      <c r="AH240" s="2">
        <v>6.1017524829800003</v>
      </c>
      <c r="AI240" s="2">
        <v>2.313951760006816E-4</v>
      </c>
      <c r="AJ240" s="1">
        <v>3.7924178687705418E-5</v>
      </c>
      <c r="AM240" t="s">
        <v>266</v>
      </c>
      <c r="AN240" s="2">
        <v>6.370114222013</v>
      </c>
      <c r="AO240" s="2">
        <v>6.2117810164609999</v>
      </c>
      <c r="AP240" s="2">
        <v>-0.15833320555200014</v>
      </c>
      <c r="AQ240" s="1">
        <v>-2.4855630532471952E-2</v>
      </c>
      <c r="AR240" s="2">
        <v>6.3701870540570003</v>
      </c>
      <c r="AS240" s="2">
        <v>7.2832044000215035E-5</v>
      </c>
      <c r="AT240" s="1">
        <v>1.1433396868855454E-5</v>
      </c>
      <c r="AU240" s="2">
        <v>6.3717565180799998</v>
      </c>
      <c r="AV240" s="2">
        <v>1.6422960669997266E-3</v>
      </c>
      <c r="AW240" s="1">
        <v>2.578126560626647E-4</v>
      </c>
      <c r="AX240" s="2">
        <v>6.1848524991490006</v>
      </c>
      <c r="AY240" s="2">
        <v>-0.18526172286399945</v>
      </c>
      <c r="AZ240" s="1">
        <v>-2.9082951483632182E-2</v>
      </c>
      <c r="BA240" s="2">
        <v>6.3697126327170004</v>
      </c>
      <c r="BB240" s="2">
        <v>-4.0158929599964921E-4</v>
      </c>
      <c r="BC240" s="1">
        <v>-6.3042715091652502E-5</v>
      </c>
      <c r="BD240" s="2">
        <v>5.9411879745840004</v>
      </c>
      <c r="BE240" s="2">
        <v>-0.42892624742899965</v>
      </c>
      <c r="BF240" s="1">
        <v>-6.7334153278880454E-2</v>
      </c>
      <c r="BG240" s="1"/>
      <c r="BH240" t="s">
        <v>266</v>
      </c>
      <c r="BI240" s="2">
        <v>6.1015210878039996</v>
      </c>
      <c r="BJ240" s="2">
        <v>6.1019516804179998</v>
      </c>
      <c r="BK240" s="2">
        <v>4.3059261400024695E-4</v>
      </c>
      <c r="BL240" s="1">
        <v>7.0571355536398173E-5</v>
      </c>
      <c r="BM240" s="2">
        <v>6.1015309252660002</v>
      </c>
      <c r="BN240" s="2">
        <v>9.8374620005614588E-6</v>
      </c>
      <c r="BO240" s="1">
        <v>1.6122966484906575E-6</v>
      </c>
      <c r="BP240" s="2">
        <v>6.1017548456340007</v>
      </c>
      <c r="BQ240" s="2">
        <v>2.3375783000112449E-4</v>
      </c>
      <c r="BR240" s="1">
        <v>3.8311402458047777E-5</v>
      </c>
      <c r="BS240" s="2">
        <v>6.131808329469</v>
      </c>
      <c r="BT240" s="2">
        <v>3.0287241665000408E-2</v>
      </c>
      <c r="BU240" s="1">
        <v>4.963883797032176E-3</v>
      </c>
      <c r="BV240" s="2">
        <v>6.101466804897</v>
      </c>
      <c r="BW240" s="2">
        <v>-5.4282906999603142E-5</v>
      </c>
      <c r="BX240" s="1">
        <v>-8.8966187641482235E-6</v>
      </c>
      <c r="BY240" s="2">
        <v>6.1137756654690003</v>
      </c>
      <c r="BZ240" s="2">
        <v>1.225457766500071E-2</v>
      </c>
      <c r="CA240" s="1">
        <v>2.0084463347173741E-3</v>
      </c>
      <c r="CC240" t="s">
        <v>266</v>
      </c>
      <c r="CE240" s="23">
        <v>6.370114222013</v>
      </c>
      <c r="CF240" s="23">
        <v>6.1131726825430004</v>
      </c>
      <c r="CG240" s="23">
        <v>-0.25694153946999965</v>
      </c>
      <c r="CH240" s="24">
        <v>-4.0335468174510121E-2</v>
      </c>
      <c r="CI240" s="2">
        <v>6.1015210878039996</v>
      </c>
      <c r="CJ240" s="2">
        <v>6.0421188799849999</v>
      </c>
      <c r="CK240" s="2">
        <v>-5.9402207818999742E-2</v>
      </c>
      <c r="CL240" s="1">
        <v>-9.7356391896662627E-3</v>
      </c>
      <c r="CN240" s="25" t="s">
        <v>266</v>
      </c>
      <c r="CO240" s="27">
        <v>0</v>
      </c>
      <c r="CP240" s="27">
        <v>0.24939700000000001</v>
      </c>
      <c r="CQ240" s="28">
        <f t="shared" si="74"/>
        <v>-0.24766979442200154</v>
      </c>
      <c r="CR240" s="27">
        <f t="shared" si="75"/>
        <v>6.762470151115</v>
      </c>
      <c r="CU240" s="30">
        <v>349</v>
      </c>
      <c r="CV240" s="30"/>
      <c r="CW240" s="15" t="s">
        <v>266</v>
      </c>
      <c r="CX240" s="36" t="s">
        <v>975</v>
      </c>
      <c r="CY240" s="34" t="s">
        <v>266</v>
      </c>
      <c r="CZ240" s="34" t="s">
        <v>962</v>
      </c>
      <c r="DA240" s="32"/>
      <c r="DB240" s="32"/>
      <c r="DC240" t="s">
        <v>266</v>
      </c>
      <c r="DD240">
        <v>142145</v>
      </c>
      <c r="DE240" t="s">
        <v>1045</v>
      </c>
      <c r="DF240" s="30">
        <v>201</v>
      </c>
      <c r="DG240" s="39" t="s">
        <v>266</v>
      </c>
      <c r="DK240" s="30">
        <v>355</v>
      </c>
      <c r="DL240" s="30"/>
      <c r="DM240" s="32"/>
      <c r="DN240" s="32" t="s">
        <v>266</v>
      </c>
      <c r="DO240" s="41">
        <v>141460</v>
      </c>
    </row>
    <row r="241" spans="1:119" ht="15.75" x14ac:dyDescent="0.25">
      <c r="A241" t="s">
        <v>575</v>
      </c>
      <c r="B241" t="s">
        <v>267</v>
      </c>
      <c r="C241" s="52">
        <v>5.7094919003769995</v>
      </c>
      <c r="D241" s="52">
        <v>5.5794549451860007</v>
      </c>
      <c r="E241" s="52">
        <v>-0.13003695519099878</v>
      </c>
      <c r="F241" s="124">
        <v>-2.2775573984510321E-2</v>
      </c>
      <c r="G241" s="45">
        <v>5.5372708093209999</v>
      </c>
      <c r="H241" s="45">
        <v>5.6162752168039995</v>
      </c>
      <c r="I241" s="45">
        <v>7.9004407482999639E-2</v>
      </c>
      <c r="J241" s="46">
        <v>1.426775214786496E-2</v>
      </c>
      <c r="K241" s="47">
        <v>4</v>
      </c>
      <c r="L241" s="55">
        <f t="shared" si="68"/>
        <v>5.3060428093210001</v>
      </c>
      <c r="M241" s="55">
        <f t="shared" si="69"/>
        <v>5.3850472168039998</v>
      </c>
      <c r="N241" s="55">
        <f t="shared" si="66"/>
        <v>7.9004407482999639E-2</v>
      </c>
      <c r="O241" s="129">
        <f t="shared" si="67"/>
        <v>1.4889515656416202E-2</v>
      </c>
      <c r="P241" s="54"/>
      <c r="Q241" s="42">
        <f t="shared" si="70"/>
        <v>41.071640065152181</v>
      </c>
      <c r="R241" s="42">
        <f t="shared" si="71"/>
        <v>40.136209888183124</v>
      </c>
      <c r="S241" s="42">
        <f t="shared" si="72"/>
        <v>38.169400051225423</v>
      </c>
      <c r="T241" s="42">
        <f t="shared" si="73"/>
        <v>38.737723930884158</v>
      </c>
      <c r="AB241" t="s">
        <v>267</v>
      </c>
      <c r="AC241" s="2">
        <v>5.7094919003769995</v>
      </c>
      <c r="AD241" s="2">
        <v>5.7115432535639998</v>
      </c>
      <c r="AE241" s="2">
        <v>2.0513531870003376E-3</v>
      </c>
      <c r="AF241" s="1">
        <v>3.5928822087739302E-4</v>
      </c>
      <c r="AG241" s="2">
        <v>5.5372708093209999</v>
      </c>
      <c r="AH241" s="2">
        <v>5.5376285282020001</v>
      </c>
      <c r="AI241" s="2">
        <v>3.5771888100022409E-4</v>
      </c>
      <c r="AJ241" s="1">
        <v>6.460202025844007E-5</v>
      </c>
      <c r="AM241" t="s">
        <v>267</v>
      </c>
      <c r="AN241" s="2">
        <v>5.7094919003769995</v>
      </c>
      <c r="AO241" s="2">
        <v>5.750494473322</v>
      </c>
      <c r="AP241" s="2">
        <v>4.1002572945000537E-2</v>
      </c>
      <c r="AQ241" s="1">
        <v>7.1814749298957977E-3</v>
      </c>
      <c r="AR241" s="2">
        <v>5.7095789883099997</v>
      </c>
      <c r="AS241" s="2">
        <v>8.708793300016282E-5</v>
      </c>
      <c r="AT241" s="1">
        <v>1.525318443737741E-5</v>
      </c>
      <c r="AU241" s="2">
        <v>5.7115405207509999</v>
      </c>
      <c r="AV241" s="2">
        <v>2.0486203740004427E-3</v>
      </c>
      <c r="AW241" s="1">
        <v>3.5880957705976811E-4</v>
      </c>
      <c r="AX241" s="2">
        <v>5.8786094760379992</v>
      </c>
      <c r="AY241" s="2">
        <v>0.16911757566099972</v>
      </c>
      <c r="AZ241" s="1">
        <v>2.9620424831469299E-2</v>
      </c>
      <c r="BA241" s="2">
        <v>5.7090115450379999</v>
      </c>
      <c r="BB241" s="2">
        <v>-4.8035533899959404E-4</v>
      </c>
      <c r="BC241" s="1">
        <v>-8.4132764768065621E-5</v>
      </c>
      <c r="BD241" s="2">
        <v>5.9291322929739998</v>
      </c>
      <c r="BE241" s="2">
        <v>0.2196403925970003</v>
      </c>
      <c r="BF241" s="1">
        <v>3.846934130557176E-2</v>
      </c>
      <c r="BG241" s="1"/>
      <c r="BH241" t="s">
        <v>267</v>
      </c>
      <c r="BI241" s="2">
        <v>5.5372708093209999</v>
      </c>
      <c r="BJ241" s="2">
        <v>5.5837910014399998</v>
      </c>
      <c r="BK241" s="2">
        <v>4.6520192118999937E-2</v>
      </c>
      <c r="BL241" s="1">
        <v>8.4012853481342398E-3</v>
      </c>
      <c r="BM241" s="2">
        <v>5.5372860315469996</v>
      </c>
      <c r="BN241" s="2">
        <v>1.5222225999700356E-5</v>
      </c>
      <c r="BO241" s="1">
        <v>2.7490484976960988E-6</v>
      </c>
      <c r="BP241" s="2">
        <v>5.5376442969239994</v>
      </c>
      <c r="BQ241" s="2">
        <v>3.7348760299948935E-4</v>
      </c>
      <c r="BR241" s="1">
        <v>6.7449762863465185E-5</v>
      </c>
      <c r="BS241" s="2">
        <v>5.6500929812949998</v>
      </c>
      <c r="BT241" s="2">
        <v>0.11282217197399991</v>
      </c>
      <c r="BU241" s="1">
        <v>2.0375050428106941E-2</v>
      </c>
      <c r="BV241" s="2">
        <v>5.5371867910999999</v>
      </c>
      <c r="BW241" s="2">
        <v>-8.4018221000015103E-5</v>
      </c>
      <c r="BX241" s="1">
        <v>-1.5173218701636469E-5</v>
      </c>
      <c r="BY241" s="2">
        <v>5.6990606545110003</v>
      </c>
      <c r="BZ241" s="2">
        <v>0.16178984519000039</v>
      </c>
      <c r="CA241" s="1">
        <v>2.92183371125097E-2</v>
      </c>
      <c r="CC241" t="s">
        <v>267</v>
      </c>
      <c r="CE241" s="23">
        <v>5.7094919003769995</v>
      </c>
      <c r="CF241" s="23">
        <v>5.3588474847120002</v>
      </c>
      <c r="CG241" s="23">
        <v>-0.35064441566499926</v>
      </c>
      <c r="CH241" s="24">
        <v>-6.1414294263530893E-2</v>
      </c>
      <c r="CI241" s="2">
        <v>5.5372708093209999</v>
      </c>
      <c r="CJ241" s="2">
        <v>5.4519286435789995</v>
      </c>
      <c r="CK241" s="2">
        <v>-8.5342165742000375E-2</v>
      </c>
      <c r="CL241" s="1">
        <v>-1.5412315684171014E-2</v>
      </c>
      <c r="CN241" s="25" t="s">
        <v>267</v>
      </c>
      <c r="CO241" s="27">
        <v>0</v>
      </c>
      <c r="CP241" s="27">
        <v>0.23122799999999999</v>
      </c>
      <c r="CQ241" s="28">
        <f t="shared" si="74"/>
        <v>-0.21591732658155199</v>
      </c>
      <c r="CR241" s="27">
        <f t="shared" si="75"/>
        <v>6.7812459105210001</v>
      </c>
      <c r="CU241" s="30">
        <v>350</v>
      </c>
      <c r="CV241" s="30"/>
      <c r="CW241" s="15" t="s">
        <v>267</v>
      </c>
      <c r="CX241" s="36" t="s">
        <v>975</v>
      </c>
      <c r="CY241" s="34" t="s">
        <v>267</v>
      </c>
      <c r="CZ241" s="34" t="s">
        <v>962</v>
      </c>
      <c r="DA241" s="32"/>
      <c r="DB241" s="32"/>
      <c r="DC241" t="s">
        <v>267</v>
      </c>
      <c r="DD241">
        <v>139013</v>
      </c>
      <c r="DE241" t="s">
        <v>1045</v>
      </c>
      <c r="DF241" s="30">
        <v>202</v>
      </c>
      <c r="DG241" s="39" t="s">
        <v>267</v>
      </c>
      <c r="DK241" s="30">
        <v>356</v>
      </c>
      <c r="DL241" s="30"/>
      <c r="DM241" s="32"/>
      <c r="DN241" s="32" t="s">
        <v>267</v>
      </c>
      <c r="DO241" s="41">
        <v>138114</v>
      </c>
    </row>
    <row r="242" spans="1:119" ht="15.75" x14ac:dyDescent="0.25">
      <c r="A242" t="s">
        <v>576</v>
      </c>
      <c r="B242" t="s">
        <v>268</v>
      </c>
      <c r="C242" s="52">
        <v>4.5300059360390001</v>
      </c>
      <c r="D242" s="52">
        <v>3.8764657198250001</v>
      </c>
      <c r="E242" s="52">
        <v>-0.65354021621400005</v>
      </c>
      <c r="F242" s="124">
        <v>-0.14426917435464781</v>
      </c>
      <c r="G242" s="45">
        <v>5.6274674392630004</v>
      </c>
      <c r="H242" s="45">
        <v>5.7848068240339998</v>
      </c>
      <c r="I242" s="45">
        <v>0.1573393847709994</v>
      </c>
      <c r="J242" s="46">
        <v>2.7959181722356674E-2</v>
      </c>
      <c r="K242" s="47">
        <v>3</v>
      </c>
      <c r="L242" s="55">
        <f t="shared" si="68"/>
        <v>5.4628234392630004</v>
      </c>
      <c r="M242" s="55">
        <f t="shared" si="69"/>
        <v>5.6201628240339998</v>
      </c>
      <c r="N242" s="55">
        <f t="shared" si="66"/>
        <v>0.1573393847709994</v>
      </c>
      <c r="O242" s="129">
        <f t="shared" si="67"/>
        <v>2.8801843317899058E-2</v>
      </c>
      <c r="P242" s="54"/>
      <c r="Q242" s="42">
        <f t="shared" si="70"/>
        <v>44.75803950202053</v>
      </c>
      <c r="R242" s="42">
        <f t="shared" si="71"/>
        <v>38.300834097331318</v>
      </c>
      <c r="S242" s="42">
        <f t="shared" si="72"/>
        <v>53.974601962859772</v>
      </c>
      <c r="T242" s="42">
        <f t="shared" si="73"/>
        <v>55.529169991740027</v>
      </c>
      <c r="AB242" t="s">
        <v>268</v>
      </c>
      <c r="AC242" s="2">
        <v>4.5300059360390001</v>
      </c>
      <c r="AD242" s="2">
        <v>4.5320802425309994</v>
      </c>
      <c r="AE242" s="2">
        <v>2.0743064919992449E-3</v>
      </c>
      <c r="AF242" s="1">
        <v>4.5790370283995731E-4</v>
      </c>
      <c r="AG242" s="2">
        <v>5.6274674392630004</v>
      </c>
      <c r="AH242" s="2">
        <v>5.6274674392630004</v>
      </c>
      <c r="AI242" s="2">
        <v>0</v>
      </c>
      <c r="AJ242" s="1">
        <v>0</v>
      </c>
      <c r="AM242" t="s">
        <v>268</v>
      </c>
      <c r="AN242" s="2">
        <v>4.5300059360390001</v>
      </c>
      <c r="AO242" s="2">
        <v>4.3906568199509994</v>
      </c>
      <c r="AP242" s="2">
        <v>-0.13934911608800071</v>
      </c>
      <c r="AQ242" s="1">
        <v>-3.0761353970729325E-2</v>
      </c>
      <c r="AR242" s="2">
        <v>4.5300937349470001</v>
      </c>
      <c r="AS242" s="2">
        <v>8.7798907999925291E-5</v>
      </c>
      <c r="AT242" s="1">
        <v>1.9381631997748758E-5</v>
      </c>
      <c r="AU242" s="2">
        <v>4.5318534995270001</v>
      </c>
      <c r="AV242" s="2">
        <v>1.8475634879999703E-3</v>
      </c>
      <c r="AW242" s="1">
        <v>4.0785012516241084E-4</v>
      </c>
      <c r="AX242" s="2">
        <v>4.3317276668450004</v>
      </c>
      <c r="AY242" s="2">
        <v>-0.19827826919399971</v>
      </c>
      <c r="AZ242" s="1">
        <v>-4.3769979994192368E-2</v>
      </c>
      <c r="BA242" s="2">
        <v>4.5295220706580004</v>
      </c>
      <c r="BB242" s="2">
        <v>-4.8386538099975951E-4</v>
      </c>
      <c r="BC242" s="1">
        <v>-1.0681340992300054E-4</v>
      </c>
      <c r="BD242" s="2">
        <v>4.1163273927380004</v>
      </c>
      <c r="BE242" s="2">
        <v>-0.41367854330099973</v>
      </c>
      <c r="BF242" s="1">
        <v>-9.1319647069318596E-2</v>
      </c>
      <c r="BG242" s="1"/>
      <c r="BH242" t="s">
        <v>268</v>
      </c>
      <c r="BI242" s="2">
        <v>5.6274674392630004</v>
      </c>
      <c r="BJ242" s="2">
        <v>5.6778160423899999</v>
      </c>
      <c r="BK242" s="2">
        <v>5.0348603126999514E-2</v>
      </c>
      <c r="BL242" s="1">
        <v>8.9469381512038391E-3</v>
      </c>
      <c r="BM242" s="2">
        <v>5.6274674392630004</v>
      </c>
      <c r="BN242" s="2">
        <v>0</v>
      </c>
      <c r="BO242" s="1">
        <v>0</v>
      </c>
      <c r="BP242" s="2">
        <v>5.6274674392630004</v>
      </c>
      <c r="BQ242" s="2">
        <v>0</v>
      </c>
      <c r="BR242" s="1">
        <v>0</v>
      </c>
      <c r="BS242" s="2">
        <v>5.7218710701260003</v>
      </c>
      <c r="BT242" s="2">
        <v>9.4403630862999854E-2</v>
      </c>
      <c r="BU242" s="1">
        <v>1.6775509033485122E-2</v>
      </c>
      <c r="BV242" s="2">
        <v>5.6274674392630004</v>
      </c>
      <c r="BW242" s="2">
        <v>0</v>
      </c>
      <c r="BX242" s="1">
        <v>0</v>
      </c>
      <c r="BY242" s="2">
        <v>5.7785132486429998</v>
      </c>
      <c r="BZ242" s="2">
        <v>0.15104580937999934</v>
      </c>
      <c r="CA242" s="1">
        <v>2.6840814453433962E-2</v>
      </c>
      <c r="CC242" t="s">
        <v>268</v>
      </c>
      <c r="CE242" s="23">
        <v>4.5300059360390001</v>
      </c>
      <c r="CF242" s="23">
        <v>4.2878951109950005</v>
      </c>
      <c r="CG242" s="23">
        <v>-0.24211082504399961</v>
      </c>
      <c r="CH242" s="24">
        <v>-5.3446028208894429E-2</v>
      </c>
      <c r="CI242" s="2">
        <v>5.6274674392630004</v>
      </c>
      <c r="CJ242" s="2">
        <v>5.6274674392630004</v>
      </c>
      <c r="CK242" s="2">
        <v>0</v>
      </c>
      <c r="CL242" s="1">
        <v>0</v>
      </c>
      <c r="CN242" s="25" t="s">
        <v>268</v>
      </c>
      <c r="CO242" s="27">
        <v>0</v>
      </c>
      <c r="CP242" s="27">
        <v>0.16464400000000001</v>
      </c>
      <c r="CQ242" s="28">
        <f t="shared" si="74"/>
        <v>-0.19461166121890106</v>
      </c>
      <c r="CR242" s="27">
        <f t="shared" si="75"/>
        <v>3.7877249109359998</v>
      </c>
      <c r="CU242" s="30">
        <v>351</v>
      </c>
      <c r="CV242" s="30"/>
      <c r="CW242" s="15" t="s">
        <v>268</v>
      </c>
      <c r="CX242" s="36" t="s">
        <v>975</v>
      </c>
      <c r="CY242" s="34" t="s">
        <v>268</v>
      </c>
      <c r="CZ242" s="34" t="s">
        <v>962</v>
      </c>
      <c r="DA242" s="32"/>
      <c r="DB242" s="32"/>
      <c r="DC242" t="s">
        <v>268</v>
      </c>
      <c r="DD242">
        <v>101211</v>
      </c>
      <c r="DE242" t="s">
        <v>1045</v>
      </c>
      <c r="DF242" s="30">
        <v>203</v>
      </c>
      <c r="DG242" s="39" t="s">
        <v>268</v>
      </c>
      <c r="DK242" s="30">
        <v>357</v>
      </c>
      <c r="DL242" s="30"/>
      <c r="DM242" s="32"/>
      <c r="DN242" s="32" t="s">
        <v>268</v>
      </c>
      <c r="DO242" s="41">
        <v>100320</v>
      </c>
    </row>
    <row r="243" spans="1:119" ht="15.75" x14ac:dyDescent="0.25">
      <c r="A243" t="s">
        <v>577</v>
      </c>
      <c r="B243" t="s">
        <v>269</v>
      </c>
      <c r="C243" s="52">
        <v>5.258983133089</v>
      </c>
      <c r="D243" s="52">
        <v>5.0885665924739998</v>
      </c>
      <c r="E243" s="52">
        <v>-0.17041654061500022</v>
      </c>
      <c r="F243" s="124">
        <v>-3.240484639373651E-2</v>
      </c>
      <c r="G243" s="45">
        <v>5.3599127108880005</v>
      </c>
      <c r="H243" s="45">
        <v>5.4589974338290004</v>
      </c>
      <c r="I243" s="45">
        <v>9.9084722940999903E-2</v>
      </c>
      <c r="J243" s="46">
        <v>1.8486256826481806E-2</v>
      </c>
      <c r="K243" s="47">
        <v>4</v>
      </c>
      <c r="L243" s="55">
        <f t="shared" si="68"/>
        <v>5.1127887108880001</v>
      </c>
      <c r="M243" s="55">
        <f t="shared" si="69"/>
        <v>5.211873433829</v>
      </c>
      <c r="N243" s="55">
        <f t="shared" si="66"/>
        <v>9.9084722940999903E-2</v>
      </c>
      <c r="O243" s="129">
        <f t="shared" si="67"/>
        <v>1.9379780496305832E-2</v>
      </c>
      <c r="P243" s="54"/>
      <c r="Q243" s="42">
        <f t="shared" si="70"/>
        <v>41.222677899972567</v>
      </c>
      <c r="R243" s="42">
        <f t="shared" si="71"/>
        <v>39.886863354685474</v>
      </c>
      <c r="S243" s="42">
        <f t="shared" si="72"/>
        <v>40.076729068297084</v>
      </c>
      <c r="T243" s="42">
        <f t="shared" si="73"/>
        <v>40.8534072806506</v>
      </c>
      <c r="AB243" t="s">
        <v>269</v>
      </c>
      <c r="AC243" s="2">
        <v>5.258983133089</v>
      </c>
      <c r="AD243" s="2">
        <v>5.2586001262820004</v>
      </c>
      <c r="AE243" s="2">
        <v>-3.8300680699965284E-4</v>
      </c>
      <c r="AF243" s="1">
        <v>-7.2829061684912431E-5</v>
      </c>
      <c r="AG243" s="2">
        <v>5.3599127108880005</v>
      </c>
      <c r="AH243" s="2">
        <v>5.3597621747329995</v>
      </c>
      <c r="AI243" s="2">
        <v>-1.5053615500093542E-4</v>
      </c>
      <c r="AJ243" s="1">
        <v>-2.8085560926232962E-5</v>
      </c>
      <c r="AM243" t="s">
        <v>269</v>
      </c>
      <c r="AN243" s="2">
        <v>5.258983133089</v>
      </c>
      <c r="AO243" s="2">
        <v>5.2443035180150002</v>
      </c>
      <c r="AP243" s="2">
        <v>-1.4679615073999841E-2</v>
      </c>
      <c r="AQ243" s="1">
        <v>-2.7913409688723207E-3</v>
      </c>
      <c r="AR243" s="2">
        <v>5.2589674100409995</v>
      </c>
      <c r="AS243" s="2">
        <v>-1.5723048000459983E-5</v>
      </c>
      <c r="AT243" s="1">
        <v>-2.9897506043577369E-6</v>
      </c>
      <c r="AU243" s="2">
        <v>5.2590572006079999</v>
      </c>
      <c r="AV243" s="2">
        <v>7.4067518999854087E-5</v>
      </c>
      <c r="AW243" s="1">
        <v>1.4084000105234909E-5</v>
      </c>
      <c r="AX243" s="2">
        <v>5.2707487427040007</v>
      </c>
      <c r="AY243" s="2">
        <v>1.1765609615000727E-2</v>
      </c>
      <c r="AZ243" s="1">
        <v>2.2372404164928156E-3</v>
      </c>
      <c r="BA243" s="2">
        <v>5.2590690186569997</v>
      </c>
      <c r="BB243" s="2">
        <v>8.5885567999710588E-5</v>
      </c>
      <c r="BC243" s="1">
        <v>1.6331211914205832E-5</v>
      </c>
      <c r="BD243" s="2">
        <v>5.2465536361530001</v>
      </c>
      <c r="BE243" s="2">
        <v>-1.2429496935999929E-2</v>
      </c>
      <c r="BF243" s="1">
        <v>-2.3634791406336271E-3</v>
      </c>
      <c r="BG243" s="1"/>
      <c r="BH243" t="s">
        <v>269</v>
      </c>
      <c r="BI243" s="2">
        <v>5.3599127108880005</v>
      </c>
      <c r="BJ243" s="2">
        <v>5.3917415520740004</v>
      </c>
      <c r="BK243" s="2">
        <v>3.1828841185999934E-2</v>
      </c>
      <c r="BL243" s="1">
        <v>5.9383133462870726E-3</v>
      </c>
      <c r="BM243" s="2">
        <v>5.3599064537030001</v>
      </c>
      <c r="BN243" s="2">
        <v>-6.2571850003578788E-6</v>
      </c>
      <c r="BO243" s="1">
        <v>-1.1674042727686929E-6</v>
      </c>
      <c r="BP243" s="2">
        <v>5.3598818050100006</v>
      </c>
      <c r="BQ243" s="2">
        <v>-3.0905877999920506E-5</v>
      </c>
      <c r="BR243" s="1">
        <v>-5.7661159177348229E-6</v>
      </c>
      <c r="BS243" s="2">
        <v>5.4298684578419998</v>
      </c>
      <c r="BT243" s="2">
        <v>6.9955746953999309E-2</v>
      </c>
      <c r="BU243" s="1">
        <v>1.3051657877168941E-2</v>
      </c>
      <c r="BV243" s="2">
        <v>5.3599470150829998</v>
      </c>
      <c r="BW243" s="2">
        <v>3.4304194999279503E-5</v>
      </c>
      <c r="BX243" s="1">
        <v>6.4001406085578159E-6</v>
      </c>
      <c r="BY243" s="2">
        <v>5.4630976924079997</v>
      </c>
      <c r="BZ243" s="2">
        <v>0.10318498151999922</v>
      </c>
      <c r="CA243" s="1">
        <v>1.9251242899980755E-2</v>
      </c>
      <c r="CC243" t="s">
        <v>269</v>
      </c>
      <c r="CE243" s="23">
        <v>5.258983133089</v>
      </c>
      <c r="CF243" s="23">
        <v>5.0952174549610003</v>
      </c>
      <c r="CG243" s="23">
        <v>-0.16376567812799969</v>
      </c>
      <c r="CH243" s="24">
        <v>-3.1140179381371712E-2</v>
      </c>
      <c r="CI243" s="2">
        <v>5.3599127108880005</v>
      </c>
      <c r="CJ243" s="2">
        <v>5.3194590861219995</v>
      </c>
      <c r="CK243" s="2">
        <v>-4.0453624766001006E-2</v>
      </c>
      <c r="CL243" s="1">
        <v>-7.5474409655635743E-3</v>
      </c>
      <c r="CN243" s="25" t="s">
        <v>269</v>
      </c>
      <c r="CO243" s="27">
        <v>0</v>
      </c>
      <c r="CP243" s="27">
        <v>0.24712400000000001</v>
      </c>
      <c r="CQ243" s="28">
        <f t="shared" si="74"/>
        <v>-0.29701716463748701</v>
      </c>
      <c r="CR243" s="27">
        <f t="shared" si="75"/>
        <v>4.2617018703859992</v>
      </c>
      <c r="CU243" s="30">
        <v>352</v>
      </c>
      <c r="CV243" s="30"/>
      <c r="CW243" s="15" t="s">
        <v>269</v>
      </c>
      <c r="CX243" s="36" t="s">
        <v>975</v>
      </c>
      <c r="CY243" s="34" t="s">
        <v>269</v>
      </c>
      <c r="CZ243" s="34" t="s">
        <v>962</v>
      </c>
      <c r="DA243" s="32"/>
      <c r="DB243" s="32"/>
      <c r="DC243" t="s">
        <v>269</v>
      </c>
      <c r="DD243">
        <v>127575</v>
      </c>
      <c r="DE243" t="s">
        <v>1045</v>
      </c>
      <c r="DF243" s="30">
        <v>204</v>
      </c>
      <c r="DG243" s="39" t="s">
        <v>269</v>
      </c>
      <c r="DK243" s="30">
        <v>358</v>
      </c>
      <c r="DL243" s="30"/>
      <c r="DM243" s="32"/>
      <c r="DN243" s="32" t="s">
        <v>269</v>
      </c>
      <c r="DO243" s="41">
        <v>126555</v>
      </c>
    </row>
    <row r="244" spans="1:119" ht="15.75" x14ac:dyDescent="0.25">
      <c r="B244" t="s">
        <v>270</v>
      </c>
      <c r="C244" s="52">
        <v>5.0601406351159994</v>
      </c>
      <c r="D244" s="52">
        <v>4.0345064760270004</v>
      </c>
      <c r="E244" s="52">
        <v>-1.025634159088999</v>
      </c>
      <c r="F244" s="124">
        <v>-0.20268886441048239</v>
      </c>
      <c r="G244" s="45">
        <v>5.1776014486620001</v>
      </c>
      <c r="H244" s="45">
        <v>5.2718032705229998</v>
      </c>
      <c r="I244" s="45">
        <v>9.4201821860999679E-2</v>
      </c>
      <c r="J244" s="46">
        <v>1.8194104508631771E-2</v>
      </c>
      <c r="K244" s="47">
        <v>4</v>
      </c>
      <c r="L244" s="55">
        <f t="shared" si="68"/>
        <v>4.9164054486620001</v>
      </c>
      <c r="M244" s="55">
        <f t="shared" si="69"/>
        <v>5.0106072705229998</v>
      </c>
      <c r="N244" s="55">
        <f t="shared" si="66"/>
        <v>9.4201821860999679E-2</v>
      </c>
      <c r="O244" s="129">
        <f t="shared" si="67"/>
        <v>1.9160710572932244E-2</v>
      </c>
      <c r="P244" s="54"/>
      <c r="Q244" s="42">
        <f t="shared" si="70"/>
        <v>36.146959990256306</v>
      </c>
      <c r="R244" s="42">
        <f t="shared" si="71"/>
        <v>28.820373717940111</v>
      </c>
      <c r="S244" s="42">
        <f t="shared" si="72"/>
        <v>35.120192078335286</v>
      </c>
      <c r="T244" s="42">
        <f t="shared" si="73"/>
        <v>35.793119914014056</v>
      </c>
      <c r="AB244" t="s">
        <v>270</v>
      </c>
      <c r="AC244" s="2">
        <v>5.0601406351159994</v>
      </c>
      <c r="AD244" s="2">
        <v>5.0629178113869999</v>
      </c>
      <c r="AE244" s="2">
        <v>2.7771762710004921E-3</v>
      </c>
      <c r="AF244" s="1">
        <v>5.4883381140192913E-4</v>
      </c>
      <c r="AG244" s="2">
        <v>5.1776014486620001</v>
      </c>
      <c r="AH244" s="2">
        <v>5.1782378902649997</v>
      </c>
      <c r="AI244" s="2">
        <v>6.364416029995823E-4</v>
      </c>
      <c r="AJ244" s="1">
        <v>1.2292209226804276E-4</v>
      </c>
      <c r="AM244" t="s">
        <v>270</v>
      </c>
      <c r="AN244" s="2">
        <v>5.0601406351159994</v>
      </c>
      <c r="AO244" s="2">
        <v>4.891885377865</v>
      </c>
      <c r="AP244" s="2">
        <v>-0.16825525725099943</v>
      </c>
      <c r="AQ244" s="1">
        <v>-3.3251102960133901E-2</v>
      </c>
      <c r="AR244" s="2">
        <v>5.0602585958060002</v>
      </c>
      <c r="AS244" s="2">
        <v>1.1796069000080678E-4</v>
      </c>
      <c r="AT244" s="1">
        <v>2.3311741413310073E-5</v>
      </c>
      <c r="AU244" s="2">
        <v>5.0629640430619993</v>
      </c>
      <c r="AV244" s="2">
        <v>2.8234079459998895E-3</v>
      </c>
      <c r="AW244" s="1">
        <v>5.5797025213216538E-4</v>
      </c>
      <c r="AX244" s="2">
        <v>4.790514599232</v>
      </c>
      <c r="AY244" s="2">
        <v>-0.26962603588399947</v>
      </c>
      <c r="AZ244" s="1">
        <v>-5.3284296885518979E-2</v>
      </c>
      <c r="BA244" s="2">
        <v>5.0594899015960006</v>
      </c>
      <c r="BB244" s="2">
        <v>-6.5073351999878071E-4</v>
      </c>
      <c r="BC244" s="1">
        <v>-1.2859988820920651E-4</v>
      </c>
      <c r="BD244" s="2">
        <v>4.5278341223339993</v>
      </c>
      <c r="BE244" s="2">
        <v>-0.53230651278200014</v>
      </c>
      <c r="BF244" s="1">
        <v>-0.1051959918046423</v>
      </c>
      <c r="BG244" s="1"/>
      <c r="BH244" t="s">
        <v>270</v>
      </c>
      <c r="BI244" s="2">
        <v>5.1776014486620001</v>
      </c>
      <c r="BJ244" s="2">
        <v>5.1753363128799998</v>
      </c>
      <c r="BK244" s="2">
        <v>-2.2651357820002715E-3</v>
      </c>
      <c r="BL244" s="1">
        <v>-4.3748747454975119E-4</v>
      </c>
      <c r="BM244" s="2">
        <v>5.1776285190399998</v>
      </c>
      <c r="BN244" s="2">
        <v>2.7070377999649509E-5</v>
      </c>
      <c r="BO244" s="1">
        <v>5.2283626439893429E-6</v>
      </c>
      <c r="BP244" s="2">
        <v>5.1782553135839997</v>
      </c>
      <c r="BQ244" s="2">
        <v>6.5386492199959179E-4</v>
      </c>
      <c r="BR244" s="1">
        <v>1.2628722555857675E-4</v>
      </c>
      <c r="BS244" s="2">
        <v>5.2150580013210002</v>
      </c>
      <c r="BT244" s="2">
        <v>3.7456552659000053E-2</v>
      </c>
      <c r="BU244" s="1">
        <v>7.2343445184796145E-3</v>
      </c>
      <c r="BV244" s="2">
        <v>5.1774520547510008</v>
      </c>
      <c r="BW244" s="2">
        <v>-1.4939391099932919E-4</v>
      </c>
      <c r="BX244" s="1">
        <v>-2.8853883884387373E-5</v>
      </c>
      <c r="BY244" s="2">
        <v>5.2661287436030007</v>
      </c>
      <c r="BZ244" s="2">
        <v>8.8527294941000534E-2</v>
      </c>
      <c r="CA244" s="1">
        <v>1.7098128509655339E-2</v>
      </c>
      <c r="CC244" t="s">
        <v>270</v>
      </c>
      <c r="CE244" s="23">
        <v>5.0601406351159994</v>
      </c>
      <c r="CF244" s="23">
        <v>4.5603588534540007</v>
      </c>
      <c r="CG244" s="23">
        <v>-0.49978178166199871</v>
      </c>
      <c r="CH244" s="24">
        <v>-9.8768357976782128E-2</v>
      </c>
      <c r="CI244" s="2">
        <v>5.1776014486620001</v>
      </c>
      <c r="CJ244" s="2">
        <v>5.1299400975179994</v>
      </c>
      <c r="CK244" s="2">
        <v>-4.7661351144000719E-2</v>
      </c>
      <c r="CL244" s="1">
        <v>-9.2052954667488744E-3</v>
      </c>
      <c r="CN244" s="25" t="s">
        <v>270</v>
      </c>
      <c r="CO244" s="27">
        <v>0</v>
      </c>
      <c r="CP244" s="27">
        <v>0.26119599999999998</v>
      </c>
      <c r="CQ244" s="28">
        <f t="shared" si="74"/>
        <v>-0.34769911886369015</v>
      </c>
      <c r="CR244" s="27">
        <f t="shared" si="75"/>
        <v>5.2988069737369994</v>
      </c>
      <c r="CU244" s="30">
        <v>353</v>
      </c>
      <c r="CV244" s="30"/>
      <c r="CW244" s="15" t="s">
        <v>270</v>
      </c>
      <c r="CX244" s="36" t="s">
        <v>975</v>
      </c>
      <c r="CY244" s="34" t="s">
        <v>270</v>
      </c>
      <c r="CZ244" s="34" t="s">
        <v>962</v>
      </c>
      <c r="DA244" s="32"/>
      <c r="DB244" s="32"/>
      <c r="DC244" t="s">
        <v>270</v>
      </c>
      <c r="DD244">
        <v>139988</v>
      </c>
      <c r="DE244" t="s">
        <v>1045</v>
      </c>
      <c r="DF244" s="30">
        <v>205</v>
      </c>
      <c r="DG244" s="39" t="s">
        <v>270</v>
      </c>
      <c r="DK244" s="30">
        <v>359</v>
      </c>
      <c r="DL244" s="30"/>
      <c r="DM244" s="32"/>
      <c r="DN244" s="32" t="s">
        <v>270</v>
      </c>
      <c r="DO244" s="41">
        <v>138692</v>
      </c>
    </row>
    <row r="245" spans="1:119" ht="15.75" x14ac:dyDescent="0.25">
      <c r="A245" t="s">
        <v>578</v>
      </c>
      <c r="B245" t="s">
        <v>271</v>
      </c>
      <c r="C245" s="52">
        <v>5.2267962261579992</v>
      </c>
      <c r="D245" s="52">
        <v>4.8316744246600001</v>
      </c>
      <c r="E245" s="52">
        <v>-0.39512180149799914</v>
      </c>
      <c r="F245" s="124">
        <v>-7.5595409578160799E-2</v>
      </c>
      <c r="G245" s="45">
        <v>4.9339388802280002</v>
      </c>
      <c r="H245" s="45">
        <v>4.934808515287</v>
      </c>
      <c r="I245" s="45">
        <v>8.6963505899984028E-4</v>
      </c>
      <c r="J245" s="46">
        <v>1.762557421383489E-4</v>
      </c>
      <c r="K245" s="47">
        <v>2</v>
      </c>
      <c r="L245" s="55">
        <f t="shared" si="68"/>
        <v>4.7982168802279999</v>
      </c>
      <c r="M245" s="55">
        <f t="shared" si="69"/>
        <v>4.7990865152869997</v>
      </c>
      <c r="N245" s="55">
        <f t="shared" si="66"/>
        <v>8.6963505899984028E-4</v>
      </c>
      <c r="O245" s="129">
        <f t="shared" si="67"/>
        <v>1.8124129873815068E-4</v>
      </c>
      <c r="P245" s="54"/>
      <c r="Q245" s="42">
        <f t="shared" si="70"/>
        <v>64.268892571446131</v>
      </c>
      <c r="R245" s="42">
        <f t="shared" si="71"/>
        <v>59.410459314372844</v>
      </c>
      <c r="S245" s="42">
        <f t="shared" si="72"/>
        <v>58.999064028280891</v>
      </c>
      <c r="T245" s="42">
        <f t="shared" si="73"/>
        <v>59.009757095269705</v>
      </c>
      <c r="AB245" t="s">
        <v>271</v>
      </c>
      <c r="AC245" s="2">
        <v>5.2267962261579992</v>
      </c>
      <c r="AD245" s="2">
        <v>5.228066229125</v>
      </c>
      <c r="AE245" s="2">
        <v>1.2700029670007495E-3</v>
      </c>
      <c r="AF245" s="1">
        <v>2.4297923853332923E-4</v>
      </c>
      <c r="AG245" s="2">
        <v>4.9339388802280002</v>
      </c>
      <c r="AH245" s="2">
        <v>4.9340927494660001</v>
      </c>
      <c r="AI245" s="2">
        <v>1.5386923799987073E-4</v>
      </c>
      <c r="AJ245" s="1">
        <v>3.1185882463294794E-5</v>
      </c>
      <c r="AM245" t="s">
        <v>271</v>
      </c>
      <c r="AN245" s="2">
        <v>5.2267962261579992</v>
      </c>
      <c r="AO245" s="2">
        <v>5.0988684502849999</v>
      </c>
      <c r="AP245" s="2">
        <v>-0.12792777587299931</v>
      </c>
      <c r="AQ245" s="1">
        <v>-2.4475370827118259E-2</v>
      </c>
      <c r="AR245" s="2">
        <v>5.2268494981759996</v>
      </c>
      <c r="AS245" s="2">
        <v>5.3272018000427579E-5</v>
      </c>
      <c r="AT245" s="1">
        <v>1.0192097739303992E-5</v>
      </c>
      <c r="AU245" s="2">
        <v>5.227516621006</v>
      </c>
      <c r="AV245" s="2">
        <v>7.2039484800079379E-4</v>
      </c>
      <c r="AW245" s="1">
        <v>1.3782723045438602E-4</v>
      </c>
      <c r="AX245" s="2">
        <v>4.9680306647309997</v>
      </c>
      <c r="AY245" s="2">
        <v>-0.25876556142699947</v>
      </c>
      <c r="AZ245" s="1">
        <v>-4.9507489909781176E-2</v>
      </c>
      <c r="BA245" s="2">
        <v>5.2265033976760007</v>
      </c>
      <c r="BB245" s="2">
        <v>-2.9282848199851941E-4</v>
      </c>
      <c r="BC245" s="1">
        <v>-5.602446878128353E-5</v>
      </c>
      <c r="BD245" s="2">
        <v>4.775010820126</v>
      </c>
      <c r="BE245" s="2">
        <v>-0.45178540603199924</v>
      </c>
      <c r="BF245" s="1">
        <v>-8.6436391717548924E-2</v>
      </c>
      <c r="BG245" s="1"/>
      <c r="BH245" t="s">
        <v>271</v>
      </c>
      <c r="BI245" s="2">
        <v>4.9339388802280002</v>
      </c>
      <c r="BJ245" s="2">
        <v>4.9340126401950002</v>
      </c>
      <c r="BK245" s="2">
        <v>7.3759966999986659E-5</v>
      </c>
      <c r="BL245" s="1">
        <v>1.4949509669762705E-5</v>
      </c>
      <c r="BM245" s="2">
        <v>4.9339452794729999</v>
      </c>
      <c r="BN245" s="2">
        <v>6.3992449996774781E-6</v>
      </c>
      <c r="BO245" s="1">
        <v>1.296985056973743E-6</v>
      </c>
      <c r="BP245" s="2">
        <v>4.933973471322</v>
      </c>
      <c r="BQ245" s="2">
        <v>3.4591093999836175E-5</v>
      </c>
      <c r="BR245" s="1">
        <v>7.0108476897544585E-6</v>
      </c>
      <c r="BS245" s="2">
        <v>4.9302961672090007</v>
      </c>
      <c r="BT245" s="2">
        <v>-3.6427130189995438E-3</v>
      </c>
      <c r="BU245" s="1">
        <v>-7.3829715110520621E-4</v>
      </c>
      <c r="BV245" s="2">
        <v>4.9339037915880004</v>
      </c>
      <c r="BW245" s="2">
        <v>-3.5088639999791837E-5</v>
      </c>
      <c r="BX245" s="1">
        <v>-7.1116892307693873E-6</v>
      </c>
      <c r="BY245" s="2">
        <v>4.9190995606280001</v>
      </c>
      <c r="BZ245" s="2">
        <v>-1.4839319600000067E-2</v>
      </c>
      <c r="CA245" s="1">
        <v>-3.0076010182181934E-3</v>
      </c>
      <c r="CC245" t="s">
        <v>271</v>
      </c>
      <c r="CE245" s="23">
        <v>5.2267962261579992</v>
      </c>
      <c r="CF245" s="23">
        <v>5.2848120247540002</v>
      </c>
      <c r="CG245" s="23">
        <v>5.8015798596001034E-2</v>
      </c>
      <c r="CH245" s="24">
        <v>1.1099686325182422E-2</v>
      </c>
      <c r="CI245" s="2">
        <v>4.9339388802280002</v>
      </c>
      <c r="CJ245" s="2">
        <v>4.9550404908729995</v>
      </c>
      <c r="CK245" s="2">
        <v>2.1101610644999269E-2</v>
      </c>
      <c r="CL245" s="1">
        <v>4.2768285455583414E-3</v>
      </c>
      <c r="CN245" s="25" t="s">
        <v>271</v>
      </c>
      <c r="CO245" s="27">
        <v>0</v>
      </c>
      <c r="CP245" s="27">
        <v>0.13572200000000001</v>
      </c>
      <c r="CQ245" s="28">
        <f t="shared" si="74"/>
        <v>-0.12388133448328466</v>
      </c>
      <c r="CR245" s="27">
        <f t="shared" si="75"/>
        <v>10.664364486830001</v>
      </c>
      <c r="CU245" s="30">
        <v>354</v>
      </c>
      <c r="CV245" s="30"/>
      <c r="CW245" s="15" t="s">
        <v>271</v>
      </c>
      <c r="CX245" s="33" t="s">
        <v>973</v>
      </c>
      <c r="CY245" s="34" t="s">
        <v>271</v>
      </c>
      <c r="CZ245" s="34" t="s">
        <v>962</v>
      </c>
      <c r="DA245" s="32"/>
      <c r="DB245" s="32"/>
      <c r="DC245" t="s">
        <v>271</v>
      </c>
      <c r="DD245">
        <v>81327</v>
      </c>
      <c r="DE245" t="s">
        <v>1045</v>
      </c>
      <c r="DF245" s="30">
        <v>277</v>
      </c>
      <c r="DG245" s="39" t="s">
        <v>271</v>
      </c>
      <c r="DK245" s="30">
        <v>360</v>
      </c>
      <c r="DL245" s="30"/>
      <c r="DM245" s="32"/>
      <c r="DN245" s="32" t="s">
        <v>271</v>
      </c>
      <c r="DO245" s="41">
        <v>81074</v>
      </c>
    </row>
    <row r="246" spans="1:119" ht="15.75" x14ac:dyDescent="0.25">
      <c r="A246" t="s">
        <v>579</v>
      </c>
      <c r="B246" t="s">
        <v>272</v>
      </c>
      <c r="C246" s="52">
        <v>3.4672575323780004</v>
      </c>
      <c r="D246" s="52">
        <v>2.8599814268120003</v>
      </c>
      <c r="E246" s="52">
        <v>-0.60727610556600009</v>
      </c>
      <c r="F246" s="124">
        <v>-0.17514594745129963</v>
      </c>
      <c r="G246" s="45">
        <v>4.1598995803810004</v>
      </c>
      <c r="H246" s="45">
        <v>4.2767364271290003</v>
      </c>
      <c r="I246" s="45">
        <v>0.11683684674799988</v>
      </c>
      <c r="J246" s="46">
        <v>2.8086458456600273E-2</v>
      </c>
      <c r="K246" s="47">
        <v>4</v>
      </c>
      <c r="L246" s="55">
        <f t="shared" si="68"/>
        <v>4.0098405803810007</v>
      </c>
      <c r="M246" s="55">
        <f t="shared" si="69"/>
        <v>4.1266774271290005</v>
      </c>
      <c r="N246" s="55">
        <f t="shared" si="66"/>
        <v>0.11683684674799988</v>
      </c>
      <c r="O246" s="129">
        <f t="shared" si="67"/>
        <v>2.9137529137604385E-2</v>
      </c>
      <c r="P246" s="54"/>
      <c r="Q246" s="42">
        <f t="shared" si="70"/>
        <v>38.523371543242526</v>
      </c>
      <c r="R246" s="42">
        <f t="shared" si="71"/>
        <v>31.776159135282882</v>
      </c>
      <c r="S246" s="42">
        <f t="shared" si="72"/>
        <v>44.551804146271287</v>
      </c>
      <c r="T246" s="42">
        <f t="shared" si="73"/>
        <v>45.849933637716113</v>
      </c>
      <c r="AB246" t="s">
        <v>272</v>
      </c>
      <c r="AC246" s="2">
        <v>3.4672575323780004</v>
      </c>
      <c r="AD246" s="2">
        <v>3.4684234452860001</v>
      </c>
      <c r="AE246" s="2">
        <v>1.1659129079997221E-3</v>
      </c>
      <c r="AF246" s="1">
        <v>3.3626371768239751E-4</v>
      </c>
      <c r="AG246" s="2">
        <v>4.1598995803810004</v>
      </c>
      <c r="AH246" s="2">
        <v>4.1598995803810004</v>
      </c>
      <c r="AI246" s="2">
        <v>0</v>
      </c>
      <c r="AJ246" s="1">
        <v>0</v>
      </c>
      <c r="AM246" t="s">
        <v>272</v>
      </c>
      <c r="AN246" s="2">
        <v>3.4672575323780004</v>
      </c>
      <c r="AO246" s="2">
        <v>3.336329744935</v>
      </c>
      <c r="AP246" s="2">
        <v>-0.13092778744300038</v>
      </c>
      <c r="AQ246" s="1">
        <v>-3.7761194898379598E-2</v>
      </c>
      <c r="AR246" s="2">
        <v>3.4673071451630002</v>
      </c>
      <c r="AS246" s="2">
        <v>4.9612784999819581E-5</v>
      </c>
      <c r="AT246" s="1">
        <v>1.4308941443352467E-5</v>
      </c>
      <c r="AU246" s="2">
        <v>3.4685198553249998</v>
      </c>
      <c r="AV246" s="2">
        <v>1.2623229469994612E-3</v>
      </c>
      <c r="AW246" s="1">
        <v>3.6406956657001005E-4</v>
      </c>
      <c r="AX246" s="2">
        <v>3.304646256232</v>
      </c>
      <c r="AY246" s="2">
        <v>-0.16261127614600035</v>
      </c>
      <c r="AZ246" s="1">
        <v>-4.6899105309455992E-2</v>
      </c>
      <c r="BA246" s="2">
        <v>3.4669837006269999</v>
      </c>
      <c r="BB246" s="2">
        <v>-2.7383175100048618E-4</v>
      </c>
      <c r="BC246" s="1">
        <v>-7.897646726364745E-5</v>
      </c>
      <c r="BD246" s="2">
        <v>3.103799330378</v>
      </c>
      <c r="BE246" s="2">
        <v>-0.36345820200000034</v>
      </c>
      <c r="BF246" s="1">
        <v>-0.10482584538527902</v>
      </c>
      <c r="BG246" s="1"/>
      <c r="BH246" t="s">
        <v>272</v>
      </c>
      <c r="BI246" s="2">
        <v>4.1598995803810004</v>
      </c>
      <c r="BJ246" s="2">
        <v>4.1972873713399999</v>
      </c>
      <c r="BK246" s="2">
        <v>3.7387790958999467E-2</v>
      </c>
      <c r="BL246" s="1">
        <v>8.9876667060254292E-3</v>
      </c>
      <c r="BM246" s="2">
        <v>4.1598995803810004</v>
      </c>
      <c r="BN246" s="2">
        <v>0</v>
      </c>
      <c r="BO246" s="1">
        <v>0</v>
      </c>
      <c r="BP246" s="2">
        <v>4.1598995803810004</v>
      </c>
      <c r="BQ246" s="2">
        <v>0</v>
      </c>
      <c r="BR246" s="1">
        <v>0</v>
      </c>
      <c r="BS246" s="2">
        <v>4.2300016884299998</v>
      </c>
      <c r="BT246" s="2">
        <v>7.0102108048999412E-2</v>
      </c>
      <c r="BU246" s="1">
        <v>1.6851875074008118E-2</v>
      </c>
      <c r="BV246" s="2">
        <v>4.1598995803810004</v>
      </c>
      <c r="BW246" s="2">
        <v>0</v>
      </c>
      <c r="BX246" s="1">
        <v>0</v>
      </c>
      <c r="BY246" s="2">
        <v>4.2720629532589998</v>
      </c>
      <c r="BZ246" s="2">
        <v>0.11216337287799938</v>
      </c>
      <c r="CA246" s="1">
        <v>2.6963000118316909E-2</v>
      </c>
      <c r="CC246" t="s">
        <v>272</v>
      </c>
      <c r="CE246" s="23">
        <v>3.4672575323780004</v>
      </c>
      <c r="CF246" s="23">
        <v>3.2187782515639998</v>
      </c>
      <c r="CG246" s="23">
        <v>-0.24847928081400061</v>
      </c>
      <c r="CH246" s="24">
        <v>-7.1664500976246326E-2</v>
      </c>
      <c r="CI246" s="2">
        <v>4.1598995803810004</v>
      </c>
      <c r="CJ246" s="2">
        <v>4.1598995803810004</v>
      </c>
      <c r="CK246" s="2">
        <v>0</v>
      </c>
      <c r="CL246" s="1">
        <v>0</v>
      </c>
      <c r="CN246" s="25" t="s">
        <v>272</v>
      </c>
      <c r="CO246" s="27">
        <v>0</v>
      </c>
      <c r="CP246" s="27">
        <v>0.150059</v>
      </c>
      <c r="CQ246" s="28">
        <f t="shared" si="74"/>
        <v>-0.14066752474271277</v>
      </c>
      <c r="CR246" s="27">
        <f t="shared" si="75"/>
        <v>6.7476142898070002</v>
      </c>
      <c r="CU246" s="30">
        <v>355</v>
      </c>
      <c r="CV246" s="30"/>
      <c r="CW246" s="15" t="s">
        <v>272</v>
      </c>
      <c r="CX246" s="33" t="s">
        <v>961</v>
      </c>
      <c r="CY246" s="34" t="s">
        <v>272</v>
      </c>
      <c r="CZ246" s="34" t="s">
        <v>962</v>
      </c>
      <c r="DA246" s="32"/>
      <c r="DB246" s="32"/>
      <c r="DC246" t="s">
        <v>272</v>
      </c>
      <c r="DD246">
        <v>90004</v>
      </c>
      <c r="DE246" t="s">
        <v>1045</v>
      </c>
      <c r="DF246" s="30">
        <v>260</v>
      </c>
      <c r="DG246" s="39" t="s">
        <v>272</v>
      </c>
      <c r="DK246" s="30">
        <v>361</v>
      </c>
      <c r="DL246" s="30"/>
      <c r="DM246" s="32"/>
      <c r="DN246" s="32" t="s">
        <v>272</v>
      </c>
      <c r="DO246" s="41">
        <v>89222</v>
      </c>
    </row>
    <row r="247" spans="1:119" ht="15.75" x14ac:dyDescent="0.25">
      <c r="A247" t="s">
        <v>580</v>
      </c>
      <c r="B247" t="s">
        <v>273</v>
      </c>
      <c r="C247" s="52">
        <v>5.3628585496139998</v>
      </c>
      <c r="D247" s="52">
        <v>4.7313276791810006</v>
      </c>
      <c r="E247" s="52">
        <v>-0.63153087043299916</v>
      </c>
      <c r="F247" s="124">
        <v>-0.11776012076217349</v>
      </c>
      <c r="G247" s="45">
        <v>5.4187381248479998</v>
      </c>
      <c r="H247" s="45">
        <v>5.5198813185799995</v>
      </c>
      <c r="I247" s="45">
        <v>0.10114319373199976</v>
      </c>
      <c r="J247" s="46">
        <v>1.8665451513185445E-2</v>
      </c>
      <c r="K247" s="47">
        <v>4</v>
      </c>
      <c r="L247" s="55">
        <f t="shared" si="68"/>
        <v>5.2140501248479998</v>
      </c>
      <c r="M247" s="55">
        <f t="shared" si="69"/>
        <v>5.3151933185799995</v>
      </c>
      <c r="N247" s="55">
        <f t="shared" si="66"/>
        <v>0.10114319373199976</v>
      </c>
      <c r="O247" s="129">
        <f t="shared" si="67"/>
        <v>1.9398201265843851E-2</v>
      </c>
      <c r="P247" s="54"/>
      <c r="Q247" s="42">
        <f t="shared" si="70"/>
        <v>62.472141904081823</v>
      </c>
      <c r="R247" s="42">
        <f t="shared" si="71"/>
        <v>55.115414929185505</v>
      </c>
      <c r="S247" s="42">
        <f t="shared" si="72"/>
        <v>60.738666940589908</v>
      </c>
      <c r="T247" s="42">
        <f t="shared" si="73"/>
        <v>61.916887826522526</v>
      </c>
      <c r="AB247" t="s">
        <v>273</v>
      </c>
      <c r="AC247" s="2">
        <v>5.3628585496139998</v>
      </c>
      <c r="AD247" s="2">
        <v>5.3663602486619997</v>
      </c>
      <c r="AE247" s="2">
        <v>3.5016990479999066E-3</v>
      </c>
      <c r="AF247" s="1">
        <v>6.5295383340885371E-4</v>
      </c>
      <c r="AG247" s="2">
        <v>5.4187381248479998</v>
      </c>
      <c r="AH247" s="2">
        <v>5.4195528626579996</v>
      </c>
      <c r="AI247" s="2">
        <v>8.1473780999985479E-4</v>
      </c>
      <c r="AJ247" s="1">
        <v>1.5035563469358631E-4</v>
      </c>
      <c r="AM247" t="s">
        <v>273</v>
      </c>
      <c r="AN247" s="2">
        <v>5.3628585496139998</v>
      </c>
      <c r="AO247" s="2">
        <v>5.2220513705519993</v>
      </c>
      <c r="AP247" s="2">
        <v>-0.14080717906200046</v>
      </c>
      <c r="AQ247" s="1">
        <v>-2.6255993470522411E-2</v>
      </c>
      <c r="AR247" s="2">
        <v>5.3630060629019995</v>
      </c>
      <c r="AS247" s="2">
        <v>1.475132879997787E-4</v>
      </c>
      <c r="AT247" s="1">
        <v>2.7506466306182212E-5</v>
      </c>
      <c r="AU247" s="2">
        <v>5.3653801449769993</v>
      </c>
      <c r="AV247" s="2">
        <v>2.5215953629995624E-3</v>
      </c>
      <c r="AW247" s="1">
        <v>4.7019613507819601E-4</v>
      </c>
      <c r="AX247" s="2">
        <v>5.0631365918140006</v>
      </c>
      <c r="AY247" s="2">
        <v>-0.29972195779999922</v>
      </c>
      <c r="AZ247" s="1">
        <v>-5.5888469745593451E-2</v>
      </c>
      <c r="BA247" s="2">
        <v>5.3620466952459998</v>
      </c>
      <c r="BB247" s="2">
        <v>-8.1185436800002009E-4</v>
      </c>
      <c r="BC247" s="1">
        <v>-1.5138463199974845E-4</v>
      </c>
      <c r="BD247" s="2">
        <v>4.8443181162090001</v>
      </c>
      <c r="BE247" s="2">
        <v>-0.51854043340499967</v>
      </c>
      <c r="BF247" s="1">
        <v>-9.6691051723212504E-2</v>
      </c>
      <c r="BG247" s="1"/>
      <c r="BH247" t="s">
        <v>273</v>
      </c>
      <c r="BI247" s="2">
        <v>5.4187381248479998</v>
      </c>
      <c r="BJ247" s="2">
        <v>5.4198401634069997</v>
      </c>
      <c r="BK247" s="2">
        <v>1.1020385589999293E-3</v>
      </c>
      <c r="BL247" s="1">
        <v>2.0337549695314763E-4</v>
      </c>
      <c r="BM247" s="2">
        <v>5.418772472753</v>
      </c>
      <c r="BN247" s="2">
        <v>3.4347905000231549E-5</v>
      </c>
      <c r="BO247" s="1">
        <v>6.3387276168093173E-6</v>
      </c>
      <c r="BP247" s="2">
        <v>5.4193151973260001</v>
      </c>
      <c r="BQ247" s="2">
        <v>5.770724780003178E-4</v>
      </c>
      <c r="BR247" s="1">
        <v>1.0649573105482103E-4</v>
      </c>
      <c r="BS247" s="2">
        <v>5.4596866037600007</v>
      </c>
      <c r="BT247" s="2">
        <v>4.094847891200093E-2</v>
      </c>
      <c r="BU247" s="1">
        <v>7.5568292780617751E-3</v>
      </c>
      <c r="BV247" s="2">
        <v>5.4185490461689998</v>
      </c>
      <c r="BW247" s="2">
        <v>-1.8907867899997655E-4</v>
      </c>
      <c r="BX247" s="1">
        <v>-3.4893488971711536E-5</v>
      </c>
      <c r="BY247" s="2">
        <v>5.5138618470980001</v>
      </c>
      <c r="BZ247" s="2">
        <v>9.512372225000032E-2</v>
      </c>
      <c r="CA247" s="1">
        <v>1.7554589289673159E-2</v>
      </c>
      <c r="CC247" t="s">
        <v>273</v>
      </c>
      <c r="CE247" s="23">
        <v>5.3628585496139998</v>
      </c>
      <c r="CF247" s="23">
        <v>5.2540562336859997</v>
      </c>
      <c r="CG247" s="23">
        <v>-0.10880231592800005</v>
      </c>
      <c r="CH247" s="24">
        <v>-2.0288119651380936E-2</v>
      </c>
      <c r="CI247" s="2">
        <v>5.4187381248479998</v>
      </c>
      <c r="CJ247" s="2">
        <v>5.3925900186110001</v>
      </c>
      <c r="CK247" s="2">
        <v>-2.6148106236999702E-2</v>
      </c>
      <c r="CL247" s="1">
        <v>-4.8254973085146424E-3</v>
      </c>
      <c r="CN247" s="25" t="s">
        <v>273</v>
      </c>
      <c r="CO247" s="27">
        <v>0</v>
      </c>
      <c r="CP247" s="27">
        <v>0.20468800000000001</v>
      </c>
      <c r="CQ247" s="28">
        <f t="shared" si="74"/>
        <v>-0.27510700401144272</v>
      </c>
      <c r="CR247" s="27">
        <f t="shared" si="75"/>
        <v>3.287722956154</v>
      </c>
      <c r="CU247" s="30">
        <v>356</v>
      </c>
      <c r="CV247" s="30"/>
      <c r="CW247" s="15" t="s">
        <v>273</v>
      </c>
      <c r="CX247" s="33" t="s">
        <v>961</v>
      </c>
      <c r="CY247" s="34" t="s">
        <v>273</v>
      </c>
      <c r="CZ247" s="34" t="s">
        <v>962</v>
      </c>
      <c r="DA247" s="32"/>
      <c r="DB247" s="32"/>
      <c r="DC247" t="s">
        <v>273</v>
      </c>
      <c r="DD247">
        <v>85844</v>
      </c>
      <c r="DE247" t="s">
        <v>1045</v>
      </c>
      <c r="DF247" s="30">
        <v>261</v>
      </c>
      <c r="DG247" s="39" t="s">
        <v>273</v>
      </c>
      <c r="DK247" s="30">
        <v>362</v>
      </c>
      <c r="DL247" s="30"/>
      <c r="DM247" s="32"/>
      <c r="DN247" s="32" t="s">
        <v>273</v>
      </c>
      <c r="DO247" s="41">
        <v>84986</v>
      </c>
    </row>
    <row r="248" spans="1:119" ht="15.75" x14ac:dyDescent="0.25">
      <c r="A248" t="s">
        <v>581</v>
      </c>
      <c r="B248" t="s">
        <v>274</v>
      </c>
      <c r="C248" s="52">
        <v>6.750839806588</v>
      </c>
      <c r="D248" s="52">
        <v>6.5522013842329994</v>
      </c>
      <c r="E248" s="52">
        <v>-0.19863842235500062</v>
      </c>
      <c r="F248" s="124">
        <v>-2.9424253581184615E-2</v>
      </c>
      <c r="G248" s="45">
        <v>5.5488811931370003</v>
      </c>
      <c r="H248" s="45">
        <v>5.595388952565</v>
      </c>
      <c r="I248" s="45">
        <v>4.6507759427999673E-2</v>
      </c>
      <c r="J248" s="46">
        <v>8.3814660666228849E-3</v>
      </c>
      <c r="K248" s="47">
        <v>4</v>
      </c>
      <c r="L248" s="55">
        <f t="shared" si="68"/>
        <v>5.342761193137</v>
      </c>
      <c r="M248" s="55">
        <f t="shared" si="69"/>
        <v>5.3892689525649997</v>
      </c>
      <c r="N248" s="55">
        <f t="shared" si="66"/>
        <v>4.6507759427999673E-2</v>
      </c>
      <c r="O248" s="129">
        <f t="shared" si="67"/>
        <v>8.704817181000123E-3</v>
      </c>
      <c r="P248" s="54"/>
      <c r="Q248" s="42">
        <f t="shared" si="70"/>
        <v>56.231694125876686</v>
      </c>
      <c r="R248" s="42">
        <f t="shared" si="71"/>
        <v>54.577118498617288</v>
      </c>
      <c r="S248" s="42">
        <f t="shared" si="72"/>
        <v>44.502983600188252</v>
      </c>
      <c r="T248" s="42">
        <f t="shared" si="73"/>
        <v>44.890373936436937</v>
      </c>
      <c r="AB248" t="s">
        <v>274</v>
      </c>
      <c r="AC248" s="2">
        <v>6.750839806588</v>
      </c>
      <c r="AD248" s="2">
        <v>6.7500957061699998</v>
      </c>
      <c r="AE248" s="2">
        <v>-7.4410041800021531E-4</v>
      </c>
      <c r="AF248" s="1">
        <v>-1.1022338543332988E-4</v>
      </c>
      <c r="AG248" s="2">
        <v>5.5488811931370003</v>
      </c>
      <c r="AH248" s="2">
        <v>5.548163783613</v>
      </c>
      <c r="AI248" s="2">
        <v>-7.174095240003453E-4</v>
      </c>
      <c r="AJ248" s="1">
        <v>-1.2928904026412674E-4</v>
      </c>
      <c r="AM248" t="s">
        <v>274</v>
      </c>
      <c r="AN248" s="2">
        <v>6.750839806588</v>
      </c>
      <c r="AO248" s="2">
        <v>6.6328907366629997</v>
      </c>
      <c r="AP248" s="2">
        <v>-0.11794906992500032</v>
      </c>
      <c r="AQ248" s="1">
        <v>-1.7471762522034126E-2</v>
      </c>
      <c r="AR248" s="2">
        <v>6.7508082144769999</v>
      </c>
      <c r="AS248" s="2">
        <v>-3.1592111000122713E-5</v>
      </c>
      <c r="AT248" s="1">
        <v>-4.6797305083869191E-6</v>
      </c>
      <c r="AU248" s="2">
        <v>6.7500948761539998</v>
      </c>
      <c r="AV248" s="2">
        <v>-7.4493043400014614E-4</v>
      </c>
      <c r="AW248" s="1">
        <v>-1.1034633546972697E-4</v>
      </c>
      <c r="AX248" s="2">
        <v>6.5950943009909997</v>
      </c>
      <c r="AY248" s="2">
        <v>-0.15574550559700029</v>
      </c>
      <c r="AZ248" s="1">
        <v>-2.307053789737561E-2</v>
      </c>
      <c r="BA248" s="2">
        <v>6.7510140641619998</v>
      </c>
      <c r="BB248" s="2">
        <v>1.7425757399980313E-4</v>
      </c>
      <c r="BC248" s="1">
        <v>2.5812725378218706E-5</v>
      </c>
      <c r="BD248" s="2">
        <v>6.4212263986010001</v>
      </c>
      <c r="BE248" s="2">
        <v>-0.3296134079869999</v>
      </c>
      <c r="BF248" s="1">
        <v>-4.8825541329737557E-2</v>
      </c>
      <c r="BG248" s="1"/>
      <c r="BH248" t="s">
        <v>274</v>
      </c>
      <c r="BI248" s="2">
        <v>5.5488811931370003</v>
      </c>
      <c r="BJ248" s="2">
        <v>5.5539507986179997</v>
      </c>
      <c r="BK248" s="2">
        <v>5.0696054809993285E-3</v>
      </c>
      <c r="BL248" s="1">
        <v>9.1362660409264977E-4</v>
      </c>
      <c r="BM248" s="2">
        <v>5.5488507690289994</v>
      </c>
      <c r="BN248" s="2">
        <v>-3.0424108000914885E-5</v>
      </c>
      <c r="BO248" s="1">
        <v>-5.4829265471648965E-6</v>
      </c>
      <c r="BP248" s="2">
        <v>5.5482207431969996</v>
      </c>
      <c r="BQ248" s="2">
        <v>-6.6044994000069579E-4</v>
      </c>
      <c r="BR248" s="1">
        <v>-1.1902398285577953E-4</v>
      </c>
      <c r="BS248" s="2">
        <v>5.581546035243</v>
      </c>
      <c r="BT248" s="2">
        <v>3.2664842105999625E-2</v>
      </c>
      <c r="BU248" s="1">
        <v>5.8867438261969544E-3</v>
      </c>
      <c r="BV248" s="2">
        <v>5.5490489546089998</v>
      </c>
      <c r="BW248" s="2">
        <v>1.6776147199948355E-4</v>
      </c>
      <c r="BX248" s="1">
        <v>3.0233386904548483E-5</v>
      </c>
      <c r="BY248" s="2">
        <v>5.565645160081</v>
      </c>
      <c r="BZ248" s="2">
        <v>1.676396694399962E-2</v>
      </c>
      <c r="CA248" s="1">
        <v>3.0211436072435155E-3</v>
      </c>
      <c r="CC248" t="s">
        <v>274</v>
      </c>
      <c r="CE248" s="23">
        <v>6.750839806588</v>
      </c>
      <c r="CF248" s="23">
        <v>6.8789463525340002</v>
      </c>
      <c r="CG248" s="23">
        <v>0.12810654594600024</v>
      </c>
      <c r="CH248" s="24">
        <v>1.8976386585411759E-2</v>
      </c>
      <c r="CI248" s="2">
        <v>5.5488811931370003</v>
      </c>
      <c r="CJ248" s="2">
        <v>5.6019839246630001</v>
      </c>
      <c r="CK248" s="2">
        <v>5.3102731525999758E-2</v>
      </c>
      <c r="CL248" s="1">
        <v>9.5699889180684908E-3</v>
      </c>
      <c r="CN248" s="25" t="s">
        <v>274</v>
      </c>
      <c r="CO248" s="27">
        <v>0</v>
      </c>
      <c r="CP248" s="27">
        <v>0.20612</v>
      </c>
      <c r="CQ248" s="28">
        <f t="shared" si="74"/>
        <v>-0.19576475846378996</v>
      </c>
      <c r="CR248" s="27">
        <f t="shared" si="75"/>
        <v>4.0958685862739994</v>
      </c>
      <c r="CU248" s="30">
        <v>357</v>
      </c>
      <c r="CV248" s="30"/>
      <c r="CW248" s="15" t="s">
        <v>274</v>
      </c>
      <c r="CX248" s="33" t="s">
        <v>973</v>
      </c>
      <c r="CY248" s="34" t="s">
        <v>274</v>
      </c>
      <c r="CZ248" s="34" t="s">
        <v>962</v>
      </c>
      <c r="DA248" s="32"/>
      <c r="DB248" s="32"/>
      <c r="DC248" t="s">
        <v>274</v>
      </c>
      <c r="DD248">
        <v>120054</v>
      </c>
      <c r="DE248" t="s">
        <v>1045</v>
      </c>
      <c r="DF248" s="30">
        <v>278</v>
      </c>
      <c r="DG248" s="39" t="s">
        <v>274</v>
      </c>
      <c r="DK248" s="30">
        <v>363</v>
      </c>
      <c r="DL248" s="30"/>
      <c r="DM248" s="32"/>
      <c r="DN248" s="32" t="s">
        <v>274</v>
      </c>
      <c r="DO248" s="41">
        <v>118185</v>
      </c>
    </row>
    <row r="249" spans="1:119" ht="15.75" x14ac:dyDescent="0.25">
      <c r="A249" t="s">
        <v>582</v>
      </c>
      <c r="B249" t="s">
        <v>379</v>
      </c>
      <c r="C249" s="52">
        <v>4.3086489165200001</v>
      </c>
      <c r="D249" s="52">
        <v>2.9515171647780001</v>
      </c>
      <c r="E249" s="52">
        <v>-1.3571317517420001</v>
      </c>
      <c r="F249" s="124">
        <v>-0.31497849512373943</v>
      </c>
      <c r="G249" s="45">
        <v>4.7204179054750002</v>
      </c>
      <c r="H249" s="45">
        <v>4.8488446218350001</v>
      </c>
      <c r="I249" s="45">
        <v>0.12842671635999992</v>
      </c>
      <c r="J249" s="46">
        <v>2.7206641219423296E-2</v>
      </c>
      <c r="K249" s="47">
        <v>4</v>
      </c>
      <c r="L249" s="55">
        <f t="shared" si="68"/>
        <v>4.4076049054749999</v>
      </c>
      <c r="M249" s="55">
        <f t="shared" si="69"/>
        <v>4.5360316218349999</v>
      </c>
      <c r="N249" s="55">
        <f t="shared" si="66"/>
        <v>0.12842671635999992</v>
      </c>
      <c r="O249" s="129">
        <f t="shared" si="67"/>
        <v>2.9137529137530441E-2</v>
      </c>
      <c r="P249" s="54"/>
      <c r="Q249" s="42">
        <f t="shared" si="70"/>
        <v>32.3229476108027</v>
      </c>
      <c r="R249" s="42">
        <f t="shared" si="71"/>
        <v>22.141914214388596</v>
      </c>
      <c r="S249" s="42">
        <f t="shared" si="72"/>
        <v>33.065303116841712</v>
      </c>
      <c r="T249" s="42">
        <f t="shared" si="73"/>
        <v>34.028744349849958</v>
      </c>
      <c r="AB249" t="s">
        <v>379</v>
      </c>
      <c r="AC249" s="2">
        <v>4.3086489165200001</v>
      </c>
      <c r="AD249" s="2">
        <v>4.3135845819430001</v>
      </c>
      <c r="AE249" s="2">
        <v>4.9356654229999464E-3</v>
      </c>
      <c r="AF249" s="1">
        <v>1.1455250865476348E-3</v>
      </c>
      <c r="AG249" s="2">
        <v>4.7204179054750002</v>
      </c>
      <c r="AH249" s="2">
        <v>4.7204179054750002</v>
      </c>
      <c r="AI249" s="2">
        <v>0</v>
      </c>
      <c r="AJ249" s="1">
        <v>0</v>
      </c>
      <c r="AM249" t="s">
        <v>379</v>
      </c>
      <c r="AN249" s="2">
        <v>4.3086489165200001</v>
      </c>
      <c r="AO249" s="2">
        <v>4.0883130777550001</v>
      </c>
      <c r="AP249" s="2">
        <v>-0.22033583876500007</v>
      </c>
      <c r="AQ249" s="1">
        <v>-5.1138034923244667E-2</v>
      </c>
      <c r="AR249" s="2">
        <v>4.3088581306640004</v>
      </c>
      <c r="AS249" s="2">
        <v>2.0921414400021376E-4</v>
      </c>
      <c r="AT249" s="1">
        <v>4.8556786141951749E-5</v>
      </c>
      <c r="AU249" s="2">
        <v>4.3133025113499999</v>
      </c>
      <c r="AV249" s="2">
        <v>4.6535948299997187E-3</v>
      </c>
      <c r="AW249" s="1">
        <v>1.080058951231126E-3</v>
      </c>
      <c r="AX249" s="2">
        <v>3.9991658588780004</v>
      </c>
      <c r="AY249" s="2">
        <v>-0.30948305764199979</v>
      </c>
      <c r="AZ249" s="1">
        <v>-7.1828330327726578E-2</v>
      </c>
      <c r="BA249" s="2">
        <v>4.3074954495800002</v>
      </c>
      <c r="BB249" s="2">
        <v>-1.1534669399999586E-3</v>
      </c>
      <c r="BC249" s="1">
        <v>-2.6770966081209242E-4</v>
      </c>
      <c r="BD249" s="2">
        <v>3.6520052764050002</v>
      </c>
      <c r="BE249" s="2">
        <v>-0.65664364011499998</v>
      </c>
      <c r="BF249" s="1">
        <v>-0.15240128700143812</v>
      </c>
      <c r="BG249" s="1"/>
      <c r="BH249" t="s">
        <v>379</v>
      </c>
      <c r="BI249" s="2">
        <v>4.7204179054750002</v>
      </c>
      <c r="BJ249" s="2">
        <v>4.7615144547100003</v>
      </c>
      <c r="BK249" s="2">
        <v>4.1096549235000168E-2</v>
      </c>
      <c r="BL249" s="1">
        <v>8.7061251901731258E-3</v>
      </c>
      <c r="BM249" s="2">
        <v>4.7204179054750002</v>
      </c>
      <c r="BN249" s="2">
        <v>0</v>
      </c>
      <c r="BO249" s="1">
        <v>0</v>
      </c>
      <c r="BP249" s="2">
        <v>4.7204179054750002</v>
      </c>
      <c r="BQ249" s="2">
        <v>0</v>
      </c>
      <c r="BR249" s="1">
        <v>0</v>
      </c>
      <c r="BS249" s="2">
        <v>4.7974739352909994</v>
      </c>
      <c r="BT249" s="2">
        <v>7.7056029815999239E-2</v>
      </c>
      <c r="BU249" s="1">
        <v>1.6323984731653828E-2</v>
      </c>
      <c r="BV249" s="2">
        <v>4.7204179054750002</v>
      </c>
      <c r="BW249" s="2">
        <v>0</v>
      </c>
      <c r="BX249" s="1">
        <v>0</v>
      </c>
      <c r="BY249" s="2">
        <v>4.8437075531799998</v>
      </c>
      <c r="BZ249" s="2">
        <v>0.12328964770499962</v>
      </c>
      <c r="CA249" s="1">
        <v>2.611837557051919E-2</v>
      </c>
      <c r="CC249" t="s">
        <v>379</v>
      </c>
      <c r="CE249" s="23">
        <v>4.3086489165200001</v>
      </c>
      <c r="CF249" s="23">
        <v>3.6033015521630003</v>
      </c>
      <c r="CG249" s="23">
        <v>-0.70534736435699985</v>
      </c>
      <c r="CH249" s="24">
        <v>-0.16370499848632206</v>
      </c>
      <c r="CI249" s="2">
        <v>4.7204179054750002</v>
      </c>
      <c r="CJ249" s="2">
        <v>4.7204179054750002</v>
      </c>
      <c r="CK249" s="2">
        <v>0</v>
      </c>
      <c r="CL249" s="1">
        <v>0</v>
      </c>
      <c r="CN249" s="25" t="s">
        <v>379</v>
      </c>
      <c r="CO249" s="27">
        <v>0</v>
      </c>
      <c r="CP249" s="27">
        <v>0.31281300000000001</v>
      </c>
      <c r="CQ249" s="28">
        <f t="shared" si="74"/>
        <v>-0.3210549715064831</v>
      </c>
      <c r="CR249" s="27">
        <f t="shared" si="75"/>
        <v>6.5910719220289993</v>
      </c>
      <c r="CU249" s="30">
        <v>475</v>
      </c>
      <c r="CV249" s="30"/>
      <c r="CW249" s="15" t="s">
        <v>379</v>
      </c>
      <c r="CX249" s="33" t="s">
        <v>961</v>
      </c>
      <c r="CY249" s="34" t="s">
        <v>379</v>
      </c>
      <c r="CZ249" s="34" t="s">
        <v>962</v>
      </c>
      <c r="DA249" s="32"/>
      <c r="DB249" s="32"/>
      <c r="DC249" t="s">
        <v>379</v>
      </c>
      <c r="DD249">
        <v>133300</v>
      </c>
      <c r="DE249" t="s">
        <v>1045</v>
      </c>
      <c r="DF249" s="30">
        <v>262</v>
      </c>
      <c r="DG249" s="39" t="s">
        <v>379</v>
      </c>
      <c r="DK249" s="30">
        <v>468</v>
      </c>
      <c r="DL249" s="30"/>
      <c r="DM249" s="32"/>
      <c r="DN249" s="32" t="s">
        <v>379</v>
      </c>
      <c r="DO249" s="41">
        <v>132295</v>
      </c>
    </row>
    <row r="250" spans="1:119" ht="15.75" x14ac:dyDescent="0.25">
      <c r="B250" t="s">
        <v>380</v>
      </c>
      <c r="C250" s="52">
        <v>3.2387086466509998</v>
      </c>
      <c r="D250" s="52">
        <v>2.6443150643790001</v>
      </c>
      <c r="E250" s="52">
        <v>-0.59439358227199968</v>
      </c>
      <c r="F250" s="124">
        <v>-0.18352795731923427</v>
      </c>
      <c r="G250" s="45">
        <v>2.9532084603519997</v>
      </c>
      <c r="H250" s="45">
        <v>2.8937697774209998</v>
      </c>
      <c r="I250" s="45">
        <v>-5.9438682930999853E-2</v>
      </c>
      <c r="J250" s="46">
        <v>-2.0126815878048522E-2</v>
      </c>
      <c r="K250" s="47">
        <v>4</v>
      </c>
      <c r="L250" s="55">
        <f t="shared" si="68"/>
        <v>2.8234534603519998</v>
      </c>
      <c r="M250" s="55">
        <f t="shared" si="69"/>
        <v>2.764014777421</v>
      </c>
      <c r="N250" s="55">
        <f t="shared" si="66"/>
        <v>-5.9438682930999853E-2</v>
      </c>
      <c r="O250" s="129">
        <f t="shared" si="67"/>
        <v>-2.1051766485851563E-2</v>
      </c>
      <c r="P250" s="54"/>
      <c r="Q250" s="42">
        <f t="shared" si="70"/>
        <v>43.079391415948386</v>
      </c>
      <c r="R250" s="42">
        <f t="shared" si="71"/>
        <v>35.173118706823622</v>
      </c>
      <c r="S250" s="42">
        <f t="shared" si="72"/>
        <v>37.555911949348229</v>
      </c>
      <c r="T250" s="42">
        <f t="shared" si="73"/>
        <v>36.765293660827346</v>
      </c>
      <c r="AB250" t="s">
        <v>380</v>
      </c>
      <c r="AC250" s="2">
        <v>3.2387086466509998</v>
      </c>
      <c r="AD250" s="2">
        <v>3.2404183589630002</v>
      </c>
      <c r="AE250" s="2">
        <v>1.7097123120004554E-3</v>
      </c>
      <c r="AF250" s="1">
        <v>5.2789938785274511E-4</v>
      </c>
      <c r="AG250" s="2">
        <v>2.9532084603519997</v>
      </c>
      <c r="AH250" s="2">
        <v>2.9534767378939999</v>
      </c>
      <c r="AI250" s="2">
        <v>2.6827754200020593E-4</v>
      </c>
      <c r="AJ250" s="1">
        <v>9.0842737856788251E-5</v>
      </c>
      <c r="AM250" t="s">
        <v>380</v>
      </c>
      <c r="AN250" s="2">
        <v>3.2387086466509998</v>
      </c>
      <c r="AO250" s="2">
        <v>3.1159017135</v>
      </c>
      <c r="AP250" s="2">
        <v>-0.12280693315099978</v>
      </c>
      <c r="AQ250" s="1">
        <v>-3.7918487443441014E-2</v>
      </c>
      <c r="AR250" s="2">
        <v>3.2387810363579996</v>
      </c>
      <c r="AS250" s="2">
        <v>7.2389706999853587E-5</v>
      </c>
      <c r="AT250" s="1">
        <v>2.2351410669406298E-5</v>
      </c>
      <c r="AU250" s="2">
        <v>3.240250962203</v>
      </c>
      <c r="AV250" s="2">
        <v>1.5423155520002396E-3</v>
      </c>
      <c r="AW250" s="1">
        <v>4.7621312080513246E-4</v>
      </c>
      <c r="AX250" s="2">
        <v>3.040600847486</v>
      </c>
      <c r="AY250" s="2">
        <v>-0.19810779916499976</v>
      </c>
      <c r="AZ250" s="1">
        <v>-6.1168762237953686E-2</v>
      </c>
      <c r="BA250" s="2">
        <v>3.238309666438</v>
      </c>
      <c r="BB250" s="2">
        <v>-3.9898021299977771E-4</v>
      </c>
      <c r="BC250" s="1">
        <v>-1.2319114083088174E-4</v>
      </c>
      <c r="BD250" s="2">
        <v>2.8514031072140003</v>
      </c>
      <c r="BE250" s="2">
        <v>-0.38730553943699952</v>
      </c>
      <c r="BF250" s="1">
        <v>-0.1195864097987</v>
      </c>
      <c r="BG250" s="1"/>
      <c r="BH250" t="s">
        <v>380</v>
      </c>
      <c r="BI250" s="2">
        <v>2.9532084603519997</v>
      </c>
      <c r="BJ250" s="2">
        <v>2.9415042373169999</v>
      </c>
      <c r="BK250" s="2">
        <v>-1.1704223034999739E-2</v>
      </c>
      <c r="BL250" s="1">
        <v>-3.9632227768996321E-3</v>
      </c>
      <c r="BM250" s="2">
        <v>2.953219833486</v>
      </c>
      <c r="BN250" s="2">
        <v>1.1373134000347562E-5</v>
      </c>
      <c r="BO250" s="1">
        <v>3.8511111399809456E-6</v>
      </c>
      <c r="BP250" s="2">
        <v>2.953452012993</v>
      </c>
      <c r="BQ250" s="2">
        <v>2.4355264100028862E-4</v>
      </c>
      <c r="BR250" s="1">
        <v>8.2470521221268282E-5</v>
      </c>
      <c r="BS250" s="2">
        <v>2.9405379075480003</v>
      </c>
      <c r="BT250" s="2">
        <v>-1.2670552803999424E-2</v>
      </c>
      <c r="BU250" s="1">
        <v>-4.2904363082073762E-3</v>
      </c>
      <c r="BV250" s="2">
        <v>2.9531457541439998</v>
      </c>
      <c r="BW250" s="2">
        <v>-6.270620799986304E-5</v>
      </c>
      <c r="BX250" s="1">
        <v>-2.1233248123767377E-5</v>
      </c>
      <c r="BY250" s="2">
        <v>2.9129503317249998</v>
      </c>
      <c r="BZ250" s="2">
        <v>-4.0258128626999845E-2</v>
      </c>
      <c r="CA250" s="1">
        <v>-1.3631996917075534E-2</v>
      </c>
      <c r="CC250" t="s">
        <v>380</v>
      </c>
      <c r="CE250" s="23">
        <v>3.2387086466509998</v>
      </c>
      <c r="CF250" s="23">
        <v>3.02936597814</v>
      </c>
      <c r="CG250" s="23">
        <v>-0.20934266851099981</v>
      </c>
      <c r="CH250" s="24">
        <v>-6.463769710420586E-2</v>
      </c>
      <c r="CI250" s="2">
        <v>2.9532084603519997</v>
      </c>
      <c r="CJ250" s="2">
        <v>2.9047151078229998</v>
      </c>
      <c r="CK250" s="2">
        <v>-4.8493352528999889E-2</v>
      </c>
      <c r="CL250" s="1">
        <v>-1.6420565354610915E-2</v>
      </c>
      <c r="CN250" s="25" t="s">
        <v>380</v>
      </c>
      <c r="CO250" s="27">
        <v>0</v>
      </c>
      <c r="CP250" s="27">
        <v>0.12975500000000001</v>
      </c>
      <c r="CQ250" s="28">
        <f t="shared" si="74"/>
        <v>-8.59209165257558E-2</v>
      </c>
      <c r="CR250" s="27">
        <f t="shared" si="75"/>
        <v>8.5407860524910006</v>
      </c>
      <c r="CU250" s="30">
        <v>476</v>
      </c>
      <c r="CV250" s="30"/>
      <c r="CW250" s="15" t="s">
        <v>380</v>
      </c>
      <c r="CX250" s="33" t="s">
        <v>961</v>
      </c>
      <c r="CY250" s="34" t="s">
        <v>1054</v>
      </c>
      <c r="CZ250" s="34" t="s">
        <v>962</v>
      </c>
      <c r="DA250" s="32"/>
      <c r="DB250" s="32"/>
      <c r="DC250" t="s">
        <v>380</v>
      </c>
      <c r="DD250">
        <v>75180</v>
      </c>
      <c r="DE250" t="s">
        <v>1045</v>
      </c>
      <c r="DF250" s="30">
        <v>263</v>
      </c>
      <c r="DG250" s="39" t="s">
        <v>380</v>
      </c>
      <c r="DK250" s="30">
        <v>469</v>
      </c>
      <c r="DL250" s="30"/>
      <c r="DM250" s="32"/>
      <c r="DN250" s="32" t="s">
        <v>380</v>
      </c>
      <c r="DO250" s="41">
        <v>74300</v>
      </c>
    </row>
    <row r="251" spans="1:119" ht="15.75" x14ac:dyDescent="0.25">
      <c r="A251" t="s">
        <v>583</v>
      </c>
      <c r="B251" t="s">
        <v>381</v>
      </c>
      <c r="C251" s="52">
        <v>5.9553076330719996</v>
      </c>
      <c r="D251" s="52">
        <v>5.4876346811939998</v>
      </c>
      <c r="E251" s="52">
        <v>-0.46767295187799984</v>
      </c>
      <c r="F251" s="124">
        <v>-7.8530443881830891E-2</v>
      </c>
      <c r="G251" s="45">
        <v>5.9228207042720005</v>
      </c>
      <c r="H251" s="45">
        <v>6.0061610922910003</v>
      </c>
      <c r="I251" s="45">
        <v>8.3340388018999789E-2</v>
      </c>
      <c r="J251" s="46">
        <v>1.4071063802233318E-2</v>
      </c>
      <c r="K251" s="47">
        <v>3</v>
      </c>
      <c r="L251" s="55">
        <f t="shared" si="68"/>
        <v>5.7169377042720004</v>
      </c>
      <c r="M251" s="55">
        <f t="shared" si="69"/>
        <v>5.8002780922910002</v>
      </c>
      <c r="N251" s="55">
        <f t="shared" si="66"/>
        <v>8.3340388018999789E-2</v>
      </c>
      <c r="O251" s="129">
        <f t="shared" si="67"/>
        <v>1.4577802370790819E-2</v>
      </c>
      <c r="P251" s="54"/>
      <c r="Q251" s="42">
        <f t="shared" si="70"/>
        <v>43.064529337845649</v>
      </c>
      <c r="R251" s="42">
        <f t="shared" si="71"/>
        <v>39.682652733382504</v>
      </c>
      <c r="S251" s="42">
        <f t="shared" si="72"/>
        <v>41.340808343977784</v>
      </c>
      <c r="T251" s="42">
        <f t="shared" si="73"/>
        <v>41.943466477865037</v>
      </c>
      <c r="AB251" t="s">
        <v>381</v>
      </c>
      <c r="AC251" s="2">
        <v>5.9553076330719996</v>
      </c>
      <c r="AD251" s="2">
        <v>5.9573648662530001</v>
      </c>
      <c r="AE251" s="2">
        <v>2.057233181000484E-3</v>
      </c>
      <c r="AF251" s="1">
        <v>3.4544532503676492E-4</v>
      </c>
      <c r="AG251" s="2">
        <v>5.9228207042720005</v>
      </c>
      <c r="AH251" s="2">
        <v>5.9232422940800005</v>
      </c>
      <c r="AI251" s="2">
        <v>4.2158980800000023E-4</v>
      </c>
      <c r="AJ251" s="1">
        <v>7.1180579161533083E-5</v>
      </c>
      <c r="AM251" t="s">
        <v>381</v>
      </c>
      <c r="AN251" s="2">
        <v>5.9553076330719996</v>
      </c>
      <c r="AO251" s="2">
        <v>5.8445920442229999</v>
      </c>
      <c r="AP251" s="2">
        <v>-0.11071558884899968</v>
      </c>
      <c r="AQ251" s="1">
        <v>-1.859107802158793E-2</v>
      </c>
      <c r="AR251" s="2">
        <v>5.9553948749470003</v>
      </c>
      <c r="AS251" s="2">
        <v>8.7241875000643176E-5</v>
      </c>
      <c r="AT251" s="1">
        <v>1.464943213280153E-5</v>
      </c>
      <c r="AU251" s="2">
        <v>5.9572807863800001</v>
      </c>
      <c r="AV251" s="2">
        <v>1.9731533080005192E-3</v>
      </c>
      <c r="AW251" s="1">
        <v>3.3132684817873689E-4</v>
      </c>
      <c r="AX251" s="2">
        <v>5.9709475780959993</v>
      </c>
      <c r="AY251" s="2">
        <v>1.563994502399968E-2</v>
      </c>
      <c r="AZ251" s="1">
        <v>2.6262194982414259E-3</v>
      </c>
      <c r="BA251" s="2">
        <v>5.9548265780660001</v>
      </c>
      <c r="BB251" s="2">
        <v>-4.810550059994867E-4</v>
      </c>
      <c r="BC251" s="1">
        <v>-8.0777524124532623E-5</v>
      </c>
      <c r="BD251" s="2">
        <v>5.7959645147760002</v>
      </c>
      <c r="BE251" s="2">
        <v>-0.15934311829599945</v>
      </c>
      <c r="BF251" s="1">
        <v>-2.6756488180578429E-2</v>
      </c>
      <c r="BG251" s="1"/>
      <c r="BH251" t="s">
        <v>381</v>
      </c>
      <c r="BI251" s="2">
        <v>5.9228207042720005</v>
      </c>
      <c r="BJ251" s="2">
        <v>5.9343001377700002</v>
      </c>
      <c r="BK251" s="2">
        <v>1.1479433497999736E-2</v>
      </c>
      <c r="BL251" s="1">
        <v>1.9381700158034284E-3</v>
      </c>
      <c r="BM251" s="2">
        <v>5.9228386094040006</v>
      </c>
      <c r="BN251" s="2">
        <v>1.7905132000173296E-5</v>
      </c>
      <c r="BO251" s="1">
        <v>3.0230751350042924E-6</v>
      </c>
      <c r="BP251" s="2">
        <v>5.9232311219930001</v>
      </c>
      <c r="BQ251" s="2">
        <v>4.1041772099958962E-4</v>
      </c>
      <c r="BR251" s="1">
        <v>6.9294301058879653E-5</v>
      </c>
      <c r="BS251" s="2">
        <v>6.0009546031820005</v>
      </c>
      <c r="BT251" s="2">
        <v>7.8133898909999999E-2</v>
      </c>
      <c r="BU251" s="1">
        <v>1.3192008134509919E-2</v>
      </c>
      <c r="BV251" s="2">
        <v>5.9227219325719993</v>
      </c>
      <c r="BW251" s="2">
        <v>-9.8771700001165641E-5</v>
      </c>
      <c r="BX251" s="1">
        <v>-1.6676462944408192E-5</v>
      </c>
      <c r="BY251" s="2">
        <v>6.0002035590770006</v>
      </c>
      <c r="BZ251" s="2">
        <v>7.7382854805000179E-2</v>
      </c>
      <c r="CA251" s="1">
        <v>1.3065202995117787E-2</v>
      </c>
      <c r="CC251" t="s">
        <v>381</v>
      </c>
      <c r="CE251" s="23">
        <v>5.9553076330719996</v>
      </c>
      <c r="CF251" s="23">
        <v>5.6444974812169999</v>
      </c>
      <c r="CG251" s="23">
        <v>-0.31081015185499972</v>
      </c>
      <c r="CH251" s="24">
        <v>-5.2190444390976101E-2</v>
      </c>
      <c r="CI251" s="2">
        <v>5.9228207042720005</v>
      </c>
      <c r="CJ251" s="2">
        <v>5.8454929793570001</v>
      </c>
      <c r="CK251" s="2">
        <v>-7.7327724915000395E-2</v>
      </c>
      <c r="CL251" s="1">
        <v>-1.3055894948706721E-2</v>
      </c>
      <c r="CN251" s="25" t="s">
        <v>381</v>
      </c>
      <c r="CO251" s="27">
        <v>0</v>
      </c>
      <c r="CP251" s="27">
        <v>0.20588300000000001</v>
      </c>
      <c r="CQ251" s="28">
        <f t="shared" si="74"/>
        <v>-0.26679395562606251</v>
      </c>
      <c r="CR251" s="27">
        <f t="shared" si="75"/>
        <v>6.4507091045719998</v>
      </c>
      <c r="CU251" s="30">
        <v>477</v>
      </c>
      <c r="CV251" s="30"/>
      <c r="CW251" s="15" t="s">
        <v>381</v>
      </c>
      <c r="CX251" s="36" t="s">
        <v>975</v>
      </c>
      <c r="CY251" s="34" t="s">
        <v>381</v>
      </c>
      <c r="CZ251" s="34" t="s">
        <v>962</v>
      </c>
      <c r="DA251" s="32"/>
      <c r="DB251" s="32"/>
      <c r="DC251" t="s">
        <v>381</v>
      </c>
      <c r="DD251">
        <v>138288</v>
      </c>
      <c r="DE251" t="s">
        <v>1045</v>
      </c>
      <c r="DF251" s="30">
        <v>206</v>
      </c>
      <c r="DG251" s="39" t="s">
        <v>381</v>
      </c>
      <c r="DK251" s="30">
        <v>470</v>
      </c>
      <c r="DL251" s="30"/>
      <c r="DM251" s="32"/>
      <c r="DN251" s="32" t="s">
        <v>381</v>
      </c>
      <c r="DO251" s="41">
        <v>137397</v>
      </c>
    </row>
    <row r="252" spans="1:119" ht="15.75" x14ac:dyDescent="0.25">
      <c r="A252" t="s">
        <v>584</v>
      </c>
      <c r="B252" t="s">
        <v>382</v>
      </c>
      <c r="C252" s="52">
        <v>2.6906006982349999</v>
      </c>
      <c r="D252" s="52">
        <v>2.2869385528119999</v>
      </c>
      <c r="E252" s="52">
        <v>-0.40366214542300005</v>
      </c>
      <c r="F252" s="124">
        <v>-0.15002677494575739</v>
      </c>
      <c r="G252" s="45">
        <v>2.6958395325950004</v>
      </c>
      <c r="H252" s="45">
        <v>2.7191094603579997</v>
      </c>
      <c r="I252" s="45">
        <v>2.3269927762999298E-2</v>
      </c>
      <c r="J252" s="46">
        <v>8.6317926128933169E-3</v>
      </c>
      <c r="K252" s="47">
        <v>4</v>
      </c>
      <c r="L252" s="55">
        <f t="shared" si="68"/>
        <v>2.5417645325950002</v>
      </c>
      <c r="M252" s="55">
        <f t="shared" si="69"/>
        <v>2.5650344603579995</v>
      </c>
      <c r="N252" s="55">
        <f t="shared" si="66"/>
        <v>2.3269927762999298E-2</v>
      </c>
      <c r="O252" s="129">
        <f t="shared" si="67"/>
        <v>9.1550289039724689E-3</v>
      </c>
      <c r="P252" s="54"/>
      <c r="Q252" s="42">
        <f t="shared" si="70"/>
        <v>31.712701085946986</v>
      </c>
      <c r="R252" s="42">
        <f t="shared" si="71"/>
        <v>26.954946817203538</v>
      </c>
      <c r="S252" s="42">
        <f t="shared" si="72"/>
        <v>29.958447162346925</v>
      </c>
      <c r="T252" s="42">
        <f t="shared" si="73"/>
        <v>30.232717612036343</v>
      </c>
      <c r="AB252" t="s">
        <v>382</v>
      </c>
      <c r="AC252" s="2">
        <v>2.6906006982349999</v>
      </c>
      <c r="AD252" s="2">
        <v>2.6937789772039999</v>
      </c>
      <c r="AE252" s="2">
        <v>3.1782789690000257E-3</v>
      </c>
      <c r="AF252" s="1">
        <v>1.1812525623311318E-3</v>
      </c>
      <c r="AG252" s="2">
        <v>2.6958395325950004</v>
      </c>
      <c r="AH252" s="2">
        <v>2.6965738140340001</v>
      </c>
      <c r="AI252" s="2">
        <v>7.3428143899967324E-4</v>
      </c>
      <c r="AJ252" s="1">
        <v>2.7237579615610799E-4</v>
      </c>
      <c r="AM252" t="s">
        <v>382</v>
      </c>
      <c r="AN252" s="2">
        <v>2.6906006982349999</v>
      </c>
      <c r="AO252" s="2">
        <v>2.673158238739</v>
      </c>
      <c r="AP252" s="2">
        <v>-1.7442459495999874E-2</v>
      </c>
      <c r="AQ252" s="1">
        <v>-6.4827380396659771E-3</v>
      </c>
      <c r="AR252" s="2">
        <v>2.6907354306839997</v>
      </c>
      <c r="AS252" s="2">
        <v>1.3473244899975256E-4</v>
      </c>
      <c r="AT252" s="1">
        <v>5.0075230073394151E-5</v>
      </c>
      <c r="AU252" s="2">
        <v>2.6936065329610002</v>
      </c>
      <c r="AV252" s="2">
        <v>3.0058347260002449E-3</v>
      </c>
      <c r="AW252" s="1">
        <v>1.1171612078938486E-3</v>
      </c>
      <c r="AX252" s="2">
        <v>2.7848726347369999</v>
      </c>
      <c r="AY252" s="2">
        <v>9.4271936501999942E-2</v>
      </c>
      <c r="AZ252" s="1">
        <v>3.5037505403102416E-2</v>
      </c>
      <c r="BA252" s="2">
        <v>2.6898578566589997</v>
      </c>
      <c r="BB252" s="2">
        <v>-7.4284157600024159E-4</v>
      </c>
      <c r="BC252" s="1">
        <v>-2.7608763221073136E-4</v>
      </c>
      <c r="BD252" s="2">
        <v>2.745492711222</v>
      </c>
      <c r="BE252" s="2">
        <v>5.4892012987000083E-2</v>
      </c>
      <c r="BF252" s="1">
        <v>2.0401396990273789E-2</v>
      </c>
      <c r="BG252" s="1"/>
      <c r="BH252" t="s">
        <v>382</v>
      </c>
      <c r="BI252" s="2">
        <v>2.6958395325950004</v>
      </c>
      <c r="BJ252" s="2">
        <v>2.7089758605209999</v>
      </c>
      <c r="BK252" s="2">
        <v>1.3136327925999502E-2</v>
      </c>
      <c r="BL252" s="1">
        <v>4.8728152277500523E-3</v>
      </c>
      <c r="BM252" s="2">
        <v>2.695870697538</v>
      </c>
      <c r="BN252" s="2">
        <v>3.1164942999595269E-5</v>
      </c>
      <c r="BO252" s="1">
        <v>1.1560385038792003E-5</v>
      </c>
      <c r="BP252" s="2">
        <v>2.6965370577450001</v>
      </c>
      <c r="BQ252" s="2">
        <v>6.9752514999965598E-4</v>
      </c>
      <c r="BR252" s="1">
        <v>2.5874134627301872E-4</v>
      </c>
      <c r="BS252" s="2">
        <v>2.7531701977730001</v>
      </c>
      <c r="BT252" s="2">
        <v>5.7330665177999673E-2</v>
      </c>
      <c r="BU252" s="1">
        <v>2.1266349307821557E-2</v>
      </c>
      <c r="BV252" s="2">
        <v>2.6956676464310001</v>
      </c>
      <c r="BW252" s="2">
        <v>-1.718861640003233E-4</v>
      </c>
      <c r="BX252" s="1">
        <v>-6.3759790566935792E-5</v>
      </c>
      <c r="BY252" s="2">
        <v>2.7613994741050001</v>
      </c>
      <c r="BZ252" s="2">
        <v>6.5559941509999664E-2</v>
      </c>
      <c r="CA252" s="1">
        <v>2.4318933199592937E-2</v>
      </c>
      <c r="CC252" t="s">
        <v>382</v>
      </c>
      <c r="CE252" s="23">
        <v>2.6906006982349999</v>
      </c>
      <c r="CF252" s="23">
        <v>2.2317828541170002</v>
      </c>
      <c r="CG252" s="23">
        <v>-0.45881784411799975</v>
      </c>
      <c r="CH252" s="24">
        <v>-0.17052617447805557</v>
      </c>
      <c r="CI252" s="2">
        <v>2.6958395325950004</v>
      </c>
      <c r="CJ252" s="2">
        <v>2.6464867406420001</v>
      </c>
      <c r="CK252" s="2">
        <v>-4.9352791953000352E-2</v>
      </c>
      <c r="CL252" s="1">
        <v>-1.8307021377304913E-2</v>
      </c>
      <c r="CN252" s="25" t="s">
        <v>382</v>
      </c>
      <c r="CO252" s="27">
        <v>0</v>
      </c>
      <c r="CP252" s="27">
        <v>0.15407499999999999</v>
      </c>
      <c r="CQ252" s="28">
        <f t="shared" si="74"/>
        <v>-0.14272205989539766</v>
      </c>
      <c r="CR252" s="27">
        <f t="shared" si="75"/>
        <v>5.6462783057479999</v>
      </c>
      <c r="CU252" s="30">
        <v>478</v>
      </c>
      <c r="CV252" s="30"/>
      <c r="CW252" s="15" t="s">
        <v>382</v>
      </c>
      <c r="CX252" s="36" t="s">
        <v>975</v>
      </c>
      <c r="CY252" s="34" t="s">
        <v>382</v>
      </c>
      <c r="CZ252" s="34" t="s">
        <v>962</v>
      </c>
      <c r="DA252" s="32"/>
      <c r="DB252" s="32"/>
      <c r="DC252" t="s">
        <v>382</v>
      </c>
      <c r="DD252">
        <v>84843</v>
      </c>
      <c r="DE252" t="s">
        <v>1045</v>
      </c>
      <c r="DF252" s="30">
        <v>207</v>
      </c>
      <c r="DG252" s="39" t="s">
        <v>382</v>
      </c>
      <c r="DK252" s="30">
        <v>471</v>
      </c>
      <c r="DL252" s="30"/>
      <c r="DM252" s="32"/>
      <c r="DN252" s="32" t="s">
        <v>382</v>
      </c>
      <c r="DO252" s="41">
        <v>84384</v>
      </c>
    </row>
    <row r="253" spans="1:119" ht="15.75" x14ac:dyDescent="0.25">
      <c r="A253" t="s">
        <v>585</v>
      </c>
      <c r="B253" t="s">
        <v>383</v>
      </c>
      <c r="C253" s="52">
        <v>5.3244823734290003</v>
      </c>
      <c r="D253" s="52">
        <v>4.3122841217210004</v>
      </c>
      <c r="E253" s="52">
        <v>-1.0121982517079999</v>
      </c>
      <c r="F253" s="124">
        <v>-0.19010265800845122</v>
      </c>
      <c r="G253" s="45">
        <v>4.8916824157180008</v>
      </c>
      <c r="H253" s="45">
        <v>4.7806360222639999</v>
      </c>
      <c r="I253" s="45">
        <v>-0.11104639345400091</v>
      </c>
      <c r="J253" s="46">
        <v>-2.2701063563976595E-2</v>
      </c>
      <c r="K253" s="47">
        <v>4</v>
      </c>
      <c r="L253" s="55">
        <f t="shared" si="68"/>
        <v>4.6058124157180007</v>
      </c>
      <c r="M253" s="55">
        <f t="shared" si="69"/>
        <v>4.4947660222639998</v>
      </c>
      <c r="N253" s="55">
        <f t="shared" si="66"/>
        <v>-0.11104639345400091</v>
      </c>
      <c r="O253" s="129">
        <f t="shared" si="67"/>
        <v>-2.4110055606050965E-2</v>
      </c>
      <c r="P253" s="54"/>
      <c r="Q253" s="42">
        <f t="shared" si="70"/>
        <v>38.130065693418793</v>
      </c>
      <c r="R253" s="42">
        <f t="shared" si="71"/>
        <v>30.881438855063021</v>
      </c>
      <c r="S253" s="42">
        <f t="shared" si="72"/>
        <v>32.983474761658556</v>
      </c>
      <c r="T253" s="42">
        <f t="shared" si="73"/>
        <v>32.18824135107419</v>
      </c>
      <c r="AB253" t="s">
        <v>383</v>
      </c>
      <c r="AC253" s="2">
        <v>5.3244823734290003</v>
      </c>
      <c r="AD253" s="2">
        <v>5.3264920896049999</v>
      </c>
      <c r="AE253" s="2">
        <v>2.009716175999543E-3</v>
      </c>
      <c r="AF253" s="1">
        <v>3.7744817900585388E-4</v>
      </c>
      <c r="AG253" s="2">
        <v>4.8916824157180008</v>
      </c>
      <c r="AH253" s="2">
        <v>4.8919106084099999</v>
      </c>
      <c r="AI253" s="2">
        <v>2.2819269199914061E-4</v>
      </c>
      <c r="AJ253" s="1">
        <v>4.6649122450367927E-5</v>
      </c>
      <c r="AM253" t="s">
        <v>383</v>
      </c>
      <c r="AN253" s="2">
        <v>5.3244823734290003</v>
      </c>
      <c r="AO253" s="2">
        <v>5.1127063777419997</v>
      </c>
      <c r="AP253" s="2">
        <v>-0.21177599568700067</v>
      </c>
      <c r="AQ253" s="1">
        <v>-3.977400634169357E-2</v>
      </c>
      <c r="AR253" s="2">
        <v>5.324567842604</v>
      </c>
      <c r="AS253" s="2">
        <v>8.5469174999630582E-5</v>
      </c>
      <c r="AT253" s="1">
        <v>1.6052109671007869E-5</v>
      </c>
      <c r="AU253" s="2">
        <v>5.3266159843720002</v>
      </c>
      <c r="AV253" s="2">
        <v>2.1336109429999084E-3</v>
      </c>
      <c r="AW253" s="1">
        <v>4.0071706381212966E-4</v>
      </c>
      <c r="AX253" s="2">
        <v>5.0369721985360005</v>
      </c>
      <c r="AY253" s="2">
        <v>-0.28751017489299979</v>
      </c>
      <c r="AZ253" s="1">
        <v>-5.3997770060762063E-2</v>
      </c>
      <c r="BA253" s="2">
        <v>5.3240107141969997</v>
      </c>
      <c r="BB253" s="2">
        <v>-4.7165923200065407E-4</v>
      </c>
      <c r="BC253" s="1">
        <v>-8.8583114549199365E-5</v>
      </c>
      <c r="BD253" s="2">
        <v>4.7119941709809998</v>
      </c>
      <c r="BE253" s="2">
        <v>-0.61248820244800051</v>
      </c>
      <c r="BF253" s="1">
        <v>-0.11503244061892803</v>
      </c>
      <c r="BG253" s="1"/>
      <c r="BH253" t="s">
        <v>383</v>
      </c>
      <c r="BI253" s="2">
        <v>4.8916824157180008</v>
      </c>
      <c r="BJ253" s="2">
        <v>4.869651499742</v>
      </c>
      <c r="BK253" s="2">
        <v>-2.203091597600082E-2</v>
      </c>
      <c r="BL253" s="1">
        <v>-4.5037502649826304E-3</v>
      </c>
      <c r="BM253" s="2">
        <v>4.8916921850159998</v>
      </c>
      <c r="BN253" s="2">
        <v>9.7692979990071649E-6</v>
      </c>
      <c r="BO253" s="1">
        <v>1.9971243365301809E-6</v>
      </c>
      <c r="BP253" s="2">
        <v>4.8919706790479998</v>
      </c>
      <c r="BQ253" s="2">
        <v>2.8826332999898341E-4</v>
      </c>
      <c r="BR253" s="1">
        <v>5.8929281482528981E-5</v>
      </c>
      <c r="BS253" s="2">
        <v>4.8801262190850005</v>
      </c>
      <c r="BT253" s="2">
        <v>-1.1556196633000226E-2</v>
      </c>
      <c r="BU253" s="1">
        <v>-2.3624176001017043E-3</v>
      </c>
      <c r="BV253" s="2">
        <v>4.8916284027540007</v>
      </c>
      <c r="BW253" s="2">
        <v>-5.4012964000094144E-5</v>
      </c>
      <c r="BX253" s="1">
        <v>-1.1041796954466866E-5</v>
      </c>
      <c r="BY253" s="2">
        <v>4.8303422267369998</v>
      </c>
      <c r="BZ253" s="2">
        <v>-6.134018898100102E-2</v>
      </c>
      <c r="CA253" s="1">
        <v>-1.2539691616917349E-2</v>
      </c>
      <c r="CC253" t="s">
        <v>383</v>
      </c>
      <c r="CE253" s="23">
        <v>5.3244823734290003</v>
      </c>
      <c r="CF253" s="23">
        <v>4.917404928341</v>
      </c>
      <c r="CG253" s="23">
        <v>-0.40707744508800037</v>
      </c>
      <c r="CH253" s="24">
        <v>-7.6453900405315814E-2</v>
      </c>
      <c r="CI253" s="2">
        <v>4.8916824157180008</v>
      </c>
      <c r="CJ253" s="2">
        <v>4.7961328502979992</v>
      </c>
      <c r="CK253" s="2">
        <v>-9.5549565420001592E-2</v>
      </c>
      <c r="CL253" s="1">
        <v>-1.9533068032581348E-2</v>
      </c>
      <c r="CN253" s="25" t="s">
        <v>383</v>
      </c>
      <c r="CO253" s="27">
        <v>0</v>
      </c>
      <c r="CP253" s="27">
        <v>0.28587000000000001</v>
      </c>
      <c r="CQ253" s="28">
        <f t="shared" si="74"/>
        <v>-0.30060840989263704</v>
      </c>
      <c r="CR253" s="27">
        <f t="shared" si="75"/>
        <v>2.7430900747919997</v>
      </c>
      <c r="CU253" s="30">
        <v>479</v>
      </c>
      <c r="CV253" s="30"/>
      <c r="CW253" s="15" t="s">
        <v>383</v>
      </c>
      <c r="CX253" s="33" t="s">
        <v>973</v>
      </c>
      <c r="CY253" s="34" t="s">
        <v>1055</v>
      </c>
      <c r="CZ253" s="34" t="s">
        <v>962</v>
      </c>
      <c r="DA253" s="32"/>
      <c r="DB253" s="32"/>
      <c r="DC253" t="s">
        <v>383</v>
      </c>
      <c r="DD253">
        <v>139640</v>
      </c>
      <c r="DE253" t="s">
        <v>1045</v>
      </c>
      <c r="DF253" s="30">
        <v>279</v>
      </c>
      <c r="DG253" s="39" t="s">
        <v>383</v>
      </c>
      <c r="DK253" s="30">
        <v>472</v>
      </c>
      <c r="DL253" s="30"/>
      <c r="DM253" s="32"/>
      <c r="DN253" s="32" t="s">
        <v>383</v>
      </c>
      <c r="DO253" s="41">
        <v>138026</v>
      </c>
    </row>
    <row r="254" spans="1:119" ht="15.75" x14ac:dyDescent="0.25">
      <c r="A254" t="s">
        <v>586</v>
      </c>
      <c r="B254" t="s">
        <v>384</v>
      </c>
      <c r="C254" s="52">
        <v>3.9607792591119999</v>
      </c>
      <c r="D254" s="52">
        <v>3.4709128551850004</v>
      </c>
      <c r="E254" s="52">
        <v>-0.48986640392699954</v>
      </c>
      <c r="F254" s="124">
        <v>-0.12367929942069703</v>
      </c>
      <c r="G254" s="45">
        <v>3.969551000909</v>
      </c>
      <c r="H254" s="45">
        <v>4.0442677510029998</v>
      </c>
      <c r="I254" s="45">
        <v>7.4716750093999806E-2</v>
      </c>
      <c r="J254" s="46">
        <v>1.882246885778522E-2</v>
      </c>
      <c r="K254" s="47">
        <v>3</v>
      </c>
      <c r="L254" s="55">
        <f t="shared" si="68"/>
        <v>3.8543820009090002</v>
      </c>
      <c r="M254" s="55">
        <f t="shared" si="69"/>
        <v>3.929098751003</v>
      </c>
      <c r="N254" s="55">
        <f t="shared" si="66"/>
        <v>7.4716750093999806E-2</v>
      </c>
      <c r="O254" s="129">
        <f t="shared" si="67"/>
        <v>1.9384884548645915E-2</v>
      </c>
      <c r="P254" s="54"/>
      <c r="Q254" s="42">
        <f t="shared" si="70"/>
        <v>46.296746529736303</v>
      </c>
      <c r="R254" s="42">
        <f t="shared" si="71"/>
        <v>40.570797353480927</v>
      </c>
      <c r="S254" s="42">
        <f t="shared" si="72"/>
        <v>45.05309052867262</v>
      </c>
      <c r="T254" s="42">
        <f t="shared" si="73"/>
        <v>45.926439487130637</v>
      </c>
      <c r="AB254" t="s">
        <v>384</v>
      </c>
      <c r="AC254" s="2">
        <v>3.9607792591119999</v>
      </c>
      <c r="AD254" s="2">
        <v>3.9615119945420001</v>
      </c>
      <c r="AE254" s="2">
        <v>7.3273543000018648E-4</v>
      </c>
      <c r="AF254" s="1">
        <v>1.849977951471258E-4</v>
      </c>
      <c r="AG254" s="2">
        <v>3.969551000909</v>
      </c>
      <c r="AH254" s="2">
        <v>3.969693034229</v>
      </c>
      <c r="AI254" s="2">
        <v>1.4203331999995683E-4</v>
      </c>
      <c r="AJ254" s="1">
        <v>3.5780701637901153E-5</v>
      </c>
      <c r="AM254" t="s">
        <v>384</v>
      </c>
      <c r="AN254" s="2">
        <v>3.9607792591119999</v>
      </c>
      <c r="AO254" s="2">
        <v>3.8198282319729997</v>
      </c>
      <c r="AP254" s="2">
        <v>-0.14095102713900021</v>
      </c>
      <c r="AQ254" s="1">
        <v>-3.5586690880269146E-2</v>
      </c>
      <c r="AR254" s="2">
        <v>3.9608103449070002</v>
      </c>
      <c r="AS254" s="2">
        <v>3.1085795000329597E-5</v>
      </c>
      <c r="AT254" s="1">
        <v>7.8484038030685364E-6</v>
      </c>
      <c r="AU254" s="2">
        <v>3.9614925922630002</v>
      </c>
      <c r="AV254" s="2">
        <v>7.1333315100030603E-4</v>
      </c>
      <c r="AW254" s="1">
        <v>1.8009919370266399E-4</v>
      </c>
      <c r="AX254" s="2">
        <v>3.7971035687489998</v>
      </c>
      <c r="AY254" s="2">
        <v>-0.16367569036300011</v>
      </c>
      <c r="AZ254" s="1">
        <v>-4.1324113174561493E-2</v>
      </c>
      <c r="BA254" s="2">
        <v>3.9606078314669997</v>
      </c>
      <c r="BB254" s="2">
        <v>-1.7142764500022167E-4</v>
      </c>
      <c r="BC254" s="1">
        <v>-4.3281292338077798E-5</v>
      </c>
      <c r="BD254" s="2">
        <v>3.5835816492209998</v>
      </c>
      <c r="BE254" s="2">
        <v>-0.37719760989100015</v>
      </c>
      <c r="BF254" s="1">
        <v>-9.5233181456208502E-2</v>
      </c>
      <c r="BG254" s="1"/>
      <c r="BH254" t="s">
        <v>384</v>
      </c>
      <c r="BI254" s="2">
        <v>3.969551000909</v>
      </c>
      <c r="BJ254" s="2">
        <v>3.9694696784760004</v>
      </c>
      <c r="BK254" s="2">
        <v>-8.1322432999630934E-5</v>
      </c>
      <c r="BL254" s="1">
        <v>-2.0486557039072844E-5</v>
      </c>
      <c r="BM254" s="2">
        <v>3.9695570369979998</v>
      </c>
      <c r="BN254" s="2">
        <v>6.0360889997390643E-6</v>
      </c>
      <c r="BO254" s="1">
        <v>1.5205974172788915E-6</v>
      </c>
      <c r="BP254" s="2">
        <v>3.969692551259</v>
      </c>
      <c r="BQ254" s="2">
        <v>1.4155034999996374E-4</v>
      </c>
      <c r="BR254" s="1">
        <v>3.5659032965579653E-5</v>
      </c>
      <c r="BS254" s="2">
        <v>4.0002688848109997</v>
      </c>
      <c r="BT254" s="2">
        <v>3.0717883901999699E-2</v>
      </c>
      <c r="BU254" s="1">
        <v>7.7383774373891434E-3</v>
      </c>
      <c r="BV254" s="2">
        <v>3.9695176974469999</v>
      </c>
      <c r="BW254" s="2">
        <v>-3.330346200014489E-5</v>
      </c>
      <c r="BX254" s="1">
        <v>-8.3897302220121677E-6</v>
      </c>
      <c r="BY254" s="2">
        <v>4.039867864384</v>
      </c>
      <c r="BZ254" s="2">
        <v>7.0316863474999991E-2</v>
      </c>
      <c r="CA254" s="1">
        <v>1.7714059715796045E-2</v>
      </c>
      <c r="CC254" t="s">
        <v>384</v>
      </c>
      <c r="CE254" s="23">
        <v>3.9607792591119999</v>
      </c>
      <c r="CF254" s="23">
        <v>3.8447820734890001</v>
      </c>
      <c r="CG254" s="23">
        <v>-0.11599718562299977</v>
      </c>
      <c r="CH254" s="24">
        <v>-2.9286455526684952E-2</v>
      </c>
      <c r="CI254" s="2">
        <v>3.969551000909</v>
      </c>
      <c r="CJ254" s="2">
        <v>3.9409373276880002</v>
      </c>
      <c r="CK254" s="2">
        <v>-2.8613673220999836E-2</v>
      </c>
      <c r="CL254" s="1">
        <v>-7.2082896061664153E-3</v>
      </c>
      <c r="CN254" s="25" t="s">
        <v>384</v>
      </c>
      <c r="CO254" s="27">
        <v>0</v>
      </c>
      <c r="CP254" s="27">
        <v>0.11516899999999999</v>
      </c>
      <c r="CQ254" s="28">
        <f t="shared" si="74"/>
        <v>-0.11111536835341537</v>
      </c>
      <c r="CR254" s="27">
        <f t="shared" si="75"/>
        <v>3.2919115629490001</v>
      </c>
      <c r="CU254" s="30">
        <v>480</v>
      </c>
      <c r="CV254" s="30"/>
      <c r="CW254" s="15" t="s">
        <v>384</v>
      </c>
      <c r="CX254" s="33" t="s">
        <v>961</v>
      </c>
      <c r="CY254" s="34" t="s">
        <v>384</v>
      </c>
      <c r="CZ254" s="34" t="s">
        <v>962</v>
      </c>
      <c r="DA254" s="32"/>
      <c r="DB254" s="32"/>
      <c r="DC254" t="s">
        <v>384</v>
      </c>
      <c r="DD254">
        <v>85552</v>
      </c>
      <c r="DE254" t="s">
        <v>1045</v>
      </c>
      <c r="DF254" s="30">
        <v>264</v>
      </c>
      <c r="DG254" s="39" t="s">
        <v>384</v>
      </c>
      <c r="DK254" s="30">
        <v>473</v>
      </c>
      <c r="DL254" s="30"/>
      <c r="DM254" s="32"/>
      <c r="DN254" s="32" t="s">
        <v>384</v>
      </c>
      <c r="DO254" s="41">
        <v>84811</v>
      </c>
    </row>
    <row r="255" spans="1:119" ht="15.75" x14ac:dyDescent="0.25">
      <c r="A255" t="s">
        <v>587</v>
      </c>
      <c r="B255" t="s">
        <v>385</v>
      </c>
      <c r="C255" s="52">
        <v>4.2648190606389997</v>
      </c>
      <c r="D255" s="52">
        <v>3.4750073414260001</v>
      </c>
      <c r="E255" s="52">
        <v>-0.78981171921299964</v>
      </c>
      <c r="F255" s="124">
        <v>-0.18519231601226754</v>
      </c>
      <c r="G255" s="45">
        <v>3.9774419825309999</v>
      </c>
      <c r="H255" s="45">
        <v>3.9325426714639997</v>
      </c>
      <c r="I255" s="45">
        <v>-4.489931106700018E-2</v>
      </c>
      <c r="J255" s="46">
        <v>-1.1288489251181739E-2</v>
      </c>
      <c r="K255" s="47">
        <v>4</v>
      </c>
      <c r="L255" s="55">
        <f t="shared" si="68"/>
        <v>3.808096982531</v>
      </c>
      <c r="M255" s="55">
        <f t="shared" si="69"/>
        <v>3.7631976714639999</v>
      </c>
      <c r="N255" s="55">
        <f t="shared" si="66"/>
        <v>-4.489931106700018E-2</v>
      </c>
      <c r="O255" s="129">
        <f t="shared" si="67"/>
        <v>-1.1790485188000244E-2</v>
      </c>
      <c r="P255" s="54"/>
      <c r="Q255" s="42">
        <f t="shared" si="70"/>
        <v>45.447289144819422</v>
      </c>
      <c r="R255" s="42">
        <f t="shared" si="71"/>
        <v>37.030800411611132</v>
      </c>
      <c r="S255" s="42">
        <f t="shared" si="72"/>
        <v>40.580311191600686</v>
      </c>
      <c r="T255" s="42">
        <f t="shared" si="73"/>
        <v>40.101849633571675</v>
      </c>
      <c r="AB255" t="s">
        <v>385</v>
      </c>
      <c r="AC255" s="2">
        <v>4.2648190606389997</v>
      </c>
      <c r="AD255" s="2">
        <v>4.2677056593340001</v>
      </c>
      <c r="AE255" s="2">
        <v>2.8865986950004086E-3</v>
      </c>
      <c r="AF255" s="1">
        <v>6.768396628221569E-4</v>
      </c>
      <c r="AG255" s="2">
        <v>3.9774419825309999</v>
      </c>
      <c r="AH255" s="2">
        <v>3.9779873162650001</v>
      </c>
      <c r="AI255" s="2">
        <v>5.4533373400023066E-4</v>
      </c>
      <c r="AJ255" s="1">
        <v>1.3710664703478937E-4</v>
      </c>
      <c r="AM255" t="s">
        <v>385</v>
      </c>
      <c r="AN255" s="2">
        <v>4.2648190606389997</v>
      </c>
      <c r="AO255" s="2">
        <v>4.111039211125</v>
      </c>
      <c r="AP255" s="2">
        <v>-0.1537798495139997</v>
      </c>
      <c r="AQ255" s="1">
        <v>-3.6057766420448986E-2</v>
      </c>
      <c r="AR255" s="2">
        <v>4.2649411110789996</v>
      </c>
      <c r="AS255" s="2">
        <v>1.2205043999991005E-4</v>
      </c>
      <c r="AT255" s="1">
        <v>2.8617964388300023E-5</v>
      </c>
      <c r="AU255" s="2">
        <v>4.2672793954809993</v>
      </c>
      <c r="AV255" s="2">
        <v>2.4603348419995896E-3</v>
      </c>
      <c r="AW255" s="1">
        <v>5.7689079114905202E-4</v>
      </c>
      <c r="AX255" s="2">
        <v>3.9938787213349998</v>
      </c>
      <c r="AY255" s="2">
        <v>-0.27094033930399997</v>
      </c>
      <c r="AZ255" s="1">
        <v>-6.3529152222323082E-2</v>
      </c>
      <c r="BA255" s="2">
        <v>4.2641466369299996</v>
      </c>
      <c r="BB255" s="2">
        <v>-6.7242370900011394E-4</v>
      </c>
      <c r="BC255" s="1">
        <v>-1.5766758200976629E-4</v>
      </c>
      <c r="BD255" s="2">
        <v>3.7551955364539999</v>
      </c>
      <c r="BE255" s="2">
        <v>-0.50962352418499979</v>
      </c>
      <c r="BF255" s="1">
        <v>-0.11949475861436491</v>
      </c>
      <c r="BG255" s="1"/>
      <c r="BH255" t="s">
        <v>385</v>
      </c>
      <c r="BI255" s="2">
        <v>3.9774419825309999</v>
      </c>
      <c r="BJ255" s="2">
        <v>3.96482592477</v>
      </c>
      <c r="BK255" s="2">
        <v>-1.2616057760999944E-2</v>
      </c>
      <c r="BL255" s="1">
        <v>-3.17190239767416E-3</v>
      </c>
      <c r="BM255" s="2">
        <v>3.9774650572270001</v>
      </c>
      <c r="BN255" s="2">
        <v>2.3074696000158212E-5</v>
      </c>
      <c r="BO255" s="1">
        <v>5.8013909697495808E-6</v>
      </c>
      <c r="BP255" s="2">
        <v>3.9778999142329998</v>
      </c>
      <c r="BQ255" s="2">
        <v>4.5793170199992517E-4</v>
      </c>
      <c r="BR255" s="1">
        <v>1.1513221412434671E-4</v>
      </c>
      <c r="BS255" s="2">
        <v>3.959224303973</v>
      </c>
      <c r="BT255" s="2">
        <v>-1.8217678557999939E-2</v>
      </c>
      <c r="BU255" s="1">
        <v>-4.5802499792611251E-3</v>
      </c>
      <c r="BV255" s="2">
        <v>3.9773148278020001</v>
      </c>
      <c r="BW255" s="2">
        <v>-1.2715472899982316E-4</v>
      </c>
      <c r="BX255" s="1">
        <v>-3.1968971403804037E-5</v>
      </c>
      <c r="BY255" s="2">
        <v>3.9282808394469999</v>
      </c>
      <c r="BZ255" s="2">
        <v>-4.9161143083999992E-2</v>
      </c>
      <c r="CA255" s="1">
        <v>-1.2359989988519419E-2</v>
      </c>
      <c r="CC255" t="s">
        <v>385</v>
      </c>
      <c r="CE255" s="23">
        <v>4.2648190606389997</v>
      </c>
      <c r="CF255" s="23">
        <v>3.9834937516269999</v>
      </c>
      <c r="CG255" s="23">
        <v>-0.28132530901199981</v>
      </c>
      <c r="CH255" s="24">
        <v>-6.5964183945906654E-2</v>
      </c>
      <c r="CI255" s="2">
        <v>3.9774419825309999</v>
      </c>
      <c r="CJ255" s="2">
        <v>3.9108461367330003</v>
      </c>
      <c r="CK255" s="2">
        <v>-6.6595845797999598E-2</v>
      </c>
      <c r="CL255" s="1">
        <v>-1.6743385847107214E-2</v>
      </c>
      <c r="CN255" s="25" t="s">
        <v>385</v>
      </c>
      <c r="CO255" s="27">
        <v>0</v>
      </c>
      <c r="CP255" s="27">
        <v>0.169345</v>
      </c>
      <c r="CQ255" s="28">
        <f t="shared" si="74"/>
        <v>-0.14243103438127719</v>
      </c>
      <c r="CR255" s="27">
        <f t="shared" si="75"/>
        <v>9.6859765027730003</v>
      </c>
      <c r="CU255" s="30">
        <v>481</v>
      </c>
      <c r="CV255" s="30"/>
      <c r="CW255" s="15" t="s">
        <v>385</v>
      </c>
      <c r="CX255" s="33" t="s">
        <v>961</v>
      </c>
      <c r="CY255" s="34" t="s">
        <v>385</v>
      </c>
      <c r="CZ255" s="34" t="s">
        <v>962</v>
      </c>
      <c r="DA255" s="32"/>
      <c r="DB255" s="32"/>
      <c r="DC255" t="s">
        <v>385</v>
      </c>
      <c r="DD255">
        <v>93841</v>
      </c>
      <c r="DE255" t="s">
        <v>1045</v>
      </c>
      <c r="DF255" s="30">
        <v>265</v>
      </c>
      <c r="DG255" s="39" t="s">
        <v>385</v>
      </c>
      <c r="DK255" s="30">
        <v>474</v>
      </c>
      <c r="DL255" s="30"/>
      <c r="DM255" s="32"/>
      <c r="DN255" s="32" t="s">
        <v>385</v>
      </c>
      <c r="DO255" s="41">
        <v>93272</v>
      </c>
    </row>
    <row r="256" spans="1:119" ht="15.75" x14ac:dyDescent="0.25">
      <c r="B256" t="s">
        <v>386</v>
      </c>
      <c r="C256" s="52">
        <v>3.2518286448659999</v>
      </c>
      <c r="D256" s="52">
        <v>2.6363330202089998</v>
      </c>
      <c r="E256" s="52">
        <v>-0.61549562465700003</v>
      </c>
      <c r="F256" s="124">
        <v>-0.18927677066525231</v>
      </c>
      <c r="G256" s="45">
        <v>3.3187004235950002</v>
      </c>
      <c r="H256" s="45">
        <v>3.3731072703599998</v>
      </c>
      <c r="I256" s="45">
        <v>5.4406846764999628E-2</v>
      </c>
      <c r="J256" s="46">
        <v>1.6394021701441528E-2</v>
      </c>
      <c r="K256" s="47">
        <v>4</v>
      </c>
      <c r="L256" s="55">
        <f t="shared" si="68"/>
        <v>3.1429074235950001</v>
      </c>
      <c r="M256" s="55">
        <f t="shared" si="69"/>
        <v>3.1973142703599997</v>
      </c>
      <c r="N256" s="55">
        <f t="shared" si="66"/>
        <v>5.4406846764999628E-2</v>
      </c>
      <c r="O256" s="129">
        <f t="shared" si="67"/>
        <v>1.7310992476757908E-2</v>
      </c>
      <c r="P256" s="54"/>
      <c r="Q256" s="42">
        <f t="shared" si="70"/>
        <v>38.275269775609409</v>
      </c>
      <c r="R256" s="42">
        <f t="shared" si="71"/>
        <v>31.030650316140726</v>
      </c>
      <c r="S256" s="42">
        <f t="shared" si="72"/>
        <v>36.993225245059385</v>
      </c>
      <c r="T256" s="42">
        <f t="shared" si="73"/>
        <v>37.633614688967619</v>
      </c>
      <c r="AB256" t="s">
        <v>386</v>
      </c>
      <c r="AC256" s="2">
        <v>3.2518286448659999</v>
      </c>
      <c r="AD256" s="2">
        <v>3.2538040801700001</v>
      </c>
      <c r="AE256" s="2">
        <v>1.9754353040002393E-3</v>
      </c>
      <c r="AF256" s="1">
        <v>6.0748444021460494E-4</v>
      </c>
      <c r="AG256" s="2">
        <v>3.3187004235950002</v>
      </c>
      <c r="AH256" s="2">
        <v>3.3191506056420002</v>
      </c>
      <c r="AI256" s="2">
        <v>4.5018204699998066E-4</v>
      </c>
      <c r="AJ256" s="1">
        <v>1.3565010080431378E-4</v>
      </c>
      <c r="AM256" t="s">
        <v>386</v>
      </c>
      <c r="AN256" s="2">
        <v>3.2518286448659999</v>
      </c>
      <c r="AO256" s="2">
        <v>3.1368799426310003</v>
      </c>
      <c r="AP256" s="2">
        <v>-0.11494870223499953</v>
      </c>
      <c r="AQ256" s="1">
        <v>-3.5348942022661929E-2</v>
      </c>
      <c r="AR256" s="2">
        <v>3.2519124157069998</v>
      </c>
      <c r="AS256" s="2">
        <v>8.3770840999974894E-5</v>
      </c>
      <c r="AT256" s="1">
        <v>2.5761148617788526E-5</v>
      </c>
      <c r="AU256" s="2">
        <v>3.2537214713710001</v>
      </c>
      <c r="AV256" s="2">
        <v>1.8928265050002224E-3</v>
      </c>
      <c r="AW256" s="1">
        <v>5.820806419147038E-4</v>
      </c>
      <c r="AX256" s="2">
        <v>3.1102900207969997</v>
      </c>
      <c r="AY256" s="2">
        <v>-0.1415386240690002</v>
      </c>
      <c r="AZ256" s="1">
        <v>-4.3525855611261051E-2</v>
      </c>
      <c r="BA256" s="2">
        <v>3.2513667327119999</v>
      </c>
      <c r="BB256" s="2">
        <v>-4.6191215399993268E-4</v>
      </c>
      <c r="BC256" s="1">
        <v>-1.4204689251667718E-4</v>
      </c>
      <c r="BD256" s="2">
        <v>2.9309218685489999</v>
      </c>
      <c r="BE256" s="2">
        <v>-0.32090677631699993</v>
      </c>
      <c r="BF256" s="1">
        <v>-9.8685020449539626E-2</v>
      </c>
      <c r="BG256" s="1"/>
      <c r="BH256" t="s">
        <v>386</v>
      </c>
      <c r="BI256" s="2">
        <v>3.3187004235950002</v>
      </c>
      <c r="BJ256" s="2">
        <v>3.3118304487919996</v>
      </c>
      <c r="BK256" s="2">
        <v>-6.8699748030005559E-3</v>
      </c>
      <c r="BL256" s="1">
        <v>-2.0700798282836928E-3</v>
      </c>
      <c r="BM256" s="2">
        <v>3.3187195381870001</v>
      </c>
      <c r="BN256" s="2">
        <v>1.9114591999880304E-5</v>
      </c>
      <c r="BO256" s="1">
        <v>5.7596617832634375E-6</v>
      </c>
      <c r="BP256" s="2">
        <v>3.3191345394859999</v>
      </c>
      <c r="BQ256" s="2">
        <v>4.3411589099973114E-4</v>
      </c>
      <c r="BR256" s="1">
        <v>1.3080900219655041E-4</v>
      </c>
      <c r="BS256" s="2">
        <v>3.3368975957239999</v>
      </c>
      <c r="BT256" s="2">
        <v>1.8197172128999739E-2</v>
      </c>
      <c r="BU256" s="1">
        <v>5.4832222877434517E-3</v>
      </c>
      <c r="BV256" s="2">
        <v>3.3185949876469998</v>
      </c>
      <c r="BW256" s="2">
        <v>-1.0543594800038747E-4</v>
      </c>
      <c r="BX256" s="1">
        <v>-3.1770251768062089E-5</v>
      </c>
      <c r="BY256" s="2">
        <v>3.3694863028970001</v>
      </c>
      <c r="BZ256" s="2">
        <v>5.0785879301999959E-2</v>
      </c>
      <c r="CA256" s="1">
        <v>1.5302941760252611E-2</v>
      </c>
      <c r="CC256" t="s">
        <v>386</v>
      </c>
      <c r="CE256" s="23">
        <v>3.2518286448659999</v>
      </c>
      <c r="CF256" s="23">
        <v>2.9543164036670002</v>
      </c>
      <c r="CG256" s="23">
        <v>-0.29751224119899966</v>
      </c>
      <c r="CH256" s="24">
        <v>-9.1490749879675606E-2</v>
      </c>
      <c r="CI256" s="2">
        <v>3.3187004235950002</v>
      </c>
      <c r="CJ256" s="2">
        <v>3.2825830837700001</v>
      </c>
      <c r="CK256" s="2">
        <v>-3.6117339825000094E-2</v>
      </c>
      <c r="CL256" s="1">
        <v>-1.0882976832803664E-2</v>
      </c>
      <c r="CN256" s="25" t="s">
        <v>386</v>
      </c>
      <c r="CO256" s="27">
        <v>0</v>
      </c>
      <c r="CP256" s="27">
        <v>0.175793</v>
      </c>
      <c r="CQ256" s="28">
        <f t="shared" si="74"/>
        <v>-0.27139411766182003</v>
      </c>
      <c r="CR256" s="27">
        <f t="shared" si="75"/>
        <v>2.7137352441129998</v>
      </c>
      <c r="CU256" s="30">
        <v>482</v>
      </c>
      <c r="CV256" s="30"/>
      <c r="CW256" s="15" t="s">
        <v>386</v>
      </c>
      <c r="CX256" s="33" t="s">
        <v>973</v>
      </c>
      <c r="CY256" s="34" t="s">
        <v>386</v>
      </c>
      <c r="CZ256" s="34" t="s">
        <v>962</v>
      </c>
      <c r="DA256" s="32"/>
      <c r="DB256" s="32"/>
      <c r="DC256" t="s">
        <v>386</v>
      </c>
      <c r="DD256">
        <v>84959</v>
      </c>
      <c r="DE256" t="s">
        <v>1045</v>
      </c>
      <c r="DF256" s="30">
        <v>280</v>
      </c>
      <c r="DG256" s="39" t="s">
        <v>386</v>
      </c>
      <c r="DK256" s="30">
        <v>475</v>
      </c>
      <c r="DL256" s="30"/>
      <c r="DM256" s="32"/>
      <c r="DN256" s="32" t="s">
        <v>386</v>
      </c>
      <c r="DO256" s="41">
        <v>84444</v>
      </c>
    </row>
    <row r="257" spans="1:119" ht="15.75" x14ac:dyDescent="0.25">
      <c r="A257" t="s">
        <v>588</v>
      </c>
      <c r="B257" t="s">
        <v>387</v>
      </c>
      <c r="C257" s="52">
        <v>2.8016015710069997</v>
      </c>
      <c r="D257" s="52">
        <v>2.4699308322049998</v>
      </c>
      <c r="E257" s="52">
        <v>-0.33167073880199993</v>
      </c>
      <c r="F257" s="124">
        <v>-0.1183861196518337</v>
      </c>
      <c r="G257" s="45">
        <v>2.936050240328</v>
      </c>
      <c r="H257" s="45">
        <v>2.999670877697</v>
      </c>
      <c r="I257" s="45">
        <v>6.3620637369000033E-2</v>
      </c>
      <c r="J257" s="46">
        <v>2.1668783624728665E-2</v>
      </c>
      <c r="K257" s="47">
        <v>4</v>
      </c>
      <c r="L257" s="55">
        <f t="shared" si="68"/>
        <v>2.7529742403280002</v>
      </c>
      <c r="M257" s="55">
        <f t="shared" si="69"/>
        <v>2.8165948776970002</v>
      </c>
      <c r="N257" s="55">
        <f t="shared" si="66"/>
        <v>6.3620637369000033E-2</v>
      </c>
      <c r="O257" s="129">
        <f t="shared" si="67"/>
        <v>2.3109783025583277E-2</v>
      </c>
      <c r="P257" s="54"/>
      <c r="Q257" s="42">
        <f t="shared" si="70"/>
        <v>33.776617891458187</v>
      </c>
      <c r="R257" s="42">
        <f t="shared" si="71"/>
        <v>29.777935164325754</v>
      </c>
      <c r="S257" s="42">
        <f t="shared" si="72"/>
        <v>33.190357951992283</v>
      </c>
      <c r="T257" s="42">
        <f t="shared" si="73"/>
        <v>33.957379922804272</v>
      </c>
      <c r="AB257" t="s">
        <v>387</v>
      </c>
      <c r="AC257" s="2">
        <v>2.8016015710069997</v>
      </c>
      <c r="AD257" s="2">
        <v>2.803732157827</v>
      </c>
      <c r="AE257" s="2">
        <v>2.1305868200003353E-3</v>
      </c>
      <c r="AF257" s="1">
        <v>7.6048887252534031E-4</v>
      </c>
      <c r="AG257" s="2">
        <v>2.936050240328</v>
      </c>
      <c r="AH257" s="2">
        <v>2.9365618081570002</v>
      </c>
      <c r="AI257" s="2">
        <v>5.1156782900019238E-4</v>
      </c>
      <c r="AJ257" s="1">
        <v>1.7423674226468369E-4</v>
      </c>
      <c r="AM257" t="s">
        <v>387</v>
      </c>
      <c r="AN257" s="2">
        <v>2.8016015710069997</v>
      </c>
      <c r="AO257" s="2">
        <v>2.7586759893639998</v>
      </c>
      <c r="AP257" s="2">
        <v>-4.2925581642999866E-2</v>
      </c>
      <c r="AQ257" s="1">
        <v>-1.5321800961002038E-2</v>
      </c>
      <c r="AR257" s="2">
        <v>2.8016920065799997</v>
      </c>
      <c r="AS257" s="2">
        <v>9.0435573000036129E-5</v>
      </c>
      <c r="AT257" s="1">
        <v>3.2279955128498238E-5</v>
      </c>
      <c r="AU257" s="2">
        <v>2.80371560108</v>
      </c>
      <c r="AV257" s="2">
        <v>2.1140300730002615E-3</v>
      </c>
      <c r="AW257" s="1">
        <v>7.5457912890889778E-4</v>
      </c>
      <c r="AX257" s="2">
        <v>2.8998137679820002</v>
      </c>
      <c r="AY257" s="2">
        <v>9.8212196975000499E-2</v>
      </c>
      <c r="AZ257" s="1">
        <v>3.5055733117575094E-2</v>
      </c>
      <c r="BA257" s="2">
        <v>2.8011027761130003</v>
      </c>
      <c r="BB257" s="2">
        <v>-4.9879489399939914E-4</v>
      </c>
      <c r="BC257" s="1">
        <v>-1.7803919699406568E-4</v>
      </c>
      <c r="BD257" s="2">
        <v>2.8257172336980001</v>
      </c>
      <c r="BE257" s="2">
        <v>2.4115662691000406E-2</v>
      </c>
      <c r="BF257" s="1">
        <v>8.6078130953975516E-3</v>
      </c>
      <c r="BG257" s="1"/>
      <c r="BH257" t="s">
        <v>387</v>
      </c>
      <c r="BI257" s="2">
        <v>2.936050240328</v>
      </c>
      <c r="BJ257" s="2">
        <v>2.9454442492479997</v>
      </c>
      <c r="BK257" s="2">
        <v>9.3940089199997523E-3</v>
      </c>
      <c r="BL257" s="1">
        <v>3.1995395688291435E-3</v>
      </c>
      <c r="BM257" s="2">
        <v>2.9360719803940003</v>
      </c>
      <c r="BN257" s="2">
        <v>2.1740066000308644E-5</v>
      </c>
      <c r="BO257" s="1">
        <v>7.4045279272468984E-6</v>
      </c>
      <c r="BP257" s="2">
        <v>2.9365597293820001</v>
      </c>
      <c r="BQ257" s="2">
        <v>5.0948905400005629E-4</v>
      </c>
      <c r="BR257" s="1">
        <v>1.7352872474795896E-4</v>
      </c>
      <c r="BS257" s="2">
        <v>2.9969628155830002</v>
      </c>
      <c r="BT257" s="2">
        <v>6.0912575255000156E-2</v>
      </c>
      <c r="BU257" s="1">
        <v>2.074643492755605E-2</v>
      </c>
      <c r="BV257" s="2">
        <v>2.9359302924940001</v>
      </c>
      <c r="BW257" s="2">
        <v>-1.1994783399993381E-4</v>
      </c>
      <c r="BX257" s="1">
        <v>-4.0853467816182145E-5</v>
      </c>
      <c r="BY257" s="2">
        <v>2.9995157478379997</v>
      </c>
      <c r="BZ257" s="2">
        <v>6.3465507509999686E-2</v>
      </c>
      <c r="CA257" s="1">
        <v>2.1615947383417274E-2</v>
      </c>
      <c r="CC257" t="s">
        <v>387</v>
      </c>
      <c r="CE257" s="23">
        <v>2.8016015710069997</v>
      </c>
      <c r="CF257" s="23">
        <v>2.4443010929479998</v>
      </c>
      <c r="CG257" s="23">
        <v>-0.35730047805899989</v>
      </c>
      <c r="CH257" s="24">
        <v>-0.12753436525614625</v>
      </c>
      <c r="CI257" s="2">
        <v>2.936050240328</v>
      </c>
      <c r="CJ257" s="2">
        <v>2.91992583586</v>
      </c>
      <c r="CK257" s="2">
        <v>-1.6124404468000009E-2</v>
      </c>
      <c r="CL257" s="1">
        <v>-5.4918693987329988E-3</v>
      </c>
      <c r="CN257" s="25" t="s">
        <v>387</v>
      </c>
      <c r="CO257" s="27">
        <v>0</v>
      </c>
      <c r="CP257" s="27">
        <v>0.18307599999999999</v>
      </c>
      <c r="CQ257" s="28">
        <f t="shared" si="74"/>
        <v>-0.1774479623774006</v>
      </c>
      <c r="CR257" s="27">
        <f t="shared" si="75"/>
        <v>5.5333695927020008</v>
      </c>
      <c r="CU257" s="30">
        <v>483</v>
      </c>
      <c r="CV257" s="30"/>
      <c r="CW257" s="15" t="s">
        <v>387</v>
      </c>
      <c r="CX257" s="33" t="s">
        <v>603</v>
      </c>
      <c r="CY257" s="34" t="s">
        <v>387</v>
      </c>
      <c r="CZ257" s="34" t="s">
        <v>962</v>
      </c>
      <c r="DA257" s="32"/>
      <c r="DB257" s="32"/>
      <c r="DC257" t="s">
        <v>387</v>
      </c>
      <c r="DD257">
        <v>82945</v>
      </c>
      <c r="DE257" t="s">
        <v>1045</v>
      </c>
      <c r="DF257" s="30">
        <v>161</v>
      </c>
      <c r="DG257" s="39" t="s">
        <v>387</v>
      </c>
      <c r="DK257" s="30">
        <v>476</v>
      </c>
      <c r="DL257" s="30"/>
      <c r="DM257" s="32"/>
      <c r="DN257" s="32" t="s">
        <v>387</v>
      </c>
      <c r="DO257" s="41">
        <v>82436</v>
      </c>
    </row>
    <row r="258" spans="1:119" ht="15.75" x14ac:dyDescent="0.25">
      <c r="A258" t="s">
        <v>589</v>
      </c>
      <c r="B258" t="s">
        <v>388</v>
      </c>
      <c r="C258" s="52">
        <v>3.924251361529</v>
      </c>
      <c r="D258" s="52">
        <v>3.4712372370429998</v>
      </c>
      <c r="E258" s="52">
        <v>-0.4530141244860002</v>
      </c>
      <c r="F258" s="124">
        <v>-0.11543962981756933</v>
      </c>
      <c r="G258" s="45">
        <v>4.0509265647840005</v>
      </c>
      <c r="H258" s="45">
        <v>4.1302514120840002</v>
      </c>
      <c r="I258" s="45">
        <v>7.9324847299999668E-2</v>
      </c>
      <c r="J258" s="46">
        <v>1.9581902073860315E-2</v>
      </c>
      <c r="K258" s="47">
        <v>4</v>
      </c>
      <c r="L258" s="55">
        <f t="shared" si="68"/>
        <v>3.8297075647840004</v>
      </c>
      <c r="M258" s="55">
        <f t="shared" si="69"/>
        <v>3.9090324120840001</v>
      </c>
      <c r="N258" s="55">
        <f t="shared" si="66"/>
        <v>7.9324847299999668E-2</v>
      </c>
      <c r="O258" s="129">
        <f t="shared" si="67"/>
        <v>2.0713029900619493E-2</v>
      </c>
      <c r="P258" s="54"/>
      <c r="Q258" s="42">
        <f t="shared" si="70"/>
        <v>32.665074261911499</v>
      </c>
      <c r="R258" s="42">
        <f t="shared" si="71"/>
        <v>28.894230181153027</v>
      </c>
      <c r="S258" s="42">
        <f t="shared" si="72"/>
        <v>31.87810119184924</v>
      </c>
      <c r="T258" s="42">
        <f t="shared" si="73"/>
        <v>32.538393255010988</v>
      </c>
      <c r="AB258" t="s">
        <v>388</v>
      </c>
      <c r="AC258" s="2">
        <v>3.924251361529</v>
      </c>
      <c r="AD258" s="2">
        <v>3.9271679539800002</v>
      </c>
      <c r="AE258" s="2">
        <v>2.9165924510001773E-3</v>
      </c>
      <c r="AF258" s="1">
        <v>7.4322263848659018E-4</v>
      </c>
      <c r="AG258" s="2">
        <v>4.0509265647840005</v>
      </c>
      <c r="AH258" s="2">
        <v>4.0516162809280001</v>
      </c>
      <c r="AI258" s="2">
        <v>6.8971614399959691E-4</v>
      </c>
      <c r="AJ258" s="1">
        <v>1.7026132983883732E-4</v>
      </c>
      <c r="AM258" t="s">
        <v>388</v>
      </c>
      <c r="AN258" s="2">
        <v>3.924251361529</v>
      </c>
      <c r="AO258" s="2">
        <v>3.898917114039</v>
      </c>
      <c r="AP258" s="2">
        <v>-2.5334247490000017E-2</v>
      </c>
      <c r="AQ258" s="1">
        <v>-6.4558167038844001E-3</v>
      </c>
      <c r="AR258" s="2">
        <v>3.9243752439210002</v>
      </c>
      <c r="AS258" s="2">
        <v>1.2388239200022966E-4</v>
      </c>
      <c r="AT258" s="1">
        <v>3.1568414096685578E-5</v>
      </c>
      <c r="AU258" s="2">
        <v>3.9272165003160002</v>
      </c>
      <c r="AV258" s="2">
        <v>2.965138787000221E-3</v>
      </c>
      <c r="AW258" s="1">
        <v>7.5559349130095439E-4</v>
      </c>
      <c r="AX258" s="2">
        <v>4.0452520699169998</v>
      </c>
      <c r="AY258" s="2">
        <v>0.12100070838799981</v>
      </c>
      <c r="AZ258" s="1">
        <v>3.0834087126583677E-2</v>
      </c>
      <c r="BA258" s="2">
        <v>3.9235679607759999</v>
      </c>
      <c r="BB258" s="2">
        <v>-6.8340075300010739E-4</v>
      </c>
      <c r="BC258" s="1">
        <v>-1.7414805781804839E-4</v>
      </c>
      <c r="BD258" s="2">
        <v>3.9934717974510003</v>
      </c>
      <c r="BE258" s="2">
        <v>6.9220435922000334E-2</v>
      </c>
      <c r="BF258" s="1">
        <v>1.7639144271082086E-2</v>
      </c>
      <c r="BG258" s="1"/>
      <c r="BH258" t="s">
        <v>388</v>
      </c>
      <c r="BI258" s="2">
        <v>4.0509265647840005</v>
      </c>
      <c r="BJ258" s="2">
        <v>4.0712259531769996</v>
      </c>
      <c r="BK258" s="2">
        <v>2.0299388392999163E-2</v>
      </c>
      <c r="BL258" s="1">
        <v>5.0110482301674473E-3</v>
      </c>
      <c r="BM258" s="2">
        <v>4.0509558977540001</v>
      </c>
      <c r="BN258" s="2">
        <v>2.9332969999629199E-5</v>
      </c>
      <c r="BO258" s="1">
        <v>7.2410520236604842E-6</v>
      </c>
      <c r="BP258" s="2">
        <v>4.0516322864110004</v>
      </c>
      <c r="BQ258" s="2">
        <v>7.0572162699988894E-4</v>
      </c>
      <c r="BR258" s="1">
        <v>1.7421239701922829E-4</v>
      </c>
      <c r="BS258" s="2">
        <v>4.1317478717230003</v>
      </c>
      <c r="BT258" s="2">
        <v>8.0821306938999804E-2</v>
      </c>
      <c r="BU258" s="1">
        <v>1.995131376648623E-2</v>
      </c>
      <c r="BV258" s="2">
        <v>4.0507646895410003</v>
      </c>
      <c r="BW258" s="2">
        <v>-1.6187524300015355E-4</v>
      </c>
      <c r="BX258" s="1">
        <v>-3.996005368435626E-5</v>
      </c>
      <c r="BY258" s="2">
        <v>4.1477279981379995</v>
      </c>
      <c r="BZ258" s="2">
        <v>9.6801433353999045E-2</v>
      </c>
      <c r="CA258" s="1">
        <v>2.3896121493666374E-2</v>
      </c>
      <c r="CC258" t="s">
        <v>388</v>
      </c>
      <c r="CE258" s="23">
        <v>3.924251361529</v>
      </c>
      <c r="CF258" s="23">
        <v>3.399383204461</v>
      </c>
      <c r="CG258" s="23">
        <v>-0.52486815706800005</v>
      </c>
      <c r="CH258" s="24">
        <v>-0.13374988213382347</v>
      </c>
      <c r="CI258" s="2">
        <v>4.0509265647840005</v>
      </c>
      <c r="CJ258" s="2">
        <v>4.0195766552299999</v>
      </c>
      <c r="CK258" s="2">
        <v>-3.1349909554000632E-2</v>
      </c>
      <c r="CL258" s="1">
        <v>-7.7389478808466729E-3</v>
      </c>
      <c r="CN258" s="25" t="s">
        <v>388</v>
      </c>
      <c r="CO258" s="27">
        <v>0</v>
      </c>
      <c r="CP258" s="27">
        <v>0.221219</v>
      </c>
      <c r="CQ258" s="28">
        <f t="shared" si="74"/>
        <v>-0.30471511782001071</v>
      </c>
      <c r="CR258" s="27">
        <f t="shared" si="75"/>
        <v>3.5596131662949997</v>
      </c>
      <c r="CU258" s="30">
        <v>484</v>
      </c>
      <c r="CV258" s="30"/>
      <c r="CW258" s="15" t="s">
        <v>388</v>
      </c>
      <c r="CX258" s="33" t="s">
        <v>603</v>
      </c>
      <c r="CY258" s="34" t="s">
        <v>388</v>
      </c>
      <c r="CZ258" s="34" t="s">
        <v>962</v>
      </c>
      <c r="DA258" s="32"/>
      <c r="DB258" s="32"/>
      <c r="DC258" t="s">
        <v>388</v>
      </c>
      <c r="DD258">
        <v>120136</v>
      </c>
      <c r="DE258" t="s">
        <v>1045</v>
      </c>
      <c r="DF258" s="30">
        <v>162</v>
      </c>
      <c r="DG258" s="39" t="s">
        <v>388</v>
      </c>
      <c r="DK258" s="30">
        <v>477</v>
      </c>
      <c r="DL258" s="30"/>
      <c r="DM258" s="32"/>
      <c r="DN258" s="32" t="s">
        <v>388</v>
      </c>
      <c r="DO258" s="41">
        <v>119603</v>
      </c>
    </row>
    <row r="259" spans="1:119" ht="15.75" x14ac:dyDescent="0.25">
      <c r="B259" t="s">
        <v>389</v>
      </c>
      <c r="C259" s="52">
        <v>4.1322681018490002</v>
      </c>
      <c r="D259" s="52">
        <v>3.3315470083780001</v>
      </c>
      <c r="E259" s="52">
        <v>-0.80072109347100007</v>
      </c>
      <c r="F259" s="124">
        <v>-0.1937727837922022</v>
      </c>
      <c r="G259" s="45">
        <v>4.4602331192349993</v>
      </c>
      <c r="H259" s="45">
        <v>4.5841144455530003</v>
      </c>
      <c r="I259" s="45">
        <v>0.12388132631800097</v>
      </c>
      <c r="J259" s="46">
        <v>2.7774630385070227E-2</v>
      </c>
      <c r="K259" s="47">
        <v>4</v>
      </c>
      <c r="L259" s="55">
        <f t="shared" si="68"/>
        <v>4.2516071192349996</v>
      </c>
      <c r="M259" s="55">
        <f t="shared" si="69"/>
        <v>4.3754884455530005</v>
      </c>
      <c r="N259" s="55">
        <f t="shared" si="66"/>
        <v>0.12388132631800097</v>
      </c>
      <c r="O259" s="129">
        <f t="shared" si="67"/>
        <v>2.9137529137520872E-2</v>
      </c>
      <c r="P259" s="54"/>
      <c r="Q259" s="42">
        <f t="shared" si="70"/>
        <v>44.031029652409721</v>
      </c>
      <c r="R259" s="42">
        <f t="shared" si="71"/>
        <v>35.49901446342529</v>
      </c>
      <c r="S259" s="42">
        <f t="shared" si="72"/>
        <v>45.302636354516288</v>
      </c>
      <c r="T259" s="42">
        <f t="shared" si="73"/>
        <v>46.622643241302526</v>
      </c>
      <c r="AB259" t="s">
        <v>389</v>
      </c>
      <c r="AC259" s="2">
        <v>4.1322681018490002</v>
      </c>
      <c r="AD259" s="2">
        <v>4.1355539612880001</v>
      </c>
      <c r="AE259" s="2">
        <v>3.2858594389999496E-3</v>
      </c>
      <c r="AF259" s="1">
        <v>7.9517092260535528E-4</v>
      </c>
      <c r="AG259" s="2">
        <v>4.4602331192349993</v>
      </c>
      <c r="AH259" s="2">
        <v>4.4602331192349993</v>
      </c>
      <c r="AI259" s="2">
        <v>0</v>
      </c>
      <c r="AJ259" s="1">
        <v>0</v>
      </c>
      <c r="AM259" t="s">
        <v>389</v>
      </c>
      <c r="AN259" s="2">
        <v>4.1322681018490002</v>
      </c>
      <c r="AO259" s="2">
        <v>3.9791698629910002</v>
      </c>
      <c r="AP259" s="2">
        <v>-0.153098238858</v>
      </c>
      <c r="AQ259" s="1">
        <v>-3.7049444780578387E-2</v>
      </c>
      <c r="AR259" s="2">
        <v>4.1324070509290003</v>
      </c>
      <c r="AS259" s="2">
        <v>1.3894908000011696E-4</v>
      </c>
      <c r="AT259" s="1">
        <v>3.3625378744894026E-5</v>
      </c>
      <c r="AU259" s="2">
        <v>4.1350833574140005</v>
      </c>
      <c r="AV259" s="2">
        <v>2.8152555650002853E-3</v>
      </c>
      <c r="AW259" s="1">
        <v>6.8128579647109243E-4</v>
      </c>
      <c r="AX259" s="2">
        <v>3.8977205630239999</v>
      </c>
      <c r="AY259" s="2">
        <v>-0.23454753882500023</v>
      </c>
      <c r="AZ259" s="1">
        <v>-5.6760000330097406E-2</v>
      </c>
      <c r="BA259" s="2">
        <v>4.1315025499379994</v>
      </c>
      <c r="BB259" s="2">
        <v>-7.6555191100080577E-4</v>
      </c>
      <c r="BC259" s="1">
        <v>-1.852619172164208E-4</v>
      </c>
      <c r="BD259" s="2">
        <v>3.6584669614509999</v>
      </c>
      <c r="BE259" s="2">
        <v>-0.47380114039800025</v>
      </c>
      <c r="BF259" s="1">
        <v>-0.11465885773142261</v>
      </c>
      <c r="BG259" s="1"/>
      <c r="BH259" t="s">
        <v>389</v>
      </c>
      <c r="BI259" s="2">
        <v>4.4602331192349993</v>
      </c>
      <c r="BJ259" s="2">
        <v>4.4998751436569995</v>
      </c>
      <c r="BK259" s="2">
        <v>3.9642024422000155E-2</v>
      </c>
      <c r="BL259" s="1">
        <v>8.8878817232762464E-3</v>
      </c>
      <c r="BM259" s="2">
        <v>4.4602331192349993</v>
      </c>
      <c r="BN259" s="2">
        <v>0</v>
      </c>
      <c r="BO259" s="1">
        <v>0</v>
      </c>
      <c r="BP259" s="2">
        <v>4.4602331192349993</v>
      </c>
      <c r="BQ259" s="2">
        <v>0</v>
      </c>
      <c r="BR259" s="1">
        <v>0</v>
      </c>
      <c r="BS259" s="2">
        <v>4.5345619150259999</v>
      </c>
      <c r="BT259" s="2">
        <v>7.4328795791000601E-2</v>
      </c>
      <c r="BU259" s="1">
        <v>1.6664778231086981E-2</v>
      </c>
      <c r="BV259" s="2">
        <v>4.4602331192349993</v>
      </c>
      <c r="BW259" s="2">
        <v>0</v>
      </c>
      <c r="BX259" s="1">
        <v>0</v>
      </c>
      <c r="BY259" s="2">
        <v>4.5791591925009998</v>
      </c>
      <c r="BZ259" s="2">
        <v>0.11892607326600046</v>
      </c>
      <c r="CA259" s="1">
        <v>2.6663645169828741E-2</v>
      </c>
      <c r="CC259" t="s">
        <v>389</v>
      </c>
      <c r="CE259" s="23">
        <v>4.1322681018490002</v>
      </c>
      <c r="CF259" s="23">
        <v>3.804691252674</v>
      </c>
      <c r="CG259" s="23">
        <v>-0.32757684917500018</v>
      </c>
      <c r="CH259" s="24">
        <v>-7.9272893505729844E-2</v>
      </c>
      <c r="CI259" s="2">
        <v>4.4602331192349993</v>
      </c>
      <c r="CJ259" s="2">
        <v>4.4602331192349993</v>
      </c>
      <c r="CK259" s="2">
        <v>0</v>
      </c>
      <c r="CL259" s="1">
        <v>0</v>
      </c>
      <c r="CN259" s="25" t="s">
        <v>389</v>
      </c>
      <c r="CO259" s="27">
        <v>0</v>
      </c>
      <c r="CP259" s="27">
        <v>0.20862600000000001</v>
      </c>
      <c r="CQ259" s="28">
        <f t="shared" si="74"/>
        <v>-0.18944524004869639</v>
      </c>
      <c r="CR259" s="27">
        <f t="shared" si="75"/>
        <v>5.0187308319500001</v>
      </c>
      <c r="CU259" s="30">
        <v>485</v>
      </c>
      <c r="CV259" s="30"/>
      <c r="CW259" s="15" t="s">
        <v>389</v>
      </c>
      <c r="CX259" s="33" t="s">
        <v>961</v>
      </c>
      <c r="CY259" s="34" t="s">
        <v>389</v>
      </c>
      <c r="CZ259" s="34" t="s">
        <v>962</v>
      </c>
      <c r="DA259" s="32"/>
      <c r="DB259" s="32"/>
      <c r="DC259" t="s">
        <v>389</v>
      </c>
      <c r="DD259">
        <v>93849</v>
      </c>
      <c r="DE259" t="s">
        <v>1045</v>
      </c>
      <c r="DF259" s="30">
        <v>266</v>
      </c>
      <c r="DG259" s="39" t="s">
        <v>389</v>
      </c>
      <c r="DK259" s="30">
        <v>478</v>
      </c>
      <c r="DL259" s="30"/>
      <c r="DM259" s="32"/>
      <c r="DN259" s="32" t="s">
        <v>389</v>
      </c>
      <c r="DO259" s="41">
        <v>93225</v>
      </c>
    </row>
    <row r="260" spans="1:119" ht="15.75" x14ac:dyDescent="0.25">
      <c r="C260" s="63">
        <f>SUM(C133:C259)</f>
        <v>12041.399299739907</v>
      </c>
      <c r="D260" s="63">
        <f>SUM(D133:D259)</f>
        <v>11899.640421607623</v>
      </c>
      <c r="E260" s="63">
        <f>SUM(E133:E259)</f>
        <v>-141.75887813227493</v>
      </c>
      <c r="F260" s="125">
        <f>E260/C260</f>
        <v>-1.1772624975183483E-2</v>
      </c>
      <c r="G260" s="94">
        <f>SUM(G133:G259)</f>
        <v>12590.958873107844</v>
      </c>
      <c r="H260" s="94">
        <f>SUM(H133:H259)</f>
        <v>12549.164191530979</v>
      </c>
      <c r="I260" s="94">
        <f>SUM(I133:I259)</f>
        <v>-41.794681576867255</v>
      </c>
      <c r="J260" s="66">
        <f>I260/G260</f>
        <v>-3.3194200694383665E-3</v>
      </c>
      <c r="K260" s="47"/>
      <c r="L260" s="63">
        <f>SUM(L133:L259)</f>
        <v>12317.071026107848</v>
      </c>
      <c r="M260" s="63">
        <f>SUM(M133:M259)</f>
        <v>12275.276344530985</v>
      </c>
      <c r="N260" s="63">
        <f>SUM(N133:N259)</f>
        <v>-41.794681576867241</v>
      </c>
      <c r="O260" s="130">
        <f t="shared" si="67"/>
        <v>-3.3932321643901585E-3</v>
      </c>
      <c r="P260" s="54"/>
      <c r="Q260" s="70">
        <f t="shared" si="70"/>
        <v>423.8239705896089</v>
      </c>
      <c r="R260" s="70">
        <f t="shared" si="71"/>
        <v>418.83444992836388</v>
      </c>
      <c r="S260" s="70">
        <f t="shared" si="72"/>
        <v>433.52685334768466</v>
      </c>
      <c r="T260" s="70">
        <f t="shared" si="73"/>
        <v>432.05579608477865</v>
      </c>
      <c r="AC260" s="2"/>
      <c r="AD260" s="2"/>
      <c r="AE260" s="2"/>
      <c r="AF260" s="1"/>
      <c r="AG260" s="2"/>
      <c r="AH260" s="2"/>
      <c r="AI260" s="2"/>
      <c r="AJ260" s="1"/>
      <c r="AN260" s="2"/>
      <c r="AO260" s="2"/>
      <c r="AP260" s="2"/>
      <c r="AQ260" s="1"/>
      <c r="AR260" s="2"/>
      <c r="AS260" s="2"/>
      <c r="AT260" s="1"/>
      <c r="AU260" s="2"/>
      <c r="AV260" s="2"/>
      <c r="AW260" s="1"/>
      <c r="AX260" s="2"/>
      <c r="AY260" s="2"/>
      <c r="AZ260" s="1"/>
      <c r="BA260" s="2"/>
      <c r="BB260" s="2"/>
      <c r="BC260" s="1"/>
      <c r="BD260" s="2"/>
      <c r="BE260" s="2"/>
      <c r="BF260" s="1"/>
      <c r="BG260" s="1"/>
      <c r="BI260" s="2"/>
      <c r="BJ260" s="2"/>
      <c r="BK260" s="2"/>
      <c r="BL260" s="1"/>
      <c r="BM260" s="2"/>
      <c r="BN260" s="2"/>
      <c r="BO260" s="1"/>
      <c r="BP260" s="2"/>
      <c r="BQ260" s="2"/>
      <c r="BR260" s="1"/>
      <c r="BS260" s="2"/>
      <c r="BT260" s="2"/>
      <c r="BU260" s="1"/>
      <c r="BV260" s="2"/>
      <c r="BW260" s="2"/>
      <c r="BX260" s="1"/>
      <c r="BY260" s="2"/>
      <c r="BZ260" s="2"/>
      <c r="CA260" s="1"/>
      <c r="CE260" s="23"/>
      <c r="CF260" s="23"/>
      <c r="CG260" s="23"/>
      <c r="CH260" s="24"/>
      <c r="CI260" s="2"/>
      <c r="CJ260" s="2"/>
      <c r="CK260" s="2"/>
      <c r="CL260" s="1"/>
      <c r="CN260" s="25"/>
      <c r="CO260" s="27"/>
      <c r="CP260" s="27"/>
      <c r="CQ260" s="28"/>
      <c r="CR260" s="27"/>
      <c r="CU260" s="30"/>
      <c r="CV260" s="30"/>
      <c r="CW260" s="15"/>
      <c r="CX260" s="33"/>
      <c r="CY260" s="34"/>
      <c r="CZ260" s="34"/>
      <c r="DA260" s="32"/>
      <c r="DB260" s="32"/>
      <c r="DD260">
        <f>SUM(DD134:DD238)</f>
        <v>28411322</v>
      </c>
      <c r="DF260" s="30"/>
      <c r="DG260" s="39"/>
      <c r="DK260" s="30"/>
      <c r="DL260" s="30"/>
      <c r="DM260" s="32"/>
      <c r="DN260" s="32"/>
      <c r="DO260" s="41"/>
    </row>
    <row r="261" spans="1:119" ht="15.75" x14ac:dyDescent="0.25">
      <c r="C261" s="52"/>
      <c r="D261" s="52"/>
      <c r="E261" s="52"/>
      <c r="F261" s="124"/>
      <c r="G261" s="45"/>
      <c r="H261" s="45"/>
      <c r="I261" s="45"/>
      <c r="J261" s="46"/>
      <c r="K261" s="47"/>
      <c r="L261" s="55"/>
      <c r="M261" s="55"/>
      <c r="N261" s="55"/>
      <c r="O261" s="129"/>
      <c r="P261" s="54"/>
      <c r="Q261" s="42"/>
      <c r="R261" s="42"/>
      <c r="S261" s="42"/>
      <c r="T261" s="42"/>
      <c r="AC261" s="2"/>
      <c r="AD261" s="2"/>
      <c r="AE261" s="2"/>
      <c r="AF261" s="1"/>
      <c r="AG261" s="2"/>
      <c r="AH261" s="2"/>
      <c r="AI261" s="2"/>
      <c r="AJ261" s="1"/>
      <c r="AN261" s="2"/>
      <c r="AO261" s="2"/>
      <c r="AP261" s="2"/>
      <c r="AQ261" s="1"/>
      <c r="AR261" s="2"/>
      <c r="AS261" s="2"/>
      <c r="AT261" s="1"/>
      <c r="AU261" s="2"/>
      <c r="AV261" s="2"/>
      <c r="AW261" s="1"/>
      <c r="AX261" s="2"/>
      <c r="AY261" s="2"/>
      <c r="AZ261" s="1"/>
      <c r="BA261" s="2"/>
      <c r="BB261" s="2"/>
      <c r="BC261" s="1"/>
      <c r="BD261" s="2"/>
      <c r="BE261" s="2"/>
      <c r="BF261" s="1"/>
      <c r="BG261" s="1"/>
      <c r="BI261" s="2"/>
      <c r="BJ261" s="2"/>
      <c r="BK261" s="2"/>
      <c r="BL261" s="1"/>
      <c r="BM261" s="2"/>
      <c r="BN261" s="2"/>
      <c r="BO261" s="1"/>
      <c r="BP261" s="2"/>
      <c r="BQ261" s="2"/>
      <c r="BR261" s="1"/>
      <c r="BS261" s="2"/>
      <c r="BT261" s="2"/>
      <c r="BU261" s="1"/>
      <c r="BV261" s="2"/>
      <c r="BW261" s="2"/>
      <c r="BX261" s="1"/>
      <c r="BY261" s="2"/>
      <c r="BZ261" s="2"/>
      <c r="CA261" s="1"/>
      <c r="CE261" s="23"/>
      <c r="CF261" s="23"/>
      <c r="CG261" s="23"/>
      <c r="CH261" s="24"/>
      <c r="CI261" s="2"/>
      <c r="CJ261" s="2"/>
      <c r="CK261" s="2"/>
      <c r="CL261" s="1"/>
      <c r="CN261" s="25"/>
      <c r="CO261" s="27"/>
      <c r="CP261" s="27"/>
      <c r="CQ261" s="28"/>
      <c r="CR261" s="27"/>
      <c r="CU261" s="30"/>
      <c r="CV261" s="30"/>
      <c r="CW261" s="15"/>
      <c r="CX261" s="33"/>
      <c r="CY261" s="34"/>
      <c r="CZ261" s="34"/>
      <c r="DA261" s="32"/>
      <c r="DB261" s="32"/>
      <c r="DF261" s="30"/>
      <c r="DG261" s="39"/>
      <c r="DK261" s="30"/>
      <c r="DL261" s="30"/>
      <c r="DM261" s="32"/>
      <c r="DN261" s="32"/>
      <c r="DO261" s="41"/>
    </row>
    <row r="262" spans="1:119" ht="15.75" x14ac:dyDescent="0.25">
      <c r="B262" t="s">
        <v>96</v>
      </c>
      <c r="C262" s="52">
        <v>75.290617934330001</v>
      </c>
      <c r="D262" s="52">
        <v>75.321550807495996</v>
      </c>
      <c r="E262" s="52">
        <v>3.0932873165994579E-2</v>
      </c>
      <c r="F262" s="124">
        <v>4.1084631810267325E-4</v>
      </c>
      <c r="G262" s="45">
        <v>77.052984369181004</v>
      </c>
      <c r="H262" s="45">
        <v>76.879653252756995</v>
      </c>
      <c r="I262" s="45">
        <v>-0.17333111642400922</v>
      </c>
      <c r="J262" s="46">
        <v>-2.2495055557294769E-3</v>
      </c>
      <c r="K262" s="47">
        <v>2</v>
      </c>
      <c r="L262" s="55">
        <f t="shared" ref="L262:L293" si="76">G262-CO262-CP262</f>
        <v>75.038929369181005</v>
      </c>
      <c r="M262" s="55">
        <f t="shared" ref="M262:M293" si="77">H262-CO262-CP262</f>
        <v>74.865598252756996</v>
      </c>
      <c r="N262" s="55">
        <f t="shared" ref="N262:N293" si="78">M262-L262</f>
        <v>-0.17333111642400922</v>
      </c>
      <c r="O262" s="129">
        <f t="shared" ref="O262:O293" si="79">N262/L262</f>
        <v>-2.3098825886926563E-3</v>
      </c>
      <c r="P262" s="54"/>
      <c r="Q262" s="42">
        <f t="shared" ref="Q262:Q293" si="80">C262/$DD262*1000000</f>
        <v>365.24730243300542</v>
      </c>
      <c r="R262" s="42">
        <f t="shared" ref="R262:R293" si="81">D262/$DD262*1000000</f>
        <v>365.39736294240691</v>
      </c>
      <c r="S262" s="42">
        <f t="shared" ref="S262:S293" si="82">L262/$DD262*1000000</f>
        <v>364.02631936770388</v>
      </c>
      <c r="T262" s="42">
        <f t="shared" ref="T262:T293" si="83">M262/$DD262*1000000</f>
        <v>363.18546131077051</v>
      </c>
      <c r="AB262" t="s">
        <v>96</v>
      </c>
      <c r="AC262" s="2">
        <v>75.290617934330001</v>
      </c>
      <c r="AD262" s="2">
        <v>74.995283222482996</v>
      </c>
      <c r="AE262" s="2">
        <v>-0.29533471184700488</v>
      </c>
      <c r="AF262" s="1">
        <v>-3.9225964661971802E-3</v>
      </c>
      <c r="AG262" s="2">
        <v>77.052984369181004</v>
      </c>
      <c r="AH262" s="2">
        <v>76.969435083996004</v>
      </c>
      <c r="AI262" s="2">
        <v>-8.3549285185000599E-2</v>
      </c>
      <c r="AJ262" s="1">
        <v>-1.0843095289430208E-3</v>
      </c>
      <c r="AM262" t="s">
        <v>96</v>
      </c>
      <c r="AN262" s="2">
        <v>75.290617934330001</v>
      </c>
      <c r="AO262" s="2">
        <v>75.193111276717005</v>
      </c>
      <c r="AP262" s="2">
        <v>-9.750665761299615E-2</v>
      </c>
      <c r="AQ262" s="1">
        <v>-1.295070492023899E-3</v>
      </c>
      <c r="AR262" s="2">
        <v>75.252193799392003</v>
      </c>
      <c r="AS262" s="2">
        <v>-3.8424134937997678E-2</v>
      </c>
      <c r="AT262" s="1">
        <v>-5.1034426323226599E-4</v>
      </c>
      <c r="AU262" s="2">
        <v>75.276067668574001</v>
      </c>
      <c r="AV262" s="2">
        <v>-1.4550265756000158E-2</v>
      </c>
      <c r="AW262" s="1">
        <v>-1.9325469965847795E-4</v>
      </c>
      <c r="AX262" s="2">
        <v>75.223925675047994</v>
      </c>
      <c r="AY262" s="2">
        <v>-6.6692259282007171E-2</v>
      </c>
      <c r="AZ262" s="1">
        <v>-8.8579774096392077E-4</v>
      </c>
      <c r="BA262" s="2">
        <v>75.251630031543996</v>
      </c>
      <c r="BB262" s="2">
        <v>-3.8987902786004724E-2</v>
      </c>
      <c r="BC262" s="1">
        <v>-5.1783215300491708E-4</v>
      </c>
      <c r="BD262" s="2">
        <v>74.94226084524</v>
      </c>
      <c r="BE262" s="2">
        <v>-0.34835708909000118</v>
      </c>
      <c r="BF262" s="1">
        <v>-4.6268326472475663E-3</v>
      </c>
      <c r="BG262" s="1"/>
      <c r="BH262" t="s">
        <v>96</v>
      </c>
      <c r="BI262" s="2">
        <v>77.052984369181004</v>
      </c>
      <c r="BJ262" s="2">
        <v>76.966289790987005</v>
      </c>
      <c r="BK262" s="2">
        <v>-8.669457819399895E-2</v>
      </c>
      <c r="BL262" s="1">
        <v>-1.1251294015897236E-3</v>
      </c>
      <c r="BM262" s="2">
        <v>77.041500613110003</v>
      </c>
      <c r="BN262" s="2">
        <v>-1.1483756071001494E-2</v>
      </c>
      <c r="BO262" s="1">
        <v>-1.4903713548562655E-4</v>
      </c>
      <c r="BP262" s="2">
        <v>77.04887237756499</v>
      </c>
      <c r="BQ262" s="2">
        <v>-4.1119916160141656E-3</v>
      </c>
      <c r="BR262" s="1">
        <v>-5.3365767071558685E-5</v>
      </c>
      <c r="BS262" s="2">
        <v>76.973292334122007</v>
      </c>
      <c r="BT262" s="2">
        <v>-7.9692035058997135E-2</v>
      </c>
      <c r="BU262" s="1">
        <v>-1.0342498179846189E-3</v>
      </c>
      <c r="BV262" s="2">
        <v>77.040942578052992</v>
      </c>
      <c r="BW262" s="2">
        <v>-1.2041791128012846E-2</v>
      </c>
      <c r="BX262" s="1">
        <v>-1.562793605802142E-4</v>
      </c>
      <c r="BY262" s="2">
        <v>76.777791556853998</v>
      </c>
      <c r="BZ262" s="2">
        <v>-0.27519281232700621</v>
      </c>
      <c r="CA262" s="1">
        <v>-3.5714750645930268E-3</v>
      </c>
      <c r="CC262" t="s">
        <v>96</v>
      </c>
      <c r="CE262" s="23">
        <v>75.290617934330001</v>
      </c>
      <c r="CF262" s="23">
        <v>75.992737893794001</v>
      </c>
      <c r="CG262" s="23">
        <v>0.70211995946399952</v>
      </c>
      <c r="CH262" s="24">
        <v>9.3254641644248785E-3</v>
      </c>
      <c r="CI262" s="2">
        <v>77.052984369181004</v>
      </c>
      <c r="CJ262" s="2">
        <v>77.192161105863008</v>
      </c>
      <c r="CK262" s="2">
        <v>0.13917673668200337</v>
      </c>
      <c r="CL262" s="1">
        <v>1.8062471923886972E-3</v>
      </c>
      <c r="CN262" s="25" t="s">
        <v>96</v>
      </c>
      <c r="CO262" s="27">
        <v>0</v>
      </c>
      <c r="CP262" s="27">
        <v>2.0140549999999999</v>
      </c>
      <c r="CQ262" s="28">
        <f t="shared" ref="CQ262:CQ293" si="84">CH316-CO262-CP262</f>
        <v>-1.9813672873064707</v>
      </c>
      <c r="CR262" s="27">
        <f t="shared" ref="CR262:CR293" si="85">CI316-CO262-CP262</f>
        <v>5.0041412883090004</v>
      </c>
      <c r="CU262" s="30">
        <v>143</v>
      </c>
      <c r="CV262" s="30"/>
      <c r="CW262" s="15" t="s">
        <v>96</v>
      </c>
      <c r="CX262" s="36" t="s">
        <v>975</v>
      </c>
      <c r="CY262" s="34" t="s">
        <v>96</v>
      </c>
      <c r="CZ262" s="34" t="s">
        <v>976</v>
      </c>
      <c r="DA262" s="32"/>
      <c r="DB262" s="32"/>
      <c r="DC262" t="s">
        <v>96</v>
      </c>
      <c r="DD262">
        <v>206136</v>
      </c>
      <c r="DE262" t="s">
        <v>963</v>
      </c>
      <c r="DF262" s="30">
        <v>404</v>
      </c>
      <c r="DG262" s="39" t="s">
        <v>96</v>
      </c>
      <c r="DK262" s="30">
        <v>181</v>
      </c>
      <c r="DL262" s="30"/>
      <c r="DM262" s="32"/>
      <c r="DN262" s="32" t="s">
        <v>96</v>
      </c>
      <c r="DO262" s="41">
        <v>204556</v>
      </c>
    </row>
    <row r="263" spans="1:119" ht="15.75" x14ac:dyDescent="0.25">
      <c r="A263" t="s">
        <v>590</v>
      </c>
      <c r="B263" t="s">
        <v>99</v>
      </c>
      <c r="C263" s="52">
        <v>130.24548862243799</v>
      </c>
      <c r="D263" s="52">
        <v>130.17863448848601</v>
      </c>
      <c r="E263" s="52">
        <v>-6.6854133951977701E-2</v>
      </c>
      <c r="F263" s="124">
        <v>-5.1329327916898335E-4</v>
      </c>
      <c r="G263" s="45">
        <v>130.984693907674</v>
      </c>
      <c r="H263" s="45">
        <v>130.63570147115999</v>
      </c>
      <c r="I263" s="45">
        <v>-0.3489924365140098</v>
      </c>
      <c r="J263" s="46">
        <v>-2.664375707592224E-3</v>
      </c>
      <c r="K263" s="47">
        <v>2</v>
      </c>
      <c r="L263" s="55">
        <f t="shared" si="76"/>
        <v>128.18352690767401</v>
      </c>
      <c r="M263" s="55">
        <f t="shared" si="77"/>
        <v>127.83453447115998</v>
      </c>
      <c r="N263" s="55">
        <f t="shared" si="78"/>
        <v>-0.34899243651402401</v>
      </c>
      <c r="O263" s="129">
        <f t="shared" si="79"/>
        <v>-2.7225997359660008E-3</v>
      </c>
      <c r="P263" s="54"/>
      <c r="Q263" s="42">
        <f t="shared" si="80"/>
        <v>395.85767662987462</v>
      </c>
      <c r="R263" s="42">
        <f t="shared" si="81"/>
        <v>395.6544855449531</v>
      </c>
      <c r="S263" s="42">
        <f t="shared" si="82"/>
        <v>389.59071581350128</v>
      </c>
      <c r="T263" s="42">
        <f t="shared" si="83"/>
        <v>388.53001623349263</v>
      </c>
      <c r="AB263" t="s">
        <v>99</v>
      </c>
      <c r="AC263" s="2">
        <v>130.24548862243799</v>
      </c>
      <c r="AD263" s="2">
        <v>129.21806047246702</v>
      </c>
      <c r="AE263" s="2">
        <v>-1.027428149970973</v>
      </c>
      <c r="AF263" s="1">
        <v>-7.8883972169610586E-3</v>
      </c>
      <c r="AG263" s="2">
        <v>130.984693907674</v>
      </c>
      <c r="AH263" s="2">
        <v>130.691436833457</v>
      </c>
      <c r="AI263" s="2">
        <v>-0.29325707421699576</v>
      </c>
      <c r="AJ263" s="1">
        <v>-2.2388652098824708E-3</v>
      </c>
      <c r="AM263" t="s">
        <v>99</v>
      </c>
      <c r="AN263" s="2">
        <v>130.24548862243799</v>
      </c>
      <c r="AO263" s="2">
        <v>129.82325004064799</v>
      </c>
      <c r="AP263" s="2">
        <v>-0.42223858178999762</v>
      </c>
      <c r="AQ263" s="1">
        <v>-3.2418672328375499E-3</v>
      </c>
      <c r="AR263" s="2">
        <v>130.181622622237</v>
      </c>
      <c r="AS263" s="2">
        <v>-6.3866000200988537E-2</v>
      </c>
      <c r="AT263" s="1">
        <v>-4.9035095861267358E-4</v>
      </c>
      <c r="AU263" s="2">
        <v>130.23444911814099</v>
      </c>
      <c r="AV263" s="2">
        <v>-1.1039504297002622E-2</v>
      </c>
      <c r="AW263" s="1">
        <v>-8.4759206739240534E-5</v>
      </c>
      <c r="AX263" s="2">
        <v>130.02348150685501</v>
      </c>
      <c r="AY263" s="2">
        <v>-0.22200711558298281</v>
      </c>
      <c r="AZ263" s="1">
        <v>-1.7045282560730216E-3</v>
      </c>
      <c r="BA263" s="2">
        <v>130.12482798075999</v>
      </c>
      <c r="BB263" s="2">
        <v>-0.1206606416780005</v>
      </c>
      <c r="BC263" s="1">
        <v>-9.2640937474446799E-4</v>
      </c>
      <c r="BD263" s="2">
        <v>129.164589376919</v>
      </c>
      <c r="BE263" s="2">
        <v>-1.0808992455189923</v>
      </c>
      <c r="BF263" s="1">
        <v>-8.2989380818582984E-3</v>
      </c>
      <c r="BG263" s="1"/>
      <c r="BH263" t="s">
        <v>99</v>
      </c>
      <c r="BI263" s="2">
        <v>130.984693907674</v>
      </c>
      <c r="BJ263" s="2">
        <v>130.76215547171699</v>
      </c>
      <c r="BK263" s="2">
        <v>-0.22253843595700573</v>
      </c>
      <c r="BL263" s="1">
        <v>-1.6989651944666481E-3</v>
      </c>
      <c r="BM263" s="2">
        <v>130.961022596124</v>
      </c>
      <c r="BN263" s="2">
        <v>-2.3671311550003793E-2</v>
      </c>
      <c r="BO263" s="1">
        <v>-1.8071814991367448E-4</v>
      </c>
      <c r="BP263" s="2">
        <v>130.981573563909</v>
      </c>
      <c r="BQ263" s="2">
        <v>-3.1203437650049182E-3</v>
      </c>
      <c r="BR263" s="1">
        <v>-2.3822201449005382E-5</v>
      </c>
      <c r="BS263" s="2">
        <v>130.80577802639101</v>
      </c>
      <c r="BT263" s="2">
        <v>-0.17891588128298963</v>
      </c>
      <c r="BU263" s="1">
        <v>-1.3659296818993253E-3</v>
      </c>
      <c r="BV263" s="2">
        <v>130.94155544586201</v>
      </c>
      <c r="BW263" s="2">
        <v>-4.3138461811992102E-2</v>
      </c>
      <c r="BX263" s="1">
        <v>-3.293397153899426E-4</v>
      </c>
      <c r="BY263" s="2">
        <v>130.37397945614302</v>
      </c>
      <c r="BZ263" s="2">
        <v>-0.61071445153098125</v>
      </c>
      <c r="CA263" s="1">
        <v>-4.6624871449594714E-3</v>
      </c>
      <c r="CC263" t="s">
        <v>99</v>
      </c>
      <c r="CE263" s="23">
        <v>130.24548862243799</v>
      </c>
      <c r="CF263" s="23">
        <v>132.17522335257399</v>
      </c>
      <c r="CG263" s="23">
        <v>1.9297347301360048</v>
      </c>
      <c r="CH263" s="24">
        <v>1.481613490452644E-2</v>
      </c>
      <c r="CI263" s="2">
        <v>130.984693907674</v>
      </c>
      <c r="CJ263" s="2">
        <v>131.42788174535701</v>
      </c>
      <c r="CK263" s="2">
        <v>0.44318783768301273</v>
      </c>
      <c r="CL263" s="1">
        <v>3.3835085952515836E-3</v>
      </c>
      <c r="CN263" s="25" t="s">
        <v>99</v>
      </c>
      <c r="CO263" s="27">
        <v>0</v>
      </c>
      <c r="CP263" s="27">
        <v>2.801167</v>
      </c>
      <c r="CQ263" s="28">
        <f t="shared" si="84"/>
        <v>-2.8193160968574258</v>
      </c>
      <c r="CR263" s="27">
        <f t="shared" si="85"/>
        <v>2.0700574154289995</v>
      </c>
      <c r="CU263" s="30">
        <v>146</v>
      </c>
      <c r="CV263" s="30"/>
      <c r="CW263" s="15" t="s">
        <v>99</v>
      </c>
      <c r="CX263" s="36" t="s">
        <v>975</v>
      </c>
      <c r="CY263" s="34" t="s">
        <v>99</v>
      </c>
      <c r="CZ263" s="34" t="s">
        <v>976</v>
      </c>
      <c r="DA263" s="32"/>
      <c r="DB263" s="32"/>
      <c r="DC263" t="s">
        <v>99</v>
      </c>
      <c r="DD263">
        <v>329021</v>
      </c>
      <c r="DE263" t="s">
        <v>963</v>
      </c>
      <c r="DF263" s="30">
        <v>405</v>
      </c>
      <c r="DG263" s="39" t="s">
        <v>99</v>
      </c>
      <c r="DK263" s="30">
        <v>184</v>
      </c>
      <c r="DL263" s="30"/>
      <c r="DM263" s="32"/>
      <c r="DN263" s="32" t="s">
        <v>99</v>
      </c>
      <c r="DO263" s="41">
        <v>327298</v>
      </c>
    </row>
    <row r="264" spans="1:119" ht="15.75" x14ac:dyDescent="0.25">
      <c r="A264" t="s">
        <v>591</v>
      </c>
      <c r="B264" t="s">
        <v>103</v>
      </c>
      <c r="C264" s="52">
        <v>41.815305956491002</v>
      </c>
      <c r="D264" s="52">
        <v>42.619128358781005</v>
      </c>
      <c r="E264" s="52">
        <v>0.80382240229000246</v>
      </c>
      <c r="F264" s="124">
        <v>1.922316204325715E-2</v>
      </c>
      <c r="G264" s="45">
        <v>41.481011629343001</v>
      </c>
      <c r="H264" s="45">
        <v>41.576153204080001</v>
      </c>
      <c r="I264" s="45">
        <v>9.5141574736999246E-2</v>
      </c>
      <c r="J264" s="46">
        <v>2.2936175131683051E-3</v>
      </c>
      <c r="K264" s="47">
        <v>4</v>
      </c>
      <c r="L264" s="55">
        <f t="shared" si="76"/>
        <v>39.545344629342999</v>
      </c>
      <c r="M264" s="55">
        <f t="shared" si="77"/>
        <v>39.640486204079998</v>
      </c>
      <c r="N264" s="55">
        <f t="shared" si="78"/>
        <v>9.5141574736999246E-2</v>
      </c>
      <c r="O264" s="129">
        <f t="shared" si="79"/>
        <v>2.4058855885252129E-3</v>
      </c>
      <c r="P264" s="54"/>
      <c r="Q264" s="42">
        <f t="shared" si="80"/>
        <v>228.04907235721336</v>
      </c>
      <c r="R264" s="42">
        <f t="shared" si="81"/>
        <v>232.43289662895054</v>
      </c>
      <c r="S264" s="42">
        <f t="shared" si="82"/>
        <v>215.66933333338605</v>
      </c>
      <c r="T264" s="42">
        <f t="shared" si="83"/>
        <v>216.18820907433968</v>
      </c>
      <c r="AB264" t="s">
        <v>103</v>
      </c>
      <c r="AC264" s="2">
        <v>41.815305956491002</v>
      </c>
      <c r="AD264" s="2">
        <v>42.583156252936</v>
      </c>
      <c r="AE264" s="2">
        <v>0.76785029644499758</v>
      </c>
      <c r="AF264" s="1">
        <v>1.8362900351463384E-2</v>
      </c>
      <c r="AG264" s="2">
        <v>41.481011629343001</v>
      </c>
      <c r="AH264" s="2">
        <v>41.691823318991993</v>
      </c>
      <c r="AI264" s="2">
        <v>0.21081168964899177</v>
      </c>
      <c r="AJ264" s="1">
        <v>5.0821250825008081E-3</v>
      </c>
      <c r="AM264" t="s">
        <v>103</v>
      </c>
      <c r="AN264" s="2">
        <v>41.815305956491002</v>
      </c>
      <c r="AO264" s="2">
        <v>41.931303542515998</v>
      </c>
      <c r="AP264" s="2">
        <v>0.11599758602499577</v>
      </c>
      <c r="AQ264" s="1">
        <v>2.7740460908187957E-3</v>
      </c>
      <c r="AR264" s="2">
        <v>41.780914814653997</v>
      </c>
      <c r="AS264" s="2">
        <v>-3.4391141837005534E-2</v>
      </c>
      <c r="AT264" s="1">
        <v>-8.2245343063589349E-4</v>
      </c>
      <c r="AU264" s="2">
        <v>41.771609455122004</v>
      </c>
      <c r="AV264" s="2">
        <v>-4.3696501368998497E-2</v>
      </c>
      <c r="AW264" s="1">
        <v>-1.0449882015562647E-3</v>
      </c>
      <c r="AX264" s="2">
        <v>41.869038657906003</v>
      </c>
      <c r="AY264" s="2">
        <v>5.3732701415000861E-2</v>
      </c>
      <c r="AZ264" s="1">
        <v>1.2850007954242869E-3</v>
      </c>
      <c r="BA264" s="2">
        <v>41.864391259164996</v>
      </c>
      <c r="BB264" s="2">
        <v>4.9085302673994136E-2</v>
      </c>
      <c r="BC264" s="1">
        <v>1.1738597040296104E-3</v>
      </c>
      <c r="BD264" s="2">
        <v>41.971696321350002</v>
      </c>
      <c r="BE264" s="2">
        <v>0.15639036485899993</v>
      </c>
      <c r="BF264" s="1">
        <v>3.7400267983624166E-3</v>
      </c>
      <c r="BG264" s="1"/>
      <c r="BH264" t="s">
        <v>103</v>
      </c>
      <c r="BI264" s="2">
        <v>41.481011629343001</v>
      </c>
      <c r="BJ264" s="2">
        <v>41.478410949813004</v>
      </c>
      <c r="BK264" s="2">
        <v>-2.6006795299977625E-3</v>
      </c>
      <c r="BL264" s="1">
        <v>-6.2695663096077526E-5</v>
      </c>
      <c r="BM264" s="2">
        <v>41.465030906877004</v>
      </c>
      <c r="BN264" s="2">
        <v>-1.5980722465997133E-2</v>
      </c>
      <c r="BO264" s="1">
        <v>-3.8525392313944017E-4</v>
      </c>
      <c r="BP264" s="2">
        <v>41.468662322118995</v>
      </c>
      <c r="BQ264" s="2">
        <v>-1.2349307224006623E-2</v>
      </c>
      <c r="BR264" s="1">
        <v>-2.9770988553400952E-4</v>
      </c>
      <c r="BS264" s="2">
        <v>41.446065293353001</v>
      </c>
      <c r="BT264" s="2">
        <v>-3.4946335989999966E-2</v>
      </c>
      <c r="BU264" s="1">
        <v>-8.4246585648069131E-4</v>
      </c>
      <c r="BV264" s="2">
        <v>41.484334528399998</v>
      </c>
      <c r="BW264" s="2">
        <v>3.3228990569966754E-3</v>
      </c>
      <c r="BX264" s="1">
        <v>8.0106509616706401E-5</v>
      </c>
      <c r="BY264" s="2">
        <v>41.423027273106001</v>
      </c>
      <c r="BZ264" s="2">
        <v>-5.7984356237000156E-2</v>
      </c>
      <c r="CA264" s="1">
        <v>-1.3978529924757899E-3</v>
      </c>
      <c r="CC264" t="s">
        <v>103</v>
      </c>
      <c r="CE264" s="23">
        <v>41.815305956491002</v>
      </c>
      <c r="CF264" s="23">
        <v>41.830069698117001</v>
      </c>
      <c r="CG264" s="23">
        <v>1.476374162599825E-2</v>
      </c>
      <c r="CH264" s="24">
        <v>3.5307027626104142E-4</v>
      </c>
      <c r="CI264" s="2">
        <v>41.481011629343001</v>
      </c>
      <c r="CJ264" s="2">
        <v>41.452671123664999</v>
      </c>
      <c r="CK264" s="2">
        <v>-2.8340505678002614E-2</v>
      </c>
      <c r="CL264" s="1">
        <v>-6.8321635767327809E-4</v>
      </c>
      <c r="CN264" s="25" t="s">
        <v>103</v>
      </c>
      <c r="CO264" s="27">
        <v>0</v>
      </c>
      <c r="CP264" s="27">
        <v>1.935667</v>
      </c>
      <c r="CQ264" s="28">
        <f t="shared" si="84"/>
        <v>-1.9691856192903974</v>
      </c>
      <c r="CR264" s="27">
        <f t="shared" si="85"/>
        <v>1.8691093673660002</v>
      </c>
      <c r="CU264" s="30">
        <v>152</v>
      </c>
      <c r="CV264" s="30"/>
      <c r="CW264" s="15" t="s">
        <v>977</v>
      </c>
      <c r="CX264" s="36" t="s">
        <v>975</v>
      </c>
      <c r="CY264" s="34" t="s">
        <v>978</v>
      </c>
      <c r="CZ264" s="34" t="s">
        <v>976</v>
      </c>
      <c r="DA264" s="32"/>
      <c r="DB264" s="32"/>
      <c r="DC264" t="s">
        <v>103</v>
      </c>
      <c r="DD264">
        <v>183361</v>
      </c>
      <c r="DE264" t="s">
        <v>963</v>
      </c>
      <c r="DF264" s="30">
        <v>358</v>
      </c>
      <c r="DG264" s="39" t="s">
        <v>103</v>
      </c>
      <c r="DK264" s="30">
        <v>188</v>
      </c>
      <c r="DL264" s="30"/>
      <c r="DM264" s="32"/>
      <c r="DN264" s="32" t="s">
        <v>103</v>
      </c>
      <c r="DO264" s="41">
        <v>182121</v>
      </c>
    </row>
    <row r="265" spans="1:119" ht="15.75" x14ac:dyDescent="0.25">
      <c r="A265" t="s">
        <v>592</v>
      </c>
      <c r="B265" t="s">
        <v>182</v>
      </c>
      <c r="C265" s="52">
        <v>47.004545545911995</v>
      </c>
      <c r="D265" s="52">
        <v>47.509758167480001</v>
      </c>
      <c r="E265" s="52">
        <v>0.50521262156800617</v>
      </c>
      <c r="F265" s="124">
        <v>1.0748165218926253E-2</v>
      </c>
      <c r="G265" s="45">
        <v>51.156632077083998</v>
      </c>
      <c r="H265" s="45">
        <v>50.993308596695996</v>
      </c>
      <c r="I265" s="45">
        <v>-0.16332348038800149</v>
      </c>
      <c r="J265" s="46">
        <v>-3.1926159670148317E-3</v>
      </c>
      <c r="K265" s="47">
        <v>3</v>
      </c>
      <c r="L265" s="55">
        <f t="shared" si="76"/>
        <v>49.323691077084</v>
      </c>
      <c r="M265" s="55">
        <f t="shared" si="77"/>
        <v>49.160367596695998</v>
      </c>
      <c r="N265" s="55">
        <f t="shared" si="78"/>
        <v>-0.16332348038800149</v>
      </c>
      <c r="O265" s="129">
        <f t="shared" si="79"/>
        <v>-3.3112582781519018E-3</v>
      </c>
      <c r="P265" s="54"/>
      <c r="Q265" s="42">
        <f t="shared" si="80"/>
        <v>291.86849519650781</v>
      </c>
      <c r="R265" s="42">
        <f t="shared" si="81"/>
        <v>295.00554600507928</v>
      </c>
      <c r="S265" s="42">
        <f t="shared" si="82"/>
        <v>306.26892197361019</v>
      </c>
      <c r="T265" s="42">
        <f t="shared" si="83"/>
        <v>305.25478647038437</v>
      </c>
      <c r="AB265" t="s">
        <v>182</v>
      </c>
      <c r="AC265" s="2">
        <v>47.004545545911995</v>
      </c>
      <c r="AD265" s="2">
        <v>47.004452491953998</v>
      </c>
      <c r="AE265" s="2">
        <v>-9.3053957996858117E-5</v>
      </c>
      <c r="AF265" s="1">
        <v>-1.9796799844808001E-6</v>
      </c>
      <c r="AG265" s="2">
        <v>51.156632077083998</v>
      </c>
      <c r="AH265" s="2">
        <v>51.156632077083998</v>
      </c>
      <c r="AI265" s="2">
        <v>0</v>
      </c>
      <c r="AJ265" s="1">
        <v>0</v>
      </c>
      <c r="AM265" t="s">
        <v>182</v>
      </c>
      <c r="AN265" s="2">
        <v>47.004545545911995</v>
      </c>
      <c r="AO265" s="2">
        <v>47.434969083063002</v>
      </c>
      <c r="AP265" s="2">
        <v>0.43042353715100745</v>
      </c>
      <c r="AQ265" s="1">
        <v>9.1570619852198859E-3</v>
      </c>
      <c r="AR265" s="2">
        <v>47.058167690186004</v>
      </c>
      <c r="AS265" s="2">
        <v>5.3622144274008576E-2</v>
      </c>
      <c r="AT265" s="1">
        <v>1.140786356962707E-3</v>
      </c>
      <c r="AU265" s="2">
        <v>46.978796226547999</v>
      </c>
      <c r="AV265" s="2">
        <v>-2.5749319363995937E-2</v>
      </c>
      <c r="AW265" s="1">
        <v>-5.4780487854829113E-4</v>
      </c>
      <c r="AX265" s="2">
        <v>47.193695864887999</v>
      </c>
      <c r="AY265" s="2">
        <v>0.18915031897600443</v>
      </c>
      <c r="AZ265" s="1">
        <v>4.0240856874416671E-3</v>
      </c>
      <c r="BA265" s="2">
        <v>47.087559146897</v>
      </c>
      <c r="BB265" s="2">
        <v>8.3013600985005098E-2</v>
      </c>
      <c r="BC265" s="1">
        <v>1.7660760256456693E-3</v>
      </c>
      <c r="BD265" s="2">
        <v>47.825621614751</v>
      </c>
      <c r="BE265" s="2">
        <v>0.8210760688390053</v>
      </c>
      <c r="BF265" s="1">
        <v>1.7468014195287006E-2</v>
      </c>
      <c r="BG265" s="1"/>
      <c r="BH265" t="s">
        <v>182</v>
      </c>
      <c r="BI265" s="2">
        <v>51.156632077083998</v>
      </c>
      <c r="BJ265" s="2">
        <v>51.102190916955003</v>
      </c>
      <c r="BK265" s="2">
        <v>-5.4441160128995136E-2</v>
      </c>
      <c r="BL265" s="1">
        <v>-1.0642053223316565E-3</v>
      </c>
      <c r="BM265" s="2">
        <v>51.156632077083998</v>
      </c>
      <c r="BN265" s="2">
        <v>0</v>
      </c>
      <c r="BO265" s="1">
        <v>0</v>
      </c>
      <c r="BP265" s="2">
        <v>51.156632077083998</v>
      </c>
      <c r="BQ265" s="2">
        <v>0</v>
      </c>
      <c r="BR265" s="1">
        <v>0</v>
      </c>
      <c r="BS265" s="2">
        <v>51.102190916955003</v>
      </c>
      <c r="BT265" s="2">
        <v>-5.4441160128995136E-2</v>
      </c>
      <c r="BU265" s="1">
        <v>-1.0642053223316565E-3</v>
      </c>
      <c r="BV265" s="2">
        <v>51.156632077083998</v>
      </c>
      <c r="BW265" s="2">
        <v>0</v>
      </c>
      <c r="BX265" s="1">
        <v>0</v>
      </c>
      <c r="BY265" s="2">
        <v>50.993308596695996</v>
      </c>
      <c r="BZ265" s="2">
        <v>-0.16332348038800149</v>
      </c>
      <c r="CA265" s="1">
        <v>-3.1926159670148317E-3</v>
      </c>
      <c r="CC265" t="s">
        <v>182</v>
      </c>
      <c r="CE265" s="23">
        <v>47.004545545911995</v>
      </c>
      <c r="CF265" s="23">
        <v>47.007180267288994</v>
      </c>
      <c r="CG265" s="23">
        <v>2.6347213769994937E-3</v>
      </c>
      <c r="CH265" s="24">
        <v>5.6052480593095246E-5</v>
      </c>
      <c r="CI265" s="2">
        <v>51.156632077083998</v>
      </c>
      <c r="CJ265" s="2">
        <v>51.102190916955003</v>
      </c>
      <c r="CK265" s="2">
        <v>-5.4441160128995136E-2</v>
      </c>
      <c r="CL265" s="1">
        <v>-1.0642053223316565E-3</v>
      </c>
      <c r="CN265" s="25" t="s">
        <v>182</v>
      </c>
      <c r="CO265" s="27">
        <v>0</v>
      </c>
      <c r="CP265" s="27">
        <v>1.8329409999999999</v>
      </c>
      <c r="CQ265" s="28">
        <f t="shared" si="84"/>
        <v>-1.8649351880872567</v>
      </c>
      <c r="CR265" s="27">
        <f t="shared" si="85"/>
        <v>4.3822244471519998</v>
      </c>
      <c r="CU265" s="30">
        <v>153</v>
      </c>
      <c r="CV265" s="30"/>
      <c r="CW265" s="15" t="s">
        <v>182</v>
      </c>
      <c r="CX265" s="36" t="s">
        <v>975</v>
      </c>
      <c r="CY265" s="34" t="s">
        <v>979</v>
      </c>
      <c r="CZ265" s="34" t="s">
        <v>976</v>
      </c>
      <c r="DA265" s="32"/>
      <c r="DB265" s="32"/>
      <c r="DC265" t="s">
        <v>182</v>
      </c>
      <c r="DD265">
        <v>161047</v>
      </c>
      <c r="DE265" t="s">
        <v>963</v>
      </c>
      <c r="DF265" s="30">
        <v>359</v>
      </c>
      <c r="DG265" s="39" t="s">
        <v>182</v>
      </c>
      <c r="DK265" s="30">
        <v>189</v>
      </c>
      <c r="DL265" s="30"/>
      <c r="DM265" s="32"/>
      <c r="DN265" s="32" t="s">
        <v>182</v>
      </c>
      <c r="DO265" s="41">
        <v>160040</v>
      </c>
    </row>
    <row r="266" spans="1:119" ht="15.75" x14ac:dyDescent="0.25">
      <c r="A266" t="s">
        <v>593</v>
      </c>
      <c r="B266" t="s">
        <v>922</v>
      </c>
      <c r="C266" s="52">
        <v>88.638884823390001</v>
      </c>
      <c r="D266" s="52">
        <v>87.930120432977006</v>
      </c>
      <c r="E266" s="52">
        <v>-0.70876439041299477</v>
      </c>
      <c r="F266" s="124">
        <v>-7.9960887574926521E-3</v>
      </c>
      <c r="G266" s="45">
        <v>91.103485631401995</v>
      </c>
      <c r="H266" s="45">
        <v>90.683161832674003</v>
      </c>
      <c r="I266" s="45">
        <v>-0.42032379872799197</v>
      </c>
      <c r="J266" s="46">
        <v>-4.6136961260581305E-3</v>
      </c>
      <c r="K266" s="47">
        <v>3</v>
      </c>
      <c r="L266" s="55">
        <f t="shared" si="76"/>
        <v>87.291727631401997</v>
      </c>
      <c r="M266" s="55">
        <f t="shared" si="77"/>
        <v>86.871403832674005</v>
      </c>
      <c r="N266" s="55">
        <f t="shared" si="78"/>
        <v>-0.42032379872799197</v>
      </c>
      <c r="O266" s="129">
        <f t="shared" si="79"/>
        <v>-4.8151618731026953E-3</v>
      </c>
      <c r="P266" s="54"/>
      <c r="Q266" s="42">
        <f t="shared" si="80"/>
        <v>270.1441401188905</v>
      </c>
      <c r="R266" s="42">
        <f t="shared" si="81"/>
        <v>267.98404359718336</v>
      </c>
      <c r="S266" s="42">
        <f t="shared" si="82"/>
        <v>266.03841809903781</v>
      </c>
      <c r="T266" s="42">
        <f t="shared" si="83"/>
        <v>264.75740005142677</v>
      </c>
      <c r="AB266" t="s">
        <v>922</v>
      </c>
      <c r="AC266" s="2">
        <v>88.638884823390001</v>
      </c>
      <c r="AD266" s="2">
        <v>88.264900121724992</v>
      </c>
      <c r="AE266" s="2">
        <v>-0.37398470166500886</v>
      </c>
      <c r="AF266" s="1">
        <v>-4.2191945714362359E-3</v>
      </c>
      <c r="AG266" s="2">
        <v>91.103485631401995</v>
      </c>
      <c r="AH266" s="2">
        <v>90.995431926283004</v>
      </c>
      <c r="AI266" s="2">
        <v>-0.10805370511899071</v>
      </c>
      <c r="AJ266" s="1">
        <v>-1.1860545660806882E-3</v>
      </c>
      <c r="AM266" t="s">
        <v>922</v>
      </c>
      <c r="AN266" s="2">
        <v>88.638884823390001</v>
      </c>
      <c r="AO266" s="2">
        <v>89.257545623292998</v>
      </c>
      <c r="AP266" s="2">
        <v>0.61866079990299738</v>
      </c>
      <c r="AQ266" s="1">
        <v>6.9795643428463509E-3</v>
      </c>
      <c r="AR266" s="2">
        <v>88.704740828026999</v>
      </c>
      <c r="AS266" s="2">
        <v>6.5856004636998478E-2</v>
      </c>
      <c r="AT266" s="1">
        <v>7.4296968839594898E-4</v>
      </c>
      <c r="AU266" s="2">
        <v>88.582569171000003</v>
      </c>
      <c r="AV266" s="2">
        <v>-5.6315652389997695E-2</v>
      </c>
      <c r="AW266" s="1">
        <v>-6.3533800658937373E-4</v>
      </c>
      <c r="AX266" s="2">
        <v>88.993941912038991</v>
      </c>
      <c r="AY266" s="2">
        <v>0.35505708864899077</v>
      </c>
      <c r="AZ266" s="1">
        <v>4.005658344601583E-3</v>
      </c>
      <c r="BA266" s="2">
        <v>88.783369331876997</v>
      </c>
      <c r="BB266" s="2">
        <v>0.14448450848699679</v>
      </c>
      <c r="BC266" s="1">
        <v>1.6300352692261112E-3</v>
      </c>
      <c r="BD266" s="2">
        <v>89.826855910132011</v>
      </c>
      <c r="BE266" s="2">
        <v>1.1879710867420101</v>
      </c>
      <c r="BF266" s="1">
        <v>1.3402369503057293E-2</v>
      </c>
      <c r="BG266" s="1"/>
      <c r="BH266" t="s">
        <v>922</v>
      </c>
      <c r="BI266" s="2">
        <v>91.103485631401995</v>
      </c>
      <c r="BJ266" s="2">
        <v>91.206160535023002</v>
      </c>
      <c r="BK266" s="2">
        <v>0.10267490362100773</v>
      </c>
      <c r="BL266" s="1">
        <v>1.1270139985249613E-3</v>
      </c>
      <c r="BM266" s="2">
        <v>91.118207873997008</v>
      </c>
      <c r="BN266" s="2">
        <v>1.4722242595013313E-2</v>
      </c>
      <c r="BO266" s="1">
        <v>1.6159911438052354E-4</v>
      </c>
      <c r="BP266" s="2">
        <v>91.087570390677001</v>
      </c>
      <c r="BQ266" s="2">
        <v>-1.5915240724993396E-2</v>
      </c>
      <c r="BR266" s="1">
        <v>-1.7469409226980942E-4</v>
      </c>
      <c r="BS266" s="2">
        <v>91.121425775395011</v>
      </c>
      <c r="BT266" s="2">
        <v>1.7940143993016022E-2</v>
      </c>
      <c r="BU266" s="1">
        <v>1.969205005569219E-4</v>
      </c>
      <c r="BV266" s="2">
        <v>91.137678124332993</v>
      </c>
      <c r="BW266" s="2">
        <v>3.4192492930998242E-2</v>
      </c>
      <c r="BX266" s="1">
        <v>3.7531487071020041E-4</v>
      </c>
      <c r="BY266" s="2">
        <v>91.224029705880994</v>
      </c>
      <c r="BZ266" s="2">
        <v>0.12054407447899962</v>
      </c>
      <c r="CA266" s="1">
        <v>1.3231554604476066E-3</v>
      </c>
      <c r="CC266" t="s">
        <v>922</v>
      </c>
      <c r="CE266" s="23">
        <v>88.638884823390001</v>
      </c>
      <c r="CF266" s="23">
        <v>87.680513845906006</v>
      </c>
      <c r="CG266" s="23">
        <v>-0.95837097748399458</v>
      </c>
      <c r="CH266" s="24">
        <v>-1.0812082974571674E-2</v>
      </c>
      <c r="CI266" s="2">
        <v>91.103485631401995</v>
      </c>
      <c r="CJ266" s="2">
        <v>90.763455169042999</v>
      </c>
      <c r="CK266" s="2">
        <v>-0.34003046235899603</v>
      </c>
      <c r="CL266" s="1">
        <v>-3.7323540367569939E-3</v>
      </c>
      <c r="CN266" s="25" t="s">
        <v>922</v>
      </c>
      <c r="CO266" s="27">
        <v>0</v>
      </c>
      <c r="CP266" s="27">
        <v>3.8117580000000002</v>
      </c>
      <c r="CQ266" s="28">
        <f t="shared" si="84"/>
        <v>-3.8959214691020998</v>
      </c>
      <c r="CR266" s="27">
        <f t="shared" si="85"/>
        <v>-2.130274223000006E-2</v>
      </c>
      <c r="CU266" s="30">
        <v>164</v>
      </c>
      <c r="CV266" s="30"/>
      <c r="CW266" t="s">
        <v>992</v>
      </c>
      <c r="CX266" s="36" t="s">
        <v>975</v>
      </c>
      <c r="CY266" s="34" t="s">
        <v>993</v>
      </c>
      <c r="CZ266" s="34" t="s">
        <v>976</v>
      </c>
      <c r="DA266" s="32"/>
      <c r="DB266" s="32"/>
      <c r="DC266" t="s">
        <v>922</v>
      </c>
      <c r="DD266">
        <v>328117</v>
      </c>
      <c r="DE266" t="s">
        <v>963</v>
      </c>
      <c r="DF266" s="30">
        <v>360</v>
      </c>
      <c r="DG266" s="39" t="s">
        <v>922</v>
      </c>
      <c r="DK266" s="30">
        <v>198</v>
      </c>
      <c r="DL266" s="30"/>
      <c r="DM266" s="32"/>
      <c r="DN266" s="32" t="s">
        <v>922</v>
      </c>
      <c r="DO266" s="41">
        <v>327655</v>
      </c>
    </row>
    <row r="267" spans="1:119" ht="15.75" x14ac:dyDescent="0.25">
      <c r="B267" t="s">
        <v>132</v>
      </c>
      <c r="C267" s="52">
        <v>63.854220519144</v>
      </c>
      <c r="D267" s="52">
        <v>63.675067868014999</v>
      </c>
      <c r="E267" s="52">
        <v>-0.17915265112900158</v>
      </c>
      <c r="F267" s="124">
        <v>-2.8056508978179478E-3</v>
      </c>
      <c r="G267" s="45">
        <v>63.888360642320002</v>
      </c>
      <c r="H267" s="45">
        <v>63.673626605789998</v>
      </c>
      <c r="I267" s="45">
        <v>-0.21473403653000389</v>
      </c>
      <c r="J267" s="46">
        <v>-3.3610822749420006E-3</v>
      </c>
      <c r="K267" s="47">
        <v>2</v>
      </c>
      <c r="L267" s="55">
        <f t="shared" si="76"/>
        <v>62.476667642320002</v>
      </c>
      <c r="M267" s="55">
        <f t="shared" si="77"/>
        <v>62.261933605789999</v>
      </c>
      <c r="N267" s="55">
        <f t="shared" si="78"/>
        <v>-0.21473403653000389</v>
      </c>
      <c r="O267" s="129">
        <f t="shared" si="79"/>
        <v>-3.4370276878299584E-3</v>
      </c>
      <c r="P267" s="54"/>
      <c r="Q267" s="42">
        <f t="shared" si="80"/>
        <v>464.12429509481029</v>
      </c>
      <c r="R267" s="42">
        <f t="shared" si="81"/>
        <v>462.82212434957842</v>
      </c>
      <c r="S267" s="42">
        <f t="shared" si="82"/>
        <v>454.11155431254548</v>
      </c>
      <c r="T267" s="42">
        <f t="shared" si="83"/>
        <v>452.5507603270097</v>
      </c>
      <c r="AB267" t="s">
        <v>132</v>
      </c>
      <c r="AC267" s="2">
        <v>63.854220519144</v>
      </c>
      <c r="AD267" s="2">
        <v>63.394927334480002</v>
      </c>
      <c r="AE267" s="2">
        <v>-0.45929318466399849</v>
      </c>
      <c r="AF267" s="1">
        <v>-7.1928398926473271E-3</v>
      </c>
      <c r="AG267" s="2">
        <v>63.888360642320002</v>
      </c>
      <c r="AH267" s="2">
        <v>63.756266171893003</v>
      </c>
      <c r="AI267" s="2">
        <v>-0.13209447042699907</v>
      </c>
      <c r="AJ267" s="1">
        <v>-2.0675827192770222E-3</v>
      </c>
      <c r="AM267" t="s">
        <v>132</v>
      </c>
      <c r="AN267" s="2">
        <v>63.854220519144</v>
      </c>
      <c r="AO267" s="2">
        <v>63.641688908063003</v>
      </c>
      <c r="AP267" s="2">
        <v>-0.21253161108099761</v>
      </c>
      <c r="AQ267" s="1">
        <v>-3.328387839567769E-3</v>
      </c>
      <c r="AR267" s="2">
        <v>63.839406702932997</v>
      </c>
      <c r="AS267" s="2">
        <v>-1.4813816211002973E-2</v>
      </c>
      <c r="AT267" s="1">
        <v>-2.3199431596791122E-4</v>
      </c>
      <c r="AU267" s="2">
        <v>63.860723007372002</v>
      </c>
      <c r="AV267" s="2">
        <v>6.5024882280013685E-3</v>
      </c>
      <c r="AW267" s="1">
        <v>1.0183333497982128E-4</v>
      </c>
      <c r="AX267" s="2">
        <v>63.741566088650998</v>
      </c>
      <c r="AY267" s="2">
        <v>-0.11265443049300217</v>
      </c>
      <c r="AZ267" s="1">
        <v>-1.7642440793592881E-3</v>
      </c>
      <c r="BA267" s="2">
        <v>63.781542454479997</v>
      </c>
      <c r="BB267" s="2">
        <v>-7.2678064664003728E-2</v>
      </c>
      <c r="BC267" s="1">
        <v>-1.1381873284666323E-3</v>
      </c>
      <c r="BD267" s="2">
        <v>63.368331824585994</v>
      </c>
      <c r="BE267" s="2">
        <v>-0.48588869455800676</v>
      </c>
      <c r="BF267" s="1">
        <v>-7.6093434483682013E-3</v>
      </c>
      <c r="BG267" s="1"/>
      <c r="BH267" t="s">
        <v>132</v>
      </c>
      <c r="BI267" s="2">
        <v>63.888360642320002</v>
      </c>
      <c r="BJ267" s="2">
        <v>63.777423878446001</v>
      </c>
      <c r="BK267" s="2">
        <v>-0.11093676387400109</v>
      </c>
      <c r="BL267" s="1">
        <v>-1.7364158785523128E-3</v>
      </c>
      <c r="BM267" s="2">
        <v>63.880362109532001</v>
      </c>
      <c r="BN267" s="2">
        <v>-7.9985327880010004E-3</v>
      </c>
      <c r="BO267" s="1">
        <v>-1.2519546138898307E-4</v>
      </c>
      <c r="BP267" s="2">
        <v>63.890197874645999</v>
      </c>
      <c r="BQ267" s="2">
        <v>1.8372323259967516E-3</v>
      </c>
      <c r="BR267" s="1">
        <v>2.8756917653319137E-5</v>
      </c>
      <c r="BS267" s="2">
        <v>63.796986931132004</v>
      </c>
      <c r="BT267" s="2">
        <v>-9.1373711187998197E-2</v>
      </c>
      <c r="BU267" s="1">
        <v>-1.4302090438594185E-3</v>
      </c>
      <c r="BV267" s="2">
        <v>63.861756515159001</v>
      </c>
      <c r="BW267" s="2">
        <v>-2.660412716100069E-2</v>
      </c>
      <c r="BX267" s="1">
        <v>-4.1641586814137113E-4</v>
      </c>
      <c r="BY267" s="2">
        <v>63.601097847710001</v>
      </c>
      <c r="BZ267" s="2">
        <v>-0.28726279461000104</v>
      </c>
      <c r="CA267" s="1">
        <v>-4.4963243965242174E-3</v>
      </c>
      <c r="CC267" t="s">
        <v>132</v>
      </c>
      <c r="CE267" s="23">
        <v>63.854220519144</v>
      </c>
      <c r="CF267" s="23">
        <v>64.487548316835998</v>
      </c>
      <c r="CG267" s="23">
        <v>0.63332779769199732</v>
      </c>
      <c r="CH267" s="24">
        <v>9.9183388747517576E-3</v>
      </c>
      <c r="CI267" s="2">
        <v>63.888360642320002</v>
      </c>
      <c r="CJ267" s="2">
        <v>64.017560131720998</v>
      </c>
      <c r="CK267" s="2">
        <v>0.12919948940099601</v>
      </c>
      <c r="CL267" s="1">
        <v>2.0222695981247881E-3</v>
      </c>
      <c r="CN267" s="25" t="s">
        <v>132</v>
      </c>
      <c r="CO267" s="27">
        <v>0</v>
      </c>
      <c r="CP267" s="27">
        <v>1.4116930000000001</v>
      </c>
      <c r="CQ267" s="28">
        <f t="shared" si="84"/>
        <v>-1.406085796002325</v>
      </c>
      <c r="CR267" s="27">
        <f t="shared" si="85"/>
        <v>3.8939117968899999</v>
      </c>
      <c r="CU267" s="30">
        <v>195</v>
      </c>
      <c r="CV267" s="30"/>
      <c r="CW267" s="15" t="s">
        <v>132</v>
      </c>
      <c r="CX267" s="36" t="s">
        <v>975</v>
      </c>
      <c r="CY267" s="34" t="s">
        <v>1025</v>
      </c>
      <c r="CZ267" s="34" t="s">
        <v>976</v>
      </c>
      <c r="DA267" s="32"/>
      <c r="DB267" s="32"/>
      <c r="DC267" t="s">
        <v>132</v>
      </c>
      <c r="DD267">
        <v>137580</v>
      </c>
      <c r="DE267" t="s">
        <v>963</v>
      </c>
      <c r="DF267" s="30">
        <v>361</v>
      </c>
      <c r="DG267" s="39" t="s">
        <v>132</v>
      </c>
      <c r="DK267" s="30">
        <v>224</v>
      </c>
      <c r="DL267" s="30"/>
      <c r="DM267" s="32"/>
      <c r="DN267" s="32" t="s">
        <v>132</v>
      </c>
      <c r="DO267" s="41">
        <v>137607</v>
      </c>
    </row>
    <row r="268" spans="1:119" ht="15.75" x14ac:dyDescent="0.25">
      <c r="B268" t="s">
        <v>145</v>
      </c>
      <c r="C268" s="52">
        <v>23.148858228879998</v>
      </c>
      <c r="D268" s="52">
        <v>23.218347123734002</v>
      </c>
      <c r="E268" s="52">
        <v>6.9488894854004002E-2</v>
      </c>
      <c r="F268" s="124">
        <v>3.0018281751499607E-3</v>
      </c>
      <c r="G268" s="45">
        <v>30.589081590271</v>
      </c>
      <c r="H268" s="45">
        <v>30.493302275794001</v>
      </c>
      <c r="I268" s="45">
        <v>-9.5779314476999389E-2</v>
      </c>
      <c r="J268" s="46">
        <v>-3.1311601884596117E-3</v>
      </c>
      <c r="K268" s="47">
        <v>4</v>
      </c>
      <c r="L268" s="55">
        <f t="shared" si="76"/>
        <v>28.606088590271</v>
      </c>
      <c r="M268" s="55">
        <f t="shared" si="77"/>
        <v>28.510309275794</v>
      </c>
      <c r="N268" s="55">
        <f t="shared" si="78"/>
        <v>-9.5779314476999389E-2</v>
      </c>
      <c r="O268" s="129">
        <f t="shared" si="79"/>
        <v>-3.3482142857368543E-3</v>
      </c>
      <c r="P268" s="54"/>
      <c r="Q268" s="42">
        <f t="shared" si="80"/>
        <v>147.78948522594072</v>
      </c>
      <c r="R268" s="42">
        <f t="shared" si="81"/>
        <v>148.23312386668286</v>
      </c>
      <c r="S268" s="42">
        <f t="shared" si="82"/>
        <v>182.63013515757115</v>
      </c>
      <c r="T268" s="42">
        <f t="shared" si="83"/>
        <v>182.01865033003051</v>
      </c>
      <c r="AB268" t="s">
        <v>145</v>
      </c>
      <c r="AC268" s="2">
        <v>23.148858228879998</v>
      </c>
      <c r="AD268" s="2">
        <v>23.139021070041</v>
      </c>
      <c r="AE268" s="2">
        <v>-9.8371588389980502E-3</v>
      </c>
      <c r="AF268" s="1">
        <v>-4.2495222622796277E-4</v>
      </c>
      <c r="AG268" s="2">
        <v>30.589081590271</v>
      </c>
      <c r="AH268" s="2">
        <v>30.589081590271</v>
      </c>
      <c r="AI268" s="2">
        <v>0</v>
      </c>
      <c r="AJ268" s="1">
        <v>0</v>
      </c>
      <c r="AM268" t="s">
        <v>145</v>
      </c>
      <c r="AN268" s="2">
        <v>23.148858228879998</v>
      </c>
      <c r="AO268" s="2">
        <v>24.082179419601001</v>
      </c>
      <c r="AP268" s="2">
        <v>0.93332119072100284</v>
      </c>
      <c r="AQ268" s="1">
        <v>4.0318238657516686E-2</v>
      </c>
      <c r="AR268" s="2">
        <v>23.259985368604998</v>
      </c>
      <c r="AS268" s="2">
        <v>0.11112713972499932</v>
      </c>
      <c r="AT268" s="1">
        <v>4.800545177055842E-3</v>
      </c>
      <c r="AU268" s="2">
        <v>23.09892145804</v>
      </c>
      <c r="AV268" s="2">
        <v>-4.9936770839998701E-2</v>
      </c>
      <c r="AW268" s="1">
        <v>-2.1572023270546754E-3</v>
      </c>
      <c r="AX268" s="2">
        <v>23.591515823676001</v>
      </c>
      <c r="AY268" s="2">
        <v>0.4426575947960032</v>
      </c>
      <c r="AZ268" s="1">
        <v>1.9122221511718166E-2</v>
      </c>
      <c r="BA268" s="2">
        <v>23.353478718348999</v>
      </c>
      <c r="BB268" s="2">
        <v>0.20462048946900069</v>
      </c>
      <c r="BC268" s="1">
        <v>8.8393339941803574E-3</v>
      </c>
      <c r="BD268" s="2">
        <v>25.051750973499001</v>
      </c>
      <c r="BE268" s="2">
        <v>1.9028927446190025</v>
      </c>
      <c r="BF268" s="1">
        <v>8.2202444967458307E-2</v>
      </c>
      <c r="BG268" s="1"/>
      <c r="BH268" t="s">
        <v>145</v>
      </c>
      <c r="BI268" s="2">
        <v>30.589081590271</v>
      </c>
      <c r="BJ268" s="2">
        <v>30.557155152111999</v>
      </c>
      <c r="BK268" s="2">
        <v>-3.192643815900098E-2</v>
      </c>
      <c r="BL268" s="1">
        <v>-1.0437200628199094E-3</v>
      </c>
      <c r="BM268" s="2">
        <v>30.589081590271</v>
      </c>
      <c r="BN268" s="2">
        <v>0</v>
      </c>
      <c r="BO268" s="1">
        <v>0</v>
      </c>
      <c r="BP268" s="2">
        <v>30.589081590271</v>
      </c>
      <c r="BQ268" s="2">
        <v>0</v>
      </c>
      <c r="BR268" s="1">
        <v>0</v>
      </c>
      <c r="BS268" s="2">
        <v>30.557155152111999</v>
      </c>
      <c r="BT268" s="2">
        <v>-3.192643815900098E-2</v>
      </c>
      <c r="BU268" s="1">
        <v>-1.0437200628199094E-3</v>
      </c>
      <c r="BV268" s="2">
        <v>30.589081590271</v>
      </c>
      <c r="BW268" s="2">
        <v>0</v>
      </c>
      <c r="BX268" s="1">
        <v>0</v>
      </c>
      <c r="BY268" s="2">
        <v>30.493302275794001</v>
      </c>
      <c r="BZ268" s="2">
        <v>-9.5779314476999389E-2</v>
      </c>
      <c r="CA268" s="1">
        <v>-3.1311601884596117E-3</v>
      </c>
      <c r="CC268" t="s">
        <v>145</v>
      </c>
      <c r="CE268" s="23">
        <v>23.148858228879998</v>
      </c>
      <c r="CF268" s="23">
        <v>21.946207602283998</v>
      </c>
      <c r="CG268" s="23">
        <v>-1.2026506265960002</v>
      </c>
      <c r="CH268" s="24">
        <v>-5.1952913387995965E-2</v>
      </c>
      <c r="CI268" s="2">
        <v>30.589081590271</v>
      </c>
      <c r="CJ268" s="2">
        <v>30.557155152111999</v>
      </c>
      <c r="CK268" s="2">
        <v>-3.192643815900098E-2</v>
      </c>
      <c r="CL268" s="1">
        <v>-1.0437200628199094E-3</v>
      </c>
      <c r="CN268" s="25" t="s">
        <v>145</v>
      </c>
      <c r="CO268" s="27">
        <v>0</v>
      </c>
      <c r="CP268" s="27">
        <v>1.982993</v>
      </c>
      <c r="CQ268" s="28">
        <f t="shared" si="84"/>
        <v>-2.0009062818717154</v>
      </c>
      <c r="CR268" s="27">
        <f t="shared" si="85"/>
        <v>2.1674870414530001</v>
      </c>
      <c r="CU268" s="30">
        <v>212</v>
      </c>
      <c r="CV268" s="30"/>
      <c r="CW268" s="15" t="s">
        <v>145</v>
      </c>
      <c r="CX268" s="36" t="s">
        <v>975</v>
      </c>
      <c r="CY268" s="34" t="s">
        <v>1040</v>
      </c>
      <c r="CZ268" s="34" t="s">
        <v>976</v>
      </c>
      <c r="DA268" s="32"/>
      <c r="DB268" s="32"/>
      <c r="DC268" t="s">
        <v>145</v>
      </c>
      <c r="DD268">
        <v>156634</v>
      </c>
      <c r="DE268" t="s">
        <v>963</v>
      </c>
      <c r="DF268" s="30">
        <v>362</v>
      </c>
      <c r="DG268" s="39" t="s">
        <v>145</v>
      </c>
      <c r="DK268" s="30">
        <v>238</v>
      </c>
      <c r="DL268" s="30"/>
      <c r="DM268" s="32"/>
      <c r="DN268" s="32" t="s">
        <v>145</v>
      </c>
      <c r="DO268" s="41">
        <v>155299</v>
      </c>
    </row>
    <row r="269" spans="1:119" ht="15.75" x14ac:dyDescent="0.25">
      <c r="A269" t="s">
        <v>594</v>
      </c>
      <c r="B269" t="s">
        <v>150</v>
      </c>
      <c r="C269" s="52">
        <v>45.345999275475002</v>
      </c>
      <c r="D269" s="52">
        <v>44.300243956958006</v>
      </c>
      <c r="E269" s="52">
        <v>-1.0457553185169957</v>
      </c>
      <c r="F269" s="124">
        <v>-2.306168868755272E-2</v>
      </c>
      <c r="G269" s="45">
        <v>64.250480934828005</v>
      </c>
      <c r="H269" s="45">
        <v>64.054652359152996</v>
      </c>
      <c r="I269" s="45">
        <v>-0.19582857567500866</v>
      </c>
      <c r="J269" s="46">
        <v>-3.0478927601125029E-3</v>
      </c>
      <c r="K269" s="47">
        <v>4</v>
      </c>
      <c r="L269" s="55">
        <f t="shared" si="76"/>
        <v>58.487467934828004</v>
      </c>
      <c r="M269" s="55">
        <f t="shared" si="77"/>
        <v>58.291639359152995</v>
      </c>
      <c r="N269" s="55">
        <f t="shared" si="78"/>
        <v>-0.19582857567500866</v>
      </c>
      <c r="O269" s="129">
        <f t="shared" si="79"/>
        <v>-3.3482142857204637E-3</v>
      </c>
      <c r="P269" s="54"/>
      <c r="Q269" s="42">
        <f t="shared" si="80"/>
        <v>90.208481092295301</v>
      </c>
      <c r="R269" s="42">
        <f t="shared" si="81"/>
        <v>88.128121184367799</v>
      </c>
      <c r="S269" s="42">
        <f t="shared" si="82"/>
        <v>116.3512929395003</v>
      </c>
      <c r="T269" s="42">
        <f t="shared" si="83"/>
        <v>115.96172387831821</v>
      </c>
      <c r="AB269" t="s">
        <v>150</v>
      </c>
      <c r="AC269" s="2">
        <v>45.345999275475002</v>
      </c>
      <c r="AD269" s="2">
        <v>46.841503184839006</v>
      </c>
      <c r="AE269" s="2">
        <v>1.4955039093640039</v>
      </c>
      <c r="AF269" s="1">
        <v>3.2979842395331985E-2</v>
      </c>
      <c r="AG269" s="2">
        <v>64.250480934828005</v>
      </c>
      <c r="AH269" s="2">
        <v>64.250480934828005</v>
      </c>
      <c r="AI269" s="2">
        <v>0</v>
      </c>
      <c r="AJ269" s="1">
        <v>0</v>
      </c>
      <c r="AM269" t="s">
        <v>150</v>
      </c>
      <c r="AN269" s="2">
        <v>45.345999275475002</v>
      </c>
      <c r="AO269" s="2">
        <v>47.474574150685001</v>
      </c>
      <c r="AP269" s="2">
        <v>2.1285748752099991</v>
      </c>
      <c r="AQ269" s="1">
        <v>4.6940742495914532E-2</v>
      </c>
      <c r="AR269" s="2">
        <v>45.567049699969004</v>
      </c>
      <c r="AS269" s="2">
        <v>0.22105042449400258</v>
      </c>
      <c r="AT269" s="1">
        <v>4.8747503203343413E-3</v>
      </c>
      <c r="AU269" s="2">
        <v>45.173151039518999</v>
      </c>
      <c r="AV269" s="2">
        <v>-0.17284823595600329</v>
      </c>
      <c r="AW269" s="1">
        <v>-3.8117637436096106E-3</v>
      </c>
      <c r="AX269" s="2">
        <v>45.765042272477004</v>
      </c>
      <c r="AY269" s="2">
        <v>0.41904299700200198</v>
      </c>
      <c r="AZ269" s="1">
        <v>9.2410136218706689E-3</v>
      </c>
      <c r="BA269" s="2">
        <v>45.786386300008999</v>
      </c>
      <c r="BB269" s="2">
        <v>0.44038702453399736</v>
      </c>
      <c r="BC269" s="1">
        <v>9.7117062490709501E-3</v>
      </c>
      <c r="BD269" s="2">
        <v>48.739820309881004</v>
      </c>
      <c r="BE269" s="2">
        <v>3.3938210344060025</v>
      </c>
      <c r="BF269" s="1">
        <v>7.4842788528899432E-2</v>
      </c>
      <c r="BG269" s="1"/>
      <c r="BH269" t="s">
        <v>150</v>
      </c>
      <c r="BI269" s="2">
        <v>64.250480934828005</v>
      </c>
      <c r="BJ269" s="2">
        <v>64.185204742935994</v>
      </c>
      <c r="BK269" s="2">
        <v>-6.5276191892010615E-2</v>
      </c>
      <c r="BL269" s="1">
        <v>-1.0159642533761426E-3</v>
      </c>
      <c r="BM269" s="2">
        <v>64.250480934828005</v>
      </c>
      <c r="BN269" s="2">
        <v>0</v>
      </c>
      <c r="BO269" s="1">
        <v>0</v>
      </c>
      <c r="BP269" s="2">
        <v>64.250480934828005</v>
      </c>
      <c r="BQ269" s="2">
        <v>0</v>
      </c>
      <c r="BR269" s="1">
        <v>0</v>
      </c>
      <c r="BS269" s="2">
        <v>64.185204742935994</v>
      </c>
      <c r="BT269" s="2">
        <v>-6.5276191892010615E-2</v>
      </c>
      <c r="BU269" s="1">
        <v>-1.0159642533761426E-3</v>
      </c>
      <c r="BV269" s="2">
        <v>64.250480934828005</v>
      </c>
      <c r="BW269" s="2">
        <v>0</v>
      </c>
      <c r="BX269" s="1">
        <v>0</v>
      </c>
      <c r="BY269" s="2">
        <v>64.054652359152996</v>
      </c>
      <c r="BZ269" s="2">
        <v>-0.19582857567500866</v>
      </c>
      <c r="CA269" s="1">
        <v>-3.0478927601125029E-3</v>
      </c>
      <c r="CC269" t="s">
        <v>150</v>
      </c>
      <c r="CE269" s="23">
        <v>45.345999275475002</v>
      </c>
      <c r="CF269" s="23">
        <v>41.230595401064001</v>
      </c>
      <c r="CG269" s="23">
        <v>-4.1154038744110011</v>
      </c>
      <c r="CH269" s="24">
        <v>-9.0755611082911608E-2</v>
      </c>
      <c r="CI269" s="2">
        <v>64.250480934828005</v>
      </c>
      <c r="CJ269" s="2">
        <v>64.185204742935994</v>
      </c>
      <c r="CK269" s="2">
        <v>-6.5276191892010615E-2</v>
      </c>
      <c r="CL269" s="1">
        <v>-1.0159642533761426E-3</v>
      </c>
      <c r="CN269" s="25" t="s">
        <v>150</v>
      </c>
      <c r="CO269" s="27">
        <v>0</v>
      </c>
      <c r="CP269" s="27">
        <v>5.7630129999999999</v>
      </c>
      <c r="CQ269" s="28">
        <f t="shared" si="84"/>
        <v>-5.7330888808894116</v>
      </c>
      <c r="CR269" s="27">
        <f t="shared" si="85"/>
        <v>-0.87765635393799979</v>
      </c>
      <c r="CU269" s="30">
        <v>223</v>
      </c>
      <c r="CV269" s="30"/>
      <c r="CW269" s="34" t="s">
        <v>150</v>
      </c>
      <c r="CX269" s="34" t="s">
        <v>976</v>
      </c>
      <c r="CY269" s="34" t="s">
        <v>150</v>
      </c>
      <c r="CZ269" s="34" t="s">
        <v>976</v>
      </c>
      <c r="DA269" s="32"/>
      <c r="DB269" s="32"/>
      <c r="DC269" t="s">
        <v>150</v>
      </c>
      <c r="DD269">
        <v>502680</v>
      </c>
      <c r="DE269" t="s">
        <v>963</v>
      </c>
      <c r="DF269" s="30">
        <v>320</v>
      </c>
      <c r="DG269" s="39" t="s">
        <v>150</v>
      </c>
      <c r="DK269" s="30">
        <v>245</v>
      </c>
      <c r="DL269" s="30"/>
      <c r="DM269" s="32"/>
      <c r="DN269" s="32" t="s">
        <v>150</v>
      </c>
      <c r="DO269" s="41">
        <v>499640</v>
      </c>
    </row>
    <row r="270" spans="1:119" ht="15.75" x14ac:dyDescent="0.25">
      <c r="A270" t="s">
        <v>595</v>
      </c>
      <c r="B270" t="s">
        <v>154</v>
      </c>
      <c r="C270" s="52">
        <v>201.53259807510599</v>
      </c>
      <c r="D270" s="52">
        <v>205.054413355165</v>
      </c>
      <c r="E270" s="52">
        <v>3.5218152800590019</v>
      </c>
      <c r="F270" s="124">
        <v>1.7475164383811061E-2</v>
      </c>
      <c r="G270" s="45">
        <v>196.62057499739001</v>
      </c>
      <c r="H270" s="45">
        <v>196.97814849498599</v>
      </c>
      <c r="I270" s="45">
        <v>0.35757349759597901</v>
      </c>
      <c r="J270" s="46">
        <v>1.8185965410828725E-3</v>
      </c>
      <c r="K270" s="47">
        <v>3</v>
      </c>
      <c r="L270" s="55">
        <f t="shared" si="76"/>
        <v>189.61085599739002</v>
      </c>
      <c r="M270" s="55">
        <f t="shared" si="77"/>
        <v>189.968429494986</v>
      </c>
      <c r="N270" s="55">
        <f t="shared" si="78"/>
        <v>0.35757349759597901</v>
      </c>
      <c r="O270" s="129">
        <f t="shared" si="79"/>
        <v>1.8858281911922859E-3</v>
      </c>
      <c r="P270" s="54"/>
      <c r="Q270" s="42">
        <f t="shared" si="80"/>
        <v>260.97280892771897</v>
      </c>
      <c r="R270" s="42">
        <f t="shared" si="81"/>
        <v>265.53335166343578</v>
      </c>
      <c r="S270" s="42">
        <f t="shared" si="82"/>
        <v>245.53485721643383</v>
      </c>
      <c r="T270" s="42">
        <f t="shared" si="83"/>
        <v>245.99789377209299</v>
      </c>
      <c r="AB270" t="s">
        <v>154</v>
      </c>
      <c r="AC270" s="2">
        <v>201.53259807510599</v>
      </c>
      <c r="AD270" s="2">
        <v>202.44095825216999</v>
      </c>
      <c r="AE270" s="2">
        <v>0.9083601770639973</v>
      </c>
      <c r="AF270" s="1">
        <v>4.5072617816670777E-3</v>
      </c>
      <c r="AG270" s="2">
        <v>196.62057499739001</v>
      </c>
      <c r="AH270" s="2">
        <v>196.84971509493101</v>
      </c>
      <c r="AI270" s="2">
        <v>0.22914009754100562</v>
      </c>
      <c r="AJ270" s="1">
        <v>1.1653922665216866E-3</v>
      </c>
      <c r="AM270" t="s">
        <v>154</v>
      </c>
      <c r="AN270" s="2">
        <v>201.53259807510599</v>
      </c>
      <c r="AO270" s="2">
        <v>203.61406894980601</v>
      </c>
      <c r="AP270" s="2">
        <v>2.0814708747000168</v>
      </c>
      <c r="AQ270" s="1">
        <v>1.0328209404238942E-2</v>
      </c>
      <c r="AR270" s="2">
        <v>201.85389059611202</v>
      </c>
      <c r="AS270" s="2">
        <v>0.32129252100602912</v>
      </c>
      <c r="AT270" s="1">
        <v>1.5942459139354304E-3</v>
      </c>
      <c r="AU270" s="2">
        <v>201.44347566319399</v>
      </c>
      <c r="AV270" s="2">
        <v>-8.9122411912001098E-2</v>
      </c>
      <c r="AW270" s="1">
        <v>-4.4222330661756012E-4</v>
      </c>
      <c r="AX270" s="2">
        <v>202.27660532846701</v>
      </c>
      <c r="AY270" s="2">
        <v>0.74400725336101914</v>
      </c>
      <c r="AZ270" s="1">
        <v>3.6917464492952491E-3</v>
      </c>
      <c r="BA270" s="2">
        <v>201.91925201464301</v>
      </c>
      <c r="BB270" s="2">
        <v>0.38665393953701255</v>
      </c>
      <c r="BC270" s="1">
        <v>1.9185677316228345E-3</v>
      </c>
      <c r="BD270" s="2">
        <v>205.23287733903501</v>
      </c>
      <c r="BE270" s="2">
        <v>3.7002792639290192</v>
      </c>
      <c r="BF270" s="1">
        <v>1.8360698464027249E-2</v>
      </c>
      <c r="BG270" s="1"/>
      <c r="BH270" t="s">
        <v>154</v>
      </c>
      <c r="BI270" s="2">
        <v>196.62057499739001</v>
      </c>
      <c r="BJ270" s="2">
        <v>197.037153201037</v>
      </c>
      <c r="BK270" s="2">
        <v>0.41657820364699205</v>
      </c>
      <c r="BL270" s="1">
        <v>2.1186908015731407E-3</v>
      </c>
      <c r="BM270" s="2">
        <v>196.67748214280999</v>
      </c>
      <c r="BN270" s="2">
        <v>5.6907145419984317E-2</v>
      </c>
      <c r="BO270" s="1">
        <v>2.894261977452752E-4</v>
      </c>
      <c r="BP270" s="2">
        <v>196.595385621085</v>
      </c>
      <c r="BQ270" s="2">
        <v>-2.5189376305007727E-2</v>
      </c>
      <c r="BR270" s="1">
        <v>-1.2811159923289869E-4</v>
      </c>
      <c r="BS270" s="2">
        <v>196.58107040998101</v>
      </c>
      <c r="BT270" s="2">
        <v>-3.9504587408998759E-2</v>
      </c>
      <c r="BU270" s="1">
        <v>-2.0091787143600384E-4</v>
      </c>
      <c r="BV270" s="2">
        <v>196.67401970238998</v>
      </c>
      <c r="BW270" s="2">
        <v>5.3444704999975556E-2</v>
      </c>
      <c r="BX270" s="1">
        <v>2.718164413906581E-4</v>
      </c>
      <c r="BY270" s="2">
        <v>197.170349378135</v>
      </c>
      <c r="BZ270" s="2">
        <v>0.54977438074499219</v>
      </c>
      <c r="CA270" s="1">
        <v>2.7961182635758744E-3</v>
      </c>
      <c r="CC270" t="s">
        <v>154</v>
      </c>
      <c r="CE270" s="23">
        <v>201.53259807510599</v>
      </c>
      <c r="CF270" s="23">
        <v>202.16117834830999</v>
      </c>
      <c r="CG270" s="23">
        <v>0.62858027320399401</v>
      </c>
      <c r="CH270" s="24">
        <v>3.1190004952436449E-3</v>
      </c>
      <c r="CI270" s="2">
        <v>196.62057499739001</v>
      </c>
      <c r="CJ270" s="2">
        <v>196.64331004792197</v>
      </c>
      <c r="CK270" s="2">
        <v>2.2735050531963452E-2</v>
      </c>
      <c r="CL270" s="1">
        <v>1.1562905119296515E-4</v>
      </c>
      <c r="CN270" s="25" t="s">
        <v>154</v>
      </c>
      <c r="CO270" s="27">
        <v>4.8405999999999998E-2</v>
      </c>
      <c r="CP270" s="27">
        <v>6.9613129999999996</v>
      </c>
      <c r="CQ270" s="28">
        <f t="shared" si="84"/>
        <v>-7.0596588263409465</v>
      </c>
      <c r="CR270" s="27">
        <f t="shared" si="85"/>
        <v>-4.2505115444849997</v>
      </c>
      <c r="CU270" s="30">
        <v>226</v>
      </c>
      <c r="CV270" s="30"/>
      <c r="CW270" s="34" t="s">
        <v>154</v>
      </c>
      <c r="CX270" s="34" t="s">
        <v>976</v>
      </c>
      <c r="CY270" s="34" t="s">
        <v>154</v>
      </c>
      <c r="CZ270" s="34" t="s">
        <v>976</v>
      </c>
      <c r="DA270" s="32"/>
      <c r="DB270" s="32"/>
      <c r="DC270" t="s">
        <v>154</v>
      </c>
      <c r="DD270">
        <v>772236</v>
      </c>
      <c r="DE270" t="s">
        <v>963</v>
      </c>
      <c r="DF270" s="30">
        <v>321</v>
      </c>
      <c r="DG270" s="39" t="s">
        <v>154</v>
      </c>
      <c r="DK270" s="30">
        <v>248</v>
      </c>
      <c r="DL270" s="30"/>
      <c r="DM270" s="32"/>
      <c r="DN270" s="32" t="s">
        <v>154</v>
      </c>
      <c r="DO270" s="41">
        <v>768368</v>
      </c>
    </row>
    <row r="271" spans="1:119" ht="15.75" x14ac:dyDescent="0.25">
      <c r="A271" t="s">
        <v>596</v>
      </c>
      <c r="B271" t="s">
        <v>158</v>
      </c>
      <c r="C271" s="52">
        <v>117.828714503187</v>
      </c>
      <c r="D271" s="52">
        <v>118.024835404689</v>
      </c>
      <c r="E271" s="52">
        <v>0.1961209015019989</v>
      </c>
      <c r="F271" s="124">
        <v>1.6644576182378217E-3</v>
      </c>
      <c r="G271" s="45">
        <v>114.442217729216</v>
      </c>
      <c r="H271" s="45">
        <v>114.115421532396</v>
      </c>
      <c r="I271" s="45">
        <v>-0.32679619681999839</v>
      </c>
      <c r="J271" s="46">
        <v>-2.8555563087150002E-3</v>
      </c>
      <c r="K271" s="47">
        <v>4</v>
      </c>
      <c r="L271" s="55">
        <f t="shared" si="76"/>
        <v>108.413678729216</v>
      </c>
      <c r="M271" s="55">
        <f t="shared" si="77"/>
        <v>108.086882532396</v>
      </c>
      <c r="N271" s="55">
        <f t="shared" si="78"/>
        <v>-0.32679619681999839</v>
      </c>
      <c r="O271" s="129">
        <f t="shared" si="79"/>
        <v>-3.0143446901772855E-3</v>
      </c>
      <c r="P271" s="54"/>
      <c r="Q271" s="42">
        <f t="shared" si="80"/>
        <v>224.83864317412161</v>
      </c>
      <c r="R271" s="42">
        <f t="shared" si="81"/>
        <v>225.21287756662704</v>
      </c>
      <c r="S271" s="42">
        <f t="shared" si="82"/>
        <v>206.87304049585256</v>
      </c>
      <c r="T271" s="42">
        <f t="shared" si="83"/>
        <v>206.24945384469308</v>
      </c>
      <c r="AB271" t="s">
        <v>158</v>
      </c>
      <c r="AC271" s="2">
        <v>117.828714503187</v>
      </c>
      <c r="AD271" s="2">
        <v>119.177769015102</v>
      </c>
      <c r="AE271" s="2">
        <v>1.3490545119149999</v>
      </c>
      <c r="AF271" s="1">
        <v>1.1449284816550477E-2</v>
      </c>
      <c r="AG271" s="2">
        <v>114.442217729216</v>
      </c>
      <c r="AH271" s="2">
        <v>114.800700848055</v>
      </c>
      <c r="AI271" s="2">
        <v>0.35848311883900408</v>
      </c>
      <c r="AJ271" s="1">
        <v>3.1324377135649199E-3</v>
      </c>
      <c r="AM271" t="s">
        <v>158</v>
      </c>
      <c r="AN271" s="2">
        <v>117.828714503187</v>
      </c>
      <c r="AO271" s="2">
        <v>118.57936503992701</v>
      </c>
      <c r="AP271" s="2">
        <v>0.75065053674001092</v>
      </c>
      <c r="AQ271" s="1">
        <v>6.3706927458646555E-3</v>
      </c>
      <c r="AR271" s="2">
        <v>117.891277930833</v>
      </c>
      <c r="AS271" s="2">
        <v>6.2563427645997649E-2</v>
      </c>
      <c r="AT271" s="1">
        <v>5.3096927951552461E-4</v>
      </c>
      <c r="AU271" s="2">
        <v>117.73702994309599</v>
      </c>
      <c r="AV271" s="2">
        <v>-9.1684560091010781E-2</v>
      </c>
      <c r="AW271" s="1">
        <v>-7.7811729065864433E-4</v>
      </c>
      <c r="AX271" s="2">
        <v>118.40070823434999</v>
      </c>
      <c r="AY271" s="2">
        <v>0.57199373116299057</v>
      </c>
      <c r="AZ271" s="1">
        <v>4.8544510866875279E-3</v>
      </c>
      <c r="BA271" s="2">
        <v>118.179216063856</v>
      </c>
      <c r="BB271" s="2">
        <v>0.35050156066900229</v>
      </c>
      <c r="BC271" s="1">
        <v>2.974670156988957E-3</v>
      </c>
      <c r="BD271" s="2">
        <v>119.742135995555</v>
      </c>
      <c r="BE271" s="2">
        <v>1.913421492368002</v>
      </c>
      <c r="BF271" s="1">
        <v>1.6239008466109067E-2</v>
      </c>
      <c r="BG271" s="1"/>
      <c r="BH271" t="s">
        <v>158</v>
      </c>
      <c r="BI271" s="2">
        <v>114.442217729216</v>
      </c>
      <c r="BJ271" s="2">
        <v>114.55184694502</v>
      </c>
      <c r="BK271" s="2">
        <v>0.10962921580400575</v>
      </c>
      <c r="BL271" s="1">
        <v>9.5794382509609881E-4</v>
      </c>
      <c r="BM271" s="2">
        <v>114.43351610109801</v>
      </c>
      <c r="BN271" s="2">
        <v>-8.7016281179899124E-3</v>
      </c>
      <c r="BO271" s="1">
        <v>-7.6035123144668588E-5</v>
      </c>
      <c r="BP271" s="2">
        <v>114.41630497570699</v>
      </c>
      <c r="BQ271" s="2">
        <v>-2.591275350900446E-2</v>
      </c>
      <c r="BR271" s="1">
        <v>-2.2642652356071201E-4</v>
      </c>
      <c r="BS271" s="2">
        <v>114.438770330604</v>
      </c>
      <c r="BT271" s="2">
        <v>-3.4473986119962774E-3</v>
      </c>
      <c r="BU271" s="1">
        <v>-3.0123486597867542E-5</v>
      </c>
      <c r="BV271" s="2">
        <v>114.49703530519601</v>
      </c>
      <c r="BW271" s="2">
        <v>5.4817575980010247E-2</v>
      </c>
      <c r="BX271" s="1">
        <v>4.7899784771486342E-4</v>
      </c>
      <c r="BY271" s="2">
        <v>114.689791405173</v>
      </c>
      <c r="BZ271" s="2">
        <v>0.24757367595699975</v>
      </c>
      <c r="CA271" s="1">
        <v>2.1633072206166848E-3</v>
      </c>
      <c r="CC271" t="s">
        <v>158</v>
      </c>
      <c r="CE271" s="23">
        <v>117.828714503187</v>
      </c>
      <c r="CF271" s="23">
        <v>115.232561771321</v>
      </c>
      <c r="CG271" s="23">
        <v>-2.5961527318659989</v>
      </c>
      <c r="CH271" s="24">
        <v>-2.2033277226289172E-2</v>
      </c>
      <c r="CI271" s="2">
        <v>114.442217729216</v>
      </c>
      <c r="CJ271" s="2">
        <v>113.61953394331501</v>
      </c>
      <c r="CK271" s="2">
        <v>-0.82268378590099189</v>
      </c>
      <c r="CL271" s="1">
        <v>-7.1886389675491985E-3</v>
      </c>
      <c r="CN271" s="25" t="s">
        <v>158</v>
      </c>
      <c r="CO271" s="27">
        <v>4.8155000000000003E-2</v>
      </c>
      <c r="CP271" s="27">
        <v>5.9803839999999999</v>
      </c>
      <c r="CQ271" s="28">
        <f t="shared" si="84"/>
        <v>-6.0249277164779409</v>
      </c>
      <c r="CR271" s="27">
        <f t="shared" si="85"/>
        <v>0.60783614791399998</v>
      </c>
      <c r="CU271" s="30">
        <v>230</v>
      </c>
      <c r="CV271" s="30"/>
      <c r="CW271" s="34" t="s">
        <v>158</v>
      </c>
      <c r="CX271" s="34" t="s">
        <v>976</v>
      </c>
      <c r="CY271" s="34" t="s">
        <v>158</v>
      </c>
      <c r="CZ271" s="34" t="s">
        <v>976</v>
      </c>
      <c r="DA271" s="32"/>
      <c r="DB271" s="32"/>
      <c r="DC271" t="s">
        <v>158</v>
      </c>
      <c r="DD271">
        <v>524059</v>
      </c>
      <c r="DE271" t="s">
        <v>963</v>
      </c>
      <c r="DF271" s="30">
        <v>322</v>
      </c>
      <c r="DG271" s="39" t="s">
        <v>158</v>
      </c>
      <c r="DK271" s="30">
        <v>251</v>
      </c>
      <c r="DL271" s="30"/>
      <c r="DM271" s="32"/>
      <c r="DN271" s="32" t="s">
        <v>158</v>
      </c>
      <c r="DO271" s="41">
        <v>520599</v>
      </c>
    </row>
    <row r="272" spans="1:119" ht="15.75" x14ac:dyDescent="0.25">
      <c r="A272" t="s">
        <v>597</v>
      </c>
      <c r="B272" t="s">
        <v>159</v>
      </c>
      <c r="C272" s="52">
        <v>282.17429498098699</v>
      </c>
      <c r="D272" s="52">
        <v>281.32626998301799</v>
      </c>
      <c r="E272" s="52">
        <v>-0.84802499796899156</v>
      </c>
      <c r="F272" s="124">
        <v>-3.0053233517465926E-3</v>
      </c>
      <c r="G272" s="45">
        <v>274.799556734335</v>
      </c>
      <c r="H272" s="45">
        <v>273.66294145138403</v>
      </c>
      <c r="I272" s="45">
        <v>-1.1366152829509701</v>
      </c>
      <c r="J272" s="46">
        <v>-4.1361612677192324E-3</v>
      </c>
      <c r="K272" s="47">
        <v>4</v>
      </c>
      <c r="L272" s="55">
        <f t="shared" si="76"/>
        <v>260.20831273433504</v>
      </c>
      <c r="M272" s="55">
        <f t="shared" si="77"/>
        <v>259.07169745138407</v>
      </c>
      <c r="N272" s="55">
        <f t="shared" si="78"/>
        <v>-1.1366152829509701</v>
      </c>
      <c r="O272" s="129">
        <f t="shared" si="79"/>
        <v>-4.3680975100569546E-3</v>
      </c>
      <c r="P272" s="54"/>
      <c r="Q272" s="42">
        <f t="shared" si="80"/>
        <v>195.13156674148107</v>
      </c>
      <c r="R272" s="42">
        <f t="shared" si="81"/>
        <v>194.54513328728996</v>
      </c>
      <c r="S272" s="42">
        <f t="shared" si="82"/>
        <v>179.94146400340719</v>
      </c>
      <c r="T272" s="42">
        <f t="shared" si="83"/>
        <v>179.15546214253791</v>
      </c>
      <c r="AB272" t="s">
        <v>159</v>
      </c>
      <c r="AC272" s="2">
        <v>282.17429498098699</v>
      </c>
      <c r="AD272" s="2">
        <v>281.72501109344</v>
      </c>
      <c r="AE272" s="2">
        <v>-0.4492838875469829</v>
      </c>
      <c r="AF272" s="1">
        <v>-1.5922211751331064E-3</v>
      </c>
      <c r="AG272" s="2">
        <v>274.799556734335</v>
      </c>
      <c r="AH272" s="2">
        <v>274.62514064181499</v>
      </c>
      <c r="AI272" s="2">
        <v>-0.1744160925200049</v>
      </c>
      <c r="AJ272" s="1">
        <v>-6.3470296165223897E-4</v>
      </c>
      <c r="AM272" t="s">
        <v>159</v>
      </c>
      <c r="AN272" s="2">
        <v>282.17429498098699</v>
      </c>
      <c r="AO272" s="2">
        <v>284.25387483574997</v>
      </c>
      <c r="AP272" s="2">
        <v>2.0795798547629829</v>
      </c>
      <c r="AQ272" s="1">
        <v>7.3698415899403798E-3</v>
      </c>
      <c r="AR272" s="2">
        <v>282.436568138094</v>
      </c>
      <c r="AS272" s="2">
        <v>0.2622731571070176</v>
      </c>
      <c r="AT272" s="1">
        <v>9.2947218003925432E-4</v>
      </c>
      <c r="AU272" s="2">
        <v>281.87530209845499</v>
      </c>
      <c r="AV272" s="2">
        <v>-0.29899288253199074</v>
      </c>
      <c r="AW272" s="1">
        <v>-1.0596035423855209E-3</v>
      </c>
      <c r="AX272" s="2">
        <v>283.47517872533501</v>
      </c>
      <c r="AY272" s="2">
        <v>1.3008837443480274</v>
      </c>
      <c r="AZ272" s="1">
        <v>4.6102135009699645E-3</v>
      </c>
      <c r="BA272" s="2">
        <v>282.71505275764196</v>
      </c>
      <c r="BB272" s="2">
        <v>0.54075777665497071</v>
      </c>
      <c r="BC272" s="1">
        <v>1.9163963063730067E-3</v>
      </c>
      <c r="BD272" s="2">
        <v>286.73047671362002</v>
      </c>
      <c r="BE272" s="2">
        <v>4.5561817326330356</v>
      </c>
      <c r="BF272" s="1">
        <v>1.6146693067630533E-2</v>
      </c>
      <c r="BG272" s="1"/>
      <c r="BH272" t="s">
        <v>159</v>
      </c>
      <c r="BI272" s="2">
        <v>274.799556734335</v>
      </c>
      <c r="BJ272" s="2">
        <v>275.14182487224298</v>
      </c>
      <c r="BK272" s="2">
        <v>0.34226813790797905</v>
      </c>
      <c r="BL272" s="1">
        <v>1.2455192503780853E-3</v>
      </c>
      <c r="BM272" s="2">
        <v>274.81189129082298</v>
      </c>
      <c r="BN272" s="2">
        <v>1.2334556487985537E-2</v>
      </c>
      <c r="BO272" s="1">
        <v>4.4885649142113003E-5</v>
      </c>
      <c r="BP272" s="2">
        <v>274.71505495242701</v>
      </c>
      <c r="BQ272" s="2">
        <v>-8.4501781907988516E-2</v>
      </c>
      <c r="BR272" s="1">
        <v>-3.0750334138887056E-4</v>
      </c>
      <c r="BS272" s="2">
        <v>274.77634083981798</v>
      </c>
      <c r="BT272" s="2">
        <v>-2.3215894517022662E-2</v>
      </c>
      <c r="BU272" s="1">
        <v>-8.4483012974678268E-5</v>
      </c>
      <c r="BV272" s="2">
        <v>274.850082202914</v>
      </c>
      <c r="BW272" s="2">
        <v>5.0525468578996424E-2</v>
      </c>
      <c r="BX272" s="1">
        <v>1.8386299155439463E-4</v>
      </c>
      <c r="BY272" s="2">
        <v>275.38539114074899</v>
      </c>
      <c r="BZ272" s="2">
        <v>0.5858344064139942</v>
      </c>
      <c r="CA272" s="1">
        <v>2.1318608129355719E-3</v>
      </c>
      <c r="CC272" t="s">
        <v>159</v>
      </c>
      <c r="CE272" s="23">
        <v>282.17429498098699</v>
      </c>
      <c r="CF272" s="23">
        <v>278.51107400458505</v>
      </c>
      <c r="CG272" s="23">
        <v>-3.6632209764019308</v>
      </c>
      <c r="CH272" s="24">
        <v>-1.2982121481507592E-2</v>
      </c>
      <c r="CI272" s="2">
        <v>274.799556734335</v>
      </c>
      <c r="CJ272" s="2">
        <v>273.54967530214697</v>
      </c>
      <c r="CK272" s="2">
        <v>-1.2498814321880332</v>
      </c>
      <c r="CL272" s="1">
        <v>-4.5483386037495233E-3</v>
      </c>
      <c r="CN272" s="25" t="s">
        <v>159</v>
      </c>
      <c r="CO272" s="27">
        <v>0.12411</v>
      </c>
      <c r="CP272" s="27">
        <v>14.467134</v>
      </c>
      <c r="CQ272" s="28">
        <f t="shared" si="84"/>
        <v>-14.631470788770562</v>
      </c>
      <c r="CR272" s="27">
        <f t="shared" si="85"/>
        <v>-6.5263481194959994</v>
      </c>
      <c r="CU272" s="30">
        <v>231</v>
      </c>
      <c r="CV272" s="30"/>
      <c r="CW272" s="34" t="s">
        <v>159</v>
      </c>
      <c r="CX272" s="34" t="s">
        <v>976</v>
      </c>
      <c r="CY272" s="34" t="s">
        <v>159</v>
      </c>
      <c r="CZ272" s="34" t="s">
        <v>976</v>
      </c>
      <c r="DA272" s="32"/>
      <c r="DB272" s="32"/>
      <c r="DC272" t="s">
        <v>159</v>
      </c>
      <c r="DD272">
        <v>1446072</v>
      </c>
      <c r="DE272" t="s">
        <v>963</v>
      </c>
      <c r="DF272" s="30">
        <v>323</v>
      </c>
      <c r="DG272" s="39" t="s">
        <v>159</v>
      </c>
      <c r="DK272" s="30">
        <v>252</v>
      </c>
      <c r="DL272" s="30"/>
      <c r="DM272" s="32"/>
      <c r="DN272" s="32" t="s">
        <v>159</v>
      </c>
      <c r="DO272" s="41">
        <v>1431135</v>
      </c>
    </row>
    <row r="273" spans="1:119" ht="15.75" x14ac:dyDescent="0.25">
      <c r="A273" t="s">
        <v>598</v>
      </c>
      <c r="B273" t="s">
        <v>160</v>
      </c>
      <c r="C273" s="52">
        <v>131.96875606006799</v>
      </c>
      <c r="D273" s="52">
        <v>133.54442239476799</v>
      </c>
      <c r="E273" s="52">
        <v>1.5756663347000028</v>
      </c>
      <c r="F273" s="124">
        <v>1.1939692255512431E-2</v>
      </c>
      <c r="G273" s="45">
        <v>131.19459551265001</v>
      </c>
      <c r="H273" s="45">
        <v>131.23478057115901</v>
      </c>
      <c r="I273" s="45">
        <v>4.0185058508996008E-2</v>
      </c>
      <c r="J273" s="46">
        <v>3.0630117309307376E-4</v>
      </c>
      <c r="K273" s="47">
        <v>4</v>
      </c>
      <c r="L273" s="55">
        <f t="shared" si="76"/>
        <v>125.04248251265003</v>
      </c>
      <c r="M273" s="55">
        <f t="shared" si="77"/>
        <v>125.08266757115902</v>
      </c>
      <c r="N273" s="55">
        <f t="shared" si="78"/>
        <v>4.0185058508996008E-2</v>
      </c>
      <c r="O273" s="129">
        <f t="shared" si="79"/>
        <v>3.2137124680750524E-4</v>
      </c>
      <c r="P273" s="54"/>
      <c r="Q273" s="42">
        <f t="shared" si="80"/>
        <v>219.62361589397653</v>
      </c>
      <c r="R273" s="42">
        <f t="shared" si="81"/>
        <v>222.24585427979349</v>
      </c>
      <c r="S273" s="42">
        <f t="shared" si="82"/>
        <v>208.09684784243606</v>
      </c>
      <c r="T273" s="42">
        <f t="shared" si="83"/>
        <v>208.16372418588386</v>
      </c>
      <c r="AB273" t="s">
        <v>160</v>
      </c>
      <c r="AC273" s="2">
        <v>131.96875606006799</v>
      </c>
      <c r="AD273" s="2">
        <v>133.20992244662099</v>
      </c>
      <c r="AE273" s="2">
        <v>1.2411663865530045</v>
      </c>
      <c r="AF273" s="1">
        <v>9.4050017868476752E-3</v>
      </c>
      <c r="AG273" s="2">
        <v>131.19459551265001</v>
      </c>
      <c r="AH273" s="2">
        <v>131.528214906247</v>
      </c>
      <c r="AI273" s="2">
        <v>0.33361939359699022</v>
      </c>
      <c r="AJ273" s="1">
        <v>2.5429354943574795E-3</v>
      </c>
      <c r="AM273" t="s">
        <v>160</v>
      </c>
      <c r="AN273" s="2">
        <v>131.96875606006799</v>
      </c>
      <c r="AO273" s="2">
        <v>134.12597074791401</v>
      </c>
      <c r="AP273" s="2">
        <v>2.1572146878460217</v>
      </c>
      <c r="AQ273" s="1">
        <v>1.6346404650992741E-2</v>
      </c>
      <c r="AR273" s="2">
        <v>132.32078226985499</v>
      </c>
      <c r="AS273" s="2">
        <v>0.35202620978699883</v>
      </c>
      <c r="AT273" s="1">
        <v>2.6674966128101387E-3</v>
      </c>
      <c r="AU273" s="2">
        <v>132.181318300962</v>
      </c>
      <c r="AV273" s="2">
        <v>0.21256224089401599</v>
      </c>
      <c r="AW273" s="1">
        <v>1.6107012541458252E-3</v>
      </c>
      <c r="AX273" s="2">
        <v>132.52892321135101</v>
      </c>
      <c r="AY273" s="2">
        <v>0.56016715128302508</v>
      </c>
      <c r="AZ273" s="1">
        <v>4.2446952445930062E-3</v>
      </c>
      <c r="BA273" s="2">
        <v>132.59175292340998</v>
      </c>
      <c r="BB273" s="2">
        <v>0.62299686334199578</v>
      </c>
      <c r="BC273" s="1">
        <v>4.7207906018181109E-3</v>
      </c>
      <c r="BD273" s="2">
        <v>136.31809290106401</v>
      </c>
      <c r="BE273" s="2">
        <v>4.3493368409960169</v>
      </c>
      <c r="BF273" s="1">
        <v>3.2957322406042357E-2</v>
      </c>
      <c r="BG273" s="1"/>
      <c r="BH273" t="s">
        <v>160</v>
      </c>
      <c r="BI273" s="2">
        <v>131.19459551265001</v>
      </c>
      <c r="BJ273" s="2">
        <v>131.69034893785098</v>
      </c>
      <c r="BK273" s="2">
        <v>0.49575342520097365</v>
      </c>
      <c r="BL273" s="1">
        <v>3.7787640814302618E-3</v>
      </c>
      <c r="BM273" s="2">
        <v>131.27405808293801</v>
      </c>
      <c r="BN273" s="2">
        <v>7.9462570288001189E-2</v>
      </c>
      <c r="BO273" s="1">
        <v>6.0568478432740977E-4</v>
      </c>
      <c r="BP273" s="2">
        <v>131.25466395169201</v>
      </c>
      <c r="BQ273" s="2">
        <v>6.0068439041998545E-2</v>
      </c>
      <c r="BR273" s="1">
        <v>4.5785757261781904E-4</v>
      </c>
      <c r="BS273" s="2">
        <v>131.19406965181</v>
      </c>
      <c r="BT273" s="2">
        <v>-5.2586084001404743E-4</v>
      </c>
      <c r="BU273" s="1">
        <v>-4.0082507816668634E-6</v>
      </c>
      <c r="BV273" s="2">
        <v>131.336914857247</v>
      </c>
      <c r="BW273" s="2">
        <v>0.14231934459698437</v>
      </c>
      <c r="BX273" s="1">
        <v>1.084795787820861E-3</v>
      </c>
      <c r="BY273" s="2">
        <v>132.090902604707</v>
      </c>
      <c r="BZ273" s="2">
        <v>0.89630709205698622</v>
      </c>
      <c r="CA273" s="1">
        <v>6.8318903576371996E-3</v>
      </c>
      <c r="CC273" t="s">
        <v>160</v>
      </c>
      <c r="CE273" s="23">
        <v>131.96875606006799</v>
      </c>
      <c r="CF273" s="23">
        <v>129.78444072497999</v>
      </c>
      <c r="CG273" s="23">
        <v>-2.1843153350880016</v>
      </c>
      <c r="CH273" s="24">
        <v>-1.6551761191821574E-2</v>
      </c>
      <c r="CI273" s="2">
        <v>131.19459551265001</v>
      </c>
      <c r="CJ273" s="2">
        <v>130.47567482408999</v>
      </c>
      <c r="CK273" s="2">
        <v>-0.71892068856001856</v>
      </c>
      <c r="CL273" s="1">
        <v>-5.4798041470442965E-3</v>
      </c>
      <c r="CN273" s="25" t="s">
        <v>160</v>
      </c>
      <c r="CO273" s="27">
        <v>5.3565000000000002E-2</v>
      </c>
      <c r="CP273" s="27">
        <v>6.0985480000000001</v>
      </c>
      <c r="CQ273" s="28">
        <f t="shared" si="84"/>
        <v>-6.1292201109553668</v>
      </c>
      <c r="CR273" s="27">
        <f t="shared" si="85"/>
        <v>-1.2575255547489999</v>
      </c>
      <c r="CU273" s="30">
        <v>232</v>
      </c>
      <c r="CV273" s="30"/>
      <c r="CW273" s="34" t="s">
        <v>160</v>
      </c>
      <c r="CX273" s="34" t="s">
        <v>976</v>
      </c>
      <c r="CY273" s="34" t="s">
        <v>160</v>
      </c>
      <c r="CZ273" s="34" t="s">
        <v>976</v>
      </c>
      <c r="DA273" s="32"/>
      <c r="DB273" s="32"/>
      <c r="DC273" t="s">
        <v>160</v>
      </c>
      <c r="DD273">
        <v>600886</v>
      </c>
      <c r="DE273" t="s">
        <v>963</v>
      </c>
      <c r="DF273" s="30">
        <v>324</v>
      </c>
      <c r="DG273" s="39" t="s">
        <v>160</v>
      </c>
      <c r="DK273" s="30">
        <v>253</v>
      </c>
      <c r="DL273" s="30"/>
      <c r="DM273" s="32"/>
      <c r="DN273" s="32" t="s">
        <v>160</v>
      </c>
      <c r="DO273" s="41">
        <v>597210</v>
      </c>
    </row>
    <row r="274" spans="1:119" ht="15.75" x14ac:dyDescent="0.25">
      <c r="B274" t="s">
        <v>161</v>
      </c>
      <c r="C274" s="52">
        <v>160.88891173159598</v>
      </c>
      <c r="D274" s="52">
        <v>159.02418054660498</v>
      </c>
      <c r="E274" s="52">
        <v>-1.8647311849910011</v>
      </c>
      <c r="F274" s="124">
        <v>-1.1590178371657156E-2</v>
      </c>
      <c r="G274" s="45">
        <v>177.25310065153198</v>
      </c>
      <c r="H274" s="45">
        <v>176.70368405113598</v>
      </c>
      <c r="I274" s="45">
        <v>-0.54941660039600038</v>
      </c>
      <c r="J274" s="46">
        <v>-3.099616302205723E-3</v>
      </c>
      <c r="K274" s="47">
        <v>4</v>
      </c>
      <c r="L274" s="55">
        <f t="shared" si="76"/>
        <v>164.09242465153199</v>
      </c>
      <c r="M274" s="55">
        <f t="shared" si="77"/>
        <v>163.54300805113598</v>
      </c>
      <c r="N274" s="55">
        <f t="shared" si="78"/>
        <v>-0.54941660039600038</v>
      </c>
      <c r="O274" s="129">
        <f t="shared" si="79"/>
        <v>-3.3482142857157848E-3</v>
      </c>
      <c r="P274" s="54"/>
      <c r="Q274" s="42">
        <f t="shared" si="80"/>
        <v>122.22768410937888</v>
      </c>
      <c r="R274" s="42">
        <f t="shared" si="81"/>
        <v>120.81104344859664</v>
      </c>
      <c r="S274" s="42">
        <f t="shared" si="82"/>
        <v>124.66140039848818</v>
      </c>
      <c r="T274" s="42">
        <f t="shared" si="83"/>
        <v>124.24400731679664</v>
      </c>
      <c r="AB274" t="s">
        <v>161</v>
      </c>
      <c r="AC274" s="2">
        <v>160.88891173159598</v>
      </c>
      <c r="AD274" s="2">
        <v>161.670599124571</v>
      </c>
      <c r="AE274" s="2">
        <v>0.78168739297501588</v>
      </c>
      <c r="AF274" s="1">
        <v>4.8585535482959276E-3</v>
      </c>
      <c r="AG274" s="2">
        <v>177.25310065153198</v>
      </c>
      <c r="AH274" s="2">
        <v>177.25310065153198</v>
      </c>
      <c r="AI274" s="2">
        <v>0</v>
      </c>
      <c r="AJ274" s="1">
        <v>0</v>
      </c>
      <c r="AM274" t="s">
        <v>161</v>
      </c>
      <c r="AN274" s="2">
        <v>160.88891173159598</v>
      </c>
      <c r="AO274" s="2">
        <v>162.68116235396701</v>
      </c>
      <c r="AP274" s="2">
        <v>1.7922506223710286</v>
      </c>
      <c r="AQ274" s="1">
        <v>1.1139677701102005E-2</v>
      </c>
      <c r="AR274" s="2">
        <v>161.02745627367301</v>
      </c>
      <c r="AS274" s="2">
        <v>0.13854454207702815</v>
      </c>
      <c r="AT274" s="1">
        <v>8.6111926910262173E-4</v>
      </c>
      <c r="AU274" s="2">
        <v>160.48886598490802</v>
      </c>
      <c r="AV274" s="2">
        <v>-0.40004574668796522</v>
      </c>
      <c r="AW274" s="1">
        <v>-2.4864718294281478E-3</v>
      </c>
      <c r="AX274" s="2">
        <v>161.86592104756798</v>
      </c>
      <c r="AY274" s="2">
        <v>0.97700931597199769</v>
      </c>
      <c r="AZ274" s="1">
        <v>6.0725708531231791E-3</v>
      </c>
      <c r="BA274" s="2">
        <v>161.40017913738799</v>
      </c>
      <c r="BB274" s="2">
        <v>0.51126740579201169</v>
      </c>
      <c r="BC274" s="1">
        <v>3.1777665737769238E-3</v>
      </c>
      <c r="BD274" s="2">
        <v>164.76627745021702</v>
      </c>
      <c r="BE274" s="2">
        <v>3.8773657186210357</v>
      </c>
      <c r="BF274" s="1">
        <v>2.4099645381960674E-2</v>
      </c>
      <c r="BG274" s="1"/>
      <c r="BH274" t="s">
        <v>161</v>
      </c>
      <c r="BI274" s="2">
        <v>177.25310065153198</v>
      </c>
      <c r="BJ274" s="2">
        <v>177.06996178473301</v>
      </c>
      <c r="BK274" s="2">
        <v>-0.18313886679896996</v>
      </c>
      <c r="BL274" s="1">
        <v>-1.0332054340702846E-3</v>
      </c>
      <c r="BM274" s="2">
        <v>177.25310065153198</v>
      </c>
      <c r="BN274" s="2">
        <v>0</v>
      </c>
      <c r="BO274" s="1">
        <v>0</v>
      </c>
      <c r="BP274" s="2">
        <v>177.25310065153198</v>
      </c>
      <c r="BQ274" s="2">
        <v>0</v>
      </c>
      <c r="BR274" s="1">
        <v>0</v>
      </c>
      <c r="BS274" s="2">
        <v>177.06996178473301</v>
      </c>
      <c r="BT274" s="2">
        <v>-0.18313886679896996</v>
      </c>
      <c r="BU274" s="1">
        <v>-1.0332054340702846E-3</v>
      </c>
      <c r="BV274" s="2">
        <v>177.25310065153198</v>
      </c>
      <c r="BW274" s="2">
        <v>0</v>
      </c>
      <c r="BX274" s="1">
        <v>0</v>
      </c>
      <c r="BY274" s="2">
        <v>177.04606985786398</v>
      </c>
      <c r="BZ274" s="2">
        <v>-0.2070307936679967</v>
      </c>
      <c r="CA274" s="1">
        <v>-1.1679953293172892E-3</v>
      </c>
      <c r="CC274" t="s">
        <v>161</v>
      </c>
      <c r="CE274" s="23">
        <v>160.88891173159598</v>
      </c>
      <c r="CF274" s="23">
        <v>155.35827929627999</v>
      </c>
      <c r="CG274" s="23">
        <v>-5.5306324353159937</v>
      </c>
      <c r="CH274" s="24">
        <v>-3.4375472963248756E-2</v>
      </c>
      <c r="CI274" s="2">
        <v>177.25310065153198</v>
      </c>
      <c r="CJ274" s="2">
        <v>177.06996178473301</v>
      </c>
      <c r="CK274" s="2">
        <v>-0.18313886679896996</v>
      </c>
      <c r="CL274" s="1">
        <v>-1.0332054340702846E-3</v>
      </c>
      <c r="CN274" s="25" t="s">
        <v>161</v>
      </c>
      <c r="CO274" s="27">
        <v>0</v>
      </c>
      <c r="CP274" s="27">
        <v>13.160676</v>
      </c>
      <c r="CQ274" s="28">
        <f t="shared" si="84"/>
        <v>-13.197039906304955</v>
      </c>
      <c r="CR274" s="27">
        <f t="shared" si="85"/>
        <v>-8.118950927737</v>
      </c>
      <c r="CU274" s="30">
        <v>233</v>
      </c>
      <c r="CV274" s="30"/>
      <c r="CW274" s="34" t="s">
        <v>161</v>
      </c>
      <c r="CX274" s="34" t="s">
        <v>976</v>
      </c>
      <c r="CY274" s="34" t="s">
        <v>161</v>
      </c>
      <c r="CZ274" s="34" t="s">
        <v>976</v>
      </c>
      <c r="DA274" s="32"/>
      <c r="DB274" s="32"/>
      <c r="DC274" t="s">
        <v>161</v>
      </c>
      <c r="DD274">
        <v>1316305</v>
      </c>
      <c r="DE274" t="s">
        <v>963</v>
      </c>
      <c r="DF274" s="30">
        <v>325</v>
      </c>
      <c r="DG274" s="39" t="s">
        <v>161</v>
      </c>
      <c r="DK274" s="30">
        <v>254</v>
      </c>
      <c r="DL274" s="30"/>
      <c r="DM274" s="32"/>
      <c r="DN274" s="32" t="s">
        <v>161</v>
      </c>
      <c r="DO274" s="41">
        <v>1307777</v>
      </c>
    </row>
    <row r="275" spans="1:119" ht="15.75" x14ac:dyDescent="0.25">
      <c r="B275" t="s">
        <v>163</v>
      </c>
      <c r="C275" s="52">
        <v>311.03515776708502</v>
      </c>
      <c r="D275" s="52">
        <v>309.69663432530399</v>
      </c>
      <c r="E275" s="52">
        <v>-1.3385234417810352</v>
      </c>
      <c r="F275" s="124">
        <v>-4.3034474025067373E-3</v>
      </c>
      <c r="G275" s="45">
        <v>303.44652175562402</v>
      </c>
      <c r="H275" s="45">
        <v>302.10481720486496</v>
      </c>
      <c r="I275" s="45">
        <v>-1.3417045507590615</v>
      </c>
      <c r="J275" s="46">
        <v>-4.4215519195820036E-3</v>
      </c>
      <c r="K275" s="47">
        <v>4</v>
      </c>
      <c r="L275" s="55">
        <f t="shared" si="76"/>
        <v>288.97698675562401</v>
      </c>
      <c r="M275" s="55">
        <f t="shared" si="77"/>
        <v>287.63528220486495</v>
      </c>
      <c r="N275" s="55">
        <f t="shared" si="78"/>
        <v>-1.3417045507590615</v>
      </c>
      <c r="O275" s="129">
        <f t="shared" si="79"/>
        <v>-4.6429460207974482E-3</v>
      </c>
      <c r="P275" s="54"/>
      <c r="Q275" s="42">
        <f t="shared" si="80"/>
        <v>214.60291065737309</v>
      </c>
      <c r="R275" s="42">
        <f t="shared" si="81"/>
        <v>213.67937831893425</v>
      </c>
      <c r="S275" s="42">
        <f t="shared" si="82"/>
        <v>199.38357745780462</v>
      </c>
      <c r="T275" s="42">
        <f t="shared" si="83"/>
        <v>198.45785027023453</v>
      </c>
      <c r="AB275" t="s">
        <v>163</v>
      </c>
      <c r="AC275" s="2">
        <v>311.03515776708502</v>
      </c>
      <c r="AD275" s="2">
        <v>311.50087119652403</v>
      </c>
      <c r="AE275" s="2">
        <v>0.46571342943900618</v>
      </c>
      <c r="AF275" s="1">
        <v>1.4973015680360808E-3</v>
      </c>
      <c r="AG275" s="2">
        <v>303.44652175562402</v>
      </c>
      <c r="AH275" s="2">
        <v>303.52904405984799</v>
      </c>
      <c r="AI275" s="2">
        <v>8.2522304223971332E-2</v>
      </c>
      <c r="AJ275" s="1">
        <v>2.7195007458490295E-4</v>
      </c>
      <c r="AM275" t="s">
        <v>163</v>
      </c>
      <c r="AN275" s="2">
        <v>311.03515776708502</v>
      </c>
      <c r="AO275" s="2">
        <v>313.461752417946</v>
      </c>
      <c r="AP275" s="2">
        <v>2.4265946508609773</v>
      </c>
      <c r="AQ275" s="1">
        <v>7.8016731879490733E-3</v>
      </c>
      <c r="AR275" s="2">
        <v>311.23910631359297</v>
      </c>
      <c r="AS275" s="2">
        <v>0.20394854650794514</v>
      </c>
      <c r="AT275" s="1">
        <v>6.5570898149292043E-4</v>
      </c>
      <c r="AU275" s="2">
        <v>310.76855261052299</v>
      </c>
      <c r="AV275" s="2">
        <v>-0.26660515656203643</v>
      </c>
      <c r="AW275" s="1">
        <v>-8.5715440812540082E-4</v>
      </c>
      <c r="AX275" s="2">
        <v>312.48956208433003</v>
      </c>
      <c r="AY275" s="2">
        <v>1.4544043172450074</v>
      </c>
      <c r="AZ275" s="1">
        <v>4.676012601553297E-3</v>
      </c>
      <c r="BA275" s="2">
        <v>311.66232402978699</v>
      </c>
      <c r="BB275" s="2">
        <v>0.6271662627019623</v>
      </c>
      <c r="BC275" s="1">
        <v>2.016383830060807E-3</v>
      </c>
      <c r="BD275" s="2">
        <v>316.04549170509398</v>
      </c>
      <c r="BE275" s="2">
        <v>5.0103339380089551</v>
      </c>
      <c r="BF275" s="1">
        <v>1.610857748036601E-2</v>
      </c>
      <c r="BG275" s="1"/>
      <c r="BH275" t="s">
        <v>163</v>
      </c>
      <c r="BI275" s="2">
        <v>303.44652175562402</v>
      </c>
      <c r="BJ275" s="2">
        <v>303.86317428731604</v>
      </c>
      <c r="BK275" s="2">
        <v>0.41665253169202288</v>
      </c>
      <c r="BL275" s="1">
        <v>1.3730674165630002E-3</v>
      </c>
      <c r="BM275" s="2">
        <v>303.44223328737996</v>
      </c>
      <c r="BN275" s="2">
        <v>-4.2884682440558208E-3</v>
      </c>
      <c r="BO275" s="1">
        <v>-1.4132533862126364E-5</v>
      </c>
      <c r="BP275" s="2">
        <v>303.37117275833799</v>
      </c>
      <c r="BQ275" s="2">
        <v>-7.5348997286027952E-2</v>
      </c>
      <c r="BR275" s="1">
        <v>-2.4831063098066785E-4</v>
      </c>
      <c r="BS275" s="2">
        <v>303.44183810978598</v>
      </c>
      <c r="BT275" s="2">
        <v>-4.6836458380425938E-3</v>
      </c>
      <c r="BU275" s="1">
        <v>-1.5434831188523213E-5</v>
      </c>
      <c r="BV275" s="2">
        <v>303.52076085041</v>
      </c>
      <c r="BW275" s="2">
        <v>7.4239094785980342E-2</v>
      </c>
      <c r="BX275" s="1">
        <v>2.4465297659851792E-4</v>
      </c>
      <c r="BY275" s="2">
        <v>304.089847046871</v>
      </c>
      <c r="BZ275" s="2">
        <v>0.64332529124698112</v>
      </c>
      <c r="CA275" s="1">
        <v>2.1200615104267802E-3</v>
      </c>
      <c r="CC275" t="s">
        <v>163</v>
      </c>
      <c r="CE275" s="23">
        <v>311.03515776708502</v>
      </c>
      <c r="CF275" s="23">
        <v>305.88054470133699</v>
      </c>
      <c r="CG275" s="23">
        <v>-5.1546130657480376</v>
      </c>
      <c r="CH275" s="24">
        <v>-1.6572445066187689E-2</v>
      </c>
      <c r="CI275" s="2">
        <v>303.44652175562402</v>
      </c>
      <c r="CJ275" s="2">
        <v>301.75281258375196</v>
      </c>
      <c r="CK275" s="2">
        <v>-1.6937091718720581</v>
      </c>
      <c r="CL275" s="1">
        <v>-5.581573853847172E-3</v>
      </c>
      <c r="CN275" s="25" t="s">
        <v>163</v>
      </c>
      <c r="CO275" s="27">
        <v>0.12731300000000001</v>
      </c>
      <c r="CP275" s="27">
        <v>14.342222</v>
      </c>
      <c r="CQ275" s="28">
        <f t="shared" si="84"/>
        <v>-14.519506044502942</v>
      </c>
      <c r="CR275" s="27">
        <f t="shared" si="85"/>
        <v>-10.131346195879001</v>
      </c>
      <c r="CU275" s="30">
        <v>236</v>
      </c>
      <c r="CV275" s="30"/>
      <c r="CW275" s="34" t="s">
        <v>163</v>
      </c>
      <c r="CX275" s="34" t="s">
        <v>976</v>
      </c>
      <c r="CY275" s="34" t="s">
        <v>163</v>
      </c>
      <c r="CZ275" s="34" t="s">
        <v>976</v>
      </c>
      <c r="DA275" s="32"/>
      <c r="DB275" s="32"/>
      <c r="DC275" t="s">
        <v>163</v>
      </c>
      <c r="DD275">
        <v>1449352</v>
      </c>
      <c r="DE275" t="s">
        <v>963</v>
      </c>
      <c r="DF275" s="30">
        <v>326</v>
      </c>
      <c r="DG275" s="39" t="s">
        <v>163</v>
      </c>
      <c r="DK275" s="30">
        <v>256</v>
      </c>
      <c r="DL275" s="30"/>
      <c r="DM275" s="32"/>
      <c r="DN275" s="32" t="s">
        <v>163</v>
      </c>
      <c r="DO275" s="41">
        <v>1437261</v>
      </c>
    </row>
    <row r="276" spans="1:119" ht="15.75" x14ac:dyDescent="0.25">
      <c r="A276" t="s">
        <v>599</v>
      </c>
      <c r="B276" t="s">
        <v>164</v>
      </c>
      <c r="C276" s="52">
        <v>321.56039016375297</v>
      </c>
      <c r="D276" s="52">
        <v>326.393056007555</v>
      </c>
      <c r="E276" s="52">
        <v>4.8326658438020331</v>
      </c>
      <c r="F276" s="124">
        <v>1.5028797052214743E-2</v>
      </c>
      <c r="G276" s="45">
        <v>316.93026509384401</v>
      </c>
      <c r="H276" s="45">
        <v>317.322956109156</v>
      </c>
      <c r="I276" s="45">
        <v>0.39269101531198203</v>
      </c>
      <c r="J276" s="46">
        <v>1.2390454890627281E-3</v>
      </c>
      <c r="K276" s="47">
        <v>3</v>
      </c>
      <c r="L276" s="55">
        <f t="shared" si="76"/>
        <v>306.24254009384401</v>
      </c>
      <c r="M276" s="55">
        <f t="shared" si="77"/>
        <v>306.635231109156</v>
      </c>
      <c r="N276" s="55">
        <f t="shared" si="78"/>
        <v>0.39269101531198203</v>
      </c>
      <c r="O276" s="129">
        <f t="shared" si="79"/>
        <v>1.2822876116154438E-3</v>
      </c>
      <c r="P276" s="54"/>
      <c r="Q276" s="42">
        <f t="shared" si="80"/>
        <v>272.21951431593288</v>
      </c>
      <c r="R276" s="42">
        <f t="shared" si="81"/>
        <v>276.31064615023945</v>
      </c>
      <c r="S276" s="42">
        <f t="shared" si="82"/>
        <v>259.25206610419434</v>
      </c>
      <c r="T276" s="42">
        <f t="shared" si="83"/>
        <v>259.58450181684549</v>
      </c>
      <c r="AB276" t="s">
        <v>164</v>
      </c>
      <c r="AC276" s="2">
        <v>321.56039016375297</v>
      </c>
      <c r="AD276" s="2">
        <v>322.56903642232402</v>
      </c>
      <c r="AE276" s="2">
        <v>1.0086462585710478</v>
      </c>
      <c r="AF276" s="1">
        <v>3.13672420305685E-3</v>
      </c>
      <c r="AG276" s="2">
        <v>316.93026509384401</v>
      </c>
      <c r="AH276" s="2">
        <v>317.180143415847</v>
      </c>
      <c r="AI276" s="2">
        <v>0.24987832200298499</v>
      </c>
      <c r="AJ276" s="1">
        <v>7.8843313348125736E-4</v>
      </c>
      <c r="AM276" t="s">
        <v>164</v>
      </c>
      <c r="AN276" s="2">
        <v>321.56039016375297</v>
      </c>
      <c r="AO276" s="2">
        <v>322.63411834815298</v>
      </c>
      <c r="AP276" s="2">
        <v>1.0737281844000108</v>
      </c>
      <c r="AQ276" s="1">
        <v>3.3391183032624766E-3</v>
      </c>
      <c r="AR276" s="2">
        <v>321.61854576930301</v>
      </c>
      <c r="AS276" s="2">
        <v>5.81556055500414E-2</v>
      </c>
      <c r="AT276" s="1">
        <v>1.8085438172414818E-4</v>
      </c>
      <c r="AU276" s="2">
        <v>321.43933483227499</v>
      </c>
      <c r="AV276" s="2">
        <v>-0.12105533147797587</v>
      </c>
      <c r="AW276" s="1">
        <v>-3.7646219864433263E-4</v>
      </c>
      <c r="AX276" s="2">
        <v>322.69001065870799</v>
      </c>
      <c r="AY276" s="2">
        <v>1.1296204949550201</v>
      </c>
      <c r="AZ276" s="1">
        <v>3.5129342092779735E-3</v>
      </c>
      <c r="BA276" s="2">
        <v>321.644805694431</v>
      </c>
      <c r="BB276" s="2">
        <v>8.4415530678029427E-2</v>
      </c>
      <c r="BC276" s="1">
        <v>2.6251843591507416E-4</v>
      </c>
      <c r="BD276" s="2">
        <v>323.972178496092</v>
      </c>
      <c r="BE276" s="2">
        <v>2.4117883323390288</v>
      </c>
      <c r="BF276" s="1">
        <v>7.5002655989776538E-3</v>
      </c>
      <c r="BG276" s="1"/>
      <c r="BH276" t="s">
        <v>164</v>
      </c>
      <c r="BI276" s="2">
        <v>316.93026509384401</v>
      </c>
      <c r="BJ276" s="2">
        <v>316.96561808223498</v>
      </c>
      <c r="BK276" s="2">
        <v>3.5352988390968676E-2</v>
      </c>
      <c r="BL276" s="1">
        <v>1.1154816148751381E-4</v>
      </c>
      <c r="BM276" s="2">
        <v>316.903864660632</v>
      </c>
      <c r="BN276" s="2">
        <v>-2.6400433212018015E-2</v>
      </c>
      <c r="BO276" s="1">
        <v>-8.3300448457331036E-5</v>
      </c>
      <c r="BP276" s="2">
        <v>316.89605050305096</v>
      </c>
      <c r="BQ276" s="2">
        <v>-3.4214590793055777E-2</v>
      </c>
      <c r="BR276" s="1">
        <v>-1.079562117014124E-4</v>
      </c>
      <c r="BS276" s="2">
        <v>316.87757539663602</v>
      </c>
      <c r="BT276" s="2">
        <v>-5.2689697207995323E-2</v>
      </c>
      <c r="BU276" s="1">
        <v>-1.6625012821793383E-4</v>
      </c>
      <c r="BV276" s="2">
        <v>316.88374813923195</v>
      </c>
      <c r="BW276" s="2">
        <v>-4.651695461205918E-2</v>
      </c>
      <c r="BX276" s="1">
        <v>-1.4677346954632234E-4</v>
      </c>
      <c r="BY276" s="2">
        <v>316.83166888582701</v>
      </c>
      <c r="BZ276" s="2">
        <v>-9.8596208016999753E-2</v>
      </c>
      <c r="CA276" s="1">
        <v>-3.1109748381968227E-4</v>
      </c>
      <c r="CC276" t="s">
        <v>164</v>
      </c>
      <c r="CE276" s="23">
        <v>321.56039016375297</v>
      </c>
      <c r="CF276" s="23">
        <v>323.48577956324601</v>
      </c>
      <c r="CG276" s="23">
        <v>1.9253893994930422</v>
      </c>
      <c r="CH276" s="24">
        <v>5.9876448044877285E-3</v>
      </c>
      <c r="CI276" s="2">
        <v>316.93026509384401</v>
      </c>
      <c r="CJ276" s="2">
        <v>317.225194011003</v>
      </c>
      <c r="CK276" s="2">
        <v>0.29492891715898395</v>
      </c>
      <c r="CL276" s="1">
        <v>9.3057984560627116E-4</v>
      </c>
      <c r="CN276" s="25" t="s">
        <v>164</v>
      </c>
      <c r="CO276" s="27">
        <v>6.9466E-2</v>
      </c>
      <c r="CP276" s="27">
        <v>10.618259</v>
      </c>
      <c r="CQ276" s="28">
        <f t="shared" si="84"/>
        <v>-10.701865901392324</v>
      </c>
      <c r="CR276" s="27">
        <f t="shared" si="85"/>
        <v>-4.9050057886600005</v>
      </c>
      <c r="CU276" s="30">
        <v>237</v>
      </c>
      <c r="CV276" s="30"/>
      <c r="CW276" s="34" t="s">
        <v>164</v>
      </c>
      <c r="CX276" s="34" t="s">
        <v>976</v>
      </c>
      <c r="CY276" s="34" t="s">
        <v>164</v>
      </c>
      <c r="CZ276" s="34" t="s">
        <v>976</v>
      </c>
      <c r="DA276" s="32"/>
      <c r="DB276" s="32"/>
      <c r="DC276" t="s">
        <v>164</v>
      </c>
      <c r="DD276">
        <v>1181254</v>
      </c>
      <c r="DE276" t="s">
        <v>963</v>
      </c>
      <c r="DF276" s="30">
        <v>327</v>
      </c>
      <c r="DG276" s="39" t="s">
        <v>164</v>
      </c>
      <c r="DK276" s="30">
        <v>257</v>
      </c>
      <c r="DL276" s="30"/>
      <c r="DM276" s="32"/>
      <c r="DN276" s="32" t="s">
        <v>164</v>
      </c>
      <c r="DO276" s="41">
        <v>1177348</v>
      </c>
    </row>
    <row r="277" spans="1:119" ht="15.75" x14ac:dyDescent="0.25">
      <c r="A277" t="s">
        <v>600</v>
      </c>
      <c r="B277" t="s">
        <v>165</v>
      </c>
      <c r="C277" s="52">
        <v>103.64762116759501</v>
      </c>
      <c r="D277" s="52">
        <v>106.28103587286999</v>
      </c>
      <c r="E277" s="52">
        <v>2.633414705274987</v>
      </c>
      <c r="F277" s="124">
        <v>2.5407382008476941E-2</v>
      </c>
      <c r="G277" s="45">
        <v>104.418174553773</v>
      </c>
      <c r="H277" s="45">
        <v>104.832723281309</v>
      </c>
      <c r="I277" s="45">
        <v>0.41454872753600114</v>
      </c>
      <c r="J277" s="46">
        <v>3.9700821174815494E-3</v>
      </c>
      <c r="K277" s="47">
        <v>4</v>
      </c>
      <c r="L277" s="55">
        <f t="shared" si="76"/>
        <v>98.394316553772995</v>
      </c>
      <c r="M277" s="55">
        <f t="shared" si="77"/>
        <v>98.808865281309011</v>
      </c>
      <c r="N277" s="55">
        <f t="shared" si="78"/>
        <v>0.41454872753601535</v>
      </c>
      <c r="O277" s="129">
        <f t="shared" si="79"/>
        <v>4.2131369174098826E-3</v>
      </c>
      <c r="P277" s="54"/>
      <c r="Q277" s="42">
        <f t="shared" si="80"/>
        <v>157.06136393854237</v>
      </c>
      <c r="R277" s="42">
        <f t="shared" si="81"/>
        <v>161.05188201090135</v>
      </c>
      <c r="S277" s="42">
        <f t="shared" si="82"/>
        <v>149.10082245638549</v>
      </c>
      <c r="T277" s="42">
        <f t="shared" si="83"/>
        <v>149.72900463589266</v>
      </c>
      <c r="AB277" t="s">
        <v>165</v>
      </c>
      <c r="AC277" s="2">
        <v>103.64762116759501</v>
      </c>
      <c r="AD277" s="2">
        <v>104.501516602843</v>
      </c>
      <c r="AE277" s="2">
        <v>0.85389543524799194</v>
      </c>
      <c r="AF277" s="1">
        <v>8.2384470152698386E-3</v>
      </c>
      <c r="AG277" s="2">
        <v>104.418174553773</v>
      </c>
      <c r="AH277" s="2">
        <v>104.646627228593</v>
      </c>
      <c r="AI277" s="2">
        <v>0.22845267482000509</v>
      </c>
      <c r="AJ277" s="1">
        <v>2.1878631358601E-3</v>
      </c>
      <c r="AM277" t="s">
        <v>165</v>
      </c>
      <c r="AN277" s="2">
        <v>103.64762116759501</v>
      </c>
      <c r="AO277" s="2">
        <v>105.26378181476501</v>
      </c>
      <c r="AP277" s="2">
        <v>1.6161606471700054</v>
      </c>
      <c r="AQ277" s="1">
        <v>1.5592838783600479E-2</v>
      </c>
      <c r="AR277" s="2">
        <v>103.86106513052499</v>
      </c>
      <c r="AS277" s="2">
        <v>0.21344396292998624</v>
      </c>
      <c r="AT277" s="1">
        <v>2.0593233161121365E-3</v>
      </c>
      <c r="AU277" s="2">
        <v>103.48625060537999</v>
      </c>
      <c r="AV277" s="2">
        <v>-0.16137056221501211</v>
      </c>
      <c r="AW277" s="1">
        <v>-1.5569152518616987E-3</v>
      </c>
      <c r="AX277" s="2">
        <v>104.09751577254801</v>
      </c>
      <c r="AY277" s="2">
        <v>0.44989460495300193</v>
      </c>
      <c r="AZ277" s="1">
        <v>4.3406167925989954E-3</v>
      </c>
      <c r="BA277" s="2">
        <v>104.135928062674</v>
      </c>
      <c r="BB277" s="2">
        <v>0.48830689507899194</v>
      </c>
      <c r="BC277" s="1">
        <v>4.7112214402819218E-3</v>
      </c>
      <c r="BD277" s="2">
        <v>106.61985119431699</v>
      </c>
      <c r="BE277" s="2">
        <v>2.9722300267219879</v>
      </c>
      <c r="BF277" s="1">
        <v>2.8676297567080518E-2</v>
      </c>
      <c r="BG277" s="1"/>
      <c r="BH277" t="s">
        <v>165</v>
      </c>
      <c r="BI277" s="2">
        <v>104.418174553773</v>
      </c>
      <c r="BJ277" s="2">
        <v>104.785706895244</v>
      </c>
      <c r="BK277" s="2">
        <v>0.367532341471005</v>
      </c>
      <c r="BL277" s="1">
        <v>3.5198119775761271E-3</v>
      </c>
      <c r="BM277" s="2">
        <v>104.463416482938</v>
      </c>
      <c r="BN277" s="2">
        <v>4.5241929165001693E-2</v>
      </c>
      <c r="BO277" s="1">
        <v>4.33276384674807E-4</v>
      </c>
      <c r="BP277" s="2">
        <v>104.372569596791</v>
      </c>
      <c r="BQ277" s="2">
        <v>-4.5604956982003841E-2</v>
      </c>
      <c r="BR277" s="1">
        <v>-4.367530573762168E-4</v>
      </c>
      <c r="BS277" s="2">
        <v>104.421832619344</v>
      </c>
      <c r="BT277" s="2">
        <v>3.6580655710025667E-3</v>
      </c>
      <c r="BU277" s="1">
        <v>3.5032843531647316E-5</v>
      </c>
      <c r="BV277" s="2">
        <v>104.530528143879</v>
      </c>
      <c r="BW277" s="2">
        <v>0.11235359010599666</v>
      </c>
      <c r="BX277" s="1">
        <v>1.0759964976033659E-3</v>
      </c>
      <c r="BY277" s="2">
        <v>104.998012813968</v>
      </c>
      <c r="BZ277" s="2">
        <v>0.57983826019500384</v>
      </c>
      <c r="CA277" s="1">
        <v>5.5530396185618077E-3</v>
      </c>
      <c r="CC277" t="s">
        <v>165</v>
      </c>
      <c r="CE277" s="23">
        <v>103.64762116759501</v>
      </c>
      <c r="CF277" s="23">
        <v>103.733745599537</v>
      </c>
      <c r="CG277" s="23">
        <v>8.6124431941996704E-2</v>
      </c>
      <c r="CH277" s="24">
        <v>8.3093495993252135E-4</v>
      </c>
      <c r="CI277" s="2">
        <v>104.418174553773</v>
      </c>
      <c r="CJ277" s="2">
        <v>104.36173598782099</v>
      </c>
      <c r="CK277" s="2">
        <v>-5.6438565952007025E-2</v>
      </c>
      <c r="CL277" s="1">
        <v>-5.4050519646790449E-4</v>
      </c>
      <c r="CN277" s="25" t="s">
        <v>165</v>
      </c>
      <c r="CO277" s="27">
        <v>5.3331999999999997E-2</v>
      </c>
      <c r="CP277" s="27">
        <v>5.9705259999999996</v>
      </c>
      <c r="CQ277" s="28">
        <f t="shared" si="84"/>
        <v>-5.9947154000057123</v>
      </c>
      <c r="CR277" s="27">
        <f t="shared" si="85"/>
        <v>3.375034829197002</v>
      </c>
      <c r="CU277" s="30">
        <v>238</v>
      </c>
      <c r="CV277" s="30"/>
      <c r="CW277" s="34" t="s">
        <v>165</v>
      </c>
      <c r="CX277" s="34" t="s">
        <v>976</v>
      </c>
      <c r="CY277" s="34" t="s">
        <v>165</v>
      </c>
      <c r="CZ277" s="34" t="s">
        <v>976</v>
      </c>
      <c r="DA277" s="32"/>
      <c r="DB277" s="32"/>
      <c r="DC277" t="s">
        <v>165</v>
      </c>
      <c r="DD277">
        <v>659918</v>
      </c>
      <c r="DE277" t="s">
        <v>963</v>
      </c>
      <c r="DF277" s="30">
        <v>328</v>
      </c>
      <c r="DG277" s="39" t="s">
        <v>165</v>
      </c>
      <c r="DK277" s="30">
        <v>258</v>
      </c>
      <c r="DL277" s="30"/>
      <c r="DM277" s="32"/>
      <c r="DN277" s="32" t="s">
        <v>165</v>
      </c>
      <c r="DO277" s="41">
        <v>655462</v>
      </c>
    </row>
    <row r="278" spans="1:119" ht="15.75" x14ac:dyDescent="0.25">
      <c r="A278" t="s">
        <v>601</v>
      </c>
      <c r="B278" t="s">
        <v>169</v>
      </c>
      <c r="C278" s="52">
        <v>162.73791854744198</v>
      </c>
      <c r="D278" s="52">
        <v>164.898437604202</v>
      </c>
      <c r="E278" s="52">
        <v>2.1605190567600232</v>
      </c>
      <c r="F278" s="124">
        <v>1.3276064214439245E-2</v>
      </c>
      <c r="G278" s="45">
        <v>160.54277400030699</v>
      </c>
      <c r="H278" s="45">
        <v>160.65849591082599</v>
      </c>
      <c r="I278" s="45">
        <v>0.11572191051899949</v>
      </c>
      <c r="J278" s="46">
        <v>7.2081668726353394E-4</v>
      </c>
      <c r="K278" s="47">
        <v>3</v>
      </c>
      <c r="L278" s="55">
        <f t="shared" si="76"/>
        <v>154.470996000307</v>
      </c>
      <c r="M278" s="55">
        <f t="shared" si="77"/>
        <v>154.586717910826</v>
      </c>
      <c r="N278" s="55">
        <f t="shared" si="78"/>
        <v>0.11572191051899949</v>
      </c>
      <c r="O278" s="129">
        <f t="shared" si="79"/>
        <v>7.4914976607498216E-4</v>
      </c>
      <c r="P278" s="54"/>
      <c r="Q278" s="42">
        <f t="shared" si="80"/>
        <v>229.6462811438179</v>
      </c>
      <c r="R278" s="42">
        <f t="shared" si="81"/>
        <v>232.6950799188904</v>
      </c>
      <c r="S278" s="42">
        <f t="shared" si="82"/>
        <v>217.98048108689952</v>
      </c>
      <c r="T278" s="42">
        <f t="shared" si="83"/>
        <v>218.14378111331467</v>
      </c>
      <c r="AB278" t="s">
        <v>169</v>
      </c>
      <c r="AC278" s="2">
        <v>162.73791854744198</v>
      </c>
      <c r="AD278" s="2">
        <v>162.11661471512301</v>
      </c>
      <c r="AE278" s="2">
        <v>-0.62130383231897213</v>
      </c>
      <c r="AF278" s="1">
        <v>-3.8178184768772696E-3</v>
      </c>
      <c r="AG278" s="2">
        <v>160.54277400030699</v>
      </c>
      <c r="AH278" s="2">
        <v>160.35004682425401</v>
      </c>
      <c r="AI278" s="2">
        <v>-0.1927271760529834</v>
      </c>
      <c r="AJ278" s="1">
        <v>-1.2004724426439453E-3</v>
      </c>
      <c r="AM278" t="s">
        <v>169</v>
      </c>
      <c r="AN278" s="2">
        <v>162.73791854744198</v>
      </c>
      <c r="AO278" s="2">
        <v>164.59645504308901</v>
      </c>
      <c r="AP278" s="2">
        <v>1.8585364956470301</v>
      </c>
      <c r="AQ278" s="1">
        <v>1.1420426857095524E-2</v>
      </c>
      <c r="AR278" s="2">
        <v>163.08432001634</v>
      </c>
      <c r="AS278" s="2">
        <v>0.34640146889802281</v>
      </c>
      <c r="AT278" s="1">
        <v>2.1285848558831024E-3</v>
      </c>
      <c r="AU278" s="2">
        <v>162.85358352618701</v>
      </c>
      <c r="AV278" s="2">
        <v>0.11566497874503057</v>
      </c>
      <c r="AW278" s="1">
        <v>7.1074387442967982E-4</v>
      </c>
      <c r="AX278" s="2">
        <v>163.309430070682</v>
      </c>
      <c r="AY278" s="2">
        <v>0.57151152324001941</v>
      </c>
      <c r="AZ278" s="1">
        <v>3.5118522366587245E-3</v>
      </c>
      <c r="BA278" s="2">
        <v>163.19894954882699</v>
      </c>
      <c r="BB278" s="2">
        <v>0.46103100138500963</v>
      </c>
      <c r="BC278" s="1">
        <v>2.8329660690025855E-3</v>
      </c>
      <c r="BD278" s="2">
        <v>166.50137135301</v>
      </c>
      <c r="BE278" s="2">
        <v>3.7634528055680221</v>
      </c>
      <c r="BF278" s="1">
        <v>2.3125850687778619E-2</v>
      </c>
      <c r="BG278" s="1"/>
      <c r="BH278" t="s">
        <v>169</v>
      </c>
      <c r="BI278" s="2">
        <v>160.54277400030699</v>
      </c>
      <c r="BJ278" s="2">
        <v>160.93018139011201</v>
      </c>
      <c r="BK278" s="2">
        <v>0.38740738980501987</v>
      </c>
      <c r="BL278" s="1">
        <v>2.4131101023847955E-3</v>
      </c>
      <c r="BM278" s="2">
        <v>160.61691941739898</v>
      </c>
      <c r="BN278" s="2">
        <v>7.4145417091983745E-2</v>
      </c>
      <c r="BO278" s="1">
        <v>4.618421324390593E-4</v>
      </c>
      <c r="BP278" s="2">
        <v>160.57545878913001</v>
      </c>
      <c r="BQ278" s="2">
        <v>3.2684788823019062E-2</v>
      </c>
      <c r="BR278" s="1">
        <v>2.0358928657204193E-4</v>
      </c>
      <c r="BS278" s="2">
        <v>160.51241136508102</v>
      </c>
      <c r="BT278" s="2">
        <v>-3.0362635225969825E-2</v>
      </c>
      <c r="BU278" s="1">
        <v>-1.8912489468950975E-4</v>
      </c>
      <c r="BV278" s="2">
        <v>160.633718358289</v>
      </c>
      <c r="BW278" s="2">
        <v>9.0944357982010615E-2</v>
      </c>
      <c r="BX278" s="1">
        <v>5.664805441933918E-4</v>
      </c>
      <c r="BY278" s="2">
        <v>161.20437953668099</v>
      </c>
      <c r="BZ278" s="2">
        <v>0.66160553637399744</v>
      </c>
      <c r="CA278" s="1">
        <v>4.1210545942898203E-3</v>
      </c>
      <c r="CC278" t="s">
        <v>169</v>
      </c>
      <c r="CE278" s="23">
        <v>162.73791854744198</v>
      </c>
      <c r="CF278" s="23">
        <v>163.21669535432801</v>
      </c>
      <c r="CG278" s="23">
        <v>0.47877680688603164</v>
      </c>
      <c r="CH278" s="24">
        <v>2.942011371163364E-3</v>
      </c>
      <c r="CI278" s="2">
        <v>160.54277400030699</v>
      </c>
      <c r="CJ278" s="2">
        <v>160.55242617465902</v>
      </c>
      <c r="CK278" s="2">
        <v>9.652174352027032E-3</v>
      </c>
      <c r="CL278" s="1">
        <v>6.0122135126483954E-5</v>
      </c>
      <c r="CN278" s="25" t="s">
        <v>169</v>
      </c>
      <c r="CO278" s="27">
        <v>5.0396999999999997E-2</v>
      </c>
      <c r="CP278" s="27">
        <v>6.0213809999999999</v>
      </c>
      <c r="CQ278" s="28">
        <f t="shared" si="84"/>
        <v>-6.0651285074305488</v>
      </c>
      <c r="CR278" s="27">
        <f t="shared" si="85"/>
        <v>-0.65233527962500037</v>
      </c>
      <c r="CU278" s="30">
        <v>243</v>
      </c>
      <c r="CV278" s="30"/>
      <c r="CW278" s="34" t="s">
        <v>169</v>
      </c>
      <c r="CX278" s="34" t="s">
        <v>976</v>
      </c>
      <c r="CY278" s="34" t="s">
        <v>169</v>
      </c>
      <c r="CZ278" s="34" t="s">
        <v>976</v>
      </c>
      <c r="DA278" s="32"/>
      <c r="DB278" s="32"/>
      <c r="DC278" t="s">
        <v>169</v>
      </c>
      <c r="DD278">
        <v>708646</v>
      </c>
      <c r="DE278" t="s">
        <v>963</v>
      </c>
      <c r="DF278" s="30">
        <v>329</v>
      </c>
      <c r="DG278" s="39" t="s">
        <v>169</v>
      </c>
      <c r="DK278" s="30">
        <v>262</v>
      </c>
      <c r="DL278" s="30"/>
      <c r="DM278" s="32"/>
      <c r="DN278" s="32" t="s">
        <v>169</v>
      </c>
      <c r="DO278" s="41">
        <v>701162</v>
      </c>
    </row>
    <row r="279" spans="1:119" ht="15.75" x14ac:dyDescent="0.25">
      <c r="A279" t="s">
        <v>602</v>
      </c>
      <c r="B279" t="s">
        <v>171</v>
      </c>
      <c r="C279" s="52">
        <v>194.316601495513</v>
      </c>
      <c r="D279" s="52">
        <v>197.54251180216801</v>
      </c>
      <c r="E279" s="52">
        <v>3.2259103066550097</v>
      </c>
      <c r="F279" s="124">
        <v>1.6601310859841793E-2</v>
      </c>
      <c r="G279" s="45">
        <v>189.35132608685498</v>
      </c>
      <c r="H279" s="45">
        <v>189.63304145519899</v>
      </c>
      <c r="I279" s="45">
        <v>0.28171536834400968</v>
      </c>
      <c r="J279" s="46">
        <v>1.4877918954461799E-3</v>
      </c>
      <c r="K279" s="47">
        <v>4</v>
      </c>
      <c r="L279" s="55">
        <f t="shared" si="76"/>
        <v>181.62387408685498</v>
      </c>
      <c r="M279" s="55">
        <f t="shared" si="77"/>
        <v>181.90558945519899</v>
      </c>
      <c r="N279" s="55">
        <f t="shared" si="78"/>
        <v>0.28171536834400968</v>
      </c>
      <c r="O279" s="129">
        <f t="shared" si="79"/>
        <v>1.5510921664917774E-3</v>
      </c>
      <c r="P279" s="54"/>
      <c r="Q279" s="42">
        <f t="shared" si="80"/>
        <v>245.34397809076444</v>
      </c>
      <c r="R279" s="42">
        <f t="shared" si="81"/>
        <v>249.41700973863945</v>
      </c>
      <c r="S279" s="42">
        <f t="shared" si="82"/>
        <v>229.31815110894715</v>
      </c>
      <c r="T279" s="42">
        <f t="shared" si="83"/>
        <v>229.67384469676659</v>
      </c>
      <c r="AB279" t="s">
        <v>171</v>
      </c>
      <c r="AC279" s="2">
        <v>194.316601495513</v>
      </c>
      <c r="AD279" s="2">
        <v>194.74030955862</v>
      </c>
      <c r="AE279" s="2">
        <v>0.42370806310700004</v>
      </c>
      <c r="AF279" s="1">
        <v>2.1805036720796292E-3</v>
      </c>
      <c r="AG279" s="2">
        <v>189.35132608685498</v>
      </c>
      <c r="AH279" s="2">
        <v>189.442574861417</v>
      </c>
      <c r="AI279" s="2">
        <v>9.1248774562018298E-2</v>
      </c>
      <c r="AJ279" s="1">
        <v>4.8190195678990232E-4</v>
      </c>
      <c r="AM279" t="s">
        <v>171</v>
      </c>
      <c r="AN279" s="2">
        <v>194.316601495513</v>
      </c>
      <c r="AO279" s="2">
        <v>195.11152349423799</v>
      </c>
      <c r="AP279" s="2">
        <v>0.79492199872498759</v>
      </c>
      <c r="AQ279" s="1">
        <v>4.0908599296563099E-3</v>
      </c>
      <c r="AR279" s="2">
        <v>194.47051437835802</v>
      </c>
      <c r="AS279" s="2">
        <v>0.15391288284502025</v>
      </c>
      <c r="AT279" s="1">
        <v>7.9207273933603803E-4</v>
      </c>
      <c r="AU279" s="2">
        <v>194.20942065522098</v>
      </c>
      <c r="AV279" s="2">
        <v>-0.10718084029201691</v>
      </c>
      <c r="AW279" s="1">
        <v>-5.5157840074972621E-4</v>
      </c>
      <c r="AX279" s="2">
        <v>195.01650312998802</v>
      </c>
      <c r="AY279" s="2">
        <v>0.69990163447502596</v>
      </c>
      <c r="AZ279" s="1">
        <v>3.6018622654389494E-3</v>
      </c>
      <c r="BA279" s="2">
        <v>194.54334292588499</v>
      </c>
      <c r="BB279" s="2">
        <v>0.22674143037198746</v>
      </c>
      <c r="BC279" s="1">
        <v>1.166865973503675E-3</v>
      </c>
      <c r="BD279" s="2">
        <v>196.34162410603898</v>
      </c>
      <c r="BE279" s="2">
        <v>2.0250226105259799</v>
      </c>
      <c r="BF279" s="1">
        <v>1.0421253742299214E-2</v>
      </c>
      <c r="BG279" s="1"/>
      <c r="BH279" t="s">
        <v>171</v>
      </c>
      <c r="BI279" s="2">
        <v>189.35132608685498</v>
      </c>
      <c r="BJ279" s="2">
        <v>189.40961975231502</v>
      </c>
      <c r="BK279" s="2">
        <v>5.8293665460041666E-2</v>
      </c>
      <c r="BL279" s="1">
        <v>3.0785982155362624E-4</v>
      </c>
      <c r="BM279" s="2">
        <v>189.35911624155</v>
      </c>
      <c r="BN279" s="2">
        <v>7.7901546950158718E-3</v>
      </c>
      <c r="BO279" s="1">
        <v>4.1141273504694375E-5</v>
      </c>
      <c r="BP279" s="2">
        <v>189.32103316527702</v>
      </c>
      <c r="BQ279" s="2">
        <v>-3.0292921577967036E-2</v>
      </c>
      <c r="BR279" s="1">
        <v>-1.5998262174341335E-4</v>
      </c>
      <c r="BS279" s="2">
        <v>189.298339219686</v>
      </c>
      <c r="BT279" s="2">
        <v>-5.2986867168982599E-2</v>
      </c>
      <c r="BU279" s="1">
        <v>-2.7983362073037531E-4</v>
      </c>
      <c r="BV279" s="2">
        <v>189.35657617372701</v>
      </c>
      <c r="BW279" s="2">
        <v>5.2500868720244398E-3</v>
      </c>
      <c r="BX279" s="1">
        <v>2.7726697142940725E-5</v>
      </c>
      <c r="BY279" s="2">
        <v>189.44436498245702</v>
      </c>
      <c r="BZ279" s="2">
        <v>9.3038895602035154E-2</v>
      </c>
      <c r="CA279" s="1">
        <v>4.9135592300715363E-4</v>
      </c>
      <c r="CC279" t="s">
        <v>171</v>
      </c>
      <c r="CE279" s="23">
        <v>194.316601495513</v>
      </c>
      <c r="CF279" s="23">
        <v>195.48551032093999</v>
      </c>
      <c r="CG279" s="23">
        <v>1.1689088254269961</v>
      </c>
      <c r="CH279" s="24">
        <v>6.0154861521391299E-3</v>
      </c>
      <c r="CI279" s="2">
        <v>189.35132608685498</v>
      </c>
      <c r="CJ279" s="2">
        <v>189.530981105687</v>
      </c>
      <c r="CK279" s="2">
        <v>0.17965501883202251</v>
      </c>
      <c r="CL279" s="1">
        <v>9.4879197597810957E-4</v>
      </c>
      <c r="CN279" s="25" t="s">
        <v>171</v>
      </c>
      <c r="CO279" s="27">
        <v>4.8857999999999999E-2</v>
      </c>
      <c r="CP279" s="27">
        <v>7.6785940000000004</v>
      </c>
      <c r="CQ279" s="28">
        <f t="shared" si="84"/>
        <v>-7.7287570721865206</v>
      </c>
      <c r="CR279" s="27">
        <f t="shared" si="85"/>
        <v>-0.48587993470700042</v>
      </c>
      <c r="CU279" s="30">
        <v>244</v>
      </c>
      <c r="CV279" s="30"/>
      <c r="CW279" s="34" t="s">
        <v>171</v>
      </c>
      <c r="CX279" s="34" t="s">
        <v>976</v>
      </c>
      <c r="CY279" s="34" t="s">
        <v>171</v>
      </c>
      <c r="CZ279" s="34" t="s">
        <v>976</v>
      </c>
      <c r="DA279" s="32"/>
      <c r="DB279" s="32"/>
      <c r="DC279" t="s">
        <v>171</v>
      </c>
      <c r="DD279">
        <v>792017</v>
      </c>
      <c r="DE279" t="s">
        <v>963</v>
      </c>
      <c r="DF279" s="30">
        <v>330</v>
      </c>
      <c r="DG279" s="39" t="s">
        <v>171</v>
      </c>
      <c r="DK279" s="30">
        <v>263</v>
      </c>
      <c r="DL279" s="30"/>
      <c r="DM279" s="32"/>
      <c r="DN279" s="32" t="s">
        <v>171</v>
      </c>
      <c r="DO279" s="41">
        <v>787004</v>
      </c>
    </row>
    <row r="280" spans="1:119" ht="15.75" x14ac:dyDescent="0.25">
      <c r="A280" t="s">
        <v>603</v>
      </c>
      <c r="B280" t="s">
        <v>175</v>
      </c>
      <c r="C280" s="52">
        <v>172.86830612148802</v>
      </c>
      <c r="D280" s="52">
        <v>175.23097844229099</v>
      </c>
      <c r="E280" s="52">
        <v>2.3626723208029716</v>
      </c>
      <c r="F280" s="124">
        <v>1.3667469612055652E-2</v>
      </c>
      <c r="G280" s="45">
        <v>167.591422270203</v>
      </c>
      <c r="H280" s="45">
        <v>167.689150262536</v>
      </c>
      <c r="I280" s="45">
        <v>9.7727992333005886E-2</v>
      </c>
      <c r="J280" s="46">
        <v>5.8313242413708828E-4</v>
      </c>
      <c r="K280" s="47">
        <v>4</v>
      </c>
      <c r="L280" s="55">
        <f t="shared" si="76"/>
        <v>160.125755270203</v>
      </c>
      <c r="M280" s="55">
        <f t="shared" si="77"/>
        <v>160.22348326253601</v>
      </c>
      <c r="N280" s="55">
        <f t="shared" si="78"/>
        <v>9.7727992333005886E-2</v>
      </c>
      <c r="O280" s="129">
        <f t="shared" si="79"/>
        <v>6.103202584000027E-4</v>
      </c>
      <c r="P280" s="54"/>
      <c r="Q280" s="42">
        <f t="shared" si="80"/>
        <v>205.78972281921469</v>
      </c>
      <c r="R280" s="42">
        <f t="shared" si="81"/>
        <v>208.6023476023197</v>
      </c>
      <c r="S280" s="42">
        <f t="shared" si="82"/>
        <v>190.6204528325417</v>
      </c>
      <c r="T280" s="42">
        <f t="shared" si="83"/>
        <v>190.73679235657076</v>
      </c>
      <c r="AB280" t="s">
        <v>175</v>
      </c>
      <c r="AC280" s="2">
        <v>172.86830612148802</v>
      </c>
      <c r="AD280" s="2">
        <v>173.241250376614</v>
      </c>
      <c r="AE280" s="2">
        <v>0.3729442551259865</v>
      </c>
      <c r="AF280" s="1">
        <v>2.157389422580965E-3</v>
      </c>
      <c r="AG280" s="2">
        <v>167.591422270203</v>
      </c>
      <c r="AH280" s="2">
        <v>167.66829573408899</v>
      </c>
      <c r="AI280" s="2">
        <v>7.6873463885988258E-2</v>
      </c>
      <c r="AJ280" s="1">
        <v>4.5869569483125044E-4</v>
      </c>
      <c r="AM280" t="s">
        <v>175</v>
      </c>
      <c r="AN280" s="2">
        <v>172.86830612148802</v>
      </c>
      <c r="AO280" s="2">
        <v>174.582397547271</v>
      </c>
      <c r="AP280" s="2">
        <v>1.714091425782982</v>
      </c>
      <c r="AQ280" s="1">
        <v>9.9155910313505156E-3</v>
      </c>
      <c r="AR280" s="2">
        <v>173.081451036684</v>
      </c>
      <c r="AS280" s="2">
        <v>0.21314491519598278</v>
      </c>
      <c r="AT280" s="1">
        <v>1.2329901297591778E-3</v>
      </c>
      <c r="AU280" s="2">
        <v>172.71211385305398</v>
      </c>
      <c r="AV280" s="2">
        <v>-0.15619226843404022</v>
      </c>
      <c r="AW280" s="1">
        <v>-9.0353328460493932E-4</v>
      </c>
      <c r="AX280" s="2">
        <v>173.56565741731501</v>
      </c>
      <c r="AY280" s="2">
        <v>0.69735129582699074</v>
      </c>
      <c r="AZ280" s="1">
        <v>4.0340031754398497E-3</v>
      </c>
      <c r="BA280" s="2">
        <v>173.237862765702</v>
      </c>
      <c r="BB280" s="2">
        <v>0.36955664421398637</v>
      </c>
      <c r="BC280" s="1">
        <v>2.1377929390611959E-3</v>
      </c>
      <c r="BD280" s="2">
        <v>176.125605053101</v>
      </c>
      <c r="BE280" s="2">
        <v>3.2572989316129792</v>
      </c>
      <c r="BF280" s="1">
        <v>1.8842661241348785E-2</v>
      </c>
      <c r="BG280" s="1"/>
      <c r="BH280" t="s">
        <v>175</v>
      </c>
      <c r="BI280" s="2">
        <v>167.591422270203</v>
      </c>
      <c r="BJ280" s="2">
        <v>167.925415775999</v>
      </c>
      <c r="BK280" s="2">
        <v>0.33399350579600195</v>
      </c>
      <c r="BL280" s="1">
        <v>1.9929033435703738E-3</v>
      </c>
      <c r="BM280" s="2">
        <v>167.61569402437001</v>
      </c>
      <c r="BN280" s="2">
        <v>2.4271754167017434E-2</v>
      </c>
      <c r="BO280" s="1">
        <v>1.4482694781290631E-4</v>
      </c>
      <c r="BP280" s="2">
        <v>167.547278646927</v>
      </c>
      <c r="BQ280" s="2">
        <v>-4.4143623275999744E-2</v>
      </c>
      <c r="BR280" s="1">
        <v>-2.634002544881337E-4</v>
      </c>
      <c r="BS280" s="2">
        <v>167.55469095787501</v>
      </c>
      <c r="BT280" s="2">
        <v>-3.6731312327987098E-2</v>
      </c>
      <c r="BU280" s="1">
        <v>-2.1917179191167804E-4</v>
      </c>
      <c r="BV280" s="2">
        <v>167.63633529386701</v>
      </c>
      <c r="BW280" s="2">
        <v>4.4913023664008733E-2</v>
      </c>
      <c r="BX280" s="1">
        <v>2.6799118389004846E-4</v>
      </c>
      <c r="BY280" s="2">
        <v>168.081060701019</v>
      </c>
      <c r="BZ280" s="2">
        <v>0.48963843081600089</v>
      </c>
      <c r="CA280" s="1">
        <v>2.9216198787702301E-3</v>
      </c>
      <c r="CC280" t="s">
        <v>175</v>
      </c>
      <c r="CE280" s="23">
        <v>172.86830612148802</v>
      </c>
      <c r="CF280" s="23">
        <v>172.87294302515301</v>
      </c>
      <c r="CG280" s="23">
        <v>4.6369036649878126E-3</v>
      </c>
      <c r="CH280" s="24">
        <v>2.682333025076962E-5</v>
      </c>
      <c r="CI280" s="2">
        <v>167.591422270203</v>
      </c>
      <c r="CJ280" s="2">
        <v>167.45982478772601</v>
      </c>
      <c r="CK280" s="2">
        <v>-0.13159748247699099</v>
      </c>
      <c r="CL280" s="1">
        <v>-7.8522803073310054E-4</v>
      </c>
      <c r="CN280" s="25" t="s">
        <v>175</v>
      </c>
      <c r="CO280" s="27">
        <v>6.1440000000000002E-2</v>
      </c>
      <c r="CP280" s="27">
        <v>7.4042269999999997</v>
      </c>
      <c r="CQ280" s="28">
        <f t="shared" si="84"/>
        <v>-7.4489205062714801</v>
      </c>
      <c r="CR280" s="27">
        <f t="shared" si="85"/>
        <v>-1.57932162028</v>
      </c>
      <c r="CU280" s="30">
        <v>248</v>
      </c>
      <c r="CV280" s="30"/>
      <c r="CW280" s="34" t="s">
        <v>175</v>
      </c>
      <c r="CX280" s="34" t="s">
        <v>976</v>
      </c>
      <c r="CY280" s="34" t="s">
        <v>175</v>
      </c>
      <c r="CZ280" s="34" t="s">
        <v>976</v>
      </c>
      <c r="DA280" s="32"/>
      <c r="DB280" s="32"/>
      <c r="DC280" t="s">
        <v>175</v>
      </c>
      <c r="DD280">
        <v>840024</v>
      </c>
      <c r="DE280" t="s">
        <v>963</v>
      </c>
      <c r="DF280" s="30">
        <v>331</v>
      </c>
      <c r="DG280" s="39" t="s">
        <v>175</v>
      </c>
      <c r="DK280" s="30">
        <v>266</v>
      </c>
      <c r="DL280" s="30"/>
      <c r="DM280" s="32"/>
      <c r="DN280" s="32" t="s">
        <v>175</v>
      </c>
      <c r="DO280" s="41">
        <v>836674</v>
      </c>
    </row>
    <row r="281" spans="1:119" ht="15.75" x14ac:dyDescent="0.25">
      <c r="A281" t="s">
        <v>604</v>
      </c>
      <c r="B281" t="s">
        <v>178</v>
      </c>
      <c r="C281" s="52">
        <v>107.51099362699901</v>
      </c>
      <c r="D281" s="52">
        <v>107.569265666622</v>
      </c>
      <c r="E281" s="52">
        <v>5.8272039622991656E-2</v>
      </c>
      <c r="F281" s="124">
        <v>5.4201005550336503E-4</v>
      </c>
      <c r="G281" s="45">
        <v>104.496777952334</v>
      </c>
      <c r="H281" s="45">
        <v>104.162784721101</v>
      </c>
      <c r="I281" s="45">
        <v>-0.33399323123299496</v>
      </c>
      <c r="J281" s="46">
        <v>-3.1962060245086725E-3</v>
      </c>
      <c r="K281" s="47">
        <v>4</v>
      </c>
      <c r="L281" s="55">
        <f t="shared" si="76"/>
        <v>98.63214995233399</v>
      </c>
      <c r="M281" s="55">
        <f t="shared" si="77"/>
        <v>98.298156721100995</v>
      </c>
      <c r="N281" s="55">
        <f t="shared" si="78"/>
        <v>-0.33399323123299496</v>
      </c>
      <c r="O281" s="129">
        <f t="shared" si="79"/>
        <v>-3.3862511503034666E-3</v>
      </c>
      <c r="P281" s="54"/>
      <c r="Q281" s="42">
        <f t="shared" si="80"/>
        <v>195.70974139283575</v>
      </c>
      <c r="R281" s="42">
        <f t="shared" si="81"/>
        <v>195.81581804063066</v>
      </c>
      <c r="S281" s="42">
        <f t="shared" si="82"/>
        <v>179.54696453798837</v>
      </c>
      <c r="T281" s="42">
        <f t="shared" si="83"/>
        <v>178.93897342278811</v>
      </c>
      <c r="AB281" t="s">
        <v>178</v>
      </c>
      <c r="AC281" s="2">
        <v>107.51099362699901</v>
      </c>
      <c r="AD281" s="2">
        <v>107.24713986213</v>
      </c>
      <c r="AE281" s="2">
        <v>-0.2638537648690118</v>
      </c>
      <c r="AF281" s="1">
        <v>-2.4542026444703117E-3</v>
      </c>
      <c r="AG281" s="2">
        <v>104.496777952334</v>
      </c>
      <c r="AH281" s="2">
        <v>104.403163029409</v>
      </c>
      <c r="AI281" s="2">
        <v>-9.3614922924999178E-2</v>
      </c>
      <c r="AJ281" s="1">
        <v>-8.9586420518823501E-4</v>
      </c>
      <c r="AM281" t="s">
        <v>178</v>
      </c>
      <c r="AN281" s="2">
        <v>107.51099362699901</v>
      </c>
      <c r="AO281" s="2">
        <v>108.935447058875</v>
      </c>
      <c r="AP281" s="2">
        <v>1.4244534318759889</v>
      </c>
      <c r="AQ281" s="1">
        <v>1.3249374634356173E-2</v>
      </c>
      <c r="AR281" s="2">
        <v>107.76305996949201</v>
      </c>
      <c r="AS281" s="2">
        <v>0.25206634249299498</v>
      </c>
      <c r="AT281" s="1">
        <v>2.3445634161611364E-3</v>
      </c>
      <c r="AU281" s="2">
        <v>107.61023914912801</v>
      </c>
      <c r="AV281" s="2">
        <v>9.9245522128995844E-2</v>
      </c>
      <c r="AW281" s="1">
        <v>9.2311975529982011E-4</v>
      </c>
      <c r="AX281" s="2">
        <v>107.963722505273</v>
      </c>
      <c r="AY281" s="2">
        <v>0.45272887827398733</v>
      </c>
      <c r="AZ281" s="1">
        <v>4.211000782345058E-3</v>
      </c>
      <c r="BA281" s="2">
        <v>107.92344217539599</v>
      </c>
      <c r="BB281" s="2">
        <v>0.41244854839698064</v>
      </c>
      <c r="BC281" s="1">
        <v>3.8363383546424902E-3</v>
      </c>
      <c r="BD281" s="2">
        <v>110.48626612237699</v>
      </c>
      <c r="BE281" s="2">
        <v>2.975272495377979</v>
      </c>
      <c r="BF281" s="1">
        <v>2.7674123315243968E-2</v>
      </c>
      <c r="BG281" s="1"/>
      <c r="BH281" t="s">
        <v>178</v>
      </c>
      <c r="BI281" s="2">
        <v>104.496777952334</v>
      </c>
      <c r="BJ281" s="2">
        <v>104.80459993044201</v>
      </c>
      <c r="BK281" s="2">
        <v>0.30782197810800938</v>
      </c>
      <c r="BL281" s="1">
        <v>2.9457556887392427E-3</v>
      </c>
      <c r="BM281" s="2">
        <v>104.54274632223401</v>
      </c>
      <c r="BN281" s="2">
        <v>4.596836990000952E-2</v>
      </c>
      <c r="BO281" s="1">
        <v>4.3990227068032569E-4</v>
      </c>
      <c r="BP281" s="2">
        <v>104.524822414973</v>
      </c>
      <c r="BQ281" s="2">
        <v>2.8044462639002177E-2</v>
      </c>
      <c r="BR281" s="1">
        <v>2.6837633837662058E-4</v>
      </c>
      <c r="BS281" s="2">
        <v>104.47245025319999</v>
      </c>
      <c r="BT281" s="2">
        <v>-2.4327699134005343E-2</v>
      </c>
      <c r="BU281" s="1">
        <v>-2.3280812682188512E-4</v>
      </c>
      <c r="BV281" s="2">
        <v>104.571352129083</v>
      </c>
      <c r="BW281" s="2">
        <v>7.4574176748996024E-2</v>
      </c>
      <c r="BX281" s="1">
        <v>7.136504896161764E-4</v>
      </c>
      <c r="BY281" s="2">
        <v>105.066655574352</v>
      </c>
      <c r="BZ281" s="2">
        <v>0.56987762201799796</v>
      </c>
      <c r="CA281" s="1">
        <v>5.4535425224110402E-3</v>
      </c>
      <c r="CC281" t="s">
        <v>178</v>
      </c>
      <c r="CE281" s="23">
        <v>107.51099362699901</v>
      </c>
      <c r="CF281" s="23">
        <v>106.012742023976</v>
      </c>
      <c r="CG281" s="23">
        <v>-1.4982516030230073</v>
      </c>
      <c r="CH281" s="24">
        <v>-1.3935799051593497E-2</v>
      </c>
      <c r="CI281" s="2">
        <v>104.496777952334</v>
      </c>
      <c r="CJ281" s="2">
        <v>103.991860034496</v>
      </c>
      <c r="CK281" s="2">
        <v>-0.50491791783800011</v>
      </c>
      <c r="CL281" s="1">
        <v>-4.8318993918484016E-3</v>
      </c>
      <c r="CN281" s="25" t="s">
        <v>178</v>
      </c>
      <c r="CO281" s="27">
        <v>4.7869000000000002E-2</v>
      </c>
      <c r="CP281" s="27">
        <v>5.8167590000000002</v>
      </c>
      <c r="CQ281" s="28">
        <f t="shared" si="84"/>
        <v>-5.9024139984668835</v>
      </c>
      <c r="CR281" s="27">
        <f t="shared" si="85"/>
        <v>0.17371609115799913</v>
      </c>
      <c r="CU281" s="30">
        <v>251</v>
      </c>
      <c r="CV281" s="30"/>
      <c r="CW281" s="34" t="s">
        <v>178</v>
      </c>
      <c r="CX281" s="34" t="s">
        <v>976</v>
      </c>
      <c r="CY281" s="34" t="s">
        <v>178</v>
      </c>
      <c r="CZ281" s="34" t="s">
        <v>976</v>
      </c>
      <c r="DA281" s="32"/>
      <c r="DB281" s="32"/>
      <c r="DC281" t="s">
        <v>178</v>
      </c>
      <c r="DD281">
        <v>549339</v>
      </c>
      <c r="DE281" t="s">
        <v>963</v>
      </c>
      <c r="DF281" s="30">
        <v>332</v>
      </c>
      <c r="DG281" s="39" t="s">
        <v>178</v>
      </c>
      <c r="DK281" s="30">
        <v>269</v>
      </c>
      <c r="DL281" s="30"/>
      <c r="DM281" s="32"/>
      <c r="DN281" s="32" t="s">
        <v>178</v>
      </c>
      <c r="DO281" s="41">
        <v>545159</v>
      </c>
    </row>
    <row r="282" spans="1:119" ht="15.75" x14ac:dyDescent="0.25">
      <c r="B282" t="s">
        <v>179</v>
      </c>
      <c r="C282" s="52">
        <v>112.47842851706301</v>
      </c>
      <c r="D282" s="52">
        <v>109.54303016093799</v>
      </c>
      <c r="E282" s="52">
        <v>-2.9353983561250203</v>
      </c>
      <c r="F282" s="124">
        <v>-2.6097433924227698E-2</v>
      </c>
      <c r="G282" s="45">
        <v>118.23775077342499</v>
      </c>
      <c r="H282" s="45">
        <v>117.12434474615601</v>
      </c>
      <c r="I282" s="45">
        <v>-1.1134060272689794</v>
      </c>
      <c r="J282" s="46">
        <v>-9.4166712406645973E-3</v>
      </c>
      <c r="K282" s="47">
        <v>4</v>
      </c>
      <c r="L282" s="55">
        <f t="shared" si="76"/>
        <v>108.63863077342499</v>
      </c>
      <c r="M282" s="55">
        <f t="shared" si="77"/>
        <v>107.52522474615601</v>
      </c>
      <c r="N282" s="55">
        <f t="shared" si="78"/>
        <v>-1.1134060272689794</v>
      </c>
      <c r="O282" s="129">
        <f t="shared" si="79"/>
        <v>-1.0248711893203822E-2</v>
      </c>
      <c r="P282" s="54"/>
      <c r="Q282" s="42">
        <f t="shared" si="80"/>
        <v>138.48083675341499</v>
      </c>
      <c r="R282" s="42">
        <f t="shared" si="81"/>
        <v>134.866842266471</v>
      </c>
      <c r="S282" s="42">
        <f t="shared" si="82"/>
        <v>133.75336668192298</v>
      </c>
      <c r="T282" s="42">
        <f t="shared" si="83"/>
        <v>132.38256696205391</v>
      </c>
      <c r="AB282" t="s">
        <v>179</v>
      </c>
      <c r="AC282" s="2">
        <v>112.47842851706301</v>
      </c>
      <c r="AD282" s="2">
        <v>113.37116882200401</v>
      </c>
      <c r="AE282" s="2">
        <v>0.89274030494100032</v>
      </c>
      <c r="AF282" s="1">
        <v>7.9369912676684612E-3</v>
      </c>
      <c r="AG282" s="2">
        <v>118.23775077342499</v>
      </c>
      <c r="AH282" s="2">
        <v>118.48021869968801</v>
      </c>
      <c r="AI282" s="2">
        <v>0.24246792626301783</v>
      </c>
      <c r="AJ282" s="1">
        <v>2.0506811460550439E-3</v>
      </c>
      <c r="AM282" t="s">
        <v>179</v>
      </c>
      <c r="AN282" s="2">
        <v>112.47842851706301</v>
      </c>
      <c r="AO282" s="2">
        <v>112.64174899871699</v>
      </c>
      <c r="AP282" s="2">
        <v>0.16332048165398305</v>
      </c>
      <c r="AQ282" s="1">
        <v>1.4520160337162542E-3</v>
      </c>
      <c r="AR282" s="2">
        <v>112.49623872911</v>
      </c>
      <c r="AS282" s="2">
        <v>1.7810212046995844E-2</v>
      </c>
      <c r="AT282" s="1">
        <v>1.583433577603196E-4</v>
      </c>
      <c r="AU282" s="2">
        <v>112.43550759775799</v>
      </c>
      <c r="AV282" s="2">
        <v>-4.2920919305018401E-2</v>
      </c>
      <c r="AW282" s="1">
        <v>-3.8159245173404328E-4</v>
      </c>
      <c r="AX282" s="2">
        <v>113.146345093256</v>
      </c>
      <c r="AY282" s="2">
        <v>0.66791657619299372</v>
      </c>
      <c r="AZ282" s="1">
        <v>5.9381748571609048E-3</v>
      </c>
      <c r="BA282" s="2">
        <v>112.75726564184301</v>
      </c>
      <c r="BB282" s="2">
        <v>0.27883712477999723</v>
      </c>
      <c r="BC282" s="1">
        <v>2.4790275651628397E-3</v>
      </c>
      <c r="BD282" s="2">
        <v>114.064829564977</v>
      </c>
      <c r="BE282" s="2">
        <v>1.5864010479139949</v>
      </c>
      <c r="BF282" s="1">
        <v>1.4104047049993568E-2</v>
      </c>
      <c r="BG282" s="1"/>
      <c r="BH282" t="s">
        <v>179</v>
      </c>
      <c r="BI282" s="2">
        <v>118.23775077342499</v>
      </c>
      <c r="BJ282" s="2">
        <v>118.190612555857</v>
      </c>
      <c r="BK282" s="2">
        <v>-4.7138217567990637E-2</v>
      </c>
      <c r="BL282" s="1">
        <v>-3.9867315861175345E-4</v>
      </c>
      <c r="BM282" s="2">
        <v>118.232039773903</v>
      </c>
      <c r="BN282" s="2">
        <v>-5.7109995219946086E-3</v>
      </c>
      <c r="BO282" s="1">
        <v>-4.8300982424288535E-5</v>
      </c>
      <c r="BP282" s="2">
        <v>118.225620215175</v>
      </c>
      <c r="BQ282" s="2">
        <v>-1.2130558249992873E-2</v>
      </c>
      <c r="BR282" s="1">
        <v>-1.0259462963938017E-4</v>
      </c>
      <c r="BS282" s="2">
        <v>118.30461185066</v>
      </c>
      <c r="BT282" s="2">
        <v>6.6861077235003563E-2</v>
      </c>
      <c r="BU282" s="1">
        <v>5.6547994864285928E-4</v>
      </c>
      <c r="BV282" s="2">
        <v>118.29806390567499</v>
      </c>
      <c r="BW282" s="2">
        <v>6.03131322500019E-2</v>
      </c>
      <c r="BX282" s="1">
        <v>5.1010047007387618E-4</v>
      </c>
      <c r="BY282" s="2">
        <v>118.4089958627</v>
      </c>
      <c r="BZ282" s="2">
        <v>0.17124508927500415</v>
      </c>
      <c r="CA282" s="1">
        <v>1.4483114585218668E-3</v>
      </c>
      <c r="CC282" t="s">
        <v>179</v>
      </c>
      <c r="CE282" s="23">
        <v>112.47842851706301</v>
      </c>
      <c r="CF282" s="23">
        <v>106.780657392744</v>
      </c>
      <c r="CG282" s="23">
        <v>-5.6977711243190043</v>
      </c>
      <c r="CH282" s="24">
        <v>-5.0656567658701336E-2</v>
      </c>
      <c r="CI282" s="2">
        <v>118.23775077342499</v>
      </c>
      <c r="CJ282" s="2">
        <v>116.60559738207499</v>
      </c>
      <c r="CK282" s="2">
        <v>-1.6321533913500019</v>
      </c>
      <c r="CL282" s="1">
        <v>-1.3803995599321255E-2</v>
      </c>
      <c r="CN282" s="25" t="s">
        <v>179</v>
      </c>
      <c r="CO282" s="27">
        <v>9.2586000000000002E-2</v>
      </c>
      <c r="CP282" s="27">
        <v>9.5065340000000003</v>
      </c>
      <c r="CQ282" s="28">
        <f t="shared" si="84"/>
        <v>-9.6901872030319307</v>
      </c>
      <c r="CR282" s="27">
        <f t="shared" si="85"/>
        <v>-5.1832692624219998</v>
      </c>
      <c r="CU282" s="30">
        <v>253</v>
      </c>
      <c r="CV282" s="30"/>
      <c r="CW282" s="34" t="s">
        <v>179</v>
      </c>
      <c r="CX282" s="34" t="s">
        <v>976</v>
      </c>
      <c r="CY282" s="34" t="s">
        <v>179</v>
      </c>
      <c r="CZ282" s="34" t="s">
        <v>976</v>
      </c>
      <c r="DA282" s="32"/>
      <c r="DB282" s="32"/>
      <c r="DC282" t="s">
        <v>179</v>
      </c>
      <c r="DD282">
        <v>812231</v>
      </c>
      <c r="DE282" t="s">
        <v>963</v>
      </c>
      <c r="DF282" s="30">
        <v>333</v>
      </c>
      <c r="DG282" s="39" t="s">
        <v>179</v>
      </c>
      <c r="DK282" s="30">
        <v>270</v>
      </c>
      <c r="DL282" s="30"/>
      <c r="DM282" s="32"/>
      <c r="DN282" s="32" t="s">
        <v>179</v>
      </c>
      <c r="DO282" s="41">
        <v>806110</v>
      </c>
    </row>
    <row r="283" spans="1:119" ht="15.75" x14ac:dyDescent="0.25">
      <c r="B283" t="s">
        <v>181</v>
      </c>
      <c r="C283" s="52">
        <v>106.672035622916</v>
      </c>
      <c r="D283" s="52">
        <v>106.87023279300401</v>
      </c>
      <c r="E283" s="52">
        <v>0.19819717008800808</v>
      </c>
      <c r="F283" s="124">
        <v>1.858004948819314E-3</v>
      </c>
      <c r="G283" s="45">
        <v>105.10720356183</v>
      </c>
      <c r="H283" s="45">
        <v>104.83132736998699</v>
      </c>
      <c r="I283" s="45">
        <v>-0.27587619184301104</v>
      </c>
      <c r="J283" s="46">
        <v>-2.6247125077466745E-3</v>
      </c>
      <c r="K283" s="47">
        <v>4</v>
      </c>
      <c r="L283" s="55">
        <f t="shared" si="76"/>
        <v>99.591702561830004</v>
      </c>
      <c r="M283" s="55">
        <f t="shared" si="77"/>
        <v>99.315826369986993</v>
      </c>
      <c r="N283" s="55">
        <f t="shared" si="78"/>
        <v>-0.27587619184301104</v>
      </c>
      <c r="O283" s="129">
        <f t="shared" si="79"/>
        <v>-2.7700720516524707E-3</v>
      </c>
      <c r="P283" s="54"/>
      <c r="Q283" s="42">
        <f t="shared" si="80"/>
        <v>189.64996341643612</v>
      </c>
      <c r="R283" s="42">
        <f t="shared" si="81"/>
        <v>190.00233398700729</v>
      </c>
      <c r="S283" s="42">
        <f t="shared" si="82"/>
        <v>177.06198852526722</v>
      </c>
      <c r="T283" s="42">
        <f t="shared" si="83"/>
        <v>176.57151405944339</v>
      </c>
      <c r="AB283" t="s">
        <v>181</v>
      </c>
      <c r="AC283" s="2">
        <v>106.672035622916</v>
      </c>
      <c r="AD283" s="2">
        <v>106.966057556538</v>
      </c>
      <c r="AE283" s="2">
        <v>0.29402193362200535</v>
      </c>
      <c r="AF283" s="1">
        <v>2.7563168913488098E-3</v>
      </c>
      <c r="AG283" s="2">
        <v>105.10720356183</v>
      </c>
      <c r="AH283" s="2">
        <v>105.174310458991</v>
      </c>
      <c r="AI283" s="2">
        <v>6.7106897160996937E-2</v>
      </c>
      <c r="AJ283" s="1">
        <v>6.3846144590385626E-4</v>
      </c>
      <c r="AM283" t="s">
        <v>181</v>
      </c>
      <c r="AN283" s="2">
        <v>106.672035622916</v>
      </c>
      <c r="AO283" s="2">
        <v>108.47373812260101</v>
      </c>
      <c r="AP283" s="2">
        <v>1.8017024996850068</v>
      </c>
      <c r="AQ283" s="1">
        <v>1.6890110788304418E-2</v>
      </c>
      <c r="AR283" s="2">
        <v>106.902306736287</v>
      </c>
      <c r="AS283" s="2">
        <v>0.23027111337100337</v>
      </c>
      <c r="AT283" s="1">
        <v>2.1586830327772893E-3</v>
      </c>
      <c r="AU283" s="2">
        <v>106.550386831823</v>
      </c>
      <c r="AV283" s="2">
        <v>-0.1216487910929942</v>
      </c>
      <c r="AW283" s="1">
        <v>-1.1404000156425326E-3</v>
      </c>
      <c r="AX283" s="2">
        <v>107.17498894126099</v>
      </c>
      <c r="AY283" s="2">
        <v>0.50295331834499279</v>
      </c>
      <c r="AZ283" s="1">
        <v>4.7149500373549168E-3</v>
      </c>
      <c r="BA283" s="2">
        <v>107.03306584056901</v>
      </c>
      <c r="BB283" s="2">
        <v>0.3610302176530098</v>
      </c>
      <c r="BC283" s="1">
        <v>3.3844879358002132E-3</v>
      </c>
      <c r="BD283" s="2">
        <v>109.727292718391</v>
      </c>
      <c r="BE283" s="2">
        <v>3.0552570954749996</v>
      </c>
      <c r="BF283" s="1">
        <v>2.8641593625111705E-2</v>
      </c>
      <c r="BG283" s="1"/>
      <c r="BH283" t="s">
        <v>181</v>
      </c>
      <c r="BI283" s="2">
        <v>105.10720356183</v>
      </c>
      <c r="BJ283" s="2">
        <v>105.52314081873301</v>
      </c>
      <c r="BK283" s="2">
        <v>0.41593725690300687</v>
      </c>
      <c r="BL283" s="1">
        <v>3.9572668933041209E-3</v>
      </c>
      <c r="BM283" s="2">
        <v>105.15207192247901</v>
      </c>
      <c r="BN283" s="2">
        <v>4.4868360649005012E-2</v>
      </c>
      <c r="BO283" s="1">
        <v>4.2688187991426205E-4</v>
      </c>
      <c r="BP283" s="2">
        <v>105.07282352258099</v>
      </c>
      <c r="BQ283" s="2">
        <v>-3.4380039249015226E-2</v>
      </c>
      <c r="BR283" s="1">
        <v>-3.2709498572846098E-4</v>
      </c>
      <c r="BS283" s="2">
        <v>105.110175948399</v>
      </c>
      <c r="BT283" s="2">
        <v>2.9723865689987861E-3</v>
      </c>
      <c r="BU283" s="1">
        <v>2.8279570460175549E-5</v>
      </c>
      <c r="BV283" s="2">
        <v>105.175645783327</v>
      </c>
      <c r="BW283" s="2">
        <v>6.8442221496994193E-2</v>
      </c>
      <c r="BX283" s="1">
        <v>6.511658495103298E-4</v>
      </c>
      <c r="BY283" s="2">
        <v>105.70223396754601</v>
      </c>
      <c r="BZ283" s="2">
        <v>0.59503040571600252</v>
      </c>
      <c r="CA283" s="1">
        <v>5.661176261491649E-3</v>
      </c>
      <c r="CC283" t="s">
        <v>181</v>
      </c>
      <c r="CE283" s="23">
        <v>106.672035622916</v>
      </c>
      <c r="CF283" s="23">
        <v>105.03632684885301</v>
      </c>
      <c r="CG283" s="23">
        <v>-1.6357087740629908</v>
      </c>
      <c r="CH283" s="24">
        <v>-1.5333997935927613E-2</v>
      </c>
      <c r="CI283" s="2">
        <v>105.10720356183</v>
      </c>
      <c r="CJ283" s="2">
        <v>104.56338889318</v>
      </c>
      <c r="CK283" s="2">
        <v>-0.5438146686500005</v>
      </c>
      <c r="CL283" s="1">
        <v>-5.1739048345063997E-3</v>
      </c>
      <c r="CN283" s="25" t="s">
        <v>181</v>
      </c>
      <c r="CO283" s="27">
        <v>5.0173000000000002E-2</v>
      </c>
      <c r="CP283" s="27">
        <v>5.4653280000000004</v>
      </c>
      <c r="CQ283" s="28">
        <f t="shared" si="84"/>
        <v>-5.5308726632338256</v>
      </c>
      <c r="CR283" s="27">
        <f t="shared" si="85"/>
        <v>1.2084207048319993</v>
      </c>
      <c r="CU283" s="30">
        <v>254</v>
      </c>
      <c r="CV283" s="30"/>
      <c r="CW283" s="34" t="s">
        <v>181</v>
      </c>
      <c r="CX283" s="34" t="s">
        <v>976</v>
      </c>
      <c r="CY283" s="34" t="s">
        <v>181</v>
      </c>
      <c r="CZ283" s="34" t="s">
        <v>976</v>
      </c>
      <c r="DA283" s="32"/>
      <c r="DB283" s="32"/>
      <c r="DC283" t="s">
        <v>181</v>
      </c>
      <c r="DD283">
        <v>562468</v>
      </c>
      <c r="DE283" t="s">
        <v>963</v>
      </c>
      <c r="DF283" s="30">
        <v>334</v>
      </c>
      <c r="DG283" s="39" t="s">
        <v>181</v>
      </c>
      <c r="DK283" s="30">
        <v>271</v>
      </c>
      <c r="DL283" s="30"/>
      <c r="DM283" s="32"/>
      <c r="DN283" s="32" t="s">
        <v>181</v>
      </c>
      <c r="DO283" s="41">
        <v>560474</v>
      </c>
    </row>
    <row r="284" spans="1:119" ht="15.75" x14ac:dyDescent="0.25">
      <c r="A284" t="s">
        <v>605</v>
      </c>
      <c r="B284" t="s">
        <v>184</v>
      </c>
      <c r="C284" s="52">
        <v>7.9055387840350004</v>
      </c>
      <c r="D284" s="52">
        <v>8.546199078802001</v>
      </c>
      <c r="E284" s="52">
        <v>0.64066029476700059</v>
      </c>
      <c r="F284" s="124">
        <v>8.1039422140435885E-2</v>
      </c>
      <c r="G284" s="45">
        <v>8.3312829842969993</v>
      </c>
      <c r="H284" s="45">
        <v>8.618951892358</v>
      </c>
      <c r="I284" s="45">
        <v>0.28766890806100065</v>
      </c>
      <c r="J284" s="46">
        <v>3.4528764489599725E-2</v>
      </c>
      <c r="K284" s="47">
        <v>3</v>
      </c>
      <c r="L284" s="55">
        <f t="shared" si="76"/>
        <v>8.087082984297</v>
      </c>
      <c r="M284" s="55">
        <f t="shared" si="77"/>
        <v>8.3747518923580007</v>
      </c>
      <c r="N284" s="55">
        <f t="shared" si="78"/>
        <v>0.28766890806100065</v>
      </c>
      <c r="O284" s="129">
        <f t="shared" si="79"/>
        <v>3.557140548941793E-2</v>
      </c>
      <c r="P284" s="54"/>
      <c r="Q284" s="42">
        <f t="shared" si="80"/>
        <v>44.895896232721519</v>
      </c>
      <c r="R284" s="42">
        <f t="shared" si="81"/>
        <v>48.534233719898239</v>
      </c>
      <c r="S284" s="42">
        <f t="shared" si="82"/>
        <v>45.926893587775297</v>
      </c>
      <c r="T284" s="42">
        <f t="shared" si="83"/>
        <v>47.560577742455393</v>
      </c>
      <c r="AB284" t="s">
        <v>184</v>
      </c>
      <c r="AC284" s="2">
        <v>7.9055387840350004</v>
      </c>
      <c r="AD284" s="2">
        <v>7.9057214285260002</v>
      </c>
      <c r="AE284" s="2">
        <v>1.8264449099980595E-4</v>
      </c>
      <c r="AF284" s="1">
        <v>2.3103357783615084E-5</v>
      </c>
      <c r="AG284" s="2">
        <v>8.3312829842969993</v>
      </c>
      <c r="AH284" s="2">
        <v>8.3312829842969993</v>
      </c>
      <c r="AI284" s="2">
        <v>0</v>
      </c>
      <c r="AJ284" s="1">
        <v>0</v>
      </c>
      <c r="AM284" t="s">
        <v>184</v>
      </c>
      <c r="AN284" s="2">
        <v>7.9055387840350004</v>
      </c>
      <c r="AO284" s="2">
        <v>8.1089887400130003</v>
      </c>
      <c r="AP284" s="2">
        <v>0.20344995597799986</v>
      </c>
      <c r="AQ284" s="1">
        <v>2.5735115788548275E-2</v>
      </c>
      <c r="AR284" s="2">
        <v>7.9055468934480002</v>
      </c>
      <c r="AS284" s="2">
        <v>8.1094129997794084E-6</v>
      </c>
      <c r="AT284" s="1">
        <v>1.0257887819304772E-6</v>
      </c>
      <c r="AU284" s="2">
        <v>7.9060233430110003</v>
      </c>
      <c r="AV284" s="2">
        <v>4.8455897599986031E-4</v>
      </c>
      <c r="AW284" s="1">
        <v>6.1293605564039828E-5</v>
      </c>
      <c r="AX284" s="2">
        <v>8.4327050742740006</v>
      </c>
      <c r="AY284" s="2">
        <v>0.52716629023900019</v>
      </c>
      <c r="AZ284" s="1">
        <v>6.6683157801160464E-2</v>
      </c>
      <c r="BA284" s="2">
        <v>7.9054934993829997</v>
      </c>
      <c r="BB284" s="2">
        <v>-4.5284652000709968E-5</v>
      </c>
      <c r="BC284" s="1">
        <v>-5.7282183084296511E-6</v>
      </c>
      <c r="BD284" s="2">
        <v>8.7293270795580007</v>
      </c>
      <c r="BE284" s="2">
        <v>0.82378829552300026</v>
      </c>
      <c r="BF284" s="1">
        <v>0.10420394081003259</v>
      </c>
      <c r="BG284" s="1"/>
      <c r="BH284" t="s">
        <v>184</v>
      </c>
      <c r="BI284" s="2">
        <v>8.3312829842969993</v>
      </c>
      <c r="BJ284" s="2">
        <v>8.405818311341001</v>
      </c>
      <c r="BK284" s="2">
        <v>7.4535327044001676E-2</v>
      </c>
      <c r="BL284" s="1">
        <v>8.9464404443454423E-3</v>
      </c>
      <c r="BM284" s="2">
        <v>8.3312829842969993</v>
      </c>
      <c r="BN284" s="2">
        <v>0</v>
      </c>
      <c r="BO284" s="1">
        <v>0</v>
      </c>
      <c r="BP284" s="2">
        <v>8.3312829842969993</v>
      </c>
      <c r="BQ284" s="2">
        <v>0</v>
      </c>
      <c r="BR284" s="1">
        <v>0</v>
      </c>
      <c r="BS284" s="2">
        <v>8.5232383321690008</v>
      </c>
      <c r="BT284" s="2">
        <v>0.19195534787200152</v>
      </c>
      <c r="BU284" s="1">
        <v>2.3040310626082867E-2</v>
      </c>
      <c r="BV284" s="2">
        <v>8.3312829842969993</v>
      </c>
      <c r="BW284" s="2">
        <v>0</v>
      </c>
      <c r="BX284" s="1">
        <v>0</v>
      </c>
      <c r="BY284" s="2">
        <v>8.6580739082190004</v>
      </c>
      <c r="BZ284" s="2">
        <v>0.32679092392200104</v>
      </c>
      <c r="CA284" s="1">
        <v>3.9224561755727701E-2</v>
      </c>
      <c r="CC284" t="s">
        <v>184</v>
      </c>
      <c r="CE284" s="23">
        <v>7.9055387840350004</v>
      </c>
      <c r="CF284" s="23">
        <v>7.7226099014919996</v>
      </c>
      <c r="CG284" s="23">
        <v>-0.18292888254300088</v>
      </c>
      <c r="CH284" s="24">
        <v>-2.3139331491538604E-2</v>
      </c>
      <c r="CI284" s="2">
        <v>8.3312829842969993</v>
      </c>
      <c r="CJ284" s="2">
        <v>8.3312829842969993</v>
      </c>
      <c r="CK284" s="2">
        <v>0</v>
      </c>
      <c r="CL284" s="1">
        <v>0</v>
      </c>
      <c r="CN284" s="25" t="s">
        <v>184</v>
      </c>
      <c r="CO284" s="27">
        <v>0</v>
      </c>
      <c r="CP284" s="27">
        <v>0.2442</v>
      </c>
      <c r="CQ284" s="28">
        <f t="shared" si="84"/>
        <v>-0.23652594116559073</v>
      </c>
      <c r="CR284" s="27">
        <f t="shared" si="85"/>
        <v>8.356107820399</v>
      </c>
      <c r="CU284" s="30">
        <v>257</v>
      </c>
      <c r="CV284" s="30"/>
      <c r="CW284" s="15" t="s">
        <v>184</v>
      </c>
      <c r="CX284" s="33" t="s">
        <v>603</v>
      </c>
      <c r="CY284" s="34" t="s">
        <v>184</v>
      </c>
      <c r="CZ284" s="34" t="s">
        <v>976</v>
      </c>
      <c r="DA284" s="32"/>
      <c r="DB284" s="32"/>
      <c r="DC284" t="s">
        <v>184</v>
      </c>
      <c r="DD284">
        <v>176086</v>
      </c>
      <c r="DE284" t="s">
        <v>1045</v>
      </c>
      <c r="DF284" s="30">
        <v>163</v>
      </c>
      <c r="DG284" s="39" t="s">
        <v>184</v>
      </c>
      <c r="DK284" s="30">
        <v>273</v>
      </c>
      <c r="DL284" s="30"/>
      <c r="DM284" s="32"/>
      <c r="DN284" s="32" t="s">
        <v>184</v>
      </c>
      <c r="DO284" s="41">
        <v>174982</v>
      </c>
    </row>
    <row r="285" spans="1:119" ht="15.75" x14ac:dyDescent="0.25">
      <c r="A285" t="s">
        <v>606</v>
      </c>
      <c r="B285" t="s">
        <v>185</v>
      </c>
      <c r="C285" s="52">
        <v>2.360689237641</v>
      </c>
      <c r="D285" s="52">
        <v>1.7044862051210001</v>
      </c>
      <c r="E285" s="52">
        <v>-0.6562030325199999</v>
      </c>
      <c r="F285" s="124">
        <v>-0.27797095104975927</v>
      </c>
      <c r="G285" s="45">
        <v>2.9406728191910001</v>
      </c>
      <c r="H285" s="45">
        <v>3.0212028255770003</v>
      </c>
      <c r="I285" s="45">
        <v>8.0530006386000164E-2</v>
      </c>
      <c r="J285" s="46">
        <v>2.7384891600472076E-2</v>
      </c>
      <c r="K285" s="47">
        <v>4</v>
      </c>
      <c r="L285" s="55">
        <f t="shared" si="76"/>
        <v>2.763789819191</v>
      </c>
      <c r="M285" s="55">
        <f t="shared" si="77"/>
        <v>2.8443198255770001</v>
      </c>
      <c r="N285" s="55">
        <f t="shared" si="78"/>
        <v>8.0530006386000164E-2</v>
      </c>
      <c r="O285" s="129">
        <f t="shared" si="79"/>
        <v>2.9137529137281657E-2</v>
      </c>
      <c r="P285" s="54"/>
      <c r="Q285" s="42">
        <f t="shared" si="80"/>
        <v>25.331186222581096</v>
      </c>
      <c r="R285" s="42">
        <f t="shared" si="81"/>
        <v>18.289852297071672</v>
      </c>
      <c r="S285" s="42">
        <f t="shared" si="82"/>
        <v>29.65662463050873</v>
      </c>
      <c r="T285" s="42">
        <f t="shared" si="83"/>
        <v>30.520745394793604</v>
      </c>
      <c r="AB285" t="s">
        <v>185</v>
      </c>
      <c r="AC285" s="2">
        <v>2.360689237641</v>
      </c>
      <c r="AD285" s="2">
        <v>2.3627751163479997</v>
      </c>
      <c r="AE285" s="2">
        <v>2.085878706999722E-3</v>
      </c>
      <c r="AF285" s="1">
        <v>8.8358885775414813E-4</v>
      </c>
      <c r="AG285" s="2">
        <v>2.9406728191910001</v>
      </c>
      <c r="AH285" s="2">
        <v>2.9406728191910001</v>
      </c>
      <c r="AI285" s="2">
        <v>0</v>
      </c>
      <c r="AJ285" s="1">
        <v>0</v>
      </c>
      <c r="AM285" t="s">
        <v>185</v>
      </c>
      <c r="AN285" s="2">
        <v>2.360689237641</v>
      </c>
      <c r="AO285" s="2">
        <v>2.2581791662640001</v>
      </c>
      <c r="AP285" s="2">
        <v>-0.10251007137699997</v>
      </c>
      <c r="AQ285" s="1">
        <v>-4.3423789011482375E-2</v>
      </c>
      <c r="AR285" s="2">
        <v>2.3607781089679998</v>
      </c>
      <c r="AS285" s="2">
        <v>8.8871326999750977E-5</v>
      </c>
      <c r="AT285" s="1">
        <v>3.7646347339033368E-5</v>
      </c>
      <c r="AU285" s="2">
        <v>2.3630423616689997</v>
      </c>
      <c r="AV285" s="2">
        <v>2.3531240279996979E-3</v>
      </c>
      <c r="AW285" s="1">
        <v>9.9679533861523348E-4</v>
      </c>
      <c r="AX285" s="2">
        <v>2.3547616201250001</v>
      </c>
      <c r="AY285" s="2">
        <v>-5.9276175159999056E-3</v>
      </c>
      <c r="AZ285" s="1">
        <v>-2.5109690091709323E-3</v>
      </c>
      <c r="BA285" s="2">
        <v>2.3601985494169999</v>
      </c>
      <c r="BB285" s="2">
        <v>-4.9068822400011314E-4</v>
      </c>
      <c r="BC285" s="1">
        <v>-2.0785803407586602E-4</v>
      </c>
      <c r="BD285" s="2">
        <v>2.1909517099440001</v>
      </c>
      <c r="BE285" s="2">
        <v>-0.1697375276969999</v>
      </c>
      <c r="BF285" s="1">
        <v>-7.1901682352148971E-2</v>
      </c>
      <c r="BG285" s="1"/>
      <c r="BH285" t="s">
        <v>185</v>
      </c>
      <c r="BI285" s="2">
        <v>2.9406728191910001</v>
      </c>
      <c r="BJ285" s="2">
        <v>2.9664424212349996</v>
      </c>
      <c r="BK285" s="2">
        <v>2.5769602043999473E-2</v>
      </c>
      <c r="BL285" s="1">
        <v>8.7631653123140963E-3</v>
      </c>
      <c r="BM285" s="2">
        <v>2.9406728191910001</v>
      </c>
      <c r="BN285" s="2">
        <v>0</v>
      </c>
      <c r="BO285" s="1">
        <v>0</v>
      </c>
      <c r="BP285" s="2">
        <v>2.9406728191910001</v>
      </c>
      <c r="BQ285" s="2">
        <v>0</v>
      </c>
      <c r="BR285" s="1">
        <v>0</v>
      </c>
      <c r="BS285" s="2">
        <v>2.9889908230229998</v>
      </c>
      <c r="BT285" s="2">
        <v>4.831800383199969E-2</v>
      </c>
      <c r="BU285" s="1">
        <v>1.6430934960419131E-2</v>
      </c>
      <c r="BV285" s="2">
        <v>2.9406728191910001</v>
      </c>
      <c r="BW285" s="2">
        <v>0</v>
      </c>
      <c r="BX285" s="1">
        <v>0</v>
      </c>
      <c r="BY285" s="2">
        <v>3.0179816253220002</v>
      </c>
      <c r="BZ285" s="2">
        <v>7.7308806131000107E-2</v>
      </c>
      <c r="CA285" s="1">
        <v>2.6289495936602802E-2</v>
      </c>
      <c r="CC285" t="s">
        <v>185</v>
      </c>
      <c r="CE285" s="23">
        <v>2.360689237641</v>
      </c>
      <c r="CF285" s="23">
        <v>1.868567532451</v>
      </c>
      <c r="CG285" s="23">
        <v>-0.49212170518999998</v>
      </c>
      <c r="CH285" s="24">
        <v>-0.20846526401830404</v>
      </c>
      <c r="CI285" s="2">
        <v>2.9406728191910001</v>
      </c>
      <c r="CJ285" s="2">
        <v>2.9406728191910001</v>
      </c>
      <c r="CK285" s="2">
        <v>0</v>
      </c>
      <c r="CL285" s="1">
        <v>0</v>
      </c>
      <c r="CN285" s="25" t="s">
        <v>185</v>
      </c>
      <c r="CO285" s="27">
        <v>0</v>
      </c>
      <c r="CP285" s="27">
        <v>0.17688300000000001</v>
      </c>
      <c r="CQ285" s="28">
        <f t="shared" si="84"/>
        <v>-0.16877831442559449</v>
      </c>
      <c r="CR285" s="27">
        <f t="shared" si="85"/>
        <v>9.2816191015360001</v>
      </c>
      <c r="CU285" s="30">
        <v>258</v>
      </c>
      <c r="CV285" s="30"/>
      <c r="CW285" s="15" t="s">
        <v>185</v>
      </c>
      <c r="CX285" s="36" t="s">
        <v>975</v>
      </c>
      <c r="CY285" s="34" t="s">
        <v>185</v>
      </c>
      <c r="CZ285" s="34" t="s">
        <v>976</v>
      </c>
      <c r="DA285" s="32"/>
      <c r="DB285" s="32"/>
      <c r="DC285" t="s">
        <v>185</v>
      </c>
      <c r="DD285">
        <v>93193</v>
      </c>
      <c r="DE285" t="s">
        <v>1045</v>
      </c>
      <c r="DF285" s="30">
        <v>208</v>
      </c>
      <c r="DG285" s="39" t="s">
        <v>185</v>
      </c>
      <c r="DK285" s="30">
        <v>274</v>
      </c>
      <c r="DL285" s="30"/>
      <c r="DM285" s="32"/>
      <c r="DN285" s="32" t="s">
        <v>185</v>
      </c>
      <c r="DO285" s="41">
        <v>92653</v>
      </c>
    </row>
    <row r="286" spans="1:119" ht="15.75" x14ac:dyDescent="0.25">
      <c r="A286" t="s">
        <v>607</v>
      </c>
      <c r="B286" t="s">
        <v>186</v>
      </c>
      <c r="C286" s="52">
        <v>1.842318980972</v>
      </c>
      <c r="D286" s="52">
        <v>1.394038192946</v>
      </c>
      <c r="E286" s="52">
        <v>-0.44828078802600002</v>
      </c>
      <c r="F286" s="124">
        <v>-0.24332419773989894</v>
      </c>
      <c r="G286" s="45">
        <v>2.2158754585790001</v>
      </c>
      <c r="H286" s="45">
        <v>2.2770218297489997</v>
      </c>
      <c r="I286" s="45">
        <v>6.1146371169999547E-2</v>
      </c>
      <c r="J286" s="46">
        <v>2.7594678632891931E-2</v>
      </c>
      <c r="K286" s="47">
        <v>4</v>
      </c>
      <c r="L286" s="55">
        <f t="shared" si="76"/>
        <v>2.0985434585789999</v>
      </c>
      <c r="M286" s="55">
        <f t="shared" si="77"/>
        <v>2.1596898297489995</v>
      </c>
      <c r="N286" s="55">
        <f t="shared" si="78"/>
        <v>6.1146371169999547E-2</v>
      </c>
      <c r="O286" s="129">
        <f t="shared" si="79"/>
        <v>2.9137529137187361E-2</v>
      </c>
      <c r="P286" s="54"/>
      <c r="Q286" s="42">
        <f t="shared" si="80"/>
        <v>26.877902967028476</v>
      </c>
      <c r="R286" s="42">
        <f t="shared" si="81"/>
        <v>20.337858790645424</v>
      </c>
      <c r="S286" s="42">
        <f t="shared" si="82"/>
        <v>30.616005173012958</v>
      </c>
      <c r="T286" s="42">
        <f t="shared" si="83"/>
        <v>31.508079915805897</v>
      </c>
      <c r="AB286" t="s">
        <v>186</v>
      </c>
      <c r="AC286" s="2">
        <v>1.842318980972</v>
      </c>
      <c r="AD286" s="2">
        <v>1.8443043308760001</v>
      </c>
      <c r="AE286" s="2">
        <v>1.9853499040001221E-3</v>
      </c>
      <c r="AF286" s="1">
        <v>1.0776363509823145E-3</v>
      </c>
      <c r="AG286" s="2">
        <v>2.2158754585790001</v>
      </c>
      <c r="AH286" s="2">
        <v>2.2158754585790001</v>
      </c>
      <c r="AI286" s="2">
        <v>0</v>
      </c>
      <c r="AJ286" s="1">
        <v>0</v>
      </c>
      <c r="AM286" t="s">
        <v>186</v>
      </c>
      <c r="AN286" s="2">
        <v>1.842318980972</v>
      </c>
      <c r="AO286" s="2">
        <v>1.767457581673</v>
      </c>
      <c r="AP286" s="2">
        <v>-7.4861399298999931E-2</v>
      </c>
      <c r="AQ286" s="1">
        <v>-4.0634331010096503E-2</v>
      </c>
      <c r="AR286" s="2">
        <v>1.84240335693</v>
      </c>
      <c r="AS286" s="2">
        <v>8.4375958000038054E-5</v>
      </c>
      <c r="AT286" s="1">
        <v>4.5798777992029175E-5</v>
      </c>
      <c r="AU286" s="2">
        <v>1.844378293291</v>
      </c>
      <c r="AV286" s="2">
        <v>2.0593123190000284E-3</v>
      </c>
      <c r="AW286" s="1">
        <v>1.1177827185569916E-3</v>
      </c>
      <c r="AX286" s="2">
        <v>1.890259165737</v>
      </c>
      <c r="AY286" s="2">
        <v>4.794018476500006E-2</v>
      </c>
      <c r="AZ286" s="1">
        <v>2.6021652743167752E-2</v>
      </c>
      <c r="BA286" s="2">
        <v>1.841853443452</v>
      </c>
      <c r="BB286" s="2">
        <v>-4.6553752000000337E-4</v>
      </c>
      <c r="BC286" s="1">
        <v>-2.5269105122848362E-4</v>
      </c>
      <c r="BD286" s="2">
        <v>1.769047041961</v>
      </c>
      <c r="BE286" s="2">
        <v>-7.3271939010999931E-2</v>
      </c>
      <c r="BF286" s="1">
        <v>-3.9771581234180169E-2</v>
      </c>
      <c r="BG286" s="1"/>
      <c r="BH286" t="s">
        <v>186</v>
      </c>
      <c r="BI286" s="2">
        <v>2.2158754585790001</v>
      </c>
      <c r="BJ286" s="2">
        <v>2.2354422973529999</v>
      </c>
      <c r="BK286" s="2">
        <v>1.9566838773999784E-2</v>
      </c>
      <c r="BL286" s="1">
        <v>8.830297162344871E-3</v>
      </c>
      <c r="BM286" s="2">
        <v>2.2158754585790001</v>
      </c>
      <c r="BN286" s="2">
        <v>0</v>
      </c>
      <c r="BO286" s="1">
        <v>0</v>
      </c>
      <c r="BP286" s="2">
        <v>2.2158754585790001</v>
      </c>
      <c r="BQ286" s="2">
        <v>0</v>
      </c>
      <c r="BR286" s="1">
        <v>0</v>
      </c>
      <c r="BS286" s="2">
        <v>2.2525632812810001</v>
      </c>
      <c r="BT286" s="2">
        <v>3.6687822701999995E-2</v>
      </c>
      <c r="BU286" s="1">
        <v>1.6556807179735279E-2</v>
      </c>
      <c r="BV286" s="2">
        <v>2.2158754585790001</v>
      </c>
      <c r="BW286" s="2">
        <v>0</v>
      </c>
      <c r="BX286" s="1">
        <v>0</v>
      </c>
      <c r="BY286" s="2">
        <v>2.274575974902</v>
      </c>
      <c r="BZ286" s="2">
        <v>5.8700516322999885E-2</v>
      </c>
      <c r="CA286" s="1">
        <v>2.6490891487486141E-2</v>
      </c>
      <c r="CC286" t="s">
        <v>186</v>
      </c>
      <c r="CE286" s="23">
        <v>1.842318980972</v>
      </c>
      <c r="CF286" s="23">
        <v>1.464492968389</v>
      </c>
      <c r="CG286" s="23">
        <v>-0.37782601258299997</v>
      </c>
      <c r="CH286" s="24">
        <v>-0.20508175646307486</v>
      </c>
      <c r="CI286" s="2">
        <v>2.2158754585790001</v>
      </c>
      <c r="CJ286" s="2">
        <v>2.2158754585790001</v>
      </c>
      <c r="CK286" s="2">
        <v>0</v>
      </c>
      <c r="CL286" s="1">
        <v>0</v>
      </c>
      <c r="CN286" s="25" t="s">
        <v>186</v>
      </c>
      <c r="CO286" s="27">
        <v>0</v>
      </c>
      <c r="CP286" s="27">
        <v>0.11733200000000001</v>
      </c>
      <c r="CQ286" s="28">
        <f t="shared" si="84"/>
        <v>-0.17286271958339017</v>
      </c>
      <c r="CR286" s="27">
        <f t="shared" si="85"/>
        <v>4.3631874044499996</v>
      </c>
      <c r="CU286" s="30">
        <v>259</v>
      </c>
      <c r="CV286" s="30"/>
      <c r="CW286" s="15" t="s">
        <v>186</v>
      </c>
      <c r="CX286" s="33" t="s">
        <v>603</v>
      </c>
      <c r="CY286" s="34" t="s">
        <v>186</v>
      </c>
      <c r="CZ286" s="34" t="s">
        <v>976</v>
      </c>
      <c r="DA286" s="32"/>
      <c r="DB286" s="32"/>
      <c r="DC286" t="s">
        <v>186</v>
      </c>
      <c r="DD286">
        <v>68544</v>
      </c>
      <c r="DE286" t="s">
        <v>1045</v>
      </c>
      <c r="DF286" s="30">
        <v>164</v>
      </c>
      <c r="DG286" s="39" t="s">
        <v>186</v>
      </c>
      <c r="DK286" s="30">
        <v>275</v>
      </c>
      <c r="DL286" s="30"/>
      <c r="DM286" s="32"/>
      <c r="DN286" s="32" t="s">
        <v>186</v>
      </c>
      <c r="DO286" s="41">
        <v>67800</v>
      </c>
    </row>
    <row r="287" spans="1:119" ht="15.75" x14ac:dyDescent="0.25">
      <c r="A287" t="s">
        <v>608</v>
      </c>
      <c r="B287" t="s">
        <v>187</v>
      </c>
      <c r="C287" s="52">
        <v>6.7779884924990004</v>
      </c>
      <c r="D287" s="52">
        <v>6.0508939919570004</v>
      </c>
      <c r="E287" s="52">
        <v>-0.72709450054199998</v>
      </c>
      <c r="F287" s="124">
        <v>-0.10727290277147179</v>
      </c>
      <c r="G287" s="45">
        <v>6.8848250165410008</v>
      </c>
      <c r="H287" s="45">
        <v>7.0345643763849992</v>
      </c>
      <c r="I287" s="45">
        <v>0.14973935984399844</v>
      </c>
      <c r="J287" s="46">
        <v>2.1749188902295279E-2</v>
      </c>
      <c r="K287" s="47">
        <v>3</v>
      </c>
      <c r="L287" s="55">
        <f t="shared" si="76"/>
        <v>6.6550530165410011</v>
      </c>
      <c r="M287" s="55">
        <f t="shared" si="77"/>
        <v>6.8047923763849996</v>
      </c>
      <c r="N287" s="55">
        <f t="shared" si="78"/>
        <v>0.14973935984399844</v>
      </c>
      <c r="O287" s="129">
        <f t="shared" si="79"/>
        <v>2.2500100220362522E-2</v>
      </c>
      <c r="P287" s="54"/>
      <c r="Q287" s="42">
        <f t="shared" si="80"/>
        <v>41.114350573521293</v>
      </c>
      <c r="R287" s="42">
        <f t="shared" si="81"/>
        <v>36.703894841935742</v>
      </c>
      <c r="S287" s="42">
        <f t="shared" si="82"/>
        <v>40.368640801063961</v>
      </c>
      <c r="T287" s="42">
        <f t="shared" si="83"/>
        <v>41.276939264847712</v>
      </c>
      <c r="AB287" t="s">
        <v>187</v>
      </c>
      <c r="AC287" s="2">
        <v>6.7779884924990004</v>
      </c>
      <c r="AD287" s="2">
        <v>6.7808106827539998</v>
      </c>
      <c r="AE287" s="2">
        <v>2.8221902549994127E-3</v>
      </c>
      <c r="AF287" s="1">
        <v>4.1637578141695683E-4</v>
      </c>
      <c r="AG287" s="2">
        <v>6.8848250165410008</v>
      </c>
      <c r="AH287" s="2">
        <v>6.8854805180500005</v>
      </c>
      <c r="AI287" s="2">
        <v>6.5550150899973403E-4</v>
      </c>
      <c r="AJ287" s="1">
        <v>9.5209610618261442E-5</v>
      </c>
      <c r="AM287" t="s">
        <v>187</v>
      </c>
      <c r="AN287" s="2">
        <v>6.7779884924990004</v>
      </c>
      <c r="AO287" s="2">
        <v>6.6497912752949997</v>
      </c>
      <c r="AP287" s="2">
        <v>-0.12819721720400068</v>
      </c>
      <c r="AQ287" s="1">
        <v>-1.8913755511074229E-2</v>
      </c>
      <c r="AR287" s="2">
        <v>6.7781082096929994</v>
      </c>
      <c r="AS287" s="2">
        <v>1.1971719399905822E-4</v>
      </c>
      <c r="AT287" s="1">
        <v>1.7662643442305294E-5</v>
      </c>
      <c r="AU287" s="2">
        <v>6.7807255076019999</v>
      </c>
      <c r="AV287" s="2">
        <v>2.7370151029995071E-3</v>
      </c>
      <c r="AW287" s="1">
        <v>4.0380934639067047E-4</v>
      </c>
      <c r="AX287" s="2">
        <v>6.6923303466129997</v>
      </c>
      <c r="AY287" s="2">
        <v>-8.5658145886000625E-2</v>
      </c>
      <c r="AZ287" s="1">
        <v>-1.2637694203936163E-2</v>
      </c>
      <c r="BA287" s="2">
        <v>6.7773283118640002</v>
      </c>
      <c r="BB287" s="2">
        <v>-6.6018063500017377E-4</v>
      </c>
      <c r="BC287" s="1">
        <v>-9.7400672150856575E-5</v>
      </c>
      <c r="BD287" s="2">
        <v>6.4885251393000001</v>
      </c>
      <c r="BE287" s="2">
        <v>-0.2894633531990003</v>
      </c>
      <c r="BF287" s="1">
        <v>-4.2706380147936346E-2</v>
      </c>
      <c r="BG287" s="1"/>
      <c r="BH287" t="s">
        <v>187</v>
      </c>
      <c r="BI287" s="2">
        <v>6.8848250165410008</v>
      </c>
      <c r="BJ287" s="2">
        <v>6.9050218563419996</v>
      </c>
      <c r="BK287" s="2">
        <v>2.0196839800998845E-2</v>
      </c>
      <c r="BL287" s="1">
        <v>2.9335298649530417E-3</v>
      </c>
      <c r="BM287" s="2">
        <v>6.8848528575130006</v>
      </c>
      <c r="BN287" s="2">
        <v>2.7840971999815167E-5</v>
      </c>
      <c r="BO287" s="1">
        <v>4.0438169354960202E-6</v>
      </c>
      <c r="BP287" s="2">
        <v>6.8854644084860004</v>
      </c>
      <c r="BQ287" s="2">
        <v>6.3939194499962326E-4</v>
      </c>
      <c r="BR287" s="1">
        <v>9.2869745195188659E-5</v>
      </c>
      <c r="BS287" s="2">
        <v>6.9583628940070001</v>
      </c>
      <c r="BT287" s="2">
        <v>7.3537877465999379E-2</v>
      </c>
      <c r="BU287" s="1">
        <v>1.0681154174481181E-2</v>
      </c>
      <c r="BV287" s="2">
        <v>6.884671432537</v>
      </c>
      <c r="BW287" s="2">
        <v>-1.5358400400078409E-4</v>
      </c>
      <c r="BX287" s="1">
        <v>-2.2307611832079082E-5</v>
      </c>
      <c r="BY287" s="2">
        <v>7.0269442281470003</v>
      </c>
      <c r="BZ287" s="2">
        <v>0.1421192116059995</v>
      </c>
      <c r="CA287" s="1">
        <v>2.0642385429484961E-2</v>
      </c>
      <c r="CC287" t="s">
        <v>187</v>
      </c>
      <c r="CE287" s="23">
        <v>6.7779884924990004</v>
      </c>
      <c r="CF287" s="23">
        <v>6.3364599312079992</v>
      </c>
      <c r="CG287" s="23">
        <v>-0.44152856129100115</v>
      </c>
      <c r="CH287" s="24">
        <v>-6.5141533034413932E-2</v>
      </c>
      <c r="CI287" s="2">
        <v>6.8848250165410008</v>
      </c>
      <c r="CJ287" s="2">
        <v>6.8440606704390001</v>
      </c>
      <c r="CK287" s="2">
        <v>-4.0764346102000637E-2</v>
      </c>
      <c r="CL287" s="1">
        <v>-5.9208979173854181E-3</v>
      </c>
      <c r="CN287" s="25" t="s">
        <v>187</v>
      </c>
      <c r="CO287" s="27">
        <v>0</v>
      </c>
      <c r="CP287" s="27">
        <v>0.229772</v>
      </c>
      <c r="CQ287" s="28">
        <f t="shared" si="84"/>
        <v>-0.2850348418478203</v>
      </c>
      <c r="CR287" s="27">
        <f t="shared" si="85"/>
        <v>4.4116485991010004</v>
      </c>
      <c r="CU287" s="30">
        <v>260</v>
      </c>
      <c r="CV287" s="30"/>
      <c r="CW287" s="15" t="s">
        <v>187</v>
      </c>
      <c r="CX287" s="36" t="s">
        <v>975</v>
      </c>
      <c r="CY287" s="34" t="s">
        <v>187</v>
      </c>
      <c r="CZ287" s="34" t="s">
        <v>976</v>
      </c>
      <c r="DA287" s="32"/>
      <c r="DB287" s="32"/>
      <c r="DC287" t="s">
        <v>187</v>
      </c>
      <c r="DD287">
        <v>164857</v>
      </c>
      <c r="DE287" t="s">
        <v>1045</v>
      </c>
      <c r="DF287" s="30">
        <v>209</v>
      </c>
      <c r="DG287" s="39" t="s">
        <v>187</v>
      </c>
      <c r="DK287" s="30">
        <v>276</v>
      </c>
      <c r="DL287" s="30"/>
      <c r="DM287" s="32"/>
      <c r="DN287" s="32" t="s">
        <v>187</v>
      </c>
      <c r="DO287" s="41">
        <v>164205</v>
      </c>
    </row>
    <row r="288" spans="1:119" ht="15.75" x14ac:dyDescent="0.25">
      <c r="A288" t="s">
        <v>609</v>
      </c>
      <c r="B288" t="s">
        <v>202</v>
      </c>
      <c r="C288" s="52">
        <v>6.0534189309670001</v>
      </c>
      <c r="D288" s="52">
        <v>6.1245465476799996</v>
      </c>
      <c r="E288" s="52">
        <v>7.1127616712999497E-2</v>
      </c>
      <c r="F288" s="124">
        <v>1.1749990794315842E-2</v>
      </c>
      <c r="G288" s="45">
        <v>6.4746908386340003</v>
      </c>
      <c r="H288" s="45">
        <v>6.6546025652459999</v>
      </c>
      <c r="I288" s="45">
        <v>0.17991172661199961</v>
      </c>
      <c r="J288" s="46">
        <v>2.778692158372716E-2</v>
      </c>
      <c r="K288" s="47">
        <v>2</v>
      </c>
      <c r="L288" s="55">
        <f t="shared" si="76"/>
        <v>6.3184998386340006</v>
      </c>
      <c r="M288" s="55">
        <f t="shared" si="77"/>
        <v>6.4984115652460002</v>
      </c>
      <c r="N288" s="55">
        <f t="shared" si="78"/>
        <v>0.17991172661199961</v>
      </c>
      <c r="O288" s="129">
        <f t="shared" si="79"/>
        <v>2.8473804100135076E-2</v>
      </c>
      <c r="P288" s="54"/>
      <c r="Q288" s="42">
        <f t="shared" si="80"/>
        <v>49.023476927170393</v>
      </c>
      <c r="R288" s="42">
        <f t="shared" si="81"/>
        <v>49.599502329770004</v>
      </c>
      <c r="S288" s="42">
        <f t="shared" si="82"/>
        <v>51.170228689941702</v>
      </c>
      <c r="T288" s="42">
        <f t="shared" si="83"/>
        <v>52.627239757418209</v>
      </c>
      <c r="AB288" t="s">
        <v>202</v>
      </c>
      <c r="AC288" s="2">
        <v>6.0534189309670001</v>
      </c>
      <c r="AD288" s="2">
        <v>6.0495522776900001</v>
      </c>
      <c r="AE288" s="2">
        <v>-3.8666532769999762E-3</v>
      </c>
      <c r="AF288" s="1">
        <v>-6.3875527550549024E-4</v>
      </c>
      <c r="AG288" s="2">
        <v>6.4746908386340003</v>
      </c>
      <c r="AH288" s="2">
        <v>6.4746908386340003</v>
      </c>
      <c r="AI288" s="2">
        <v>0</v>
      </c>
      <c r="AJ288" s="1">
        <v>0</v>
      </c>
      <c r="AM288" t="s">
        <v>202</v>
      </c>
      <c r="AN288" s="2">
        <v>6.0534189309670001</v>
      </c>
      <c r="AO288" s="2">
        <v>5.9584647348160003</v>
      </c>
      <c r="AP288" s="2">
        <v>-9.495419615099987E-2</v>
      </c>
      <c r="AQ288" s="1">
        <v>-1.5686044074242102E-2</v>
      </c>
      <c r="AR288" s="2">
        <v>6.0532558144349995</v>
      </c>
      <c r="AS288" s="2">
        <v>-1.6311653200062892E-4</v>
      </c>
      <c r="AT288" s="1">
        <v>-2.6946182621887687E-5</v>
      </c>
      <c r="AU288" s="2">
        <v>6.0504397812249993</v>
      </c>
      <c r="AV288" s="2">
        <v>-2.9791497420008639E-3</v>
      </c>
      <c r="AW288" s="1">
        <v>-4.9214332858422559E-4</v>
      </c>
      <c r="AX288" s="2">
        <v>6.0295735229140002</v>
      </c>
      <c r="AY288" s="2">
        <v>-2.384540805299995E-2</v>
      </c>
      <c r="AZ288" s="1">
        <v>-3.9391636899630171E-3</v>
      </c>
      <c r="BA288" s="2">
        <v>6.0543170199859997</v>
      </c>
      <c r="BB288" s="2">
        <v>8.980890189995705E-4</v>
      </c>
      <c r="BC288" s="1">
        <v>1.4836062549797885E-4</v>
      </c>
      <c r="BD288" s="2">
        <v>5.8972970384280003</v>
      </c>
      <c r="BE288" s="2">
        <v>-0.15612189253899977</v>
      </c>
      <c r="BF288" s="1">
        <v>-2.5790696847419442E-2</v>
      </c>
      <c r="BG288" s="1"/>
      <c r="BH288" t="s">
        <v>202</v>
      </c>
      <c r="BI288" s="2">
        <v>6.4746908386340003</v>
      </c>
      <c r="BJ288" s="2">
        <v>6.5322625911499994</v>
      </c>
      <c r="BK288" s="2">
        <v>5.7571752515999108E-2</v>
      </c>
      <c r="BL288" s="1">
        <v>8.8918149068172841E-3</v>
      </c>
      <c r="BM288" s="2">
        <v>6.4746908386340003</v>
      </c>
      <c r="BN288" s="2">
        <v>0</v>
      </c>
      <c r="BO288" s="1">
        <v>0</v>
      </c>
      <c r="BP288" s="2">
        <v>6.4746908386340003</v>
      </c>
      <c r="BQ288" s="2">
        <v>0</v>
      </c>
      <c r="BR288" s="1">
        <v>0</v>
      </c>
      <c r="BS288" s="2">
        <v>6.5826378746009997</v>
      </c>
      <c r="BT288" s="2">
        <v>0.10794703596699939</v>
      </c>
      <c r="BU288" s="1">
        <v>1.6672152950205348E-2</v>
      </c>
      <c r="BV288" s="2">
        <v>6.4746908386340003</v>
      </c>
      <c r="BW288" s="2">
        <v>0</v>
      </c>
      <c r="BX288" s="1">
        <v>0</v>
      </c>
      <c r="BY288" s="2">
        <v>6.6474060961820003</v>
      </c>
      <c r="BZ288" s="2">
        <v>0.17271525754799999</v>
      </c>
      <c r="CA288" s="1">
        <v>2.6675444720452263E-2</v>
      </c>
      <c r="CC288" t="s">
        <v>202</v>
      </c>
      <c r="CE288" s="23">
        <v>6.0534189309670001</v>
      </c>
      <c r="CF288" s="23">
        <v>6.2713423110670004</v>
      </c>
      <c r="CG288" s="23">
        <v>0.21792338010000023</v>
      </c>
      <c r="CH288" s="24">
        <v>3.6000049325049466E-2</v>
      </c>
      <c r="CI288" s="2">
        <v>6.4746908386340003</v>
      </c>
      <c r="CJ288" s="2">
        <v>6.4746908386340003</v>
      </c>
      <c r="CK288" s="2">
        <v>0</v>
      </c>
      <c r="CL288" s="1">
        <v>0</v>
      </c>
      <c r="CN288" s="25" t="s">
        <v>202</v>
      </c>
      <c r="CO288" s="27">
        <v>0</v>
      </c>
      <c r="CP288" s="27">
        <v>0.156191</v>
      </c>
      <c r="CQ288" s="28">
        <f t="shared" si="84"/>
        <v>-0.12069924726181169</v>
      </c>
      <c r="CR288" s="27">
        <f t="shared" si="85"/>
        <v>8.0714076208410006</v>
      </c>
      <c r="CU288" s="30">
        <v>278</v>
      </c>
      <c r="CV288" s="30"/>
      <c r="CW288" s="15" t="s">
        <v>202</v>
      </c>
      <c r="CX288" s="36" t="s">
        <v>975</v>
      </c>
      <c r="CY288" s="34" t="s">
        <v>202</v>
      </c>
      <c r="CZ288" s="34" t="s">
        <v>976</v>
      </c>
      <c r="DA288" s="32"/>
      <c r="DB288" s="32"/>
      <c r="DC288" t="s">
        <v>202</v>
      </c>
      <c r="DD288">
        <v>123480</v>
      </c>
      <c r="DE288" t="s">
        <v>1045</v>
      </c>
      <c r="DF288" s="30">
        <v>210</v>
      </c>
      <c r="DG288" s="39" t="s">
        <v>202</v>
      </c>
      <c r="DK288" s="30">
        <v>291</v>
      </c>
      <c r="DL288" s="30"/>
      <c r="DM288" s="32"/>
      <c r="DN288" s="32" t="s">
        <v>202</v>
      </c>
      <c r="DO288" s="41">
        <v>122749</v>
      </c>
    </row>
    <row r="289" spans="1:119" ht="15.75" x14ac:dyDescent="0.25">
      <c r="A289" t="s">
        <v>610</v>
      </c>
      <c r="B289" t="s">
        <v>203</v>
      </c>
      <c r="C289" s="52">
        <v>4.75321043853</v>
      </c>
      <c r="D289" s="52">
        <v>4.8662595792759999</v>
      </c>
      <c r="E289" s="52">
        <v>0.11304914074599992</v>
      </c>
      <c r="F289" s="124">
        <v>2.3783744104744924E-2</v>
      </c>
      <c r="G289" s="45">
        <v>5.6214590301170002</v>
      </c>
      <c r="H289" s="45">
        <v>5.7771835805150005</v>
      </c>
      <c r="I289" s="45">
        <v>0.15572455039800026</v>
      </c>
      <c r="J289" s="46">
        <v>2.7701802959641805E-2</v>
      </c>
      <c r="K289" s="47">
        <v>1</v>
      </c>
      <c r="L289" s="55">
        <f t="shared" si="76"/>
        <v>5.531336030117</v>
      </c>
      <c r="M289" s="55">
        <f t="shared" si="77"/>
        <v>5.6870605805150003</v>
      </c>
      <c r="N289" s="55">
        <f t="shared" si="78"/>
        <v>0.15572455039800026</v>
      </c>
      <c r="O289" s="129">
        <f t="shared" si="79"/>
        <v>2.8153153153254791E-2</v>
      </c>
      <c r="P289" s="54"/>
      <c r="Q289" s="42">
        <f t="shared" si="80"/>
        <v>62.911433392408085</v>
      </c>
      <c r="R289" s="42">
        <f t="shared" si="81"/>
        <v>64.407702825475823</v>
      </c>
      <c r="S289" s="42">
        <f t="shared" si="82"/>
        <v>73.210366494388126</v>
      </c>
      <c r="T289" s="42">
        <f t="shared" si="83"/>
        <v>75.271469154710545</v>
      </c>
      <c r="AB289" t="s">
        <v>203</v>
      </c>
      <c r="AC289" s="2">
        <v>4.75321043853</v>
      </c>
      <c r="AD289" s="2">
        <v>4.7512260498950001</v>
      </c>
      <c r="AE289" s="2">
        <v>-1.9843886349999451E-3</v>
      </c>
      <c r="AF289" s="1">
        <v>-4.1748385868092271E-4</v>
      </c>
      <c r="AG289" s="2">
        <v>5.6214590301170002</v>
      </c>
      <c r="AH289" s="2">
        <v>5.6214590301170002</v>
      </c>
      <c r="AI289" s="2">
        <v>0</v>
      </c>
      <c r="AJ289" s="1">
        <v>0</v>
      </c>
      <c r="AM289" t="s">
        <v>203</v>
      </c>
      <c r="AN289" s="2">
        <v>4.75321043853</v>
      </c>
      <c r="AO289" s="2">
        <v>4.6748171282689999</v>
      </c>
      <c r="AP289" s="2">
        <v>-7.839331026100016E-2</v>
      </c>
      <c r="AQ289" s="1">
        <v>-1.6492707670911461E-2</v>
      </c>
      <c r="AR289" s="2">
        <v>4.7531263879110002</v>
      </c>
      <c r="AS289" s="2">
        <v>-8.4050618999853555E-5</v>
      </c>
      <c r="AT289" s="1">
        <v>-1.7682915597115335E-5</v>
      </c>
      <c r="AU289" s="2">
        <v>4.7513939613579996</v>
      </c>
      <c r="AV289" s="2">
        <v>-1.8164771720003969E-3</v>
      </c>
      <c r="AW289" s="1">
        <v>-3.821579531332867E-4</v>
      </c>
      <c r="AX289" s="2">
        <v>4.7185203005149994</v>
      </c>
      <c r="AY289" s="2">
        <v>-3.4690138015000649E-2</v>
      </c>
      <c r="AZ289" s="1">
        <v>-7.2982541933761056E-3</v>
      </c>
      <c r="BA289" s="2">
        <v>4.7536737371709998</v>
      </c>
      <c r="BB289" s="2">
        <v>4.6329864099980966E-4</v>
      </c>
      <c r="BC289" s="1">
        <v>9.747067734352018E-5</v>
      </c>
      <c r="BD289" s="2">
        <v>4.6076312764109995</v>
      </c>
      <c r="BE289" s="2">
        <v>-0.14557916211900057</v>
      </c>
      <c r="BF289" s="1">
        <v>-3.0627544057153729E-2</v>
      </c>
      <c r="BG289" s="1"/>
      <c r="BH289" t="s">
        <v>203</v>
      </c>
      <c r="BI289" s="2">
        <v>5.6214590301170002</v>
      </c>
      <c r="BJ289" s="2">
        <v>5.6712908862439999</v>
      </c>
      <c r="BK289" s="2">
        <v>4.9831856126999696E-2</v>
      </c>
      <c r="BL289" s="1">
        <v>8.8645769470212677E-3</v>
      </c>
      <c r="BM289" s="2">
        <v>5.6214590301170002</v>
      </c>
      <c r="BN289" s="2">
        <v>0</v>
      </c>
      <c r="BO289" s="1">
        <v>0</v>
      </c>
      <c r="BP289" s="2">
        <v>5.6214590301170002</v>
      </c>
      <c r="BQ289" s="2">
        <v>0</v>
      </c>
      <c r="BR289" s="1">
        <v>0</v>
      </c>
      <c r="BS289" s="2">
        <v>5.7148937603559995</v>
      </c>
      <c r="BT289" s="2">
        <v>9.3434730238999286E-2</v>
      </c>
      <c r="BU289" s="1">
        <v>1.6621081775820504E-2</v>
      </c>
      <c r="BV289" s="2">
        <v>5.6214590301170002</v>
      </c>
      <c r="BW289" s="2">
        <v>0</v>
      </c>
      <c r="BX289" s="1">
        <v>0</v>
      </c>
      <c r="BY289" s="2">
        <v>5.7709545984990003</v>
      </c>
      <c r="BZ289" s="2">
        <v>0.14949556838200007</v>
      </c>
      <c r="CA289" s="1">
        <v>2.6593730841241867E-2</v>
      </c>
      <c r="CC289" t="s">
        <v>203</v>
      </c>
      <c r="CE289" s="23">
        <v>4.75321043853</v>
      </c>
      <c r="CF289" s="23">
        <v>5.0094303205439994</v>
      </c>
      <c r="CG289" s="23">
        <v>0.25621988201399937</v>
      </c>
      <c r="CH289" s="24">
        <v>5.3904594658182044E-2</v>
      </c>
      <c r="CI289" s="2">
        <v>5.6214590301170002</v>
      </c>
      <c r="CJ289" s="2">
        <v>5.6214590301170002</v>
      </c>
      <c r="CK289" s="2">
        <v>0</v>
      </c>
      <c r="CL289" s="1">
        <v>0</v>
      </c>
      <c r="CN289" s="25" t="s">
        <v>203</v>
      </c>
      <c r="CO289" s="27">
        <v>0</v>
      </c>
      <c r="CP289" s="27">
        <v>9.0122999999999995E-2</v>
      </c>
      <c r="CQ289" s="28">
        <f t="shared" si="84"/>
        <v>-5.5576001697519438E-2</v>
      </c>
      <c r="CR289" s="27">
        <f t="shared" si="85"/>
        <v>5.9528375287340003</v>
      </c>
      <c r="CU289" s="30">
        <v>279</v>
      </c>
      <c r="CV289" s="30"/>
      <c r="CW289" s="15" t="s">
        <v>203</v>
      </c>
      <c r="CX289" s="36" t="s">
        <v>975</v>
      </c>
      <c r="CY289" s="34" t="s">
        <v>203</v>
      </c>
      <c r="CZ289" s="34" t="s">
        <v>976</v>
      </c>
      <c r="DA289" s="32"/>
      <c r="DB289" s="32"/>
      <c r="DC289" t="s">
        <v>203</v>
      </c>
      <c r="DD289">
        <v>75554</v>
      </c>
      <c r="DE289" t="s">
        <v>1045</v>
      </c>
      <c r="DF289" s="30">
        <v>211</v>
      </c>
      <c r="DG289" s="39" t="s">
        <v>203</v>
      </c>
      <c r="DK289" s="30">
        <v>292</v>
      </c>
      <c r="DL289" s="30"/>
      <c r="DM289" s="32"/>
      <c r="DN289" s="32" t="s">
        <v>203</v>
      </c>
      <c r="DO289" s="41">
        <v>75217</v>
      </c>
    </row>
    <row r="290" spans="1:119" ht="15.75" x14ac:dyDescent="0.25">
      <c r="A290" t="s">
        <v>611</v>
      </c>
      <c r="B290" t="s">
        <v>204</v>
      </c>
      <c r="C290" s="52">
        <v>6.2791227757609995</v>
      </c>
      <c r="D290" s="52">
        <v>6.0542932243060008</v>
      </c>
      <c r="E290" s="52">
        <v>-0.22482955145499872</v>
      </c>
      <c r="F290" s="124">
        <v>-3.5805885548678487E-2</v>
      </c>
      <c r="G290" s="45">
        <v>6.7972477714029997</v>
      </c>
      <c r="H290" s="45">
        <v>6.9854178100119997</v>
      </c>
      <c r="I290" s="45">
        <v>0.18817003860899995</v>
      </c>
      <c r="J290" s="46">
        <v>2.7683269013770308E-2</v>
      </c>
      <c r="K290" s="47">
        <v>1</v>
      </c>
      <c r="L290" s="55">
        <f t="shared" si="76"/>
        <v>6.6837997714029997</v>
      </c>
      <c r="M290" s="55">
        <f t="shared" si="77"/>
        <v>6.8719698100119997</v>
      </c>
      <c r="N290" s="55">
        <f t="shared" si="78"/>
        <v>0.18817003860899995</v>
      </c>
      <c r="O290" s="129">
        <f t="shared" si="79"/>
        <v>2.8153153153105466E-2</v>
      </c>
      <c r="P290" s="54"/>
      <c r="Q290" s="42">
        <f t="shared" si="80"/>
        <v>61.514795745882928</v>
      </c>
      <c r="R290" s="42">
        <f t="shared" si="81"/>
        <v>59.312204009855506</v>
      </c>
      <c r="S290" s="42">
        <f t="shared" si="82"/>
        <v>65.47930219351457</v>
      </c>
      <c r="T290" s="42">
        <f t="shared" si="83"/>
        <v>67.322751016527064</v>
      </c>
      <c r="AB290" t="s">
        <v>204</v>
      </c>
      <c r="AC290" s="2">
        <v>6.2791227757609995</v>
      </c>
      <c r="AD290" s="2">
        <v>6.2774002907190001</v>
      </c>
      <c r="AE290" s="2">
        <v>-1.7224850419994553E-3</v>
      </c>
      <c r="AF290" s="1">
        <v>-2.7431937605180821E-4</v>
      </c>
      <c r="AG290" s="2">
        <v>6.7972477714029997</v>
      </c>
      <c r="AH290" s="2">
        <v>6.7972477714029997</v>
      </c>
      <c r="AI290" s="2">
        <v>0</v>
      </c>
      <c r="AJ290" s="1">
        <v>0</v>
      </c>
      <c r="AM290" t="s">
        <v>204</v>
      </c>
      <c r="AN290" s="2">
        <v>6.2791227757609995</v>
      </c>
      <c r="AO290" s="2">
        <v>6.1250911954709997</v>
      </c>
      <c r="AP290" s="2">
        <v>-0.15403158028999986</v>
      </c>
      <c r="AQ290" s="1">
        <v>-2.4530748289331224E-2</v>
      </c>
      <c r="AR290" s="2">
        <v>6.2790497297210006</v>
      </c>
      <c r="AS290" s="2">
        <v>-7.3046039998914125E-5</v>
      </c>
      <c r="AT290" s="1">
        <v>-1.1633160014148838E-5</v>
      </c>
      <c r="AU290" s="2">
        <v>6.2774707348629999</v>
      </c>
      <c r="AV290" s="2">
        <v>-1.6520408979996404E-3</v>
      </c>
      <c r="AW290" s="1">
        <v>-2.6310058856898543E-4</v>
      </c>
      <c r="AX290" s="2">
        <v>6.0135623490830001</v>
      </c>
      <c r="AY290" s="2">
        <v>-0.26556042667799939</v>
      </c>
      <c r="AZ290" s="1">
        <v>-4.2292599804407353E-2</v>
      </c>
      <c r="BA290" s="2">
        <v>6.2795255543210002</v>
      </c>
      <c r="BB290" s="2">
        <v>4.02778560000705E-4</v>
      </c>
      <c r="BC290" s="1">
        <v>6.414567358923638E-5</v>
      </c>
      <c r="BD290" s="2">
        <v>5.7901484394939997</v>
      </c>
      <c r="BE290" s="2">
        <v>-0.48897433626699982</v>
      </c>
      <c r="BF290" s="1">
        <v>-7.7873033181412588E-2</v>
      </c>
      <c r="BG290" s="1"/>
      <c r="BH290" t="s">
        <v>204</v>
      </c>
      <c r="BI290" s="2">
        <v>6.7972477714029997</v>
      </c>
      <c r="BJ290" s="2">
        <v>6.8574621837579999</v>
      </c>
      <c r="BK290" s="2">
        <v>6.0214412355000135E-2</v>
      </c>
      <c r="BL290" s="1">
        <v>8.8586460844241755E-3</v>
      </c>
      <c r="BM290" s="2">
        <v>6.7972477714029997</v>
      </c>
      <c r="BN290" s="2">
        <v>0</v>
      </c>
      <c r="BO290" s="1">
        <v>0</v>
      </c>
      <c r="BP290" s="2">
        <v>6.7972477714029997</v>
      </c>
      <c r="BQ290" s="2">
        <v>0</v>
      </c>
      <c r="BR290" s="1">
        <v>0</v>
      </c>
      <c r="BS290" s="2">
        <v>6.9101497945689996</v>
      </c>
      <c r="BT290" s="2">
        <v>0.11290202316599984</v>
      </c>
      <c r="BU290" s="1">
        <v>1.6609961408350436E-2</v>
      </c>
      <c r="BV290" s="2">
        <v>6.7972477714029997</v>
      </c>
      <c r="BW290" s="2">
        <v>0</v>
      </c>
      <c r="BX290" s="1">
        <v>0</v>
      </c>
      <c r="BY290" s="2">
        <v>6.9778910084680001</v>
      </c>
      <c r="BZ290" s="2">
        <v>0.18064323706500041</v>
      </c>
      <c r="CA290" s="1">
        <v>2.6575938253272525E-2</v>
      </c>
      <c r="CC290" t="s">
        <v>204</v>
      </c>
      <c r="CE290" s="23">
        <v>6.2791227757609995</v>
      </c>
      <c r="CF290" s="23">
        <v>6.5393365378409998</v>
      </c>
      <c r="CG290" s="23">
        <v>0.26021376208000024</v>
      </c>
      <c r="CH290" s="24">
        <v>4.1441101149429838E-2</v>
      </c>
      <c r="CI290" s="2">
        <v>6.7972477714029997</v>
      </c>
      <c r="CJ290" s="2">
        <v>6.7972477714029997</v>
      </c>
      <c r="CK290" s="2">
        <v>0</v>
      </c>
      <c r="CL290" s="1">
        <v>0</v>
      </c>
      <c r="CN290" s="25" t="s">
        <v>204</v>
      </c>
      <c r="CO290" s="27">
        <v>0</v>
      </c>
      <c r="CP290" s="27">
        <v>0.11344799999999999</v>
      </c>
      <c r="CQ290" s="28">
        <f t="shared" si="84"/>
        <v>-0.14045157447398238</v>
      </c>
      <c r="CR290" s="27">
        <f t="shared" si="85"/>
        <v>3.7833668058029999</v>
      </c>
      <c r="CU290" s="30">
        <v>280</v>
      </c>
      <c r="CV290" s="30"/>
      <c r="CW290" s="15" t="s">
        <v>204</v>
      </c>
      <c r="CX290" s="33" t="s">
        <v>973</v>
      </c>
      <c r="CY290" s="34" t="s">
        <v>204</v>
      </c>
      <c r="CZ290" s="34" t="s">
        <v>976</v>
      </c>
      <c r="DA290" s="32"/>
      <c r="DB290" s="32"/>
      <c r="DC290" t="s">
        <v>204</v>
      </c>
      <c r="DD290">
        <v>102075</v>
      </c>
      <c r="DE290" t="s">
        <v>1045</v>
      </c>
      <c r="DF290" s="30">
        <v>281</v>
      </c>
      <c r="DG290" s="39" t="s">
        <v>204</v>
      </c>
      <c r="DK290" s="30">
        <v>293</v>
      </c>
      <c r="DL290" s="30"/>
      <c r="DM290" s="32"/>
      <c r="DN290" s="32" t="s">
        <v>204</v>
      </c>
      <c r="DO290" s="41">
        <v>101698</v>
      </c>
    </row>
    <row r="291" spans="1:119" ht="15.75" x14ac:dyDescent="0.25">
      <c r="A291" t="s">
        <v>612</v>
      </c>
      <c r="B291" t="s">
        <v>205</v>
      </c>
      <c r="C291" s="52">
        <v>3.0626720865879999</v>
      </c>
      <c r="D291" s="52">
        <v>3.976287393452</v>
      </c>
      <c r="E291" s="52">
        <v>0.91361530686400005</v>
      </c>
      <c r="F291" s="124">
        <v>0.29830660319950286</v>
      </c>
      <c r="G291" s="45">
        <v>3.1881281707790001</v>
      </c>
      <c r="H291" s="45">
        <v>3.476264819951</v>
      </c>
      <c r="I291" s="45">
        <v>0.28813664917199988</v>
      </c>
      <c r="J291" s="46">
        <v>9.0378000424492164E-2</v>
      </c>
      <c r="K291" s="47">
        <v>4</v>
      </c>
      <c r="L291" s="55">
        <f t="shared" si="76"/>
        <v>3.0464591707790003</v>
      </c>
      <c r="M291" s="55">
        <f t="shared" si="77"/>
        <v>3.3345958199510002</v>
      </c>
      <c r="N291" s="55">
        <f t="shared" si="78"/>
        <v>0.28813664917199988</v>
      </c>
      <c r="O291" s="129">
        <f t="shared" si="79"/>
        <v>9.4580834017322937E-2</v>
      </c>
      <c r="P291" s="54"/>
      <c r="Q291" s="42">
        <f t="shared" si="80"/>
        <v>43.435996122365623</v>
      </c>
      <c r="R291" s="42">
        <f t="shared" si="81"/>
        <v>56.393240582215292</v>
      </c>
      <c r="S291" s="42">
        <f t="shared" si="82"/>
        <v>43.206058300652394</v>
      </c>
      <c r="T291" s="42">
        <f t="shared" si="83"/>
        <v>47.292523329329171</v>
      </c>
      <c r="AB291" t="s">
        <v>205</v>
      </c>
      <c r="AC291" s="2">
        <v>3.0626720865879999</v>
      </c>
      <c r="AD291" s="2">
        <v>3.0637245533440001</v>
      </c>
      <c r="AE291" s="2">
        <v>1.0524667560001255E-3</v>
      </c>
      <c r="AF291" s="1">
        <v>3.4364330435800476E-4</v>
      </c>
      <c r="AG291" s="2">
        <v>3.1881281707790001</v>
      </c>
      <c r="AH291" s="2">
        <v>3.1883838267539999</v>
      </c>
      <c r="AI291" s="2">
        <v>2.5565597499976889E-4</v>
      </c>
      <c r="AJ291" s="1">
        <v>8.0189992781030779E-5</v>
      </c>
      <c r="AM291" t="s">
        <v>205</v>
      </c>
      <c r="AN291" s="2">
        <v>3.0626720865879999</v>
      </c>
      <c r="AO291" s="2">
        <v>3.4288222784020004</v>
      </c>
      <c r="AP291" s="2">
        <v>0.36615019181400044</v>
      </c>
      <c r="AQ291" s="1">
        <v>0.11955252846605385</v>
      </c>
      <c r="AR291" s="2">
        <v>3.0627167095499996</v>
      </c>
      <c r="AS291" s="2">
        <v>4.4622961999696287E-5</v>
      </c>
      <c r="AT291" s="1">
        <v>1.4569944394343874E-5</v>
      </c>
      <c r="AU291" s="2">
        <v>3.0636735494090002</v>
      </c>
      <c r="AV291" s="2">
        <v>1.0014628210002208E-3</v>
      </c>
      <c r="AW291" s="1">
        <v>3.2698989401634253E-4</v>
      </c>
      <c r="AX291" s="2">
        <v>3.59791077686</v>
      </c>
      <c r="AY291" s="2">
        <v>0.53523869027200011</v>
      </c>
      <c r="AZ291" s="1">
        <v>0.17476199708610923</v>
      </c>
      <c r="BA291" s="2">
        <v>3.0624260485770001</v>
      </c>
      <c r="BB291" s="2">
        <v>-2.4603801099987166E-4</v>
      </c>
      <c r="BC291" s="1">
        <v>-8.0334428252151779E-5</v>
      </c>
      <c r="BD291" s="2">
        <v>4.1372332917190002</v>
      </c>
      <c r="BE291" s="2">
        <v>1.0745612051310003</v>
      </c>
      <c r="BF291" s="1">
        <v>0.35085741298805706</v>
      </c>
      <c r="BG291" s="1"/>
      <c r="BH291" t="s">
        <v>205</v>
      </c>
      <c r="BI291" s="2">
        <v>3.1881281707790001</v>
      </c>
      <c r="BJ291" s="2">
        <v>3.3006635370600002</v>
      </c>
      <c r="BK291" s="2">
        <v>0.11253536628100003</v>
      </c>
      <c r="BL291" s="1">
        <v>3.5298256611026611E-2</v>
      </c>
      <c r="BM291" s="2">
        <v>3.1881390224709998</v>
      </c>
      <c r="BN291" s="2">
        <v>1.0851691999658186E-5</v>
      </c>
      <c r="BO291" s="1">
        <v>3.4037815979671358E-6</v>
      </c>
      <c r="BP291" s="2">
        <v>3.1883718293209999</v>
      </c>
      <c r="BQ291" s="2">
        <v>2.4365854199981385E-4</v>
      </c>
      <c r="BR291" s="1">
        <v>7.6426833849743665E-5</v>
      </c>
      <c r="BS291" s="2">
        <v>3.3636303912860002</v>
      </c>
      <c r="BT291" s="2">
        <v>0.17550222050700004</v>
      </c>
      <c r="BU291" s="1">
        <v>5.5048671541996733E-2</v>
      </c>
      <c r="BV291" s="2">
        <v>3.1880683182189999</v>
      </c>
      <c r="BW291" s="2">
        <v>-5.9852560000184241E-5</v>
      </c>
      <c r="BX291" s="1">
        <v>-1.8773573957523678E-5</v>
      </c>
      <c r="BY291" s="2">
        <v>3.5170272149950002</v>
      </c>
      <c r="BZ291" s="2">
        <v>0.32889904421600002</v>
      </c>
      <c r="CA291" s="1">
        <v>0.1031636830760275</v>
      </c>
      <c r="CC291" t="s">
        <v>205</v>
      </c>
      <c r="CE291" s="23">
        <v>3.0626720865879999</v>
      </c>
      <c r="CF291" s="23">
        <v>2.907674976394</v>
      </c>
      <c r="CG291" s="23">
        <v>-0.15499711019399998</v>
      </c>
      <c r="CH291" s="24">
        <v>-5.060845752072532E-2</v>
      </c>
      <c r="CI291" s="2">
        <v>3.1881281707790001</v>
      </c>
      <c r="CJ291" s="2">
        <v>3.182752107392</v>
      </c>
      <c r="CK291" s="2">
        <v>-5.3760633870001406E-3</v>
      </c>
      <c r="CL291" s="1">
        <v>-1.6862758016678268E-3</v>
      </c>
      <c r="CN291" s="25" t="s">
        <v>205</v>
      </c>
      <c r="CO291" s="27">
        <v>0</v>
      </c>
      <c r="CP291" s="27">
        <v>0.14166899999999999</v>
      </c>
      <c r="CQ291" s="28">
        <f t="shared" si="84"/>
        <v>-9.1064525596332338E-2</v>
      </c>
      <c r="CR291" s="27">
        <f t="shared" si="85"/>
        <v>6.97630122223</v>
      </c>
      <c r="CU291" s="30">
        <v>281</v>
      </c>
      <c r="CV291" s="30"/>
      <c r="CW291" s="15" t="s">
        <v>205</v>
      </c>
      <c r="CX291" s="33" t="s">
        <v>994</v>
      </c>
      <c r="CY291" s="34" t="s">
        <v>205</v>
      </c>
      <c r="CZ291" s="34" t="s">
        <v>976</v>
      </c>
      <c r="DA291" s="32"/>
      <c r="DB291" s="32"/>
      <c r="DC291" t="s">
        <v>205</v>
      </c>
      <c r="DD291">
        <v>70510</v>
      </c>
      <c r="DE291" t="s">
        <v>1045</v>
      </c>
      <c r="DF291" s="30">
        <v>135</v>
      </c>
      <c r="DG291" s="39" t="s">
        <v>205</v>
      </c>
      <c r="DK291" s="30">
        <v>294</v>
      </c>
      <c r="DL291" s="30"/>
      <c r="DM291" s="32"/>
      <c r="DN291" s="32" t="s">
        <v>205</v>
      </c>
      <c r="DO291" s="41">
        <v>70344</v>
      </c>
    </row>
    <row r="292" spans="1:119" ht="15.75" x14ac:dyDescent="0.25">
      <c r="B292" t="s">
        <v>206</v>
      </c>
      <c r="C292" s="52">
        <v>6.0970748131480006</v>
      </c>
      <c r="D292" s="52">
        <v>5.9427731279640001</v>
      </c>
      <c r="E292" s="52">
        <v>-0.15430168518400045</v>
      </c>
      <c r="F292" s="124">
        <v>-2.5307494152976031E-2</v>
      </c>
      <c r="G292" s="45">
        <v>6.6558210288369999</v>
      </c>
      <c r="H292" s="45">
        <v>6.8390690026209997</v>
      </c>
      <c r="I292" s="45">
        <v>0.18324797378399982</v>
      </c>
      <c r="J292" s="46">
        <v>2.7531986360519602E-2</v>
      </c>
      <c r="K292" s="47">
        <v>1</v>
      </c>
      <c r="L292" s="55">
        <f t="shared" si="76"/>
        <v>6.5089680288369998</v>
      </c>
      <c r="M292" s="55">
        <f t="shared" si="77"/>
        <v>6.6922160026209996</v>
      </c>
      <c r="N292" s="55">
        <f t="shared" si="78"/>
        <v>0.18324797378399982</v>
      </c>
      <c r="O292" s="129">
        <f t="shared" si="79"/>
        <v>2.8153153153026307E-2</v>
      </c>
      <c r="P292" s="54"/>
      <c r="Q292" s="42">
        <f t="shared" si="80"/>
        <v>54.690623800471826</v>
      </c>
      <c r="R292" s="42">
        <f t="shared" si="81"/>
        <v>53.306541158418767</v>
      </c>
      <c r="S292" s="42">
        <f t="shared" si="82"/>
        <v>58.385296671573244</v>
      </c>
      <c r="T292" s="42">
        <f t="shared" si="83"/>
        <v>60.02902687065292</v>
      </c>
      <c r="AB292" t="s">
        <v>206</v>
      </c>
      <c r="AC292" s="2">
        <v>6.0970748131480006</v>
      </c>
      <c r="AD292" s="2">
        <v>6.0936089140240002</v>
      </c>
      <c r="AE292" s="2">
        <v>-3.4658991240004156E-3</v>
      </c>
      <c r="AF292" s="1">
        <v>-5.6845277944210201E-4</v>
      </c>
      <c r="AG292" s="2">
        <v>6.6558210288369999</v>
      </c>
      <c r="AH292" s="2">
        <v>6.6558210288369999</v>
      </c>
      <c r="AI292" s="2">
        <v>0</v>
      </c>
      <c r="AJ292" s="1">
        <v>0</v>
      </c>
      <c r="AM292" t="s">
        <v>206</v>
      </c>
      <c r="AN292" s="2">
        <v>6.0970748131480006</v>
      </c>
      <c r="AO292" s="2">
        <v>5.9369643067949998</v>
      </c>
      <c r="AP292" s="2">
        <v>-0.16011050635300084</v>
      </c>
      <c r="AQ292" s="1">
        <v>-2.6260216785880908E-2</v>
      </c>
      <c r="AR292" s="2">
        <v>6.0969283930889997</v>
      </c>
      <c r="AS292" s="2">
        <v>-1.4642005900089572E-4</v>
      </c>
      <c r="AT292" s="1">
        <v>-2.4014804391960068E-5</v>
      </c>
      <c r="AU292" s="2">
        <v>6.0942263240179999</v>
      </c>
      <c r="AV292" s="2">
        <v>-2.8484891300006865E-3</v>
      </c>
      <c r="AW292" s="1">
        <v>-4.6718946663703046E-4</v>
      </c>
      <c r="AX292" s="2">
        <v>5.8781660117629997</v>
      </c>
      <c r="AY292" s="2">
        <v>-0.21890880138500091</v>
      </c>
      <c r="AZ292" s="1">
        <v>-3.590390606868335E-2</v>
      </c>
      <c r="BA292" s="2">
        <v>6.0978813038450008</v>
      </c>
      <c r="BB292" s="2">
        <v>8.0649069700022835E-4</v>
      </c>
      <c r="BC292" s="1">
        <v>1.3227502068058542E-4</v>
      </c>
      <c r="BD292" s="2">
        <v>5.6495419500799997</v>
      </c>
      <c r="BE292" s="2">
        <v>-0.44753286306800089</v>
      </c>
      <c r="BF292" s="1">
        <v>-7.3401241871416986E-2</v>
      </c>
      <c r="BG292" s="1"/>
      <c r="BH292" t="s">
        <v>206</v>
      </c>
      <c r="BI292" s="2">
        <v>6.6558210288369999</v>
      </c>
      <c r="BJ292" s="2">
        <v>6.7144603804479992</v>
      </c>
      <c r="BK292" s="2">
        <v>5.8639351610999313E-2</v>
      </c>
      <c r="BL292" s="1">
        <v>8.8102356353842066E-3</v>
      </c>
      <c r="BM292" s="2">
        <v>6.6558210288369999</v>
      </c>
      <c r="BN292" s="2">
        <v>0</v>
      </c>
      <c r="BO292" s="1">
        <v>0</v>
      </c>
      <c r="BP292" s="2">
        <v>6.6558210288369999</v>
      </c>
      <c r="BQ292" s="2">
        <v>0</v>
      </c>
      <c r="BR292" s="1">
        <v>0</v>
      </c>
      <c r="BS292" s="2">
        <v>6.7657698131080002</v>
      </c>
      <c r="BT292" s="2">
        <v>0.1099487842710003</v>
      </c>
      <c r="BU292" s="1">
        <v>1.6519191816401969E-2</v>
      </c>
      <c r="BV292" s="2">
        <v>6.6558210288369999</v>
      </c>
      <c r="BW292" s="2">
        <v>0</v>
      </c>
      <c r="BX292" s="1">
        <v>0</v>
      </c>
      <c r="BY292" s="2">
        <v>6.8317390836699996</v>
      </c>
      <c r="BZ292" s="2">
        <v>0.17591805483299972</v>
      </c>
      <c r="CA292" s="1">
        <v>2.6430706906152887E-2</v>
      </c>
      <c r="CC292" t="s">
        <v>206</v>
      </c>
      <c r="CE292" s="23">
        <v>6.0970748131480006</v>
      </c>
      <c r="CF292" s="23">
        <v>6.3818382070800004</v>
      </c>
      <c r="CG292" s="23">
        <v>0.28476339393199979</v>
      </c>
      <c r="CH292" s="24">
        <v>4.6704920418218172E-2</v>
      </c>
      <c r="CI292" s="2">
        <v>6.6558210288369999</v>
      </c>
      <c r="CJ292" s="2">
        <v>6.6558210288369999</v>
      </c>
      <c r="CK292" s="2">
        <v>0</v>
      </c>
      <c r="CL292" s="1">
        <v>0</v>
      </c>
      <c r="CN292" s="25" t="s">
        <v>206</v>
      </c>
      <c r="CO292" s="27">
        <v>0</v>
      </c>
      <c r="CP292" s="27">
        <v>0.14685300000000001</v>
      </c>
      <c r="CQ292" s="28">
        <f t="shared" si="84"/>
        <v>-0.10365247096450637</v>
      </c>
      <c r="CR292" s="27">
        <f t="shared" si="85"/>
        <v>11.671422953819999</v>
      </c>
      <c r="CU292" s="30">
        <v>282</v>
      </c>
      <c r="CV292" s="30"/>
      <c r="CW292" s="15" t="s">
        <v>206</v>
      </c>
      <c r="CX292" s="33" t="s">
        <v>971</v>
      </c>
      <c r="CY292" s="34" t="s">
        <v>206</v>
      </c>
      <c r="CZ292" s="34" t="s">
        <v>976</v>
      </c>
      <c r="DA292" s="32"/>
      <c r="DB292" s="32"/>
      <c r="DC292" t="s">
        <v>206</v>
      </c>
      <c r="DD292">
        <v>111483</v>
      </c>
      <c r="DE292" t="s">
        <v>1045</v>
      </c>
      <c r="DF292" s="30">
        <v>243</v>
      </c>
      <c r="DG292" s="39" t="s">
        <v>206</v>
      </c>
      <c r="DK292" s="30">
        <v>295</v>
      </c>
      <c r="DL292" s="30"/>
      <c r="DM292" s="32"/>
      <c r="DN292" s="32" t="s">
        <v>206</v>
      </c>
      <c r="DO292" s="41">
        <v>111183</v>
      </c>
    </row>
    <row r="293" spans="1:119" ht="15.75" x14ac:dyDescent="0.25">
      <c r="B293" t="s">
        <v>207</v>
      </c>
      <c r="C293" s="52">
        <v>4.8367142607000009</v>
      </c>
      <c r="D293" s="52">
        <v>5.0194767980610004</v>
      </c>
      <c r="E293" s="52">
        <v>0.18276253736099957</v>
      </c>
      <c r="F293" s="124">
        <v>3.7786507019033411E-2</v>
      </c>
      <c r="G293" s="45">
        <v>4.7566014430170007</v>
      </c>
      <c r="H293" s="45">
        <v>4.8979970271500006</v>
      </c>
      <c r="I293" s="45">
        <v>0.14139558413299991</v>
      </c>
      <c r="J293" s="46">
        <v>2.9726178622885839E-2</v>
      </c>
      <c r="K293" s="47">
        <v>3</v>
      </c>
      <c r="L293" s="55">
        <f t="shared" si="76"/>
        <v>4.6170694430170007</v>
      </c>
      <c r="M293" s="55">
        <f t="shared" si="77"/>
        <v>4.7584650271500006</v>
      </c>
      <c r="N293" s="55">
        <f t="shared" si="78"/>
        <v>0.14139558413299991</v>
      </c>
      <c r="O293" s="129">
        <f t="shared" si="79"/>
        <v>3.0624530533507784E-2</v>
      </c>
      <c r="P293" s="54"/>
      <c r="Q293" s="42">
        <f t="shared" si="80"/>
        <v>51.439631815329648</v>
      </c>
      <c r="R293" s="42">
        <f t="shared" si="81"/>
        <v>53.383355823976096</v>
      </c>
      <c r="S293" s="42">
        <f t="shared" si="82"/>
        <v>49.103655790538895</v>
      </c>
      <c r="T293" s="42">
        <f t="shared" si="83"/>
        <v>50.607432196603106</v>
      </c>
      <c r="AB293" t="s">
        <v>207</v>
      </c>
      <c r="AC293" s="2">
        <v>4.8367142607000009</v>
      </c>
      <c r="AD293" s="2">
        <v>4.8346462323520001</v>
      </c>
      <c r="AE293" s="2">
        <v>-2.0680283480007944E-3</v>
      </c>
      <c r="AF293" s="1">
        <v>-4.2756884871290613E-4</v>
      </c>
      <c r="AG293" s="2">
        <v>4.7566014430170007</v>
      </c>
      <c r="AH293" s="2">
        <v>4.7560040150759999</v>
      </c>
      <c r="AI293" s="2">
        <v>-5.9742794100081653E-4</v>
      </c>
      <c r="AJ293" s="1">
        <v>-1.2559974766813381E-4</v>
      </c>
      <c r="AM293" t="s">
        <v>207</v>
      </c>
      <c r="AN293" s="2">
        <v>4.8367142607000009</v>
      </c>
      <c r="AO293" s="2">
        <v>4.8431611686559997</v>
      </c>
      <c r="AP293" s="2">
        <v>6.4469079559987819E-3</v>
      </c>
      <c r="AQ293" s="1">
        <v>1.332910651427596E-3</v>
      </c>
      <c r="AR293" s="2">
        <v>4.8366269693969999</v>
      </c>
      <c r="AS293" s="2">
        <v>-8.7291303001002518E-5</v>
      </c>
      <c r="AT293" s="1">
        <v>-1.8047645218630127E-5</v>
      </c>
      <c r="AU293" s="2">
        <v>4.8350779032220004</v>
      </c>
      <c r="AV293" s="2">
        <v>-1.6363574780005052E-3</v>
      </c>
      <c r="AW293" s="1">
        <v>-3.3832006395260588E-4</v>
      </c>
      <c r="AX293" s="2">
        <v>4.8628221814099994</v>
      </c>
      <c r="AY293" s="2">
        <v>2.6107920709998567E-2</v>
      </c>
      <c r="AZ293" s="1">
        <v>5.3978629505022808E-3</v>
      </c>
      <c r="BA293" s="2">
        <v>4.8371949497419999</v>
      </c>
      <c r="BB293" s="2">
        <v>4.8068904199904949E-4</v>
      </c>
      <c r="BC293" s="1">
        <v>9.9383386342421861E-5</v>
      </c>
      <c r="BD293" s="2">
        <v>4.8772676389730005</v>
      </c>
      <c r="BE293" s="2">
        <v>4.0553378272999652E-2</v>
      </c>
      <c r="BF293" s="1">
        <v>8.3844891567215508E-3</v>
      </c>
      <c r="BG293" s="1"/>
      <c r="BH293" t="s">
        <v>207</v>
      </c>
      <c r="BI293" s="2">
        <v>4.7566014430170007</v>
      </c>
      <c r="BJ293" s="2">
        <v>4.7897047165969999</v>
      </c>
      <c r="BK293" s="2">
        <v>3.3103273579999204E-2</v>
      </c>
      <c r="BL293" s="1">
        <v>6.9594381569632992E-3</v>
      </c>
      <c r="BM293" s="2">
        <v>4.7565761881689994</v>
      </c>
      <c r="BN293" s="2">
        <v>-2.5254848001310393E-5</v>
      </c>
      <c r="BO293" s="1">
        <v>-5.3094311776712231E-6</v>
      </c>
      <c r="BP293" s="2">
        <v>4.7561202576249997</v>
      </c>
      <c r="BQ293" s="2">
        <v>-4.8118539200103783E-4</v>
      </c>
      <c r="BR293" s="1">
        <v>-1.011615956824487E-4</v>
      </c>
      <c r="BS293" s="2">
        <v>4.823168960357</v>
      </c>
      <c r="BT293" s="2">
        <v>6.6567517339999327E-2</v>
      </c>
      <c r="BU293" s="1">
        <v>1.3994764568245414E-2</v>
      </c>
      <c r="BV293" s="2">
        <v>4.7567405737929995</v>
      </c>
      <c r="BW293" s="2">
        <v>1.3913077599880808E-4</v>
      </c>
      <c r="BX293" s="1">
        <v>2.9250038639049963E-5</v>
      </c>
      <c r="BY293" s="2">
        <v>4.8605316001080006</v>
      </c>
      <c r="BZ293" s="2">
        <v>0.10393015709099984</v>
      </c>
      <c r="CA293" s="1">
        <v>2.1849666896850493E-2</v>
      </c>
      <c r="CC293" t="s">
        <v>207</v>
      </c>
      <c r="CE293" s="23">
        <v>4.8367142607000009</v>
      </c>
      <c r="CF293" s="23">
        <v>4.9748568549170002</v>
      </c>
      <c r="CG293" s="23">
        <v>0.13814259421699937</v>
      </c>
      <c r="CH293" s="24">
        <v>2.8561247733705584E-2</v>
      </c>
      <c r="CI293" s="2">
        <v>4.7566014430170007</v>
      </c>
      <c r="CJ293" s="2">
        <v>4.7955594637860006</v>
      </c>
      <c r="CK293" s="2">
        <v>3.8958020768999901E-2</v>
      </c>
      <c r="CL293" s="1">
        <v>8.190305880303006E-3</v>
      </c>
      <c r="CN293" s="25" t="s">
        <v>207</v>
      </c>
      <c r="CO293" s="27">
        <v>0</v>
      </c>
      <c r="CP293" s="27">
        <v>0.13953199999999999</v>
      </c>
      <c r="CQ293" s="28">
        <f t="shared" si="84"/>
        <v>-9.522549619877127E-2</v>
      </c>
      <c r="CR293" s="27">
        <f t="shared" si="85"/>
        <v>7.8512349858280004</v>
      </c>
      <c r="CU293" s="30">
        <v>283</v>
      </c>
      <c r="CV293" s="30"/>
      <c r="CW293" s="15" t="s">
        <v>207</v>
      </c>
      <c r="CX293" s="33" t="s">
        <v>603</v>
      </c>
      <c r="CY293" s="34" t="s">
        <v>207</v>
      </c>
      <c r="CZ293" s="34" t="s">
        <v>976</v>
      </c>
      <c r="DA293" s="32"/>
      <c r="DB293" s="32"/>
      <c r="DC293" t="s">
        <v>207</v>
      </c>
      <c r="DD293">
        <v>94027</v>
      </c>
      <c r="DE293" t="s">
        <v>1045</v>
      </c>
      <c r="DF293" s="30">
        <v>165</v>
      </c>
      <c r="DG293" s="39" t="s">
        <v>207</v>
      </c>
      <c r="DK293" s="30">
        <v>296</v>
      </c>
      <c r="DL293" s="30"/>
      <c r="DM293" s="32"/>
      <c r="DN293" s="32" t="s">
        <v>207</v>
      </c>
      <c r="DO293" s="41">
        <v>93494</v>
      </c>
    </row>
    <row r="294" spans="1:119" ht="15.75" x14ac:dyDescent="0.25">
      <c r="A294" t="s">
        <v>613</v>
      </c>
      <c r="B294" t="s">
        <v>208</v>
      </c>
      <c r="C294" s="52">
        <v>4.7597199849619996</v>
      </c>
      <c r="D294" s="52">
        <v>4.9016903089559998</v>
      </c>
      <c r="E294" s="52">
        <v>0.14197032399400022</v>
      </c>
      <c r="F294" s="124">
        <v>2.9827452968356431E-2</v>
      </c>
      <c r="G294" s="45">
        <v>5.2971021121969999</v>
      </c>
      <c r="H294" s="45">
        <v>5.4439153841839998</v>
      </c>
      <c r="I294" s="45">
        <v>0.14681327198699989</v>
      </c>
      <c r="J294" s="46">
        <v>2.7715771544020388E-2</v>
      </c>
      <c r="K294" s="47">
        <v>2</v>
      </c>
      <c r="L294" s="55">
        <f t="shared" ref="L294:L325" si="86">G294-CO294-CP294</f>
        <v>5.1560821121969997</v>
      </c>
      <c r="M294" s="55">
        <f t="shared" ref="M294:M325" si="87">H294-CO294-CP294</f>
        <v>5.3028953841839996</v>
      </c>
      <c r="N294" s="55">
        <f t="shared" ref="N294:N325" si="88">M294-L294</f>
        <v>0.14681327198699989</v>
      </c>
      <c r="O294" s="129">
        <f t="shared" ref="O294:O325" si="89">N294/L294</f>
        <v>2.8473804100152888E-2</v>
      </c>
      <c r="P294" s="54"/>
      <c r="Q294" s="42">
        <f t="shared" ref="Q294:Q325" si="90">C294/$DD294*1000000</f>
        <v>48.081865049317116</v>
      </c>
      <c r="R294" s="42">
        <f t="shared" ref="R294:R325" si="91">D294/$DD294*1000000</f>
        <v>49.516024617706478</v>
      </c>
      <c r="S294" s="42">
        <f t="shared" ref="S294:S325" si="92">L294/$DD294*1000000</f>
        <v>52.085846454228623</v>
      </c>
      <c r="T294" s="42">
        <f t="shared" ref="T294:T325" si="93">M294/$DD294*1000000</f>
        <v>53.568928642556969</v>
      </c>
      <c r="AB294" t="s">
        <v>208</v>
      </c>
      <c r="AC294" s="2">
        <v>4.7597199849619996</v>
      </c>
      <c r="AD294" s="2">
        <v>4.7565176396359998</v>
      </c>
      <c r="AE294" s="2">
        <v>-3.2023453259997225E-3</v>
      </c>
      <c r="AF294" s="1">
        <v>-6.7280120177600942E-4</v>
      </c>
      <c r="AG294" s="2">
        <v>5.2971021121969999</v>
      </c>
      <c r="AH294" s="2">
        <v>5.2971021121969999</v>
      </c>
      <c r="AI294" s="2">
        <v>0</v>
      </c>
      <c r="AJ294" s="1">
        <v>0</v>
      </c>
      <c r="AM294" t="s">
        <v>208</v>
      </c>
      <c r="AN294" s="2">
        <v>4.7597199849619996</v>
      </c>
      <c r="AO294" s="2">
        <v>4.702430677393</v>
      </c>
      <c r="AP294" s="2">
        <v>-5.7289307568999526E-2</v>
      </c>
      <c r="AQ294" s="1">
        <v>-1.2036276871328789E-2</v>
      </c>
      <c r="AR294" s="2">
        <v>4.7595849206560006</v>
      </c>
      <c r="AS294" s="2">
        <v>-1.3506430599896646E-4</v>
      </c>
      <c r="AT294" s="1">
        <v>-2.8376523498376508E-5</v>
      </c>
      <c r="AU294" s="2">
        <v>4.7572765459740003</v>
      </c>
      <c r="AV294" s="2">
        <v>-2.443438987999258E-3</v>
      </c>
      <c r="AW294" s="1">
        <v>-5.1335771762186253E-4</v>
      </c>
      <c r="AX294" s="2">
        <v>4.8039583058220003</v>
      </c>
      <c r="AY294" s="2">
        <v>4.423832086000079E-2</v>
      </c>
      <c r="AZ294" s="1">
        <v>9.2943116401319088E-3</v>
      </c>
      <c r="BA294" s="2">
        <v>4.7604635795369994</v>
      </c>
      <c r="BB294" s="2">
        <v>7.4359457499983961E-4</v>
      </c>
      <c r="BC294" s="1">
        <v>1.5622653797895135E-4</v>
      </c>
      <c r="BD294" s="2">
        <v>4.7258534462080002</v>
      </c>
      <c r="BE294" s="2">
        <v>-3.3866538753999365E-2</v>
      </c>
      <c r="BF294" s="1">
        <v>-7.115237631835131E-3</v>
      </c>
      <c r="BG294" s="1"/>
      <c r="BH294" t="s">
        <v>208</v>
      </c>
      <c r="BI294" s="2">
        <v>5.2971021121969999</v>
      </c>
      <c r="BJ294" s="2">
        <v>5.344082359233</v>
      </c>
      <c r="BK294" s="2">
        <v>4.6980247036000122E-2</v>
      </c>
      <c r="BL294" s="1">
        <v>8.8690468941167583E-3</v>
      </c>
      <c r="BM294" s="2">
        <v>5.2971021121969999</v>
      </c>
      <c r="BN294" s="2">
        <v>0</v>
      </c>
      <c r="BO294" s="1">
        <v>0</v>
      </c>
      <c r="BP294" s="2">
        <v>5.2971021121969999</v>
      </c>
      <c r="BQ294" s="2">
        <v>0</v>
      </c>
      <c r="BR294" s="1">
        <v>0</v>
      </c>
      <c r="BS294" s="2">
        <v>5.3851900753899997</v>
      </c>
      <c r="BT294" s="2">
        <v>8.808796319299983E-2</v>
      </c>
      <c r="BU294" s="1">
        <v>1.6629462926563237E-2</v>
      </c>
      <c r="BV294" s="2">
        <v>5.2971021121969999</v>
      </c>
      <c r="BW294" s="2">
        <v>0</v>
      </c>
      <c r="BX294" s="1">
        <v>0</v>
      </c>
      <c r="BY294" s="2">
        <v>5.4380428533050003</v>
      </c>
      <c r="BZ294" s="2">
        <v>0.14094074110800037</v>
      </c>
      <c r="CA294" s="1">
        <v>2.6607140682350275E-2</v>
      </c>
      <c r="CC294" t="s">
        <v>208</v>
      </c>
      <c r="CE294" s="23">
        <v>4.7597199849619996</v>
      </c>
      <c r="CF294" s="23">
        <v>4.9282134330930001</v>
      </c>
      <c r="CG294" s="23">
        <v>0.16849344813100053</v>
      </c>
      <c r="CH294" s="24">
        <v>3.5399865677675099E-2</v>
      </c>
      <c r="CI294" s="2">
        <v>5.2971021121969999</v>
      </c>
      <c r="CJ294" s="2">
        <v>5.2971021121969999</v>
      </c>
      <c r="CK294" s="2">
        <v>0</v>
      </c>
      <c r="CL294" s="1">
        <v>0</v>
      </c>
      <c r="CN294" s="25" t="s">
        <v>208</v>
      </c>
      <c r="CO294" s="27">
        <v>0</v>
      </c>
      <c r="CP294" s="27">
        <v>0.14102000000000001</v>
      </c>
      <c r="CQ294" s="28">
        <f t="shared" ref="CQ294:CQ325" si="94">CH348-CO294-CP294</f>
        <v>-9.4170293967782481E-2</v>
      </c>
      <c r="CR294" s="27">
        <f t="shared" ref="CR294:CR325" si="95">CI348-CO294-CP294</f>
        <v>10.514456765923002</v>
      </c>
      <c r="CU294" s="30">
        <v>284</v>
      </c>
      <c r="CV294" s="30"/>
      <c r="CW294" s="15" t="s">
        <v>208</v>
      </c>
      <c r="CX294" s="33" t="s">
        <v>603</v>
      </c>
      <c r="CY294" s="34" t="s">
        <v>208</v>
      </c>
      <c r="CZ294" s="34" t="s">
        <v>976</v>
      </c>
      <c r="DA294" s="32"/>
      <c r="DB294" s="32"/>
      <c r="DC294" t="s">
        <v>208</v>
      </c>
      <c r="DD294">
        <v>98992</v>
      </c>
      <c r="DE294" t="s">
        <v>1045</v>
      </c>
      <c r="DF294" s="30">
        <v>166</v>
      </c>
      <c r="DG294" s="39" t="s">
        <v>208</v>
      </c>
      <c r="DK294" s="30">
        <v>297</v>
      </c>
      <c r="DL294" s="30"/>
      <c r="DM294" s="32"/>
      <c r="DN294" s="32" t="s">
        <v>208</v>
      </c>
      <c r="DO294" s="41">
        <v>98673</v>
      </c>
    </row>
    <row r="295" spans="1:119" ht="15.75" x14ac:dyDescent="0.25">
      <c r="A295" t="s">
        <v>614</v>
      </c>
      <c r="B295" t="s">
        <v>209</v>
      </c>
      <c r="C295" s="52">
        <v>4.7122817304410001</v>
      </c>
      <c r="D295" s="52">
        <v>5.1567997111259993</v>
      </c>
      <c r="E295" s="52">
        <v>0.44451798068499926</v>
      </c>
      <c r="F295" s="124">
        <v>9.4331792136587503E-2</v>
      </c>
      <c r="G295" s="45">
        <v>5.3231296240820001</v>
      </c>
      <c r="H295" s="45">
        <v>5.4712923411680006</v>
      </c>
      <c r="I295" s="45">
        <v>0.14816271708600048</v>
      </c>
      <c r="J295" s="46">
        <v>2.7833760879259421E-2</v>
      </c>
      <c r="K295" s="47">
        <v>2</v>
      </c>
      <c r="L295" s="55">
        <f t="shared" si="86"/>
        <v>5.2034746240820002</v>
      </c>
      <c r="M295" s="55">
        <f t="shared" si="87"/>
        <v>5.3516373411680007</v>
      </c>
      <c r="N295" s="55">
        <f t="shared" si="88"/>
        <v>0.14816271708600048</v>
      </c>
      <c r="O295" s="129">
        <f t="shared" si="89"/>
        <v>2.8473804100109249E-2</v>
      </c>
      <c r="P295" s="54"/>
      <c r="Q295" s="42">
        <f t="shared" si="90"/>
        <v>49.027537121583521</v>
      </c>
      <c r="R295" s="42">
        <f t="shared" si="91"/>
        <v>53.652392562305565</v>
      </c>
      <c r="S295" s="42">
        <f t="shared" si="92"/>
        <v>54.138007845622433</v>
      </c>
      <c r="T295" s="42">
        <f t="shared" si="93"/>
        <v>55.679522875388869</v>
      </c>
      <c r="AB295" t="s">
        <v>209</v>
      </c>
      <c r="AC295" s="2">
        <v>4.7122817304410001</v>
      </c>
      <c r="AD295" s="2">
        <v>4.7092953887830005</v>
      </c>
      <c r="AE295" s="2">
        <v>-2.9863416579996027E-3</v>
      </c>
      <c r="AF295" s="1">
        <v>-6.337358054608771E-4</v>
      </c>
      <c r="AG295" s="2">
        <v>5.3231296240820001</v>
      </c>
      <c r="AH295" s="2">
        <v>5.3231296240820001</v>
      </c>
      <c r="AI295" s="2">
        <v>0</v>
      </c>
      <c r="AJ295" s="1">
        <v>0</v>
      </c>
      <c r="AM295" t="s">
        <v>209</v>
      </c>
      <c r="AN295" s="2">
        <v>4.7122817304410001</v>
      </c>
      <c r="AO295" s="2">
        <v>4.742156733751</v>
      </c>
      <c r="AP295" s="2">
        <v>2.9875003309999926E-2</v>
      </c>
      <c r="AQ295" s="1">
        <v>6.3398168910423075E-3</v>
      </c>
      <c r="AR295" s="2">
        <v>4.7121557507950005</v>
      </c>
      <c r="AS295" s="2">
        <v>-1.2597964599958544E-4</v>
      </c>
      <c r="AT295" s="1">
        <v>-2.6734319636656277E-5</v>
      </c>
      <c r="AU295" s="2">
        <v>4.7099812940830006</v>
      </c>
      <c r="AV295" s="2">
        <v>-2.3004363579994802E-3</v>
      </c>
      <c r="AW295" s="1">
        <v>-4.8817886739216528E-4</v>
      </c>
      <c r="AX295" s="2">
        <v>4.9332888923790001</v>
      </c>
      <c r="AY295" s="2">
        <v>0.22100716193800007</v>
      </c>
      <c r="AZ295" s="1">
        <v>4.6900243784302992E-2</v>
      </c>
      <c r="BA295" s="2">
        <v>4.712975349892</v>
      </c>
      <c r="BB295" s="2">
        <v>6.9361945099988276E-4</v>
      </c>
      <c r="BC295" s="1">
        <v>1.4719396901062835E-4</v>
      </c>
      <c r="BD295" s="2">
        <v>4.9839258071569992</v>
      </c>
      <c r="BE295" s="2">
        <v>0.27164407671599911</v>
      </c>
      <c r="BF295" s="1">
        <v>5.7645975401088172E-2</v>
      </c>
      <c r="BG295" s="1"/>
      <c r="BH295" t="s">
        <v>209</v>
      </c>
      <c r="BI295" s="2">
        <v>5.3231296240820001</v>
      </c>
      <c r="BJ295" s="2">
        <v>5.3705416935489998</v>
      </c>
      <c r="BK295" s="2">
        <v>4.7412069466999718E-2</v>
      </c>
      <c r="BL295" s="1">
        <v>8.906803481265246E-3</v>
      </c>
      <c r="BM295" s="2">
        <v>5.3231296240820001</v>
      </c>
      <c r="BN295" s="2">
        <v>0</v>
      </c>
      <c r="BO295" s="1">
        <v>0</v>
      </c>
      <c r="BP295" s="2">
        <v>5.3231296240820001</v>
      </c>
      <c r="BQ295" s="2">
        <v>0</v>
      </c>
      <c r="BR295" s="1">
        <v>0</v>
      </c>
      <c r="BS295" s="2">
        <v>5.4120272543340002</v>
      </c>
      <c r="BT295" s="2">
        <v>8.8897630252000148E-2</v>
      </c>
      <c r="BU295" s="1">
        <v>1.6700256527630769E-2</v>
      </c>
      <c r="BV295" s="2">
        <v>5.3231296240820001</v>
      </c>
      <c r="BW295" s="2">
        <v>0</v>
      </c>
      <c r="BX295" s="1">
        <v>0</v>
      </c>
      <c r="BY295" s="2">
        <v>5.4653658324849994</v>
      </c>
      <c r="BZ295" s="2">
        <v>0.14223620840299933</v>
      </c>
      <c r="CA295" s="1">
        <v>2.6720410444171491E-2</v>
      </c>
      <c r="CC295" t="s">
        <v>209</v>
      </c>
      <c r="CE295" s="23">
        <v>4.7122817304410001</v>
      </c>
      <c r="CF295" s="23">
        <v>4.8803612918260004</v>
      </c>
      <c r="CG295" s="23">
        <v>0.16807956138500035</v>
      </c>
      <c r="CH295" s="24">
        <v>3.5668402485194914E-2</v>
      </c>
      <c r="CI295" s="2">
        <v>5.3231296240820001</v>
      </c>
      <c r="CJ295" s="2">
        <v>5.3231296240820001</v>
      </c>
      <c r="CK295" s="2">
        <v>0</v>
      </c>
      <c r="CL295" s="1">
        <v>0</v>
      </c>
      <c r="CN295" s="25" t="s">
        <v>209</v>
      </c>
      <c r="CO295" s="27">
        <v>0</v>
      </c>
      <c r="CP295" s="27">
        <v>0.119655</v>
      </c>
      <c r="CQ295" s="28">
        <f t="shared" si="94"/>
        <v>-0.12765308886184412</v>
      </c>
      <c r="CR295" s="27">
        <f t="shared" si="95"/>
        <v>2.7820307328130003</v>
      </c>
      <c r="CU295" s="30">
        <v>285</v>
      </c>
      <c r="CV295" s="30"/>
      <c r="CW295" s="15" t="s">
        <v>209</v>
      </c>
      <c r="CX295" s="36" t="s">
        <v>975</v>
      </c>
      <c r="CY295" s="34" t="s">
        <v>209</v>
      </c>
      <c r="CZ295" s="34" t="s">
        <v>976</v>
      </c>
      <c r="DA295" s="32"/>
      <c r="DB295" s="32"/>
      <c r="DC295" t="s">
        <v>209</v>
      </c>
      <c r="DD295">
        <v>96115</v>
      </c>
      <c r="DE295" t="s">
        <v>1045</v>
      </c>
      <c r="DF295" s="30">
        <v>212</v>
      </c>
      <c r="DG295" s="39" t="s">
        <v>209</v>
      </c>
      <c r="DK295" s="30">
        <v>298</v>
      </c>
      <c r="DL295" s="30"/>
      <c r="DM295" s="32"/>
      <c r="DN295" s="32" t="s">
        <v>209</v>
      </c>
      <c r="DO295" s="41">
        <v>95010</v>
      </c>
    </row>
    <row r="296" spans="1:119" ht="15.75" x14ac:dyDescent="0.25">
      <c r="A296" t="s">
        <v>615</v>
      </c>
      <c r="B296" t="s">
        <v>227</v>
      </c>
      <c r="C296" s="52">
        <v>7.3715868210400002</v>
      </c>
      <c r="D296" s="52">
        <v>6.8603933241980002</v>
      </c>
      <c r="E296" s="52">
        <v>-0.51119349684199999</v>
      </c>
      <c r="F296" s="124">
        <v>-6.9346466270050616E-2</v>
      </c>
      <c r="G296" s="45">
        <v>7.0118671511150001</v>
      </c>
      <c r="H296" s="45">
        <v>7.0257152620759999</v>
      </c>
      <c r="I296" s="45">
        <v>1.3848110960999804E-2</v>
      </c>
      <c r="J296" s="46">
        <v>1.9749534129148085E-3</v>
      </c>
      <c r="K296" s="47">
        <v>2</v>
      </c>
      <c r="L296" s="55">
        <f t="shared" si="86"/>
        <v>6.8058491511149999</v>
      </c>
      <c r="M296" s="55">
        <f t="shared" si="87"/>
        <v>6.8196972620759997</v>
      </c>
      <c r="N296" s="55">
        <f t="shared" si="88"/>
        <v>1.3848110960999804E-2</v>
      </c>
      <c r="O296" s="129">
        <f t="shared" si="89"/>
        <v>2.0347366880341558E-3</v>
      </c>
      <c r="P296" s="54"/>
      <c r="Q296" s="42">
        <f t="shared" si="90"/>
        <v>73.144608815550555</v>
      </c>
      <c r="R296" s="42">
        <f t="shared" si="91"/>
        <v>68.07228866748693</v>
      </c>
      <c r="S296" s="42">
        <f t="shared" si="92"/>
        <v>67.53107382458002</v>
      </c>
      <c r="T296" s="42">
        <f t="shared" si="93"/>
        <v>67.668481778073243</v>
      </c>
      <c r="AB296" t="s">
        <v>227</v>
      </c>
      <c r="AC296" s="2">
        <v>7.3715868210400002</v>
      </c>
      <c r="AD296" s="2">
        <v>7.3758772170439997</v>
      </c>
      <c r="AE296" s="2">
        <v>4.2903960039994971E-3</v>
      </c>
      <c r="AF296" s="1">
        <v>5.820179709141916E-4</v>
      </c>
      <c r="AG296" s="2">
        <v>7.0118671511150001</v>
      </c>
      <c r="AH296" s="2">
        <v>7.0127204448600002</v>
      </c>
      <c r="AI296" s="2">
        <v>8.5329374500009436E-4</v>
      </c>
      <c r="AJ296" s="1">
        <v>1.2169279973657328E-4</v>
      </c>
      <c r="AM296" t="s">
        <v>227</v>
      </c>
      <c r="AN296" s="2">
        <v>7.3715868210400002</v>
      </c>
      <c r="AO296" s="2">
        <v>7.2307186820019993</v>
      </c>
      <c r="AP296" s="2">
        <v>-0.14086813903800088</v>
      </c>
      <c r="AQ296" s="1">
        <v>-1.9109608617229431E-2</v>
      </c>
      <c r="AR296" s="2">
        <v>7.3717672169690003</v>
      </c>
      <c r="AS296" s="2">
        <v>1.8039592900009893E-4</v>
      </c>
      <c r="AT296" s="1">
        <v>2.4471790589946313E-5</v>
      </c>
      <c r="AU296" s="2">
        <v>7.3743854951649999</v>
      </c>
      <c r="AV296" s="2">
        <v>2.7986741249996783E-3</v>
      </c>
      <c r="AW296" s="1">
        <v>3.7965694401261019E-4</v>
      </c>
      <c r="AX296" s="2">
        <v>7.0763311096689998</v>
      </c>
      <c r="AY296" s="2">
        <v>-0.29525571137100037</v>
      </c>
      <c r="AZ296" s="1">
        <v>-4.0053209510913013E-2</v>
      </c>
      <c r="BA296" s="2">
        <v>7.3705945322920003</v>
      </c>
      <c r="BB296" s="2">
        <v>-9.9228874799983657E-4</v>
      </c>
      <c r="BC296" s="1">
        <v>-1.3460992484923921E-4</v>
      </c>
      <c r="BD296" s="2">
        <v>6.8565146959079994</v>
      </c>
      <c r="BE296" s="2">
        <v>-0.51507212513200074</v>
      </c>
      <c r="BF296" s="1">
        <v>-6.9872625478937675E-2</v>
      </c>
      <c r="BG296" s="1"/>
      <c r="BH296" t="s">
        <v>227</v>
      </c>
      <c r="BI296" s="2">
        <v>7.0118671511150001</v>
      </c>
      <c r="BJ296" s="2">
        <v>7.0221714197610003</v>
      </c>
      <c r="BK296" s="2">
        <v>1.0304268646000203E-2</v>
      </c>
      <c r="BL296" s="1">
        <v>1.4695470441652132E-3</v>
      </c>
      <c r="BM296" s="2">
        <v>7.0119030078050004</v>
      </c>
      <c r="BN296" s="2">
        <v>3.5856690000279912E-5</v>
      </c>
      <c r="BO296" s="1">
        <v>5.1137149674289134E-6</v>
      </c>
      <c r="BP296" s="2">
        <v>7.0123724641199994</v>
      </c>
      <c r="BQ296" s="2">
        <v>5.0531300499923049E-4</v>
      </c>
      <c r="BR296" s="1">
        <v>7.2065399145344267E-5</v>
      </c>
      <c r="BS296" s="2">
        <v>7.0248244007079998</v>
      </c>
      <c r="BT296" s="2">
        <v>1.2957249592999709E-2</v>
      </c>
      <c r="BU296" s="1">
        <v>1.8479028928748739E-3</v>
      </c>
      <c r="BV296" s="2">
        <v>7.0116699506069997</v>
      </c>
      <c r="BW296" s="2">
        <v>-1.9720050800042799E-4</v>
      </c>
      <c r="BX296" s="1">
        <v>-2.8123822621064622E-5</v>
      </c>
      <c r="BY296" s="2">
        <v>7.0193179960970005</v>
      </c>
      <c r="BZ296" s="2">
        <v>7.4508449820003264E-3</v>
      </c>
      <c r="CA296" s="1">
        <v>1.0626049840113587E-3</v>
      </c>
      <c r="CC296" t="s">
        <v>227</v>
      </c>
      <c r="CE296" s="23">
        <v>7.3715868210400002</v>
      </c>
      <c r="CF296" s="23">
        <v>7.3843190669160004</v>
      </c>
      <c r="CG296" s="23">
        <v>1.2732245876000192E-2</v>
      </c>
      <c r="CH296" s="24">
        <v>1.7272055779984556E-3</v>
      </c>
      <c r="CI296" s="2">
        <v>7.0118671511150001</v>
      </c>
      <c r="CJ296" s="2">
        <v>7.0231461432220001</v>
      </c>
      <c r="CK296" s="2">
        <v>1.1278992107000008E-2</v>
      </c>
      <c r="CL296" s="1">
        <v>1.6085575872906357E-3</v>
      </c>
      <c r="CN296" s="25" t="s">
        <v>227</v>
      </c>
      <c r="CO296" s="27">
        <v>0</v>
      </c>
      <c r="CP296" s="27">
        <v>0.20601800000000001</v>
      </c>
      <c r="CQ296" s="28">
        <f t="shared" si="94"/>
        <v>-0.16724809204995639</v>
      </c>
      <c r="CR296" s="27">
        <f t="shared" si="95"/>
        <v>3.9821798454640001</v>
      </c>
      <c r="CU296" s="30">
        <v>306</v>
      </c>
      <c r="CV296" s="30"/>
      <c r="CW296" s="15" t="s">
        <v>227</v>
      </c>
      <c r="CX296" s="33" t="s">
        <v>973</v>
      </c>
      <c r="CY296" s="34" t="s">
        <v>227</v>
      </c>
      <c r="CZ296" s="34" t="s">
        <v>976</v>
      </c>
      <c r="DA296" s="32"/>
      <c r="DB296" s="32"/>
      <c r="DC296" t="s">
        <v>227</v>
      </c>
      <c r="DD296">
        <v>100781</v>
      </c>
      <c r="DE296" t="s">
        <v>1045</v>
      </c>
      <c r="DF296" s="30">
        <v>282</v>
      </c>
      <c r="DG296" s="39" t="s">
        <v>227</v>
      </c>
      <c r="DK296" s="30">
        <v>316</v>
      </c>
      <c r="DL296" s="30"/>
      <c r="DM296" s="32"/>
      <c r="DN296" s="32" t="s">
        <v>227</v>
      </c>
      <c r="DO296" s="41">
        <v>99655</v>
      </c>
    </row>
    <row r="297" spans="1:119" ht="15.75" x14ac:dyDescent="0.25">
      <c r="A297" t="s">
        <v>616</v>
      </c>
      <c r="B297" t="s">
        <v>228</v>
      </c>
      <c r="C297" s="52">
        <v>6.9244711929690004</v>
      </c>
      <c r="D297" s="52">
        <v>6.5214392246640003</v>
      </c>
      <c r="E297" s="52">
        <v>-0.4030319683050001</v>
      </c>
      <c r="F297" s="124">
        <v>-5.8204006785995799E-2</v>
      </c>
      <c r="G297" s="45">
        <v>7.0124739105209999</v>
      </c>
      <c r="H297" s="45">
        <v>7.1779708867170005</v>
      </c>
      <c r="I297" s="45">
        <v>0.16549697619600057</v>
      </c>
      <c r="J297" s="46">
        <v>2.360036961388207E-2</v>
      </c>
      <c r="K297" s="47">
        <v>2</v>
      </c>
      <c r="L297" s="55">
        <f t="shared" si="86"/>
        <v>6.8387649105210002</v>
      </c>
      <c r="M297" s="55">
        <f t="shared" si="87"/>
        <v>7.0042618867170008</v>
      </c>
      <c r="N297" s="55">
        <f t="shared" si="88"/>
        <v>0.16549697619600057</v>
      </c>
      <c r="O297" s="129">
        <f t="shared" si="89"/>
        <v>2.419983408720398E-2</v>
      </c>
      <c r="P297" s="54"/>
      <c r="Q297" s="42">
        <f t="shared" si="90"/>
        <v>79.066331646863375</v>
      </c>
      <c r="R297" s="42">
        <f t="shared" si="91"/>
        <v>74.464354343145544</v>
      </c>
      <c r="S297" s="42">
        <f t="shared" si="92"/>
        <v>78.087703652983635</v>
      </c>
      <c r="T297" s="42">
        <f t="shared" si="93"/>
        <v>79.977413125636588</v>
      </c>
      <c r="AB297" t="s">
        <v>228</v>
      </c>
      <c r="AC297" s="2">
        <v>6.9244711929690004</v>
      </c>
      <c r="AD297" s="2">
        <v>6.9278888177790003</v>
      </c>
      <c r="AE297" s="2">
        <v>3.417624809999964E-3</v>
      </c>
      <c r="AF297" s="1">
        <v>4.9355751721086901E-4</v>
      </c>
      <c r="AG297" s="2">
        <v>7.0124739105209999</v>
      </c>
      <c r="AH297" s="2">
        <v>7.0132915919650003</v>
      </c>
      <c r="AI297" s="2">
        <v>8.1768144400040654E-4</v>
      </c>
      <c r="AJ297" s="1">
        <v>1.1660384829006172E-4</v>
      </c>
      <c r="AM297" t="s">
        <v>228</v>
      </c>
      <c r="AN297" s="2">
        <v>6.9244711929690004</v>
      </c>
      <c r="AO297" s="2">
        <v>6.7868165417680002</v>
      </c>
      <c r="AP297" s="2">
        <v>-0.13765465120100018</v>
      </c>
      <c r="AQ297" s="1">
        <v>-1.9879446006039067E-2</v>
      </c>
      <c r="AR297" s="2">
        <v>6.9246146673299993</v>
      </c>
      <c r="AS297" s="2">
        <v>1.4347436099892974E-4</v>
      </c>
      <c r="AT297" s="1">
        <v>2.0719901491483042E-5</v>
      </c>
      <c r="AU297" s="2">
        <v>6.9265095933069993</v>
      </c>
      <c r="AV297" s="2">
        <v>2.0384003379989579E-3</v>
      </c>
      <c r="AW297" s="1">
        <v>2.9437631859436687E-4</v>
      </c>
      <c r="AX297" s="2">
        <v>6.6357687145760007</v>
      </c>
      <c r="AY297" s="2">
        <v>-0.28870247839299967</v>
      </c>
      <c r="AZ297" s="1">
        <v>-4.1693072344086528E-2</v>
      </c>
      <c r="BA297" s="2">
        <v>6.9236823498320001</v>
      </c>
      <c r="BB297" s="2">
        <v>-7.8884313700022801E-4</v>
      </c>
      <c r="BC297" s="1">
        <v>-1.1392106559721224E-4</v>
      </c>
      <c r="BD297" s="2">
        <v>6.4237706559499994</v>
      </c>
      <c r="BE297" s="2">
        <v>-0.50070053701900097</v>
      </c>
      <c r="BF297" s="1">
        <v>-7.2308848295506586E-2</v>
      </c>
      <c r="BG297" s="1"/>
      <c r="BH297" t="s">
        <v>228</v>
      </c>
      <c r="BI297" s="2">
        <v>7.0124739105209999</v>
      </c>
      <c r="BJ297" s="2">
        <v>7.0461077061249995</v>
      </c>
      <c r="BK297" s="2">
        <v>3.3633795603999594E-2</v>
      </c>
      <c r="BL297" s="1">
        <v>4.796281031939088E-3</v>
      </c>
      <c r="BM297" s="2">
        <v>7.0125082636030003</v>
      </c>
      <c r="BN297" s="2">
        <v>3.4353082000393442E-5</v>
      </c>
      <c r="BO297" s="1">
        <v>4.8988534486884298E-6</v>
      </c>
      <c r="BP297" s="2">
        <v>7.0129520737210003</v>
      </c>
      <c r="BQ297" s="2">
        <v>4.7816320000038104E-4</v>
      </c>
      <c r="BR297" s="1">
        <v>6.8187519283740956E-5</v>
      </c>
      <c r="BS297" s="2">
        <v>7.1004043098979999</v>
      </c>
      <c r="BT297" s="2">
        <v>8.7930399376999979E-2</v>
      </c>
      <c r="BU297" s="1">
        <v>1.2539141036243383E-2</v>
      </c>
      <c r="BV297" s="2">
        <v>7.0122849906419997</v>
      </c>
      <c r="BW297" s="2">
        <v>-1.8891987900016005E-4</v>
      </c>
      <c r="BX297" s="1">
        <v>-2.6940546433508803E-5</v>
      </c>
      <c r="BY297" s="2">
        <v>7.1702142290350004</v>
      </c>
      <c r="BZ297" s="2">
        <v>0.1577403185140005</v>
      </c>
      <c r="CA297" s="1">
        <v>2.2494246756103939E-2</v>
      </c>
      <c r="CC297" t="s">
        <v>228</v>
      </c>
      <c r="CE297" s="23">
        <v>6.9244711929690004</v>
      </c>
      <c r="CF297" s="23">
        <v>7.0304895099999998</v>
      </c>
      <c r="CG297" s="23">
        <v>0.1060183170309994</v>
      </c>
      <c r="CH297" s="24">
        <v>1.5310673418448002E-2</v>
      </c>
      <c r="CI297" s="2">
        <v>7.0124739105209999</v>
      </c>
      <c r="CJ297" s="2">
        <v>7.0412045940289998</v>
      </c>
      <c r="CK297" s="2">
        <v>2.8730683507999899E-2</v>
      </c>
      <c r="CL297" s="1">
        <v>4.0970824098032644E-3</v>
      </c>
      <c r="CN297" s="25" t="s">
        <v>228</v>
      </c>
      <c r="CO297" s="27">
        <v>0</v>
      </c>
      <c r="CP297" s="27">
        <v>0.173709</v>
      </c>
      <c r="CQ297" s="28">
        <f t="shared" si="94"/>
        <v>-0.1420221630813866</v>
      </c>
      <c r="CR297" s="27">
        <f t="shared" si="95"/>
        <v>4.6627243641809999</v>
      </c>
      <c r="CU297" s="30">
        <v>307</v>
      </c>
      <c r="CV297" s="30"/>
      <c r="CW297" s="15" t="s">
        <v>228</v>
      </c>
      <c r="CX297" s="33" t="s">
        <v>973</v>
      </c>
      <c r="CY297" s="34" t="s">
        <v>228</v>
      </c>
      <c r="CZ297" s="34" t="s">
        <v>976</v>
      </c>
      <c r="DA297" s="32"/>
      <c r="DB297" s="32"/>
      <c r="DC297" t="s">
        <v>228</v>
      </c>
      <c r="DD297">
        <v>87578</v>
      </c>
      <c r="DE297" t="s">
        <v>1045</v>
      </c>
      <c r="DF297" s="30">
        <v>283</v>
      </c>
      <c r="DG297" s="39" t="s">
        <v>228</v>
      </c>
      <c r="DK297" s="30">
        <v>317</v>
      </c>
      <c r="DL297" s="30"/>
      <c r="DM297" s="32"/>
      <c r="DN297" s="32" t="s">
        <v>228</v>
      </c>
      <c r="DO297" s="41">
        <v>87208</v>
      </c>
    </row>
    <row r="298" spans="1:119" ht="15.75" x14ac:dyDescent="0.25">
      <c r="A298" t="s">
        <v>617</v>
      </c>
      <c r="B298" t="s">
        <v>229</v>
      </c>
      <c r="C298" s="52">
        <v>4.2166055319760005</v>
      </c>
      <c r="D298" s="52">
        <v>4.1037363589269997</v>
      </c>
      <c r="E298" s="52">
        <v>-0.11286917304900079</v>
      </c>
      <c r="F298" s="124">
        <v>-2.6767780906483716E-2</v>
      </c>
      <c r="G298" s="45">
        <v>3.9523689109359998</v>
      </c>
      <c r="H298" s="45">
        <v>4.0007741983320004</v>
      </c>
      <c r="I298" s="45">
        <v>4.8405287396000585E-2</v>
      </c>
      <c r="J298" s="46">
        <v>1.2247158219989451E-2</v>
      </c>
      <c r="K298" s="47">
        <v>4</v>
      </c>
      <c r="L298" s="55">
        <f t="shared" si="86"/>
        <v>3.767087910936</v>
      </c>
      <c r="M298" s="55">
        <f t="shared" si="87"/>
        <v>3.8154931983320006</v>
      </c>
      <c r="N298" s="55">
        <f t="shared" si="88"/>
        <v>4.8405287396000585E-2</v>
      </c>
      <c r="O298" s="129">
        <f t="shared" si="89"/>
        <v>1.2849524232094024E-2</v>
      </c>
      <c r="P298" s="54"/>
      <c r="Q298" s="42">
        <f t="shared" si="90"/>
        <v>42.950328314788038</v>
      </c>
      <c r="R298" s="42">
        <f t="shared" si="91"/>
        <v>41.800643336596238</v>
      </c>
      <c r="S298" s="42">
        <f t="shared" si="92"/>
        <v>38.371543493552259</v>
      </c>
      <c r="T298" s="42">
        <f t="shared" si="93"/>
        <v>38.864599571495511</v>
      </c>
      <c r="AB298" t="s">
        <v>229</v>
      </c>
      <c r="AC298" s="2">
        <v>4.2166055319760005</v>
      </c>
      <c r="AD298" s="2">
        <v>4.2166671650879994</v>
      </c>
      <c r="AE298" s="2">
        <v>6.1633111998915524E-5</v>
      </c>
      <c r="AF298" s="1">
        <v>1.461676021897946E-5</v>
      </c>
      <c r="AG298" s="2">
        <v>3.9523689109359998</v>
      </c>
      <c r="AH298" s="2">
        <v>3.9522143005960002</v>
      </c>
      <c r="AI298" s="2">
        <v>-1.5461033999963902E-4</v>
      </c>
      <c r="AJ298" s="1">
        <v>-3.9118397974399665E-5</v>
      </c>
      <c r="AM298" t="s">
        <v>229</v>
      </c>
      <c r="AN298" s="2">
        <v>4.2166055319760005</v>
      </c>
      <c r="AO298" s="2">
        <v>4.2137756997600002</v>
      </c>
      <c r="AP298" s="2">
        <v>-2.8298322160003053E-3</v>
      </c>
      <c r="AQ298" s="1">
        <v>-6.7111618446181272E-4</v>
      </c>
      <c r="AR298" s="2">
        <v>4.2166084199170006</v>
      </c>
      <c r="AS298" s="2">
        <v>2.8879410001181327E-6</v>
      </c>
      <c r="AT298" s="1">
        <v>6.8489712357911171E-7</v>
      </c>
      <c r="AU298" s="2">
        <v>4.2168977741429998</v>
      </c>
      <c r="AV298" s="2">
        <v>2.9224216699930139E-4</v>
      </c>
      <c r="AW298" s="1">
        <v>6.9307447609961715E-5</v>
      </c>
      <c r="AX298" s="2">
        <v>4.233671526458</v>
      </c>
      <c r="AY298" s="2">
        <v>1.7065994481999525E-2</v>
      </c>
      <c r="AZ298" s="1">
        <v>4.0473300982465862E-3</v>
      </c>
      <c r="BA298" s="2">
        <v>4.2165891789689995</v>
      </c>
      <c r="BB298" s="2">
        <v>-1.6353007000979858E-5</v>
      </c>
      <c r="BC298" s="1">
        <v>-3.8782397065528807E-6</v>
      </c>
      <c r="BD298" s="2">
        <v>4.2268280201490001</v>
      </c>
      <c r="BE298" s="2">
        <v>1.0222488172999533E-2</v>
      </c>
      <c r="BF298" s="1">
        <v>2.4243406445015581E-3</v>
      </c>
      <c r="BG298" s="1"/>
      <c r="BH298" t="s">
        <v>229</v>
      </c>
      <c r="BI298" s="2">
        <v>3.9523689109359998</v>
      </c>
      <c r="BJ298" s="2">
        <v>3.9770966447669998</v>
      </c>
      <c r="BK298" s="2">
        <v>2.472773383099991E-2</v>
      </c>
      <c r="BL298" s="1">
        <v>6.2564336447894706E-3</v>
      </c>
      <c r="BM298" s="2">
        <v>3.9523624287689998</v>
      </c>
      <c r="BN298" s="2">
        <v>-6.4821670000547726E-6</v>
      </c>
      <c r="BO298" s="1">
        <v>-1.6400713461030807E-6</v>
      </c>
      <c r="BP298" s="2">
        <v>3.9522899270910004</v>
      </c>
      <c r="BQ298" s="2">
        <v>-7.8983844999491737E-5</v>
      </c>
      <c r="BR298" s="1">
        <v>-1.9983925281101045E-5</v>
      </c>
      <c r="BS298" s="2">
        <v>4.0066327846030001</v>
      </c>
      <c r="BT298" s="2">
        <v>5.4263873667000251E-2</v>
      </c>
      <c r="BU298" s="1">
        <v>1.3729455647941903E-2</v>
      </c>
      <c r="BV298" s="2">
        <v>3.9524045374400001</v>
      </c>
      <c r="BW298" s="2">
        <v>3.5626504000241255E-5</v>
      </c>
      <c r="BX298" s="1">
        <v>9.0139622092625421E-6</v>
      </c>
      <c r="BY298" s="2">
        <v>4.0296266565950001</v>
      </c>
      <c r="BZ298" s="2">
        <v>7.7257745659000232E-2</v>
      </c>
      <c r="CA298" s="1">
        <v>1.9547200021038536E-2</v>
      </c>
      <c r="CC298" t="s">
        <v>229</v>
      </c>
      <c r="CE298" s="23">
        <v>4.2166055319760005</v>
      </c>
      <c r="CF298" s="23">
        <v>4.0902437258999997</v>
      </c>
      <c r="CG298" s="23">
        <v>-0.12636180607600078</v>
      </c>
      <c r="CH298" s="24">
        <v>-2.9967661218901039E-2</v>
      </c>
      <c r="CI298" s="2">
        <v>3.9523689109359998</v>
      </c>
      <c r="CJ298" s="2">
        <v>3.925900576898</v>
      </c>
      <c r="CK298" s="2">
        <v>-2.6468334037999863E-2</v>
      </c>
      <c r="CL298" s="1">
        <v>-6.6968278099656525E-3</v>
      </c>
      <c r="CN298" s="25" t="s">
        <v>229</v>
      </c>
      <c r="CO298" s="27">
        <v>0</v>
      </c>
      <c r="CP298" s="27">
        <v>0.185281</v>
      </c>
      <c r="CQ298" s="28">
        <f t="shared" si="94"/>
        <v>-0.15450929091213092</v>
      </c>
      <c r="CR298" s="27">
        <f t="shared" si="95"/>
        <v>6.4541640396020004</v>
      </c>
      <c r="CU298" s="30">
        <v>308</v>
      </c>
      <c r="CV298" s="30"/>
      <c r="CW298" s="15" t="s">
        <v>229</v>
      </c>
      <c r="CX298" s="33" t="s">
        <v>603</v>
      </c>
      <c r="CY298" s="34" t="s">
        <v>229</v>
      </c>
      <c r="CZ298" s="34" t="s">
        <v>976</v>
      </c>
      <c r="DA298" s="32"/>
      <c r="DB298" s="32"/>
      <c r="DC298" t="s">
        <v>229</v>
      </c>
      <c r="DD298">
        <v>98174</v>
      </c>
      <c r="DE298" t="s">
        <v>1045</v>
      </c>
      <c r="DF298" s="30">
        <v>167</v>
      </c>
      <c r="DG298" s="39" t="s">
        <v>229</v>
      </c>
      <c r="DK298" s="30">
        <v>318</v>
      </c>
      <c r="DL298" s="30"/>
      <c r="DM298" s="32"/>
      <c r="DN298" s="32" t="s">
        <v>229</v>
      </c>
      <c r="DO298" s="41">
        <v>97535</v>
      </c>
    </row>
    <row r="299" spans="1:119" ht="15.75" x14ac:dyDescent="0.25">
      <c r="A299" t="s">
        <v>618</v>
      </c>
      <c r="B299" t="s">
        <v>230</v>
      </c>
      <c r="C299" s="52">
        <v>4.4598303660180001</v>
      </c>
      <c r="D299" s="52">
        <v>4.7990860241240005</v>
      </c>
      <c r="E299" s="52">
        <v>0.33925565810600045</v>
      </c>
      <c r="F299" s="124">
        <v>7.6069184310457963E-2</v>
      </c>
      <c r="G299" s="45">
        <v>4.5088258703859996</v>
      </c>
      <c r="H299" s="45">
        <v>4.6844030149919993</v>
      </c>
      <c r="I299" s="45">
        <v>0.17557714460599971</v>
      </c>
      <c r="J299" s="46">
        <v>3.894076854002982E-2</v>
      </c>
      <c r="K299" s="47">
        <v>4</v>
      </c>
      <c r="L299" s="55">
        <f t="shared" si="86"/>
        <v>4.329887870386</v>
      </c>
      <c r="M299" s="55">
        <f t="shared" si="87"/>
        <v>4.5054650149919997</v>
      </c>
      <c r="N299" s="55">
        <f t="shared" si="88"/>
        <v>0.17557714460599971</v>
      </c>
      <c r="O299" s="129">
        <f t="shared" si="89"/>
        <v>4.0550044218661811E-2</v>
      </c>
      <c r="P299" s="54"/>
      <c r="Q299" s="42">
        <f t="shared" si="90"/>
        <v>48.378608096869371</v>
      </c>
      <c r="R299" s="42">
        <f t="shared" si="91"/>
        <v>52.058729352873542</v>
      </c>
      <c r="S299" s="42">
        <f t="shared" si="92"/>
        <v>46.969039446184887</v>
      </c>
      <c r="T299" s="42">
        <f t="shared" si="93"/>
        <v>48.873636072635755</v>
      </c>
      <c r="AB299" t="s">
        <v>230</v>
      </c>
      <c r="AC299" s="2">
        <v>4.4598303660180001</v>
      </c>
      <c r="AD299" s="2">
        <v>4.4624403754720001</v>
      </c>
      <c r="AE299" s="2">
        <v>2.6100094540000285E-3</v>
      </c>
      <c r="AF299" s="1">
        <v>5.8522617225246598E-4</v>
      </c>
      <c r="AG299" s="2">
        <v>4.5088258703859996</v>
      </c>
      <c r="AH299" s="2">
        <v>4.5094259460980002</v>
      </c>
      <c r="AI299" s="2">
        <v>6.0007571200060283E-4</v>
      </c>
      <c r="AJ299" s="1">
        <v>1.3308912990894246E-4</v>
      </c>
      <c r="AM299" t="s">
        <v>230</v>
      </c>
      <c r="AN299" s="2">
        <v>4.4598303660180001</v>
      </c>
      <c r="AO299" s="2">
        <v>4.6025368828530002</v>
      </c>
      <c r="AP299" s="2">
        <v>0.14270651683500013</v>
      </c>
      <c r="AQ299" s="1">
        <v>3.1998193904943732E-2</v>
      </c>
      <c r="AR299" s="2">
        <v>4.4599406471479996</v>
      </c>
      <c r="AS299" s="2">
        <v>1.1028112999955653E-4</v>
      </c>
      <c r="AT299" s="1">
        <v>2.472765126670547E-5</v>
      </c>
      <c r="AU299" s="2">
        <v>4.4619915121389999</v>
      </c>
      <c r="AV299" s="2">
        <v>2.1611461209998239E-3</v>
      </c>
      <c r="AW299" s="1">
        <v>4.845803413212379E-4</v>
      </c>
      <c r="AX299" s="2">
        <v>4.8256898156850001</v>
      </c>
      <c r="AY299" s="2">
        <v>0.36585944966700001</v>
      </c>
      <c r="AZ299" s="1">
        <v>8.2034386880427676E-2</v>
      </c>
      <c r="BA299" s="2">
        <v>4.4592229010929998</v>
      </c>
      <c r="BB299" s="2">
        <v>-6.0746492500030058E-4</v>
      </c>
      <c r="BC299" s="1">
        <v>-1.3620807859171584E-4</v>
      </c>
      <c r="BD299" s="2">
        <v>5.0274874497809998</v>
      </c>
      <c r="BE299" s="2">
        <v>0.56765708376299973</v>
      </c>
      <c r="BF299" s="1">
        <v>0.12728221415960211</v>
      </c>
      <c r="BG299" s="1"/>
      <c r="BH299" t="s">
        <v>230</v>
      </c>
      <c r="BI299" s="2">
        <v>4.5088258703859996</v>
      </c>
      <c r="BJ299" s="2">
        <v>4.5744276067229999</v>
      </c>
      <c r="BK299" s="2">
        <v>6.5601736337000283E-2</v>
      </c>
      <c r="BL299" s="1">
        <v>1.4549627380350382E-2</v>
      </c>
      <c r="BM299" s="2">
        <v>4.5088512494599993</v>
      </c>
      <c r="BN299" s="2">
        <v>2.5379073999687307E-5</v>
      </c>
      <c r="BO299" s="1">
        <v>5.628754520412342E-6</v>
      </c>
      <c r="BP299" s="2">
        <v>4.5093196415890002</v>
      </c>
      <c r="BQ299" s="2">
        <v>4.9377120300064803E-4</v>
      </c>
      <c r="BR299" s="1">
        <v>1.0951214732947236E-4</v>
      </c>
      <c r="BS299" s="2">
        <v>4.6583238602120005</v>
      </c>
      <c r="BT299" s="2">
        <v>0.14949798982600093</v>
      </c>
      <c r="BU299" s="1">
        <v>3.3156745042629568E-2</v>
      </c>
      <c r="BV299" s="2">
        <v>4.5086860359199994</v>
      </c>
      <c r="BW299" s="2">
        <v>-1.3983446600018823E-4</v>
      </c>
      <c r="BX299" s="1">
        <v>-3.1013498862003521E-5</v>
      </c>
      <c r="BY299" s="2">
        <v>4.7386561861420002</v>
      </c>
      <c r="BZ299" s="2">
        <v>0.22983031575600066</v>
      </c>
      <c r="CA299" s="1">
        <v>5.0973429083950174E-2</v>
      </c>
      <c r="CC299" t="s">
        <v>230</v>
      </c>
      <c r="CE299" s="23">
        <v>4.4598303660180001</v>
      </c>
      <c r="CF299" s="23">
        <v>4.2373153153110001</v>
      </c>
      <c r="CG299" s="23">
        <v>-0.22251505070699995</v>
      </c>
      <c r="CH299" s="24">
        <v>-4.9893164637486991E-2</v>
      </c>
      <c r="CI299" s="2">
        <v>4.5088258703859996</v>
      </c>
      <c r="CJ299" s="2">
        <v>4.4657380568480001</v>
      </c>
      <c r="CK299" s="2">
        <v>-4.3087813537999509E-2</v>
      </c>
      <c r="CL299" s="1">
        <v>-9.5563268080500908E-3</v>
      </c>
      <c r="CN299" s="25" t="s">
        <v>230</v>
      </c>
      <c r="CO299" s="27">
        <v>0</v>
      </c>
      <c r="CP299" s="27">
        <v>0.17893800000000001</v>
      </c>
      <c r="CQ299" s="28">
        <f t="shared" si="94"/>
        <v>-0.15951666701812156</v>
      </c>
      <c r="CR299" s="27">
        <f t="shared" si="95"/>
        <v>6.691436498342</v>
      </c>
      <c r="CU299" s="30">
        <v>309</v>
      </c>
      <c r="CV299" s="30"/>
      <c r="CW299" s="15" t="s">
        <v>230</v>
      </c>
      <c r="CX299" s="33" t="s">
        <v>603</v>
      </c>
      <c r="CY299" s="34" t="s">
        <v>230</v>
      </c>
      <c r="CZ299" s="34" t="s">
        <v>976</v>
      </c>
      <c r="DA299" s="32"/>
      <c r="DB299" s="32"/>
      <c r="DC299" t="s">
        <v>230</v>
      </c>
      <c r="DD299">
        <v>92186</v>
      </c>
      <c r="DE299" t="s">
        <v>1045</v>
      </c>
      <c r="DF299" s="30">
        <v>168</v>
      </c>
      <c r="DG299" s="39" t="s">
        <v>230</v>
      </c>
      <c r="DK299" s="30">
        <v>319</v>
      </c>
      <c r="DL299" s="30"/>
      <c r="DM299" s="32"/>
      <c r="DN299" s="32" t="s">
        <v>230</v>
      </c>
      <c r="DO299" s="41">
        <v>91459</v>
      </c>
    </row>
    <row r="300" spans="1:119" ht="15.75" x14ac:dyDescent="0.25">
      <c r="A300" t="s">
        <v>619</v>
      </c>
      <c r="B300" t="s">
        <v>231</v>
      </c>
      <c r="C300" s="52">
        <v>5.1084061231979998</v>
      </c>
      <c r="D300" s="52">
        <v>5.6072041770109999</v>
      </c>
      <c r="E300" s="52">
        <v>0.49879805381300013</v>
      </c>
      <c r="F300" s="124">
        <v>9.7642599625720264E-2</v>
      </c>
      <c r="G300" s="45">
        <v>5.5600029737369994</v>
      </c>
      <c r="H300" s="45">
        <v>5.7543079598949998</v>
      </c>
      <c r="I300" s="45">
        <v>0.1943049861580004</v>
      </c>
      <c r="J300" s="46">
        <v>3.4946921265296332E-2</v>
      </c>
      <c r="K300" s="47">
        <v>4</v>
      </c>
      <c r="L300" s="55">
        <f t="shared" si="86"/>
        <v>5.2868169737369994</v>
      </c>
      <c r="M300" s="55">
        <f t="shared" si="87"/>
        <v>5.4811219598949998</v>
      </c>
      <c r="N300" s="55">
        <f t="shared" si="88"/>
        <v>0.1943049861580004</v>
      </c>
      <c r="O300" s="129">
        <f t="shared" si="89"/>
        <v>3.675273555397085E-2</v>
      </c>
      <c r="P300" s="54"/>
      <c r="Q300" s="42">
        <f t="shared" si="90"/>
        <v>35.147971124246588</v>
      </c>
      <c r="R300" s="42">
        <f t="shared" si="91"/>
        <v>38.579910396387774</v>
      </c>
      <c r="S300" s="42">
        <f t="shared" si="92"/>
        <v>36.375512410465106</v>
      </c>
      <c r="T300" s="42">
        <f t="shared" si="93"/>
        <v>37.71241199872712</v>
      </c>
      <c r="AB300" t="s">
        <v>231</v>
      </c>
      <c r="AC300" s="2">
        <v>5.1084061231979998</v>
      </c>
      <c r="AD300" s="2">
        <v>5.1098653087659995</v>
      </c>
      <c r="AE300" s="2">
        <v>1.4591855679997323E-3</v>
      </c>
      <c r="AF300" s="1">
        <v>2.8564400182933046E-4</v>
      </c>
      <c r="AG300" s="2">
        <v>5.5600029737369994</v>
      </c>
      <c r="AH300" s="2">
        <v>5.5600029737369994</v>
      </c>
      <c r="AI300" s="2">
        <v>0</v>
      </c>
      <c r="AJ300" s="1">
        <v>0</v>
      </c>
      <c r="AM300" t="s">
        <v>231</v>
      </c>
      <c r="AN300" s="2">
        <v>5.1084061231979998</v>
      </c>
      <c r="AO300" s="2">
        <v>5.4146431552859999</v>
      </c>
      <c r="AP300" s="2">
        <v>0.30623703208800013</v>
      </c>
      <c r="AQ300" s="1">
        <v>5.9947667570386415E-2</v>
      </c>
      <c r="AR300" s="2">
        <v>5.1084685222580006</v>
      </c>
      <c r="AS300" s="2">
        <v>6.2399060000828399E-5</v>
      </c>
      <c r="AT300" s="1">
        <v>1.2214976353870021E-5</v>
      </c>
      <c r="AU300" s="2">
        <v>5.110246704773</v>
      </c>
      <c r="AV300" s="2">
        <v>1.8405815750002219E-3</v>
      </c>
      <c r="AW300" s="1">
        <v>3.6030447278689897E-4</v>
      </c>
      <c r="AX300" s="2">
        <v>5.603447519925</v>
      </c>
      <c r="AY300" s="2">
        <v>0.4950413967270002</v>
      </c>
      <c r="AZ300" s="1">
        <v>9.6907212306192078E-2</v>
      </c>
      <c r="BA300" s="2">
        <v>5.1080612412150002</v>
      </c>
      <c r="BB300" s="2">
        <v>-3.4488198299964523E-4</v>
      </c>
      <c r="BC300" s="1">
        <v>-6.7512639888494188E-5</v>
      </c>
      <c r="BD300" s="2">
        <v>6.0489177352139993</v>
      </c>
      <c r="BE300" s="2">
        <v>0.94051161201599953</v>
      </c>
      <c r="BF300" s="1">
        <v>0.18411057956903668</v>
      </c>
      <c r="BG300" s="1"/>
      <c r="BH300" t="s">
        <v>231</v>
      </c>
      <c r="BI300" s="2">
        <v>5.5600029737369994</v>
      </c>
      <c r="BJ300" s="2">
        <v>5.6288669672539999</v>
      </c>
      <c r="BK300" s="2">
        <v>6.8863993517000566E-2</v>
      </c>
      <c r="BL300" s="1">
        <v>1.2385603720408728E-2</v>
      </c>
      <c r="BM300" s="2">
        <v>5.5600029737369994</v>
      </c>
      <c r="BN300" s="2">
        <v>0</v>
      </c>
      <c r="BO300" s="1">
        <v>0</v>
      </c>
      <c r="BP300" s="2">
        <v>5.5600029737369994</v>
      </c>
      <c r="BQ300" s="2">
        <v>0</v>
      </c>
      <c r="BR300" s="1">
        <v>0</v>
      </c>
      <c r="BS300" s="2">
        <v>5.7092807035969999</v>
      </c>
      <c r="BT300" s="2">
        <v>0.14927772986000054</v>
      </c>
      <c r="BU300" s="1">
        <v>2.6848498204969075E-2</v>
      </c>
      <c r="BV300" s="2">
        <v>5.5600029737369994</v>
      </c>
      <c r="BW300" s="2">
        <v>0</v>
      </c>
      <c r="BX300" s="1">
        <v>0</v>
      </c>
      <c r="BY300" s="2">
        <v>5.8592769245410006</v>
      </c>
      <c r="BZ300" s="2">
        <v>0.29927395080400121</v>
      </c>
      <c r="CA300" s="1">
        <v>5.3826221355930799E-2</v>
      </c>
      <c r="CC300" t="s">
        <v>231</v>
      </c>
      <c r="CE300" s="23">
        <v>5.1084061231979998</v>
      </c>
      <c r="CF300" s="23">
        <v>4.6665130611190007</v>
      </c>
      <c r="CG300" s="23">
        <v>-0.44189306207899914</v>
      </c>
      <c r="CH300" s="24">
        <v>-8.6503118863690151E-2</v>
      </c>
      <c r="CI300" s="2">
        <v>5.5600029737369994</v>
      </c>
      <c r="CJ300" s="2">
        <v>5.5600029737369994</v>
      </c>
      <c r="CK300" s="2">
        <v>0</v>
      </c>
      <c r="CL300" s="1">
        <v>0</v>
      </c>
      <c r="CN300" s="25" t="s">
        <v>231</v>
      </c>
      <c r="CO300" s="27">
        <v>0</v>
      </c>
      <c r="CP300" s="27">
        <v>0.27318599999999998</v>
      </c>
      <c r="CQ300" s="28">
        <f t="shared" si="94"/>
        <v>-0.22698029853689278</v>
      </c>
      <c r="CR300" s="27">
        <f t="shared" si="95"/>
        <v>4.3032716371969997</v>
      </c>
      <c r="CU300" s="30">
        <v>310</v>
      </c>
      <c r="CV300" s="30"/>
      <c r="CW300" s="15" t="s">
        <v>231</v>
      </c>
      <c r="CX300" s="33" t="s">
        <v>994</v>
      </c>
      <c r="CY300" s="34" t="s">
        <v>231</v>
      </c>
      <c r="CZ300" s="34" t="s">
        <v>976</v>
      </c>
      <c r="DA300" s="32"/>
      <c r="DB300" s="32"/>
      <c r="DC300" t="s">
        <v>231</v>
      </c>
      <c r="DD300">
        <v>145340</v>
      </c>
      <c r="DE300" t="s">
        <v>1045</v>
      </c>
      <c r="DF300" s="30">
        <v>136</v>
      </c>
      <c r="DG300" s="39" t="s">
        <v>231</v>
      </c>
      <c r="DK300" s="30">
        <v>320</v>
      </c>
      <c r="DL300" s="30"/>
      <c r="DM300" s="32"/>
      <c r="DN300" s="32" t="s">
        <v>231</v>
      </c>
      <c r="DO300" s="41">
        <v>144742</v>
      </c>
    </row>
    <row r="301" spans="1:119" ht="15.75" x14ac:dyDescent="0.25">
      <c r="A301" t="s">
        <v>620</v>
      </c>
      <c r="B301" t="s">
        <v>233</v>
      </c>
      <c r="C301" s="52">
        <v>11.403243221286001</v>
      </c>
      <c r="D301" s="52">
        <v>10.651731692329001</v>
      </c>
      <c r="E301" s="52">
        <v>-0.7515115289569998</v>
      </c>
      <c r="F301" s="124">
        <v>-6.5903314905550889E-2</v>
      </c>
      <c r="G301" s="45">
        <v>10.800086486830001</v>
      </c>
      <c r="H301" s="45">
        <v>10.830993329474</v>
      </c>
      <c r="I301" s="45">
        <v>3.09068426439989E-2</v>
      </c>
      <c r="J301" s="46">
        <v>2.8617217724772642E-3</v>
      </c>
      <c r="K301" s="47">
        <v>4</v>
      </c>
      <c r="L301" s="55">
        <f t="shared" si="86"/>
        <v>10.39458248683</v>
      </c>
      <c r="M301" s="55">
        <f t="shared" si="87"/>
        <v>10.425489329473999</v>
      </c>
      <c r="N301" s="55">
        <f t="shared" si="88"/>
        <v>3.09068426439989E-2</v>
      </c>
      <c r="O301" s="129">
        <f t="shared" si="89"/>
        <v>2.9733606600513352E-3</v>
      </c>
      <c r="P301" s="54"/>
      <c r="Q301" s="42">
        <f t="shared" si="90"/>
        <v>63.179362963521527</v>
      </c>
      <c r="R301" s="42">
        <f t="shared" si="91"/>
        <v>59.015633510604474</v>
      </c>
      <c r="S301" s="42">
        <f t="shared" si="92"/>
        <v>57.590905240345727</v>
      </c>
      <c r="T301" s="42">
        <f t="shared" si="93"/>
        <v>57.762143772364112</v>
      </c>
      <c r="AB301" t="s">
        <v>233</v>
      </c>
      <c r="AC301" s="2">
        <v>11.403243221286001</v>
      </c>
      <c r="AD301" s="2">
        <v>11.405562853751</v>
      </c>
      <c r="AE301" s="2">
        <v>2.3196324649994438E-3</v>
      </c>
      <c r="AF301" s="1">
        <v>2.0341866081304607E-4</v>
      </c>
      <c r="AG301" s="2">
        <v>10.800086486830001</v>
      </c>
      <c r="AH301" s="2">
        <v>10.800282135196001</v>
      </c>
      <c r="AI301" s="2">
        <v>1.9564836600061142E-4</v>
      </c>
      <c r="AJ301" s="1">
        <v>1.8115444375301237E-5</v>
      </c>
      <c r="AM301" t="s">
        <v>233</v>
      </c>
      <c r="AN301" s="2">
        <v>11.403243221286001</v>
      </c>
      <c r="AO301" s="2">
        <v>11.114265412950999</v>
      </c>
      <c r="AP301" s="2">
        <v>-0.28897780833500164</v>
      </c>
      <c r="AQ301" s="1">
        <v>-2.5341721011052167E-2</v>
      </c>
      <c r="AR301" s="2">
        <v>11.403340453372</v>
      </c>
      <c r="AS301" s="2">
        <v>9.7232085998655293E-5</v>
      </c>
      <c r="AT301" s="1">
        <v>8.5267045621859452E-6</v>
      </c>
      <c r="AU301" s="2">
        <v>11.404501133570001</v>
      </c>
      <c r="AV301" s="2">
        <v>1.2579122840001844E-3</v>
      </c>
      <c r="AW301" s="1">
        <v>1.1031179986164702E-4</v>
      </c>
      <c r="AX301" s="2">
        <v>10.954604373933</v>
      </c>
      <c r="AY301" s="2">
        <v>-0.44863884735300097</v>
      </c>
      <c r="AZ301" s="1">
        <v>-3.9343092017501115E-2</v>
      </c>
      <c r="BA301" s="2">
        <v>11.402708858365999</v>
      </c>
      <c r="BB301" s="2">
        <v>-5.3436292000164087E-4</v>
      </c>
      <c r="BC301" s="1">
        <v>-4.6860608831368772E-5</v>
      </c>
      <c r="BD301" s="2">
        <v>10.519081990862</v>
      </c>
      <c r="BE301" s="2">
        <v>-0.88416123042400052</v>
      </c>
      <c r="BF301" s="1">
        <v>-7.7535944228004389E-2</v>
      </c>
      <c r="BG301" s="1"/>
      <c r="BH301" t="s">
        <v>233</v>
      </c>
      <c r="BI301" s="2">
        <v>10.800086486830001</v>
      </c>
      <c r="BJ301" s="2">
        <v>10.798736208474999</v>
      </c>
      <c r="BK301" s="2">
        <v>-1.3502783550016773E-3</v>
      </c>
      <c r="BL301" s="1">
        <v>-1.2502477240791112E-4</v>
      </c>
      <c r="BM301" s="2">
        <v>10.800094539513999</v>
      </c>
      <c r="BN301" s="2">
        <v>8.0526839987271615E-6</v>
      </c>
      <c r="BO301" s="1">
        <v>7.4561291787310066E-7</v>
      </c>
      <c r="BP301" s="2">
        <v>10.800059053129001</v>
      </c>
      <c r="BQ301" s="2">
        <v>-2.7433700999779376E-5</v>
      </c>
      <c r="BR301" s="1">
        <v>-2.5401371584600718E-6</v>
      </c>
      <c r="BS301" s="2">
        <v>10.823715639723</v>
      </c>
      <c r="BT301" s="2">
        <v>2.3629152892999272E-2</v>
      </c>
      <c r="BU301" s="1">
        <v>2.1878670066034639E-3</v>
      </c>
      <c r="BV301" s="2">
        <v>10.800042466258001</v>
      </c>
      <c r="BW301" s="2">
        <v>-4.4020572000036395E-5</v>
      </c>
      <c r="BX301" s="1">
        <v>-4.0759462485524174E-6</v>
      </c>
      <c r="BY301" s="2">
        <v>10.790789970675</v>
      </c>
      <c r="BZ301" s="2">
        <v>-9.2965161550004893E-3</v>
      </c>
      <c r="CA301" s="1">
        <v>-8.6078163969677312E-4</v>
      </c>
      <c r="CC301" t="s">
        <v>233</v>
      </c>
      <c r="CE301" s="23">
        <v>11.403243221286001</v>
      </c>
      <c r="CF301" s="23">
        <v>11.538265210075</v>
      </c>
      <c r="CG301" s="23">
        <v>0.13502198878899918</v>
      </c>
      <c r="CH301" s="24">
        <v>1.1840665516715346E-2</v>
      </c>
      <c r="CI301" s="2">
        <v>10.800086486830001</v>
      </c>
      <c r="CJ301" s="2">
        <v>10.849354988697</v>
      </c>
      <c r="CK301" s="2">
        <v>4.9268501866999159E-2</v>
      </c>
      <c r="CL301" s="1">
        <v>4.5618617894476006E-3</v>
      </c>
      <c r="CN301" s="25" t="s">
        <v>233</v>
      </c>
      <c r="CO301" s="27">
        <v>0</v>
      </c>
      <c r="CP301" s="27">
        <v>0.40550399999999998</v>
      </c>
      <c r="CQ301" s="28">
        <f t="shared" si="94"/>
        <v>-0.358969871781528</v>
      </c>
      <c r="CR301" s="27">
        <f t="shared" si="95"/>
        <v>8.358477414295999</v>
      </c>
      <c r="CU301" s="30">
        <v>313</v>
      </c>
      <c r="CV301" s="30"/>
      <c r="CW301" s="15" t="s">
        <v>233</v>
      </c>
      <c r="CX301" s="33" t="s">
        <v>973</v>
      </c>
      <c r="CY301" s="34" t="s">
        <v>233</v>
      </c>
      <c r="CZ301" s="34" t="s">
        <v>976</v>
      </c>
      <c r="DA301" s="32"/>
      <c r="DB301" s="32"/>
      <c r="DC301" t="s">
        <v>233</v>
      </c>
      <c r="DD301">
        <v>180490</v>
      </c>
      <c r="DE301" t="s">
        <v>1045</v>
      </c>
      <c r="DF301" s="30">
        <v>284</v>
      </c>
      <c r="DG301" s="39" t="s">
        <v>233</v>
      </c>
      <c r="DK301" s="30">
        <v>322</v>
      </c>
      <c r="DL301" s="30"/>
      <c r="DM301" s="32"/>
      <c r="DN301" s="32" t="s">
        <v>233</v>
      </c>
      <c r="DO301" s="41">
        <v>178540</v>
      </c>
    </row>
    <row r="302" spans="1:119" ht="15.75" x14ac:dyDescent="0.25">
      <c r="B302" t="s">
        <v>234</v>
      </c>
      <c r="C302" s="52">
        <v>6.7367019223</v>
      </c>
      <c r="D302" s="52">
        <v>7.3313677577790006</v>
      </c>
      <c r="E302" s="52">
        <v>0.59466583547900065</v>
      </c>
      <c r="F302" s="124">
        <v>8.8272546765134866E-2</v>
      </c>
      <c r="G302" s="45">
        <v>6.8976732898069999</v>
      </c>
      <c r="H302" s="45">
        <v>7.1864765632390002</v>
      </c>
      <c r="I302" s="45">
        <v>0.2888032734320003</v>
      </c>
      <c r="J302" s="46">
        <v>4.1869665508625614E-2</v>
      </c>
      <c r="K302" s="47">
        <v>3</v>
      </c>
      <c r="L302" s="55">
        <f t="shared" si="86"/>
        <v>6.6795522898069999</v>
      </c>
      <c r="M302" s="55">
        <f t="shared" si="87"/>
        <v>6.9683555632390002</v>
      </c>
      <c r="N302" s="55">
        <f t="shared" si="88"/>
        <v>0.2888032734320003</v>
      </c>
      <c r="O302" s="129">
        <f t="shared" si="89"/>
        <v>4.3236920814695053E-2</v>
      </c>
      <c r="P302" s="54"/>
      <c r="Q302" s="42">
        <f t="shared" si="90"/>
        <v>45.371717845741458</v>
      </c>
      <c r="R302" s="42">
        <f t="shared" si="91"/>
        <v>49.376794931094175</v>
      </c>
      <c r="S302" s="42">
        <f t="shared" si="92"/>
        <v>44.986814813016068</v>
      </c>
      <c r="T302" s="42">
        <f t="shared" si="93"/>
        <v>46.931906162791797</v>
      </c>
      <c r="AB302" t="s">
        <v>234</v>
      </c>
      <c r="AC302" s="2">
        <v>6.7367019223</v>
      </c>
      <c r="AD302" s="2">
        <v>6.7338289383329997</v>
      </c>
      <c r="AE302" s="2">
        <v>-2.8729839670003088E-3</v>
      </c>
      <c r="AF302" s="1">
        <v>-4.264674317101793E-4</v>
      </c>
      <c r="AG302" s="2">
        <v>6.8976732898069999</v>
      </c>
      <c r="AH302" s="2">
        <v>6.8969370727439996</v>
      </c>
      <c r="AI302" s="2">
        <v>-7.3621706300031065E-4</v>
      </c>
      <c r="AJ302" s="1">
        <v>-1.0673411628356645E-4</v>
      </c>
      <c r="AM302" t="s">
        <v>234</v>
      </c>
      <c r="AN302" s="2">
        <v>6.7367019223</v>
      </c>
      <c r="AO302" s="2">
        <v>6.9155218688470006</v>
      </c>
      <c r="AP302" s="2">
        <v>0.17881994654700062</v>
      </c>
      <c r="AQ302" s="1">
        <v>2.654413815684294E-2</v>
      </c>
      <c r="AR302" s="2">
        <v>6.7365809553</v>
      </c>
      <c r="AS302" s="2">
        <v>-1.2096699999997185E-4</v>
      </c>
      <c r="AT302" s="1">
        <v>-1.7956412706868303E-5</v>
      </c>
      <c r="AU302" s="2">
        <v>6.7346848535350006</v>
      </c>
      <c r="AV302" s="2">
        <v>-2.0170687649994079E-3</v>
      </c>
      <c r="AW302" s="1">
        <v>-2.9941487515166079E-4</v>
      </c>
      <c r="AX302" s="2">
        <v>6.991335395928</v>
      </c>
      <c r="AY302" s="2">
        <v>0.25463347362800004</v>
      </c>
      <c r="AZ302" s="1">
        <v>3.779794275669314E-2</v>
      </c>
      <c r="BA302" s="2">
        <v>6.7373675806050004</v>
      </c>
      <c r="BB302" s="2">
        <v>6.6565830500042722E-4</v>
      </c>
      <c r="BC302" s="1">
        <v>9.8810710742143482E-5</v>
      </c>
      <c r="BD302" s="2">
        <v>7.2625844821140007</v>
      </c>
      <c r="BE302" s="2">
        <v>0.52588255981400067</v>
      </c>
      <c r="BF302" s="1">
        <v>7.8062316824974998E-2</v>
      </c>
      <c r="BG302" s="1"/>
      <c r="BH302" t="s">
        <v>234</v>
      </c>
      <c r="BI302" s="2">
        <v>6.8976732898069999</v>
      </c>
      <c r="BJ302" s="2">
        <v>6.9883379724080008</v>
      </c>
      <c r="BK302" s="2">
        <v>9.0664682601000912E-2</v>
      </c>
      <c r="BL302" s="1">
        <v>1.3144241368314756E-2</v>
      </c>
      <c r="BM302" s="2">
        <v>6.8976422526569996</v>
      </c>
      <c r="BN302" s="2">
        <v>-3.1037150000301494E-5</v>
      </c>
      <c r="BO302" s="1">
        <v>-4.499654984553484E-6</v>
      </c>
      <c r="BP302" s="2">
        <v>6.8971522283810005</v>
      </c>
      <c r="BQ302" s="2">
        <v>-5.2106142599939176E-4</v>
      </c>
      <c r="BR302" s="1">
        <v>-7.5541621660942898E-5</v>
      </c>
      <c r="BS302" s="2">
        <v>7.0485026014679999</v>
      </c>
      <c r="BT302" s="2">
        <v>0.150829311661</v>
      </c>
      <c r="BU302" s="1">
        <v>2.1866694075506187E-2</v>
      </c>
      <c r="BV302" s="2">
        <v>6.8978441426919996</v>
      </c>
      <c r="BW302" s="2">
        <v>1.7085288499973927E-4</v>
      </c>
      <c r="BX302" s="1">
        <v>2.4769640112154372E-5</v>
      </c>
      <c r="BY302" s="2">
        <v>7.165869976792</v>
      </c>
      <c r="BZ302" s="2">
        <v>0.2681966869850001</v>
      </c>
      <c r="CA302" s="1">
        <v>3.8882196317028571E-2</v>
      </c>
      <c r="CC302" t="s">
        <v>234</v>
      </c>
      <c r="CE302" s="23">
        <v>6.7367019223</v>
      </c>
      <c r="CF302" s="23">
        <v>6.7999694917189997</v>
      </c>
      <c r="CG302" s="23">
        <v>6.3267569418999692E-2</v>
      </c>
      <c r="CH302" s="24">
        <v>9.3914752572872191E-3</v>
      </c>
      <c r="CI302" s="2">
        <v>6.8976732898069999</v>
      </c>
      <c r="CJ302" s="2">
        <v>6.9149032485430002</v>
      </c>
      <c r="CK302" s="2">
        <v>1.7229958736000306E-2</v>
      </c>
      <c r="CL302" s="1">
        <v>2.4979377845369662E-3</v>
      </c>
      <c r="CN302" s="25" t="s">
        <v>234</v>
      </c>
      <c r="CO302" s="27">
        <v>0</v>
      </c>
      <c r="CP302" s="27">
        <v>0.21812100000000001</v>
      </c>
      <c r="CQ302" s="28">
        <f t="shared" si="94"/>
        <v>-0.24576650517830434</v>
      </c>
      <c r="CR302" s="27">
        <f t="shared" si="95"/>
        <v>3.4780527809919999</v>
      </c>
      <c r="CU302" s="30">
        <v>314</v>
      </c>
      <c r="CV302" s="30"/>
      <c r="CW302" s="15" t="s">
        <v>234</v>
      </c>
      <c r="CX302" s="33" t="s">
        <v>603</v>
      </c>
      <c r="CY302" s="34" t="s">
        <v>234</v>
      </c>
      <c r="CZ302" s="34" t="s">
        <v>976</v>
      </c>
      <c r="DA302" s="32"/>
      <c r="DB302" s="32"/>
      <c r="DC302" t="s">
        <v>234</v>
      </c>
      <c r="DD302">
        <v>148478</v>
      </c>
      <c r="DE302" t="s">
        <v>1045</v>
      </c>
      <c r="DF302" s="30">
        <v>169</v>
      </c>
      <c r="DG302" s="39" t="s">
        <v>234</v>
      </c>
      <c r="DK302" s="30">
        <v>323</v>
      </c>
      <c r="DL302" s="30"/>
      <c r="DM302" s="32"/>
      <c r="DN302" s="32" t="s">
        <v>234</v>
      </c>
      <c r="DO302" s="41">
        <v>146901</v>
      </c>
    </row>
    <row r="303" spans="1:119" ht="15.75" x14ac:dyDescent="0.25">
      <c r="B303" t="s">
        <v>235</v>
      </c>
      <c r="C303" s="52">
        <v>3.3432910433629996</v>
      </c>
      <c r="D303" s="52">
        <v>2.999037813113</v>
      </c>
      <c r="E303" s="52">
        <v>-0.34425323024999965</v>
      </c>
      <c r="F303" s="124">
        <v>-0.10296837032282928</v>
      </c>
      <c r="G303" s="45">
        <v>3.492410956154</v>
      </c>
      <c r="H303" s="45">
        <v>3.5900601098879998</v>
      </c>
      <c r="I303" s="45">
        <v>9.7649153733999849E-2</v>
      </c>
      <c r="J303" s="46">
        <v>2.7960384662615849E-2</v>
      </c>
      <c r="K303" s="47">
        <v>4</v>
      </c>
      <c r="L303" s="55">
        <f t="shared" si="86"/>
        <v>3.351318956154</v>
      </c>
      <c r="M303" s="55">
        <f t="shared" si="87"/>
        <v>3.4489681098879998</v>
      </c>
      <c r="N303" s="55">
        <f t="shared" si="88"/>
        <v>9.7649153733999849E-2</v>
      </c>
      <c r="O303" s="129">
        <f t="shared" si="89"/>
        <v>2.9137529137501967E-2</v>
      </c>
      <c r="P303" s="54"/>
      <c r="Q303" s="42">
        <f t="shared" si="90"/>
        <v>44.066628575083364</v>
      </c>
      <c r="R303" s="42">
        <f t="shared" si="91"/>
        <v>39.529159645085613</v>
      </c>
      <c r="S303" s="42">
        <f t="shared" si="92"/>
        <v>44.172441394429875</v>
      </c>
      <c r="T303" s="42">
        <f t="shared" si="93"/>
        <v>45.459517192634671</v>
      </c>
      <c r="AB303" t="s">
        <v>235</v>
      </c>
      <c r="AC303" s="2">
        <v>3.3432910433629996</v>
      </c>
      <c r="AD303" s="2">
        <v>3.3455242461680004</v>
      </c>
      <c r="AE303" s="2">
        <v>2.2332028050007224E-3</v>
      </c>
      <c r="AF303" s="1">
        <v>6.6796541971241453E-4</v>
      </c>
      <c r="AG303" s="2">
        <v>3.492410956154</v>
      </c>
      <c r="AH303" s="2">
        <v>3.492410956154</v>
      </c>
      <c r="AI303" s="2">
        <v>0</v>
      </c>
      <c r="AJ303" s="1">
        <v>0</v>
      </c>
      <c r="AM303" t="s">
        <v>235</v>
      </c>
      <c r="AN303" s="2">
        <v>3.3432910433629996</v>
      </c>
      <c r="AO303" s="2">
        <v>3.3119944173699998</v>
      </c>
      <c r="AP303" s="2">
        <v>-3.1296625992999871E-2</v>
      </c>
      <c r="AQ303" s="1">
        <v>-9.3610234906497253E-3</v>
      </c>
      <c r="AR303" s="2">
        <v>3.3433855087520001</v>
      </c>
      <c r="AS303" s="2">
        <v>9.446538900048651E-5</v>
      </c>
      <c r="AT303" s="1">
        <v>2.8255209545102674E-5</v>
      </c>
      <c r="AU303" s="2">
        <v>3.3452298920089998</v>
      </c>
      <c r="AV303" s="2">
        <v>1.9388486460001353E-3</v>
      </c>
      <c r="AW303" s="1">
        <v>5.7992218471349631E-4</v>
      </c>
      <c r="AX303" s="2">
        <v>3.2897248772450003</v>
      </c>
      <c r="AY303" s="2">
        <v>-5.3566166117999359E-2</v>
      </c>
      <c r="AZ303" s="1">
        <v>-1.6021987144773799E-2</v>
      </c>
      <c r="BA303" s="2">
        <v>3.3427705311590001</v>
      </c>
      <c r="BB303" s="2">
        <v>-5.2051220399951248E-4</v>
      </c>
      <c r="BC303" s="1">
        <v>-1.5568857070724296E-4</v>
      </c>
      <c r="BD303" s="2">
        <v>3.23496388552</v>
      </c>
      <c r="BE303" s="2">
        <v>-0.10832715784299962</v>
      </c>
      <c r="BF303" s="1">
        <v>-3.2401354365497861E-2</v>
      </c>
      <c r="BG303" s="1"/>
      <c r="BH303" t="s">
        <v>235</v>
      </c>
      <c r="BI303" s="2">
        <v>3.492410956154</v>
      </c>
      <c r="BJ303" s="2">
        <v>3.523658685349</v>
      </c>
      <c r="BK303" s="2">
        <v>3.1247729194999962E-2</v>
      </c>
      <c r="BL303" s="1">
        <v>8.9473230920714339E-3</v>
      </c>
      <c r="BM303" s="2">
        <v>3.492410956154</v>
      </c>
      <c r="BN303" s="2">
        <v>0</v>
      </c>
      <c r="BO303" s="1">
        <v>0</v>
      </c>
      <c r="BP303" s="2">
        <v>3.492410956154</v>
      </c>
      <c r="BQ303" s="2">
        <v>0</v>
      </c>
      <c r="BR303" s="1">
        <v>0</v>
      </c>
      <c r="BS303" s="2">
        <v>3.551000448395</v>
      </c>
      <c r="BT303" s="2">
        <v>5.8589492240999963E-2</v>
      </c>
      <c r="BU303" s="1">
        <v>1.6776230797741324E-2</v>
      </c>
      <c r="BV303" s="2">
        <v>3.492410956154</v>
      </c>
      <c r="BW303" s="2">
        <v>0</v>
      </c>
      <c r="BX303" s="1">
        <v>0</v>
      </c>
      <c r="BY303" s="2">
        <v>3.5861541437389999</v>
      </c>
      <c r="BZ303" s="2">
        <v>9.3743187584999887E-2</v>
      </c>
      <c r="CA303" s="1">
        <v>2.6841969276214305E-2</v>
      </c>
      <c r="CC303" t="s">
        <v>235</v>
      </c>
      <c r="CE303" s="23">
        <v>3.3432910433629996</v>
      </c>
      <c r="CF303" s="23">
        <v>3.107859817969</v>
      </c>
      <c r="CG303" s="23">
        <v>-0.23543122539399963</v>
      </c>
      <c r="CH303" s="24">
        <v>-7.0419004011442729E-2</v>
      </c>
      <c r="CI303" s="2">
        <v>3.492410956154</v>
      </c>
      <c r="CJ303" s="2">
        <v>3.492410956154</v>
      </c>
      <c r="CK303" s="2">
        <v>0</v>
      </c>
      <c r="CL303" s="1">
        <v>0</v>
      </c>
      <c r="CN303" s="25" t="s">
        <v>235</v>
      </c>
      <c r="CO303" s="27">
        <v>0</v>
      </c>
      <c r="CP303" s="27">
        <v>0.141092</v>
      </c>
      <c r="CQ303" s="28">
        <f t="shared" si="94"/>
        <v>-0.11913176964571442</v>
      </c>
      <c r="CR303" s="27">
        <f t="shared" si="95"/>
        <v>5.2313544516910007</v>
      </c>
      <c r="CU303" s="30">
        <v>315</v>
      </c>
      <c r="CV303" s="30"/>
      <c r="CW303" s="15" t="s">
        <v>235</v>
      </c>
      <c r="CX303" s="36" t="s">
        <v>975</v>
      </c>
      <c r="CY303" s="34" t="s">
        <v>235</v>
      </c>
      <c r="CZ303" s="34" t="s">
        <v>976</v>
      </c>
      <c r="DA303" s="32"/>
      <c r="DB303" s="32"/>
      <c r="DC303" t="s">
        <v>235</v>
      </c>
      <c r="DD303">
        <v>75869</v>
      </c>
      <c r="DE303" t="s">
        <v>1045</v>
      </c>
      <c r="DF303" s="30">
        <v>213</v>
      </c>
      <c r="DG303" s="39" t="s">
        <v>235</v>
      </c>
      <c r="DK303" s="30">
        <v>324</v>
      </c>
      <c r="DL303" s="30"/>
      <c r="DM303" s="32"/>
      <c r="DN303" s="32" t="s">
        <v>235</v>
      </c>
      <c r="DO303" s="41">
        <v>74998</v>
      </c>
    </row>
    <row r="304" spans="1:119" ht="15.75" x14ac:dyDescent="0.25">
      <c r="A304" t="s">
        <v>621</v>
      </c>
      <c r="B304" t="s">
        <v>236</v>
      </c>
      <c r="C304" s="52">
        <v>4.4075836489569999</v>
      </c>
      <c r="D304" s="52">
        <v>4.0008361734540001</v>
      </c>
      <c r="E304" s="52">
        <v>-0.40674747550299983</v>
      </c>
      <c r="F304" s="124">
        <v>-9.2283552145233039E-2</v>
      </c>
      <c r="G304" s="45">
        <v>4.3019885862739997</v>
      </c>
      <c r="H304" s="45">
        <v>4.3231539640480001</v>
      </c>
      <c r="I304" s="45">
        <v>2.1165377774000405E-2</v>
      </c>
      <c r="J304" s="46">
        <v>4.9199056086599181E-3</v>
      </c>
      <c r="K304" s="47">
        <v>4</v>
      </c>
      <c r="L304" s="55">
        <f t="shared" si="86"/>
        <v>4.1179955862739996</v>
      </c>
      <c r="M304" s="55">
        <f t="shared" si="87"/>
        <v>4.139160964048</v>
      </c>
      <c r="N304" s="55">
        <f t="shared" si="88"/>
        <v>2.1165377774000405E-2</v>
      </c>
      <c r="O304" s="129">
        <f t="shared" si="89"/>
        <v>5.1397281348596665E-3</v>
      </c>
      <c r="P304" s="54"/>
      <c r="Q304" s="42">
        <f t="shared" si="90"/>
        <v>48.816937455221073</v>
      </c>
      <c r="R304" s="42">
        <f t="shared" si="91"/>
        <v>44.311937062001597</v>
      </c>
      <c r="S304" s="42">
        <f t="shared" si="92"/>
        <v>45.60955593516303</v>
      </c>
      <c r="T304" s="42">
        <f t="shared" si="93"/>
        <v>45.843976653021443</v>
      </c>
      <c r="AB304" t="s">
        <v>236</v>
      </c>
      <c r="AC304" s="2">
        <v>4.4075836489569999</v>
      </c>
      <c r="AD304" s="2">
        <v>4.4063765674639992</v>
      </c>
      <c r="AE304" s="2">
        <v>-1.2070814930007501E-3</v>
      </c>
      <c r="AF304" s="1">
        <v>-2.738646816802651E-4</v>
      </c>
      <c r="AG304" s="2">
        <v>4.3019885862739997</v>
      </c>
      <c r="AH304" s="2">
        <v>4.3015788637969994</v>
      </c>
      <c r="AI304" s="2">
        <v>-4.0972247700032938E-4</v>
      </c>
      <c r="AJ304" s="1">
        <v>-9.5240251986627097E-5</v>
      </c>
      <c r="AM304" t="s">
        <v>236</v>
      </c>
      <c r="AN304" s="2">
        <v>4.4075836489569999</v>
      </c>
      <c r="AO304" s="2">
        <v>4.2606145454810003</v>
      </c>
      <c r="AP304" s="2">
        <v>-0.14696910347599967</v>
      </c>
      <c r="AQ304" s="1">
        <v>-3.3344597671056811E-2</v>
      </c>
      <c r="AR304" s="2">
        <v>4.4075327801289994</v>
      </c>
      <c r="AS304" s="2">
        <v>-5.0868828000538713E-5</v>
      </c>
      <c r="AT304" s="1">
        <v>-1.1541205352410315E-5</v>
      </c>
      <c r="AU304" s="2">
        <v>4.4066982184920001</v>
      </c>
      <c r="AV304" s="2">
        <v>-8.8543046499989231E-4</v>
      </c>
      <c r="AW304" s="1">
        <v>-2.0088795483425901E-4</v>
      </c>
      <c r="AX304" s="2">
        <v>4.1648451184019999</v>
      </c>
      <c r="AY304" s="2">
        <v>-0.24273853055500005</v>
      </c>
      <c r="AZ304" s="1">
        <v>-5.5072926548414142E-2</v>
      </c>
      <c r="BA304" s="2">
        <v>4.4078636407319998</v>
      </c>
      <c r="BB304" s="2">
        <v>2.7999177499982153E-4</v>
      </c>
      <c r="BC304" s="1">
        <v>6.3525005377056912E-5</v>
      </c>
      <c r="BD304" s="2">
        <v>3.9487878954219999</v>
      </c>
      <c r="BE304" s="2">
        <v>-0.45879575353500002</v>
      </c>
      <c r="BF304" s="1">
        <v>-0.10409235310680226</v>
      </c>
      <c r="BG304" s="1"/>
      <c r="BH304" t="s">
        <v>236</v>
      </c>
      <c r="BI304" s="2">
        <v>4.3019885862739997</v>
      </c>
      <c r="BJ304" s="2">
        <v>4.2935881830369995</v>
      </c>
      <c r="BK304" s="2">
        <v>-8.400403237000198E-3</v>
      </c>
      <c r="BL304" s="1">
        <v>-1.9526791084017916E-3</v>
      </c>
      <c r="BM304" s="2">
        <v>4.301971280379</v>
      </c>
      <c r="BN304" s="2">
        <v>-1.7305894999708471E-5</v>
      </c>
      <c r="BO304" s="1">
        <v>-4.0227663678432259E-6</v>
      </c>
      <c r="BP304" s="2">
        <v>4.3016706041959996</v>
      </c>
      <c r="BQ304" s="2">
        <v>-3.1798207800015632E-4</v>
      </c>
      <c r="BR304" s="1">
        <v>-7.3915137528424765E-5</v>
      </c>
      <c r="BS304" s="2">
        <v>4.2946768055110001</v>
      </c>
      <c r="BT304" s="2">
        <v>-7.3117807629996534E-3</v>
      </c>
      <c r="BU304" s="1">
        <v>-1.6996281176404674E-3</v>
      </c>
      <c r="BV304" s="2">
        <v>4.3020839034679996</v>
      </c>
      <c r="BW304" s="2">
        <v>9.5317193999910899E-5</v>
      </c>
      <c r="BX304" s="1">
        <v>2.2156542744913739E-5</v>
      </c>
      <c r="BY304" s="2">
        <v>4.3184663525369995</v>
      </c>
      <c r="BZ304" s="2">
        <v>1.6477766262999793E-2</v>
      </c>
      <c r="CA304" s="1">
        <v>3.8302673130221785E-3</v>
      </c>
      <c r="CC304" t="s">
        <v>236</v>
      </c>
      <c r="CE304" s="23">
        <v>4.4075836489569999</v>
      </c>
      <c r="CF304" s="23">
        <v>4.4532252422329996</v>
      </c>
      <c r="CG304" s="23">
        <v>4.5641593275999703E-2</v>
      </c>
      <c r="CH304" s="24">
        <v>1.0355241536210032E-2</v>
      </c>
      <c r="CI304" s="2">
        <v>4.3019885862739997</v>
      </c>
      <c r="CJ304" s="2">
        <v>4.3179188308210001</v>
      </c>
      <c r="CK304" s="2">
        <v>1.5930244547000427E-2</v>
      </c>
      <c r="CL304" s="1">
        <v>3.7029955397435838E-3</v>
      </c>
      <c r="CN304" s="25" t="s">
        <v>236</v>
      </c>
      <c r="CO304" s="27">
        <v>0</v>
      </c>
      <c r="CP304" s="27">
        <v>0.18399299999999999</v>
      </c>
      <c r="CQ304" s="28">
        <f t="shared" si="94"/>
        <v>-0.19545789907679326</v>
      </c>
      <c r="CR304" s="27">
        <f t="shared" si="95"/>
        <v>2.5248009078680003</v>
      </c>
      <c r="CU304" s="30">
        <v>316</v>
      </c>
      <c r="CV304" s="30"/>
      <c r="CW304" s="15" t="s">
        <v>236</v>
      </c>
      <c r="CX304" s="33" t="s">
        <v>971</v>
      </c>
      <c r="CY304" s="34" t="s">
        <v>236</v>
      </c>
      <c r="CZ304" s="34" t="s">
        <v>976</v>
      </c>
      <c r="DA304" s="32"/>
      <c r="DB304" s="32"/>
      <c r="DC304" t="s">
        <v>236</v>
      </c>
      <c r="DD304">
        <v>90288</v>
      </c>
      <c r="DE304" t="s">
        <v>1045</v>
      </c>
      <c r="DF304" s="30">
        <v>244</v>
      </c>
      <c r="DG304" s="39" t="s">
        <v>236</v>
      </c>
      <c r="DK304" s="30">
        <v>325</v>
      </c>
      <c r="DL304" s="30"/>
      <c r="DM304" s="32"/>
      <c r="DN304" s="32" t="s">
        <v>236</v>
      </c>
      <c r="DO304" s="41">
        <v>89925</v>
      </c>
    </row>
    <row r="305" spans="1:119" ht="15.75" x14ac:dyDescent="0.25">
      <c r="A305" t="s">
        <v>622</v>
      </c>
      <c r="B305" t="s">
        <v>237</v>
      </c>
      <c r="C305" s="52">
        <v>7.7894550510759997</v>
      </c>
      <c r="D305" s="52">
        <v>7.4339573391620002</v>
      </c>
      <c r="E305" s="52">
        <v>-0.35549771191399948</v>
      </c>
      <c r="F305" s="124">
        <v>-4.5638328943806233E-2</v>
      </c>
      <c r="G305" s="45">
        <v>6.9038849220289995</v>
      </c>
      <c r="H305" s="45">
        <v>6.9452749372770004</v>
      </c>
      <c r="I305" s="45">
        <v>4.13900152480009E-2</v>
      </c>
      <c r="J305" s="46">
        <v>5.9951774566712633E-3</v>
      </c>
      <c r="K305" s="47">
        <v>4</v>
      </c>
      <c r="L305" s="55">
        <f t="shared" si="86"/>
        <v>6.6373449220289995</v>
      </c>
      <c r="M305" s="55">
        <f t="shared" si="87"/>
        <v>6.6787349372770004</v>
      </c>
      <c r="N305" s="55">
        <f t="shared" si="88"/>
        <v>4.13900152480009E-2</v>
      </c>
      <c r="O305" s="129">
        <f t="shared" si="89"/>
        <v>6.2359295372204646E-3</v>
      </c>
      <c r="P305" s="54"/>
      <c r="Q305" s="42">
        <f t="shared" si="90"/>
        <v>45.008840904145842</v>
      </c>
      <c r="R305" s="42">
        <f t="shared" si="91"/>
        <v>42.954712617582985</v>
      </c>
      <c r="S305" s="42">
        <f t="shared" si="92"/>
        <v>38.351746003114428</v>
      </c>
      <c r="T305" s="42">
        <f t="shared" si="93"/>
        <v>38.59090478881923</v>
      </c>
      <c r="AB305" t="s">
        <v>237</v>
      </c>
      <c r="AC305" s="2">
        <v>7.7894550510759997</v>
      </c>
      <c r="AD305" s="2">
        <v>7.7879886963449998</v>
      </c>
      <c r="AE305" s="2">
        <v>-1.4663547309998748E-3</v>
      </c>
      <c r="AF305" s="1">
        <v>-1.8824869280134292E-4</v>
      </c>
      <c r="AG305" s="2">
        <v>6.9038849220289995</v>
      </c>
      <c r="AH305" s="2">
        <v>6.9030846317780004</v>
      </c>
      <c r="AI305" s="2">
        <v>-8.0029025099914719E-4</v>
      </c>
      <c r="AJ305" s="1">
        <v>-1.1591882831731036E-4</v>
      </c>
      <c r="AM305" t="s">
        <v>237</v>
      </c>
      <c r="AN305" s="2">
        <v>7.7894550510759997</v>
      </c>
      <c r="AO305" s="2">
        <v>7.6759634462320001</v>
      </c>
      <c r="AP305" s="2">
        <v>-0.11349160484399956</v>
      </c>
      <c r="AQ305" s="1">
        <v>-1.4569903041974978E-2</v>
      </c>
      <c r="AR305" s="2">
        <v>7.7893935362780002</v>
      </c>
      <c r="AS305" s="2">
        <v>-6.1514797999429049E-5</v>
      </c>
      <c r="AT305" s="1">
        <v>-7.8971889042394147E-6</v>
      </c>
      <c r="AU305" s="2">
        <v>7.788617732953</v>
      </c>
      <c r="AV305" s="2">
        <v>-8.3731812299969732E-4</v>
      </c>
      <c r="AW305" s="1">
        <v>-1.0749379995254405E-4</v>
      </c>
      <c r="AX305" s="2">
        <v>7.6570347466879998</v>
      </c>
      <c r="AY305" s="2">
        <v>-0.1324203043879999</v>
      </c>
      <c r="AZ305" s="1">
        <v>-1.6999944607127292E-2</v>
      </c>
      <c r="BA305" s="2">
        <v>7.78979319924</v>
      </c>
      <c r="BB305" s="2">
        <v>3.3814816400035141E-4</v>
      </c>
      <c r="BC305" s="1">
        <v>4.3411016789119433E-5</v>
      </c>
      <c r="BD305" s="2">
        <v>7.4889240709720006</v>
      </c>
      <c r="BE305" s="2">
        <v>-0.30053098010399903</v>
      </c>
      <c r="BF305" s="1">
        <v>-3.8581772169349007E-2</v>
      </c>
      <c r="BG305" s="1"/>
      <c r="BH305" t="s">
        <v>237</v>
      </c>
      <c r="BI305" s="2">
        <v>6.9038849220289995</v>
      </c>
      <c r="BJ305" s="2">
        <v>6.919662571241</v>
      </c>
      <c r="BK305" s="2">
        <v>1.5777649212000533E-2</v>
      </c>
      <c r="BL305" s="1">
        <v>2.2853291139973988E-3</v>
      </c>
      <c r="BM305" s="2">
        <v>6.9038511475890001</v>
      </c>
      <c r="BN305" s="2">
        <v>-3.3774439999412209E-5</v>
      </c>
      <c r="BO305" s="1">
        <v>-4.8920919715281343E-6</v>
      </c>
      <c r="BP305" s="2">
        <v>6.9032878623040004</v>
      </c>
      <c r="BQ305" s="2">
        <v>-5.9705972499912718E-4</v>
      </c>
      <c r="BR305" s="1">
        <v>-8.6481702945832972E-5</v>
      </c>
      <c r="BS305" s="2">
        <v>6.9589150555140007</v>
      </c>
      <c r="BT305" s="2">
        <v>5.5030133485001187E-2</v>
      </c>
      <c r="BU305" s="1">
        <v>7.9708937947981107E-3</v>
      </c>
      <c r="BV305" s="2">
        <v>6.9040708999960003</v>
      </c>
      <c r="BW305" s="2">
        <v>1.8597796700081659E-4</v>
      </c>
      <c r="BX305" s="1">
        <v>2.6938161499099709E-5</v>
      </c>
      <c r="BY305" s="2">
        <v>6.9577588690110002</v>
      </c>
      <c r="BZ305" s="2">
        <v>5.3873946982000653E-2</v>
      </c>
      <c r="CA305" s="1">
        <v>7.8034248239131293E-3</v>
      </c>
      <c r="CC305" t="s">
        <v>237</v>
      </c>
      <c r="CE305" s="23">
        <v>7.7894550510759997</v>
      </c>
      <c r="CF305" s="23">
        <v>7.7252545844940004</v>
      </c>
      <c r="CG305" s="23">
        <v>-6.4200466581999294E-2</v>
      </c>
      <c r="CH305" s="24">
        <v>-8.2419715064831062E-3</v>
      </c>
      <c r="CI305" s="2">
        <v>6.9038849220289995</v>
      </c>
      <c r="CJ305" s="2">
        <v>6.9034564098100004</v>
      </c>
      <c r="CK305" s="2">
        <v>-4.2851221899908865E-4</v>
      </c>
      <c r="CL305" s="1">
        <v>-6.206827370945693E-5</v>
      </c>
      <c r="CN305" s="25" t="s">
        <v>237</v>
      </c>
      <c r="CO305" s="27">
        <v>0</v>
      </c>
      <c r="CP305" s="27">
        <v>0.26654</v>
      </c>
      <c r="CQ305" s="28">
        <f t="shared" si="94"/>
        <v>-0.23616643795347531</v>
      </c>
      <c r="CR305" s="27">
        <f t="shared" si="95"/>
        <v>4.6308162991720003</v>
      </c>
      <c r="CU305" s="30">
        <v>317</v>
      </c>
      <c r="CV305" s="30"/>
      <c r="CW305" s="15" t="s">
        <v>237</v>
      </c>
      <c r="CX305" s="33" t="s">
        <v>973</v>
      </c>
      <c r="CY305" s="34" t="s">
        <v>237</v>
      </c>
      <c r="CZ305" s="34" t="s">
        <v>976</v>
      </c>
      <c r="DA305" s="32"/>
      <c r="DB305" s="32"/>
      <c r="DC305" t="s">
        <v>237</v>
      </c>
      <c r="DD305">
        <v>173065</v>
      </c>
      <c r="DE305" t="s">
        <v>1045</v>
      </c>
      <c r="DF305" s="30">
        <v>285</v>
      </c>
      <c r="DG305" s="39" t="s">
        <v>237</v>
      </c>
      <c r="DK305" s="30">
        <v>326</v>
      </c>
      <c r="DL305" s="30"/>
      <c r="DM305" s="32"/>
      <c r="DN305" s="32" t="s">
        <v>237</v>
      </c>
      <c r="DO305" s="41">
        <v>171142</v>
      </c>
    </row>
    <row r="306" spans="1:119" ht="15.75" x14ac:dyDescent="0.25">
      <c r="A306" t="s">
        <v>623</v>
      </c>
      <c r="B306" t="s">
        <v>238</v>
      </c>
      <c r="C306" s="52">
        <v>9.5688958778949988</v>
      </c>
      <c r="D306" s="52">
        <v>9.7407934781929999</v>
      </c>
      <c r="E306" s="52">
        <v>0.17189760029800105</v>
      </c>
      <c r="F306" s="124">
        <v>1.7964204281405112E-2</v>
      </c>
      <c r="G306" s="45">
        <v>8.670541052491</v>
      </c>
      <c r="H306" s="45">
        <v>8.8763237170610001</v>
      </c>
      <c r="I306" s="45">
        <v>0.20578266457000005</v>
      </c>
      <c r="J306" s="46">
        <v>2.3733543653643135E-2</v>
      </c>
      <c r="K306" s="47">
        <v>3</v>
      </c>
      <c r="L306" s="55">
        <f t="shared" si="86"/>
        <v>8.4035190524909993</v>
      </c>
      <c r="M306" s="55">
        <f t="shared" si="87"/>
        <v>8.6093017170609993</v>
      </c>
      <c r="N306" s="55">
        <f t="shared" si="88"/>
        <v>0.20578266457000005</v>
      </c>
      <c r="O306" s="129">
        <f t="shared" si="89"/>
        <v>2.4487677517551563E-2</v>
      </c>
      <c r="P306" s="54"/>
      <c r="Q306" s="42">
        <f t="shared" si="90"/>
        <v>50.82484850585854</v>
      </c>
      <c r="R306" s="42">
        <f t="shared" si="91"/>
        <v>51.737876466989249</v>
      </c>
      <c r="S306" s="42">
        <f t="shared" si="92"/>
        <v>44.634991143085536</v>
      </c>
      <c r="T306" s="42">
        <f t="shared" si="93"/>
        <v>45.727998412196179</v>
      </c>
      <c r="AB306" t="s">
        <v>238</v>
      </c>
      <c r="AC306" s="2">
        <v>9.5688958778949988</v>
      </c>
      <c r="AD306" s="2">
        <v>9.562431291255999</v>
      </c>
      <c r="AE306" s="2">
        <v>-6.4645866389998474E-3</v>
      </c>
      <c r="AF306" s="1">
        <v>-6.7558334017758705E-4</v>
      </c>
      <c r="AG306" s="2">
        <v>8.670541052491</v>
      </c>
      <c r="AH306" s="2">
        <v>8.6684925116909994</v>
      </c>
      <c r="AI306" s="2">
        <v>-2.0485408000006089E-3</v>
      </c>
      <c r="AJ306" s="1">
        <v>-2.3626447157090318E-4</v>
      </c>
      <c r="AM306" t="s">
        <v>238</v>
      </c>
      <c r="AN306" s="2">
        <v>9.5688958778949988</v>
      </c>
      <c r="AO306" s="2">
        <v>9.4394776841100008</v>
      </c>
      <c r="AP306" s="2">
        <v>-0.12941819378499808</v>
      </c>
      <c r="AQ306" s="1">
        <v>-1.3524882644398465E-2</v>
      </c>
      <c r="AR306" s="2">
        <v>9.5686230372579999</v>
      </c>
      <c r="AS306" s="2">
        <v>-2.7284063699895E-4</v>
      </c>
      <c r="AT306" s="1">
        <v>-2.8513283087261528E-5</v>
      </c>
      <c r="AU306" s="2">
        <v>9.563805346673</v>
      </c>
      <c r="AV306" s="2">
        <v>-5.090531221998873E-3</v>
      </c>
      <c r="AW306" s="1">
        <v>-5.3198731462408876E-4</v>
      </c>
      <c r="AX306" s="2">
        <v>9.4832929007030007</v>
      </c>
      <c r="AY306" s="2">
        <v>-8.5602977191998164E-2</v>
      </c>
      <c r="AZ306" s="1">
        <v>-8.9459618209190329E-3</v>
      </c>
      <c r="BA306" s="2">
        <v>9.5703982901670006</v>
      </c>
      <c r="BB306" s="2">
        <v>1.502412272001763E-3</v>
      </c>
      <c r="BC306" s="1">
        <v>1.5700999270694009E-4</v>
      </c>
      <c r="BD306" s="2">
        <v>9.3070409055599992</v>
      </c>
      <c r="BE306" s="2">
        <v>-0.26185497233499966</v>
      </c>
      <c r="BF306" s="1">
        <v>-2.7365223289753621E-2</v>
      </c>
      <c r="BG306" s="1"/>
      <c r="BH306" t="s">
        <v>238</v>
      </c>
      <c r="BI306" s="2">
        <v>8.670541052491</v>
      </c>
      <c r="BJ306" s="2">
        <v>8.6940397427429996</v>
      </c>
      <c r="BK306" s="2">
        <v>2.3498690251999577E-2</v>
      </c>
      <c r="BL306" s="1">
        <v>2.7101757675489615E-3</v>
      </c>
      <c r="BM306" s="2">
        <v>8.6704544439370004</v>
      </c>
      <c r="BN306" s="2">
        <v>-8.6608553999667492E-5</v>
      </c>
      <c r="BO306" s="1">
        <v>-9.9888292409140165E-6</v>
      </c>
      <c r="BP306" s="2">
        <v>8.6688814635430003</v>
      </c>
      <c r="BQ306" s="2">
        <v>-1.6595889479997794E-3</v>
      </c>
      <c r="BR306" s="1">
        <v>-1.9140546569732097E-4</v>
      </c>
      <c r="BS306" s="2">
        <v>8.7593079353739984</v>
      </c>
      <c r="BT306" s="2">
        <v>8.8766882882998388E-2</v>
      </c>
      <c r="BU306" s="1">
        <v>1.0237755907688845E-2</v>
      </c>
      <c r="BV306" s="2">
        <v>8.6710182030859997</v>
      </c>
      <c r="BW306" s="2">
        <v>4.7715059499964241E-4</v>
      </c>
      <c r="BX306" s="1">
        <v>5.503123647197998E-5</v>
      </c>
      <c r="BY306" s="2">
        <v>8.7690899947850003</v>
      </c>
      <c r="BZ306" s="2">
        <v>9.8548942294000241E-2</v>
      </c>
      <c r="CA306" s="1">
        <v>1.136595071719171E-2</v>
      </c>
      <c r="CC306" t="s">
        <v>238</v>
      </c>
      <c r="CE306" s="23">
        <v>9.5688958778949988</v>
      </c>
      <c r="CF306" s="23">
        <v>9.9883396585629995</v>
      </c>
      <c r="CG306" s="23">
        <v>0.4194437806680007</v>
      </c>
      <c r="CH306" s="24">
        <v>4.3834083474244209E-2</v>
      </c>
      <c r="CI306" s="2">
        <v>8.670541052491</v>
      </c>
      <c r="CJ306" s="2">
        <v>8.7958552189230002</v>
      </c>
      <c r="CK306" s="2">
        <v>0.12531416643200011</v>
      </c>
      <c r="CL306" s="1">
        <v>1.4452865821562313E-2</v>
      </c>
      <c r="CN306" s="25" t="s">
        <v>238</v>
      </c>
      <c r="CO306" s="27">
        <v>0</v>
      </c>
      <c r="CP306" s="27">
        <v>0.26702199999999998</v>
      </c>
      <c r="CQ306" s="28">
        <f t="shared" si="94"/>
        <v>-0.19890817274212813</v>
      </c>
      <c r="CR306" s="27">
        <f t="shared" si="95"/>
        <v>2.9802284107690005</v>
      </c>
      <c r="CU306" s="30">
        <v>318</v>
      </c>
      <c r="CV306" s="30"/>
      <c r="CW306" s="15" t="s">
        <v>238</v>
      </c>
      <c r="CX306" s="36" t="s">
        <v>975</v>
      </c>
      <c r="CY306" s="34" t="s">
        <v>238</v>
      </c>
      <c r="CZ306" s="34" t="s">
        <v>976</v>
      </c>
      <c r="DA306" s="32"/>
      <c r="DB306" s="32"/>
      <c r="DC306" t="s">
        <v>238</v>
      </c>
      <c r="DD306">
        <v>188272</v>
      </c>
      <c r="DE306" t="s">
        <v>1045</v>
      </c>
      <c r="DF306" s="30">
        <v>214</v>
      </c>
      <c r="DG306" s="39" t="s">
        <v>238</v>
      </c>
      <c r="DK306" s="30">
        <v>327</v>
      </c>
      <c r="DL306" s="30"/>
      <c r="DM306" s="32"/>
      <c r="DN306" s="32" t="s">
        <v>238</v>
      </c>
      <c r="DO306" s="41">
        <v>184889</v>
      </c>
    </row>
    <row r="307" spans="1:119" ht="15.75" x14ac:dyDescent="0.25">
      <c r="A307" t="s">
        <v>624</v>
      </c>
      <c r="B307" t="s">
        <v>239</v>
      </c>
      <c r="C307" s="52">
        <v>6.7027402781759999</v>
      </c>
      <c r="D307" s="52">
        <v>6.259638689999</v>
      </c>
      <c r="E307" s="52">
        <v>-0.44310158817699996</v>
      </c>
      <c r="F307" s="124">
        <v>-6.610752763608202E-2</v>
      </c>
      <c r="G307" s="45">
        <v>6.6565921045719998</v>
      </c>
      <c r="H307" s="45">
        <v>6.7574337428620002</v>
      </c>
      <c r="I307" s="45">
        <v>0.10084163829000037</v>
      </c>
      <c r="J307" s="46">
        <v>1.5149138884556034E-2</v>
      </c>
      <c r="K307" s="47">
        <v>3</v>
      </c>
      <c r="L307" s="55">
        <f t="shared" si="86"/>
        <v>6.4534871045719999</v>
      </c>
      <c r="M307" s="55">
        <f t="shared" si="87"/>
        <v>6.5543287428620003</v>
      </c>
      <c r="N307" s="55">
        <f t="shared" si="88"/>
        <v>0.10084163829000037</v>
      </c>
      <c r="O307" s="129">
        <f t="shared" si="89"/>
        <v>1.562591458787586E-2</v>
      </c>
      <c r="P307" s="54"/>
      <c r="Q307" s="42">
        <f t="shared" si="90"/>
        <v>53.345804342133121</v>
      </c>
      <c r="R307" s="42">
        <f t="shared" si="91"/>
        <v>49.819245107316526</v>
      </c>
      <c r="S307" s="42">
        <f t="shared" si="92"/>
        <v>51.362046881915205</v>
      </c>
      <c r="T307" s="42">
        <f t="shared" si="93"/>
        <v>52.164625839550489</v>
      </c>
      <c r="AB307" t="s">
        <v>239</v>
      </c>
      <c r="AC307" s="2">
        <v>6.7027402781759999</v>
      </c>
      <c r="AD307" s="2">
        <v>6.7091225598990007</v>
      </c>
      <c r="AE307" s="2">
        <v>6.3822817230008155E-3</v>
      </c>
      <c r="AF307" s="1">
        <v>9.521899190665956E-4</v>
      </c>
      <c r="AG307" s="2">
        <v>6.6565921045719998</v>
      </c>
      <c r="AH307" s="2">
        <v>6.6580853707729997</v>
      </c>
      <c r="AI307" s="2">
        <v>1.4932662009998765E-3</v>
      </c>
      <c r="AJ307" s="1">
        <v>2.2432893251401789E-4</v>
      </c>
      <c r="AM307" t="s">
        <v>239</v>
      </c>
      <c r="AN307" s="2">
        <v>6.7027402781759999</v>
      </c>
      <c r="AO307" s="2">
        <v>6.6801534902189994</v>
      </c>
      <c r="AP307" s="2">
        <v>-2.2586787957000531E-2</v>
      </c>
      <c r="AQ307" s="1">
        <v>-3.3697841509005952E-3</v>
      </c>
      <c r="AR307" s="2">
        <v>6.7030096314190004</v>
      </c>
      <c r="AS307" s="2">
        <v>2.693532430004808E-4</v>
      </c>
      <c r="AT307" s="1">
        <v>4.0185540811940758E-5</v>
      </c>
      <c r="AU307" s="2">
        <v>6.707754382689</v>
      </c>
      <c r="AV307" s="2">
        <v>5.0141045130001061E-3</v>
      </c>
      <c r="AW307" s="1">
        <v>7.4806785059626122E-4</v>
      </c>
      <c r="AX307" s="2">
        <v>6.7314233737340006</v>
      </c>
      <c r="AY307" s="2">
        <v>2.8683095558000637E-2</v>
      </c>
      <c r="AZ307" s="1">
        <v>4.2793088151412148E-3</v>
      </c>
      <c r="BA307" s="2">
        <v>6.7012570909200004</v>
      </c>
      <c r="BB307" s="2">
        <v>-1.4831872559994963E-3</v>
      </c>
      <c r="BC307" s="1">
        <v>-2.2128072914129269E-4</v>
      </c>
      <c r="BD307" s="2">
        <v>6.6773029135090001</v>
      </c>
      <c r="BE307" s="2">
        <v>-2.5437364666999862E-2</v>
      </c>
      <c r="BF307" s="1">
        <v>-3.7950694210580494E-3</v>
      </c>
      <c r="BG307" s="1"/>
      <c r="BH307" t="s">
        <v>239</v>
      </c>
      <c r="BI307" s="2">
        <v>6.6565921045719998</v>
      </c>
      <c r="BJ307" s="2">
        <v>6.6951070948059996</v>
      </c>
      <c r="BK307" s="2">
        <v>3.8514990233999846E-2</v>
      </c>
      <c r="BL307" s="1">
        <v>5.7859922358088145E-3</v>
      </c>
      <c r="BM307" s="2">
        <v>6.6566551823319999</v>
      </c>
      <c r="BN307" s="2">
        <v>6.307776000014087E-5</v>
      </c>
      <c r="BO307" s="1">
        <v>9.4759839583405852E-6</v>
      </c>
      <c r="BP307" s="2">
        <v>6.6577553335469997</v>
      </c>
      <c r="BQ307" s="2">
        <v>1.1632289749998748E-3</v>
      </c>
      <c r="BR307" s="1">
        <v>1.7474842332624303E-4</v>
      </c>
      <c r="BS307" s="2">
        <v>6.7475535798089998</v>
      </c>
      <c r="BT307" s="2">
        <v>9.0961475237000045E-2</v>
      </c>
      <c r="BU307" s="1">
        <v>1.3664871424902881E-2</v>
      </c>
      <c r="BV307" s="2">
        <v>6.6562446777269999</v>
      </c>
      <c r="BW307" s="2">
        <v>-3.4742684499988741E-4</v>
      </c>
      <c r="BX307" s="1">
        <v>-5.2192899841536256E-5</v>
      </c>
      <c r="BY307" s="2">
        <v>6.7822135204840004</v>
      </c>
      <c r="BZ307" s="2">
        <v>0.1256214159120006</v>
      </c>
      <c r="CA307" s="1">
        <v>1.8871731050745778E-2</v>
      </c>
      <c r="CC307" t="s">
        <v>239</v>
      </c>
      <c r="CE307" s="23">
        <v>6.7027402781759999</v>
      </c>
      <c r="CF307" s="23">
        <v>6.2944699625189999</v>
      </c>
      <c r="CG307" s="23">
        <v>-0.408270315657</v>
      </c>
      <c r="CH307" s="24">
        <v>-6.0910955626062475E-2</v>
      </c>
      <c r="CI307" s="2">
        <v>6.6565921045719998</v>
      </c>
      <c r="CJ307" s="2">
        <v>6.5739418967580008</v>
      </c>
      <c r="CK307" s="2">
        <v>-8.265020781399901E-2</v>
      </c>
      <c r="CL307" s="1">
        <v>-1.2416294481560874E-2</v>
      </c>
      <c r="CN307" s="25" t="s">
        <v>239</v>
      </c>
      <c r="CO307" s="27">
        <v>0</v>
      </c>
      <c r="CP307" s="27">
        <v>0.20310500000000001</v>
      </c>
      <c r="CQ307" s="28">
        <f t="shared" si="94"/>
        <v>-0.17692377152071947</v>
      </c>
      <c r="CR307" s="27">
        <f t="shared" si="95"/>
        <v>4.047608250293</v>
      </c>
      <c r="CU307" s="30">
        <v>319</v>
      </c>
      <c r="CV307" s="30"/>
      <c r="CW307" s="15" t="s">
        <v>239</v>
      </c>
      <c r="CX307" s="36" t="s">
        <v>975</v>
      </c>
      <c r="CY307" s="34" t="s">
        <v>239</v>
      </c>
      <c r="CZ307" s="34" t="s">
        <v>976</v>
      </c>
      <c r="DA307" s="32"/>
      <c r="DB307" s="32"/>
      <c r="DC307" t="s">
        <v>239</v>
      </c>
      <c r="DD307">
        <v>125647</v>
      </c>
      <c r="DE307" t="s">
        <v>1045</v>
      </c>
      <c r="DF307" s="30">
        <v>215</v>
      </c>
      <c r="DG307" s="39" t="s">
        <v>239</v>
      </c>
      <c r="DK307" s="30">
        <v>328</v>
      </c>
      <c r="DL307" s="30"/>
      <c r="DM307" s="32"/>
      <c r="DN307" s="32" t="s">
        <v>239</v>
      </c>
      <c r="DO307" s="41">
        <v>125003</v>
      </c>
    </row>
    <row r="308" spans="1:119" ht="15.75" x14ac:dyDescent="0.25">
      <c r="A308" t="s">
        <v>625</v>
      </c>
      <c r="B308" t="s">
        <v>240</v>
      </c>
      <c r="C308" s="52">
        <v>6.0193633500539994</v>
      </c>
      <c r="D308" s="52">
        <v>5.6277991107660004</v>
      </c>
      <c r="E308" s="52">
        <v>-0.39156423928799899</v>
      </c>
      <c r="F308" s="124">
        <v>-6.5050773066305481E-2</v>
      </c>
      <c r="G308" s="45">
        <v>5.8003533057479997</v>
      </c>
      <c r="H308" s="45">
        <v>5.8260320225440001</v>
      </c>
      <c r="I308" s="45">
        <v>2.5678716796000423E-2</v>
      </c>
      <c r="J308" s="46">
        <v>4.4270952892737549E-3</v>
      </c>
      <c r="K308" s="47">
        <v>3</v>
      </c>
      <c r="L308" s="55">
        <f t="shared" si="86"/>
        <v>5.6201403057479995</v>
      </c>
      <c r="M308" s="55">
        <f t="shared" si="87"/>
        <v>5.6458190225439999</v>
      </c>
      <c r="N308" s="55">
        <f t="shared" si="88"/>
        <v>2.5678716796000423E-2</v>
      </c>
      <c r="O308" s="129">
        <f t="shared" si="89"/>
        <v>4.5690526212908795E-3</v>
      </c>
      <c r="P308" s="54"/>
      <c r="Q308" s="42">
        <f t="shared" si="90"/>
        <v>73.773940460510829</v>
      </c>
      <c r="R308" s="42">
        <f t="shared" si="91"/>
        <v>68.974888601407002</v>
      </c>
      <c r="S308" s="42">
        <f t="shared" si="92"/>
        <v>68.881021494117064</v>
      </c>
      <c r="T308" s="42">
        <f t="shared" si="93"/>
        <v>69.195742505931946</v>
      </c>
      <c r="AB308" t="s">
        <v>240</v>
      </c>
      <c r="AC308" s="2">
        <v>6.0193633500539994</v>
      </c>
      <c r="AD308" s="2">
        <v>6.0220966350790004</v>
      </c>
      <c r="AE308" s="2">
        <v>2.733285025001031E-3</v>
      </c>
      <c r="AF308" s="1">
        <v>4.5408207912494777E-4</v>
      </c>
      <c r="AG308" s="2">
        <v>5.8003533057479997</v>
      </c>
      <c r="AH308" s="2">
        <v>5.8008822425869999</v>
      </c>
      <c r="AI308" s="2">
        <v>5.2893683900023802E-4</v>
      </c>
      <c r="AJ308" s="1">
        <v>9.1190451877487414E-5</v>
      </c>
      <c r="AM308" t="s">
        <v>240</v>
      </c>
      <c r="AN308" s="2">
        <v>6.0193633500539994</v>
      </c>
      <c r="AO308" s="2">
        <v>5.8902261210780003</v>
      </c>
      <c r="AP308" s="2">
        <v>-0.12913722897599911</v>
      </c>
      <c r="AQ308" s="1">
        <v>-2.1453635786057114E-2</v>
      </c>
      <c r="AR308" s="2">
        <v>6.019478133882</v>
      </c>
      <c r="AS308" s="2">
        <v>1.1478382800067521E-4</v>
      </c>
      <c r="AT308" s="1">
        <v>1.9069097731015937E-5</v>
      </c>
      <c r="AU308" s="2">
        <v>6.0210263514679996</v>
      </c>
      <c r="AV308" s="2">
        <v>1.6630014140002203E-3</v>
      </c>
      <c r="AW308" s="1">
        <v>2.7627529977656217E-4</v>
      </c>
      <c r="AX308" s="2">
        <v>5.7635192193120002</v>
      </c>
      <c r="AY308" s="2">
        <v>-0.25584413074199919</v>
      </c>
      <c r="AZ308" s="1">
        <v>-4.2503520034175048E-2</v>
      </c>
      <c r="BA308" s="2">
        <v>6.0187321908069995</v>
      </c>
      <c r="BB308" s="2">
        <v>-6.3115924699985726E-4</v>
      </c>
      <c r="BC308" s="1">
        <v>-1.0485481774317464E-4</v>
      </c>
      <c r="BD308" s="2">
        <v>5.5653632788580003</v>
      </c>
      <c r="BE308" s="2">
        <v>-0.45400007119599906</v>
      </c>
      <c r="BF308" s="1">
        <v>-7.5423270667308404E-2</v>
      </c>
      <c r="BG308" s="1"/>
      <c r="BH308" t="s">
        <v>240</v>
      </c>
      <c r="BI308" s="2">
        <v>5.8003533057479997</v>
      </c>
      <c r="BJ308" s="2">
        <v>5.8062407640469997</v>
      </c>
      <c r="BK308" s="2">
        <v>5.887458299000059E-3</v>
      </c>
      <c r="BL308" s="1">
        <v>1.0150171875161018E-3</v>
      </c>
      <c r="BM308" s="2">
        <v>5.8003754921440001</v>
      </c>
      <c r="BN308" s="2">
        <v>2.218639600037875E-5</v>
      </c>
      <c r="BO308" s="1">
        <v>3.8250076902026996E-6</v>
      </c>
      <c r="BP308" s="2">
        <v>5.8006322906919996</v>
      </c>
      <c r="BQ308" s="2">
        <v>2.7898494399991591E-4</v>
      </c>
      <c r="BR308" s="1">
        <v>4.8097922539209647E-5</v>
      </c>
      <c r="BS308" s="2">
        <v>5.8086852983339998</v>
      </c>
      <c r="BT308" s="2">
        <v>8.3319925860001476E-3</v>
      </c>
      <c r="BU308" s="1">
        <v>1.4364629440319367E-3</v>
      </c>
      <c r="BV308" s="2">
        <v>5.8002313512770005</v>
      </c>
      <c r="BW308" s="2">
        <v>-1.2195447099916379E-4</v>
      </c>
      <c r="BX308" s="1">
        <v>-2.1025352176101079E-5</v>
      </c>
      <c r="BY308" s="2">
        <v>5.8197097168080001</v>
      </c>
      <c r="BZ308" s="2">
        <v>1.9356411060000411E-2</v>
      </c>
      <c r="CA308" s="1">
        <v>3.3371089724515074E-3</v>
      </c>
      <c r="CC308" t="s">
        <v>240</v>
      </c>
      <c r="CE308" s="23">
        <v>6.0193633500539994</v>
      </c>
      <c r="CF308" s="23">
        <v>6.0877008216350008</v>
      </c>
      <c r="CG308" s="23">
        <v>6.8337471581001452E-2</v>
      </c>
      <c r="CH308" s="24">
        <v>1.1352940104602326E-2</v>
      </c>
      <c r="CI308" s="2">
        <v>5.8003533057479997</v>
      </c>
      <c r="CJ308" s="2">
        <v>5.8237207023149997</v>
      </c>
      <c r="CK308" s="2">
        <v>2.3367396567000043E-2</v>
      </c>
      <c r="CL308" s="1">
        <v>4.0286160747904027E-3</v>
      </c>
      <c r="CN308" s="25" t="s">
        <v>240</v>
      </c>
      <c r="CO308" s="27">
        <v>0</v>
      </c>
      <c r="CP308" s="27">
        <v>0.18021300000000001</v>
      </c>
      <c r="CQ308" s="28">
        <f t="shared" si="94"/>
        <v>-0.17663667980805348</v>
      </c>
      <c r="CR308" s="27">
        <f t="shared" si="95"/>
        <v>4.2917409061289993</v>
      </c>
      <c r="CU308" s="30">
        <v>320</v>
      </c>
      <c r="CV308" s="30"/>
      <c r="CW308" s="15" t="s">
        <v>240</v>
      </c>
      <c r="CX308" s="33" t="s">
        <v>973</v>
      </c>
      <c r="CY308" s="34" t="s">
        <v>240</v>
      </c>
      <c r="CZ308" s="34" t="s">
        <v>976</v>
      </c>
      <c r="DA308" s="32"/>
      <c r="DB308" s="32"/>
      <c r="DC308" t="s">
        <v>240</v>
      </c>
      <c r="DD308">
        <v>81592</v>
      </c>
      <c r="DE308" t="s">
        <v>1045</v>
      </c>
      <c r="DF308" s="30">
        <v>286</v>
      </c>
      <c r="DG308" s="39" t="s">
        <v>240</v>
      </c>
      <c r="DK308" s="30">
        <v>329</v>
      </c>
      <c r="DL308" s="30"/>
      <c r="DM308" s="32"/>
      <c r="DN308" s="32" t="s">
        <v>240</v>
      </c>
      <c r="DO308" s="41">
        <v>81123</v>
      </c>
    </row>
    <row r="309" spans="1:119" ht="15.75" x14ac:dyDescent="0.25">
      <c r="A309" t="s">
        <v>626</v>
      </c>
      <c r="B309" t="s">
        <v>241</v>
      </c>
      <c r="C309" s="52">
        <v>3.0237885295389999</v>
      </c>
      <c r="D309" s="52">
        <v>3.3151370939449998</v>
      </c>
      <c r="E309" s="52">
        <v>0.29134856440599988</v>
      </c>
      <c r="F309" s="124">
        <v>9.6352162712389888E-2</v>
      </c>
      <c r="G309" s="45">
        <v>3.0289600747919998</v>
      </c>
      <c r="H309" s="45">
        <v>3.1616320615810003</v>
      </c>
      <c r="I309" s="45">
        <v>0.1326719867890005</v>
      </c>
      <c r="J309" s="46">
        <v>4.3801167236617061E-2</v>
      </c>
      <c r="K309" s="47">
        <v>3</v>
      </c>
      <c r="L309" s="55">
        <f t="shared" si="86"/>
        <v>2.9233110747919997</v>
      </c>
      <c r="M309" s="55">
        <f t="shared" si="87"/>
        <v>3.0559830615810002</v>
      </c>
      <c r="N309" s="55">
        <f t="shared" si="88"/>
        <v>0.1326719867890005</v>
      </c>
      <c r="O309" s="129">
        <f t="shared" si="89"/>
        <v>4.5384149477982055E-2</v>
      </c>
      <c r="P309" s="54"/>
      <c r="Q309" s="42">
        <f t="shared" si="90"/>
        <v>46.537722655467491</v>
      </c>
      <c r="R309" s="42">
        <f t="shared" si="91"/>
        <v>51.021732881031163</v>
      </c>
      <c r="S309" s="42">
        <f t="shared" si="92"/>
        <v>44.991320889449781</v>
      </c>
      <c r="T309" s="42">
        <f t="shared" si="93"/>
        <v>47.033213721908432</v>
      </c>
      <c r="AB309" t="s">
        <v>241</v>
      </c>
      <c r="AC309" s="2">
        <v>3.0237885295389999</v>
      </c>
      <c r="AD309" s="2">
        <v>3.0237423775769998</v>
      </c>
      <c r="AE309" s="2">
        <v>-4.6151962000084978E-5</v>
      </c>
      <c r="AF309" s="1">
        <v>-1.5262959545362519E-5</v>
      </c>
      <c r="AG309" s="2">
        <v>3.0289600747919998</v>
      </c>
      <c r="AH309" s="2">
        <v>3.0289106095679998</v>
      </c>
      <c r="AI309" s="2">
        <v>-4.9465223999956009E-5</v>
      </c>
      <c r="AJ309" s="1">
        <v>-1.6330761310332824E-5</v>
      </c>
      <c r="AM309" t="s">
        <v>241</v>
      </c>
      <c r="AN309" s="2">
        <v>3.0237885295389999</v>
      </c>
      <c r="AO309" s="2">
        <v>3.1111306898410001</v>
      </c>
      <c r="AP309" s="2">
        <v>8.7342160302000149E-2</v>
      </c>
      <c r="AQ309" s="1">
        <v>2.8885009467019884E-2</v>
      </c>
      <c r="AR309" s="2">
        <v>3.023786693106</v>
      </c>
      <c r="AS309" s="2">
        <v>-1.8364329998910023E-6</v>
      </c>
      <c r="AT309" s="1">
        <v>-6.0732851585060445E-7</v>
      </c>
      <c r="AU309" s="2">
        <v>3.0238469129840002</v>
      </c>
      <c r="AV309" s="2">
        <v>5.8383445000309564E-5</v>
      </c>
      <c r="AW309" s="1">
        <v>1.9308045000491677E-5</v>
      </c>
      <c r="AX309" s="2">
        <v>3.231911393831</v>
      </c>
      <c r="AY309" s="2">
        <v>0.20812286429200011</v>
      </c>
      <c r="AZ309" s="1">
        <v>6.8828511735815751E-2</v>
      </c>
      <c r="BA309" s="2">
        <v>3.0237984668999998</v>
      </c>
      <c r="BB309" s="2">
        <v>9.9373609998565371E-6</v>
      </c>
      <c r="BC309" s="1">
        <v>3.2863941716756114E-6</v>
      </c>
      <c r="BD309" s="2">
        <v>3.3600988884810001</v>
      </c>
      <c r="BE309" s="2">
        <v>0.33631035894200023</v>
      </c>
      <c r="BF309" s="1">
        <v>0.11122152083607294</v>
      </c>
      <c r="BG309" s="1"/>
      <c r="BH309" t="s">
        <v>241</v>
      </c>
      <c r="BI309" s="2">
        <v>3.0289600747919998</v>
      </c>
      <c r="BJ309" s="2">
        <v>3.070747022275</v>
      </c>
      <c r="BK309" s="2">
        <v>4.1786947483000159E-2</v>
      </c>
      <c r="BL309" s="1">
        <v>1.3795806630389372E-2</v>
      </c>
      <c r="BM309" s="2">
        <v>3.0289580078560001</v>
      </c>
      <c r="BN309" s="2">
        <v>-2.0669359996894343E-6</v>
      </c>
      <c r="BO309" s="1">
        <v>-6.8239129887883121E-7</v>
      </c>
      <c r="BP309" s="2">
        <v>3.0289406938269998</v>
      </c>
      <c r="BQ309" s="2">
        <v>-1.9380964999982098E-5</v>
      </c>
      <c r="BR309" s="1">
        <v>-6.398554131260049E-6</v>
      </c>
      <c r="BS309" s="2">
        <v>3.1196205194899997</v>
      </c>
      <c r="BT309" s="2">
        <v>9.0660444697999942E-2</v>
      </c>
      <c r="BU309" s="1">
        <v>2.9931211524544653E-2</v>
      </c>
      <c r="BV309" s="2">
        <v>3.028971423852</v>
      </c>
      <c r="BW309" s="2">
        <v>1.1349060000220845E-5</v>
      </c>
      <c r="BX309" s="1">
        <v>3.7468503116536425E-6</v>
      </c>
      <c r="BY309" s="2">
        <v>3.1717252681280002</v>
      </c>
      <c r="BZ309" s="2">
        <v>0.14276519333600035</v>
      </c>
      <c r="CA309" s="1">
        <v>4.7133402161401584E-2</v>
      </c>
      <c r="CC309" t="s">
        <v>241</v>
      </c>
      <c r="CE309" s="23">
        <v>3.0237885295389999</v>
      </c>
      <c r="CF309" s="23">
        <v>2.979222694762</v>
      </c>
      <c r="CG309" s="23">
        <v>-4.4565834776999935E-2</v>
      </c>
      <c r="CH309" s="24">
        <v>-1.4738409892637017E-2</v>
      </c>
      <c r="CI309" s="2">
        <v>3.0289600747919998</v>
      </c>
      <c r="CJ309" s="2">
        <v>3.0188067883159997</v>
      </c>
      <c r="CK309" s="2">
        <v>-1.0153286476000112E-2</v>
      </c>
      <c r="CL309" s="1">
        <v>-3.3520700918110791E-3</v>
      </c>
      <c r="CN309" s="25" t="s">
        <v>241</v>
      </c>
      <c r="CO309" s="27">
        <v>0</v>
      </c>
      <c r="CP309" s="27">
        <v>0.10564900000000001</v>
      </c>
      <c r="CQ309" s="28">
        <f t="shared" si="94"/>
        <v>-8.22333795954521E-2</v>
      </c>
      <c r="CR309" s="27">
        <f t="shared" si="95"/>
        <v>4.81705757735</v>
      </c>
      <c r="CU309" s="30">
        <v>321</v>
      </c>
      <c r="CV309" s="30"/>
      <c r="CW309" s="15" t="s">
        <v>241</v>
      </c>
      <c r="CX309" s="33" t="s">
        <v>994</v>
      </c>
      <c r="CY309" s="34" t="s">
        <v>241</v>
      </c>
      <c r="CZ309" s="34" t="s">
        <v>976</v>
      </c>
      <c r="DA309" s="32"/>
      <c r="DB309" s="32"/>
      <c r="DC309" t="s">
        <v>241</v>
      </c>
      <c r="DD309">
        <v>64975</v>
      </c>
      <c r="DE309" t="s">
        <v>1045</v>
      </c>
      <c r="DF309" s="30">
        <v>137</v>
      </c>
      <c r="DG309" s="39" t="s">
        <v>241</v>
      </c>
      <c r="DK309" s="30">
        <v>330</v>
      </c>
      <c r="DL309" s="30"/>
      <c r="DM309" s="32"/>
      <c r="DN309" s="32" t="s">
        <v>241</v>
      </c>
      <c r="DO309" s="41">
        <v>64353</v>
      </c>
    </row>
    <row r="310" spans="1:119" ht="15.75" x14ac:dyDescent="0.25">
      <c r="B310" t="s">
        <v>242</v>
      </c>
      <c r="C310" s="52">
        <v>3.6733263528140001</v>
      </c>
      <c r="D310" s="52">
        <v>3.5142442260309998</v>
      </c>
      <c r="E310" s="52">
        <v>-0.15908212678300027</v>
      </c>
      <c r="F310" s="124">
        <v>-4.3307376340556647E-2</v>
      </c>
      <c r="G310" s="45">
        <v>3.407080562949</v>
      </c>
      <c r="H310" s="45">
        <v>3.4332872122300002</v>
      </c>
      <c r="I310" s="45">
        <v>2.6206649281000249E-2</v>
      </c>
      <c r="J310" s="46">
        <v>7.691819666957647E-3</v>
      </c>
      <c r="K310" s="47">
        <v>4</v>
      </c>
      <c r="L310" s="55">
        <f t="shared" si="86"/>
        <v>3.2492495629490001</v>
      </c>
      <c r="M310" s="55">
        <f t="shared" si="87"/>
        <v>3.2754562122300004</v>
      </c>
      <c r="N310" s="55">
        <f t="shared" si="88"/>
        <v>2.6206649281000249E-2</v>
      </c>
      <c r="O310" s="129">
        <f t="shared" si="89"/>
        <v>8.0654467357118755E-3</v>
      </c>
      <c r="P310" s="54"/>
      <c r="Q310" s="42">
        <f t="shared" si="90"/>
        <v>42.833628965390986</v>
      </c>
      <c r="R310" s="42">
        <f t="shared" si="91"/>
        <v>40.97861687575503</v>
      </c>
      <c r="S310" s="42">
        <f t="shared" si="92"/>
        <v>37.888588387660633</v>
      </c>
      <c r="T310" s="42">
        <f t="shared" si="93"/>
        <v>38.194176779192617</v>
      </c>
      <c r="AB310" t="s">
        <v>242</v>
      </c>
      <c r="AC310" s="2">
        <v>3.6733263528140001</v>
      </c>
      <c r="AD310" s="2">
        <v>3.671531844659</v>
      </c>
      <c r="AE310" s="2">
        <v>-1.7945081550001518E-3</v>
      </c>
      <c r="AF310" s="1">
        <v>-4.8852401955122918E-4</v>
      </c>
      <c r="AG310" s="2">
        <v>3.407080562949</v>
      </c>
      <c r="AH310" s="2">
        <v>3.4064738833030002</v>
      </c>
      <c r="AI310" s="2">
        <v>-6.0667964599980806E-4</v>
      </c>
      <c r="AJ310" s="1">
        <v>-1.7806436765753969E-4</v>
      </c>
      <c r="AM310" t="s">
        <v>242</v>
      </c>
      <c r="AN310" s="2">
        <v>3.6733263528140001</v>
      </c>
      <c r="AO310" s="2">
        <v>3.6126797993439999</v>
      </c>
      <c r="AP310" s="2">
        <v>-6.0646553470000253E-2</v>
      </c>
      <c r="AQ310" s="1">
        <v>-1.6509982409687384E-2</v>
      </c>
      <c r="AR310" s="2">
        <v>3.6732508527440002</v>
      </c>
      <c r="AS310" s="2">
        <v>-7.5500069999900887E-5</v>
      </c>
      <c r="AT310" s="1">
        <v>-2.0553597134668709E-5</v>
      </c>
      <c r="AU310" s="2">
        <v>3.6721155122380003</v>
      </c>
      <c r="AV310" s="2">
        <v>-1.2108405759998497E-3</v>
      </c>
      <c r="AW310" s="1">
        <v>-3.2963054727556929E-4</v>
      </c>
      <c r="AX310" s="2">
        <v>3.579134815048</v>
      </c>
      <c r="AY310" s="2">
        <v>-9.4191537766000089E-2</v>
      </c>
      <c r="AZ310" s="1">
        <v>-2.564202815626317E-2</v>
      </c>
      <c r="BA310" s="2">
        <v>3.673741724418</v>
      </c>
      <c r="BB310" s="2">
        <v>4.1537160399984785E-4</v>
      </c>
      <c r="BC310" s="1">
        <v>1.1307778403126282E-4</v>
      </c>
      <c r="BD310" s="2">
        <v>3.492338884484</v>
      </c>
      <c r="BE310" s="2">
        <v>-0.18098746833000012</v>
      </c>
      <c r="BF310" s="1">
        <v>-4.9270729291818104E-2</v>
      </c>
      <c r="BG310" s="1"/>
      <c r="BH310" t="s">
        <v>242</v>
      </c>
      <c r="BI310" s="2">
        <v>3.407080562949</v>
      </c>
      <c r="BJ310" s="2">
        <v>3.4138287051129996</v>
      </c>
      <c r="BK310" s="2">
        <v>6.7481421639996597E-3</v>
      </c>
      <c r="BL310" s="1">
        <v>1.9806230112031169E-3</v>
      </c>
      <c r="BM310" s="2">
        <v>3.4070549691929997</v>
      </c>
      <c r="BN310" s="2">
        <v>-2.5593756000308332E-5</v>
      </c>
      <c r="BO310" s="1">
        <v>-7.5119315576605113E-6</v>
      </c>
      <c r="BP310" s="2">
        <v>3.4066362486800004</v>
      </c>
      <c r="BQ310" s="2">
        <v>-4.4431426899960158E-4</v>
      </c>
      <c r="BR310" s="1">
        <v>-1.3040908801259022E-4</v>
      </c>
      <c r="BS310" s="2">
        <v>3.4263315361970004</v>
      </c>
      <c r="BT310" s="2">
        <v>1.9250973248000403E-2</v>
      </c>
      <c r="BU310" s="1">
        <v>5.6502841339735495E-3</v>
      </c>
      <c r="BV310" s="2">
        <v>3.407221478821</v>
      </c>
      <c r="BW310" s="2">
        <v>1.4091587200004696E-4</v>
      </c>
      <c r="BX310" s="1">
        <v>4.1359712339199036E-5</v>
      </c>
      <c r="BY310" s="2">
        <v>3.4265584610199999</v>
      </c>
      <c r="BZ310" s="2">
        <v>1.9477898070999977E-2</v>
      </c>
      <c r="CA310" s="1">
        <v>5.7168880251369444E-3</v>
      </c>
      <c r="CC310" t="s">
        <v>242</v>
      </c>
      <c r="CE310" s="23">
        <v>3.6733263528140001</v>
      </c>
      <c r="CF310" s="23">
        <v>3.6882166647660002</v>
      </c>
      <c r="CG310" s="23">
        <v>1.4890311952000079E-2</v>
      </c>
      <c r="CH310" s="24">
        <v>4.0536316465846168E-3</v>
      </c>
      <c r="CI310" s="2">
        <v>3.407080562949</v>
      </c>
      <c r="CJ310" s="2">
        <v>3.4169231901120001</v>
      </c>
      <c r="CK310" s="2">
        <v>9.8426271630001061E-3</v>
      </c>
      <c r="CL310" s="1">
        <v>2.8888742080348155E-3</v>
      </c>
      <c r="CN310" s="25" t="s">
        <v>242</v>
      </c>
      <c r="CO310" s="27">
        <v>0</v>
      </c>
      <c r="CP310" s="27">
        <v>0.157831</v>
      </c>
      <c r="CQ310" s="28">
        <f t="shared" si="94"/>
        <v>-0.12817565248319648</v>
      </c>
      <c r="CR310" s="27">
        <f t="shared" si="95"/>
        <v>4.7859304112699999</v>
      </c>
      <c r="CU310" s="30">
        <v>322</v>
      </c>
      <c r="CV310" s="30"/>
      <c r="CW310" s="15" t="s">
        <v>242</v>
      </c>
      <c r="CX310" s="33" t="s">
        <v>971</v>
      </c>
      <c r="CY310" s="34" t="s">
        <v>242</v>
      </c>
      <c r="CZ310" s="34" t="s">
        <v>976</v>
      </c>
      <c r="DA310" s="32"/>
      <c r="DB310" s="32"/>
      <c r="DC310" t="s">
        <v>242</v>
      </c>
      <c r="DD310">
        <v>85758</v>
      </c>
      <c r="DE310" t="s">
        <v>1045</v>
      </c>
      <c r="DF310" s="30">
        <v>245</v>
      </c>
      <c r="DG310" s="39" t="s">
        <v>242</v>
      </c>
      <c r="DK310" s="30">
        <v>331</v>
      </c>
      <c r="DL310" s="30"/>
      <c r="DM310" s="32"/>
      <c r="DN310" s="32" t="s">
        <v>242</v>
      </c>
      <c r="DO310" s="41">
        <v>85060</v>
      </c>
    </row>
    <row r="311" spans="1:119" ht="15.75" x14ac:dyDescent="0.25">
      <c r="B311" t="s">
        <v>243</v>
      </c>
      <c r="C311" s="52">
        <v>9.5792965220870006</v>
      </c>
      <c r="D311" s="52">
        <v>9.6266047429079986</v>
      </c>
      <c r="E311" s="52">
        <v>4.7308220820998059E-2</v>
      </c>
      <c r="F311" s="124">
        <v>4.9385902933393299E-3</v>
      </c>
      <c r="G311" s="45">
        <v>9.8553215027730001</v>
      </c>
      <c r="H311" s="45">
        <v>10.127368898684001</v>
      </c>
      <c r="I311" s="45">
        <v>0.27204739591100058</v>
      </c>
      <c r="J311" s="46">
        <v>2.7604111731357964E-2</v>
      </c>
      <c r="K311" s="47">
        <v>1</v>
      </c>
      <c r="L311" s="55">
        <f t="shared" si="86"/>
        <v>9.6631235027730007</v>
      </c>
      <c r="M311" s="55">
        <f t="shared" si="87"/>
        <v>9.9351708986840013</v>
      </c>
      <c r="N311" s="55">
        <f t="shared" si="88"/>
        <v>0.27204739591100058</v>
      </c>
      <c r="O311" s="129">
        <f t="shared" si="89"/>
        <v>2.8153153153111607E-2</v>
      </c>
      <c r="P311" s="54"/>
      <c r="Q311" s="42">
        <f t="shared" si="90"/>
        <v>62.171734589539071</v>
      </c>
      <c r="R311" s="42">
        <f t="shared" si="91"/>
        <v>62.478775314503032</v>
      </c>
      <c r="S311" s="42">
        <f t="shared" si="92"/>
        <v>62.715790072385417</v>
      </c>
      <c r="T311" s="42">
        <f t="shared" si="93"/>
        <v>64.481437315411682</v>
      </c>
      <c r="AB311" t="s">
        <v>243</v>
      </c>
      <c r="AC311" s="2">
        <v>9.5792965220870006</v>
      </c>
      <c r="AD311" s="2">
        <v>9.5788752725530006</v>
      </c>
      <c r="AE311" s="2">
        <v>-4.2124953399991227E-4</v>
      </c>
      <c r="AF311" s="1">
        <v>-4.3974996809905244E-5</v>
      </c>
      <c r="AG311" s="2">
        <v>9.8553215027730001</v>
      </c>
      <c r="AH311" s="2">
        <v>9.8553215027730001</v>
      </c>
      <c r="AI311" s="2">
        <v>0</v>
      </c>
      <c r="AJ311" s="1">
        <v>0</v>
      </c>
      <c r="AM311" t="s">
        <v>243</v>
      </c>
      <c r="AN311" s="2">
        <v>9.5792965220870006</v>
      </c>
      <c r="AO311" s="2">
        <v>9.4630551979460016</v>
      </c>
      <c r="AP311" s="2">
        <v>-0.11624132414099897</v>
      </c>
      <c r="AQ311" s="1">
        <v>-1.2134640980470868E-2</v>
      </c>
      <c r="AR311" s="2">
        <v>9.579278203046</v>
      </c>
      <c r="AS311" s="2">
        <v>-1.8319041000580683E-5</v>
      </c>
      <c r="AT311" s="1">
        <v>-1.9123576515605752E-6</v>
      </c>
      <c r="AU311" s="2">
        <v>9.578505756985999</v>
      </c>
      <c r="AV311" s="2">
        <v>-7.9076510100151154E-4</v>
      </c>
      <c r="AW311" s="1">
        <v>-8.2549391719761783E-5</v>
      </c>
      <c r="AX311" s="2">
        <v>9.5419137306490001</v>
      </c>
      <c r="AY311" s="2">
        <v>-3.7382791438000496E-2</v>
      </c>
      <c r="AZ311" s="1">
        <v>-3.9024568611908954E-3</v>
      </c>
      <c r="BA311" s="2">
        <v>9.5793982453149997</v>
      </c>
      <c r="BB311" s="2">
        <v>1.017232279991731E-4</v>
      </c>
      <c r="BC311" s="1">
        <v>1.0619070801768134E-5</v>
      </c>
      <c r="BD311" s="2">
        <v>9.3698925280520005</v>
      </c>
      <c r="BE311" s="2">
        <v>-0.2094039940350001</v>
      </c>
      <c r="BF311" s="1">
        <v>-2.1860059718600101E-2</v>
      </c>
      <c r="BG311" s="1"/>
      <c r="BH311" t="s">
        <v>243</v>
      </c>
      <c r="BI311" s="2">
        <v>9.8553215027730001</v>
      </c>
      <c r="BJ311" s="2">
        <v>9.9423766694640001</v>
      </c>
      <c r="BK311" s="2">
        <v>8.7055166690999997E-2</v>
      </c>
      <c r="BL311" s="1">
        <v>8.8333157539817655E-3</v>
      </c>
      <c r="BM311" s="2">
        <v>9.8553215027730001</v>
      </c>
      <c r="BN311" s="2">
        <v>0</v>
      </c>
      <c r="BO311" s="1">
        <v>0</v>
      </c>
      <c r="BP311" s="2">
        <v>9.8553215027730001</v>
      </c>
      <c r="BQ311" s="2">
        <v>0</v>
      </c>
      <c r="BR311" s="1">
        <v>0</v>
      </c>
      <c r="BS311" s="2">
        <v>10.018549940319</v>
      </c>
      <c r="BT311" s="2">
        <v>0.16322843754599958</v>
      </c>
      <c r="BU311" s="1">
        <v>1.656246703875382E-2</v>
      </c>
      <c r="BV311" s="2">
        <v>9.8553215027730001</v>
      </c>
      <c r="BW311" s="2">
        <v>0</v>
      </c>
      <c r="BX311" s="1">
        <v>0</v>
      </c>
      <c r="BY311" s="2">
        <v>10.116487002846998</v>
      </c>
      <c r="BZ311" s="2">
        <v>0.2611655000739983</v>
      </c>
      <c r="CA311" s="1">
        <v>2.6499947262046596E-2</v>
      </c>
      <c r="CC311" t="s">
        <v>243</v>
      </c>
      <c r="CE311" s="23">
        <v>9.5792965220870006</v>
      </c>
      <c r="CF311" s="23">
        <v>9.8371133793340011</v>
      </c>
      <c r="CG311" s="23">
        <v>0.25781685724700054</v>
      </c>
      <c r="CH311" s="24">
        <v>2.6913965618722811E-2</v>
      </c>
      <c r="CI311" s="2">
        <v>9.8553215027730001</v>
      </c>
      <c r="CJ311" s="2">
        <v>9.9004898674859998</v>
      </c>
      <c r="CK311" s="2">
        <v>4.5168364712999676E-2</v>
      </c>
      <c r="CL311" s="1">
        <v>4.5831447203716911E-3</v>
      </c>
      <c r="CN311" s="25" t="s">
        <v>243</v>
      </c>
      <c r="CO311" s="27">
        <v>0</v>
      </c>
      <c r="CP311" s="27">
        <v>0.19219800000000001</v>
      </c>
      <c r="CQ311" s="28">
        <f t="shared" si="94"/>
        <v>-0.15076865439850531</v>
      </c>
      <c r="CR311" s="27">
        <f t="shared" si="95"/>
        <v>13.102146447223001</v>
      </c>
      <c r="CU311" s="30">
        <v>323</v>
      </c>
      <c r="CV311" s="30"/>
      <c r="CW311" s="15" t="s">
        <v>243</v>
      </c>
      <c r="CX311" s="33" t="s">
        <v>603</v>
      </c>
      <c r="CY311" s="34" t="s">
        <v>243</v>
      </c>
      <c r="CZ311" s="34" t="s">
        <v>976</v>
      </c>
      <c r="DA311" s="32"/>
      <c r="DB311" s="32"/>
      <c r="DC311" t="s">
        <v>243</v>
      </c>
      <c r="DD311">
        <v>154078</v>
      </c>
      <c r="DE311" t="s">
        <v>1045</v>
      </c>
      <c r="DF311" s="30">
        <v>170</v>
      </c>
      <c r="DG311" s="39" t="s">
        <v>243</v>
      </c>
      <c r="DK311" s="30">
        <v>332</v>
      </c>
      <c r="DL311" s="30"/>
      <c r="DM311" s="32"/>
      <c r="DN311" s="32" t="s">
        <v>243</v>
      </c>
      <c r="DO311" s="41">
        <v>152411</v>
      </c>
    </row>
    <row r="312" spans="1:119" ht="15.75" x14ac:dyDescent="0.25">
      <c r="A312" t="s">
        <v>627</v>
      </c>
      <c r="B312" t="s">
        <v>244</v>
      </c>
      <c r="C312" s="52">
        <v>2.8856302517180001</v>
      </c>
      <c r="D312" s="52">
        <v>3.679964055144</v>
      </c>
      <c r="E312" s="52">
        <v>0.79433380342599991</v>
      </c>
      <c r="F312" s="124">
        <v>0.27527220542308989</v>
      </c>
      <c r="G312" s="45">
        <v>2.8895282441129999</v>
      </c>
      <c r="H312" s="45">
        <v>3.140900851989</v>
      </c>
      <c r="I312" s="45">
        <v>0.25137260787600013</v>
      </c>
      <c r="J312" s="46">
        <v>8.6994341857753371E-2</v>
      </c>
      <c r="K312" s="47">
        <v>4</v>
      </c>
      <c r="L312" s="55">
        <f t="shared" si="86"/>
        <v>2.7665022441130001</v>
      </c>
      <c r="M312" s="55">
        <f t="shared" si="87"/>
        <v>3.0178748519890002</v>
      </c>
      <c r="N312" s="55">
        <f t="shared" si="88"/>
        <v>0.25137260787600013</v>
      </c>
      <c r="O312" s="129">
        <f t="shared" si="89"/>
        <v>9.0862969083401399E-2</v>
      </c>
      <c r="P312" s="54"/>
      <c r="Q312" s="42">
        <f t="shared" si="90"/>
        <v>37.205134756549768</v>
      </c>
      <c r="R312" s="42">
        <f t="shared" si="91"/>
        <v>47.446674254048482</v>
      </c>
      <c r="S312" s="42">
        <f t="shared" si="92"/>
        <v>35.669188294391439</v>
      </c>
      <c r="T312" s="42">
        <f t="shared" si="93"/>
        <v>38.910196647614754</v>
      </c>
      <c r="AB312" t="s">
        <v>244</v>
      </c>
      <c r="AC312" s="2">
        <v>2.8856302517180001</v>
      </c>
      <c r="AD312" s="2">
        <v>2.8873239229589998</v>
      </c>
      <c r="AE312" s="2">
        <v>1.6936712409996169E-3</v>
      </c>
      <c r="AF312" s="1">
        <v>5.8693286847518529E-4</v>
      </c>
      <c r="AG312" s="2">
        <v>2.8895282441129999</v>
      </c>
      <c r="AH312" s="2">
        <v>2.8899044828980003</v>
      </c>
      <c r="AI312" s="2">
        <v>3.7623878500037122E-4</v>
      </c>
      <c r="AJ312" s="1">
        <v>1.3020768555105971E-4</v>
      </c>
      <c r="AM312" t="s">
        <v>244</v>
      </c>
      <c r="AN312" s="2">
        <v>2.8856302517180001</v>
      </c>
      <c r="AO312" s="2">
        <v>3.2272749388020001</v>
      </c>
      <c r="AP312" s="2">
        <v>0.34164468708399998</v>
      </c>
      <c r="AQ312" s="1">
        <v>0.11839517099621376</v>
      </c>
      <c r="AR312" s="2">
        <v>2.885702122713</v>
      </c>
      <c r="AS312" s="2">
        <v>7.1870994999834181E-5</v>
      </c>
      <c r="AT312" s="1">
        <v>2.4906515641442554E-5</v>
      </c>
      <c r="AU312" s="2">
        <v>2.8872945093100002</v>
      </c>
      <c r="AV312" s="2">
        <v>1.6642575920000624E-3</v>
      </c>
      <c r="AW312" s="1">
        <v>5.7673972298052511E-4</v>
      </c>
      <c r="AX312" s="2">
        <v>3.461472066412</v>
      </c>
      <c r="AY312" s="2">
        <v>0.57584181469399986</v>
      </c>
      <c r="AZ312" s="1">
        <v>0.19955495488417632</v>
      </c>
      <c r="BA312" s="2">
        <v>2.8852338791080001</v>
      </c>
      <c r="BB312" s="2">
        <v>-3.9637261000002866E-4</v>
      </c>
      <c r="BC312" s="1">
        <v>-1.3736084509234774E-4</v>
      </c>
      <c r="BD312" s="2">
        <v>3.961197931254</v>
      </c>
      <c r="BE312" s="2">
        <v>1.0755676795359999</v>
      </c>
      <c r="BF312" s="1">
        <v>0.37273232732975603</v>
      </c>
      <c r="BG312" s="1"/>
      <c r="BH312" t="s">
        <v>244</v>
      </c>
      <c r="BI312" s="2">
        <v>2.8895282441129999</v>
      </c>
      <c r="BJ312" s="2">
        <v>2.9937822368470002</v>
      </c>
      <c r="BK312" s="2">
        <v>0.10425399273400027</v>
      </c>
      <c r="BL312" s="1">
        <v>3.6079935521102051E-2</v>
      </c>
      <c r="BM312" s="2">
        <v>2.8895442320489999</v>
      </c>
      <c r="BN312" s="2">
        <v>1.5987935999994818E-5</v>
      </c>
      <c r="BO312" s="1">
        <v>5.5330609875739915E-6</v>
      </c>
      <c r="BP312" s="2">
        <v>2.8899020558099999</v>
      </c>
      <c r="BQ312" s="2">
        <v>3.7381169700001493E-4</v>
      </c>
      <c r="BR312" s="1">
        <v>1.2936772560074564E-4</v>
      </c>
      <c r="BS312" s="2">
        <v>3.071850893123</v>
      </c>
      <c r="BT312" s="2">
        <v>0.18232264901000006</v>
      </c>
      <c r="BU312" s="1">
        <v>6.3097721706460677E-2</v>
      </c>
      <c r="BV312" s="2">
        <v>2.889440034523</v>
      </c>
      <c r="BW312" s="2">
        <v>-8.8209589999888038E-5</v>
      </c>
      <c r="BX312" s="1">
        <v>-3.0527332681243882E-5</v>
      </c>
      <c r="BY312" s="2">
        <v>3.2117070181759999</v>
      </c>
      <c r="BZ312" s="2">
        <v>0.322178774063</v>
      </c>
      <c r="CA312" s="1">
        <v>0.1114987454161049</v>
      </c>
      <c r="CC312" t="s">
        <v>244</v>
      </c>
      <c r="CE312" s="23">
        <v>2.8856302517180001</v>
      </c>
      <c r="CF312" s="23">
        <v>2.6097607744950002</v>
      </c>
      <c r="CG312" s="23">
        <v>-0.27586947722299993</v>
      </c>
      <c r="CH312" s="24">
        <v>-9.5601117661820043E-2</v>
      </c>
      <c r="CI312" s="2">
        <v>2.8895282441129999</v>
      </c>
      <c r="CJ312" s="2">
        <v>2.8500264217579998</v>
      </c>
      <c r="CK312" s="2">
        <v>-3.9501822355000105E-2</v>
      </c>
      <c r="CL312" s="1">
        <v>-1.3670682207546997E-2</v>
      </c>
      <c r="CN312" s="25" t="s">
        <v>244</v>
      </c>
      <c r="CO312" s="27">
        <v>0</v>
      </c>
      <c r="CP312" s="27">
        <v>0.123026</v>
      </c>
      <c r="CQ312" s="28">
        <f t="shared" si="94"/>
        <v>-0.11441370027871121</v>
      </c>
      <c r="CR312" s="27">
        <f t="shared" si="95"/>
        <v>3.9198956735709998</v>
      </c>
      <c r="CU312" s="30">
        <v>324</v>
      </c>
      <c r="CV312" s="30"/>
      <c r="CW312" s="15" t="s">
        <v>244</v>
      </c>
      <c r="CX312" s="33" t="s">
        <v>994</v>
      </c>
      <c r="CY312" s="34" t="s">
        <v>244</v>
      </c>
      <c r="CZ312" s="34" t="s">
        <v>976</v>
      </c>
      <c r="DA312" s="32"/>
      <c r="DB312" s="32"/>
      <c r="DC312" t="s">
        <v>244</v>
      </c>
      <c r="DD312">
        <v>77560</v>
      </c>
      <c r="DE312" t="s">
        <v>1045</v>
      </c>
      <c r="DF312" s="30">
        <v>138</v>
      </c>
      <c r="DG312" s="39" t="s">
        <v>244</v>
      </c>
      <c r="DK312" s="30">
        <v>333</v>
      </c>
      <c r="DL312" s="30"/>
      <c r="DM312" s="32"/>
      <c r="DN312" s="32" t="s">
        <v>244</v>
      </c>
      <c r="DO312" s="41">
        <v>76790</v>
      </c>
    </row>
    <row r="313" spans="1:119" ht="15.75" x14ac:dyDescent="0.25">
      <c r="A313" t="s">
        <v>628</v>
      </c>
      <c r="B313" t="s">
        <v>246</v>
      </c>
      <c r="C313" s="52">
        <v>6.3189216166920001</v>
      </c>
      <c r="D313" s="52">
        <v>5.7361571351079998</v>
      </c>
      <c r="E313" s="52">
        <v>-0.58276448158400029</v>
      </c>
      <c r="F313" s="124">
        <v>-9.2225306299824242E-2</v>
      </c>
      <c r="G313" s="45">
        <v>5.7164455927020006</v>
      </c>
      <c r="H313" s="45">
        <v>5.6826290127069994</v>
      </c>
      <c r="I313" s="45">
        <v>-3.3816579995001206E-2</v>
      </c>
      <c r="J313" s="46">
        <v>-5.9156655034334153E-3</v>
      </c>
      <c r="K313" s="47">
        <v>3</v>
      </c>
      <c r="L313" s="55">
        <f t="shared" si="86"/>
        <v>5.5184585927020002</v>
      </c>
      <c r="M313" s="55">
        <f t="shared" si="87"/>
        <v>5.484642012706999</v>
      </c>
      <c r="N313" s="55">
        <f t="shared" si="88"/>
        <v>-3.3816579995001206E-2</v>
      </c>
      <c r="O313" s="129">
        <f t="shared" si="89"/>
        <v>-6.1279031865388352E-3</v>
      </c>
      <c r="P313" s="54"/>
      <c r="Q313" s="42">
        <f t="shared" si="90"/>
        <v>54.430762218363178</v>
      </c>
      <c r="R313" s="42">
        <f t="shared" si="91"/>
        <v>49.410868500641733</v>
      </c>
      <c r="S313" s="42">
        <f t="shared" si="92"/>
        <v>47.535628021999983</v>
      </c>
      <c r="T313" s="42">
        <f t="shared" si="93"/>
        <v>47.24433429556985</v>
      </c>
      <c r="AB313" t="s">
        <v>246</v>
      </c>
      <c r="AC313" s="2">
        <v>6.3189216166920001</v>
      </c>
      <c r="AD313" s="2">
        <v>6.3190573067399995</v>
      </c>
      <c r="AE313" s="2">
        <v>1.3569004799940387E-4</v>
      </c>
      <c r="AF313" s="1">
        <v>2.1473608351299436E-5</v>
      </c>
      <c r="AG313" s="2">
        <v>5.7164455927020006</v>
      </c>
      <c r="AH313" s="2">
        <v>5.7161767275999997</v>
      </c>
      <c r="AI313" s="2">
        <v>-2.6886510200085922E-4</v>
      </c>
      <c r="AJ313" s="1">
        <v>-4.7033615144367073E-5</v>
      </c>
      <c r="AM313" t="s">
        <v>246</v>
      </c>
      <c r="AN313" s="2">
        <v>6.3189216166920001</v>
      </c>
      <c r="AO313" s="2">
        <v>6.1299175172960005</v>
      </c>
      <c r="AP313" s="2">
        <v>-0.1890040993959996</v>
      </c>
      <c r="AQ313" s="1">
        <v>-2.9910815620299555E-2</v>
      </c>
      <c r="AR313" s="2">
        <v>6.3189272395930001</v>
      </c>
      <c r="AS313" s="2">
        <v>5.6229009999242408E-6</v>
      </c>
      <c r="AT313" s="1">
        <v>8.8985136088266106E-7</v>
      </c>
      <c r="AU313" s="2">
        <v>6.3189401010260005</v>
      </c>
      <c r="AV313" s="2">
        <v>1.8484334000312685E-5</v>
      </c>
      <c r="AW313" s="1">
        <v>2.9252355261829255E-6</v>
      </c>
      <c r="AX313" s="2">
        <v>5.9785301575889997</v>
      </c>
      <c r="AY313" s="2">
        <v>-0.34039145910300039</v>
      </c>
      <c r="AZ313" s="1">
        <v>-5.3868599699642694E-2</v>
      </c>
      <c r="BA313" s="2">
        <v>6.318890817192</v>
      </c>
      <c r="BB313" s="2">
        <v>-3.079950000017817E-5</v>
      </c>
      <c r="BC313" s="1">
        <v>-4.8741702886167345E-6</v>
      </c>
      <c r="BD313" s="2">
        <v>5.696718953665</v>
      </c>
      <c r="BE313" s="2">
        <v>-0.62220266302700011</v>
      </c>
      <c r="BF313" s="1">
        <v>-9.8466589834473622E-2</v>
      </c>
      <c r="BG313" s="1"/>
      <c r="BH313" t="s">
        <v>246</v>
      </c>
      <c r="BI313" s="2">
        <v>5.7164455927020006</v>
      </c>
      <c r="BJ313" s="2">
        <v>5.705883834103</v>
      </c>
      <c r="BK313" s="2">
        <v>-1.0561758599000548E-2</v>
      </c>
      <c r="BL313" s="1">
        <v>-1.8476093977845955E-3</v>
      </c>
      <c r="BM313" s="2">
        <v>5.7164341694039997</v>
      </c>
      <c r="BN313" s="2">
        <v>-1.1423298000856619E-5</v>
      </c>
      <c r="BO313" s="1">
        <v>-1.9983218270178886E-6</v>
      </c>
      <c r="BP313" s="2">
        <v>5.7161800856080003</v>
      </c>
      <c r="BQ313" s="2">
        <v>-2.655070940003057E-4</v>
      </c>
      <c r="BR313" s="1">
        <v>-4.6446185780071084E-5</v>
      </c>
      <c r="BS313" s="2">
        <v>5.7027417764670005</v>
      </c>
      <c r="BT313" s="2">
        <v>-1.3703816235000055E-2</v>
      </c>
      <c r="BU313" s="1">
        <v>-2.3972617271990253E-3</v>
      </c>
      <c r="BV313" s="2">
        <v>5.716508615045</v>
      </c>
      <c r="BW313" s="2">
        <v>6.3022342999374814E-5</v>
      </c>
      <c r="BX313" s="1">
        <v>1.1024742906646987E-5</v>
      </c>
      <c r="BY313" s="2">
        <v>5.6698233225229995</v>
      </c>
      <c r="BZ313" s="2">
        <v>-4.6622270179001113E-2</v>
      </c>
      <c r="CA313" s="1">
        <v>-8.1558145569551547E-3</v>
      </c>
      <c r="CC313" t="s">
        <v>246</v>
      </c>
      <c r="CE313" s="23">
        <v>6.3189216166920001</v>
      </c>
      <c r="CF313" s="23">
        <v>6.3544847452849993</v>
      </c>
      <c r="CG313" s="23">
        <v>3.5563128592999149E-2</v>
      </c>
      <c r="CH313" s="24">
        <v>5.628037622599392E-3</v>
      </c>
      <c r="CI313" s="2">
        <v>5.7164455927020006</v>
      </c>
      <c r="CJ313" s="2">
        <v>5.7369598415259997</v>
      </c>
      <c r="CK313" s="2">
        <v>2.0514248823999104E-2</v>
      </c>
      <c r="CL313" s="1">
        <v>3.5886371157260685E-3</v>
      </c>
      <c r="CN313" s="25" t="s">
        <v>246</v>
      </c>
      <c r="CO313" s="27">
        <v>0</v>
      </c>
      <c r="CP313" s="27">
        <v>0.197987</v>
      </c>
      <c r="CQ313" s="28">
        <f t="shared" si="94"/>
        <v>-0.15846938740072108</v>
      </c>
      <c r="CR313" s="27">
        <f t="shared" si="95"/>
        <v>4.8192157460239997</v>
      </c>
      <c r="CU313" s="30">
        <v>327</v>
      </c>
      <c r="CV313" s="30"/>
      <c r="CW313" s="15" t="s">
        <v>246</v>
      </c>
      <c r="CX313" s="33" t="s">
        <v>973</v>
      </c>
      <c r="CY313" s="34" t="s">
        <v>246</v>
      </c>
      <c r="CZ313" s="34" t="s">
        <v>976</v>
      </c>
      <c r="DA313" s="32"/>
      <c r="DB313" s="32"/>
      <c r="DC313" t="s">
        <v>246</v>
      </c>
      <c r="DD313">
        <v>116091</v>
      </c>
      <c r="DE313" t="s">
        <v>1045</v>
      </c>
      <c r="DF313" s="30">
        <v>287</v>
      </c>
      <c r="DG313" s="39" t="s">
        <v>246</v>
      </c>
      <c r="DK313" s="30">
        <v>335</v>
      </c>
      <c r="DL313" s="30"/>
      <c r="DM313" s="32"/>
      <c r="DN313" s="32" t="s">
        <v>246</v>
      </c>
      <c r="DO313" s="41">
        <v>115330</v>
      </c>
    </row>
    <row r="314" spans="1:119" ht="15.75" x14ac:dyDescent="0.25">
      <c r="A314" t="s">
        <v>629</v>
      </c>
      <c r="B314" t="s">
        <v>247</v>
      </c>
      <c r="C314" s="52">
        <v>3.5932105234490002</v>
      </c>
      <c r="D314" s="52">
        <v>4.8661713907520001</v>
      </c>
      <c r="E314" s="52">
        <v>1.272960867303</v>
      </c>
      <c r="F314" s="124">
        <v>0.35426837893181062</v>
      </c>
      <c r="G314" s="45">
        <v>3.7808321662949997</v>
      </c>
      <c r="H314" s="45">
        <v>4.1570822646699996</v>
      </c>
      <c r="I314" s="45">
        <v>0.3762500983749999</v>
      </c>
      <c r="J314" s="46">
        <v>9.951515481939617E-2</v>
      </c>
      <c r="K314" s="47">
        <v>4</v>
      </c>
      <c r="L314" s="55">
        <f t="shared" si="86"/>
        <v>3.6441521662949996</v>
      </c>
      <c r="M314" s="55">
        <f t="shared" si="87"/>
        <v>4.0204022646699995</v>
      </c>
      <c r="N314" s="55">
        <f t="shared" si="88"/>
        <v>0.3762500983749999</v>
      </c>
      <c r="O314" s="129">
        <f t="shared" si="89"/>
        <v>0.10324763654354545</v>
      </c>
      <c r="P314" s="54"/>
      <c r="Q314" s="42">
        <f t="shared" si="90"/>
        <v>42.060781742136747</v>
      </c>
      <c r="R314" s="42">
        <f t="shared" si="91"/>
        <v>56.96158670652823</v>
      </c>
      <c r="S314" s="42">
        <f t="shared" si="92"/>
        <v>42.657085606702637</v>
      </c>
      <c r="T314" s="42">
        <f t="shared" si="93"/>
        <v>47.061328877430377</v>
      </c>
      <c r="AB314" t="s">
        <v>247</v>
      </c>
      <c r="AC314" s="2">
        <v>3.5932105234490002</v>
      </c>
      <c r="AD314" s="2">
        <v>3.5958795432919999</v>
      </c>
      <c r="AE314" s="2">
        <v>2.6690198429997203E-3</v>
      </c>
      <c r="AF314" s="1">
        <v>7.4279528727357145E-4</v>
      </c>
      <c r="AG314" s="2">
        <v>3.7808321662949997</v>
      </c>
      <c r="AH314" s="2">
        <v>3.7808321662949997</v>
      </c>
      <c r="AI314" s="2">
        <v>0</v>
      </c>
      <c r="AJ314" s="1">
        <v>0</v>
      </c>
      <c r="AM314" t="s">
        <v>247</v>
      </c>
      <c r="AN314" s="2">
        <v>3.5932105234490002</v>
      </c>
      <c r="AO314" s="2">
        <v>4.1850132661819996</v>
      </c>
      <c r="AP314" s="2">
        <v>0.59180274273299949</v>
      </c>
      <c r="AQ314" s="1">
        <v>0.16470026982024649</v>
      </c>
      <c r="AR314" s="2">
        <v>3.593323467756</v>
      </c>
      <c r="AS314" s="2">
        <v>1.1294430699981817E-4</v>
      </c>
      <c r="AT314" s="1">
        <v>3.1432699604644033E-5</v>
      </c>
      <c r="AU314" s="2">
        <v>3.5955648753389999</v>
      </c>
      <c r="AV314" s="2">
        <v>2.3543518899997729E-3</v>
      </c>
      <c r="AW314" s="1">
        <v>6.5522236301921734E-4</v>
      </c>
      <c r="AX314" s="2">
        <v>4.306740256276</v>
      </c>
      <c r="AY314" s="2">
        <v>0.71352973282699983</v>
      </c>
      <c r="AZ314" s="1">
        <v>0.19857721337799797</v>
      </c>
      <c r="BA314" s="2">
        <v>3.5925881223920002</v>
      </c>
      <c r="BB314" s="2">
        <v>-6.2240105699995496E-4</v>
      </c>
      <c r="BC314" s="1">
        <v>-1.7321586167529462E-4</v>
      </c>
      <c r="BD314" s="2">
        <v>5.1770327576940005</v>
      </c>
      <c r="BE314" s="2">
        <v>1.5838222342450003</v>
      </c>
      <c r="BF314" s="1">
        <v>0.44078192021010321</v>
      </c>
      <c r="BG314" s="1"/>
      <c r="BH314" t="s">
        <v>247</v>
      </c>
      <c r="BI314" s="2">
        <v>3.7808321662949997</v>
      </c>
      <c r="BJ314" s="2">
        <v>3.9411224540729997</v>
      </c>
      <c r="BK314" s="2">
        <v>0.16029028777799992</v>
      </c>
      <c r="BL314" s="1">
        <v>4.2395504674061023E-2</v>
      </c>
      <c r="BM314" s="2">
        <v>3.7808321662949997</v>
      </c>
      <c r="BN314" s="2">
        <v>0</v>
      </c>
      <c r="BO314" s="1">
        <v>0</v>
      </c>
      <c r="BP314" s="2">
        <v>3.7808321662949997</v>
      </c>
      <c r="BQ314" s="2">
        <v>0</v>
      </c>
      <c r="BR314" s="1">
        <v>0</v>
      </c>
      <c r="BS314" s="2">
        <v>3.9963976568499997</v>
      </c>
      <c r="BT314" s="2">
        <v>0.21556549055499996</v>
      </c>
      <c r="BU314" s="1">
        <v>5.7015355634323715E-2</v>
      </c>
      <c r="BV314" s="2">
        <v>3.7808321662949997</v>
      </c>
      <c r="BW314" s="2">
        <v>0</v>
      </c>
      <c r="BX314" s="1">
        <v>0</v>
      </c>
      <c r="BY314" s="2">
        <v>4.2354627797360003</v>
      </c>
      <c r="BZ314" s="2">
        <v>0.45463061344100053</v>
      </c>
      <c r="CA314" s="1">
        <v>0.12024617688505138</v>
      </c>
      <c r="CC314" t="s">
        <v>247</v>
      </c>
      <c r="CE314" s="23">
        <v>3.5932105234490002</v>
      </c>
      <c r="CF314" s="23">
        <v>3.293191394231</v>
      </c>
      <c r="CG314" s="23">
        <v>-0.30001912921800011</v>
      </c>
      <c r="CH314" s="24">
        <v>-8.3496117820010721E-2</v>
      </c>
      <c r="CI314" s="2">
        <v>3.7808321662949997</v>
      </c>
      <c r="CJ314" s="2">
        <v>3.7808321662949997</v>
      </c>
      <c r="CK314" s="2">
        <v>0</v>
      </c>
      <c r="CL314" s="1">
        <v>0</v>
      </c>
      <c r="CN314" s="25" t="s">
        <v>247</v>
      </c>
      <c r="CO314" s="27">
        <v>0</v>
      </c>
      <c r="CP314" s="27">
        <v>0.13668</v>
      </c>
      <c r="CQ314" s="28">
        <f t="shared" si="94"/>
        <v>-7.8755801727833474E-2</v>
      </c>
      <c r="CR314" s="27">
        <f t="shared" si="95"/>
        <v>7.7146828368680005</v>
      </c>
      <c r="CU314" s="30">
        <v>328</v>
      </c>
      <c r="CV314" s="30"/>
      <c r="CW314" s="15" t="s">
        <v>247</v>
      </c>
      <c r="CX314" s="33" t="s">
        <v>994</v>
      </c>
      <c r="CY314" s="34" t="s">
        <v>247</v>
      </c>
      <c r="CZ314" s="34" t="s">
        <v>976</v>
      </c>
      <c r="DA314" s="32"/>
      <c r="DB314" s="32"/>
      <c r="DC314" t="s">
        <v>247</v>
      </c>
      <c r="DD314">
        <v>85429</v>
      </c>
      <c r="DE314" t="s">
        <v>1045</v>
      </c>
      <c r="DF314" s="30">
        <v>139</v>
      </c>
      <c r="DG314" s="39" t="s">
        <v>247</v>
      </c>
      <c r="DK314" s="30">
        <v>336</v>
      </c>
      <c r="DL314" s="30"/>
      <c r="DM314" s="32"/>
      <c r="DN314" s="32" t="s">
        <v>247</v>
      </c>
      <c r="DO314" s="41">
        <v>84971</v>
      </c>
    </row>
    <row r="315" spans="1:119" ht="15.75" x14ac:dyDescent="0.25">
      <c r="A315" t="s">
        <v>630</v>
      </c>
      <c r="B315" t="s">
        <v>248</v>
      </c>
      <c r="C315" s="52">
        <v>4.423744949075</v>
      </c>
      <c r="D315" s="52">
        <v>5.1615896732449995</v>
      </c>
      <c r="E315" s="52">
        <v>0.73784472416999947</v>
      </c>
      <c r="F315" s="124">
        <v>0.16679187716829877</v>
      </c>
      <c r="G315" s="45">
        <v>5.2273568319499999</v>
      </c>
      <c r="H315" s="45">
        <v>5.3728163943640004</v>
      </c>
      <c r="I315" s="45">
        <v>0.14545956241400049</v>
      </c>
      <c r="J315" s="46">
        <v>2.7826599004097185E-2</v>
      </c>
      <c r="K315" s="47">
        <v>2</v>
      </c>
      <c r="L315" s="55">
        <f t="shared" si="86"/>
        <v>5.1085398319499999</v>
      </c>
      <c r="M315" s="55">
        <f t="shared" si="87"/>
        <v>5.2539993943640004</v>
      </c>
      <c r="N315" s="55">
        <f t="shared" si="88"/>
        <v>0.14545956241400049</v>
      </c>
      <c r="O315" s="129">
        <f t="shared" si="89"/>
        <v>2.8473804100393317E-2</v>
      </c>
      <c r="P315" s="54"/>
      <c r="Q315" s="42">
        <f t="shared" si="90"/>
        <v>52.30002067855623</v>
      </c>
      <c r="R315" s="42">
        <f t="shared" si="91"/>
        <v>61.02323930347346</v>
      </c>
      <c r="S315" s="42">
        <f t="shared" si="92"/>
        <v>60.396054004894538</v>
      </c>
      <c r="T315" s="42">
        <f t="shared" si="93"/>
        <v>62.115759415066691</v>
      </c>
      <c r="AB315" t="s">
        <v>248</v>
      </c>
      <c r="AC315" s="2">
        <v>4.423744949075</v>
      </c>
      <c r="AD315" s="2">
        <v>4.4226104884599993</v>
      </c>
      <c r="AE315" s="2">
        <v>-1.1344606150007763E-3</v>
      </c>
      <c r="AF315" s="1">
        <v>-2.5644801589160124E-4</v>
      </c>
      <c r="AG315" s="2">
        <v>5.2273568319499999</v>
      </c>
      <c r="AH315" s="2">
        <v>5.2273568319499999</v>
      </c>
      <c r="AI315" s="2">
        <v>0</v>
      </c>
      <c r="AJ315" s="1">
        <v>0</v>
      </c>
      <c r="AM315" t="s">
        <v>248</v>
      </c>
      <c r="AN315" s="2">
        <v>4.423744949075</v>
      </c>
      <c r="AO315" s="2">
        <v>4.5745303687230008</v>
      </c>
      <c r="AP315" s="2">
        <v>0.15078541964800074</v>
      </c>
      <c r="AQ315" s="1">
        <v>3.4085468620773399E-2</v>
      </c>
      <c r="AR315" s="2">
        <v>4.4236970423360003</v>
      </c>
      <c r="AS315" s="2">
        <v>-4.7906738999792253E-5</v>
      </c>
      <c r="AT315" s="1">
        <v>-1.0829453223746431E-5</v>
      </c>
      <c r="AU315" s="2">
        <v>4.4228292267509994</v>
      </c>
      <c r="AV315" s="2">
        <v>-9.1572232400061182E-4</v>
      </c>
      <c r="AW315" s="1">
        <v>-2.0700160939253251E-4</v>
      </c>
      <c r="AX315" s="2">
        <v>4.8531109766920002</v>
      </c>
      <c r="AY315" s="2">
        <v>0.42936602761700016</v>
      </c>
      <c r="AZ315" s="1">
        <v>9.7059399345972713E-2</v>
      </c>
      <c r="BA315" s="2">
        <v>4.4240087916070001</v>
      </c>
      <c r="BB315" s="2">
        <v>2.6384253200006924E-4</v>
      </c>
      <c r="BC315" s="1">
        <v>5.9642347160009394E-5</v>
      </c>
      <c r="BD315" s="2">
        <v>5.0782643179470002</v>
      </c>
      <c r="BE315" s="2">
        <v>0.65451936887200013</v>
      </c>
      <c r="BF315" s="1">
        <v>0.14795594601557202</v>
      </c>
      <c r="BG315" s="1"/>
      <c r="BH315" t="s">
        <v>248</v>
      </c>
      <c r="BI315" s="2">
        <v>5.2273568319499999</v>
      </c>
      <c r="BJ315" s="2">
        <v>5.2739038919230001</v>
      </c>
      <c r="BK315" s="2">
        <v>4.6547059973000238E-2</v>
      </c>
      <c r="BL315" s="1">
        <v>8.9045116814105915E-3</v>
      </c>
      <c r="BM315" s="2">
        <v>5.2273568319499999</v>
      </c>
      <c r="BN315" s="2">
        <v>0</v>
      </c>
      <c r="BO315" s="1">
        <v>0</v>
      </c>
      <c r="BP315" s="2">
        <v>5.2273568319499999</v>
      </c>
      <c r="BQ315" s="2">
        <v>0</v>
      </c>
      <c r="BR315" s="1">
        <v>0</v>
      </c>
      <c r="BS315" s="2">
        <v>5.3146325693980003</v>
      </c>
      <c r="BT315" s="2">
        <v>8.7275737448000434E-2</v>
      </c>
      <c r="BU315" s="1">
        <v>1.6695959402381819E-2</v>
      </c>
      <c r="BV315" s="2">
        <v>5.2273568319499999</v>
      </c>
      <c r="BW315" s="2">
        <v>0</v>
      </c>
      <c r="BX315" s="1">
        <v>0</v>
      </c>
      <c r="BY315" s="2">
        <v>5.3669980118669995</v>
      </c>
      <c r="BZ315" s="2">
        <v>0.13964117991699965</v>
      </c>
      <c r="CA315" s="1">
        <v>2.671353504384897E-2</v>
      </c>
      <c r="CC315" t="s">
        <v>248</v>
      </c>
      <c r="CE315" s="23">
        <v>4.423744949075</v>
      </c>
      <c r="CF315" s="23">
        <v>4.5085957390289995</v>
      </c>
      <c r="CG315" s="23">
        <v>8.4850789953999417E-2</v>
      </c>
      <c r="CH315" s="24">
        <v>1.9180759951303618E-2</v>
      </c>
      <c r="CI315" s="2">
        <v>5.2273568319499999</v>
      </c>
      <c r="CJ315" s="2">
        <v>5.2273568319499999</v>
      </c>
      <c r="CK315" s="2">
        <v>0</v>
      </c>
      <c r="CL315" s="1">
        <v>0</v>
      </c>
      <c r="CN315" s="25" t="s">
        <v>248</v>
      </c>
      <c r="CO315" s="27">
        <v>0</v>
      </c>
      <c r="CP315" s="27">
        <v>0.11881700000000001</v>
      </c>
      <c r="CQ315" s="28">
        <f t="shared" si="94"/>
        <v>-8.0163434380498555E-2</v>
      </c>
      <c r="CR315" s="27">
        <f t="shared" si="95"/>
        <v>8.2128071184340001</v>
      </c>
      <c r="CU315" s="30">
        <v>329</v>
      </c>
      <c r="CV315" s="30"/>
      <c r="CW315" s="15" t="s">
        <v>248</v>
      </c>
      <c r="CX315" s="33" t="s">
        <v>994</v>
      </c>
      <c r="CY315" s="34" t="s">
        <v>248</v>
      </c>
      <c r="CZ315" s="34" t="s">
        <v>976</v>
      </c>
      <c r="DA315" s="32"/>
      <c r="DB315" s="32"/>
      <c r="DC315" t="s">
        <v>248</v>
      </c>
      <c r="DD315">
        <v>84584</v>
      </c>
      <c r="DE315" t="s">
        <v>1045</v>
      </c>
      <c r="DF315" s="30">
        <v>140</v>
      </c>
      <c r="DG315" s="39" t="s">
        <v>248</v>
      </c>
      <c r="DK315" s="30">
        <v>337</v>
      </c>
      <c r="DL315" s="30"/>
      <c r="DM315" s="32"/>
      <c r="DN315" s="32" t="s">
        <v>248</v>
      </c>
      <c r="DO315" s="41">
        <v>84195</v>
      </c>
    </row>
    <row r="316" spans="1:119" ht="15.75" x14ac:dyDescent="0.25">
      <c r="A316" t="s">
        <v>631</v>
      </c>
      <c r="B316" t="s">
        <v>249</v>
      </c>
      <c r="C316" s="52">
        <v>7.6090423576880006</v>
      </c>
      <c r="D316" s="52">
        <v>7.2135081233570002</v>
      </c>
      <c r="E316" s="52">
        <v>-0.39553423433100043</v>
      </c>
      <c r="F316" s="124">
        <v>-5.1982130698925835E-2</v>
      </c>
      <c r="G316" s="45">
        <v>7.0181962883090003</v>
      </c>
      <c r="H316" s="45">
        <v>7.0574910051030004</v>
      </c>
      <c r="I316" s="45">
        <v>3.9294716794000095E-2</v>
      </c>
      <c r="J316" s="46">
        <v>5.5989766002210182E-3</v>
      </c>
      <c r="K316" s="47">
        <v>2</v>
      </c>
      <c r="L316" s="55">
        <f t="shared" si="86"/>
        <v>6.841648288309</v>
      </c>
      <c r="M316" s="55">
        <f t="shared" si="87"/>
        <v>6.8809430051030001</v>
      </c>
      <c r="N316" s="55">
        <f t="shared" si="88"/>
        <v>3.9294716794000095E-2</v>
      </c>
      <c r="O316" s="129">
        <f t="shared" si="89"/>
        <v>5.7434575906433038E-3</v>
      </c>
      <c r="P316" s="54"/>
      <c r="Q316" s="42">
        <f t="shared" si="90"/>
        <v>63.050350157339132</v>
      </c>
      <c r="R316" s="42">
        <f t="shared" si="91"/>
        <v>59.772858614847287</v>
      </c>
      <c r="S316" s="42">
        <f t="shared" si="92"/>
        <v>56.691538823594236</v>
      </c>
      <c r="T316" s="42">
        <f t="shared" si="93"/>
        <v>57.017144272575862</v>
      </c>
      <c r="AB316" t="s">
        <v>249</v>
      </c>
      <c r="AC316" s="2">
        <v>7.6090423576880006</v>
      </c>
      <c r="AD316" s="2">
        <v>7.6082495438329998</v>
      </c>
      <c r="AE316" s="2">
        <v>-7.9281385500085122E-4</v>
      </c>
      <c r="AF316" s="1">
        <v>-1.0419364457865193E-4</v>
      </c>
      <c r="AG316" s="2">
        <v>7.0181962883090003</v>
      </c>
      <c r="AH316" s="2">
        <v>7.0177089735740008</v>
      </c>
      <c r="AI316" s="2">
        <v>-4.8731473499952216E-4</v>
      </c>
      <c r="AJ316" s="1">
        <v>-6.94358942070767E-5</v>
      </c>
      <c r="AM316" t="s">
        <v>249</v>
      </c>
      <c r="AN316" s="2">
        <v>7.6090423576880006</v>
      </c>
      <c r="AO316" s="2">
        <v>7.4139866489650004</v>
      </c>
      <c r="AP316" s="2">
        <v>-0.19505570872300027</v>
      </c>
      <c r="AQ316" s="1">
        <v>-2.563472504866798E-2</v>
      </c>
      <c r="AR316" s="2">
        <v>7.6090084344119999</v>
      </c>
      <c r="AS316" s="2">
        <v>-3.3923276000713543E-5</v>
      </c>
      <c r="AT316" s="1">
        <v>-4.4582845522522617E-6</v>
      </c>
      <c r="AU316" s="2">
        <v>7.6080251343569998</v>
      </c>
      <c r="AV316" s="2">
        <v>-1.0172233310008494E-3</v>
      </c>
      <c r="AW316" s="1">
        <v>-1.3368611754054313E-4</v>
      </c>
      <c r="AX316" s="2">
        <v>7.2488696049650008</v>
      </c>
      <c r="AY316" s="2">
        <v>-0.36017275272299987</v>
      </c>
      <c r="AZ316" s="1">
        <v>-4.7334833451030754E-2</v>
      </c>
      <c r="BA316" s="2">
        <v>7.6092298842930006</v>
      </c>
      <c r="BB316" s="2">
        <v>1.8752660499998797E-4</v>
      </c>
      <c r="BC316" s="1">
        <v>2.4645230790510111E-5</v>
      </c>
      <c r="BD316" s="2">
        <v>6.9622337001830008</v>
      </c>
      <c r="BE316" s="2">
        <v>-0.64680865750499983</v>
      </c>
      <c r="BF316" s="1">
        <v>-8.5005264407744988E-2</v>
      </c>
      <c r="BG316" s="1"/>
      <c r="BH316" t="s">
        <v>249</v>
      </c>
      <c r="BI316" s="2">
        <v>7.0181962883090003</v>
      </c>
      <c r="BJ316" s="2">
        <v>7.0148318144739994</v>
      </c>
      <c r="BK316" s="2">
        <v>-3.3644738350009362E-3</v>
      </c>
      <c r="BL316" s="1">
        <v>-4.7939295180522652E-4</v>
      </c>
      <c r="BM316" s="2">
        <v>7.0181755475080001</v>
      </c>
      <c r="BN316" s="2">
        <v>-2.0740801000229681E-5</v>
      </c>
      <c r="BO316" s="1">
        <v>-2.9552893860748762E-6</v>
      </c>
      <c r="BP316" s="2">
        <v>7.0176842915810003</v>
      </c>
      <c r="BQ316" s="2">
        <v>-5.1199672800006368E-4</v>
      </c>
      <c r="BR316" s="1">
        <v>-7.2952751243642803E-5</v>
      </c>
      <c r="BS316" s="2">
        <v>7.0155179930739999</v>
      </c>
      <c r="BT316" s="2">
        <v>-2.6782952350004052E-3</v>
      </c>
      <c r="BU316" s="1">
        <v>-3.8162159121453231E-4</v>
      </c>
      <c r="BV316" s="2">
        <v>7.0183107719229998</v>
      </c>
      <c r="BW316" s="2">
        <v>1.1448361399946094E-4</v>
      </c>
      <c r="BX316" s="1">
        <v>1.6312398413559504E-5</v>
      </c>
      <c r="BY316" s="2">
        <v>6.9918547143700005</v>
      </c>
      <c r="BZ316" s="2">
        <v>-2.6341573938999829E-2</v>
      </c>
      <c r="CA316" s="1">
        <v>-3.7533253355822999E-3</v>
      </c>
      <c r="CC316" t="s">
        <v>249</v>
      </c>
      <c r="CE316" s="23">
        <v>7.6090423576880006</v>
      </c>
      <c r="CF316" s="23">
        <v>7.8577645481489995</v>
      </c>
      <c r="CG316" s="23">
        <v>0.24872219046099886</v>
      </c>
      <c r="CH316" s="24">
        <v>3.2687712693529131E-2</v>
      </c>
      <c r="CI316" s="2">
        <v>7.0181962883090003</v>
      </c>
      <c r="CJ316" s="2">
        <v>7.0935812731250003</v>
      </c>
      <c r="CK316" s="2">
        <v>7.5384984815999978E-2</v>
      </c>
      <c r="CL316" s="1">
        <v>1.074136170023874E-2</v>
      </c>
      <c r="CN316" s="25" t="s">
        <v>249</v>
      </c>
      <c r="CO316" s="27">
        <v>0</v>
      </c>
      <c r="CP316" s="27">
        <v>0.17654800000000001</v>
      </c>
      <c r="CQ316" s="28">
        <f t="shared" si="94"/>
        <v>-0.1223440968867974</v>
      </c>
      <c r="CR316" s="27">
        <f t="shared" si="95"/>
        <v>5.7450484387099996</v>
      </c>
      <c r="CU316" s="30">
        <v>330</v>
      </c>
      <c r="CV316" s="30"/>
      <c r="CW316" s="15" t="s">
        <v>249</v>
      </c>
      <c r="CX316" s="33" t="s">
        <v>973</v>
      </c>
      <c r="CY316" s="34" t="s">
        <v>249</v>
      </c>
      <c r="CZ316" s="34" t="s">
        <v>976</v>
      </c>
      <c r="DA316" s="32"/>
      <c r="DB316" s="32"/>
      <c r="DC316" t="s">
        <v>249</v>
      </c>
      <c r="DD316">
        <v>120682</v>
      </c>
      <c r="DE316" t="s">
        <v>1045</v>
      </c>
      <c r="DF316" s="30">
        <v>288</v>
      </c>
      <c r="DG316" s="39" t="s">
        <v>249</v>
      </c>
      <c r="DK316" s="30">
        <v>338</v>
      </c>
      <c r="DL316" s="30"/>
      <c r="DM316" s="32"/>
      <c r="DN316" s="32" t="s">
        <v>249</v>
      </c>
      <c r="DO316" s="41">
        <v>119639</v>
      </c>
    </row>
    <row r="317" spans="1:119" ht="15.75" x14ac:dyDescent="0.25">
      <c r="B317" t="s">
        <v>250</v>
      </c>
      <c r="C317" s="52">
        <v>4.6311931965699999</v>
      </c>
      <c r="D317" s="52">
        <v>4.9376635082779998</v>
      </c>
      <c r="E317" s="52">
        <v>0.30647031170799988</v>
      </c>
      <c r="F317" s="124">
        <v>6.617523793543767E-2</v>
      </c>
      <c r="G317" s="45">
        <v>4.8712244154289994</v>
      </c>
      <c r="H317" s="45">
        <v>5.0393110689939995</v>
      </c>
      <c r="I317" s="45">
        <v>0.16808665356500008</v>
      </c>
      <c r="J317" s="46">
        <v>3.450603774948377E-2</v>
      </c>
      <c r="K317" s="47">
        <v>4</v>
      </c>
      <c r="L317" s="55">
        <f t="shared" si="86"/>
        <v>4.6692494154289994</v>
      </c>
      <c r="M317" s="55">
        <f t="shared" si="87"/>
        <v>4.8373360689939995</v>
      </c>
      <c r="N317" s="55">
        <f t="shared" si="88"/>
        <v>0.16808665356500008</v>
      </c>
      <c r="O317" s="129">
        <f t="shared" si="89"/>
        <v>3.5998645308939162E-2</v>
      </c>
      <c r="P317" s="54"/>
      <c r="Q317" s="42">
        <f t="shared" si="90"/>
        <v>41.290952180545645</v>
      </c>
      <c r="R317" s="42">
        <f t="shared" si="91"/>
        <v>44.023390765674037</v>
      </c>
      <c r="S317" s="42">
        <f t="shared" si="92"/>
        <v>41.630255130429738</v>
      </c>
      <c r="T317" s="42">
        <f t="shared" si="93"/>
        <v>43.128887918990728</v>
      </c>
      <c r="AB317" t="s">
        <v>250</v>
      </c>
      <c r="AC317" s="2">
        <v>4.6311931965699999</v>
      </c>
      <c r="AD317" s="2">
        <v>4.6299980660849993</v>
      </c>
      <c r="AE317" s="2">
        <v>-1.1951304850006395E-3</v>
      </c>
      <c r="AF317" s="1">
        <v>-2.580610296900999E-4</v>
      </c>
      <c r="AG317" s="2">
        <v>4.8712244154289994</v>
      </c>
      <c r="AH317" s="2">
        <v>4.8712244154289994</v>
      </c>
      <c r="AI317" s="2">
        <v>0</v>
      </c>
      <c r="AJ317" s="1">
        <v>0</v>
      </c>
      <c r="AM317" t="s">
        <v>250</v>
      </c>
      <c r="AN317" s="2">
        <v>4.6311931965699999</v>
      </c>
      <c r="AO317" s="2">
        <v>4.731430636542</v>
      </c>
      <c r="AP317" s="2">
        <v>0.10023743997200008</v>
      </c>
      <c r="AQ317" s="1">
        <v>2.1643977203593862E-2</v>
      </c>
      <c r="AR317" s="2">
        <v>4.6311431341890001</v>
      </c>
      <c r="AS317" s="2">
        <v>-5.0062380999804645E-5</v>
      </c>
      <c r="AT317" s="1">
        <v>-1.0809823489307753E-5</v>
      </c>
      <c r="AU317" s="2">
        <v>4.6305739417150003</v>
      </c>
      <c r="AV317" s="2">
        <v>-6.1925485499969568E-4</v>
      </c>
      <c r="AW317" s="1">
        <v>-1.3371388942666747E-4</v>
      </c>
      <c r="AX317" s="2">
        <v>4.8687213832559992</v>
      </c>
      <c r="AY317" s="2">
        <v>0.23752818668599929</v>
      </c>
      <c r="AZ317" s="1">
        <v>5.1288766545502733E-2</v>
      </c>
      <c r="BA317" s="2">
        <v>4.6314682730580001</v>
      </c>
      <c r="BB317" s="2">
        <v>2.7507648800018103E-4</v>
      </c>
      <c r="BC317" s="1">
        <v>5.9396461413855697E-5</v>
      </c>
      <c r="BD317" s="2">
        <v>5.0177362657789999</v>
      </c>
      <c r="BE317" s="2">
        <v>0.38654306920899995</v>
      </c>
      <c r="BF317" s="1">
        <v>8.346511423779196E-2</v>
      </c>
      <c r="BG317" s="1"/>
      <c r="BH317" t="s">
        <v>250</v>
      </c>
      <c r="BI317" s="2">
        <v>4.8712244154289994</v>
      </c>
      <c r="BJ317" s="2">
        <v>4.9194067857980004</v>
      </c>
      <c r="BK317" s="2">
        <v>4.8182370369000971E-2</v>
      </c>
      <c r="BL317" s="1">
        <v>9.8912236965287993E-3</v>
      </c>
      <c r="BM317" s="2">
        <v>4.8712244154289994</v>
      </c>
      <c r="BN317" s="2">
        <v>0</v>
      </c>
      <c r="BO317" s="1">
        <v>0</v>
      </c>
      <c r="BP317" s="2">
        <v>4.8712244154289994</v>
      </c>
      <c r="BQ317" s="2">
        <v>0</v>
      </c>
      <c r="BR317" s="1">
        <v>0</v>
      </c>
      <c r="BS317" s="2">
        <v>4.982735533114</v>
      </c>
      <c r="BT317" s="2">
        <v>0.11151111768500055</v>
      </c>
      <c r="BU317" s="1">
        <v>2.2891804641930046E-2</v>
      </c>
      <c r="BV317" s="2">
        <v>4.8712244154289994</v>
      </c>
      <c r="BW317" s="2">
        <v>0</v>
      </c>
      <c r="BX317" s="1">
        <v>0</v>
      </c>
      <c r="BY317" s="2">
        <v>5.0555349674079997</v>
      </c>
      <c r="BZ317" s="2">
        <v>0.18431055197900026</v>
      </c>
      <c r="CA317" s="1">
        <v>3.7836596358652545E-2</v>
      </c>
      <c r="CC317" t="s">
        <v>250</v>
      </c>
      <c r="CE317" s="23">
        <v>4.6311931965699999</v>
      </c>
      <c r="CF317" s="23">
        <v>4.5471412226799997</v>
      </c>
      <c r="CG317" s="23">
        <v>-8.4051973890000298E-2</v>
      </c>
      <c r="CH317" s="24">
        <v>-1.8149096857425794E-2</v>
      </c>
      <c r="CI317" s="2">
        <v>4.8712244154289994</v>
      </c>
      <c r="CJ317" s="2">
        <v>4.8712244154289994</v>
      </c>
      <c r="CK317" s="2">
        <v>0</v>
      </c>
      <c r="CL317" s="1">
        <v>0</v>
      </c>
      <c r="CN317" s="25" t="s">
        <v>250</v>
      </c>
      <c r="CO317" s="27">
        <v>0</v>
      </c>
      <c r="CP317" s="27">
        <v>0.20197499999999999</v>
      </c>
      <c r="CQ317" s="28">
        <f t="shared" si="94"/>
        <v>-0.1724546572715745</v>
      </c>
      <c r="CR317" s="27">
        <f t="shared" si="95"/>
        <v>6.0723223987069996</v>
      </c>
      <c r="CU317" s="30">
        <v>331</v>
      </c>
      <c r="CV317" s="30"/>
      <c r="CW317" s="15" t="s">
        <v>250</v>
      </c>
      <c r="CX317" s="33" t="s">
        <v>603</v>
      </c>
      <c r="CY317" s="34" t="s">
        <v>250</v>
      </c>
      <c r="CZ317" s="34" t="s">
        <v>976</v>
      </c>
      <c r="DA317" s="32"/>
      <c r="DB317" s="32"/>
      <c r="DC317" t="s">
        <v>250</v>
      </c>
      <c r="DD317">
        <v>112160</v>
      </c>
      <c r="DE317" t="s">
        <v>1045</v>
      </c>
      <c r="DF317" s="30">
        <v>171</v>
      </c>
      <c r="DG317" s="39" t="s">
        <v>250</v>
      </c>
      <c r="DK317" s="30">
        <v>339</v>
      </c>
      <c r="DL317" s="30"/>
      <c r="DM317" s="32"/>
      <c r="DN317" s="32" t="s">
        <v>250</v>
      </c>
      <c r="DO317" s="41">
        <v>111692</v>
      </c>
    </row>
    <row r="318" spans="1:119" ht="15.75" x14ac:dyDescent="0.25">
      <c r="B318" t="s">
        <v>251</v>
      </c>
      <c r="C318" s="52">
        <v>3.3957123966799996</v>
      </c>
      <c r="D318" s="52">
        <v>3.6171803597980001</v>
      </c>
      <c r="E318" s="52">
        <v>0.22146796311800054</v>
      </c>
      <c r="F318" s="124">
        <v>6.5219882383010575E-2</v>
      </c>
      <c r="G318" s="45">
        <v>3.8047763673660002</v>
      </c>
      <c r="H318" s="45">
        <v>3.9096622729790003</v>
      </c>
      <c r="I318" s="45">
        <v>0.10488590561300004</v>
      </c>
      <c r="J318" s="46">
        <v>2.7566904197739026E-2</v>
      </c>
      <c r="K318" s="47">
        <v>1</v>
      </c>
      <c r="L318" s="55">
        <f t="shared" si="86"/>
        <v>3.7255473673660005</v>
      </c>
      <c r="M318" s="55">
        <f t="shared" si="87"/>
        <v>3.8304332729790005</v>
      </c>
      <c r="N318" s="55">
        <f t="shared" si="88"/>
        <v>0.10488590561300004</v>
      </c>
      <c r="O318" s="129">
        <f t="shared" si="89"/>
        <v>2.8153153153211801E-2</v>
      </c>
      <c r="P318" s="54"/>
      <c r="Q318" s="42">
        <f t="shared" si="90"/>
        <v>41.441449800829865</v>
      </c>
      <c r="R318" s="42">
        <f t="shared" si="91"/>
        <v>44.144256282621427</v>
      </c>
      <c r="S318" s="42">
        <f t="shared" si="92"/>
        <v>45.466772850451555</v>
      </c>
      <c r="T318" s="42">
        <f t="shared" si="93"/>
        <v>46.746805869892611</v>
      </c>
      <c r="AB318" t="s">
        <v>251</v>
      </c>
      <c r="AC318" s="2">
        <v>3.3957123966799996</v>
      </c>
      <c r="AD318" s="2">
        <v>3.3956295139600003</v>
      </c>
      <c r="AE318" s="2">
        <v>-8.2882719999233245E-5</v>
      </c>
      <c r="AF318" s="1">
        <v>-2.4408050599417072E-5</v>
      </c>
      <c r="AG318" s="2">
        <v>3.8047763673660002</v>
      </c>
      <c r="AH318" s="2">
        <v>3.8047763673660002</v>
      </c>
      <c r="AI318" s="2">
        <v>0</v>
      </c>
      <c r="AJ318" s="1">
        <v>0</v>
      </c>
      <c r="AM318" t="s">
        <v>251</v>
      </c>
      <c r="AN318" s="2">
        <v>3.3957123966799996</v>
      </c>
      <c r="AO318" s="2">
        <v>3.4678604497880001</v>
      </c>
      <c r="AP318" s="2">
        <v>7.2148053108000543E-2</v>
      </c>
      <c r="AQ318" s="1">
        <v>2.1246809116855704E-2</v>
      </c>
      <c r="AR318" s="2">
        <v>3.3957091778520003</v>
      </c>
      <c r="AS318" s="2">
        <v>-3.2188279992517721E-6</v>
      </c>
      <c r="AT318" s="1">
        <v>-9.4790948797631745E-7</v>
      </c>
      <c r="AU318" s="2">
        <v>3.3958845350930003</v>
      </c>
      <c r="AV318" s="2">
        <v>1.7213841300067756E-4</v>
      </c>
      <c r="AW318" s="1">
        <v>5.0692871742900815E-5</v>
      </c>
      <c r="AX318" s="2">
        <v>3.625143372688</v>
      </c>
      <c r="AY318" s="2">
        <v>0.22943097600800044</v>
      </c>
      <c r="AZ318" s="1">
        <v>6.7564902207947863E-2</v>
      </c>
      <c r="BA318" s="2">
        <v>3.3957296825859999</v>
      </c>
      <c r="BB318" s="2">
        <v>1.7285906000363838E-5</v>
      </c>
      <c r="BC318" s="1">
        <v>5.0905094369194311E-6</v>
      </c>
      <c r="BD318" s="2">
        <v>3.7297111443790003</v>
      </c>
      <c r="BE318" s="2">
        <v>0.33399874769900073</v>
      </c>
      <c r="BF318" s="1">
        <v>9.8358962327184288E-2</v>
      </c>
      <c r="BG318" s="1"/>
      <c r="BH318" t="s">
        <v>251</v>
      </c>
      <c r="BI318" s="2">
        <v>3.8047763673660002</v>
      </c>
      <c r="BJ318" s="2">
        <v>3.838339857162</v>
      </c>
      <c r="BK318" s="2">
        <v>3.3563489795999768E-2</v>
      </c>
      <c r="BL318" s="1">
        <v>8.821409343234372E-3</v>
      </c>
      <c r="BM318" s="2">
        <v>3.8047763673660002</v>
      </c>
      <c r="BN318" s="2">
        <v>0</v>
      </c>
      <c r="BO318" s="1">
        <v>0</v>
      </c>
      <c r="BP318" s="2">
        <v>3.8047763673660002</v>
      </c>
      <c r="BQ318" s="2">
        <v>0</v>
      </c>
      <c r="BR318" s="1">
        <v>0</v>
      </c>
      <c r="BS318" s="2">
        <v>3.867707910734</v>
      </c>
      <c r="BT318" s="2">
        <v>6.2931543367999776E-2</v>
      </c>
      <c r="BU318" s="1">
        <v>1.6540142518695917E-2</v>
      </c>
      <c r="BV318" s="2">
        <v>3.8047763673660002</v>
      </c>
      <c r="BW318" s="2">
        <v>0</v>
      </c>
      <c r="BX318" s="1">
        <v>0</v>
      </c>
      <c r="BY318" s="2">
        <v>3.9054668367550001</v>
      </c>
      <c r="BZ318" s="2">
        <v>0.10069046938899984</v>
      </c>
      <c r="CA318" s="1">
        <v>2.6464228029966085E-2</v>
      </c>
      <c r="CC318" t="s">
        <v>251</v>
      </c>
      <c r="CE318" s="23">
        <v>3.3957123966799996</v>
      </c>
      <c r="CF318" s="23">
        <v>3.2818928056359997</v>
      </c>
      <c r="CG318" s="23">
        <v>-0.11381959104399986</v>
      </c>
      <c r="CH318" s="24">
        <v>-3.3518619290397407E-2</v>
      </c>
      <c r="CI318" s="2">
        <v>3.8047763673660002</v>
      </c>
      <c r="CJ318" s="2">
        <v>3.8047763673660002</v>
      </c>
      <c r="CK318" s="2">
        <v>0</v>
      </c>
      <c r="CL318" s="1">
        <v>0</v>
      </c>
      <c r="CN318" s="25" t="s">
        <v>251</v>
      </c>
      <c r="CO318" s="27">
        <v>0</v>
      </c>
      <c r="CP318" s="27">
        <v>7.9228999999999994E-2</v>
      </c>
      <c r="CQ318" s="28">
        <f t="shared" si="94"/>
        <v>-3.7249310706254944E-2</v>
      </c>
      <c r="CR318" s="27">
        <f t="shared" si="95"/>
        <v>7.3490469167090007</v>
      </c>
      <c r="CU318" s="30">
        <v>332</v>
      </c>
      <c r="CV318" s="30"/>
      <c r="CW318" s="15" t="s">
        <v>251</v>
      </c>
      <c r="CX318" s="33" t="s">
        <v>603</v>
      </c>
      <c r="CY318" s="34" t="s">
        <v>251</v>
      </c>
      <c r="CZ318" s="34" t="s">
        <v>976</v>
      </c>
      <c r="DA318" s="32"/>
      <c r="DB318" s="32"/>
      <c r="DC318" t="s">
        <v>251</v>
      </c>
      <c r="DD318">
        <v>81940</v>
      </c>
      <c r="DE318" t="s">
        <v>1045</v>
      </c>
      <c r="DF318" s="30">
        <v>172</v>
      </c>
      <c r="DG318" s="39" t="s">
        <v>251</v>
      </c>
      <c r="DK318" s="30">
        <v>340</v>
      </c>
      <c r="DL318" s="30"/>
      <c r="DM318" s="32"/>
      <c r="DN318" s="32" t="s">
        <v>251</v>
      </c>
      <c r="DO318" s="41">
        <v>81383</v>
      </c>
    </row>
    <row r="319" spans="1:119" ht="15.75" x14ac:dyDescent="0.25">
      <c r="A319" t="s">
        <v>632</v>
      </c>
      <c r="B319" t="s">
        <v>253</v>
      </c>
      <c r="C319" s="52">
        <v>6.8707668122559999</v>
      </c>
      <c r="D319" s="52">
        <v>6.8886768841700006</v>
      </c>
      <c r="E319" s="52">
        <v>1.7910071914000625E-2</v>
      </c>
      <c r="F319" s="124">
        <v>2.6067064133297076E-3</v>
      </c>
      <c r="G319" s="45">
        <v>6.2151654471519997</v>
      </c>
      <c r="H319" s="45">
        <v>6.3364240992109995</v>
      </c>
      <c r="I319" s="45">
        <v>0.12125865205899977</v>
      </c>
      <c r="J319" s="46">
        <v>1.9510124563870558E-2</v>
      </c>
      <c r="K319" s="47">
        <v>2</v>
      </c>
      <c r="L319" s="55">
        <f t="shared" si="86"/>
        <v>6.0463514471519995</v>
      </c>
      <c r="M319" s="55">
        <f t="shared" si="87"/>
        <v>6.1676100992109992</v>
      </c>
      <c r="N319" s="55">
        <f t="shared" si="88"/>
        <v>0.12125865205899977</v>
      </c>
      <c r="O319" s="129">
        <f t="shared" si="89"/>
        <v>2.0054846814456344E-2</v>
      </c>
      <c r="P319" s="54"/>
      <c r="Q319" s="42">
        <f t="shared" si="90"/>
        <v>41.049892530924382</v>
      </c>
      <c r="R319" s="42">
        <f t="shared" si="91"/>
        <v>41.156897549051237</v>
      </c>
      <c r="S319" s="42">
        <f t="shared" si="92"/>
        <v>36.124363392314308</v>
      </c>
      <c r="T319" s="42">
        <f t="shared" si="93"/>
        <v>36.848831966416924</v>
      </c>
      <c r="AB319" t="s">
        <v>253</v>
      </c>
      <c r="AC319" s="2">
        <v>6.8707668122559999</v>
      </c>
      <c r="AD319" s="2">
        <v>6.8702768561290002</v>
      </c>
      <c r="AE319" s="2">
        <v>-4.8995612699975766E-4</v>
      </c>
      <c r="AF319" s="1">
        <v>-7.131025406447781E-5</v>
      </c>
      <c r="AG319" s="2">
        <v>6.2151654471519997</v>
      </c>
      <c r="AH319" s="2">
        <v>6.2147319067590008</v>
      </c>
      <c r="AI319" s="2">
        <v>-4.3354039299892122E-4</v>
      </c>
      <c r="AJ319" s="1">
        <v>-6.9755245726818774E-5</v>
      </c>
      <c r="AM319" t="s">
        <v>253</v>
      </c>
      <c r="AN319" s="2">
        <v>6.8707668122559999</v>
      </c>
      <c r="AO319" s="2">
        <v>6.9528764902029998</v>
      </c>
      <c r="AP319" s="2">
        <v>8.2109677946999859E-2</v>
      </c>
      <c r="AQ319" s="1">
        <v>1.1950584292939982E-2</v>
      </c>
      <c r="AR319" s="2">
        <v>6.8707467229679997</v>
      </c>
      <c r="AS319" s="2">
        <v>-2.0089288000235683E-5</v>
      </c>
      <c r="AT319" s="1">
        <v>-2.9238785930561094E-6</v>
      </c>
      <c r="AU319" s="2">
        <v>6.870882135545</v>
      </c>
      <c r="AV319" s="2">
        <v>1.1532328900010214E-4</v>
      </c>
      <c r="AW319" s="1">
        <v>1.6784631490387607E-5</v>
      </c>
      <c r="AX319" s="2">
        <v>6.9832508011889995</v>
      </c>
      <c r="AY319" s="2">
        <v>0.1124839889329996</v>
      </c>
      <c r="AZ319" s="1">
        <v>1.6371387940622852E-2</v>
      </c>
      <c r="BA319" s="2">
        <v>6.8708765088830006</v>
      </c>
      <c r="BB319" s="2">
        <v>1.0969662700066607E-4</v>
      </c>
      <c r="BC319" s="1">
        <v>1.5965703683174112E-5</v>
      </c>
      <c r="BD319" s="2">
        <v>7.1023875912809995</v>
      </c>
      <c r="BE319" s="2">
        <v>0.23162077902499956</v>
      </c>
      <c r="BF319" s="1">
        <v>3.3711052252833981E-2</v>
      </c>
      <c r="BG319" s="1"/>
      <c r="BH319" t="s">
        <v>253</v>
      </c>
      <c r="BI319" s="2">
        <v>6.2151654471519997</v>
      </c>
      <c r="BJ319" s="2">
        <v>6.2753121863780006</v>
      </c>
      <c r="BK319" s="2">
        <v>6.0146739226000889E-2</v>
      </c>
      <c r="BL319" s="1">
        <v>9.6774156275376659E-3</v>
      </c>
      <c r="BM319" s="2">
        <v>6.2151472376260006</v>
      </c>
      <c r="BN319" s="2">
        <v>-1.8209525999068887E-5</v>
      </c>
      <c r="BO319" s="1">
        <v>-2.9298537832831325E-6</v>
      </c>
      <c r="BP319" s="2">
        <v>6.2149159478559994</v>
      </c>
      <c r="BQ319" s="2">
        <v>-2.4949929600026621E-4</v>
      </c>
      <c r="BR319" s="1">
        <v>-4.0143629018692539E-5</v>
      </c>
      <c r="BS319" s="2">
        <v>6.3223001969569994</v>
      </c>
      <c r="BT319" s="2">
        <v>0.10713474980499971</v>
      </c>
      <c r="BU319" s="1">
        <v>1.7237634414719E-2</v>
      </c>
      <c r="BV319" s="2">
        <v>6.2152655803880004</v>
      </c>
      <c r="BW319" s="2">
        <v>1.001332360006657E-4</v>
      </c>
      <c r="BX319" s="1">
        <v>1.6111113509705547E-5</v>
      </c>
      <c r="BY319" s="2">
        <v>6.3883736372680007</v>
      </c>
      <c r="BZ319" s="2">
        <v>0.17320819011600097</v>
      </c>
      <c r="CA319" s="1">
        <v>2.7868637060236401E-2</v>
      </c>
      <c r="CC319" t="s">
        <v>253</v>
      </c>
      <c r="CE319" s="23">
        <v>6.8707668122559999</v>
      </c>
      <c r="CF319" s="23">
        <v>6.650942206561</v>
      </c>
      <c r="CG319" s="23">
        <v>-0.21982460569499995</v>
      </c>
      <c r="CH319" s="24">
        <v>-3.199418808725675E-2</v>
      </c>
      <c r="CI319" s="2">
        <v>6.2151654471519997</v>
      </c>
      <c r="CJ319" s="2">
        <v>6.1697177607739997</v>
      </c>
      <c r="CK319" s="2">
        <v>-4.5447686378000007E-2</v>
      </c>
      <c r="CL319" s="1">
        <v>-7.3123856097548753E-3</v>
      </c>
      <c r="CN319" s="25" t="s">
        <v>253</v>
      </c>
      <c r="CO319" s="27">
        <v>0</v>
      </c>
      <c r="CP319" s="27">
        <v>0.16881399999999999</v>
      </c>
      <c r="CQ319" s="28">
        <f t="shared" si="94"/>
        <v>-0.14547049458552636</v>
      </c>
      <c r="CR319" s="27">
        <f t="shared" si="95"/>
        <v>7.3481041736799995</v>
      </c>
      <c r="CU319" s="30">
        <v>335</v>
      </c>
      <c r="CV319" s="30"/>
      <c r="CW319" s="15" t="s">
        <v>253</v>
      </c>
      <c r="CX319" s="36" t="s">
        <v>975</v>
      </c>
      <c r="CY319" s="34" t="s">
        <v>1047</v>
      </c>
      <c r="CZ319" s="34" t="s">
        <v>976</v>
      </c>
      <c r="DA319" s="32"/>
      <c r="DB319" s="32"/>
      <c r="DC319" t="s">
        <v>253</v>
      </c>
      <c r="DD319">
        <v>167376</v>
      </c>
      <c r="DE319" t="s">
        <v>1045</v>
      </c>
      <c r="DF319" s="30">
        <v>216</v>
      </c>
      <c r="DG319" s="39" t="s">
        <v>253</v>
      </c>
      <c r="DK319" s="30">
        <v>342</v>
      </c>
      <c r="DL319" s="30"/>
      <c r="DM319" s="32"/>
      <c r="DN319" s="32" t="s">
        <v>253</v>
      </c>
      <c r="DO319" s="41">
        <v>165871</v>
      </c>
    </row>
    <row r="320" spans="1:119" ht="15.75" x14ac:dyDescent="0.25">
      <c r="A320" t="s">
        <v>633</v>
      </c>
      <c r="B320" t="s">
        <v>254</v>
      </c>
      <c r="C320" s="52">
        <v>3.9267468167819999</v>
      </c>
      <c r="D320" s="52">
        <v>3.9774503589269998</v>
      </c>
      <c r="E320" s="52">
        <v>5.0703542144999947E-2</v>
      </c>
      <c r="F320" s="124">
        <v>1.2912353281424928E-2</v>
      </c>
      <c r="G320" s="45">
        <v>3.7904552577700001</v>
      </c>
      <c r="H320" s="45">
        <v>3.8780313120769998</v>
      </c>
      <c r="I320" s="45">
        <v>8.7576054306999662E-2</v>
      </c>
      <c r="J320" s="46">
        <v>2.3104363025385606E-2</v>
      </c>
      <c r="K320" s="47">
        <v>4</v>
      </c>
      <c r="L320" s="55">
        <f t="shared" si="86"/>
        <v>3.6317682577700001</v>
      </c>
      <c r="M320" s="55">
        <f t="shared" si="87"/>
        <v>3.7193443120769998</v>
      </c>
      <c r="N320" s="55">
        <f t="shared" si="88"/>
        <v>8.7576054306999662E-2</v>
      </c>
      <c r="O320" s="129">
        <f t="shared" si="89"/>
        <v>2.4113888357175529E-2</v>
      </c>
      <c r="P320" s="54"/>
      <c r="Q320" s="42">
        <f t="shared" si="90"/>
        <v>34.749664310776005</v>
      </c>
      <c r="R320" s="42">
        <f t="shared" si="91"/>
        <v>35.198364252767675</v>
      </c>
      <c r="S320" s="42">
        <f t="shared" si="92"/>
        <v>32.139257685949687</v>
      </c>
      <c r="T320" s="42">
        <f t="shared" si="93"/>
        <v>32.914260157671166</v>
      </c>
      <c r="AB320" t="s">
        <v>254</v>
      </c>
      <c r="AC320" s="2">
        <v>3.9267468167819999</v>
      </c>
      <c r="AD320" s="2">
        <v>3.9275972264299996</v>
      </c>
      <c r="AE320" s="2">
        <v>8.5040964799976138E-4</v>
      </c>
      <c r="AF320" s="1">
        <v>2.1656849490914691E-4</v>
      </c>
      <c r="AG320" s="2">
        <v>3.7904552577700001</v>
      </c>
      <c r="AH320" s="2">
        <v>3.7905552674059999</v>
      </c>
      <c r="AI320" s="2">
        <v>1.0000963599976487E-4</v>
      </c>
      <c r="AJ320" s="1">
        <v>2.6384597416037701E-5</v>
      </c>
      <c r="AM320" t="s">
        <v>254</v>
      </c>
      <c r="AN320" s="2">
        <v>3.9267468167819999</v>
      </c>
      <c r="AO320" s="2">
        <v>4.0225296342219998</v>
      </c>
      <c r="AP320" s="2">
        <v>9.5782817439999945E-2</v>
      </c>
      <c r="AQ320" s="1">
        <v>2.4392409775605223E-2</v>
      </c>
      <c r="AR320" s="2">
        <v>3.9267833537249999</v>
      </c>
      <c r="AS320" s="2">
        <v>3.6536942999987332E-5</v>
      </c>
      <c r="AT320" s="1">
        <v>9.3046342697311067E-6</v>
      </c>
      <c r="AU320" s="2">
        <v>3.9279648057699998</v>
      </c>
      <c r="AV320" s="2">
        <v>1.2179889879999628E-3</v>
      </c>
      <c r="AW320" s="1">
        <v>3.1017762153509923E-4</v>
      </c>
      <c r="AX320" s="2">
        <v>4.1697892021609997</v>
      </c>
      <c r="AY320" s="2">
        <v>0.2430423853789998</v>
      </c>
      <c r="AZ320" s="1">
        <v>6.1894080957879266E-2</v>
      </c>
      <c r="BA320" s="2">
        <v>3.9265446106690001</v>
      </c>
      <c r="BB320" s="2">
        <v>-2.0220611299981428E-4</v>
      </c>
      <c r="BC320" s="1">
        <v>-5.1494563422228427E-5</v>
      </c>
      <c r="BD320" s="2">
        <v>4.3050380527889995</v>
      </c>
      <c r="BE320" s="2">
        <v>0.37829123600699965</v>
      </c>
      <c r="BF320" s="1">
        <v>9.6337058042619703E-2</v>
      </c>
      <c r="BG320" s="1"/>
      <c r="BH320" t="s">
        <v>254</v>
      </c>
      <c r="BI320" s="2">
        <v>3.7904552577700001</v>
      </c>
      <c r="BJ320" s="2">
        <v>3.8391320649299998</v>
      </c>
      <c r="BK320" s="2">
        <v>4.8676807159999669E-2</v>
      </c>
      <c r="BL320" s="1">
        <v>1.2841942154631103E-2</v>
      </c>
      <c r="BM320" s="2">
        <v>3.790459630155</v>
      </c>
      <c r="BN320" s="2">
        <v>4.372384999840051E-6</v>
      </c>
      <c r="BO320" s="1">
        <v>1.1535250260182235E-6</v>
      </c>
      <c r="BP320" s="2">
        <v>3.7906587148719999</v>
      </c>
      <c r="BQ320" s="2">
        <v>2.0345710199975997E-4</v>
      </c>
      <c r="BR320" s="1">
        <v>5.3676165041836642E-5</v>
      </c>
      <c r="BS320" s="2">
        <v>3.899986231412</v>
      </c>
      <c r="BT320" s="2">
        <v>0.10953097364199982</v>
      </c>
      <c r="BU320" s="1">
        <v>2.8896521972518692E-2</v>
      </c>
      <c r="BV320" s="2">
        <v>3.790430942675</v>
      </c>
      <c r="BW320" s="2">
        <v>-2.4315095000115861E-5</v>
      </c>
      <c r="BX320" s="1">
        <v>-6.4148217948946091E-6</v>
      </c>
      <c r="BY320" s="2">
        <v>3.9571845540680002</v>
      </c>
      <c r="BZ320" s="2">
        <v>0.16672929629800004</v>
      </c>
      <c r="CA320" s="1">
        <v>4.3986615052696909E-2</v>
      </c>
      <c r="CC320" t="s">
        <v>254</v>
      </c>
      <c r="CE320" s="23">
        <v>3.9267468167819999</v>
      </c>
      <c r="CF320" s="23">
        <v>3.5962581823959998</v>
      </c>
      <c r="CG320" s="23">
        <v>-0.33048863438600007</v>
      </c>
      <c r="CH320" s="24">
        <v>-8.4163469102099667E-2</v>
      </c>
      <c r="CI320" s="2">
        <v>3.7904552577700001</v>
      </c>
      <c r="CJ320" s="2">
        <v>3.708816788889</v>
      </c>
      <c r="CK320" s="2">
        <v>-8.1638468881000126E-2</v>
      </c>
      <c r="CL320" s="1">
        <v>-2.1537905958301604E-2</v>
      </c>
      <c r="CN320" s="25" t="s">
        <v>254</v>
      </c>
      <c r="CO320" s="27">
        <v>0</v>
      </c>
      <c r="CP320" s="27">
        <v>0.15868699999999999</v>
      </c>
      <c r="CQ320" s="28">
        <f t="shared" si="94"/>
        <v>-0.15083040211695256</v>
      </c>
      <c r="CR320" s="27">
        <f t="shared" si="95"/>
        <v>4.8484423185340004</v>
      </c>
      <c r="CU320" s="30">
        <v>336</v>
      </c>
      <c r="CV320" s="30"/>
      <c r="CW320" s="15" t="s">
        <v>254</v>
      </c>
      <c r="CX320" s="33" t="s">
        <v>603</v>
      </c>
      <c r="CY320" s="34" t="s">
        <v>254</v>
      </c>
      <c r="CZ320" s="34" t="s">
        <v>976</v>
      </c>
      <c r="DA320" s="32"/>
      <c r="DB320" s="32"/>
      <c r="DC320" t="s">
        <v>254</v>
      </c>
      <c r="DD320">
        <v>113001</v>
      </c>
      <c r="DE320" t="s">
        <v>1045</v>
      </c>
      <c r="DF320" s="30">
        <v>173</v>
      </c>
      <c r="DG320" s="39" t="s">
        <v>254</v>
      </c>
      <c r="DK320" s="30">
        <v>343</v>
      </c>
      <c r="DL320" s="30"/>
      <c r="DM320" s="32"/>
      <c r="DN320" s="32" t="s">
        <v>254</v>
      </c>
      <c r="DO320" s="41">
        <v>112500</v>
      </c>
    </row>
    <row r="321" spans="1:119" ht="15.75" x14ac:dyDescent="0.25">
      <c r="A321" t="s">
        <v>634</v>
      </c>
      <c r="B321" t="s">
        <v>255</v>
      </c>
      <c r="C321" s="52">
        <v>5.3842676404349996</v>
      </c>
      <c r="D321" s="52">
        <v>4.846476634649</v>
      </c>
      <c r="E321" s="52">
        <v>-0.53779100578599959</v>
      </c>
      <c r="F321" s="124">
        <v>-9.9881922983782248E-2</v>
      </c>
      <c r="G321" s="45">
        <v>5.30560479689</v>
      </c>
      <c r="H321" s="45">
        <v>5.3746246383640006</v>
      </c>
      <c r="I321" s="45">
        <v>6.9019841474000643E-2</v>
      </c>
      <c r="J321" s="46">
        <v>1.3008854620015834E-2</v>
      </c>
      <c r="K321" s="47">
        <v>2</v>
      </c>
      <c r="L321" s="55">
        <f t="shared" si="86"/>
        <v>5.1561507968899996</v>
      </c>
      <c r="M321" s="55">
        <f t="shared" si="87"/>
        <v>5.2251706383640002</v>
      </c>
      <c r="N321" s="55">
        <f t="shared" si="88"/>
        <v>6.9019841474000643E-2</v>
      </c>
      <c r="O321" s="129">
        <f t="shared" si="89"/>
        <v>1.3385923762282296E-2</v>
      </c>
      <c r="P321" s="54"/>
      <c r="Q321" s="42">
        <f t="shared" si="90"/>
        <v>43.578254370032532</v>
      </c>
      <c r="R321" s="42">
        <f t="shared" si="91"/>
        <v>39.225574523277274</v>
      </c>
      <c r="S321" s="42">
        <f t="shared" si="92"/>
        <v>41.731961708159993</v>
      </c>
      <c r="T321" s="42">
        <f t="shared" si="93"/>
        <v>42.290582566035901</v>
      </c>
      <c r="AB321" t="s">
        <v>255</v>
      </c>
      <c r="AC321" s="2">
        <v>5.3842676404349996</v>
      </c>
      <c r="AD321" s="2">
        <v>5.3817453979510006</v>
      </c>
      <c r="AE321" s="2">
        <v>-2.5222424839990154E-3</v>
      </c>
      <c r="AF321" s="1">
        <v>-4.6844671410042335E-4</v>
      </c>
      <c r="AG321" s="2">
        <v>5.30560479689</v>
      </c>
      <c r="AH321" s="2">
        <v>5.30489118715</v>
      </c>
      <c r="AI321" s="2">
        <v>-7.1360974000000965E-4</v>
      </c>
      <c r="AJ321" s="1">
        <v>-1.3450111105491839E-4</v>
      </c>
      <c r="AM321" t="s">
        <v>255</v>
      </c>
      <c r="AN321" s="2">
        <v>5.3842676404349996</v>
      </c>
      <c r="AO321" s="2">
        <v>5.1841086323729995</v>
      </c>
      <c r="AP321" s="2">
        <v>-0.20015900806200015</v>
      </c>
      <c r="AQ321" s="1">
        <v>-3.717478799880556E-2</v>
      </c>
      <c r="AR321" s="2">
        <v>5.3841615008079993</v>
      </c>
      <c r="AS321" s="2">
        <v>-1.0613962700034563E-4</v>
      </c>
      <c r="AT321" s="1">
        <v>-1.9712918095537041E-5</v>
      </c>
      <c r="AU321" s="2">
        <v>5.3825473159830004</v>
      </c>
      <c r="AV321" s="2">
        <v>-1.7203244519992111E-3</v>
      </c>
      <c r="AW321" s="1">
        <v>-3.1950946106019067E-4</v>
      </c>
      <c r="AX321" s="2">
        <v>5.0973620489379998</v>
      </c>
      <c r="AY321" s="2">
        <v>-0.28690559149699979</v>
      </c>
      <c r="AZ321" s="1">
        <v>-5.3285908252848374E-2</v>
      </c>
      <c r="BA321" s="2">
        <v>5.3848516129929997</v>
      </c>
      <c r="BB321" s="2">
        <v>5.8397255800013426E-4</v>
      </c>
      <c r="BC321" s="1">
        <v>1.0845905088643673E-4</v>
      </c>
      <c r="BD321" s="2">
        <v>4.8045746631019997</v>
      </c>
      <c r="BE321" s="2">
        <v>-0.57969297733299996</v>
      </c>
      <c r="BF321" s="1">
        <v>-0.10766422028867904</v>
      </c>
      <c r="BG321" s="1"/>
      <c r="BH321" t="s">
        <v>255</v>
      </c>
      <c r="BI321" s="2">
        <v>5.30560479689</v>
      </c>
      <c r="BJ321" s="2">
        <v>5.2905356181370005</v>
      </c>
      <c r="BK321" s="2">
        <v>-1.5069178752999512E-2</v>
      </c>
      <c r="BL321" s="1">
        <v>-2.8402376976575136E-3</v>
      </c>
      <c r="BM321" s="2">
        <v>5.3055747129579993</v>
      </c>
      <c r="BN321" s="2">
        <v>-3.0083932000657398E-5</v>
      </c>
      <c r="BO321" s="1">
        <v>-5.670217280090627E-6</v>
      </c>
      <c r="BP321" s="2">
        <v>5.3050998646440002</v>
      </c>
      <c r="BQ321" s="2">
        <v>-5.0493224599978959E-4</v>
      </c>
      <c r="BR321" s="1">
        <v>-9.516959240834655E-5</v>
      </c>
      <c r="BS321" s="2">
        <v>5.3167600687250003</v>
      </c>
      <c r="BT321" s="2">
        <v>1.1155271835000313E-2</v>
      </c>
      <c r="BU321" s="1">
        <v>2.102544811015556E-3</v>
      </c>
      <c r="BV321" s="2">
        <v>5.3057704022800003</v>
      </c>
      <c r="BW321" s="2">
        <v>1.6560539000032293E-4</v>
      </c>
      <c r="BX321" s="1">
        <v>3.1213291667972754E-5</v>
      </c>
      <c r="BY321" s="2">
        <v>5.3688381814000001</v>
      </c>
      <c r="BZ321" s="2">
        <v>6.3233384510000157E-2</v>
      </c>
      <c r="CA321" s="1">
        <v>1.1918223639096873E-2</v>
      </c>
      <c r="CC321" t="s">
        <v>255</v>
      </c>
      <c r="CE321" s="23">
        <v>5.3842676404349996</v>
      </c>
      <c r="CF321" s="23">
        <v>5.4144583274729996</v>
      </c>
      <c r="CG321" s="23">
        <v>3.0190687037999986E-2</v>
      </c>
      <c r="CH321" s="24">
        <v>5.6072039976751333E-3</v>
      </c>
      <c r="CI321" s="2">
        <v>5.30560479689</v>
      </c>
      <c r="CJ321" s="2">
        <v>5.3166575417719999</v>
      </c>
      <c r="CK321" s="2">
        <v>1.1052744881999921E-2</v>
      </c>
      <c r="CL321" s="1">
        <v>2.0832205384914339E-3</v>
      </c>
      <c r="CN321" s="25" t="s">
        <v>255</v>
      </c>
      <c r="CO321" s="27">
        <v>0</v>
      </c>
      <c r="CP321" s="27">
        <v>0.149454</v>
      </c>
      <c r="CQ321" s="28">
        <f t="shared" si="94"/>
        <v>-0.10405803930238769</v>
      </c>
      <c r="CR321" s="27">
        <f t="shared" si="95"/>
        <v>5.8437888762529999</v>
      </c>
      <c r="CU321" s="30">
        <v>337</v>
      </c>
      <c r="CV321" s="30"/>
      <c r="CW321" s="15" t="s">
        <v>255</v>
      </c>
      <c r="CX321" s="36" t="s">
        <v>975</v>
      </c>
      <c r="CY321" s="34" t="s">
        <v>255</v>
      </c>
      <c r="CZ321" s="34" t="s">
        <v>976</v>
      </c>
      <c r="DA321" s="32"/>
      <c r="DB321" s="32"/>
      <c r="DC321" t="s">
        <v>255</v>
      </c>
      <c r="DD321">
        <v>123554</v>
      </c>
      <c r="DE321" t="s">
        <v>1045</v>
      </c>
      <c r="DF321" s="30">
        <v>217</v>
      </c>
      <c r="DG321" s="39" t="s">
        <v>255</v>
      </c>
      <c r="DK321" s="30">
        <v>344</v>
      </c>
      <c r="DL321" s="30"/>
      <c r="DM321" s="32"/>
      <c r="DN321" s="32" t="s">
        <v>255</v>
      </c>
      <c r="DO321" s="41">
        <v>122630</v>
      </c>
    </row>
    <row r="322" spans="1:119" ht="15.75" x14ac:dyDescent="0.25">
      <c r="A322" t="s">
        <v>635</v>
      </c>
      <c r="B322" t="s">
        <v>256</v>
      </c>
      <c r="C322" s="52">
        <v>4.1055680392170002</v>
      </c>
      <c r="D322" s="52">
        <v>3.5260287984420002</v>
      </c>
      <c r="E322" s="52">
        <v>-0.57953924077499996</v>
      </c>
      <c r="F322" s="124">
        <v>-0.14115933172685349</v>
      </c>
      <c r="G322" s="45">
        <v>4.1504800414530001</v>
      </c>
      <c r="H322" s="45">
        <v>4.2298431891729997</v>
      </c>
      <c r="I322" s="45">
        <v>7.9363147719999638E-2</v>
      </c>
      <c r="J322" s="46">
        <v>1.912143822578561E-2</v>
      </c>
      <c r="K322" s="47">
        <v>3</v>
      </c>
      <c r="L322" s="55">
        <f t="shared" si="86"/>
        <v>4.0004580414530002</v>
      </c>
      <c r="M322" s="55">
        <f t="shared" si="87"/>
        <v>4.0798211891729999</v>
      </c>
      <c r="N322" s="55">
        <f t="shared" si="88"/>
        <v>7.9363147719999638E-2</v>
      </c>
      <c r="O322" s="129">
        <f t="shared" si="89"/>
        <v>1.9838515214416364E-2</v>
      </c>
      <c r="P322" s="54"/>
      <c r="Q322" s="42">
        <f t="shared" si="90"/>
        <v>36.394298624361745</v>
      </c>
      <c r="R322" s="42">
        <f t="shared" si="91"/>
        <v>31.256903751879303</v>
      </c>
      <c r="S322" s="42">
        <f t="shared" si="92"/>
        <v>35.462538485329056</v>
      </c>
      <c r="T322" s="42">
        <f t="shared" si="93"/>
        <v>36.166062594612086</v>
      </c>
      <c r="AB322" t="s">
        <v>256</v>
      </c>
      <c r="AC322" s="2">
        <v>4.1055680392170002</v>
      </c>
      <c r="AD322" s="2">
        <v>4.1030610409369999</v>
      </c>
      <c r="AE322" s="2">
        <v>-2.5069982800003388E-3</v>
      </c>
      <c r="AF322" s="1">
        <v>-6.1063371890396551E-4</v>
      </c>
      <c r="AG322" s="2">
        <v>4.1504800414530001</v>
      </c>
      <c r="AH322" s="2">
        <v>4.1498167263579999</v>
      </c>
      <c r="AI322" s="2">
        <v>-6.6331509500017205E-4</v>
      </c>
      <c r="AJ322" s="1">
        <v>-1.5981647625703524E-4</v>
      </c>
      <c r="AM322" t="s">
        <v>256</v>
      </c>
      <c r="AN322" s="2">
        <v>4.1055680392170002</v>
      </c>
      <c r="AO322" s="2">
        <v>3.9307749569270003</v>
      </c>
      <c r="AP322" s="2">
        <v>-0.1747930822899999</v>
      </c>
      <c r="AQ322" s="1">
        <v>-4.2574640249619593E-2</v>
      </c>
      <c r="AR322" s="2">
        <v>4.1054627837090001</v>
      </c>
      <c r="AS322" s="2">
        <v>-1.0525550800011274E-4</v>
      </c>
      <c r="AT322" s="1">
        <v>-2.5637258229481616E-5</v>
      </c>
      <c r="AU322" s="2">
        <v>4.104064356216</v>
      </c>
      <c r="AV322" s="2">
        <v>-1.5036830010002333E-3</v>
      </c>
      <c r="AW322" s="1">
        <v>-3.6625455640652604E-4</v>
      </c>
      <c r="AX322" s="2">
        <v>3.842190225989</v>
      </c>
      <c r="AY322" s="2">
        <v>-0.26337781322800025</v>
      </c>
      <c r="AZ322" s="1">
        <v>-6.415136972817792E-2</v>
      </c>
      <c r="BA322" s="2">
        <v>4.1061467651259997</v>
      </c>
      <c r="BB322" s="2">
        <v>5.7872590899954446E-4</v>
      </c>
      <c r="BC322" s="1">
        <v>1.4096122716064329E-4</v>
      </c>
      <c r="BD322" s="2">
        <v>3.5863011921319998</v>
      </c>
      <c r="BE322" s="2">
        <v>-0.51926684708500037</v>
      </c>
      <c r="BF322" s="1">
        <v>-0.12647868507472917</v>
      </c>
      <c r="BG322" s="1"/>
      <c r="BH322" t="s">
        <v>256</v>
      </c>
      <c r="BI322" s="2">
        <v>4.1504800414530001</v>
      </c>
      <c r="BJ322" s="2">
        <v>4.1521758205100001</v>
      </c>
      <c r="BK322" s="2">
        <v>1.6957790570000242E-3</v>
      </c>
      <c r="BL322" s="1">
        <v>4.0857419866217832E-4</v>
      </c>
      <c r="BM322" s="2">
        <v>4.1504521482449999</v>
      </c>
      <c r="BN322" s="2">
        <v>-2.7893208000229208E-5</v>
      </c>
      <c r="BO322" s="1">
        <v>-6.7204775644371857E-6</v>
      </c>
      <c r="BP322" s="2">
        <v>4.1500705091050003</v>
      </c>
      <c r="BQ322" s="2">
        <v>-4.0953234799978588E-4</v>
      </c>
      <c r="BR322" s="1">
        <v>-9.8671079949686199E-5</v>
      </c>
      <c r="BS322" s="2">
        <v>4.1841565017239999</v>
      </c>
      <c r="BT322" s="2">
        <v>3.3676460270999797E-2</v>
      </c>
      <c r="BU322" s="1">
        <v>8.1138711509645862E-3</v>
      </c>
      <c r="BV322" s="2">
        <v>4.1506334764530006</v>
      </c>
      <c r="BW322" s="2">
        <v>1.5343500000053467E-4</v>
      </c>
      <c r="BX322" s="1">
        <v>3.6968012969126372E-5</v>
      </c>
      <c r="BY322" s="2">
        <v>4.225274520428</v>
      </c>
      <c r="BZ322" s="2">
        <v>7.4794478974999912E-2</v>
      </c>
      <c r="CA322" s="1">
        <v>1.8020681518279475E-2</v>
      </c>
      <c r="CC322" t="s">
        <v>256</v>
      </c>
      <c r="CE322" s="23">
        <v>4.1055680392170002</v>
      </c>
      <c r="CF322" s="23">
        <v>4.0320238416869998</v>
      </c>
      <c r="CG322" s="23">
        <v>-7.354419753000041E-2</v>
      </c>
      <c r="CH322" s="24">
        <v>-1.7913281871715491E-2</v>
      </c>
      <c r="CI322" s="2">
        <v>4.1504800414530001</v>
      </c>
      <c r="CJ322" s="2">
        <v>4.1328691655789997</v>
      </c>
      <c r="CK322" s="2">
        <v>-1.7610875874000342E-2</v>
      </c>
      <c r="CL322" s="1">
        <v>-4.2430937381005033E-3</v>
      </c>
      <c r="CN322" s="25" t="s">
        <v>256</v>
      </c>
      <c r="CO322" s="27">
        <v>0</v>
      </c>
      <c r="CP322" s="27">
        <v>0.15002199999999999</v>
      </c>
      <c r="CQ322" s="28">
        <f t="shared" si="94"/>
        <v>-0.12249014842360224</v>
      </c>
      <c r="CR322" s="27">
        <f t="shared" si="95"/>
        <v>6.1902071327950008</v>
      </c>
      <c r="CU322" s="30">
        <v>338</v>
      </c>
      <c r="CV322" s="30"/>
      <c r="CW322" s="15" t="s">
        <v>256</v>
      </c>
      <c r="CX322" s="33" t="s">
        <v>971</v>
      </c>
      <c r="CY322" s="34" t="s">
        <v>256</v>
      </c>
      <c r="CZ322" s="34" t="s">
        <v>976</v>
      </c>
      <c r="DA322" s="32"/>
      <c r="DB322" s="32"/>
      <c r="DC322" t="s">
        <v>256</v>
      </c>
      <c r="DD322">
        <v>112808</v>
      </c>
      <c r="DE322" t="s">
        <v>1045</v>
      </c>
      <c r="DF322" s="30">
        <v>246</v>
      </c>
      <c r="DG322" s="39" t="s">
        <v>256</v>
      </c>
      <c r="DK322" s="30">
        <v>345</v>
      </c>
      <c r="DL322" s="30"/>
      <c r="DM322" s="32"/>
      <c r="DN322" s="32" t="s">
        <v>256</v>
      </c>
      <c r="DO322" s="41">
        <v>112262</v>
      </c>
    </row>
    <row r="323" spans="1:119" ht="15.75" x14ac:dyDescent="0.25">
      <c r="A323" t="s">
        <v>636</v>
      </c>
      <c r="B323" t="s">
        <v>257</v>
      </c>
      <c r="C323" s="52">
        <v>5.5020038003640002</v>
      </c>
      <c r="D323" s="52">
        <v>5.215372581594</v>
      </c>
      <c r="E323" s="52">
        <v>-0.2866312187700002</v>
      </c>
      <c r="F323" s="124">
        <v>-5.2095787129597643E-2</v>
      </c>
      <c r="G323" s="45">
        <v>4.8853566460620002</v>
      </c>
      <c r="H323" s="45">
        <v>4.9059469046980002</v>
      </c>
      <c r="I323" s="45">
        <v>2.0590258636000058E-2</v>
      </c>
      <c r="J323" s="46">
        <v>4.2146889424332003E-3</v>
      </c>
      <c r="K323" s="47">
        <v>2</v>
      </c>
      <c r="L323" s="55">
        <f t="shared" si="86"/>
        <v>4.7454426460620001</v>
      </c>
      <c r="M323" s="55">
        <f t="shared" si="87"/>
        <v>4.7660329046980001</v>
      </c>
      <c r="N323" s="55">
        <f t="shared" si="88"/>
        <v>2.0590258636000058E-2</v>
      </c>
      <c r="O323" s="129">
        <f t="shared" si="89"/>
        <v>4.3389542708069306E-3</v>
      </c>
      <c r="P323" s="54"/>
      <c r="Q323" s="42">
        <f t="shared" si="90"/>
        <v>66.201465531993748</v>
      </c>
      <c r="R323" s="42">
        <f t="shared" si="91"/>
        <v>62.752648075971599</v>
      </c>
      <c r="S323" s="42">
        <f t="shared" si="92"/>
        <v>57.098335291324751</v>
      </c>
      <c r="T323" s="42">
        <f t="shared" si="93"/>
        <v>57.34608235709301</v>
      </c>
      <c r="AB323" t="s">
        <v>257</v>
      </c>
      <c r="AC323" s="2">
        <v>5.5020038003640002</v>
      </c>
      <c r="AD323" s="2">
        <v>5.5020974102609994</v>
      </c>
      <c r="AE323" s="2">
        <v>9.3609896999247155E-5</v>
      </c>
      <c r="AF323" s="1">
        <v>1.7013782686419472E-5</v>
      </c>
      <c r="AG323" s="2">
        <v>4.8853566460620002</v>
      </c>
      <c r="AH323" s="2">
        <v>4.885093911307</v>
      </c>
      <c r="AI323" s="2">
        <v>-2.6273475500016019E-4</v>
      </c>
      <c r="AJ323" s="1">
        <v>-5.3780056203664488E-5</v>
      </c>
      <c r="AM323" t="s">
        <v>257</v>
      </c>
      <c r="AN323" s="2">
        <v>5.5020038003640002</v>
      </c>
      <c r="AO323" s="2">
        <v>5.369391115749</v>
      </c>
      <c r="AP323" s="2">
        <v>-0.1326126846150002</v>
      </c>
      <c r="AQ323" s="1">
        <v>-2.4102615960793564E-2</v>
      </c>
      <c r="AR323" s="2">
        <v>5.5020073512229999</v>
      </c>
      <c r="AS323" s="2">
        <v>3.5508589997235163E-6</v>
      </c>
      <c r="AT323" s="1">
        <v>6.4537559924778667E-7</v>
      </c>
      <c r="AU323" s="2">
        <v>5.5017375004040003</v>
      </c>
      <c r="AV323" s="2">
        <v>-2.6629995999982725E-4</v>
      </c>
      <c r="AW323" s="1">
        <v>-4.8400540905153402E-5</v>
      </c>
      <c r="AX323" s="2">
        <v>5.2470375070930002</v>
      </c>
      <c r="AY323" s="2">
        <v>-0.25496629327099996</v>
      </c>
      <c r="AZ323" s="1">
        <v>-4.6340624710970203E-2</v>
      </c>
      <c r="BA323" s="2">
        <v>5.5019848757570005</v>
      </c>
      <c r="BB323" s="2">
        <v>-1.8924606999703997E-5</v>
      </c>
      <c r="BC323" s="1">
        <v>-3.4395845016413815E-6</v>
      </c>
      <c r="BD323" s="2">
        <v>5.0507075291390002</v>
      </c>
      <c r="BE323" s="2">
        <v>-0.45129627122499993</v>
      </c>
      <c r="BF323" s="1">
        <v>-8.2023983915667814E-2</v>
      </c>
      <c r="BG323" s="1"/>
      <c r="BH323" t="s">
        <v>257</v>
      </c>
      <c r="BI323" s="2">
        <v>4.8853566460620002</v>
      </c>
      <c r="BJ323" s="2">
        <v>4.8832343818530006</v>
      </c>
      <c r="BK323" s="2">
        <v>-2.1222642089995247E-3</v>
      </c>
      <c r="BL323" s="1">
        <v>-4.344133627808411E-4</v>
      </c>
      <c r="BM323" s="2">
        <v>4.8853454101210003</v>
      </c>
      <c r="BN323" s="2">
        <v>-1.1235940999831939E-5</v>
      </c>
      <c r="BO323" s="1">
        <v>-2.2999223626567845E-6</v>
      </c>
      <c r="BP323" s="2">
        <v>4.8850351085590002</v>
      </c>
      <c r="BQ323" s="2">
        <v>-3.2153750299990236E-4</v>
      </c>
      <c r="BR323" s="1">
        <v>-6.5816587466359922E-5</v>
      </c>
      <c r="BS323" s="2">
        <v>4.8826041692570001</v>
      </c>
      <c r="BT323" s="2">
        <v>-2.7524768050000148E-3</v>
      </c>
      <c r="BU323" s="1">
        <v>-5.6341368796866405E-4</v>
      </c>
      <c r="BV323" s="2">
        <v>4.8854187490090002</v>
      </c>
      <c r="BW323" s="2">
        <v>6.2102947000042263E-5</v>
      </c>
      <c r="BX323" s="1">
        <v>1.2712060039690726E-5</v>
      </c>
      <c r="BY323" s="2">
        <v>4.8641387213970004</v>
      </c>
      <c r="BZ323" s="2">
        <v>-2.1217924664999721E-2</v>
      </c>
      <c r="CA323" s="1">
        <v>-4.3431680022999169E-3</v>
      </c>
      <c r="CC323" t="s">
        <v>257</v>
      </c>
      <c r="CE323" s="23">
        <v>5.5020038003640002</v>
      </c>
      <c r="CF323" s="23">
        <v>5.6666464174330002</v>
      </c>
      <c r="CG323" s="23">
        <v>0.16464261706900007</v>
      </c>
      <c r="CH323" s="24">
        <v>2.9924119110587982E-2</v>
      </c>
      <c r="CI323" s="2">
        <v>4.8853566460620002</v>
      </c>
      <c r="CJ323" s="2">
        <v>4.938761605182</v>
      </c>
      <c r="CK323" s="2">
        <v>5.3404959119999873E-2</v>
      </c>
      <c r="CL323" s="1">
        <v>1.0931639794005351E-2</v>
      </c>
      <c r="CN323" s="25" t="s">
        <v>257</v>
      </c>
      <c r="CO323" s="27">
        <v>0</v>
      </c>
      <c r="CP323" s="27">
        <v>0.13991400000000001</v>
      </c>
      <c r="CQ323" s="28">
        <f t="shared" si="94"/>
        <v>-0.14570035391202768</v>
      </c>
      <c r="CR323" s="27">
        <f t="shared" si="95"/>
        <v>4.1301058751760005</v>
      </c>
      <c r="CU323" s="30">
        <v>339</v>
      </c>
      <c r="CV323" s="30"/>
      <c r="CW323" s="15" t="s">
        <v>257</v>
      </c>
      <c r="CX323" s="33" t="s">
        <v>971</v>
      </c>
      <c r="CY323" s="34" t="s">
        <v>257</v>
      </c>
      <c r="CZ323" s="34" t="s">
        <v>976</v>
      </c>
      <c r="DA323" s="32"/>
      <c r="DB323" s="32"/>
      <c r="DC323" t="s">
        <v>257</v>
      </c>
      <c r="DD323">
        <v>83110</v>
      </c>
      <c r="DE323" t="s">
        <v>1045</v>
      </c>
      <c r="DF323" s="30">
        <v>247</v>
      </c>
      <c r="DG323" s="39" t="s">
        <v>257</v>
      </c>
      <c r="DK323" s="30">
        <v>346</v>
      </c>
      <c r="DL323" s="30"/>
      <c r="DM323" s="32"/>
      <c r="DN323" s="32" t="s">
        <v>257</v>
      </c>
      <c r="DO323" s="41">
        <v>82330</v>
      </c>
    </row>
    <row r="324" spans="1:119" ht="15.75" x14ac:dyDescent="0.25">
      <c r="A324" t="s">
        <v>637</v>
      </c>
      <c r="B324" t="s">
        <v>258</v>
      </c>
      <c r="C324" s="52">
        <v>2.9226958883180001</v>
      </c>
      <c r="D324" s="52">
        <v>2.6723423170070002</v>
      </c>
      <c r="E324" s="52">
        <v>-0.25035357131099989</v>
      </c>
      <c r="F324" s="124">
        <v>-8.5658440315895257E-2</v>
      </c>
      <c r="G324" s="45">
        <v>2.7592074555149999</v>
      </c>
      <c r="H324" s="45">
        <v>2.7512542049870001</v>
      </c>
      <c r="I324" s="45">
        <v>-7.9532505279997778E-3</v>
      </c>
      <c r="J324" s="46">
        <v>-2.8824402138023803E-3</v>
      </c>
      <c r="K324" s="47">
        <v>4</v>
      </c>
      <c r="L324" s="55">
        <f t="shared" si="86"/>
        <v>2.6150844555149999</v>
      </c>
      <c r="M324" s="55">
        <f t="shared" si="87"/>
        <v>2.6071312049870001</v>
      </c>
      <c r="N324" s="55">
        <f t="shared" si="88"/>
        <v>-7.9532505279997778E-3</v>
      </c>
      <c r="O324" s="129">
        <f t="shared" si="89"/>
        <v>-3.0412977719427078E-3</v>
      </c>
      <c r="P324" s="54"/>
      <c r="Q324" s="42">
        <f t="shared" si="90"/>
        <v>30.854535638089207</v>
      </c>
      <c r="R324" s="42">
        <f t="shared" si="91"/>
        <v>28.211584238659281</v>
      </c>
      <c r="S324" s="42">
        <f t="shared" si="92"/>
        <v>27.607120142676166</v>
      </c>
      <c r="T324" s="42">
        <f t="shared" si="93"/>
        <v>27.523158669696492</v>
      </c>
      <c r="AB324" t="s">
        <v>258</v>
      </c>
      <c r="AC324" s="2">
        <v>2.9226958883180001</v>
      </c>
      <c r="AD324" s="2">
        <v>2.9207318951679997</v>
      </c>
      <c r="AE324" s="2">
        <v>-1.9639931500003982E-3</v>
      </c>
      <c r="AF324" s="1">
        <v>-6.7197998869826601E-4</v>
      </c>
      <c r="AG324" s="2">
        <v>2.7592074555149999</v>
      </c>
      <c r="AH324" s="2">
        <v>2.7586026488850002</v>
      </c>
      <c r="AI324" s="2">
        <v>-6.0480662999973234E-4</v>
      </c>
      <c r="AJ324" s="1">
        <v>-2.1919577985731649E-4</v>
      </c>
      <c r="AM324" t="s">
        <v>258</v>
      </c>
      <c r="AN324" s="2">
        <v>2.9226958883180001</v>
      </c>
      <c r="AO324" s="2">
        <v>2.8571406625040003</v>
      </c>
      <c r="AP324" s="2">
        <v>-6.5555225813999751E-2</v>
      </c>
      <c r="AQ324" s="1">
        <v>-2.2429711581017937E-2</v>
      </c>
      <c r="AR324" s="2">
        <v>2.9226136376910001</v>
      </c>
      <c r="AS324" s="2">
        <v>-8.2250626999957888E-5</v>
      </c>
      <c r="AT324" s="1">
        <v>-2.8142040822212536E-5</v>
      </c>
      <c r="AU324" s="2">
        <v>2.9216938504860002</v>
      </c>
      <c r="AV324" s="2">
        <v>-1.0020378319999246E-3</v>
      </c>
      <c r="AW324" s="1">
        <v>-3.428471077011688E-4</v>
      </c>
      <c r="AX324" s="2">
        <v>2.9036951991559996</v>
      </c>
      <c r="AY324" s="2">
        <v>-1.9000689162000484E-2</v>
      </c>
      <c r="AZ324" s="1">
        <v>-6.5010832081251208E-3</v>
      </c>
      <c r="BA324" s="2">
        <v>2.9231477996899997</v>
      </c>
      <c r="BB324" s="2">
        <v>4.5191137199962483E-4</v>
      </c>
      <c r="BC324" s="1">
        <v>1.5462141436127931E-4</v>
      </c>
      <c r="BD324" s="2">
        <v>2.8078665210980001</v>
      </c>
      <c r="BE324" s="2">
        <v>-0.11482936722000003</v>
      </c>
      <c r="BF324" s="1">
        <v>-3.9288852349973327E-2</v>
      </c>
      <c r="BG324" s="1"/>
      <c r="BH324" t="s">
        <v>258</v>
      </c>
      <c r="BI324" s="2">
        <v>2.7592074555149999</v>
      </c>
      <c r="BJ324" s="2">
        <v>2.7605360994790002</v>
      </c>
      <c r="BK324" s="2">
        <v>1.3286439640003422E-3</v>
      </c>
      <c r="BL324" s="1">
        <v>4.8153101403981016E-4</v>
      </c>
      <c r="BM324" s="2">
        <v>2.7591820466029997</v>
      </c>
      <c r="BN324" s="2">
        <v>-2.5408912000202122E-5</v>
      </c>
      <c r="BO324" s="1">
        <v>-9.2087718701309492E-6</v>
      </c>
      <c r="BP324" s="2">
        <v>2.7588543838100001</v>
      </c>
      <c r="BQ324" s="2">
        <v>-3.5307170499976337E-4</v>
      </c>
      <c r="BR324" s="1">
        <v>-1.2796127536335007E-4</v>
      </c>
      <c r="BS324" s="2">
        <v>2.7890473439300001</v>
      </c>
      <c r="BT324" s="2">
        <v>2.9839888415000182E-2</v>
      </c>
      <c r="BU324" s="1">
        <v>1.0814659244036667E-2</v>
      </c>
      <c r="BV324" s="2">
        <v>2.7593471870970001</v>
      </c>
      <c r="BW324" s="2">
        <v>1.3973158200020208E-4</v>
      </c>
      <c r="BX324" s="1">
        <v>5.0641926804348062E-5</v>
      </c>
      <c r="BY324" s="2">
        <v>2.7828332970050003</v>
      </c>
      <c r="BZ324" s="2">
        <v>2.3625841490000354E-2</v>
      </c>
      <c r="CA324" s="1">
        <v>8.5625462640650345E-3</v>
      </c>
      <c r="CC324" t="s">
        <v>258</v>
      </c>
      <c r="CE324" s="23">
        <v>2.9226958883180001</v>
      </c>
      <c r="CF324" s="23">
        <v>2.7767369632080001</v>
      </c>
      <c r="CG324" s="23">
        <v>-0.14595892510999997</v>
      </c>
      <c r="CH324" s="24">
        <v>-4.9939826340946736E-2</v>
      </c>
      <c r="CI324" s="2">
        <v>2.7592074555149999</v>
      </c>
      <c r="CJ324" s="2">
        <v>2.7256515789229998</v>
      </c>
      <c r="CK324" s="2">
        <v>-3.35558765920001E-2</v>
      </c>
      <c r="CL324" s="1">
        <v>-1.2161418498971463E-2</v>
      </c>
      <c r="CN324" s="25" t="s">
        <v>258</v>
      </c>
      <c r="CO324" s="27">
        <v>0</v>
      </c>
      <c r="CP324" s="27">
        <v>0.144123</v>
      </c>
      <c r="CQ324" s="28">
        <f t="shared" si="94"/>
        <v>-8.7028856110917097E-2</v>
      </c>
      <c r="CR324" s="27">
        <f t="shared" si="95"/>
        <v>7.344559991964001</v>
      </c>
      <c r="CU324" s="30">
        <v>340</v>
      </c>
      <c r="CV324" s="30"/>
      <c r="CW324" s="15" t="s">
        <v>258</v>
      </c>
      <c r="CX324" s="36" t="s">
        <v>975</v>
      </c>
      <c r="CY324" s="34" t="s">
        <v>258</v>
      </c>
      <c r="CZ324" s="34" t="s">
        <v>976</v>
      </c>
      <c r="DA324" s="32"/>
      <c r="DB324" s="32"/>
      <c r="DC324" t="s">
        <v>258</v>
      </c>
      <c r="DD324">
        <v>94725</v>
      </c>
      <c r="DE324" t="s">
        <v>1045</v>
      </c>
      <c r="DF324" s="30">
        <v>218</v>
      </c>
      <c r="DG324" s="39" t="s">
        <v>258</v>
      </c>
      <c r="DK324" s="30">
        <v>347</v>
      </c>
      <c r="DL324" s="30"/>
      <c r="DM324" s="32"/>
      <c r="DN324" s="32" t="s">
        <v>258</v>
      </c>
      <c r="DO324" s="41">
        <v>93733</v>
      </c>
    </row>
    <row r="325" spans="1:119" ht="15.75" x14ac:dyDescent="0.25">
      <c r="A325" t="s">
        <v>638</v>
      </c>
      <c r="B325" t="s">
        <v>259</v>
      </c>
      <c r="C325" s="52">
        <v>6.6215223947200004</v>
      </c>
      <c r="D325" s="52">
        <v>6.0390139411540007</v>
      </c>
      <c r="E325" s="52">
        <v>-0.58250845356599967</v>
      </c>
      <c r="F325" s="124">
        <v>-8.7971982701514642E-2</v>
      </c>
      <c r="G325" s="45">
        <v>6.6363751479140003</v>
      </c>
      <c r="H325" s="45">
        <v>6.7560490413940002</v>
      </c>
      <c r="I325" s="45">
        <v>0.1196738934799999</v>
      </c>
      <c r="J325" s="46">
        <v>1.8033021161803487E-2</v>
      </c>
      <c r="K325" s="47">
        <v>3</v>
      </c>
      <c r="L325" s="55">
        <f t="shared" si="86"/>
        <v>6.4294981479139999</v>
      </c>
      <c r="M325" s="55">
        <f t="shared" si="87"/>
        <v>6.5491720413939998</v>
      </c>
      <c r="N325" s="55">
        <f t="shared" si="88"/>
        <v>0.1196738934799999</v>
      </c>
      <c r="O325" s="129">
        <f t="shared" si="89"/>
        <v>1.8613255766910385E-2</v>
      </c>
      <c r="P325" s="54"/>
      <c r="Q325" s="42">
        <f t="shared" si="90"/>
        <v>56.500523872553202</v>
      </c>
      <c r="R325" s="42">
        <f t="shared" si="91"/>
        <v>51.53006076381044</v>
      </c>
      <c r="S325" s="42">
        <f t="shared" si="92"/>
        <v>54.862007849497417</v>
      </c>
      <c r="T325" s="42">
        <f t="shared" si="93"/>
        <v>55.883168433486354</v>
      </c>
      <c r="AB325" t="s">
        <v>259</v>
      </c>
      <c r="AC325" s="2">
        <v>6.6215223947200004</v>
      </c>
      <c r="AD325" s="2">
        <v>6.622336892441</v>
      </c>
      <c r="AE325" s="2">
        <v>8.1449772099961848E-4</v>
      </c>
      <c r="AF325" s="1">
        <v>1.2300762157794689E-4</v>
      </c>
      <c r="AG325" s="2">
        <v>6.6363751479140003</v>
      </c>
      <c r="AH325" s="2">
        <v>6.6365051469929996</v>
      </c>
      <c r="AI325" s="2">
        <v>1.2999907899935437E-4</v>
      </c>
      <c r="AJ325" s="1">
        <v>1.9588868335783692E-5</v>
      </c>
      <c r="AM325" t="s">
        <v>259</v>
      </c>
      <c r="AN325" s="2">
        <v>6.6215223947200004</v>
      </c>
      <c r="AO325" s="2">
        <v>6.4357346463329996</v>
      </c>
      <c r="AP325" s="2">
        <v>-0.18578774838700074</v>
      </c>
      <c r="AQ325" s="1">
        <v>-2.8058162052755093E-2</v>
      </c>
      <c r="AR325" s="2">
        <v>6.6215565910930003</v>
      </c>
      <c r="AS325" s="2">
        <v>3.4196372999950597E-5</v>
      </c>
      <c r="AT325" s="1">
        <v>5.1644275985865081E-6</v>
      </c>
      <c r="AU325" s="2">
        <v>6.6220108900690002</v>
      </c>
      <c r="AV325" s="2">
        <v>4.8849534899986224E-4</v>
      </c>
      <c r="AW325" s="1">
        <v>7.3773872514482214E-5</v>
      </c>
      <c r="AX325" s="2">
        <v>6.2918644045759997</v>
      </c>
      <c r="AY325" s="2">
        <v>-0.32965799014400066</v>
      </c>
      <c r="AZ325" s="1">
        <v>-4.97858302807931E-2</v>
      </c>
      <c r="BA325" s="2">
        <v>6.6213343730269996</v>
      </c>
      <c r="BB325" s="2">
        <v>-1.8802169300080607E-4</v>
      </c>
      <c r="BC325" s="1">
        <v>-2.8395538335826592E-5</v>
      </c>
      <c r="BD325" s="2">
        <v>6.0130881965879999</v>
      </c>
      <c r="BE325" s="2">
        <v>-0.6084341981320005</v>
      </c>
      <c r="BF325" s="1">
        <v>-9.1887357900830441E-2</v>
      </c>
      <c r="BG325" s="1"/>
      <c r="BH325" t="s">
        <v>259</v>
      </c>
      <c r="BI325" s="2">
        <v>6.6363751479140003</v>
      </c>
      <c r="BJ325" s="2">
        <v>6.6341734180170002</v>
      </c>
      <c r="BK325" s="2">
        <v>-2.2017298970000709E-3</v>
      </c>
      <c r="BL325" s="1">
        <v>-3.3176694323739921E-4</v>
      </c>
      <c r="BM325" s="2">
        <v>6.6363805868109997</v>
      </c>
      <c r="BN325" s="2">
        <v>5.4388969994434433E-6</v>
      </c>
      <c r="BO325" s="1">
        <v>8.1955840021386399E-7</v>
      </c>
      <c r="BP325" s="2">
        <v>6.6364318727190001</v>
      </c>
      <c r="BQ325" s="2">
        <v>5.6724804999852552E-5</v>
      </c>
      <c r="BR325" s="1">
        <v>8.5475585294003094E-6</v>
      </c>
      <c r="BS325" s="2">
        <v>6.6827100487689997</v>
      </c>
      <c r="BT325" s="2">
        <v>4.6334900854999361E-2</v>
      </c>
      <c r="BU325" s="1">
        <v>6.9819592506857797E-3</v>
      </c>
      <c r="BV325" s="2">
        <v>6.6363452733899999</v>
      </c>
      <c r="BW325" s="2">
        <v>-2.9874524000383929E-5</v>
      </c>
      <c r="BX325" s="1">
        <v>-4.5016327941880036E-6</v>
      </c>
      <c r="BY325" s="2">
        <v>6.7487151421310001</v>
      </c>
      <c r="BZ325" s="2">
        <v>0.11233999421699981</v>
      </c>
      <c r="CA325" s="1">
        <v>1.6927914970616367E-2</v>
      </c>
      <c r="CC325" t="s">
        <v>259</v>
      </c>
      <c r="CE325" s="23">
        <v>6.6215223947200004</v>
      </c>
      <c r="CF325" s="23">
        <v>6.6454345894350002</v>
      </c>
      <c r="CG325" s="23">
        <v>2.3912194714999835E-2</v>
      </c>
      <c r="CH325" s="24">
        <v>3.6112835220594303E-3</v>
      </c>
      <c r="CI325" s="2">
        <v>6.6363751479140003</v>
      </c>
      <c r="CJ325" s="2">
        <v>6.6452892761080005</v>
      </c>
      <c r="CK325" s="2">
        <v>8.9141281940001704E-3</v>
      </c>
      <c r="CL325" s="1">
        <v>1.3432224663794258E-3</v>
      </c>
      <c r="CN325" s="25" t="s">
        <v>259</v>
      </c>
      <c r="CO325" s="27">
        <v>0</v>
      </c>
      <c r="CP325" s="27">
        <v>0.20687700000000001</v>
      </c>
      <c r="CQ325" s="28">
        <f t="shared" si="94"/>
        <v>-0.21256346798320652</v>
      </c>
      <c r="CR325" s="27">
        <f t="shared" si="95"/>
        <v>4.537449339975999</v>
      </c>
      <c r="CU325" s="30">
        <v>341</v>
      </c>
      <c r="CV325" s="30"/>
      <c r="CW325" s="15" t="s">
        <v>259</v>
      </c>
      <c r="CX325" s="33" t="s">
        <v>971</v>
      </c>
      <c r="CY325" s="34" t="s">
        <v>259</v>
      </c>
      <c r="CZ325" s="34" t="s">
        <v>976</v>
      </c>
      <c r="DA325" s="32"/>
      <c r="DB325" s="32"/>
      <c r="DC325" t="s">
        <v>259</v>
      </c>
      <c r="DD325">
        <v>117194</v>
      </c>
      <c r="DE325" t="s">
        <v>1045</v>
      </c>
      <c r="DF325" s="30">
        <v>248</v>
      </c>
      <c r="DG325" s="39" t="s">
        <v>259</v>
      </c>
      <c r="DK325" s="30">
        <v>348</v>
      </c>
      <c r="DL325" s="30"/>
      <c r="DM325" s="32"/>
      <c r="DN325" s="32" t="s">
        <v>259</v>
      </c>
      <c r="DO325" s="41">
        <v>116930</v>
      </c>
    </row>
    <row r="326" spans="1:119" ht="15.75" x14ac:dyDescent="0.25">
      <c r="A326" t="s">
        <v>639</v>
      </c>
      <c r="B326" t="s">
        <v>260</v>
      </c>
      <c r="C326" s="52">
        <v>8.049097738096</v>
      </c>
      <c r="D326" s="52">
        <v>7.8892830966969996</v>
      </c>
      <c r="E326" s="52">
        <v>-0.15981464139900048</v>
      </c>
      <c r="F326" s="124">
        <v>-1.9854975874203307E-2</v>
      </c>
      <c r="G326" s="45">
        <v>8.0648958805040003</v>
      </c>
      <c r="H326" s="45">
        <v>8.1973397846380003</v>
      </c>
      <c r="I326" s="45">
        <v>0.13244390413399998</v>
      </c>
      <c r="J326" s="46">
        <v>1.6422270801309233E-2</v>
      </c>
      <c r="K326" s="47">
        <v>3</v>
      </c>
      <c r="L326" s="55">
        <f t="shared" ref="L326:L357" si="96">G326-CO326-CP326</f>
        <v>7.7804488805040002</v>
      </c>
      <c r="M326" s="55">
        <f t="shared" ref="M326:M357" si="97">H326-CO326-CP326</f>
        <v>7.9128927846380002</v>
      </c>
      <c r="N326" s="55">
        <f t="shared" ref="N326:N357" si="98">M326-L326</f>
        <v>0.13244390413399998</v>
      </c>
      <c r="O326" s="129">
        <f t="shared" ref="O326:O357" si="99">N326/L326</f>
        <v>1.7022655912035316E-2</v>
      </c>
      <c r="P326" s="54"/>
      <c r="Q326" s="42">
        <f t="shared" ref="Q326:Q357" si="100">C326/$DD326*1000000</f>
        <v>44.703550237960627</v>
      </c>
      <c r="R326" s="42">
        <f t="shared" ref="R326:R357" si="101">D326/$DD326*1000000</f>
        <v>43.815962326494684</v>
      </c>
      <c r="S326" s="42">
        <f t="shared" ref="S326:S357" si="102">L326/$DD326*1000000</f>
        <v>43.211512485096222</v>
      </c>
      <c r="T326" s="42">
        <f t="shared" ref="T326:T357" si="103">M326/$DD326*1000000</f>
        <v>43.947087193568635</v>
      </c>
      <c r="AB326" t="s">
        <v>260</v>
      </c>
      <c r="AC326" s="2">
        <v>8.049097738096</v>
      </c>
      <c r="AD326" s="2">
        <v>8.0512076269369999</v>
      </c>
      <c r="AE326" s="2">
        <v>2.1098888409998295E-3</v>
      </c>
      <c r="AF326" s="1">
        <v>2.6212737248969227E-4</v>
      </c>
      <c r="AG326" s="2">
        <v>8.0648958805040003</v>
      </c>
      <c r="AH326" s="2">
        <v>8.065319120632001</v>
      </c>
      <c r="AI326" s="2">
        <v>4.2324012800065702E-4</v>
      </c>
      <c r="AJ326" s="1">
        <v>5.247930466452686E-5</v>
      </c>
      <c r="AM326" t="s">
        <v>260</v>
      </c>
      <c r="AN326" s="2">
        <v>8.049097738096</v>
      </c>
      <c r="AO326" s="2">
        <v>8.069163820028999</v>
      </c>
      <c r="AP326" s="2">
        <v>2.0066081932998969E-2</v>
      </c>
      <c r="AQ326" s="1">
        <v>2.4929604020121595E-3</v>
      </c>
      <c r="AR326" s="2">
        <v>8.0491872247289997</v>
      </c>
      <c r="AS326" s="2">
        <v>8.9486632999680182E-5</v>
      </c>
      <c r="AT326" s="1">
        <v>1.1117598010537774E-5</v>
      </c>
      <c r="AU326" s="2">
        <v>8.0511314013160007</v>
      </c>
      <c r="AV326" s="2">
        <v>2.0336632200006477E-3</v>
      </c>
      <c r="AW326" s="1">
        <v>2.5265728981962977E-4</v>
      </c>
      <c r="AX326" s="2">
        <v>8.1930642491829992</v>
      </c>
      <c r="AY326" s="2">
        <v>0.1439665110869992</v>
      </c>
      <c r="AZ326" s="1">
        <v>1.7886043351866943E-2</v>
      </c>
      <c r="BA326" s="2">
        <v>8.0486042870060004</v>
      </c>
      <c r="BB326" s="2">
        <v>-4.9345108999965248E-4</v>
      </c>
      <c r="BC326" s="1">
        <v>-6.1305143266452301E-5</v>
      </c>
      <c r="BD326" s="2">
        <v>8.2120618040269999</v>
      </c>
      <c r="BE326" s="2">
        <v>0.16296406593099988</v>
      </c>
      <c r="BF326" s="1">
        <v>2.0246252590485844E-2</v>
      </c>
      <c r="BG326" s="1"/>
      <c r="BH326" t="s">
        <v>260</v>
      </c>
      <c r="BI326" s="2">
        <v>8.0648958805040003</v>
      </c>
      <c r="BJ326" s="2">
        <v>8.12318213006</v>
      </c>
      <c r="BK326" s="2">
        <v>5.8286249555999703E-2</v>
      </c>
      <c r="BL326" s="1">
        <v>7.2271546241409398E-3</v>
      </c>
      <c r="BM326" s="2">
        <v>8.0649138595269996</v>
      </c>
      <c r="BN326" s="2">
        <v>1.7979022999270455E-5</v>
      </c>
      <c r="BO326" s="1">
        <v>2.229293876283359E-6</v>
      </c>
      <c r="BP326" s="2">
        <v>8.0653111337890007</v>
      </c>
      <c r="BQ326" s="2">
        <v>4.1525328500036096E-4</v>
      </c>
      <c r="BR326" s="1">
        <v>5.1488982765938757E-5</v>
      </c>
      <c r="BS326" s="2">
        <v>8.202240768007</v>
      </c>
      <c r="BT326" s="2">
        <v>0.13734488750299967</v>
      </c>
      <c r="BU326" s="1">
        <v>1.7029964123283458E-2</v>
      </c>
      <c r="BV326" s="2">
        <v>8.0647966952489991</v>
      </c>
      <c r="BW326" s="2">
        <v>-9.9185255001188466E-5</v>
      </c>
      <c r="BX326" s="1">
        <v>-1.2298392498898581E-5</v>
      </c>
      <c r="BY326" s="2">
        <v>8.2644012863559997</v>
      </c>
      <c r="BZ326" s="2">
        <v>0.19950540585199938</v>
      </c>
      <c r="CA326" s="1">
        <v>2.4737505456738973E-2</v>
      </c>
      <c r="CC326" t="s">
        <v>260</v>
      </c>
      <c r="CE326" s="23">
        <v>8.049097738096</v>
      </c>
      <c r="CF326" s="23">
        <v>7.725308383592</v>
      </c>
      <c r="CG326" s="23">
        <v>-0.32378935450400004</v>
      </c>
      <c r="CH326" s="24">
        <v>-4.0226788770562481E-2</v>
      </c>
      <c r="CI326" s="2">
        <v>8.0648958805040003</v>
      </c>
      <c r="CJ326" s="2">
        <v>7.9846254696650005</v>
      </c>
      <c r="CK326" s="2">
        <v>-8.0270410838999773E-2</v>
      </c>
      <c r="CL326" s="1">
        <v>-9.9530622624707001E-3</v>
      </c>
      <c r="CN326" s="25" t="s">
        <v>260</v>
      </c>
      <c r="CO326" s="27">
        <v>0</v>
      </c>
      <c r="CP326" s="27">
        <v>0.28444700000000001</v>
      </c>
      <c r="CQ326" s="28">
        <f t="shared" ref="CQ326:CQ346" si="104">CH380-CO326-CP326</f>
        <v>-0.27165812476076368</v>
      </c>
      <c r="CR326" s="27">
        <f t="shared" ref="CR326:CR346" si="105">CI380-CO326-CP326</f>
        <v>5.5285720156469997</v>
      </c>
      <c r="CU326" s="30">
        <v>342</v>
      </c>
      <c r="CV326" s="30"/>
      <c r="CW326" s="15" t="s">
        <v>260</v>
      </c>
      <c r="CX326" s="36" t="s">
        <v>975</v>
      </c>
      <c r="CY326" s="34" t="s">
        <v>260</v>
      </c>
      <c r="CZ326" s="34" t="s">
        <v>976</v>
      </c>
      <c r="DA326" s="32"/>
      <c r="DB326" s="32"/>
      <c r="DC326" t="s">
        <v>260</v>
      </c>
      <c r="DD326">
        <v>180055</v>
      </c>
      <c r="DE326" t="s">
        <v>1045</v>
      </c>
      <c r="DF326" s="30">
        <v>219</v>
      </c>
      <c r="DG326" s="39" t="s">
        <v>260</v>
      </c>
      <c r="DK326" s="30">
        <v>349</v>
      </c>
      <c r="DL326" s="30"/>
      <c r="DM326" s="32"/>
      <c r="DN326" s="32" t="s">
        <v>260</v>
      </c>
      <c r="DO326" s="41">
        <v>178930</v>
      </c>
    </row>
    <row r="327" spans="1:119" ht="15.75" x14ac:dyDescent="0.25">
      <c r="A327" t="s">
        <v>640</v>
      </c>
      <c r="B327" t="s">
        <v>261</v>
      </c>
      <c r="C327" s="52">
        <v>5.0452516850020004</v>
      </c>
      <c r="D327" s="52">
        <v>4.6660494519459998</v>
      </c>
      <c r="E327" s="52">
        <v>-0.37920223305600054</v>
      </c>
      <c r="F327" s="124">
        <v>-7.5160221279595124E-2</v>
      </c>
      <c r="G327" s="45">
        <v>4.8945874452510001</v>
      </c>
      <c r="H327" s="45">
        <v>4.9302448980559994</v>
      </c>
      <c r="I327" s="45">
        <v>3.5657452804999323E-2</v>
      </c>
      <c r="J327" s="46">
        <v>7.2850783041165518E-3</v>
      </c>
      <c r="K327" s="47">
        <v>3</v>
      </c>
      <c r="L327" s="55">
        <f t="shared" si="96"/>
        <v>4.7488414452510002</v>
      </c>
      <c r="M327" s="55">
        <f t="shared" si="97"/>
        <v>4.7844988980559995</v>
      </c>
      <c r="N327" s="55">
        <f t="shared" si="98"/>
        <v>3.5657452804999323E-2</v>
      </c>
      <c r="O327" s="129">
        <f t="shared" si="99"/>
        <v>7.5086635795469578E-3</v>
      </c>
      <c r="P327" s="54"/>
      <c r="Q327" s="42">
        <f t="shared" si="100"/>
        <v>54.337074291090026</v>
      </c>
      <c r="R327" s="42">
        <f t="shared" si="101"/>
        <v>50.253087763685897</v>
      </c>
      <c r="S327" s="42">
        <f t="shared" si="102"/>
        <v>51.144752832505844</v>
      </c>
      <c r="T327" s="42">
        <f t="shared" si="103"/>
        <v>51.528781575384208</v>
      </c>
      <c r="AB327" t="s">
        <v>261</v>
      </c>
      <c r="AC327" s="2">
        <v>5.0452516850020004</v>
      </c>
      <c r="AD327" s="2">
        <v>5.044072099209</v>
      </c>
      <c r="AE327" s="2">
        <v>-1.1795857930003706E-3</v>
      </c>
      <c r="AF327" s="1">
        <v>-2.3380117913778624E-4</v>
      </c>
      <c r="AG327" s="2">
        <v>4.8945874452510001</v>
      </c>
      <c r="AH327" s="2">
        <v>4.8941819827849997</v>
      </c>
      <c r="AI327" s="2">
        <v>-4.054624660003725E-4</v>
      </c>
      <c r="AJ327" s="1">
        <v>-8.2838946190199266E-5</v>
      </c>
      <c r="AM327" t="s">
        <v>261</v>
      </c>
      <c r="AN327" s="2">
        <v>5.0452516850020004</v>
      </c>
      <c r="AO327" s="2">
        <v>4.8957150961889999</v>
      </c>
      <c r="AP327" s="2">
        <v>-0.14953658881300047</v>
      </c>
      <c r="AQ327" s="1">
        <v>-2.9639074153134382E-2</v>
      </c>
      <c r="AR327" s="2">
        <v>5.0452018087839994</v>
      </c>
      <c r="AS327" s="2">
        <v>-4.9876218001010386E-5</v>
      </c>
      <c r="AT327" s="1">
        <v>-9.8857740138667848E-6</v>
      </c>
      <c r="AU327" s="2">
        <v>5.0442452159469999</v>
      </c>
      <c r="AV327" s="2">
        <v>-1.0064690550004585E-3</v>
      </c>
      <c r="AW327" s="1">
        <v>-1.9948837398783991E-4</v>
      </c>
      <c r="AX327" s="2">
        <v>4.764438425921</v>
      </c>
      <c r="AY327" s="2">
        <v>-0.28081325908100041</v>
      </c>
      <c r="AZ327" s="1">
        <v>-5.5658919834618535E-2</v>
      </c>
      <c r="BA327" s="2">
        <v>5.0455264746220001</v>
      </c>
      <c r="BB327" s="2">
        <v>2.7478961999971574E-4</v>
      </c>
      <c r="BC327" s="1">
        <v>5.4464997418579084E-5</v>
      </c>
      <c r="BD327" s="2">
        <v>4.5453496816699994</v>
      </c>
      <c r="BE327" s="2">
        <v>-0.49990200333200097</v>
      </c>
      <c r="BF327" s="1">
        <v>-9.9083660150802319E-2</v>
      </c>
      <c r="BG327" s="1"/>
      <c r="BH327" t="s">
        <v>261</v>
      </c>
      <c r="BI327" s="2">
        <v>4.8945874452510001</v>
      </c>
      <c r="BJ327" s="2">
        <v>4.8895741722060002</v>
      </c>
      <c r="BK327" s="2">
        <v>-5.0132730449998775E-3</v>
      </c>
      <c r="BL327" s="1">
        <v>-1.0242483357538199E-3</v>
      </c>
      <c r="BM327" s="2">
        <v>4.8945702772310007</v>
      </c>
      <c r="BN327" s="2">
        <v>-1.7168019999402873E-5</v>
      </c>
      <c r="BO327" s="1">
        <v>-3.5075520033992318E-6</v>
      </c>
      <c r="BP327" s="2">
        <v>4.8942370509000002</v>
      </c>
      <c r="BQ327" s="2">
        <v>-3.5039435099992744E-4</v>
      </c>
      <c r="BR327" s="1">
        <v>-7.1588127685796987E-5</v>
      </c>
      <c r="BS327" s="2">
        <v>4.8851660058009996</v>
      </c>
      <c r="BT327" s="2">
        <v>-9.4214394500005127E-3</v>
      </c>
      <c r="BU327" s="1">
        <v>-1.9248689609461804E-3</v>
      </c>
      <c r="BV327" s="2">
        <v>4.8946820691750004</v>
      </c>
      <c r="BW327" s="2">
        <v>9.4623924000281079E-5</v>
      </c>
      <c r="BX327" s="1">
        <v>1.9332359480489098E-5</v>
      </c>
      <c r="BY327" s="2">
        <v>4.9248871165349994</v>
      </c>
      <c r="BZ327" s="2">
        <v>3.0299671283999352E-2</v>
      </c>
      <c r="CA327" s="1">
        <v>6.1904443679717631E-3</v>
      </c>
      <c r="CC327" t="s">
        <v>261</v>
      </c>
      <c r="CE327" s="23">
        <v>5.0452516850020004</v>
      </c>
      <c r="CF327" s="23">
        <v>5.1607520720290001</v>
      </c>
      <c r="CG327" s="23">
        <v>0.11550038702699972</v>
      </c>
      <c r="CH327" s="24">
        <v>2.2892889044633245E-2</v>
      </c>
      <c r="CI327" s="2">
        <v>4.8945874452510001</v>
      </c>
      <c r="CJ327" s="2">
        <v>4.9287494242390002</v>
      </c>
      <c r="CK327" s="2">
        <v>3.4161978988000108E-2</v>
      </c>
      <c r="CL327" s="1">
        <v>6.9795420697092566E-3</v>
      </c>
      <c r="CN327" s="25" t="s">
        <v>261</v>
      </c>
      <c r="CO327" s="27">
        <v>0</v>
      </c>
      <c r="CP327" s="27">
        <v>0.14574599999999999</v>
      </c>
      <c r="CQ327" s="28">
        <f t="shared" si="104"/>
        <v>-0.13556623825230252</v>
      </c>
      <c r="CR327" s="27">
        <f t="shared" si="105"/>
        <v>5.3269808774340008</v>
      </c>
      <c r="CU327" s="30">
        <v>343</v>
      </c>
      <c r="CV327" s="30"/>
      <c r="CW327" s="15" t="s">
        <v>261</v>
      </c>
      <c r="CX327" s="33" t="s">
        <v>973</v>
      </c>
      <c r="CY327" s="34" t="s">
        <v>261</v>
      </c>
      <c r="CZ327" s="34" t="s">
        <v>976</v>
      </c>
      <c r="DA327" s="32"/>
      <c r="DB327" s="32"/>
      <c r="DC327" t="s">
        <v>261</v>
      </c>
      <c r="DD327">
        <v>92851</v>
      </c>
      <c r="DE327" t="s">
        <v>1045</v>
      </c>
      <c r="DF327" s="30">
        <v>289</v>
      </c>
      <c r="DG327" s="39" t="s">
        <v>261</v>
      </c>
      <c r="DK327" s="30">
        <v>350</v>
      </c>
      <c r="DL327" s="30"/>
      <c r="DM327" s="32"/>
      <c r="DN327" s="32" t="s">
        <v>261</v>
      </c>
      <c r="DO327" s="41">
        <v>92385</v>
      </c>
    </row>
    <row r="328" spans="1:119" ht="15.75" x14ac:dyDescent="0.25">
      <c r="A328" t="s">
        <v>641</v>
      </c>
      <c r="B328" t="s">
        <v>262</v>
      </c>
      <c r="C328" s="52">
        <v>4.6529465715280001</v>
      </c>
      <c r="D328" s="52">
        <v>4.8893170215840005</v>
      </c>
      <c r="E328" s="52">
        <v>0.23637045005600044</v>
      </c>
      <c r="F328" s="124">
        <v>5.0800164244821276E-2</v>
      </c>
      <c r="G328" s="45">
        <v>5.0417250722629996</v>
      </c>
      <c r="H328" s="45">
        <v>5.1826841469249993</v>
      </c>
      <c r="I328" s="45">
        <v>0.14095907466199975</v>
      </c>
      <c r="J328" s="46">
        <v>2.7958500838826911E-2</v>
      </c>
      <c r="K328" s="47">
        <v>3</v>
      </c>
      <c r="L328" s="55">
        <f t="shared" si="96"/>
        <v>4.8940990722629998</v>
      </c>
      <c r="M328" s="55">
        <f t="shared" si="97"/>
        <v>5.0350581469249995</v>
      </c>
      <c r="N328" s="55">
        <f t="shared" si="98"/>
        <v>0.14095907466199975</v>
      </c>
      <c r="O328" s="129">
        <f t="shared" si="99"/>
        <v>2.880184331798195E-2</v>
      </c>
      <c r="P328" s="54"/>
      <c r="Q328" s="42">
        <f t="shared" si="100"/>
        <v>40.143099945025838</v>
      </c>
      <c r="R328" s="42">
        <f t="shared" si="101"/>
        <v>42.182376015529428</v>
      </c>
      <c r="S328" s="42">
        <f t="shared" si="102"/>
        <v>42.223632955706634</v>
      </c>
      <c r="T328" s="42">
        <f t="shared" si="103"/>
        <v>43.439751416412875</v>
      </c>
      <c r="AB328" t="s">
        <v>262</v>
      </c>
      <c r="AC328" s="2">
        <v>4.6529465715280001</v>
      </c>
      <c r="AD328" s="2">
        <v>4.6526370558570003</v>
      </c>
      <c r="AE328" s="2">
        <v>-3.0951567099979371E-4</v>
      </c>
      <c r="AF328" s="1">
        <v>-6.6520357851036015E-5</v>
      </c>
      <c r="AG328" s="2">
        <v>5.0417250722629996</v>
      </c>
      <c r="AH328" s="2">
        <v>5.0417250722629996</v>
      </c>
      <c r="AI328" s="2">
        <v>0</v>
      </c>
      <c r="AJ328" s="1">
        <v>0</v>
      </c>
      <c r="AM328" t="s">
        <v>262</v>
      </c>
      <c r="AN328" s="2">
        <v>4.6529465715280001</v>
      </c>
      <c r="AO328" s="2">
        <v>4.7512851847690003</v>
      </c>
      <c r="AP328" s="2">
        <v>9.8338613241000239E-2</v>
      </c>
      <c r="AQ328" s="1">
        <v>2.1134696418554925E-2</v>
      </c>
      <c r="AR328" s="2">
        <v>4.652933951764</v>
      </c>
      <c r="AS328" s="2">
        <v>-1.2619764000021405E-5</v>
      </c>
      <c r="AT328" s="1">
        <v>-2.7122090928882403E-6</v>
      </c>
      <c r="AU328" s="2">
        <v>4.653079834533</v>
      </c>
      <c r="AV328" s="2">
        <v>1.3326300499993948E-4</v>
      </c>
      <c r="AW328" s="1">
        <v>2.8640562050592533E-5</v>
      </c>
      <c r="AX328" s="2">
        <v>4.9123836609779996</v>
      </c>
      <c r="AY328" s="2">
        <v>0.25943708944999955</v>
      </c>
      <c r="AZ328" s="1">
        <v>5.5757590477726451E-2</v>
      </c>
      <c r="BA328" s="2">
        <v>4.6530153662410001</v>
      </c>
      <c r="BB328" s="2">
        <v>6.8794713000031038E-5</v>
      </c>
      <c r="BC328" s="1">
        <v>1.4785192983086256E-5</v>
      </c>
      <c r="BD328" s="2">
        <v>5.0555245340790007</v>
      </c>
      <c r="BE328" s="2">
        <v>0.40257796255100065</v>
      </c>
      <c r="BF328" s="1">
        <v>8.6521080000021663E-2</v>
      </c>
      <c r="BG328" s="1"/>
      <c r="BH328" t="s">
        <v>262</v>
      </c>
      <c r="BI328" s="2">
        <v>5.0417250722629996</v>
      </c>
      <c r="BJ328" s="2">
        <v>5.0868319761549996</v>
      </c>
      <c r="BK328" s="2">
        <v>4.5106903892000005E-2</v>
      </c>
      <c r="BL328" s="1">
        <v>8.9467202684563648E-3</v>
      </c>
      <c r="BM328" s="2">
        <v>5.0417250722629996</v>
      </c>
      <c r="BN328" s="2">
        <v>0</v>
      </c>
      <c r="BO328" s="1">
        <v>0</v>
      </c>
      <c r="BP328" s="2">
        <v>5.0417250722629996</v>
      </c>
      <c r="BQ328" s="2">
        <v>0</v>
      </c>
      <c r="BR328" s="1">
        <v>0</v>
      </c>
      <c r="BS328" s="2">
        <v>5.1263005170600007</v>
      </c>
      <c r="BT328" s="2">
        <v>8.4575444797001076E-2</v>
      </c>
      <c r="BU328" s="1">
        <v>1.6775100503256722E-2</v>
      </c>
      <c r="BV328" s="2">
        <v>5.0417250722629996</v>
      </c>
      <c r="BW328" s="2">
        <v>0</v>
      </c>
      <c r="BX328" s="1">
        <v>0</v>
      </c>
      <c r="BY328" s="2">
        <v>5.1834800216699994</v>
      </c>
      <c r="BZ328" s="2">
        <v>0.14175494940699984</v>
      </c>
      <c r="CA328" s="1">
        <v>2.8116358463666193E-2</v>
      </c>
      <c r="CC328" t="s">
        <v>262</v>
      </c>
      <c r="CE328" s="23">
        <v>4.6529465715280001</v>
      </c>
      <c r="CF328" s="23">
        <v>4.4837472583590001</v>
      </c>
      <c r="CG328" s="23">
        <v>-0.16919931316899994</v>
      </c>
      <c r="CH328" s="24">
        <v>-3.6363906304953744E-2</v>
      </c>
      <c r="CI328" s="2">
        <v>5.0417250722629996</v>
      </c>
      <c r="CJ328" s="2">
        <v>5.0417250722629996</v>
      </c>
      <c r="CK328" s="2">
        <v>0</v>
      </c>
      <c r="CL328" s="1">
        <v>0</v>
      </c>
      <c r="CN328" s="25" t="s">
        <v>262</v>
      </c>
      <c r="CO328" s="27">
        <v>0</v>
      </c>
      <c r="CP328" s="27">
        <v>0.14762600000000001</v>
      </c>
      <c r="CQ328" s="28">
        <f t="shared" si="104"/>
        <v>-9.6730801865900828E-2</v>
      </c>
      <c r="CR328" s="27">
        <f t="shared" si="105"/>
        <v>4.5444602403490002</v>
      </c>
      <c r="CU328" s="30">
        <v>344</v>
      </c>
      <c r="CV328" s="30"/>
      <c r="CW328" s="15" t="s">
        <v>262</v>
      </c>
      <c r="CX328" s="33" t="s">
        <v>603</v>
      </c>
      <c r="CY328" s="34" t="s">
        <v>262</v>
      </c>
      <c r="CZ328" s="34" t="s">
        <v>976</v>
      </c>
      <c r="DA328" s="32"/>
      <c r="DB328" s="32"/>
      <c r="DC328" t="s">
        <v>262</v>
      </c>
      <c r="DD328">
        <v>115909</v>
      </c>
      <c r="DE328" t="s">
        <v>1045</v>
      </c>
      <c r="DF328" s="30">
        <v>174</v>
      </c>
      <c r="DG328" s="39" t="s">
        <v>262</v>
      </c>
      <c r="DK328" s="30">
        <v>351</v>
      </c>
      <c r="DL328" s="30"/>
      <c r="DM328" s="32"/>
      <c r="DN328" s="32" t="s">
        <v>262</v>
      </c>
      <c r="DO328" s="41">
        <v>115281</v>
      </c>
    </row>
    <row r="329" spans="1:119" ht="15.75" x14ac:dyDescent="0.25">
      <c r="A329" t="s">
        <v>642</v>
      </c>
      <c r="B329" t="s">
        <v>263</v>
      </c>
      <c r="C329" s="52">
        <v>4.8343867305549999</v>
      </c>
      <c r="D329" s="52">
        <v>5.1652865134730002</v>
      </c>
      <c r="E329" s="52">
        <v>0.33089978291800026</v>
      </c>
      <c r="F329" s="124">
        <v>6.844710639854254E-2</v>
      </c>
      <c r="G329" s="45">
        <v>4.3381888041209997</v>
      </c>
      <c r="H329" s="45">
        <v>4.4991328451739996</v>
      </c>
      <c r="I329" s="45">
        <v>0.16094404105299986</v>
      </c>
      <c r="J329" s="46">
        <v>3.7099362964588677E-2</v>
      </c>
      <c r="K329" s="47">
        <v>4</v>
      </c>
      <c r="L329" s="55">
        <f t="shared" si="96"/>
        <v>4.1650038041209996</v>
      </c>
      <c r="M329" s="55">
        <f t="shared" si="97"/>
        <v>4.3259478451739994</v>
      </c>
      <c r="N329" s="55">
        <f t="shared" si="98"/>
        <v>0.16094404105299986</v>
      </c>
      <c r="O329" s="129">
        <f t="shared" si="99"/>
        <v>3.8641991369553187E-2</v>
      </c>
      <c r="P329" s="54"/>
      <c r="Q329" s="42">
        <f t="shared" si="100"/>
        <v>41.775865700169369</v>
      </c>
      <c r="R329" s="42">
        <f t="shared" si="101"/>
        <v>44.635302824640085</v>
      </c>
      <c r="S329" s="42">
        <f t="shared" si="102"/>
        <v>35.991460604906578</v>
      </c>
      <c r="T329" s="42">
        <f t="shared" si="103"/>
        <v>37.382242314978996</v>
      </c>
      <c r="AB329" t="s">
        <v>263</v>
      </c>
      <c r="AC329" s="2">
        <v>4.8343867305549999</v>
      </c>
      <c r="AD329" s="2">
        <v>4.8355291778469995</v>
      </c>
      <c r="AE329" s="2">
        <v>1.1424472919996376E-3</v>
      </c>
      <c r="AF329" s="1">
        <v>2.3631690133082956E-4</v>
      </c>
      <c r="AG329" s="2">
        <v>4.3381888041209997</v>
      </c>
      <c r="AH329" s="2">
        <v>4.3382199097319996</v>
      </c>
      <c r="AI329" s="2">
        <v>3.1105610999837552E-5</v>
      </c>
      <c r="AJ329" s="1">
        <v>7.1701837804498562E-6</v>
      </c>
      <c r="AM329" t="s">
        <v>263</v>
      </c>
      <c r="AN329" s="2">
        <v>4.8343867305549999</v>
      </c>
      <c r="AO329" s="2">
        <v>5.022299822021</v>
      </c>
      <c r="AP329" s="2">
        <v>0.1879130914660001</v>
      </c>
      <c r="AQ329" s="1">
        <v>3.8870099133427663E-2</v>
      </c>
      <c r="AR329" s="2">
        <v>4.8344353403629992</v>
      </c>
      <c r="AS329" s="2">
        <v>4.860980799925585E-5</v>
      </c>
      <c r="AT329" s="1">
        <v>1.0055010223328848E-5</v>
      </c>
      <c r="AU329" s="2">
        <v>4.8356198656079998</v>
      </c>
      <c r="AV329" s="2">
        <v>1.2331350529999341E-3</v>
      </c>
      <c r="AW329" s="1">
        <v>2.5507579797166271E-4</v>
      </c>
      <c r="AX329" s="2">
        <v>5.1350425465010003</v>
      </c>
      <c r="AY329" s="2">
        <v>0.30065581594600044</v>
      </c>
      <c r="AZ329" s="1">
        <v>6.2191097382787247E-2</v>
      </c>
      <c r="BA329" s="2">
        <v>4.8341184415439997</v>
      </c>
      <c r="BB329" s="2">
        <v>-2.6828901100017788E-4</v>
      </c>
      <c r="BC329" s="1">
        <v>-5.5495976212349404E-5</v>
      </c>
      <c r="BD329" s="2">
        <v>5.4077994629620001</v>
      </c>
      <c r="BE329" s="2">
        <v>0.57341273240700019</v>
      </c>
      <c r="BF329" s="1">
        <v>0.1186112664058986</v>
      </c>
      <c r="BG329" s="1"/>
      <c r="BH329" t="s">
        <v>263</v>
      </c>
      <c r="BI329" s="2">
        <v>4.3381888041209997</v>
      </c>
      <c r="BJ329" s="2">
        <v>4.4127750233879999</v>
      </c>
      <c r="BK329" s="2">
        <v>7.4586219267000153E-2</v>
      </c>
      <c r="BL329" s="1">
        <v>1.7192939873006002E-2</v>
      </c>
      <c r="BM329" s="2">
        <v>4.3381901847639996</v>
      </c>
      <c r="BN329" s="2">
        <v>1.3806429999263514E-6</v>
      </c>
      <c r="BO329" s="1">
        <v>3.182533223576691E-7</v>
      </c>
      <c r="BP329" s="2">
        <v>4.3382696913799998</v>
      </c>
      <c r="BQ329" s="2">
        <v>8.0887259000128608E-5</v>
      </c>
      <c r="BR329" s="1">
        <v>1.8645398495171748E-5</v>
      </c>
      <c r="BS329" s="2">
        <v>4.4699350127170003</v>
      </c>
      <c r="BT329" s="2">
        <v>0.13174620859600061</v>
      </c>
      <c r="BU329" s="1">
        <v>3.03689430185358E-2</v>
      </c>
      <c r="BV329" s="2">
        <v>4.3381810948139998</v>
      </c>
      <c r="BW329" s="2">
        <v>-7.7093069998923625E-6</v>
      </c>
      <c r="BX329" s="1">
        <v>-1.7770796403718108E-6</v>
      </c>
      <c r="BY329" s="2">
        <v>4.5603667922759996</v>
      </c>
      <c r="BZ329" s="2">
        <v>0.22217798815499989</v>
      </c>
      <c r="CA329" s="1">
        <v>5.1214457965486689E-2</v>
      </c>
      <c r="CC329" t="s">
        <v>263</v>
      </c>
      <c r="CE329" s="23">
        <v>4.8343867305549999</v>
      </c>
      <c r="CF329" s="23">
        <v>4.5928073760980004</v>
      </c>
      <c r="CG329" s="23">
        <v>-0.24157935445699952</v>
      </c>
      <c r="CH329" s="24">
        <v>-4.9971044502942694E-2</v>
      </c>
      <c r="CI329" s="2">
        <v>4.3381888041209997</v>
      </c>
      <c r="CJ329" s="2">
        <v>4.2849084422840003</v>
      </c>
      <c r="CK329" s="2">
        <v>-5.3280361836999468E-2</v>
      </c>
      <c r="CL329" s="1">
        <v>-1.2281706546839676E-2</v>
      </c>
      <c r="CN329" s="25" t="s">
        <v>263</v>
      </c>
      <c r="CO329" s="27">
        <v>0</v>
      </c>
      <c r="CP329" s="27">
        <v>0.17318500000000001</v>
      </c>
      <c r="CQ329" s="28">
        <f t="shared" si="104"/>
        <v>-0.15220337224316968</v>
      </c>
      <c r="CR329" s="27">
        <f t="shared" si="105"/>
        <v>3.6735963468999997</v>
      </c>
      <c r="CU329" s="30">
        <v>345</v>
      </c>
      <c r="CV329" s="30"/>
      <c r="CW329" s="15" t="s">
        <v>263</v>
      </c>
      <c r="CX329" s="33" t="s">
        <v>603</v>
      </c>
      <c r="CY329" s="34" t="s">
        <v>263</v>
      </c>
      <c r="CZ329" s="34" t="s">
        <v>976</v>
      </c>
      <c r="DA329" s="32"/>
      <c r="DB329" s="32"/>
      <c r="DC329" t="s">
        <v>263</v>
      </c>
      <c r="DD329">
        <v>115722</v>
      </c>
      <c r="DE329" t="s">
        <v>1045</v>
      </c>
      <c r="DF329" s="30">
        <v>175</v>
      </c>
      <c r="DG329" s="39" t="s">
        <v>263</v>
      </c>
      <c r="DK329" s="30">
        <v>352</v>
      </c>
      <c r="DL329" s="30"/>
      <c r="DM329" s="32"/>
      <c r="DN329" s="32" t="s">
        <v>263</v>
      </c>
      <c r="DO329" s="41">
        <v>114925</v>
      </c>
    </row>
    <row r="330" spans="1:119" ht="15.75" x14ac:dyDescent="0.25">
      <c r="A330" t="s">
        <v>643</v>
      </c>
      <c r="B330" t="s">
        <v>276</v>
      </c>
      <c r="C330" s="52">
        <v>5.7276761021729996</v>
      </c>
      <c r="D330" s="52">
        <v>6.35746436173</v>
      </c>
      <c r="E330" s="52">
        <v>0.62978825955700035</v>
      </c>
      <c r="F330" s="124">
        <v>0.10995528523654953</v>
      </c>
      <c r="G330" s="45">
        <v>5.7827192113399999</v>
      </c>
      <c r="H330" s="45">
        <v>6.0547916015769996</v>
      </c>
      <c r="I330" s="45">
        <v>0.27207239023699969</v>
      </c>
      <c r="J330" s="46">
        <v>4.7049213405254336E-2</v>
      </c>
      <c r="K330" s="47">
        <v>2</v>
      </c>
      <c r="L330" s="55">
        <f t="shared" si="96"/>
        <v>5.6232502113400002</v>
      </c>
      <c r="M330" s="55">
        <f t="shared" si="97"/>
        <v>5.8953226015769999</v>
      </c>
      <c r="N330" s="55">
        <f t="shared" si="98"/>
        <v>0.27207239023699969</v>
      </c>
      <c r="O330" s="129">
        <f t="shared" si="99"/>
        <v>4.8383475750079744E-2</v>
      </c>
      <c r="P330" s="54"/>
      <c r="Q330" s="42">
        <f t="shared" si="100"/>
        <v>48.061457215273464</v>
      </c>
      <c r="R330" s="42">
        <f t="shared" si="101"/>
        <v>53.346068452263076</v>
      </c>
      <c r="S330" s="42">
        <f t="shared" si="102"/>
        <v>47.185209956366322</v>
      </c>
      <c r="T330" s="42">
        <f t="shared" si="103"/>
        <v>49.468194418052597</v>
      </c>
      <c r="AB330" t="s">
        <v>276</v>
      </c>
      <c r="AC330" s="2">
        <v>5.7276761021729996</v>
      </c>
      <c r="AD330" s="2">
        <v>5.7279568367470004</v>
      </c>
      <c r="AE330" s="2">
        <v>2.8073457400079604E-4</v>
      </c>
      <c r="AF330" s="1">
        <v>4.9013695780438649E-5</v>
      </c>
      <c r="AG330" s="2">
        <v>5.7827192113399999</v>
      </c>
      <c r="AH330" s="2">
        <v>5.782749561518</v>
      </c>
      <c r="AI330" s="2">
        <v>3.0350178000126959E-5</v>
      </c>
      <c r="AJ330" s="1">
        <v>5.2484267160352175E-6</v>
      </c>
      <c r="AM330" t="s">
        <v>276</v>
      </c>
      <c r="AN330" s="2">
        <v>5.7276761021729996</v>
      </c>
      <c r="AO330" s="2">
        <v>5.9549401550470007</v>
      </c>
      <c r="AP330" s="2">
        <v>0.22726405287400109</v>
      </c>
      <c r="AQ330" s="1">
        <v>3.9678230545854419E-2</v>
      </c>
      <c r="AR330" s="2">
        <v>5.7276880977809999</v>
      </c>
      <c r="AS330" s="2">
        <v>1.1995608000248126E-5</v>
      </c>
      <c r="AT330" s="1">
        <v>2.0943237337909454E-6</v>
      </c>
      <c r="AU330" s="2">
        <v>5.7280222043569999</v>
      </c>
      <c r="AV330" s="2">
        <v>3.4610218400032977E-4</v>
      </c>
      <c r="AW330" s="1">
        <v>6.0426284207834913E-5</v>
      </c>
      <c r="AX330" s="2">
        <v>6.1063149184490007</v>
      </c>
      <c r="AY330" s="2">
        <v>0.37863881627600104</v>
      </c>
      <c r="AZ330" s="1">
        <v>6.6106883406404707E-2</v>
      </c>
      <c r="BA330" s="2">
        <v>5.7276098166049998</v>
      </c>
      <c r="BB330" s="2">
        <v>-6.6285567999813111E-5</v>
      </c>
      <c r="BC330" s="1">
        <v>-1.15728555206998E-5</v>
      </c>
      <c r="BD330" s="2">
        <v>6.4408830681180005</v>
      </c>
      <c r="BE330" s="2">
        <v>0.71320696594500088</v>
      </c>
      <c r="BF330" s="1">
        <v>0.12451943043260079</v>
      </c>
      <c r="BG330" s="1"/>
      <c r="BH330" t="s">
        <v>276</v>
      </c>
      <c r="BI330" s="2">
        <v>5.7827192113399999</v>
      </c>
      <c r="BJ330" s="2">
        <v>5.877608479229</v>
      </c>
      <c r="BK330" s="2">
        <v>9.4889267889000095E-2</v>
      </c>
      <c r="BL330" s="1">
        <v>1.6409108659974497E-2</v>
      </c>
      <c r="BM330" s="2">
        <v>5.7827205254229996</v>
      </c>
      <c r="BN330" s="2">
        <v>1.3140829997482228E-6</v>
      </c>
      <c r="BO330" s="1">
        <v>2.2724309303679941E-7</v>
      </c>
      <c r="BP330" s="2">
        <v>5.7827700725159996</v>
      </c>
      <c r="BQ330" s="2">
        <v>5.0861175999727948E-5</v>
      </c>
      <c r="BR330" s="1">
        <v>8.7953736193845299E-6</v>
      </c>
      <c r="BS330" s="2">
        <v>5.9506299844730002</v>
      </c>
      <c r="BT330" s="2">
        <v>0.16791077313300029</v>
      </c>
      <c r="BU330" s="1">
        <v>2.9036646428158699E-2</v>
      </c>
      <c r="BV330" s="2">
        <v>5.7827119231080006</v>
      </c>
      <c r="BW330" s="2">
        <v>-7.2882319992473299E-6</v>
      </c>
      <c r="BX330" s="1">
        <v>-1.2603468598224511E-6</v>
      </c>
      <c r="BY330" s="2">
        <v>6.0732666664110004</v>
      </c>
      <c r="BZ330" s="2">
        <v>0.29054745507100055</v>
      </c>
      <c r="CA330" s="1">
        <v>5.0244088369574058E-2</v>
      </c>
      <c r="CC330" t="s">
        <v>276</v>
      </c>
      <c r="CE330" s="23">
        <v>5.7276761021729996</v>
      </c>
      <c r="CF330" s="23">
        <v>5.6466815992050003</v>
      </c>
      <c r="CG330" s="23">
        <v>-8.099450296799926E-2</v>
      </c>
      <c r="CH330" s="24">
        <v>-1.4140901392324033E-2</v>
      </c>
      <c r="CI330" s="2">
        <v>5.7827192113399999</v>
      </c>
      <c r="CJ330" s="2">
        <v>5.7631645688070003</v>
      </c>
      <c r="CK330" s="2">
        <v>-1.9554642532999544E-2</v>
      </c>
      <c r="CL330" s="1">
        <v>-3.3815652841404776E-3</v>
      </c>
      <c r="CN330" s="25" t="s">
        <v>276</v>
      </c>
      <c r="CO330" s="27">
        <v>0</v>
      </c>
      <c r="CP330" s="27">
        <v>0.159469</v>
      </c>
      <c r="CQ330" s="28">
        <f t="shared" si="104"/>
        <v>-0.11668762235166563</v>
      </c>
      <c r="CR330" s="27">
        <f t="shared" si="105"/>
        <v>6.9589686592340003</v>
      </c>
      <c r="CU330" s="30">
        <v>360</v>
      </c>
      <c r="CV330" s="30"/>
      <c r="CW330" s="15" t="s">
        <v>276</v>
      </c>
      <c r="CX330" s="36" t="s">
        <v>975</v>
      </c>
      <c r="CY330" s="34" t="s">
        <v>276</v>
      </c>
      <c r="CZ330" s="34" t="s">
        <v>976</v>
      </c>
      <c r="DA330" s="32"/>
      <c r="DB330" s="32"/>
      <c r="DC330" t="s">
        <v>276</v>
      </c>
      <c r="DD330">
        <v>119174</v>
      </c>
      <c r="DE330" t="s">
        <v>1045</v>
      </c>
      <c r="DF330" s="30">
        <v>220</v>
      </c>
      <c r="DG330" s="39" t="s">
        <v>276</v>
      </c>
      <c r="DK330" s="30">
        <v>365</v>
      </c>
      <c r="DL330" s="30"/>
      <c r="DM330" s="32"/>
      <c r="DN330" s="32" t="s">
        <v>276</v>
      </c>
      <c r="DO330" s="41">
        <v>117633</v>
      </c>
    </row>
    <row r="331" spans="1:119" ht="15.75" x14ac:dyDescent="0.25">
      <c r="B331" t="s">
        <v>277</v>
      </c>
      <c r="C331" s="52">
        <v>8.8196725417219994</v>
      </c>
      <c r="D331" s="52">
        <v>8.8784224386999995</v>
      </c>
      <c r="E331" s="52">
        <v>5.8749896978000038E-2</v>
      </c>
      <c r="F331" s="124">
        <v>6.6612333621322182E-3</v>
      </c>
      <c r="G331" s="45">
        <v>9.3988928291970009</v>
      </c>
      <c r="H331" s="45">
        <v>9.6598797833310002</v>
      </c>
      <c r="I331" s="45">
        <v>0.2609869541339993</v>
      </c>
      <c r="J331" s="46">
        <v>2.7767840199567087E-2</v>
      </c>
      <c r="K331" s="47">
        <v>2</v>
      </c>
      <c r="L331" s="55">
        <f t="shared" si="96"/>
        <v>9.1658618291970004</v>
      </c>
      <c r="M331" s="55">
        <f t="shared" si="97"/>
        <v>9.4268487833309997</v>
      </c>
      <c r="N331" s="55">
        <f t="shared" si="98"/>
        <v>0.2609869541339993</v>
      </c>
      <c r="O331" s="129">
        <f t="shared" si="99"/>
        <v>2.8473804100193789E-2</v>
      </c>
      <c r="P331" s="54"/>
      <c r="Q331" s="42">
        <f t="shared" si="100"/>
        <v>57.223410185898636</v>
      </c>
      <c r="R331" s="42">
        <f t="shared" si="101"/>
        <v>57.604588674923924</v>
      </c>
      <c r="S331" s="42">
        <f t="shared" si="102"/>
        <v>59.469540244064959</v>
      </c>
      <c r="T331" s="42">
        <f t="shared" si="103"/>
        <v>61.162864282903051</v>
      </c>
      <c r="AB331" t="s">
        <v>277</v>
      </c>
      <c r="AC331" s="2">
        <v>8.8196725417219994</v>
      </c>
      <c r="AD331" s="2">
        <v>8.8176835477270004</v>
      </c>
      <c r="AE331" s="2">
        <v>-1.9889939949990776E-3</v>
      </c>
      <c r="AF331" s="1">
        <v>-2.2551789599784119E-4</v>
      </c>
      <c r="AG331" s="2">
        <v>9.3988928291970009</v>
      </c>
      <c r="AH331" s="2">
        <v>9.3988928291970009</v>
      </c>
      <c r="AI331" s="2">
        <v>0</v>
      </c>
      <c r="AJ331" s="1">
        <v>0</v>
      </c>
      <c r="AM331" t="s">
        <v>277</v>
      </c>
      <c r="AN331" s="2">
        <v>8.8196725417219994</v>
      </c>
      <c r="AO331" s="2">
        <v>8.7349874941450008</v>
      </c>
      <c r="AP331" s="2">
        <v>-8.4685047576998684E-2</v>
      </c>
      <c r="AQ331" s="1">
        <v>-9.6018358024508154E-3</v>
      </c>
      <c r="AR331" s="2">
        <v>8.8195882955350005</v>
      </c>
      <c r="AS331" s="2">
        <v>-8.4246186998981898E-5</v>
      </c>
      <c r="AT331" s="1">
        <v>-9.552076519899142E-6</v>
      </c>
      <c r="AU331" s="2">
        <v>8.8178514238639991</v>
      </c>
      <c r="AV331" s="2">
        <v>-1.8211178580003207E-3</v>
      </c>
      <c r="AW331" s="1">
        <v>-2.0648361369261857E-4</v>
      </c>
      <c r="AX331" s="2">
        <v>8.7387782100230016</v>
      </c>
      <c r="AY331" s="2">
        <v>-8.0894331698997846E-2</v>
      </c>
      <c r="AZ331" s="1">
        <v>-9.1720334645444337E-3</v>
      </c>
      <c r="BA331" s="2">
        <v>8.8201369191490002</v>
      </c>
      <c r="BB331" s="2">
        <v>4.6437742700078388E-4</v>
      </c>
      <c r="BC331" s="1">
        <v>5.2652456744172543E-5</v>
      </c>
      <c r="BD331" s="2">
        <v>8.6178600479559986</v>
      </c>
      <c r="BE331" s="2">
        <v>-0.20181249376600086</v>
      </c>
      <c r="BF331" s="1">
        <v>-2.2882084659188257E-2</v>
      </c>
      <c r="BG331" s="1"/>
      <c r="BH331" t="s">
        <v>277</v>
      </c>
      <c r="BI331" s="2">
        <v>9.3988928291970009</v>
      </c>
      <c r="BJ331" s="2">
        <v>9.4824086545199986</v>
      </c>
      <c r="BK331" s="2">
        <v>8.3515825322997728E-2</v>
      </c>
      <c r="BL331" s="1">
        <v>8.8857088638740166E-3</v>
      </c>
      <c r="BM331" s="2">
        <v>9.3988928291970009</v>
      </c>
      <c r="BN331" s="2">
        <v>0</v>
      </c>
      <c r="BO331" s="1">
        <v>0</v>
      </c>
      <c r="BP331" s="2">
        <v>9.3988928291970009</v>
      </c>
      <c r="BQ331" s="2">
        <v>0</v>
      </c>
      <c r="BR331" s="1">
        <v>0</v>
      </c>
      <c r="BS331" s="2">
        <v>9.5554850016779991</v>
      </c>
      <c r="BT331" s="2">
        <v>0.15659217248099822</v>
      </c>
      <c r="BU331" s="1">
        <v>1.6660704119803943E-2</v>
      </c>
      <c r="BV331" s="2">
        <v>9.3988928291970009</v>
      </c>
      <c r="BW331" s="2">
        <v>0</v>
      </c>
      <c r="BX331" s="1">
        <v>0</v>
      </c>
      <c r="BY331" s="2">
        <v>9.6494403051660012</v>
      </c>
      <c r="BZ331" s="2">
        <v>0.25054747596900029</v>
      </c>
      <c r="CA331" s="1">
        <v>2.6657126591622806E-2</v>
      </c>
      <c r="CC331" t="s">
        <v>277</v>
      </c>
      <c r="CE331" s="23">
        <v>8.8196725417219994</v>
      </c>
      <c r="CF331" s="23">
        <v>9.0767007306859995</v>
      </c>
      <c r="CG331" s="23">
        <v>0.25702818896400004</v>
      </c>
      <c r="CH331" s="24">
        <v>2.9142599994286918E-2</v>
      </c>
      <c r="CI331" s="2">
        <v>9.3988928291970009</v>
      </c>
      <c r="CJ331" s="2">
        <v>9.3988928291970009</v>
      </c>
      <c r="CK331" s="2">
        <v>0</v>
      </c>
      <c r="CL331" s="1">
        <v>0</v>
      </c>
      <c r="CN331" s="25" t="s">
        <v>277</v>
      </c>
      <c r="CO331" s="27">
        <v>0</v>
      </c>
      <c r="CP331" s="27">
        <v>0.23303099999999999</v>
      </c>
      <c r="CQ331" s="28">
        <f t="shared" si="104"/>
        <v>-0.23518834994586865</v>
      </c>
      <c r="CR331" s="27">
        <f t="shared" si="105"/>
        <v>4.5329359700049991</v>
      </c>
      <c r="CU331" s="30">
        <v>361</v>
      </c>
      <c r="CV331" s="30"/>
      <c r="CW331" s="15" t="s">
        <v>277</v>
      </c>
      <c r="CX331" s="33" t="s">
        <v>973</v>
      </c>
      <c r="CY331" s="34" t="s">
        <v>277</v>
      </c>
      <c r="CZ331" s="34" t="s">
        <v>976</v>
      </c>
      <c r="DA331" s="32"/>
      <c r="DB331" s="32"/>
      <c r="DC331" t="s">
        <v>277</v>
      </c>
      <c r="DD331">
        <v>154127</v>
      </c>
      <c r="DE331" t="s">
        <v>1045</v>
      </c>
      <c r="DF331" s="30">
        <v>290</v>
      </c>
      <c r="DG331" s="39" t="s">
        <v>277</v>
      </c>
      <c r="DK331" s="30">
        <v>366</v>
      </c>
      <c r="DL331" s="30"/>
      <c r="DM331" s="32"/>
      <c r="DN331" s="32" t="s">
        <v>277</v>
      </c>
      <c r="DO331" s="41">
        <v>152903</v>
      </c>
    </row>
    <row r="332" spans="1:119" ht="15.75" x14ac:dyDescent="0.25">
      <c r="B332" t="s">
        <v>278</v>
      </c>
      <c r="C332" s="52">
        <v>5.7613906859609996</v>
      </c>
      <c r="D332" s="52">
        <v>5.3694713161850007</v>
      </c>
      <c r="E332" s="52">
        <v>-0.39191936977599884</v>
      </c>
      <c r="F332" s="124">
        <v>-6.8025133364242027E-2</v>
      </c>
      <c r="G332" s="45">
        <v>5.4194427203749997</v>
      </c>
      <c r="H332" s="45">
        <v>5.430557870785</v>
      </c>
      <c r="I332" s="45">
        <v>1.1115150410000219E-2</v>
      </c>
      <c r="J332" s="46">
        <v>2.0509766379136307E-3</v>
      </c>
      <c r="K332" s="47">
        <v>2</v>
      </c>
      <c r="L332" s="55">
        <f t="shared" si="96"/>
        <v>5.2784687203749998</v>
      </c>
      <c r="M332" s="55">
        <f t="shared" si="97"/>
        <v>5.289583870785</v>
      </c>
      <c r="N332" s="55">
        <f t="shared" si="98"/>
        <v>1.1115150410000219E-2</v>
      </c>
      <c r="O332" s="129">
        <f t="shared" si="99"/>
        <v>2.1057528231806137E-3</v>
      </c>
      <c r="P332" s="54"/>
      <c r="Q332" s="42">
        <f t="shared" si="100"/>
        <v>58.764516084545392</v>
      </c>
      <c r="R332" s="42">
        <f t="shared" si="101"/>
        <v>54.767052040809048</v>
      </c>
      <c r="S332" s="42">
        <f t="shared" si="102"/>
        <v>53.838851924430344</v>
      </c>
      <c r="T332" s="42">
        <f t="shared" si="103"/>
        <v>53.952223238867013</v>
      </c>
      <c r="AB332" t="s">
        <v>278</v>
      </c>
      <c r="AC332" s="2">
        <v>5.7613906859609996</v>
      </c>
      <c r="AD332" s="2">
        <v>5.7622649402809998</v>
      </c>
      <c r="AE332" s="2">
        <v>8.7425432000021175E-4</v>
      </c>
      <c r="AF332" s="1">
        <v>1.5174362712991164E-4</v>
      </c>
      <c r="AG332" s="2">
        <v>5.4194427203749997</v>
      </c>
      <c r="AH332" s="2">
        <v>5.4194776087949998</v>
      </c>
      <c r="AI332" s="2">
        <v>3.488842000010095E-5</v>
      </c>
      <c r="AJ332" s="1">
        <v>6.4376397722470692E-6</v>
      </c>
      <c r="AM332" t="s">
        <v>278</v>
      </c>
      <c r="AN332" s="2">
        <v>5.7613906859609996</v>
      </c>
      <c r="AO332" s="2">
        <v>5.6017076622970006</v>
      </c>
      <c r="AP332" s="2">
        <v>-0.159683023663999</v>
      </c>
      <c r="AQ332" s="1">
        <v>-2.7716055440070175E-2</v>
      </c>
      <c r="AR332" s="2">
        <v>5.7614273615690008</v>
      </c>
      <c r="AS332" s="2">
        <v>3.6675608001246474E-5</v>
      </c>
      <c r="AT332" s="1">
        <v>6.3657561169415793E-6</v>
      </c>
      <c r="AU332" s="2">
        <v>5.7618898376949996</v>
      </c>
      <c r="AV332" s="2">
        <v>4.9915173400005841E-4</v>
      </c>
      <c r="AW332" s="1">
        <v>8.6637369553215765E-5</v>
      </c>
      <c r="AX332" s="2">
        <v>5.5712957473899998</v>
      </c>
      <c r="AY332" s="2">
        <v>-0.19009493857099979</v>
      </c>
      <c r="AZ332" s="1">
        <v>-3.2994627327428319E-2</v>
      </c>
      <c r="BA332" s="2">
        <v>5.7611890794900003</v>
      </c>
      <c r="BB332" s="2">
        <v>-2.0160647099931595E-4</v>
      </c>
      <c r="BC332" s="1">
        <v>-3.4992674857231627E-5</v>
      </c>
      <c r="BD332" s="2">
        <v>5.3309035341459996</v>
      </c>
      <c r="BE332" s="2">
        <v>-0.43048715181499997</v>
      </c>
      <c r="BF332" s="1">
        <v>-7.4719312624291295E-2</v>
      </c>
      <c r="BG332" s="1"/>
      <c r="BH332" t="s">
        <v>278</v>
      </c>
      <c r="BI332" s="2">
        <v>5.4194427203749997</v>
      </c>
      <c r="BJ332" s="2">
        <v>5.414778091234</v>
      </c>
      <c r="BK332" s="2">
        <v>-4.6646291409997431E-3</v>
      </c>
      <c r="BL332" s="1">
        <v>-8.6072118143486404E-4</v>
      </c>
      <c r="BM332" s="2">
        <v>5.4194441164300002</v>
      </c>
      <c r="BN332" s="2">
        <v>1.3960550004910033E-6</v>
      </c>
      <c r="BO332" s="1">
        <v>2.5760120966725578E-7</v>
      </c>
      <c r="BP332" s="2">
        <v>5.4194039366439997</v>
      </c>
      <c r="BQ332" s="2">
        <v>-3.8783731000080479E-5</v>
      </c>
      <c r="BR332" s="1">
        <v>-7.15640574154769E-6</v>
      </c>
      <c r="BS332" s="2">
        <v>5.4394363575769997</v>
      </c>
      <c r="BT332" s="2">
        <v>1.9993637201999981E-2</v>
      </c>
      <c r="BU332" s="1">
        <v>3.6892422770392372E-3</v>
      </c>
      <c r="BV332" s="2">
        <v>5.4194351531349998</v>
      </c>
      <c r="BW332" s="2">
        <v>-7.5672399999504592E-6</v>
      </c>
      <c r="BX332" s="1">
        <v>-1.3963133093926014E-6</v>
      </c>
      <c r="BY332" s="2">
        <v>5.4171276354040003</v>
      </c>
      <c r="BZ332" s="2">
        <v>-2.3150849709994148E-3</v>
      </c>
      <c r="CA332" s="1">
        <v>-4.2718137093609174E-4</v>
      </c>
      <c r="CC332" t="s">
        <v>278</v>
      </c>
      <c r="CE332" s="23">
        <v>5.7613906859609996</v>
      </c>
      <c r="CF332" s="23">
        <v>5.7997010105170004</v>
      </c>
      <c r="CG332" s="23">
        <v>3.8310324556000808E-2</v>
      </c>
      <c r="CH332" s="24">
        <v>6.6494925694508163E-3</v>
      </c>
      <c r="CI332" s="2">
        <v>5.4194427203749997</v>
      </c>
      <c r="CJ332" s="2">
        <v>5.4361946422100003</v>
      </c>
      <c r="CK332" s="2">
        <v>1.6751921835000516E-2</v>
      </c>
      <c r="CL332" s="1">
        <v>3.0910783081108686E-3</v>
      </c>
      <c r="CN332" s="25" t="s">
        <v>278</v>
      </c>
      <c r="CO332" s="27">
        <v>0</v>
      </c>
      <c r="CP332" s="27">
        <v>0.14097399999999999</v>
      </c>
      <c r="CQ332" s="28">
        <f t="shared" si="104"/>
        <v>-0.2078772505410211</v>
      </c>
      <c r="CR332" s="27">
        <f t="shared" si="105"/>
        <v>4.7064412519509995</v>
      </c>
      <c r="CU332" s="30">
        <v>362</v>
      </c>
      <c r="CV332" s="30"/>
      <c r="CW332" s="15" t="s">
        <v>278</v>
      </c>
      <c r="CX332" s="33" t="s">
        <v>961</v>
      </c>
      <c r="CY332" s="34" t="s">
        <v>278</v>
      </c>
      <c r="CZ332" s="34" t="s">
        <v>976</v>
      </c>
      <c r="DA332" s="32"/>
      <c r="DB332" s="32"/>
      <c r="DC332" t="s">
        <v>278</v>
      </c>
      <c r="DD332">
        <v>98042</v>
      </c>
      <c r="DE332" t="s">
        <v>1045</v>
      </c>
      <c r="DF332" s="30">
        <v>267</v>
      </c>
      <c r="DG332" s="39" t="s">
        <v>278</v>
      </c>
      <c r="DK332" s="30">
        <v>367</v>
      </c>
      <c r="DL332" s="30"/>
      <c r="DM332" s="32"/>
      <c r="DN332" s="32" t="s">
        <v>278</v>
      </c>
      <c r="DO332" s="41">
        <v>96709</v>
      </c>
    </row>
    <row r="333" spans="1:119" ht="15.75" x14ac:dyDescent="0.25">
      <c r="A333" t="s">
        <v>644</v>
      </c>
      <c r="B333" t="s">
        <v>279</v>
      </c>
      <c r="C333" s="52">
        <v>6.1484887655100007</v>
      </c>
      <c r="D333" s="52">
        <v>6.1703051055570004</v>
      </c>
      <c r="E333" s="52">
        <v>2.1816340046999727E-2</v>
      </c>
      <c r="F333" s="124">
        <v>3.5482442725403795E-3</v>
      </c>
      <c r="G333" s="45">
        <v>7.241572065293</v>
      </c>
      <c r="H333" s="45">
        <v>7.4432145785410002</v>
      </c>
      <c r="I333" s="45">
        <v>0.2016425132480002</v>
      </c>
      <c r="J333" s="46">
        <v>2.7845129680393724E-2</v>
      </c>
      <c r="K333" s="47">
        <v>2</v>
      </c>
      <c r="L333" s="55">
        <f t="shared" si="96"/>
        <v>7.0816850652929997</v>
      </c>
      <c r="M333" s="55">
        <f t="shared" si="97"/>
        <v>7.2833275785409999</v>
      </c>
      <c r="N333" s="55">
        <f t="shared" si="98"/>
        <v>0.2016425132480002</v>
      </c>
      <c r="O333" s="129">
        <f t="shared" si="99"/>
        <v>2.8473804100134378E-2</v>
      </c>
      <c r="P333" s="54"/>
      <c r="Q333" s="42">
        <f t="shared" si="100"/>
        <v>57.091152554505285</v>
      </c>
      <c r="R333" s="42">
        <f t="shared" si="101"/>
        <v>57.293725909569531</v>
      </c>
      <c r="S333" s="42">
        <f t="shared" si="102"/>
        <v>65.756249677731759</v>
      </c>
      <c r="T333" s="42">
        <f t="shared" si="103"/>
        <v>67.628580249415009</v>
      </c>
      <c r="AB333" t="s">
        <v>279</v>
      </c>
      <c r="AC333" s="2">
        <v>6.1484887655100007</v>
      </c>
      <c r="AD333" s="2">
        <v>6.1498067076249994</v>
      </c>
      <c r="AE333" s="2">
        <v>1.3179421149986936E-3</v>
      </c>
      <c r="AF333" s="1">
        <v>2.143522034864406E-4</v>
      </c>
      <c r="AG333" s="2">
        <v>7.241572065293</v>
      </c>
      <c r="AH333" s="2">
        <v>7.241572065293</v>
      </c>
      <c r="AI333" s="2">
        <v>0</v>
      </c>
      <c r="AJ333" s="1">
        <v>0</v>
      </c>
      <c r="AM333" t="s">
        <v>279</v>
      </c>
      <c r="AN333" s="2">
        <v>6.1484887655100007</v>
      </c>
      <c r="AO333" s="2">
        <v>6.11944024757</v>
      </c>
      <c r="AP333" s="2">
        <v>-2.9048517940000629E-2</v>
      </c>
      <c r="AQ333" s="1">
        <v>-4.7244971972541499E-3</v>
      </c>
      <c r="AR333" s="2">
        <v>6.1485442082609998</v>
      </c>
      <c r="AS333" s="2">
        <v>5.5442750999112889E-5</v>
      </c>
      <c r="AT333" s="1">
        <v>9.0172972763843157E-6</v>
      </c>
      <c r="AU333" s="2">
        <v>6.1493722462099996</v>
      </c>
      <c r="AV333" s="2">
        <v>8.8348069999888423E-4</v>
      </c>
      <c r="AW333" s="1">
        <v>1.4369070737427003E-4</v>
      </c>
      <c r="AX333" s="2">
        <v>6.2296003851039998</v>
      </c>
      <c r="AY333" s="2">
        <v>8.1111619593999151E-2</v>
      </c>
      <c r="AZ333" s="1">
        <v>1.3192122924416072E-2</v>
      </c>
      <c r="BA333" s="2">
        <v>6.1481837521280003</v>
      </c>
      <c r="BB333" s="2">
        <v>-3.050133820003964E-4</v>
      </c>
      <c r="BC333" s="1">
        <v>-4.9607861969492657E-5</v>
      </c>
      <c r="BD333" s="2">
        <v>6.1812245083870003</v>
      </c>
      <c r="BE333" s="2">
        <v>3.2735742876999652E-2</v>
      </c>
      <c r="BF333" s="1">
        <v>5.3241933303401438E-3</v>
      </c>
      <c r="BG333" s="1"/>
      <c r="BH333" t="s">
        <v>279</v>
      </c>
      <c r="BI333" s="2">
        <v>7.241572065293</v>
      </c>
      <c r="BJ333" s="2">
        <v>7.3060976695319999</v>
      </c>
      <c r="BK333" s="2">
        <v>6.452560423899989E-2</v>
      </c>
      <c r="BL333" s="1">
        <v>8.9104414976762542E-3</v>
      </c>
      <c r="BM333" s="2">
        <v>7.241572065293</v>
      </c>
      <c r="BN333" s="2">
        <v>0</v>
      </c>
      <c r="BO333" s="1">
        <v>0</v>
      </c>
      <c r="BP333" s="2">
        <v>7.241572065293</v>
      </c>
      <c r="BQ333" s="2">
        <v>0</v>
      </c>
      <c r="BR333" s="1">
        <v>0</v>
      </c>
      <c r="BS333" s="2">
        <v>7.3625575732420003</v>
      </c>
      <c r="BT333" s="2">
        <v>0.12098550794900031</v>
      </c>
      <c r="BU333" s="1">
        <v>1.670707780826388E-2</v>
      </c>
      <c r="BV333" s="2">
        <v>7.241572065293</v>
      </c>
      <c r="BW333" s="2">
        <v>0</v>
      </c>
      <c r="BX333" s="1">
        <v>0</v>
      </c>
      <c r="BY333" s="2">
        <v>7.4351488780110007</v>
      </c>
      <c r="BZ333" s="2">
        <v>0.19357681271800065</v>
      </c>
      <c r="CA333" s="1">
        <v>2.6731324493166991E-2</v>
      </c>
      <c r="CC333" t="s">
        <v>279</v>
      </c>
      <c r="CE333" s="23">
        <v>6.1484887655100007</v>
      </c>
      <c r="CF333" s="23">
        <v>6.1404645438329997</v>
      </c>
      <c r="CG333" s="23">
        <v>-8.0242216770010089E-3</v>
      </c>
      <c r="CH333" s="24">
        <v>-1.3050721865205232E-3</v>
      </c>
      <c r="CI333" s="2">
        <v>7.241572065293</v>
      </c>
      <c r="CJ333" s="2">
        <v>7.241572065293</v>
      </c>
      <c r="CK333" s="2">
        <v>0</v>
      </c>
      <c r="CL333" s="1">
        <v>0</v>
      </c>
      <c r="CN333" s="25" t="s">
        <v>279</v>
      </c>
      <c r="CO333" s="27">
        <v>0</v>
      </c>
      <c r="CP333" s="27">
        <v>0.159887</v>
      </c>
      <c r="CQ333" s="28">
        <f t="shared" si="104"/>
        <v>-0.15455990309756609</v>
      </c>
      <c r="CR333" s="27">
        <f t="shared" si="105"/>
        <v>7.0201780494210002</v>
      </c>
      <c r="CU333" s="30">
        <v>363</v>
      </c>
      <c r="CV333" s="30"/>
      <c r="CW333" s="15" t="s">
        <v>279</v>
      </c>
      <c r="CX333" s="33" t="s">
        <v>603</v>
      </c>
      <c r="CY333" s="34" t="s">
        <v>279</v>
      </c>
      <c r="CZ333" s="34" t="s">
        <v>976</v>
      </c>
      <c r="DA333" s="32"/>
      <c r="DB333" s="32"/>
      <c r="DC333" t="s">
        <v>279</v>
      </c>
      <c r="DD333">
        <v>107696</v>
      </c>
      <c r="DE333" t="s">
        <v>1045</v>
      </c>
      <c r="DF333" s="30">
        <v>176</v>
      </c>
      <c r="DG333" s="39" t="s">
        <v>279</v>
      </c>
      <c r="DK333" s="30">
        <v>368</v>
      </c>
      <c r="DL333" s="30"/>
      <c r="DM333" s="32"/>
      <c r="DN333" s="32" t="s">
        <v>279</v>
      </c>
      <c r="DO333" s="41">
        <v>107275</v>
      </c>
    </row>
    <row r="334" spans="1:119" ht="15.75" x14ac:dyDescent="0.25">
      <c r="A334" t="s">
        <v>645</v>
      </c>
      <c r="B334" t="s">
        <v>280</v>
      </c>
      <c r="C334" s="52">
        <v>5.9685095690079999</v>
      </c>
      <c r="D334" s="52">
        <v>5.6784050427070003</v>
      </c>
      <c r="E334" s="52">
        <v>-0.29010452630099959</v>
      </c>
      <c r="F334" s="124">
        <v>-4.860585761768605E-2</v>
      </c>
      <c r="G334" s="45">
        <v>5.8863453797199998</v>
      </c>
      <c r="H334" s="45">
        <v>5.971831080007</v>
      </c>
      <c r="I334" s="45">
        <v>8.5485700287000199E-2</v>
      </c>
      <c r="J334" s="46">
        <v>1.4522712272630281E-2</v>
      </c>
      <c r="K334" s="47">
        <v>2</v>
      </c>
      <c r="L334" s="55">
        <f t="shared" si="96"/>
        <v>5.7399333797200001</v>
      </c>
      <c r="M334" s="55">
        <f t="shared" si="97"/>
        <v>5.8254190800070003</v>
      </c>
      <c r="N334" s="55">
        <f t="shared" si="98"/>
        <v>8.5485700287000199E-2</v>
      </c>
      <c r="O334" s="129">
        <f t="shared" si="99"/>
        <v>1.4893151998772898E-2</v>
      </c>
      <c r="P334" s="54"/>
      <c r="Q334" s="42">
        <f t="shared" si="100"/>
        <v>58.672409895287338</v>
      </c>
      <c r="R334" s="42">
        <f t="shared" si="101"/>
        <v>55.82058709383049</v>
      </c>
      <c r="S334" s="42">
        <f t="shared" si="102"/>
        <v>56.42543086054696</v>
      </c>
      <c r="T334" s="42">
        <f t="shared" si="103"/>
        <v>57.265783378949337</v>
      </c>
      <c r="AB334" t="s">
        <v>280</v>
      </c>
      <c r="AC334" s="2">
        <v>5.9685095690079999</v>
      </c>
      <c r="AD334" s="2">
        <v>5.9685189630650006</v>
      </c>
      <c r="AE334" s="2">
        <v>9.394057000733369E-6</v>
      </c>
      <c r="AF334" s="1">
        <v>1.5739368249508754E-6</v>
      </c>
      <c r="AG334" s="2">
        <v>5.8863453797199998</v>
      </c>
      <c r="AH334" s="2">
        <v>5.8862613028600004</v>
      </c>
      <c r="AI334" s="2">
        <v>-8.4076859999449027E-5</v>
      </c>
      <c r="AJ334" s="1">
        <v>-1.428337186756248E-5</v>
      </c>
      <c r="AM334" t="s">
        <v>280</v>
      </c>
      <c r="AN334" s="2">
        <v>5.9685095690079999</v>
      </c>
      <c r="AO334" s="2">
        <v>5.8399064091669999</v>
      </c>
      <c r="AP334" s="2">
        <v>-0.12860315984100001</v>
      </c>
      <c r="AQ334" s="1">
        <v>-2.1546947081861608E-2</v>
      </c>
      <c r="AR334" s="2">
        <v>5.9685097298729994</v>
      </c>
      <c r="AS334" s="2">
        <v>1.6086499954326428E-7</v>
      </c>
      <c r="AT334" s="1">
        <v>2.6952289794184068E-8</v>
      </c>
      <c r="AU334" s="2">
        <v>5.9683166807469998</v>
      </c>
      <c r="AV334" s="2">
        <v>-1.9288826100005707E-4</v>
      </c>
      <c r="AW334" s="1">
        <v>-3.2317659671963331E-5</v>
      </c>
      <c r="AX334" s="2">
        <v>5.7683835043120002</v>
      </c>
      <c r="AY334" s="2">
        <v>-0.20012606469599969</v>
      </c>
      <c r="AZ334" s="1">
        <v>-3.3530324846117621E-2</v>
      </c>
      <c r="BA334" s="2">
        <v>5.9685090533609992</v>
      </c>
      <c r="BB334" s="2">
        <v>-5.1564700065398483E-7</v>
      </c>
      <c r="BC334" s="1">
        <v>-8.639460064394071E-8</v>
      </c>
      <c r="BD334" s="2">
        <v>5.577063756347</v>
      </c>
      <c r="BE334" s="2">
        <v>-0.39144581266099987</v>
      </c>
      <c r="BF334" s="1">
        <v>-6.5585186407946125E-2</v>
      </c>
      <c r="BG334" s="1"/>
      <c r="BH334" t="s">
        <v>280</v>
      </c>
      <c r="BI334" s="2">
        <v>5.8863453797199998</v>
      </c>
      <c r="BJ334" s="2">
        <v>5.89310024124</v>
      </c>
      <c r="BK334" s="2">
        <v>6.7548615200001549E-3</v>
      </c>
      <c r="BL334" s="1">
        <v>1.1475476011435586E-3</v>
      </c>
      <c r="BM334" s="2">
        <v>5.8863417579790003</v>
      </c>
      <c r="BN334" s="2">
        <v>-3.621740999548706E-6</v>
      </c>
      <c r="BO334" s="1">
        <v>-6.152783715387397E-7</v>
      </c>
      <c r="BP334" s="2">
        <v>5.886220265855</v>
      </c>
      <c r="BQ334" s="2">
        <v>-1.2511386499980404E-4</v>
      </c>
      <c r="BR334" s="1">
        <v>-2.125493101897385E-5</v>
      </c>
      <c r="BS334" s="2">
        <v>5.9092149813879997</v>
      </c>
      <c r="BT334" s="2">
        <v>2.2869601667999895E-2</v>
      </c>
      <c r="BU334" s="1">
        <v>3.8851953449404544E-3</v>
      </c>
      <c r="BV334" s="2">
        <v>5.8863654383139998</v>
      </c>
      <c r="BW334" s="2">
        <v>2.0058594000005314E-5</v>
      </c>
      <c r="BX334" s="1">
        <v>3.4076481596055202E-6</v>
      </c>
      <c r="BY334" s="2">
        <v>5.9653798960870006</v>
      </c>
      <c r="BZ334" s="2">
        <v>7.9034516367000762E-2</v>
      </c>
      <c r="CA334" s="1">
        <v>1.3426754848482957E-2</v>
      </c>
      <c r="CC334" t="s">
        <v>280</v>
      </c>
      <c r="CE334" s="23">
        <v>5.9685095690079999</v>
      </c>
      <c r="CF334" s="23">
        <v>6.068461177074</v>
      </c>
      <c r="CG334" s="23">
        <v>9.9951608066000119E-2</v>
      </c>
      <c r="CH334" s="24">
        <v>1.6746493728519336E-2</v>
      </c>
      <c r="CI334" s="2">
        <v>5.8863453797199998</v>
      </c>
      <c r="CJ334" s="2">
        <v>5.9155147715069996</v>
      </c>
      <c r="CK334" s="2">
        <v>2.9169391786999732E-2</v>
      </c>
      <c r="CL334" s="1">
        <v>4.9554332791099751E-3</v>
      </c>
      <c r="CN334" s="25" t="s">
        <v>280</v>
      </c>
      <c r="CO334" s="27">
        <v>0</v>
      </c>
      <c r="CP334" s="27">
        <v>0.14641199999999999</v>
      </c>
      <c r="CQ334" s="28">
        <f t="shared" si="104"/>
        <v>-0.13955251515034667</v>
      </c>
      <c r="CR334" s="27">
        <f t="shared" si="105"/>
        <v>3.1009220339389998</v>
      </c>
      <c r="CU334" s="30">
        <v>364</v>
      </c>
      <c r="CV334" s="30"/>
      <c r="CW334" s="15" t="s">
        <v>280</v>
      </c>
      <c r="CX334" s="33" t="s">
        <v>961</v>
      </c>
      <c r="CY334" s="34" t="s">
        <v>280</v>
      </c>
      <c r="CZ334" s="34" t="s">
        <v>976</v>
      </c>
      <c r="DA334" s="32"/>
      <c r="DB334" s="32"/>
      <c r="DC334" t="s">
        <v>280</v>
      </c>
      <c r="DD334">
        <v>101726</v>
      </c>
      <c r="DE334" t="s">
        <v>1045</v>
      </c>
      <c r="DF334" s="30">
        <v>268</v>
      </c>
      <c r="DG334" s="39" t="s">
        <v>280</v>
      </c>
      <c r="DK334" s="30">
        <v>369</v>
      </c>
      <c r="DL334" s="30"/>
      <c r="DM334" s="32"/>
      <c r="DN334" s="32" t="s">
        <v>280</v>
      </c>
      <c r="DO334" s="41">
        <v>100893</v>
      </c>
    </row>
    <row r="335" spans="1:119" ht="15.75" x14ac:dyDescent="0.25">
      <c r="A335" t="s">
        <v>646</v>
      </c>
      <c r="B335" t="s">
        <v>281</v>
      </c>
      <c r="C335" s="52">
        <v>6.2780431947539999</v>
      </c>
      <c r="D335" s="52">
        <v>5.9986935466769999</v>
      </c>
      <c r="E335" s="52">
        <v>-0.27934964807699991</v>
      </c>
      <c r="F335" s="124">
        <v>-4.4496292779639915E-2</v>
      </c>
      <c r="G335" s="45">
        <v>6.0383440911579997</v>
      </c>
      <c r="H335" s="45">
        <v>6.0871267578900001</v>
      </c>
      <c r="I335" s="45">
        <v>4.8782666732000379E-2</v>
      </c>
      <c r="J335" s="46">
        <v>8.0788153168404667E-3</v>
      </c>
      <c r="K335" s="47">
        <v>4</v>
      </c>
      <c r="L335" s="55">
        <f t="shared" si="96"/>
        <v>5.7030740911579993</v>
      </c>
      <c r="M335" s="55">
        <f t="shared" si="97"/>
        <v>5.7518567578899997</v>
      </c>
      <c r="N335" s="55">
        <f t="shared" si="98"/>
        <v>4.8782666732000379E-2</v>
      </c>
      <c r="O335" s="129">
        <f t="shared" si="99"/>
        <v>8.5537494257058033E-3</v>
      </c>
      <c r="P335" s="54"/>
      <c r="Q335" s="42">
        <f t="shared" si="100"/>
        <v>41.345076853067269</v>
      </c>
      <c r="R335" s="42">
        <f t="shared" si="101"/>
        <v>39.505374208416477</v>
      </c>
      <c r="S335" s="42">
        <f t="shared" si="102"/>
        <v>37.558524094688657</v>
      </c>
      <c r="T335" s="42">
        <f t="shared" si="103"/>
        <v>37.879790298593953</v>
      </c>
      <c r="AB335" t="s">
        <v>281</v>
      </c>
      <c r="AC335" s="2">
        <v>6.2780431947539999</v>
      </c>
      <c r="AD335" s="2">
        <v>6.2782429811739995</v>
      </c>
      <c r="AE335" s="2">
        <v>1.9978641999962576E-4</v>
      </c>
      <c r="AF335" s="1">
        <v>3.1823040046390483E-5</v>
      </c>
      <c r="AG335" s="2">
        <v>6.0383440911579997</v>
      </c>
      <c r="AH335" s="2">
        <v>6.0381764172999999</v>
      </c>
      <c r="AI335" s="2">
        <v>-1.6767385799987267E-4</v>
      </c>
      <c r="AJ335" s="1">
        <v>-2.7768185361513095E-5</v>
      </c>
      <c r="AM335" t="s">
        <v>281</v>
      </c>
      <c r="AN335" s="2">
        <v>6.2780431947539999</v>
      </c>
      <c r="AO335" s="2">
        <v>6.2401452199449992</v>
      </c>
      <c r="AP335" s="2">
        <v>-3.7897974809000701E-2</v>
      </c>
      <c r="AQ335" s="1">
        <v>-6.0365903249389322E-3</v>
      </c>
      <c r="AR335" s="2">
        <v>6.2780521522530002</v>
      </c>
      <c r="AS335" s="2">
        <v>8.9574990003171706E-6</v>
      </c>
      <c r="AT335" s="1">
        <v>1.426797924519244E-6</v>
      </c>
      <c r="AU335" s="2">
        <v>6.278647171926</v>
      </c>
      <c r="AV335" s="2">
        <v>6.0397717200011414E-4</v>
      </c>
      <c r="AW335" s="1">
        <v>9.6204685642303948E-5</v>
      </c>
      <c r="AX335" s="2">
        <v>6.2911888540229999</v>
      </c>
      <c r="AY335" s="2">
        <v>1.3145659269000021E-2</v>
      </c>
      <c r="AZ335" s="1">
        <v>2.0939102935743853E-3</v>
      </c>
      <c r="BA335" s="2">
        <v>6.2779930443190004</v>
      </c>
      <c r="BB335" s="2">
        <v>-5.0150434999451932E-5</v>
      </c>
      <c r="BC335" s="1">
        <v>-7.9882271344291124E-6</v>
      </c>
      <c r="BD335" s="2">
        <v>6.2299343968959997</v>
      </c>
      <c r="BE335" s="2">
        <v>-4.8108797858000152E-2</v>
      </c>
      <c r="BF335" s="1">
        <v>-7.6630243478095815E-3</v>
      </c>
      <c r="BG335" s="1"/>
      <c r="BH335" t="s">
        <v>281</v>
      </c>
      <c r="BI335" s="2">
        <v>6.0383440911579997</v>
      </c>
      <c r="BJ335" s="2">
        <v>6.0676240055520001</v>
      </c>
      <c r="BK335" s="2">
        <v>2.927991439400035E-2</v>
      </c>
      <c r="BL335" s="1">
        <v>4.8489973330395637E-3</v>
      </c>
      <c r="BM335" s="2">
        <v>6.0383371106160002</v>
      </c>
      <c r="BN335" s="2">
        <v>-6.9805419995461193E-6</v>
      </c>
      <c r="BO335" s="1">
        <v>-1.1560358095140336E-6</v>
      </c>
      <c r="BP335" s="2">
        <v>6.0383003243209998</v>
      </c>
      <c r="BQ335" s="2">
        <v>-4.376683699991446E-5</v>
      </c>
      <c r="BR335" s="1">
        <v>-7.2481521985477152E-6</v>
      </c>
      <c r="BS335" s="2">
        <v>6.1170946442540002</v>
      </c>
      <c r="BT335" s="2">
        <v>7.8750553096000431E-2</v>
      </c>
      <c r="BU335" s="1">
        <v>1.3041746529701009E-2</v>
      </c>
      <c r="BV335" s="2">
        <v>6.0383823786500006</v>
      </c>
      <c r="BW335" s="2">
        <v>3.8287492000854684E-5</v>
      </c>
      <c r="BX335" s="1">
        <v>6.3407270971721193E-6</v>
      </c>
      <c r="BY335" s="2">
        <v>6.1407290115109996</v>
      </c>
      <c r="BZ335" s="2">
        <v>0.10238492035299984</v>
      </c>
      <c r="CA335" s="1">
        <v>1.6955794305084895E-2</v>
      </c>
      <c r="CC335" t="s">
        <v>281</v>
      </c>
      <c r="CE335" s="23">
        <v>6.2780431947539999</v>
      </c>
      <c r="CF335" s="23">
        <v>6.0408210642219995</v>
      </c>
      <c r="CG335" s="23">
        <v>-0.23722213053200036</v>
      </c>
      <c r="CH335" s="24">
        <v>-3.7785998466883075E-2</v>
      </c>
      <c r="CI335" s="2">
        <v>6.0383440911579997</v>
      </c>
      <c r="CJ335" s="2">
        <v>5.9848641858799994</v>
      </c>
      <c r="CK335" s="2">
        <v>-5.3479905278000395E-2</v>
      </c>
      <c r="CL335" s="1">
        <v>-8.8567170851213146E-3</v>
      </c>
      <c r="CN335" s="25" t="s">
        <v>281</v>
      </c>
      <c r="CO335" s="27">
        <v>0</v>
      </c>
      <c r="CP335" s="27">
        <v>0.33527000000000001</v>
      </c>
      <c r="CQ335" s="28">
        <f t="shared" si="104"/>
        <v>-0.36286366241281021</v>
      </c>
      <c r="CR335" s="27">
        <f t="shared" si="105"/>
        <v>6.6118167453969994</v>
      </c>
      <c r="CU335" s="30">
        <v>365</v>
      </c>
      <c r="CV335" s="30"/>
      <c r="CW335" s="15" t="s">
        <v>281</v>
      </c>
      <c r="CX335" s="36" t="s">
        <v>975</v>
      </c>
      <c r="CY335" s="34" t="s">
        <v>281</v>
      </c>
      <c r="CZ335" s="34" t="s">
        <v>976</v>
      </c>
      <c r="DA335" s="32"/>
      <c r="DB335" s="32"/>
      <c r="DC335" t="s">
        <v>281</v>
      </c>
      <c r="DD335">
        <v>151845</v>
      </c>
      <c r="DE335" t="s">
        <v>1045</v>
      </c>
      <c r="DF335" s="30">
        <v>221</v>
      </c>
      <c r="DG335" s="39" t="s">
        <v>281</v>
      </c>
      <c r="DK335" s="30">
        <v>370</v>
      </c>
      <c r="DL335" s="30"/>
      <c r="DM335" s="32"/>
      <c r="DN335" s="32" t="s">
        <v>281</v>
      </c>
      <c r="DO335" s="41">
        <v>150535</v>
      </c>
    </row>
    <row r="336" spans="1:119" ht="15.75" x14ac:dyDescent="0.25">
      <c r="A336" t="s">
        <v>647</v>
      </c>
      <c r="B336" t="s">
        <v>282</v>
      </c>
      <c r="C336" s="52">
        <v>4.2082772669719999</v>
      </c>
      <c r="D336" s="52">
        <v>3.9437473295359999</v>
      </c>
      <c r="E336" s="52">
        <v>-0.26452993743599995</v>
      </c>
      <c r="F336" s="124">
        <v>-6.2859436452089648E-2</v>
      </c>
      <c r="G336" s="45">
        <v>4.4158507375780003</v>
      </c>
      <c r="H336" s="45">
        <v>4.5301722213770006</v>
      </c>
      <c r="I336" s="45">
        <v>0.11432148379900031</v>
      </c>
      <c r="J336" s="46">
        <v>2.5888892218694694E-2</v>
      </c>
      <c r="K336" s="47">
        <v>4</v>
      </c>
      <c r="L336" s="55">
        <f t="shared" si="96"/>
        <v>4.1858757375780007</v>
      </c>
      <c r="M336" s="55">
        <f t="shared" si="97"/>
        <v>4.300197221377001</v>
      </c>
      <c r="N336" s="55">
        <f t="shared" si="98"/>
        <v>0.11432148379900031</v>
      </c>
      <c r="O336" s="129">
        <f t="shared" si="99"/>
        <v>2.7311246431110766E-2</v>
      </c>
      <c r="P336" s="54"/>
      <c r="Q336" s="42">
        <f t="shared" si="100"/>
        <v>36.300470693027627</v>
      </c>
      <c r="R336" s="42">
        <f t="shared" si="101"/>
        <v>34.018643562318317</v>
      </c>
      <c r="S336" s="42">
        <f t="shared" si="102"/>
        <v>36.107235787231843</v>
      </c>
      <c r="T336" s="42">
        <f t="shared" si="103"/>
        <v>37.093369401763155</v>
      </c>
      <c r="AB336" t="s">
        <v>282</v>
      </c>
      <c r="AC336" s="2">
        <v>4.2082772669719999</v>
      </c>
      <c r="AD336" s="2">
        <v>4.2101668475869998</v>
      </c>
      <c r="AE336" s="2">
        <v>1.8895806149998862E-3</v>
      </c>
      <c r="AF336" s="1">
        <v>4.4901523714465334E-4</v>
      </c>
      <c r="AG336" s="2">
        <v>4.4158507375780003</v>
      </c>
      <c r="AH336" s="2">
        <v>4.4163122734310001</v>
      </c>
      <c r="AI336" s="2">
        <v>4.6153585299979483E-4</v>
      </c>
      <c r="AJ336" s="1">
        <v>1.0451799221205955E-4</v>
      </c>
      <c r="AM336" t="s">
        <v>282</v>
      </c>
      <c r="AN336" s="2">
        <v>4.2082772669719999</v>
      </c>
      <c r="AO336" s="2">
        <v>4.1651595801210002</v>
      </c>
      <c r="AP336" s="2">
        <v>-4.3117686850999704E-2</v>
      </c>
      <c r="AQ336" s="1">
        <v>-1.0245923477856857E-2</v>
      </c>
      <c r="AR336" s="2">
        <v>4.2083576281789998</v>
      </c>
      <c r="AS336" s="2">
        <v>8.0361206999945978E-5</v>
      </c>
      <c r="AT336" s="1">
        <v>1.9095986766520409E-5</v>
      </c>
      <c r="AU336" s="2">
        <v>4.2102843172790001</v>
      </c>
      <c r="AV336" s="2">
        <v>2.0070503070002133E-3</v>
      </c>
      <c r="AW336" s="1">
        <v>4.7692919921228356E-4</v>
      </c>
      <c r="AX336" s="2">
        <v>4.3995203106549994</v>
      </c>
      <c r="AY336" s="2">
        <v>0.19124304368299949</v>
      </c>
      <c r="AZ336" s="1">
        <v>4.5444497011625243E-2</v>
      </c>
      <c r="BA336" s="2">
        <v>4.2078337941190007</v>
      </c>
      <c r="BB336" s="2">
        <v>-4.4347285299917161E-4</v>
      </c>
      <c r="BC336" s="1">
        <v>-1.0538109180202986E-4</v>
      </c>
      <c r="BD336" s="2">
        <v>4.3244703051429996</v>
      </c>
      <c r="BE336" s="2">
        <v>0.11619303817099969</v>
      </c>
      <c r="BF336" s="1">
        <v>2.7610594739781624E-2</v>
      </c>
      <c r="BG336" s="1"/>
      <c r="BH336" t="s">
        <v>282</v>
      </c>
      <c r="BI336" s="2">
        <v>4.4158507375780003</v>
      </c>
      <c r="BJ336" s="2">
        <v>4.4473824673979996</v>
      </c>
      <c r="BK336" s="2">
        <v>3.1531729819999299E-2</v>
      </c>
      <c r="BL336" s="1">
        <v>7.1405787228428332E-3</v>
      </c>
      <c r="BM336" s="2">
        <v>4.4158703891959998</v>
      </c>
      <c r="BN336" s="2">
        <v>1.9651617999549842E-5</v>
      </c>
      <c r="BO336" s="1">
        <v>4.4502450756132971E-6</v>
      </c>
      <c r="BP336" s="2">
        <v>4.4163424633010004</v>
      </c>
      <c r="BQ336" s="2">
        <v>4.9172572300015815E-4</v>
      </c>
      <c r="BR336" s="1">
        <v>1.1135469748007361E-4</v>
      </c>
      <c r="BS336" s="2">
        <v>4.5190062361970007</v>
      </c>
      <c r="BT336" s="2">
        <v>0.10315549861900042</v>
      </c>
      <c r="BU336" s="1">
        <v>2.3360277497871E-2</v>
      </c>
      <c r="BV336" s="2">
        <v>4.4157422534770001</v>
      </c>
      <c r="BW336" s="2">
        <v>-1.0848410100017247E-4</v>
      </c>
      <c r="BX336" s="1">
        <v>-2.4566976432648554E-5</v>
      </c>
      <c r="BY336" s="2">
        <v>4.5324853513759997</v>
      </c>
      <c r="BZ336" s="2">
        <v>0.11663461379799944</v>
      </c>
      <c r="CA336" s="1">
        <v>2.6412716536241221E-2</v>
      </c>
      <c r="CC336" t="s">
        <v>282</v>
      </c>
      <c r="CE336" s="23">
        <v>4.2082772669719999</v>
      </c>
      <c r="CF336" s="23">
        <v>3.8250412266859999</v>
      </c>
      <c r="CG336" s="23">
        <v>-0.383236040286</v>
      </c>
      <c r="CH336" s="24">
        <v>-9.1067203031931276E-2</v>
      </c>
      <c r="CI336" s="2">
        <v>4.4158507375780003</v>
      </c>
      <c r="CJ336" s="2">
        <v>4.4084225831720003</v>
      </c>
      <c r="CK336" s="2">
        <v>-7.428154405999976E-3</v>
      </c>
      <c r="CL336" s="1">
        <v>-1.6821570400439214E-3</v>
      </c>
      <c r="CN336" s="25" t="s">
        <v>282</v>
      </c>
      <c r="CO336" s="27">
        <v>0</v>
      </c>
      <c r="CP336" s="27">
        <v>0.22997500000000001</v>
      </c>
      <c r="CQ336" s="28">
        <f t="shared" si="104"/>
        <v>-0.33379087128801499</v>
      </c>
      <c r="CR336" s="27">
        <f t="shared" si="105"/>
        <v>4.1470034324910001</v>
      </c>
      <c r="CU336" s="30">
        <v>366</v>
      </c>
      <c r="CV336" s="30"/>
      <c r="CW336" s="15" t="s">
        <v>282</v>
      </c>
      <c r="CX336" s="33" t="s">
        <v>603</v>
      </c>
      <c r="CY336" s="34" t="s">
        <v>282</v>
      </c>
      <c r="CZ336" s="34" t="s">
        <v>976</v>
      </c>
      <c r="DA336" s="32"/>
      <c r="DB336" s="32"/>
      <c r="DC336" t="s">
        <v>282</v>
      </c>
      <c r="DD336">
        <v>115929</v>
      </c>
      <c r="DE336" t="s">
        <v>1045</v>
      </c>
      <c r="DF336" s="30">
        <v>177</v>
      </c>
      <c r="DG336" s="39" t="s">
        <v>282</v>
      </c>
      <c r="DK336" s="30">
        <v>371</v>
      </c>
      <c r="DL336" s="30"/>
      <c r="DM336" s="32"/>
      <c r="DN336" s="32" t="s">
        <v>282</v>
      </c>
      <c r="DO336" s="41">
        <v>115073</v>
      </c>
    </row>
    <row r="337" spans="1:119" ht="15.75" x14ac:dyDescent="0.25">
      <c r="A337" t="s">
        <v>648</v>
      </c>
      <c r="B337" t="s">
        <v>283</v>
      </c>
      <c r="C337" s="52">
        <v>6.6080847032529997</v>
      </c>
      <c r="D337" s="52">
        <v>6.5034717813430003</v>
      </c>
      <c r="E337" s="52">
        <v>-0.10461292190999938</v>
      </c>
      <c r="F337" s="124">
        <v>-1.5831050388700522E-2</v>
      </c>
      <c r="G337" s="45">
        <v>6.7239217048319997</v>
      </c>
      <c r="H337" s="45">
        <v>6.8668562000110001</v>
      </c>
      <c r="I337" s="45">
        <v>0.14293449517900036</v>
      </c>
      <c r="J337" s="46">
        <v>2.1257608498963278E-2</v>
      </c>
      <c r="K337" s="47">
        <v>3</v>
      </c>
      <c r="L337" s="55">
        <f t="shared" si="96"/>
        <v>6.4799827048319996</v>
      </c>
      <c r="M337" s="55">
        <f t="shared" si="97"/>
        <v>6.6229172000109999</v>
      </c>
      <c r="N337" s="55">
        <f t="shared" si="98"/>
        <v>0.14293449517900036</v>
      </c>
      <c r="O337" s="129">
        <f t="shared" si="99"/>
        <v>2.2057851338463733E-2</v>
      </c>
      <c r="P337" s="54"/>
      <c r="Q337" s="42">
        <f t="shared" si="100"/>
        <v>64.239111700088458</v>
      </c>
      <c r="R337" s="42">
        <f t="shared" si="101"/>
        <v>63.222139085838997</v>
      </c>
      <c r="S337" s="42">
        <f t="shared" si="102"/>
        <v>62.99379494718422</v>
      </c>
      <c r="T337" s="42">
        <f t="shared" si="103"/>
        <v>64.383302711374881</v>
      </c>
      <c r="AB337" t="s">
        <v>283</v>
      </c>
      <c r="AC337" s="2">
        <v>6.6080847032529997</v>
      </c>
      <c r="AD337" s="2">
        <v>6.6122372414120001</v>
      </c>
      <c r="AE337" s="2">
        <v>4.1525381590004073E-3</v>
      </c>
      <c r="AF337" s="1">
        <v>6.2840268330038407E-4</v>
      </c>
      <c r="AG337" s="2">
        <v>6.7239217048319997</v>
      </c>
      <c r="AH337" s="2">
        <v>6.724906157176</v>
      </c>
      <c r="AI337" s="2">
        <v>9.8445234400035275E-4</v>
      </c>
      <c r="AJ337" s="1">
        <v>1.4641044128947805E-4</v>
      </c>
      <c r="AM337" t="s">
        <v>283</v>
      </c>
      <c r="AN337" s="2">
        <v>6.6080847032529997</v>
      </c>
      <c r="AO337" s="2">
        <v>6.6302566035810004</v>
      </c>
      <c r="AP337" s="2">
        <v>2.217190032800076E-2</v>
      </c>
      <c r="AQ337" s="1">
        <v>3.3552687841737366E-3</v>
      </c>
      <c r="AR337" s="2">
        <v>6.6082595696130007</v>
      </c>
      <c r="AS337" s="2">
        <v>1.7486636000096922E-4</v>
      </c>
      <c r="AT337" s="1">
        <v>2.6462487672848195E-5</v>
      </c>
      <c r="AU337" s="2">
        <v>6.6110203051420005</v>
      </c>
      <c r="AV337" s="2">
        <v>2.9356018890007718E-3</v>
      </c>
      <c r="AW337" s="1">
        <v>4.442439860911054E-4</v>
      </c>
      <c r="AX337" s="2">
        <v>6.5929853154240003</v>
      </c>
      <c r="AY337" s="2">
        <v>-1.5099387828999333E-2</v>
      </c>
      <c r="AZ337" s="1">
        <v>-2.2849870283239968E-3</v>
      </c>
      <c r="BA337" s="2">
        <v>6.6071224096929999</v>
      </c>
      <c r="BB337" s="2">
        <v>-9.6229355999977173E-4</v>
      </c>
      <c r="BC337" s="1">
        <v>-1.4562367209458709E-4</v>
      </c>
      <c r="BD337" s="2">
        <v>6.6143906727399999</v>
      </c>
      <c r="BE337" s="2">
        <v>6.3059694870002403E-3</v>
      </c>
      <c r="BF337" s="1">
        <v>9.5428097098936471E-4</v>
      </c>
      <c r="BG337" s="1"/>
      <c r="BH337" t="s">
        <v>283</v>
      </c>
      <c r="BI337" s="2">
        <v>6.7239217048319997</v>
      </c>
      <c r="BJ337" s="2">
        <v>6.7740233811810002</v>
      </c>
      <c r="BK337" s="2">
        <v>5.0101676349000535E-2</v>
      </c>
      <c r="BL337" s="1">
        <v>7.4512581419554687E-3</v>
      </c>
      <c r="BM337" s="2">
        <v>6.7239631955560002</v>
      </c>
      <c r="BN337" s="2">
        <v>4.1490724000503576E-5</v>
      </c>
      <c r="BO337" s="1">
        <v>6.1706137908606483E-6</v>
      </c>
      <c r="BP337" s="2">
        <v>6.7246087549390001</v>
      </c>
      <c r="BQ337" s="2">
        <v>6.870501070004309E-4</v>
      </c>
      <c r="BR337" s="1">
        <v>1.021799683519065E-4</v>
      </c>
      <c r="BS337" s="2">
        <v>6.8039074436680007</v>
      </c>
      <c r="BT337" s="2">
        <v>7.9985738836001019E-2</v>
      </c>
      <c r="BU337" s="1">
        <v>1.1895697532962202E-2</v>
      </c>
      <c r="BV337" s="2">
        <v>6.723693325258</v>
      </c>
      <c r="BW337" s="2">
        <v>-2.283795739996819E-4</v>
      </c>
      <c r="BX337" s="1">
        <v>-3.396523398473868E-5</v>
      </c>
      <c r="BY337" s="2">
        <v>6.8594397193839995</v>
      </c>
      <c r="BZ337" s="2">
        <v>0.13551801455199985</v>
      </c>
      <c r="CA337" s="1">
        <v>2.0154609244574156E-2</v>
      </c>
      <c r="CC337" t="s">
        <v>283</v>
      </c>
      <c r="CE337" s="23">
        <v>6.6080847032529997</v>
      </c>
      <c r="CF337" s="23">
        <v>6.5065074505740004</v>
      </c>
      <c r="CG337" s="23">
        <v>-0.10157725267899931</v>
      </c>
      <c r="CH337" s="24">
        <v>-1.5371663233825572E-2</v>
      </c>
      <c r="CI337" s="2">
        <v>6.7239217048319997</v>
      </c>
      <c r="CJ337" s="2">
        <v>6.69935740773</v>
      </c>
      <c r="CK337" s="2">
        <v>-2.4564297101999699E-2</v>
      </c>
      <c r="CL337" s="1">
        <v>-3.6532693538574522E-3</v>
      </c>
      <c r="CN337" s="25" t="s">
        <v>283</v>
      </c>
      <c r="CO337" s="27">
        <v>0</v>
      </c>
      <c r="CP337" s="27">
        <v>0.24393899999999999</v>
      </c>
      <c r="CQ337" s="28">
        <f t="shared" si="104"/>
        <v>-0.2217046648040403</v>
      </c>
      <c r="CR337" s="27">
        <f t="shared" si="105"/>
        <v>6.8743048818599997</v>
      </c>
      <c r="CU337" s="30">
        <v>367</v>
      </c>
      <c r="CV337" s="30"/>
      <c r="CW337" s="15" t="s">
        <v>283</v>
      </c>
      <c r="CX337" s="36" t="s">
        <v>975</v>
      </c>
      <c r="CY337" s="34" t="s">
        <v>283</v>
      </c>
      <c r="CZ337" s="34" t="s">
        <v>976</v>
      </c>
      <c r="DA337" s="32"/>
      <c r="DB337" s="32"/>
      <c r="DC337" t="s">
        <v>283</v>
      </c>
      <c r="DD337">
        <v>102867</v>
      </c>
      <c r="DE337" t="s">
        <v>1045</v>
      </c>
      <c r="DF337" s="30">
        <v>222</v>
      </c>
      <c r="DG337" s="39" t="s">
        <v>283</v>
      </c>
      <c r="DK337" s="30">
        <v>372</v>
      </c>
      <c r="DL337" s="30"/>
      <c r="DM337" s="32"/>
      <c r="DN337" s="32" t="s">
        <v>283</v>
      </c>
      <c r="DO337" s="41">
        <v>102054</v>
      </c>
    </row>
    <row r="338" spans="1:119" ht="15.75" x14ac:dyDescent="0.25">
      <c r="A338" t="s">
        <v>649</v>
      </c>
      <c r="B338" t="s">
        <v>284</v>
      </c>
      <c r="C338" s="52">
        <v>8.1625596671389999</v>
      </c>
      <c r="D338" s="52">
        <v>8.1563767293409999</v>
      </c>
      <c r="E338" s="52">
        <v>-6.1829377980000544E-3</v>
      </c>
      <c r="F338" s="124">
        <v>-7.5747535701226813E-4</v>
      </c>
      <c r="G338" s="45">
        <v>8.6003078203989993</v>
      </c>
      <c r="H338" s="45">
        <v>8.8397299679039989</v>
      </c>
      <c r="I338" s="45">
        <v>0.23942214750499957</v>
      </c>
      <c r="J338" s="46">
        <v>2.7838788157921065E-2</v>
      </c>
      <c r="K338" s="47">
        <v>2</v>
      </c>
      <c r="L338" s="55">
        <f t="shared" si="96"/>
        <v>8.4085058203990002</v>
      </c>
      <c r="M338" s="55">
        <f t="shared" si="97"/>
        <v>8.6479279679039998</v>
      </c>
      <c r="N338" s="55">
        <f t="shared" si="98"/>
        <v>0.23942214750499957</v>
      </c>
      <c r="O338" s="129">
        <f t="shared" si="99"/>
        <v>2.8473804100148499E-2</v>
      </c>
      <c r="P338" s="54"/>
      <c r="Q338" s="42">
        <f t="shared" si="100"/>
        <v>60.299479689577225</v>
      </c>
      <c r="R338" s="42">
        <f t="shared" si="101"/>
        <v>60.253804319671701</v>
      </c>
      <c r="S338" s="42">
        <f t="shared" si="102"/>
        <v>62.116363813920678</v>
      </c>
      <c r="T338" s="42">
        <f t="shared" si="103"/>
        <v>63.885052988571815</v>
      </c>
      <c r="AB338" t="s">
        <v>284</v>
      </c>
      <c r="AC338" s="2">
        <v>8.1625596671389999</v>
      </c>
      <c r="AD338" s="2">
        <v>8.1640551291249999</v>
      </c>
      <c r="AE338" s="2">
        <v>1.4954619859999241E-3</v>
      </c>
      <c r="AF338" s="1">
        <v>1.8320993009342224E-4</v>
      </c>
      <c r="AG338" s="2">
        <v>8.6003078203989993</v>
      </c>
      <c r="AH338" s="2">
        <v>8.6003078203989993</v>
      </c>
      <c r="AI338" s="2">
        <v>0</v>
      </c>
      <c r="AJ338" s="1">
        <v>0</v>
      </c>
      <c r="AM338" t="s">
        <v>284</v>
      </c>
      <c r="AN338" s="2">
        <v>8.1625596671389999</v>
      </c>
      <c r="AO338" s="2">
        <v>8.114755484953001</v>
      </c>
      <c r="AP338" s="2">
        <v>-4.7804182185998911E-2</v>
      </c>
      <c r="AQ338" s="1">
        <v>-5.8565185597907439E-3</v>
      </c>
      <c r="AR338" s="2">
        <v>8.1626224096400009</v>
      </c>
      <c r="AS338" s="2">
        <v>6.2742501000911943E-5</v>
      </c>
      <c r="AT338" s="1">
        <v>7.6866208100752988E-6</v>
      </c>
      <c r="AU338" s="2">
        <v>8.1634192545150004</v>
      </c>
      <c r="AV338" s="2">
        <v>8.5958737600044799E-4</v>
      </c>
      <c r="AW338" s="1">
        <v>1.0530855651334378E-4</v>
      </c>
      <c r="AX338" s="2">
        <v>8.1737607175840008</v>
      </c>
      <c r="AY338" s="2">
        <v>1.120105044500086E-2</v>
      </c>
      <c r="AZ338" s="1">
        <v>1.3722472976331528E-3</v>
      </c>
      <c r="BA338" s="2">
        <v>8.1622147597809995</v>
      </c>
      <c r="BB338" s="2">
        <v>-3.449073580004125E-4</v>
      </c>
      <c r="BC338" s="1">
        <v>-4.2254803893066486E-5</v>
      </c>
      <c r="BD338" s="2">
        <v>8.0977040204749997</v>
      </c>
      <c r="BE338" s="2">
        <v>-6.4855646664000233E-2</v>
      </c>
      <c r="BF338" s="1">
        <v>-7.9455035318268391E-3</v>
      </c>
      <c r="BG338" s="1"/>
      <c r="BH338" t="s">
        <v>284</v>
      </c>
      <c r="BI338" s="2">
        <v>8.6003078203989993</v>
      </c>
      <c r="BJ338" s="2">
        <v>8.6769229075999998</v>
      </c>
      <c r="BK338" s="2">
        <v>7.661508720100052E-2</v>
      </c>
      <c r="BL338" s="1">
        <v>8.9084122104650509E-3</v>
      </c>
      <c r="BM338" s="2">
        <v>8.6003078203989993</v>
      </c>
      <c r="BN338" s="2">
        <v>0</v>
      </c>
      <c r="BO338" s="1">
        <v>0</v>
      </c>
      <c r="BP338" s="2">
        <v>8.6003078203989993</v>
      </c>
      <c r="BQ338" s="2">
        <v>0</v>
      </c>
      <c r="BR338" s="1">
        <v>0</v>
      </c>
      <c r="BS338" s="2">
        <v>8.7439611089019991</v>
      </c>
      <c r="BT338" s="2">
        <v>0.14365328850299974</v>
      </c>
      <c r="BU338" s="1">
        <v>1.6703272894752638E-2</v>
      </c>
      <c r="BV338" s="2">
        <v>8.6003078203989993</v>
      </c>
      <c r="BW338" s="2">
        <v>0</v>
      </c>
      <c r="BX338" s="1">
        <v>0</v>
      </c>
      <c r="BY338" s="2">
        <v>8.8301530820039993</v>
      </c>
      <c r="BZ338" s="2">
        <v>0.22984526160499996</v>
      </c>
      <c r="CA338" s="1">
        <v>2.6725236631627521E-2</v>
      </c>
      <c r="CC338" t="s">
        <v>284</v>
      </c>
      <c r="CE338" s="23">
        <v>8.1625596671389999</v>
      </c>
      <c r="CF338" s="23">
        <v>8.2251996302640009</v>
      </c>
      <c r="CG338" s="23">
        <v>6.2639963125000975E-2</v>
      </c>
      <c r="CH338" s="24">
        <v>7.6740588344092874E-3</v>
      </c>
      <c r="CI338" s="2">
        <v>8.6003078203989993</v>
      </c>
      <c r="CJ338" s="2">
        <v>8.6003078203989993</v>
      </c>
      <c r="CK338" s="2">
        <v>0</v>
      </c>
      <c r="CL338" s="1">
        <v>0</v>
      </c>
      <c r="CN338" s="25" t="s">
        <v>284</v>
      </c>
      <c r="CO338" s="27">
        <v>0</v>
      </c>
      <c r="CP338" s="27">
        <v>0.191802</v>
      </c>
      <c r="CQ338" s="28">
        <f t="shared" si="104"/>
        <v>-0.30661205825021765</v>
      </c>
      <c r="CR338" s="27">
        <f t="shared" si="105"/>
        <v>3.9479667904109998</v>
      </c>
      <c r="CU338" s="30">
        <v>368</v>
      </c>
      <c r="CV338" s="30"/>
      <c r="CW338" s="15" t="s">
        <v>284</v>
      </c>
      <c r="CX338" s="36" t="s">
        <v>975</v>
      </c>
      <c r="CY338" s="34" t="s">
        <v>284</v>
      </c>
      <c r="CZ338" s="34" t="s">
        <v>976</v>
      </c>
      <c r="DA338" s="32"/>
      <c r="DB338" s="32"/>
      <c r="DC338" t="s">
        <v>284</v>
      </c>
      <c r="DD338">
        <v>135367</v>
      </c>
      <c r="DE338" t="s">
        <v>1045</v>
      </c>
      <c r="DF338" s="30">
        <v>223</v>
      </c>
      <c r="DG338" s="39" t="s">
        <v>284</v>
      </c>
      <c r="DK338" s="30">
        <v>373</v>
      </c>
      <c r="DL338" s="30"/>
      <c r="DM338" s="32"/>
      <c r="DN338" s="32" t="s">
        <v>284</v>
      </c>
      <c r="DO338" s="41">
        <v>134201</v>
      </c>
    </row>
    <row r="339" spans="1:119" ht="15.75" x14ac:dyDescent="0.25">
      <c r="B339" t="s">
        <v>285</v>
      </c>
      <c r="C339" s="52">
        <v>8.9465832742460005</v>
      </c>
      <c r="D339" s="52">
        <v>8.3824581373119997</v>
      </c>
      <c r="E339" s="52">
        <v>-0.56412513693400079</v>
      </c>
      <c r="F339" s="124">
        <v>-6.3054813177441091E-2</v>
      </c>
      <c r="G339" s="45">
        <v>9.4585021015360002</v>
      </c>
      <c r="H339" s="45">
        <v>9.7207958971380002</v>
      </c>
      <c r="I339" s="45">
        <v>0.26229379560199995</v>
      </c>
      <c r="J339" s="46">
        <v>2.7731007805073607E-2</v>
      </c>
      <c r="K339" s="47">
        <v>2</v>
      </c>
      <c r="L339" s="55">
        <f t="shared" si="96"/>
        <v>9.2117581015360006</v>
      </c>
      <c r="M339" s="55">
        <f t="shared" si="97"/>
        <v>9.4740518971380006</v>
      </c>
      <c r="N339" s="55">
        <f t="shared" si="98"/>
        <v>0.26229379560199995</v>
      </c>
      <c r="O339" s="129">
        <f t="shared" si="99"/>
        <v>2.8473804100247069E-2</v>
      </c>
      <c r="P339" s="54"/>
      <c r="Q339" s="42">
        <f t="shared" si="100"/>
        <v>67.178140927081998</v>
      </c>
      <c r="R339" s="42">
        <f t="shared" si="101"/>
        <v>62.94223580131704</v>
      </c>
      <c r="S339" s="42">
        <f t="shared" si="102"/>
        <v>69.169286750234662</v>
      </c>
      <c r="T339" s="42">
        <f t="shared" si="103"/>
        <v>71.138799470914648</v>
      </c>
      <c r="AB339" t="s">
        <v>285</v>
      </c>
      <c r="AC339" s="2">
        <v>8.9465832742460005</v>
      </c>
      <c r="AD339" s="2">
        <v>8.9497939607330004</v>
      </c>
      <c r="AE339" s="2">
        <v>3.2106864869998475E-3</v>
      </c>
      <c r="AF339" s="1">
        <v>3.5887292260971409E-4</v>
      </c>
      <c r="AG339" s="2">
        <v>9.4585021015360002</v>
      </c>
      <c r="AH339" s="2">
        <v>9.4585021015360002</v>
      </c>
      <c r="AI339" s="2">
        <v>0</v>
      </c>
      <c r="AJ339" s="1">
        <v>0</v>
      </c>
      <c r="AM339" t="s">
        <v>285</v>
      </c>
      <c r="AN339" s="2">
        <v>8.9465832742460005</v>
      </c>
      <c r="AO339" s="2">
        <v>8.7642020063390014</v>
      </c>
      <c r="AP339" s="2">
        <v>-0.18238126790699916</v>
      </c>
      <c r="AQ339" s="1">
        <v>-2.038557763520844E-2</v>
      </c>
      <c r="AR339" s="2">
        <v>8.9467181246550016</v>
      </c>
      <c r="AS339" s="2">
        <v>1.3485040900107492E-4</v>
      </c>
      <c r="AT339" s="1">
        <v>1.5072838967392256E-5</v>
      </c>
      <c r="AU339" s="2">
        <v>8.9485522031949998</v>
      </c>
      <c r="AV339" s="2">
        <v>1.968928948999249E-3</v>
      </c>
      <c r="AW339" s="1">
        <v>2.2007607693845405E-4</v>
      </c>
      <c r="AX339" s="2">
        <v>8.5946074120580001</v>
      </c>
      <c r="AY339" s="2">
        <v>-0.35197586218800048</v>
      </c>
      <c r="AZ339" s="1">
        <v>-3.9341931036534647E-2</v>
      </c>
      <c r="BA339" s="2">
        <v>8.9458417466209994</v>
      </c>
      <c r="BB339" s="2">
        <v>-7.4152762500112601E-4</v>
      </c>
      <c r="BC339" s="1">
        <v>-8.2883890114309638E-5</v>
      </c>
      <c r="BD339" s="2">
        <v>8.3157520666969997</v>
      </c>
      <c r="BE339" s="2">
        <v>-0.63083120754900079</v>
      </c>
      <c r="BF339" s="1">
        <v>-7.0510851820374518E-2</v>
      </c>
      <c r="BG339" s="1"/>
      <c r="BH339" t="s">
        <v>285</v>
      </c>
      <c r="BI339" s="2">
        <v>9.4585021015360002</v>
      </c>
      <c r="BJ339" s="2">
        <v>9.542436116128</v>
      </c>
      <c r="BK339" s="2">
        <v>8.3934014591999784E-2</v>
      </c>
      <c r="BL339" s="1">
        <v>8.8739224975558691E-3</v>
      </c>
      <c r="BM339" s="2">
        <v>9.4585021015360002</v>
      </c>
      <c r="BN339" s="2">
        <v>0</v>
      </c>
      <c r="BO339" s="1">
        <v>0</v>
      </c>
      <c r="BP339" s="2">
        <v>9.4585021015360002</v>
      </c>
      <c r="BQ339" s="2">
        <v>0</v>
      </c>
      <c r="BR339" s="1">
        <v>0</v>
      </c>
      <c r="BS339" s="2">
        <v>9.6158783788969995</v>
      </c>
      <c r="BT339" s="2">
        <v>0.15737627736099924</v>
      </c>
      <c r="BU339" s="1">
        <v>1.6638604683022942E-2</v>
      </c>
      <c r="BV339" s="2">
        <v>9.4585021015360002</v>
      </c>
      <c r="BW339" s="2">
        <v>0</v>
      </c>
      <c r="BX339" s="1">
        <v>0</v>
      </c>
      <c r="BY339" s="2">
        <v>9.7103041453129997</v>
      </c>
      <c r="BZ339" s="2">
        <v>0.25180204377699944</v>
      </c>
      <c r="CA339" s="1">
        <v>2.6621767492773344E-2</v>
      </c>
      <c r="CC339" t="s">
        <v>285</v>
      </c>
      <c r="CE339" s="23">
        <v>8.9465832742460005</v>
      </c>
      <c r="CF339" s="23">
        <v>9.0190925186489999</v>
      </c>
      <c r="CG339" s="23">
        <v>7.2509244402999329E-2</v>
      </c>
      <c r="CH339" s="24">
        <v>8.104685574405527E-3</v>
      </c>
      <c r="CI339" s="2">
        <v>9.4585021015360002</v>
      </c>
      <c r="CJ339" s="2">
        <v>9.4585021015360002</v>
      </c>
      <c r="CK339" s="2">
        <v>0</v>
      </c>
      <c r="CL339" s="1">
        <v>0</v>
      </c>
      <c r="CN339" s="25" t="s">
        <v>285</v>
      </c>
      <c r="CO339" s="27">
        <v>0</v>
      </c>
      <c r="CP339" s="27">
        <v>0.24674399999999999</v>
      </c>
      <c r="CQ339" s="28">
        <f t="shared" si="104"/>
        <v>-0.35108810649210592</v>
      </c>
      <c r="CR339" s="27">
        <f t="shared" si="105"/>
        <v>4.0527461539559999</v>
      </c>
      <c r="CU339" s="30">
        <v>369</v>
      </c>
      <c r="CV339" s="30"/>
      <c r="CW339" s="15" t="s">
        <v>285</v>
      </c>
      <c r="CX339" s="33" t="s">
        <v>973</v>
      </c>
      <c r="CY339" s="34" t="s">
        <v>285</v>
      </c>
      <c r="CZ339" s="34" t="s">
        <v>976</v>
      </c>
      <c r="DA339" s="32"/>
      <c r="DB339" s="32"/>
      <c r="DC339" t="s">
        <v>285</v>
      </c>
      <c r="DD339">
        <v>133177</v>
      </c>
      <c r="DE339" t="s">
        <v>1045</v>
      </c>
      <c r="DF339" s="30">
        <v>291</v>
      </c>
      <c r="DG339" s="39" t="s">
        <v>285</v>
      </c>
      <c r="DK339" s="30">
        <v>374</v>
      </c>
      <c r="DL339" s="30"/>
      <c r="DM339" s="32"/>
      <c r="DN339" s="32" t="s">
        <v>285</v>
      </c>
      <c r="DO339" s="41">
        <v>132336</v>
      </c>
    </row>
    <row r="340" spans="1:119" ht="15.75" x14ac:dyDescent="0.25">
      <c r="B340" t="s">
        <v>286</v>
      </c>
      <c r="C340" s="52">
        <v>4.6059741967310002</v>
      </c>
      <c r="D340" s="52">
        <v>4.146222178426</v>
      </c>
      <c r="E340" s="52">
        <v>-0.45975201830500012</v>
      </c>
      <c r="F340" s="124">
        <v>-9.9816455470223886E-2</v>
      </c>
      <c r="G340" s="45">
        <v>4.4805194044499999</v>
      </c>
      <c r="H340" s="45">
        <v>4.4902434373350006</v>
      </c>
      <c r="I340" s="45">
        <v>9.7240328850007884E-3</v>
      </c>
      <c r="J340" s="46">
        <v>2.1702914343687458E-3</v>
      </c>
      <c r="K340" s="47">
        <v>4</v>
      </c>
      <c r="L340" s="55">
        <f t="shared" si="96"/>
        <v>4.2698894044499998</v>
      </c>
      <c r="M340" s="55">
        <f t="shared" si="97"/>
        <v>4.2796134373350005</v>
      </c>
      <c r="N340" s="55">
        <f t="shared" si="98"/>
        <v>9.7240328850007884E-3</v>
      </c>
      <c r="O340" s="129">
        <f t="shared" si="99"/>
        <v>2.2773500584972015E-3</v>
      </c>
      <c r="P340" s="54"/>
      <c r="Q340" s="42">
        <f t="shared" si="100"/>
        <v>38.283580995503364</v>
      </c>
      <c r="R340" s="42">
        <f t="shared" si="101"/>
        <v>34.462249637824989</v>
      </c>
      <c r="S340" s="42">
        <f t="shared" si="102"/>
        <v>35.490137346648709</v>
      </c>
      <c r="T340" s="42">
        <f t="shared" si="103"/>
        <v>35.570960813011176</v>
      </c>
      <c r="AB340" t="s">
        <v>286</v>
      </c>
      <c r="AC340" s="2">
        <v>4.6059741967310002</v>
      </c>
      <c r="AD340" s="2">
        <v>4.606358626974</v>
      </c>
      <c r="AE340" s="2">
        <v>3.8443024299983364E-4</v>
      </c>
      <c r="AF340" s="1">
        <v>8.3463394838962724E-5</v>
      </c>
      <c r="AG340" s="2">
        <v>4.4805194044499999</v>
      </c>
      <c r="AH340" s="2">
        <v>4.4804879684549999</v>
      </c>
      <c r="AI340" s="2">
        <v>-3.1435994999995387E-5</v>
      </c>
      <c r="AJ340" s="1">
        <v>-7.0161497278135931E-6</v>
      </c>
      <c r="AM340" t="s">
        <v>286</v>
      </c>
      <c r="AN340" s="2">
        <v>4.6059741967310002</v>
      </c>
      <c r="AO340" s="2">
        <v>4.458068842376</v>
      </c>
      <c r="AP340" s="2">
        <v>-0.14790535435500018</v>
      </c>
      <c r="AQ340" s="1">
        <v>-3.2111633291383418E-2</v>
      </c>
      <c r="AR340" s="2">
        <v>4.6059909625970006</v>
      </c>
      <c r="AS340" s="2">
        <v>1.6765866000412188E-5</v>
      </c>
      <c r="AT340" s="1">
        <v>3.6400260366876204E-6</v>
      </c>
      <c r="AU340" s="2">
        <v>4.6067366579179998</v>
      </c>
      <c r="AV340" s="2">
        <v>7.6246118699963006E-4</v>
      </c>
      <c r="AW340" s="1">
        <v>1.6553744212044694E-4</v>
      </c>
      <c r="AX340" s="2">
        <v>4.6214730038409995</v>
      </c>
      <c r="AY340" s="2">
        <v>1.5498807109999291E-2</v>
      </c>
      <c r="AZ340" s="1">
        <v>3.3649357221756182E-3</v>
      </c>
      <c r="BA340" s="2">
        <v>4.6058810248980002</v>
      </c>
      <c r="BB340" s="2">
        <v>-9.31718329999498E-5</v>
      </c>
      <c r="BC340" s="1">
        <v>-2.0228474806931545E-5</v>
      </c>
      <c r="BD340" s="2">
        <v>4.3955024429609999</v>
      </c>
      <c r="BE340" s="2">
        <v>-0.21047175377000027</v>
      </c>
      <c r="BF340" s="1">
        <v>-4.5695382731275061E-2</v>
      </c>
      <c r="BG340" s="1"/>
      <c r="BH340" t="s">
        <v>286</v>
      </c>
      <c r="BI340" s="2">
        <v>4.4805194044499999</v>
      </c>
      <c r="BJ340" s="2">
        <v>4.4728519357919998</v>
      </c>
      <c r="BK340" s="2">
        <v>-7.6674686580000539E-3</v>
      </c>
      <c r="BL340" s="1">
        <v>-1.7112901353322594E-3</v>
      </c>
      <c r="BM340" s="2">
        <v>4.4805181951789992</v>
      </c>
      <c r="BN340" s="2">
        <v>-1.209271000668366E-6</v>
      </c>
      <c r="BO340" s="1">
        <v>-2.6989527139807319E-7</v>
      </c>
      <c r="BP340" s="2">
        <v>4.4805956712250001</v>
      </c>
      <c r="BQ340" s="2">
        <v>7.6266775000277676E-5</v>
      </c>
      <c r="BR340" s="1">
        <v>1.702186021659239E-5</v>
      </c>
      <c r="BS340" s="2">
        <v>4.5407509243349997</v>
      </c>
      <c r="BT340" s="2">
        <v>6.0231519884999862E-2</v>
      </c>
      <c r="BU340" s="1">
        <v>1.3442977130102063E-2</v>
      </c>
      <c r="BV340" s="2">
        <v>4.4805258785370006</v>
      </c>
      <c r="BW340" s="2">
        <v>6.4740870007184981E-6</v>
      </c>
      <c r="BX340" s="1">
        <v>1.4449411812140597E-6</v>
      </c>
      <c r="BY340" s="2">
        <v>4.5151554108849998</v>
      </c>
      <c r="BZ340" s="2">
        <v>3.4636006434999977E-2</v>
      </c>
      <c r="CA340" s="1">
        <v>7.7303551906504186E-3</v>
      </c>
      <c r="CC340" t="s">
        <v>286</v>
      </c>
      <c r="CE340" s="23">
        <v>4.6059741967310002</v>
      </c>
      <c r="CF340" s="23">
        <v>4.3502011352040002</v>
      </c>
      <c r="CG340" s="23">
        <v>-0.25577306152699997</v>
      </c>
      <c r="CH340" s="24">
        <v>-5.5530719583390169E-2</v>
      </c>
      <c r="CI340" s="2">
        <v>4.4805194044499999</v>
      </c>
      <c r="CJ340" s="2">
        <v>4.4188567150509996</v>
      </c>
      <c r="CK340" s="2">
        <v>-6.1662689399000215E-2</v>
      </c>
      <c r="CL340" s="1">
        <v>-1.3762397577780279E-2</v>
      </c>
      <c r="CN340" s="25" t="s">
        <v>286</v>
      </c>
      <c r="CO340" s="27">
        <v>0</v>
      </c>
      <c r="CP340" s="27">
        <v>0.21063000000000001</v>
      </c>
      <c r="CQ340" s="28">
        <f t="shared" si="104"/>
        <v>-0.21858149057058368</v>
      </c>
      <c r="CR340" s="27">
        <f t="shared" si="105"/>
        <v>5.0354607824970001</v>
      </c>
      <c r="CU340" s="30">
        <v>370</v>
      </c>
      <c r="CV340" s="30"/>
      <c r="CW340" s="15" t="s">
        <v>286</v>
      </c>
      <c r="CX340" s="33" t="s">
        <v>603</v>
      </c>
      <c r="CY340" s="34" t="s">
        <v>1048</v>
      </c>
      <c r="CZ340" s="34" t="s">
        <v>976</v>
      </c>
      <c r="DA340" s="32"/>
      <c r="DB340" s="32"/>
      <c r="DC340" t="s">
        <v>286</v>
      </c>
      <c r="DD340">
        <v>120312</v>
      </c>
      <c r="DE340" t="s">
        <v>1045</v>
      </c>
      <c r="DF340" s="30">
        <v>178</v>
      </c>
      <c r="DG340" s="39" t="s">
        <v>286</v>
      </c>
      <c r="DK340" s="30">
        <v>375</v>
      </c>
      <c r="DL340" s="30"/>
      <c r="DM340" s="32"/>
      <c r="DN340" s="32" t="s">
        <v>286</v>
      </c>
      <c r="DO340" s="41">
        <v>119223</v>
      </c>
    </row>
    <row r="341" spans="1:119" ht="15.75" x14ac:dyDescent="0.25">
      <c r="A341" t="s">
        <v>650</v>
      </c>
      <c r="B341" t="s">
        <v>287</v>
      </c>
      <c r="C341" s="52">
        <v>4.7607388679989997</v>
      </c>
      <c r="D341" s="52">
        <v>4.6196331249230003</v>
      </c>
      <c r="E341" s="52">
        <v>-0.14110574307599943</v>
      </c>
      <c r="F341" s="124">
        <v>-2.9639462904485665E-2</v>
      </c>
      <c r="G341" s="45">
        <v>4.641420599101</v>
      </c>
      <c r="H341" s="45">
        <v>4.7003238960199996</v>
      </c>
      <c r="I341" s="45">
        <v>5.8903296918999537E-2</v>
      </c>
      <c r="J341" s="46">
        <v>1.2690790601999862E-2</v>
      </c>
      <c r="K341" s="47">
        <v>3</v>
      </c>
      <c r="L341" s="55">
        <f t="shared" si="96"/>
        <v>4.4773215991009998</v>
      </c>
      <c r="M341" s="55">
        <f t="shared" si="97"/>
        <v>4.5362248960199993</v>
      </c>
      <c r="N341" s="55">
        <f t="shared" si="98"/>
        <v>5.8903296918999537E-2</v>
      </c>
      <c r="O341" s="129">
        <f t="shared" si="99"/>
        <v>1.3155922712995803E-2</v>
      </c>
      <c r="P341" s="54"/>
      <c r="Q341" s="42">
        <f t="shared" si="100"/>
        <v>43.640469960573839</v>
      </c>
      <c r="R341" s="42">
        <f t="shared" si="101"/>
        <v>42.346989870043089</v>
      </c>
      <c r="S341" s="42">
        <f t="shared" si="102"/>
        <v>41.042456678898155</v>
      </c>
      <c r="T341" s="42">
        <f t="shared" si="103"/>
        <v>41.582408066917218</v>
      </c>
      <c r="AB341" t="s">
        <v>287</v>
      </c>
      <c r="AC341" s="2">
        <v>4.7607388679989997</v>
      </c>
      <c r="AD341" s="2">
        <v>4.7627531604230002</v>
      </c>
      <c r="AE341" s="2">
        <v>2.01429242400053E-3</v>
      </c>
      <c r="AF341" s="1">
        <v>4.2310500110399109E-4</v>
      </c>
      <c r="AG341" s="2">
        <v>4.641420599101</v>
      </c>
      <c r="AH341" s="2">
        <v>4.6418144778420007</v>
      </c>
      <c r="AI341" s="2">
        <v>3.938787410007194E-4</v>
      </c>
      <c r="AJ341" s="1">
        <v>8.4861678141603893E-5</v>
      </c>
      <c r="AM341" t="s">
        <v>287</v>
      </c>
      <c r="AN341" s="2">
        <v>4.7607388679989997</v>
      </c>
      <c r="AO341" s="2">
        <v>4.7810663364040007</v>
      </c>
      <c r="AP341" s="2">
        <v>2.0327468405000992E-2</v>
      </c>
      <c r="AQ341" s="1">
        <v>4.2698137765209733E-3</v>
      </c>
      <c r="AR341" s="2">
        <v>4.7608241922690002</v>
      </c>
      <c r="AS341" s="2">
        <v>8.5324270000519675E-5</v>
      </c>
      <c r="AT341" s="1">
        <v>1.7922484800428167E-5</v>
      </c>
      <c r="AU341" s="2">
        <v>4.7625887168359995</v>
      </c>
      <c r="AV341" s="2">
        <v>1.8498488369997901E-3</v>
      </c>
      <c r="AW341" s="1">
        <v>3.8856339074470295E-4</v>
      </c>
      <c r="AX341" s="2">
        <v>4.8618039673650006</v>
      </c>
      <c r="AY341" s="2">
        <v>0.10106509936600094</v>
      </c>
      <c r="AZ341" s="1">
        <v>2.1228868494625061E-2</v>
      </c>
      <c r="BA341" s="2">
        <v>4.7602685377889999</v>
      </c>
      <c r="BB341" s="2">
        <v>-4.7033020999975861E-4</v>
      </c>
      <c r="BC341" s="1">
        <v>-9.8793532483214003E-5</v>
      </c>
      <c r="BD341" s="2">
        <v>4.8831051726229999</v>
      </c>
      <c r="BE341" s="2">
        <v>0.12236630462400022</v>
      </c>
      <c r="BF341" s="1">
        <v>2.5703217088113964E-2</v>
      </c>
      <c r="BG341" s="1"/>
      <c r="BH341" t="s">
        <v>287</v>
      </c>
      <c r="BI341" s="2">
        <v>4.641420599101</v>
      </c>
      <c r="BJ341" s="2">
        <v>4.6768843246239999</v>
      </c>
      <c r="BK341" s="2">
        <v>3.5463725522999923E-2</v>
      </c>
      <c r="BL341" s="1">
        <v>7.6407049880092568E-3</v>
      </c>
      <c r="BM341" s="2">
        <v>4.6414373050760007</v>
      </c>
      <c r="BN341" s="2">
        <v>1.6705975000697038E-5</v>
      </c>
      <c r="BO341" s="1">
        <v>3.5993236648134903E-6</v>
      </c>
      <c r="BP341" s="2">
        <v>4.6417851423150003</v>
      </c>
      <c r="BQ341" s="2">
        <v>3.6454321400025691E-4</v>
      </c>
      <c r="BR341" s="1">
        <v>7.8541301357361475E-5</v>
      </c>
      <c r="BS341" s="2">
        <v>4.7253057491539998</v>
      </c>
      <c r="BT341" s="2">
        <v>8.3885150052999791E-2</v>
      </c>
      <c r="BU341" s="1">
        <v>1.8073162787541289E-2</v>
      </c>
      <c r="BV341" s="2">
        <v>4.641328477209</v>
      </c>
      <c r="BW341" s="2">
        <v>-9.2121892000029959E-5</v>
      </c>
      <c r="BX341" s="1">
        <v>-1.9847779366919066E-5</v>
      </c>
      <c r="BY341" s="2">
        <v>4.7619478312100005</v>
      </c>
      <c r="BZ341" s="2">
        <v>0.12052723210900051</v>
      </c>
      <c r="CA341" s="1">
        <v>2.5967746196572987E-2</v>
      </c>
      <c r="CC341" t="s">
        <v>287</v>
      </c>
      <c r="CE341" s="23">
        <v>4.7607388679989997</v>
      </c>
      <c r="CF341" s="23">
        <v>4.497646908858</v>
      </c>
      <c r="CG341" s="23">
        <v>-0.2630919591409997</v>
      </c>
      <c r="CH341" s="24">
        <v>-5.5262841847820286E-2</v>
      </c>
      <c r="CI341" s="2">
        <v>4.641420599101</v>
      </c>
      <c r="CJ341" s="2">
        <v>4.5771155888160004</v>
      </c>
      <c r="CK341" s="2">
        <v>-6.4305010284999575E-2</v>
      </c>
      <c r="CL341" s="1">
        <v>-1.3854596650313238E-2</v>
      </c>
      <c r="CN341" s="25" t="s">
        <v>287</v>
      </c>
      <c r="CO341" s="27">
        <v>0</v>
      </c>
      <c r="CP341" s="27">
        <v>0.16409899999999999</v>
      </c>
      <c r="CQ341" s="28">
        <f t="shared" si="104"/>
        <v>-0.18784861432145811</v>
      </c>
      <c r="CR341" s="27">
        <f t="shared" si="105"/>
        <v>3.3160843233559998</v>
      </c>
      <c r="CU341" s="30">
        <v>371</v>
      </c>
      <c r="CV341" s="30"/>
      <c r="CW341" s="15" t="s">
        <v>287</v>
      </c>
      <c r="CX341" s="36" t="s">
        <v>975</v>
      </c>
      <c r="CY341" s="34" t="s">
        <v>287</v>
      </c>
      <c r="CZ341" s="34" t="s">
        <v>976</v>
      </c>
      <c r="DA341" s="32"/>
      <c r="DB341" s="32"/>
      <c r="DC341" t="s">
        <v>287</v>
      </c>
      <c r="DD341">
        <v>109090</v>
      </c>
      <c r="DE341" t="s">
        <v>1045</v>
      </c>
      <c r="DF341" s="30">
        <v>224</v>
      </c>
      <c r="DG341" s="39" t="s">
        <v>287</v>
      </c>
      <c r="DK341" s="30">
        <v>376</v>
      </c>
      <c r="DL341" s="30"/>
      <c r="DM341" s="32"/>
      <c r="DN341" s="32" t="s">
        <v>287</v>
      </c>
      <c r="DO341" s="41">
        <v>108426</v>
      </c>
    </row>
    <row r="342" spans="1:119" ht="15.75" x14ac:dyDescent="0.25">
      <c r="A342" t="s">
        <v>651</v>
      </c>
      <c r="B342" t="s">
        <v>289</v>
      </c>
      <c r="C342" s="52">
        <v>7.6959761405669997</v>
      </c>
      <c r="D342" s="52">
        <v>7.5932186107159998</v>
      </c>
      <c r="E342" s="52">
        <v>-0.10275752985099995</v>
      </c>
      <c r="F342" s="124">
        <v>-1.3352111281809315E-2</v>
      </c>
      <c r="G342" s="45">
        <v>8.2275986208410004</v>
      </c>
      <c r="H342" s="45">
        <v>8.454579325256999</v>
      </c>
      <c r="I342" s="45">
        <v>0.2269807044159986</v>
      </c>
      <c r="J342" s="46">
        <v>2.7587722113842899E-2</v>
      </c>
      <c r="K342" s="47">
        <v>1</v>
      </c>
      <c r="L342" s="55">
        <f t="shared" si="96"/>
        <v>8.0623546208410009</v>
      </c>
      <c r="M342" s="55">
        <f t="shared" si="97"/>
        <v>8.2893353252569995</v>
      </c>
      <c r="N342" s="55">
        <f t="shared" si="98"/>
        <v>0.2269807044159986</v>
      </c>
      <c r="O342" s="129">
        <f t="shared" si="99"/>
        <v>2.8153153153206472E-2</v>
      </c>
      <c r="P342" s="54"/>
      <c r="Q342" s="42">
        <f t="shared" si="100"/>
        <v>90.58885457674063</v>
      </c>
      <c r="R342" s="42">
        <f t="shared" si="101"/>
        <v>89.379302109540347</v>
      </c>
      <c r="S342" s="42">
        <f t="shared" si="102"/>
        <v>94.901472789606274</v>
      </c>
      <c r="T342" s="42">
        <f t="shared" si="103"/>
        <v>97.573248487516906</v>
      </c>
      <c r="AB342" t="s">
        <v>289</v>
      </c>
      <c r="AC342" s="2">
        <v>7.6959761405669997</v>
      </c>
      <c r="AD342" s="2">
        <v>7.6988352012299996</v>
      </c>
      <c r="AE342" s="2">
        <v>2.8590606629999016E-3</v>
      </c>
      <c r="AF342" s="1">
        <v>3.7150071813882481E-4</v>
      </c>
      <c r="AG342" s="2">
        <v>8.2275986208410004</v>
      </c>
      <c r="AH342" s="2">
        <v>8.2275986208410004</v>
      </c>
      <c r="AI342" s="2">
        <v>0</v>
      </c>
      <c r="AJ342" s="1">
        <v>0</v>
      </c>
      <c r="AM342" t="s">
        <v>289</v>
      </c>
      <c r="AN342" s="2">
        <v>7.6959761405669997</v>
      </c>
      <c r="AO342" s="2">
        <v>7.59792465642</v>
      </c>
      <c r="AP342" s="2">
        <v>-9.8051484146999712E-2</v>
      </c>
      <c r="AQ342" s="1">
        <v>-1.2740616960875322E-2</v>
      </c>
      <c r="AR342" s="2">
        <v>7.6960957338340004</v>
      </c>
      <c r="AS342" s="2">
        <v>1.1959326700061723E-4</v>
      </c>
      <c r="AT342" s="1">
        <v>1.5539713847372481E-5</v>
      </c>
      <c r="AU342" s="2">
        <v>7.6973140203239998</v>
      </c>
      <c r="AV342" s="2">
        <v>1.33787975700006E-3</v>
      </c>
      <c r="AW342" s="1">
        <v>1.7384146371606239E-4</v>
      </c>
      <c r="AX342" s="2">
        <v>7.4813405696520006</v>
      </c>
      <c r="AY342" s="2">
        <v>-0.21463557091499919</v>
      </c>
      <c r="AZ342" s="1">
        <v>-2.788932384855158E-2</v>
      </c>
      <c r="BA342" s="2">
        <v>7.6953192817869995</v>
      </c>
      <c r="BB342" s="2">
        <v>-6.5685878000021347E-4</v>
      </c>
      <c r="BC342" s="1">
        <v>-8.5350937685186158E-5</v>
      </c>
      <c r="BD342" s="2">
        <v>7.3309848778609998</v>
      </c>
      <c r="BE342" s="2">
        <v>-0.36499126270599991</v>
      </c>
      <c r="BF342" s="1">
        <v>-4.7426246656620902E-2</v>
      </c>
      <c r="BG342" s="1"/>
      <c r="BH342" t="s">
        <v>289</v>
      </c>
      <c r="BI342" s="2">
        <v>8.2275986208410004</v>
      </c>
      <c r="BJ342" s="2">
        <v>8.3002324462540003</v>
      </c>
      <c r="BK342" s="2">
        <v>7.2633825412999897E-2</v>
      </c>
      <c r="BL342" s="1">
        <v>8.8280710764151848E-3</v>
      </c>
      <c r="BM342" s="2">
        <v>8.2275986208410004</v>
      </c>
      <c r="BN342" s="2">
        <v>0</v>
      </c>
      <c r="BO342" s="1">
        <v>0</v>
      </c>
      <c r="BP342" s="2">
        <v>8.2275986208410004</v>
      </c>
      <c r="BQ342" s="2">
        <v>0</v>
      </c>
      <c r="BR342" s="1">
        <v>0</v>
      </c>
      <c r="BS342" s="2">
        <v>8.3637870434909996</v>
      </c>
      <c r="BT342" s="2">
        <v>0.1361884226499992</v>
      </c>
      <c r="BU342" s="1">
        <v>1.655263326835436E-2</v>
      </c>
      <c r="BV342" s="2">
        <v>8.2275986208410004</v>
      </c>
      <c r="BW342" s="2">
        <v>0</v>
      </c>
      <c r="BX342" s="1">
        <v>0</v>
      </c>
      <c r="BY342" s="2">
        <v>8.44550009708</v>
      </c>
      <c r="BZ342" s="2">
        <v>0.21790147623899969</v>
      </c>
      <c r="CA342" s="1">
        <v>2.6484213229245553E-2</v>
      </c>
      <c r="CC342" t="s">
        <v>289</v>
      </c>
      <c r="CE342" s="23">
        <v>7.6959761405669997</v>
      </c>
      <c r="CF342" s="23">
        <v>7.9691198228270004</v>
      </c>
      <c r="CG342" s="23">
        <v>0.27314368226000063</v>
      </c>
      <c r="CH342" s="24">
        <v>3.5491752738188297E-2</v>
      </c>
      <c r="CI342" s="2">
        <v>8.2275986208410004</v>
      </c>
      <c r="CJ342" s="2">
        <v>8.2275986208410004</v>
      </c>
      <c r="CK342" s="2">
        <v>0</v>
      </c>
      <c r="CL342" s="1">
        <v>0</v>
      </c>
      <c r="CN342" s="25" t="s">
        <v>289</v>
      </c>
      <c r="CO342" s="27">
        <v>0</v>
      </c>
      <c r="CP342" s="27">
        <v>0.165244</v>
      </c>
      <c r="CQ342" s="28">
        <f t="shared" si="104"/>
        <v>-0.20260046810401544</v>
      </c>
      <c r="CR342" s="27">
        <f t="shared" si="105"/>
        <v>3.5043158602939997</v>
      </c>
      <c r="CU342" s="30">
        <v>374</v>
      </c>
      <c r="CV342" s="30"/>
      <c r="CW342" s="15" t="s">
        <v>289</v>
      </c>
      <c r="CX342" s="33" t="s">
        <v>973</v>
      </c>
      <c r="CY342" s="34" t="s">
        <v>289</v>
      </c>
      <c r="CZ342" s="34" t="s">
        <v>976</v>
      </c>
      <c r="DA342" s="32"/>
      <c r="DB342" s="32"/>
      <c r="DC342" t="s">
        <v>289</v>
      </c>
      <c r="DD342">
        <v>84955</v>
      </c>
      <c r="DE342" t="s">
        <v>1045</v>
      </c>
      <c r="DF342" s="30">
        <v>292</v>
      </c>
      <c r="DG342" s="39" t="s">
        <v>289</v>
      </c>
      <c r="DK342" s="30">
        <v>378</v>
      </c>
      <c r="DL342" s="30"/>
      <c r="DM342" s="32"/>
      <c r="DN342" s="32" t="s">
        <v>289</v>
      </c>
      <c r="DO342" s="41">
        <v>85153</v>
      </c>
    </row>
    <row r="343" spans="1:119" ht="15.75" x14ac:dyDescent="0.25">
      <c r="A343" t="s">
        <v>652</v>
      </c>
      <c r="B343" t="s">
        <v>290</v>
      </c>
      <c r="C343" s="52">
        <v>5.3612130961520004</v>
      </c>
      <c r="D343" s="52">
        <v>5.3008904497330001</v>
      </c>
      <c r="E343" s="52">
        <v>-6.0322646419000314E-2</v>
      </c>
      <c r="F343" s="124">
        <v>-1.1251678554298983E-2</v>
      </c>
      <c r="G343" s="45">
        <v>6.0429605287340005</v>
      </c>
      <c r="H343" s="45">
        <v>6.2104801052930005</v>
      </c>
      <c r="I343" s="45">
        <v>0.16751957655900007</v>
      </c>
      <c r="J343" s="46">
        <v>2.7721441462748624E-2</v>
      </c>
      <c r="K343" s="47">
        <v>2</v>
      </c>
      <c r="L343" s="55">
        <f t="shared" si="96"/>
        <v>5.8832875287340007</v>
      </c>
      <c r="M343" s="55">
        <f t="shared" si="97"/>
        <v>6.0508071052930008</v>
      </c>
      <c r="N343" s="55">
        <f t="shared" si="98"/>
        <v>0.16751957655900007</v>
      </c>
      <c r="O343" s="129">
        <f t="shared" si="99"/>
        <v>2.8473804100315303E-2</v>
      </c>
      <c r="P343" s="54"/>
      <c r="Q343" s="42">
        <f t="shared" si="100"/>
        <v>50.259802157607581</v>
      </c>
      <c r="R343" s="42">
        <f t="shared" si="101"/>
        <v>49.694295019527516</v>
      </c>
      <c r="S343" s="42">
        <f t="shared" si="102"/>
        <v>55.154097016349496</v>
      </c>
      <c r="T343" s="42">
        <f t="shared" si="103"/>
        <v>56.724543970122816</v>
      </c>
      <c r="AB343" t="s">
        <v>290</v>
      </c>
      <c r="AC343" s="2">
        <v>5.3612130961520004</v>
      </c>
      <c r="AD343" s="2">
        <v>5.3581904818080002</v>
      </c>
      <c r="AE343" s="2">
        <v>-3.0226143440001962E-3</v>
      </c>
      <c r="AF343" s="1">
        <v>-5.6379298673460139E-4</v>
      </c>
      <c r="AG343" s="2">
        <v>6.0429605287340005</v>
      </c>
      <c r="AH343" s="2">
        <v>6.0429605287340005</v>
      </c>
      <c r="AI343" s="2">
        <v>0</v>
      </c>
      <c r="AJ343" s="1">
        <v>0</v>
      </c>
      <c r="AM343" t="s">
        <v>290</v>
      </c>
      <c r="AN343" s="2">
        <v>5.3612130961520004</v>
      </c>
      <c r="AO343" s="2">
        <v>5.2482307338940002</v>
      </c>
      <c r="AP343" s="2">
        <v>-0.11298236225800018</v>
      </c>
      <c r="AQ343" s="1">
        <v>-2.1074029372026463E-2</v>
      </c>
      <c r="AR343" s="2">
        <v>5.3610855509700004</v>
      </c>
      <c r="AS343" s="2">
        <v>-1.2754518199997733E-4</v>
      </c>
      <c r="AT343" s="1">
        <v>-2.3790358583493469E-5</v>
      </c>
      <c r="AU343" s="2">
        <v>5.3588546583120005</v>
      </c>
      <c r="AV343" s="2">
        <v>-2.358437839999894E-3</v>
      </c>
      <c r="AW343" s="1">
        <v>-4.3990749811692018E-4</v>
      </c>
      <c r="AX343" s="2">
        <v>5.2686373519430001</v>
      </c>
      <c r="AY343" s="2">
        <v>-9.2575744209000277E-2</v>
      </c>
      <c r="AZ343" s="1">
        <v>-1.7267685978654034E-2</v>
      </c>
      <c r="BA343" s="2">
        <v>5.361915390719</v>
      </c>
      <c r="BB343" s="2">
        <v>7.0229456699966164E-4</v>
      </c>
      <c r="BC343" s="1">
        <v>1.3099545837932317E-4</v>
      </c>
      <c r="BD343" s="2">
        <v>5.1077732724849998</v>
      </c>
      <c r="BE343" s="2">
        <v>-0.25343982366700057</v>
      </c>
      <c r="BF343" s="1">
        <v>-4.7272850215356391E-2</v>
      </c>
      <c r="BG343" s="1"/>
      <c r="BH343" t="s">
        <v>290</v>
      </c>
      <c r="BI343" s="2">
        <v>6.0429605287340005</v>
      </c>
      <c r="BJ343" s="2">
        <v>6.0965667932329994</v>
      </c>
      <c r="BK343" s="2">
        <v>5.3606264498998968E-2</v>
      </c>
      <c r="BL343" s="1">
        <v>8.8708612680992432E-3</v>
      </c>
      <c r="BM343" s="2">
        <v>6.0429605287340005</v>
      </c>
      <c r="BN343" s="2">
        <v>0</v>
      </c>
      <c r="BO343" s="1">
        <v>0</v>
      </c>
      <c r="BP343" s="2">
        <v>6.0429605287340005</v>
      </c>
      <c r="BQ343" s="2">
        <v>0</v>
      </c>
      <c r="BR343" s="1">
        <v>0</v>
      </c>
      <c r="BS343" s="2">
        <v>6.1434722746689996</v>
      </c>
      <c r="BT343" s="2">
        <v>0.10051174593499912</v>
      </c>
      <c r="BU343" s="1">
        <v>1.663286487758283E-2</v>
      </c>
      <c r="BV343" s="2">
        <v>6.0429605287340005</v>
      </c>
      <c r="BW343" s="2">
        <v>0</v>
      </c>
      <c r="BX343" s="1">
        <v>0</v>
      </c>
      <c r="BY343" s="2">
        <v>6.2037793222299999</v>
      </c>
      <c r="BZ343" s="2">
        <v>0.16081879349599948</v>
      </c>
      <c r="CA343" s="1">
        <v>2.6612583804132672E-2</v>
      </c>
      <c r="CC343" t="s">
        <v>290</v>
      </c>
      <c r="CE343" s="23">
        <v>5.3612130961520004</v>
      </c>
      <c r="CF343" s="23">
        <v>5.5464269158840001</v>
      </c>
      <c r="CG343" s="23">
        <v>0.18521381973199968</v>
      </c>
      <c r="CH343" s="24">
        <v>3.4546998302480557E-2</v>
      </c>
      <c r="CI343" s="2">
        <v>6.0429605287340005</v>
      </c>
      <c r="CJ343" s="2">
        <v>6.0429605287340005</v>
      </c>
      <c r="CK343" s="2">
        <v>0</v>
      </c>
      <c r="CL343" s="1">
        <v>0</v>
      </c>
      <c r="CN343" s="25" t="s">
        <v>290</v>
      </c>
      <c r="CO343" s="27">
        <v>0</v>
      </c>
      <c r="CP343" s="27">
        <v>0.15967300000000001</v>
      </c>
      <c r="CQ343" s="28">
        <f t="shared" si="104"/>
        <v>-0.13865337164659133</v>
      </c>
      <c r="CR343" s="27">
        <f t="shared" si="105"/>
        <v>4.0524754221329999</v>
      </c>
      <c r="CU343" s="30">
        <v>375</v>
      </c>
      <c r="CV343" s="30"/>
      <c r="CW343" s="15" t="s">
        <v>290</v>
      </c>
      <c r="CX343" s="36" t="s">
        <v>975</v>
      </c>
      <c r="CY343" s="34" t="s">
        <v>290</v>
      </c>
      <c r="CZ343" s="34" t="s">
        <v>976</v>
      </c>
      <c r="DA343" s="32"/>
      <c r="DB343" s="32"/>
      <c r="DC343" t="s">
        <v>290</v>
      </c>
      <c r="DD343">
        <v>106670</v>
      </c>
      <c r="DE343" t="s">
        <v>1045</v>
      </c>
      <c r="DF343" s="30">
        <v>225</v>
      </c>
      <c r="DG343" s="39" t="s">
        <v>290</v>
      </c>
      <c r="DK343" s="30">
        <v>379</v>
      </c>
      <c r="DL343" s="30"/>
      <c r="DM343" s="32"/>
      <c r="DN343" s="32" t="s">
        <v>290</v>
      </c>
      <c r="DO343" s="41">
        <v>106155</v>
      </c>
    </row>
    <row r="344" spans="1:119" ht="15.75" x14ac:dyDescent="0.25">
      <c r="A344" t="s">
        <v>653</v>
      </c>
      <c r="B344" t="s">
        <v>291</v>
      </c>
      <c r="C344" s="52">
        <v>3.667694552935</v>
      </c>
      <c r="D344" s="52">
        <v>3.474426755728</v>
      </c>
      <c r="E344" s="52">
        <v>-0.19326779720700005</v>
      </c>
      <c r="F344" s="124">
        <v>-5.269462721543737E-2</v>
      </c>
      <c r="G344" s="45">
        <v>3.8968148058029999</v>
      </c>
      <c r="H344" s="45">
        <v>4.0050041435279997</v>
      </c>
      <c r="I344" s="45">
        <v>0.10818933772499983</v>
      </c>
      <c r="J344" s="46">
        <v>2.7763530759503396E-2</v>
      </c>
      <c r="K344" s="47">
        <v>3</v>
      </c>
      <c r="L344" s="55">
        <f t="shared" si="96"/>
        <v>3.756333805803</v>
      </c>
      <c r="M344" s="55">
        <f t="shared" si="97"/>
        <v>3.8645231435279999</v>
      </c>
      <c r="N344" s="55">
        <f t="shared" si="98"/>
        <v>0.10818933772499983</v>
      </c>
      <c r="O344" s="129">
        <f t="shared" si="99"/>
        <v>2.8801843318041313E-2</v>
      </c>
      <c r="P344" s="54"/>
      <c r="Q344" s="42">
        <f t="shared" si="100"/>
        <v>47.855515362991085</v>
      </c>
      <c r="R344" s="42">
        <f t="shared" si="101"/>
        <v>45.333786820735632</v>
      </c>
      <c r="S344" s="42">
        <f t="shared" si="102"/>
        <v>49.012066724116337</v>
      </c>
      <c r="T344" s="42">
        <f t="shared" si="103"/>
        <v>50.423704590597723</v>
      </c>
      <c r="AB344" t="s">
        <v>291</v>
      </c>
      <c r="AC344" s="2">
        <v>3.667694552935</v>
      </c>
      <c r="AD344" s="2">
        <v>3.6685273989690002</v>
      </c>
      <c r="AE344" s="2">
        <v>8.3284603400013424E-4</v>
      </c>
      <c r="AF344" s="1">
        <v>2.2707617059704869E-4</v>
      </c>
      <c r="AG344" s="2">
        <v>3.8968148058029999</v>
      </c>
      <c r="AH344" s="2">
        <v>3.8968148058029999</v>
      </c>
      <c r="AI344" s="2">
        <v>0</v>
      </c>
      <c r="AJ344" s="1">
        <v>0</v>
      </c>
      <c r="AM344" t="s">
        <v>291</v>
      </c>
      <c r="AN344" s="2">
        <v>3.667694552935</v>
      </c>
      <c r="AO344" s="2">
        <v>3.6186670350449996</v>
      </c>
      <c r="AP344" s="2">
        <v>-4.9027517890000372E-2</v>
      </c>
      <c r="AQ344" s="1">
        <v>-1.3367393926183703E-2</v>
      </c>
      <c r="AR344" s="2">
        <v>3.6677298089939998</v>
      </c>
      <c r="AS344" s="2">
        <v>3.5256058999788564E-5</v>
      </c>
      <c r="AT344" s="1">
        <v>9.6125940944497678E-6</v>
      </c>
      <c r="AU344" s="2">
        <v>3.6684400093080001</v>
      </c>
      <c r="AV344" s="2">
        <v>7.4545637300005296E-4</v>
      </c>
      <c r="AW344" s="1">
        <v>2.0324930613524407E-4</v>
      </c>
      <c r="AX344" s="2">
        <v>3.649582485532</v>
      </c>
      <c r="AY344" s="2">
        <v>-1.8112067402999976E-2</v>
      </c>
      <c r="AZ344" s="1">
        <v>-4.9382703880033177E-3</v>
      </c>
      <c r="BA344" s="2">
        <v>3.6675002478220002</v>
      </c>
      <c r="BB344" s="2">
        <v>-1.9430511299978193E-4</v>
      </c>
      <c r="BC344" s="1">
        <v>-5.2977452237480656E-5</v>
      </c>
      <c r="BD344" s="2">
        <v>3.5726079579280001</v>
      </c>
      <c r="BE344" s="2">
        <v>-9.5086595006999897E-2</v>
      </c>
      <c r="BF344" s="1">
        <v>-2.592543998270214E-2</v>
      </c>
      <c r="BG344" s="1"/>
      <c r="BH344" t="s">
        <v>291</v>
      </c>
      <c r="BI344" s="2">
        <v>3.8968148058029999</v>
      </c>
      <c r="BJ344" s="2">
        <v>3.9314353938750002</v>
      </c>
      <c r="BK344" s="2">
        <v>3.4620588072000302E-2</v>
      </c>
      <c r="BL344" s="1">
        <v>8.8843298430411766E-3</v>
      </c>
      <c r="BM344" s="2">
        <v>3.8968148058029999</v>
      </c>
      <c r="BN344" s="2">
        <v>0</v>
      </c>
      <c r="BO344" s="1">
        <v>0</v>
      </c>
      <c r="BP344" s="2">
        <v>3.8968148058029999</v>
      </c>
      <c r="BQ344" s="2">
        <v>0</v>
      </c>
      <c r="BR344" s="1">
        <v>0</v>
      </c>
      <c r="BS344" s="2">
        <v>3.9617284084379998</v>
      </c>
      <c r="BT344" s="2">
        <v>6.4913602634999901E-2</v>
      </c>
      <c r="BU344" s="1">
        <v>1.6658118455702038E-2</v>
      </c>
      <c r="BV344" s="2">
        <v>3.8968148058029999</v>
      </c>
      <c r="BW344" s="2">
        <v>0</v>
      </c>
      <c r="BX344" s="1">
        <v>0</v>
      </c>
      <c r="BY344" s="2">
        <v>4.0006765700190003</v>
      </c>
      <c r="BZ344" s="2">
        <v>0.10386176421600046</v>
      </c>
      <c r="CA344" s="1">
        <v>2.6652989529123417E-2</v>
      </c>
      <c r="CC344" t="s">
        <v>291</v>
      </c>
      <c r="CE344" s="23">
        <v>3.667694552935</v>
      </c>
      <c r="CF344" s="23">
        <v>3.5686536899270003</v>
      </c>
      <c r="CG344" s="23">
        <v>-9.9040863007999747E-2</v>
      </c>
      <c r="CH344" s="24">
        <v>-2.700357447398237E-2</v>
      </c>
      <c r="CI344" s="2">
        <v>3.8968148058029999</v>
      </c>
      <c r="CJ344" s="2">
        <v>3.8968148058029999</v>
      </c>
      <c r="CK344" s="2">
        <v>0</v>
      </c>
      <c r="CL344" s="1">
        <v>0</v>
      </c>
      <c r="CN344" s="25" t="s">
        <v>291</v>
      </c>
      <c r="CO344" s="27">
        <v>0</v>
      </c>
      <c r="CP344" s="27">
        <v>0.14048099999999999</v>
      </c>
      <c r="CQ344" s="28">
        <f t="shared" si="104"/>
        <v>-0.12183339480932237</v>
      </c>
      <c r="CR344" s="27">
        <f t="shared" si="105"/>
        <v>4.9913761043069993</v>
      </c>
      <c r="CU344" s="30">
        <v>376</v>
      </c>
      <c r="CV344" s="30"/>
      <c r="CW344" s="15" t="s">
        <v>291</v>
      </c>
      <c r="CX344" s="36" t="s">
        <v>975</v>
      </c>
      <c r="CY344" s="34" t="s">
        <v>291</v>
      </c>
      <c r="CZ344" s="34" t="s">
        <v>976</v>
      </c>
      <c r="DA344" s="32"/>
      <c r="DB344" s="32"/>
      <c r="DC344" t="s">
        <v>291</v>
      </c>
      <c r="DD344">
        <v>76641</v>
      </c>
      <c r="DE344" t="s">
        <v>1045</v>
      </c>
      <c r="DF344" s="30">
        <v>226</v>
      </c>
      <c r="DG344" s="39" t="s">
        <v>291</v>
      </c>
      <c r="DK344" s="30">
        <v>380</v>
      </c>
      <c r="DL344" s="30"/>
      <c r="DM344" s="32"/>
      <c r="DN344" s="32" t="s">
        <v>291</v>
      </c>
      <c r="DO344" s="41">
        <v>76443</v>
      </c>
    </row>
    <row r="345" spans="1:119" ht="15.75" x14ac:dyDescent="0.25">
      <c r="A345" t="s">
        <v>654</v>
      </c>
      <c r="B345" t="s">
        <v>292</v>
      </c>
      <c r="C345" s="52">
        <v>6.3829235499300001</v>
      </c>
      <c r="D345" s="52">
        <v>6.3492074763420003</v>
      </c>
      <c r="E345" s="52">
        <v>-3.3716073587999773E-2</v>
      </c>
      <c r="F345" s="124">
        <v>-5.2822305208981438E-3</v>
      </c>
      <c r="G345" s="45">
        <v>7.1179702222300003</v>
      </c>
      <c r="H345" s="45">
        <v>7.3145484660989997</v>
      </c>
      <c r="I345" s="45">
        <v>0.19657824386899936</v>
      </c>
      <c r="J345" s="46">
        <v>2.7617177050708853E-2</v>
      </c>
      <c r="K345" s="47">
        <v>1</v>
      </c>
      <c r="L345" s="55">
        <f t="shared" si="96"/>
        <v>6.9824592222300002</v>
      </c>
      <c r="M345" s="55">
        <f t="shared" si="97"/>
        <v>7.1790374660989995</v>
      </c>
      <c r="N345" s="55">
        <f t="shared" si="98"/>
        <v>0.19657824386899936</v>
      </c>
      <c r="O345" s="129">
        <f t="shared" si="99"/>
        <v>2.815315315314048E-2</v>
      </c>
      <c r="P345" s="54"/>
      <c r="Q345" s="42">
        <f t="shared" si="100"/>
        <v>78.62873623309271</v>
      </c>
      <c r="R345" s="42">
        <f t="shared" si="101"/>
        <v>78.213401122742624</v>
      </c>
      <c r="S345" s="42">
        <f t="shared" si="102"/>
        <v>86.014181455936338</v>
      </c>
      <c r="T345" s="42">
        <f t="shared" si="103"/>
        <v>88.435751879807327</v>
      </c>
      <c r="AB345" t="s">
        <v>292</v>
      </c>
      <c r="AC345" s="2">
        <v>6.3829235499300001</v>
      </c>
      <c r="AD345" s="2">
        <v>6.3827391258099997</v>
      </c>
      <c r="AE345" s="2">
        <v>-1.8442412000041486E-4</v>
      </c>
      <c r="AF345" s="1">
        <v>-2.8893361883119749E-5</v>
      </c>
      <c r="AG345" s="2">
        <v>7.1179702222300003</v>
      </c>
      <c r="AH345" s="2">
        <v>7.1179702222300003</v>
      </c>
      <c r="AI345" s="2">
        <v>0</v>
      </c>
      <c r="AJ345" s="1">
        <v>0</v>
      </c>
      <c r="AM345" t="s">
        <v>292</v>
      </c>
      <c r="AN345" s="2">
        <v>6.3829235499300001</v>
      </c>
      <c r="AO345" s="2">
        <v>6.2657361321299998</v>
      </c>
      <c r="AP345" s="2">
        <v>-0.1171874178000003</v>
      </c>
      <c r="AQ345" s="1">
        <v>-1.8359520818839428E-2</v>
      </c>
      <c r="AR345" s="2">
        <v>6.3829150374750006</v>
      </c>
      <c r="AS345" s="2">
        <v>-8.5124549995541088E-6</v>
      </c>
      <c r="AT345" s="1">
        <v>-1.333629477615702E-6</v>
      </c>
      <c r="AU345" s="2">
        <v>6.382158834568</v>
      </c>
      <c r="AV345" s="2">
        <v>-7.6471536200006796E-4</v>
      </c>
      <c r="AW345" s="1">
        <v>-1.1980644230157737E-4</v>
      </c>
      <c r="AX345" s="2">
        <v>6.200739107305</v>
      </c>
      <c r="AY345" s="2">
        <v>-0.18218444262500011</v>
      </c>
      <c r="AZ345" s="1">
        <v>-2.854247606130236E-2</v>
      </c>
      <c r="BA345" s="2">
        <v>6.3829715691529998</v>
      </c>
      <c r="BB345" s="2">
        <v>4.801922299968453E-5</v>
      </c>
      <c r="BC345" s="1">
        <v>7.5230766315869697E-6</v>
      </c>
      <c r="BD345" s="2">
        <v>6.0291575891670002</v>
      </c>
      <c r="BE345" s="2">
        <v>-0.35376596076299993</v>
      </c>
      <c r="BF345" s="1">
        <v>-5.542381292767945E-2</v>
      </c>
      <c r="BG345" s="1"/>
      <c r="BH345" t="s">
        <v>292</v>
      </c>
      <c r="BI345" s="2">
        <v>7.1179702222300003</v>
      </c>
      <c r="BJ345" s="2">
        <v>7.1808752602680004</v>
      </c>
      <c r="BK345" s="2">
        <v>6.2905038038000072E-2</v>
      </c>
      <c r="BL345" s="1">
        <v>8.8374966562156324E-3</v>
      </c>
      <c r="BM345" s="2">
        <v>7.1179702222300003</v>
      </c>
      <c r="BN345" s="2">
        <v>0</v>
      </c>
      <c r="BO345" s="1">
        <v>0</v>
      </c>
      <c r="BP345" s="2">
        <v>7.1179702222300003</v>
      </c>
      <c r="BQ345" s="2">
        <v>0</v>
      </c>
      <c r="BR345" s="1">
        <v>0</v>
      </c>
      <c r="BS345" s="2">
        <v>7.2359171685520005</v>
      </c>
      <c r="BT345" s="2">
        <v>0.1179469463220002</v>
      </c>
      <c r="BU345" s="1">
        <v>1.6570306230509688E-2</v>
      </c>
      <c r="BV345" s="2">
        <v>7.1179702222300003</v>
      </c>
      <c r="BW345" s="2">
        <v>0</v>
      </c>
      <c r="BX345" s="1">
        <v>0</v>
      </c>
      <c r="BY345" s="2">
        <v>7.3066853363450006</v>
      </c>
      <c r="BZ345" s="2">
        <v>0.1887151141150003</v>
      </c>
      <c r="CA345" s="1">
        <v>2.6512489968787401E-2</v>
      </c>
      <c r="CC345" t="s">
        <v>292</v>
      </c>
      <c r="CE345" s="23">
        <v>6.3829235499300001</v>
      </c>
      <c r="CF345" s="23">
        <v>6.7059280413330002</v>
      </c>
      <c r="CG345" s="23">
        <v>0.32300449140300014</v>
      </c>
      <c r="CH345" s="24">
        <v>5.0604474403667651E-2</v>
      </c>
      <c r="CI345" s="2">
        <v>7.1179702222300003</v>
      </c>
      <c r="CJ345" s="2">
        <v>7.1179702222300003</v>
      </c>
      <c r="CK345" s="2">
        <v>0</v>
      </c>
      <c r="CL345" s="1">
        <v>0</v>
      </c>
      <c r="CN345" s="25" t="s">
        <v>292</v>
      </c>
      <c r="CO345" s="27">
        <v>0</v>
      </c>
      <c r="CP345" s="27">
        <v>0.13551099999999999</v>
      </c>
      <c r="CQ345" s="28">
        <f t="shared" si="104"/>
        <v>-0.17475605197746827</v>
      </c>
      <c r="CR345" s="27">
        <f t="shared" si="105"/>
        <v>5.3264123585430001</v>
      </c>
      <c r="CU345" s="30">
        <v>377</v>
      </c>
      <c r="CV345" s="30"/>
      <c r="CW345" s="15" t="s">
        <v>292</v>
      </c>
      <c r="CX345" s="33" t="s">
        <v>973</v>
      </c>
      <c r="CY345" s="34" t="s">
        <v>292</v>
      </c>
      <c r="CZ345" s="34" t="s">
        <v>976</v>
      </c>
      <c r="DA345" s="32"/>
      <c r="DB345" s="32"/>
      <c r="DC345" t="s">
        <v>292</v>
      </c>
      <c r="DD345">
        <v>81178</v>
      </c>
      <c r="DE345" t="s">
        <v>1045</v>
      </c>
      <c r="DF345" s="30">
        <v>293</v>
      </c>
      <c r="DG345" s="39" t="s">
        <v>292</v>
      </c>
      <c r="DK345" s="30">
        <v>381</v>
      </c>
      <c r="DL345" s="30"/>
      <c r="DM345" s="32"/>
      <c r="DN345" s="32" t="s">
        <v>292</v>
      </c>
      <c r="DO345" s="41">
        <v>81179</v>
      </c>
    </row>
    <row r="346" spans="1:119" ht="15.75" x14ac:dyDescent="0.25">
      <c r="A346" t="s">
        <v>655</v>
      </c>
      <c r="B346" t="s">
        <v>293</v>
      </c>
      <c r="C346" s="52">
        <v>10.225923614154</v>
      </c>
      <c r="D346" s="52">
        <v>10.598807824296999</v>
      </c>
      <c r="E346" s="52">
        <v>0.372884210142999</v>
      </c>
      <c r="F346" s="124">
        <v>3.6464599601240814E-2</v>
      </c>
      <c r="G346" s="45">
        <v>11.818275953819999</v>
      </c>
      <c r="H346" s="45">
        <v>12.145118407475</v>
      </c>
      <c r="I346" s="45">
        <v>0.32684245365500075</v>
      </c>
      <c r="J346" s="46">
        <v>2.7655679638226429E-2</v>
      </c>
      <c r="K346" s="47">
        <v>1</v>
      </c>
      <c r="L346" s="55">
        <f t="shared" si="96"/>
        <v>11.60944395382</v>
      </c>
      <c r="M346" s="55">
        <f t="shared" si="97"/>
        <v>11.936286407475</v>
      </c>
      <c r="N346" s="55">
        <f t="shared" si="98"/>
        <v>0.32684245365500075</v>
      </c>
      <c r="O346" s="129">
        <f t="shared" si="99"/>
        <v>2.8153153153166799E-2</v>
      </c>
      <c r="P346" s="54"/>
      <c r="Q346" s="42">
        <f t="shared" si="100"/>
        <v>71.368715159188454</v>
      </c>
      <c r="R346" s="42">
        <f t="shared" si="101"/>
        <v>73.971146781523274</v>
      </c>
      <c r="S346" s="42">
        <f t="shared" si="102"/>
        <v>81.024573423364942</v>
      </c>
      <c r="T346" s="42">
        <f t="shared" si="103"/>
        <v>83.305670648122955</v>
      </c>
      <c r="AB346" t="s">
        <v>293</v>
      </c>
      <c r="AC346" s="2">
        <v>10.225923614154</v>
      </c>
      <c r="AD346" s="2">
        <v>10.225315211191001</v>
      </c>
      <c r="AE346" s="2">
        <v>-6.0840296299957686E-4</v>
      </c>
      <c r="AF346" s="1">
        <v>-5.9496138046393043E-5</v>
      </c>
      <c r="AG346" s="2">
        <v>11.818275953819999</v>
      </c>
      <c r="AH346" s="2">
        <v>11.818275953819999</v>
      </c>
      <c r="AI346" s="2">
        <v>0</v>
      </c>
      <c r="AJ346" s="1">
        <v>0</v>
      </c>
      <c r="AM346" t="s">
        <v>293</v>
      </c>
      <c r="AN346" s="2">
        <v>10.225923614154</v>
      </c>
      <c r="AO346" s="2">
        <v>10.219619175814001</v>
      </c>
      <c r="AP346" s="2">
        <v>-6.3044383399990522E-3</v>
      </c>
      <c r="AQ346" s="1">
        <v>-6.1651529757888025E-4</v>
      </c>
      <c r="AR346" s="2">
        <v>10.225896993688</v>
      </c>
      <c r="AS346" s="2">
        <v>-2.6620466000437659E-5</v>
      </c>
      <c r="AT346" s="1">
        <v>-2.6032334099964812E-6</v>
      </c>
      <c r="AU346" s="2">
        <v>10.224643292704</v>
      </c>
      <c r="AV346" s="2">
        <v>-1.2803214500003435E-3</v>
      </c>
      <c r="AW346" s="1">
        <v>-1.2520350222724265E-4</v>
      </c>
      <c r="AX346" s="2">
        <v>10.167513135268999</v>
      </c>
      <c r="AY346" s="2">
        <v>-5.8410478885001282E-2</v>
      </c>
      <c r="AZ346" s="1">
        <v>-5.712000313023425E-3</v>
      </c>
      <c r="BA346" s="2">
        <v>10.226071682040001</v>
      </c>
      <c r="BB346" s="2">
        <v>1.4806788600019161E-4</v>
      </c>
      <c r="BC346" s="1">
        <v>1.4479658912691907E-5</v>
      </c>
      <c r="BD346" s="2">
        <v>10.162295187550999</v>
      </c>
      <c r="BE346" s="2">
        <v>-6.3628426603001387E-2</v>
      </c>
      <c r="BF346" s="1">
        <v>-6.2222669563980915E-3</v>
      </c>
      <c r="BG346" s="1"/>
      <c r="BH346" t="s">
        <v>293</v>
      </c>
      <c r="BI346" s="2">
        <v>11.818275953819999</v>
      </c>
      <c r="BJ346" s="2">
        <v>11.922865538989001</v>
      </c>
      <c r="BK346" s="2">
        <v>0.10458958516900196</v>
      </c>
      <c r="BL346" s="1">
        <v>8.8498174841818329E-3</v>
      </c>
      <c r="BM346" s="2">
        <v>11.818275953819999</v>
      </c>
      <c r="BN346" s="2">
        <v>0</v>
      </c>
      <c r="BO346" s="1">
        <v>0</v>
      </c>
      <c r="BP346" s="2">
        <v>11.818275953819999</v>
      </c>
      <c r="BQ346" s="2">
        <v>0</v>
      </c>
      <c r="BR346" s="1">
        <v>0</v>
      </c>
      <c r="BS346" s="2">
        <v>12.014381426013001</v>
      </c>
      <c r="BT346" s="2">
        <v>0.19610547219300223</v>
      </c>
      <c r="BU346" s="1">
        <v>1.6593407782936005E-2</v>
      </c>
      <c r="BV346" s="2">
        <v>11.818275953819999</v>
      </c>
      <c r="BW346" s="2">
        <v>0</v>
      </c>
      <c r="BX346" s="1">
        <v>0</v>
      </c>
      <c r="BY346" s="2">
        <v>12.132044709327999</v>
      </c>
      <c r="BZ346" s="2">
        <v>0.31376875550800065</v>
      </c>
      <c r="CA346" s="1">
        <v>2.6549452452629671E-2</v>
      </c>
      <c r="CC346" t="s">
        <v>293</v>
      </c>
      <c r="CE346" s="23">
        <v>10.225923614154</v>
      </c>
      <c r="CF346" s="23">
        <v>10.667688924162</v>
      </c>
      <c r="CG346" s="23">
        <v>0.4417653100079999</v>
      </c>
      <c r="CH346" s="24">
        <v>4.3200529035493637E-2</v>
      </c>
      <c r="CI346" s="2">
        <v>11.818275953819999</v>
      </c>
      <c r="CJ346" s="2">
        <v>11.818275953819999</v>
      </c>
      <c r="CK346" s="2">
        <v>0</v>
      </c>
      <c r="CL346" s="1">
        <v>0</v>
      </c>
      <c r="CN346" s="25" t="s">
        <v>293</v>
      </c>
      <c r="CO346" s="27">
        <v>0</v>
      </c>
      <c r="CP346" s="27">
        <v>0.20883199999999999</v>
      </c>
      <c r="CQ346" s="28">
        <f t="shared" si="104"/>
        <v>-0.19256993194684116</v>
      </c>
      <c r="CR346" s="27">
        <f t="shared" si="105"/>
        <v>5.3558923380890002</v>
      </c>
      <c r="CU346" s="30">
        <v>378</v>
      </c>
      <c r="CV346" s="30"/>
      <c r="CW346" s="15" t="s">
        <v>293</v>
      </c>
      <c r="CX346" s="36" t="s">
        <v>975</v>
      </c>
      <c r="CY346" s="34" t="s">
        <v>293</v>
      </c>
      <c r="CZ346" s="34" t="s">
        <v>976</v>
      </c>
      <c r="DA346" s="32"/>
      <c r="DB346" s="32"/>
      <c r="DC346" t="s">
        <v>293</v>
      </c>
      <c r="DD346">
        <v>143283</v>
      </c>
      <c r="DE346" t="s">
        <v>1045</v>
      </c>
      <c r="DF346" s="30">
        <v>227</v>
      </c>
      <c r="DG346" s="39" t="s">
        <v>293</v>
      </c>
      <c r="DK346" s="30">
        <v>382</v>
      </c>
      <c r="DL346" s="30"/>
      <c r="DM346" s="32"/>
      <c r="DN346" s="32" t="s">
        <v>293</v>
      </c>
      <c r="DO346" s="41">
        <v>142579</v>
      </c>
    </row>
    <row r="347" spans="1:119" ht="15.75" x14ac:dyDescent="0.25">
      <c r="A347" t="s">
        <v>656</v>
      </c>
      <c r="B347" t="s">
        <v>294</v>
      </c>
      <c r="C347" s="52">
        <v>7.3141289389440001</v>
      </c>
      <c r="D347" s="52">
        <v>7.3800482040790003</v>
      </c>
      <c r="E347" s="52">
        <v>6.5919265135000238E-2</v>
      </c>
      <c r="F347" s="124">
        <v>9.0125927072482719E-3</v>
      </c>
      <c r="G347" s="45">
        <v>7.9907669858280004</v>
      </c>
      <c r="H347" s="45">
        <v>8.2112955045730001</v>
      </c>
      <c r="I347" s="45">
        <v>0.22052851874499968</v>
      </c>
      <c r="J347" s="46">
        <v>2.7597916337207345E-2</v>
      </c>
      <c r="K347" s="47">
        <v>1</v>
      </c>
      <c r="L347" s="55">
        <f t="shared" si="96"/>
        <v>7.8331729858279999</v>
      </c>
      <c r="M347" s="55">
        <f t="shared" si="97"/>
        <v>8.0537015045730005</v>
      </c>
      <c r="N347" s="55">
        <f t="shared" si="98"/>
        <v>0.22052851874500057</v>
      </c>
      <c r="O347" s="129">
        <f t="shared" si="99"/>
        <v>2.81531531531331E-2</v>
      </c>
      <c r="P347" s="54"/>
      <c r="Q347" s="42">
        <f t="shared" si="100"/>
        <v>81.403772275392328</v>
      </c>
      <c r="R347" s="42">
        <f t="shared" si="101"/>
        <v>82.13743131974401</v>
      </c>
      <c r="S347" s="42">
        <f t="shared" si="102"/>
        <v>87.180556325297715</v>
      </c>
      <c r="T347" s="42">
        <f t="shared" si="103"/>
        <v>89.634963879499168</v>
      </c>
      <c r="AB347" t="s">
        <v>294</v>
      </c>
      <c r="AC347" s="2">
        <v>7.3141289389440001</v>
      </c>
      <c r="AD347" s="2">
        <v>7.3149294189219995</v>
      </c>
      <c r="AE347" s="2">
        <v>8.0047997799947979E-4</v>
      </c>
      <c r="AF347" s="1">
        <v>1.0944296780677913E-4</v>
      </c>
      <c r="AG347" s="2">
        <v>7.9907669858280004</v>
      </c>
      <c r="AH347" s="2">
        <v>7.9907669858280004</v>
      </c>
      <c r="AI347" s="2">
        <v>0</v>
      </c>
      <c r="AJ347" s="1">
        <v>0</v>
      </c>
      <c r="AM347" t="s">
        <v>294</v>
      </c>
      <c r="AN347" s="2">
        <v>7.3141289389440001</v>
      </c>
      <c r="AO347" s="2">
        <v>7.2365600504450001</v>
      </c>
      <c r="AP347" s="2">
        <v>-7.756888849900001E-2</v>
      </c>
      <c r="AQ347" s="1">
        <v>-1.0605348790884079E-2</v>
      </c>
      <c r="AR347" s="2">
        <v>7.3141618425789998</v>
      </c>
      <c r="AS347" s="2">
        <v>3.2903634999748022E-5</v>
      </c>
      <c r="AT347" s="1">
        <v>4.4986402720565911E-6</v>
      </c>
      <c r="AU347" s="2">
        <v>7.3140103997870005</v>
      </c>
      <c r="AV347" s="2">
        <v>-1.1853915699955309E-4</v>
      </c>
      <c r="AW347" s="1">
        <v>-1.6206872751229834E-5</v>
      </c>
      <c r="AX347" s="2">
        <v>7.1774515825560004</v>
      </c>
      <c r="AY347" s="2">
        <v>-0.13667735638799972</v>
      </c>
      <c r="AZ347" s="1">
        <v>-1.8686757853045577E-2</v>
      </c>
      <c r="BA347" s="2">
        <v>7.3139491372680006</v>
      </c>
      <c r="BB347" s="2">
        <v>-1.7980167599951358E-4</v>
      </c>
      <c r="BC347" s="1">
        <v>-2.4582787301186545E-5</v>
      </c>
      <c r="BD347" s="2">
        <v>7.0624377661680002</v>
      </c>
      <c r="BE347" s="2">
        <v>-0.25169117277599984</v>
      </c>
      <c r="BF347" s="1">
        <v>-3.4411640111493377E-2</v>
      </c>
      <c r="BG347" s="1"/>
      <c r="BH347" t="s">
        <v>294</v>
      </c>
      <c r="BI347" s="2">
        <v>7.9907669858280004</v>
      </c>
      <c r="BJ347" s="2">
        <v>8.0613361118269999</v>
      </c>
      <c r="BK347" s="2">
        <v>7.056912599899956E-2</v>
      </c>
      <c r="BL347" s="1">
        <v>8.8313332279813962E-3</v>
      </c>
      <c r="BM347" s="2">
        <v>7.9907669858280004</v>
      </c>
      <c r="BN347" s="2">
        <v>0</v>
      </c>
      <c r="BO347" s="1">
        <v>0</v>
      </c>
      <c r="BP347" s="2">
        <v>7.9907669858280004</v>
      </c>
      <c r="BQ347" s="2">
        <v>0</v>
      </c>
      <c r="BR347" s="1">
        <v>0</v>
      </c>
      <c r="BS347" s="2">
        <v>8.1230840970750009</v>
      </c>
      <c r="BT347" s="2">
        <v>0.13231711124700052</v>
      </c>
      <c r="BU347" s="1">
        <v>1.6558749802324496E-2</v>
      </c>
      <c r="BV347" s="2">
        <v>7.9907669858280004</v>
      </c>
      <c r="BW347" s="2">
        <v>0</v>
      </c>
      <c r="BX347" s="1">
        <v>0</v>
      </c>
      <c r="BY347" s="2">
        <v>8.2024743638230007</v>
      </c>
      <c r="BZ347" s="2">
        <v>0.21170737799500028</v>
      </c>
      <c r="CA347" s="1">
        <v>2.6493999683694099E-2</v>
      </c>
      <c r="CC347" t="s">
        <v>294</v>
      </c>
      <c r="CE347" s="23">
        <v>7.3141289389440001</v>
      </c>
      <c r="CF347" s="23">
        <v>7.6381924205799994</v>
      </c>
      <c r="CG347" s="23">
        <v>0.3240634816359993</v>
      </c>
      <c r="CH347" s="24">
        <v>4.4306503801228719E-2</v>
      </c>
      <c r="CI347" s="2">
        <v>7.9907669858280004</v>
      </c>
      <c r="CJ347" s="2">
        <v>7.9907669858280004</v>
      </c>
      <c r="CK347" s="2">
        <v>0</v>
      </c>
      <c r="CL347" s="1">
        <v>0</v>
      </c>
      <c r="CN347" s="25" t="s">
        <v>294</v>
      </c>
      <c r="CO347" s="27">
        <v>0</v>
      </c>
      <c r="CP347" s="27">
        <v>0.15759400000000001</v>
      </c>
      <c r="CQ347" s="28">
        <f t="shared" ref="CQ347:CQ378" si="106">CH403-CO347-CP347</f>
        <v>-0.16688434017358214</v>
      </c>
      <c r="CR347" s="27">
        <f t="shared" ref="CR347:CR378" si="107">CI403-CO347-CP347</f>
        <v>2165.0799463012704</v>
      </c>
      <c r="CU347" s="30">
        <v>379</v>
      </c>
      <c r="CV347" s="30"/>
      <c r="CW347" s="15" t="s">
        <v>294</v>
      </c>
      <c r="CX347" s="33" t="s">
        <v>973</v>
      </c>
      <c r="CY347" s="34" t="s">
        <v>294</v>
      </c>
      <c r="CZ347" s="34" t="s">
        <v>976</v>
      </c>
      <c r="DA347" s="32"/>
      <c r="DB347" s="32"/>
      <c r="DC347" t="s">
        <v>294</v>
      </c>
      <c r="DD347">
        <v>89850</v>
      </c>
      <c r="DE347" t="s">
        <v>1045</v>
      </c>
      <c r="DF347" s="30">
        <v>294</v>
      </c>
      <c r="DG347" s="39" t="s">
        <v>294</v>
      </c>
      <c r="DK347" s="30">
        <v>383</v>
      </c>
      <c r="DL347" s="30"/>
      <c r="DM347" s="32"/>
      <c r="DN347" s="32" t="s">
        <v>294</v>
      </c>
      <c r="DO347" s="41">
        <v>89632</v>
      </c>
    </row>
    <row r="348" spans="1:119" ht="15.75" x14ac:dyDescent="0.25">
      <c r="A348" t="s">
        <v>657</v>
      </c>
      <c r="B348" t="s">
        <v>295</v>
      </c>
      <c r="C348" s="52">
        <v>10.906513796770001</v>
      </c>
      <c r="D348" s="52">
        <v>10.839704723506999</v>
      </c>
      <c r="E348" s="52">
        <v>-6.6809073263002006E-2</v>
      </c>
      <c r="F348" s="124">
        <v>-6.125612134904897E-3</v>
      </c>
      <c r="G348" s="45">
        <v>10.655476765923002</v>
      </c>
      <c r="H348" s="45">
        <v>10.855209454237999</v>
      </c>
      <c r="I348" s="45">
        <v>0.19973268831499702</v>
      </c>
      <c r="J348" s="46">
        <v>1.87446036158379E-2</v>
      </c>
      <c r="K348" s="47">
        <v>2</v>
      </c>
      <c r="L348" s="55">
        <f t="shared" si="96"/>
        <v>10.394339765923002</v>
      </c>
      <c r="M348" s="55">
        <f t="shared" si="97"/>
        <v>10.594072454237999</v>
      </c>
      <c r="N348" s="55">
        <f t="shared" si="98"/>
        <v>0.19973268831499702</v>
      </c>
      <c r="O348" s="129">
        <f t="shared" si="99"/>
        <v>1.9215524296194782E-2</v>
      </c>
      <c r="P348" s="54"/>
      <c r="Q348" s="42">
        <f t="shared" si="100"/>
        <v>78.821945643677424</v>
      </c>
      <c r="R348" s="42">
        <f t="shared" si="101"/>
        <v>78.3391129769457</v>
      </c>
      <c r="S348" s="42">
        <f t="shared" si="102"/>
        <v>75.120437134929077</v>
      </c>
      <c r="T348" s="42">
        <f t="shared" si="103"/>
        <v>76.563915719836075</v>
      </c>
      <c r="AB348" t="s">
        <v>295</v>
      </c>
      <c r="AC348" s="2">
        <v>10.906513796770001</v>
      </c>
      <c r="AD348" s="2">
        <v>10.906832550835</v>
      </c>
      <c r="AE348" s="2">
        <v>3.1875406499892733E-4</v>
      </c>
      <c r="AF348" s="1">
        <v>2.9226026844006501E-5</v>
      </c>
      <c r="AG348" s="2">
        <v>10.655476765923002</v>
      </c>
      <c r="AH348" s="2">
        <v>10.655362423227999</v>
      </c>
      <c r="AI348" s="2">
        <v>-1.143426950029891E-4</v>
      </c>
      <c r="AJ348" s="1">
        <v>-1.0730884925643633E-5</v>
      </c>
      <c r="AM348" t="s">
        <v>295</v>
      </c>
      <c r="AN348" s="2">
        <v>10.906513796770001</v>
      </c>
      <c r="AO348" s="2">
        <v>10.727361687650001</v>
      </c>
      <c r="AP348" s="2">
        <v>-0.17915210912000035</v>
      </c>
      <c r="AQ348" s="1">
        <v>-1.6426157107421145E-2</v>
      </c>
      <c r="AR348" s="2">
        <v>10.906526004278</v>
      </c>
      <c r="AS348" s="2">
        <v>1.2207507998240885E-5</v>
      </c>
      <c r="AT348" s="1">
        <v>1.1192859813606229E-6</v>
      </c>
      <c r="AU348" s="2">
        <v>10.905705922165001</v>
      </c>
      <c r="AV348" s="2">
        <v>-8.0787460499998076E-4</v>
      </c>
      <c r="AW348" s="1">
        <v>-7.4072670704293744E-5</v>
      </c>
      <c r="AX348" s="2">
        <v>10.598581572681001</v>
      </c>
      <c r="AY348" s="2">
        <v>-0.30793222408900078</v>
      </c>
      <c r="AZ348" s="1">
        <v>-2.8233790359316821E-2</v>
      </c>
      <c r="BA348" s="2">
        <v>10.906448532401999</v>
      </c>
      <c r="BB348" s="2">
        <v>-6.5264368002360129E-5</v>
      </c>
      <c r="BC348" s="1">
        <v>-5.9839806943340938E-6</v>
      </c>
      <c r="BD348" s="2">
        <v>10.335058060156999</v>
      </c>
      <c r="BE348" s="2">
        <v>-0.57145573661300197</v>
      </c>
      <c r="BF348" s="1">
        <v>-5.2395820264972331E-2</v>
      </c>
      <c r="BG348" s="1"/>
      <c r="BH348" t="s">
        <v>295</v>
      </c>
      <c r="BI348" s="2">
        <v>10.655476765923002</v>
      </c>
      <c r="BJ348" s="2">
        <v>10.680898988655001</v>
      </c>
      <c r="BK348" s="2">
        <v>2.54222227319989E-2</v>
      </c>
      <c r="BL348" s="1">
        <v>2.3858362502653134E-3</v>
      </c>
      <c r="BM348" s="2">
        <v>10.655471600635</v>
      </c>
      <c r="BN348" s="2">
        <v>-5.1652880017627467E-6</v>
      </c>
      <c r="BO348" s="1">
        <v>-4.8475428319469642E-7</v>
      </c>
      <c r="BP348" s="2">
        <v>10.655102968459001</v>
      </c>
      <c r="BQ348" s="2">
        <v>-3.7379746400034719E-4</v>
      </c>
      <c r="BR348" s="1">
        <v>-3.5080313364839661E-5</v>
      </c>
      <c r="BS348" s="2">
        <v>10.710883047424</v>
      </c>
      <c r="BT348" s="2">
        <v>5.5406281500998134E-2</v>
      </c>
      <c r="BU348" s="1">
        <v>5.1997937509649025E-3</v>
      </c>
      <c r="BV348" s="2">
        <v>10.655505742921001</v>
      </c>
      <c r="BW348" s="2">
        <v>2.8976997999308196E-5</v>
      </c>
      <c r="BX348" s="1">
        <v>2.7194464063756178E-6</v>
      </c>
      <c r="BY348" s="2">
        <v>10.765129656176001</v>
      </c>
      <c r="BZ348" s="2">
        <v>0.10965289025299896</v>
      </c>
      <c r="CA348" s="1">
        <v>1.0290754009588475E-2</v>
      </c>
      <c r="CC348" t="s">
        <v>295</v>
      </c>
      <c r="CE348" s="23">
        <v>10.906513796770001</v>
      </c>
      <c r="CF348" s="23">
        <v>11.417480761985001</v>
      </c>
      <c r="CG348" s="23">
        <v>0.51096696521499929</v>
      </c>
      <c r="CH348" s="24">
        <v>4.6849706032217532E-2</v>
      </c>
      <c r="CI348" s="2">
        <v>10.655476765923002</v>
      </c>
      <c r="CJ348" s="2">
        <v>10.795344248360001</v>
      </c>
      <c r="CK348" s="2">
        <v>0.13986748243699942</v>
      </c>
      <c r="CL348" s="1">
        <v>1.3126346714424447E-2</v>
      </c>
      <c r="CN348" s="25" t="s">
        <v>295</v>
      </c>
      <c r="CO348" s="27">
        <v>0</v>
      </c>
      <c r="CP348" s="27">
        <v>0.26113700000000001</v>
      </c>
      <c r="CQ348" s="28">
        <f t="shared" si="106"/>
        <v>-0.26795621358725752</v>
      </c>
      <c r="CR348" s="27">
        <f t="shared" si="107"/>
        <v>1905.89131527564</v>
      </c>
      <c r="CU348" s="30">
        <v>380</v>
      </c>
      <c r="CV348" s="30"/>
      <c r="CW348" s="15" t="s">
        <v>295</v>
      </c>
      <c r="CX348" s="33" t="s">
        <v>971</v>
      </c>
      <c r="CY348" s="34" t="s">
        <v>295</v>
      </c>
      <c r="CZ348" s="34" t="s">
        <v>976</v>
      </c>
      <c r="DA348" s="32"/>
      <c r="DB348" s="32"/>
      <c r="DC348" t="s">
        <v>295</v>
      </c>
      <c r="DD348">
        <v>138369</v>
      </c>
      <c r="DE348" t="s">
        <v>1045</v>
      </c>
      <c r="DF348" s="30">
        <v>249</v>
      </c>
      <c r="DG348" s="39" t="s">
        <v>295</v>
      </c>
      <c r="DK348" s="30">
        <v>384</v>
      </c>
      <c r="DL348" s="30"/>
      <c r="DM348" s="32"/>
      <c r="DN348" s="32" t="s">
        <v>295</v>
      </c>
      <c r="DO348" s="41">
        <v>137713</v>
      </c>
    </row>
    <row r="349" spans="1:119" ht="15.75" x14ac:dyDescent="0.25">
      <c r="A349" t="s">
        <v>658</v>
      </c>
      <c r="B349" t="s">
        <v>296</v>
      </c>
      <c r="C349" s="52">
        <v>2.6954803577950002</v>
      </c>
      <c r="D349" s="52">
        <v>3.1431251583099997</v>
      </c>
      <c r="E349" s="52">
        <v>0.44764480051499955</v>
      </c>
      <c r="F349" s="124">
        <v>0.16607236599608877</v>
      </c>
      <c r="G349" s="45">
        <v>2.9016857328130001</v>
      </c>
      <c r="H349" s="45">
        <v>3.0400872544620001</v>
      </c>
      <c r="I349" s="45">
        <v>0.13840152164899999</v>
      </c>
      <c r="J349" s="46">
        <v>4.7696937019719395E-2</v>
      </c>
      <c r="K349" s="47">
        <v>2</v>
      </c>
      <c r="L349" s="55">
        <f t="shared" si="96"/>
        <v>2.823025732813</v>
      </c>
      <c r="M349" s="55">
        <f t="shared" si="97"/>
        <v>2.9614272544619999</v>
      </c>
      <c r="N349" s="55">
        <f t="shared" si="98"/>
        <v>0.13840152164899999</v>
      </c>
      <c r="O349" s="129">
        <f t="shared" si="99"/>
        <v>4.902595114182328E-2</v>
      </c>
      <c r="P349" s="54"/>
      <c r="Q349" s="42">
        <f t="shared" si="100"/>
        <v>45.864122744125503</v>
      </c>
      <c r="R349" s="42">
        <f t="shared" si="101"/>
        <v>53.480886122577459</v>
      </c>
      <c r="S349" s="42">
        <f t="shared" si="102"/>
        <v>48.034332116400947</v>
      </c>
      <c r="T349" s="42">
        <f t="shared" si="103"/>
        <v>50.389260935869729</v>
      </c>
      <c r="AB349" t="s">
        <v>296</v>
      </c>
      <c r="AC349" s="2">
        <v>2.6954803577950002</v>
      </c>
      <c r="AD349" s="2">
        <v>2.6950830076930004</v>
      </c>
      <c r="AE349" s="2">
        <v>-3.9735010199981602E-4</v>
      </c>
      <c r="AF349" s="1">
        <v>-1.4741346597118692E-4</v>
      </c>
      <c r="AG349" s="2">
        <v>2.9016857328130001</v>
      </c>
      <c r="AH349" s="2">
        <v>2.9016857328130001</v>
      </c>
      <c r="AI349" s="2">
        <v>0</v>
      </c>
      <c r="AJ349" s="1">
        <v>0</v>
      </c>
      <c r="AM349" t="s">
        <v>296</v>
      </c>
      <c r="AN349" s="2">
        <v>2.6954803577950002</v>
      </c>
      <c r="AO349" s="2">
        <v>2.83414969251</v>
      </c>
      <c r="AP349" s="2">
        <v>0.13866933471499987</v>
      </c>
      <c r="AQ349" s="1">
        <v>5.1445128996761222E-2</v>
      </c>
      <c r="AR349" s="2">
        <v>2.6954636983790001</v>
      </c>
      <c r="AS349" s="2">
        <v>-1.6659416000042171E-5</v>
      </c>
      <c r="AT349" s="1">
        <v>-6.1804998696670797E-6</v>
      </c>
      <c r="AU349" s="2">
        <v>2.6952617518969997</v>
      </c>
      <c r="AV349" s="2">
        <v>-2.1860589800049013E-4</v>
      </c>
      <c r="AW349" s="1">
        <v>-8.1100905583789007E-5</v>
      </c>
      <c r="AX349" s="2">
        <v>2.9596998536570003</v>
      </c>
      <c r="AY349" s="2">
        <v>0.26421949586200011</v>
      </c>
      <c r="AZ349" s="1">
        <v>9.8023157578540535E-2</v>
      </c>
      <c r="BA349" s="2">
        <v>2.695571919551</v>
      </c>
      <c r="BB349" s="2">
        <v>9.1561755999780559E-5</v>
      </c>
      <c r="BC349" s="1">
        <v>3.3968622971039329E-5</v>
      </c>
      <c r="BD349" s="2">
        <v>3.1653825298859997</v>
      </c>
      <c r="BE349" s="2">
        <v>0.46990217209099949</v>
      </c>
      <c r="BF349" s="1">
        <v>0.17432965917636897</v>
      </c>
      <c r="BG349" s="1"/>
      <c r="BH349" t="s">
        <v>296</v>
      </c>
      <c r="BI349" s="2">
        <v>2.9016857328130001</v>
      </c>
      <c r="BJ349" s="2">
        <v>2.9274080629520003</v>
      </c>
      <c r="BK349" s="2">
        <v>2.572233013900016E-2</v>
      </c>
      <c r="BL349" s="1">
        <v>8.8646161257663128E-3</v>
      </c>
      <c r="BM349" s="2">
        <v>2.9016857328130001</v>
      </c>
      <c r="BN349" s="2">
        <v>0</v>
      </c>
      <c r="BO349" s="1">
        <v>0</v>
      </c>
      <c r="BP349" s="2">
        <v>2.9016857328130001</v>
      </c>
      <c r="BQ349" s="2">
        <v>0</v>
      </c>
      <c r="BR349" s="1">
        <v>0</v>
      </c>
      <c r="BS349" s="2">
        <v>2.972341853544</v>
      </c>
      <c r="BT349" s="2">
        <v>7.0656120730999916E-2</v>
      </c>
      <c r="BU349" s="1">
        <v>2.4350025205004986E-2</v>
      </c>
      <c r="BV349" s="2">
        <v>2.9016857328130001</v>
      </c>
      <c r="BW349" s="2">
        <v>0</v>
      </c>
      <c r="BX349" s="1">
        <v>0</v>
      </c>
      <c r="BY349" s="2">
        <v>3.0442160862520002</v>
      </c>
      <c r="BZ349" s="2">
        <v>0.14253035343900011</v>
      </c>
      <c r="CA349" s="1">
        <v>4.9119845001555695E-2</v>
      </c>
      <c r="CC349" t="s">
        <v>296</v>
      </c>
      <c r="CE349" s="23">
        <v>2.6954803577950002</v>
      </c>
      <c r="CF349" s="23">
        <v>2.6739216663680003</v>
      </c>
      <c r="CG349" s="23">
        <v>-2.1558691426999843E-2</v>
      </c>
      <c r="CH349" s="24">
        <v>-7.9980888618441381E-3</v>
      </c>
      <c r="CI349" s="2">
        <v>2.9016857328130001</v>
      </c>
      <c r="CJ349" s="2">
        <v>2.9016857328130001</v>
      </c>
      <c r="CK349" s="2">
        <v>0</v>
      </c>
      <c r="CL349" s="1">
        <v>0</v>
      </c>
      <c r="CN349" s="25" t="s">
        <v>296</v>
      </c>
      <c r="CO349" s="27">
        <v>0</v>
      </c>
      <c r="CP349" s="27">
        <v>7.8659999999999994E-2</v>
      </c>
      <c r="CQ349" s="28">
        <f t="shared" si="106"/>
        <v>-0.10582821932004413</v>
      </c>
      <c r="CR349" s="27">
        <f t="shared" si="107"/>
        <v>259.00642802562197</v>
      </c>
      <c r="CU349" s="30">
        <v>381</v>
      </c>
      <c r="CV349" s="30"/>
      <c r="CW349" s="15" t="s">
        <v>296</v>
      </c>
      <c r="CX349" s="33" t="s">
        <v>994</v>
      </c>
      <c r="CY349" s="34" t="s">
        <v>296</v>
      </c>
      <c r="CZ349" s="34" t="s">
        <v>976</v>
      </c>
      <c r="DA349" s="32"/>
      <c r="DB349" s="32"/>
      <c r="DC349" t="s">
        <v>296</v>
      </c>
      <c r="DD349">
        <v>58771</v>
      </c>
      <c r="DE349" t="s">
        <v>1045</v>
      </c>
      <c r="DF349" s="30">
        <v>141</v>
      </c>
      <c r="DG349" s="39" t="s">
        <v>296</v>
      </c>
      <c r="DK349" s="30">
        <v>385</v>
      </c>
      <c r="DL349" s="30"/>
      <c r="DM349" s="32"/>
      <c r="DN349" s="32" t="s">
        <v>296</v>
      </c>
      <c r="DO349" s="41">
        <v>58508</v>
      </c>
    </row>
    <row r="350" spans="1:119" ht="15.75" x14ac:dyDescent="0.25">
      <c r="A350" t="s">
        <v>659</v>
      </c>
      <c r="B350" t="s">
        <v>297</v>
      </c>
      <c r="C350" s="52">
        <v>3.9265746035600002</v>
      </c>
      <c r="D350" s="52">
        <v>3.9460762657670001</v>
      </c>
      <c r="E350" s="52">
        <v>1.9501662206999892E-2</v>
      </c>
      <c r="F350" s="124">
        <v>4.9665838996969143E-3</v>
      </c>
      <c r="G350" s="45">
        <v>4.1881978454639999</v>
      </c>
      <c r="H350" s="45">
        <v>4.3048638548379996</v>
      </c>
      <c r="I350" s="45">
        <v>0.11666600937399974</v>
      </c>
      <c r="J350" s="46">
        <v>2.7855897376088401E-2</v>
      </c>
      <c r="K350" s="47">
        <v>3</v>
      </c>
      <c r="L350" s="55">
        <f t="shared" si="96"/>
        <v>4.0506438454640001</v>
      </c>
      <c r="M350" s="55">
        <f t="shared" si="97"/>
        <v>4.1673098548379999</v>
      </c>
      <c r="N350" s="55">
        <f t="shared" si="98"/>
        <v>0.11666600937399974</v>
      </c>
      <c r="O350" s="129">
        <f t="shared" si="99"/>
        <v>2.8801843317981385E-2</v>
      </c>
      <c r="P350" s="54"/>
      <c r="Q350" s="42">
        <f t="shared" si="100"/>
        <v>58.207693728838692</v>
      </c>
      <c r="R350" s="42">
        <f t="shared" si="101"/>
        <v>58.496787123350828</v>
      </c>
      <c r="S350" s="42">
        <f t="shared" si="102"/>
        <v>60.046900967476063</v>
      </c>
      <c r="T350" s="42">
        <f t="shared" si="103"/>
        <v>61.776362400871655</v>
      </c>
      <c r="AB350" t="s">
        <v>297</v>
      </c>
      <c r="AC350" s="2">
        <v>3.9265746035600002</v>
      </c>
      <c r="AD350" s="2">
        <v>3.9252619091569998</v>
      </c>
      <c r="AE350" s="2">
        <v>-1.312694403000414E-3</v>
      </c>
      <c r="AF350" s="1">
        <v>-3.3431031765199855E-4</v>
      </c>
      <c r="AG350" s="2">
        <v>4.1881978454639999</v>
      </c>
      <c r="AH350" s="2">
        <v>4.1881978454639999</v>
      </c>
      <c r="AI350" s="2">
        <v>0</v>
      </c>
      <c r="AJ350" s="1">
        <v>0</v>
      </c>
      <c r="AM350" t="s">
        <v>297</v>
      </c>
      <c r="AN350" s="2">
        <v>3.9265746035600002</v>
      </c>
      <c r="AO350" s="2">
        <v>3.8543290566690001</v>
      </c>
      <c r="AP350" s="2">
        <v>-7.2245546891000156E-2</v>
      </c>
      <c r="AQ350" s="1">
        <v>-1.8399127531029021E-2</v>
      </c>
      <c r="AR350" s="2">
        <v>3.9265190436089998</v>
      </c>
      <c r="AS350" s="2">
        <v>-5.5559951000372365E-5</v>
      </c>
      <c r="AT350" s="1">
        <v>-1.4149725042789036E-5</v>
      </c>
      <c r="AU350" s="2">
        <v>3.9254073595850003</v>
      </c>
      <c r="AV350" s="2">
        <v>-1.1672439749998986E-3</v>
      </c>
      <c r="AW350" s="1">
        <v>-2.9726774424243091E-4</v>
      </c>
      <c r="AX350" s="2">
        <v>3.8956484852410003</v>
      </c>
      <c r="AY350" s="2">
        <v>-3.092611831899994E-2</v>
      </c>
      <c r="AZ350" s="1">
        <v>-7.8761061335651181E-3</v>
      </c>
      <c r="BA350" s="2">
        <v>3.9268807943900002</v>
      </c>
      <c r="BB350" s="2">
        <v>3.0619082999994163E-4</v>
      </c>
      <c r="BC350" s="1">
        <v>7.7979119439711126E-5</v>
      </c>
      <c r="BD350" s="2">
        <v>3.7914899841570002</v>
      </c>
      <c r="BE350" s="2">
        <v>-0.13508461940299998</v>
      </c>
      <c r="BF350" s="1">
        <v>-3.4402662127067829E-2</v>
      </c>
      <c r="BG350" s="1"/>
      <c r="BH350" t="s">
        <v>297</v>
      </c>
      <c r="BI350" s="2">
        <v>4.1881978454639999</v>
      </c>
      <c r="BJ350" s="2">
        <v>4.2255309684640006</v>
      </c>
      <c r="BK350" s="2">
        <v>3.733312300000069E-2</v>
      </c>
      <c r="BL350" s="1">
        <v>8.9138871604248788E-3</v>
      </c>
      <c r="BM350" s="2">
        <v>4.1881978454639999</v>
      </c>
      <c r="BN350" s="2">
        <v>0</v>
      </c>
      <c r="BO350" s="1">
        <v>0</v>
      </c>
      <c r="BP350" s="2">
        <v>4.1881978454639999</v>
      </c>
      <c r="BQ350" s="2">
        <v>0</v>
      </c>
      <c r="BR350" s="1">
        <v>0</v>
      </c>
      <c r="BS350" s="2">
        <v>4.2581974510889999</v>
      </c>
      <c r="BT350" s="2">
        <v>6.9999605625000072E-2</v>
      </c>
      <c r="BU350" s="1">
        <v>1.6713538425796357E-2</v>
      </c>
      <c r="BV350" s="2">
        <v>4.1881978454639999</v>
      </c>
      <c r="BW350" s="2">
        <v>0</v>
      </c>
      <c r="BX350" s="1">
        <v>0</v>
      </c>
      <c r="BY350" s="2">
        <v>4.3001972144630001</v>
      </c>
      <c r="BZ350" s="2">
        <v>0.1119993689990002</v>
      </c>
      <c r="CA350" s="1">
        <v>2.6741661481035427E-2</v>
      </c>
      <c r="CC350" t="s">
        <v>297</v>
      </c>
      <c r="CE350" s="23">
        <v>3.9265746035600002</v>
      </c>
      <c r="CF350" s="23">
        <v>4.0788075394990004</v>
      </c>
      <c r="CG350" s="23">
        <v>0.15223293593900022</v>
      </c>
      <c r="CH350" s="24">
        <v>3.8769907950043619E-2</v>
      </c>
      <c r="CI350" s="2">
        <v>4.1881978454639999</v>
      </c>
      <c r="CJ350" s="2">
        <v>4.195509236385</v>
      </c>
      <c r="CK350" s="2">
        <v>7.3113909210000827E-3</v>
      </c>
      <c r="CL350" s="1">
        <v>1.7457128795667178E-3</v>
      </c>
      <c r="CN350" s="25" t="s">
        <v>297</v>
      </c>
      <c r="CO350" s="27">
        <v>0</v>
      </c>
      <c r="CP350" s="27">
        <v>0.13755400000000001</v>
      </c>
      <c r="CQ350" s="28">
        <f t="shared" si="106"/>
        <v>-0.13755400000000001</v>
      </c>
      <c r="CR350" s="27">
        <f t="shared" si="107"/>
        <v>-0.13755400000000001</v>
      </c>
      <c r="CU350" s="30">
        <v>382</v>
      </c>
      <c r="CV350" s="30"/>
      <c r="CW350" s="15" t="s">
        <v>297</v>
      </c>
      <c r="CX350" s="33" t="s">
        <v>973</v>
      </c>
      <c r="CY350" s="34" t="s">
        <v>297</v>
      </c>
      <c r="CZ350" s="34" t="s">
        <v>976</v>
      </c>
      <c r="DA350" s="32"/>
      <c r="DB350" s="32"/>
      <c r="DC350" t="s">
        <v>297</v>
      </c>
      <c r="DD350">
        <v>67458</v>
      </c>
      <c r="DE350" t="s">
        <v>1045</v>
      </c>
      <c r="DF350" s="30">
        <v>295</v>
      </c>
      <c r="DG350" s="39" t="s">
        <v>297</v>
      </c>
      <c r="DK350" s="30">
        <v>386</v>
      </c>
      <c r="DL350" s="30"/>
      <c r="DM350" s="32"/>
      <c r="DN350" s="32" t="s">
        <v>297</v>
      </c>
      <c r="DO350" s="41">
        <v>67265</v>
      </c>
    </row>
    <row r="351" spans="1:119" ht="15.75" x14ac:dyDescent="0.25">
      <c r="A351" t="s">
        <v>660</v>
      </c>
      <c r="B351" t="s">
        <v>298</v>
      </c>
      <c r="C351" s="52">
        <v>4.8276526421020005</v>
      </c>
      <c r="D351" s="52">
        <v>4.5663027006879995</v>
      </c>
      <c r="E351" s="52">
        <v>-0.26134994141400103</v>
      </c>
      <c r="F351" s="124">
        <v>-5.4136028581419866E-2</v>
      </c>
      <c r="G351" s="45">
        <v>4.8364333641809996</v>
      </c>
      <c r="H351" s="45">
        <v>4.9100673072090002</v>
      </c>
      <c r="I351" s="45">
        <v>7.3633943028000637E-2</v>
      </c>
      <c r="J351" s="46">
        <v>1.5224843905291724E-2</v>
      </c>
      <c r="K351" s="47">
        <v>4</v>
      </c>
      <c r="L351" s="55">
        <f t="shared" si="96"/>
        <v>4.6466763641809994</v>
      </c>
      <c r="M351" s="55">
        <f t="shared" si="97"/>
        <v>4.720310307209</v>
      </c>
      <c r="N351" s="55">
        <f t="shared" si="98"/>
        <v>7.3633943028000637E-2</v>
      </c>
      <c r="O351" s="129">
        <f t="shared" si="99"/>
        <v>1.5846583075079083E-2</v>
      </c>
      <c r="P351" s="54"/>
      <c r="Q351" s="42">
        <f t="shared" si="100"/>
        <v>44.090567904195666</v>
      </c>
      <c r="R351" s="42">
        <f t="shared" si="101"/>
        <v>41.7036796599631</v>
      </c>
      <c r="S351" s="42">
        <f t="shared" si="102"/>
        <v>42.437725940973927</v>
      </c>
      <c r="T351" s="42">
        <f t="shared" si="103"/>
        <v>43.110218890615009</v>
      </c>
      <c r="AB351" t="s">
        <v>298</v>
      </c>
      <c r="AC351" s="2">
        <v>4.8276526421020005</v>
      </c>
      <c r="AD351" s="2">
        <v>4.8236922341529995</v>
      </c>
      <c r="AE351" s="2">
        <v>-3.960407949000988E-3</v>
      </c>
      <c r="AF351" s="1">
        <v>-8.2035892857374121E-4</v>
      </c>
      <c r="AG351" s="2">
        <v>4.8364333641809996</v>
      </c>
      <c r="AH351" s="2">
        <v>4.8353798539429995</v>
      </c>
      <c r="AI351" s="2">
        <v>-1.0535102380000438E-3</v>
      </c>
      <c r="AJ351" s="1">
        <v>-2.1782792373454835E-4</v>
      </c>
      <c r="AM351" t="s">
        <v>298</v>
      </c>
      <c r="AN351" s="2">
        <v>4.8276526421020005</v>
      </c>
      <c r="AO351" s="2">
        <v>4.6636777770439997</v>
      </c>
      <c r="AP351" s="2">
        <v>-0.16397486505800085</v>
      </c>
      <c r="AQ351" s="1">
        <v>-3.3965754625337921E-2</v>
      </c>
      <c r="AR351" s="2">
        <v>4.8274857350440001</v>
      </c>
      <c r="AS351" s="2">
        <v>-1.669070580003762E-4</v>
      </c>
      <c r="AT351" s="1">
        <v>-3.4573129090684427E-5</v>
      </c>
      <c r="AU351" s="2">
        <v>4.8247411416619999</v>
      </c>
      <c r="AV351" s="2">
        <v>-2.9115004400006583E-3</v>
      </c>
      <c r="AW351" s="1">
        <v>-6.0308822026867417E-4</v>
      </c>
      <c r="AX351" s="2">
        <v>4.6355147905620004</v>
      </c>
      <c r="AY351" s="2">
        <v>-0.19213785154000007</v>
      </c>
      <c r="AZ351" s="1">
        <v>-3.9799435830234389E-2</v>
      </c>
      <c r="BA351" s="2">
        <v>4.8285713423969998</v>
      </c>
      <c r="BB351" s="2">
        <v>9.1870029499929728E-4</v>
      </c>
      <c r="BC351" s="1">
        <v>1.9029958514150418E-4</v>
      </c>
      <c r="BD351" s="2">
        <v>4.4008872058059998</v>
      </c>
      <c r="BE351" s="2">
        <v>-0.42676543629600072</v>
      </c>
      <c r="BF351" s="1">
        <v>-8.8400195277965041E-2</v>
      </c>
      <c r="BG351" s="1"/>
      <c r="BH351" t="s">
        <v>298</v>
      </c>
      <c r="BI351" s="2">
        <v>4.8364333641809996</v>
      </c>
      <c r="BJ351" s="2">
        <v>4.8277230703549998</v>
      </c>
      <c r="BK351" s="2">
        <v>-8.7102938259997487E-3</v>
      </c>
      <c r="BL351" s="1">
        <v>-1.8009746377379786E-3</v>
      </c>
      <c r="BM351" s="2">
        <v>4.8363889039359993</v>
      </c>
      <c r="BN351" s="2">
        <v>-4.4460245000266241E-5</v>
      </c>
      <c r="BO351" s="1">
        <v>-9.1927752648350876E-6</v>
      </c>
      <c r="BP351" s="2">
        <v>4.8356480154219996</v>
      </c>
      <c r="BQ351" s="2">
        <v>-7.853487589999375E-4</v>
      </c>
      <c r="BR351" s="1">
        <v>-1.6238180077415959E-4</v>
      </c>
      <c r="BS351" s="2">
        <v>4.8566096593359998</v>
      </c>
      <c r="BT351" s="2">
        <v>2.017629515500019E-2</v>
      </c>
      <c r="BU351" s="1">
        <v>4.1717302060703234E-3</v>
      </c>
      <c r="BV351" s="2">
        <v>4.83667818201</v>
      </c>
      <c r="BW351" s="2">
        <v>2.4481782900043214E-4</v>
      </c>
      <c r="BX351" s="1">
        <v>5.061949799899487E-5</v>
      </c>
      <c r="BY351" s="2">
        <v>4.9047215424220001</v>
      </c>
      <c r="BZ351" s="2">
        <v>6.828817824100053E-2</v>
      </c>
      <c r="CA351" s="1">
        <v>1.4119532535431599E-2</v>
      </c>
      <c r="CC351" t="s">
        <v>298</v>
      </c>
      <c r="CE351" s="23">
        <v>4.8276526421020005</v>
      </c>
      <c r="CF351" s="23">
        <v>4.9806256840719998</v>
      </c>
      <c r="CG351" s="23">
        <v>0.15297304196999928</v>
      </c>
      <c r="CH351" s="24">
        <v>3.1686836918613417E-2</v>
      </c>
      <c r="CI351" s="2">
        <v>4.8364333641809996</v>
      </c>
      <c r="CJ351" s="2">
        <v>4.8786964149919996</v>
      </c>
      <c r="CK351" s="2">
        <v>4.2263050811000014E-2</v>
      </c>
      <c r="CL351" s="1">
        <v>8.7384747454608697E-3</v>
      </c>
      <c r="CN351" s="25" t="s">
        <v>298</v>
      </c>
      <c r="CO351" s="27">
        <v>0</v>
      </c>
      <c r="CP351" s="27">
        <v>0.18975700000000001</v>
      </c>
      <c r="CQ351" s="28">
        <f t="shared" si="106"/>
        <v>-0.16180756836755861</v>
      </c>
      <c r="CR351" s="27">
        <f t="shared" si="107"/>
        <v>66.898031231502003</v>
      </c>
      <c r="CU351" s="30">
        <v>383</v>
      </c>
      <c r="CV351" s="30"/>
      <c r="CW351" s="15" t="s">
        <v>298</v>
      </c>
      <c r="CX351" s="33" t="s">
        <v>971</v>
      </c>
      <c r="CY351" s="34" t="s">
        <v>298</v>
      </c>
      <c r="CZ351" s="34" t="s">
        <v>976</v>
      </c>
      <c r="DA351" s="32"/>
      <c r="DB351" s="32"/>
      <c r="DC351" t="s">
        <v>298</v>
      </c>
      <c r="DD351">
        <v>109494</v>
      </c>
      <c r="DE351" t="s">
        <v>1045</v>
      </c>
      <c r="DF351" s="30">
        <v>250</v>
      </c>
      <c r="DG351" s="39" t="s">
        <v>298</v>
      </c>
      <c r="DK351" s="30">
        <v>387</v>
      </c>
      <c r="DL351" s="30"/>
      <c r="DM351" s="32"/>
      <c r="DN351" s="32" t="s">
        <v>298</v>
      </c>
      <c r="DO351" s="41">
        <v>108968</v>
      </c>
    </row>
    <row r="352" spans="1:119" ht="15.75" x14ac:dyDescent="0.25">
      <c r="B352" t="s">
        <v>299</v>
      </c>
      <c r="C352" s="52">
        <v>5.933474023124</v>
      </c>
      <c r="D352" s="52">
        <v>6.1092123806999998</v>
      </c>
      <c r="E352" s="52">
        <v>0.17573835757599987</v>
      </c>
      <c r="F352" s="124">
        <v>2.9618122012687747E-2</v>
      </c>
      <c r="G352" s="45">
        <v>6.6394450396020002</v>
      </c>
      <c r="H352" s="45">
        <v>6.823566680821</v>
      </c>
      <c r="I352" s="45">
        <v>0.18412164121899988</v>
      </c>
      <c r="J352" s="46">
        <v>2.7731480586220349E-2</v>
      </c>
      <c r="K352" s="47">
        <v>2</v>
      </c>
      <c r="L352" s="55">
        <f t="shared" si="96"/>
        <v>6.4663520396020004</v>
      </c>
      <c r="M352" s="55">
        <f t="shared" si="97"/>
        <v>6.6504736808210003</v>
      </c>
      <c r="N352" s="55">
        <f t="shared" si="98"/>
        <v>0.18412164121899988</v>
      </c>
      <c r="O352" s="129">
        <f t="shared" si="99"/>
        <v>2.8473804100268632E-2</v>
      </c>
      <c r="P352" s="54"/>
      <c r="Q352" s="42">
        <f t="shared" si="100"/>
        <v>53.212150226212046</v>
      </c>
      <c r="R352" s="42">
        <f t="shared" si="101"/>
        <v>54.788194184169463</v>
      </c>
      <c r="S352" s="42">
        <f t="shared" si="102"/>
        <v>57.991068100389221</v>
      </c>
      <c r="T352" s="42">
        <f t="shared" si="103"/>
        <v>59.642294413045036</v>
      </c>
      <c r="AB352" t="s">
        <v>299</v>
      </c>
      <c r="AC352" s="2">
        <v>5.933474023124</v>
      </c>
      <c r="AD352" s="2">
        <v>5.9311573962000006</v>
      </c>
      <c r="AE352" s="2">
        <v>-2.3166269239993653E-3</v>
      </c>
      <c r="AF352" s="1">
        <v>-3.9043348213390358E-4</v>
      </c>
      <c r="AG352" s="2">
        <v>6.6394450396020002</v>
      </c>
      <c r="AH352" s="2">
        <v>6.6394450396020002</v>
      </c>
      <c r="AI352" s="2">
        <v>0</v>
      </c>
      <c r="AJ352" s="1">
        <v>0</v>
      </c>
      <c r="AM352" t="s">
        <v>299</v>
      </c>
      <c r="AN352" s="2">
        <v>5.933474023124</v>
      </c>
      <c r="AO352" s="2">
        <v>5.8596875882459996</v>
      </c>
      <c r="AP352" s="2">
        <v>-7.3786434878000406E-2</v>
      </c>
      <c r="AQ352" s="1">
        <v>-1.2435621120180033E-2</v>
      </c>
      <c r="AR352" s="2">
        <v>5.9333761732810002</v>
      </c>
      <c r="AS352" s="2">
        <v>-9.7849842999764292E-5</v>
      </c>
      <c r="AT352" s="1">
        <v>-1.6491155538630961E-5</v>
      </c>
      <c r="AU352" s="2">
        <v>5.9315855211070003</v>
      </c>
      <c r="AV352" s="2">
        <v>-1.888502016999638E-3</v>
      </c>
      <c r="AW352" s="1">
        <v>-3.182793098342973E-4</v>
      </c>
      <c r="AX352" s="2">
        <v>6.0273873830660003</v>
      </c>
      <c r="AY352" s="2">
        <v>9.3913359942000341E-2</v>
      </c>
      <c r="AZ352" s="1">
        <v>1.5827719069132207E-2</v>
      </c>
      <c r="BA352" s="2">
        <v>5.9340129575709994</v>
      </c>
      <c r="BB352" s="2">
        <v>5.389344469994839E-4</v>
      </c>
      <c r="BC352" s="1">
        <v>9.0829494643297114E-5</v>
      </c>
      <c r="BD352" s="2">
        <v>5.9222222646190001</v>
      </c>
      <c r="BE352" s="2">
        <v>-1.125175850499982E-2</v>
      </c>
      <c r="BF352" s="1">
        <v>-1.8963188279158792E-3</v>
      </c>
      <c r="BG352" s="1"/>
      <c r="BH352" t="s">
        <v>299</v>
      </c>
      <c r="BI352" s="2">
        <v>6.6394450396020002</v>
      </c>
      <c r="BJ352" s="2">
        <v>6.6983639647919997</v>
      </c>
      <c r="BK352" s="2">
        <v>5.8918925189999527E-2</v>
      </c>
      <c r="BL352" s="1">
        <v>8.874073787578398E-3</v>
      </c>
      <c r="BM352" s="2">
        <v>6.6394450396020002</v>
      </c>
      <c r="BN352" s="2">
        <v>0</v>
      </c>
      <c r="BO352" s="1">
        <v>0</v>
      </c>
      <c r="BP352" s="2">
        <v>6.6394450396020002</v>
      </c>
      <c r="BQ352" s="2">
        <v>0</v>
      </c>
      <c r="BR352" s="1">
        <v>0</v>
      </c>
      <c r="BS352" s="2">
        <v>6.7499180243340007</v>
      </c>
      <c r="BT352" s="2">
        <v>0.11047298473200051</v>
      </c>
      <c r="BU352" s="1">
        <v>1.6638888351822669E-2</v>
      </c>
      <c r="BV352" s="2">
        <v>6.6394450396020002</v>
      </c>
      <c r="BW352" s="2">
        <v>0</v>
      </c>
      <c r="BX352" s="1">
        <v>0</v>
      </c>
      <c r="BY352" s="2">
        <v>6.8162018151719996</v>
      </c>
      <c r="BZ352" s="2">
        <v>0.17675677556999947</v>
      </c>
      <c r="CA352" s="1">
        <v>2.6622221362735326E-2</v>
      </c>
      <c r="CC352" t="s">
        <v>299</v>
      </c>
      <c r="CE352" s="23">
        <v>5.933474023124</v>
      </c>
      <c r="CF352" s="23">
        <v>6.1160571596439999</v>
      </c>
      <c r="CG352" s="23">
        <v>0.18258313651999991</v>
      </c>
      <c r="CH352" s="24">
        <v>3.0771709087869081E-2</v>
      </c>
      <c r="CI352" s="2">
        <v>6.6394450396020002</v>
      </c>
      <c r="CJ352" s="2">
        <v>6.6394450396020002</v>
      </c>
      <c r="CK352" s="2">
        <v>0</v>
      </c>
      <c r="CL352" s="1">
        <v>0</v>
      </c>
      <c r="CN352" s="25" t="s">
        <v>299</v>
      </c>
      <c r="CO352" s="27">
        <v>0</v>
      </c>
      <c r="CP352" s="27">
        <v>0.173093</v>
      </c>
      <c r="CQ352" s="28">
        <f t="shared" si="106"/>
        <v>-0.16324939091552379</v>
      </c>
      <c r="CR352" s="27">
        <f t="shared" si="107"/>
        <v>439.82605338278103</v>
      </c>
      <c r="CU352" s="30">
        <v>384</v>
      </c>
      <c r="CV352" s="30"/>
      <c r="CW352" s="15" t="s">
        <v>299</v>
      </c>
      <c r="CX352" s="33" t="s">
        <v>603</v>
      </c>
      <c r="CY352" s="34" t="s">
        <v>299</v>
      </c>
      <c r="CZ352" s="34" t="s">
        <v>976</v>
      </c>
      <c r="DA352" s="32"/>
      <c r="DB352" s="32"/>
      <c r="DC352" t="s">
        <v>299</v>
      </c>
      <c r="DD352">
        <v>111506</v>
      </c>
      <c r="DE352" t="s">
        <v>1045</v>
      </c>
      <c r="DF352" s="30">
        <v>179</v>
      </c>
      <c r="DG352" s="39" t="s">
        <v>299</v>
      </c>
      <c r="DK352" s="30">
        <v>388</v>
      </c>
      <c r="DL352" s="30"/>
      <c r="DM352" s="32"/>
      <c r="DN352" s="32" t="s">
        <v>299</v>
      </c>
      <c r="DO352" s="41">
        <v>111263</v>
      </c>
    </row>
    <row r="353" spans="1:119" ht="15.75" x14ac:dyDescent="0.25">
      <c r="B353" t="s">
        <v>300</v>
      </c>
      <c r="C353" s="52">
        <v>6.5200411974890002</v>
      </c>
      <c r="D353" s="52">
        <v>6.4992692263850005</v>
      </c>
      <c r="E353" s="52">
        <v>-2.0771971103999753E-2</v>
      </c>
      <c r="F353" s="124">
        <v>-3.1858650083375945E-3</v>
      </c>
      <c r="G353" s="45">
        <v>6.8703744983419996</v>
      </c>
      <c r="H353" s="45">
        <v>7.0609691879299996</v>
      </c>
      <c r="I353" s="45">
        <v>0.19059468958799997</v>
      </c>
      <c r="J353" s="46">
        <v>2.7741528447102183E-2</v>
      </c>
      <c r="K353" s="47">
        <v>2</v>
      </c>
      <c r="L353" s="55">
        <f t="shared" si="96"/>
        <v>6.693685498342</v>
      </c>
      <c r="M353" s="55">
        <f t="shared" si="97"/>
        <v>6.88428018793</v>
      </c>
      <c r="N353" s="55">
        <f t="shared" si="98"/>
        <v>0.19059468958799997</v>
      </c>
      <c r="O353" s="129">
        <f t="shared" si="99"/>
        <v>2.847380410017912E-2</v>
      </c>
      <c r="P353" s="54"/>
      <c r="Q353" s="42">
        <f t="shared" si="100"/>
        <v>57.659169231148134</v>
      </c>
      <c r="R353" s="42">
        <f t="shared" si="101"/>
        <v>57.475474901484809</v>
      </c>
      <c r="S353" s="42">
        <f t="shared" si="102"/>
        <v>59.194770897708679</v>
      </c>
      <c r="T353" s="42">
        <f t="shared" si="103"/>
        <v>60.88027120800502</v>
      </c>
      <c r="AB353" t="s">
        <v>300</v>
      </c>
      <c r="AC353" s="2">
        <v>6.5200411974890002</v>
      </c>
      <c r="AD353" s="2">
        <v>6.5195877851949993</v>
      </c>
      <c r="AE353" s="2">
        <v>-4.534122940009766E-4</v>
      </c>
      <c r="AF353" s="1">
        <v>-6.9541323477464355E-5</v>
      </c>
      <c r="AG353" s="2">
        <v>6.8703744983419996</v>
      </c>
      <c r="AH353" s="2">
        <v>6.8703744983419996</v>
      </c>
      <c r="AI353" s="2">
        <v>0</v>
      </c>
      <c r="AJ353" s="1">
        <v>0</v>
      </c>
      <c r="AM353" t="s">
        <v>300</v>
      </c>
      <c r="AN353" s="2">
        <v>6.5200411974890002</v>
      </c>
      <c r="AO353" s="2">
        <v>6.4495261930330008</v>
      </c>
      <c r="AP353" s="2">
        <v>-7.0515004455999453E-2</v>
      </c>
      <c r="AQ353" s="1">
        <v>-1.0815116395760844E-2</v>
      </c>
      <c r="AR353" s="2">
        <v>6.5200218332680002</v>
      </c>
      <c r="AS353" s="2">
        <v>-1.9364221000017778E-5</v>
      </c>
      <c r="AT353" s="1">
        <v>-2.9699537799661958E-6</v>
      </c>
      <c r="AU353" s="2">
        <v>6.5194905492749999</v>
      </c>
      <c r="AV353" s="2">
        <v>-5.5064821400030439E-4</v>
      </c>
      <c r="AW353" s="1">
        <v>-8.4454713907692811E-5</v>
      </c>
      <c r="AX353" s="2">
        <v>6.4760667828510003</v>
      </c>
      <c r="AY353" s="2">
        <v>-4.3974414637999892E-2</v>
      </c>
      <c r="AZ353" s="1">
        <v>-6.7444995063735682E-3</v>
      </c>
      <c r="BA353" s="2">
        <v>6.5201481854820003</v>
      </c>
      <c r="BB353" s="2">
        <v>1.0698799300001838E-4</v>
      </c>
      <c r="BC353" s="1">
        <v>1.6409097697300074E-5</v>
      </c>
      <c r="BD353" s="2">
        <v>6.3717976173630007</v>
      </c>
      <c r="BE353" s="2">
        <v>-0.14824358012599959</v>
      </c>
      <c r="BF353" s="1">
        <v>-2.273660175384953E-2</v>
      </c>
      <c r="BG353" s="1"/>
      <c r="BH353" t="s">
        <v>300</v>
      </c>
      <c r="BI353" s="2">
        <v>6.8703744983419996</v>
      </c>
      <c r="BJ353" s="2">
        <v>6.9313647990099998</v>
      </c>
      <c r="BK353" s="2">
        <v>6.0990300668000152E-2</v>
      </c>
      <c r="BL353" s="1">
        <v>8.8772891030494336E-3</v>
      </c>
      <c r="BM353" s="2">
        <v>6.8703744983419996</v>
      </c>
      <c r="BN353" s="2">
        <v>0</v>
      </c>
      <c r="BO353" s="1">
        <v>0</v>
      </c>
      <c r="BP353" s="2">
        <v>6.8703744983419996</v>
      </c>
      <c r="BQ353" s="2">
        <v>0</v>
      </c>
      <c r="BR353" s="1">
        <v>0</v>
      </c>
      <c r="BS353" s="2">
        <v>6.9847313120950005</v>
      </c>
      <c r="BT353" s="2">
        <v>0.11435681375300089</v>
      </c>
      <c r="BU353" s="1">
        <v>1.6644917068290552E-2</v>
      </c>
      <c r="BV353" s="2">
        <v>6.8703744983419996</v>
      </c>
      <c r="BW353" s="2">
        <v>0</v>
      </c>
      <c r="BX353" s="1">
        <v>0</v>
      </c>
      <c r="BY353" s="2">
        <v>7.0533454003470002</v>
      </c>
      <c r="BZ353" s="2">
        <v>0.18297090200500055</v>
      </c>
      <c r="CA353" s="1">
        <v>2.6631867309293865E-2</v>
      </c>
      <c r="CC353" t="s">
        <v>300</v>
      </c>
      <c r="CE353" s="23">
        <v>6.5200411974890002</v>
      </c>
      <c r="CF353" s="23">
        <v>6.6466690886409996</v>
      </c>
      <c r="CG353" s="23">
        <v>0.12662789115199935</v>
      </c>
      <c r="CH353" s="24">
        <v>1.9421332981878446E-2</v>
      </c>
      <c r="CI353" s="2">
        <v>6.8703744983419996</v>
      </c>
      <c r="CJ353" s="2">
        <v>6.8703744983419996</v>
      </c>
      <c r="CK353" s="2">
        <v>0</v>
      </c>
      <c r="CL353" s="1">
        <v>0</v>
      </c>
      <c r="CN353" s="25" t="s">
        <v>300</v>
      </c>
      <c r="CO353" s="27">
        <v>0</v>
      </c>
      <c r="CP353" s="27">
        <v>0.17668900000000001</v>
      </c>
      <c r="CQ353" s="28">
        <f t="shared" si="106"/>
        <v>-0.17668900000000001</v>
      </c>
      <c r="CR353" s="27">
        <f t="shared" si="107"/>
        <v>-0.17668900000000001</v>
      </c>
      <c r="CU353" s="30">
        <v>385</v>
      </c>
      <c r="CV353" s="30"/>
      <c r="CW353" s="15" t="s">
        <v>300</v>
      </c>
      <c r="CX353" s="36" t="s">
        <v>975</v>
      </c>
      <c r="CY353" s="34" t="s">
        <v>300</v>
      </c>
      <c r="CZ353" s="34" t="s">
        <v>976</v>
      </c>
      <c r="DA353" s="32"/>
      <c r="DB353" s="32"/>
      <c r="DC353" t="s">
        <v>300</v>
      </c>
      <c r="DD353">
        <v>113079</v>
      </c>
      <c r="DE353" t="s">
        <v>1045</v>
      </c>
      <c r="DF353" s="30">
        <v>228</v>
      </c>
      <c r="DG353" s="39" t="s">
        <v>300</v>
      </c>
      <c r="DK353" s="30">
        <v>389</v>
      </c>
      <c r="DL353" s="30"/>
      <c r="DM353" s="32"/>
      <c r="DN353" s="32" t="s">
        <v>300</v>
      </c>
      <c r="DO353" s="41">
        <v>112490</v>
      </c>
    </row>
    <row r="354" spans="1:119" ht="15.75" x14ac:dyDescent="0.25">
      <c r="A354" t="s">
        <v>661</v>
      </c>
      <c r="B354" t="s">
        <v>302</v>
      </c>
      <c r="C354" s="52">
        <v>3.9292329126949999</v>
      </c>
      <c r="D354" s="52">
        <v>3.8214712649779998</v>
      </c>
      <c r="E354" s="52">
        <v>-0.10776164771700003</v>
      </c>
      <c r="F354" s="124">
        <v>-2.742561973580945E-2</v>
      </c>
      <c r="G354" s="45">
        <v>4.5764576371969996</v>
      </c>
      <c r="H354" s="45">
        <v>4.7036790391680006</v>
      </c>
      <c r="I354" s="45">
        <v>0.12722140197100096</v>
      </c>
      <c r="J354" s="46">
        <v>2.7799099665417607E-2</v>
      </c>
      <c r="K354" s="47">
        <v>2</v>
      </c>
      <c r="L354" s="55">
        <f t="shared" si="96"/>
        <v>4.4680156371969995</v>
      </c>
      <c r="M354" s="55">
        <f t="shared" si="97"/>
        <v>4.5952370391680004</v>
      </c>
      <c r="N354" s="55">
        <f t="shared" si="98"/>
        <v>0.12722140197100096</v>
      </c>
      <c r="O354" s="129">
        <f t="shared" si="99"/>
        <v>2.8473804100384269E-2</v>
      </c>
      <c r="P354" s="54"/>
      <c r="Q354" s="42">
        <f t="shared" si="100"/>
        <v>41.187791281735464</v>
      </c>
      <c r="R354" s="42">
        <f t="shared" si="101"/>
        <v>40.058190580284702</v>
      </c>
      <c r="S354" s="42">
        <f t="shared" si="102"/>
        <v>46.835527340164354</v>
      </c>
      <c r="T354" s="42">
        <f t="shared" si="103"/>
        <v>48.16911297058639</v>
      </c>
      <c r="AB354" t="s">
        <v>302</v>
      </c>
      <c r="AC354" s="2">
        <v>3.9292329126949999</v>
      </c>
      <c r="AD354" s="2">
        <v>3.9245042904099998</v>
      </c>
      <c r="AE354" s="2">
        <v>-4.7286222850000392E-3</v>
      </c>
      <c r="AF354" s="1">
        <v>-1.2034466752332965E-3</v>
      </c>
      <c r="AG354" s="2">
        <v>4.5764576371969996</v>
      </c>
      <c r="AH354" s="2">
        <v>4.5764576371969996</v>
      </c>
      <c r="AI354" s="2">
        <v>0</v>
      </c>
      <c r="AJ354" s="1">
        <v>0</v>
      </c>
      <c r="AM354" t="s">
        <v>302</v>
      </c>
      <c r="AN354" s="2">
        <v>3.9292329126949999</v>
      </c>
      <c r="AO354" s="2">
        <v>3.7983531615559998</v>
      </c>
      <c r="AP354" s="2">
        <v>-0.13087975113900008</v>
      </c>
      <c r="AQ354" s="1">
        <v>-3.330923720916093E-2</v>
      </c>
      <c r="AR354" s="2">
        <v>3.929033632646</v>
      </c>
      <c r="AS354" s="2">
        <v>-1.992800489998281E-4</v>
      </c>
      <c r="AT354" s="1">
        <v>-5.0717290989793983E-5</v>
      </c>
      <c r="AU354" s="2">
        <v>3.9257588344859999</v>
      </c>
      <c r="AV354" s="2">
        <v>-3.47407820899992E-3</v>
      </c>
      <c r="AW354" s="1">
        <v>-8.8416194361384999E-4</v>
      </c>
      <c r="AX354" s="2">
        <v>3.8100506502339999</v>
      </c>
      <c r="AY354" s="2">
        <v>-0.11918226246099994</v>
      </c>
      <c r="AZ354" s="1">
        <v>-3.0332195904175779E-2</v>
      </c>
      <c r="BA354" s="2">
        <v>3.9303297984039998</v>
      </c>
      <c r="BB354" s="2">
        <v>1.0968857089999062E-3</v>
      </c>
      <c r="BC354" s="1">
        <v>2.7916026699663609E-4</v>
      </c>
      <c r="BD354" s="2">
        <v>3.626669101169</v>
      </c>
      <c r="BE354" s="2">
        <v>-0.30256381152599987</v>
      </c>
      <c r="BF354" s="1">
        <v>-7.7003277293245534E-2</v>
      </c>
      <c r="BG354" s="1"/>
      <c r="BH354" t="s">
        <v>302</v>
      </c>
      <c r="BI354" s="2">
        <v>4.5764576371969996</v>
      </c>
      <c r="BJ354" s="2">
        <v>4.6171684858280004</v>
      </c>
      <c r="BK354" s="2">
        <v>4.0710848631000829E-2</v>
      </c>
      <c r="BL354" s="1">
        <v>8.8957118929949303E-3</v>
      </c>
      <c r="BM354" s="2">
        <v>4.5764576371969996</v>
      </c>
      <c r="BN354" s="2">
        <v>0</v>
      </c>
      <c r="BO354" s="1">
        <v>0</v>
      </c>
      <c r="BP354" s="2">
        <v>4.5764576371969996</v>
      </c>
      <c r="BQ354" s="2">
        <v>0</v>
      </c>
      <c r="BR354" s="1">
        <v>0</v>
      </c>
      <c r="BS354" s="2">
        <v>4.65279047838</v>
      </c>
      <c r="BT354" s="2">
        <v>7.6332841183000433E-2</v>
      </c>
      <c r="BU354" s="1">
        <v>1.6679459799337937E-2</v>
      </c>
      <c r="BV354" s="2">
        <v>4.5764576371969996</v>
      </c>
      <c r="BW354" s="2">
        <v>0</v>
      </c>
      <c r="BX354" s="1">
        <v>0</v>
      </c>
      <c r="BY354" s="2">
        <v>4.6985901830890002</v>
      </c>
      <c r="BZ354" s="2">
        <v>0.12213254589200062</v>
      </c>
      <c r="CA354" s="1">
        <v>2.6687135678765874E-2</v>
      </c>
      <c r="CC354" t="s">
        <v>302</v>
      </c>
      <c r="CE354" s="23">
        <v>3.9292329126949999</v>
      </c>
      <c r="CF354" s="23">
        <v>4.1107858756380002</v>
      </c>
      <c r="CG354" s="23">
        <v>0.18155296294300038</v>
      </c>
      <c r="CH354" s="24">
        <v>4.6205701463107214E-2</v>
      </c>
      <c r="CI354" s="2">
        <v>4.5764576371969996</v>
      </c>
      <c r="CJ354" s="2">
        <v>4.5764576371969996</v>
      </c>
      <c r="CK354" s="2">
        <v>0</v>
      </c>
      <c r="CL354" s="1">
        <v>0</v>
      </c>
      <c r="CN354" s="25" t="s">
        <v>302</v>
      </c>
      <c r="CO354" s="27">
        <v>0</v>
      </c>
      <c r="CP354" s="27">
        <v>0.108442</v>
      </c>
      <c r="CQ354" s="28">
        <f t="shared" si="106"/>
        <v>-8.9542862458940331E-2</v>
      </c>
      <c r="CR354" s="27">
        <f t="shared" si="107"/>
        <v>41.053631929715003</v>
      </c>
      <c r="CU354" s="30">
        <v>388</v>
      </c>
      <c r="CV354" s="30"/>
      <c r="CW354" s="15" t="s">
        <v>302</v>
      </c>
      <c r="CX354" s="33" t="s">
        <v>971</v>
      </c>
      <c r="CY354" s="34" t="s">
        <v>302</v>
      </c>
      <c r="CZ354" s="34" t="s">
        <v>976</v>
      </c>
      <c r="DA354" s="32"/>
      <c r="DB354" s="32"/>
      <c r="DC354" t="s">
        <v>302</v>
      </c>
      <c r="DD354">
        <v>95398</v>
      </c>
      <c r="DE354" t="s">
        <v>1045</v>
      </c>
      <c r="DF354" s="30">
        <v>251</v>
      </c>
      <c r="DG354" s="39" t="s">
        <v>302</v>
      </c>
      <c r="DK354" s="30">
        <v>391</v>
      </c>
      <c r="DL354" s="30"/>
      <c r="DM354" s="32"/>
      <c r="DN354" s="32" t="s">
        <v>302</v>
      </c>
      <c r="DO354" s="41">
        <v>94847</v>
      </c>
    </row>
    <row r="355" spans="1:119" ht="15.75" x14ac:dyDescent="0.25">
      <c r="A355" t="s">
        <v>662</v>
      </c>
      <c r="B355" t="s">
        <v>303</v>
      </c>
      <c r="C355" s="52">
        <v>8.3090341141389992</v>
      </c>
      <c r="D355" s="52">
        <v>8.3826382703229996</v>
      </c>
      <c r="E355" s="52">
        <v>7.3604156184000402E-2</v>
      </c>
      <c r="F355" s="124">
        <v>8.8583287988615311E-3</v>
      </c>
      <c r="G355" s="45">
        <v>8.7639814142959995</v>
      </c>
      <c r="H355" s="45">
        <v>9.0058901252839991</v>
      </c>
      <c r="I355" s="45">
        <v>0.2419087109879996</v>
      </c>
      <c r="J355" s="46">
        <v>2.7602604290487515E-2</v>
      </c>
      <c r="K355" s="47">
        <v>1</v>
      </c>
      <c r="L355" s="55">
        <f t="shared" si="96"/>
        <v>8.5925974142959998</v>
      </c>
      <c r="M355" s="55">
        <f t="shared" si="97"/>
        <v>8.8345061252839994</v>
      </c>
      <c r="N355" s="55">
        <f t="shared" si="98"/>
        <v>0.2419087109879996</v>
      </c>
      <c r="O355" s="129">
        <f t="shared" si="99"/>
        <v>2.8153153153145767E-2</v>
      </c>
      <c r="P355" s="54"/>
      <c r="Q355" s="42">
        <f t="shared" si="100"/>
        <v>49.081079520231306</v>
      </c>
      <c r="R355" s="42">
        <f t="shared" si="101"/>
        <v>49.515855860424587</v>
      </c>
      <c r="S355" s="42">
        <f t="shared" si="102"/>
        <v>50.756074795595779</v>
      </c>
      <c r="T355" s="42">
        <f t="shared" si="103"/>
        <v>52.185018342768707</v>
      </c>
      <c r="AB355" t="s">
        <v>303</v>
      </c>
      <c r="AC355" s="2">
        <v>8.3090341141389992</v>
      </c>
      <c r="AD355" s="2">
        <v>8.3024710226750003</v>
      </c>
      <c r="AE355" s="2">
        <v>-6.5630914639989157E-3</v>
      </c>
      <c r="AF355" s="1">
        <v>-7.8987417476489665E-4</v>
      </c>
      <c r="AG355" s="2">
        <v>8.7639814142959995</v>
      </c>
      <c r="AH355" s="2">
        <v>8.7639814142959995</v>
      </c>
      <c r="AI355" s="2">
        <v>0</v>
      </c>
      <c r="AJ355" s="1">
        <v>0</v>
      </c>
      <c r="AM355" t="s">
        <v>303</v>
      </c>
      <c r="AN355" s="2">
        <v>8.3090341141389992</v>
      </c>
      <c r="AO355" s="2">
        <v>8.1533832641420005</v>
      </c>
      <c r="AP355" s="2">
        <v>-0.15565084999699863</v>
      </c>
      <c r="AQ355" s="1">
        <v>-1.8732724870167118E-2</v>
      </c>
      <c r="AR355" s="2">
        <v>8.3087572078649998</v>
      </c>
      <c r="AS355" s="2">
        <v>-2.7690627399934442E-4</v>
      </c>
      <c r="AT355" s="1">
        <v>-3.3325928163918496E-5</v>
      </c>
      <c r="AU355" s="2">
        <v>8.3039440524329997</v>
      </c>
      <c r="AV355" s="2">
        <v>-5.0900617059994602E-3</v>
      </c>
      <c r="AW355" s="1">
        <v>-6.1259367046501817E-4</v>
      </c>
      <c r="AX355" s="2">
        <v>8.1956524473059993</v>
      </c>
      <c r="AY355" s="2">
        <v>-0.11338166683299988</v>
      </c>
      <c r="AZ355" s="1">
        <v>-1.3645589279753336E-2</v>
      </c>
      <c r="BA355" s="2">
        <v>8.3105587698400001</v>
      </c>
      <c r="BB355" s="2">
        <v>1.5246557010009099E-3</v>
      </c>
      <c r="BC355" s="1">
        <v>1.8349373465761706E-4</v>
      </c>
      <c r="BD355" s="2">
        <v>7.9805003758910003</v>
      </c>
      <c r="BE355" s="2">
        <v>-0.32853373824799892</v>
      </c>
      <c r="BF355" s="1">
        <v>-3.9539341605175526E-2</v>
      </c>
      <c r="BG355" s="1"/>
      <c r="BH355" t="s">
        <v>303</v>
      </c>
      <c r="BI355" s="2">
        <v>8.7639814142959995</v>
      </c>
      <c r="BJ355" s="2">
        <v>8.841392201811999</v>
      </c>
      <c r="BK355" s="2">
        <v>7.7410787515999502E-2</v>
      </c>
      <c r="BL355" s="1">
        <v>8.8328333729377068E-3</v>
      </c>
      <c r="BM355" s="2">
        <v>8.7639814142959995</v>
      </c>
      <c r="BN355" s="2">
        <v>0</v>
      </c>
      <c r="BO355" s="1">
        <v>0</v>
      </c>
      <c r="BP355" s="2">
        <v>8.7639814142959995</v>
      </c>
      <c r="BQ355" s="2">
        <v>0</v>
      </c>
      <c r="BR355" s="1">
        <v>0</v>
      </c>
      <c r="BS355" s="2">
        <v>8.9091266408889993</v>
      </c>
      <c r="BT355" s="2">
        <v>0.14514522659299978</v>
      </c>
      <c r="BU355" s="1">
        <v>1.6561562574315333E-2</v>
      </c>
      <c r="BV355" s="2">
        <v>8.7639814142959995</v>
      </c>
      <c r="BW355" s="2">
        <v>0</v>
      </c>
      <c r="BX355" s="1">
        <v>0</v>
      </c>
      <c r="BY355" s="2">
        <v>8.9962137768439998</v>
      </c>
      <c r="BZ355" s="2">
        <v>0.23223236254800028</v>
      </c>
      <c r="CA355" s="1">
        <v>2.6498500118813322E-2</v>
      </c>
      <c r="CC355" t="s">
        <v>303</v>
      </c>
      <c r="CE355" s="23">
        <v>8.3090341141389992</v>
      </c>
      <c r="CF355" s="23">
        <v>8.6956877729780011</v>
      </c>
      <c r="CG355" s="23">
        <v>0.38665365883900193</v>
      </c>
      <c r="CH355" s="24">
        <v>4.6534128218471978E-2</v>
      </c>
      <c r="CI355" s="2">
        <v>8.7639814142959995</v>
      </c>
      <c r="CJ355" s="2">
        <v>8.7907440226240006</v>
      </c>
      <c r="CK355" s="2">
        <v>2.6762608328001036E-2</v>
      </c>
      <c r="CL355" s="1">
        <v>3.0537043682389922E-3</v>
      </c>
      <c r="CN355" s="25" t="s">
        <v>303</v>
      </c>
      <c r="CO355" s="27">
        <v>0</v>
      </c>
      <c r="CP355" s="27">
        <v>0.17138400000000001</v>
      </c>
      <c r="CQ355" s="28">
        <f t="shared" si="106"/>
        <v>-0.16431333683095845</v>
      </c>
      <c r="CR355" s="27">
        <f t="shared" si="107"/>
        <v>254.43269270521102</v>
      </c>
      <c r="CU355" s="30">
        <v>389</v>
      </c>
      <c r="CV355" s="30"/>
      <c r="CW355" s="15" t="s">
        <v>303</v>
      </c>
      <c r="CX355" s="33" t="s">
        <v>973</v>
      </c>
      <c r="CY355" s="34" t="s">
        <v>303</v>
      </c>
      <c r="CZ355" s="34" t="s">
        <v>976</v>
      </c>
      <c r="DA355" s="32"/>
      <c r="DB355" s="32"/>
      <c r="DC355" t="s">
        <v>303</v>
      </c>
      <c r="DD355">
        <v>169292</v>
      </c>
      <c r="DE355" t="s">
        <v>1045</v>
      </c>
      <c r="DF355" s="30">
        <v>296</v>
      </c>
      <c r="DG355" s="39" t="s">
        <v>303</v>
      </c>
      <c r="DK355" s="30">
        <v>392</v>
      </c>
      <c r="DL355" s="30"/>
      <c r="DM355" s="32"/>
      <c r="DN355" s="32" t="s">
        <v>303</v>
      </c>
      <c r="DO355" s="41">
        <v>168040</v>
      </c>
    </row>
    <row r="356" spans="1:119" ht="15.75" x14ac:dyDescent="0.25">
      <c r="A356" t="s">
        <v>663</v>
      </c>
      <c r="B356" t="s">
        <v>304</v>
      </c>
      <c r="C356" s="52">
        <v>3.3274189758410002</v>
      </c>
      <c r="D356" s="52">
        <v>3.9343944278070002</v>
      </c>
      <c r="E356" s="52">
        <v>0.606975451966</v>
      </c>
      <c r="F356" s="124">
        <v>0.18241629814970561</v>
      </c>
      <c r="G356" s="45">
        <v>3.6961737809919999</v>
      </c>
      <c r="H356" s="45">
        <v>3.8661661021630001</v>
      </c>
      <c r="I356" s="45">
        <v>0.16999232117100016</v>
      </c>
      <c r="J356" s="46">
        <v>4.599143093466148E-2</v>
      </c>
      <c r="K356" s="47">
        <v>4</v>
      </c>
      <c r="L356" s="55">
        <f t="shared" si="96"/>
        <v>3.556575780992</v>
      </c>
      <c r="M356" s="55">
        <f t="shared" si="97"/>
        <v>3.7265681021630002</v>
      </c>
      <c r="N356" s="55">
        <f t="shared" si="98"/>
        <v>0.16999232117100016</v>
      </c>
      <c r="O356" s="129">
        <f t="shared" si="99"/>
        <v>4.7796625641865535E-2</v>
      </c>
      <c r="P356" s="54"/>
      <c r="Q356" s="42">
        <f t="shared" si="100"/>
        <v>39.027187462215132</v>
      </c>
      <c r="R356" s="42">
        <f t="shared" si="101"/>
        <v>46.146382526267026</v>
      </c>
      <c r="S356" s="42">
        <f t="shared" si="102"/>
        <v>41.714960074502393</v>
      </c>
      <c r="T356" s="42">
        <f t="shared" si="103"/>
        <v>43.708794404848753</v>
      </c>
      <c r="AB356" t="s">
        <v>304</v>
      </c>
      <c r="AC356" s="2">
        <v>3.3274189758410002</v>
      </c>
      <c r="AD356" s="2">
        <v>3.3265204605230001</v>
      </c>
      <c r="AE356" s="2">
        <v>-8.9851531800011486E-4</v>
      </c>
      <c r="AF356" s="1">
        <v>-2.700337181833305E-4</v>
      </c>
      <c r="AG356" s="2">
        <v>3.6961737809919999</v>
      </c>
      <c r="AH356" s="2">
        <v>3.6961737809919999</v>
      </c>
      <c r="AI356" s="2">
        <v>0</v>
      </c>
      <c r="AJ356" s="1">
        <v>0</v>
      </c>
      <c r="AM356" t="s">
        <v>304</v>
      </c>
      <c r="AN356" s="2">
        <v>3.3274189758410002</v>
      </c>
      <c r="AO356" s="2">
        <v>3.5320993154210001</v>
      </c>
      <c r="AP356" s="2">
        <v>0.20468033957999987</v>
      </c>
      <c r="AQ356" s="1">
        <v>6.1513245270913688E-2</v>
      </c>
      <c r="AR356" s="2">
        <v>3.3273814057350002</v>
      </c>
      <c r="AS356" s="2">
        <v>-3.7570106000028858E-5</v>
      </c>
      <c r="AT356" s="1">
        <v>-1.1291065619571719E-5</v>
      </c>
      <c r="AU356" s="2">
        <v>3.3270107657949999</v>
      </c>
      <c r="AV356" s="2">
        <v>-4.0821004600033461E-4</v>
      </c>
      <c r="AW356" s="1">
        <v>-1.2268068703225453E-4</v>
      </c>
      <c r="AX356" s="2">
        <v>3.7215692022710001</v>
      </c>
      <c r="AY356" s="2">
        <v>0.39415022642999986</v>
      </c>
      <c r="AZ356" s="1">
        <v>0.11845524392682739</v>
      </c>
      <c r="BA356" s="2">
        <v>3.3276253045540001</v>
      </c>
      <c r="BB356" s="2">
        <v>2.0632871299985922E-4</v>
      </c>
      <c r="BC356" s="1">
        <v>6.2008636272716433E-5</v>
      </c>
      <c r="BD356" s="2">
        <v>4.0253162520579995</v>
      </c>
      <c r="BE356" s="2">
        <v>0.69789727621699926</v>
      </c>
      <c r="BF356" s="1">
        <v>0.20974132842426516</v>
      </c>
      <c r="BG356" s="1"/>
      <c r="BH356" t="s">
        <v>304</v>
      </c>
      <c r="BI356" s="2">
        <v>3.6961737809919999</v>
      </c>
      <c r="BJ356" s="2">
        <v>3.7293353267350002</v>
      </c>
      <c r="BK356" s="2">
        <v>3.3161545743000342E-2</v>
      </c>
      <c r="BL356" s="1">
        <v>8.9718578475767065E-3</v>
      </c>
      <c r="BM356" s="2">
        <v>3.6961737809919999</v>
      </c>
      <c r="BN356" s="2">
        <v>0</v>
      </c>
      <c r="BO356" s="1">
        <v>0</v>
      </c>
      <c r="BP356" s="2">
        <v>3.6961737809919999</v>
      </c>
      <c r="BQ356" s="2">
        <v>0</v>
      </c>
      <c r="BR356" s="1">
        <v>0</v>
      </c>
      <c r="BS356" s="2">
        <v>3.7844223975309998</v>
      </c>
      <c r="BT356" s="2">
        <v>8.8248616538999958E-2</v>
      </c>
      <c r="BU356" s="1">
        <v>2.3875667587067644E-2</v>
      </c>
      <c r="BV356" s="2">
        <v>3.6961737809919999</v>
      </c>
      <c r="BW356" s="2">
        <v>0</v>
      </c>
      <c r="BX356" s="1">
        <v>0</v>
      </c>
      <c r="BY356" s="2">
        <v>3.8866717321159996</v>
      </c>
      <c r="BZ356" s="2">
        <v>0.1904979511239997</v>
      </c>
      <c r="CA356" s="1">
        <v>5.1539230136758554E-2</v>
      </c>
      <c r="CC356" t="s">
        <v>304</v>
      </c>
      <c r="CE356" s="23">
        <v>3.3274189758410002</v>
      </c>
      <c r="CF356" s="23">
        <v>3.2354307973139997</v>
      </c>
      <c r="CG356" s="23">
        <v>-9.1988178527000475E-2</v>
      </c>
      <c r="CH356" s="24">
        <v>-2.7645505178304334E-2</v>
      </c>
      <c r="CI356" s="2">
        <v>3.6961737809919999</v>
      </c>
      <c r="CJ356" s="2">
        <v>3.6961737809919999</v>
      </c>
      <c r="CK356" s="2">
        <v>0</v>
      </c>
      <c r="CL356" s="1">
        <v>0</v>
      </c>
      <c r="CN356" s="25" t="s">
        <v>304</v>
      </c>
      <c r="CO356" s="27">
        <v>0</v>
      </c>
      <c r="CP356" s="27">
        <v>0.139598</v>
      </c>
      <c r="CQ356" s="28">
        <f t="shared" si="106"/>
        <v>-0.139598</v>
      </c>
      <c r="CR356" s="27">
        <f t="shared" si="107"/>
        <v>-0.139598</v>
      </c>
      <c r="CU356" s="30">
        <v>390</v>
      </c>
      <c r="CV356" s="30"/>
      <c r="CW356" s="15" t="s">
        <v>304</v>
      </c>
      <c r="CX356" s="33" t="s">
        <v>994</v>
      </c>
      <c r="CY356" s="34" t="s">
        <v>304</v>
      </c>
      <c r="CZ356" s="34" t="s">
        <v>976</v>
      </c>
      <c r="DA356" s="32"/>
      <c r="DB356" s="32"/>
      <c r="DC356" t="s">
        <v>304</v>
      </c>
      <c r="DD356">
        <v>85259</v>
      </c>
      <c r="DE356" t="s">
        <v>1045</v>
      </c>
      <c r="DF356" s="30">
        <v>142</v>
      </c>
      <c r="DG356" s="39" t="s">
        <v>304</v>
      </c>
      <c r="DK356" s="30">
        <v>393</v>
      </c>
      <c r="DL356" s="30"/>
      <c r="DM356" s="32"/>
      <c r="DN356" s="32" t="s">
        <v>304</v>
      </c>
      <c r="DO356" s="41">
        <v>84578</v>
      </c>
    </row>
    <row r="357" spans="1:119" ht="15.75" x14ac:dyDescent="0.25">
      <c r="A357" t="s">
        <v>664</v>
      </c>
      <c r="B357" t="s">
        <v>305</v>
      </c>
      <c r="C357" s="52">
        <v>4.7138033549269993</v>
      </c>
      <c r="D357" s="52">
        <v>4.9040754699200004</v>
      </c>
      <c r="E357" s="52">
        <v>0.19027211499300112</v>
      </c>
      <c r="F357" s="124">
        <v>4.0364881745464279E-2</v>
      </c>
      <c r="G357" s="45">
        <v>5.3724464516910002</v>
      </c>
      <c r="H357" s="45">
        <v>5.5207440995429993</v>
      </c>
      <c r="I357" s="45">
        <v>0.14829764785199906</v>
      </c>
      <c r="J357" s="46">
        <v>2.7603373841971333E-2</v>
      </c>
      <c r="K357" s="47">
        <v>1</v>
      </c>
      <c r="L357" s="55">
        <f t="shared" si="96"/>
        <v>5.2675324516910003</v>
      </c>
      <c r="M357" s="55">
        <f t="shared" si="97"/>
        <v>5.4158300995429993</v>
      </c>
      <c r="N357" s="55">
        <f t="shared" si="98"/>
        <v>0.14829764785199906</v>
      </c>
      <c r="O357" s="129">
        <f t="shared" si="99"/>
        <v>2.8153153153217324E-2</v>
      </c>
      <c r="P357" s="54"/>
      <c r="Q357" s="42">
        <f t="shared" si="100"/>
        <v>43.97368703055151</v>
      </c>
      <c r="R357" s="42">
        <f t="shared" si="101"/>
        <v>45.748679707451778</v>
      </c>
      <c r="S357" s="42">
        <f t="shared" si="102"/>
        <v>49.1392631412646</v>
      </c>
      <c r="T357" s="42">
        <f t="shared" si="103"/>
        <v>50.522688342316869</v>
      </c>
      <c r="AB357" t="s">
        <v>305</v>
      </c>
      <c r="AC357" s="2">
        <v>4.7138033549269993</v>
      </c>
      <c r="AD357" s="2">
        <v>4.7105748021630003</v>
      </c>
      <c r="AE357" s="2">
        <v>-3.2285527639990264E-3</v>
      </c>
      <c r="AF357" s="1">
        <v>-6.8491460523580235E-4</v>
      </c>
      <c r="AG357" s="2">
        <v>5.3724464516910002</v>
      </c>
      <c r="AH357" s="2">
        <v>5.3724464516910002</v>
      </c>
      <c r="AI357" s="2">
        <v>0</v>
      </c>
      <c r="AJ357" s="1">
        <v>0</v>
      </c>
      <c r="AM357" t="s">
        <v>305</v>
      </c>
      <c r="AN357" s="2">
        <v>4.7138033549269993</v>
      </c>
      <c r="AO357" s="2">
        <v>4.6979958817440002</v>
      </c>
      <c r="AP357" s="2">
        <v>-1.5807473182999132E-2</v>
      </c>
      <c r="AQ357" s="1">
        <v>-3.3534434919684796E-3</v>
      </c>
      <c r="AR357" s="2">
        <v>4.7136673407479996</v>
      </c>
      <c r="AS357" s="2">
        <v>-1.3601417899966606E-4</v>
      </c>
      <c r="AT357" s="1">
        <v>-2.8854444862978898E-5</v>
      </c>
      <c r="AU357" s="2">
        <v>4.7114720800409993</v>
      </c>
      <c r="AV357" s="2">
        <v>-2.3312748860000454E-3</v>
      </c>
      <c r="AW357" s="1">
        <v>-4.9456345767231286E-4</v>
      </c>
      <c r="AX357" s="2">
        <v>4.8094936256520002</v>
      </c>
      <c r="AY357" s="2">
        <v>9.5690270725000914E-2</v>
      </c>
      <c r="AZ357" s="1">
        <v>2.0300013284385902E-2</v>
      </c>
      <c r="BA357" s="2">
        <v>4.7145519345939997</v>
      </c>
      <c r="BB357" s="2">
        <v>7.4857966700037082E-4</v>
      </c>
      <c r="BC357" s="1">
        <v>1.588058751364616E-4</v>
      </c>
      <c r="BD357" s="2">
        <v>4.7924441202459995</v>
      </c>
      <c r="BE357" s="2">
        <v>7.8640765319000216E-2</v>
      </c>
      <c r="BF357" s="1">
        <v>1.6683081452008957E-2</v>
      </c>
      <c r="BG357" s="1"/>
      <c r="BH357" t="s">
        <v>305</v>
      </c>
      <c r="BI357" s="2">
        <v>5.3724464516910002</v>
      </c>
      <c r="BJ357" s="2">
        <v>5.4199016990039999</v>
      </c>
      <c r="BK357" s="2">
        <v>4.745524731299966E-2</v>
      </c>
      <c r="BL357" s="1">
        <v>8.8330796294978278E-3</v>
      </c>
      <c r="BM357" s="2">
        <v>5.3724464516910002</v>
      </c>
      <c r="BN357" s="2">
        <v>0</v>
      </c>
      <c r="BO357" s="1">
        <v>0</v>
      </c>
      <c r="BP357" s="2">
        <v>5.3724464516910002</v>
      </c>
      <c r="BQ357" s="2">
        <v>0</v>
      </c>
      <c r="BR357" s="1">
        <v>0</v>
      </c>
      <c r="BS357" s="2">
        <v>5.4614250404020002</v>
      </c>
      <c r="BT357" s="2">
        <v>8.8978588710999951E-2</v>
      </c>
      <c r="BU357" s="1">
        <v>1.6562024305145667E-2</v>
      </c>
      <c r="BV357" s="2">
        <v>5.3724464516910002</v>
      </c>
      <c r="BW357" s="2">
        <v>0</v>
      </c>
      <c r="BX357" s="1">
        <v>0</v>
      </c>
      <c r="BY357" s="2">
        <v>5.514812193629</v>
      </c>
      <c r="BZ357" s="2">
        <v>0.14236574193799978</v>
      </c>
      <c r="CA357" s="1">
        <v>2.6499238888307498E-2</v>
      </c>
      <c r="CC357" t="s">
        <v>305</v>
      </c>
      <c r="CE357" s="23">
        <v>4.7138033549269993</v>
      </c>
      <c r="CF357" s="23">
        <v>4.8173195624460003</v>
      </c>
      <c r="CG357" s="23">
        <v>0.10351620751900104</v>
      </c>
      <c r="CH357" s="24">
        <v>2.1960230354285567E-2</v>
      </c>
      <c r="CI357" s="2">
        <v>5.3724464516910002</v>
      </c>
      <c r="CJ357" s="2">
        <v>5.3724464516910002</v>
      </c>
      <c r="CK357" s="2">
        <v>0</v>
      </c>
      <c r="CL357" s="1">
        <v>0</v>
      </c>
      <c r="CN357" s="25" t="s">
        <v>305</v>
      </c>
      <c r="CO357" s="27">
        <v>0</v>
      </c>
      <c r="CP357" s="27">
        <v>0.10491399999999999</v>
      </c>
      <c r="CQ357" s="28">
        <f t="shared" si="106"/>
        <v>-5.9385760226066009E-2</v>
      </c>
      <c r="CR357" s="27">
        <f t="shared" si="107"/>
        <v>32.617939317188998</v>
      </c>
      <c r="CU357" s="30">
        <v>391</v>
      </c>
      <c r="CV357" s="30"/>
      <c r="CW357" s="15" t="s">
        <v>305</v>
      </c>
      <c r="CX357" s="36" t="s">
        <v>975</v>
      </c>
      <c r="CY357" s="34" t="s">
        <v>1049</v>
      </c>
      <c r="CZ357" s="34" t="s">
        <v>976</v>
      </c>
      <c r="DA357" s="32"/>
      <c r="DB357" s="32"/>
      <c r="DC357" t="s">
        <v>305</v>
      </c>
      <c r="DD357">
        <v>107196</v>
      </c>
      <c r="DE357" t="s">
        <v>1045</v>
      </c>
      <c r="DF357" s="30">
        <v>229</v>
      </c>
      <c r="DG357" s="39" t="s">
        <v>305</v>
      </c>
      <c r="DK357" s="30">
        <v>394</v>
      </c>
      <c r="DL357" s="30"/>
      <c r="DM357" s="32"/>
      <c r="DN357" s="32" t="s">
        <v>305</v>
      </c>
      <c r="DO357" s="41">
        <v>106453</v>
      </c>
    </row>
    <row r="358" spans="1:119" ht="15.75" x14ac:dyDescent="0.25">
      <c r="A358" t="s">
        <v>665</v>
      </c>
      <c r="B358" t="s">
        <v>306</v>
      </c>
      <c r="C358" s="52">
        <v>2.3797719427140001</v>
      </c>
      <c r="D358" s="52">
        <v>2.9181934393170001</v>
      </c>
      <c r="E358" s="52">
        <v>0.53842149660300009</v>
      </c>
      <c r="F358" s="124">
        <v>0.22624919931989776</v>
      </c>
      <c r="G358" s="45">
        <v>2.7087939078680003</v>
      </c>
      <c r="H358" s="45">
        <v>2.8371449850499997</v>
      </c>
      <c r="I358" s="45">
        <v>0.12835107718199934</v>
      </c>
      <c r="J358" s="46">
        <v>4.7383109069017403E-2</v>
      </c>
      <c r="K358" s="47">
        <v>3</v>
      </c>
      <c r="L358" s="55">
        <f t="shared" ref="L358:L389" si="108">G358-CO358-CP358</f>
        <v>2.6246239078680005</v>
      </c>
      <c r="M358" s="55">
        <f t="shared" ref="M358:M389" si="109">H358-CO358-CP358</f>
        <v>2.7529749850499998</v>
      </c>
      <c r="N358" s="55">
        <f t="shared" ref="N358:N389" si="110">M358-L358</f>
        <v>0.12835107718199934</v>
      </c>
      <c r="O358" s="129">
        <f t="shared" ref="O358:O389" si="111">N358/L358</f>
        <v>4.8902654889804678E-2</v>
      </c>
      <c r="P358" s="54"/>
      <c r="Q358" s="42">
        <f t="shared" ref="Q358:Q389" si="112">C358/$DD358*1000000</f>
        <v>48.385083415622965</v>
      </c>
      <c r="R358" s="42">
        <f t="shared" ref="R358:R389" si="113">D358/$DD358*1000000</f>
        <v>59.332169797434126</v>
      </c>
      <c r="S358" s="42">
        <f t="shared" ref="S358:S389" si="114">L358/$DD358*1000000</f>
        <v>53.363368328480817</v>
      </c>
      <c r="T358" s="42">
        <f t="shared" ref="T358:T389" si="115">M358/$DD358*1000000</f>
        <v>55.972978713606047</v>
      </c>
      <c r="AB358" t="s">
        <v>306</v>
      </c>
      <c r="AC358" s="2">
        <v>2.3797719427140001</v>
      </c>
      <c r="AD358" s="2">
        <v>2.379831161352</v>
      </c>
      <c r="AE358" s="2">
        <v>5.921863799995819E-5</v>
      </c>
      <c r="AF358" s="1">
        <v>2.4884165132404479E-5</v>
      </c>
      <c r="AG358" s="2">
        <v>2.7087939078680003</v>
      </c>
      <c r="AH358" s="2">
        <v>2.7087939078680003</v>
      </c>
      <c r="AI358" s="2">
        <v>0</v>
      </c>
      <c r="AJ358" s="1">
        <v>0</v>
      </c>
      <c r="AM358" t="s">
        <v>306</v>
      </c>
      <c r="AN358" s="2">
        <v>2.3797719427140001</v>
      </c>
      <c r="AO358" s="2">
        <v>2.564866968759</v>
      </c>
      <c r="AP358" s="2">
        <v>0.18509502604499994</v>
      </c>
      <c r="AQ358" s="1">
        <v>7.7778472265669779E-2</v>
      </c>
      <c r="AR358" s="2">
        <v>2.3797744969829999</v>
      </c>
      <c r="AS358" s="2">
        <v>2.554268999865883E-6</v>
      </c>
      <c r="AT358" s="1">
        <v>1.0733251174282183E-6</v>
      </c>
      <c r="AU358" s="2">
        <v>2.3798652629499997</v>
      </c>
      <c r="AV358" s="2">
        <v>9.3320235999616585E-5</v>
      </c>
      <c r="AW358" s="1">
        <v>3.9213940766605539E-5</v>
      </c>
      <c r="AX358" s="2">
        <v>2.674218658539</v>
      </c>
      <c r="AY358" s="2">
        <v>0.29444671582499993</v>
      </c>
      <c r="AZ358" s="1">
        <v>0.12372896349437565</v>
      </c>
      <c r="BA358" s="2">
        <v>2.379757791207</v>
      </c>
      <c r="BB358" s="2">
        <v>-1.4151507000015329E-5</v>
      </c>
      <c r="BC358" s="1">
        <v>-5.9465811601578541E-6</v>
      </c>
      <c r="BD358" s="2">
        <v>2.948123596186</v>
      </c>
      <c r="BE358" s="2">
        <v>0.5683516534719999</v>
      </c>
      <c r="BF358" s="1">
        <v>0.23882610063207393</v>
      </c>
      <c r="BG358" s="1"/>
      <c r="BH358" t="s">
        <v>306</v>
      </c>
      <c r="BI358" s="2">
        <v>2.7087939078680003</v>
      </c>
      <c r="BJ358" s="2">
        <v>2.732983989968</v>
      </c>
      <c r="BK358" s="2">
        <v>2.4190082099999621E-2</v>
      </c>
      <c r="BL358" s="1">
        <v>8.9302039663249292E-3</v>
      </c>
      <c r="BM358" s="2">
        <v>2.7087939078680003</v>
      </c>
      <c r="BN358" s="2">
        <v>0</v>
      </c>
      <c r="BO358" s="1">
        <v>0</v>
      </c>
      <c r="BP358" s="2">
        <v>2.7087939078680003</v>
      </c>
      <c r="BQ358" s="2">
        <v>0</v>
      </c>
      <c r="BR358" s="1">
        <v>0</v>
      </c>
      <c r="BS358" s="2">
        <v>2.7552250205690001</v>
      </c>
      <c r="BT358" s="2">
        <v>4.6431112700999755E-2</v>
      </c>
      <c r="BU358" s="1">
        <v>1.7140880510006798E-2</v>
      </c>
      <c r="BV358" s="2">
        <v>2.7087939078680003</v>
      </c>
      <c r="BW358" s="2">
        <v>0</v>
      </c>
      <c r="BX358" s="1">
        <v>0</v>
      </c>
      <c r="BY358" s="2">
        <v>2.843212655881</v>
      </c>
      <c r="BZ358" s="2">
        <v>0.13441874801299969</v>
      </c>
      <c r="CA358" s="1">
        <v>4.9623098908545653E-2</v>
      </c>
      <c r="CC358" t="s">
        <v>306</v>
      </c>
      <c r="CE358" s="23">
        <v>2.3797719427140001</v>
      </c>
      <c r="CF358" s="23">
        <v>2.3524880975649998</v>
      </c>
      <c r="CG358" s="23">
        <v>-2.7283845149000285E-2</v>
      </c>
      <c r="CH358" s="24">
        <v>-1.1464899076793279E-2</v>
      </c>
      <c r="CI358" s="2">
        <v>2.7087939078680003</v>
      </c>
      <c r="CJ358" s="2">
        <v>2.7087939078680003</v>
      </c>
      <c r="CK358" s="2">
        <v>0</v>
      </c>
      <c r="CL358" s="1">
        <v>0</v>
      </c>
      <c r="CN358" s="25" t="s">
        <v>306</v>
      </c>
      <c r="CO358" s="27">
        <v>0</v>
      </c>
      <c r="CP358" s="27">
        <v>8.4169999999999995E-2</v>
      </c>
      <c r="CQ358" s="28">
        <f t="shared" si="106"/>
        <v>-6.7830719321424537E-2</v>
      </c>
      <c r="CR358" s="27">
        <f t="shared" si="107"/>
        <v>192.71403801738899</v>
      </c>
      <c r="CU358" s="30">
        <v>392</v>
      </c>
      <c r="CV358" s="30"/>
      <c r="CW358" s="15" t="s">
        <v>306</v>
      </c>
      <c r="CX358" s="33" t="s">
        <v>994</v>
      </c>
      <c r="CY358" s="34" t="s">
        <v>306</v>
      </c>
      <c r="CZ358" s="34" t="s">
        <v>976</v>
      </c>
      <c r="DA358" s="32"/>
      <c r="DB358" s="32"/>
      <c r="DC358" t="s">
        <v>306</v>
      </c>
      <c r="DD358">
        <v>49184</v>
      </c>
      <c r="DE358" t="s">
        <v>1045</v>
      </c>
      <c r="DF358" s="30">
        <v>143</v>
      </c>
      <c r="DG358" s="39" t="s">
        <v>306</v>
      </c>
      <c r="DK358" s="30">
        <v>395</v>
      </c>
      <c r="DL358" s="30"/>
      <c r="DM358" s="32"/>
      <c r="DN358" s="32" t="s">
        <v>306</v>
      </c>
      <c r="DO358" s="41">
        <v>49045</v>
      </c>
    </row>
    <row r="359" spans="1:119" ht="15.75" x14ac:dyDescent="0.25">
      <c r="A359" t="s">
        <v>666</v>
      </c>
      <c r="B359" t="s">
        <v>307</v>
      </c>
      <c r="C359" s="52">
        <v>4.3964495202589999</v>
      </c>
      <c r="D359" s="52">
        <v>4.5470605893889999</v>
      </c>
      <c r="E359" s="52">
        <v>0.15061106913</v>
      </c>
      <c r="F359" s="124">
        <v>3.425743169254615E-2</v>
      </c>
      <c r="G359" s="45">
        <v>4.8973562991720003</v>
      </c>
      <c r="H359" s="45">
        <v>5.0343307893549998</v>
      </c>
      <c r="I359" s="45">
        <v>0.13697449018299945</v>
      </c>
      <c r="J359" s="46">
        <v>2.7969067761346632E-2</v>
      </c>
      <c r="K359" s="47">
        <v>3</v>
      </c>
      <c r="L359" s="55">
        <f t="shared" si="108"/>
        <v>4.7557542991720005</v>
      </c>
      <c r="M359" s="55">
        <f t="shared" si="109"/>
        <v>4.892728789355</v>
      </c>
      <c r="N359" s="55">
        <f t="shared" si="110"/>
        <v>0.13697449018299945</v>
      </c>
      <c r="O359" s="129">
        <f t="shared" si="111"/>
        <v>2.8801843317861765E-2</v>
      </c>
      <c r="P359" s="54"/>
      <c r="Q359" s="42">
        <f t="shared" si="112"/>
        <v>47.310278067525395</v>
      </c>
      <c r="R359" s="42">
        <f t="shared" si="113"/>
        <v>48.931006686779007</v>
      </c>
      <c r="S359" s="42">
        <f t="shared" si="114"/>
        <v>51.17676372215049</v>
      </c>
      <c r="T359" s="42">
        <f t="shared" si="115"/>
        <v>52.650748852391096</v>
      </c>
      <c r="AB359" t="s">
        <v>307</v>
      </c>
      <c r="AC359" s="2">
        <v>4.3964495202589999</v>
      </c>
      <c r="AD359" s="2">
        <v>4.3936541922429999</v>
      </c>
      <c r="AE359" s="2">
        <v>-2.7953280160000205E-3</v>
      </c>
      <c r="AF359" s="1">
        <v>-6.3581487814634216E-4</v>
      </c>
      <c r="AG359" s="2">
        <v>4.8973562991720003</v>
      </c>
      <c r="AH359" s="2">
        <v>4.8973562991720003</v>
      </c>
      <c r="AI359" s="2">
        <v>0</v>
      </c>
      <c r="AJ359" s="1">
        <v>0</v>
      </c>
      <c r="AM359" t="s">
        <v>307</v>
      </c>
      <c r="AN359" s="2">
        <v>4.3964495202589999</v>
      </c>
      <c r="AO359" s="2">
        <v>4.3205995514439994</v>
      </c>
      <c r="AP359" s="2">
        <v>-7.5849968815000501E-2</v>
      </c>
      <c r="AQ359" s="1">
        <v>-1.7252550828908891E-2</v>
      </c>
      <c r="AR359" s="2">
        <v>4.396331654321</v>
      </c>
      <c r="AS359" s="2">
        <v>-1.1786593799989475E-4</v>
      </c>
      <c r="AT359" s="1">
        <v>-2.6809346372968509E-5</v>
      </c>
      <c r="AU359" s="2">
        <v>4.3943436135259999</v>
      </c>
      <c r="AV359" s="2">
        <v>-2.1059067330000403E-3</v>
      </c>
      <c r="AW359" s="1">
        <v>-4.7900168608690832E-4</v>
      </c>
      <c r="AX359" s="2">
        <v>4.5145448167650004</v>
      </c>
      <c r="AY359" s="2">
        <v>0.11809529650600048</v>
      </c>
      <c r="AZ359" s="1">
        <v>2.6861515402784232E-2</v>
      </c>
      <c r="BA359" s="2">
        <v>4.3970983795810001</v>
      </c>
      <c r="BB359" s="2">
        <v>6.4885932200020591E-4</v>
      </c>
      <c r="BC359" s="1">
        <v>1.4758711979069439E-4</v>
      </c>
      <c r="BD359" s="2">
        <v>4.4070253109899999</v>
      </c>
      <c r="BE359" s="2">
        <v>1.0575790731000012E-2</v>
      </c>
      <c r="BF359" s="1">
        <v>2.405529890032032E-3</v>
      </c>
      <c r="BG359" s="1"/>
      <c r="BH359" t="s">
        <v>307</v>
      </c>
      <c r="BI359" s="2">
        <v>4.8973562991720003</v>
      </c>
      <c r="BJ359" s="2">
        <v>4.9411881360300001</v>
      </c>
      <c r="BK359" s="2">
        <v>4.383183685799974E-2</v>
      </c>
      <c r="BL359" s="1">
        <v>8.9501016835165578E-3</v>
      </c>
      <c r="BM359" s="2">
        <v>4.8973562991720003</v>
      </c>
      <c r="BN359" s="2">
        <v>0</v>
      </c>
      <c r="BO359" s="1">
        <v>0</v>
      </c>
      <c r="BP359" s="2">
        <v>4.8973562991720003</v>
      </c>
      <c r="BQ359" s="2">
        <v>0</v>
      </c>
      <c r="BR359" s="1">
        <v>0</v>
      </c>
      <c r="BS359" s="2">
        <v>4.9795409932819998</v>
      </c>
      <c r="BT359" s="2">
        <v>8.2184694109999512E-2</v>
      </c>
      <c r="BU359" s="1">
        <v>1.6781440656848785E-2</v>
      </c>
      <c r="BV359" s="2">
        <v>4.8973562991720003</v>
      </c>
      <c r="BW359" s="2">
        <v>0</v>
      </c>
      <c r="BX359" s="1">
        <v>0</v>
      </c>
      <c r="BY359" s="2">
        <v>5.0288518097480006</v>
      </c>
      <c r="BZ359" s="2">
        <v>0.13149551057600029</v>
      </c>
      <c r="CA359" s="1">
        <v>2.6850305050958274E-2</v>
      </c>
      <c r="CC359" t="s">
        <v>307</v>
      </c>
      <c r="CE359" s="23">
        <v>4.3964495202589999</v>
      </c>
      <c r="CF359" s="23">
        <v>4.5299853525470004</v>
      </c>
      <c r="CG359" s="23">
        <v>0.13353583228800048</v>
      </c>
      <c r="CH359" s="24">
        <v>3.0373562046524697E-2</v>
      </c>
      <c r="CI359" s="2">
        <v>4.8973562991720003</v>
      </c>
      <c r="CJ359" s="2">
        <v>4.8973562991720003</v>
      </c>
      <c r="CK359" s="2">
        <v>0</v>
      </c>
      <c r="CL359" s="1">
        <v>0</v>
      </c>
      <c r="CN359" s="25" t="s">
        <v>307</v>
      </c>
      <c r="CO359" s="27">
        <v>0</v>
      </c>
      <c r="CP359" s="27">
        <v>0.14160200000000001</v>
      </c>
      <c r="CQ359" s="28">
        <f t="shared" si="106"/>
        <v>-0.14160200000000001</v>
      </c>
      <c r="CR359" s="27">
        <f t="shared" si="107"/>
        <v>-0.14160200000000001</v>
      </c>
      <c r="CU359" s="30">
        <v>393</v>
      </c>
      <c r="CV359" s="30"/>
      <c r="CW359" s="15" t="s">
        <v>307</v>
      </c>
      <c r="CX359" s="33" t="s">
        <v>603</v>
      </c>
      <c r="CY359" s="34" t="s">
        <v>307</v>
      </c>
      <c r="CZ359" s="34" t="s">
        <v>976</v>
      </c>
      <c r="DA359" s="32"/>
      <c r="DB359" s="32"/>
      <c r="DC359" t="s">
        <v>307</v>
      </c>
      <c r="DD359">
        <v>92928</v>
      </c>
      <c r="DE359" t="s">
        <v>1045</v>
      </c>
      <c r="DF359" s="30">
        <v>180</v>
      </c>
      <c r="DG359" s="39" t="s">
        <v>307</v>
      </c>
      <c r="DK359" s="30">
        <v>396</v>
      </c>
      <c r="DL359" s="30"/>
      <c r="DM359" s="32"/>
      <c r="DN359" s="32" t="s">
        <v>307</v>
      </c>
      <c r="DO359" s="41">
        <v>92268</v>
      </c>
    </row>
    <row r="360" spans="1:119" ht="15.75" x14ac:dyDescent="0.25">
      <c r="A360" t="s">
        <v>667</v>
      </c>
      <c r="B360" t="s">
        <v>308</v>
      </c>
      <c r="C360" s="52">
        <v>3.2633451677950003</v>
      </c>
      <c r="D360" s="52">
        <v>3.1846385638899997</v>
      </c>
      <c r="E360" s="52">
        <v>-7.8706603905000616E-2</v>
      </c>
      <c r="F360" s="124">
        <v>-2.4118381555752386E-2</v>
      </c>
      <c r="G360" s="45">
        <v>3.2472504107690003</v>
      </c>
      <c r="H360" s="45">
        <v>3.3016668712860002</v>
      </c>
      <c r="I360" s="45">
        <v>5.4416460516999887E-2</v>
      </c>
      <c r="J360" s="46">
        <v>1.67577037904241E-2</v>
      </c>
      <c r="K360" s="47">
        <v>3</v>
      </c>
      <c r="L360" s="55">
        <f t="shared" si="108"/>
        <v>3.1563724107690003</v>
      </c>
      <c r="M360" s="55">
        <f t="shared" si="109"/>
        <v>3.2107888712860002</v>
      </c>
      <c r="N360" s="55">
        <f t="shared" si="110"/>
        <v>5.4416460516999887E-2</v>
      </c>
      <c r="O360" s="129">
        <f t="shared" si="111"/>
        <v>1.7240190140852922E-2</v>
      </c>
      <c r="P360" s="54"/>
      <c r="Q360" s="42">
        <f t="shared" si="112"/>
        <v>53.796428805904952</v>
      </c>
      <c r="R360" s="42">
        <f t="shared" si="113"/>
        <v>52.498946009627268</v>
      </c>
      <c r="S360" s="42">
        <f t="shared" si="114"/>
        <v>52.032976884143025</v>
      </c>
      <c r="T360" s="42">
        <f t="shared" si="115"/>
        <v>52.930035299220265</v>
      </c>
      <c r="AB360" t="s">
        <v>308</v>
      </c>
      <c r="AC360" s="2">
        <v>3.2633451677950003</v>
      </c>
      <c r="AD360" s="2">
        <v>3.260364570093</v>
      </c>
      <c r="AE360" s="2">
        <v>-2.9805977020003205E-3</v>
      </c>
      <c r="AF360" s="1">
        <v>-9.1335655554152472E-4</v>
      </c>
      <c r="AG360" s="2">
        <v>3.2472504107690003</v>
      </c>
      <c r="AH360" s="2">
        <v>3.246468590718</v>
      </c>
      <c r="AI360" s="2">
        <v>-7.8182005100035923E-4</v>
      </c>
      <c r="AJ360" s="1">
        <v>-2.4076370840005895E-4</v>
      </c>
      <c r="AM360" t="s">
        <v>308</v>
      </c>
      <c r="AN360" s="2">
        <v>3.2633451677950003</v>
      </c>
      <c r="AO360" s="2">
        <v>3.1666156246369996</v>
      </c>
      <c r="AP360" s="2">
        <v>-9.6729543158000642E-2</v>
      </c>
      <c r="AQ360" s="1">
        <v>-2.9641223402475544E-2</v>
      </c>
      <c r="AR360" s="2">
        <v>3.263219302715</v>
      </c>
      <c r="AS360" s="2">
        <v>-1.2586508000023144E-4</v>
      </c>
      <c r="AT360" s="1">
        <v>-3.8569343274611932E-5</v>
      </c>
      <c r="AU360" s="2">
        <v>3.2609405637859998</v>
      </c>
      <c r="AV360" s="2">
        <v>-2.4046040090004439E-3</v>
      </c>
      <c r="AW360" s="1">
        <v>-7.3685248889108579E-4</v>
      </c>
      <c r="AX360" s="2">
        <v>3.0906958233520001</v>
      </c>
      <c r="AY360" s="2">
        <v>-0.17264934444300017</v>
      </c>
      <c r="AZ360" s="1">
        <v>-5.2905633810001497E-2</v>
      </c>
      <c r="BA360" s="2">
        <v>3.2640383572510001</v>
      </c>
      <c r="BB360" s="2">
        <v>6.9318945599983195E-4</v>
      </c>
      <c r="BC360" s="1">
        <v>2.1241683620865979E-4</v>
      </c>
      <c r="BD360" s="2">
        <v>2.955448049708</v>
      </c>
      <c r="BE360" s="2">
        <v>-0.30789711808700027</v>
      </c>
      <c r="BF360" s="1">
        <v>-9.4350153678362594E-2</v>
      </c>
      <c r="BG360" s="1"/>
      <c r="BH360" t="s">
        <v>308</v>
      </c>
      <c r="BI360" s="2">
        <v>3.2472504107690003</v>
      </c>
      <c r="BJ360" s="2">
        <v>3.2447671666560001</v>
      </c>
      <c r="BK360" s="2">
        <v>-2.4832441130002714E-3</v>
      </c>
      <c r="BL360" s="1">
        <v>-7.6472208757445345E-4</v>
      </c>
      <c r="BM360" s="2">
        <v>3.2472173557959998</v>
      </c>
      <c r="BN360" s="2">
        <v>-3.3054973000545829E-5</v>
      </c>
      <c r="BO360" s="1">
        <v>-1.01793729522442E-5</v>
      </c>
      <c r="BP360" s="2">
        <v>3.2466161318209998</v>
      </c>
      <c r="BQ360" s="2">
        <v>-6.3427894800049955E-4</v>
      </c>
      <c r="BR360" s="1">
        <v>-1.9532800608693809E-4</v>
      </c>
      <c r="BS360" s="2">
        <v>3.2657117887410001</v>
      </c>
      <c r="BT360" s="2">
        <v>1.8461377971999759E-2</v>
      </c>
      <c r="BU360" s="1">
        <v>5.6852338553181718E-3</v>
      </c>
      <c r="BV360" s="2">
        <v>3.2474325214579998</v>
      </c>
      <c r="BW360" s="2">
        <v>1.8211068899942617E-4</v>
      </c>
      <c r="BX360" s="1">
        <v>5.6081504646356936E-5</v>
      </c>
      <c r="BY360" s="2">
        <v>3.2980713630309997</v>
      </c>
      <c r="BZ360" s="2">
        <v>5.0820952261999341E-2</v>
      </c>
      <c r="CA360" s="1">
        <v>1.5650456796759363E-2</v>
      </c>
      <c r="CC360" t="s">
        <v>308</v>
      </c>
      <c r="CE360" s="23">
        <v>3.2633451677950003</v>
      </c>
      <c r="CF360" s="23">
        <v>3.4856240968369998</v>
      </c>
      <c r="CG360" s="23">
        <v>0.22227892904199953</v>
      </c>
      <c r="CH360" s="24">
        <v>6.8113827257871865E-2</v>
      </c>
      <c r="CI360" s="2">
        <v>3.2472504107690003</v>
      </c>
      <c r="CJ360" s="2">
        <v>3.3064624806060001</v>
      </c>
      <c r="CK360" s="2">
        <v>5.9212069836999781E-2</v>
      </c>
      <c r="CL360" s="1">
        <v>1.823452532044716E-2</v>
      </c>
      <c r="CN360" s="25" t="s">
        <v>308</v>
      </c>
      <c r="CO360" s="27">
        <v>0</v>
      </c>
      <c r="CP360" s="27">
        <v>9.0878E-2</v>
      </c>
      <c r="CQ360" s="28">
        <f t="shared" si="106"/>
        <v>-5.1599993173283676E-2</v>
      </c>
      <c r="CR360" s="27">
        <f t="shared" si="107"/>
        <v>31.602725481863001</v>
      </c>
      <c r="CU360" s="30">
        <v>394</v>
      </c>
      <c r="CV360" s="30"/>
      <c r="CW360" s="15" t="s">
        <v>308</v>
      </c>
      <c r="CX360" s="33" t="s">
        <v>971</v>
      </c>
      <c r="CY360" s="34" t="s">
        <v>1050</v>
      </c>
      <c r="CZ360" s="34" t="s">
        <v>976</v>
      </c>
      <c r="DA360" s="32"/>
      <c r="DB360" s="32"/>
      <c r="DC360" t="s">
        <v>308</v>
      </c>
      <c r="DD360">
        <v>60661</v>
      </c>
      <c r="DE360" t="s">
        <v>1045</v>
      </c>
      <c r="DF360" s="30">
        <v>252</v>
      </c>
      <c r="DG360" s="39" t="s">
        <v>308</v>
      </c>
      <c r="DK360" s="30">
        <v>397</v>
      </c>
      <c r="DL360" s="30"/>
      <c r="DM360" s="32"/>
      <c r="DN360" s="32" t="s">
        <v>308</v>
      </c>
      <c r="DO360" s="41">
        <v>60231</v>
      </c>
    </row>
    <row r="361" spans="1:119" ht="15.75" x14ac:dyDescent="0.25">
      <c r="A361" t="s">
        <v>668</v>
      </c>
      <c r="B361" t="s">
        <v>334</v>
      </c>
      <c r="C361" s="52">
        <v>3.656546156448</v>
      </c>
      <c r="D361" s="52">
        <v>3.576602885187</v>
      </c>
      <c r="E361" s="52">
        <v>-7.9943271260999982E-2</v>
      </c>
      <c r="F361" s="124">
        <v>-2.1863055419121948E-2</v>
      </c>
      <c r="G361" s="45">
        <v>4.2507132502929998</v>
      </c>
      <c r="H361" s="45">
        <v>4.3680785726549995</v>
      </c>
      <c r="I361" s="45">
        <v>0.1173653223619997</v>
      </c>
      <c r="J361" s="46">
        <v>2.7610736234421309E-2</v>
      </c>
      <c r="K361" s="47">
        <v>1</v>
      </c>
      <c r="L361" s="55">
        <f t="shared" si="108"/>
        <v>4.1688162502930002</v>
      </c>
      <c r="M361" s="55">
        <f t="shared" si="109"/>
        <v>4.2861815726549999</v>
      </c>
      <c r="N361" s="55">
        <f t="shared" si="110"/>
        <v>0.1173653223619997</v>
      </c>
      <c r="O361" s="129">
        <f t="shared" si="111"/>
        <v>2.8153153153188469E-2</v>
      </c>
      <c r="P361" s="54"/>
      <c r="Q361" s="42">
        <f t="shared" si="112"/>
        <v>65.239547467313727</v>
      </c>
      <c r="R361" s="42">
        <f t="shared" si="113"/>
        <v>63.813211625517411</v>
      </c>
      <c r="S361" s="42">
        <f t="shared" si="114"/>
        <v>74.37939356075151</v>
      </c>
      <c r="T361" s="42">
        <f t="shared" si="115"/>
        <v>76.473408019108618</v>
      </c>
      <c r="AB361" t="s">
        <v>334</v>
      </c>
      <c r="AC361" s="2">
        <v>3.656546156448</v>
      </c>
      <c r="AD361" s="2">
        <v>3.656720778091</v>
      </c>
      <c r="AE361" s="2">
        <v>1.7462164300008354E-4</v>
      </c>
      <c r="AF361" s="1">
        <v>4.7755897376586789E-5</v>
      </c>
      <c r="AG361" s="2">
        <v>4.2507132502929998</v>
      </c>
      <c r="AH361" s="2">
        <v>4.2507132502929998</v>
      </c>
      <c r="AI361" s="2">
        <v>0</v>
      </c>
      <c r="AJ361" s="1">
        <v>0</v>
      </c>
      <c r="AM361" t="s">
        <v>334</v>
      </c>
      <c r="AN361" s="2">
        <v>3.656546156448</v>
      </c>
      <c r="AO361" s="2">
        <v>3.5983967730619999</v>
      </c>
      <c r="AP361" s="2">
        <v>-5.8149383386000064E-2</v>
      </c>
      <c r="AQ361" s="1">
        <v>-1.5902816728693196E-2</v>
      </c>
      <c r="AR361" s="2">
        <v>3.656553275581</v>
      </c>
      <c r="AS361" s="2">
        <v>7.1191329999997777E-6</v>
      </c>
      <c r="AT361" s="1">
        <v>1.9469555956365568E-6</v>
      </c>
      <c r="AU361" s="2">
        <v>3.6564704266639998</v>
      </c>
      <c r="AV361" s="2">
        <v>-7.5729784000166944E-5</v>
      </c>
      <c r="AW361" s="1">
        <v>-2.0710741984378916E-5</v>
      </c>
      <c r="AX361" s="2">
        <v>3.5682461641750001</v>
      </c>
      <c r="AY361" s="2">
        <v>-8.8299992272999894E-2</v>
      </c>
      <c r="AZ361" s="1">
        <v>-2.4148469209746077E-2</v>
      </c>
      <c r="BA361" s="2">
        <v>3.6565073486330002</v>
      </c>
      <c r="BB361" s="2">
        <v>-3.8807814999763934E-5</v>
      </c>
      <c r="BC361" s="1">
        <v>-1.0613243574494401E-5</v>
      </c>
      <c r="BD361" s="2">
        <v>3.4816784177430002</v>
      </c>
      <c r="BE361" s="2">
        <v>-0.17486773870499972</v>
      </c>
      <c r="BF361" s="1">
        <v>-4.782320015204395E-2</v>
      </c>
      <c r="BG361" s="1"/>
      <c r="BH361" t="s">
        <v>334</v>
      </c>
      <c r="BI361" s="2">
        <v>4.2507132502929998</v>
      </c>
      <c r="BJ361" s="2">
        <v>4.288270153449</v>
      </c>
      <c r="BK361" s="2">
        <v>3.7556903156000132E-2</v>
      </c>
      <c r="BL361" s="1">
        <v>8.8354355950525133E-3</v>
      </c>
      <c r="BM361" s="2">
        <v>4.2507132502929998</v>
      </c>
      <c r="BN361" s="2">
        <v>0</v>
      </c>
      <c r="BO361" s="1">
        <v>0</v>
      </c>
      <c r="BP361" s="2">
        <v>4.2507132502929998</v>
      </c>
      <c r="BQ361" s="2">
        <v>0</v>
      </c>
      <c r="BR361" s="1">
        <v>0</v>
      </c>
      <c r="BS361" s="2">
        <v>4.3211324437099998</v>
      </c>
      <c r="BT361" s="2">
        <v>7.0419193416999981E-2</v>
      </c>
      <c r="BU361" s="1">
        <v>1.6566441740605772E-2</v>
      </c>
      <c r="BV361" s="2">
        <v>4.2507132502929998</v>
      </c>
      <c r="BW361" s="2">
        <v>0</v>
      </c>
      <c r="BX361" s="1">
        <v>0</v>
      </c>
      <c r="BY361" s="2">
        <v>4.3633839597600002</v>
      </c>
      <c r="BZ361" s="2">
        <v>0.11267070946700031</v>
      </c>
      <c r="CA361" s="1">
        <v>2.6506306784922263E-2</v>
      </c>
      <c r="CC361" t="s">
        <v>334</v>
      </c>
      <c r="CE361" s="23">
        <v>3.656546156448</v>
      </c>
      <c r="CF361" s="23">
        <v>3.7522790268150001</v>
      </c>
      <c r="CG361" s="23">
        <v>9.5732870367000178E-2</v>
      </c>
      <c r="CH361" s="24">
        <v>2.618122847928054E-2</v>
      </c>
      <c r="CI361" s="2">
        <v>4.2507132502929998</v>
      </c>
      <c r="CJ361" s="2">
        <v>4.2507132502929998</v>
      </c>
      <c r="CK361" s="2">
        <v>0</v>
      </c>
      <c r="CL361" s="1">
        <v>0</v>
      </c>
      <c r="CN361" s="25" t="s">
        <v>334</v>
      </c>
      <c r="CO361" s="27">
        <v>0</v>
      </c>
      <c r="CP361" s="27">
        <v>8.1896999999999998E-2</v>
      </c>
      <c r="CQ361" s="28">
        <f t="shared" si="106"/>
        <v>-7.0227363758493713E-2</v>
      </c>
      <c r="CR361" s="27">
        <f t="shared" si="107"/>
        <v>234.989497912877</v>
      </c>
      <c r="CU361" s="30">
        <v>424</v>
      </c>
      <c r="CV361" s="30"/>
      <c r="CW361" s="15" t="s">
        <v>334</v>
      </c>
      <c r="CX361" s="33" t="s">
        <v>973</v>
      </c>
      <c r="CY361" s="34" t="s">
        <v>334</v>
      </c>
      <c r="CZ361" s="34" t="s">
        <v>976</v>
      </c>
      <c r="DA361" s="32"/>
      <c r="DB361" s="32"/>
      <c r="DC361" t="s">
        <v>334</v>
      </c>
      <c r="DD361">
        <v>56048</v>
      </c>
      <c r="DE361" t="s">
        <v>1045</v>
      </c>
      <c r="DF361" s="30">
        <v>297</v>
      </c>
      <c r="DG361" s="39" t="s">
        <v>334</v>
      </c>
      <c r="DK361" s="30">
        <v>423</v>
      </c>
      <c r="DL361" s="30"/>
      <c r="DM361" s="32"/>
      <c r="DN361" s="32" t="s">
        <v>334</v>
      </c>
      <c r="DO361" s="41">
        <v>55632</v>
      </c>
    </row>
    <row r="362" spans="1:119" ht="15.75" x14ac:dyDescent="0.25">
      <c r="A362" t="s">
        <v>669</v>
      </c>
      <c r="B362" t="s">
        <v>335</v>
      </c>
      <c r="C362" s="52">
        <v>3.9584421724539998</v>
      </c>
      <c r="D362" s="52">
        <v>4.8681125407710004</v>
      </c>
      <c r="E362" s="52">
        <v>0.90967036831700065</v>
      </c>
      <c r="F362" s="124">
        <v>0.2298051427016449</v>
      </c>
      <c r="G362" s="45">
        <v>4.4719539061289995</v>
      </c>
      <c r="H362" s="45">
        <v>4.6862951017540002</v>
      </c>
      <c r="I362" s="45">
        <v>0.21434119562500076</v>
      </c>
      <c r="J362" s="46">
        <v>4.7930099487661804E-2</v>
      </c>
      <c r="K362" s="47">
        <v>2</v>
      </c>
      <c r="L362" s="55">
        <f t="shared" si="108"/>
        <v>4.3724149061289994</v>
      </c>
      <c r="M362" s="55">
        <f t="shared" si="109"/>
        <v>4.5867561017540002</v>
      </c>
      <c r="N362" s="55">
        <f t="shared" si="110"/>
        <v>0.21434119562500076</v>
      </c>
      <c r="O362" s="129">
        <f t="shared" si="111"/>
        <v>4.9021238886673271E-2</v>
      </c>
      <c r="P362" s="54"/>
      <c r="Q362" s="42">
        <f t="shared" si="112"/>
        <v>49.13962103474644</v>
      </c>
      <c r="R362" s="42">
        <f t="shared" si="113"/>
        <v>60.432158658941098</v>
      </c>
      <c r="S362" s="42">
        <f t="shared" si="114"/>
        <v>54.278628342486492</v>
      </c>
      <c r="T362" s="42">
        <f t="shared" si="115"/>
        <v>56.93943394890448</v>
      </c>
      <c r="AB362" t="s">
        <v>335</v>
      </c>
      <c r="AC362" s="2">
        <v>3.9584421724539998</v>
      </c>
      <c r="AD362" s="2">
        <v>3.9578066345099998</v>
      </c>
      <c r="AE362" s="2">
        <v>-6.3553794399995311E-4</v>
      </c>
      <c r="AF362" s="1">
        <v>-1.6055253968910634E-4</v>
      </c>
      <c r="AG362" s="2">
        <v>4.4719539061289995</v>
      </c>
      <c r="AH362" s="2">
        <v>4.4719539061289995</v>
      </c>
      <c r="AI362" s="2">
        <v>0</v>
      </c>
      <c r="AJ362" s="1">
        <v>0</v>
      </c>
      <c r="AM362" t="s">
        <v>335</v>
      </c>
      <c r="AN362" s="2">
        <v>3.9584421724539998</v>
      </c>
      <c r="AO362" s="2">
        <v>4.2313788186330008</v>
      </c>
      <c r="AP362" s="2">
        <v>0.27293664617900104</v>
      </c>
      <c r="AQ362" s="1">
        <v>6.8950519999587734E-2</v>
      </c>
      <c r="AR362" s="2">
        <v>3.9584154127469997</v>
      </c>
      <c r="AS362" s="2">
        <v>-2.675970700005692E-5</v>
      </c>
      <c r="AT362" s="1">
        <v>-6.7601611528576367E-6</v>
      </c>
      <c r="AU362" s="2">
        <v>3.9579956524790001</v>
      </c>
      <c r="AV362" s="2">
        <v>-4.4651997499967067E-4</v>
      </c>
      <c r="AW362" s="1">
        <v>-1.1280194469099815E-4</v>
      </c>
      <c r="AX362" s="2">
        <v>4.4514758052249999</v>
      </c>
      <c r="AY362" s="2">
        <v>0.4930336327710001</v>
      </c>
      <c r="AZ362" s="1">
        <v>0.12455244040241933</v>
      </c>
      <c r="BA362" s="2">
        <v>3.958589426608</v>
      </c>
      <c r="BB362" s="2">
        <v>1.4725415400018704E-4</v>
      </c>
      <c r="BC362" s="1">
        <v>3.7200026572296287E-5</v>
      </c>
      <c r="BD362" s="2">
        <v>4.8570926348329992</v>
      </c>
      <c r="BE362" s="2">
        <v>0.89865046237899948</v>
      </c>
      <c r="BF362" s="1">
        <v>0.2270212430113358</v>
      </c>
      <c r="BG362" s="1"/>
      <c r="BH362" t="s">
        <v>335</v>
      </c>
      <c r="BI362" s="2">
        <v>4.4719539061289995</v>
      </c>
      <c r="BJ362" s="2">
        <v>4.5117936774829994</v>
      </c>
      <c r="BK362" s="2">
        <v>3.9839771353999964E-2</v>
      </c>
      <c r="BL362" s="1">
        <v>8.9088063495909239E-3</v>
      </c>
      <c r="BM362" s="2">
        <v>4.4719539061289995</v>
      </c>
      <c r="BN362" s="2">
        <v>0</v>
      </c>
      <c r="BO362" s="1">
        <v>0</v>
      </c>
      <c r="BP362" s="2">
        <v>4.4719539061289995</v>
      </c>
      <c r="BQ362" s="2">
        <v>0</v>
      </c>
      <c r="BR362" s="1">
        <v>0</v>
      </c>
      <c r="BS362" s="2">
        <v>4.5477593702370003</v>
      </c>
      <c r="BT362" s="2">
        <v>7.580546410800082E-2</v>
      </c>
      <c r="BU362" s="1">
        <v>1.6951307124187097E-2</v>
      </c>
      <c r="BV362" s="2">
        <v>4.4719539061289995</v>
      </c>
      <c r="BW362" s="2">
        <v>0</v>
      </c>
      <c r="BX362" s="1">
        <v>0</v>
      </c>
      <c r="BY362" s="2">
        <v>4.6814766117900009</v>
      </c>
      <c r="BZ362" s="2">
        <v>0.2095227056610014</v>
      </c>
      <c r="CA362" s="1">
        <v>4.6852608515003204E-2</v>
      </c>
      <c r="CC362" t="s">
        <v>335</v>
      </c>
      <c r="CE362" s="23">
        <v>3.9584421724539998</v>
      </c>
      <c r="CF362" s="23">
        <v>3.9725988291239998</v>
      </c>
      <c r="CG362" s="23">
        <v>1.415665666999999E-2</v>
      </c>
      <c r="CH362" s="24">
        <v>3.5763201919465455E-3</v>
      </c>
      <c r="CI362" s="2">
        <v>4.4719539061289995</v>
      </c>
      <c r="CJ362" s="2">
        <v>4.4719539061289995</v>
      </c>
      <c r="CK362" s="2">
        <v>0</v>
      </c>
      <c r="CL362" s="1">
        <v>0</v>
      </c>
      <c r="CN362" s="25" t="s">
        <v>335</v>
      </c>
      <c r="CO362" s="27">
        <v>0</v>
      </c>
      <c r="CP362" s="27">
        <v>9.9539000000000002E-2</v>
      </c>
      <c r="CQ362" s="28">
        <f t="shared" si="106"/>
        <v>-9.9539000000000002E-2</v>
      </c>
      <c r="CR362" s="27">
        <f t="shared" si="107"/>
        <v>-9.9539000000000002E-2</v>
      </c>
      <c r="CU362" s="30">
        <v>425</v>
      </c>
      <c r="CV362" s="30"/>
      <c r="CW362" s="15" t="s">
        <v>335</v>
      </c>
      <c r="CX362" s="33" t="s">
        <v>994</v>
      </c>
      <c r="CY362" s="34" t="s">
        <v>335</v>
      </c>
      <c r="CZ362" s="34" t="s">
        <v>976</v>
      </c>
      <c r="DA362" s="32"/>
      <c r="DB362" s="32"/>
      <c r="DC362" t="s">
        <v>335</v>
      </c>
      <c r="DD362">
        <v>80555</v>
      </c>
      <c r="DE362" t="s">
        <v>1045</v>
      </c>
      <c r="DF362" s="30">
        <v>144</v>
      </c>
      <c r="DG362" s="39" t="s">
        <v>335</v>
      </c>
      <c r="DK362" s="30">
        <v>424</v>
      </c>
      <c r="DL362" s="30"/>
      <c r="DM362" s="32"/>
      <c r="DN362" s="32" t="s">
        <v>335</v>
      </c>
      <c r="DO362" s="41">
        <v>79934</v>
      </c>
    </row>
    <row r="363" spans="1:119" ht="15.75" x14ac:dyDescent="0.25">
      <c r="A363" t="s">
        <v>670</v>
      </c>
      <c r="B363" t="s">
        <v>336</v>
      </c>
      <c r="C363" s="52">
        <v>4.2972505001600005</v>
      </c>
      <c r="D363" s="52">
        <v>4.8040826242870001</v>
      </c>
      <c r="E363" s="52">
        <v>0.50683212412699952</v>
      </c>
      <c r="F363" s="124">
        <v>0.11794335101203166</v>
      </c>
      <c r="G363" s="45">
        <v>4.9227065773499996</v>
      </c>
      <c r="H363" s="45">
        <v>5.0587316499110004</v>
      </c>
      <c r="I363" s="45">
        <v>0.13602507256100083</v>
      </c>
      <c r="J363" s="46">
        <v>2.7632171534836044E-2</v>
      </c>
      <c r="K363" s="47">
        <v>1</v>
      </c>
      <c r="L363" s="55">
        <f t="shared" si="108"/>
        <v>4.8316105773499993</v>
      </c>
      <c r="M363" s="55">
        <f t="shared" si="109"/>
        <v>4.9676356499110002</v>
      </c>
      <c r="N363" s="55">
        <f t="shared" si="110"/>
        <v>0.13602507256100083</v>
      </c>
      <c r="O363" s="129">
        <f t="shared" si="111"/>
        <v>2.8153153153250753E-2</v>
      </c>
      <c r="P363" s="54"/>
      <c r="Q363" s="42">
        <f t="shared" si="112"/>
        <v>48.982121486817661</v>
      </c>
      <c r="R363" s="42">
        <f t="shared" si="113"/>
        <v>54.759237034651377</v>
      </c>
      <c r="S363" s="42">
        <f t="shared" si="114"/>
        <v>55.073013841743503</v>
      </c>
      <c r="T363" s="42">
        <f t="shared" si="115"/>
        <v>56.623492835041205</v>
      </c>
      <c r="AB363" t="s">
        <v>336</v>
      </c>
      <c r="AC363" s="2">
        <v>4.2972505001600005</v>
      </c>
      <c r="AD363" s="2">
        <v>4.2952866412509998</v>
      </c>
      <c r="AE363" s="2">
        <v>-1.9638589090007486E-3</v>
      </c>
      <c r="AF363" s="1">
        <v>-4.570035907675449E-4</v>
      </c>
      <c r="AG363" s="2">
        <v>4.9227065773499996</v>
      </c>
      <c r="AH363" s="2">
        <v>4.9227065773499996</v>
      </c>
      <c r="AI363" s="2">
        <v>0</v>
      </c>
      <c r="AJ363" s="1">
        <v>0</v>
      </c>
      <c r="AM363" t="s">
        <v>336</v>
      </c>
      <c r="AN363" s="2">
        <v>4.2972505001600005</v>
      </c>
      <c r="AO363" s="2">
        <v>4.4223752393049995</v>
      </c>
      <c r="AP363" s="2">
        <v>0.125124739144999</v>
      </c>
      <c r="AQ363" s="1">
        <v>2.9117394748186125E-2</v>
      </c>
      <c r="AR363" s="2">
        <v>4.2971676774449996</v>
      </c>
      <c r="AS363" s="2">
        <v>-8.2822715000929747E-5</v>
      </c>
      <c r="AT363" s="1">
        <v>-1.9273420294638627E-5</v>
      </c>
      <c r="AU363" s="2">
        <v>4.2957574369569995</v>
      </c>
      <c r="AV363" s="2">
        <v>-1.4930632030010216E-3</v>
      </c>
      <c r="AW363" s="1">
        <v>-3.4744616422650485E-4</v>
      </c>
      <c r="AX363" s="2">
        <v>4.5110649317130003</v>
      </c>
      <c r="AY363" s="2">
        <v>0.21381443155299973</v>
      </c>
      <c r="AZ363" s="1">
        <v>4.9756101382741995E-2</v>
      </c>
      <c r="BA363" s="2">
        <v>4.297706469445</v>
      </c>
      <c r="BB363" s="2">
        <v>4.5596928499946898E-4</v>
      </c>
      <c r="BC363" s="1">
        <v>1.0610721552827599E-4</v>
      </c>
      <c r="BD363" s="2">
        <v>4.7012547807080001</v>
      </c>
      <c r="BE363" s="2">
        <v>0.40400428054799953</v>
      </c>
      <c r="BF363" s="1">
        <v>9.4014598528281548E-2</v>
      </c>
      <c r="BG363" s="1"/>
      <c r="BH363" t="s">
        <v>336</v>
      </c>
      <c r="BI363" s="2">
        <v>4.9227065773499996</v>
      </c>
      <c r="BJ363" s="2">
        <v>4.96623460057</v>
      </c>
      <c r="BK363" s="2">
        <v>4.3528023220000378E-2</v>
      </c>
      <c r="BL363" s="1">
        <v>8.8422948912450644E-3</v>
      </c>
      <c r="BM363" s="2">
        <v>4.9227065773499996</v>
      </c>
      <c r="BN363" s="2">
        <v>0</v>
      </c>
      <c r="BO363" s="1">
        <v>0</v>
      </c>
      <c r="BP363" s="2">
        <v>4.9227065773499996</v>
      </c>
      <c r="BQ363" s="2">
        <v>0</v>
      </c>
      <c r="BR363" s="1">
        <v>0</v>
      </c>
      <c r="BS363" s="2">
        <v>5.0043216208870005</v>
      </c>
      <c r="BT363" s="2">
        <v>8.1615043537000886E-2</v>
      </c>
      <c r="BU363" s="1">
        <v>1.6579302920982961E-2</v>
      </c>
      <c r="BV363" s="2">
        <v>4.9227065773499996</v>
      </c>
      <c r="BW363" s="2">
        <v>0</v>
      </c>
      <c r="BX363" s="1">
        <v>0</v>
      </c>
      <c r="BY363" s="2">
        <v>5.0532906470079997</v>
      </c>
      <c r="BZ363" s="2">
        <v>0.13058406965800007</v>
      </c>
      <c r="CA363" s="1">
        <v>2.6526884673328695E-2</v>
      </c>
      <c r="CC363" t="s">
        <v>336</v>
      </c>
      <c r="CE363" s="23">
        <v>4.2972505001600005</v>
      </c>
      <c r="CF363" s="23">
        <v>4.3978732866550008</v>
      </c>
      <c r="CG363" s="23">
        <v>0.10062278649500023</v>
      </c>
      <c r="CH363" s="24">
        <v>2.3415620404547911E-2</v>
      </c>
      <c r="CI363" s="2">
        <v>4.9227065773499996</v>
      </c>
      <c r="CJ363" s="2">
        <v>4.9227065773499996</v>
      </c>
      <c r="CK363" s="2">
        <v>0</v>
      </c>
      <c r="CL363" s="1">
        <v>0</v>
      </c>
      <c r="CN363" s="25" t="s">
        <v>336</v>
      </c>
      <c r="CO363" s="27">
        <v>0</v>
      </c>
      <c r="CP363" s="27">
        <v>9.1095999999999996E-2</v>
      </c>
      <c r="CQ363" s="28">
        <f t="shared" si="106"/>
        <v>-5.7137149047997639E-2</v>
      </c>
      <c r="CR363" s="27">
        <f t="shared" si="107"/>
        <v>71.515619209706003</v>
      </c>
      <c r="CU363" s="30">
        <v>426</v>
      </c>
      <c r="CV363" s="30"/>
      <c r="CW363" s="15" t="s">
        <v>336</v>
      </c>
      <c r="CX363" s="33" t="s">
        <v>603</v>
      </c>
      <c r="CY363" s="34" t="s">
        <v>336</v>
      </c>
      <c r="CZ363" s="34" t="s">
        <v>976</v>
      </c>
      <c r="DA363" s="32"/>
      <c r="DB363" s="32"/>
      <c r="DC363" t="s">
        <v>336</v>
      </c>
      <c r="DD363">
        <v>87731</v>
      </c>
      <c r="DE363" t="s">
        <v>1045</v>
      </c>
      <c r="DF363" s="30">
        <v>181</v>
      </c>
      <c r="DG363" s="39" t="s">
        <v>336</v>
      </c>
      <c r="DK363" s="30">
        <v>425</v>
      </c>
      <c r="DL363" s="30"/>
      <c r="DM363" s="32"/>
      <c r="DN363" s="32" t="s">
        <v>336</v>
      </c>
      <c r="DO363" s="41">
        <v>86947</v>
      </c>
    </row>
    <row r="364" spans="1:119" ht="15.75" x14ac:dyDescent="0.25">
      <c r="B364" t="s">
        <v>337</v>
      </c>
      <c r="C364" s="52">
        <v>5.0039536580010004</v>
      </c>
      <c r="D364" s="52">
        <v>5.1291483317799997</v>
      </c>
      <c r="E364" s="52">
        <v>0.12519467377899929</v>
      </c>
      <c r="F364" s="124">
        <v>2.5019151322239176E-2</v>
      </c>
      <c r="G364" s="45">
        <v>4.9437614112699997</v>
      </c>
      <c r="H364" s="45">
        <v>5.0748645987999996</v>
      </c>
      <c r="I364" s="45">
        <v>0.13110318752999994</v>
      </c>
      <c r="J364" s="46">
        <v>2.6518914774311678E-2</v>
      </c>
      <c r="K364" s="47">
        <v>3</v>
      </c>
      <c r="L364" s="55">
        <f t="shared" si="108"/>
        <v>4.7840454112699993</v>
      </c>
      <c r="M364" s="55">
        <f t="shared" si="109"/>
        <v>4.9151485987999992</v>
      </c>
      <c r="N364" s="55">
        <f t="shared" si="110"/>
        <v>0.13110318752999994</v>
      </c>
      <c r="O364" s="129">
        <f t="shared" si="111"/>
        <v>2.7404252313565844E-2</v>
      </c>
      <c r="P364" s="54"/>
      <c r="Q364" s="42">
        <f t="shared" si="112"/>
        <v>53.56921195577609</v>
      </c>
      <c r="R364" s="42">
        <f t="shared" si="113"/>
        <v>54.90946817591076</v>
      </c>
      <c r="S364" s="42">
        <f t="shared" si="114"/>
        <v>51.215011200715111</v>
      </c>
      <c r="T364" s="42">
        <f t="shared" si="115"/>
        <v>52.618520289901603</v>
      </c>
      <c r="AB364" t="s">
        <v>337</v>
      </c>
      <c r="AC364" s="2">
        <v>5.0039536580010004</v>
      </c>
      <c r="AD364" s="2">
        <v>5.0021486053729998</v>
      </c>
      <c r="AE364" s="2">
        <v>-1.8050526280006807E-3</v>
      </c>
      <c r="AF364" s="1">
        <v>-3.6072528871535761E-4</v>
      </c>
      <c r="AG364" s="2">
        <v>4.9437614112699997</v>
      </c>
      <c r="AH364" s="2">
        <v>4.9432292949959997</v>
      </c>
      <c r="AI364" s="2">
        <v>-5.3211627399996075E-4</v>
      </c>
      <c r="AJ364" s="1">
        <v>-1.076338904193327E-4</v>
      </c>
      <c r="AM364" t="s">
        <v>337</v>
      </c>
      <c r="AN364" s="2">
        <v>5.0039536580010004</v>
      </c>
      <c r="AO364" s="2">
        <v>5.0028278350989996</v>
      </c>
      <c r="AP364" s="2">
        <v>-1.1258229020008059E-3</v>
      </c>
      <c r="AQ364" s="1">
        <v>-2.2498667632556656E-4</v>
      </c>
      <c r="AR364" s="2">
        <v>5.003877401704</v>
      </c>
      <c r="AS364" s="2">
        <v>-7.6256297000476536E-5</v>
      </c>
      <c r="AT364" s="1">
        <v>-1.5239209275758902E-5</v>
      </c>
      <c r="AU364" s="2">
        <v>5.0024699792980005</v>
      </c>
      <c r="AV364" s="2">
        <v>-1.4836787029999243E-3</v>
      </c>
      <c r="AW364" s="1">
        <v>-2.9650128766233022E-4</v>
      </c>
      <c r="AX364" s="2">
        <v>4.9742971244260001</v>
      </c>
      <c r="AY364" s="2">
        <v>-2.965653357500031E-2</v>
      </c>
      <c r="AZ364" s="1">
        <v>-5.926620349007713E-3</v>
      </c>
      <c r="BA364" s="2">
        <v>5.0043736827050003</v>
      </c>
      <c r="BB364" s="2">
        <v>4.2002470399982172E-4</v>
      </c>
      <c r="BC364" s="1">
        <v>8.393856792183301E-5</v>
      </c>
      <c r="BD364" s="2">
        <v>4.9772683044099999</v>
      </c>
      <c r="BE364" s="2">
        <v>-2.6685353591000549E-2</v>
      </c>
      <c r="BF364" s="1">
        <v>-5.3328538621320726E-3</v>
      </c>
      <c r="BG364" s="1"/>
      <c r="BH364" t="s">
        <v>337</v>
      </c>
      <c r="BI364" s="2">
        <v>4.9437614112699997</v>
      </c>
      <c r="BJ364" s="2">
        <v>4.9761325152479996</v>
      </c>
      <c r="BK364" s="2">
        <v>3.2371103977999915E-2</v>
      </c>
      <c r="BL364" s="1">
        <v>6.547869382249198E-3</v>
      </c>
      <c r="BM364" s="2">
        <v>4.943738899994</v>
      </c>
      <c r="BN364" s="2">
        <v>-2.251127599972591E-5</v>
      </c>
      <c r="BO364" s="1">
        <v>-4.5534713605734066E-6</v>
      </c>
      <c r="BP364" s="2">
        <v>4.943318118194</v>
      </c>
      <c r="BQ364" s="2">
        <v>-4.4329307599966228E-4</v>
      </c>
      <c r="BR364" s="1">
        <v>-8.9667166176165649E-5</v>
      </c>
      <c r="BS364" s="2">
        <v>4.9983431726259999</v>
      </c>
      <c r="BT364" s="2">
        <v>5.4581761356000236E-2</v>
      </c>
      <c r="BU364" s="1">
        <v>1.1040533070947444E-2</v>
      </c>
      <c r="BV364" s="2">
        <v>4.9438854547210003</v>
      </c>
      <c r="BW364" s="2">
        <v>1.2404345100058833E-4</v>
      </c>
      <c r="BX364" s="1">
        <v>2.5090905624574405E-5</v>
      </c>
      <c r="BY364" s="2">
        <v>5.0345949091170006</v>
      </c>
      <c r="BZ364" s="2">
        <v>9.0833497847000899E-2</v>
      </c>
      <c r="CA364" s="1">
        <v>1.8373357913254704E-2</v>
      </c>
      <c r="CC364" t="s">
        <v>337</v>
      </c>
      <c r="CE364" s="23">
        <v>5.0039536580010004</v>
      </c>
      <c r="CF364" s="23">
        <v>5.1523476426870003</v>
      </c>
      <c r="CG364" s="23">
        <v>0.14839398468599985</v>
      </c>
      <c r="CH364" s="24">
        <v>2.9655347516803519E-2</v>
      </c>
      <c r="CI364" s="2">
        <v>4.9437614112699997</v>
      </c>
      <c r="CJ364" s="2">
        <v>4.9853844407679997</v>
      </c>
      <c r="CK364" s="2">
        <v>4.1623029498000008E-2</v>
      </c>
      <c r="CL364" s="1">
        <v>8.41930385295586E-3</v>
      </c>
      <c r="CN364" s="25" t="s">
        <v>337</v>
      </c>
      <c r="CO364" s="27">
        <v>0</v>
      </c>
      <c r="CP364" s="27">
        <v>0.159716</v>
      </c>
      <c r="CQ364" s="28">
        <f t="shared" si="106"/>
        <v>-0.14913276063502248</v>
      </c>
      <c r="CR364" s="27">
        <f t="shared" si="107"/>
        <v>466.25358294801401</v>
      </c>
      <c r="CU364" s="30">
        <v>427</v>
      </c>
      <c r="CV364" s="30"/>
      <c r="CW364" s="15" t="s">
        <v>337</v>
      </c>
      <c r="CX364" s="36" t="s">
        <v>975</v>
      </c>
      <c r="CY364" s="34" t="s">
        <v>337</v>
      </c>
      <c r="CZ364" s="34" t="s">
        <v>976</v>
      </c>
      <c r="DA364" s="32"/>
      <c r="DB364" s="32"/>
      <c r="DC364" t="s">
        <v>337</v>
      </c>
      <c r="DD364">
        <v>93411</v>
      </c>
      <c r="DE364" t="s">
        <v>1045</v>
      </c>
      <c r="DF364" s="30">
        <v>230</v>
      </c>
      <c r="DG364" s="39" t="s">
        <v>337</v>
      </c>
      <c r="DK364" s="30">
        <v>426</v>
      </c>
      <c r="DL364" s="30"/>
      <c r="DM364" s="32"/>
      <c r="DN364" s="32" t="s">
        <v>337</v>
      </c>
      <c r="DO364" s="41">
        <v>92363</v>
      </c>
    </row>
    <row r="365" spans="1:119" ht="15.75" x14ac:dyDescent="0.25">
      <c r="B365" t="s">
        <v>338</v>
      </c>
      <c r="C365" s="52">
        <v>14.574652208825</v>
      </c>
      <c r="D365" s="52">
        <v>14.001663731536999</v>
      </c>
      <c r="E365" s="52">
        <v>-0.57298847728800162</v>
      </c>
      <c r="F365" s="124">
        <v>-3.9314041191394963E-2</v>
      </c>
      <c r="G365" s="45">
        <v>13.294344447223001</v>
      </c>
      <c r="H365" s="45">
        <v>13.408171625592999</v>
      </c>
      <c r="I365" s="45">
        <v>0.11382717836999845</v>
      </c>
      <c r="J365" s="46">
        <v>8.5620753111880846E-3</v>
      </c>
      <c r="K365" s="47">
        <v>2</v>
      </c>
      <c r="L365" s="55">
        <f t="shared" si="108"/>
        <v>12.943710447223001</v>
      </c>
      <c r="M365" s="55">
        <f t="shared" si="109"/>
        <v>13.057537625593</v>
      </c>
      <c r="N365" s="55">
        <f t="shared" si="110"/>
        <v>0.11382717836999845</v>
      </c>
      <c r="O365" s="129">
        <f t="shared" si="111"/>
        <v>8.7940145782865083E-3</v>
      </c>
      <c r="P365" s="54"/>
      <c r="Q365" s="42">
        <f t="shared" si="112"/>
        <v>66.055357336625235</v>
      </c>
      <c r="R365" s="42">
        <f t="shared" si="113"/>
        <v>63.458454297380833</v>
      </c>
      <c r="S365" s="42">
        <f t="shared" si="114"/>
        <v>58.663589813513241</v>
      </c>
      <c r="T365" s="42">
        <f t="shared" si="115"/>
        <v>59.179478277547894</v>
      </c>
      <c r="AB365" t="s">
        <v>338</v>
      </c>
      <c r="AC365" s="2">
        <v>14.574652208825</v>
      </c>
      <c r="AD365" s="2">
        <v>14.572401613611</v>
      </c>
      <c r="AE365" s="2">
        <v>-2.250595214000839E-3</v>
      </c>
      <c r="AF365" s="1">
        <v>-1.5441845072900579E-4</v>
      </c>
      <c r="AG365" s="2">
        <v>13.294344447223001</v>
      </c>
      <c r="AH365" s="2">
        <v>13.293168066093999</v>
      </c>
      <c r="AI365" s="2">
        <v>-1.1763811290013138E-3</v>
      </c>
      <c r="AJ365" s="1">
        <v>-8.8487336376111652E-5</v>
      </c>
      <c r="AM365" t="s">
        <v>338</v>
      </c>
      <c r="AN365" s="2">
        <v>14.574652208825</v>
      </c>
      <c r="AO365" s="2">
        <v>14.219410643549001</v>
      </c>
      <c r="AP365" s="2">
        <v>-0.3552415652759997</v>
      </c>
      <c r="AQ365" s="1">
        <v>-2.4373930862027691E-2</v>
      </c>
      <c r="AR365" s="2">
        <v>14.574556148894001</v>
      </c>
      <c r="AS365" s="2">
        <v>-9.6059930999814469E-5</v>
      </c>
      <c r="AT365" s="1">
        <v>-6.5908901031374091E-6</v>
      </c>
      <c r="AU365" s="2">
        <v>14.571968202329</v>
      </c>
      <c r="AV365" s="2">
        <v>-2.684006496000535E-3</v>
      </c>
      <c r="AW365" s="1">
        <v>-1.8415578344815393E-4</v>
      </c>
      <c r="AX365" s="2">
        <v>13.912506950888</v>
      </c>
      <c r="AY365" s="2">
        <v>-0.66214525793700041</v>
      </c>
      <c r="AZ365" s="1">
        <v>-4.5431290465790274E-2</v>
      </c>
      <c r="BA365" s="2">
        <v>14.575182853324</v>
      </c>
      <c r="BB365" s="2">
        <v>5.306444989994219E-4</v>
      </c>
      <c r="BC365" s="1">
        <v>3.640872464031182E-5</v>
      </c>
      <c r="BD365" s="2">
        <v>13.39380114898</v>
      </c>
      <c r="BE365" s="2">
        <v>-1.1808510598450006</v>
      </c>
      <c r="BF365" s="1">
        <v>-8.1020873975297419E-2</v>
      </c>
      <c r="BG365" s="1"/>
      <c r="BH365" t="s">
        <v>338</v>
      </c>
      <c r="BI365" s="2">
        <v>13.294344447223001</v>
      </c>
      <c r="BJ365" s="2">
        <v>13.291049603379999</v>
      </c>
      <c r="BK365" s="2">
        <v>-3.2948438430011606E-3</v>
      </c>
      <c r="BL365" s="1">
        <v>-2.4783800781462428E-4</v>
      </c>
      <c r="BM365" s="2">
        <v>13.294294399912999</v>
      </c>
      <c r="BN365" s="2">
        <v>-5.0047310001133383E-5</v>
      </c>
      <c r="BO365" s="1">
        <v>-3.7645564397564224E-6</v>
      </c>
      <c r="BP365" s="2">
        <v>13.293126419976</v>
      </c>
      <c r="BQ365" s="2">
        <v>-1.2180272470008191E-3</v>
      </c>
      <c r="BR365" s="1">
        <v>-9.1619955525918973E-5</v>
      </c>
      <c r="BS365" s="2">
        <v>13.294490038209</v>
      </c>
      <c r="BT365" s="2">
        <v>1.4559098599953302E-4</v>
      </c>
      <c r="BU365" s="1">
        <v>1.0951347513035508E-5</v>
      </c>
      <c r="BV365" s="2">
        <v>13.294620661883</v>
      </c>
      <c r="BW365" s="2">
        <v>2.7621465999949635E-4</v>
      </c>
      <c r="BX365" s="1">
        <v>2.0776854480943862E-5</v>
      </c>
      <c r="BY365" s="2">
        <v>13.253240001601</v>
      </c>
      <c r="BZ365" s="2">
        <v>-4.1104445622000441E-2</v>
      </c>
      <c r="CA365" s="1">
        <v>-3.0918745775829941E-3</v>
      </c>
      <c r="CC365" t="s">
        <v>338</v>
      </c>
      <c r="CE365" s="23">
        <v>14.574652208825</v>
      </c>
      <c r="CF365" s="23">
        <v>15.178470512205999</v>
      </c>
      <c r="CG365" s="23">
        <v>0.60381830338099896</v>
      </c>
      <c r="CH365" s="24">
        <v>4.1429345601494694E-2</v>
      </c>
      <c r="CI365" s="2">
        <v>13.294344447223001</v>
      </c>
      <c r="CJ365" s="2">
        <v>13.474084664346</v>
      </c>
      <c r="CK365" s="2">
        <v>0.17974021712299937</v>
      </c>
      <c r="CL365" s="1">
        <v>1.3520051164353918E-2</v>
      </c>
      <c r="CN365" s="25" t="s">
        <v>338</v>
      </c>
      <c r="CO365" s="27">
        <v>0</v>
      </c>
      <c r="CP365" s="27">
        <v>0.350634</v>
      </c>
      <c r="CQ365" s="28">
        <f t="shared" si="106"/>
        <v>-0.350634</v>
      </c>
      <c r="CR365" s="27">
        <f t="shared" si="107"/>
        <v>-0.350634</v>
      </c>
      <c r="CU365" s="30">
        <v>428</v>
      </c>
      <c r="CV365" s="30"/>
      <c r="CW365" s="15" t="s">
        <v>338</v>
      </c>
      <c r="CX365" s="33" t="s">
        <v>973</v>
      </c>
      <c r="CY365" s="34" t="s">
        <v>338</v>
      </c>
      <c r="CZ365" s="34" t="s">
        <v>976</v>
      </c>
      <c r="DA365" s="32"/>
      <c r="DB365" s="32"/>
      <c r="DC365" t="s">
        <v>338</v>
      </c>
      <c r="DD365">
        <v>220643</v>
      </c>
      <c r="DE365" t="s">
        <v>1045</v>
      </c>
      <c r="DF365" s="30">
        <v>298</v>
      </c>
      <c r="DG365" s="39" t="s">
        <v>338</v>
      </c>
      <c r="DK365" s="30">
        <v>427</v>
      </c>
      <c r="DL365" s="30"/>
      <c r="DM365" s="32"/>
      <c r="DN365" s="32" t="s">
        <v>338</v>
      </c>
      <c r="DO365" s="41">
        <v>217697</v>
      </c>
    </row>
    <row r="366" spans="1:119" ht="15.75" x14ac:dyDescent="0.25">
      <c r="A366" t="s">
        <v>671</v>
      </c>
      <c r="B366" t="s">
        <v>339</v>
      </c>
      <c r="C366" s="52">
        <v>3.7639968239689998</v>
      </c>
      <c r="D366" s="52">
        <v>4.7477707683009998</v>
      </c>
      <c r="E366" s="52">
        <v>0.98377394433199994</v>
      </c>
      <c r="F366" s="124">
        <v>0.26136418024249169</v>
      </c>
      <c r="G366" s="45">
        <v>4.0429216735709996</v>
      </c>
      <c r="H366" s="45">
        <v>4.3342349308930004</v>
      </c>
      <c r="I366" s="45">
        <v>0.29131325732200075</v>
      </c>
      <c r="J366" s="46">
        <v>7.2055132610247152E-2</v>
      </c>
      <c r="K366" s="47">
        <v>4</v>
      </c>
      <c r="L366" s="55">
        <f t="shared" si="108"/>
        <v>3.9000326735709998</v>
      </c>
      <c r="M366" s="55">
        <f t="shared" si="109"/>
        <v>4.1913459308930001</v>
      </c>
      <c r="N366" s="55">
        <f t="shared" si="110"/>
        <v>0.29131325732200031</v>
      </c>
      <c r="O366" s="129">
        <f t="shared" si="111"/>
        <v>7.4695081222297607E-2</v>
      </c>
      <c r="P366" s="54"/>
      <c r="Q366" s="42">
        <f t="shared" si="112"/>
        <v>40.712984294217534</v>
      </c>
      <c r="R366" s="42">
        <f t="shared" si="113"/>
        <v>51.35390005950115</v>
      </c>
      <c r="S366" s="42">
        <f t="shared" si="114"/>
        <v>42.184405676145452</v>
      </c>
      <c r="T366" s="42">
        <f t="shared" si="115"/>
        <v>45.335373284439498</v>
      </c>
      <c r="AB366" t="s">
        <v>339</v>
      </c>
      <c r="AC366" s="2">
        <v>3.7639968239689998</v>
      </c>
      <c r="AD366" s="2">
        <v>3.7614172560069998</v>
      </c>
      <c r="AE366" s="2">
        <v>-2.5795679619999845E-3</v>
      </c>
      <c r="AF366" s="1">
        <v>-6.8532681684888421E-4</v>
      </c>
      <c r="AG366" s="2">
        <v>4.0429216735709996</v>
      </c>
      <c r="AH366" s="2">
        <v>4.0429216735709996</v>
      </c>
      <c r="AI366" s="2">
        <v>0</v>
      </c>
      <c r="AJ366" s="1">
        <v>0</v>
      </c>
      <c r="AM366" t="s">
        <v>339</v>
      </c>
      <c r="AN366" s="2">
        <v>3.7639968239689998</v>
      </c>
      <c r="AO366" s="2">
        <v>4.0418647755150001</v>
      </c>
      <c r="AP366" s="2">
        <v>0.2778679515460003</v>
      </c>
      <c r="AQ366" s="1">
        <v>7.3822578642082512E-2</v>
      </c>
      <c r="AR366" s="2">
        <v>3.7638882683959998</v>
      </c>
      <c r="AS366" s="2">
        <v>-1.0855557300004648E-4</v>
      </c>
      <c r="AT366" s="1">
        <v>-2.8840506003822425E-5</v>
      </c>
      <c r="AU366" s="2">
        <v>3.7622343329590002</v>
      </c>
      <c r="AV366" s="2">
        <v>-1.7624910099995894E-3</v>
      </c>
      <c r="AW366" s="1">
        <v>-4.6824986641224258E-4</v>
      </c>
      <c r="AX366" s="2">
        <v>4.295967498275</v>
      </c>
      <c r="AY366" s="2">
        <v>0.5319706743060002</v>
      </c>
      <c r="AZ366" s="1">
        <v>0.14133132921856617</v>
      </c>
      <c r="BA366" s="2">
        <v>3.764594094569</v>
      </c>
      <c r="BB366" s="2">
        <v>5.9727060000014376E-4</v>
      </c>
      <c r="BC366" s="1">
        <v>1.5867988947194256E-4</v>
      </c>
      <c r="BD366" s="2">
        <v>4.7132619813529999</v>
      </c>
      <c r="BE366" s="2">
        <v>0.94926515738400008</v>
      </c>
      <c r="BF366" s="1">
        <v>0.25219605695177871</v>
      </c>
      <c r="BG366" s="1"/>
      <c r="BH366" t="s">
        <v>339</v>
      </c>
      <c r="BI366" s="2">
        <v>4.0429216735709996</v>
      </c>
      <c r="BJ366" s="2">
        <v>4.1055676430909998</v>
      </c>
      <c r="BK366" s="2">
        <v>6.2645969520000122E-2</v>
      </c>
      <c r="BL366" s="1">
        <v>1.5495222163101343E-2</v>
      </c>
      <c r="BM366" s="2">
        <v>4.0429216735709996</v>
      </c>
      <c r="BN366" s="2">
        <v>0</v>
      </c>
      <c r="BO366" s="1">
        <v>0</v>
      </c>
      <c r="BP366" s="2">
        <v>4.0429216735709996</v>
      </c>
      <c r="BQ366" s="2">
        <v>0</v>
      </c>
      <c r="BR366" s="1">
        <v>0</v>
      </c>
      <c r="BS366" s="2">
        <v>4.1942115661249995</v>
      </c>
      <c r="BT366" s="2">
        <v>0.15128989255399983</v>
      </c>
      <c r="BU366" s="1">
        <v>3.742093089336794E-2</v>
      </c>
      <c r="BV366" s="2">
        <v>4.0429216735709996</v>
      </c>
      <c r="BW366" s="2">
        <v>0</v>
      </c>
      <c r="BX366" s="1">
        <v>0</v>
      </c>
      <c r="BY366" s="2">
        <v>4.3255676562209997</v>
      </c>
      <c r="BZ366" s="2">
        <v>0.28264598265000007</v>
      </c>
      <c r="CA366" s="1">
        <v>6.9911317970290224E-2</v>
      </c>
      <c r="CC366" t="s">
        <v>339</v>
      </c>
      <c r="CE366" s="23">
        <v>3.7639968239689998</v>
      </c>
      <c r="CF366" s="23">
        <v>3.7964134927669999</v>
      </c>
      <c r="CG366" s="23">
        <v>3.2416668798000092E-2</v>
      </c>
      <c r="CH366" s="24">
        <v>8.612299721288786E-3</v>
      </c>
      <c r="CI366" s="2">
        <v>4.0429216735709996</v>
      </c>
      <c r="CJ366" s="2">
        <v>4.0429216735709996</v>
      </c>
      <c r="CK366" s="2">
        <v>0</v>
      </c>
      <c r="CL366" s="1">
        <v>0</v>
      </c>
      <c r="CN366" s="25" t="s">
        <v>339</v>
      </c>
      <c r="CO366" s="27">
        <v>0</v>
      </c>
      <c r="CP366" s="27">
        <v>0.14288899999999999</v>
      </c>
      <c r="CQ366" s="28">
        <f t="shared" si="106"/>
        <v>-0.10432338011199419</v>
      </c>
      <c r="CR366" s="27">
        <f t="shared" si="107"/>
        <v>52.256140046539002</v>
      </c>
      <c r="CU366" s="30">
        <v>429</v>
      </c>
      <c r="CV366" s="30"/>
      <c r="CW366" s="15" t="s">
        <v>339</v>
      </c>
      <c r="CX366" s="33" t="s">
        <v>994</v>
      </c>
      <c r="CY366" s="34" t="s">
        <v>339</v>
      </c>
      <c r="CZ366" s="34" t="s">
        <v>976</v>
      </c>
      <c r="DA366" s="32"/>
      <c r="DB366" s="32"/>
      <c r="DC366" t="s">
        <v>339</v>
      </c>
      <c r="DD366">
        <v>92452</v>
      </c>
      <c r="DE366" t="s">
        <v>1045</v>
      </c>
      <c r="DF366" s="30">
        <v>145</v>
      </c>
      <c r="DG366" s="39" t="s">
        <v>339</v>
      </c>
      <c r="DK366" s="30">
        <v>428</v>
      </c>
      <c r="DL366" s="30"/>
      <c r="DM366" s="32"/>
      <c r="DN366" s="32" t="s">
        <v>339</v>
      </c>
      <c r="DO366" s="41">
        <v>91369</v>
      </c>
    </row>
    <row r="367" spans="1:119" ht="15.75" x14ac:dyDescent="0.25">
      <c r="A367" t="s">
        <v>672</v>
      </c>
      <c r="B367" t="s">
        <v>340</v>
      </c>
      <c r="C367" s="52">
        <v>4.5826611073489998</v>
      </c>
      <c r="D367" s="52">
        <v>4.6271720081940009</v>
      </c>
      <c r="E367" s="52">
        <v>4.4510900845001089E-2</v>
      </c>
      <c r="F367" s="124">
        <v>9.7128938410088912E-3</v>
      </c>
      <c r="G367" s="45">
        <v>5.0172027460240001</v>
      </c>
      <c r="H367" s="45">
        <v>5.1562058638739998</v>
      </c>
      <c r="I367" s="45">
        <v>0.13900311784999975</v>
      </c>
      <c r="J367" s="46">
        <v>2.7705302114839993E-2</v>
      </c>
      <c r="K367" s="47">
        <v>1</v>
      </c>
      <c r="L367" s="55">
        <f t="shared" si="108"/>
        <v>4.9373907460240005</v>
      </c>
      <c r="M367" s="55">
        <f t="shared" si="109"/>
        <v>5.0763938638739994</v>
      </c>
      <c r="N367" s="55">
        <f t="shared" si="110"/>
        <v>0.13900311784999886</v>
      </c>
      <c r="O367" s="129">
        <f t="shared" si="111"/>
        <v>2.8153153153198534E-2</v>
      </c>
      <c r="P367" s="54"/>
      <c r="Q367" s="42">
        <f t="shared" si="112"/>
        <v>58.898556761033852</v>
      </c>
      <c r="R367" s="42">
        <f t="shared" si="113"/>
        <v>59.470632190242405</v>
      </c>
      <c r="S367" s="42">
        <f t="shared" si="114"/>
        <v>63.457712079068465</v>
      </c>
      <c r="T367" s="42">
        <f t="shared" si="115"/>
        <v>65.244246765982055</v>
      </c>
      <c r="AB367" t="s">
        <v>340</v>
      </c>
      <c r="AC367" s="2">
        <v>4.5826611073489998</v>
      </c>
      <c r="AD367" s="2">
        <v>4.5811780340520007</v>
      </c>
      <c r="AE367" s="2">
        <v>-1.4830732969990379E-3</v>
      </c>
      <c r="AF367" s="1">
        <v>-3.2362709400891599E-4</v>
      </c>
      <c r="AG367" s="2">
        <v>5.0172027460240001</v>
      </c>
      <c r="AH367" s="2">
        <v>5.0172027460240001</v>
      </c>
      <c r="AI367" s="2">
        <v>0</v>
      </c>
      <c r="AJ367" s="1">
        <v>0</v>
      </c>
      <c r="AM367" t="s">
        <v>340</v>
      </c>
      <c r="AN367" s="2">
        <v>4.5826611073489998</v>
      </c>
      <c r="AO367" s="2">
        <v>4.4994850977659997</v>
      </c>
      <c r="AP367" s="2">
        <v>-8.3176009583000088E-2</v>
      </c>
      <c r="AQ367" s="1">
        <v>-1.8150155037564224E-2</v>
      </c>
      <c r="AR367" s="2">
        <v>4.5825983147600002</v>
      </c>
      <c r="AS367" s="2">
        <v>-6.2792588999549537E-5</v>
      </c>
      <c r="AT367" s="1">
        <v>-1.3702210905111877E-5</v>
      </c>
      <c r="AU367" s="2">
        <v>4.5813242304959996</v>
      </c>
      <c r="AV367" s="2">
        <v>-1.3368768530002129E-3</v>
      </c>
      <c r="AW367" s="1">
        <v>-2.9172500904688889E-4</v>
      </c>
      <c r="AX367" s="2">
        <v>4.5636985791020006</v>
      </c>
      <c r="AY367" s="2">
        <v>-1.8962528246999177E-2</v>
      </c>
      <c r="AZ367" s="1">
        <v>-4.1378857835657661E-3</v>
      </c>
      <c r="BA367" s="2">
        <v>4.5830071906559997</v>
      </c>
      <c r="BB367" s="2">
        <v>3.4608330699992251E-4</v>
      </c>
      <c r="BC367" s="1">
        <v>7.5520161515963915E-5</v>
      </c>
      <c r="BD367" s="2">
        <v>4.4436686880840002</v>
      </c>
      <c r="BE367" s="2">
        <v>-0.13899241926499961</v>
      </c>
      <c r="BF367" s="1">
        <v>-3.033006718347642E-2</v>
      </c>
      <c r="BG367" s="1"/>
      <c r="BH367" t="s">
        <v>340</v>
      </c>
      <c r="BI367" s="2">
        <v>5.0172027460240001</v>
      </c>
      <c r="BJ367" s="2">
        <v>5.0616837437359994</v>
      </c>
      <c r="BK367" s="2">
        <v>4.4480997711999315E-2</v>
      </c>
      <c r="BL367" s="1">
        <v>8.8656966767486772E-3</v>
      </c>
      <c r="BM367" s="2">
        <v>5.0172027460240001</v>
      </c>
      <c r="BN367" s="2">
        <v>0</v>
      </c>
      <c r="BO367" s="1">
        <v>0</v>
      </c>
      <c r="BP367" s="2">
        <v>5.0172027460240001</v>
      </c>
      <c r="BQ367" s="2">
        <v>0</v>
      </c>
      <c r="BR367" s="1">
        <v>0</v>
      </c>
      <c r="BS367" s="2">
        <v>5.1006046167339996</v>
      </c>
      <c r="BT367" s="2">
        <v>8.3401870709999493E-2</v>
      </c>
      <c r="BU367" s="1">
        <v>1.6623181268903924E-2</v>
      </c>
      <c r="BV367" s="2">
        <v>5.0172027460240001</v>
      </c>
      <c r="BW367" s="2">
        <v>0</v>
      </c>
      <c r="BX367" s="1">
        <v>0</v>
      </c>
      <c r="BY367" s="2">
        <v>5.1506457391600007</v>
      </c>
      <c r="BZ367" s="2">
        <v>0.13344299313600061</v>
      </c>
      <c r="CA367" s="1">
        <v>2.6597090030246563E-2</v>
      </c>
      <c r="CC367" t="s">
        <v>340</v>
      </c>
      <c r="CE367" s="23">
        <v>4.5826611073489998</v>
      </c>
      <c r="CF367" s="23">
        <v>4.7637569336630001</v>
      </c>
      <c r="CG367" s="23">
        <v>0.18109582631400034</v>
      </c>
      <c r="CH367" s="24">
        <v>3.9517612599278926E-2</v>
      </c>
      <c r="CI367" s="2">
        <v>5.0172027460240001</v>
      </c>
      <c r="CJ367" s="2">
        <v>5.0172027460240001</v>
      </c>
      <c r="CK367" s="2">
        <v>0</v>
      </c>
      <c r="CL367" s="1">
        <v>0</v>
      </c>
      <c r="CN367" s="25" t="s">
        <v>340</v>
      </c>
      <c r="CO367" s="27">
        <v>0</v>
      </c>
      <c r="CP367" s="27">
        <v>7.9811999999999994E-2</v>
      </c>
      <c r="CQ367" s="28">
        <f t="shared" si="106"/>
        <v>-6.6086832014383978E-2</v>
      </c>
      <c r="CR367" s="27">
        <f t="shared" si="107"/>
        <v>322.65567667885102</v>
      </c>
      <c r="CU367" s="30">
        <v>430</v>
      </c>
      <c r="CV367" s="30"/>
      <c r="CW367" s="15" t="s">
        <v>340</v>
      </c>
      <c r="CX367" s="36" t="s">
        <v>975</v>
      </c>
      <c r="CY367" s="34" t="s">
        <v>340</v>
      </c>
      <c r="CZ367" s="34" t="s">
        <v>976</v>
      </c>
      <c r="DA367" s="32"/>
      <c r="DB367" s="32"/>
      <c r="DC367" t="s">
        <v>340</v>
      </c>
      <c r="DD367">
        <v>77806</v>
      </c>
      <c r="DE367" t="s">
        <v>1045</v>
      </c>
      <c r="DF367" s="30">
        <v>231</v>
      </c>
      <c r="DG367" s="39" t="s">
        <v>340</v>
      </c>
      <c r="DK367" s="30">
        <v>429</v>
      </c>
      <c r="DL367" s="30"/>
      <c r="DM367" s="32"/>
      <c r="DN367" s="32" t="s">
        <v>340</v>
      </c>
      <c r="DO367" s="41">
        <v>77220</v>
      </c>
    </row>
    <row r="368" spans="1:119" ht="15.75" x14ac:dyDescent="0.25">
      <c r="A368" t="s">
        <v>673</v>
      </c>
      <c r="B368" t="s">
        <v>342</v>
      </c>
      <c r="C368" s="52">
        <v>7.2087282511019994</v>
      </c>
      <c r="D368" s="52">
        <v>7.1903587378989995</v>
      </c>
      <c r="E368" s="52">
        <v>-1.8369513202999954E-2</v>
      </c>
      <c r="F368" s="124">
        <v>-2.5482321656655326E-3</v>
      </c>
      <c r="G368" s="45">
        <v>7.8513628368680006</v>
      </c>
      <c r="H368" s="45">
        <v>8.0682428716899999</v>
      </c>
      <c r="I368" s="45">
        <v>0.21688003482199925</v>
      </c>
      <c r="J368" s="46">
        <v>2.7623234249675208E-2</v>
      </c>
      <c r="K368" s="47">
        <v>1</v>
      </c>
      <c r="L368" s="55">
        <f t="shared" si="108"/>
        <v>7.7035788368680009</v>
      </c>
      <c r="M368" s="55">
        <f t="shared" si="109"/>
        <v>7.9204588716900002</v>
      </c>
      <c r="N368" s="55">
        <f t="shared" si="110"/>
        <v>0.21688003482199925</v>
      </c>
      <c r="O368" s="129">
        <f t="shared" si="111"/>
        <v>2.815315315318755E-2</v>
      </c>
      <c r="P368" s="54"/>
      <c r="Q368" s="42">
        <f t="shared" si="112"/>
        <v>60.616770945082109</v>
      </c>
      <c r="R368" s="42">
        <f t="shared" si="113"/>
        <v>60.462305339581071</v>
      </c>
      <c r="S368" s="42">
        <f t="shared" si="114"/>
        <v>64.777871705792833</v>
      </c>
      <c r="T368" s="42">
        <f t="shared" si="115"/>
        <v>66.601573048863557</v>
      </c>
      <c r="AB368" t="s">
        <v>342</v>
      </c>
      <c r="AC368" s="2">
        <v>7.2087282511019994</v>
      </c>
      <c r="AD368" s="2">
        <v>7.2048312171759994</v>
      </c>
      <c r="AE368" s="2">
        <v>-3.8970339260000486E-3</v>
      </c>
      <c r="AF368" s="1">
        <v>-5.4059936652547675E-4</v>
      </c>
      <c r="AG368" s="2">
        <v>7.8513628368680006</v>
      </c>
      <c r="AH368" s="2">
        <v>7.8513628368680006</v>
      </c>
      <c r="AI368" s="2">
        <v>0</v>
      </c>
      <c r="AJ368" s="1">
        <v>0</v>
      </c>
      <c r="AM368" t="s">
        <v>342</v>
      </c>
      <c r="AN368" s="2">
        <v>7.2087282511019994</v>
      </c>
      <c r="AO368" s="2">
        <v>7.0464992213239999</v>
      </c>
      <c r="AP368" s="2">
        <v>-0.16222902977799958</v>
      </c>
      <c r="AQ368" s="1">
        <v>-2.2504528417089324E-2</v>
      </c>
      <c r="AR368" s="2">
        <v>7.2085633892179999</v>
      </c>
      <c r="AS368" s="2">
        <v>-1.6486188399955637E-4</v>
      </c>
      <c r="AT368" s="1">
        <v>-2.2869759860118726E-5</v>
      </c>
      <c r="AU368" s="2">
        <v>7.2053314907769996</v>
      </c>
      <c r="AV368" s="2">
        <v>-3.3967603249998035E-3</v>
      </c>
      <c r="AW368" s="1">
        <v>-4.7120105054321342E-4</v>
      </c>
      <c r="AX368" s="2">
        <v>6.9953397485969999</v>
      </c>
      <c r="AY368" s="2">
        <v>-0.21338850250499952</v>
      </c>
      <c r="AZ368" s="1">
        <v>-2.960140749824753E-2</v>
      </c>
      <c r="BA368" s="2">
        <v>7.2096366785869996</v>
      </c>
      <c r="BB368" s="2">
        <v>9.084274850001961E-4</v>
      </c>
      <c r="BC368" s="1">
        <v>1.260177181545614E-4</v>
      </c>
      <c r="BD368" s="2">
        <v>6.7656707041769995</v>
      </c>
      <c r="BE368" s="2">
        <v>-0.44305754692499999</v>
      </c>
      <c r="BF368" s="1">
        <v>-6.1461263553286218E-2</v>
      </c>
      <c r="BG368" s="1"/>
      <c r="BH368" t="s">
        <v>342</v>
      </c>
      <c r="BI368" s="2">
        <v>7.8513628368680006</v>
      </c>
      <c r="BJ368" s="2">
        <v>7.920764448011</v>
      </c>
      <c r="BK368" s="2">
        <v>6.9401611142999364E-2</v>
      </c>
      <c r="BL368" s="1">
        <v>8.8394349598909204E-3</v>
      </c>
      <c r="BM368" s="2">
        <v>7.8513628368680006</v>
      </c>
      <c r="BN368" s="2">
        <v>0</v>
      </c>
      <c r="BO368" s="1">
        <v>0</v>
      </c>
      <c r="BP368" s="2">
        <v>7.8513628368680006</v>
      </c>
      <c r="BQ368" s="2">
        <v>0</v>
      </c>
      <c r="BR368" s="1">
        <v>0</v>
      </c>
      <c r="BS368" s="2">
        <v>7.9814908577619992</v>
      </c>
      <c r="BT368" s="2">
        <v>0.13012802089399855</v>
      </c>
      <c r="BU368" s="1">
        <v>1.657394054990689E-2</v>
      </c>
      <c r="BV368" s="2">
        <v>7.8513628368680006</v>
      </c>
      <c r="BW368" s="2">
        <v>0</v>
      </c>
      <c r="BX368" s="1">
        <v>0</v>
      </c>
      <c r="BY368" s="2">
        <v>8.0595676702969996</v>
      </c>
      <c r="BZ368" s="2">
        <v>0.20820483342899898</v>
      </c>
      <c r="CA368" s="1">
        <v>2.6518304879672876E-2</v>
      </c>
      <c r="CC368" t="s">
        <v>342</v>
      </c>
      <c r="CE368" s="23">
        <v>7.2087282511019994</v>
      </c>
      <c r="CF368" s="23">
        <v>7.6262880556089998</v>
      </c>
      <c r="CG368" s="23">
        <v>0.41755980450700036</v>
      </c>
      <c r="CH368" s="24">
        <v>5.7924198272166515E-2</v>
      </c>
      <c r="CI368" s="2">
        <v>7.8513628368680006</v>
      </c>
      <c r="CJ368" s="2">
        <v>7.8513628368680006</v>
      </c>
      <c r="CK368" s="2">
        <v>0</v>
      </c>
      <c r="CL368" s="1">
        <v>0</v>
      </c>
      <c r="CN368" s="25" t="s">
        <v>342</v>
      </c>
      <c r="CO368" s="27">
        <v>0</v>
      </c>
      <c r="CP368" s="27">
        <v>0.147784</v>
      </c>
      <c r="CQ368" s="28">
        <f t="shared" si="106"/>
        <v>-0.147784</v>
      </c>
      <c r="CR368" s="27">
        <f t="shared" si="107"/>
        <v>-0.147784</v>
      </c>
      <c r="CU368" s="30">
        <v>433</v>
      </c>
      <c r="CV368" s="30"/>
      <c r="CW368" s="15" t="s">
        <v>342</v>
      </c>
      <c r="CX368" s="33" t="s">
        <v>973</v>
      </c>
      <c r="CY368" s="34" t="s">
        <v>342</v>
      </c>
      <c r="CZ368" s="34" t="s">
        <v>976</v>
      </c>
      <c r="DA368" s="32"/>
      <c r="DB368" s="32"/>
      <c r="DC368" t="s">
        <v>342</v>
      </c>
      <c r="DD368">
        <v>118923</v>
      </c>
      <c r="DE368" t="s">
        <v>1045</v>
      </c>
      <c r="DF368" s="30">
        <v>299</v>
      </c>
      <c r="DG368" s="39" t="s">
        <v>342</v>
      </c>
      <c r="DK368" s="30">
        <v>431</v>
      </c>
      <c r="DL368" s="30"/>
      <c r="DM368" s="32"/>
      <c r="DN368" s="32" t="s">
        <v>342</v>
      </c>
      <c r="DO368" s="41">
        <v>118081</v>
      </c>
    </row>
    <row r="369" spans="1:119" ht="15.75" x14ac:dyDescent="0.25">
      <c r="A369" t="s">
        <v>674</v>
      </c>
      <c r="B369" t="s">
        <v>343</v>
      </c>
      <c r="C369" s="52">
        <v>6.9160832704170003</v>
      </c>
      <c r="D369" s="52">
        <v>7.6142122958730001</v>
      </c>
      <c r="E369" s="52">
        <v>0.69812902545599975</v>
      </c>
      <c r="F369" s="124">
        <v>0.10094283110242346</v>
      </c>
      <c r="G369" s="45">
        <v>8.3316241184340001</v>
      </c>
      <c r="H369" s="45">
        <v>8.5622901127589994</v>
      </c>
      <c r="I369" s="45">
        <v>0.23066599432499935</v>
      </c>
      <c r="J369" s="46">
        <v>2.7685597795349771E-2</v>
      </c>
      <c r="K369" s="47">
        <v>1</v>
      </c>
      <c r="L369" s="55">
        <f t="shared" si="108"/>
        <v>8.1932561184340003</v>
      </c>
      <c r="M369" s="55">
        <f t="shared" si="109"/>
        <v>8.4239221127589996</v>
      </c>
      <c r="N369" s="55">
        <f t="shared" si="110"/>
        <v>0.23066599432499935</v>
      </c>
      <c r="O369" s="129">
        <f t="shared" si="111"/>
        <v>2.8153153153118712E-2</v>
      </c>
      <c r="P369" s="54"/>
      <c r="Q369" s="42">
        <f t="shared" si="112"/>
        <v>61.246553111147513</v>
      </c>
      <c r="R369" s="42">
        <f t="shared" si="113"/>
        <v>67.428953577451693</v>
      </c>
      <c r="S369" s="42">
        <f t="shared" si="114"/>
        <v>72.556774751013975</v>
      </c>
      <c r="T369" s="42">
        <f t="shared" si="115"/>
        <v>74.599476742875609</v>
      </c>
      <c r="AB369" t="s">
        <v>343</v>
      </c>
      <c r="AC369" s="2">
        <v>6.9160832704170003</v>
      </c>
      <c r="AD369" s="2">
        <v>6.9144145577079996</v>
      </c>
      <c r="AE369" s="2">
        <v>-1.6687127090007081E-3</v>
      </c>
      <c r="AF369" s="1">
        <v>-2.4128001988329073E-4</v>
      </c>
      <c r="AG369" s="2">
        <v>8.3316241184340001</v>
      </c>
      <c r="AH369" s="2">
        <v>8.3316241184340001</v>
      </c>
      <c r="AI369" s="2">
        <v>0</v>
      </c>
      <c r="AJ369" s="1">
        <v>0</v>
      </c>
      <c r="AM369" t="s">
        <v>343</v>
      </c>
      <c r="AN369" s="2">
        <v>6.9160832704170003</v>
      </c>
      <c r="AO369" s="2">
        <v>7.0302000772169997</v>
      </c>
      <c r="AP369" s="2">
        <v>0.11411680679999936</v>
      </c>
      <c r="AQ369" s="1">
        <v>1.6500207174792846E-2</v>
      </c>
      <c r="AR369" s="2">
        <v>6.9160124690110001</v>
      </c>
      <c r="AS369" s="2">
        <v>-7.080140600024265E-5</v>
      </c>
      <c r="AT369" s="1">
        <v>-1.0237211327846509E-5</v>
      </c>
      <c r="AU369" s="2">
        <v>6.9144524478489995</v>
      </c>
      <c r="AV369" s="2">
        <v>-1.6308225680008448E-3</v>
      </c>
      <c r="AW369" s="1">
        <v>-2.3580146511198896E-4</v>
      </c>
      <c r="AX369" s="2">
        <v>7.1748193979599995</v>
      </c>
      <c r="AY369" s="2">
        <v>0.25873612754299913</v>
      </c>
      <c r="AZ369" s="1">
        <v>3.7410788364813721E-2</v>
      </c>
      <c r="BA369" s="2">
        <v>6.9164737278209998</v>
      </c>
      <c r="BB369" s="2">
        <v>3.9045740399945572E-4</v>
      </c>
      <c r="BC369" s="1">
        <v>5.6456434767002649E-5</v>
      </c>
      <c r="BD369" s="2">
        <v>7.3488337797480003</v>
      </c>
      <c r="BE369" s="2">
        <v>0.43275050933100001</v>
      </c>
      <c r="BF369" s="1">
        <v>6.2571616391904381E-2</v>
      </c>
      <c r="BG369" s="1"/>
      <c r="BH369" t="s">
        <v>343</v>
      </c>
      <c r="BI369" s="2">
        <v>8.3316241184340001</v>
      </c>
      <c r="BJ369" s="2">
        <v>8.405437236617999</v>
      </c>
      <c r="BK369" s="2">
        <v>7.3813118183998938E-2</v>
      </c>
      <c r="BL369" s="1">
        <v>8.8593912945118241E-3</v>
      </c>
      <c r="BM369" s="2">
        <v>8.3316241184340001</v>
      </c>
      <c r="BN369" s="2">
        <v>0</v>
      </c>
      <c r="BO369" s="1">
        <v>0</v>
      </c>
      <c r="BP369" s="2">
        <v>8.3316241184340001</v>
      </c>
      <c r="BQ369" s="2">
        <v>0</v>
      </c>
      <c r="BR369" s="1">
        <v>0</v>
      </c>
      <c r="BS369" s="2">
        <v>8.470023715028999</v>
      </c>
      <c r="BT369" s="2">
        <v>0.1383995965949989</v>
      </c>
      <c r="BU369" s="1">
        <v>1.6611358677209778E-2</v>
      </c>
      <c r="BV369" s="2">
        <v>8.3316241184340001</v>
      </c>
      <c r="BW369" s="2">
        <v>0</v>
      </c>
      <c r="BX369" s="1">
        <v>0</v>
      </c>
      <c r="BY369" s="2">
        <v>8.5530634729860004</v>
      </c>
      <c r="BZ369" s="2">
        <v>0.22143935455200037</v>
      </c>
      <c r="CA369" s="1">
        <v>2.6578173883535901E-2</v>
      </c>
      <c r="CC369" t="s">
        <v>343</v>
      </c>
      <c r="CE369" s="23">
        <v>6.9160832704170003</v>
      </c>
      <c r="CF369" s="23">
        <v>7.1834145489400001</v>
      </c>
      <c r="CG369" s="23">
        <v>0.26733127852299976</v>
      </c>
      <c r="CH369" s="24">
        <v>3.8653565619501458E-2</v>
      </c>
      <c r="CI369" s="2">
        <v>8.3316241184340001</v>
      </c>
      <c r="CJ369" s="2">
        <v>8.3316241184340001</v>
      </c>
      <c r="CK369" s="2">
        <v>0</v>
      </c>
      <c r="CL369" s="1">
        <v>0</v>
      </c>
      <c r="CN369" s="25" t="s">
        <v>343</v>
      </c>
      <c r="CO369" s="27">
        <v>0</v>
      </c>
      <c r="CP369" s="27">
        <v>0.13836799999999999</v>
      </c>
      <c r="CQ369" s="28">
        <f t="shared" si="106"/>
        <v>-0.13836799999999999</v>
      </c>
      <c r="CR369" s="27">
        <f t="shared" si="107"/>
        <v>2.4912190000000001</v>
      </c>
      <c r="CU369" s="30">
        <v>434</v>
      </c>
      <c r="CV369" s="30"/>
      <c r="CW369" s="15" t="s">
        <v>343</v>
      </c>
      <c r="CX369" s="33" t="s">
        <v>603</v>
      </c>
      <c r="CY369" s="34" t="s">
        <v>343</v>
      </c>
      <c r="CZ369" s="34" t="s">
        <v>976</v>
      </c>
      <c r="DA369" s="32"/>
      <c r="DB369" s="32"/>
      <c r="DC369" t="s">
        <v>343</v>
      </c>
      <c r="DD369">
        <v>112922</v>
      </c>
      <c r="DE369" t="s">
        <v>1045</v>
      </c>
      <c r="DF369" s="30">
        <v>182</v>
      </c>
      <c r="DG369" s="39" t="s">
        <v>343</v>
      </c>
      <c r="DK369" s="30">
        <v>432</v>
      </c>
      <c r="DL369" s="30"/>
      <c r="DM369" s="32"/>
      <c r="DN369" s="32" t="s">
        <v>343</v>
      </c>
      <c r="DO369" s="41">
        <v>112467</v>
      </c>
    </row>
    <row r="370" spans="1:119" ht="15.75" x14ac:dyDescent="0.25">
      <c r="A370" t="s">
        <v>675</v>
      </c>
      <c r="B370" t="s">
        <v>344</v>
      </c>
      <c r="C370" s="52">
        <v>5.6534494018450001</v>
      </c>
      <c r="D370" s="52">
        <v>5.4604569389340005</v>
      </c>
      <c r="E370" s="52">
        <v>-0.19299246291099958</v>
      </c>
      <c r="F370" s="124">
        <v>-3.4137116863205072E-2</v>
      </c>
      <c r="G370" s="45">
        <v>5.92159643871</v>
      </c>
      <c r="H370" s="45">
        <v>6.0860770890149993</v>
      </c>
      <c r="I370" s="45">
        <v>0.16448065030499937</v>
      </c>
      <c r="J370" s="46">
        <v>2.7776403206029848E-2</v>
      </c>
      <c r="K370" s="47">
        <v>2</v>
      </c>
      <c r="L370" s="55">
        <f t="shared" si="108"/>
        <v>5.7765604387099998</v>
      </c>
      <c r="M370" s="55">
        <f t="shared" si="109"/>
        <v>5.9410410890149992</v>
      </c>
      <c r="N370" s="55">
        <f t="shared" si="110"/>
        <v>0.16448065030499937</v>
      </c>
      <c r="O370" s="129">
        <f t="shared" si="111"/>
        <v>2.8473804100235568E-2</v>
      </c>
      <c r="P370" s="54"/>
      <c r="Q370" s="42">
        <f t="shared" si="112"/>
        <v>49.423448279933211</v>
      </c>
      <c r="R370" s="42">
        <f t="shared" si="113"/>
        <v>47.736274250218564</v>
      </c>
      <c r="S370" s="42">
        <f t="shared" si="114"/>
        <v>50.499706601304332</v>
      </c>
      <c r="T370" s="42">
        <f t="shared" si="115"/>
        <v>51.937625354189244</v>
      </c>
      <c r="AB370" t="s">
        <v>344</v>
      </c>
      <c r="AC370" s="2">
        <v>5.6534494018450001</v>
      </c>
      <c r="AD370" s="2">
        <v>5.648436784367</v>
      </c>
      <c r="AE370" s="2">
        <v>-5.012617478000081E-3</v>
      </c>
      <c r="AF370" s="1">
        <v>-8.866476237258294E-4</v>
      </c>
      <c r="AG370" s="2">
        <v>5.92159643871</v>
      </c>
      <c r="AH370" s="2">
        <v>5.92159643871</v>
      </c>
      <c r="AI370" s="2">
        <v>0</v>
      </c>
      <c r="AJ370" s="1">
        <v>0</v>
      </c>
      <c r="AM370" t="s">
        <v>344</v>
      </c>
      <c r="AN370" s="2">
        <v>5.6534494018450001</v>
      </c>
      <c r="AO370" s="2">
        <v>5.4702431595809999</v>
      </c>
      <c r="AP370" s="2">
        <v>-0.18320624226400017</v>
      </c>
      <c r="AQ370" s="1">
        <v>-3.2406099222221908E-2</v>
      </c>
      <c r="AR370" s="2">
        <v>5.653237886226</v>
      </c>
      <c r="AS370" s="2">
        <v>-2.1151561900012439E-4</v>
      </c>
      <c r="AT370" s="1">
        <v>-3.7413551261482306E-5</v>
      </c>
      <c r="AU370" s="2">
        <v>5.6495396579609993</v>
      </c>
      <c r="AV370" s="2">
        <v>-3.9097438840007825E-3</v>
      </c>
      <c r="AW370" s="1">
        <v>-6.9156785638248394E-4</v>
      </c>
      <c r="AX370" s="2">
        <v>5.4001182863499997</v>
      </c>
      <c r="AY370" s="2">
        <v>-0.25333111549500043</v>
      </c>
      <c r="AZ370" s="1">
        <v>-4.4810008454718983E-2</v>
      </c>
      <c r="BA370" s="2">
        <v>5.6546140552760003</v>
      </c>
      <c r="BB370" s="2">
        <v>1.16465343100014E-3</v>
      </c>
      <c r="BC370" s="1">
        <v>2.0600758018990246E-4</v>
      </c>
      <c r="BD370" s="2">
        <v>5.1409493871979999</v>
      </c>
      <c r="BE370" s="2">
        <v>-0.51250001464700023</v>
      </c>
      <c r="BF370" s="1">
        <v>-9.0652622535145735E-2</v>
      </c>
      <c r="BG370" s="1"/>
      <c r="BH370" t="s">
        <v>344</v>
      </c>
      <c r="BI370" s="2">
        <v>5.92159643871</v>
      </c>
      <c r="BJ370" s="2">
        <v>5.9742302468080002</v>
      </c>
      <c r="BK370" s="2">
        <v>5.2633808098000223E-2</v>
      </c>
      <c r="BL370" s="1">
        <v>8.8884490259971728E-3</v>
      </c>
      <c r="BM370" s="2">
        <v>5.92159643871</v>
      </c>
      <c r="BN370" s="2">
        <v>0</v>
      </c>
      <c r="BO370" s="1">
        <v>0</v>
      </c>
      <c r="BP370" s="2">
        <v>5.92159643871</v>
      </c>
      <c r="BQ370" s="2">
        <v>0</v>
      </c>
      <c r="BR370" s="1">
        <v>0</v>
      </c>
      <c r="BS370" s="2">
        <v>6.0202848288930007</v>
      </c>
      <c r="BT370" s="2">
        <v>9.8688390183000685E-2</v>
      </c>
      <c r="BU370" s="1">
        <v>1.6665841923618089E-2</v>
      </c>
      <c r="BV370" s="2">
        <v>5.92159643871</v>
      </c>
      <c r="BW370" s="2">
        <v>0</v>
      </c>
      <c r="BX370" s="1">
        <v>0</v>
      </c>
      <c r="BY370" s="2">
        <v>6.0794978630029997</v>
      </c>
      <c r="BZ370" s="2">
        <v>0.15790142429299969</v>
      </c>
      <c r="CA370" s="1">
        <v>2.666534707782248E-2</v>
      </c>
      <c r="CC370" t="s">
        <v>344</v>
      </c>
      <c r="CE370" s="23">
        <v>5.6534494018450001</v>
      </c>
      <c r="CF370" s="23">
        <v>5.9598884254779998</v>
      </c>
      <c r="CG370" s="23">
        <v>0.30643902363299969</v>
      </c>
      <c r="CH370" s="24">
        <v>5.4203903113202619E-2</v>
      </c>
      <c r="CI370" s="2">
        <v>5.92159643871</v>
      </c>
      <c r="CJ370" s="2">
        <v>5.9691890086470005</v>
      </c>
      <c r="CK370" s="2">
        <v>4.7592569937000562E-2</v>
      </c>
      <c r="CL370" s="1">
        <v>8.0371181031324117E-3</v>
      </c>
      <c r="CN370" s="25" t="s">
        <v>344</v>
      </c>
      <c r="CO370" s="27">
        <v>0</v>
      </c>
      <c r="CP370" s="27">
        <v>0.145036</v>
      </c>
      <c r="CQ370" s="28">
        <f t="shared" si="106"/>
        <v>-0.145036</v>
      </c>
      <c r="CR370" s="27">
        <f t="shared" si="107"/>
        <v>-0.145036</v>
      </c>
      <c r="CU370" s="30">
        <v>435</v>
      </c>
      <c r="CV370" s="30"/>
      <c r="CW370" s="15" t="s">
        <v>344</v>
      </c>
      <c r="CX370" s="33" t="s">
        <v>971</v>
      </c>
      <c r="CY370" s="34" t="s">
        <v>344</v>
      </c>
      <c r="CZ370" s="34" t="s">
        <v>976</v>
      </c>
      <c r="DA370" s="32"/>
      <c r="DB370" s="32"/>
      <c r="DC370" t="s">
        <v>344</v>
      </c>
      <c r="DD370">
        <v>114388</v>
      </c>
      <c r="DE370" t="s">
        <v>1045</v>
      </c>
      <c r="DF370" s="30">
        <v>253</v>
      </c>
      <c r="DG370" s="39" t="s">
        <v>344</v>
      </c>
      <c r="DK370" s="30">
        <v>433</v>
      </c>
      <c r="DL370" s="30"/>
      <c r="DM370" s="32"/>
      <c r="DN370" s="32" t="s">
        <v>344</v>
      </c>
      <c r="DO370" s="41">
        <v>113458</v>
      </c>
    </row>
    <row r="371" spans="1:119" ht="15.75" x14ac:dyDescent="0.25">
      <c r="A371" t="s">
        <v>676</v>
      </c>
      <c r="B371" t="s">
        <v>345</v>
      </c>
      <c r="C371" s="52">
        <v>6.0518044210230002</v>
      </c>
      <c r="D371" s="52">
        <v>5.8100954412000005</v>
      </c>
      <c r="E371" s="52">
        <v>-0.24170897982299966</v>
      </c>
      <c r="F371" s="124">
        <v>-3.9939985334513019E-2</v>
      </c>
      <c r="G371" s="45">
        <v>6.2742973987069997</v>
      </c>
      <c r="H371" s="45">
        <v>6.4470281531750002</v>
      </c>
      <c r="I371" s="45">
        <v>0.17273075446800057</v>
      </c>
      <c r="J371" s="46">
        <v>2.7529895937606772E-2</v>
      </c>
      <c r="K371" s="47">
        <v>1</v>
      </c>
      <c r="L371" s="55">
        <f t="shared" si="108"/>
        <v>6.1353963987069999</v>
      </c>
      <c r="M371" s="55">
        <f t="shared" si="109"/>
        <v>6.3081271531750005</v>
      </c>
      <c r="N371" s="55">
        <f t="shared" si="110"/>
        <v>0.17273075446800057</v>
      </c>
      <c r="O371" s="129">
        <f t="shared" si="111"/>
        <v>2.8153153153136542E-2</v>
      </c>
      <c r="P371" s="54"/>
      <c r="Q371" s="42">
        <f t="shared" si="112"/>
        <v>52.919354148103778</v>
      </c>
      <c r="R371" s="42">
        <f t="shared" si="113"/>
        <v>50.805755919516614</v>
      </c>
      <c r="S371" s="42">
        <f t="shared" si="114"/>
        <v>53.650315224048825</v>
      </c>
      <c r="T371" s="42">
        <f t="shared" si="115"/>
        <v>55.16074076526553</v>
      </c>
      <c r="AB371" t="s">
        <v>345</v>
      </c>
      <c r="AC371" s="2">
        <v>6.0518044210230002</v>
      </c>
      <c r="AD371" s="2">
        <v>6.0494846561399997</v>
      </c>
      <c r="AE371" s="2">
        <v>-2.3197648830004525E-3</v>
      </c>
      <c r="AF371" s="1">
        <v>-3.8331788696639973E-4</v>
      </c>
      <c r="AG371" s="2">
        <v>6.2742973987069997</v>
      </c>
      <c r="AH371" s="2">
        <v>6.2742973987069997</v>
      </c>
      <c r="AI371" s="2">
        <v>0</v>
      </c>
      <c r="AJ371" s="1">
        <v>0</v>
      </c>
      <c r="AM371" t="s">
        <v>345</v>
      </c>
      <c r="AN371" s="2">
        <v>6.0518044210230002</v>
      </c>
      <c r="AO371" s="2">
        <v>5.9026007599999994</v>
      </c>
      <c r="AP371" s="2">
        <v>-0.14920366102300076</v>
      </c>
      <c r="AQ371" s="1">
        <v>-2.4654408940363491E-2</v>
      </c>
      <c r="AR371" s="2">
        <v>6.0517064484300001</v>
      </c>
      <c r="AS371" s="2">
        <v>-9.7972593000150709E-5</v>
      </c>
      <c r="AT371" s="1">
        <v>-1.618898863615116E-5</v>
      </c>
      <c r="AU371" s="2">
        <v>6.0499216844619994</v>
      </c>
      <c r="AV371" s="2">
        <v>-1.8827365610007973E-3</v>
      </c>
      <c r="AW371" s="1">
        <v>-3.111033387761957E-4</v>
      </c>
      <c r="AX371" s="2">
        <v>5.8404027424890002</v>
      </c>
      <c r="AY371" s="2">
        <v>-0.21140167853400005</v>
      </c>
      <c r="AZ371" s="1">
        <v>-3.4932007683464529E-2</v>
      </c>
      <c r="BA371" s="2">
        <v>6.0523440161769999</v>
      </c>
      <c r="BB371" s="2">
        <v>5.395951539997057E-4</v>
      </c>
      <c r="BC371" s="1">
        <v>8.916268875531378E-5</v>
      </c>
      <c r="BD371" s="2">
        <v>5.6243517904229998</v>
      </c>
      <c r="BE371" s="2">
        <v>-0.42745263060000038</v>
      </c>
      <c r="BF371" s="1">
        <v>-7.0632261200493915E-2</v>
      </c>
      <c r="BG371" s="1"/>
      <c r="BH371" t="s">
        <v>345</v>
      </c>
      <c r="BI371" s="2">
        <v>6.2742973987069997</v>
      </c>
      <c r="BJ371" s="2">
        <v>6.3295712401360005</v>
      </c>
      <c r="BK371" s="2">
        <v>5.5273841429000825E-2</v>
      </c>
      <c r="BL371" s="1">
        <v>8.8095666999131409E-3</v>
      </c>
      <c r="BM371" s="2">
        <v>6.2742973987069997</v>
      </c>
      <c r="BN371" s="2">
        <v>0</v>
      </c>
      <c r="BO371" s="1">
        <v>0</v>
      </c>
      <c r="BP371" s="2">
        <v>6.2742973987069997</v>
      </c>
      <c r="BQ371" s="2">
        <v>0</v>
      </c>
      <c r="BR371" s="1">
        <v>0</v>
      </c>
      <c r="BS371" s="2">
        <v>6.3779358513869999</v>
      </c>
      <c r="BT371" s="2">
        <v>0.10363845268000027</v>
      </c>
      <c r="BU371" s="1">
        <v>1.6517937562436549E-2</v>
      </c>
      <c r="BV371" s="2">
        <v>6.2742973987069997</v>
      </c>
      <c r="BW371" s="2">
        <v>0</v>
      </c>
      <c r="BX371" s="1">
        <v>0</v>
      </c>
      <c r="BY371" s="2">
        <v>6.4401189229960005</v>
      </c>
      <c r="BZ371" s="2">
        <v>0.16582152428900088</v>
      </c>
      <c r="CA371" s="1">
        <v>2.6428700100057927E-2</v>
      </c>
      <c r="CC371" t="s">
        <v>345</v>
      </c>
      <c r="CE371" s="23">
        <v>6.0518044210230002</v>
      </c>
      <c r="CF371" s="23">
        <v>6.2304557616569998</v>
      </c>
      <c r="CG371" s="23">
        <v>0.17865134063399957</v>
      </c>
      <c r="CH371" s="24">
        <v>2.9520342728425492E-2</v>
      </c>
      <c r="CI371" s="2">
        <v>6.2742973987069997</v>
      </c>
      <c r="CJ371" s="2">
        <v>6.2989751331820001</v>
      </c>
      <c r="CK371" s="2">
        <v>2.4677734475000435E-2</v>
      </c>
      <c r="CL371" s="1">
        <v>3.9331470771669184E-3</v>
      </c>
      <c r="CN371" s="25" t="s">
        <v>345</v>
      </c>
      <c r="CO371" s="27">
        <v>0</v>
      </c>
      <c r="CP371" s="27">
        <v>0.138901</v>
      </c>
      <c r="CQ371" s="28">
        <f t="shared" si="106"/>
        <v>-0.138901</v>
      </c>
      <c r="CR371" s="27">
        <f t="shared" si="107"/>
        <v>-0.138901</v>
      </c>
      <c r="CU371" s="30">
        <v>436</v>
      </c>
      <c r="CV371" s="30"/>
      <c r="CW371" s="15" t="s">
        <v>345</v>
      </c>
      <c r="CX371" s="33" t="s">
        <v>971</v>
      </c>
      <c r="CY371" s="34" t="s">
        <v>345</v>
      </c>
      <c r="CZ371" s="34" t="s">
        <v>976</v>
      </c>
      <c r="DA371" s="32"/>
      <c r="DB371" s="32"/>
      <c r="DC371" t="s">
        <v>345</v>
      </c>
      <c r="DD371">
        <v>114359</v>
      </c>
      <c r="DE371" t="s">
        <v>1045</v>
      </c>
      <c r="DF371" s="30">
        <v>254</v>
      </c>
      <c r="DG371" s="39" t="s">
        <v>345</v>
      </c>
      <c r="DK371" s="30">
        <v>434</v>
      </c>
      <c r="DL371" s="30"/>
      <c r="DM371" s="32"/>
      <c r="DN371" s="32" t="s">
        <v>345</v>
      </c>
      <c r="DO371" s="41">
        <v>113746</v>
      </c>
    </row>
    <row r="372" spans="1:119" ht="15.75" x14ac:dyDescent="0.25">
      <c r="A372" t="s">
        <v>677</v>
      </c>
      <c r="B372" t="s">
        <v>346</v>
      </c>
      <c r="C372" s="52">
        <v>6.7012231063109997</v>
      </c>
      <c r="D372" s="52">
        <v>6.5403569356090001</v>
      </c>
      <c r="E372" s="52">
        <v>-0.1608661707019996</v>
      </c>
      <c r="F372" s="124">
        <v>-2.4005493944904019E-2</v>
      </c>
      <c r="G372" s="45">
        <v>7.4282759167090004</v>
      </c>
      <c r="H372" s="45">
        <v>7.6332944954449999</v>
      </c>
      <c r="I372" s="45">
        <v>0.20501857873599949</v>
      </c>
      <c r="J372" s="46">
        <v>2.7599752760238107E-2</v>
      </c>
      <c r="K372" s="47">
        <v>1</v>
      </c>
      <c r="L372" s="55">
        <f t="shared" si="108"/>
        <v>7.2822599167090001</v>
      </c>
      <c r="M372" s="55">
        <f t="shared" si="109"/>
        <v>7.4872784954449996</v>
      </c>
      <c r="N372" s="55">
        <f t="shared" si="110"/>
        <v>0.20501857873599949</v>
      </c>
      <c r="O372" s="129">
        <f t="shared" si="111"/>
        <v>2.8153153153128805E-2</v>
      </c>
      <c r="P372" s="54"/>
      <c r="Q372" s="42">
        <f t="shared" si="112"/>
        <v>66.205843884595623</v>
      </c>
      <c r="R372" s="42">
        <f t="shared" si="113"/>
        <v>64.616539900106702</v>
      </c>
      <c r="S372" s="42">
        <f t="shared" si="114"/>
        <v>71.946293314519167</v>
      </c>
      <c r="T372" s="42">
        <f t="shared" si="115"/>
        <v>73.971808329002741</v>
      </c>
      <c r="AB372" t="s">
        <v>346</v>
      </c>
      <c r="AC372" s="2">
        <v>6.7012231063109997</v>
      </c>
      <c r="AD372" s="2">
        <v>6.7001592164899995</v>
      </c>
      <c r="AE372" s="2">
        <v>-1.0638898210002523E-3</v>
      </c>
      <c r="AF372" s="1">
        <v>-1.5876054328027291E-4</v>
      </c>
      <c r="AG372" s="2">
        <v>7.4282759167090004</v>
      </c>
      <c r="AH372" s="2">
        <v>7.4282759167090004</v>
      </c>
      <c r="AI372" s="2">
        <v>0</v>
      </c>
      <c r="AJ372" s="1">
        <v>0</v>
      </c>
      <c r="AM372" t="s">
        <v>346</v>
      </c>
      <c r="AN372" s="2">
        <v>6.7012231063109997</v>
      </c>
      <c r="AO372" s="2">
        <v>6.5586766691760001</v>
      </c>
      <c r="AP372" s="2">
        <v>-0.14254643713499959</v>
      </c>
      <c r="AQ372" s="1">
        <v>-2.1271704414788678E-2</v>
      </c>
      <c r="AR372" s="2">
        <v>6.7011777070030005</v>
      </c>
      <c r="AS372" s="2">
        <v>-4.5399307999183236E-5</v>
      </c>
      <c r="AT372" s="1">
        <v>-6.7747793617597368E-6</v>
      </c>
      <c r="AU372" s="2">
        <v>6.6999625395260001</v>
      </c>
      <c r="AV372" s="2">
        <v>-1.2605667849996394E-3</v>
      </c>
      <c r="AW372" s="1">
        <v>-1.8810995619776897E-4</v>
      </c>
      <c r="AX372" s="2">
        <v>6.4655378580700003</v>
      </c>
      <c r="AY372" s="2">
        <v>-0.23568524824099946</v>
      </c>
      <c r="AZ372" s="1">
        <v>-3.5170482239136103E-2</v>
      </c>
      <c r="BA372" s="2">
        <v>6.7014738815569999</v>
      </c>
      <c r="BB372" s="2">
        <v>2.5077524600014556E-4</v>
      </c>
      <c r="BC372" s="1">
        <v>3.7422309632397313E-5</v>
      </c>
      <c r="BD372" s="2">
        <v>6.2577860192479999</v>
      </c>
      <c r="BE372" s="2">
        <v>-0.44343708706299978</v>
      </c>
      <c r="BF372" s="1">
        <v>-6.6172559848870688E-2</v>
      </c>
      <c r="BG372" s="1"/>
      <c r="BH372" t="s">
        <v>346</v>
      </c>
      <c r="BI372" s="2">
        <v>7.4282759167090004</v>
      </c>
      <c r="BJ372" s="2">
        <v>7.4938818619039997</v>
      </c>
      <c r="BK372" s="2">
        <v>6.5605945194999293E-2</v>
      </c>
      <c r="BL372" s="1">
        <v>8.8319208832061177E-3</v>
      </c>
      <c r="BM372" s="2">
        <v>7.4282759167090004</v>
      </c>
      <c r="BN372" s="2">
        <v>0</v>
      </c>
      <c r="BO372" s="1">
        <v>0</v>
      </c>
      <c r="BP372" s="2">
        <v>7.4282759167090004</v>
      </c>
      <c r="BQ372" s="2">
        <v>0</v>
      </c>
      <c r="BR372" s="1">
        <v>0</v>
      </c>
      <c r="BS372" s="2">
        <v>7.5512870639500003</v>
      </c>
      <c r="BT372" s="2">
        <v>0.12301114724099982</v>
      </c>
      <c r="BU372" s="1">
        <v>1.6559851656062108E-2</v>
      </c>
      <c r="BV372" s="2">
        <v>7.4282759167090004</v>
      </c>
      <c r="BW372" s="2">
        <v>0</v>
      </c>
      <c r="BX372" s="1">
        <v>0</v>
      </c>
      <c r="BY372" s="2">
        <v>7.6250937522949993</v>
      </c>
      <c r="BZ372" s="2">
        <v>0.19681783558599886</v>
      </c>
      <c r="CA372" s="1">
        <v>2.6495762649753108E-2</v>
      </c>
      <c r="CC372" t="s">
        <v>346</v>
      </c>
      <c r="CE372" s="23">
        <v>6.7012231063109997</v>
      </c>
      <c r="CF372" s="23">
        <v>6.9825383702020005</v>
      </c>
      <c r="CG372" s="23">
        <v>0.28131526389100081</v>
      </c>
      <c r="CH372" s="24">
        <v>4.197968929374505E-2</v>
      </c>
      <c r="CI372" s="2">
        <v>7.4282759167090004</v>
      </c>
      <c r="CJ372" s="2">
        <v>7.4282759167090004</v>
      </c>
      <c r="CK372" s="2">
        <v>0</v>
      </c>
      <c r="CL372" s="1">
        <v>0</v>
      </c>
      <c r="CN372" s="25" t="s">
        <v>346</v>
      </c>
      <c r="CO372" s="27">
        <v>0</v>
      </c>
      <c r="CP372" s="27">
        <v>0.14601600000000001</v>
      </c>
      <c r="CQ372" s="28">
        <f t="shared" si="106"/>
        <v>-0.14601600000000001</v>
      </c>
      <c r="CR372" s="27">
        <f t="shared" si="107"/>
        <v>-0.14601600000000001</v>
      </c>
      <c r="CU372" s="30">
        <v>437</v>
      </c>
      <c r="CV372" s="30"/>
      <c r="CW372" s="15" t="s">
        <v>346</v>
      </c>
      <c r="CX372" s="33" t="s">
        <v>973</v>
      </c>
      <c r="CY372" s="34" t="s">
        <v>346</v>
      </c>
      <c r="CZ372" s="34" t="s">
        <v>976</v>
      </c>
      <c r="DA372" s="32"/>
      <c r="DB372" s="32"/>
      <c r="DC372" t="s">
        <v>346</v>
      </c>
      <c r="DD372">
        <v>101218</v>
      </c>
      <c r="DE372" t="s">
        <v>1045</v>
      </c>
      <c r="DF372" s="30">
        <v>300</v>
      </c>
      <c r="DG372" s="39" t="s">
        <v>346</v>
      </c>
      <c r="DK372" s="30">
        <v>435</v>
      </c>
      <c r="DL372" s="30"/>
      <c r="DM372" s="32"/>
      <c r="DN372" s="32" t="s">
        <v>346</v>
      </c>
      <c r="DO372" s="41">
        <v>100807</v>
      </c>
    </row>
    <row r="373" spans="1:119" ht="15.75" x14ac:dyDescent="0.25">
      <c r="A373" t="s">
        <v>678</v>
      </c>
      <c r="B373" t="s">
        <v>347</v>
      </c>
      <c r="C373" s="52">
        <v>6.7197569288689998</v>
      </c>
      <c r="D373" s="52">
        <v>7.3934648031109997</v>
      </c>
      <c r="E373" s="52">
        <v>0.67370787424199996</v>
      </c>
      <c r="F373" s="124">
        <v>0.10025777440663937</v>
      </c>
      <c r="G373" s="45">
        <v>7.5169181736799997</v>
      </c>
      <c r="H373" s="45">
        <v>7.7263423813580001</v>
      </c>
      <c r="I373" s="45">
        <v>0.20942420767800041</v>
      </c>
      <c r="J373" s="46">
        <v>2.7860381454102516E-2</v>
      </c>
      <c r="K373" s="47">
        <v>2</v>
      </c>
      <c r="L373" s="55">
        <f t="shared" si="108"/>
        <v>7.3549781736799993</v>
      </c>
      <c r="M373" s="55">
        <f t="shared" si="109"/>
        <v>7.5644023813579997</v>
      </c>
      <c r="N373" s="55">
        <f t="shared" si="110"/>
        <v>0.20942420767800041</v>
      </c>
      <c r="O373" s="129">
        <f t="shared" si="111"/>
        <v>2.8473804100116972E-2</v>
      </c>
      <c r="P373" s="54"/>
      <c r="Q373" s="42">
        <f t="shared" si="112"/>
        <v>57.975919528488603</v>
      </c>
      <c r="R373" s="42">
        <f t="shared" si="113"/>
        <v>63.788456189593283</v>
      </c>
      <c r="S373" s="42">
        <f t="shared" si="114"/>
        <v>63.45640582610045</v>
      </c>
      <c r="T373" s="42">
        <f t="shared" si="115"/>
        <v>65.263251094490357</v>
      </c>
      <c r="AB373" t="s">
        <v>347</v>
      </c>
      <c r="AC373" s="2">
        <v>6.7197569288689998</v>
      </c>
      <c r="AD373" s="2">
        <v>6.7189733373689995</v>
      </c>
      <c r="AE373" s="2">
        <v>-7.8359150000029132E-4</v>
      </c>
      <c r="AF373" s="1">
        <v>-1.1661009591490943E-4</v>
      </c>
      <c r="AG373" s="2">
        <v>7.5169181736799997</v>
      </c>
      <c r="AH373" s="2">
        <v>7.5169181736799997</v>
      </c>
      <c r="AI373" s="2">
        <v>0</v>
      </c>
      <c r="AJ373" s="1">
        <v>0</v>
      </c>
      <c r="AM373" t="s">
        <v>347</v>
      </c>
      <c r="AN373" s="2">
        <v>6.7197569288689998</v>
      </c>
      <c r="AO373" s="2">
        <v>6.8516459303409993</v>
      </c>
      <c r="AP373" s="2">
        <v>0.13188900147199956</v>
      </c>
      <c r="AQ373" s="1">
        <v>1.9627049440640667E-2</v>
      </c>
      <c r="AR373" s="2">
        <v>6.7197236086489998</v>
      </c>
      <c r="AS373" s="2">
        <v>-3.332022000002155E-5</v>
      </c>
      <c r="AT373" s="1">
        <v>-4.9585454284623454E-6</v>
      </c>
      <c r="AU373" s="2">
        <v>6.7189287312820003</v>
      </c>
      <c r="AV373" s="2">
        <v>-8.2819758699947954E-4</v>
      </c>
      <c r="AW373" s="1">
        <v>-1.2324814658718218E-4</v>
      </c>
      <c r="AX373" s="2">
        <v>7.0424198022129998</v>
      </c>
      <c r="AY373" s="2">
        <v>0.32266287334400001</v>
      </c>
      <c r="AZ373" s="1">
        <v>4.8017045372250884E-2</v>
      </c>
      <c r="BA373" s="2">
        <v>6.7199407987900006</v>
      </c>
      <c r="BB373" s="2">
        <v>1.8386992100083432E-4</v>
      </c>
      <c r="BC373" s="1">
        <v>2.7362585127283973E-5</v>
      </c>
      <c r="BD373" s="2">
        <v>7.2394770976029994</v>
      </c>
      <c r="BE373" s="2">
        <v>0.51972016873399962</v>
      </c>
      <c r="BF373" s="1">
        <v>7.7342108388059438E-2</v>
      </c>
      <c r="BG373" s="1"/>
      <c r="BH373" t="s">
        <v>347</v>
      </c>
      <c r="BI373" s="2">
        <v>7.5169181736799997</v>
      </c>
      <c r="BJ373" s="2">
        <v>7.5839339201370004</v>
      </c>
      <c r="BK373" s="2">
        <v>6.7015746457000702E-2</v>
      </c>
      <c r="BL373" s="1">
        <v>8.9153220653182021E-3</v>
      </c>
      <c r="BM373" s="2">
        <v>7.5169181736799997</v>
      </c>
      <c r="BN373" s="2">
        <v>0</v>
      </c>
      <c r="BO373" s="1">
        <v>0</v>
      </c>
      <c r="BP373" s="2">
        <v>7.5169181736799997</v>
      </c>
      <c r="BQ373" s="2">
        <v>0</v>
      </c>
      <c r="BR373" s="1">
        <v>0</v>
      </c>
      <c r="BS373" s="2">
        <v>7.6425726982870001</v>
      </c>
      <c r="BT373" s="2">
        <v>0.12565452460700044</v>
      </c>
      <c r="BU373" s="1">
        <v>1.671622887248814E-2</v>
      </c>
      <c r="BV373" s="2">
        <v>7.5169181736799997</v>
      </c>
      <c r="BW373" s="2">
        <v>0</v>
      </c>
      <c r="BX373" s="1">
        <v>0</v>
      </c>
      <c r="BY373" s="2">
        <v>7.717965413051</v>
      </c>
      <c r="BZ373" s="2">
        <v>0.20104723937100033</v>
      </c>
      <c r="CA373" s="1">
        <v>2.674596619595437E-2</v>
      </c>
      <c r="CC373" t="s">
        <v>347</v>
      </c>
      <c r="CE373" s="23">
        <v>6.7197569288689998</v>
      </c>
      <c r="CF373" s="23">
        <v>6.8766196111219999</v>
      </c>
      <c r="CG373" s="23">
        <v>0.15686268225300015</v>
      </c>
      <c r="CH373" s="24">
        <v>2.3343505414473626E-2</v>
      </c>
      <c r="CI373" s="2">
        <v>7.5169181736799997</v>
      </c>
      <c r="CJ373" s="2">
        <v>7.5169181736799997</v>
      </c>
      <c r="CK373" s="2">
        <v>0</v>
      </c>
      <c r="CL373" s="1">
        <v>0</v>
      </c>
      <c r="CN373" s="25" t="s">
        <v>347</v>
      </c>
      <c r="CO373" s="27">
        <v>0</v>
      </c>
      <c r="CP373" s="27">
        <v>0.16194</v>
      </c>
      <c r="CQ373" s="28">
        <f t="shared" si="106"/>
        <v>-0.16194</v>
      </c>
      <c r="CR373" s="27">
        <f t="shared" si="107"/>
        <v>-0.16194</v>
      </c>
      <c r="CU373" s="30">
        <v>438</v>
      </c>
      <c r="CV373" s="30"/>
      <c r="CW373" s="15" t="s">
        <v>347</v>
      </c>
      <c r="CX373" s="33" t="s">
        <v>603</v>
      </c>
      <c r="CY373" s="34" t="s">
        <v>1052</v>
      </c>
      <c r="CZ373" s="34" t="s">
        <v>976</v>
      </c>
      <c r="DA373" s="32"/>
      <c r="DB373" s="32"/>
      <c r="DC373" t="s">
        <v>347</v>
      </c>
      <c r="DD373">
        <v>115906</v>
      </c>
      <c r="DE373" t="s">
        <v>1045</v>
      </c>
      <c r="DF373" s="30">
        <v>183</v>
      </c>
      <c r="DG373" s="39" t="s">
        <v>347</v>
      </c>
      <c r="DK373" s="30">
        <v>436</v>
      </c>
      <c r="DL373" s="30"/>
      <c r="DM373" s="32"/>
      <c r="DN373" s="32" t="s">
        <v>347</v>
      </c>
      <c r="DO373" s="41">
        <v>115030</v>
      </c>
    </row>
    <row r="374" spans="1:119" ht="15.75" x14ac:dyDescent="0.25">
      <c r="A374" t="s">
        <v>679</v>
      </c>
      <c r="B374" t="s">
        <v>348</v>
      </c>
      <c r="C374" s="52">
        <v>4.9759386404839994</v>
      </c>
      <c r="D374" s="52">
        <v>5.2093207126839998</v>
      </c>
      <c r="E374" s="52">
        <v>0.2333820722000004</v>
      </c>
      <c r="F374" s="124">
        <v>4.6902120195216036E-2</v>
      </c>
      <c r="G374" s="45">
        <v>5.007129318534</v>
      </c>
      <c r="H374" s="45">
        <v>5.1670358373299994</v>
      </c>
      <c r="I374" s="45">
        <v>0.15990651879599938</v>
      </c>
      <c r="J374" s="46">
        <v>3.193576770707756E-2</v>
      </c>
      <c r="K374" s="47">
        <v>2</v>
      </c>
      <c r="L374" s="55">
        <f t="shared" si="108"/>
        <v>4.8715473185339997</v>
      </c>
      <c r="M374" s="55">
        <f t="shared" si="109"/>
        <v>5.0314538373299991</v>
      </c>
      <c r="N374" s="55">
        <f t="shared" si="110"/>
        <v>0.15990651879599938</v>
      </c>
      <c r="O374" s="129">
        <f t="shared" si="111"/>
        <v>3.2824584950171487E-2</v>
      </c>
      <c r="P374" s="54"/>
      <c r="Q374" s="42">
        <f t="shared" si="112"/>
        <v>43.533640479820818</v>
      </c>
      <c r="R374" s="42">
        <f t="shared" si="113"/>
        <v>45.575460518140694</v>
      </c>
      <c r="S374" s="42">
        <f t="shared" si="114"/>
        <v>42.620338566889174</v>
      </c>
      <c r="T374" s="42">
        <f t="shared" si="115"/>
        <v>44.019333490783097</v>
      </c>
      <c r="AB374" t="s">
        <v>348</v>
      </c>
      <c r="AC374" s="2">
        <v>4.9759386404839994</v>
      </c>
      <c r="AD374" s="2">
        <v>4.9734318454630007</v>
      </c>
      <c r="AE374" s="2">
        <v>-2.5067950209987089E-3</v>
      </c>
      <c r="AF374" s="1">
        <v>-5.0378334664409727E-4</v>
      </c>
      <c r="AG374" s="2">
        <v>5.007129318534</v>
      </c>
      <c r="AH374" s="2">
        <v>5.0064663256930002</v>
      </c>
      <c r="AI374" s="2">
        <v>-6.6299284099979872E-4</v>
      </c>
      <c r="AJ374" s="1">
        <v>-1.3240976991461275E-4</v>
      </c>
      <c r="AM374" t="s">
        <v>348</v>
      </c>
      <c r="AN374" s="2">
        <v>4.9759386404839994</v>
      </c>
      <c r="AO374" s="2">
        <v>5.0014239859340002</v>
      </c>
      <c r="AP374" s="2">
        <v>2.5485345450000807E-2</v>
      </c>
      <c r="AQ374" s="1">
        <v>5.1217161808735446E-3</v>
      </c>
      <c r="AR374" s="2">
        <v>4.9758331296150002</v>
      </c>
      <c r="AS374" s="2">
        <v>-1.0551086899912576E-4</v>
      </c>
      <c r="AT374" s="1">
        <v>-2.1204214244262253E-5</v>
      </c>
      <c r="AU374" s="2">
        <v>4.9742107513080001</v>
      </c>
      <c r="AV374" s="2">
        <v>-1.7278891759993087E-3</v>
      </c>
      <c r="AW374" s="1">
        <v>-3.4724889128279933E-4</v>
      </c>
      <c r="AX374" s="2">
        <v>5.1215534691220004</v>
      </c>
      <c r="AY374" s="2">
        <v>0.14561482863800101</v>
      </c>
      <c r="AZ374" s="1">
        <v>2.9263791047036979E-2</v>
      </c>
      <c r="BA374" s="2">
        <v>4.9765191872070007</v>
      </c>
      <c r="BB374" s="2">
        <v>5.8054672300134058E-4</v>
      </c>
      <c r="BC374" s="1">
        <v>1.1667079619471996E-4</v>
      </c>
      <c r="BD374" s="2">
        <v>5.1635679947410003</v>
      </c>
      <c r="BE374" s="2">
        <v>0.18762935425700089</v>
      </c>
      <c r="BF374" s="1">
        <v>3.770732877018567E-2</v>
      </c>
      <c r="BG374" s="1"/>
      <c r="BH374" t="s">
        <v>348</v>
      </c>
      <c r="BI374" s="2">
        <v>5.007129318534</v>
      </c>
      <c r="BJ374" s="2">
        <v>5.046594179375</v>
      </c>
      <c r="BK374" s="2">
        <v>3.9464860840999982E-2</v>
      </c>
      <c r="BL374" s="1">
        <v>7.8817338898997322E-3</v>
      </c>
      <c r="BM374" s="2">
        <v>5.0071013732540006</v>
      </c>
      <c r="BN374" s="2">
        <v>-2.794527999938623E-5</v>
      </c>
      <c r="BO374" s="1">
        <v>-5.5810981146315033E-6</v>
      </c>
      <c r="BP374" s="2">
        <v>5.0066642539400004</v>
      </c>
      <c r="BQ374" s="2">
        <v>-4.6506459399964228E-4</v>
      </c>
      <c r="BR374" s="1">
        <v>-9.2880483888881281E-5</v>
      </c>
      <c r="BS374" s="2">
        <v>5.1063667125869996</v>
      </c>
      <c r="BT374" s="2">
        <v>9.9237394052999583E-2</v>
      </c>
      <c r="BU374" s="1">
        <v>1.981921930509567E-2</v>
      </c>
      <c r="BV374" s="2">
        <v>5.0072831436019998</v>
      </c>
      <c r="BW374" s="2">
        <v>1.5382506799976881E-4</v>
      </c>
      <c r="BX374" s="1">
        <v>3.0721209342523249E-5</v>
      </c>
      <c r="BY374" s="2">
        <v>5.1526508453719995</v>
      </c>
      <c r="BZ374" s="2">
        <v>0.14552152683799946</v>
      </c>
      <c r="CA374" s="1">
        <v>2.906286568220803E-2</v>
      </c>
      <c r="CC374" t="s">
        <v>348</v>
      </c>
      <c r="CE374" s="23">
        <v>4.9759386404839994</v>
      </c>
      <c r="CF374" s="23">
        <v>5.0150325894729999</v>
      </c>
      <c r="CG374" s="23">
        <v>3.9093948989000538E-2</v>
      </c>
      <c r="CH374" s="24">
        <v>7.8565978830474389E-3</v>
      </c>
      <c r="CI374" s="2">
        <v>5.007129318534</v>
      </c>
      <c r="CJ374" s="2">
        <v>5.0187495600300007</v>
      </c>
      <c r="CK374" s="2">
        <v>1.1620241496000716E-2</v>
      </c>
      <c r="CL374" s="1">
        <v>2.3207392413429656E-3</v>
      </c>
      <c r="CN374" s="25" t="s">
        <v>348</v>
      </c>
      <c r="CO374" s="27">
        <v>0</v>
      </c>
      <c r="CP374" s="27">
        <v>0.13558200000000001</v>
      </c>
      <c r="CQ374" s="28">
        <f t="shared" si="106"/>
        <v>-0.13558200000000001</v>
      </c>
      <c r="CR374" s="27">
        <f t="shared" si="107"/>
        <v>-0.13558200000000001</v>
      </c>
      <c r="CU374" s="30">
        <v>439</v>
      </c>
      <c r="CV374" s="30"/>
      <c r="CW374" s="15" t="s">
        <v>348</v>
      </c>
      <c r="CX374" s="33" t="s">
        <v>603</v>
      </c>
      <c r="CY374" s="34" t="s">
        <v>348</v>
      </c>
      <c r="CZ374" s="34" t="s">
        <v>976</v>
      </c>
      <c r="DA374" s="32"/>
      <c r="DB374" s="32"/>
      <c r="DC374" t="s">
        <v>348</v>
      </c>
      <c r="DD374">
        <v>114301</v>
      </c>
      <c r="DE374" t="s">
        <v>1045</v>
      </c>
      <c r="DF374" s="30">
        <v>184</v>
      </c>
      <c r="DG374" s="39" t="s">
        <v>348</v>
      </c>
      <c r="DK374" s="30">
        <v>437</v>
      </c>
      <c r="DL374" s="30"/>
      <c r="DM374" s="32"/>
      <c r="DN374" s="32" t="s">
        <v>348</v>
      </c>
      <c r="DO374" s="41">
        <v>113415</v>
      </c>
    </row>
    <row r="375" spans="1:119" ht="15.75" x14ac:dyDescent="0.25">
      <c r="A375" t="s">
        <v>680</v>
      </c>
      <c r="B375" t="s">
        <v>362</v>
      </c>
      <c r="C375" s="52">
        <v>5.4108248638280001</v>
      </c>
      <c r="D375" s="52">
        <v>5.2349169191810008</v>
      </c>
      <c r="E375" s="52">
        <v>-0.17590794464699933</v>
      </c>
      <c r="F375" s="124">
        <v>-3.2510374864092279E-2</v>
      </c>
      <c r="G375" s="45">
        <v>5.9932428762530003</v>
      </c>
      <c r="H375" s="45">
        <v>6.1596267850299995</v>
      </c>
      <c r="I375" s="45">
        <v>0.16638390877699916</v>
      </c>
      <c r="J375" s="46">
        <v>2.7761916580464539E-2</v>
      </c>
      <c r="K375" s="47">
        <v>2</v>
      </c>
      <c r="L375" s="55">
        <f t="shared" si="108"/>
        <v>5.8434028762530001</v>
      </c>
      <c r="M375" s="55">
        <f t="shared" si="109"/>
        <v>6.0097867850299993</v>
      </c>
      <c r="N375" s="55">
        <f t="shared" si="110"/>
        <v>0.16638390877699916</v>
      </c>
      <c r="O375" s="129">
        <f t="shared" si="111"/>
        <v>2.8473804100204451E-2</v>
      </c>
      <c r="P375" s="54"/>
      <c r="Q375" s="42">
        <f t="shared" si="112"/>
        <v>56.717241759203354</v>
      </c>
      <c r="R375" s="42">
        <f t="shared" si="113"/>
        <v>54.873342968354308</v>
      </c>
      <c r="S375" s="42">
        <f t="shared" si="114"/>
        <v>61.251602476446543</v>
      </c>
      <c r="T375" s="42">
        <f t="shared" si="115"/>
        <v>62.995668606184488</v>
      </c>
      <c r="AB375" t="s">
        <v>362</v>
      </c>
      <c r="AC375" s="2">
        <v>5.4108248638280001</v>
      </c>
      <c r="AD375" s="2">
        <v>5.4082311736780007</v>
      </c>
      <c r="AE375" s="2">
        <v>-2.5936901499994391E-3</v>
      </c>
      <c r="AF375" s="1">
        <v>-4.7935207944699201E-4</v>
      </c>
      <c r="AG375" s="2">
        <v>5.9932428762530003</v>
      </c>
      <c r="AH375" s="2">
        <v>5.9932428762530003</v>
      </c>
      <c r="AI375" s="2">
        <v>0</v>
      </c>
      <c r="AJ375" s="1">
        <v>0</v>
      </c>
      <c r="AM375" t="s">
        <v>362</v>
      </c>
      <c r="AN375" s="2">
        <v>5.4108248638280001</v>
      </c>
      <c r="AO375" s="2">
        <v>5.2827411365139998</v>
      </c>
      <c r="AP375" s="2">
        <v>-0.12808372731400031</v>
      </c>
      <c r="AQ375" s="1">
        <v>-2.36717562548097E-2</v>
      </c>
      <c r="AR375" s="2">
        <v>5.4107152148169995</v>
      </c>
      <c r="AS375" s="2">
        <v>-1.0964901100063429E-4</v>
      </c>
      <c r="AT375" s="1">
        <v>-2.0264749601054512E-5</v>
      </c>
      <c r="AU375" s="2">
        <v>5.4086284238179996</v>
      </c>
      <c r="AV375" s="2">
        <v>-2.1964400100005221E-3</v>
      </c>
      <c r="AW375" s="1">
        <v>-4.0593441208640509E-4</v>
      </c>
      <c r="AX375" s="2">
        <v>5.1656857812409998</v>
      </c>
      <c r="AY375" s="2">
        <v>-0.24513908258700035</v>
      </c>
      <c r="AZ375" s="1">
        <v>-4.530530718630054E-2</v>
      </c>
      <c r="BA375" s="2">
        <v>5.4114289369490001</v>
      </c>
      <c r="BB375" s="2">
        <v>6.0407312099997057E-4</v>
      </c>
      <c r="BC375" s="1">
        <v>1.1164159554271852E-4</v>
      </c>
      <c r="BD375" s="2">
        <v>4.982911494673</v>
      </c>
      <c r="BE375" s="2">
        <v>-0.42791336915500011</v>
      </c>
      <c r="BF375" s="1">
        <v>-7.908468300566357E-2</v>
      </c>
      <c r="BG375" s="1"/>
      <c r="BH375" t="s">
        <v>362</v>
      </c>
      <c r="BI375" s="2">
        <v>5.9932428762530003</v>
      </c>
      <c r="BJ375" s="2">
        <v>6.0464857270609995</v>
      </c>
      <c r="BK375" s="2">
        <v>5.3242850807999176E-2</v>
      </c>
      <c r="BL375" s="1">
        <v>8.8838133056417731E-3</v>
      </c>
      <c r="BM375" s="2">
        <v>5.9932428762530003</v>
      </c>
      <c r="BN375" s="2">
        <v>0</v>
      </c>
      <c r="BO375" s="1">
        <v>0</v>
      </c>
      <c r="BP375" s="2">
        <v>5.9932428762530003</v>
      </c>
      <c r="BQ375" s="2">
        <v>0</v>
      </c>
      <c r="BR375" s="1">
        <v>0</v>
      </c>
      <c r="BS375" s="2">
        <v>6.093073221519</v>
      </c>
      <c r="BT375" s="2">
        <v>9.9830345265999654E-2</v>
      </c>
      <c r="BU375" s="1">
        <v>1.6657149948245381E-2</v>
      </c>
      <c r="BV375" s="2">
        <v>5.9932428762530003</v>
      </c>
      <c r="BW375" s="2">
        <v>0</v>
      </c>
      <c r="BX375" s="1">
        <v>0</v>
      </c>
      <c r="BY375" s="2">
        <v>6.1529714286789998</v>
      </c>
      <c r="BZ375" s="2">
        <v>0.15972855242599948</v>
      </c>
      <c r="CA375" s="1">
        <v>2.6651439917259354E-2</v>
      </c>
      <c r="CC375" t="s">
        <v>362</v>
      </c>
      <c r="CE375" s="23">
        <v>5.4108248638280001</v>
      </c>
      <c r="CF375" s="23">
        <v>5.6564544566879995</v>
      </c>
      <c r="CG375" s="23">
        <v>0.24562959285999941</v>
      </c>
      <c r="CH375" s="24">
        <v>4.5395960697612314E-2</v>
      </c>
      <c r="CI375" s="2">
        <v>5.9932428762530003</v>
      </c>
      <c r="CJ375" s="2">
        <v>5.9932428762530003</v>
      </c>
      <c r="CK375" s="2">
        <v>0</v>
      </c>
      <c r="CL375" s="1">
        <v>0</v>
      </c>
      <c r="CN375" s="25" t="s">
        <v>362</v>
      </c>
      <c r="CO375" s="27">
        <v>0</v>
      </c>
      <c r="CP375" s="27">
        <v>0.14984</v>
      </c>
      <c r="CQ375" s="28">
        <f t="shared" si="106"/>
        <v>-0.14984</v>
      </c>
      <c r="CR375" s="27">
        <f t="shared" si="107"/>
        <v>-0.14984</v>
      </c>
      <c r="CU375" s="30">
        <v>456</v>
      </c>
      <c r="CV375" s="30"/>
      <c r="CW375" s="15" t="s">
        <v>362</v>
      </c>
      <c r="CX375" s="36" t="s">
        <v>975</v>
      </c>
      <c r="CY375" s="34" t="s">
        <v>362</v>
      </c>
      <c r="CZ375" s="34" t="s">
        <v>976</v>
      </c>
      <c r="DA375" s="32"/>
      <c r="DB375" s="32"/>
      <c r="DC375" t="s">
        <v>362</v>
      </c>
      <c r="DD375">
        <v>95400</v>
      </c>
      <c r="DE375" t="s">
        <v>1045</v>
      </c>
      <c r="DF375" s="30">
        <v>232</v>
      </c>
      <c r="DG375" s="39" t="s">
        <v>362</v>
      </c>
      <c r="DK375" s="30">
        <v>451</v>
      </c>
      <c r="DL375" s="30"/>
      <c r="DM375" s="32"/>
      <c r="DN375" s="32" t="s">
        <v>362</v>
      </c>
      <c r="DO375" s="41">
        <v>95110</v>
      </c>
    </row>
    <row r="376" spans="1:119" ht="15.75" x14ac:dyDescent="0.25">
      <c r="A376" t="s">
        <v>681</v>
      </c>
      <c r="B376" t="s">
        <v>363</v>
      </c>
      <c r="C376" s="52">
        <v>6.1971596515240002</v>
      </c>
      <c r="D376" s="52">
        <v>6.4950842317789999</v>
      </c>
      <c r="E376" s="52">
        <v>0.29792458025499968</v>
      </c>
      <c r="F376" s="124">
        <v>4.8074375521652786E-2</v>
      </c>
      <c r="G376" s="45">
        <v>6.3402291327950007</v>
      </c>
      <c r="H376" s="45">
        <v>6.5448911784680002</v>
      </c>
      <c r="I376" s="45">
        <v>0.2046620456729995</v>
      </c>
      <c r="J376" s="46">
        <v>3.2279913136637244E-2</v>
      </c>
      <c r="K376" s="47">
        <v>2</v>
      </c>
      <c r="L376" s="55">
        <f t="shared" si="108"/>
        <v>6.1657791327950005</v>
      </c>
      <c r="M376" s="55">
        <f t="shared" si="109"/>
        <v>6.370441178468</v>
      </c>
      <c r="N376" s="55">
        <f t="shared" si="110"/>
        <v>0.2046620456729995</v>
      </c>
      <c r="O376" s="129">
        <f t="shared" si="111"/>
        <v>3.3193217153113373E-2</v>
      </c>
      <c r="P376" s="54"/>
      <c r="Q376" s="42">
        <f t="shared" si="112"/>
        <v>56.002816348786354</v>
      </c>
      <c r="R376" s="42">
        <f t="shared" si="113"/>
        <v>58.695116772208067</v>
      </c>
      <c r="S376" s="42">
        <f t="shared" si="114"/>
        <v>55.719235236449244</v>
      </c>
      <c r="T376" s="42">
        <f t="shared" si="115"/>
        <v>57.568735911258109</v>
      </c>
      <c r="AB376" t="s">
        <v>363</v>
      </c>
      <c r="AC376" s="2">
        <v>6.1971596515240002</v>
      </c>
      <c r="AD376" s="2">
        <v>6.1956548056199994</v>
      </c>
      <c r="AE376" s="2">
        <v>-1.5048459040007955E-3</v>
      </c>
      <c r="AF376" s="1">
        <v>-2.4282832597845452E-4</v>
      </c>
      <c r="AG376" s="2">
        <v>6.3402291327950007</v>
      </c>
      <c r="AH376" s="2">
        <v>6.339842961555</v>
      </c>
      <c r="AI376" s="2">
        <v>-3.861712400006212E-4</v>
      </c>
      <c r="AJ376" s="1">
        <v>-6.090808895267529E-5</v>
      </c>
      <c r="AM376" t="s">
        <v>363</v>
      </c>
      <c r="AN376" s="2">
        <v>6.1971596515240002</v>
      </c>
      <c r="AO376" s="2">
        <v>6.2276245600669995</v>
      </c>
      <c r="AP376" s="2">
        <v>3.0464908542999325E-2</v>
      </c>
      <c r="AQ376" s="1">
        <v>4.9159470234896108E-3</v>
      </c>
      <c r="AR376" s="2">
        <v>6.197095967868</v>
      </c>
      <c r="AS376" s="2">
        <v>-6.3683656000179667E-5</v>
      </c>
      <c r="AT376" s="1">
        <v>-1.0276265189411191E-5</v>
      </c>
      <c r="AU376" s="2">
        <v>6.1958293097059993</v>
      </c>
      <c r="AV376" s="2">
        <v>-1.3303418180008464E-3</v>
      </c>
      <c r="AW376" s="1">
        <v>-2.1466960556255636E-4</v>
      </c>
      <c r="AX376" s="2">
        <v>6.2742568633989997</v>
      </c>
      <c r="AY376" s="2">
        <v>7.7097211874999516E-2</v>
      </c>
      <c r="AZ376" s="1">
        <v>1.2440733531213746E-2</v>
      </c>
      <c r="BA376" s="2">
        <v>6.1975105977820002</v>
      </c>
      <c r="BB376" s="2">
        <v>3.5094625800002888E-4</v>
      </c>
      <c r="BC376" s="1">
        <v>5.6630178619607527E-5</v>
      </c>
      <c r="BD376" s="2">
        <v>6.3230902724740004</v>
      </c>
      <c r="BE376" s="2">
        <v>0.12593062095000018</v>
      </c>
      <c r="BF376" s="1">
        <v>2.032069980947343E-2</v>
      </c>
      <c r="BG376" s="1"/>
      <c r="BH376" t="s">
        <v>363</v>
      </c>
      <c r="BI376" s="2">
        <v>6.3402291327950007</v>
      </c>
      <c r="BJ376" s="2">
        <v>6.3899373836609996</v>
      </c>
      <c r="BK376" s="2">
        <v>4.9708250865998949E-2</v>
      </c>
      <c r="BL376" s="1">
        <v>7.8401347687706933E-3</v>
      </c>
      <c r="BM376" s="2">
        <v>6.3402127724120003</v>
      </c>
      <c r="BN376" s="2">
        <v>-1.6360383000346701E-5</v>
      </c>
      <c r="BO376" s="1">
        <v>-2.5804087924397232E-6</v>
      </c>
      <c r="BP376" s="2">
        <v>6.3398876007589999</v>
      </c>
      <c r="BQ376" s="2">
        <v>-3.4153203600073567E-4</v>
      </c>
      <c r="BR376" s="1">
        <v>-5.3867459495139113E-5</v>
      </c>
      <c r="BS376" s="2">
        <v>6.4384635020629997</v>
      </c>
      <c r="BT376" s="2">
        <v>9.8234369267999E-2</v>
      </c>
      <c r="BU376" s="1">
        <v>1.549382005137309E-2</v>
      </c>
      <c r="BV376" s="2">
        <v>6.3403193197309999</v>
      </c>
      <c r="BW376" s="2">
        <v>9.018693599927019E-5</v>
      </c>
      <c r="BX376" s="1">
        <v>1.4224554682539139E-5</v>
      </c>
      <c r="BY376" s="2">
        <v>6.4980798493709999</v>
      </c>
      <c r="BZ376" s="2">
        <v>0.15785071657599925</v>
      </c>
      <c r="CA376" s="1">
        <v>2.4896689578537832E-2</v>
      </c>
      <c r="CC376" t="s">
        <v>363</v>
      </c>
      <c r="CE376" s="23">
        <v>6.1971596515240002</v>
      </c>
      <c r="CF376" s="23">
        <v>6.3677789312449997</v>
      </c>
      <c r="CG376" s="23">
        <v>0.17061927972099955</v>
      </c>
      <c r="CH376" s="24">
        <v>2.7531851576397745E-2</v>
      </c>
      <c r="CI376" s="2">
        <v>6.3402291327950007</v>
      </c>
      <c r="CJ376" s="2">
        <v>6.3849647644920005</v>
      </c>
      <c r="CK376" s="2">
        <v>4.4735631696999789E-2</v>
      </c>
      <c r="CL376" s="1">
        <v>7.0558383238239087E-3</v>
      </c>
      <c r="CN376" s="25" t="s">
        <v>363</v>
      </c>
      <c r="CO376" s="27">
        <v>0</v>
      </c>
      <c r="CP376" s="27">
        <v>0.17444999999999999</v>
      </c>
      <c r="CQ376" s="28">
        <f t="shared" si="106"/>
        <v>-0.17444999999999999</v>
      </c>
      <c r="CR376" s="27">
        <f t="shared" si="107"/>
        <v>-0.17444999999999999</v>
      </c>
      <c r="CU376" s="30">
        <v>457</v>
      </c>
      <c r="CV376" s="30"/>
      <c r="CW376" s="15" t="s">
        <v>363</v>
      </c>
      <c r="CX376" s="36" t="s">
        <v>975</v>
      </c>
      <c r="CY376" s="34" t="s">
        <v>363</v>
      </c>
      <c r="CZ376" s="34" t="s">
        <v>976</v>
      </c>
      <c r="DA376" s="32"/>
      <c r="DB376" s="32"/>
      <c r="DC376" t="s">
        <v>363</v>
      </c>
      <c r="DD376">
        <v>110658</v>
      </c>
      <c r="DE376" t="s">
        <v>1045</v>
      </c>
      <c r="DF376" s="30">
        <v>233</v>
      </c>
      <c r="DG376" s="39" t="s">
        <v>363</v>
      </c>
      <c r="DK376" s="30">
        <v>452</v>
      </c>
      <c r="DL376" s="30"/>
      <c r="DM376" s="32"/>
      <c r="DN376" s="32" t="s">
        <v>363</v>
      </c>
      <c r="DO376" s="41">
        <v>110006</v>
      </c>
    </row>
    <row r="377" spans="1:119" ht="15.75" x14ac:dyDescent="0.25">
      <c r="A377" t="s">
        <v>682</v>
      </c>
      <c r="B377" t="s">
        <v>364</v>
      </c>
      <c r="C377" s="52">
        <v>4.3175113988570004</v>
      </c>
      <c r="D377" s="52">
        <v>4.4083855580879998</v>
      </c>
      <c r="E377" s="52">
        <v>9.0874159230999396E-2</v>
      </c>
      <c r="F377" s="124">
        <v>2.1047809915465895E-2</v>
      </c>
      <c r="G377" s="45">
        <v>4.2700198751760006</v>
      </c>
      <c r="H377" s="45">
        <v>4.3792767373970003</v>
      </c>
      <c r="I377" s="45">
        <v>0.10925686222099973</v>
      </c>
      <c r="J377" s="46">
        <v>2.558696807388898E-2</v>
      </c>
      <c r="K377" s="47">
        <v>3</v>
      </c>
      <c r="L377" s="55">
        <f t="shared" si="108"/>
        <v>4.1352848751760005</v>
      </c>
      <c r="M377" s="55">
        <f t="shared" si="109"/>
        <v>4.2445417373970002</v>
      </c>
      <c r="N377" s="55">
        <f t="shared" si="110"/>
        <v>0.10925686222099973</v>
      </c>
      <c r="O377" s="129">
        <f t="shared" si="111"/>
        <v>2.6420637397163521E-2</v>
      </c>
      <c r="P377" s="54"/>
      <c r="Q377" s="42">
        <f t="shared" si="112"/>
        <v>42.733675124533576</v>
      </c>
      <c r="R377" s="42">
        <f t="shared" si="113"/>
        <v>43.633125395544027</v>
      </c>
      <c r="S377" s="42">
        <f t="shared" si="114"/>
        <v>40.930041423851613</v>
      </c>
      <c r="T377" s="42">
        <f t="shared" si="115"/>
        <v>42.011439206962081</v>
      </c>
      <c r="AB377" t="s">
        <v>364</v>
      </c>
      <c r="AC377" s="2">
        <v>4.3175113988570004</v>
      </c>
      <c r="AD377" s="2">
        <v>4.3159967415180001</v>
      </c>
      <c r="AE377" s="2">
        <v>-1.5146573390003581E-3</v>
      </c>
      <c r="AF377" s="1">
        <v>-3.508172183173256E-4</v>
      </c>
      <c r="AG377" s="2">
        <v>4.2700198751760006</v>
      </c>
      <c r="AH377" s="2">
        <v>4.2695742359840008</v>
      </c>
      <c r="AI377" s="2">
        <v>-4.4563919199980262E-4</v>
      </c>
      <c r="AJ377" s="1">
        <v>-1.0436466457464308E-4</v>
      </c>
      <c r="AM377" t="s">
        <v>364</v>
      </c>
      <c r="AN377" s="2">
        <v>4.3175113988570004</v>
      </c>
      <c r="AO377" s="2">
        <v>4.3456886492980003</v>
      </c>
      <c r="AP377" s="2">
        <v>2.8177250440999835E-2</v>
      </c>
      <c r="AQ377" s="1">
        <v>6.5262712331134462E-3</v>
      </c>
      <c r="AR377" s="2">
        <v>4.3174477608870001</v>
      </c>
      <c r="AS377" s="2">
        <v>-6.3637970000307575E-5</v>
      </c>
      <c r="AT377" s="1">
        <v>-1.4739502486815627E-5</v>
      </c>
      <c r="AU377" s="2">
        <v>4.3165641767619993</v>
      </c>
      <c r="AV377" s="2">
        <v>-9.4722209500108789E-4</v>
      </c>
      <c r="AW377" s="1">
        <v>-2.1939075719680821E-4</v>
      </c>
      <c r="AX377" s="2">
        <v>4.3842510149200002</v>
      </c>
      <c r="AY377" s="2">
        <v>6.6739616062999829E-2</v>
      </c>
      <c r="AZ377" s="1">
        <v>1.5457889950370065E-2</v>
      </c>
      <c r="BA377" s="2">
        <v>4.317861371207</v>
      </c>
      <c r="BB377" s="2">
        <v>3.4997234999956106E-4</v>
      </c>
      <c r="BC377" s="1">
        <v>8.1058813207120019E-5</v>
      </c>
      <c r="BD377" s="2">
        <v>4.4280321422859998</v>
      </c>
      <c r="BE377" s="2">
        <v>0.11052074342899942</v>
      </c>
      <c r="BF377" s="1">
        <v>2.5598251682267294E-2</v>
      </c>
      <c r="BG377" s="1"/>
      <c r="BH377" t="s">
        <v>364</v>
      </c>
      <c r="BI377" s="2">
        <v>4.2700198751760006</v>
      </c>
      <c r="BJ377" s="2">
        <v>4.305281466966</v>
      </c>
      <c r="BK377" s="2">
        <v>3.5261591789999436E-2</v>
      </c>
      <c r="BL377" s="1">
        <v>8.2579455882617024E-3</v>
      </c>
      <c r="BM377" s="2">
        <v>4.2700011096120001</v>
      </c>
      <c r="BN377" s="2">
        <v>-1.8765564000489121E-5</v>
      </c>
      <c r="BO377" s="1">
        <v>-4.3947252118388901E-6</v>
      </c>
      <c r="BP377" s="2">
        <v>4.2697227491650001</v>
      </c>
      <c r="BQ377" s="2">
        <v>-2.9712601100051472E-4</v>
      </c>
      <c r="BR377" s="1">
        <v>-6.9584222014486022E-5</v>
      </c>
      <c r="BS377" s="2">
        <v>4.340609052614</v>
      </c>
      <c r="BT377" s="2">
        <v>7.0589177437999417E-2</v>
      </c>
      <c r="BU377" s="1">
        <v>1.6531346340651374E-2</v>
      </c>
      <c r="BV377" s="2">
        <v>4.2701231417070007</v>
      </c>
      <c r="BW377" s="2">
        <v>1.0326653100012351E-4</v>
      </c>
      <c r="BX377" s="1">
        <v>2.4184086730010148E-5</v>
      </c>
      <c r="BY377" s="2">
        <v>4.3815427055599994</v>
      </c>
      <c r="BZ377" s="2">
        <v>0.11152283038399879</v>
      </c>
      <c r="CA377" s="1">
        <v>2.61176373047683E-2</v>
      </c>
      <c r="CC377" t="s">
        <v>364</v>
      </c>
      <c r="CE377" s="23">
        <v>4.3175113988570004</v>
      </c>
      <c r="CF377" s="23">
        <v>4.2925287498840001</v>
      </c>
      <c r="CG377" s="23">
        <v>-2.4982648973000288E-2</v>
      </c>
      <c r="CH377" s="24">
        <v>-5.7863539120276758E-3</v>
      </c>
      <c r="CI377" s="2">
        <v>4.2700198751760006</v>
      </c>
      <c r="CJ377" s="2">
        <v>4.2661026436469998</v>
      </c>
      <c r="CK377" s="2">
        <v>-3.9172315290008086E-3</v>
      </c>
      <c r="CL377" s="1">
        <v>-9.173801629762553E-4</v>
      </c>
      <c r="CN377" s="25" t="s">
        <v>364</v>
      </c>
      <c r="CO377" s="27">
        <v>0</v>
      </c>
      <c r="CP377" s="27">
        <v>0.13473499999999999</v>
      </c>
      <c r="CQ377" s="28">
        <f t="shared" si="106"/>
        <v>-0.13473499999999999</v>
      </c>
      <c r="CR377" s="27">
        <f t="shared" si="107"/>
        <v>-0.13473499999999999</v>
      </c>
      <c r="CU377" s="30">
        <v>458</v>
      </c>
      <c r="CV377" s="30"/>
      <c r="CW377" s="15" t="s">
        <v>364</v>
      </c>
      <c r="CX377" s="33" t="s">
        <v>603</v>
      </c>
      <c r="CY377" s="34" t="s">
        <v>364</v>
      </c>
      <c r="CZ377" s="34" t="s">
        <v>976</v>
      </c>
      <c r="DA377" s="32"/>
      <c r="DB377" s="32"/>
      <c r="DC377" t="s">
        <v>364</v>
      </c>
      <c r="DD377">
        <v>101033</v>
      </c>
      <c r="DE377" t="s">
        <v>1045</v>
      </c>
      <c r="DF377" s="30">
        <v>185</v>
      </c>
      <c r="DG377" s="39" t="s">
        <v>364</v>
      </c>
      <c r="DK377" s="30">
        <v>453</v>
      </c>
      <c r="DL377" s="30"/>
      <c r="DM377" s="32"/>
      <c r="DN377" s="32" t="s">
        <v>364</v>
      </c>
      <c r="DO377" s="41">
        <v>100286</v>
      </c>
    </row>
    <row r="378" spans="1:119" ht="15.75" x14ac:dyDescent="0.25">
      <c r="B378" t="s">
        <v>365</v>
      </c>
      <c r="C378" s="52">
        <v>6.8117742357699997</v>
      </c>
      <c r="D378" s="52">
        <v>6.8924202876680001</v>
      </c>
      <c r="E378" s="52">
        <v>8.0646051898000337E-2</v>
      </c>
      <c r="F378" s="124">
        <v>1.1839213853346997E-2</v>
      </c>
      <c r="G378" s="45">
        <v>7.4886829919640006</v>
      </c>
      <c r="H378" s="45">
        <v>7.6946488138099998</v>
      </c>
      <c r="I378" s="45">
        <v>0.20596582184599921</v>
      </c>
      <c r="J378" s="46">
        <v>2.7503610723944145E-2</v>
      </c>
      <c r="K378" s="47">
        <v>1</v>
      </c>
      <c r="L378" s="55">
        <f t="shared" si="108"/>
        <v>7.3159059919640006</v>
      </c>
      <c r="M378" s="55">
        <f t="shared" si="109"/>
        <v>7.5218718138099998</v>
      </c>
      <c r="N378" s="55">
        <f t="shared" si="110"/>
        <v>0.20596582184599921</v>
      </c>
      <c r="O378" s="129">
        <f t="shared" si="111"/>
        <v>2.8153153153175823E-2</v>
      </c>
      <c r="P378" s="54"/>
      <c r="Q378" s="42">
        <f t="shared" si="112"/>
        <v>54.137320668314466</v>
      </c>
      <c r="R378" s="42">
        <f t="shared" si="113"/>
        <v>54.77826398515387</v>
      </c>
      <c r="S378" s="42">
        <f t="shared" si="114"/>
        <v>58.143962932063843</v>
      </c>
      <c r="T378" s="42">
        <f t="shared" si="115"/>
        <v>59.78089882542281</v>
      </c>
      <c r="AB378" t="s">
        <v>365</v>
      </c>
      <c r="AC378" s="2">
        <v>6.8117742357699997</v>
      </c>
      <c r="AD378" s="2">
        <v>6.8067332054479994</v>
      </c>
      <c r="AE378" s="2">
        <v>-5.0410303220003172E-3</v>
      </c>
      <c r="AF378" s="1">
        <v>-7.4004659395915547E-4</v>
      </c>
      <c r="AG378" s="2">
        <v>7.4886829919640006</v>
      </c>
      <c r="AH378" s="2">
        <v>7.4886829919640006</v>
      </c>
      <c r="AI378" s="2">
        <v>0</v>
      </c>
      <c r="AJ378" s="1">
        <v>0</v>
      </c>
      <c r="AM378" t="s">
        <v>365</v>
      </c>
      <c r="AN378" s="2">
        <v>6.8117742357699997</v>
      </c>
      <c r="AO378" s="2">
        <v>6.6944394980819997</v>
      </c>
      <c r="AP378" s="2">
        <v>-0.11733473768800007</v>
      </c>
      <c r="AQ378" s="1">
        <v>-1.7225282815723941E-2</v>
      </c>
      <c r="AR378" s="2">
        <v>6.8115613320610002</v>
      </c>
      <c r="AS378" s="2">
        <v>-2.1290370899951228E-4</v>
      </c>
      <c r="AT378" s="1">
        <v>-3.1255250340140746E-5</v>
      </c>
      <c r="AU378" s="2">
        <v>6.8076815287960004</v>
      </c>
      <c r="AV378" s="2">
        <v>-4.0927069739993271E-3</v>
      </c>
      <c r="AW378" s="1">
        <v>-6.0082833522398581E-4</v>
      </c>
      <c r="AX378" s="2">
        <v>6.6536797987940002</v>
      </c>
      <c r="AY378" s="2">
        <v>-0.15809443697599956</v>
      </c>
      <c r="AZ378" s="1">
        <v>-2.3208995410595644E-2</v>
      </c>
      <c r="BA378" s="2">
        <v>6.8129468295890003</v>
      </c>
      <c r="BB378" s="2">
        <v>1.1725938190005891E-3</v>
      </c>
      <c r="BC378" s="1">
        <v>1.7214220237116236E-4</v>
      </c>
      <c r="BD378" s="2">
        <v>6.4930953704380006</v>
      </c>
      <c r="BE378" s="2">
        <v>-0.31867886533199918</v>
      </c>
      <c r="BF378" s="1">
        <v>-4.6783533085778477E-2</v>
      </c>
      <c r="BG378" s="1"/>
      <c r="BH378" t="s">
        <v>365</v>
      </c>
      <c r="BI378" s="2">
        <v>7.4886829919640006</v>
      </c>
      <c r="BJ378" s="2">
        <v>7.5545920549550001</v>
      </c>
      <c r="BK378" s="2">
        <v>6.5909062990999523E-2</v>
      </c>
      <c r="BL378" s="1">
        <v>8.8011554316994867E-3</v>
      </c>
      <c r="BM378" s="2">
        <v>7.4886829919640006</v>
      </c>
      <c r="BN378" s="2">
        <v>0</v>
      </c>
      <c r="BO378" s="1">
        <v>0</v>
      </c>
      <c r="BP378" s="2">
        <v>7.4886829919640006</v>
      </c>
      <c r="BQ378" s="2">
        <v>0</v>
      </c>
      <c r="BR378" s="1">
        <v>0</v>
      </c>
      <c r="BS378" s="2">
        <v>7.6122624850719998</v>
      </c>
      <c r="BT378" s="2">
        <v>0.12357949310799921</v>
      </c>
      <c r="BU378" s="1">
        <v>1.6502166434419856E-2</v>
      </c>
      <c r="BV378" s="2">
        <v>7.4886829919640006</v>
      </c>
      <c r="BW378" s="2">
        <v>0</v>
      </c>
      <c r="BX378" s="1">
        <v>0</v>
      </c>
      <c r="BY378" s="2">
        <v>7.6864101809359999</v>
      </c>
      <c r="BZ378" s="2">
        <v>0.19772718897199937</v>
      </c>
      <c r="CA378" s="1">
        <v>2.6403466294965032E-2</v>
      </c>
      <c r="CC378" t="s">
        <v>365</v>
      </c>
      <c r="CE378" s="23">
        <v>6.8117742357699997</v>
      </c>
      <c r="CF378" s="23">
        <v>7.2006866541269998</v>
      </c>
      <c r="CG378" s="23">
        <v>0.38891241835700008</v>
      </c>
      <c r="CH378" s="24">
        <v>5.7094143889082898E-2</v>
      </c>
      <c r="CI378" s="2">
        <v>7.4886829919640006</v>
      </c>
      <c r="CJ378" s="2">
        <v>7.4886829919640006</v>
      </c>
      <c r="CK378" s="2">
        <v>0</v>
      </c>
      <c r="CL378" s="1">
        <v>0</v>
      </c>
      <c r="CN378" s="25" t="s">
        <v>365</v>
      </c>
      <c r="CO378" s="27">
        <v>0</v>
      </c>
      <c r="CP378" s="27">
        <v>0.17277699999999999</v>
      </c>
      <c r="CQ378" s="28">
        <f t="shared" si="106"/>
        <v>-0.17277699999999999</v>
      </c>
      <c r="CR378" s="27">
        <f t="shared" si="107"/>
        <v>-0.17277699999999999</v>
      </c>
      <c r="CU378" s="30">
        <v>459</v>
      </c>
      <c r="CV378" s="30"/>
      <c r="CW378" s="15" t="s">
        <v>365</v>
      </c>
      <c r="CX378" s="33" t="s">
        <v>971</v>
      </c>
      <c r="CY378" s="34" t="s">
        <v>365</v>
      </c>
      <c r="CZ378" s="34" t="s">
        <v>976</v>
      </c>
      <c r="DA378" s="32"/>
      <c r="DB378" s="32"/>
      <c r="DC378" t="s">
        <v>365</v>
      </c>
      <c r="DD378">
        <v>125824</v>
      </c>
      <c r="DE378" t="s">
        <v>1045</v>
      </c>
      <c r="DF378" s="30">
        <v>255</v>
      </c>
      <c r="DG378" s="39" t="s">
        <v>365</v>
      </c>
      <c r="DK378" s="30">
        <v>454</v>
      </c>
      <c r="DL378" s="30"/>
      <c r="DM378" s="32"/>
      <c r="DN378" s="32" t="s">
        <v>365</v>
      </c>
      <c r="DO378" s="41">
        <v>125483</v>
      </c>
    </row>
    <row r="379" spans="1:119" ht="15.75" x14ac:dyDescent="0.25">
      <c r="B379" t="s">
        <v>366</v>
      </c>
      <c r="C379" s="52">
        <v>4.6141330389070001</v>
      </c>
      <c r="D379" s="52">
        <v>4.7825990120169992</v>
      </c>
      <c r="E379" s="52">
        <v>0.16846597310999911</v>
      </c>
      <c r="F379" s="124">
        <v>3.6510861669889233E-2</v>
      </c>
      <c r="G379" s="45">
        <v>4.7443263399759994</v>
      </c>
      <c r="H379" s="45">
        <v>4.8757087135979997</v>
      </c>
      <c r="I379" s="45">
        <v>0.13138237362200034</v>
      </c>
      <c r="J379" s="46">
        <v>2.7692524545574363E-2</v>
      </c>
      <c r="K379" s="47">
        <v>1</v>
      </c>
      <c r="L379" s="55">
        <f t="shared" si="108"/>
        <v>4.6497193399759995</v>
      </c>
      <c r="M379" s="55">
        <f t="shared" si="109"/>
        <v>4.7811017135979998</v>
      </c>
      <c r="N379" s="55">
        <f t="shared" si="110"/>
        <v>0.13138237362200034</v>
      </c>
      <c r="O379" s="129">
        <f t="shared" si="111"/>
        <v>2.8255979343191604E-2</v>
      </c>
      <c r="P379" s="54"/>
      <c r="Q379" s="42">
        <f t="shared" si="112"/>
        <v>43.288610928858247</v>
      </c>
      <c r="R379" s="42">
        <f t="shared" si="113"/>
        <v>44.869115414363442</v>
      </c>
      <c r="S379" s="42">
        <f t="shared" si="114"/>
        <v>43.622472464358751</v>
      </c>
      <c r="T379" s="42">
        <f t="shared" si="115"/>
        <v>44.855068145210623</v>
      </c>
      <c r="AB379" t="s">
        <v>366</v>
      </c>
      <c r="AC379" s="2">
        <v>4.6141330389070001</v>
      </c>
      <c r="AD379" s="2">
        <v>4.6126559067460002</v>
      </c>
      <c r="AE379" s="2">
        <v>-1.4771321609998722E-3</v>
      </c>
      <c r="AF379" s="1">
        <v>-3.2013211334491054E-4</v>
      </c>
      <c r="AG379" s="2">
        <v>4.7443263399759994</v>
      </c>
      <c r="AH379" s="2">
        <v>4.7443263399759994</v>
      </c>
      <c r="AI379" s="2">
        <v>0</v>
      </c>
      <c r="AJ379" s="1">
        <v>0</v>
      </c>
      <c r="AM379" t="s">
        <v>366</v>
      </c>
      <c r="AN379" s="2">
        <v>4.6141330389070001</v>
      </c>
      <c r="AO379" s="2">
        <v>4.65774222718</v>
      </c>
      <c r="AP379" s="2">
        <v>4.3609188272999866E-2</v>
      </c>
      <c r="AQ379" s="1">
        <v>9.451220392927822E-3</v>
      </c>
      <c r="AR379" s="2">
        <v>4.6140709819400003</v>
      </c>
      <c r="AS379" s="2">
        <v>-6.2056966999790575E-5</v>
      </c>
      <c r="AT379" s="1">
        <v>-1.3449323302236358E-5</v>
      </c>
      <c r="AU379" s="2">
        <v>4.6132130172459993</v>
      </c>
      <c r="AV379" s="2">
        <v>-9.2002166100080274E-4</v>
      </c>
      <c r="AW379" s="1">
        <v>-1.9939209668274721E-4</v>
      </c>
      <c r="AX379" s="2">
        <v>4.7376925230599998</v>
      </c>
      <c r="AY379" s="2">
        <v>0.12355948415299967</v>
      </c>
      <c r="AZ379" s="1">
        <v>2.6778483219085627E-2</v>
      </c>
      <c r="BA379" s="2">
        <v>4.6144743097180001</v>
      </c>
      <c r="BB379" s="2">
        <v>3.4127081099999401E-4</v>
      </c>
      <c r="BC379" s="1">
        <v>7.3962065706027961E-5</v>
      </c>
      <c r="BD379" s="2">
        <v>4.8040221522819992</v>
      </c>
      <c r="BE379" s="2">
        <v>0.18988911337499914</v>
      </c>
      <c r="BF379" s="1">
        <v>4.1153801109293599E-2</v>
      </c>
      <c r="BG379" s="1"/>
      <c r="BH379" t="s">
        <v>366</v>
      </c>
      <c r="BI379" s="2">
        <v>4.7443263399759994</v>
      </c>
      <c r="BJ379" s="2">
        <v>4.7862157033989998</v>
      </c>
      <c r="BK379" s="2">
        <v>4.1889363423000425E-2</v>
      </c>
      <c r="BL379" s="1">
        <v>8.8293596226798211E-3</v>
      </c>
      <c r="BM379" s="2">
        <v>4.7443263399759994</v>
      </c>
      <c r="BN379" s="2">
        <v>0</v>
      </c>
      <c r="BO379" s="1">
        <v>0</v>
      </c>
      <c r="BP379" s="2">
        <v>4.7443263399759994</v>
      </c>
      <c r="BQ379" s="2">
        <v>0</v>
      </c>
      <c r="BR379" s="1">
        <v>0</v>
      </c>
      <c r="BS379" s="2">
        <v>4.8252602007779997</v>
      </c>
      <c r="BT379" s="2">
        <v>8.0933860802000268E-2</v>
      </c>
      <c r="BU379" s="1">
        <v>1.7059083840849299E-2</v>
      </c>
      <c r="BV379" s="2">
        <v>4.7443263399759994</v>
      </c>
      <c r="BW379" s="2">
        <v>0</v>
      </c>
      <c r="BX379" s="1">
        <v>0</v>
      </c>
      <c r="BY379" s="2">
        <v>4.8770522495299993</v>
      </c>
      <c r="BZ379" s="2">
        <v>0.13272590955399988</v>
      </c>
      <c r="CA379" s="1">
        <v>2.7975712470628931E-2</v>
      </c>
      <c r="CC379" t="s">
        <v>366</v>
      </c>
      <c r="CE379" s="23">
        <v>4.6141330389070001</v>
      </c>
      <c r="CF379" s="23">
        <v>4.5878949191110001</v>
      </c>
      <c r="CG379" s="23">
        <v>-2.6238119795999992E-2</v>
      </c>
      <c r="CH379" s="24">
        <v>-5.6864679832065055E-3</v>
      </c>
      <c r="CI379" s="2">
        <v>4.7443263399759994</v>
      </c>
      <c r="CJ379" s="2">
        <v>4.7443263399759994</v>
      </c>
      <c r="CK379" s="2">
        <v>0</v>
      </c>
      <c r="CL379" s="1">
        <v>0</v>
      </c>
      <c r="CN379" s="25" t="s">
        <v>366</v>
      </c>
      <c r="CO379" s="27">
        <v>0</v>
      </c>
      <c r="CP379" s="27">
        <v>9.4606999999999997E-2</v>
      </c>
      <c r="CQ379" s="28">
        <f t="shared" ref="CQ379:CQ400" si="116">CH435-CO379-CP379</f>
        <v>-9.4606999999999997E-2</v>
      </c>
      <c r="CR379" s="27">
        <f t="shared" ref="CR379:CR400" si="117">CI435-CO379-CP379</f>
        <v>-9.4606999999999997E-2</v>
      </c>
      <c r="CU379" s="30">
        <v>460</v>
      </c>
      <c r="CV379" s="30"/>
      <c r="CW379" s="15" t="s">
        <v>366</v>
      </c>
      <c r="CX379" s="36" t="s">
        <v>975</v>
      </c>
      <c r="CY379" s="34" t="s">
        <v>366</v>
      </c>
      <c r="CZ379" s="34" t="s">
        <v>976</v>
      </c>
      <c r="DA379" s="32"/>
      <c r="DB379" s="32"/>
      <c r="DC379" t="s">
        <v>366</v>
      </c>
      <c r="DD379">
        <v>106590</v>
      </c>
      <c r="DE379" t="s">
        <v>1045</v>
      </c>
      <c r="DF379" s="30">
        <v>234</v>
      </c>
      <c r="DG379" s="39" t="s">
        <v>366</v>
      </c>
      <c r="DK379" s="30">
        <v>455</v>
      </c>
      <c r="DL379" s="30"/>
      <c r="DM379" s="32"/>
      <c r="DN379" s="32" t="s">
        <v>366</v>
      </c>
      <c r="DO379" s="41">
        <v>106485</v>
      </c>
    </row>
    <row r="380" spans="1:119" ht="15.75" x14ac:dyDescent="0.25">
      <c r="A380" t="s">
        <v>683</v>
      </c>
      <c r="B380" t="s">
        <v>367</v>
      </c>
      <c r="C380" s="52">
        <v>5.6051870980860006</v>
      </c>
      <c r="D380" s="52">
        <v>6.0567899926190005</v>
      </c>
      <c r="E380" s="52">
        <v>0.45160289453299995</v>
      </c>
      <c r="F380" s="124">
        <v>8.0568745811751497E-2</v>
      </c>
      <c r="G380" s="45">
        <v>5.8130190156469999</v>
      </c>
      <c r="H380" s="45">
        <v>6.0354383503970004</v>
      </c>
      <c r="I380" s="45">
        <v>0.22241933475000053</v>
      </c>
      <c r="J380" s="46">
        <v>3.826227544608244E-2</v>
      </c>
      <c r="K380" s="47">
        <v>2</v>
      </c>
      <c r="L380" s="55">
        <f t="shared" si="108"/>
        <v>5.640821015647</v>
      </c>
      <c r="M380" s="55">
        <f t="shared" si="109"/>
        <v>5.8632403503970005</v>
      </c>
      <c r="N380" s="55">
        <f t="shared" si="110"/>
        <v>0.22241933475000053</v>
      </c>
      <c r="O380" s="129">
        <f t="shared" si="111"/>
        <v>3.9430312384143094E-2</v>
      </c>
      <c r="P380" s="54"/>
      <c r="Q380" s="42">
        <f t="shared" si="112"/>
        <v>43.675194393601281</v>
      </c>
      <c r="R380" s="42">
        <f t="shared" si="113"/>
        <v>47.194050028978168</v>
      </c>
      <c r="S380" s="42">
        <f t="shared" si="114"/>
        <v>43.95285118707632</v>
      </c>
      <c r="T380" s="42">
        <f t="shared" si="115"/>
        <v>45.685925839556489</v>
      </c>
      <c r="AB380" t="s">
        <v>367</v>
      </c>
      <c r="AC380" s="2">
        <v>5.6051870980860006</v>
      </c>
      <c r="AD380" s="2">
        <v>5.6020046724050001</v>
      </c>
      <c r="AE380" s="2">
        <v>-3.182425681000467E-3</v>
      </c>
      <c r="AF380" s="1">
        <v>-5.6776439845998496E-4</v>
      </c>
      <c r="AG380" s="2">
        <v>5.8130190156469999</v>
      </c>
      <c r="AH380" s="2">
        <v>5.8130190156469999</v>
      </c>
      <c r="AI380" s="2">
        <v>0</v>
      </c>
      <c r="AJ380" s="1">
        <v>0</v>
      </c>
      <c r="AM380" t="s">
        <v>367</v>
      </c>
      <c r="AN380" s="2">
        <v>5.6051870980860006</v>
      </c>
      <c r="AO380" s="2">
        <v>5.7219269499080001</v>
      </c>
      <c r="AP380" s="2">
        <v>0.11673985182199953</v>
      </c>
      <c r="AQ380" s="1">
        <v>2.0827110635051344E-2</v>
      </c>
      <c r="AR380" s="2">
        <v>5.6050530982889999</v>
      </c>
      <c r="AS380" s="2">
        <v>-1.3399979700068343E-4</v>
      </c>
      <c r="AT380" s="1">
        <v>-2.3906391464870148E-5</v>
      </c>
      <c r="AU380" s="2">
        <v>5.6029495849300002</v>
      </c>
      <c r="AV380" s="2">
        <v>-2.2375131560004036E-3</v>
      </c>
      <c r="AW380" s="1">
        <v>-3.9918616753479034E-4</v>
      </c>
      <c r="AX380" s="2">
        <v>5.7982389488179997</v>
      </c>
      <c r="AY380" s="2">
        <v>0.19305185073199915</v>
      </c>
      <c r="AZ380" s="1">
        <v>3.444164259885641E-2</v>
      </c>
      <c r="BA380" s="2">
        <v>5.6059244792919998</v>
      </c>
      <c r="BB380" s="2">
        <v>7.373812059991991E-4</v>
      </c>
      <c r="BC380" s="1">
        <v>1.3155336175147341E-4</v>
      </c>
      <c r="BD380" s="2">
        <v>5.9780940079429996</v>
      </c>
      <c r="BE380" s="2">
        <v>0.37290690985699904</v>
      </c>
      <c r="BF380" s="1">
        <v>6.6528896062066384E-2</v>
      </c>
      <c r="BG380" s="1"/>
      <c r="BH380" t="s">
        <v>367</v>
      </c>
      <c r="BI380" s="2">
        <v>5.8130190156469999</v>
      </c>
      <c r="BJ380" s="2">
        <v>5.871819304393</v>
      </c>
      <c r="BK380" s="2">
        <v>5.8800288746000184E-2</v>
      </c>
      <c r="BL380" s="1">
        <v>1.0115275485548296E-2</v>
      </c>
      <c r="BM380" s="2">
        <v>5.8130190156469999</v>
      </c>
      <c r="BN380" s="2">
        <v>0</v>
      </c>
      <c r="BO380" s="1">
        <v>0</v>
      </c>
      <c r="BP380" s="2">
        <v>5.8130190156469999</v>
      </c>
      <c r="BQ380" s="2">
        <v>0</v>
      </c>
      <c r="BR380" s="1">
        <v>0</v>
      </c>
      <c r="BS380" s="2">
        <v>5.9248683499229999</v>
      </c>
      <c r="BT380" s="2">
        <v>0.11184933427600008</v>
      </c>
      <c r="BU380" s="1">
        <v>1.9241178116729596E-2</v>
      </c>
      <c r="BV380" s="2">
        <v>5.8130190156469999</v>
      </c>
      <c r="BW380" s="2">
        <v>0</v>
      </c>
      <c r="BX380" s="1">
        <v>0</v>
      </c>
      <c r="BY380" s="2">
        <v>6.0123356421820002</v>
      </c>
      <c r="BZ380" s="2">
        <v>0.19931662653500037</v>
      </c>
      <c r="CA380" s="1">
        <v>3.4287970845871395E-2</v>
      </c>
      <c r="CC380" t="s">
        <v>367</v>
      </c>
      <c r="CE380" s="23">
        <v>5.6051870980860006</v>
      </c>
      <c r="CF380" s="23">
        <v>5.6768711365759996</v>
      </c>
      <c r="CG380" s="23">
        <v>7.1684038489999047E-2</v>
      </c>
      <c r="CH380" s="24">
        <v>1.2788875239236341E-2</v>
      </c>
      <c r="CI380" s="2">
        <v>5.8130190156469999</v>
      </c>
      <c r="CJ380" s="2">
        <v>5.8223777498580001</v>
      </c>
      <c r="CK380" s="2">
        <v>9.358734211000197E-3</v>
      </c>
      <c r="CL380" s="1">
        <v>1.6099610522190167E-3</v>
      </c>
      <c r="CN380" s="25" t="s">
        <v>367</v>
      </c>
      <c r="CO380" s="27">
        <v>0</v>
      </c>
      <c r="CP380" s="27">
        <v>0.17219799999999999</v>
      </c>
      <c r="CQ380" s="28">
        <f t="shared" si="116"/>
        <v>-0.17219799999999999</v>
      </c>
      <c r="CR380" s="27">
        <f t="shared" si="117"/>
        <v>-0.17219799999999999</v>
      </c>
      <c r="CU380" s="30">
        <v>461</v>
      </c>
      <c r="CV380" s="30"/>
      <c r="CW380" s="15" t="s">
        <v>367</v>
      </c>
      <c r="CX380" s="36" t="s">
        <v>975</v>
      </c>
      <c r="CY380" s="34" t="s">
        <v>367</v>
      </c>
      <c r="CZ380" s="34" t="s">
        <v>976</v>
      </c>
      <c r="DA380" s="32"/>
      <c r="DB380" s="32"/>
      <c r="DC380" t="s">
        <v>367</v>
      </c>
      <c r="DD380">
        <v>128338</v>
      </c>
      <c r="DE380" t="s">
        <v>1045</v>
      </c>
      <c r="DF380" s="30">
        <v>235</v>
      </c>
      <c r="DG380" s="39" t="s">
        <v>367</v>
      </c>
      <c r="DK380" s="30">
        <v>456</v>
      </c>
      <c r="DL380" s="30"/>
      <c r="DM380" s="32"/>
      <c r="DN380" s="32" t="s">
        <v>367</v>
      </c>
      <c r="DO380" s="41">
        <v>127571</v>
      </c>
    </row>
    <row r="381" spans="1:119" ht="15.75" x14ac:dyDescent="0.25">
      <c r="A381" t="s">
        <v>684</v>
      </c>
      <c r="B381" t="s">
        <v>368</v>
      </c>
      <c r="C381" s="52">
        <v>4.9151624082279994</v>
      </c>
      <c r="D381" s="52">
        <v>5.4111267270539996</v>
      </c>
      <c r="E381" s="52">
        <v>0.49596431882600012</v>
      </c>
      <c r="F381" s="124">
        <v>0.1009049707077337</v>
      </c>
      <c r="G381" s="45">
        <v>5.4727268774340008</v>
      </c>
      <c r="H381" s="45">
        <v>5.6248511620990005</v>
      </c>
      <c r="I381" s="45">
        <v>0.15212428466499972</v>
      </c>
      <c r="J381" s="46">
        <v>2.7796798208999291E-2</v>
      </c>
      <c r="K381" s="47">
        <v>2</v>
      </c>
      <c r="L381" s="55">
        <f t="shared" si="108"/>
        <v>5.3426048774340007</v>
      </c>
      <c r="M381" s="55">
        <f t="shared" si="109"/>
        <v>5.4947291620990004</v>
      </c>
      <c r="N381" s="55">
        <f t="shared" si="110"/>
        <v>0.15212428466499972</v>
      </c>
      <c r="O381" s="129">
        <f t="shared" si="111"/>
        <v>2.8473804100231998E-2</v>
      </c>
      <c r="P381" s="54"/>
      <c r="Q381" s="42">
        <f t="shared" si="112"/>
        <v>51.151121418530344</v>
      </c>
      <c r="R381" s="42">
        <f t="shared" si="113"/>
        <v>56.312523826934878</v>
      </c>
      <c r="S381" s="42">
        <f t="shared" si="114"/>
        <v>55.599430513096969</v>
      </c>
      <c r="T381" s="42">
        <f t="shared" si="115"/>
        <v>57.182557805611353</v>
      </c>
      <c r="AB381" t="s">
        <v>368</v>
      </c>
      <c r="AC381" s="2">
        <v>4.9151624082279994</v>
      </c>
      <c r="AD381" s="2">
        <v>4.9143211980990005</v>
      </c>
      <c r="AE381" s="2">
        <v>-8.4121012899895931E-4</v>
      </c>
      <c r="AF381" s="1">
        <v>-1.7114594781054854E-4</v>
      </c>
      <c r="AG381" s="2">
        <v>5.4727268774340008</v>
      </c>
      <c r="AH381" s="2">
        <v>5.4727268774340008</v>
      </c>
      <c r="AI381" s="2">
        <v>0</v>
      </c>
      <c r="AJ381" s="1">
        <v>0</v>
      </c>
      <c r="AM381" t="s">
        <v>368</v>
      </c>
      <c r="AN381" s="2">
        <v>4.9151624082279994</v>
      </c>
      <c r="AO381" s="2">
        <v>5.0558076561970005</v>
      </c>
      <c r="AP381" s="2">
        <v>0.14064524796900102</v>
      </c>
      <c r="AQ381" s="1">
        <v>2.8614567798117996E-2</v>
      </c>
      <c r="AR381" s="2">
        <v>4.9151269152419994</v>
      </c>
      <c r="AS381" s="2">
        <v>-3.5492986000029703E-5</v>
      </c>
      <c r="AT381" s="1">
        <v>-7.2211217152487815E-6</v>
      </c>
      <c r="AU381" s="2">
        <v>4.9145090516470002</v>
      </c>
      <c r="AV381" s="2">
        <v>-6.5335658099918703E-4</v>
      </c>
      <c r="AW381" s="1">
        <v>-1.3292675332669899E-4</v>
      </c>
      <c r="AX381" s="2">
        <v>5.1513292552839998</v>
      </c>
      <c r="AY381" s="2">
        <v>0.23616684705600033</v>
      </c>
      <c r="AZ381" s="1">
        <v>4.8048635516225506E-2</v>
      </c>
      <c r="BA381" s="2">
        <v>4.9153578356169998</v>
      </c>
      <c r="BB381" s="2">
        <v>1.9542738900035772E-4</v>
      </c>
      <c r="BC381" s="1">
        <v>3.9760108165136433E-5</v>
      </c>
      <c r="BD381" s="2">
        <v>5.3613905145039995</v>
      </c>
      <c r="BE381" s="2">
        <v>0.44622810627600007</v>
      </c>
      <c r="BF381" s="1">
        <v>9.0786034969874571E-2</v>
      </c>
      <c r="BG381" s="1"/>
      <c r="BH381" t="s">
        <v>368</v>
      </c>
      <c r="BI381" s="2">
        <v>5.4727268774340008</v>
      </c>
      <c r="BJ381" s="2">
        <v>5.5214066485269999</v>
      </c>
      <c r="BK381" s="2">
        <v>4.8679771092999147E-2</v>
      </c>
      <c r="BL381" s="1">
        <v>8.8949754269161789E-3</v>
      </c>
      <c r="BM381" s="2">
        <v>5.4727268774340008</v>
      </c>
      <c r="BN381" s="2">
        <v>0</v>
      </c>
      <c r="BO381" s="1">
        <v>0</v>
      </c>
      <c r="BP381" s="2">
        <v>5.4727268774340008</v>
      </c>
      <c r="BQ381" s="2">
        <v>0</v>
      </c>
      <c r="BR381" s="1">
        <v>0</v>
      </c>
      <c r="BS381" s="2">
        <v>5.5640014482330002</v>
      </c>
      <c r="BT381" s="2">
        <v>9.1274570798999477E-2</v>
      </c>
      <c r="BU381" s="1">
        <v>1.6678078925399509E-2</v>
      </c>
      <c r="BV381" s="2">
        <v>5.4727268774340008</v>
      </c>
      <c r="BW381" s="2">
        <v>0</v>
      </c>
      <c r="BX381" s="1">
        <v>0</v>
      </c>
      <c r="BY381" s="2">
        <v>5.6187661907119999</v>
      </c>
      <c r="BZ381" s="2">
        <v>0.14603931327799913</v>
      </c>
      <c r="CA381" s="1">
        <v>2.668492628056612E-2</v>
      </c>
      <c r="CC381" t="s">
        <v>368</v>
      </c>
      <c r="CE381" s="23">
        <v>4.9151624082279994</v>
      </c>
      <c r="CF381" s="23">
        <v>4.9651975904949994</v>
      </c>
      <c r="CG381" s="23">
        <v>5.0035182266999989E-2</v>
      </c>
      <c r="CH381" s="24">
        <v>1.0179761747697474E-2</v>
      </c>
      <c r="CI381" s="2">
        <v>5.4727268774340008</v>
      </c>
      <c r="CJ381" s="2">
        <v>5.4727268774340008</v>
      </c>
      <c r="CK381" s="2">
        <v>0</v>
      </c>
      <c r="CL381" s="1">
        <v>0</v>
      </c>
      <c r="CN381" s="25" t="s">
        <v>368</v>
      </c>
      <c r="CO381" s="27">
        <v>0</v>
      </c>
      <c r="CP381" s="27">
        <v>0.13012199999999999</v>
      </c>
      <c r="CQ381" s="28">
        <f t="shared" si="116"/>
        <v>-0.13012199999999999</v>
      </c>
      <c r="CR381" s="27">
        <f t="shared" si="117"/>
        <v>-0.13012199999999999</v>
      </c>
      <c r="CU381" s="30">
        <v>462</v>
      </c>
      <c r="CV381" s="30"/>
      <c r="CW381" s="15" t="s">
        <v>368</v>
      </c>
      <c r="CX381" s="33" t="s">
        <v>603</v>
      </c>
      <c r="CY381" s="34" t="s">
        <v>368</v>
      </c>
      <c r="CZ381" s="34" t="s">
        <v>976</v>
      </c>
      <c r="DA381" s="32"/>
      <c r="DB381" s="32"/>
      <c r="DC381" t="s">
        <v>368</v>
      </c>
      <c r="DD381">
        <v>96091</v>
      </c>
      <c r="DE381" t="s">
        <v>1045</v>
      </c>
      <c r="DF381" s="30">
        <v>186</v>
      </c>
      <c r="DG381" s="39" t="s">
        <v>368</v>
      </c>
      <c r="DK381" s="30">
        <v>457</v>
      </c>
      <c r="DL381" s="30"/>
      <c r="DM381" s="32"/>
      <c r="DN381" s="32" t="s">
        <v>368</v>
      </c>
      <c r="DO381" s="41">
        <v>95870</v>
      </c>
    </row>
    <row r="382" spans="1:119" ht="15.75" x14ac:dyDescent="0.25">
      <c r="A382" t="s">
        <v>685</v>
      </c>
      <c r="B382" t="s">
        <v>369</v>
      </c>
      <c r="C382" s="52">
        <v>4.4324478226730006</v>
      </c>
      <c r="D382" s="52">
        <v>4.2623972499360008</v>
      </c>
      <c r="E382" s="52">
        <v>-0.17005057273699986</v>
      </c>
      <c r="F382" s="124">
        <v>-3.8364935029161912E-2</v>
      </c>
      <c r="G382" s="45">
        <v>4.692086240349</v>
      </c>
      <c r="H382" s="45">
        <v>4.8217303349530001</v>
      </c>
      <c r="I382" s="45">
        <v>0.12964409460400006</v>
      </c>
      <c r="J382" s="46">
        <v>2.763037334845684E-2</v>
      </c>
      <c r="K382" s="47">
        <v>1</v>
      </c>
      <c r="L382" s="55">
        <f t="shared" si="108"/>
        <v>4.6049582403490001</v>
      </c>
      <c r="M382" s="55">
        <f t="shared" si="109"/>
        <v>4.7346023349530002</v>
      </c>
      <c r="N382" s="55">
        <f t="shared" si="110"/>
        <v>0.12964409460400006</v>
      </c>
      <c r="O382" s="129">
        <f t="shared" si="111"/>
        <v>2.8153153153061949E-2</v>
      </c>
      <c r="P382" s="54"/>
      <c r="Q382" s="42">
        <f t="shared" si="112"/>
        <v>58.252698418622693</v>
      </c>
      <c r="R382" s="42">
        <f t="shared" si="113"/>
        <v>56.017837428518874</v>
      </c>
      <c r="S382" s="42">
        <f t="shared" si="114"/>
        <v>60.519887506229466</v>
      </c>
      <c r="T382" s="42">
        <f t="shared" si="115"/>
        <v>62.223713167998426</v>
      </c>
      <c r="AB382" t="s">
        <v>369</v>
      </c>
      <c r="AC382" s="2">
        <v>4.4324478226730006</v>
      </c>
      <c r="AD382" s="2">
        <v>4.4301882197000007</v>
      </c>
      <c r="AE382" s="2">
        <v>-2.2596029729999856E-3</v>
      </c>
      <c r="AF382" s="1">
        <v>-5.0978670554035436E-4</v>
      </c>
      <c r="AG382" s="2">
        <v>4.692086240349</v>
      </c>
      <c r="AH382" s="2">
        <v>4.692086240349</v>
      </c>
      <c r="AI382" s="2">
        <v>0</v>
      </c>
      <c r="AJ382" s="1">
        <v>0</v>
      </c>
      <c r="AM382" t="s">
        <v>369</v>
      </c>
      <c r="AN382" s="2">
        <v>4.4324478226730006</v>
      </c>
      <c r="AO382" s="2">
        <v>4.3092908252149993</v>
      </c>
      <c r="AP382" s="2">
        <v>-0.12315699745800135</v>
      </c>
      <c r="AQ382" s="1">
        <v>-2.7785323682328462E-2</v>
      </c>
      <c r="AR382" s="2">
        <v>4.4323522701179998</v>
      </c>
      <c r="AS382" s="2">
        <v>-9.5552555000821826E-5</v>
      </c>
      <c r="AT382" s="1">
        <v>-2.1557513776484475E-5</v>
      </c>
      <c r="AU382" s="2">
        <v>4.4305111979660001</v>
      </c>
      <c r="AV382" s="2">
        <v>-1.9366247070005116E-3</v>
      </c>
      <c r="AW382" s="1">
        <v>-4.3691991073064104E-4</v>
      </c>
      <c r="AX382" s="2">
        <v>4.2076495434999996</v>
      </c>
      <c r="AY382" s="2">
        <v>-0.22479827917300099</v>
      </c>
      <c r="AZ382" s="1">
        <v>-5.0716508838097439E-2</v>
      </c>
      <c r="BA382" s="2">
        <v>4.4329742788960003</v>
      </c>
      <c r="BB382" s="2">
        <v>5.2645622299962724E-4</v>
      </c>
      <c r="BC382" s="1">
        <v>1.1877324766389382E-4</v>
      </c>
      <c r="BD382" s="2">
        <v>4.0313809269050003</v>
      </c>
      <c r="BE382" s="2">
        <v>-0.40106689576800036</v>
      </c>
      <c r="BF382" s="1">
        <v>-9.0484290354519228E-2</v>
      </c>
      <c r="BG382" s="1"/>
      <c r="BH382" t="s">
        <v>369</v>
      </c>
      <c r="BI382" s="2">
        <v>4.692086240349</v>
      </c>
      <c r="BJ382" s="2">
        <v>4.7335723506220004</v>
      </c>
      <c r="BK382" s="2">
        <v>4.1486110273000421E-2</v>
      </c>
      <c r="BL382" s="1">
        <v>8.8417194714465984E-3</v>
      </c>
      <c r="BM382" s="2">
        <v>4.692086240349</v>
      </c>
      <c r="BN382" s="2">
        <v>0</v>
      </c>
      <c r="BO382" s="1">
        <v>0</v>
      </c>
      <c r="BP382" s="2">
        <v>4.692086240349</v>
      </c>
      <c r="BQ382" s="2">
        <v>0</v>
      </c>
      <c r="BR382" s="1">
        <v>0</v>
      </c>
      <c r="BS382" s="2">
        <v>4.7698726971119996</v>
      </c>
      <c r="BT382" s="2">
        <v>7.7786456762999556E-2</v>
      </c>
      <c r="BU382" s="1">
        <v>1.6578224009201874E-2</v>
      </c>
      <c r="BV382" s="2">
        <v>4.692086240349</v>
      </c>
      <c r="BW382" s="2">
        <v>0</v>
      </c>
      <c r="BX382" s="1">
        <v>0</v>
      </c>
      <c r="BY382" s="2">
        <v>4.8165445711690005</v>
      </c>
      <c r="BZ382" s="2">
        <v>0.12445833082000046</v>
      </c>
      <c r="CA382" s="1">
        <v>2.6525158414552753E-2</v>
      </c>
      <c r="CC382" t="s">
        <v>369</v>
      </c>
      <c r="CE382" s="23">
        <v>4.4324478226730006</v>
      </c>
      <c r="CF382" s="23">
        <v>4.6580381328269995</v>
      </c>
      <c r="CG382" s="23">
        <v>0.22559031015399889</v>
      </c>
      <c r="CH382" s="24">
        <v>5.0895198134099186E-2</v>
      </c>
      <c r="CI382" s="2">
        <v>4.692086240349</v>
      </c>
      <c r="CJ382" s="2">
        <v>4.705865961272</v>
      </c>
      <c r="CK382" s="2">
        <v>1.377972092299995E-2</v>
      </c>
      <c r="CL382" s="1">
        <v>2.9368004374052182E-3</v>
      </c>
      <c r="CN382" s="25" t="s">
        <v>369</v>
      </c>
      <c r="CO382" s="27">
        <v>0</v>
      </c>
      <c r="CP382" s="27">
        <v>8.7127999999999997E-2</v>
      </c>
      <c r="CQ382" s="28">
        <f t="shared" si="116"/>
        <v>-8.7127999999999997E-2</v>
      </c>
      <c r="CR382" s="27">
        <f t="shared" si="117"/>
        <v>-8.7127999999999997E-2</v>
      </c>
      <c r="CU382" s="30">
        <v>463</v>
      </c>
      <c r="CV382" s="30"/>
      <c r="CW382" s="15" t="s">
        <v>369</v>
      </c>
      <c r="CX382" s="33" t="s">
        <v>973</v>
      </c>
      <c r="CY382" s="34" t="s">
        <v>369</v>
      </c>
      <c r="CZ382" s="34" t="s">
        <v>976</v>
      </c>
      <c r="DA382" s="32"/>
      <c r="DB382" s="32"/>
      <c r="DC382" t="s">
        <v>369</v>
      </c>
      <c r="DD382">
        <v>76090</v>
      </c>
      <c r="DE382" t="s">
        <v>1045</v>
      </c>
      <c r="DF382" s="30">
        <v>301</v>
      </c>
      <c r="DG382" s="39" t="s">
        <v>369</v>
      </c>
      <c r="DK382" s="30">
        <v>458</v>
      </c>
      <c r="DL382" s="30"/>
      <c r="DM382" s="32"/>
      <c r="DN382" s="32" t="s">
        <v>369</v>
      </c>
      <c r="DO382" s="41">
        <v>75863</v>
      </c>
    </row>
    <row r="383" spans="1:119" ht="15.75" x14ac:dyDescent="0.25">
      <c r="A383" t="s">
        <v>686</v>
      </c>
      <c r="B383" t="s">
        <v>391</v>
      </c>
      <c r="C383" s="52">
        <v>3.4423411644259998</v>
      </c>
      <c r="D383" s="52">
        <v>3.6914685863680003</v>
      </c>
      <c r="E383" s="52">
        <v>0.24912742194200055</v>
      </c>
      <c r="F383" s="124">
        <v>7.2371508238795332E-2</v>
      </c>
      <c r="G383" s="45">
        <v>3.8467813468999998</v>
      </c>
      <c r="H383" s="45">
        <v>3.954357249749</v>
      </c>
      <c r="I383" s="45">
        <v>0.1075759028490002</v>
      </c>
      <c r="J383" s="46">
        <v>2.796517221746753E-2</v>
      </c>
      <c r="K383" s="47">
        <v>3</v>
      </c>
      <c r="L383" s="55">
        <f t="shared" si="108"/>
        <v>3.7350353468999997</v>
      </c>
      <c r="M383" s="55">
        <f t="shared" si="109"/>
        <v>3.8426112497489999</v>
      </c>
      <c r="N383" s="55">
        <f t="shared" si="110"/>
        <v>0.1075759028490002</v>
      </c>
      <c r="O383" s="129">
        <f t="shared" si="111"/>
        <v>2.8801843318105657E-2</v>
      </c>
      <c r="P383" s="54"/>
      <c r="Q383" s="42">
        <f t="shared" si="112"/>
        <v>55.404567195538455</v>
      </c>
      <c r="R383" s="42">
        <f t="shared" si="113"/>
        <v>59.41427928679726</v>
      </c>
      <c r="S383" s="42">
        <f t="shared" si="114"/>
        <v>60.11548738793838</v>
      </c>
      <c r="T383" s="42">
        <f t="shared" si="115"/>
        <v>61.846924236677346</v>
      </c>
      <c r="AB383" t="s">
        <v>391</v>
      </c>
      <c r="AC383" s="2">
        <v>3.4423411644259998</v>
      </c>
      <c r="AD383" s="2">
        <v>3.4417631110190001</v>
      </c>
      <c r="AE383" s="2">
        <v>-5.78053406999679E-4</v>
      </c>
      <c r="AF383" s="1">
        <v>-1.6792449655293469E-4</v>
      </c>
      <c r="AG383" s="2">
        <v>3.8467813468999998</v>
      </c>
      <c r="AH383" s="2">
        <v>3.8467813468999998</v>
      </c>
      <c r="AI383" s="2">
        <v>0</v>
      </c>
      <c r="AJ383" s="1">
        <v>0</v>
      </c>
      <c r="AM383" t="s">
        <v>391</v>
      </c>
      <c r="AN383" s="2">
        <v>3.4423411644259998</v>
      </c>
      <c r="AO383" s="2">
        <v>3.4627583809230003</v>
      </c>
      <c r="AP383" s="2">
        <v>2.0417216497000457E-2</v>
      </c>
      <c r="AQ383" s="1">
        <v>5.9312007502327173E-3</v>
      </c>
      <c r="AR383" s="2">
        <v>3.4423166860859999</v>
      </c>
      <c r="AS383" s="2">
        <v>-2.4478339999856047E-5</v>
      </c>
      <c r="AT383" s="1">
        <v>-7.1109570000850676E-6</v>
      </c>
      <c r="AU383" s="2">
        <v>3.4418168260740001</v>
      </c>
      <c r="AV383" s="2">
        <v>-5.2433835199972023E-4</v>
      </c>
      <c r="AW383" s="1">
        <v>-1.523202747648495E-4</v>
      </c>
      <c r="AX383" s="2">
        <v>3.588571370151</v>
      </c>
      <c r="AY383" s="2">
        <v>0.14623020572500023</v>
      </c>
      <c r="AZ383" s="1">
        <v>4.2479870163997437E-2</v>
      </c>
      <c r="BA383" s="2">
        <v>3.4424760835820001</v>
      </c>
      <c r="BB383" s="2">
        <v>1.3491915600027937E-4</v>
      </c>
      <c r="BC383" s="1">
        <v>3.919401057471209E-5</v>
      </c>
      <c r="BD383" s="2">
        <v>3.6194483919649998</v>
      </c>
      <c r="BE383" s="2">
        <v>0.17710722753899999</v>
      </c>
      <c r="BF383" s="1">
        <v>5.1449644029845046E-2</v>
      </c>
      <c r="BG383" s="1"/>
      <c r="BH383" t="s">
        <v>391</v>
      </c>
      <c r="BI383" s="2">
        <v>3.8467813468999998</v>
      </c>
      <c r="BJ383" s="2">
        <v>3.881205635812</v>
      </c>
      <c r="BK383" s="2">
        <v>3.4424288912000112E-2</v>
      </c>
      <c r="BL383" s="1">
        <v>8.9488551096728076E-3</v>
      </c>
      <c r="BM383" s="2">
        <v>3.8467813468999998</v>
      </c>
      <c r="BN383" s="2">
        <v>0</v>
      </c>
      <c r="BO383" s="1">
        <v>0</v>
      </c>
      <c r="BP383" s="2">
        <v>3.8467813468999998</v>
      </c>
      <c r="BQ383" s="2">
        <v>0</v>
      </c>
      <c r="BR383" s="1">
        <v>0</v>
      </c>
      <c r="BS383" s="2">
        <v>3.911326888609</v>
      </c>
      <c r="BT383" s="2">
        <v>6.4545541709000176E-2</v>
      </c>
      <c r="BU383" s="1">
        <v>1.6779103330376549E-2</v>
      </c>
      <c r="BV383" s="2">
        <v>3.8467813468999998</v>
      </c>
      <c r="BW383" s="2">
        <v>0</v>
      </c>
      <c r="BX383" s="1">
        <v>0</v>
      </c>
      <c r="BY383" s="2">
        <v>3.9500542136350001</v>
      </c>
      <c r="BZ383" s="2">
        <v>0.10327286673500025</v>
      </c>
      <c r="CA383" s="1">
        <v>2.6846565328758443E-2</v>
      </c>
      <c r="CC383" t="s">
        <v>391</v>
      </c>
      <c r="CE383" s="23">
        <v>3.4423411644259998</v>
      </c>
      <c r="CF383" s="23">
        <v>3.51456708535</v>
      </c>
      <c r="CG383" s="23">
        <v>7.2225920924000153E-2</v>
      </c>
      <c r="CH383" s="24">
        <v>2.0981627756830316E-2</v>
      </c>
      <c r="CI383" s="2">
        <v>3.8467813468999998</v>
      </c>
      <c r="CJ383" s="2">
        <v>3.8467813468999998</v>
      </c>
      <c r="CK383" s="2">
        <v>0</v>
      </c>
      <c r="CL383" s="1">
        <v>0</v>
      </c>
      <c r="CN383" s="25" t="s">
        <v>391</v>
      </c>
      <c r="CO383" s="27">
        <v>0</v>
      </c>
      <c r="CP383" s="27">
        <v>0.111746</v>
      </c>
      <c r="CQ383" s="28">
        <f t="shared" si="116"/>
        <v>-0.111746</v>
      </c>
      <c r="CR383" s="27">
        <f t="shared" si="117"/>
        <v>-0.111746</v>
      </c>
      <c r="CU383" s="30">
        <v>488</v>
      </c>
      <c r="CV383" s="30"/>
      <c r="CW383" s="15" t="s">
        <v>391</v>
      </c>
      <c r="CX383" s="33" t="s">
        <v>603</v>
      </c>
      <c r="CY383" s="34" t="s">
        <v>391</v>
      </c>
      <c r="CZ383" s="34" t="s">
        <v>976</v>
      </c>
      <c r="DA383" s="32"/>
      <c r="DB383" s="32"/>
      <c r="DC383" t="s">
        <v>391</v>
      </c>
      <c r="DD383">
        <v>62131</v>
      </c>
      <c r="DE383" t="s">
        <v>1045</v>
      </c>
      <c r="DF383" s="30">
        <v>187</v>
      </c>
      <c r="DG383" s="39" t="s">
        <v>391</v>
      </c>
      <c r="DK383" s="30">
        <v>480</v>
      </c>
      <c r="DL383" s="30"/>
      <c r="DM383" s="32"/>
      <c r="DN383" s="32" t="s">
        <v>391</v>
      </c>
      <c r="DO383" s="41">
        <v>62014</v>
      </c>
    </row>
    <row r="384" spans="1:119" ht="15.75" x14ac:dyDescent="0.25">
      <c r="A384" t="s">
        <v>687</v>
      </c>
      <c r="B384" t="s">
        <v>392</v>
      </c>
      <c r="C384" s="52">
        <v>7.4835136560279993</v>
      </c>
      <c r="D384" s="52">
        <v>7.2539091000610005</v>
      </c>
      <c r="E384" s="52">
        <v>-0.2296045559669988</v>
      </c>
      <c r="F384" s="124">
        <v>-3.0681383975567605E-2</v>
      </c>
      <c r="G384" s="45">
        <v>7.118437659234</v>
      </c>
      <c r="H384" s="45">
        <v>7.2028530826599999</v>
      </c>
      <c r="I384" s="45">
        <v>8.4415423425999947E-2</v>
      </c>
      <c r="J384" s="46">
        <v>1.1858700949146714E-2</v>
      </c>
      <c r="K384" s="47">
        <v>2</v>
      </c>
      <c r="L384" s="55">
        <f t="shared" si="108"/>
        <v>6.9177266592339999</v>
      </c>
      <c r="M384" s="55">
        <f t="shared" si="109"/>
        <v>7.0021420826599998</v>
      </c>
      <c r="N384" s="55">
        <f t="shared" si="110"/>
        <v>8.4415423425999947E-2</v>
      </c>
      <c r="O384" s="129">
        <f t="shared" si="111"/>
        <v>1.2202769433411998E-2</v>
      </c>
      <c r="P384" s="54"/>
      <c r="Q384" s="42">
        <f t="shared" si="112"/>
        <v>60.445972747691926</v>
      </c>
      <c r="R384" s="42">
        <f t="shared" si="113"/>
        <v>58.591406648043296</v>
      </c>
      <c r="S384" s="42">
        <f t="shared" si="114"/>
        <v>55.87598771644118</v>
      </c>
      <c r="T384" s="42">
        <f t="shared" si="115"/>
        <v>56.557829511409068</v>
      </c>
      <c r="AB384" t="s">
        <v>392</v>
      </c>
      <c r="AC384" s="2">
        <v>7.4835136560279993</v>
      </c>
      <c r="AD384" s="2">
        <v>7.4810839683330004</v>
      </c>
      <c r="AE384" s="2">
        <v>-2.429687694998961E-3</v>
      </c>
      <c r="AF384" s="1">
        <v>-3.2467204667179807E-4</v>
      </c>
      <c r="AG384" s="2">
        <v>7.118437659234</v>
      </c>
      <c r="AH384" s="2">
        <v>7.1176194145189999</v>
      </c>
      <c r="AI384" s="2">
        <v>-8.1824471500002716E-4</v>
      </c>
      <c r="AJ384" s="1">
        <v>-1.1494723339167049E-4</v>
      </c>
      <c r="AM384" t="s">
        <v>392</v>
      </c>
      <c r="AN384" s="2">
        <v>7.4835136560279993</v>
      </c>
      <c r="AO384" s="2">
        <v>7.3064550557489998</v>
      </c>
      <c r="AP384" s="2">
        <v>-0.17705860027899956</v>
      </c>
      <c r="AQ384" s="1">
        <v>-2.3659821898818635E-2</v>
      </c>
      <c r="AR384" s="2">
        <v>7.4834107292659997</v>
      </c>
      <c r="AS384" s="2">
        <v>-1.0292676199963324E-4</v>
      </c>
      <c r="AT384" s="1">
        <v>-1.375380158713619E-5</v>
      </c>
      <c r="AU384" s="2">
        <v>7.4812767348459994</v>
      </c>
      <c r="AV384" s="2">
        <v>-2.236921181999918E-3</v>
      </c>
      <c r="AW384" s="1">
        <v>-2.9891322242701717E-4</v>
      </c>
      <c r="AX384" s="2">
        <v>7.1839749570199993</v>
      </c>
      <c r="AY384" s="2">
        <v>-0.29953869900800001</v>
      </c>
      <c r="AZ384" s="1">
        <v>-4.00264785735669E-2</v>
      </c>
      <c r="BA384" s="2">
        <v>7.4840810261949997</v>
      </c>
      <c r="BB384" s="2">
        <v>5.6737016700036946E-4</v>
      </c>
      <c r="BC384" s="1">
        <v>7.5816012782090741E-5</v>
      </c>
      <c r="BD384" s="2">
        <v>6.9282970278849998</v>
      </c>
      <c r="BE384" s="2">
        <v>-0.55521662814299955</v>
      </c>
      <c r="BF384" s="1">
        <v>-7.4191970999581247E-2</v>
      </c>
      <c r="BG384" s="1"/>
      <c r="BH384" t="s">
        <v>392</v>
      </c>
      <c r="BI384" s="2">
        <v>7.118437659234</v>
      </c>
      <c r="BJ384" s="2">
        <v>7.1204887436380009</v>
      </c>
      <c r="BK384" s="2">
        <v>2.0510844040009246E-3</v>
      </c>
      <c r="BL384" s="1">
        <v>2.8813687808872904E-4</v>
      </c>
      <c r="BM384" s="2">
        <v>7.1184029658430008</v>
      </c>
      <c r="BN384" s="2">
        <v>-3.469339099915203E-5</v>
      </c>
      <c r="BO384" s="1">
        <v>-4.8737367186390889E-6</v>
      </c>
      <c r="BP384" s="2">
        <v>7.11769027336</v>
      </c>
      <c r="BQ384" s="2">
        <v>-7.4738587399991729E-4</v>
      </c>
      <c r="BR384" s="1">
        <v>-1.0499296471753352E-4</v>
      </c>
      <c r="BS384" s="2">
        <v>7.1317356614570002</v>
      </c>
      <c r="BT384" s="2">
        <v>1.329800222300026E-2</v>
      </c>
      <c r="BU384" s="1">
        <v>1.8681068599020688E-3</v>
      </c>
      <c r="BV384" s="2">
        <v>7.1186289510390006</v>
      </c>
      <c r="BW384" s="2">
        <v>1.9129180500065956E-4</v>
      </c>
      <c r="BX384" s="1">
        <v>2.6872723223545667E-5</v>
      </c>
      <c r="BY384" s="2">
        <v>7.1182976654359997</v>
      </c>
      <c r="BZ384" s="2">
        <v>-1.3999379800022638E-4</v>
      </c>
      <c r="CA384" s="1">
        <v>-1.9666365669245857E-5</v>
      </c>
      <c r="CC384" t="s">
        <v>392</v>
      </c>
      <c r="CE384" s="23">
        <v>7.4835136560279993</v>
      </c>
      <c r="CF384" s="23">
        <v>7.8036686798830006</v>
      </c>
      <c r="CG384" s="23">
        <v>0.32015502385500128</v>
      </c>
      <c r="CH384" s="24">
        <v>4.2781377648334368E-2</v>
      </c>
      <c r="CI384" s="2">
        <v>7.118437659234</v>
      </c>
      <c r="CJ384" s="2">
        <v>7.209525347075</v>
      </c>
      <c r="CK384" s="2">
        <v>9.1087687841000076E-2</v>
      </c>
      <c r="CL384" s="1">
        <v>1.2796022414109591E-2</v>
      </c>
      <c r="CN384" s="25" t="s">
        <v>392</v>
      </c>
      <c r="CO384" s="27">
        <v>0</v>
      </c>
      <c r="CP384" s="27">
        <v>0.200711</v>
      </c>
      <c r="CQ384" s="28">
        <f t="shared" si="116"/>
        <v>-0.200711</v>
      </c>
      <c r="CR384" s="27">
        <f t="shared" si="117"/>
        <v>-0.200711</v>
      </c>
      <c r="CU384" s="30">
        <v>489</v>
      </c>
      <c r="CV384" s="30"/>
      <c r="CW384" s="15" t="s">
        <v>392</v>
      </c>
      <c r="CX384" s="33" t="s">
        <v>973</v>
      </c>
      <c r="CY384" s="34" t="s">
        <v>1056</v>
      </c>
      <c r="CZ384" s="34" t="s">
        <v>976</v>
      </c>
      <c r="DA384" s="32"/>
      <c r="DB384" s="32"/>
      <c r="DC384" t="s">
        <v>392</v>
      </c>
      <c r="DD384">
        <v>123805</v>
      </c>
      <c r="DE384" t="s">
        <v>1045</v>
      </c>
      <c r="DF384" s="30">
        <v>302</v>
      </c>
      <c r="DG384" s="39" t="s">
        <v>392</v>
      </c>
      <c r="DK384" s="30">
        <v>481</v>
      </c>
      <c r="DL384" s="30"/>
      <c r="DM384" s="32"/>
      <c r="DN384" s="32" t="s">
        <v>392</v>
      </c>
      <c r="DO384" s="41">
        <v>123216</v>
      </c>
    </row>
    <row r="385" spans="1:119" ht="15.75" x14ac:dyDescent="0.25">
      <c r="A385" t="s">
        <v>688</v>
      </c>
      <c r="B385" t="s">
        <v>393</v>
      </c>
      <c r="C385" s="52">
        <v>4.7684481591410002</v>
      </c>
      <c r="D385" s="52">
        <v>4.8961418935789993</v>
      </c>
      <c r="E385" s="52">
        <v>0.12769373443799914</v>
      </c>
      <c r="F385" s="124">
        <v>2.6778887003985421E-2</v>
      </c>
      <c r="G385" s="45">
        <v>4.7659669700049996</v>
      </c>
      <c r="H385" s="45">
        <v>4.895090922504</v>
      </c>
      <c r="I385" s="45">
        <v>0.12912395249900044</v>
      </c>
      <c r="J385" s="46">
        <v>2.7092918039854773E-2</v>
      </c>
      <c r="K385" s="47">
        <v>3</v>
      </c>
      <c r="L385" s="55">
        <f t="shared" si="108"/>
        <v>4.6151799700049994</v>
      </c>
      <c r="M385" s="55">
        <f t="shared" si="109"/>
        <v>4.7443039225039998</v>
      </c>
      <c r="N385" s="55">
        <f t="shared" si="110"/>
        <v>0.12912395249900044</v>
      </c>
      <c r="O385" s="129">
        <f t="shared" si="111"/>
        <v>2.7978096918907489E-2</v>
      </c>
      <c r="P385" s="54"/>
      <c r="Q385" s="42">
        <f t="shared" si="112"/>
        <v>49.797384620873672</v>
      </c>
      <c r="R385" s="42">
        <f t="shared" si="113"/>
        <v>51.130903156730049</v>
      </c>
      <c r="S385" s="42">
        <f t="shared" si="114"/>
        <v>48.196789477583877</v>
      </c>
      <c r="T385" s="42">
        <f t="shared" si="115"/>
        <v>49.545243924767895</v>
      </c>
      <c r="AB385" t="s">
        <v>393</v>
      </c>
      <c r="AC385" s="2">
        <v>4.7684481591410002</v>
      </c>
      <c r="AD385" s="2">
        <v>4.7682187892650001</v>
      </c>
      <c r="AE385" s="2">
        <v>-2.2936987600008507E-4</v>
      </c>
      <c r="AF385" s="1">
        <v>-4.8101576937643444E-5</v>
      </c>
      <c r="AG385" s="2">
        <v>4.7659669700049996</v>
      </c>
      <c r="AH385" s="2">
        <v>4.7658519744809995</v>
      </c>
      <c r="AI385" s="2">
        <v>-1.1499552400007218E-4</v>
      </c>
      <c r="AJ385" s="1">
        <v>-2.4128476912199741E-5</v>
      </c>
      <c r="AM385" t="s">
        <v>393</v>
      </c>
      <c r="AN385" s="2">
        <v>4.7684481591410002</v>
      </c>
      <c r="AO385" s="2">
        <v>4.8203261398560002</v>
      </c>
      <c r="AP385" s="2">
        <v>5.1877980715000049E-2</v>
      </c>
      <c r="AQ385" s="1">
        <v>1.0879426384357606E-2</v>
      </c>
      <c r="AR385" s="2">
        <v>4.7684385374550002</v>
      </c>
      <c r="AS385" s="2">
        <v>-9.6216859999387339E-6</v>
      </c>
      <c r="AT385" s="1">
        <v>-2.0177813994882577E-6</v>
      </c>
      <c r="AU385" s="2">
        <v>4.7683176724829996</v>
      </c>
      <c r="AV385" s="2">
        <v>-1.3048665800052817E-4</v>
      </c>
      <c r="AW385" s="1">
        <v>-2.7364596121358349E-5</v>
      </c>
      <c r="AX385" s="2">
        <v>4.8289603026559993</v>
      </c>
      <c r="AY385" s="2">
        <v>6.0512143514999117E-2</v>
      </c>
      <c r="AZ385" s="1">
        <v>1.2690112484288793E-2</v>
      </c>
      <c r="BA385" s="2">
        <v>4.7685010488500001</v>
      </c>
      <c r="BB385" s="2">
        <v>5.2889708999970253E-5</v>
      </c>
      <c r="BC385" s="1">
        <v>1.1091597776643949E-5</v>
      </c>
      <c r="BD385" s="2">
        <v>4.9054323692089996</v>
      </c>
      <c r="BE385" s="2">
        <v>0.13698421006799943</v>
      </c>
      <c r="BF385" s="1">
        <v>2.8727209669964431E-2</v>
      </c>
      <c r="BG385" s="1"/>
      <c r="BH385" t="s">
        <v>393</v>
      </c>
      <c r="BI385" s="2">
        <v>4.7659669700049996</v>
      </c>
      <c r="BJ385" s="2">
        <v>4.8105151486299995</v>
      </c>
      <c r="BK385" s="2">
        <v>4.4548178624999935E-2</v>
      </c>
      <c r="BL385" s="1">
        <v>9.347143802163867E-3</v>
      </c>
      <c r="BM385" s="2">
        <v>4.765962118779</v>
      </c>
      <c r="BN385" s="2">
        <v>-4.851225999580322E-6</v>
      </c>
      <c r="BO385" s="1">
        <v>-1.0178891356385613E-6</v>
      </c>
      <c r="BP385" s="2">
        <v>4.7658827911649997</v>
      </c>
      <c r="BQ385" s="2">
        <v>-8.4178839999893285E-5</v>
      </c>
      <c r="BR385" s="1">
        <v>-1.7662489171595115E-5</v>
      </c>
      <c r="BS385" s="2">
        <v>4.8411157576020001</v>
      </c>
      <c r="BT385" s="2">
        <v>7.5148787597000499E-2</v>
      </c>
      <c r="BU385" s="1">
        <v>1.5767794462268728E-2</v>
      </c>
      <c r="BV385" s="2">
        <v>4.7659936801490002</v>
      </c>
      <c r="BW385" s="2">
        <v>2.6710144000574587E-5</v>
      </c>
      <c r="BX385" s="1">
        <v>5.6043493731024674E-6</v>
      </c>
      <c r="BY385" s="2">
        <v>4.8943089862380003</v>
      </c>
      <c r="BZ385" s="2">
        <v>0.12834201623300068</v>
      </c>
      <c r="CA385" s="1">
        <v>2.6928851383304076E-2</v>
      </c>
      <c r="CC385" t="s">
        <v>393</v>
      </c>
      <c r="CE385" s="23">
        <v>4.7684481591410002</v>
      </c>
      <c r="CF385" s="23">
        <v>4.7581609477629998</v>
      </c>
      <c r="CG385" s="23">
        <v>-1.0287211378000372E-2</v>
      </c>
      <c r="CH385" s="24">
        <v>-2.1573499458686649E-3</v>
      </c>
      <c r="CI385" s="2">
        <v>4.7659669700049996</v>
      </c>
      <c r="CJ385" s="2">
        <v>4.7654565776449997</v>
      </c>
      <c r="CK385" s="2">
        <v>-5.103923599998339E-4</v>
      </c>
      <c r="CL385" s="1">
        <v>-1.0709104012093027E-4</v>
      </c>
      <c r="CN385" s="25" t="s">
        <v>393</v>
      </c>
      <c r="CO385" s="27">
        <v>0</v>
      </c>
      <c r="CP385" s="27">
        <v>0.150787</v>
      </c>
      <c r="CQ385" s="28">
        <f t="shared" si="116"/>
        <v>-0.150787</v>
      </c>
      <c r="CR385" s="27">
        <f t="shared" si="117"/>
        <v>-0.150787</v>
      </c>
      <c r="CU385" s="30">
        <v>490</v>
      </c>
      <c r="CV385" s="30"/>
      <c r="CW385" s="15" t="s">
        <v>393</v>
      </c>
      <c r="CX385" s="36" t="s">
        <v>975</v>
      </c>
      <c r="CY385" s="34" t="s">
        <v>393</v>
      </c>
      <c r="CZ385" s="34" t="s">
        <v>976</v>
      </c>
      <c r="DA385" s="32"/>
      <c r="DB385" s="32"/>
      <c r="DC385" t="s">
        <v>393</v>
      </c>
      <c r="DD385">
        <v>95757</v>
      </c>
      <c r="DE385" t="s">
        <v>1045</v>
      </c>
      <c r="DF385" s="30">
        <v>236</v>
      </c>
      <c r="DG385" s="39" t="s">
        <v>393</v>
      </c>
      <c r="DK385" s="30">
        <v>482</v>
      </c>
      <c r="DL385" s="30"/>
      <c r="DM385" s="32"/>
      <c r="DN385" s="32" t="s">
        <v>393</v>
      </c>
      <c r="DO385" s="41">
        <v>94950</v>
      </c>
    </row>
    <row r="386" spans="1:119" ht="15.75" x14ac:dyDescent="0.25">
      <c r="A386" t="s">
        <v>689</v>
      </c>
      <c r="B386" t="s">
        <v>394</v>
      </c>
      <c r="C386" s="52">
        <v>4.8222955591550001</v>
      </c>
      <c r="D386" s="52">
        <v>5.7075187532439999</v>
      </c>
      <c r="E386" s="52">
        <v>0.88522319408899985</v>
      </c>
      <c r="F386" s="124">
        <v>0.18356883837375482</v>
      </c>
      <c r="G386" s="45">
        <v>4.8474152519509994</v>
      </c>
      <c r="H386" s="45">
        <v>5.161457643266</v>
      </c>
      <c r="I386" s="45">
        <v>0.31404239131500056</v>
      </c>
      <c r="J386" s="46">
        <v>6.478553517539147E-2</v>
      </c>
      <c r="K386" s="47">
        <v>3</v>
      </c>
      <c r="L386" s="55">
        <f t="shared" si="108"/>
        <v>4.6793592519509994</v>
      </c>
      <c r="M386" s="55">
        <f t="shared" si="109"/>
        <v>4.993401643266</v>
      </c>
      <c r="N386" s="55">
        <f t="shared" si="110"/>
        <v>0.31404239131500056</v>
      </c>
      <c r="O386" s="129">
        <f t="shared" si="111"/>
        <v>6.7112263539941833E-2</v>
      </c>
      <c r="P386" s="54"/>
      <c r="Q386" s="42">
        <f t="shared" si="112"/>
        <v>39.169033498395805</v>
      </c>
      <c r="R386" s="42">
        <f t="shared" si="113"/>
        <v>46.35924747791902</v>
      </c>
      <c r="S386" s="42">
        <f t="shared" si="114"/>
        <v>38.008035186216134</v>
      </c>
      <c r="T386" s="42">
        <f t="shared" si="115"/>
        <v>40.558840460268854</v>
      </c>
      <c r="AB386" t="s">
        <v>394</v>
      </c>
      <c r="AC386" s="2">
        <v>4.8222955591550001</v>
      </c>
      <c r="AD386" s="2">
        <v>4.8238032422940007</v>
      </c>
      <c r="AE386" s="2">
        <v>1.5076831390006262E-3</v>
      </c>
      <c r="AF386" s="1">
        <v>3.1264843071228388E-4</v>
      </c>
      <c r="AG386" s="2">
        <v>4.8474152519509994</v>
      </c>
      <c r="AH386" s="2">
        <v>4.8477362282360001</v>
      </c>
      <c r="AI386" s="2">
        <v>3.2097628500071806E-4</v>
      </c>
      <c r="AJ386" s="1">
        <v>6.6215966307307949E-5</v>
      </c>
      <c r="AM386" t="s">
        <v>394</v>
      </c>
      <c r="AN386" s="2">
        <v>4.8222955591550001</v>
      </c>
      <c r="AO386" s="2">
        <v>5.2142830187370004</v>
      </c>
      <c r="AP386" s="2">
        <v>0.39198745958200032</v>
      </c>
      <c r="AQ386" s="1">
        <v>8.1286485818527349E-2</v>
      </c>
      <c r="AR386" s="2">
        <v>4.8223597182679994</v>
      </c>
      <c r="AS386" s="2">
        <v>6.4159112999284673E-5</v>
      </c>
      <c r="AT386" s="1">
        <v>1.3304682844974175E-5</v>
      </c>
      <c r="AU386" s="2">
        <v>4.8239305225139999</v>
      </c>
      <c r="AV386" s="2">
        <v>1.6349633589998191E-3</v>
      </c>
      <c r="AW386" s="1">
        <v>3.3904254497547014E-4</v>
      </c>
      <c r="AX386" s="2">
        <v>5.4603610865049994</v>
      </c>
      <c r="AY386" s="2">
        <v>0.63806552734999933</v>
      </c>
      <c r="AZ386" s="1">
        <v>0.13231572381303938</v>
      </c>
      <c r="BA386" s="2">
        <v>4.8219414359320005</v>
      </c>
      <c r="BB386" s="2">
        <v>-3.5412322299954724E-4</v>
      </c>
      <c r="BC386" s="1">
        <v>-7.3434574603635332E-5</v>
      </c>
      <c r="BD386" s="2">
        <v>6.0344060456630002</v>
      </c>
      <c r="BE386" s="2">
        <v>1.2121104865080001</v>
      </c>
      <c r="BF386" s="1">
        <v>0.25135549483416475</v>
      </c>
      <c r="BG386" s="1"/>
      <c r="BH386" t="s">
        <v>394</v>
      </c>
      <c r="BI386" s="2">
        <v>4.8474152519509994</v>
      </c>
      <c r="BJ386" s="2">
        <v>4.9771820687819996</v>
      </c>
      <c r="BK386" s="2">
        <v>0.12976681683100022</v>
      </c>
      <c r="BL386" s="1">
        <v>2.6770311616850104E-2</v>
      </c>
      <c r="BM386" s="2">
        <v>4.8474289381659998</v>
      </c>
      <c r="BN386" s="2">
        <v>1.3686215000419111E-5</v>
      </c>
      <c r="BO386" s="1">
        <v>2.8234046990116329E-6</v>
      </c>
      <c r="BP386" s="2">
        <v>4.8477737424680001</v>
      </c>
      <c r="BQ386" s="2">
        <v>3.584905170006536E-4</v>
      </c>
      <c r="BR386" s="1">
        <v>7.3954983917742031E-5</v>
      </c>
      <c r="BS386" s="2">
        <v>5.0698225162079993</v>
      </c>
      <c r="BT386" s="2">
        <v>0.22240726425699986</v>
      </c>
      <c r="BU386" s="1">
        <v>4.5881619934971495E-2</v>
      </c>
      <c r="BV386" s="2">
        <v>4.8473396687220003</v>
      </c>
      <c r="BW386" s="2">
        <v>-7.5583228999143159E-5</v>
      </c>
      <c r="BX386" s="1">
        <v>-1.5592480749141975E-5</v>
      </c>
      <c r="BY386" s="2">
        <v>5.2421953750689996</v>
      </c>
      <c r="BZ386" s="2">
        <v>0.39478012311800015</v>
      </c>
      <c r="CA386" s="1">
        <v>8.1441366707568144E-2</v>
      </c>
      <c r="CC386" t="s">
        <v>394</v>
      </c>
      <c r="CE386" s="23">
        <v>4.8222955591550001</v>
      </c>
      <c r="CF386" s="23">
        <v>4.4996683111779996</v>
      </c>
      <c r="CG386" s="23">
        <v>-0.32262724797700049</v>
      </c>
      <c r="CH386" s="24">
        <v>-6.6903250541021114E-2</v>
      </c>
      <c r="CI386" s="2">
        <v>4.8474152519509994</v>
      </c>
      <c r="CJ386" s="2">
        <v>4.8000188022939998</v>
      </c>
      <c r="CK386" s="2">
        <v>-4.7396449656999629E-2</v>
      </c>
      <c r="CL386" s="1">
        <v>-9.777674738701907E-3</v>
      </c>
      <c r="CN386" s="25" t="s">
        <v>394</v>
      </c>
      <c r="CO386" s="27">
        <v>0</v>
      </c>
      <c r="CP386" s="27">
        <v>0.16805600000000001</v>
      </c>
      <c r="CQ386" s="28">
        <f t="shared" si="116"/>
        <v>-0.16805600000000001</v>
      </c>
      <c r="CR386" s="27">
        <f t="shared" si="117"/>
        <v>-0.16805600000000001</v>
      </c>
      <c r="CU386" s="30">
        <v>491</v>
      </c>
      <c r="CV386" s="30"/>
      <c r="CW386" s="15" t="s">
        <v>394</v>
      </c>
      <c r="CX386" s="33" t="s">
        <v>994</v>
      </c>
      <c r="CY386" s="34" t="s">
        <v>394</v>
      </c>
      <c r="CZ386" s="34" t="s">
        <v>976</v>
      </c>
      <c r="DA386" s="32"/>
      <c r="DB386" s="32"/>
      <c r="DC386" t="s">
        <v>394</v>
      </c>
      <c r="DD386">
        <v>123115</v>
      </c>
      <c r="DE386" t="s">
        <v>1045</v>
      </c>
      <c r="DF386" s="30">
        <v>146</v>
      </c>
      <c r="DG386" s="39" t="s">
        <v>394</v>
      </c>
      <c r="DK386" s="30">
        <v>483</v>
      </c>
      <c r="DL386" s="30"/>
      <c r="DM386" s="32"/>
      <c r="DN386" s="32" t="s">
        <v>394</v>
      </c>
      <c r="DO386" s="41">
        <v>121945</v>
      </c>
    </row>
    <row r="387" spans="1:119" ht="15.75" x14ac:dyDescent="0.25">
      <c r="A387" t="s">
        <v>690</v>
      </c>
      <c r="B387" t="s">
        <v>395</v>
      </c>
      <c r="C387" s="52">
        <v>7.4386309944719997</v>
      </c>
      <c r="D387" s="52">
        <v>7.262006378223</v>
      </c>
      <c r="E387" s="52">
        <v>-0.17662461624899972</v>
      </c>
      <c r="F387" s="124">
        <v>-2.3744236860284894E-2</v>
      </c>
      <c r="G387" s="45">
        <v>7.1800650494210005</v>
      </c>
      <c r="H387" s="45">
        <v>7.2805829842250001</v>
      </c>
      <c r="I387" s="45">
        <v>0.10051793480399951</v>
      </c>
      <c r="J387" s="46">
        <v>1.3999585534688891E-2</v>
      </c>
      <c r="K387" s="47">
        <v>2</v>
      </c>
      <c r="L387" s="55">
        <f t="shared" si="108"/>
        <v>6.9845180494210002</v>
      </c>
      <c r="M387" s="55">
        <f t="shared" si="109"/>
        <v>7.0850359842249997</v>
      </c>
      <c r="N387" s="55">
        <f t="shared" si="110"/>
        <v>0.10051793480399951</v>
      </c>
      <c r="O387" s="129">
        <f t="shared" si="111"/>
        <v>1.4391534833578417E-2</v>
      </c>
      <c r="P387" s="54"/>
      <c r="Q387" s="42">
        <f t="shared" si="112"/>
        <v>51.467373743155441</v>
      </c>
      <c r="R387" s="42">
        <f t="shared" si="113"/>
        <v>50.245320230421157</v>
      </c>
      <c r="S387" s="42">
        <f t="shared" si="114"/>
        <v>48.32539766154666</v>
      </c>
      <c r="T387" s="42">
        <f t="shared" si="115"/>
        <v>49.020874305339341</v>
      </c>
      <c r="AB387" t="s">
        <v>395</v>
      </c>
      <c r="AC387" s="2">
        <v>7.4386309944719997</v>
      </c>
      <c r="AD387" s="2">
        <v>7.437980278185</v>
      </c>
      <c r="AE387" s="2">
        <v>-6.5071628699975292E-4</v>
      </c>
      <c r="AF387" s="1">
        <v>-8.74779630127279E-5</v>
      </c>
      <c r="AG387" s="2">
        <v>7.1800650494210005</v>
      </c>
      <c r="AH387" s="2">
        <v>7.1797315156070001</v>
      </c>
      <c r="AI387" s="2">
        <v>-3.335338140004751E-4</v>
      </c>
      <c r="AJ387" s="1">
        <v>-4.6452756584339194E-5</v>
      </c>
      <c r="AM387" t="s">
        <v>395</v>
      </c>
      <c r="AN387" s="2">
        <v>7.4386309944719997</v>
      </c>
      <c r="AO387" s="2">
        <v>7.3534990291830002</v>
      </c>
      <c r="AP387" s="2">
        <v>-8.5131965288999467E-2</v>
      </c>
      <c r="AQ387" s="1">
        <v>-1.1444574324531635E-2</v>
      </c>
      <c r="AR387" s="2">
        <v>7.4386035367879995</v>
      </c>
      <c r="AS387" s="2">
        <v>-2.7457684000253835E-5</v>
      </c>
      <c r="AT387" s="1">
        <v>-3.6912281333297679E-6</v>
      </c>
      <c r="AU387" s="2">
        <v>7.4381237566520007</v>
      </c>
      <c r="AV387" s="2">
        <v>-5.0723781999906237E-4</v>
      </c>
      <c r="AW387" s="1">
        <v>-6.8189673661190464E-5</v>
      </c>
      <c r="AX387" s="2">
        <v>7.3449799206649997</v>
      </c>
      <c r="AY387" s="2">
        <v>-9.3651073806999996E-2</v>
      </c>
      <c r="AZ387" s="1">
        <v>-1.2589826525417992E-2</v>
      </c>
      <c r="BA387" s="2">
        <v>7.4387821822119999</v>
      </c>
      <c r="BB387" s="2">
        <v>1.5118774000022484E-4</v>
      </c>
      <c r="BC387" s="1">
        <v>2.0324672659872444E-5</v>
      </c>
      <c r="BD387" s="2">
        <v>7.2184427136080007</v>
      </c>
      <c r="BE387" s="2">
        <v>-0.220188280863999</v>
      </c>
      <c r="BF387" s="1">
        <v>-2.9600645740813246E-2</v>
      </c>
      <c r="BG387" s="1"/>
      <c r="BH387" t="s">
        <v>395</v>
      </c>
      <c r="BI387" s="2">
        <v>7.1800650494210005</v>
      </c>
      <c r="BJ387" s="2">
        <v>7.2057079099049997</v>
      </c>
      <c r="BK387" s="2">
        <v>2.5642860483999108E-2</v>
      </c>
      <c r="BL387" s="1">
        <v>3.5713966806006784E-3</v>
      </c>
      <c r="BM387" s="2">
        <v>7.1800509373679997</v>
      </c>
      <c r="BN387" s="2">
        <v>-1.4112053000836511E-5</v>
      </c>
      <c r="BO387" s="1">
        <v>-1.9654491851678289E-6</v>
      </c>
      <c r="BP387" s="2">
        <v>7.1797856319310007</v>
      </c>
      <c r="BQ387" s="2">
        <v>-2.7941748999982252E-4</v>
      </c>
      <c r="BR387" s="1">
        <v>-3.8915732389131312E-5</v>
      </c>
      <c r="BS387" s="2">
        <v>7.2462170458620001</v>
      </c>
      <c r="BT387" s="2">
        <v>6.6151996440999561E-2</v>
      </c>
      <c r="BU387" s="1">
        <v>9.2132865072488516E-3</v>
      </c>
      <c r="BV387" s="2">
        <v>7.1801428136870005</v>
      </c>
      <c r="BW387" s="2">
        <v>7.7764265999924476E-5</v>
      </c>
      <c r="BX387" s="1">
        <v>1.0830579592895941E-5</v>
      </c>
      <c r="BY387" s="2">
        <v>7.2650184047210002</v>
      </c>
      <c r="BZ387" s="2">
        <v>8.49533552999997E-2</v>
      </c>
      <c r="CA387" s="1">
        <v>1.1831836440931734E-2</v>
      </c>
      <c r="CC387" t="s">
        <v>395</v>
      </c>
      <c r="CE387" s="23">
        <v>7.4386309944719997</v>
      </c>
      <c r="CF387" s="23">
        <v>7.4782573026010004</v>
      </c>
      <c r="CG387" s="23">
        <v>3.9626308129000698E-2</v>
      </c>
      <c r="CH387" s="24">
        <v>5.3270969024339148E-3</v>
      </c>
      <c r="CI387" s="2">
        <v>7.1800650494210005</v>
      </c>
      <c r="CJ387" s="2">
        <v>7.1967525630510005</v>
      </c>
      <c r="CK387" s="2">
        <v>1.6687513629999984E-2</v>
      </c>
      <c r="CL387" s="1">
        <v>2.3241451874235685E-3</v>
      </c>
      <c r="CN387" s="25" t="s">
        <v>395</v>
      </c>
      <c r="CO387" s="27">
        <v>0</v>
      </c>
      <c r="CP387" s="27">
        <v>0.195547</v>
      </c>
      <c r="CQ387" s="28">
        <f t="shared" si="116"/>
        <v>-0.195547</v>
      </c>
      <c r="CR387" s="27">
        <f t="shared" si="117"/>
        <v>-0.195547</v>
      </c>
      <c r="CU387" s="30">
        <v>492</v>
      </c>
      <c r="CV387" s="30"/>
      <c r="CW387" s="15" t="s">
        <v>395</v>
      </c>
      <c r="CX387" s="36" t="s">
        <v>975</v>
      </c>
      <c r="CY387" s="34" t="s">
        <v>395</v>
      </c>
      <c r="CZ387" s="34" t="s">
        <v>976</v>
      </c>
      <c r="DA387" s="32"/>
      <c r="DB387" s="32"/>
      <c r="DC387" t="s">
        <v>395</v>
      </c>
      <c r="DD387">
        <v>144531</v>
      </c>
      <c r="DE387" t="s">
        <v>1045</v>
      </c>
      <c r="DF387" s="30">
        <v>237</v>
      </c>
      <c r="DG387" s="39" t="s">
        <v>395</v>
      </c>
      <c r="DK387" s="30">
        <v>484</v>
      </c>
      <c r="DL387" s="30"/>
      <c r="DM387" s="32"/>
      <c r="DN387" s="32" t="s">
        <v>395</v>
      </c>
      <c r="DO387" s="41">
        <v>143034</v>
      </c>
    </row>
    <row r="388" spans="1:119" ht="15.75" x14ac:dyDescent="0.25">
      <c r="A388" t="s">
        <v>691</v>
      </c>
      <c r="B388" t="s">
        <v>397</v>
      </c>
      <c r="C388" s="52">
        <v>3.504228872408</v>
      </c>
      <c r="D388" s="52">
        <v>3.2231625329010001</v>
      </c>
      <c r="E388" s="52">
        <v>-0.28106633950699988</v>
      </c>
      <c r="F388" s="124">
        <v>-8.0207757467011448E-2</v>
      </c>
      <c r="G388" s="45">
        <v>3.247334033939</v>
      </c>
      <c r="H388" s="45">
        <v>3.2407807075589998</v>
      </c>
      <c r="I388" s="45">
        <v>-6.5533263800001684E-3</v>
      </c>
      <c r="J388" s="46">
        <v>-2.0180635288852672E-3</v>
      </c>
      <c r="K388" s="47">
        <v>4</v>
      </c>
      <c r="L388" s="55">
        <f t="shared" si="108"/>
        <v>3.0930340339389999</v>
      </c>
      <c r="M388" s="55">
        <f t="shared" si="109"/>
        <v>3.0864807075589997</v>
      </c>
      <c r="N388" s="55">
        <f t="shared" si="110"/>
        <v>-6.5533263800001684E-3</v>
      </c>
      <c r="O388" s="129">
        <f t="shared" si="111"/>
        <v>-2.118737236025322E-3</v>
      </c>
      <c r="P388" s="54"/>
      <c r="Q388" s="42">
        <f t="shared" si="112"/>
        <v>56.558134097420833</v>
      </c>
      <c r="R388" s="42">
        <f t="shared" si="113"/>
        <v>52.021732994948195</v>
      </c>
      <c r="S388" s="42">
        <f t="shared" si="114"/>
        <v>49.921463474272898</v>
      </c>
      <c r="T388" s="42">
        <f t="shared" si="115"/>
        <v>49.815693010733071</v>
      </c>
      <c r="AB388" t="s">
        <v>397</v>
      </c>
      <c r="AC388" s="2">
        <v>3.504228872408</v>
      </c>
      <c r="AD388" s="2">
        <v>3.5045006273210002</v>
      </c>
      <c r="AE388" s="2">
        <v>2.717549130002439E-4</v>
      </c>
      <c r="AF388" s="1">
        <v>7.7550560449980588E-5</v>
      </c>
      <c r="AG388" s="2">
        <v>3.247334033939</v>
      </c>
      <c r="AH388" s="2">
        <v>3.24724617621</v>
      </c>
      <c r="AI388" s="2">
        <v>-8.7857728999995999E-5</v>
      </c>
      <c r="AJ388" s="1">
        <v>-2.7055340806262857E-5</v>
      </c>
      <c r="AM388" t="s">
        <v>397</v>
      </c>
      <c r="AN388" s="2">
        <v>3.504228872408</v>
      </c>
      <c r="AO388" s="2">
        <v>3.4072982871240001</v>
      </c>
      <c r="AP388" s="2">
        <v>-9.6930585283999893E-2</v>
      </c>
      <c r="AQ388" s="1">
        <v>-2.7661031517439708E-2</v>
      </c>
      <c r="AR388" s="2">
        <v>3.5042402443070002</v>
      </c>
      <c r="AS388" s="2">
        <v>1.1371899000245378E-5</v>
      </c>
      <c r="AT388" s="1">
        <v>3.2451929980335312E-6</v>
      </c>
      <c r="AU388" s="2">
        <v>3.504359873251</v>
      </c>
      <c r="AV388" s="2">
        <v>1.3100084299999537E-4</v>
      </c>
      <c r="AW388" s="1">
        <v>3.73836435261078E-5</v>
      </c>
      <c r="AX388" s="2">
        <v>3.342967818315</v>
      </c>
      <c r="AY388" s="2">
        <v>-0.16126105409299996</v>
      </c>
      <c r="AZ388" s="1">
        <v>-4.6018984479796902E-2</v>
      </c>
      <c r="BA388" s="2">
        <v>3.5041664057959996</v>
      </c>
      <c r="BB388" s="2">
        <v>-6.2466612000378063E-5</v>
      </c>
      <c r="BC388" s="1">
        <v>-1.7826065098725386E-5</v>
      </c>
      <c r="BD388" s="2">
        <v>3.1979115209370002</v>
      </c>
      <c r="BE388" s="2">
        <v>-0.30631735147099981</v>
      </c>
      <c r="BF388" s="1">
        <v>-8.7413625828756961E-2</v>
      </c>
      <c r="BG388" s="1"/>
      <c r="BH388" t="s">
        <v>397</v>
      </c>
      <c r="BI388" s="2">
        <v>3.247334033939</v>
      </c>
      <c r="BJ388" s="2">
        <v>3.2439737240670001</v>
      </c>
      <c r="BK388" s="2">
        <v>-3.360309871999867E-3</v>
      </c>
      <c r="BL388" s="1">
        <v>-1.0347903347423203E-3</v>
      </c>
      <c r="BM388" s="2">
        <v>3.2473302782669999</v>
      </c>
      <c r="BN388" s="2">
        <v>-3.7556720000608834E-6</v>
      </c>
      <c r="BO388" s="1">
        <v>-1.1565400912899842E-6</v>
      </c>
      <c r="BP388" s="2">
        <v>3.2472278703209998</v>
      </c>
      <c r="BQ388" s="2">
        <v>-1.0616361800019902E-4</v>
      </c>
      <c r="BR388" s="1">
        <v>-3.2692546221191505E-5</v>
      </c>
      <c r="BS388" s="2">
        <v>3.2475175026719998</v>
      </c>
      <c r="BT388" s="2">
        <v>1.8346873299979194E-4</v>
      </c>
      <c r="BU388" s="1">
        <v>5.6498263216009624E-5</v>
      </c>
      <c r="BV388" s="2">
        <v>3.247354789694</v>
      </c>
      <c r="BW388" s="2">
        <v>2.0755755000045895E-5</v>
      </c>
      <c r="BX388" s="1">
        <v>6.3916291897046601E-6</v>
      </c>
      <c r="BY388" s="2">
        <v>3.232761899827</v>
      </c>
      <c r="BZ388" s="2">
        <v>-1.4572134111999979E-2</v>
      </c>
      <c r="CA388" s="1">
        <v>-4.4874145867661334E-3</v>
      </c>
      <c r="CC388" t="s">
        <v>397</v>
      </c>
      <c r="CE388" s="23">
        <v>3.504228872408</v>
      </c>
      <c r="CF388" s="23">
        <v>3.5282660772680003</v>
      </c>
      <c r="CG388" s="23">
        <v>2.4037204860000383E-2</v>
      </c>
      <c r="CH388" s="24">
        <v>6.8594848496533111E-3</v>
      </c>
      <c r="CI388" s="2">
        <v>3.247334033939</v>
      </c>
      <c r="CJ388" s="2">
        <v>3.259369664002</v>
      </c>
      <c r="CK388" s="2">
        <v>1.2035630063000013E-2</v>
      </c>
      <c r="CL388" s="1">
        <v>3.7063110653882607E-3</v>
      </c>
      <c r="CN388" s="25" t="s">
        <v>397</v>
      </c>
      <c r="CO388" s="27">
        <v>0</v>
      </c>
      <c r="CP388" s="27">
        <v>0.15429999999999999</v>
      </c>
      <c r="CQ388" s="27">
        <f t="shared" si="116"/>
        <v>-0.15429999999999999</v>
      </c>
      <c r="CR388" s="27">
        <f t="shared" si="117"/>
        <v>-0.15429999999999999</v>
      </c>
      <c r="CU388" s="30">
        <v>495</v>
      </c>
      <c r="CV388" s="30"/>
      <c r="CW388" s="15" t="s">
        <v>397</v>
      </c>
      <c r="CX388" s="33" t="s">
        <v>971</v>
      </c>
      <c r="CY388" s="34" t="s">
        <v>397</v>
      </c>
      <c r="CZ388" s="34" t="s">
        <v>976</v>
      </c>
      <c r="DA388" s="32"/>
      <c r="DB388" s="32"/>
      <c r="DC388" t="s">
        <v>397</v>
      </c>
      <c r="DD388">
        <v>61958</v>
      </c>
      <c r="DE388" t="s">
        <v>1045</v>
      </c>
      <c r="DF388" s="30">
        <v>256</v>
      </c>
      <c r="DG388" s="39" t="s">
        <v>397</v>
      </c>
      <c r="DK388" s="30">
        <v>486</v>
      </c>
      <c r="DL388" s="30"/>
      <c r="DM388" s="32"/>
      <c r="DN388" s="32" t="s">
        <v>397</v>
      </c>
      <c r="DO388" s="41">
        <v>61684</v>
      </c>
    </row>
    <row r="389" spans="1:119" ht="15.75" x14ac:dyDescent="0.25">
      <c r="A389" t="s">
        <v>692</v>
      </c>
      <c r="B389" t="s">
        <v>398</v>
      </c>
      <c r="C389" s="52">
        <v>7.1559533350429998</v>
      </c>
      <c r="D389" s="52">
        <v>6.4220078803890006</v>
      </c>
      <c r="E389" s="52">
        <v>-0.73394545465399919</v>
      </c>
      <c r="F389" s="124">
        <v>-0.10256431537358382</v>
      </c>
      <c r="G389" s="45">
        <v>6.9470867453969998</v>
      </c>
      <c r="H389" s="45">
        <v>6.9848638387650004</v>
      </c>
      <c r="I389" s="45">
        <v>3.7777093368000614E-2</v>
      </c>
      <c r="J389" s="46">
        <v>5.4378323968721073E-3</v>
      </c>
      <c r="K389" s="47">
        <v>3</v>
      </c>
      <c r="L389" s="55">
        <f t="shared" si="108"/>
        <v>6.7009447453969999</v>
      </c>
      <c r="M389" s="55">
        <f t="shared" si="109"/>
        <v>6.7387218387650005</v>
      </c>
      <c r="N389" s="55">
        <f t="shared" si="110"/>
        <v>3.7777093368000614E-2</v>
      </c>
      <c r="O389" s="129">
        <f t="shared" si="111"/>
        <v>5.6375772078930183E-3</v>
      </c>
      <c r="P389" s="54"/>
      <c r="Q389" s="42">
        <f t="shared" si="112"/>
        <v>46.344746902944813</v>
      </c>
      <c r="R389" s="42">
        <f t="shared" si="113"/>
        <v>41.591429665682263</v>
      </c>
      <c r="S389" s="42">
        <f t="shared" si="114"/>
        <v>43.397933677857864</v>
      </c>
      <c r="T389" s="42">
        <f t="shared" si="115"/>
        <v>43.642592879629809</v>
      </c>
      <c r="AB389" t="s">
        <v>398</v>
      </c>
      <c r="AC389" s="2">
        <v>7.1559533350429998</v>
      </c>
      <c r="AD389" s="2">
        <v>7.1571175964129994</v>
      </c>
      <c r="AE389" s="2">
        <v>1.1642613699995863E-3</v>
      </c>
      <c r="AF389" s="1">
        <v>1.6269828986979976E-4</v>
      </c>
      <c r="AG389" s="2">
        <v>6.9470867453969998</v>
      </c>
      <c r="AH389" s="2">
        <v>6.9472043213959997</v>
      </c>
      <c r="AI389" s="2">
        <v>1.1757599899997473E-4</v>
      </c>
      <c r="AJ389" s="1">
        <v>1.6924504228751457E-5</v>
      </c>
      <c r="AM389" t="s">
        <v>398</v>
      </c>
      <c r="AN389" s="2">
        <v>7.1559533350429998</v>
      </c>
      <c r="AO389" s="2">
        <v>6.9746406103969996</v>
      </c>
      <c r="AP389" s="2">
        <v>-0.18131272464600023</v>
      </c>
      <c r="AQ389" s="1">
        <v>-2.533732630117979E-2</v>
      </c>
      <c r="AR389" s="2">
        <v>7.1560027588330009</v>
      </c>
      <c r="AS389" s="2">
        <v>4.9423790001057455E-5</v>
      </c>
      <c r="AT389" s="1">
        <v>6.9066674539403589E-6</v>
      </c>
      <c r="AU389" s="2">
        <v>7.1571129548399997</v>
      </c>
      <c r="AV389" s="2">
        <v>1.1596197969998556E-3</v>
      </c>
      <c r="AW389" s="1">
        <v>1.6204965889326717E-4</v>
      </c>
      <c r="AX389" s="2">
        <v>6.8899056097370002</v>
      </c>
      <c r="AY389" s="2">
        <v>-0.26604772530599963</v>
      </c>
      <c r="AZ389" s="1">
        <v>-3.7178515964204642E-2</v>
      </c>
      <c r="BA389" s="2">
        <v>7.1556807314109996</v>
      </c>
      <c r="BB389" s="2">
        <v>-2.7260363200021231E-4</v>
      </c>
      <c r="BC389" s="1">
        <v>-3.8094663175800914E-5</v>
      </c>
      <c r="BD389" s="2">
        <v>6.6140849293189996</v>
      </c>
      <c r="BE389" s="2">
        <v>-0.54186840572400019</v>
      </c>
      <c r="BF389" s="1">
        <v>-7.5722741660492421E-2</v>
      </c>
      <c r="BG389" s="1"/>
      <c r="BH389" t="s">
        <v>398</v>
      </c>
      <c r="BI389" s="2">
        <v>6.9470867453969998</v>
      </c>
      <c r="BJ389" s="2">
        <v>6.9473364148050001</v>
      </c>
      <c r="BK389" s="2">
        <v>2.4966940800030812E-4</v>
      </c>
      <c r="BL389" s="1">
        <v>3.5938720380270776E-5</v>
      </c>
      <c r="BM389" s="2">
        <v>6.9470917630099995</v>
      </c>
      <c r="BN389" s="2">
        <v>5.0176129997581143E-6</v>
      </c>
      <c r="BO389" s="1">
        <v>7.2226145773732905E-7</v>
      </c>
      <c r="BP389" s="2">
        <v>6.9472216823030006</v>
      </c>
      <c r="BQ389" s="2">
        <v>1.3493690600085984E-4</v>
      </c>
      <c r="BR389" s="1">
        <v>1.9423523981511578E-5</v>
      </c>
      <c r="BS389" s="2">
        <v>6.9668722259499996</v>
      </c>
      <c r="BT389" s="2">
        <v>1.9785480552999779E-2</v>
      </c>
      <c r="BU389" s="1">
        <v>2.8480255505819387E-3</v>
      </c>
      <c r="BV389" s="2">
        <v>6.9470590286039995</v>
      </c>
      <c r="BW389" s="2">
        <v>-2.771679300028751E-5</v>
      </c>
      <c r="BX389" s="1">
        <v>-3.9897001456980654E-6</v>
      </c>
      <c r="BY389" s="2">
        <v>6.9773176776909995</v>
      </c>
      <c r="BZ389" s="2">
        <v>3.0230932293999757E-2</v>
      </c>
      <c r="CA389" s="1">
        <v>4.3515985048020551E-3</v>
      </c>
      <c r="CC389" t="s">
        <v>398</v>
      </c>
      <c r="CE389" s="23">
        <v>7.1559533350429998</v>
      </c>
      <c r="CF389" s="23">
        <v>6.9584943744740002</v>
      </c>
      <c r="CG389" s="23">
        <v>-0.19745896056899959</v>
      </c>
      <c r="CH389" s="24">
        <v>-2.7593662412810166E-2</v>
      </c>
      <c r="CI389" s="2">
        <v>6.9470867453969998</v>
      </c>
      <c r="CJ389" s="2">
        <v>6.9022387390120006</v>
      </c>
      <c r="CK389" s="2">
        <v>-4.4848006384999195E-2</v>
      </c>
      <c r="CL389" s="1">
        <v>-6.4556565980286029E-3</v>
      </c>
      <c r="CN389" s="25" t="s">
        <v>398</v>
      </c>
      <c r="CO389" s="27">
        <v>0</v>
      </c>
      <c r="CP389" s="27">
        <v>0.246142</v>
      </c>
      <c r="CQ389" s="28">
        <f t="shared" si="116"/>
        <v>-0.246142</v>
      </c>
      <c r="CR389" s="27">
        <f t="shared" si="117"/>
        <v>-0.246142</v>
      </c>
      <c r="CU389" s="30">
        <v>496</v>
      </c>
      <c r="CV389" s="30"/>
      <c r="CW389" s="15" t="s">
        <v>398</v>
      </c>
      <c r="CX389" s="33" t="s">
        <v>971</v>
      </c>
      <c r="CY389" s="34" t="s">
        <v>398</v>
      </c>
      <c r="CZ389" s="34" t="s">
        <v>976</v>
      </c>
      <c r="DA389" s="32"/>
      <c r="DB389" s="32"/>
      <c r="DC389" t="s">
        <v>398</v>
      </c>
      <c r="DD389">
        <v>154407</v>
      </c>
      <c r="DE389" t="s">
        <v>1045</v>
      </c>
      <c r="DF389" s="30">
        <v>257</v>
      </c>
      <c r="DG389" s="39" t="s">
        <v>398</v>
      </c>
      <c r="DK389" s="30">
        <v>487</v>
      </c>
      <c r="DL389" s="30"/>
      <c r="DM389" s="32"/>
      <c r="DN389" s="32" t="s">
        <v>398</v>
      </c>
      <c r="DO389" s="41">
        <v>153140</v>
      </c>
    </row>
    <row r="390" spans="1:119" ht="15.75" x14ac:dyDescent="0.25">
      <c r="A390" t="s">
        <v>693</v>
      </c>
      <c r="B390" t="s">
        <v>399</v>
      </c>
      <c r="C390" s="52">
        <v>4.3726562366520003</v>
      </c>
      <c r="D390" s="52">
        <v>4.7839799629429995</v>
      </c>
      <c r="E390" s="52">
        <v>0.41132372629099923</v>
      </c>
      <c r="F390" s="124">
        <v>9.4067245177712921E-2</v>
      </c>
      <c r="G390" s="45">
        <v>4.3769784324909997</v>
      </c>
      <c r="H390" s="45">
        <v>4.5653827599630006</v>
      </c>
      <c r="I390" s="45">
        <v>0.18840432747200087</v>
      </c>
      <c r="J390" s="46">
        <v>4.3044381044568529E-2</v>
      </c>
      <c r="K390" s="47">
        <v>3</v>
      </c>
      <c r="L390" s="55">
        <f t="shared" ref="L390:L400" si="118">G390-CO390-CP390</f>
        <v>4.2004504324909995</v>
      </c>
      <c r="M390" s="55">
        <f t="shared" ref="M390:M400" si="119">H390-CO390-CP390</f>
        <v>4.3888547599630003</v>
      </c>
      <c r="N390" s="55">
        <f t="shared" ref="N390:N400" si="120">M390-L390</f>
        <v>0.18840432747200087</v>
      </c>
      <c r="O390" s="129">
        <f t="shared" ref="O390:O401" si="121">N390/L390</f>
        <v>4.4853362871436424E-2</v>
      </c>
      <c r="P390" s="54"/>
      <c r="Q390" s="42">
        <f t="shared" ref="Q390:Q401" si="122">C390/$DD390*1000000</f>
        <v>37.671280705860056</v>
      </c>
      <c r="R390" s="42">
        <f t="shared" ref="R390:R401" si="123">D390/$DD390*1000000</f>
        <v>41.214914304176645</v>
      </c>
      <c r="S390" s="42">
        <f t="shared" ref="S390:S401" si="124">L390/$DD390*1000000</f>
        <v>36.187694337155605</v>
      </c>
      <c r="T390" s="42">
        <f t="shared" ref="T390:T401" si="125">M390/$DD390*1000000</f>
        <v>37.810834122740673</v>
      </c>
      <c r="AB390" t="s">
        <v>399</v>
      </c>
      <c r="AC390" s="2">
        <v>4.3726562366520003</v>
      </c>
      <c r="AD390" s="2">
        <v>4.3759025648609997</v>
      </c>
      <c r="AE390" s="2">
        <v>3.2463282089993939E-3</v>
      </c>
      <c r="AF390" s="1">
        <v>7.4241560125133481E-4</v>
      </c>
      <c r="AG390" s="2">
        <v>4.3769784324909997</v>
      </c>
      <c r="AH390" s="2">
        <v>4.3777208052379999</v>
      </c>
      <c r="AI390" s="2">
        <v>7.4237274700017508E-4</v>
      </c>
      <c r="AJ390" s="1">
        <v>1.696085001217793E-4</v>
      </c>
      <c r="AM390" t="s">
        <v>399</v>
      </c>
      <c r="AN390" s="2">
        <v>4.3726562366520003</v>
      </c>
      <c r="AO390" s="2">
        <v>4.6579795560489998</v>
      </c>
      <c r="AP390" s="2">
        <v>0.28532331939699951</v>
      </c>
      <c r="AQ390" s="1">
        <v>6.5251715194392282E-2</v>
      </c>
      <c r="AR390" s="2">
        <v>4.3727938193989999</v>
      </c>
      <c r="AS390" s="2">
        <v>1.3758274699959827E-4</v>
      </c>
      <c r="AT390" s="1">
        <v>3.1464341021452189E-5</v>
      </c>
      <c r="AU390" s="2">
        <v>4.3756971700919998</v>
      </c>
      <c r="AV390" s="2">
        <v>3.0409334399994492E-3</v>
      </c>
      <c r="AW390" s="1">
        <v>6.954430614760131E-4</v>
      </c>
      <c r="AX390" s="2">
        <v>4.8321812413109999</v>
      </c>
      <c r="AY390" s="2">
        <v>0.45952500465899959</v>
      </c>
      <c r="AZ390" s="1">
        <v>0.10509058562784319</v>
      </c>
      <c r="BA390" s="2">
        <v>4.3718977339150005</v>
      </c>
      <c r="BB390" s="2">
        <v>-7.5850273699984427E-4</v>
      </c>
      <c r="BC390" s="1">
        <v>-1.7346498236975633E-4</v>
      </c>
      <c r="BD390" s="2">
        <v>5.2426879781259998</v>
      </c>
      <c r="BE390" s="2">
        <v>0.87003174147399953</v>
      </c>
      <c r="BF390" s="1">
        <v>0.19897099026017978</v>
      </c>
      <c r="BG390" s="1"/>
      <c r="BH390" t="s">
        <v>399</v>
      </c>
      <c r="BI390" s="2">
        <v>4.3769784324909997</v>
      </c>
      <c r="BJ390" s="2">
        <v>4.4767908654270006</v>
      </c>
      <c r="BK390" s="2">
        <v>9.9812432936000839E-2</v>
      </c>
      <c r="BL390" s="1">
        <v>2.2803958135840342E-2</v>
      </c>
      <c r="BM390" s="2">
        <v>4.3770099327959997</v>
      </c>
      <c r="BN390" s="2">
        <v>3.150030499998735E-5</v>
      </c>
      <c r="BO390" s="1">
        <v>7.1968152198684897E-6</v>
      </c>
      <c r="BP390" s="2">
        <v>4.3776768032230002</v>
      </c>
      <c r="BQ390" s="2">
        <v>6.9837073200051947E-4</v>
      </c>
      <c r="BR390" s="1">
        <v>1.595554428179046E-4</v>
      </c>
      <c r="BS390" s="2">
        <v>4.5479881265009992</v>
      </c>
      <c r="BT390" s="2">
        <v>0.17100969400999944</v>
      </c>
      <c r="BU390" s="1">
        <v>3.9070261973549507E-2</v>
      </c>
      <c r="BV390" s="2">
        <v>4.3768047092869997</v>
      </c>
      <c r="BW390" s="2">
        <v>-1.7372320399999808E-4</v>
      </c>
      <c r="BX390" s="1">
        <v>-3.9690212478641291E-5</v>
      </c>
      <c r="BY390" s="2">
        <v>4.6771646005949998</v>
      </c>
      <c r="BZ390" s="2">
        <v>0.30018616810400012</v>
      </c>
      <c r="CA390" s="1">
        <v>6.8582967161928632E-2</v>
      </c>
      <c r="CC390" t="s">
        <v>399</v>
      </c>
      <c r="CE390" s="23">
        <v>4.3726562366520003</v>
      </c>
      <c r="CF390" s="23">
        <v>3.9187051196010003</v>
      </c>
      <c r="CG390" s="23">
        <v>-0.453951117051</v>
      </c>
      <c r="CH390" s="24">
        <v>-0.10381587128801498</v>
      </c>
      <c r="CI390" s="2">
        <v>4.3769784324909997</v>
      </c>
      <c r="CJ390" s="2">
        <v>4.319876469475</v>
      </c>
      <c r="CK390" s="2">
        <v>-5.7101963015999679E-2</v>
      </c>
      <c r="CL390" s="1">
        <v>-1.3045977698250196E-2</v>
      </c>
      <c r="CN390" s="25" t="s">
        <v>399</v>
      </c>
      <c r="CO390" s="27">
        <v>0</v>
      </c>
      <c r="CP390" s="27">
        <v>0.17652799999999999</v>
      </c>
      <c r="CQ390" s="28">
        <f t="shared" si="116"/>
        <v>-0.17652799999999999</v>
      </c>
      <c r="CR390" s="27">
        <f t="shared" si="117"/>
        <v>-0.17652799999999999</v>
      </c>
      <c r="CU390" s="30">
        <v>497</v>
      </c>
      <c r="CV390" s="30"/>
      <c r="CW390" s="15" t="s">
        <v>399</v>
      </c>
      <c r="CX390" s="33" t="s">
        <v>994</v>
      </c>
      <c r="CY390" s="34" t="s">
        <v>399</v>
      </c>
      <c r="CZ390" s="34" t="s">
        <v>976</v>
      </c>
      <c r="DA390" s="32"/>
      <c r="DB390" s="32"/>
      <c r="DC390" t="s">
        <v>399</v>
      </c>
      <c r="DD390">
        <v>116074</v>
      </c>
      <c r="DE390" t="s">
        <v>1045</v>
      </c>
      <c r="DF390" s="30">
        <v>147</v>
      </c>
      <c r="DG390" s="39" t="s">
        <v>399</v>
      </c>
      <c r="DK390" s="30">
        <v>488</v>
      </c>
      <c r="DL390" s="30"/>
      <c r="DM390" s="32"/>
      <c r="DN390" s="32" t="s">
        <v>399</v>
      </c>
      <c r="DO390" s="41">
        <v>115041</v>
      </c>
    </row>
    <row r="391" spans="1:119" ht="15.75" x14ac:dyDescent="0.25">
      <c r="A391" t="s">
        <v>694</v>
      </c>
      <c r="B391" t="s">
        <v>400</v>
      </c>
      <c r="C391" s="52">
        <v>7.8878436096379998</v>
      </c>
      <c r="D391" s="52">
        <v>7.4601453334339993</v>
      </c>
      <c r="E391" s="52">
        <v>-0.42769827620400047</v>
      </c>
      <c r="F391" s="124">
        <v>-5.4222458934328317E-2</v>
      </c>
      <c r="G391" s="45">
        <v>7.1182438818599998</v>
      </c>
      <c r="H391" s="45">
        <v>7.1491665163559999</v>
      </c>
      <c r="I391" s="45">
        <v>3.0922634496000079E-2</v>
      </c>
      <c r="J391" s="46">
        <v>4.3441381061419858E-3</v>
      </c>
      <c r="K391" s="47">
        <v>2</v>
      </c>
      <c r="L391" s="55">
        <f t="shared" si="118"/>
        <v>6.9468398818599999</v>
      </c>
      <c r="M391" s="55">
        <f t="shared" si="119"/>
        <v>6.977762516356</v>
      </c>
      <c r="N391" s="55">
        <f t="shared" si="120"/>
        <v>3.0922634496000079E-2</v>
      </c>
      <c r="O391" s="129">
        <f t="shared" si="121"/>
        <v>4.4513239144531166E-3</v>
      </c>
      <c r="P391" s="54"/>
      <c r="Q391" s="42">
        <f t="shared" si="122"/>
        <v>72.445293990062453</v>
      </c>
      <c r="R391" s="42">
        <f t="shared" si="123"/>
        <v>68.517132011700951</v>
      </c>
      <c r="S391" s="42">
        <f t="shared" si="124"/>
        <v>63.802717504224837</v>
      </c>
      <c r="T391" s="42">
        <f t="shared" si="125"/>
        <v>64.086724066458487</v>
      </c>
      <c r="AB391" t="s">
        <v>400</v>
      </c>
      <c r="AC391" s="2">
        <v>7.8878436096379998</v>
      </c>
      <c r="AD391" s="2">
        <v>7.8899630309009998</v>
      </c>
      <c r="AE391" s="2">
        <v>2.1194212630000209E-3</v>
      </c>
      <c r="AF391" s="1">
        <v>2.6869463542739894E-4</v>
      </c>
      <c r="AG391" s="2">
        <v>7.1182438818599998</v>
      </c>
      <c r="AH391" s="2">
        <v>7.1184153085080002</v>
      </c>
      <c r="AI391" s="2">
        <v>1.7142664800040563E-4</v>
      </c>
      <c r="AJ391" s="1">
        <v>2.408271630552953E-5</v>
      </c>
      <c r="AM391" t="s">
        <v>400</v>
      </c>
      <c r="AN391" s="2">
        <v>7.8878436096379998</v>
      </c>
      <c r="AO391" s="2">
        <v>7.7194752509060001</v>
      </c>
      <c r="AP391" s="2">
        <v>-0.16836835873199973</v>
      </c>
      <c r="AQ391" s="1">
        <v>-2.1345296264022498E-2</v>
      </c>
      <c r="AR391" s="2">
        <v>7.887932327603</v>
      </c>
      <c r="AS391" s="2">
        <v>8.8717965000206789E-5</v>
      </c>
      <c r="AT391" s="1">
        <v>1.124742951188891E-5</v>
      </c>
      <c r="AU391" s="2">
        <v>7.8888893555899999</v>
      </c>
      <c r="AV391" s="2">
        <v>1.0457459520001322E-3</v>
      </c>
      <c r="AW391" s="1">
        <v>1.3257691249384763E-4</v>
      </c>
      <c r="AX391" s="2">
        <v>7.5439693618890002</v>
      </c>
      <c r="AY391" s="2">
        <v>-0.34387424774899955</v>
      </c>
      <c r="AZ391" s="1">
        <v>-4.3595469784520884E-2</v>
      </c>
      <c r="BA391" s="2">
        <v>7.8873562309339995</v>
      </c>
      <c r="BB391" s="2">
        <v>-4.8737870400028527E-4</v>
      </c>
      <c r="BC391" s="1">
        <v>-6.1788586097823606E-5</v>
      </c>
      <c r="BD391" s="2">
        <v>7.2898297962590002</v>
      </c>
      <c r="BE391" s="2">
        <v>-0.59801381337899961</v>
      </c>
      <c r="BF391" s="1">
        <v>-7.5814613343537687E-2</v>
      </c>
      <c r="BG391" s="1"/>
      <c r="BH391" t="s">
        <v>400</v>
      </c>
      <c r="BI391" s="2">
        <v>7.1182438818599998</v>
      </c>
      <c r="BJ391" s="2">
        <v>7.1218960082400002</v>
      </c>
      <c r="BK391" s="2">
        <v>3.6521263800004533E-3</v>
      </c>
      <c r="BL391" s="1">
        <v>5.1306564380400961E-4</v>
      </c>
      <c r="BM391" s="2">
        <v>7.1182508983370001</v>
      </c>
      <c r="BN391" s="2">
        <v>7.0164770002989485E-6</v>
      </c>
      <c r="BO391" s="1">
        <v>9.8570337245392887E-7</v>
      </c>
      <c r="BP391" s="2">
        <v>7.1181864984379999</v>
      </c>
      <c r="BQ391" s="2">
        <v>-5.7383421999901429E-5</v>
      </c>
      <c r="BR391" s="1">
        <v>-8.0614577067436927E-6</v>
      </c>
      <c r="BS391" s="2">
        <v>7.1213573139199999</v>
      </c>
      <c r="BT391" s="2">
        <v>3.1134320600001431E-3</v>
      </c>
      <c r="BU391" s="1">
        <v>4.3738766354077237E-4</v>
      </c>
      <c r="BV391" s="2">
        <v>7.1182055891349991</v>
      </c>
      <c r="BW391" s="2">
        <v>-3.8292725000665939E-5</v>
      </c>
      <c r="BX391" s="1">
        <v>-5.3795185492661201E-6</v>
      </c>
      <c r="BY391" s="2">
        <v>7.1043226095190004</v>
      </c>
      <c r="BZ391" s="2">
        <v>-1.392127234099938E-2</v>
      </c>
      <c r="CA391" s="1">
        <v>-1.9557172488113383E-3</v>
      </c>
      <c r="CC391" t="s">
        <v>400</v>
      </c>
      <c r="CE391" s="23">
        <v>7.8878436096379998</v>
      </c>
      <c r="CF391" s="23">
        <v>8.0632245684279997</v>
      </c>
      <c r="CG391" s="23">
        <v>0.17538095878999993</v>
      </c>
      <c r="CH391" s="24">
        <v>2.2234335195959694E-2</v>
      </c>
      <c r="CI391" s="2">
        <v>7.1182438818599998</v>
      </c>
      <c r="CJ391" s="2">
        <v>7.1770361339280004</v>
      </c>
      <c r="CK391" s="2">
        <v>5.879225206800065E-2</v>
      </c>
      <c r="CL391" s="1">
        <v>8.2593759140264546E-3</v>
      </c>
      <c r="CN391" s="25" t="s">
        <v>400</v>
      </c>
      <c r="CO391" s="27">
        <v>0</v>
      </c>
      <c r="CP391" s="27">
        <v>0.171404</v>
      </c>
      <c r="CQ391" s="28">
        <f t="shared" si="116"/>
        <v>-0.171404</v>
      </c>
      <c r="CR391" s="27">
        <f t="shared" si="117"/>
        <v>-0.171404</v>
      </c>
      <c r="CU391" s="30">
        <v>498</v>
      </c>
      <c r="CV391" s="30"/>
      <c r="CW391" s="15" t="s">
        <v>400</v>
      </c>
      <c r="CX391" s="33" t="s">
        <v>973</v>
      </c>
      <c r="CY391" s="34" t="s">
        <v>400</v>
      </c>
      <c r="CZ391" s="34" t="s">
        <v>976</v>
      </c>
      <c r="DA391" s="32"/>
      <c r="DB391" s="32"/>
      <c r="DC391" t="s">
        <v>400</v>
      </c>
      <c r="DD391">
        <v>108880</v>
      </c>
      <c r="DE391" t="s">
        <v>1045</v>
      </c>
      <c r="DF391" s="30">
        <v>303</v>
      </c>
      <c r="DG391" s="39" t="s">
        <v>400</v>
      </c>
      <c r="DK391" s="30">
        <v>489</v>
      </c>
      <c r="DL391" s="30"/>
      <c r="DM391" s="32"/>
      <c r="DN391" s="32" t="s">
        <v>400</v>
      </c>
      <c r="DO391" s="41">
        <v>107630</v>
      </c>
    </row>
    <row r="392" spans="1:119" ht="15.75" x14ac:dyDescent="0.25">
      <c r="B392" t="s">
        <v>401</v>
      </c>
      <c r="C392" s="52">
        <v>3.9764709870020001</v>
      </c>
      <c r="D392" s="52">
        <v>3.958306062014</v>
      </c>
      <c r="E392" s="52">
        <v>-1.8164924988000042E-2</v>
      </c>
      <c r="F392" s="124">
        <v>-4.5681019797142314E-3</v>
      </c>
      <c r="G392" s="45">
        <v>4.1397687904109999</v>
      </c>
      <c r="H392" s="45">
        <v>4.2408628173389999</v>
      </c>
      <c r="I392" s="45">
        <v>0.10109402692800007</v>
      </c>
      <c r="J392" s="46">
        <v>2.4420210897324865E-2</v>
      </c>
      <c r="K392" s="47">
        <v>4</v>
      </c>
      <c r="L392" s="55">
        <f t="shared" si="118"/>
        <v>3.9365927904109999</v>
      </c>
      <c r="M392" s="55">
        <f t="shared" si="119"/>
        <v>4.0376868173389999</v>
      </c>
      <c r="N392" s="55">
        <f t="shared" si="120"/>
        <v>0.10109402692800007</v>
      </c>
      <c r="O392" s="129">
        <f t="shared" si="121"/>
        <v>2.568059037608646E-2</v>
      </c>
      <c r="P392" s="54"/>
      <c r="Q392" s="42">
        <f t="shared" si="122"/>
        <v>30.057378809654111</v>
      </c>
      <c r="R392" s="42">
        <f t="shared" si="123"/>
        <v>29.920073638008706</v>
      </c>
      <c r="S392" s="42">
        <f t="shared" si="124"/>
        <v>29.755947197277315</v>
      </c>
      <c r="T392" s="42">
        <f t="shared" si="125"/>
        <v>30.520097488503055</v>
      </c>
      <c r="AB392" t="s">
        <v>401</v>
      </c>
      <c r="AC392" s="2">
        <v>3.9764709870020001</v>
      </c>
      <c r="AD392" s="2">
        <v>3.977196007261</v>
      </c>
      <c r="AE392" s="2">
        <v>7.2502025899989775E-4</v>
      </c>
      <c r="AF392" s="1">
        <v>1.82327561641916E-4</v>
      </c>
      <c r="AG392" s="2">
        <v>4.1397687904109999</v>
      </c>
      <c r="AH392" s="2">
        <v>4.1399340523049997</v>
      </c>
      <c r="AI392" s="2">
        <v>1.6526189399979074E-4</v>
      </c>
      <c r="AJ392" s="1">
        <v>3.992056135661224E-5</v>
      </c>
      <c r="AM392" t="s">
        <v>401</v>
      </c>
      <c r="AN392" s="2">
        <v>3.9764709870020001</v>
      </c>
      <c r="AO392" s="2">
        <v>4.1146515211689998</v>
      </c>
      <c r="AP392" s="2">
        <v>0.13818053416699971</v>
      </c>
      <c r="AQ392" s="1">
        <v>3.4749539131223195E-2</v>
      </c>
      <c r="AR392" s="2">
        <v>3.976502546226</v>
      </c>
      <c r="AS392" s="2">
        <v>3.155922399988853E-5</v>
      </c>
      <c r="AT392" s="1">
        <v>7.9364904466918104E-6</v>
      </c>
      <c r="AU392" s="2">
        <v>3.9778574947559999</v>
      </c>
      <c r="AV392" s="2">
        <v>1.3865077539998438E-3</v>
      </c>
      <c r="AW392" s="1">
        <v>3.4867795050736187E-4</v>
      </c>
      <c r="AX392" s="2">
        <v>4.2116116122300005</v>
      </c>
      <c r="AY392" s="2">
        <v>0.23514062522800039</v>
      </c>
      <c r="AZ392" s="1">
        <v>5.9132991538630865E-2</v>
      </c>
      <c r="BA392" s="2">
        <v>3.9762956970559999</v>
      </c>
      <c r="BB392" s="2">
        <v>-1.7528994600013448E-4</v>
      </c>
      <c r="BC392" s="1">
        <v>-4.4081786733289274E-5</v>
      </c>
      <c r="BD392" s="2">
        <v>4.4091801488460005</v>
      </c>
      <c r="BE392" s="2">
        <v>0.43270916184400043</v>
      </c>
      <c r="BF392" s="1">
        <v>0.10881738185904254</v>
      </c>
      <c r="BG392" s="1"/>
      <c r="BH392" t="s">
        <v>401</v>
      </c>
      <c r="BI392" s="2">
        <v>4.1397687904109999</v>
      </c>
      <c r="BJ392" s="2">
        <v>4.2016774784450002</v>
      </c>
      <c r="BK392" s="2">
        <v>6.1908688034000292E-2</v>
      </c>
      <c r="BL392" s="1">
        <v>1.4954624561980415E-2</v>
      </c>
      <c r="BM392" s="2">
        <v>4.1397760100239998</v>
      </c>
      <c r="BN392" s="2">
        <v>7.2196129998758352E-6</v>
      </c>
      <c r="BO392" s="1">
        <v>1.7439652708621599E-6</v>
      </c>
      <c r="BP392" s="2">
        <v>4.1401002493090004</v>
      </c>
      <c r="BQ392" s="2">
        <v>3.3145889800056949E-4</v>
      </c>
      <c r="BR392" s="1">
        <v>8.0067007309280667E-5</v>
      </c>
      <c r="BS392" s="2">
        <v>4.2508325275640004</v>
      </c>
      <c r="BT392" s="2">
        <v>0.11106373715300055</v>
      </c>
      <c r="BU392" s="1">
        <v>2.6828487960549614E-2</v>
      </c>
      <c r="BV392" s="2">
        <v>4.1397286501799995</v>
      </c>
      <c r="BW392" s="2">
        <v>-4.0140231000407312E-5</v>
      </c>
      <c r="BX392" s="1">
        <v>-9.6962494846051906E-6</v>
      </c>
      <c r="BY392" s="2">
        <v>4.3289819990350002</v>
      </c>
      <c r="BZ392" s="2">
        <v>0.18921320862400037</v>
      </c>
      <c r="CA392" s="1">
        <v>4.5706226169509125E-2</v>
      </c>
      <c r="CC392" t="s">
        <v>401</v>
      </c>
      <c r="CE392" s="23">
        <v>3.9764709870020001</v>
      </c>
      <c r="CF392" s="23">
        <v>3.519932121354</v>
      </c>
      <c r="CG392" s="23">
        <v>-0.45653886564800006</v>
      </c>
      <c r="CH392" s="24">
        <v>-0.11481005825021764</v>
      </c>
      <c r="CI392" s="2">
        <v>4.1397687904109999</v>
      </c>
      <c r="CJ392" s="2">
        <v>4.1265455235299999</v>
      </c>
      <c r="CK392" s="2">
        <v>-1.3223266880999951E-2</v>
      </c>
      <c r="CL392" s="1">
        <v>-3.1942042057105159E-3</v>
      </c>
      <c r="CN392" s="25" t="s">
        <v>401</v>
      </c>
      <c r="CO392" s="27">
        <v>0</v>
      </c>
      <c r="CP392" s="27">
        <v>0.203176</v>
      </c>
      <c r="CQ392" s="28">
        <f t="shared" si="116"/>
        <v>-0.203176</v>
      </c>
      <c r="CR392" s="27">
        <f t="shared" si="117"/>
        <v>-0.203176</v>
      </c>
      <c r="CU392" s="30">
        <v>499</v>
      </c>
      <c r="CV392" s="30"/>
      <c r="CW392" s="15" t="s">
        <v>401</v>
      </c>
      <c r="CX392" s="33" t="s">
        <v>603</v>
      </c>
      <c r="CY392" s="34" t="s">
        <v>401</v>
      </c>
      <c r="CZ392" s="34" t="s">
        <v>976</v>
      </c>
      <c r="DA392" s="32"/>
      <c r="DB392" s="32"/>
      <c r="DC392" t="s">
        <v>401</v>
      </c>
      <c r="DD392">
        <v>132296</v>
      </c>
      <c r="DE392" t="s">
        <v>1045</v>
      </c>
      <c r="DF392" s="30">
        <v>188</v>
      </c>
      <c r="DG392" s="39" t="s">
        <v>401</v>
      </c>
      <c r="DK392" s="30">
        <v>490</v>
      </c>
      <c r="DL392" s="30"/>
      <c r="DM392" s="32"/>
      <c r="DN392" s="32" t="s">
        <v>401</v>
      </c>
      <c r="DO392" s="41">
        <v>131519</v>
      </c>
    </row>
    <row r="393" spans="1:119" ht="15.75" x14ac:dyDescent="0.25">
      <c r="B393" t="s">
        <v>402</v>
      </c>
      <c r="C393" s="52">
        <v>3.977076413457</v>
      </c>
      <c r="D393" s="52">
        <v>3.5683856426410001</v>
      </c>
      <c r="E393" s="52">
        <v>-0.40869077081599992</v>
      </c>
      <c r="F393" s="124">
        <v>-0.10276160886251443</v>
      </c>
      <c r="G393" s="45">
        <v>4.2994901539559995</v>
      </c>
      <c r="H393" s="45">
        <v>4.4185148087919996</v>
      </c>
      <c r="I393" s="45">
        <v>0.11902465483600011</v>
      </c>
      <c r="J393" s="46">
        <v>2.7683434680385175E-2</v>
      </c>
      <c r="K393" s="47">
        <v>4</v>
      </c>
      <c r="L393" s="55">
        <f t="shared" si="118"/>
        <v>4.0849261539559993</v>
      </c>
      <c r="M393" s="55">
        <f t="shared" si="119"/>
        <v>4.2039508087919994</v>
      </c>
      <c r="N393" s="55">
        <f t="shared" si="120"/>
        <v>0.11902465483600011</v>
      </c>
      <c r="O393" s="129">
        <f t="shared" si="121"/>
        <v>2.9137529137639874E-2</v>
      </c>
      <c r="P393" s="54"/>
      <c r="Q393" s="42">
        <f t="shared" si="122"/>
        <v>29.789495703990831</v>
      </c>
      <c r="R393" s="42">
        <f t="shared" si="123"/>
        <v>26.728279198245772</v>
      </c>
      <c r="S393" s="42">
        <f t="shared" si="124"/>
        <v>30.597322621874667</v>
      </c>
      <c r="T393" s="42">
        <f t="shared" si="125"/>
        <v>31.488853001303308</v>
      </c>
      <c r="AB393" t="s">
        <v>402</v>
      </c>
      <c r="AC393" s="2">
        <v>3.977076413457</v>
      </c>
      <c r="AD393" s="2">
        <v>3.9770667946690001</v>
      </c>
      <c r="AE393" s="2">
        <v>-9.6187879998765879E-6</v>
      </c>
      <c r="AF393" s="1">
        <v>-2.4185575030266101E-6</v>
      </c>
      <c r="AG393" s="2">
        <v>4.2994901539559995</v>
      </c>
      <c r="AH393" s="2">
        <v>4.2994901539559995</v>
      </c>
      <c r="AI393" s="2">
        <v>0</v>
      </c>
      <c r="AJ393" s="1">
        <v>0</v>
      </c>
      <c r="AM393" t="s">
        <v>402</v>
      </c>
      <c r="AN393" s="2">
        <v>3.977076413457</v>
      </c>
      <c r="AO393" s="2">
        <v>3.9694472541870001</v>
      </c>
      <c r="AP393" s="2">
        <v>-7.6291592699999633E-3</v>
      </c>
      <c r="AQ393" s="1">
        <v>-1.9182833008150471E-3</v>
      </c>
      <c r="AR393" s="2">
        <v>3.9770769812460003</v>
      </c>
      <c r="AS393" s="2">
        <v>5.6778900026088763E-7</v>
      </c>
      <c r="AT393" s="1">
        <v>1.427654239530559E-7</v>
      </c>
      <c r="AU393" s="2">
        <v>3.9778966024679998</v>
      </c>
      <c r="AV393" s="2">
        <v>8.2018901099978336E-4</v>
      </c>
      <c r="AW393" s="1">
        <v>2.0622913058058375E-4</v>
      </c>
      <c r="AX393" s="2">
        <v>3.990606699118</v>
      </c>
      <c r="AY393" s="2">
        <v>1.3530285661000008E-2</v>
      </c>
      <c r="AZ393" s="1">
        <v>3.4020683171231947E-3</v>
      </c>
      <c r="BA393" s="2">
        <v>3.9770717570870002</v>
      </c>
      <c r="BB393" s="2">
        <v>-4.6563699998003472E-6</v>
      </c>
      <c r="BC393" s="1">
        <v>-1.1708022466062913E-6</v>
      </c>
      <c r="BD393" s="2">
        <v>3.9736491735559998</v>
      </c>
      <c r="BE393" s="2">
        <v>-3.4272399010002452E-3</v>
      </c>
      <c r="BF393" s="1">
        <v>-8.6174856721477479E-4</v>
      </c>
      <c r="BG393" s="1"/>
      <c r="BH393" t="s">
        <v>402</v>
      </c>
      <c r="BI393" s="2">
        <v>4.2994901539559995</v>
      </c>
      <c r="BJ393" s="2">
        <v>4.337578043503</v>
      </c>
      <c r="BK393" s="2">
        <v>3.8087889547000486E-2</v>
      </c>
      <c r="BL393" s="1">
        <v>8.8586990976024169E-3</v>
      </c>
      <c r="BM393" s="2">
        <v>4.2994901539559995</v>
      </c>
      <c r="BN393" s="2">
        <v>0</v>
      </c>
      <c r="BO393" s="1">
        <v>0</v>
      </c>
      <c r="BP393" s="2">
        <v>4.2994901539559995</v>
      </c>
      <c r="BQ393" s="2">
        <v>0</v>
      </c>
      <c r="BR393" s="1">
        <v>0</v>
      </c>
      <c r="BS393" s="2">
        <v>4.3709049468569994</v>
      </c>
      <c r="BT393" s="2">
        <v>7.1414792900999835E-2</v>
      </c>
      <c r="BU393" s="1">
        <v>1.6610060808091499E-2</v>
      </c>
      <c r="BV393" s="2">
        <v>4.2994901539559995</v>
      </c>
      <c r="BW393" s="2">
        <v>0</v>
      </c>
      <c r="BX393" s="1">
        <v>0</v>
      </c>
      <c r="BY393" s="2">
        <v>4.4137538225980002</v>
      </c>
      <c r="BZ393" s="2">
        <v>0.11426366864200066</v>
      </c>
      <c r="CA393" s="1">
        <v>2.6576097293039648E-2</v>
      </c>
      <c r="CC393" t="s">
        <v>402</v>
      </c>
      <c r="CE393" s="23">
        <v>3.977076413457</v>
      </c>
      <c r="CF393" s="23">
        <v>3.562091928644</v>
      </c>
      <c r="CG393" s="23">
        <v>-0.41498448481299999</v>
      </c>
      <c r="CH393" s="24">
        <v>-0.10434410649210595</v>
      </c>
      <c r="CI393" s="2">
        <v>4.2994901539559995</v>
      </c>
      <c r="CJ393" s="2">
        <v>4.2994901539559995</v>
      </c>
      <c r="CK393" s="2">
        <v>0</v>
      </c>
      <c r="CL393" s="1">
        <v>0</v>
      </c>
      <c r="CN393" s="25" t="s">
        <v>402</v>
      </c>
      <c r="CO393" s="27">
        <v>0</v>
      </c>
      <c r="CP393" s="27">
        <v>0.214564</v>
      </c>
      <c r="CQ393" s="28">
        <f t="shared" si="116"/>
        <v>-0.214564</v>
      </c>
      <c r="CR393" s="27">
        <f t="shared" si="117"/>
        <v>-0.214564</v>
      </c>
      <c r="CU393" s="30">
        <v>500</v>
      </c>
      <c r="CV393" s="30"/>
      <c r="CW393" s="15" t="s">
        <v>402</v>
      </c>
      <c r="CX393" s="33" t="s">
        <v>994</v>
      </c>
      <c r="CY393" s="34" t="s">
        <v>402</v>
      </c>
      <c r="CZ393" s="34" t="s">
        <v>976</v>
      </c>
      <c r="DA393" s="32"/>
      <c r="DB393" s="32"/>
      <c r="DC393" t="s">
        <v>402</v>
      </c>
      <c r="DD393">
        <v>133506</v>
      </c>
      <c r="DE393" t="s">
        <v>1045</v>
      </c>
      <c r="DF393" s="30">
        <v>148</v>
      </c>
      <c r="DG393" s="39" t="s">
        <v>402</v>
      </c>
      <c r="DK393" s="30">
        <v>491</v>
      </c>
      <c r="DL393" s="30"/>
      <c r="DM393" s="32"/>
      <c r="DN393" s="32" t="s">
        <v>402</v>
      </c>
      <c r="DO393" s="41">
        <v>132794</v>
      </c>
    </row>
    <row r="394" spans="1:119" ht="15.75" x14ac:dyDescent="0.25">
      <c r="A394" t="s">
        <v>695</v>
      </c>
      <c r="B394" t="s">
        <v>403</v>
      </c>
      <c r="C394" s="52">
        <v>5.5327943169239999</v>
      </c>
      <c r="D394" s="52">
        <v>4.9045027559590002</v>
      </c>
      <c r="E394" s="52">
        <v>-0.62829156096499972</v>
      </c>
      <c r="F394" s="124">
        <v>-0.11355772959843252</v>
      </c>
      <c r="G394" s="45">
        <v>5.2460907824970002</v>
      </c>
      <c r="H394" s="45">
        <v>5.2234150500640002</v>
      </c>
      <c r="I394" s="45">
        <v>-2.2675732433000029E-2</v>
      </c>
      <c r="J394" s="46">
        <v>-4.322405648917684E-3</v>
      </c>
      <c r="K394" s="47">
        <v>4</v>
      </c>
      <c r="L394" s="55">
        <f t="shared" si="118"/>
        <v>5.0363247824970001</v>
      </c>
      <c r="M394" s="55">
        <f t="shared" si="119"/>
        <v>5.0136490500640001</v>
      </c>
      <c r="N394" s="55">
        <f t="shared" si="120"/>
        <v>-2.2675732433000029E-2</v>
      </c>
      <c r="O394" s="129">
        <f t="shared" si="121"/>
        <v>-4.5024364814211688E-3</v>
      </c>
      <c r="P394" s="54"/>
      <c r="Q394" s="42">
        <f t="shared" si="122"/>
        <v>52.638134496470364</v>
      </c>
      <c r="R394" s="42">
        <f t="shared" si="123"/>
        <v>46.660667452754254</v>
      </c>
      <c r="S394" s="42">
        <f t="shared" si="124"/>
        <v>47.914801469860144</v>
      </c>
      <c r="T394" s="42">
        <f t="shared" si="125"/>
        <v>47.699068119722199</v>
      </c>
      <c r="AB394" t="s">
        <v>403</v>
      </c>
      <c r="AC394" s="2">
        <v>5.5327943169239999</v>
      </c>
      <c r="AD394" s="2">
        <v>5.533638343861</v>
      </c>
      <c r="AE394" s="2">
        <v>8.4402693700003084E-4</v>
      </c>
      <c r="AF394" s="1">
        <v>1.5254984889249854E-4</v>
      </c>
      <c r="AG394" s="2">
        <v>5.2460907824970002</v>
      </c>
      <c r="AH394" s="2">
        <v>5.2461130306360007</v>
      </c>
      <c r="AI394" s="2">
        <v>2.2248139000424771E-5</v>
      </c>
      <c r="AJ394" s="1">
        <v>4.2408985896037517E-6</v>
      </c>
      <c r="AM394" t="s">
        <v>403</v>
      </c>
      <c r="AN394" s="2">
        <v>5.5327943169239999</v>
      </c>
      <c r="AO394" s="2">
        <v>5.3626067825379993</v>
      </c>
      <c r="AP394" s="2">
        <v>-0.17018753438600065</v>
      </c>
      <c r="AQ394" s="1">
        <v>-3.0759779713014478E-2</v>
      </c>
      <c r="AR394" s="2">
        <v>5.5328299142039992</v>
      </c>
      <c r="AS394" s="2">
        <v>3.5597279999244336E-5</v>
      </c>
      <c r="AT394" s="1">
        <v>6.4338701133995741E-6</v>
      </c>
      <c r="AU394" s="2">
        <v>5.533437496795</v>
      </c>
      <c r="AV394" s="2">
        <v>6.4317987100004359E-4</v>
      </c>
      <c r="AW394" s="1">
        <v>1.1624865016808079E-4</v>
      </c>
      <c r="AX394" s="2">
        <v>5.2014535839120004</v>
      </c>
      <c r="AY394" s="2">
        <v>-0.33134073301199951</v>
      </c>
      <c r="AZ394" s="1">
        <v>-5.9886689081948552E-2</v>
      </c>
      <c r="BA394" s="2">
        <v>5.532598338154</v>
      </c>
      <c r="BB394" s="2">
        <v>-1.9597876999988273E-4</v>
      </c>
      <c r="BC394" s="1">
        <v>-3.5421300481099148E-5</v>
      </c>
      <c r="BD394" s="2">
        <v>4.9454561464270004</v>
      </c>
      <c r="BE394" s="2">
        <v>-0.58733817049699955</v>
      </c>
      <c r="BF394" s="1">
        <v>-0.10615579341173391</v>
      </c>
      <c r="BG394" s="1"/>
      <c r="BH394" t="s">
        <v>403</v>
      </c>
      <c r="BI394" s="2">
        <v>5.2460907824970002</v>
      </c>
      <c r="BJ394" s="2">
        <v>5.2379012654129999</v>
      </c>
      <c r="BK394" s="2">
        <v>-8.1895170840002862E-3</v>
      </c>
      <c r="BL394" s="1">
        <v>-1.5610704090984664E-3</v>
      </c>
      <c r="BM394" s="2">
        <v>5.2460916930090002</v>
      </c>
      <c r="BN394" s="2">
        <v>9.1051200001857069E-7</v>
      </c>
      <c r="BO394" s="1">
        <v>1.7356009222264948E-7</v>
      </c>
      <c r="BP394" s="2">
        <v>5.2460832565500004</v>
      </c>
      <c r="BQ394" s="2">
        <v>-7.5259469998201212E-6</v>
      </c>
      <c r="BR394" s="1">
        <v>-1.4345819223963124E-6</v>
      </c>
      <c r="BS394" s="2">
        <v>5.2286540523829999</v>
      </c>
      <c r="BT394" s="2">
        <v>-1.7436730114000376E-2</v>
      </c>
      <c r="BU394" s="1">
        <v>-3.3237568385541651E-3</v>
      </c>
      <c r="BV394" s="2">
        <v>5.2460858135070003</v>
      </c>
      <c r="BW394" s="2">
        <v>-4.9689899999094678E-6</v>
      </c>
      <c r="BX394" s="1">
        <v>-9.4717956778177605E-7</v>
      </c>
      <c r="BY394" s="2">
        <v>5.2177370783199999</v>
      </c>
      <c r="BZ394" s="2">
        <v>-2.8353704177000338E-2</v>
      </c>
      <c r="CA394" s="1">
        <v>-5.4047299889661317E-3</v>
      </c>
      <c r="CC394" t="s">
        <v>403</v>
      </c>
      <c r="CE394" s="23">
        <v>5.5327943169239999</v>
      </c>
      <c r="CF394" s="23">
        <v>5.4888003550839999</v>
      </c>
      <c r="CG394" s="23">
        <v>-4.399396184000004E-2</v>
      </c>
      <c r="CH394" s="24">
        <v>-7.9514905705836587E-3</v>
      </c>
      <c r="CI394" s="2">
        <v>5.2460907824970002</v>
      </c>
      <c r="CJ394" s="2">
        <v>5.2416671742350003</v>
      </c>
      <c r="CK394" s="2">
        <v>-4.4236082619999451E-3</v>
      </c>
      <c r="CL394" s="1">
        <v>-8.432199223007774E-4</v>
      </c>
      <c r="CN394" s="25" t="s">
        <v>403</v>
      </c>
      <c r="CO394" s="27">
        <v>0</v>
      </c>
      <c r="CP394" s="27">
        <v>0.20976600000000001</v>
      </c>
      <c r="CQ394" s="28">
        <f t="shared" si="116"/>
        <v>-0.20976600000000001</v>
      </c>
      <c r="CR394" s="27">
        <f t="shared" si="117"/>
        <v>-0.20976600000000001</v>
      </c>
      <c r="CU394" s="30">
        <v>501</v>
      </c>
      <c r="CV394" s="30"/>
      <c r="CW394" s="15" t="s">
        <v>403</v>
      </c>
      <c r="CX394" s="33" t="s">
        <v>971</v>
      </c>
      <c r="CY394" s="34" t="s">
        <v>403</v>
      </c>
      <c r="CZ394" s="34" t="s">
        <v>976</v>
      </c>
      <c r="DA394" s="32"/>
      <c r="DB394" s="32"/>
      <c r="DC394" t="s">
        <v>403</v>
      </c>
      <c r="DD394">
        <v>105110</v>
      </c>
      <c r="DE394" t="s">
        <v>1045</v>
      </c>
      <c r="DF394" s="30">
        <v>258</v>
      </c>
      <c r="DG394" s="39" t="s">
        <v>403</v>
      </c>
      <c r="DK394" s="30">
        <v>492</v>
      </c>
      <c r="DL394" s="30"/>
      <c r="DM394" s="32"/>
      <c r="DN394" s="32" t="s">
        <v>403</v>
      </c>
      <c r="DO394" s="41">
        <v>104302</v>
      </c>
    </row>
    <row r="395" spans="1:119" ht="15.75" x14ac:dyDescent="0.25">
      <c r="A395" t="s">
        <v>696</v>
      </c>
      <c r="B395" t="s">
        <v>405</v>
      </c>
      <c r="C395" s="52">
        <v>3.446654401585</v>
      </c>
      <c r="D395" s="52">
        <v>3.2353827680620002</v>
      </c>
      <c r="E395" s="52">
        <v>-0.21127163352299982</v>
      </c>
      <c r="F395" s="124">
        <v>-6.1297597294884897E-2</v>
      </c>
      <c r="G395" s="45">
        <v>3.4801833233559996</v>
      </c>
      <c r="H395" s="45">
        <v>3.5277629453270003</v>
      </c>
      <c r="I395" s="45">
        <v>4.7579621971000741E-2</v>
      </c>
      <c r="J395" s="46">
        <v>1.3671584956943851E-2</v>
      </c>
      <c r="K395" s="47">
        <v>4</v>
      </c>
      <c r="L395" s="55">
        <f t="shared" si="118"/>
        <v>3.3039743233559995</v>
      </c>
      <c r="M395" s="55">
        <f t="shared" si="119"/>
        <v>3.3515539453270002</v>
      </c>
      <c r="N395" s="55">
        <f t="shared" si="120"/>
        <v>4.7579621971000741E-2</v>
      </c>
      <c r="O395" s="129">
        <f t="shared" si="121"/>
        <v>1.4400723890212293E-2</v>
      </c>
      <c r="P395" s="54"/>
      <c r="Q395" s="42">
        <f t="shared" si="122"/>
        <v>36.356346929231449</v>
      </c>
      <c r="R395" s="42">
        <f t="shared" si="123"/>
        <v>34.127790216050293</v>
      </c>
      <c r="S395" s="42">
        <f t="shared" si="124"/>
        <v>34.851314564629433</v>
      </c>
      <c r="T395" s="42">
        <f t="shared" si="125"/>
        <v>35.353198722885601</v>
      </c>
      <c r="AB395" t="s">
        <v>405</v>
      </c>
      <c r="AC395" s="2">
        <v>3.446654401585</v>
      </c>
      <c r="AD395" s="2">
        <v>3.4448326399210001</v>
      </c>
      <c r="AE395" s="2">
        <v>-1.8217616639999434E-3</v>
      </c>
      <c r="AF395" s="1">
        <v>-5.2855942364345458E-4</v>
      </c>
      <c r="AG395" s="2">
        <v>3.4801833233559996</v>
      </c>
      <c r="AH395" s="2">
        <v>3.4796762471579998</v>
      </c>
      <c r="AI395" s="2">
        <v>-5.0707619799972292E-4</v>
      </c>
      <c r="AJ395" s="1">
        <v>-1.4570387559662828E-4</v>
      </c>
      <c r="AM395" t="s">
        <v>405</v>
      </c>
      <c r="AN395" s="2">
        <v>3.446654401585</v>
      </c>
      <c r="AO395" s="2">
        <v>3.354718569379</v>
      </c>
      <c r="AP395" s="2">
        <v>-9.193583220599999E-2</v>
      </c>
      <c r="AQ395" s="1">
        <v>-2.667393405144473E-2</v>
      </c>
      <c r="AR395" s="2">
        <v>3.4465779820869997</v>
      </c>
      <c r="AS395" s="2">
        <v>-7.64194980003019E-5</v>
      </c>
      <c r="AT395" s="1">
        <v>-2.2172080254161586E-5</v>
      </c>
      <c r="AU395" s="2">
        <v>3.445618312048</v>
      </c>
      <c r="AV395" s="2">
        <v>-1.0360895370000733E-3</v>
      </c>
      <c r="AW395" s="1">
        <v>-3.0060731836751913E-4</v>
      </c>
      <c r="AX395" s="2">
        <v>3.4434829372669999</v>
      </c>
      <c r="AY395" s="2">
        <v>-3.1714643180000834E-3</v>
      </c>
      <c r="AZ395" s="1">
        <v>-9.2015733185828955E-4</v>
      </c>
      <c r="BA395" s="2">
        <v>3.4470744734430001</v>
      </c>
      <c r="BB395" s="2">
        <v>4.2007185800008173E-4</v>
      </c>
      <c r="BC395" s="1">
        <v>1.2187814879464123E-4</v>
      </c>
      <c r="BD395" s="2">
        <v>3.3083717105200003</v>
      </c>
      <c r="BE395" s="2">
        <v>-0.13828269106499969</v>
      </c>
      <c r="BF395" s="1">
        <v>-4.012084617518024E-2</v>
      </c>
      <c r="BG395" s="1"/>
      <c r="BH395" t="s">
        <v>405</v>
      </c>
      <c r="BI395" s="2">
        <v>3.4801833233559996</v>
      </c>
      <c r="BJ395" s="2">
        <v>3.4801050746829998</v>
      </c>
      <c r="BK395" s="2">
        <v>-7.8248672999770008E-5</v>
      </c>
      <c r="BL395" s="1">
        <v>-2.2484066421050914E-5</v>
      </c>
      <c r="BM395" s="2">
        <v>3.4801620086389997</v>
      </c>
      <c r="BN395" s="2">
        <v>-2.1314716999842886E-5</v>
      </c>
      <c r="BO395" s="1">
        <v>-6.1245960397536598E-6</v>
      </c>
      <c r="BP395" s="2">
        <v>3.479877434604</v>
      </c>
      <c r="BQ395" s="2">
        <v>-3.0588875199955012E-4</v>
      </c>
      <c r="BR395" s="1">
        <v>-8.7894436464506826E-5</v>
      </c>
      <c r="BS395" s="2">
        <v>3.5227412816079999</v>
      </c>
      <c r="BT395" s="2">
        <v>4.2557958252000372E-2</v>
      </c>
      <c r="BU395" s="1">
        <v>1.2228654153471723E-2</v>
      </c>
      <c r="BV395" s="2">
        <v>3.4803005580369999</v>
      </c>
      <c r="BW395" s="2">
        <v>1.172346810003333E-4</v>
      </c>
      <c r="BX395" s="1">
        <v>3.3686352156667978E-5</v>
      </c>
      <c r="BY395" s="2">
        <v>3.5239673009950003</v>
      </c>
      <c r="BZ395" s="2">
        <v>4.3783977639000771E-2</v>
      </c>
      <c r="CA395" s="1">
        <v>1.2580940016912425E-2</v>
      </c>
      <c r="CC395" t="s">
        <v>405</v>
      </c>
      <c r="CE395" s="23">
        <v>3.446654401585</v>
      </c>
      <c r="CF395" s="23">
        <v>3.3647976888480002</v>
      </c>
      <c r="CG395" s="23">
        <v>-8.1856712736999793E-2</v>
      </c>
      <c r="CH395" s="24">
        <v>-2.3749614321458123E-2</v>
      </c>
      <c r="CI395" s="2">
        <v>3.4801833233559996</v>
      </c>
      <c r="CJ395" s="2">
        <v>3.4609440129559998</v>
      </c>
      <c r="CK395" s="2">
        <v>-1.9239310399999709E-2</v>
      </c>
      <c r="CL395" s="1">
        <v>-5.5282462480875623E-3</v>
      </c>
      <c r="CN395" s="25" t="s">
        <v>405</v>
      </c>
      <c r="CO395" s="27">
        <v>0</v>
      </c>
      <c r="CP395" s="27">
        <v>0.176209</v>
      </c>
      <c r="CQ395" s="28">
        <f t="shared" si="116"/>
        <v>-0.176209</v>
      </c>
      <c r="CR395" s="27">
        <f t="shared" si="117"/>
        <v>-0.176209</v>
      </c>
      <c r="CU395" s="30">
        <v>504</v>
      </c>
      <c r="CV395" s="30"/>
      <c r="CW395" s="15" t="s">
        <v>405</v>
      </c>
      <c r="CX395" s="36" t="s">
        <v>975</v>
      </c>
      <c r="CY395" s="34" t="s">
        <v>405</v>
      </c>
      <c r="CZ395" s="34" t="s">
        <v>976</v>
      </c>
      <c r="DA395" s="32"/>
      <c r="DB395" s="32"/>
      <c r="DC395" t="s">
        <v>405</v>
      </c>
      <c r="DD395">
        <v>94802</v>
      </c>
      <c r="DE395" t="s">
        <v>1045</v>
      </c>
      <c r="DF395" s="30">
        <v>238</v>
      </c>
      <c r="DG395" s="39" t="s">
        <v>405</v>
      </c>
      <c r="DK395" s="30">
        <v>494</v>
      </c>
      <c r="DL395" s="30"/>
      <c r="DM395" s="32"/>
      <c r="DN395" s="32" t="s">
        <v>405</v>
      </c>
      <c r="DO395" s="41">
        <v>94283</v>
      </c>
    </row>
    <row r="396" spans="1:119" ht="15.75" x14ac:dyDescent="0.25">
      <c r="A396" t="s">
        <v>697</v>
      </c>
      <c r="B396" t="s">
        <v>406</v>
      </c>
      <c r="C396" s="52">
        <v>3.321135883632</v>
      </c>
      <c r="D396" s="52">
        <v>4.0083874911919999</v>
      </c>
      <c r="E396" s="52">
        <v>0.68725160755999992</v>
      </c>
      <c r="F396" s="124">
        <v>0.20693269761923153</v>
      </c>
      <c r="G396" s="45">
        <v>3.6695598602939996</v>
      </c>
      <c r="H396" s="45">
        <v>3.853917036171</v>
      </c>
      <c r="I396" s="45">
        <v>0.1843571758770004</v>
      </c>
      <c r="J396" s="46">
        <v>5.0239588096603491E-2</v>
      </c>
      <c r="K396" s="47">
        <v>3</v>
      </c>
      <c r="L396" s="55">
        <f t="shared" si="118"/>
        <v>3.5685598602939996</v>
      </c>
      <c r="M396" s="55">
        <f t="shared" si="119"/>
        <v>3.752917036171</v>
      </c>
      <c r="N396" s="55">
        <f t="shared" si="120"/>
        <v>0.1843571758770004</v>
      </c>
      <c r="O396" s="129">
        <f t="shared" si="121"/>
        <v>5.1661505787887203E-2</v>
      </c>
      <c r="P396" s="54"/>
      <c r="Q396" s="42">
        <f t="shared" si="122"/>
        <v>43.925139647819705</v>
      </c>
      <c r="R396" s="42">
        <f t="shared" si="123"/>
        <v>53.014687288444499</v>
      </c>
      <c r="S396" s="42">
        <f t="shared" si="124"/>
        <v>47.197553998783214</v>
      </c>
      <c r="T396" s="42">
        <f t="shared" si="125"/>
        <v>49.635850707865465</v>
      </c>
      <c r="AB396" t="s">
        <v>406</v>
      </c>
      <c r="AC396" s="2">
        <v>3.321135883632</v>
      </c>
      <c r="AD396" s="2">
        <v>3.3217263042740002</v>
      </c>
      <c r="AE396" s="2">
        <v>5.9042064200021116E-4</v>
      </c>
      <c r="AF396" s="1">
        <v>1.7777671937786724E-4</v>
      </c>
      <c r="AG396" s="2">
        <v>3.6695598602939996</v>
      </c>
      <c r="AH396" s="2">
        <v>3.6695598602939996</v>
      </c>
      <c r="AI396" s="2">
        <v>0</v>
      </c>
      <c r="AJ396" s="1">
        <v>0</v>
      </c>
      <c r="AM396" t="s">
        <v>406</v>
      </c>
      <c r="AN396" s="2">
        <v>3.321135883632</v>
      </c>
      <c r="AO396" s="2">
        <v>3.571356850416</v>
      </c>
      <c r="AP396" s="2">
        <v>0.25022096678400008</v>
      </c>
      <c r="AQ396" s="1">
        <v>7.5341984053467273E-2</v>
      </c>
      <c r="AR396" s="2">
        <v>3.321161003511</v>
      </c>
      <c r="AS396" s="2">
        <v>2.5119879000001788E-5</v>
      </c>
      <c r="AT396" s="1">
        <v>7.563640838606894E-6</v>
      </c>
      <c r="AU396" s="2">
        <v>3.3217716123900001</v>
      </c>
      <c r="AV396" s="2">
        <v>6.357287580001092E-4</v>
      </c>
      <c r="AW396" s="1">
        <v>1.9141907476091436E-4</v>
      </c>
      <c r="AX396" s="2">
        <v>3.768141476571</v>
      </c>
      <c r="AY396" s="2">
        <v>0.447005592939</v>
      </c>
      <c r="AZ396" s="1">
        <v>0.13459418963916464</v>
      </c>
      <c r="BA396" s="2">
        <v>3.32099724395</v>
      </c>
      <c r="BB396" s="2">
        <v>-1.3863968200000798E-4</v>
      </c>
      <c r="BC396" s="1">
        <v>-4.1744658110282252E-5</v>
      </c>
      <c r="BD396" s="2">
        <v>4.1359944923169998</v>
      </c>
      <c r="BE396" s="2">
        <v>0.81485860868499982</v>
      </c>
      <c r="BF396" s="1">
        <v>0.2453553956346613</v>
      </c>
      <c r="BG396" s="1"/>
      <c r="BH396" t="s">
        <v>406</v>
      </c>
      <c r="BI396" s="2">
        <v>3.6695598602939996</v>
      </c>
      <c r="BJ396" s="2">
        <v>3.7024498129230001</v>
      </c>
      <c r="BK396" s="2">
        <v>3.2889952629000518E-2</v>
      </c>
      <c r="BL396" s="1">
        <v>8.9629148674973316E-3</v>
      </c>
      <c r="BM396" s="2">
        <v>3.6695598602939996</v>
      </c>
      <c r="BN396" s="2">
        <v>0</v>
      </c>
      <c r="BO396" s="1">
        <v>0</v>
      </c>
      <c r="BP396" s="2">
        <v>3.6695598602939996</v>
      </c>
      <c r="BQ396" s="2">
        <v>0</v>
      </c>
      <c r="BR396" s="1">
        <v>0</v>
      </c>
      <c r="BS396" s="2">
        <v>3.7661988225810004</v>
      </c>
      <c r="BT396" s="2">
        <v>9.6638962287000751E-2</v>
      </c>
      <c r="BU396" s="1">
        <v>2.6335300680790142E-2</v>
      </c>
      <c r="BV396" s="2">
        <v>3.6695598602939996</v>
      </c>
      <c r="BW396" s="2">
        <v>0</v>
      </c>
      <c r="BX396" s="1">
        <v>0</v>
      </c>
      <c r="BY396" s="2">
        <v>3.8837697628379999</v>
      </c>
      <c r="BZ396" s="2">
        <v>0.2142099025440003</v>
      </c>
      <c r="CA396" s="1">
        <v>5.8374821695056943E-2</v>
      </c>
      <c r="CC396" t="s">
        <v>406</v>
      </c>
      <c r="CE396" s="23">
        <v>3.321135883632</v>
      </c>
      <c r="CF396" s="23">
        <v>3.197069976926</v>
      </c>
      <c r="CG396" s="23">
        <v>-0.12406590670599993</v>
      </c>
      <c r="CH396" s="24">
        <v>-3.7356468104015439E-2</v>
      </c>
      <c r="CI396" s="2">
        <v>3.6695598602939996</v>
      </c>
      <c r="CJ396" s="2">
        <v>3.6695598602939996</v>
      </c>
      <c r="CK396" s="2">
        <v>0</v>
      </c>
      <c r="CL396" s="1">
        <v>0</v>
      </c>
      <c r="CN396" s="25" t="s">
        <v>406</v>
      </c>
      <c r="CO396" s="27">
        <v>0</v>
      </c>
      <c r="CP396" s="27">
        <v>0.10100000000000001</v>
      </c>
      <c r="CQ396" s="28">
        <f t="shared" si="116"/>
        <v>-0.10100000000000001</v>
      </c>
      <c r="CR396" s="27">
        <f t="shared" si="117"/>
        <v>-0.10100000000000001</v>
      </c>
      <c r="CU396" s="30">
        <v>505</v>
      </c>
      <c r="CV396" s="30"/>
      <c r="CW396" s="15" t="s">
        <v>406</v>
      </c>
      <c r="CX396" s="33" t="s">
        <v>603</v>
      </c>
      <c r="CY396" s="34" t="s">
        <v>406</v>
      </c>
      <c r="CZ396" s="34" t="s">
        <v>976</v>
      </c>
      <c r="DA396" s="32"/>
      <c r="DB396" s="32"/>
      <c r="DC396" t="s">
        <v>406</v>
      </c>
      <c r="DD396">
        <v>75609</v>
      </c>
      <c r="DE396" t="s">
        <v>1045</v>
      </c>
      <c r="DF396" s="30">
        <v>189</v>
      </c>
      <c r="DG396" s="39" t="s">
        <v>406</v>
      </c>
      <c r="DK396" s="30">
        <v>495</v>
      </c>
      <c r="DL396" s="30"/>
      <c r="DM396" s="32"/>
      <c r="DN396" s="32" t="s">
        <v>406</v>
      </c>
      <c r="DO396" s="41">
        <v>75335</v>
      </c>
    </row>
    <row r="397" spans="1:119" ht="15.75" x14ac:dyDescent="0.25">
      <c r="A397" t="s">
        <v>698</v>
      </c>
      <c r="B397" t="s">
        <v>407</v>
      </c>
      <c r="C397" s="52">
        <v>4.1226872394700003</v>
      </c>
      <c r="D397" s="52">
        <v>3.8386140159959998</v>
      </c>
      <c r="E397" s="52">
        <v>-0.28407322347400044</v>
      </c>
      <c r="F397" s="124">
        <v>-6.8904868832717958E-2</v>
      </c>
      <c r="G397" s="45">
        <v>4.2121484221329997</v>
      </c>
      <c r="H397" s="45">
        <v>4.3106491228520003</v>
      </c>
      <c r="I397" s="45">
        <v>9.8500700719000633E-2</v>
      </c>
      <c r="J397" s="46">
        <v>2.3384907379194544E-2</v>
      </c>
      <c r="K397" s="47">
        <v>3</v>
      </c>
      <c r="L397" s="55">
        <f t="shared" si="118"/>
        <v>4.0679754221329993</v>
      </c>
      <c r="M397" s="55">
        <f t="shared" si="119"/>
        <v>4.166476122852</v>
      </c>
      <c r="N397" s="55">
        <f t="shared" si="120"/>
        <v>9.8500700719000633E-2</v>
      </c>
      <c r="O397" s="129">
        <f t="shared" si="121"/>
        <v>2.421369120941071E-2</v>
      </c>
      <c r="P397" s="54"/>
      <c r="Q397" s="42">
        <f t="shared" si="122"/>
        <v>51.930861584496398</v>
      </c>
      <c r="R397" s="42">
        <f t="shared" si="123"/>
        <v>48.352572378646641</v>
      </c>
      <c r="S397" s="42">
        <f t="shared" si="124"/>
        <v>51.241691718307543</v>
      </c>
      <c r="T397" s="42">
        <f t="shared" si="125"/>
        <v>52.48244221862246</v>
      </c>
      <c r="AB397" t="s">
        <v>407</v>
      </c>
      <c r="AC397" s="2">
        <v>4.1226872394700003</v>
      </c>
      <c r="AD397" s="2">
        <v>4.1214593418080003</v>
      </c>
      <c r="AE397" s="2">
        <v>-1.2278976619999327E-3</v>
      </c>
      <c r="AF397" s="1">
        <v>-2.9783914972841531E-4</v>
      </c>
      <c r="AG397" s="2">
        <v>4.2121484221329997</v>
      </c>
      <c r="AH397" s="2">
        <v>4.2118223171800002</v>
      </c>
      <c r="AI397" s="2">
        <v>-3.2610495299945086E-4</v>
      </c>
      <c r="AJ397" s="1">
        <v>-7.7420100223893299E-5</v>
      </c>
      <c r="AM397" t="s">
        <v>407</v>
      </c>
      <c r="AN397" s="2">
        <v>4.1226872394700003</v>
      </c>
      <c r="AO397" s="2">
        <v>4.0105965029529997</v>
      </c>
      <c r="AP397" s="2">
        <v>-0.11209073651700052</v>
      </c>
      <c r="AQ397" s="1">
        <v>-2.7188755781389459E-2</v>
      </c>
      <c r="AR397" s="2">
        <v>4.1226353991520002</v>
      </c>
      <c r="AS397" s="2">
        <v>-5.184031800009592E-5</v>
      </c>
      <c r="AT397" s="1">
        <v>-1.2574399897179769E-5</v>
      </c>
      <c r="AU397" s="2">
        <v>4.1217064167010005</v>
      </c>
      <c r="AV397" s="2">
        <v>-9.8082276899980059E-4</v>
      </c>
      <c r="AW397" s="1">
        <v>-2.3790860475894165E-4</v>
      </c>
      <c r="AX397" s="2">
        <v>3.9104757976429996</v>
      </c>
      <c r="AY397" s="2">
        <v>-0.21221144182700069</v>
      </c>
      <c r="AZ397" s="1">
        <v>-5.1474057938550276E-2</v>
      </c>
      <c r="BA397" s="2">
        <v>4.1229727268070002</v>
      </c>
      <c r="BB397" s="2">
        <v>2.8548733699995665E-4</v>
      </c>
      <c r="BC397" s="1">
        <v>6.9247876546817073E-5</v>
      </c>
      <c r="BD397" s="2">
        <v>3.7469335123919998</v>
      </c>
      <c r="BE397" s="2">
        <v>-0.37575372707800048</v>
      </c>
      <c r="BF397" s="1">
        <v>-9.1142913651219931E-2</v>
      </c>
      <c r="BG397" s="1"/>
      <c r="BH397" t="s">
        <v>407</v>
      </c>
      <c r="BI397" s="2">
        <v>4.2121484221329997</v>
      </c>
      <c r="BJ397" s="2">
        <v>4.2313321081950006</v>
      </c>
      <c r="BK397" s="2">
        <v>1.9183686062000938E-2</v>
      </c>
      <c r="BL397" s="1">
        <v>4.5543708671800477E-3</v>
      </c>
      <c r="BM397" s="2">
        <v>4.2121346370540005</v>
      </c>
      <c r="BN397" s="2">
        <v>-1.3785078999184464E-5</v>
      </c>
      <c r="BO397" s="1">
        <v>-3.2726954555423299E-6</v>
      </c>
      <c r="BP397" s="2">
        <v>4.2118859655370002</v>
      </c>
      <c r="BQ397" s="2">
        <v>-2.6245659599943849E-4</v>
      </c>
      <c r="BR397" s="1">
        <v>-6.2309436823342637E-5</v>
      </c>
      <c r="BS397" s="2">
        <v>4.2639920554069999</v>
      </c>
      <c r="BT397" s="2">
        <v>5.1843633274000211E-2</v>
      </c>
      <c r="BU397" s="1">
        <v>1.2308121195726288E-2</v>
      </c>
      <c r="BV397" s="2">
        <v>4.2122243647569997</v>
      </c>
      <c r="BW397" s="2">
        <v>7.5942624000013836E-5</v>
      </c>
      <c r="BX397" s="1">
        <v>1.8029427358487306E-5</v>
      </c>
      <c r="BY397" s="2">
        <v>4.3059834161069999</v>
      </c>
      <c r="BZ397" s="2">
        <v>9.3834993974000191E-2</v>
      </c>
      <c r="CA397" s="1">
        <v>2.2277228760728917E-2</v>
      </c>
      <c r="CC397" t="s">
        <v>407</v>
      </c>
      <c r="CE397" s="23">
        <v>4.1226872394700003</v>
      </c>
      <c r="CF397" s="23">
        <v>4.2093445930610001</v>
      </c>
      <c r="CG397" s="23">
        <v>8.6657353590999797E-2</v>
      </c>
      <c r="CH397" s="24">
        <v>2.1019628353408686E-2</v>
      </c>
      <c r="CI397" s="2">
        <v>4.2121484221329997</v>
      </c>
      <c r="CJ397" s="2">
        <v>4.235416089309</v>
      </c>
      <c r="CK397" s="2">
        <v>2.3267667176000373E-2</v>
      </c>
      <c r="CL397" s="1">
        <v>5.5239428538982503E-3</v>
      </c>
      <c r="CN397" s="25" t="s">
        <v>407</v>
      </c>
      <c r="CO397" s="27">
        <v>0</v>
      </c>
      <c r="CP397" s="27">
        <v>0.144173</v>
      </c>
      <c r="CQ397" s="28">
        <f t="shared" si="116"/>
        <v>-0.144173</v>
      </c>
      <c r="CR397" s="27">
        <f t="shared" si="117"/>
        <v>-0.144173</v>
      </c>
      <c r="CU397" s="30">
        <v>506</v>
      </c>
      <c r="CV397" s="30"/>
      <c r="CW397" s="15" t="s">
        <v>407</v>
      </c>
      <c r="CX397" s="33" t="s">
        <v>973</v>
      </c>
      <c r="CY397" s="34" t="s">
        <v>407</v>
      </c>
      <c r="CZ397" s="34" t="s">
        <v>976</v>
      </c>
      <c r="DA397" s="32"/>
      <c r="DB397" s="32"/>
      <c r="DC397" t="s">
        <v>407</v>
      </c>
      <c r="DD397">
        <v>79388</v>
      </c>
      <c r="DE397" t="s">
        <v>1045</v>
      </c>
      <c r="DF397" s="30">
        <v>304</v>
      </c>
      <c r="DG397" s="39" t="s">
        <v>407</v>
      </c>
      <c r="DK397" s="30">
        <v>496</v>
      </c>
      <c r="DL397" s="30"/>
      <c r="DM397" s="32"/>
      <c r="DN397" s="32" t="s">
        <v>407</v>
      </c>
      <c r="DO397" s="41">
        <v>79202</v>
      </c>
    </row>
    <row r="398" spans="1:119" ht="15.75" x14ac:dyDescent="0.25">
      <c r="A398" t="s">
        <v>699</v>
      </c>
      <c r="B398" t="s">
        <v>408</v>
      </c>
      <c r="C398" s="52">
        <v>5.4061502178519998</v>
      </c>
      <c r="D398" s="52">
        <v>4.9946290518800005</v>
      </c>
      <c r="E398" s="52">
        <v>-0.41152116597199928</v>
      </c>
      <c r="F398" s="124">
        <v>-7.6120926979255682E-2</v>
      </c>
      <c r="G398" s="45">
        <v>5.1318571043069996</v>
      </c>
      <c r="H398" s="45">
        <v>5.1350359867590001</v>
      </c>
      <c r="I398" s="45">
        <v>3.1788824520004866E-3</v>
      </c>
      <c r="J398" s="46">
        <v>6.1944095234696905E-4</v>
      </c>
      <c r="K398" s="47">
        <v>2</v>
      </c>
      <c r="L398" s="55">
        <f t="shared" si="118"/>
        <v>4.998161104307</v>
      </c>
      <c r="M398" s="55">
        <f t="shared" si="119"/>
        <v>5.0013399867590005</v>
      </c>
      <c r="N398" s="55">
        <f t="shared" si="120"/>
        <v>3.1788824520004866E-3</v>
      </c>
      <c r="O398" s="129">
        <f t="shared" si="121"/>
        <v>6.3601040175779641E-4</v>
      </c>
      <c r="P398" s="54"/>
      <c r="Q398" s="42">
        <f t="shared" si="122"/>
        <v>56.863747663370923</v>
      </c>
      <c r="R398" s="42">
        <f t="shared" si="123"/>
        <v>52.535226479720635</v>
      </c>
      <c r="S398" s="42">
        <f t="shared" si="124"/>
        <v>52.57237782214532</v>
      </c>
      <c r="T398" s="42">
        <f t="shared" si="125"/>
        <v>52.605814401285343</v>
      </c>
      <c r="AB398" t="s">
        <v>408</v>
      </c>
      <c r="AC398" s="2">
        <v>5.4061502178519998</v>
      </c>
      <c r="AD398" s="2">
        <v>5.4056947648389997</v>
      </c>
      <c r="AE398" s="2">
        <v>-4.5545301300009555E-4</v>
      </c>
      <c r="AF398" s="1">
        <v>-8.424719895797837E-5</v>
      </c>
      <c r="AG398" s="2">
        <v>5.1318571043069996</v>
      </c>
      <c r="AH398" s="2">
        <v>5.1315895764650001</v>
      </c>
      <c r="AI398" s="2">
        <v>-2.6752784199945978E-4</v>
      </c>
      <c r="AJ398" s="1">
        <v>-5.2130805001357583E-5</v>
      </c>
      <c r="AM398" t="s">
        <v>408</v>
      </c>
      <c r="AN398" s="2">
        <v>5.4061502178519998</v>
      </c>
      <c r="AO398" s="2">
        <v>5.2549589018310003</v>
      </c>
      <c r="AP398" s="2">
        <v>-0.15119131602099944</v>
      </c>
      <c r="AQ398" s="1">
        <v>-2.796653994588252E-2</v>
      </c>
      <c r="AR398" s="2">
        <v>5.4061308282990002</v>
      </c>
      <c r="AS398" s="2">
        <v>-1.9389552999626858E-5</v>
      </c>
      <c r="AT398" s="1">
        <v>-3.5865731099367819E-6</v>
      </c>
      <c r="AU398" s="2">
        <v>5.4056496439380002</v>
      </c>
      <c r="AV398" s="2">
        <v>-5.0057391399960238E-4</v>
      </c>
      <c r="AW398" s="1">
        <v>-9.2593415615168216E-5</v>
      </c>
      <c r="AX398" s="2">
        <v>5.113705555129</v>
      </c>
      <c r="AY398" s="2">
        <v>-0.29244466272299974</v>
      </c>
      <c r="AZ398" s="1">
        <v>-5.4094808863671455E-2</v>
      </c>
      <c r="BA398" s="2">
        <v>5.4062572498219996</v>
      </c>
      <c r="BB398" s="2">
        <v>1.0703196999983788E-4</v>
      </c>
      <c r="BC398" s="1">
        <v>1.9798186451867481E-5</v>
      </c>
      <c r="BD398" s="2">
        <v>4.8903591902579997</v>
      </c>
      <c r="BE398" s="2">
        <v>-0.51579102759400008</v>
      </c>
      <c r="BF398" s="1">
        <v>-9.5408193780996506E-2</v>
      </c>
      <c r="BG398" s="1"/>
      <c r="BH398" t="s">
        <v>408</v>
      </c>
      <c r="BI398" s="2">
        <v>5.1318571043069996</v>
      </c>
      <c r="BJ398" s="2">
        <v>5.1275434678349994</v>
      </c>
      <c r="BK398" s="2">
        <v>-4.3136364720002263E-3</v>
      </c>
      <c r="BL398" s="1">
        <v>-8.4056051918903439E-4</v>
      </c>
      <c r="BM398" s="2">
        <v>5.1318457401790001</v>
      </c>
      <c r="BN398" s="2">
        <v>-1.1364127999513585E-5</v>
      </c>
      <c r="BO398" s="1">
        <v>-2.2144279874776803E-6</v>
      </c>
      <c r="BP398" s="2">
        <v>5.131594908426</v>
      </c>
      <c r="BQ398" s="2">
        <v>-2.6219588099962721E-4</v>
      </c>
      <c r="BR398" s="1">
        <v>-5.1091812509661422E-5</v>
      </c>
      <c r="BS398" s="2">
        <v>5.122186533671</v>
      </c>
      <c r="BT398" s="2">
        <v>-9.6705706359996313E-3</v>
      </c>
      <c r="BU398" s="1">
        <v>-1.8844193124324211E-3</v>
      </c>
      <c r="BV398" s="2">
        <v>5.1319197965320003</v>
      </c>
      <c r="BW398" s="2">
        <v>6.2692225000660073E-5</v>
      </c>
      <c r="BX398" s="1">
        <v>1.2216284227408543E-5</v>
      </c>
      <c r="BY398" s="2">
        <v>5.1294974042710004</v>
      </c>
      <c r="BZ398" s="2">
        <v>-2.3597000359991682E-3</v>
      </c>
      <c r="CA398" s="1">
        <v>-4.5981405717995328E-4</v>
      </c>
      <c r="CC398" t="s">
        <v>408</v>
      </c>
      <c r="CE398" s="23">
        <v>5.4061502178519998</v>
      </c>
      <c r="CF398" s="23">
        <v>5.5069619727159997</v>
      </c>
      <c r="CG398" s="23">
        <v>0.10081175486399996</v>
      </c>
      <c r="CH398" s="24">
        <v>1.8647605190677631E-2</v>
      </c>
      <c r="CI398" s="2">
        <v>5.1318571043069996</v>
      </c>
      <c r="CJ398" s="2">
        <v>5.1637784867679999</v>
      </c>
      <c r="CK398" s="2">
        <v>3.1921382461000292E-2</v>
      </c>
      <c r="CL398" s="1">
        <v>6.2202399272204443E-3</v>
      </c>
      <c r="CN398" s="25" t="s">
        <v>408</v>
      </c>
      <c r="CO398" s="27">
        <v>0</v>
      </c>
      <c r="CP398" s="27">
        <v>0.13369600000000001</v>
      </c>
      <c r="CQ398" s="28">
        <f t="shared" si="116"/>
        <v>-0.13369600000000001</v>
      </c>
      <c r="CR398" s="27">
        <f t="shared" si="117"/>
        <v>-0.13369600000000001</v>
      </c>
      <c r="CU398" s="30">
        <v>507</v>
      </c>
      <c r="CV398" s="30"/>
      <c r="CW398" s="15" t="s">
        <v>408</v>
      </c>
      <c r="CX398" s="33" t="s">
        <v>973</v>
      </c>
      <c r="CY398" s="34" t="s">
        <v>408</v>
      </c>
      <c r="CZ398" s="34" t="s">
        <v>976</v>
      </c>
      <c r="DA398" s="32"/>
      <c r="DB398" s="32"/>
      <c r="DC398" t="s">
        <v>408</v>
      </c>
      <c r="DD398">
        <v>95072</v>
      </c>
      <c r="DE398" t="s">
        <v>1045</v>
      </c>
      <c r="DF398" s="30">
        <v>305</v>
      </c>
      <c r="DG398" s="39" t="s">
        <v>408</v>
      </c>
      <c r="DK398" s="30">
        <v>497</v>
      </c>
      <c r="DL398" s="30"/>
      <c r="DM398" s="32"/>
      <c r="DN398" s="32" t="s">
        <v>408</v>
      </c>
      <c r="DO398" s="41">
        <v>94814</v>
      </c>
    </row>
    <row r="399" spans="1:119" ht="15.75" x14ac:dyDescent="0.25">
      <c r="A399" t="s">
        <v>700</v>
      </c>
      <c r="B399" t="s">
        <v>409</v>
      </c>
      <c r="C399" s="52">
        <v>4.817583658917</v>
      </c>
      <c r="D399" s="52">
        <v>5.298163096343</v>
      </c>
      <c r="E399" s="52">
        <v>0.48057943742599996</v>
      </c>
      <c r="F399" s="124">
        <v>9.9755286353249317E-2</v>
      </c>
      <c r="G399" s="45">
        <v>5.4619233585430003</v>
      </c>
      <c r="H399" s="45">
        <v>5.6137185566790002</v>
      </c>
      <c r="I399" s="45">
        <v>0.15179519813599995</v>
      </c>
      <c r="J399" s="46">
        <v>2.7791528399712332E-2</v>
      </c>
      <c r="K399" s="47">
        <v>2</v>
      </c>
      <c r="L399" s="55">
        <f t="shared" si="118"/>
        <v>5.3310473585430005</v>
      </c>
      <c r="M399" s="55">
        <f t="shared" si="119"/>
        <v>5.4828425566790004</v>
      </c>
      <c r="N399" s="55">
        <f t="shared" si="120"/>
        <v>0.15179519813599995</v>
      </c>
      <c r="O399" s="129">
        <f t="shared" si="121"/>
        <v>2.84738041001921E-2</v>
      </c>
      <c r="P399" s="54"/>
      <c r="Q399" s="42">
        <f t="shared" si="122"/>
        <v>40.727232954180018</v>
      </c>
      <c r="R399" s="42">
        <f t="shared" si="123"/>
        <v>44.789989739899738</v>
      </c>
      <c r="S399" s="42">
        <f t="shared" si="124"/>
        <v>45.067989065280798</v>
      </c>
      <c r="T399" s="42">
        <f t="shared" si="125"/>
        <v>46.351246157115206</v>
      </c>
      <c r="AB399" t="s">
        <v>409</v>
      </c>
      <c r="AC399" s="2">
        <v>4.817583658917</v>
      </c>
      <c r="AD399" s="2">
        <v>4.8176501190850001</v>
      </c>
      <c r="AE399" s="2">
        <v>6.6460168000048725E-5</v>
      </c>
      <c r="AF399" s="1">
        <v>1.3795332412554113E-5</v>
      </c>
      <c r="AG399" s="2">
        <v>5.4619233585430003</v>
      </c>
      <c r="AH399" s="2">
        <v>5.4619233585430003</v>
      </c>
      <c r="AI399" s="2">
        <v>0</v>
      </c>
      <c r="AJ399" s="1">
        <v>0</v>
      </c>
      <c r="AM399" t="s">
        <v>409</v>
      </c>
      <c r="AN399" s="2">
        <v>4.817583658917</v>
      </c>
      <c r="AO399" s="2">
        <v>4.9553211593719997</v>
      </c>
      <c r="AP399" s="2">
        <v>0.13773750045499966</v>
      </c>
      <c r="AQ399" s="1">
        <v>2.8590577809698745E-2</v>
      </c>
      <c r="AR399" s="2">
        <v>4.8175868967660005</v>
      </c>
      <c r="AS399" s="2">
        <v>3.2378490004703053E-6</v>
      </c>
      <c r="AT399" s="1">
        <v>6.7208983376495816E-7</v>
      </c>
      <c r="AU399" s="2">
        <v>4.8180039662910001</v>
      </c>
      <c r="AV399" s="2">
        <v>4.2030737400011731E-4</v>
      </c>
      <c r="AW399" s="1">
        <v>8.7244436995330364E-5</v>
      </c>
      <c r="AX399" s="2">
        <v>5.2869507579870003</v>
      </c>
      <c r="AY399" s="2">
        <v>0.46936709907000029</v>
      </c>
      <c r="AZ399" s="1">
        <v>9.7427908325211046E-2</v>
      </c>
      <c r="BA399" s="2">
        <v>4.8175651494650005</v>
      </c>
      <c r="BB399" s="2">
        <v>-1.8509451999548787E-5</v>
      </c>
      <c r="BC399" s="1">
        <v>-3.8420613548223761E-6</v>
      </c>
      <c r="BD399" s="2">
        <v>5.4865784869870007</v>
      </c>
      <c r="BE399" s="2">
        <v>0.66899482807000066</v>
      </c>
      <c r="BF399" s="1">
        <v>0.13886522278274077</v>
      </c>
      <c r="BG399" s="1"/>
      <c r="BH399" t="s">
        <v>409</v>
      </c>
      <c r="BI399" s="2">
        <v>5.4619233585430003</v>
      </c>
      <c r="BJ399" s="2">
        <v>5.5104978219470002</v>
      </c>
      <c r="BK399" s="2">
        <v>4.8574463403999957E-2</v>
      </c>
      <c r="BL399" s="1">
        <v>8.8932890879958228E-3</v>
      </c>
      <c r="BM399" s="2">
        <v>5.4619233585430003</v>
      </c>
      <c r="BN399" s="2">
        <v>0</v>
      </c>
      <c r="BO399" s="1">
        <v>0</v>
      </c>
      <c r="BP399" s="2">
        <v>5.4619233585430003</v>
      </c>
      <c r="BQ399" s="2">
        <v>0</v>
      </c>
      <c r="BR399" s="1">
        <v>0</v>
      </c>
      <c r="BS399" s="2">
        <v>5.5530004774249999</v>
      </c>
      <c r="BT399" s="2">
        <v>9.1077118881999652E-2</v>
      </c>
      <c r="BU399" s="1">
        <v>1.6674917039900573E-2</v>
      </c>
      <c r="BV399" s="2">
        <v>5.4619233585430003</v>
      </c>
      <c r="BW399" s="2">
        <v>0</v>
      </c>
      <c r="BX399" s="1">
        <v>0</v>
      </c>
      <c r="BY399" s="2">
        <v>5.6100641371240005</v>
      </c>
      <c r="BZ399" s="2">
        <v>0.14814077858100028</v>
      </c>
      <c r="CA399" s="1">
        <v>2.7122456478502782E-2</v>
      </c>
      <c r="CC399" t="s">
        <v>409</v>
      </c>
      <c r="CE399" s="23">
        <v>4.817583658917</v>
      </c>
      <c r="CF399" s="23">
        <v>4.6285173378170006</v>
      </c>
      <c r="CG399" s="23">
        <v>-0.18906632109999943</v>
      </c>
      <c r="CH399" s="24">
        <v>-3.9245051977468269E-2</v>
      </c>
      <c r="CI399" s="2">
        <v>5.4619233585430003</v>
      </c>
      <c r="CJ399" s="2">
        <v>5.4619233585430003</v>
      </c>
      <c r="CK399" s="2">
        <v>0</v>
      </c>
      <c r="CL399" s="1">
        <v>0</v>
      </c>
      <c r="CN399" s="25" t="s">
        <v>409</v>
      </c>
      <c r="CO399" s="27">
        <v>0</v>
      </c>
      <c r="CP399" s="27">
        <v>0.13087599999999999</v>
      </c>
      <c r="CQ399" s="28">
        <f t="shared" si="116"/>
        <v>-0.12729033543948923</v>
      </c>
      <c r="CR399" s="27">
        <f t="shared" si="117"/>
        <v>175.09554413906199</v>
      </c>
      <c r="CU399" s="30">
        <v>508</v>
      </c>
      <c r="CV399" s="30"/>
      <c r="CW399" s="15" t="s">
        <v>409</v>
      </c>
      <c r="CX399" s="33" t="s">
        <v>994</v>
      </c>
      <c r="CY399" s="34" t="s">
        <v>409</v>
      </c>
      <c r="CZ399" s="34" t="s">
        <v>976</v>
      </c>
      <c r="DA399" s="32"/>
      <c r="DB399" s="32"/>
      <c r="DC399" t="s">
        <v>409</v>
      </c>
      <c r="DD399">
        <v>118289</v>
      </c>
      <c r="DE399" t="s">
        <v>1045</v>
      </c>
      <c r="DF399" s="30">
        <v>149</v>
      </c>
      <c r="DG399" s="39" t="s">
        <v>409</v>
      </c>
      <c r="DK399" s="30">
        <v>498</v>
      </c>
      <c r="DL399" s="30"/>
      <c r="DM399" s="32"/>
      <c r="DN399" s="32" t="s">
        <v>409</v>
      </c>
      <c r="DO399" s="41">
        <v>117823</v>
      </c>
    </row>
    <row r="400" spans="1:119" ht="15.75" x14ac:dyDescent="0.25">
      <c r="A400" t="s">
        <v>701</v>
      </c>
      <c r="B400" t="s">
        <v>410</v>
      </c>
      <c r="C400" s="52">
        <v>5.4089897603099999</v>
      </c>
      <c r="D400" s="52">
        <v>5.3112180075059996</v>
      </c>
      <c r="E400" s="52">
        <v>-9.77717528040003E-2</v>
      </c>
      <c r="F400" s="124">
        <v>-1.807578811138234E-2</v>
      </c>
      <c r="G400" s="45">
        <v>5.5647243380890004</v>
      </c>
      <c r="H400" s="45">
        <v>5.7139646843460001</v>
      </c>
      <c r="I400" s="45">
        <v>0.14924034625699978</v>
      </c>
      <c r="J400" s="46">
        <v>2.6819000760826703E-2</v>
      </c>
      <c r="K400" s="47">
        <v>3</v>
      </c>
      <c r="L400" s="55">
        <f t="shared" si="118"/>
        <v>5.3912883380890007</v>
      </c>
      <c r="M400" s="55">
        <f t="shared" si="119"/>
        <v>5.5405286843460004</v>
      </c>
      <c r="N400" s="55">
        <f t="shared" si="120"/>
        <v>0.14924034625699978</v>
      </c>
      <c r="O400" s="129">
        <f t="shared" si="121"/>
        <v>2.7681759330627751E-2</v>
      </c>
      <c r="P400" s="54"/>
      <c r="Q400" s="42">
        <f t="shared" si="122"/>
        <v>54.466807913863938</v>
      </c>
      <c r="R400" s="42">
        <f t="shared" si="123"/>
        <v>53.482277434909577</v>
      </c>
      <c r="S400" s="42">
        <f t="shared" si="124"/>
        <v>54.288560217595766</v>
      </c>
      <c r="T400" s="42">
        <f t="shared" si="125"/>
        <v>55.791363075945547</v>
      </c>
      <c r="AB400" t="s">
        <v>410</v>
      </c>
      <c r="AC400" s="2">
        <v>5.4089897603099999</v>
      </c>
      <c r="AD400" s="2">
        <v>5.4082737947170001</v>
      </c>
      <c r="AE400" s="2">
        <v>-7.15965592999801E-4</v>
      </c>
      <c r="AF400" s="1">
        <v>-1.3236586215292957E-4</v>
      </c>
      <c r="AG400" s="2">
        <v>5.5647243380890004</v>
      </c>
      <c r="AH400" s="2">
        <v>5.5645395603659997</v>
      </c>
      <c r="AI400" s="2">
        <v>-1.8477772300062867E-4</v>
      </c>
      <c r="AJ400" s="1">
        <v>-3.3205188931979292E-5</v>
      </c>
      <c r="AM400" t="s">
        <v>410</v>
      </c>
      <c r="AN400" s="2">
        <v>5.4089897603099999</v>
      </c>
      <c r="AO400" s="2">
        <v>5.340767193724</v>
      </c>
      <c r="AP400" s="2">
        <v>-6.82225665859999E-2</v>
      </c>
      <c r="AQ400" s="1">
        <v>-1.261281119195351E-2</v>
      </c>
      <c r="AR400" s="2">
        <v>5.4089594454229992</v>
      </c>
      <c r="AS400" s="2">
        <v>-3.0314887000670865E-5</v>
      </c>
      <c r="AT400" s="1">
        <v>-5.6045376944720744E-6</v>
      </c>
      <c r="AU400" s="2">
        <v>5.4083433053440002</v>
      </c>
      <c r="AV400" s="2">
        <v>-6.4645496599968766E-4</v>
      </c>
      <c r="AW400" s="1">
        <v>-1.1951491769188301E-4</v>
      </c>
      <c r="AX400" s="2">
        <v>5.3208975790070001</v>
      </c>
      <c r="AY400" s="2">
        <v>-8.8092181302999784E-2</v>
      </c>
      <c r="AZ400" s="1">
        <v>-1.6286254033868065E-2</v>
      </c>
      <c r="BA400" s="2">
        <v>5.4091568437199999</v>
      </c>
      <c r="BB400" s="2">
        <v>1.6708341000004623E-4</v>
      </c>
      <c r="BC400" s="1">
        <v>3.0889947551032221E-5</v>
      </c>
      <c r="BD400" s="2">
        <v>5.2207435715770005</v>
      </c>
      <c r="BE400" s="2">
        <v>-0.18824618873299936</v>
      </c>
      <c r="BF400" s="1">
        <v>-3.4802467202713024E-2</v>
      </c>
      <c r="BG400" s="1"/>
      <c r="BH400" t="s">
        <v>410</v>
      </c>
      <c r="BI400" s="2">
        <v>5.5647243380890004</v>
      </c>
      <c r="BJ400" s="2">
        <v>5.6084898941630001</v>
      </c>
      <c r="BK400" s="2">
        <v>4.376555607399979E-2</v>
      </c>
      <c r="BL400" s="1">
        <v>7.8648201447170801E-3</v>
      </c>
      <c r="BM400" s="2">
        <v>5.5647165058979997</v>
      </c>
      <c r="BN400" s="2">
        <v>-7.832191000645139E-6</v>
      </c>
      <c r="BO400" s="1">
        <v>-1.4074715160706085E-6</v>
      </c>
      <c r="BP400" s="2">
        <v>5.564557549311</v>
      </c>
      <c r="BQ400" s="2">
        <v>-1.6678877800035963E-4</v>
      </c>
      <c r="BR400" s="1">
        <v>-2.9972513976790643E-5</v>
      </c>
      <c r="BS400" s="2">
        <v>5.651920690121</v>
      </c>
      <c r="BT400" s="2">
        <v>8.7196352031999602E-2</v>
      </c>
      <c r="BU400" s="1">
        <v>1.5669482751403275E-2</v>
      </c>
      <c r="BV400" s="2">
        <v>5.5647675194210002</v>
      </c>
      <c r="BW400" s="2">
        <v>4.3181331999875283E-5</v>
      </c>
      <c r="BX400" s="1">
        <v>7.7598330800163803E-6</v>
      </c>
      <c r="BY400" s="2">
        <v>5.7077602849239994</v>
      </c>
      <c r="BZ400" s="2">
        <v>0.14303594683499909</v>
      </c>
      <c r="CA400" s="1">
        <v>2.5704048959974093E-2</v>
      </c>
      <c r="CC400" t="s">
        <v>410</v>
      </c>
      <c r="CE400" s="23">
        <v>5.4089897603099999</v>
      </c>
      <c r="CF400" s="23">
        <v>5.4969511198910004</v>
      </c>
      <c r="CG400" s="23">
        <v>8.7961359581000487E-2</v>
      </c>
      <c r="CH400" s="24">
        <v>1.6262068053158829E-2</v>
      </c>
      <c r="CI400" s="2">
        <v>5.5647243380890004</v>
      </c>
      <c r="CJ400" s="2">
        <v>5.587808895277</v>
      </c>
      <c r="CK400" s="2">
        <v>2.3084557187999621E-2</v>
      </c>
      <c r="CL400" s="1">
        <v>4.1483738969767484E-3</v>
      </c>
      <c r="CN400" s="25" t="s">
        <v>410</v>
      </c>
      <c r="CO400" s="27">
        <v>0</v>
      </c>
      <c r="CP400" s="27">
        <v>0.17343600000000001</v>
      </c>
      <c r="CQ400" s="28">
        <f t="shared" si="116"/>
        <v>-0.16780318237787042</v>
      </c>
      <c r="CR400" s="27">
        <f t="shared" si="117"/>
        <v>68.85342849936201</v>
      </c>
      <c r="CU400" s="30">
        <v>509</v>
      </c>
      <c r="CV400" s="30"/>
      <c r="CW400" s="15" t="s">
        <v>410</v>
      </c>
      <c r="CX400" s="36" t="s">
        <v>975</v>
      </c>
      <c r="CY400" s="34" t="s">
        <v>410</v>
      </c>
      <c r="CZ400" s="34" t="s">
        <v>976</v>
      </c>
      <c r="DA400" s="32"/>
      <c r="DB400" s="32"/>
      <c r="DC400" t="s">
        <v>410</v>
      </c>
      <c r="DD400">
        <v>99308</v>
      </c>
      <c r="DE400" t="s">
        <v>1045</v>
      </c>
      <c r="DF400" s="30">
        <v>239</v>
      </c>
      <c r="DG400" s="39" t="s">
        <v>410</v>
      </c>
      <c r="DK400" s="30">
        <v>499</v>
      </c>
      <c r="DL400" s="30"/>
      <c r="DM400" s="32"/>
      <c r="DN400" s="32" t="s">
        <v>410</v>
      </c>
      <c r="DO400" s="41">
        <v>99017</v>
      </c>
    </row>
    <row r="401" spans="1:119" ht="15.75" x14ac:dyDescent="0.25">
      <c r="C401" s="63">
        <f>SUM(C262:C400)</f>
        <v>3652.1334880135973</v>
      </c>
      <c r="D401" s="63">
        <f>SUM(D262:D400)</f>
        <v>3666.9023397354558</v>
      </c>
      <c r="E401" s="63">
        <f>SUM(E262:E400)</f>
        <v>14.768851721861012</v>
      </c>
      <c r="F401" s="125">
        <f>E401/C401</f>
        <v>4.0438970180944342E-3</v>
      </c>
      <c r="G401" s="94">
        <f>SUM(G262:G400)</f>
        <v>3683.9561583136915</v>
      </c>
      <c r="H401" s="94">
        <f>SUM(H262:H400)</f>
        <v>3695.4307131004866</v>
      </c>
      <c r="I401" s="94">
        <f>SUM(I262:I400)</f>
        <v>11.474554786793924</v>
      </c>
      <c r="J401" s="46">
        <f>I401/G401</f>
        <v>3.1147370635502707E-3</v>
      </c>
      <c r="K401" s="47"/>
      <c r="L401" s="63">
        <f>SUM(L262:L400)</f>
        <v>3522.4924523136942</v>
      </c>
      <c r="M401" s="63">
        <f>SUM(M262:M400)</f>
        <v>3533.9670071004862</v>
      </c>
      <c r="N401" s="63">
        <f>SUM(N262:N400)</f>
        <v>11.474554786793924</v>
      </c>
      <c r="O401" s="129">
        <f t="shared" si="121"/>
        <v>3.2575101131180682E-3</v>
      </c>
      <c r="P401" s="54"/>
      <c r="Q401" s="70">
        <f t="shared" si="122"/>
        <v>256.84190994880703</v>
      </c>
      <c r="R401" s="70">
        <f t="shared" si="123"/>
        <v>257.88055218257051</v>
      </c>
      <c r="S401" s="70">
        <f t="shared" si="124"/>
        <v>247.72470453279826</v>
      </c>
      <c r="T401" s="70">
        <f t="shared" si="125"/>
        <v>248.53167026308284</v>
      </c>
      <c r="AC401" s="2"/>
      <c r="AD401" s="2"/>
      <c r="AE401" s="2"/>
      <c r="AF401" s="1"/>
      <c r="AG401" s="2"/>
      <c r="AH401" s="2"/>
      <c r="AI401" s="2"/>
      <c r="AJ401" s="1"/>
      <c r="AN401" s="2"/>
      <c r="AO401" s="2"/>
      <c r="AP401" s="2"/>
      <c r="AQ401" s="1"/>
      <c r="AR401" s="2"/>
      <c r="AS401" s="2"/>
      <c r="AT401" s="1"/>
      <c r="AU401" s="2"/>
      <c r="AV401" s="2"/>
      <c r="AW401" s="1"/>
      <c r="AX401" s="2"/>
      <c r="AY401" s="2"/>
      <c r="AZ401" s="1"/>
      <c r="BA401" s="2"/>
      <c r="BB401" s="2"/>
      <c r="BC401" s="1"/>
      <c r="BD401" s="2"/>
      <c r="BE401" s="2"/>
      <c r="BF401" s="1"/>
      <c r="BG401" s="1"/>
      <c r="BI401" s="2"/>
      <c r="BJ401" s="2"/>
      <c r="BK401" s="2"/>
      <c r="BL401" s="1"/>
      <c r="BM401" s="2"/>
      <c r="BN401" s="2"/>
      <c r="BO401" s="1"/>
      <c r="BP401" s="2"/>
      <c r="BQ401" s="2"/>
      <c r="BR401" s="1"/>
      <c r="BS401" s="2"/>
      <c r="BT401" s="2"/>
      <c r="BU401" s="1"/>
      <c r="BV401" s="2"/>
      <c r="BW401" s="2"/>
      <c r="BX401" s="1"/>
      <c r="BY401" s="2"/>
      <c r="BZ401" s="2"/>
      <c r="CA401" s="1"/>
      <c r="CE401" s="23"/>
      <c r="CF401" s="23"/>
      <c r="CG401" s="23"/>
      <c r="CH401" s="24"/>
      <c r="CI401" s="2"/>
      <c r="CJ401" s="2"/>
      <c r="CK401" s="2"/>
      <c r="CL401" s="1"/>
      <c r="CN401" s="25"/>
      <c r="CO401" s="27"/>
      <c r="CP401" s="27"/>
      <c r="CQ401" s="28"/>
      <c r="CR401" s="27"/>
      <c r="CU401" s="30"/>
      <c r="CV401" s="30"/>
      <c r="CW401" s="15"/>
      <c r="CX401" s="36"/>
      <c r="CY401" s="34"/>
      <c r="CZ401" s="34"/>
      <c r="DA401" s="32"/>
      <c r="DB401" s="32"/>
      <c r="DD401">
        <f>SUM(DD262:DD283)</f>
        <v>14219383</v>
      </c>
      <c r="DF401" s="30"/>
      <c r="DG401" s="39"/>
      <c r="DK401" s="30"/>
      <c r="DL401" s="30"/>
      <c r="DM401" s="32"/>
      <c r="DN401" s="32"/>
      <c r="DO401" s="41"/>
    </row>
    <row r="402" spans="1:119" ht="15.75" x14ac:dyDescent="0.25">
      <c r="C402" s="52"/>
      <c r="D402" s="52"/>
      <c r="E402" s="52"/>
      <c r="F402" s="124"/>
      <c r="G402" s="45"/>
      <c r="H402" s="45"/>
      <c r="I402" s="45"/>
      <c r="J402" s="46"/>
      <c r="K402" s="47"/>
      <c r="L402" s="55"/>
      <c r="M402" s="55"/>
      <c r="N402" s="55"/>
      <c r="O402" s="129"/>
      <c r="P402" s="54"/>
      <c r="Q402" s="42"/>
      <c r="R402" s="42"/>
      <c r="S402" s="42"/>
      <c r="T402" s="42"/>
      <c r="AC402" s="2"/>
      <c r="AD402" s="2"/>
      <c r="AE402" s="2"/>
      <c r="AF402" s="1"/>
      <c r="AG402" s="2"/>
      <c r="AH402" s="2"/>
      <c r="AI402" s="2"/>
      <c r="AJ402" s="1"/>
      <c r="AN402" s="2"/>
      <c r="AO402" s="2"/>
      <c r="AP402" s="2"/>
      <c r="AQ402" s="1"/>
      <c r="AR402" s="2"/>
      <c r="AS402" s="2"/>
      <c r="AT402" s="1"/>
      <c r="AU402" s="2"/>
      <c r="AV402" s="2"/>
      <c r="AW402" s="1"/>
      <c r="AX402" s="2"/>
      <c r="AY402" s="2"/>
      <c r="AZ402" s="1"/>
      <c r="BA402" s="2"/>
      <c r="BB402" s="2"/>
      <c r="BC402" s="1"/>
      <c r="BD402" s="2"/>
      <c r="BE402" s="2"/>
      <c r="BF402" s="1"/>
      <c r="BG402" s="1"/>
      <c r="BI402" s="2"/>
      <c r="BJ402" s="2"/>
      <c r="BK402" s="2"/>
      <c r="BL402" s="1"/>
      <c r="BM402" s="2"/>
      <c r="BN402" s="2"/>
      <c r="BO402" s="1"/>
      <c r="BP402" s="2"/>
      <c r="BQ402" s="2"/>
      <c r="BR402" s="1"/>
      <c r="BS402" s="2"/>
      <c r="BT402" s="2"/>
      <c r="BU402" s="1"/>
      <c r="BV402" s="2"/>
      <c r="BW402" s="2"/>
      <c r="BX402" s="1"/>
      <c r="BY402" s="2"/>
      <c r="BZ402" s="2"/>
      <c r="CA402" s="1"/>
      <c r="CE402" s="23"/>
      <c r="CF402" s="23"/>
      <c r="CG402" s="23"/>
      <c r="CH402" s="24"/>
      <c r="CI402" s="2"/>
      <c r="CJ402" s="2"/>
      <c r="CK402" s="2"/>
      <c r="CL402" s="1"/>
      <c r="CN402" s="25"/>
      <c r="CO402" s="27"/>
      <c r="CP402" s="27"/>
      <c r="CQ402" s="28"/>
      <c r="CR402" s="27"/>
      <c r="CU402" s="30"/>
      <c r="CV402" s="30"/>
      <c r="CW402" s="15"/>
      <c r="CX402" s="36"/>
      <c r="CY402" s="34"/>
      <c r="CZ402" s="34"/>
      <c r="DA402" s="32"/>
      <c r="DB402" s="32"/>
      <c r="DF402" s="30"/>
      <c r="DG402" s="39"/>
      <c r="DK402" s="30"/>
      <c r="DL402" s="30"/>
      <c r="DM402" s="32"/>
      <c r="DN402" s="32"/>
      <c r="DO402" s="41"/>
    </row>
    <row r="403" spans="1:119" ht="15.75" x14ac:dyDescent="0.25">
      <c r="B403" t="s">
        <v>8</v>
      </c>
      <c r="C403" s="52">
        <v>2110.4951031292903</v>
      </c>
      <c r="D403" s="52">
        <v>2090.3642979379802</v>
      </c>
      <c r="E403" s="52">
        <v>-20.130805191310174</v>
      </c>
      <c r="F403" s="124">
        <v>-9.538427813199692E-3</v>
      </c>
      <c r="G403" s="45">
        <v>2165.2375403012702</v>
      </c>
      <c r="H403" s="45">
        <v>2159.4949930819503</v>
      </c>
      <c r="I403" s="45">
        <v>-5.7425472193199312</v>
      </c>
      <c r="J403" s="46">
        <v>-2.6521557623284675E-3</v>
      </c>
      <c r="K403" s="47" t="s">
        <v>933</v>
      </c>
      <c r="L403" s="55">
        <f>G403-CO403-CP403</f>
        <v>2141.8653133012704</v>
      </c>
      <c r="M403" s="55">
        <f>H403-CO403-CP403</f>
        <v>2136.1227660819504</v>
      </c>
      <c r="N403" s="55">
        <f>M403-L403</f>
        <v>-5.7425472193199312</v>
      </c>
      <c r="O403" s="129">
        <f>N403/L403</f>
        <v>-2.68109632461852E-3</v>
      </c>
      <c r="P403" s="54"/>
      <c r="Q403" s="42"/>
      <c r="R403" s="42"/>
      <c r="S403" s="42"/>
      <c r="T403" s="42"/>
      <c r="AB403" t="s">
        <v>8</v>
      </c>
      <c r="AC403" s="2">
        <v>2110.4951031292903</v>
      </c>
      <c r="AD403" s="2">
        <v>2111.5777424265698</v>
      </c>
      <c r="AE403" s="2">
        <v>1.0826392972794565</v>
      </c>
      <c r="AF403" s="1">
        <v>5.1297882457732166E-4</v>
      </c>
      <c r="AG403" s="2">
        <v>2165.2375403012702</v>
      </c>
      <c r="AH403" s="2">
        <v>2165.3918502127699</v>
      </c>
      <c r="AI403" s="2">
        <v>0.15430991149969486</v>
      </c>
      <c r="AJ403" s="1">
        <v>7.126696661569255E-5</v>
      </c>
      <c r="AM403" t="s">
        <v>8</v>
      </c>
      <c r="AN403" s="2">
        <v>2110.4951031292903</v>
      </c>
      <c r="AO403" s="2">
        <v>2114.8049002252901</v>
      </c>
      <c r="AP403" s="2">
        <v>4.3097970959997838</v>
      </c>
      <c r="AQ403" s="1">
        <v>2.0420786997371026E-3</v>
      </c>
      <c r="AR403" s="2">
        <v>2110.5406780629</v>
      </c>
      <c r="AS403" s="2">
        <v>4.5574933609714208E-2</v>
      </c>
      <c r="AT403" s="1">
        <v>2.1594427555003077E-5</v>
      </c>
      <c r="AU403" s="2">
        <v>2108.4473091541099</v>
      </c>
      <c r="AV403" s="2">
        <v>-2.0477939751804115</v>
      </c>
      <c r="AW403" s="1">
        <v>-9.7029079676332335E-4</v>
      </c>
      <c r="AX403" s="2">
        <v>2112.2271102622099</v>
      </c>
      <c r="AY403" s="2">
        <v>1.7320071329195343</v>
      </c>
      <c r="AZ403" s="1">
        <v>8.2066389557191525E-4</v>
      </c>
      <c r="BA403" s="2">
        <v>2110.2443282135901</v>
      </c>
      <c r="BB403" s="2">
        <v>-0.25077491570027632</v>
      </c>
      <c r="BC403" s="1">
        <v>-1.1882278965179559E-4</v>
      </c>
      <c r="BD403" s="2">
        <v>2113.3844944832499</v>
      </c>
      <c r="BE403" s="2">
        <v>2.8893913539595815</v>
      </c>
      <c r="BF403" s="1">
        <v>1.3690585444502571E-3</v>
      </c>
      <c r="BG403" s="1"/>
      <c r="BH403" t="s">
        <v>8</v>
      </c>
      <c r="BI403" s="2">
        <v>2165.2375403012702</v>
      </c>
      <c r="BJ403" s="2">
        <v>2165.8485601125499</v>
      </c>
      <c r="BK403" s="2">
        <v>0.6110198112796752</v>
      </c>
      <c r="BL403" s="1">
        <v>2.8219527876588457E-4</v>
      </c>
      <c r="BM403" s="2">
        <v>2165.2440474699897</v>
      </c>
      <c r="BN403" s="2">
        <v>6.507168719508627E-3</v>
      </c>
      <c r="BO403" s="1">
        <v>3.0052909199991156E-6</v>
      </c>
      <c r="BP403" s="2">
        <v>2163.2695243634803</v>
      </c>
      <c r="BQ403" s="2">
        <v>-1.9680159377899145</v>
      </c>
      <c r="BR403" s="1">
        <v>-9.0891456533498199E-4</v>
      </c>
      <c r="BS403" s="2">
        <v>2165.48413833729</v>
      </c>
      <c r="BT403" s="2">
        <v>0.24659803601980457</v>
      </c>
      <c r="BU403" s="1">
        <v>1.1388959937646981E-4</v>
      </c>
      <c r="BV403" s="2">
        <v>2165.2017168577499</v>
      </c>
      <c r="BW403" s="2">
        <v>-3.582344352025757E-2</v>
      </c>
      <c r="BX403" s="1">
        <v>-1.6544809912760477E-5</v>
      </c>
      <c r="BY403" s="2">
        <v>2164.0298578906204</v>
      </c>
      <c r="BZ403" s="2">
        <v>-1.2076824106497952</v>
      </c>
      <c r="CA403" s="1">
        <v>-5.5775977839445676E-4</v>
      </c>
      <c r="CC403" t="s">
        <v>8</v>
      </c>
      <c r="CE403" s="23">
        <v>2110.4951031292903</v>
      </c>
      <c r="CF403" s="23">
        <v>2090.8878856865399</v>
      </c>
      <c r="CG403" s="23">
        <v>-19.607217442750425</v>
      </c>
      <c r="CH403" s="24">
        <v>-9.2903401735821393E-3</v>
      </c>
      <c r="CI403" s="2">
        <v>2165.2375403012702</v>
      </c>
      <c r="CJ403" s="2">
        <v>2161.2150152734998</v>
      </c>
      <c r="CK403" s="2">
        <v>-4.0225250277703708</v>
      </c>
      <c r="CL403" s="1">
        <v>-1.85777539549341E-3</v>
      </c>
      <c r="CN403" s="25" t="s">
        <v>8</v>
      </c>
      <c r="CO403" s="27">
        <v>0</v>
      </c>
      <c r="CP403" s="27">
        <v>23.372226999999999</v>
      </c>
      <c r="CQ403" s="28">
        <f>CH457-CO403-CP403</f>
        <v>-23.370360049467141</v>
      </c>
      <c r="CR403" s="27">
        <f>CI457-CO403-CP403</f>
        <v>55.653018256502008</v>
      </c>
      <c r="CU403" s="30">
        <v>85</v>
      </c>
      <c r="CV403" s="30"/>
      <c r="CW403" s="31" t="s">
        <v>967</v>
      </c>
      <c r="CX403" s="31" t="s">
        <v>445</v>
      </c>
      <c r="CY403" s="31" t="s">
        <v>968</v>
      </c>
      <c r="CZ403" s="30"/>
      <c r="DA403" s="30"/>
      <c r="DB403" s="30"/>
      <c r="DD403" s="35">
        <v>13405</v>
      </c>
      <c r="DF403" s="30">
        <v>490</v>
      </c>
      <c r="DG403" s="39" t="s">
        <v>8</v>
      </c>
      <c r="DK403" s="30">
        <v>130</v>
      </c>
      <c r="DL403" s="30"/>
      <c r="DM403" s="30"/>
      <c r="DN403" s="30"/>
      <c r="DO403" s="9">
        <v>12926</v>
      </c>
    </row>
    <row r="404" spans="1:119" ht="15.75" x14ac:dyDescent="0.25">
      <c r="B404" t="s">
        <v>846</v>
      </c>
      <c r="C404" s="52">
        <v>1854.2024553149399</v>
      </c>
      <c r="D404" s="52">
        <v>1843.46617991685</v>
      </c>
      <c r="E404" s="52">
        <v>-10.736275398089902</v>
      </c>
      <c r="F404" s="124">
        <v>-5.7902390147931953E-3</v>
      </c>
      <c r="G404" s="45">
        <v>1906.1524522756399</v>
      </c>
      <c r="H404" s="45">
        <v>1906.1524522756399</v>
      </c>
      <c r="I404" s="45">
        <v>0</v>
      </c>
      <c r="J404" s="46">
        <v>0</v>
      </c>
      <c r="K404" s="47" t="s">
        <v>933</v>
      </c>
      <c r="L404" s="55">
        <f>G404-CO404-CP404</f>
        <v>1889.8050402756398</v>
      </c>
      <c r="M404" s="55">
        <f>H404-CO404-CP404</f>
        <v>1889.8050402756398</v>
      </c>
      <c r="N404" s="55">
        <f>M404-L404</f>
        <v>0</v>
      </c>
      <c r="O404" s="129">
        <f>N404/L404</f>
        <v>0</v>
      </c>
      <c r="P404" s="54"/>
      <c r="Q404" s="42"/>
      <c r="R404" s="42"/>
      <c r="S404" s="42"/>
      <c r="T404" s="42"/>
      <c r="AB404" t="s">
        <v>846</v>
      </c>
      <c r="AC404" s="2">
        <v>1854.2024553149399</v>
      </c>
      <c r="AD404" s="2">
        <v>1855.03277614083</v>
      </c>
      <c r="AE404" s="2">
        <v>0.83032082589011225</v>
      </c>
      <c r="AF404" s="1">
        <v>4.4780483571794249E-4</v>
      </c>
      <c r="AG404" s="2">
        <v>1906.1524522756399</v>
      </c>
      <c r="AH404" s="2">
        <v>1906.1524522756399</v>
      </c>
      <c r="AI404" s="2">
        <v>0</v>
      </c>
      <c r="AJ404" s="1">
        <v>0</v>
      </c>
      <c r="AM404" t="s">
        <v>846</v>
      </c>
      <c r="AN404" s="2">
        <v>1854.2024553149399</v>
      </c>
      <c r="AO404" s="2">
        <v>1857.5086742567501</v>
      </c>
      <c r="AP404" s="2">
        <v>3.3062189418101298</v>
      </c>
      <c r="AQ404" s="1">
        <v>1.7830949000919977E-3</v>
      </c>
      <c r="AR404" s="2">
        <v>1854.2374057033201</v>
      </c>
      <c r="AS404" s="2">
        <v>3.4950388380138975E-2</v>
      </c>
      <c r="AT404" s="1">
        <v>1.8849283841662578E-5</v>
      </c>
      <c r="AU404" s="2">
        <v>1854.7757991831702</v>
      </c>
      <c r="AV404" s="2">
        <v>0.57334386823026762</v>
      </c>
      <c r="AW404" s="1">
        <v>3.0921319653461684E-4</v>
      </c>
      <c r="AX404" s="2">
        <v>1855.5308724844799</v>
      </c>
      <c r="AY404" s="2">
        <v>1.3284171695399891</v>
      </c>
      <c r="AZ404" s="1">
        <v>7.1643588095365504E-4</v>
      </c>
      <c r="BA404" s="2">
        <v>1854.01014626763</v>
      </c>
      <c r="BB404" s="2">
        <v>-0.19230904730989096</v>
      </c>
      <c r="BC404" s="1">
        <v>-1.0371523711375244E-4</v>
      </c>
      <c r="BD404" s="2">
        <v>1858.5629476486599</v>
      </c>
      <c r="BE404" s="2">
        <v>4.3604923337200034</v>
      </c>
      <c r="BF404" s="1">
        <v>2.3516808109173629E-3</v>
      </c>
      <c r="BG404" s="1"/>
      <c r="BH404" t="s">
        <v>846</v>
      </c>
      <c r="BI404" s="2">
        <v>1906.1524522756399</v>
      </c>
      <c r="BJ404" s="2">
        <v>1906.1524522756399</v>
      </c>
      <c r="BK404" s="2">
        <v>0</v>
      </c>
      <c r="BL404" s="1">
        <v>0</v>
      </c>
      <c r="BM404" s="2">
        <v>1906.1524522756399</v>
      </c>
      <c r="BN404" s="2">
        <v>0</v>
      </c>
      <c r="BO404" s="1">
        <v>0</v>
      </c>
      <c r="BP404" s="2">
        <v>1906.1524522756399</v>
      </c>
      <c r="BQ404" s="2">
        <v>0</v>
      </c>
      <c r="BR404" s="1">
        <v>0</v>
      </c>
      <c r="BS404" s="2">
        <v>1906.1524522756399</v>
      </c>
      <c r="BT404" s="2">
        <v>0</v>
      </c>
      <c r="BU404" s="1">
        <v>0</v>
      </c>
      <c r="BV404" s="2">
        <v>1906.1524522756399</v>
      </c>
      <c r="BW404" s="2">
        <v>0</v>
      </c>
      <c r="BX404" s="1">
        <v>0</v>
      </c>
      <c r="BY404" s="2">
        <v>1906.1524522756399</v>
      </c>
      <c r="BZ404" s="2">
        <v>0</v>
      </c>
      <c r="CA404" s="1">
        <v>0</v>
      </c>
      <c r="CC404" t="s">
        <v>846</v>
      </c>
      <c r="CE404" s="23">
        <v>1854.2024553149399</v>
      </c>
      <c r="CF404" s="23">
        <v>1841.55825273813</v>
      </c>
      <c r="CG404" s="23">
        <v>-12.644202576809903</v>
      </c>
      <c r="CH404" s="24">
        <v>-6.8192135872575258E-3</v>
      </c>
      <c r="CI404" s="2">
        <v>1906.1524522756399</v>
      </c>
      <c r="CJ404" s="2">
        <v>1906.1524522756399</v>
      </c>
      <c r="CK404" s="2">
        <v>0</v>
      </c>
      <c r="CL404" s="1">
        <v>0</v>
      </c>
      <c r="CN404" s="25" t="s">
        <v>846</v>
      </c>
      <c r="CO404" s="27">
        <v>0</v>
      </c>
      <c r="CP404" s="27">
        <v>16.347411999999998</v>
      </c>
      <c r="CQ404" s="28">
        <f>CH458-CO404-CP404</f>
        <v>-16.354772129023655</v>
      </c>
      <c r="CR404" s="27">
        <f>CI458-CO404-CP404</f>
        <v>99.532252061057989</v>
      </c>
      <c r="CU404" s="30">
        <v>87</v>
      </c>
      <c r="CV404" s="30"/>
      <c r="CW404" s="15"/>
      <c r="CX404" s="33"/>
      <c r="CY404" s="34"/>
      <c r="CZ404" s="34"/>
      <c r="DA404" s="32"/>
      <c r="DB404" s="32"/>
      <c r="DF404" s="30"/>
      <c r="DG404" s="39"/>
      <c r="DK404" s="30">
        <v>131</v>
      </c>
      <c r="DL404" s="30"/>
      <c r="DM404" s="30"/>
      <c r="DN404" s="30"/>
      <c r="DO404" s="30"/>
    </row>
    <row r="405" spans="1:119" ht="15.75" x14ac:dyDescent="0.25">
      <c r="A405" t="s">
        <v>702</v>
      </c>
      <c r="B405" t="s">
        <v>904</v>
      </c>
      <c r="C405" s="52">
        <v>256.29264781434597</v>
      </c>
      <c r="D405" s="52">
        <v>246.89811802113101</v>
      </c>
      <c r="E405" s="52">
        <v>-9.3945297932149572</v>
      </c>
      <c r="F405" s="124">
        <v>-3.665547909130891E-2</v>
      </c>
      <c r="G405" s="45">
        <v>259.08508802562199</v>
      </c>
      <c r="H405" s="45">
        <v>253.34254080630902</v>
      </c>
      <c r="I405" s="45">
        <v>-5.7425472193129679</v>
      </c>
      <c r="J405" s="46">
        <v>-2.2164715318332268E-2</v>
      </c>
      <c r="K405" s="47" t="s">
        <v>933</v>
      </c>
      <c r="L405" s="55">
        <f>G405-CO405-CP405</f>
        <v>252.060273025622</v>
      </c>
      <c r="M405" s="55">
        <f>H405-CO405-CP405</f>
        <v>246.31772580630903</v>
      </c>
      <c r="N405" s="55">
        <f>M405-L405</f>
        <v>-5.7425472193129679</v>
      </c>
      <c r="O405" s="129">
        <f>N405/L405</f>
        <v>-2.2782436717940221E-2</v>
      </c>
      <c r="P405" s="54"/>
      <c r="Q405" s="42"/>
      <c r="R405" s="42"/>
      <c r="S405" s="42"/>
      <c r="T405" s="42"/>
      <c r="AB405" t="s">
        <v>904</v>
      </c>
      <c r="AC405" s="2">
        <v>256.29264781434597</v>
      </c>
      <c r="AD405" s="2">
        <v>256.544966285746</v>
      </c>
      <c r="AE405" s="2">
        <v>0.25231847140003083</v>
      </c>
      <c r="AF405" s="1">
        <v>9.8449359960885814E-4</v>
      </c>
      <c r="AG405" s="2">
        <v>259.08508802562199</v>
      </c>
      <c r="AH405" s="2">
        <v>259.239397937121</v>
      </c>
      <c r="AI405" s="2">
        <v>0.15430991149901274</v>
      </c>
      <c r="AJ405" s="1">
        <v>5.9559549596213115E-4</v>
      </c>
      <c r="AM405" t="s">
        <v>904</v>
      </c>
      <c r="AN405" s="2">
        <v>256.29264781434597</v>
      </c>
      <c r="AO405" s="2">
        <v>257.29622596853801</v>
      </c>
      <c r="AP405" s="2">
        <v>1.0035781541920414</v>
      </c>
      <c r="AQ405" s="1">
        <v>3.9157508525918244E-3</v>
      </c>
      <c r="AR405" s="2">
        <v>256.30327235958003</v>
      </c>
      <c r="AS405" s="2">
        <v>1.0624545234065863E-2</v>
      </c>
      <c r="AT405" s="1">
        <v>4.145474060481869E-5</v>
      </c>
      <c r="AU405" s="2">
        <v>253.67150997093702</v>
      </c>
      <c r="AV405" s="2">
        <v>-2.6211378434089454</v>
      </c>
      <c r="AW405" s="1">
        <v>-1.0227128502365988E-2</v>
      </c>
      <c r="AX405" s="2">
        <v>256.69623777772898</v>
      </c>
      <c r="AY405" s="2">
        <v>0.40358996338301267</v>
      </c>
      <c r="AZ405" s="1">
        <v>1.5747231410062389E-3</v>
      </c>
      <c r="BA405" s="2">
        <v>256.23418194595502</v>
      </c>
      <c r="BB405" s="2">
        <v>-5.8465868390953801E-2</v>
      </c>
      <c r="BC405" s="1">
        <v>-2.2812152002622206E-4</v>
      </c>
      <c r="BD405" s="2">
        <v>254.82154683458998</v>
      </c>
      <c r="BE405" s="2">
        <v>-1.4711009797559882</v>
      </c>
      <c r="BF405" s="1">
        <v>-5.7399265733975666E-3</v>
      </c>
      <c r="BG405" s="1"/>
      <c r="BH405" t="s">
        <v>904</v>
      </c>
      <c r="BI405" s="2">
        <v>259.08508802562199</v>
      </c>
      <c r="BJ405" s="2">
        <v>259.69610783691098</v>
      </c>
      <c r="BK405" s="2">
        <v>0.61101981128899752</v>
      </c>
      <c r="BL405" s="1">
        <v>2.3583750649075227E-3</v>
      </c>
      <c r="BM405" s="2">
        <v>259.09159519434701</v>
      </c>
      <c r="BN405" s="2">
        <v>6.5071687250224386E-3</v>
      </c>
      <c r="BO405" s="1">
        <v>2.5115952348361006E-5</v>
      </c>
      <c r="BP405" s="2">
        <v>257.117072087834</v>
      </c>
      <c r="BQ405" s="2">
        <v>-1.9680159377879818</v>
      </c>
      <c r="BR405" s="1">
        <v>-7.5960216498193699E-3</v>
      </c>
      <c r="BS405" s="2">
        <v>259.33168606165003</v>
      </c>
      <c r="BT405" s="2">
        <v>0.24659803602804686</v>
      </c>
      <c r="BU405" s="1">
        <v>9.5180327786236689E-4</v>
      </c>
      <c r="BV405" s="2">
        <v>259.04926458210201</v>
      </c>
      <c r="BW405" s="2">
        <v>-3.5823443519973353E-2</v>
      </c>
      <c r="BX405" s="1">
        <v>-1.3826902888533138E-4</v>
      </c>
      <c r="BY405" s="2">
        <v>257.87740561497503</v>
      </c>
      <c r="BZ405" s="2">
        <v>-1.207682410646953</v>
      </c>
      <c r="CA405" s="1">
        <v>-4.6613350843546829E-3</v>
      </c>
      <c r="CC405" t="s">
        <v>904</v>
      </c>
      <c r="CE405" s="23">
        <v>256.29264781434597</v>
      </c>
      <c r="CF405" s="23">
        <v>249.32963294841099</v>
      </c>
      <c r="CG405" s="23">
        <v>-6.96301486593498</v>
      </c>
      <c r="CH405" s="24">
        <v>-2.716821932004413E-2</v>
      </c>
      <c r="CI405" s="2">
        <v>259.08508802562199</v>
      </c>
      <c r="CJ405" s="2">
        <v>255.06256299785798</v>
      </c>
      <c r="CK405" s="2">
        <v>-4.0225250277640043</v>
      </c>
      <c r="CL405" s="1">
        <v>-1.5525884019099549E-2</v>
      </c>
      <c r="CN405" s="25" t="s">
        <v>904</v>
      </c>
      <c r="CO405" s="27">
        <v>0</v>
      </c>
      <c r="CP405" s="27">
        <v>7.0248150000000003</v>
      </c>
      <c r="CQ405" s="28">
        <f>CH459-CO405-CP405</f>
        <v>-7.0134211599151977</v>
      </c>
      <c r="CR405" s="27">
        <f>CI459-CO405-CP405</f>
        <v>84.851068514565995</v>
      </c>
      <c r="CU405" s="30">
        <v>88</v>
      </c>
      <c r="CV405" s="30"/>
      <c r="CW405" s="15"/>
      <c r="CX405" s="33"/>
      <c r="CY405" s="34"/>
      <c r="CZ405" s="34"/>
      <c r="DA405" s="32"/>
      <c r="DB405" s="32"/>
      <c r="DF405" s="30"/>
      <c r="DG405" s="39"/>
      <c r="DK405" s="30">
        <v>132</v>
      </c>
      <c r="DL405" s="30"/>
      <c r="DM405" s="30"/>
      <c r="DN405" s="30"/>
      <c r="DO405" s="30"/>
    </row>
    <row r="406" spans="1:119" ht="15.75" x14ac:dyDescent="0.25">
      <c r="A406" t="s">
        <v>703</v>
      </c>
      <c r="B406" t="s">
        <v>48</v>
      </c>
      <c r="C406" s="52"/>
      <c r="D406" s="52"/>
      <c r="E406" s="52"/>
      <c r="F406" s="124"/>
      <c r="G406" s="45"/>
      <c r="H406" s="45"/>
      <c r="I406" s="45"/>
      <c r="J406" s="46"/>
      <c r="K406" s="47"/>
      <c r="L406" s="55"/>
      <c r="M406" s="55"/>
      <c r="N406" s="55"/>
      <c r="O406" s="129"/>
      <c r="P406" s="54"/>
      <c r="Q406" s="42"/>
      <c r="R406" s="42"/>
      <c r="S406" s="42"/>
      <c r="T406" s="42"/>
      <c r="AB406" t="s">
        <v>48</v>
      </c>
      <c r="AC406" s="2"/>
      <c r="AD406" s="2"/>
      <c r="AE406" s="2"/>
      <c r="AF406" s="1"/>
      <c r="AG406" s="2"/>
      <c r="AH406" s="2"/>
      <c r="AI406" s="2"/>
      <c r="AJ406" s="1"/>
      <c r="AM406" t="s">
        <v>48</v>
      </c>
      <c r="AN406" s="2"/>
      <c r="AO406" s="2"/>
      <c r="AP406" s="2"/>
      <c r="AQ406" s="1"/>
      <c r="AR406" s="2"/>
      <c r="AS406" s="2"/>
      <c r="AT406" s="1"/>
      <c r="AU406" s="2"/>
      <c r="AV406" s="2"/>
      <c r="AW406" s="1"/>
      <c r="AX406" s="2"/>
      <c r="AY406" s="2"/>
      <c r="AZ406" s="1"/>
      <c r="BA406" s="2"/>
      <c r="BB406" s="2"/>
      <c r="BC406" s="1"/>
      <c r="BD406" s="2"/>
      <c r="BE406" s="2"/>
      <c r="BF406" s="1"/>
      <c r="BG406" s="1"/>
      <c r="BH406" t="s">
        <v>48</v>
      </c>
      <c r="BI406" s="2"/>
      <c r="BJ406" s="2"/>
      <c r="BK406" s="2"/>
      <c r="BL406" s="1"/>
      <c r="BM406" s="2"/>
      <c r="BN406" s="2"/>
      <c r="BO406" s="1"/>
      <c r="BP406" s="2"/>
      <c r="BQ406" s="2"/>
      <c r="BR406" s="1"/>
      <c r="BS406" s="2"/>
      <c r="BT406" s="2"/>
      <c r="BU406" s="1"/>
      <c r="BV406" s="2"/>
      <c r="BW406" s="2"/>
      <c r="BX406" s="1"/>
      <c r="BY406" s="2"/>
      <c r="BZ406" s="2"/>
      <c r="CA406" s="1"/>
      <c r="CC406" t="s">
        <v>48</v>
      </c>
      <c r="CE406" s="23"/>
      <c r="CF406" s="23"/>
      <c r="CG406" s="23"/>
      <c r="CH406" s="24"/>
      <c r="CI406" s="2"/>
      <c r="CJ406" s="2"/>
      <c r="CK406" s="2"/>
      <c r="CL406" s="1"/>
      <c r="CN406" s="25" t="s">
        <v>48</v>
      </c>
      <c r="CO406" s="27"/>
      <c r="CP406" s="27"/>
      <c r="CQ406" s="28"/>
      <c r="CR406" s="27"/>
      <c r="CU406" s="30">
        <v>90</v>
      </c>
      <c r="CV406" s="30"/>
      <c r="CW406" s="30"/>
      <c r="CX406" s="30"/>
      <c r="CY406" s="30"/>
      <c r="CZ406" s="30"/>
      <c r="DA406" s="30"/>
      <c r="DB406" s="30"/>
      <c r="DF406" s="30"/>
      <c r="DG406" s="39"/>
      <c r="DK406" s="30">
        <v>133</v>
      </c>
      <c r="DL406" s="30"/>
      <c r="DM406" s="32"/>
      <c r="DN406" s="32"/>
      <c r="DO406" s="41"/>
    </row>
    <row r="407" spans="1:119" ht="15.75" x14ac:dyDescent="0.25">
      <c r="A407" t="s">
        <v>704</v>
      </c>
      <c r="B407" t="s">
        <v>59</v>
      </c>
      <c r="C407" s="52">
        <v>66.110275883330999</v>
      </c>
      <c r="D407" s="52">
        <v>67.280607065307009</v>
      </c>
      <c r="E407" s="52">
        <v>1.1703311819760103</v>
      </c>
      <c r="F407" s="124">
        <v>1.7702712117574099E-2</v>
      </c>
      <c r="G407" s="45">
        <v>67.087788231502003</v>
      </c>
      <c r="H407" s="45">
        <v>68.053513668979008</v>
      </c>
      <c r="I407" s="45">
        <v>0.96572543747700479</v>
      </c>
      <c r="J407" s="46">
        <v>1.4394951196550775E-2</v>
      </c>
      <c r="K407" s="47" t="s">
        <v>933</v>
      </c>
      <c r="L407" s="55">
        <f>G407-CO407-CP407</f>
        <v>66.029914231502005</v>
      </c>
      <c r="M407" s="55">
        <f>H407-CO407-CP407</f>
        <v>66.99563966897901</v>
      </c>
      <c r="N407" s="55">
        <f>M407-L407</f>
        <v>0.96572543747700479</v>
      </c>
      <c r="O407" s="129">
        <f>N407/L407</f>
        <v>1.4625574615940813E-2</v>
      </c>
      <c r="P407" s="54"/>
      <c r="Q407" s="42"/>
      <c r="R407" s="42"/>
      <c r="S407" s="42"/>
      <c r="T407" s="42"/>
      <c r="AB407" t="s">
        <v>59</v>
      </c>
      <c r="AC407" s="2">
        <v>66.110275883330999</v>
      </c>
      <c r="AD407" s="2">
        <v>66.097899702462001</v>
      </c>
      <c r="AE407" s="2">
        <v>-1.2376180868997722E-2</v>
      </c>
      <c r="AF407" s="1">
        <v>-1.8720510092619722E-4</v>
      </c>
      <c r="AG407" s="2">
        <v>67.087788231502003</v>
      </c>
      <c r="AH407" s="2">
        <v>67.07908114690099</v>
      </c>
      <c r="AI407" s="2">
        <v>-8.7070846010135483E-3</v>
      </c>
      <c r="AJ407" s="1">
        <v>-1.2978643104118637E-4</v>
      </c>
      <c r="AM407" t="s">
        <v>59</v>
      </c>
      <c r="AN407" s="2">
        <v>66.110275883330999</v>
      </c>
      <c r="AO407" s="2">
        <v>66.061922437671996</v>
      </c>
      <c r="AP407" s="2">
        <v>-4.8353445659003569E-2</v>
      </c>
      <c r="AQ407" s="1">
        <v>-7.3140589738781246E-4</v>
      </c>
      <c r="AR407" s="2">
        <v>66.109751788549005</v>
      </c>
      <c r="AS407" s="2">
        <v>-5.240947819942221E-4</v>
      </c>
      <c r="AT407" s="1">
        <v>-7.9275842520930544E-6</v>
      </c>
      <c r="AU407" s="2">
        <v>65.422501151535997</v>
      </c>
      <c r="AV407" s="2">
        <v>-0.68777473179500248</v>
      </c>
      <c r="AW407" s="1">
        <v>-1.0403446704847552E-2</v>
      </c>
      <c r="AX407" s="2">
        <v>66.090550361100995</v>
      </c>
      <c r="AY407" s="2">
        <v>-1.9725522230004344E-2</v>
      </c>
      <c r="AZ407" s="1">
        <v>-2.9837301336958912E-4</v>
      </c>
      <c r="BA407" s="2">
        <v>66.113164584106002</v>
      </c>
      <c r="BB407" s="2">
        <v>2.888700775002917E-3</v>
      </c>
      <c r="BC407" s="1">
        <v>4.3695185603230438E-5</v>
      </c>
      <c r="BD407" s="2">
        <v>65.333360759944</v>
      </c>
      <c r="BE407" s="2">
        <v>-0.77691512338699908</v>
      </c>
      <c r="BF407" s="1">
        <v>-1.1751805797302534E-2</v>
      </c>
      <c r="BG407" s="1"/>
      <c r="BH407" t="s">
        <v>59</v>
      </c>
      <c r="BI407" s="2">
        <v>67.087788231502003</v>
      </c>
      <c r="BJ407" s="2">
        <v>67.053945065571995</v>
      </c>
      <c r="BK407" s="2">
        <v>-3.3843165930008468E-2</v>
      </c>
      <c r="BL407" s="1">
        <v>-5.0446089850547399E-4</v>
      </c>
      <c r="BM407" s="2">
        <v>67.087418887648994</v>
      </c>
      <c r="BN407" s="2">
        <v>-3.6934385300924077E-4</v>
      </c>
      <c r="BO407" s="1">
        <v>-5.5053812734850339E-6</v>
      </c>
      <c r="BP407" s="2">
        <v>66.781338481351</v>
      </c>
      <c r="BQ407" s="2">
        <v>-0.30644975015100329</v>
      </c>
      <c r="BR407" s="1">
        <v>-4.5678916868376581E-3</v>
      </c>
      <c r="BS407" s="2">
        <v>67.073925207060995</v>
      </c>
      <c r="BT407" s="2">
        <v>-1.3863024441008065E-2</v>
      </c>
      <c r="BU407" s="1">
        <v>-2.0664005784734591E-4</v>
      </c>
      <c r="BV407" s="2">
        <v>67.089824968199991</v>
      </c>
      <c r="BW407" s="2">
        <v>2.0367366979883172E-3</v>
      </c>
      <c r="BX407" s="1">
        <v>3.0359276280805144E-5</v>
      </c>
      <c r="BY407" s="2">
        <v>66.713160613631999</v>
      </c>
      <c r="BZ407" s="2">
        <v>-0.37462761787000431</v>
      </c>
      <c r="CA407" s="1">
        <v>-5.5841402399087097E-3</v>
      </c>
      <c r="CC407" t="s">
        <v>59</v>
      </c>
      <c r="CE407" s="23">
        <v>66.110275883330999</v>
      </c>
      <c r="CF407" s="23">
        <v>67.958020519333999</v>
      </c>
      <c r="CG407" s="23">
        <v>1.8477446360030001</v>
      </c>
      <c r="CH407" s="24">
        <v>2.7949431632441412E-2</v>
      </c>
      <c r="CI407" s="2">
        <v>67.087788231502003</v>
      </c>
      <c r="CJ407" s="2">
        <v>68.531899235614006</v>
      </c>
      <c r="CK407" s="2">
        <v>1.4441110041120027</v>
      </c>
      <c r="CL407" s="1">
        <v>2.1525691071059939E-2</v>
      </c>
      <c r="CN407" s="25" t="s">
        <v>59</v>
      </c>
      <c r="CO407" s="27">
        <v>0</v>
      </c>
      <c r="CP407" s="27">
        <v>1.057874</v>
      </c>
      <c r="CQ407" s="28">
        <f>CH461-CO407-CP407</f>
        <v>-1.0481369031595675</v>
      </c>
      <c r="CR407" s="27">
        <f>CI461-CO407-CP407</f>
        <v>108.51701595053301</v>
      </c>
      <c r="CU407" s="30">
        <v>101</v>
      </c>
      <c r="CV407" s="30"/>
      <c r="CW407" s="31" t="s">
        <v>969</v>
      </c>
      <c r="CX407" s="31" t="s">
        <v>489</v>
      </c>
      <c r="CY407" s="31" t="s">
        <v>59</v>
      </c>
      <c r="CZ407" s="30"/>
      <c r="DA407" s="30"/>
      <c r="DB407" s="30"/>
      <c r="DF407" s="30">
        <v>495</v>
      </c>
      <c r="DG407" s="39" t="s">
        <v>59</v>
      </c>
      <c r="DK407" s="30">
        <v>144</v>
      </c>
      <c r="DL407" s="30"/>
      <c r="DM407" s="30"/>
      <c r="DN407" s="30"/>
      <c r="DO407" s="30"/>
    </row>
    <row r="408" spans="1:119" ht="15.75" x14ac:dyDescent="0.25">
      <c r="A408" t="s">
        <v>705</v>
      </c>
      <c r="B408" t="s">
        <v>60</v>
      </c>
      <c r="C408" s="52">
        <v>434.23969363229298</v>
      </c>
      <c r="D408" s="52">
        <v>438.60938152780096</v>
      </c>
      <c r="E408" s="52">
        <v>4.3696878955079796</v>
      </c>
      <c r="F408" s="124">
        <v>1.0062847684320999E-2</v>
      </c>
      <c r="G408" s="45">
        <v>439.99914638278102</v>
      </c>
      <c r="H408" s="45">
        <v>439.99936875105203</v>
      </c>
      <c r="I408" s="45">
        <v>2.2236827101096424E-4</v>
      </c>
      <c r="J408" s="46">
        <v>5.0538341457942976E-7</v>
      </c>
      <c r="K408" s="47" t="s">
        <v>933</v>
      </c>
      <c r="L408" s="55">
        <f>G408-CO408-CP408</f>
        <v>437.099184382781</v>
      </c>
      <c r="M408" s="55">
        <f>H408-CO408-CP408</f>
        <v>437.09940675105202</v>
      </c>
      <c r="N408" s="55">
        <f>M408-L408</f>
        <v>2.2236827101096424E-4</v>
      </c>
      <c r="O408" s="129">
        <f>N408/L408</f>
        <v>5.0873641259469754E-7</v>
      </c>
      <c r="P408" s="54"/>
      <c r="Q408" s="42"/>
      <c r="R408" s="42"/>
      <c r="S408" s="42"/>
      <c r="T408" s="42"/>
      <c r="AB408" t="s">
        <v>60</v>
      </c>
      <c r="AC408" s="2">
        <v>434.23969363229298</v>
      </c>
      <c r="AD408" s="2">
        <v>434.29131722147798</v>
      </c>
      <c r="AE408" s="2">
        <v>5.1623589184998764E-2</v>
      </c>
      <c r="AF408" s="1">
        <v>1.1888270451091642E-4</v>
      </c>
      <c r="AG408" s="2">
        <v>439.99914638278102</v>
      </c>
      <c r="AH408" s="2">
        <v>439.99914638278102</v>
      </c>
      <c r="AI408" s="2">
        <v>0</v>
      </c>
      <c r="AJ408" s="1">
        <v>0</v>
      </c>
      <c r="AM408" t="s">
        <v>60</v>
      </c>
      <c r="AN408" s="2">
        <v>434.23969363229298</v>
      </c>
      <c r="AO408" s="2">
        <v>434.44908731258499</v>
      </c>
      <c r="AP408" s="2">
        <v>0.20939368029200978</v>
      </c>
      <c r="AQ408" s="1">
        <v>4.8220759954137424E-4</v>
      </c>
      <c r="AR408" s="2">
        <v>434.24185356905105</v>
      </c>
      <c r="AS408" s="2">
        <v>2.159936758062031E-3</v>
      </c>
      <c r="AT408" s="1">
        <v>4.974065682468517E-6</v>
      </c>
      <c r="AU408" s="2">
        <v>434.26461057003803</v>
      </c>
      <c r="AV408" s="2">
        <v>2.4916937745047107E-2</v>
      </c>
      <c r="AW408" s="1">
        <v>5.7380608245699341E-5</v>
      </c>
      <c r="AX408" s="2">
        <v>434.32259559934403</v>
      </c>
      <c r="AY408" s="2">
        <v>8.2901967051043357E-2</v>
      </c>
      <c r="AZ408" s="1">
        <v>1.9091291806511677E-4</v>
      </c>
      <c r="BA408" s="2">
        <v>434.22782941735102</v>
      </c>
      <c r="BB408" s="2">
        <v>-1.1864214941965656E-2</v>
      </c>
      <c r="BC408" s="1">
        <v>-2.7321811239144984E-5</v>
      </c>
      <c r="BD408" s="2">
        <v>434.506309811265</v>
      </c>
      <c r="BE408" s="2">
        <v>0.26661617897201495</v>
      </c>
      <c r="BF408" s="1">
        <v>6.1398389617919435E-4</v>
      </c>
      <c r="BG408" s="1"/>
      <c r="BH408" t="s">
        <v>60</v>
      </c>
      <c r="BI408" s="2">
        <v>439.99914638278102</v>
      </c>
      <c r="BJ408" s="2">
        <v>439.99914638278102</v>
      </c>
      <c r="BK408" s="2">
        <v>0</v>
      </c>
      <c r="BL408" s="1">
        <v>0</v>
      </c>
      <c r="BM408" s="2">
        <v>439.99914638278102</v>
      </c>
      <c r="BN408" s="2">
        <v>0</v>
      </c>
      <c r="BO408" s="1">
        <v>0</v>
      </c>
      <c r="BP408" s="2">
        <v>439.99914638278102</v>
      </c>
      <c r="BQ408" s="2">
        <v>0</v>
      </c>
      <c r="BR408" s="1">
        <v>0</v>
      </c>
      <c r="BS408" s="2">
        <v>439.99914638278102</v>
      </c>
      <c r="BT408" s="2">
        <v>0</v>
      </c>
      <c r="BU408" s="1">
        <v>0</v>
      </c>
      <c r="BV408" s="2">
        <v>439.99914638278102</v>
      </c>
      <c r="BW408" s="2">
        <v>0</v>
      </c>
      <c r="BX408" s="1">
        <v>0</v>
      </c>
      <c r="BY408" s="2">
        <v>439.99914638278102</v>
      </c>
      <c r="BZ408" s="2">
        <v>0</v>
      </c>
      <c r="CA408" s="1">
        <v>0</v>
      </c>
      <c r="CC408" t="s">
        <v>60</v>
      </c>
      <c r="CE408" s="23">
        <v>434.23969363229298</v>
      </c>
      <c r="CF408" s="23">
        <v>438.51417942537199</v>
      </c>
      <c r="CG408" s="23">
        <v>4.274485793079009</v>
      </c>
      <c r="CH408" s="24">
        <v>9.8436090844762174E-3</v>
      </c>
      <c r="CI408" s="2">
        <v>439.99914638278102</v>
      </c>
      <c r="CJ408" s="2">
        <v>439.99935331446602</v>
      </c>
      <c r="CK408" s="2">
        <v>2.069316849997449E-4</v>
      </c>
      <c r="CL408" s="1">
        <v>4.7030019649111525E-7</v>
      </c>
      <c r="CN408" s="25" t="s">
        <v>60</v>
      </c>
      <c r="CO408" s="27">
        <v>0</v>
      </c>
      <c r="CP408" s="27">
        <v>2.8999619999999999</v>
      </c>
      <c r="CQ408" s="28">
        <f>CH462-CO408-CP408</f>
        <v>-2.9015564267135123</v>
      </c>
      <c r="CR408" s="27">
        <f>CI462-CO408-CP408</f>
        <v>177.89536005873001</v>
      </c>
      <c r="CU408" s="30">
        <v>102</v>
      </c>
      <c r="CV408" s="30"/>
      <c r="CW408" s="31"/>
      <c r="CX408" s="31"/>
      <c r="CY408" s="31"/>
      <c r="CZ408" s="30"/>
      <c r="DA408" s="30"/>
      <c r="DB408" s="30"/>
      <c r="DF408" s="30">
        <v>496</v>
      </c>
      <c r="DG408" s="39" t="s">
        <v>60</v>
      </c>
      <c r="DK408" s="30">
        <v>145</v>
      </c>
      <c r="DL408" s="30"/>
      <c r="DM408" s="30"/>
      <c r="DN408" s="30"/>
      <c r="DO408" s="30"/>
    </row>
    <row r="409" spans="1:119" ht="15.75" x14ac:dyDescent="0.25">
      <c r="A409" t="s">
        <v>706</v>
      </c>
      <c r="B409" t="s">
        <v>61</v>
      </c>
      <c r="C409" s="52"/>
      <c r="D409" s="52"/>
      <c r="E409" s="52"/>
      <c r="F409" s="124"/>
      <c r="G409" s="45"/>
      <c r="H409" s="45"/>
      <c r="I409" s="45"/>
      <c r="J409" s="46"/>
      <c r="K409" s="47"/>
      <c r="L409" s="55"/>
      <c r="M409" s="55"/>
      <c r="N409" s="55"/>
      <c r="O409" s="129"/>
      <c r="P409" s="54"/>
      <c r="Q409" s="42"/>
      <c r="R409" s="42"/>
      <c r="S409" s="42"/>
      <c r="T409" s="42"/>
      <c r="AB409" t="s">
        <v>61</v>
      </c>
      <c r="AC409" s="2"/>
      <c r="AD409" s="2"/>
      <c r="AE409" s="2"/>
      <c r="AF409" s="1"/>
      <c r="AG409" s="2"/>
      <c r="AH409" s="2"/>
      <c r="AI409" s="2"/>
      <c r="AJ409" s="1"/>
      <c r="AM409" t="s">
        <v>61</v>
      </c>
      <c r="AN409" s="2"/>
      <c r="AO409" s="2"/>
      <c r="AP409" s="2"/>
      <c r="AQ409" s="1"/>
      <c r="AR409" s="2"/>
      <c r="AS409" s="2"/>
      <c r="AT409" s="1"/>
      <c r="AU409" s="2"/>
      <c r="AV409" s="2"/>
      <c r="AW409" s="1"/>
      <c r="AX409" s="2"/>
      <c r="AY409" s="2"/>
      <c r="AZ409" s="1"/>
      <c r="BA409" s="2"/>
      <c r="BB409" s="2"/>
      <c r="BC409" s="1"/>
      <c r="BD409" s="2"/>
      <c r="BE409" s="2"/>
      <c r="BF409" s="1"/>
      <c r="BG409" s="1"/>
      <c r="BH409" t="s">
        <v>61</v>
      </c>
      <c r="BI409" s="2"/>
      <c r="BJ409" s="2"/>
      <c r="BK409" s="2"/>
      <c r="BL409" s="1"/>
      <c r="BM409" s="2"/>
      <c r="BN409" s="2"/>
      <c r="BO409" s="1"/>
      <c r="BP409" s="2"/>
      <c r="BQ409" s="2"/>
      <c r="BR409" s="1"/>
      <c r="BS409" s="2"/>
      <c r="BT409" s="2"/>
      <c r="BU409" s="1"/>
      <c r="BV409" s="2"/>
      <c r="BW409" s="2"/>
      <c r="BX409" s="1"/>
      <c r="BY409" s="2"/>
      <c r="BZ409" s="2"/>
      <c r="CA409" s="1"/>
      <c r="CC409" t="s">
        <v>61</v>
      </c>
      <c r="CE409" s="23"/>
      <c r="CF409" s="23"/>
      <c r="CG409" s="23"/>
      <c r="CH409" s="24"/>
      <c r="CI409" s="2"/>
      <c r="CJ409" s="2"/>
      <c r="CK409" s="2"/>
      <c r="CL409" s="1"/>
      <c r="CN409" s="25" t="s">
        <v>61</v>
      </c>
      <c r="CO409" s="27"/>
      <c r="CP409" s="27"/>
      <c r="CQ409" s="28"/>
      <c r="CR409" s="27"/>
      <c r="CU409" s="30">
        <v>104</v>
      </c>
      <c r="CV409" s="30"/>
      <c r="CW409" s="15"/>
      <c r="CX409" s="33"/>
      <c r="CY409" s="34"/>
      <c r="CZ409" s="34"/>
      <c r="DA409" s="32"/>
      <c r="DB409" s="32"/>
      <c r="DF409" s="30">
        <v>497</v>
      </c>
      <c r="DG409" s="39" t="s">
        <v>67</v>
      </c>
      <c r="DK409" s="30">
        <v>146</v>
      </c>
      <c r="DL409" s="30"/>
      <c r="DM409" s="30"/>
      <c r="DN409" s="30"/>
      <c r="DO409" s="30"/>
    </row>
    <row r="410" spans="1:119" ht="15.75" x14ac:dyDescent="0.25">
      <c r="A410" t="s">
        <v>707</v>
      </c>
      <c r="B410" t="s">
        <v>67</v>
      </c>
      <c r="C410" s="52">
        <v>37.949386376643005</v>
      </c>
      <c r="D410" s="52">
        <v>38.328669174710001</v>
      </c>
      <c r="E410" s="52">
        <v>0.3792827980669955</v>
      </c>
      <c r="F410" s="124">
        <v>9.9944382315608551E-3</v>
      </c>
      <c r="G410" s="45">
        <v>41.162073929715</v>
      </c>
      <c r="H410" s="45">
        <v>41.497320529546997</v>
      </c>
      <c r="I410" s="45">
        <v>0.33524659983199712</v>
      </c>
      <c r="J410" s="46">
        <v>8.1445507435907345E-3</v>
      </c>
      <c r="K410" s="47" t="s">
        <v>933</v>
      </c>
      <c r="L410" s="55">
        <f>G410-CO410-CP410</f>
        <v>40.481026929715</v>
      </c>
      <c r="M410" s="55">
        <f>H410-CO410-CP410</f>
        <v>40.816273529546997</v>
      </c>
      <c r="N410" s="55">
        <f>M410-L410</f>
        <v>0.33524659983199712</v>
      </c>
      <c r="O410" s="129">
        <f>N410/L410</f>
        <v>8.2815734989645281E-3</v>
      </c>
      <c r="P410" s="54"/>
      <c r="Q410" s="42"/>
      <c r="R410" s="42"/>
      <c r="S410" s="42"/>
      <c r="T410" s="42"/>
      <c r="AB410" t="s">
        <v>67</v>
      </c>
      <c r="AC410" s="2">
        <v>37.949386376643005</v>
      </c>
      <c r="AD410" s="2">
        <v>37.954676490348</v>
      </c>
      <c r="AE410" s="2">
        <v>5.2901137049943259E-3</v>
      </c>
      <c r="AF410" s="1">
        <v>1.3939918955449229E-4</v>
      </c>
      <c r="AG410" s="2">
        <v>41.162073929715</v>
      </c>
      <c r="AH410" s="2">
        <v>41.162073929715</v>
      </c>
      <c r="AI410" s="2">
        <v>0</v>
      </c>
      <c r="AJ410" s="1">
        <v>0</v>
      </c>
      <c r="AM410" t="s">
        <v>67</v>
      </c>
      <c r="AN410" s="2">
        <v>37.949386376643005</v>
      </c>
      <c r="AO410" s="2">
        <v>37.970927086130999</v>
      </c>
      <c r="AP410" s="2">
        <v>2.1540709487993581E-2</v>
      </c>
      <c r="AQ410" s="1">
        <v>5.6761680608494387E-4</v>
      </c>
      <c r="AR410" s="2">
        <v>37.949607433280995</v>
      </c>
      <c r="AS410" s="2">
        <v>2.2105663799010244E-4</v>
      </c>
      <c r="AT410" s="1">
        <v>5.82503853411864E-6</v>
      </c>
      <c r="AU410" s="2">
        <v>37.591954252035002</v>
      </c>
      <c r="AV410" s="2">
        <v>-0.35743212460800322</v>
      </c>
      <c r="AW410" s="1">
        <v>-9.418653599837774E-3</v>
      </c>
      <c r="AX410" s="2">
        <v>37.957888454189998</v>
      </c>
      <c r="AY410" s="2">
        <v>8.5020775469928367E-3</v>
      </c>
      <c r="AZ410" s="1">
        <v>2.2403728646916079E-4</v>
      </c>
      <c r="BA410" s="2">
        <v>37.948172591536</v>
      </c>
      <c r="BB410" s="2">
        <v>-1.2137851070050942E-3</v>
      </c>
      <c r="BC410" s="1">
        <v>-3.1984314448682408E-5</v>
      </c>
      <c r="BD410" s="2">
        <v>37.602621396583999</v>
      </c>
      <c r="BE410" s="2">
        <v>-0.34676498005900669</v>
      </c>
      <c r="BF410" s="1">
        <v>-9.1375648770024055E-3</v>
      </c>
      <c r="BG410" s="1"/>
      <c r="BH410" t="s">
        <v>67</v>
      </c>
      <c r="BI410" s="2">
        <v>41.162073929715</v>
      </c>
      <c r="BJ410" s="2">
        <v>41.162073929715</v>
      </c>
      <c r="BK410" s="2">
        <v>0</v>
      </c>
      <c r="BL410" s="1">
        <v>0</v>
      </c>
      <c r="BM410" s="2">
        <v>41.162073929715</v>
      </c>
      <c r="BN410" s="2">
        <v>0</v>
      </c>
      <c r="BO410" s="1">
        <v>0</v>
      </c>
      <c r="BP410" s="2">
        <v>41.078262279756999</v>
      </c>
      <c r="BQ410" s="2">
        <v>-8.3811649958001055E-2</v>
      </c>
      <c r="BR410" s="1">
        <v>-2.036137685897727E-3</v>
      </c>
      <c r="BS410" s="2">
        <v>41.162073929715</v>
      </c>
      <c r="BT410" s="2">
        <v>0</v>
      </c>
      <c r="BU410" s="1">
        <v>0</v>
      </c>
      <c r="BV410" s="2">
        <v>41.162073929715</v>
      </c>
      <c r="BW410" s="2">
        <v>0</v>
      </c>
      <c r="BX410" s="1">
        <v>0</v>
      </c>
      <c r="BY410" s="2">
        <v>41.036356454778002</v>
      </c>
      <c r="BZ410" s="2">
        <v>-0.12571747493699803</v>
      </c>
      <c r="CA410" s="1">
        <v>-3.0542065288465042E-3</v>
      </c>
      <c r="CC410" t="s">
        <v>67</v>
      </c>
      <c r="CE410" s="23">
        <v>37.949386376643005</v>
      </c>
      <c r="CF410" s="23">
        <v>38.666597049373998</v>
      </c>
      <c r="CG410" s="23">
        <v>0.71721067273099237</v>
      </c>
      <c r="CH410" s="24">
        <v>1.8899137541059673E-2</v>
      </c>
      <c r="CI410" s="2">
        <v>41.162073929715</v>
      </c>
      <c r="CJ410" s="2">
        <v>41.539226354526001</v>
      </c>
      <c r="CK410" s="2">
        <v>0.3771524248110012</v>
      </c>
      <c r="CL410" s="1">
        <v>9.1626195865396852E-3</v>
      </c>
      <c r="CN410" s="25" t="s">
        <v>67</v>
      </c>
      <c r="CO410" s="27">
        <v>0</v>
      </c>
      <c r="CP410" s="27">
        <v>0.68104699999999996</v>
      </c>
      <c r="CQ410" s="28">
        <f>CH464-CO410-CP410</f>
        <v>-0.66874059176288991</v>
      </c>
      <c r="CR410" s="27">
        <f>CI464-CO410-CP410</f>
        <v>86.029583874482995</v>
      </c>
      <c r="CU410" s="30">
        <v>110</v>
      </c>
      <c r="CV410" s="30"/>
      <c r="CW410" s="31" t="s">
        <v>969</v>
      </c>
      <c r="CX410" s="31" t="s">
        <v>832</v>
      </c>
      <c r="CY410" s="31" t="s">
        <v>972</v>
      </c>
      <c r="CZ410" s="30"/>
      <c r="DA410" s="30"/>
      <c r="DB410" s="30"/>
      <c r="DF410" s="30">
        <v>498</v>
      </c>
      <c r="DG410" s="39" t="s">
        <v>68</v>
      </c>
      <c r="DK410" s="30">
        <v>152</v>
      </c>
      <c r="DL410" s="30"/>
      <c r="DM410" s="30"/>
      <c r="DN410" s="30"/>
      <c r="DO410" s="30"/>
    </row>
    <row r="411" spans="1:119" ht="15.75" x14ac:dyDescent="0.25">
      <c r="A411" t="s">
        <v>708</v>
      </c>
      <c r="B411" t="s">
        <v>68</v>
      </c>
      <c r="C411" s="52">
        <v>243.50556581871598</v>
      </c>
      <c r="D411" s="52">
        <v>245.34541224296001</v>
      </c>
      <c r="E411" s="52">
        <v>1.8398464242440298</v>
      </c>
      <c r="F411" s="124">
        <v>7.5556647670786759E-3</v>
      </c>
      <c r="G411" s="45">
        <v>254.60407670521101</v>
      </c>
      <c r="H411" s="45">
        <v>254.60407670521101</v>
      </c>
      <c r="I411" s="45">
        <v>0</v>
      </c>
      <c r="J411" s="46">
        <v>0</v>
      </c>
      <c r="K411" s="47" t="s">
        <v>933</v>
      </c>
      <c r="L411" s="55">
        <f>G411-CO411-CP411</f>
        <v>253.06648870521101</v>
      </c>
      <c r="M411" s="55">
        <f>H411-CO411-CP411</f>
        <v>253.06648870521101</v>
      </c>
      <c r="N411" s="55">
        <f>M411-L411</f>
        <v>0</v>
      </c>
      <c r="O411" s="129">
        <f>N411/L411</f>
        <v>0</v>
      </c>
      <c r="P411" s="54"/>
      <c r="Q411" s="42"/>
      <c r="R411" s="42"/>
      <c r="S411" s="42"/>
      <c r="T411" s="42"/>
      <c r="AB411" t="s">
        <v>68</v>
      </c>
      <c r="AC411" s="2">
        <v>243.50556581871598</v>
      </c>
      <c r="AD411" s="2">
        <v>243.56216608577299</v>
      </c>
      <c r="AE411" s="2">
        <v>5.6600267057007159E-2</v>
      </c>
      <c r="AF411" s="1">
        <v>2.3243931557254298E-4</v>
      </c>
      <c r="AG411" s="2">
        <v>254.60407670521101</v>
      </c>
      <c r="AH411" s="2">
        <v>254.60407670521101</v>
      </c>
      <c r="AI411" s="2">
        <v>0</v>
      </c>
      <c r="AJ411" s="1">
        <v>0</v>
      </c>
      <c r="AM411" t="s">
        <v>68</v>
      </c>
      <c r="AN411" s="2">
        <v>243.50556581871598</v>
      </c>
      <c r="AO411" s="2">
        <v>243.732898392073</v>
      </c>
      <c r="AP411" s="2">
        <v>0.22733257335701751</v>
      </c>
      <c r="AQ411" s="1">
        <v>9.3358265792684643E-4</v>
      </c>
      <c r="AR411" s="2">
        <v>243.50794161750599</v>
      </c>
      <c r="AS411" s="2">
        <v>2.3757987900125954E-3</v>
      </c>
      <c r="AT411" s="1">
        <v>9.756650867608178E-6</v>
      </c>
      <c r="AU411" s="2">
        <v>243.53917087733399</v>
      </c>
      <c r="AV411" s="2">
        <v>3.3605058618007888E-2</v>
      </c>
      <c r="AW411" s="1">
        <v>1.3800529981736041E-4</v>
      </c>
      <c r="AX411" s="2">
        <v>243.59627806258899</v>
      </c>
      <c r="AY411" s="2">
        <v>9.0712243873014131E-2</v>
      </c>
      <c r="AZ411" s="1">
        <v>3.7252636738721286E-4</v>
      </c>
      <c r="BA411" s="2">
        <v>243.49250382310399</v>
      </c>
      <c r="BB411" s="2">
        <v>-1.3061995611991506E-2</v>
      </c>
      <c r="BC411" s="1">
        <v>-5.3641466338046036E-5</v>
      </c>
      <c r="BD411" s="2">
        <v>243.80051454133601</v>
      </c>
      <c r="BE411" s="2">
        <v>0.29494872262003469</v>
      </c>
      <c r="BF411" s="1">
        <v>1.2112607021049239E-3</v>
      </c>
      <c r="BG411" s="1"/>
      <c r="BH411" t="s">
        <v>68</v>
      </c>
      <c r="BI411" s="2">
        <v>254.60407670521101</v>
      </c>
      <c r="BJ411" s="2">
        <v>254.60407670521101</v>
      </c>
      <c r="BK411" s="2">
        <v>0</v>
      </c>
      <c r="BL411" s="1">
        <v>0</v>
      </c>
      <c r="BM411" s="2">
        <v>254.60407670521101</v>
      </c>
      <c r="BN411" s="2">
        <v>0</v>
      </c>
      <c r="BO411" s="1">
        <v>0</v>
      </c>
      <c r="BP411" s="2">
        <v>254.60407670521101</v>
      </c>
      <c r="BQ411" s="2">
        <v>0</v>
      </c>
      <c r="BR411" s="1">
        <v>0</v>
      </c>
      <c r="BS411" s="2">
        <v>254.60407670521101</v>
      </c>
      <c r="BT411" s="2">
        <v>0</v>
      </c>
      <c r="BU411" s="1">
        <v>0</v>
      </c>
      <c r="BV411" s="2">
        <v>254.60407670521101</v>
      </c>
      <c r="BW411" s="2">
        <v>0</v>
      </c>
      <c r="BX411" s="1">
        <v>0</v>
      </c>
      <c r="BY411" s="2">
        <v>254.60407670521101</v>
      </c>
      <c r="BZ411" s="2">
        <v>0</v>
      </c>
      <c r="CA411" s="1">
        <v>0</v>
      </c>
      <c r="CC411" t="s">
        <v>68</v>
      </c>
      <c r="CE411" s="23">
        <v>243.50556581871598</v>
      </c>
      <c r="CF411" s="23">
        <v>245.227311654407</v>
      </c>
      <c r="CG411" s="23">
        <v>1.7217458356910242</v>
      </c>
      <c r="CH411" s="24">
        <v>7.0706631690415755E-3</v>
      </c>
      <c r="CI411" s="2">
        <v>254.60407670521101</v>
      </c>
      <c r="CJ411" s="2">
        <v>254.60407670521101</v>
      </c>
      <c r="CK411" s="2">
        <v>0</v>
      </c>
      <c r="CL411" s="1">
        <v>0</v>
      </c>
      <c r="CN411" s="25" t="s">
        <v>68</v>
      </c>
      <c r="CO411" s="27">
        <v>0</v>
      </c>
      <c r="CP411" s="27">
        <v>1.537588</v>
      </c>
      <c r="CQ411" s="28">
        <f>CH465-CO411-CP411</f>
        <v>-1.5435207168390683</v>
      </c>
      <c r="CR411" s="27">
        <f>CI465-CO411-CP411</f>
        <v>171.61045992427501</v>
      </c>
      <c r="CU411" s="30">
        <v>111</v>
      </c>
      <c r="CV411" s="30"/>
      <c r="CW411" s="31"/>
      <c r="CX411" s="31"/>
      <c r="CY411" s="31"/>
      <c r="CZ411" s="30"/>
      <c r="DA411" s="30"/>
      <c r="DB411" s="30"/>
      <c r="DF411" s="30"/>
      <c r="DG411" s="39"/>
      <c r="DK411" s="30">
        <v>153</v>
      </c>
      <c r="DL411" s="30"/>
      <c r="DM411" s="30"/>
      <c r="DN411" s="30"/>
      <c r="DO411" s="30"/>
    </row>
    <row r="412" spans="1:119" ht="15.75" x14ac:dyDescent="0.25">
      <c r="B412" t="s">
        <v>69</v>
      </c>
      <c r="C412" s="52"/>
      <c r="D412" s="52"/>
      <c r="E412" s="52"/>
      <c r="F412" s="124"/>
      <c r="G412" s="45"/>
      <c r="H412" s="45"/>
      <c r="I412" s="45"/>
      <c r="J412" s="46"/>
      <c r="K412" s="47"/>
      <c r="L412" s="55"/>
      <c r="M412" s="55"/>
      <c r="N412" s="55"/>
      <c r="O412" s="129"/>
      <c r="P412" s="54"/>
      <c r="Q412" s="42"/>
      <c r="R412" s="42"/>
      <c r="S412" s="42"/>
      <c r="T412" s="42"/>
      <c r="AB412" t="s">
        <v>69</v>
      </c>
      <c r="AC412" s="2"/>
      <c r="AD412" s="2"/>
      <c r="AE412" s="2"/>
      <c r="AF412" s="1"/>
      <c r="AG412" s="2"/>
      <c r="AH412" s="2"/>
      <c r="AI412" s="2"/>
      <c r="AJ412" s="1"/>
      <c r="AM412" t="s">
        <v>69</v>
      </c>
      <c r="AN412" s="2"/>
      <c r="AO412" s="2"/>
      <c r="AP412" s="2"/>
      <c r="AQ412" s="1"/>
      <c r="AR412" s="2"/>
      <c r="AS412" s="2"/>
      <c r="AT412" s="1"/>
      <c r="AU412" s="2"/>
      <c r="AV412" s="2"/>
      <c r="AW412" s="1"/>
      <c r="AX412" s="2"/>
      <c r="AY412" s="2"/>
      <c r="AZ412" s="1"/>
      <c r="BA412" s="2"/>
      <c r="BB412" s="2"/>
      <c r="BC412" s="1"/>
      <c r="BD412" s="2"/>
      <c r="BE412" s="2"/>
      <c r="BF412" s="1"/>
      <c r="BG412" s="1"/>
      <c r="BH412" t="s">
        <v>69</v>
      </c>
      <c r="BI412" s="2"/>
      <c r="BJ412" s="2"/>
      <c r="BK412" s="2"/>
      <c r="BL412" s="1"/>
      <c r="BM412" s="2"/>
      <c r="BN412" s="2"/>
      <c r="BO412" s="1"/>
      <c r="BP412" s="2"/>
      <c r="BQ412" s="2"/>
      <c r="BR412" s="1"/>
      <c r="BS412" s="2"/>
      <c r="BT412" s="2"/>
      <c r="BU412" s="1"/>
      <c r="BV412" s="2"/>
      <c r="BW412" s="2"/>
      <c r="BX412" s="1"/>
      <c r="BY412" s="2"/>
      <c r="BZ412" s="2"/>
      <c r="CA412" s="1"/>
      <c r="CC412" t="s">
        <v>69</v>
      </c>
      <c r="CE412" s="23"/>
      <c r="CF412" s="23"/>
      <c r="CG412" s="23"/>
      <c r="CH412" s="24"/>
      <c r="CI412" s="2"/>
      <c r="CJ412" s="2"/>
      <c r="CK412" s="2"/>
      <c r="CL412" s="1"/>
      <c r="CN412" s="25" t="s">
        <v>69</v>
      </c>
      <c r="CO412" s="27"/>
      <c r="CP412" s="27"/>
      <c r="CQ412" s="28"/>
      <c r="CR412" s="27"/>
      <c r="CU412" s="30">
        <v>113</v>
      </c>
      <c r="CV412" s="30"/>
      <c r="CW412" s="15"/>
      <c r="CX412" s="33"/>
      <c r="CY412" s="34"/>
      <c r="CZ412" s="34"/>
      <c r="DA412" s="32"/>
      <c r="DB412" s="32"/>
      <c r="DF412" s="30">
        <v>500</v>
      </c>
      <c r="DG412" s="39" t="s">
        <v>74</v>
      </c>
      <c r="DK412" s="30">
        <v>154</v>
      </c>
      <c r="DL412" s="30"/>
      <c r="DM412" s="30"/>
      <c r="DN412" s="30"/>
      <c r="DO412" s="30"/>
    </row>
    <row r="413" spans="1:119" ht="15.75" x14ac:dyDescent="0.25">
      <c r="B413" t="s">
        <v>74</v>
      </c>
      <c r="C413" s="52">
        <v>30.538969104051002</v>
      </c>
      <c r="D413" s="52">
        <v>31.736887819766999</v>
      </c>
      <c r="E413" s="52">
        <v>1.1979187157159963</v>
      </c>
      <c r="F413" s="124">
        <v>3.9225905486020222E-2</v>
      </c>
      <c r="G413" s="45">
        <v>32.722853317188999</v>
      </c>
      <c r="H413" s="45">
        <v>32.989071704909001</v>
      </c>
      <c r="I413" s="45">
        <v>0.26621838772000217</v>
      </c>
      <c r="J413" s="46">
        <v>8.1355493403798083E-3</v>
      </c>
      <c r="K413" s="47" t="s">
        <v>933</v>
      </c>
      <c r="L413" s="55">
        <f>G413-CO413-CP413</f>
        <v>32.145870317189001</v>
      </c>
      <c r="M413" s="55">
        <f>H413-CO413-CP413</f>
        <v>32.412088704909003</v>
      </c>
      <c r="N413" s="55">
        <f>M413-L413</f>
        <v>0.26621838772000217</v>
      </c>
      <c r="O413" s="129">
        <f>N413/L413</f>
        <v>8.2815734989651283E-3</v>
      </c>
      <c r="P413" s="54"/>
      <c r="Q413" s="42"/>
      <c r="R413" s="42"/>
      <c r="S413" s="42"/>
      <c r="T413" s="42"/>
      <c r="AB413" t="s">
        <v>74</v>
      </c>
      <c r="AC413" s="2">
        <v>30.538969104051002</v>
      </c>
      <c r="AD413" s="2">
        <v>30.520021309342997</v>
      </c>
      <c r="AE413" s="2">
        <v>-1.8947794708005006E-2</v>
      </c>
      <c r="AF413" s="1">
        <v>-6.2044644151041674E-4</v>
      </c>
      <c r="AG413" s="2">
        <v>32.722853317188999</v>
      </c>
      <c r="AH413" s="2">
        <v>32.722853317188999</v>
      </c>
      <c r="AI413" s="2">
        <v>0</v>
      </c>
      <c r="AJ413" s="1">
        <v>0</v>
      </c>
      <c r="AM413" t="s">
        <v>74</v>
      </c>
      <c r="AN413" s="2">
        <v>30.538969104051002</v>
      </c>
      <c r="AO413" s="2">
        <v>30.464107819626999</v>
      </c>
      <c r="AP413" s="2">
        <v>-7.4861284424002861E-2</v>
      </c>
      <c r="AQ413" s="1">
        <v>-2.4513363292958208E-3</v>
      </c>
      <c r="AR413" s="2">
        <v>30.538169550115999</v>
      </c>
      <c r="AS413" s="2">
        <v>-7.9955393500341643E-4</v>
      </c>
      <c r="AT413" s="1">
        <v>-2.618143173986038E-5</v>
      </c>
      <c r="AU413" s="2">
        <v>30.357818195105999</v>
      </c>
      <c r="AV413" s="2">
        <v>-0.18115090894500341</v>
      </c>
      <c r="AW413" s="1">
        <v>-5.9317951541780663E-3</v>
      </c>
      <c r="AX413" s="2">
        <v>30.508702218538001</v>
      </c>
      <c r="AY413" s="2">
        <v>-3.026688551300083E-2</v>
      </c>
      <c r="AZ413" s="1">
        <v>-9.9109060983286175E-4</v>
      </c>
      <c r="BA413" s="2">
        <v>30.543371655845</v>
      </c>
      <c r="BB413" s="2">
        <v>4.4025517939978442E-3</v>
      </c>
      <c r="BC413" s="1">
        <v>1.4416176849315601E-4</v>
      </c>
      <c r="BD413" s="2">
        <v>30.244724622341</v>
      </c>
      <c r="BE413" s="2">
        <v>-0.2942444817100025</v>
      </c>
      <c r="BF413" s="1">
        <v>-9.6350495888537016E-3</v>
      </c>
      <c r="BG413" s="1"/>
      <c r="BH413" t="s">
        <v>74</v>
      </c>
      <c r="BI413" s="2">
        <v>32.722853317188999</v>
      </c>
      <c r="BJ413" s="2">
        <v>32.722853317188999</v>
      </c>
      <c r="BK413" s="2">
        <v>0</v>
      </c>
      <c r="BL413" s="1">
        <v>0</v>
      </c>
      <c r="BM413" s="2">
        <v>32.722853317188999</v>
      </c>
      <c r="BN413" s="2">
        <v>0</v>
      </c>
      <c r="BO413" s="1">
        <v>0</v>
      </c>
      <c r="BP413" s="2">
        <v>32.656298720259002</v>
      </c>
      <c r="BQ413" s="2">
        <v>-6.655459692999699E-2</v>
      </c>
      <c r="BR413" s="1">
        <v>-2.0338873350948432E-3</v>
      </c>
      <c r="BS413" s="2">
        <v>32.722853317188999</v>
      </c>
      <c r="BT413" s="2">
        <v>0</v>
      </c>
      <c r="BU413" s="1">
        <v>0</v>
      </c>
      <c r="BV413" s="2">
        <v>32.722853317188999</v>
      </c>
      <c r="BW413" s="2">
        <v>0</v>
      </c>
      <c r="BX413" s="1">
        <v>0</v>
      </c>
      <c r="BY413" s="2">
        <v>32.623021421794</v>
      </c>
      <c r="BZ413" s="2">
        <v>-9.9831895394999037E-2</v>
      </c>
      <c r="CA413" s="1">
        <v>-3.0508310026423737E-3</v>
      </c>
      <c r="CC413" t="s">
        <v>74</v>
      </c>
      <c r="CE413" s="23">
        <v>30.538969104051002</v>
      </c>
      <c r="CF413" s="23">
        <v>31.929354611868998</v>
      </c>
      <c r="CG413" s="23">
        <v>1.3903855078179959</v>
      </c>
      <c r="CH413" s="24">
        <v>4.5528239773933984E-2</v>
      </c>
      <c r="CI413" s="2">
        <v>32.722853317188999</v>
      </c>
      <c r="CJ413" s="2">
        <v>33.022349003373996</v>
      </c>
      <c r="CK413" s="2">
        <v>0.29949568618499711</v>
      </c>
      <c r="CL413" s="1">
        <v>9.1524930079271202E-3</v>
      </c>
      <c r="CN413" s="25" t="s">
        <v>74</v>
      </c>
      <c r="CO413" s="27">
        <v>0</v>
      </c>
      <c r="CP413" s="27">
        <v>0.57698300000000002</v>
      </c>
      <c r="CQ413" s="28">
        <f>CH467-CO413-CP413</f>
        <v>-0.58082920354373835</v>
      </c>
      <c r="CR413" s="27">
        <f>CI467-CO413-CP413</f>
        <v>199.973716901692</v>
      </c>
      <c r="CU413" s="30">
        <v>118</v>
      </c>
      <c r="CV413" s="30"/>
      <c r="CW413" s="31" t="s">
        <v>969</v>
      </c>
      <c r="CX413" s="31" t="s">
        <v>834</v>
      </c>
      <c r="CY413" s="31" t="s">
        <v>974</v>
      </c>
      <c r="CZ413" s="30"/>
      <c r="DA413" s="30"/>
      <c r="DB413" s="30"/>
      <c r="DF413" s="30">
        <v>501</v>
      </c>
      <c r="DG413" s="39" t="s">
        <v>75</v>
      </c>
      <c r="DK413" s="30">
        <v>159</v>
      </c>
      <c r="DL413" s="30"/>
      <c r="DM413" s="30"/>
      <c r="DN413" s="30"/>
      <c r="DO413" s="30"/>
    </row>
    <row r="414" spans="1:119" ht="15.75" x14ac:dyDescent="0.25">
      <c r="A414" t="s">
        <v>709</v>
      </c>
      <c r="B414" t="s">
        <v>75</v>
      </c>
      <c r="C414" s="52">
        <v>189.33609279547198</v>
      </c>
      <c r="D414" s="52">
        <v>192.37151206313499</v>
      </c>
      <c r="E414" s="52">
        <v>3.0354192676630021</v>
      </c>
      <c r="F414" s="124">
        <v>1.603191036028179E-2</v>
      </c>
      <c r="G414" s="45">
        <v>192.79820801738899</v>
      </c>
      <c r="H414" s="45">
        <v>192.79833203336599</v>
      </c>
      <c r="I414" s="45">
        <v>1.2401597700772982E-4</v>
      </c>
      <c r="J414" s="46">
        <v>6.4324237389459799E-7</v>
      </c>
      <c r="K414" s="47" t="s">
        <v>933</v>
      </c>
      <c r="L414" s="55">
        <f>G414-CO414-CP414</f>
        <v>191.52926701738897</v>
      </c>
      <c r="M414" s="55">
        <f>H414-CO414-CP414</f>
        <v>191.52939103336598</v>
      </c>
      <c r="N414" s="55">
        <f>M414-L414</f>
        <v>1.2401597700772982E-4</v>
      </c>
      <c r="O414" s="129">
        <f>N414/L414</f>
        <v>6.4750405480573568E-7</v>
      </c>
      <c r="P414" s="54"/>
      <c r="Q414" s="42"/>
      <c r="R414" s="42"/>
      <c r="S414" s="42"/>
      <c r="T414" s="42"/>
      <c r="AB414" t="s">
        <v>75</v>
      </c>
      <c r="AC414" s="2">
        <v>189.33609279547198</v>
      </c>
      <c r="AD414" s="2">
        <v>189.31639244682401</v>
      </c>
      <c r="AE414" s="2">
        <v>-1.9700348647972987E-2</v>
      </c>
      <c r="AF414" s="1">
        <v>-1.0404962074111273E-4</v>
      </c>
      <c r="AG414" s="2">
        <v>192.79820801738899</v>
      </c>
      <c r="AH414" s="2">
        <v>192.79820801738899</v>
      </c>
      <c r="AI414" s="2">
        <v>0</v>
      </c>
      <c r="AJ414" s="1">
        <v>0</v>
      </c>
      <c r="AM414" t="s">
        <v>75</v>
      </c>
      <c r="AN414" s="2">
        <v>189.33609279547198</v>
      </c>
      <c r="AO414" s="2">
        <v>189.25976637834401</v>
      </c>
      <c r="AP414" s="2">
        <v>-7.6326417127972945E-2</v>
      </c>
      <c r="AQ414" s="1">
        <v>-4.0312660941209784E-4</v>
      </c>
      <c r="AR414" s="2">
        <v>189.33525635968101</v>
      </c>
      <c r="AS414" s="2">
        <v>-8.3643579097270049E-4</v>
      </c>
      <c r="AT414" s="1">
        <v>-4.417730283872764E-6</v>
      </c>
      <c r="AU414" s="2">
        <v>189.31656645764102</v>
      </c>
      <c r="AV414" s="2">
        <v>-1.9526337830967577E-2</v>
      </c>
      <c r="AW414" s="1">
        <v>-1.0313056291945703E-4</v>
      </c>
      <c r="AX414" s="2">
        <v>189.304745761123</v>
      </c>
      <c r="AY414" s="2">
        <v>-3.1347034348982561E-2</v>
      </c>
      <c r="AZ414" s="1">
        <v>-1.65562909248607E-4</v>
      </c>
      <c r="BA414" s="2">
        <v>189.340706468961</v>
      </c>
      <c r="BB414" s="2">
        <v>4.6136734890183106E-3</v>
      </c>
      <c r="BC414" s="1">
        <v>2.4367638630856164E-5</v>
      </c>
      <c r="BD414" s="2">
        <v>189.23015689778902</v>
      </c>
      <c r="BE414" s="2">
        <v>-0.10593589768296852</v>
      </c>
      <c r="BF414" s="1">
        <v>-5.5951243167040783E-4</v>
      </c>
      <c r="BG414" s="1"/>
      <c r="BH414" t="s">
        <v>75</v>
      </c>
      <c r="BI414" s="2">
        <v>192.79820801738899</v>
      </c>
      <c r="BJ414" s="2">
        <v>192.79820801738899</v>
      </c>
      <c r="BK414" s="2">
        <v>0</v>
      </c>
      <c r="BL414" s="1">
        <v>0</v>
      </c>
      <c r="BM414" s="2">
        <v>192.79820801738899</v>
      </c>
      <c r="BN414" s="2">
        <v>0</v>
      </c>
      <c r="BO414" s="1">
        <v>0</v>
      </c>
      <c r="BP414" s="2">
        <v>192.79820801738899</v>
      </c>
      <c r="BQ414" s="2">
        <v>0</v>
      </c>
      <c r="BR414" s="1">
        <v>0</v>
      </c>
      <c r="BS414" s="2">
        <v>192.79820801738899</v>
      </c>
      <c r="BT414" s="2">
        <v>0</v>
      </c>
      <c r="BU414" s="1">
        <v>0</v>
      </c>
      <c r="BV414" s="2">
        <v>192.79820801738899</v>
      </c>
      <c r="BW414" s="2">
        <v>0</v>
      </c>
      <c r="BX414" s="1">
        <v>0</v>
      </c>
      <c r="BY414" s="2">
        <v>192.79820801738899</v>
      </c>
      <c r="BZ414" s="2">
        <v>0</v>
      </c>
      <c r="CA414" s="1">
        <v>0</v>
      </c>
      <c r="CC414" t="s">
        <v>75</v>
      </c>
      <c r="CE414" s="23">
        <v>189.33609279547198</v>
      </c>
      <c r="CF414" s="23">
        <v>192.42970835824201</v>
      </c>
      <c r="CG414" s="23">
        <v>3.0936155627700259</v>
      </c>
      <c r="CH414" s="24">
        <v>1.6339280678575461E-2</v>
      </c>
      <c r="CI414" s="2">
        <v>192.79820801738899</v>
      </c>
      <c r="CJ414" s="2">
        <v>192.79833969971901</v>
      </c>
      <c r="CK414" s="2">
        <v>1.3168233002147645E-4</v>
      </c>
      <c r="CL414" s="1">
        <v>6.8300598525064951E-7</v>
      </c>
      <c r="CN414" s="25" t="s">
        <v>75</v>
      </c>
      <c r="CO414" s="27">
        <v>0</v>
      </c>
      <c r="CP414" s="27">
        <v>1.2689410000000001</v>
      </c>
      <c r="CQ414" s="28">
        <f>CH468-CO414-CP414</f>
        <v>-1.288268798530197</v>
      </c>
      <c r="CR414" s="27">
        <f>CI468-CO414-CP414</f>
        <v>116.08031369481701</v>
      </c>
      <c r="CU414" s="30">
        <v>119</v>
      </c>
      <c r="CV414" s="30"/>
      <c r="CW414" s="30"/>
      <c r="CX414" s="30"/>
      <c r="CY414" s="30"/>
      <c r="CZ414" s="30"/>
      <c r="DA414" s="30"/>
      <c r="DB414" s="30"/>
      <c r="DF414" s="30"/>
      <c r="DG414" s="39"/>
      <c r="DK414" s="30">
        <v>160</v>
      </c>
      <c r="DL414" s="30"/>
      <c r="DM414" s="32"/>
      <c r="DN414" s="32" t="s">
        <v>136</v>
      </c>
      <c r="DO414" s="41">
        <v>243163</v>
      </c>
    </row>
    <row r="415" spans="1:119" ht="15.75" x14ac:dyDescent="0.25">
      <c r="A415" t="s">
        <v>710</v>
      </c>
      <c r="B415" t="s">
        <v>76</v>
      </c>
      <c r="C415" s="52"/>
      <c r="D415" s="52"/>
      <c r="E415" s="52"/>
      <c r="F415" s="124"/>
      <c r="G415" s="45"/>
      <c r="H415" s="45"/>
      <c r="I415" s="45"/>
      <c r="J415" s="46"/>
      <c r="K415" s="47"/>
      <c r="L415" s="55"/>
      <c r="M415" s="55"/>
      <c r="N415" s="55"/>
      <c r="O415" s="129"/>
      <c r="P415" s="54"/>
      <c r="Q415" s="42"/>
      <c r="R415" s="42"/>
      <c r="S415" s="42"/>
      <c r="T415" s="42"/>
      <c r="AB415" t="s">
        <v>76</v>
      </c>
      <c r="AC415" s="2"/>
      <c r="AD415" s="2"/>
      <c r="AE415" s="2"/>
      <c r="AF415" s="1"/>
      <c r="AG415" s="2"/>
      <c r="AH415" s="2"/>
      <c r="AI415" s="2"/>
      <c r="AJ415" s="1"/>
      <c r="AM415" t="s">
        <v>76</v>
      </c>
      <c r="AN415" s="2"/>
      <c r="AO415" s="2"/>
      <c r="AP415" s="2"/>
      <c r="AQ415" s="1"/>
      <c r="AR415" s="2"/>
      <c r="AS415" s="2"/>
      <c r="AT415" s="1"/>
      <c r="AU415" s="2"/>
      <c r="AV415" s="2"/>
      <c r="AW415" s="1"/>
      <c r="AX415" s="2"/>
      <c r="AY415" s="2"/>
      <c r="AZ415" s="1"/>
      <c r="BA415" s="2"/>
      <c r="BB415" s="2"/>
      <c r="BC415" s="1"/>
      <c r="BD415" s="2"/>
      <c r="BE415" s="2"/>
      <c r="BF415" s="1"/>
      <c r="BG415" s="1"/>
      <c r="BH415" t="s">
        <v>76</v>
      </c>
      <c r="BI415" s="2"/>
      <c r="BJ415" s="2"/>
      <c r="BK415" s="2"/>
      <c r="BL415" s="1"/>
      <c r="BM415" s="2"/>
      <c r="BN415" s="2"/>
      <c r="BO415" s="1"/>
      <c r="BP415" s="2"/>
      <c r="BQ415" s="2"/>
      <c r="BR415" s="1"/>
      <c r="BS415" s="2"/>
      <c r="BT415" s="2"/>
      <c r="BU415" s="1"/>
      <c r="BV415" s="2"/>
      <c r="BW415" s="2"/>
      <c r="BX415" s="1"/>
      <c r="BY415" s="2"/>
      <c r="BZ415" s="2"/>
      <c r="CA415" s="1"/>
      <c r="CC415" t="s">
        <v>76</v>
      </c>
      <c r="CE415" s="23"/>
      <c r="CF415" s="23"/>
      <c r="CG415" s="23"/>
      <c r="CH415" s="24"/>
      <c r="CI415" s="2"/>
      <c r="CJ415" s="2"/>
      <c r="CK415" s="2"/>
      <c r="CL415" s="1"/>
      <c r="CN415" s="25" t="s">
        <v>76</v>
      </c>
      <c r="CO415" s="27"/>
      <c r="CP415" s="27"/>
      <c r="CQ415" s="28"/>
      <c r="CR415" s="27"/>
      <c r="CU415" s="30">
        <v>121</v>
      </c>
      <c r="CV415" s="30"/>
      <c r="CW415" s="15"/>
      <c r="CX415" s="36"/>
      <c r="CY415" s="34"/>
      <c r="CZ415" s="34"/>
      <c r="DA415" s="32"/>
      <c r="DB415" s="32"/>
      <c r="DF415" s="30"/>
      <c r="DG415" s="39"/>
      <c r="DK415" s="30">
        <v>161</v>
      </c>
      <c r="DL415" s="30"/>
      <c r="DM415" s="30"/>
      <c r="DN415" s="30"/>
      <c r="DO415" s="30"/>
    </row>
    <row r="416" spans="1:119" ht="15.75" x14ac:dyDescent="0.25">
      <c r="A416" t="s">
        <v>711</v>
      </c>
      <c r="B416" t="s">
        <v>82</v>
      </c>
      <c r="C416" s="52">
        <v>28.332178909625</v>
      </c>
      <c r="D416" s="52">
        <v>29.137711715816</v>
      </c>
      <c r="E416" s="52">
        <v>0.80553280619099965</v>
      </c>
      <c r="F416" s="124">
        <v>2.8431728063009806E-2</v>
      </c>
      <c r="G416" s="45">
        <v>31.693603481863001</v>
      </c>
      <c r="H416" s="45">
        <v>31.951127485853</v>
      </c>
      <c r="I416" s="45">
        <v>0.25752400398999953</v>
      </c>
      <c r="J416" s="46">
        <v>8.1254251867374557E-3</v>
      </c>
      <c r="K416" s="47" t="s">
        <v>933</v>
      </c>
      <c r="L416" s="55">
        <f>G416-CO416-CP416</f>
        <v>31.096023481863</v>
      </c>
      <c r="M416" s="55">
        <f>H416-CO416-CP416</f>
        <v>31.353547485852999</v>
      </c>
      <c r="N416" s="55">
        <f>M416-L416</f>
        <v>0.25752400398999953</v>
      </c>
      <c r="O416" s="129">
        <f>N416/L416</f>
        <v>8.2815734989460116E-3</v>
      </c>
      <c r="P416" s="54"/>
      <c r="Q416" s="42"/>
      <c r="R416" s="42"/>
      <c r="S416" s="42"/>
      <c r="T416" s="42"/>
      <c r="AB416" t="s">
        <v>82</v>
      </c>
      <c r="AC416" s="2">
        <v>28.332178909625</v>
      </c>
      <c r="AD416" s="2">
        <v>28.323140256639</v>
      </c>
      <c r="AE416" s="2">
        <v>-9.0386529859998177E-3</v>
      </c>
      <c r="AF416" s="1">
        <v>-3.1902428030091285E-4</v>
      </c>
      <c r="AG416" s="2">
        <v>31.693603481863001</v>
      </c>
      <c r="AH416" s="2">
        <v>31.693603481863001</v>
      </c>
      <c r="AI416" s="2">
        <v>0</v>
      </c>
      <c r="AJ416" s="1">
        <v>0</v>
      </c>
      <c r="AM416" t="s">
        <v>82</v>
      </c>
      <c r="AN416" s="2">
        <v>28.332178909625</v>
      </c>
      <c r="AO416" s="2">
        <v>28.296728124731001</v>
      </c>
      <c r="AP416" s="2">
        <v>-3.5450784893999554E-2</v>
      </c>
      <c r="AQ416" s="1">
        <v>-1.2512551543275841E-3</v>
      </c>
      <c r="AR416" s="2">
        <v>28.331796614743002</v>
      </c>
      <c r="AS416" s="2">
        <v>-3.8229488199803541E-4</v>
      </c>
      <c r="AT416" s="1">
        <v>-1.349331031748364E-5</v>
      </c>
      <c r="AU416" s="2">
        <v>28.015772809815999</v>
      </c>
      <c r="AV416" s="2">
        <v>-0.31640609980900081</v>
      </c>
      <c r="AW416" s="1">
        <v>-1.1167729132951063E-2</v>
      </c>
      <c r="AX416" s="2">
        <v>28.317761761606999</v>
      </c>
      <c r="AY416" s="2">
        <v>-1.4417148018001313E-2</v>
      </c>
      <c r="AZ416" s="1">
        <v>-5.0886125151156385E-4</v>
      </c>
      <c r="BA416" s="2">
        <v>28.334285311559</v>
      </c>
      <c r="BB416" s="2">
        <v>2.106401934000246E-3</v>
      </c>
      <c r="BC416" s="1">
        <v>7.434662687678637E-5</v>
      </c>
      <c r="BD416" s="2">
        <v>27.960829136441998</v>
      </c>
      <c r="BE416" s="2">
        <v>-0.37134977318300244</v>
      </c>
      <c r="BF416" s="1">
        <v>-1.3106996619199224E-2</v>
      </c>
      <c r="BG416" s="1"/>
      <c r="BH416" t="s">
        <v>82</v>
      </c>
      <c r="BI416" s="2">
        <v>31.693603481863001</v>
      </c>
      <c r="BJ416" s="2">
        <v>31.693603481863001</v>
      </c>
      <c r="BK416" s="2">
        <v>0</v>
      </c>
      <c r="BL416" s="1">
        <v>0</v>
      </c>
      <c r="BM416" s="2">
        <v>31.693603481863001</v>
      </c>
      <c r="BN416" s="2">
        <v>0</v>
      </c>
      <c r="BO416" s="1">
        <v>0</v>
      </c>
      <c r="BP416" s="2">
        <v>31.629222480865003</v>
      </c>
      <c r="BQ416" s="2">
        <v>-6.4381000997997262E-2</v>
      </c>
      <c r="BR416" s="1">
        <v>-2.0313562967000571E-3</v>
      </c>
      <c r="BS416" s="2">
        <v>31.693603481863001</v>
      </c>
      <c r="BT416" s="2">
        <v>0</v>
      </c>
      <c r="BU416" s="1">
        <v>0</v>
      </c>
      <c r="BV416" s="2">
        <v>31.693603481863001</v>
      </c>
      <c r="BW416" s="2">
        <v>0</v>
      </c>
      <c r="BX416" s="1">
        <v>0</v>
      </c>
      <c r="BY416" s="2">
        <v>31.597031980365998</v>
      </c>
      <c r="BZ416" s="2">
        <v>-9.6571501497002998E-2</v>
      </c>
      <c r="CA416" s="1">
        <v>-3.0470344450503101E-3</v>
      </c>
      <c r="CC416" t="s">
        <v>82</v>
      </c>
      <c r="CE416" s="23">
        <v>28.332178909625</v>
      </c>
      <c r="CF416" s="23">
        <v>29.445010426252999</v>
      </c>
      <c r="CG416" s="23">
        <v>1.112831516627999</v>
      </c>
      <c r="CH416" s="24">
        <v>3.9278006826716325E-2</v>
      </c>
      <c r="CI416" s="2">
        <v>31.693603481863001</v>
      </c>
      <c r="CJ416" s="2">
        <v>31.983317986351999</v>
      </c>
      <c r="CK416" s="2">
        <v>0.28971450448899816</v>
      </c>
      <c r="CL416" s="1">
        <v>9.1411033350874832E-3</v>
      </c>
      <c r="CN416" s="25" t="s">
        <v>82</v>
      </c>
      <c r="CO416" s="27">
        <v>0</v>
      </c>
      <c r="CP416" s="27">
        <v>0.59758</v>
      </c>
      <c r="CQ416" s="28">
        <f>CH470-CO416-CP416</f>
        <v>-0.60689878339991821</v>
      </c>
      <c r="CR416" s="27">
        <f>CI470-CO416-CP416</f>
        <v>187.73715782696101</v>
      </c>
      <c r="CU416" s="30">
        <v>127</v>
      </c>
      <c r="CV416" s="30"/>
      <c r="CW416" s="31" t="s">
        <v>969</v>
      </c>
      <c r="CX416" s="31" t="s">
        <v>504</v>
      </c>
      <c r="CY416" s="31" t="s">
        <v>82</v>
      </c>
      <c r="CZ416" s="30"/>
      <c r="DA416" s="30"/>
      <c r="DB416" s="30"/>
      <c r="DF416" s="30">
        <v>503</v>
      </c>
      <c r="DG416" s="39" t="s">
        <v>82</v>
      </c>
      <c r="DK416" s="30">
        <v>167</v>
      </c>
      <c r="DL416" s="30"/>
      <c r="DM416" s="30"/>
      <c r="DN416" s="30"/>
      <c r="DO416" s="30"/>
    </row>
    <row r="417" spans="1:119" ht="15.75" x14ac:dyDescent="0.25">
      <c r="A417" t="s">
        <v>712</v>
      </c>
      <c r="B417" t="s">
        <v>83</v>
      </c>
      <c r="C417" s="52">
        <v>213.57665176727798</v>
      </c>
      <c r="D417" s="52">
        <v>216.05999077617201</v>
      </c>
      <c r="E417" s="52">
        <v>2.4833390088940348</v>
      </c>
      <c r="F417" s="124">
        <v>1.1627389924625208E-2</v>
      </c>
      <c r="G417" s="45">
        <v>235.071394912877</v>
      </c>
      <c r="H417" s="45">
        <v>235.071394912877</v>
      </c>
      <c r="I417" s="45">
        <v>0</v>
      </c>
      <c r="J417" s="46">
        <v>0</v>
      </c>
      <c r="K417" s="47" t="s">
        <v>933</v>
      </c>
      <c r="L417" s="55">
        <f>G417-CO417-CP417</f>
        <v>234.15947291287699</v>
      </c>
      <c r="M417" s="55">
        <f>H417-CO417-CP417</f>
        <v>234.15947291287699</v>
      </c>
      <c r="N417" s="55">
        <f>M417-L417</f>
        <v>0</v>
      </c>
      <c r="O417" s="129">
        <f>N417/L417</f>
        <v>0</v>
      </c>
      <c r="P417" s="54"/>
      <c r="Q417" s="42"/>
      <c r="R417" s="42"/>
      <c r="S417" s="42"/>
      <c r="T417" s="42"/>
      <c r="AB417" t="s">
        <v>83</v>
      </c>
      <c r="AC417" s="2">
        <v>213.57665176727798</v>
      </c>
      <c r="AD417" s="2">
        <v>213.577779332869</v>
      </c>
      <c r="AE417" s="2">
        <v>1.1275655910196747E-3</v>
      </c>
      <c r="AF417" s="1">
        <v>5.2794422128516053E-6</v>
      </c>
      <c r="AG417" s="2">
        <v>235.071394912877</v>
      </c>
      <c r="AH417" s="2">
        <v>235.071394912877</v>
      </c>
      <c r="AI417" s="2">
        <v>0</v>
      </c>
      <c r="AJ417" s="1">
        <v>0</v>
      </c>
      <c r="AM417" t="s">
        <v>83</v>
      </c>
      <c r="AN417" s="2">
        <v>213.57665176727798</v>
      </c>
      <c r="AO417" s="2">
        <v>213.583043795724</v>
      </c>
      <c r="AP417" s="2">
        <v>6.3920284460152743E-3</v>
      </c>
      <c r="AQ417" s="1">
        <v>2.9928498237627092E-5</v>
      </c>
      <c r="AR417" s="2">
        <v>213.57669276499001</v>
      </c>
      <c r="AS417" s="2">
        <v>4.0997712034140932E-5</v>
      </c>
      <c r="AT417" s="1">
        <v>1.9195783665910142E-7</v>
      </c>
      <c r="AU417" s="2">
        <v>213.57210960911399</v>
      </c>
      <c r="AV417" s="2">
        <v>-4.5421581639857322E-3</v>
      </c>
      <c r="AW417" s="1">
        <v>-2.1267110081560117E-5</v>
      </c>
      <c r="AX417" s="2">
        <v>213.57860957021703</v>
      </c>
      <c r="AY417" s="2">
        <v>1.9578029390459051E-3</v>
      </c>
      <c r="AZ417" s="1">
        <v>9.1667460972241889E-6</v>
      </c>
      <c r="BA417" s="2">
        <v>213.57643634934499</v>
      </c>
      <c r="BB417" s="2">
        <v>-2.1541793299206802E-4</v>
      </c>
      <c r="BC417" s="1">
        <v>-1.0086211728180681E-6</v>
      </c>
      <c r="BD417" s="2">
        <v>213.58034722529001</v>
      </c>
      <c r="BE417" s="2">
        <v>3.6954580120323044E-3</v>
      </c>
      <c r="BF417" s="1">
        <v>1.7302724719455896E-5</v>
      </c>
      <c r="BG417" s="1"/>
      <c r="BH417" t="s">
        <v>83</v>
      </c>
      <c r="BI417" s="2">
        <v>235.071394912877</v>
      </c>
      <c r="BJ417" s="2">
        <v>235.071394912877</v>
      </c>
      <c r="BK417" s="2">
        <v>0</v>
      </c>
      <c r="BL417" s="1">
        <v>0</v>
      </c>
      <c r="BM417" s="2">
        <v>235.071394912877</v>
      </c>
      <c r="BN417" s="2">
        <v>0</v>
      </c>
      <c r="BO417" s="1">
        <v>0</v>
      </c>
      <c r="BP417" s="2">
        <v>235.071394912877</v>
      </c>
      <c r="BQ417" s="2">
        <v>0</v>
      </c>
      <c r="BR417" s="1">
        <v>0</v>
      </c>
      <c r="BS417" s="2">
        <v>235.071394912877</v>
      </c>
      <c r="BT417" s="2">
        <v>0</v>
      </c>
      <c r="BU417" s="1">
        <v>0</v>
      </c>
      <c r="BV417" s="2">
        <v>235.071394912877</v>
      </c>
      <c r="BW417" s="2">
        <v>0</v>
      </c>
      <c r="BX417" s="1">
        <v>0</v>
      </c>
      <c r="BY417" s="2">
        <v>235.071394912877</v>
      </c>
      <c r="BZ417" s="2">
        <v>0</v>
      </c>
      <c r="CA417" s="1">
        <v>0</v>
      </c>
      <c r="CC417" t="s">
        <v>83</v>
      </c>
      <c r="CE417" s="23">
        <v>213.57665176727798</v>
      </c>
      <c r="CF417" s="23">
        <v>216.06901360308098</v>
      </c>
      <c r="CG417" s="23">
        <v>2.4923618358029955</v>
      </c>
      <c r="CH417" s="24">
        <v>1.166963624150629E-2</v>
      </c>
      <c r="CI417" s="2">
        <v>235.071394912877</v>
      </c>
      <c r="CJ417" s="2">
        <v>235.071394912877</v>
      </c>
      <c r="CK417" s="2">
        <v>0</v>
      </c>
      <c r="CL417" s="1">
        <v>0</v>
      </c>
      <c r="CN417" s="25" t="s">
        <v>83</v>
      </c>
      <c r="CO417" s="27">
        <v>0</v>
      </c>
      <c r="CP417" s="27">
        <v>0.91192200000000001</v>
      </c>
      <c r="CQ417" s="28">
        <f>CH471-CO417-CP417</f>
        <v>-0.90327643064038954</v>
      </c>
      <c r="CR417" s="27">
        <f>CI471-CO417-CP417</f>
        <v>194.007467298226</v>
      </c>
      <c r="CU417" s="30">
        <v>128</v>
      </c>
      <c r="CV417" s="30"/>
      <c r="CW417" s="15"/>
      <c r="CX417" s="36"/>
      <c r="CY417" s="34"/>
      <c r="CZ417" s="34"/>
      <c r="DA417" s="32"/>
      <c r="DB417" s="32"/>
      <c r="DF417" s="30">
        <v>504</v>
      </c>
      <c r="DG417" s="39" t="s">
        <v>83</v>
      </c>
      <c r="DK417" s="30">
        <v>168</v>
      </c>
      <c r="DL417" s="30"/>
      <c r="DM417" s="32"/>
      <c r="DN417" s="32"/>
      <c r="DO417" s="41"/>
    </row>
    <row r="418" spans="1:119" ht="15.75" x14ac:dyDescent="0.25">
      <c r="A418" t="s">
        <v>713</v>
      </c>
      <c r="B418" t="s">
        <v>84</v>
      </c>
      <c r="C418" s="52"/>
      <c r="D418" s="52"/>
      <c r="E418" s="52"/>
      <c r="F418" s="124"/>
      <c r="G418" s="45"/>
      <c r="H418" s="45"/>
      <c r="I418" s="45"/>
      <c r="J418" s="46"/>
      <c r="K418" s="47"/>
      <c r="L418" s="55"/>
      <c r="M418" s="55"/>
      <c r="N418" s="55"/>
      <c r="O418" s="129"/>
      <c r="P418" s="54"/>
      <c r="Q418" s="42"/>
      <c r="R418" s="42"/>
      <c r="S418" s="42"/>
      <c r="T418" s="42"/>
      <c r="AB418" t="s">
        <v>84</v>
      </c>
      <c r="AC418" s="2"/>
      <c r="AD418" s="2"/>
      <c r="AE418" s="2"/>
      <c r="AF418" s="1"/>
      <c r="AG418" s="2"/>
      <c r="AH418" s="2"/>
      <c r="AI418" s="2"/>
      <c r="AJ418" s="1"/>
      <c r="AM418" t="s">
        <v>84</v>
      </c>
      <c r="AN418" s="2"/>
      <c r="AO418" s="2"/>
      <c r="AP418" s="2"/>
      <c r="AQ418" s="1"/>
      <c r="AR418" s="2"/>
      <c r="AS418" s="2"/>
      <c r="AT418" s="1"/>
      <c r="AU418" s="2"/>
      <c r="AV418" s="2"/>
      <c r="AW418" s="1"/>
      <c r="AX418" s="2"/>
      <c r="AY418" s="2"/>
      <c r="AZ418" s="1"/>
      <c r="BA418" s="2"/>
      <c r="BB418" s="2"/>
      <c r="BC418" s="1"/>
      <c r="BD418" s="2"/>
      <c r="BE418" s="2"/>
      <c r="BF418" s="1"/>
      <c r="BG418" s="1"/>
      <c r="BH418" t="s">
        <v>84</v>
      </c>
      <c r="BI418" s="2"/>
      <c r="BJ418" s="2"/>
      <c r="BK418" s="2"/>
      <c r="BL418" s="1"/>
      <c r="BM418" s="2"/>
      <c r="BN418" s="2"/>
      <c r="BO418" s="1"/>
      <c r="BP418" s="2"/>
      <c r="BQ418" s="2"/>
      <c r="BR418" s="1"/>
      <c r="BS418" s="2"/>
      <c r="BT418" s="2"/>
      <c r="BU418" s="1"/>
      <c r="BV418" s="2"/>
      <c r="BW418" s="2"/>
      <c r="BX418" s="1"/>
      <c r="BY418" s="2"/>
      <c r="BZ418" s="2"/>
      <c r="CA418" s="1"/>
      <c r="CC418" t="s">
        <v>84</v>
      </c>
      <c r="CE418" s="23"/>
      <c r="CF418" s="23"/>
      <c r="CG418" s="23"/>
      <c r="CH418" s="24"/>
      <c r="CI418" s="2"/>
      <c r="CJ418" s="2"/>
      <c r="CK418" s="2"/>
      <c r="CL418" s="1"/>
      <c r="CN418" s="25" t="s">
        <v>84</v>
      </c>
      <c r="CO418" s="27"/>
      <c r="CP418" s="27"/>
      <c r="CQ418" s="28"/>
      <c r="CR418" s="27"/>
      <c r="CU418" s="30">
        <v>130</v>
      </c>
      <c r="CV418" s="30"/>
      <c r="CW418" s="15"/>
      <c r="CX418" s="33"/>
      <c r="CY418" s="34"/>
      <c r="CZ418" s="34"/>
      <c r="DA418" s="32"/>
      <c r="DB418" s="32"/>
      <c r="DF418" s="30"/>
      <c r="DG418" s="39"/>
      <c r="DK418" s="30">
        <v>169</v>
      </c>
      <c r="DL418" s="30"/>
      <c r="DM418" s="30"/>
      <c r="DN418" s="30"/>
      <c r="DO418" s="30"/>
    </row>
    <row r="419" spans="1:119" ht="15.75" x14ac:dyDescent="0.25">
      <c r="A419" t="s">
        <v>714</v>
      </c>
      <c r="B419" t="s">
        <v>92</v>
      </c>
      <c r="C419" s="52">
        <v>67.060626780416001</v>
      </c>
      <c r="D419" s="52">
        <v>68.551708046184004</v>
      </c>
      <c r="E419" s="52">
        <v>1.4910812657680026</v>
      </c>
      <c r="F419" s="124">
        <v>2.2234824476818779E-2</v>
      </c>
      <c r="G419" s="45">
        <v>71.606715209705996</v>
      </c>
      <c r="H419" s="45">
        <v>72.191799998192991</v>
      </c>
      <c r="I419" s="45">
        <v>0.58508478848699497</v>
      </c>
      <c r="J419" s="46">
        <v>8.170808935635817E-3</v>
      </c>
      <c r="K419" s="47" t="s">
        <v>933</v>
      </c>
      <c r="L419" s="55">
        <f>G419-CO419-CP419</f>
        <v>70.64898820970599</v>
      </c>
      <c r="M419" s="55">
        <f>H419-CO419-CP419</f>
        <v>71.234072998192985</v>
      </c>
      <c r="N419" s="55">
        <f>M419-L419</f>
        <v>0.58508478848699497</v>
      </c>
      <c r="O419" s="129">
        <f>N419/L419</f>
        <v>8.2815734989763676E-3</v>
      </c>
      <c r="P419" s="54"/>
      <c r="Q419" s="42"/>
      <c r="R419" s="42"/>
      <c r="S419" s="42"/>
      <c r="T419" s="42"/>
      <c r="AB419" t="s">
        <v>92</v>
      </c>
      <c r="AC419" s="2">
        <v>67.060626780416001</v>
      </c>
      <c r="AD419" s="2">
        <v>67.042272137244993</v>
      </c>
      <c r="AE419" s="2">
        <v>-1.8354643171008433E-2</v>
      </c>
      <c r="AF419" s="1">
        <v>-2.7370223113346471E-4</v>
      </c>
      <c r="AG419" s="2">
        <v>71.606715209705996</v>
      </c>
      <c r="AH419" s="2">
        <v>71.606715209705996</v>
      </c>
      <c r="AI419" s="2">
        <v>0</v>
      </c>
      <c r="AJ419" s="1">
        <v>0</v>
      </c>
      <c r="AM419" t="s">
        <v>92</v>
      </c>
      <c r="AN419" s="2">
        <v>67.060626780416001</v>
      </c>
      <c r="AO419" s="2">
        <v>66.988647590631004</v>
      </c>
      <c r="AP419" s="2">
        <v>-7.1979189784997288E-2</v>
      </c>
      <c r="AQ419" s="1">
        <v>-1.0733450198830781E-3</v>
      </c>
      <c r="AR419" s="2">
        <v>67.059850426092993</v>
      </c>
      <c r="AS419" s="2">
        <v>-7.7635432300837692E-4</v>
      </c>
      <c r="AT419" s="1">
        <v>-1.1576902279044892E-5</v>
      </c>
      <c r="AU419" s="2">
        <v>66.247400148484004</v>
      </c>
      <c r="AV419" s="2">
        <v>-0.81322663193199674</v>
      </c>
      <c r="AW419" s="1">
        <v>-1.2126737714439119E-2</v>
      </c>
      <c r="AX419" s="2">
        <v>67.031350935650991</v>
      </c>
      <c r="AY419" s="2">
        <v>-2.9275844765010106E-2</v>
      </c>
      <c r="AZ419" s="1">
        <v>-4.3655787562008974E-4</v>
      </c>
      <c r="BA419" s="2">
        <v>67.064904459565</v>
      </c>
      <c r="BB419" s="2">
        <v>4.2776791489984589E-3</v>
      </c>
      <c r="BC419" s="1">
        <v>6.3788236918890356E-5</v>
      </c>
      <c r="BD419" s="2">
        <v>66.142780650937993</v>
      </c>
      <c r="BE419" s="2">
        <v>-0.91784612947800781</v>
      </c>
      <c r="BF419" s="1">
        <v>-1.3686811077436131E-2</v>
      </c>
      <c r="BG419" s="1"/>
      <c r="BH419" t="s">
        <v>92</v>
      </c>
      <c r="BI419" s="2">
        <v>71.606715209705996</v>
      </c>
      <c r="BJ419" s="2">
        <v>71.606715209705996</v>
      </c>
      <c r="BK419" s="2">
        <v>0</v>
      </c>
      <c r="BL419" s="1">
        <v>0</v>
      </c>
      <c r="BM419" s="2">
        <v>71.606715209705996</v>
      </c>
      <c r="BN419" s="2">
        <v>0</v>
      </c>
      <c r="BO419" s="1">
        <v>0</v>
      </c>
      <c r="BP419" s="2">
        <v>71.460444012585</v>
      </c>
      <c r="BQ419" s="2">
        <v>-0.14627119712099557</v>
      </c>
      <c r="BR419" s="1">
        <v>-2.0427022338984362E-3</v>
      </c>
      <c r="BS419" s="2">
        <v>71.606715209705996</v>
      </c>
      <c r="BT419" s="2">
        <v>0</v>
      </c>
      <c r="BU419" s="1">
        <v>0</v>
      </c>
      <c r="BV419" s="2">
        <v>71.606715209705996</v>
      </c>
      <c r="BW419" s="2">
        <v>0</v>
      </c>
      <c r="BX419" s="1">
        <v>0</v>
      </c>
      <c r="BY419" s="2">
        <v>71.387308414023991</v>
      </c>
      <c r="BZ419" s="2">
        <v>-0.21940679568200494</v>
      </c>
      <c r="CA419" s="1">
        <v>-3.0640533508547989E-3</v>
      </c>
      <c r="CC419" t="s">
        <v>92</v>
      </c>
      <c r="CE419" s="23">
        <v>67.060626780416001</v>
      </c>
      <c r="CF419" s="23">
        <v>69.337928610000006</v>
      </c>
      <c r="CG419" s="23">
        <v>2.2773018295840046</v>
      </c>
      <c r="CH419" s="24">
        <v>3.3958850952002358E-2</v>
      </c>
      <c r="CI419" s="2">
        <v>71.606715209705996</v>
      </c>
      <c r="CJ419" s="2">
        <v>72.264935596753006</v>
      </c>
      <c r="CK419" s="2">
        <v>0.65822038704700958</v>
      </c>
      <c r="CL419" s="1">
        <v>9.1921600525782885E-3</v>
      </c>
      <c r="CN419" s="25" t="s">
        <v>92</v>
      </c>
      <c r="CO419" s="27">
        <v>0</v>
      </c>
      <c r="CP419" s="27">
        <v>0.95772699999999999</v>
      </c>
      <c r="CQ419" s="28">
        <f>CH473-CO419-CP419</f>
        <v>-0.94934786017229</v>
      </c>
      <c r="CR419" s="27">
        <f>CI473-CO419-CP419</f>
        <v>63.055154119009011</v>
      </c>
      <c r="CU419" s="30">
        <v>138</v>
      </c>
      <c r="CV419" s="30"/>
      <c r="CW419" s="31" t="s">
        <v>969</v>
      </c>
      <c r="CX419" s="31" t="s">
        <v>512</v>
      </c>
      <c r="CY419" s="31" t="s">
        <v>92</v>
      </c>
      <c r="CZ419" s="30"/>
      <c r="DA419" s="30"/>
      <c r="DB419" s="30"/>
      <c r="DF419" s="30">
        <v>506</v>
      </c>
      <c r="DG419" s="39" t="s">
        <v>92</v>
      </c>
      <c r="DK419" s="30">
        <v>177</v>
      </c>
      <c r="DL419" s="30"/>
      <c r="DM419" s="30"/>
      <c r="DN419" s="30"/>
      <c r="DO419" s="30"/>
    </row>
    <row r="420" spans="1:119" ht="15.75" x14ac:dyDescent="0.25">
      <c r="A420" t="s">
        <v>715</v>
      </c>
      <c r="B420" t="s">
        <v>93</v>
      </c>
      <c r="C420" s="52">
        <v>487.48467238196304</v>
      </c>
      <c r="D420" s="52">
        <v>492.84235440243697</v>
      </c>
      <c r="E420" s="52">
        <v>5.3576820204739306</v>
      </c>
      <c r="F420" s="124">
        <v>1.099046251914969E-2</v>
      </c>
      <c r="G420" s="45">
        <v>466.41329894801402</v>
      </c>
      <c r="H420" s="45">
        <v>466.41384721048405</v>
      </c>
      <c r="I420" s="45">
        <v>5.4826247003347817E-4</v>
      </c>
      <c r="J420" s="46">
        <v>1.1754863578505873E-6</v>
      </c>
      <c r="K420" s="47" t="s">
        <v>933</v>
      </c>
      <c r="L420" s="55">
        <f>G420-CO420-CP420</f>
        <v>464.42195494801399</v>
      </c>
      <c r="M420" s="55">
        <f>H420-CO420-CP420</f>
        <v>464.42250321048402</v>
      </c>
      <c r="N420" s="55">
        <f>M420-L420</f>
        <v>5.4826247003347817E-4</v>
      </c>
      <c r="O420" s="129">
        <f>N420/L420</f>
        <v>1.1805265969711725E-6</v>
      </c>
      <c r="P420" s="54"/>
      <c r="Q420" s="42"/>
      <c r="R420" s="42"/>
      <c r="S420" s="42"/>
      <c r="T420" s="42"/>
      <c r="AB420" t="s">
        <v>93</v>
      </c>
      <c r="AC420" s="2">
        <v>487.48467238196304</v>
      </c>
      <c r="AD420" s="2">
        <v>487.584517790159</v>
      </c>
      <c r="AE420" s="2">
        <v>9.9845408195960772E-2</v>
      </c>
      <c r="AF420" s="1">
        <v>2.048175334582172E-4</v>
      </c>
      <c r="AG420" s="2">
        <v>466.41329894801402</v>
      </c>
      <c r="AH420" s="2">
        <v>466.41332874030604</v>
      </c>
      <c r="AI420" s="2">
        <v>2.979229202537681E-5</v>
      </c>
      <c r="AJ420" s="1">
        <v>6.3875305641097151E-8</v>
      </c>
      <c r="AM420" t="s">
        <v>93</v>
      </c>
      <c r="AN420" s="2">
        <v>487.48467238196304</v>
      </c>
      <c r="AO420" s="2">
        <v>487.88730562738402</v>
      </c>
      <c r="AP420" s="2">
        <v>0.40263324542098644</v>
      </c>
      <c r="AQ420" s="1">
        <v>8.2594031819221547E-4</v>
      </c>
      <c r="AR420" s="2">
        <v>487.488857931567</v>
      </c>
      <c r="AS420" s="2">
        <v>4.1855496039602258E-3</v>
      </c>
      <c r="AT420" s="1">
        <v>8.5860127324796913E-6</v>
      </c>
      <c r="AU420" s="2">
        <v>487.53945424994998</v>
      </c>
      <c r="AV420" s="2">
        <v>5.4781867986946509E-2</v>
      </c>
      <c r="AW420" s="1">
        <v>1.1237659579996559E-4</v>
      </c>
      <c r="AX420" s="2">
        <v>487.64482291373702</v>
      </c>
      <c r="AY420" s="2">
        <v>0.16015053177397931</v>
      </c>
      <c r="AZ420" s="1">
        <v>3.2852424054985506E-4</v>
      </c>
      <c r="BA420" s="2">
        <v>487.46166910712202</v>
      </c>
      <c r="BB420" s="2">
        <v>-2.3003274841016719E-2</v>
      </c>
      <c r="BC420" s="1">
        <v>-4.7187688442833266E-5</v>
      </c>
      <c r="BD420" s="2">
        <v>488.00309285844997</v>
      </c>
      <c r="BE420" s="2">
        <v>0.51842047648693779</v>
      </c>
      <c r="BF420" s="1">
        <v>1.0634600549670932E-3</v>
      </c>
      <c r="BG420" s="1"/>
      <c r="BH420" t="s">
        <v>93</v>
      </c>
      <c r="BI420" s="2">
        <v>466.41329894801402</v>
      </c>
      <c r="BJ420" s="2">
        <v>466.41341964683301</v>
      </c>
      <c r="BK420" s="2">
        <v>1.2069881898923995E-4</v>
      </c>
      <c r="BL420" s="1">
        <v>2.5878082649331344E-7</v>
      </c>
      <c r="BM420" s="2">
        <v>466.41330019403</v>
      </c>
      <c r="BN420" s="2">
        <v>1.2460159837246465E-6</v>
      </c>
      <c r="BO420" s="1">
        <v>2.6714846822228503E-9</v>
      </c>
      <c r="BP420" s="2">
        <v>466.41331737176102</v>
      </c>
      <c r="BQ420" s="2">
        <v>1.8423747008000646E-5</v>
      </c>
      <c r="BR420" s="1">
        <v>3.9500904132783188E-8</v>
      </c>
      <c r="BS420" s="2">
        <v>466.41334680536903</v>
      </c>
      <c r="BT420" s="2">
        <v>4.7857355014002678E-5</v>
      </c>
      <c r="BU420" s="1">
        <v>1.026071836329367E-7</v>
      </c>
      <c r="BV420" s="2">
        <v>466.41329210449703</v>
      </c>
      <c r="BW420" s="2">
        <v>-6.8435169850999955E-6</v>
      </c>
      <c r="BX420" s="1">
        <v>-1.4672645485314018E-8</v>
      </c>
      <c r="BY420" s="2">
        <v>466.41345580159299</v>
      </c>
      <c r="BZ420" s="2">
        <v>1.5685357897154972E-4</v>
      </c>
      <c r="CA420" s="1">
        <v>3.3629739830603004E-7</v>
      </c>
      <c r="CC420" t="s">
        <v>93</v>
      </c>
      <c r="CE420" s="23">
        <v>487.48467238196304</v>
      </c>
      <c r="CF420" s="23">
        <v>492.64383935653899</v>
      </c>
      <c r="CG420" s="23">
        <v>5.1591669745759532</v>
      </c>
      <c r="CH420" s="24">
        <v>1.0583239364977504E-2</v>
      </c>
      <c r="CI420" s="2">
        <v>466.41329894801402</v>
      </c>
      <c r="CJ420" s="2">
        <v>466.413789682855</v>
      </c>
      <c r="CK420" s="2">
        <v>4.9073484098016706E-4</v>
      </c>
      <c r="CL420" s="1">
        <v>1.052145901686358E-6</v>
      </c>
      <c r="CN420" s="25" t="s">
        <v>93</v>
      </c>
      <c r="CO420" s="27">
        <v>0</v>
      </c>
      <c r="CP420" s="27">
        <v>1.991344</v>
      </c>
      <c r="CQ420" s="28">
        <f>CH474-CO420-CP420</f>
        <v>-1.9870262909587706</v>
      </c>
      <c r="CR420" s="27">
        <f>CI474-CO420-CP420</f>
        <v>84.137956489926992</v>
      </c>
      <c r="CU420" s="30">
        <v>139</v>
      </c>
      <c r="CV420" s="30"/>
      <c r="CW420" s="31"/>
      <c r="CX420" s="31"/>
      <c r="CY420" s="31"/>
      <c r="CZ420" s="30"/>
      <c r="DA420" s="30"/>
      <c r="DB420" s="30"/>
      <c r="DF420" s="30">
        <v>507</v>
      </c>
      <c r="DG420" s="39" t="s">
        <v>93</v>
      </c>
      <c r="DK420" s="30">
        <v>178</v>
      </c>
      <c r="DL420" s="30"/>
      <c r="DM420" s="30"/>
      <c r="DN420" s="30"/>
      <c r="DO420" s="30"/>
    </row>
    <row r="421" spans="1:119" ht="15.75" x14ac:dyDescent="0.25">
      <c r="B421" t="s">
        <v>94</v>
      </c>
      <c r="C421" s="52"/>
      <c r="D421" s="52"/>
      <c r="E421" s="52"/>
      <c r="F421" s="124"/>
      <c r="G421" s="45"/>
      <c r="H421" s="45"/>
      <c r="I421" s="45"/>
      <c r="J421" s="46"/>
      <c r="K421" s="47"/>
      <c r="L421" s="55"/>
      <c r="M421" s="55"/>
      <c r="N421" s="55"/>
      <c r="O421" s="129"/>
      <c r="P421" s="54"/>
      <c r="Q421" s="42"/>
      <c r="R421" s="42"/>
      <c r="S421" s="42"/>
      <c r="T421" s="42"/>
      <c r="AB421" t="s">
        <v>94</v>
      </c>
      <c r="AC421" s="2"/>
      <c r="AD421" s="2"/>
      <c r="AE421" s="2"/>
      <c r="AF421" s="1"/>
      <c r="AG421" s="2"/>
      <c r="AH421" s="2"/>
      <c r="AI421" s="2"/>
      <c r="AJ421" s="1"/>
      <c r="AM421" t="s">
        <v>94</v>
      </c>
      <c r="AN421" s="2"/>
      <c r="AO421" s="2"/>
      <c r="AP421" s="2"/>
      <c r="AQ421" s="1"/>
      <c r="AR421" s="2"/>
      <c r="AS421" s="2"/>
      <c r="AT421" s="1"/>
      <c r="AU421" s="2"/>
      <c r="AV421" s="2"/>
      <c r="AW421" s="1"/>
      <c r="AX421" s="2"/>
      <c r="AY421" s="2"/>
      <c r="AZ421" s="1"/>
      <c r="BA421" s="2"/>
      <c r="BB421" s="2"/>
      <c r="BC421" s="1"/>
      <c r="BD421" s="2"/>
      <c r="BE421" s="2"/>
      <c r="BF421" s="1"/>
      <c r="BG421" s="1"/>
      <c r="BH421" t="s">
        <v>94</v>
      </c>
      <c r="BI421" s="2"/>
      <c r="BJ421" s="2"/>
      <c r="BK421" s="2"/>
      <c r="BL421" s="1"/>
      <c r="BM421" s="2"/>
      <c r="BN421" s="2"/>
      <c r="BO421" s="1"/>
      <c r="BP421" s="2"/>
      <c r="BQ421" s="2"/>
      <c r="BR421" s="1"/>
      <c r="BS421" s="2"/>
      <c r="BT421" s="2"/>
      <c r="BU421" s="1"/>
      <c r="BV421" s="2"/>
      <c r="BW421" s="2"/>
      <c r="BX421" s="1"/>
      <c r="BY421" s="2"/>
      <c r="BZ421" s="2"/>
      <c r="CA421" s="1"/>
      <c r="CC421" t="s">
        <v>94</v>
      </c>
      <c r="CE421" s="23"/>
      <c r="CF421" s="23"/>
      <c r="CG421" s="23"/>
      <c r="CH421" s="24"/>
      <c r="CI421" s="2"/>
      <c r="CJ421" s="2"/>
      <c r="CK421" s="2"/>
      <c r="CL421" s="1"/>
      <c r="CN421" s="25" t="s">
        <v>94</v>
      </c>
      <c r="CO421" s="27"/>
      <c r="CP421" s="27"/>
      <c r="CQ421" s="28"/>
      <c r="CR421" s="27"/>
      <c r="CU421" s="30">
        <v>141</v>
      </c>
      <c r="CV421" s="30"/>
      <c r="CW421" s="34"/>
      <c r="CX421" s="34"/>
      <c r="CY421" s="34"/>
      <c r="CZ421" s="34"/>
      <c r="DA421" s="32"/>
      <c r="DB421" s="32"/>
      <c r="DF421" s="30">
        <v>510</v>
      </c>
      <c r="DG421" s="39" t="s">
        <v>101</v>
      </c>
      <c r="DK421" s="30">
        <v>179</v>
      </c>
      <c r="DL421" s="30"/>
      <c r="DM421" s="30"/>
      <c r="DN421" s="30"/>
      <c r="DO421" s="30"/>
    </row>
    <row r="422" spans="1:119" ht="15.75" x14ac:dyDescent="0.25">
      <c r="B422" t="s">
        <v>100</v>
      </c>
      <c r="C422" s="52">
        <v>52.008768084803997</v>
      </c>
      <c r="D422" s="52">
        <v>53.595004731751999</v>
      </c>
      <c r="E422" s="52">
        <v>1.5862366469480023</v>
      </c>
      <c r="F422" s="124">
        <v>3.0499408183664926E-2</v>
      </c>
      <c r="G422" s="45">
        <v>52.399029046538999</v>
      </c>
      <c r="H422" s="45">
        <v>53.597517345531998</v>
      </c>
      <c r="I422" s="45">
        <v>1.1984882989929986</v>
      </c>
      <c r="J422" s="46">
        <v>2.2872337919249284E-2</v>
      </c>
      <c r="K422" s="47" t="s">
        <v>933</v>
      </c>
      <c r="L422" s="55">
        <f>G422-CO422-CP422</f>
        <v>51.505116046539001</v>
      </c>
      <c r="M422" s="55">
        <f>H422-CO422-CP422</f>
        <v>52.703604345532</v>
      </c>
      <c r="N422" s="55">
        <f>M422-L422</f>
        <v>1.1984882989929986</v>
      </c>
      <c r="O422" s="129">
        <f>N422/L422</f>
        <v>2.326930586682046E-2</v>
      </c>
      <c r="P422" s="54"/>
      <c r="Q422" s="42"/>
      <c r="R422" s="42"/>
      <c r="S422" s="42"/>
      <c r="T422" s="42"/>
      <c r="AB422" t="s">
        <v>100</v>
      </c>
      <c r="AC422" s="2">
        <v>52.008768084803997</v>
      </c>
      <c r="AD422" s="2">
        <v>51.980885669225003</v>
      </c>
      <c r="AE422" s="2">
        <v>-2.7882415578993403E-2</v>
      </c>
      <c r="AF422" s="1">
        <v>-5.3610990234433434E-4</v>
      </c>
      <c r="AG422" s="2">
        <v>52.399029046538999</v>
      </c>
      <c r="AH422" s="2">
        <v>52.378137622272</v>
      </c>
      <c r="AI422" s="2">
        <v>-2.0891424266999081E-2</v>
      </c>
      <c r="AJ422" s="1">
        <v>-3.9869869055100322E-4</v>
      </c>
      <c r="AM422" t="s">
        <v>100</v>
      </c>
      <c r="AN422" s="2">
        <v>52.008768084803997</v>
      </c>
      <c r="AO422" s="2">
        <v>51.898583502203003</v>
      </c>
      <c r="AP422" s="2">
        <v>-0.11018458260099351</v>
      </c>
      <c r="AQ422" s="1">
        <v>-2.118577052648694E-3</v>
      </c>
      <c r="AR422" s="2">
        <v>52.007591589301001</v>
      </c>
      <c r="AS422" s="2">
        <v>-1.1764955029960333E-3</v>
      </c>
      <c r="AT422" s="1">
        <v>-2.2621099216918073E-5</v>
      </c>
      <c r="AU422" s="2">
        <v>51.614110425048999</v>
      </c>
      <c r="AV422" s="2">
        <v>-0.39465765975499778</v>
      </c>
      <c r="AW422" s="1">
        <v>-7.5882908649457029E-3</v>
      </c>
      <c r="AX422" s="2">
        <v>51.964227303932006</v>
      </c>
      <c r="AY422" s="2">
        <v>-4.4540780871990648E-2</v>
      </c>
      <c r="AZ422" s="1">
        <v>-8.5640907316558116E-4</v>
      </c>
      <c r="BA422" s="2">
        <v>52.015246050690003</v>
      </c>
      <c r="BB422" s="2">
        <v>6.4779658860061318E-3</v>
      </c>
      <c r="BC422" s="1">
        <v>1.2455526490155175E-4</v>
      </c>
      <c r="BD422" s="2">
        <v>51.439906379975994</v>
      </c>
      <c r="BE422" s="2">
        <v>-0.56886170482800225</v>
      </c>
      <c r="BF422" s="1">
        <v>-1.0937803869925024E-2</v>
      </c>
      <c r="BG422" s="1"/>
      <c r="BH422" t="s">
        <v>100</v>
      </c>
      <c r="BI422" s="2">
        <v>52.399029046538999</v>
      </c>
      <c r="BJ422" s="2">
        <v>52.316944441567003</v>
      </c>
      <c r="BK422" s="2">
        <v>-8.20846049719961E-2</v>
      </c>
      <c r="BL422" s="1">
        <v>-1.5665291221158202E-3</v>
      </c>
      <c r="BM422" s="2">
        <v>52.398145878995003</v>
      </c>
      <c r="BN422" s="2">
        <v>-8.831675439964215E-4</v>
      </c>
      <c r="BO422" s="1">
        <v>-1.6854654753469245E-5</v>
      </c>
      <c r="BP422" s="2">
        <v>52.094443568989</v>
      </c>
      <c r="BQ422" s="2">
        <v>-0.30458547754999898</v>
      </c>
      <c r="BR422" s="1">
        <v>-5.8128076625136842E-3</v>
      </c>
      <c r="BS422" s="2">
        <v>52.365694984557003</v>
      </c>
      <c r="BT422" s="2">
        <v>-3.3334061981996399E-2</v>
      </c>
      <c r="BU422" s="1">
        <v>-6.361580088132977E-4</v>
      </c>
      <c r="BV422" s="2">
        <v>52.403894525325995</v>
      </c>
      <c r="BW422" s="2">
        <v>4.8654787869963911E-3</v>
      </c>
      <c r="BX422" s="1">
        <v>9.2854369165410334E-5</v>
      </c>
      <c r="BY422" s="2">
        <v>51.965553978054999</v>
      </c>
      <c r="BZ422" s="2">
        <v>-0.4334750684840003</v>
      </c>
      <c r="CA422" s="1">
        <v>-8.2725782590170292E-3</v>
      </c>
      <c r="CC422" t="s">
        <v>100</v>
      </c>
      <c r="CE422" s="23">
        <v>52.008768084803997</v>
      </c>
      <c r="CF422" s="23">
        <v>54.014518465605995</v>
      </c>
      <c r="CG422" s="23">
        <v>2.0057503808019987</v>
      </c>
      <c r="CH422" s="24">
        <v>3.856561988800581E-2</v>
      </c>
      <c r="CI422" s="2">
        <v>52.399029046538999</v>
      </c>
      <c r="CJ422" s="2">
        <v>53.896003232394001</v>
      </c>
      <c r="CK422" s="2">
        <v>1.4969741858550023</v>
      </c>
      <c r="CL422" s="1">
        <v>2.8568739022347949E-2</v>
      </c>
      <c r="CN422" s="25" t="s">
        <v>100</v>
      </c>
      <c r="CO422" s="27">
        <v>0</v>
      </c>
      <c r="CP422" s="27">
        <v>0.89391299999999996</v>
      </c>
      <c r="CQ422" s="28">
        <f>CH476-CO422-CP422</f>
        <v>-0.88864731779313377</v>
      </c>
      <c r="CR422" s="27">
        <f>CI476-CO422-CP422</f>
        <v>72.425374983932997</v>
      </c>
      <c r="CU422" s="30">
        <v>147</v>
      </c>
      <c r="CV422" s="30"/>
      <c r="CW422" s="31" t="s">
        <v>969</v>
      </c>
      <c r="CX422" s="31" t="s">
        <v>518</v>
      </c>
      <c r="CY422" s="31" t="s">
        <v>100</v>
      </c>
      <c r="CZ422" s="30"/>
      <c r="DA422" s="30"/>
      <c r="DB422" s="30"/>
      <c r="DF422" s="30"/>
      <c r="DG422" s="39"/>
      <c r="DK422" s="30">
        <v>185</v>
      </c>
      <c r="DL422" s="30"/>
      <c r="DM422" s="30"/>
      <c r="DN422" s="30"/>
      <c r="DO422" s="30"/>
    </row>
    <row r="423" spans="1:119" ht="15.75" x14ac:dyDescent="0.25">
      <c r="A423" t="s">
        <v>716</v>
      </c>
      <c r="B423" t="s">
        <v>101</v>
      </c>
      <c r="C423" s="52">
        <v>330.20748516584098</v>
      </c>
      <c r="D423" s="52">
        <v>334.67453074818098</v>
      </c>
      <c r="E423" s="52">
        <v>4.4670455823400061</v>
      </c>
      <c r="F423" s="124">
        <v>1.3527996132784543E-2</v>
      </c>
      <c r="G423" s="45">
        <v>322.73548867885103</v>
      </c>
      <c r="H423" s="45">
        <v>322.73604524377299</v>
      </c>
      <c r="I423" s="45">
        <v>5.5656492196476393E-4</v>
      </c>
      <c r="J423" s="46">
        <v>1.7245234611263742E-6</v>
      </c>
      <c r="K423" s="47" t="s">
        <v>933</v>
      </c>
      <c r="L423" s="55">
        <f>G423-CO423-CP423</f>
        <v>320.50966067885105</v>
      </c>
      <c r="M423" s="55">
        <f>H423-CO423-CP423</f>
        <v>320.51021724377301</v>
      </c>
      <c r="N423" s="55">
        <f>M423-L423</f>
        <v>5.5656492196476393E-4</v>
      </c>
      <c r="O423" s="129">
        <f>N423/L423</f>
        <v>1.7364996761281369E-6</v>
      </c>
      <c r="P423" s="54"/>
      <c r="Q423" s="42"/>
      <c r="R423" s="42"/>
      <c r="S423" s="42"/>
      <c r="T423" s="42"/>
      <c r="AB423" t="s">
        <v>101</v>
      </c>
      <c r="AC423" s="2">
        <v>330.20748516584098</v>
      </c>
      <c r="AD423" s="2">
        <v>330.187670814542</v>
      </c>
      <c r="AE423" s="2">
        <v>-1.9814351298975907E-2</v>
      </c>
      <c r="AF423" s="1">
        <v>-6.0005760587239544E-5</v>
      </c>
      <c r="AG423" s="2">
        <v>322.73548867885103</v>
      </c>
      <c r="AH423" s="2">
        <v>322.7354914247</v>
      </c>
      <c r="AI423" s="2">
        <v>2.7458489739728975E-6</v>
      </c>
      <c r="AJ423" s="1">
        <v>8.5080478295501253E-9</v>
      </c>
      <c r="AM423" t="s">
        <v>101</v>
      </c>
      <c r="AN423" s="2">
        <v>330.20748516584098</v>
      </c>
      <c r="AO423" s="2">
        <v>330.13179390477097</v>
      </c>
      <c r="AP423" s="2">
        <v>-7.5691261070005567E-2</v>
      </c>
      <c r="AQ423" s="1">
        <v>-2.2922333523720984E-4</v>
      </c>
      <c r="AR423" s="2">
        <v>330.206640230201</v>
      </c>
      <c r="AS423" s="2">
        <v>-8.4493563997511956E-4</v>
      </c>
      <c r="AT423" s="1">
        <v>-2.5588022014424212E-6</v>
      </c>
      <c r="AU423" s="2">
        <v>330.18483377944398</v>
      </c>
      <c r="AV423" s="2">
        <v>-2.2651386397001261E-2</v>
      </c>
      <c r="AW423" s="1">
        <v>-6.8597434687541977E-5</v>
      </c>
      <c r="AX423" s="2">
        <v>330.17604381340897</v>
      </c>
      <c r="AY423" s="2">
        <v>-3.1441352432011627E-2</v>
      </c>
      <c r="AZ423" s="1">
        <v>-9.5216958562343776E-5</v>
      </c>
      <c r="BA423" s="2">
        <v>330.21215142860399</v>
      </c>
      <c r="BB423" s="2">
        <v>4.6662627630098541E-3</v>
      </c>
      <c r="BC423" s="1">
        <v>1.4131305232727552E-5</v>
      </c>
      <c r="BD423" s="2">
        <v>330.09967609575898</v>
      </c>
      <c r="BE423" s="2">
        <v>-0.10780907008199847</v>
      </c>
      <c r="BF423" s="1">
        <v>-3.2648887419330677E-4</v>
      </c>
      <c r="BG423" s="1"/>
      <c r="BH423" t="s">
        <v>101</v>
      </c>
      <c r="BI423" s="2">
        <v>322.73548867885103</v>
      </c>
      <c r="BJ423" s="2">
        <v>322.73550020481997</v>
      </c>
      <c r="BK423" s="2">
        <v>1.152596894371527E-5</v>
      </c>
      <c r="BL423" s="1">
        <v>3.5713360780055332E-8</v>
      </c>
      <c r="BM423" s="2">
        <v>322.73548879199302</v>
      </c>
      <c r="BN423" s="2">
        <v>1.1314199355183518E-7</v>
      </c>
      <c r="BO423" s="1">
        <v>3.5057190027348059E-10</v>
      </c>
      <c r="BP423" s="2">
        <v>322.73548920288903</v>
      </c>
      <c r="BQ423" s="2">
        <v>5.2403800054889871E-7</v>
      </c>
      <c r="BR423" s="1">
        <v>1.6237383830768007E-9</v>
      </c>
      <c r="BS423" s="2">
        <v>322.735493130664</v>
      </c>
      <c r="BT423" s="2">
        <v>4.4518129698190023E-6</v>
      </c>
      <c r="BU423" s="1">
        <v>1.379399888138404E-8</v>
      </c>
      <c r="BV423" s="2">
        <v>322.73548806010302</v>
      </c>
      <c r="BW423" s="2">
        <v>-6.1874800394434715E-7</v>
      </c>
      <c r="BX423" s="1">
        <v>-1.9171985283590968E-9</v>
      </c>
      <c r="BY423" s="2">
        <v>322.73550222626602</v>
      </c>
      <c r="BZ423" s="2">
        <v>1.3547414994263818E-5</v>
      </c>
      <c r="CA423" s="1">
        <v>4.1976836974828745E-8</v>
      </c>
      <c r="CC423" t="s">
        <v>101</v>
      </c>
      <c r="CE423" s="23">
        <v>330.20748516584098</v>
      </c>
      <c r="CF423" s="23">
        <v>334.73963836984996</v>
      </c>
      <c r="CG423" s="23">
        <v>4.5321532040089778</v>
      </c>
      <c r="CH423" s="24">
        <v>1.3725167985616021E-2</v>
      </c>
      <c r="CI423" s="2">
        <v>322.73548867885103</v>
      </c>
      <c r="CJ423" s="2">
        <v>322.73604056277799</v>
      </c>
      <c r="CK423" s="2">
        <v>5.5188392695981747E-4</v>
      </c>
      <c r="CL423" s="1">
        <v>1.7100193388059298E-6</v>
      </c>
      <c r="CN423" s="25" t="s">
        <v>101</v>
      </c>
      <c r="CO423" s="27">
        <v>0</v>
      </c>
      <c r="CP423" s="27">
        <v>2.2258279999999999</v>
      </c>
      <c r="CQ423" s="28">
        <f>CH477-CO423-CP423</f>
        <v>-2.2120833947546208</v>
      </c>
      <c r="CR423" s="27">
        <f>CI477-CO423-CP423</f>
        <v>133.339409006106</v>
      </c>
      <c r="CU423" s="30">
        <v>148</v>
      </c>
      <c r="CV423" s="30"/>
      <c r="CW423" s="31"/>
      <c r="CX423" s="31"/>
      <c r="CY423" s="31"/>
      <c r="CZ423" s="30"/>
      <c r="DA423" s="30"/>
      <c r="DB423" s="30"/>
      <c r="DF423" s="30"/>
      <c r="DG423" s="39"/>
      <c r="DK423" s="30">
        <v>186</v>
      </c>
      <c r="DL423" s="30"/>
      <c r="DM423" s="30"/>
      <c r="DN423" s="30"/>
      <c r="DO423" s="30"/>
    </row>
    <row r="424" spans="1:119" ht="15.75" x14ac:dyDescent="0.25">
      <c r="A424" t="s">
        <v>717</v>
      </c>
      <c r="B424" t="s">
        <v>102</v>
      </c>
      <c r="C424" s="52"/>
      <c r="D424" s="52"/>
      <c r="E424" s="52"/>
      <c r="F424" s="124"/>
      <c r="G424" s="45"/>
      <c r="H424" s="45"/>
      <c r="I424" s="45"/>
      <c r="J424" s="46"/>
      <c r="K424" s="47"/>
      <c r="L424" s="55"/>
      <c r="M424" s="55"/>
      <c r="N424" s="55"/>
      <c r="O424" s="129"/>
      <c r="P424" s="54"/>
      <c r="Q424" s="42"/>
      <c r="R424" s="42"/>
      <c r="S424" s="42"/>
      <c r="T424" s="42"/>
      <c r="AB424" t="s">
        <v>102</v>
      </c>
      <c r="AC424" s="2"/>
      <c r="AD424" s="2"/>
      <c r="AE424" s="2"/>
      <c r="AF424" s="1"/>
      <c r="AG424" s="2"/>
      <c r="AH424" s="2"/>
      <c r="AI424" s="2"/>
      <c r="AJ424" s="1"/>
      <c r="AM424" t="s">
        <v>102</v>
      </c>
      <c r="AN424" s="2"/>
      <c r="AO424" s="2"/>
      <c r="AP424" s="2"/>
      <c r="AQ424" s="1"/>
      <c r="AR424" s="2"/>
      <c r="AS424" s="2"/>
      <c r="AT424" s="1"/>
      <c r="AU424" s="2"/>
      <c r="AV424" s="2"/>
      <c r="AW424" s="1"/>
      <c r="AX424" s="2"/>
      <c r="AY424" s="2"/>
      <c r="AZ424" s="1"/>
      <c r="BA424" s="2"/>
      <c r="BB424" s="2"/>
      <c r="BC424" s="1"/>
      <c r="BD424" s="2"/>
      <c r="BE424" s="2"/>
      <c r="BF424" s="1"/>
      <c r="BG424" s="1"/>
      <c r="BH424" t="s">
        <v>102</v>
      </c>
      <c r="BI424" s="2"/>
      <c r="BJ424" s="2"/>
      <c r="BK424" s="2"/>
      <c r="BL424" s="1"/>
      <c r="BM424" s="2"/>
      <c r="BN424" s="2"/>
      <c r="BO424" s="1"/>
      <c r="BP424" s="2"/>
      <c r="BQ424" s="2"/>
      <c r="BR424" s="1"/>
      <c r="BS424" s="2"/>
      <c r="BT424" s="2"/>
      <c r="BU424" s="1"/>
      <c r="BV424" s="2"/>
      <c r="BW424" s="2"/>
      <c r="BX424" s="1"/>
      <c r="BY424" s="2"/>
      <c r="BZ424" s="2"/>
      <c r="CA424" s="1"/>
      <c r="CC424" t="s">
        <v>102</v>
      </c>
      <c r="CE424" s="23"/>
      <c r="CF424" s="23"/>
      <c r="CG424" s="23"/>
      <c r="CH424" s="24"/>
      <c r="CI424" s="2"/>
      <c r="CJ424" s="2"/>
      <c r="CK424" s="2"/>
      <c r="CL424" s="1"/>
      <c r="CN424" s="25" t="s">
        <v>102</v>
      </c>
      <c r="CO424" s="27"/>
      <c r="CP424" s="27"/>
      <c r="CQ424" s="28"/>
      <c r="CR424" s="27"/>
      <c r="CU424" s="30">
        <v>150</v>
      </c>
      <c r="CV424" s="30"/>
      <c r="CW424" s="15"/>
      <c r="CX424" s="33"/>
      <c r="CY424" s="34"/>
      <c r="CZ424" s="34"/>
      <c r="DA424" s="32"/>
      <c r="DB424" s="32"/>
      <c r="DF424" s="30"/>
      <c r="DG424" s="39"/>
      <c r="DK424" s="30">
        <v>187</v>
      </c>
      <c r="DL424" s="30"/>
      <c r="DM424" s="30"/>
      <c r="DN424" s="30"/>
      <c r="DO424" s="30"/>
    </row>
    <row r="425" spans="1:119" ht="15.75" x14ac:dyDescent="0.25">
      <c r="A425" t="s">
        <v>718</v>
      </c>
      <c r="B425" t="s">
        <v>4</v>
      </c>
      <c r="C425" s="52">
        <v>2.5990000000000002</v>
      </c>
      <c r="D425" s="52">
        <v>2.5990000000000002</v>
      </c>
      <c r="E425" s="52">
        <v>0</v>
      </c>
      <c r="F425" s="124">
        <v>0</v>
      </c>
      <c r="G425" s="45">
        <v>2.6295869999999999</v>
      </c>
      <c r="H425" s="45">
        <v>2.6295869999999999</v>
      </c>
      <c r="I425" s="45">
        <v>0</v>
      </c>
      <c r="J425" s="46">
        <v>0</v>
      </c>
      <c r="K425" s="47" t="s">
        <v>933</v>
      </c>
      <c r="L425" s="55">
        <f>G425-CO425-CP425</f>
        <v>2.5989999999999998</v>
      </c>
      <c r="M425" s="55">
        <f>H425-CO425-CP425</f>
        <v>2.5989999999999998</v>
      </c>
      <c r="N425" s="55">
        <f>M425-L425</f>
        <v>0</v>
      </c>
      <c r="O425" s="129">
        <f>N425/L425</f>
        <v>0</v>
      </c>
      <c r="P425" s="54"/>
      <c r="Q425" s="42"/>
      <c r="R425" s="42"/>
      <c r="S425" s="42"/>
      <c r="T425" s="42"/>
      <c r="AB425" t="s">
        <v>4</v>
      </c>
      <c r="AC425" s="2">
        <v>2.5990000000000002</v>
      </c>
      <c r="AD425" s="2">
        <v>2.5990000000000002</v>
      </c>
      <c r="AE425" s="2">
        <v>0</v>
      </c>
      <c r="AF425" s="1">
        <v>0</v>
      </c>
      <c r="AG425" s="2">
        <v>2.6295869999999999</v>
      </c>
      <c r="AH425" s="2">
        <v>2.6295869999999999</v>
      </c>
      <c r="AI425" s="2">
        <v>0</v>
      </c>
      <c r="AJ425" s="1">
        <v>0</v>
      </c>
      <c r="AM425" t="s">
        <v>4</v>
      </c>
      <c r="AN425" s="2">
        <v>2.5990000000000002</v>
      </c>
      <c r="AO425" s="2">
        <v>2.5990000000000002</v>
      </c>
      <c r="AP425" s="2">
        <v>0</v>
      </c>
      <c r="AQ425" s="1">
        <v>0</v>
      </c>
      <c r="AR425" s="2">
        <v>2.5990000000000002</v>
      </c>
      <c r="AS425" s="2">
        <v>0</v>
      </c>
      <c r="AT425" s="1">
        <v>0</v>
      </c>
      <c r="AU425" s="2">
        <v>2.5990000000000002</v>
      </c>
      <c r="AV425" s="2">
        <v>0</v>
      </c>
      <c r="AW425" s="1">
        <v>0</v>
      </c>
      <c r="AX425" s="2">
        <v>2.5990000000000002</v>
      </c>
      <c r="AY425" s="2">
        <v>0</v>
      </c>
      <c r="AZ425" s="1">
        <v>0</v>
      </c>
      <c r="BA425" s="2">
        <v>2.5990000000000002</v>
      </c>
      <c r="BB425" s="2">
        <v>0</v>
      </c>
      <c r="BC425" s="1">
        <v>0</v>
      </c>
      <c r="BD425" s="2">
        <v>2.5990000000000002</v>
      </c>
      <c r="BE425" s="2">
        <v>0</v>
      </c>
      <c r="BF425" s="1">
        <v>0</v>
      </c>
      <c r="BG425" s="1"/>
      <c r="BH425" t="s">
        <v>4</v>
      </c>
      <c r="BI425" s="2">
        <v>2.6295869999999999</v>
      </c>
      <c r="BJ425" s="2">
        <v>2.6295869999999999</v>
      </c>
      <c r="BK425" s="2">
        <v>0</v>
      </c>
      <c r="BL425" s="1">
        <v>0</v>
      </c>
      <c r="BM425" s="2">
        <v>2.6295869999999999</v>
      </c>
      <c r="BN425" s="2">
        <v>0</v>
      </c>
      <c r="BO425" s="1">
        <v>0</v>
      </c>
      <c r="BP425" s="2">
        <v>2.6295869999999999</v>
      </c>
      <c r="BQ425" s="2">
        <v>0</v>
      </c>
      <c r="BR425" s="1">
        <v>0</v>
      </c>
      <c r="BS425" s="2">
        <v>2.6295869999999999</v>
      </c>
      <c r="BT425" s="2">
        <v>0</v>
      </c>
      <c r="BU425" s="1">
        <v>0</v>
      </c>
      <c r="BV425" s="2">
        <v>2.6295869999999999</v>
      </c>
      <c r="BW425" s="2">
        <v>0</v>
      </c>
      <c r="BX425" s="1">
        <v>0</v>
      </c>
      <c r="BY425" s="2">
        <v>2.6295869999999999</v>
      </c>
      <c r="BZ425" s="2">
        <v>0</v>
      </c>
      <c r="CA425" s="1">
        <v>0</v>
      </c>
      <c r="CC425" t="s">
        <v>4</v>
      </c>
      <c r="CE425" s="23">
        <v>2.5990000000000002</v>
      </c>
      <c r="CF425" s="23">
        <v>2.5990000000000002</v>
      </c>
      <c r="CG425" s="23">
        <v>0</v>
      </c>
      <c r="CH425" s="24">
        <v>0</v>
      </c>
      <c r="CI425" s="2">
        <v>2.6295869999999999</v>
      </c>
      <c r="CJ425" s="2">
        <v>2.6295869999999999</v>
      </c>
      <c r="CK425" s="2">
        <v>0</v>
      </c>
      <c r="CL425" s="1">
        <v>0</v>
      </c>
      <c r="CN425" s="25" t="s">
        <v>4</v>
      </c>
      <c r="CO425" s="27"/>
      <c r="CP425" s="27">
        <v>3.0587E-2</v>
      </c>
      <c r="CQ425" s="28">
        <f>CH479-CO425-CP425</f>
        <v>-2.9048819760347309E-2</v>
      </c>
      <c r="CR425" s="27">
        <f>CI479-CO425-CP425</f>
        <v>69.264084034364998</v>
      </c>
      <c r="CU425" s="30">
        <v>219</v>
      </c>
      <c r="CV425" s="30"/>
      <c r="CW425" s="15" t="s">
        <v>4</v>
      </c>
      <c r="CX425" s="33" t="s">
        <v>994</v>
      </c>
      <c r="CY425" s="34" t="s">
        <v>4</v>
      </c>
      <c r="CZ425" s="34"/>
      <c r="DA425" s="32"/>
      <c r="DB425" s="32"/>
      <c r="DC425" t="s">
        <v>4</v>
      </c>
      <c r="DF425" s="30">
        <v>525</v>
      </c>
      <c r="DG425" s="39" t="s">
        <v>4</v>
      </c>
      <c r="DK425" s="30">
        <v>243</v>
      </c>
      <c r="DL425" s="30"/>
      <c r="DM425" s="32"/>
      <c r="DN425" s="32" t="s">
        <v>4</v>
      </c>
      <c r="DO425" s="41"/>
    </row>
    <row r="426" spans="1:119" ht="15.75" x14ac:dyDescent="0.25">
      <c r="A426" t="s">
        <v>719</v>
      </c>
      <c r="B426" t="s">
        <v>149</v>
      </c>
      <c r="C426" s="52"/>
      <c r="D426" s="52"/>
      <c r="E426" s="52"/>
      <c r="F426" s="124"/>
      <c r="G426" s="45"/>
      <c r="H426" s="45"/>
      <c r="I426" s="45"/>
      <c r="J426" s="46"/>
      <c r="K426" s="47"/>
      <c r="L426" s="55"/>
      <c r="M426" s="55"/>
      <c r="N426" s="55"/>
      <c r="O426" s="129"/>
      <c r="P426" s="54"/>
      <c r="Q426" s="42"/>
      <c r="R426" s="42"/>
      <c r="S426" s="42"/>
      <c r="T426" s="42"/>
      <c r="AB426" t="s">
        <v>149</v>
      </c>
      <c r="AC426" s="2"/>
      <c r="AD426" s="2"/>
      <c r="AE426" s="2"/>
      <c r="AF426" s="1"/>
      <c r="AG426" s="2"/>
      <c r="AH426" s="2"/>
      <c r="AI426" s="2"/>
      <c r="AJ426" s="1"/>
      <c r="AM426" t="s">
        <v>149</v>
      </c>
      <c r="AN426" s="2"/>
      <c r="AO426" s="2"/>
      <c r="AP426" s="2"/>
      <c r="AQ426" s="1"/>
      <c r="AR426" s="2"/>
      <c r="AS426" s="2"/>
      <c r="AT426" s="1"/>
      <c r="AU426" s="2"/>
      <c r="AV426" s="2"/>
      <c r="AW426" s="1"/>
      <c r="AX426" s="2"/>
      <c r="AY426" s="2"/>
      <c r="AZ426" s="1"/>
      <c r="BA426" s="2"/>
      <c r="BB426" s="2"/>
      <c r="BC426" s="1"/>
      <c r="BD426" s="2"/>
      <c r="BE426" s="2"/>
      <c r="BF426" s="1"/>
      <c r="BG426" s="1"/>
      <c r="BH426" t="s">
        <v>149</v>
      </c>
      <c r="BI426" s="2"/>
      <c r="BJ426" s="2"/>
      <c r="BK426" s="2"/>
      <c r="BL426" s="1"/>
      <c r="BM426" s="2"/>
      <c r="BN426" s="2"/>
      <c r="BO426" s="1"/>
      <c r="BP426" s="2"/>
      <c r="BQ426" s="2"/>
      <c r="BR426" s="1"/>
      <c r="BS426" s="2"/>
      <c r="BT426" s="2"/>
      <c r="BU426" s="1"/>
      <c r="BV426" s="2"/>
      <c r="BW426" s="2"/>
      <c r="BX426" s="1"/>
      <c r="BY426" s="2"/>
      <c r="BZ426" s="2"/>
      <c r="CA426" s="1"/>
      <c r="CC426" t="s">
        <v>149</v>
      </c>
      <c r="CE426" s="23"/>
      <c r="CF426" s="23"/>
      <c r="CG426" s="23"/>
      <c r="CH426" s="24"/>
      <c r="CI426" s="2"/>
      <c r="CJ426" s="2"/>
      <c r="CK426" s="2"/>
      <c r="CL426" s="1"/>
      <c r="CN426" s="25" t="s">
        <v>149</v>
      </c>
      <c r="CO426" s="27"/>
      <c r="CP426" s="27"/>
      <c r="CQ426" s="28"/>
      <c r="CR426" s="27"/>
      <c r="CU426" s="30">
        <v>221</v>
      </c>
      <c r="CV426" s="30"/>
      <c r="CW426" s="15"/>
      <c r="CX426" s="36"/>
      <c r="CY426" s="34"/>
      <c r="CZ426" s="34"/>
      <c r="DA426" s="32"/>
      <c r="DB426" s="32"/>
      <c r="DF426" s="30"/>
      <c r="DG426" s="39"/>
      <c r="DK426" s="30">
        <v>244</v>
      </c>
      <c r="DL426" s="30"/>
      <c r="DM426" s="30"/>
      <c r="DN426" s="30"/>
      <c r="DO426" s="30"/>
    </row>
    <row r="427" spans="1:119" ht="15.75" x14ac:dyDescent="0.25">
      <c r="A427" t="s">
        <v>720</v>
      </c>
      <c r="B427" t="s">
        <v>183</v>
      </c>
      <c r="C427" s="52"/>
      <c r="D427" s="52"/>
      <c r="E427" s="52"/>
      <c r="F427" s="124"/>
      <c r="G427" s="45"/>
      <c r="H427" s="45"/>
      <c r="I427" s="45"/>
      <c r="J427" s="46"/>
      <c r="K427" s="47"/>
      <c r="L427" s="55"/>
      <c r="M427" s="55"/>
      <c r="N427" s="55"/>
      <c r="O427" s="129"/>
      <c r="P427" s="54"/>
      <c r="Q427" s="42"/>
      <c r="R427" s="42"/>
      <c r="S427" s="42"/>
      <c r="T427" s="42"/>
      <c r="AB427" t="s">
        <v>183</v>
      </c>
      <c r="AC427" s="2"/>
      <c r="AD427" s="2"/>
      <c r="AE427" s="2"/>
      <c r="AF427" s="1"/>
      <c r="AG427" s="2"/>
      <c r="AH427" s="2"/>
      <c r="AI427" s="2"/>
      <c r="AJ427" s="1"/>
      <c r="AM427" t="s">
        <v>183</v>
      </c>
      <c r="AN427" s="2"/>
      <c r="AO427" s="2"/>
      <c r="AP427" s="2"/>
      <c r="AQ427" s="1"/>
      <c r="AR427" s="2"/>
      <c r="AS427" s="2"/>
      <c r="AT427" s="1"/>
      <c r="AU427" s="2"/>
      <c r="AV427" s="2"/>
      <c r="AW427" s="1"/>
      <c r="AX427" s="2"/>
      <c r="AY427" s="2"/>
      <c r="AZ427" s="1"/>
      <c r="BA427" s="2"/>
      <c r="BB427" s="2"/>
      <c r="BC427" s="1"/>
      <c r="BD427" s="2"/>
      <c r="BE427" s="2"/>
      <c r="BF427" s="1"/>
      <c r="BG427" s="1"/>
      <c r="BH427" t="s">
        <v>183</v>
      </c>
      <c r="BI427" s="2"/>
      <c r="BJ427" s="2"/>
      <c r="BK427" s="2"/>
      <c r="BL427" s="1"/>
      <c r="BM427" s="2"/>
      <c r="BN427" s="2"/>
      <c r="BO427" s="1"/>
      <c r="BP427" s="2"/>
      <c r="BQ427" s="2"/>
      <c r="BR427" s="1"/>
      <c r="BS427" s="2"/>
      <c r="BT427" s="2"/>
      <c r="BU427" s="1"/>
      <c r="BV427" s="2"/>
      <c r="BW427" s="2"/>
      <c r="BX427" s="1"/>
      <c r="BY427" s="2"/>
      <c r="BZ427" s="2"/>
      <c r="CA427" s="1"/>
      <c r="CC427" t="s">
        <v>183</v>
      </c>
      <c r="CE427" s="23"/>
      <c r="CF427" s="23"/>
      <c r="CG427" s="23"/>
      <c r="CH427" s="24"/>
      <c r="CI427" s="2"/>
      <c r="CJ427" s="2"/>
      <c r="CK427" s="2"/>
      <c r="CL427" s="1"/>
      <c r="CN427" s="25" t="s">
        <v>183</v>
      </c>
      <c r="CO427" s="27"/>
      <c r="CP427" s="27"/>
      <c r="CQ427" s="28"/>
      <c r="CR427" s="27"/>
      <c r="CU427" s="30">
        <v>256</v>
      </c>
      <c r="CV427" s="30"/>
      <c r="CW427" s="34"/>
      <c r="CX427" s="34"/>
      <c r="CY427" s="34"/>
      <c r="CZ427" s="34"/>
      <c r="DA427" s="32"/>
      <c r="DB427" s="32"/>
      <c r="DF427" s="30"/>
      <c r="DG427" s="39"/>
      <c r="DK427" s="30">
        <v>272</v>
      </c>
      <c r="DL427" s="30"/>
      <c r="DM427" s="30"/>
      <c r="DN427" s="30"/>
      <c r="DO427" s="30"/>
    </row>
    <row r="428" spans="1:119" ht="15.75" x14ac:dyDescent="0.25">
      <c r="A428" t="s">
        <v>721</v>
      </c>
      <c r="B428" t="s">
        <v>188</v>
      </c>
      <c r="C428" s="52"/>
      <c r="D428" s="52"/>
      <c r="E428" s="52"/>
      <c r="F428" s="124"/>
      <c r="G428" s="45"/>
      <c r="H428" s="45"/>
      <c r="I428" s="45"/>
      <c r="J428" s="46"/>
      <c r="K428" s="47"/>
      <c r="L428" s="55"/>
      <c r="M428" s="55"/>
      <c r="N428" s="55"/>
      <c r="O428" s="129"/>
      <c r="P428" s="54"/>
      <c r="Q428" s="42"/>
      <c r="R428" s="42"/>
      <c r="S428" s="42"/>
      <c r="T428" s="42"/>
      <c r="AB428" t="s">
        <v>188</v>
      </c>
      <c r="AC428" s="2"/>
      <c r="AD428" s="2"/>
      <c r="AE428" s="2"/>
      <c r="AF428" s="1"/>
      <c r="AG428" s="2"/>
      <c r="AH428" s="2"/>
      <c r="AI428" s="2"/>
      <c r="AJ428" s="1"/>
      <c r="AM428" t="s">
        <v>188</v>
      </c>
      <c r="AN428" s="2"/>
      <c r="AO428" s="2"/>
      <c r="AP428" s="2"/>
      <c r="AQ428" s="1"/>
      <c r="AR428" s="2"/>
      <c r="AS428" s="2"/>
      <c r="AT428" s="1"/>
      <c r="AU428" s="2"/>
      <c r="AV428" s="2"/>
      <c r="AW428" s="1"/>
      <c r="AX428" s="2"/>
      <c r="AY428" s="2"/>
      <c r="AZ428" s="1"/>
      <c r="BA428" s="2"/>
      <c r="BB428" s="2"/>
      <c r="BC428" s="1"/>
      <c r="BD428" s="2"/>
      <c r="BE428" s="2"/>
      <c r="BF428" s="1"/>
      <c r="BG428" s="1"/>
      <c r="BH428" t="s">
        <v>188</v>
      </c>
      <c r="BI428" s="2"/>
      <c r="BJ428" s="2"/>
      <c r="BK428" s="2"/>
      <c r="BL428" s="1"/>
      <c r="BM428" s="2"/>
      <c r="BN428" s="2"/>
      <c r="BO428" s="1"/>
      <c r="BP428" s="2"/>
      <c r="BQ428" s="2"/>
      <c r="BR428" s="1"/>
      <c r="BS428" s="2"/>
      <c r="BT428" s="2"/>
      <c r="BU428" s="1"/>
      <c r="BV428" s="2"/>
      <c r="BW428" s="2"/>
      <c r="BX428" s="1"/>
      <c r="BY428" s="2"/>
      <c r="BZ428" s="2"/>
      <c r="CA428" s="1"/>
      <c r="CC428" t="s">
        <v>188</v>
      </c>
      <c r="CE428" s="23"/>
      <c r="CF428" s="23"/>
      <c r="CG428" s="23"/>
      <c r="CH428" s="24"/>
      <c r="CI428" s="2"/>
      <c r="CJ428" s="2"/>
      <c r="CK428" s="2"/>
      <c r="CL428" s="1"/>
      <c r="CN428" s="25" t="s">
        <v>188</v>
      </c>
      <c r="CO428" s="27"/>
      <c r="CP428" s="27"/>
      <c r="CQ428" s="28"/>
      <c r="CR428" s="27"/>
      <c r="CU428" s="30">
        <v>262</v>
      </c>
      <c r="CV428" s="30"/>
      <c r="CW428" s="34"/>
      <c r="CX428" s="34"/>
      <c r="CY428" s="34"/>
      <c r="CZ428" s="34"/>
      <c r="DA428" s="32"/>
      <c r="DB428" s="32"/>
      <c r="DF428" s="30"/>
      <c r="DG428" s="39"/>
      <c r="DK428" s="30">
        <v>277</v>
      </c>
      <c r="DL428" s="30"/>
      <c r="DM428" s="30"/>
      <c r="DN428" s="30"/>
      <c r="DO428" s="30"/>
    </row>
    <row r="429" spans="1:119" ht="15.75" x14ac:dyDescent="0.25">
      <c r="A429" t="s">
        <v>722</v>
      </c>
      <c r="B429" t="s">
        <v>194</v>
      </c>
      <c r="C429" s="52"/>
      <c r="D429" s="52"/>
      <c r="E429" s="52"/>
      <c r="F429" s="124"/>
      <c r="G429" s="45"/>
      <c r="H429" s="45"/>
      <c r="I429" s="45"/>
      <c r="J429" s="46"/>
      <c r="K429" s="47"/>
      <c r="L429" s="55"/>
      <c r="M429" s="55"/>
      <c r="N429" s="55"/>
      <c r="O429" s="129"/>
      <c r="P429" s="54"/>
      <c r="Q429" s="42"/>
      <c r="R429" s="42"/>
      <c r="S429" s="42"/>
      <c r="T429" s="42"/>
      <c r="AB429" t="s">
        <v>194</v>
      </c>
      <c r="AC429" s="2"/>
      <c r="AD429" s="2"/>
      <c r="AE429" s="2"/>
      <c r="AF429" s="1"/>
      <c r="AG429" s="2"/>
      <c r="AH429" s="2"/>
      <c r="AI429" s="2"/>
      <c r="AJ429" s="1"/>
      <c r="AM429" t="s">
        <v>194</v>
      </c>
      <c r="AN429" s="2"/>
      <c r="AO429" s="2"/>
      <c r="AP429" s="2"/>
      <c r="AQ429" s="1"/>
      <c r="AR429" s="2"/>
      <c r="AS429" s="2"/>
      <c r="AT429" s="1"/>
      <c r="AU429" s="2"/>
      <c r="AV429" s="2"/>
      <c r="AW429" s="1"/>
      <c r="AX429" s="2"/>
      <c r="AY429" s="2"/>
      <c r="AZ429" s="1"/>
      <c r="BA429" s="2"/>
      <c r="BB429" s="2"/>
      <c r="BC429" s="1"/>
      <c r="BD429" s="2"/>
      <c r="BE429" s="2"/>
      <c r="BF429" s="1"/>
      <c r="BG429" s="1"/>
      <c r="BH429" t="s">
        <v>194</v>
      </c>
      <c r="BI429" s="2"/>
      <c r="BJ429" s="2"/>
      <c r="BK429" s="2"/>
      <c r="BL429" s="1"/>
      <c r="BM429" s="2"/>
      <c r="BN429" s="2"/>
      <c r="BO429" s="1"/>
      <c r="BP429" s="2"/>
      <c r="BQ429" s="2"/>
      <c r="BR429" s="1"/>
      <c r="BS429" s="2"/>
      <c r="BT429" s="2"/>
      <c r="BU429" s="1"/>
      <c r="BV429" s="2"/>
      <c r="BW429" s="2"/>
      <c r="BX429" s="1"/>
      <c r="BY429" s="2"/>
      <c r="BZ429" s="2"/>
      <c r="CA429" s="1"/>
      <c r="CC429" t="s">
        <v>194</v>
      </c>
      <c r="CE429" s="23"/>
      <c r="CF429" s="23"/>
      <c r="CG429" s="23"/>
      <c r="CH429" s="24"/>
      <c r="CI429" s="2"/>
      <c r="CJ429" s="2"/>
      <c r="CK429" s="2"/>
      <c r="CL429" s="1"/>
      <c r="CN429" s="25" t="s">
        <v>194</v>
      </c>
      <c r="CO429" s="27"/>
      <c r="CP429" s="27"/>
      <c r="CQ429" s="28"/>
      <c r="CR429" s="27"/>
      <c r="CU429" s="30">
        <v>269</v>
      </c>
      <c r="CV429" s="30"/>
      <c r="CW429" s="34"/>
      <c r="CX429" s="34"/>
      <c r="CY429" s="34"/>
      <c r="CZ429" s="34"/>
      <c r="DA429" s="32"/>
      <c r="DB429" s="32"/>
      <c r="DF429" s="30"/>
      <c r="DG429" s="39"/>
      <c r="DK429" s="30">
        <v>283</v>
      </c>
      <c r="DL429" s="30"/>
      <c r="DM429" s="30"/>
      <c r="DN429" s="30"/>
      <c r="DO429" s="30"/>
    </row>
    <row r="430" spans="1:119" ht="15.75" x14ac:dyDescent="0.25">
      <c r="B430" t="s">
        <v>201</v>
      </c>
      <c r="C430" s="52"/>
      <c r="D430" s="52"/>
      <c r="E430" s="52"/>
      <c r="F430" s="124"/>
      <c r="G430" s="45"/>
      <c r="H430" s="45"/>
      <c r="I430" s="45"/>
      <c r="J430" s="46"/>
      <c r="K430" s="47"/>
      <c r="L430" s="55"/>
      <c r="M430" s="55"/>
      <c r="N430" s="55"/>
      <c r="O430" s="129"/>
      <c r="P430" s="54"/>
      <c r="Q430" s="42"/>
      <c r="R430" s="42"/>
      <c r="S430" s="42"/>
      <c r="T430" s="42"/>
      <c r="AB430" t="s">
        <v>201</v>
      </c>
      <c r="AC430" s="2"/>
      <c r="AD430" s="2"/>
      <c r="AE430" s="2"/>
      <c r="AF430" s="1"/>
      <c r="AG430" s="2"/>
      <c r="AH430" s="2"/>
      <c r="AI430" s="2"/>
      <c r="AJ430" s="1"/>
      <c r="AM430" t="s">
        <v>201</v>
      </c>
      <c r="AN430" s="2"/>
      <c r="AO430" s="2"/>
      <c r="AP430" s="2"/>
      <c r="AQ430" s="1"/>
      <c r="AR430" s="2"/>
      <c r="AS430" s="2"/>
      <c r="AT430" s="1"/>
      <c r="AU430" s="2"/>
      <c r="AV430" s="2"/>
      <c r="AW430" s="1"/>
      <c r="AX430" s="2"/>
      <c r="AY430" s="2"/>
      <c r="AZ430" s="1"/>
      <c r="BA430" s="2"/>
      <c r="BB430" s="2"/>
      <c r="BC430" s="1"/>
      <c r="BD430" s="2"/>
      <c r="BE430" s="2"/>
      <c r="BF430" s="1"/>
      <c r="BG430" s="1"/>
      <c r="BH430" t="s">
        <v>201</v>
      </c>
      <c r="BI430" s="2"/>
      <c r="BJ430" s="2"/>
      <c r="BK430" s="2"/>
      <c r="BL430" s="1"/>
      <c r="BM430" s="2"/>
      <c r="BN430" s="2"/>
      <c r="BO430" s="1"/>
      <c r="BP430" s="2"/>
      <c r="BQ430" s="2"/>
      <c r="BR430" s="1"/>
      <c r="BS430" s="2"/>
      <c r="BT430" s="2"/>
      <c r="BU430" s="1"/>
      <c r="BV430" s="2"/>
      <c r="BW430" s="2"/>
      <c r="BX430" s="1"/>
      <c r="BY430" s="2"/>
      <c r="BZ430" s="2"/>
      <c r="CA430" s="1"/>
      <c r="CC430" t="s">
        <v>201</v>
      </c>
      <c r="CE430" s="23"/>
      <c r="CF430" s="23"/>
      <c r="CG430" s="23"/>
      <c r="CH430" s="24"/>
      <c r="CI430" s="2"/>
      <c r="CJ430" s="2"/>
      <c r="CK430" s="2"/>
      <c r="CL430" s="1"/>
      <c r="CN430" s="25" t="s">
        <v>201</v>
      </c>
      <c r="CO430" s="27"/>
      <c r="CP430" s="27"/>
      <c r="CQ430" s="28"/>
      <c r="CR430" s="27"/>
      <c r="CU430" s="30">
        <v>277</v>
      </c>
      <c r="CV430" s="30"/>
      <c r="CW430" s="34"/>
      <c r="CX430" s="34"/>
      <c r="CY430" s="34"/>
      <c r="CZ430" s="34"/>
      <c r="DA430" s="32"/>
      <c r="DB430" s="32"/>
      <c r="DF430" s="30"/>
      <c r="DG430" s="39"/>
      <c r="DK430" s="30">
        <v>290</v>
      </c>
      <c r="DL430" s="30"/>
      <c r="DM430" s="30"/>
      <c r="DN430" s="30"/>
      <c r="DO430" s="30"/>
    </row>
    <row r="431" spans="1:119" ht="15.75" x14ac:dyDescent="0.25">
      <c r="B431" t="s">
        <v>210</v>
      </c>
      <c r="C431" s="52"/>
      <c r="D431" s="52"/>
      <c r="E431" s="52"/>
      <c r="F431" s="124"/>
      <c r="G431" s="45"/>
      <c r="H431" s="45"/>
      <c r="I431" s="45"/>
      <c r="J431" s="46"/>
      <c r="K431" s="47"/>
      <c r="L431" s="55"/>
      <c r="M431" s="55"/>
      <c r="N431" s="55"/>
      <c r="O431" s="129"/>
      <c r="P431" s="54"/>
      <c r="Q431" s="42" t="e">
        <f t="shared" ref="Q431:Q445" si="126">C431/$DD431*1000000</f>
        <v>#DIV/0!</v>
      </c>
      <c r="R431" s="42" t="e">
        <f t="shared" ref="R431:R445" si="127">D431/$DD431*1000000</f>
        <v>#DIV/0!</v>
      </c>
      <c r="S431" s="42" t="e">
        <f t="shared" ref="S431:S445" si="128">L431/$DD431*1000000</f>
        <v>#DIV/0!</v>
      </c>
      <c r="T431" s="42" t="e">
        <f t="shared" ref="T431:T445" si="129">M431/$DD431*1000000</f>
        <v>#DIV/0!</v>
      </c>
      <c r="AB431" t="s">
        <v>210</v>
      </c>
      <c r="AC431" s="2"/>
      <c r="AD431" s="2"/>
      <c r="AE431" s="2"/>
      <c r="AF431" s="1"/>
      <c r="AG431" s="2"/>
      <c r="AH431" s="2"/>
      <c r="AI431" s="2"/>
      <c r="AJ431" s="1"/>
      <c r="AM431" t="s">
        <v>210</v>
      </c>
      <c r="AN431" s="2"/>
      <c r="AO431" s="2"/>
      <c r="AP431" s="2"/>
      <c r="AQ431" s="1"/>
      <c r="AR431" s="2"/>
      <c r="AS431" s="2"/>
      <c r="AT431" s="1"/>
      <c r="AU431" s="2"/>
      <c r="AV431" s="2"/>
      <c r="AW431" s="1"/>
      <c r="AX431" s="2"/>
      <c r="AY431" s="2"/>
      <c r="AZ431" s="1"/>
      <c r="BA431" s="2"/>
      <c r="BB431" s="2"/>
      <c r="BC431" s="1"/>
      <c r="BD431" s="2"/>
      <c r="BE431" s="2"/>
      <c r="BF431" s="1"/>
      <c r="BG431" s="1"/>
      <c r="BH431" t="s">
        <v>210</v>
      </c>
      <c r="BI431" s="2"/>
      <c r="BJ431" s="2"/>
      <c r="BK431" s="2"/>
      <c r="BL431" s="1"/>
      <c r="BM431" s="2"/>
      <c r="BN431" s="2"/>
      <c r="BO431" s="1"/>
      <c r="BP431" s="2"/>
      <c r="BQ431" s="2"/>
      <c r="BR431" s="1"/>
      <c r="BS431" s="2"/>
      <c r="BT431" s="2"/>
      <c r="BU431" s="1"/>
      <c r="BV431" s="2"/>
      <c r="BW431" s="2"/>
      <c r="BX431" s="1"/>
      <c r="BY431" s="2"/>
      <c r="BZ431" s="2"/>
      <c r="CA431" s="1"/>
      <c r="CC431" t="s">
        <v>210</v>
      </c>
      <c r="CE431" s="23"/>
      <c r="CF431" s="23"/>
      <c r="CG431" s="23"/>
      <c r="CH431" s="24"/>
      <c r="CI431" s="2"/>
      <c r="CJ431" s="2"/>
      <c r="CK431" s="2"/>
      <c r="CL431" s="1"/>
      <c r="CN431" s="25" t="s">
        <v>210</v>
      </c>
      <c r="CO431" s="27"/>
      <c r="CP431" s="27"/>
      <c r="CQ431" s="28"/>
      <c r="CR431" s="27"/>
      <c r="CU431" s="30">
        <v>287</v>
      </c>
      <c r="CV431" s="30"/>
      <c r="CW431" s="34"/>
      <c r="CX431" s="34"/>
      <c r="CY431" s="34"/>
      <c r="CZ431" s="34"/>
      <c r="DA431" s="32"/>
      <c r="DB431" s="32"/>
      <c r="DF431" s="30"/>
      <c r="DG431" s="39"/>
      <c r="DK431" s="30">
        <v>299</v>
      </c>
      <c r="DL431" s="30"/>
      <c r="DM431" s="30"/>
      <c r="DN431" s="30"/>
      <c r="DO431" s="30"/>
    </row>
    <row r="432" spans="1:119" ht="15.75" x14ac:dyDescent="0.25">
      <c r="A432" t="s">
        <v>723</v>
      </c>
      <c r="B432" t="s">
        <v>219</v>
      </c>
      <c r="C432" s="52"/>
      <c r="D432" s="52"/>
      <c r="E432" s="52"/>
      <c r="F432" s="124"/>
      <c r="G432" s="45"/>
      <c r="H432" s="45"/>
      <c r="I432" s="45"/>
      <c r="J432" s="46"/>
      <c r="K432" s="47"/>
      <c r="L432" s="55"/>
      <c r="M432" s="55"/>
      <c r="N432" s="55"/>
      <c r="O432" s="129"/>
      <c r="P432" s="54"/>
      <c r="Q432" s="42" t="e">
        <f t="shared" si="126"/>
        <v>#DIV/0!</v>
      </c>
      <c r="R432" s="42" t="e">
        <f t="shared" si="127"/>
        <v>#DIV/0!</v>
      </c>
      <c r="S432" s="42" t="e">
        <f t="shared" si="128"/>
        <v>#DIV/0!</v>
      </c>
      <c r="T432" s="42" t="e">
        <f t="shared" si="129"/>
        <v>#DIV/0!</v>
      </c>
      <c r="AB432" t="s">
        <v>219</v>
      </c>
      <c r="AC432" s="2"/>
      <c r="AD432" s="2"/>
      <c r="AE432" s="2"/>
      <c r="AF432" s="1"/>
      <c r="AG432" s="2"/>
      <c r="AH432" s="2"/>
      <c r="AI432" s="2"/>
      <c r="AJ432" s="1"/>
      <c r="AM432" t="s">
        <v>219</v>
      </c>
      <c r="AN432" s="2"/>
      <c r="AO432" s="2"/>
      <c r="AP432" s="2"/>
      <c r="AQ432" s="1"/>
      <c r="AR432" s="2"/>
      <c r="AS432" s="2"/>
      <c r="AT432" s="1"/>
      <c r="AU432" s="2"/>
      <c r="AV432" s="2"/>
      <c r="AW432" s="1"/>
      <c r="AX432" s="2"/>
      <c r="AY432" s="2"/>
      <c r="AZ432" s="1"/>
      <c r="BA432" s="2"/>
      <c r="BB432" s="2"/>
      <c r="BC432" s="1"/>
      <c r="BD432" s="2"/>
      <c r="BE432" s="2"/>
      <c r="BF432" s="1"/>
      <c r="BG432" s="1"/>
      <c r="BH432" t="s">
        <v>219</v>
      </c>
      <c r="BI432" s="2"/>
      <c r="BJ432" s="2"/>
      <c r="BK432" s="2"/>
      <c r="BL432" s="1"/>
      <c r="BM432" s="2"/>
      <c r="BN432" s="2"/>
      <c r="BO432" s="1"/>
      <c r="BP432" s="2"/>
      <c r="BQ432" s="2"/>
      <c r="BR432" s="1"/>
      <c r="BS432" s="2"/>
      <c r="BT432" s="2"/>
      <c r="BU432" s="1"/>
      <c r="BV432" s="2"/>
      <c r="BW432" s="2"/>
      <c r="BX432" s="1"/>
      <c r="BY432" s="2"/>
      <c r="BZ432" s="2"/>
      <c r="CA432" s="1"/>
      <c r="CC432" t="s">
        <v>219</v>
      </c>
      <c r="CE432" s="23"/>
      <c r="CF432" s="23"/>
      <c r="CG432" s="23"/>
      <c r="CH432" s="24"/>
      <c r="CI432" s="2"/>
      <c r="CJ432" s="2"/>
      <c r="CK432" s="2"/>
      <c r="CL432" s="1"/>
      <c r="CN432" s="25" t="s">
        <v>219</v>
      </c>
      <c r="CO432" s="27"/>
      <c r="CP432" s="27"/>
      <c r="CQ432" s="28"/>
      <c r="CR432" s="27"/>
      <c r="CU432" s="30">
        <v>297</v>
      </c>
      <c r="CV432" s="30"/>
      <c r="CW432" s="34"/>
      <c r="CX432" s="34"/>
      <c r="CY432" s="34"/>
      <c r="CZ432" s="34"/>
      <c r="DA432" s="32"/>
      <c r="DB432" s="32"/>
      <c r="DF432" s="30"/>
      <c r="DG432" s="39"/>
      <c r="DK432" s="30">
        <v>308</v>
      </c>
      <c r="DL432" s="30"/>
      <c r="DM432" s="30"/>
      <c r="DN432" s="30"/>
      <c r="DO432" s="30"/>
    </row>
    <row r="433" spans="1:119" ht="15.75" x14ac:dyDescent="0.25">
      <c r="A433" t="s">
        <v>724</v>
      </c>
      <c r="B433" t="s">
        <v>226</v>
      </c>
      <c r="C433" s="52"/>
      <c r="D433" s="52"/>
      <c r="E433" s="52"/>
      <c r="F433" s="124"/>
      <c r="G433" s="45"/>
      <c r="H433" s="45"/>
      <c r="I433" s="45"/>
      <c r="J433" s="46"/>
      <c r="K433" s="47"/>
      <c r="L433" s="55"/>
      <c r="M433" s="55"/>
      <c r="N433" s="55"/>
      <c r="O433" s="129"/>
      <c r="P433" s="54"/>
      <c r="Q433" s="42" t="e">
        <f t="shared" si="126"/>
        <v>#DIV/0!</v>
      </c>
      <c r="R433" s="42" t="e">
        <f t="shared" si="127"/>
        <v>#DIV/0!</v>
      </c>
      <c r="S433" s="42" t="e">
        <f t="shared" si="128"/>
        <v>#DIV/0!</v>
      </c>
      <c r="T433" s="42" t="e">
        <f t="shared" si="129"/>
        <v>#DIV/0!</v>
      </c>
      <c r="AB433" t="s">
        <v>226</v>
      </c>
      <c r="AC433" s="2"/>
      <c r="AD433" s="2"/>
      <c r="AE433" s="2"/>
      <c r="AF433" s="1"/>
      <c r="AG433" s="2"/>
      <c r="AH433" s="2"/>
      <c r="AI433" s="2"/>
      <c r="AJ433" s="1"/>
      <c r="AM433" t="s">
        <v>226</v>
      </c>
      <c r="AN433" s="2"/>
      <c r="AO433" s="2"/>
      <c r="AP433" s="2"/>
      <c r="AQ433" s="1"/>
      <c r="AR433" s="2"/>
      <c r="AS433" s="2"/>
      <c r="AT433" s="1"/>
      <c r="AU433" s="2"/>
      <c r="AV433" s="2"/>
      <c r="AW433" s="1"/>
      <c r="AX433" s="2"/>
      <c r="AY433" s="2"/>
      <c r="AZ433" s="1"/>
      <c r="BA433" s="2"/>
      <c r="BB433" s="2"/>
      <c r="BC433" s="1"/>
      <c r="BD433" s="2"/>
      <c r="BE433" s="2"/>
      <c r="BF433" s="1"/>
      <c r="BG433" s="1"/>
      <c r="BH433" t="s">
        <v>226</v>
      </c>
      <c r="BI433" s="2"/>
      <c r="BJ433" s="2"/>
      <c r="BK433" s="2"/>
      <c r="BL433" s="1"/>
      <c r="BM433" s="2"/>
      <c r="BN433" s="2"/>
      <c r="BO433" s="1"/>
      <c r="BP433" s="2"/>
      <c r="BQ433" s="2"/>
      <c r="BR433" s="1"/>
      <c r="BS433" s="2"/>
      <c r="BT433" s="2"/>
      <c r="BU433" s="1"/>
      <c r="BV433" s="2"/>
      <c r="BW433" s="2"/>
      <c r="BX433" s="1"/>
      <c r="BY433" s="2"/>
      <c r="BZ433" s="2"/>
      <c r="CA433" s="1"/>
      <c r="CC433" t="s">
        <v>226</v>
      </c>
      <c r="CE433" s="23"/>
      <c r="CF433" s="23"/>
      <c r="CG433" s="23"/>
      <c r="CH433" s="24"/>
      <c r="CI433" s="2"/>
      <c r="CJ433" s="2"/>
      <c r="CK433" s="2"/>
      <c r="CL433" s="1"/>
      <c r="CN433" s="25" t="s">
        <v>226</v>
      </c>
      <c r="CO433" s="27"/>
      <c r="CP433" s="27"/>
      <c r="CQ433" s="28">
        <f>CH487-CO433-CP433</f>
        <v>1.8556850208547866E-2</v>
      </c>
      <c r="CR433" s="27">
        <f>CI487-CO433-CP433</f>
        <v>22.95169248134</v>
      </c>
      <c r="CU433" s="30">
        <v>305</v>
      </c>
      <c r="CV433" s="30"/>
      <c r="CW433" s="34"/>
      <c r="CX433" s="34"/>
      <c r="CY433" s="34"/>
      <c r="CZ433" s="34"/>
      <c r="DA433" s="32"/>
      <c r="DB433" s="32"/>
      <c r="DF433" s="30"/>
      <c r="DG433" s="39"/>
      <c r="DK433" s="30">
        <v>315</v>
      </c>
      <c r="DL433" s="30"/>
      <c r="DM433" s="30"/>
      <c r="DN433" s="30"/>
      <c r="DO433" s="30"/>
    </row>
    <row r="434" spans="1:119" ht="15.75" x14ac:dyDescent="0.25">
      <c r="A434" t="s">
        <v>725</v>
      </c>
      <c r="B434" t="s">
        <v>232</v>
      </c>
      <c r="C434" s="52"/>
      <c r="D434" s="52"/>
      <c r="E434" s="52"/>
      <c r="F434" s="124"/>
      <c r="G434" s="45"/>
      <c r="H434" s="45"/>
      <c r="I434" s="45"/>
      <c r="J434" s="46"/>
      <c r="K434" s="47"/>
      <c r="L434" s="55"/>
      <c r="M434" s="55"/>
      <c r="N434" s="55"/>
      <c r="O434" s="129"/>
      <c r="P434" s="54"/>
      <c r="Q434" s="42" t="e">
        <f t="shared" si="126"/>
        <v>#DIV/0!</v>
      </c>
      <c r="R434" s="42" t="e">
        <f t="shared" si="127"/>
        <v>#DIV/0!</v>
      </c>
      <c r="S434" s="42" t="e">
        <f t="shared" si="128"/>
        <v>#DIV/0!</v>
      </c>
      <c r="T434" s="42" t="e">
        <f t="shared" si="129"/>
        <v>#DIV/0!</v>
      </c>
      <c r="AB434" t="s">
        <v>232</v>
      </c>
      <c r="AC434" s="2"/>
      <c r="AD434" s="2"/>
      <c r="AE434" s="2"/>
      <c r="AF434" s="1"/>
      <c r="AG434" s="2"/>
      <c r="AH434" s="2"/>
      <c r="AI434" s="2"/>
      <c r="AJ434" s="1"/>
      <c r="AM434" t="s">
        <v>232</v>
      </c>
      <c r="AN434" s="2"/>
      <c r="AO434" s="2"/>
      <c r="AP434" s="2"/>
      <c r="AQ434" s="1"/>
      <c r="AR434" s="2"/>
      <c r="AS434" s="2"/>
      <c r="AT434" s="1"/>
      <c r="AU434" s="2"/>
      <c r="AV434" s="2"/>
      <c r="AW434" s="1"/>
      <c r="AX434" s="2"/>
      <c r="AY434" s="2"/>
      <c r="AZ434" s="1"/>
      <c r="BA434" s="2"/>
      <c r="BB434" s="2"/>
      <c r="BC434" s="1"/>
      <c r="BD434" s="2"/>
      <c r="BE434" s="2"/>
      <c r="BF434" s="1"/>
      <c r="BG434" s="1"/>
      <c r="BH434" t="s">
        <v>232</v>
      </c>
      <c r="BI434" s="2"/>
      <c r="BJ434" s="2"/>
      <c r="BK434" s="2"/>
      <c r="BL434" s="1"/>
      <c r="BM434" s="2"/>
      <c r="BN434" s="2"/>
      <c r="BO434" s="1"/>
      <c r="BP434" s="2"/>
      <c r="BQ434" s="2"/>
      <c r="BR434" s="1"/>
      <c r="BS434" s="2"/>
      <c r="BT434" s="2"/>
      <c r="BU434" s="1"/>
      <c r="BV434" s="2"/>
      <c r="BW434" s="2"/>
      <c r="BX434" s="1"/>
      <c r="BY434" s="2"/>
      <c r="BZ434" s="2"/>
      <c r="CA434" s="1"/>
      <c r="CC434" t="s">
        <v>232</v>
      </c>
      <c r="CE434" s="23"/>
      <c r="CF434" s="23"/>
      <c r="CG434" s="23"/>
      <c r="CH434" s="24"/>
      <c r="CI434" s="2"/>
      <c r="CJ434" s="2"/>
      <c r="CK434" s="2"/>
      <c r="CL434" s="1"/>
      <c r="CN434" s="25" t="s">
        <v>232</v>
      </c>
      <c r="CO434" s="27"/>
      <c r="CP434" s="27"/>
      <c r="CQ434" s="28"/>
      <c r="CR434" s="27"/>
      <c r="CU434" s="30">
        <v>312</v>
      </c>
      <c r="CV434" s="30"/>
      <c r="CW434" s="34"/>
      <c r="CX434" s="34"/>
      <c r="CY434" s="34"/>
      <c r="CZ434" s="34"/>
      <c r="DA434" s="32"/>
      <c r="DB434" s="32"/>
      <c r="DF434" s="30"/>
      <c r="DG434" s="39"/>
      <c r="DK434" s="30">
        <v>321</v>
      </c>
      <c r="DL434" s="30"/>
      <c r="DM434" s="30"/>
      <c r="DN434" s="30"/>
      <c r="DO434" s="30"/>
    </row>
    <row r="435" spans="1:119" ht="15.75" x14ac:dyDescent="0.25">
      <c r="A435" t="s">
        <v>726</v>
      </c>
      <c r="B435" t="s">
        <v>245</v>
      </c>
      <c r="C435" s="52"/>
      <c r="D435" s="52"/>
      <c r="E435" s="52"/>
      <c r="F435" s="124"/>
      <c r="G435" s="45"/>
      <c r="H435" s="45"/>
      <c r="I435" s="45"/>
      <c r="J435" s="46"/>
      <c r="K435" s="47"/>
      <c r="L435" s="55"/>
      <c r="M435" s="55"/>
      <c r="N435" s="55"/>
      <c r="O435" s="129"/>
      <c r="P435" s="54"/>
      <c r="Q435" s="42" t="e">
        <f t="shared" si="126"/>
        <v>#DIV/0!</v>
      </c>
      <c r="R435" s="42" t="e">
        <f t="shared" si="127"/>
        <v>#DIV/0!</v>
      </c>
      <c r="S435" s="42" t="e">
        <f t="shared" si="128"/>
        <v>#DIV/0!</v>
      </c>
      <c r="T435" s="42" t="e">
        <f t="shared" si="129"/>
        <v>#DIV/0!</v>
      </c>
      <c r="AB435" t="s">
        <v>245</v>
      </c>
      <c r="AC435" s="2"/>
      <c r="AD435" s="2"/>
      <c r="AE435" s="2"/>
      <c r="AF435" s="1"/>
      <c r="AG435" s="2"/>
      <c r="AH435" s="2"/>
      <c r="AI435" s="2"/>
      <c r="AJ435" s="1"/>
      <c r="AM435" t="s">
        <v>245</v>
      </c>
      <c r="AN435" s="2"/>
      <c r="AO435" s="2"/>
      <c r="AP435" s="2"/>
      <c r="AQ435" s="1"/>
      <c r="AR435" s="2"/>
      <c r="AS435" s="2"/>
      <c r="AT435" s="1"/>
      <c r="AU435" s="2"/>
      <c r="AV435" s="2"/>
      <c r="AW435" s="1"/>
      <c r="AX435" s="2"/>
      <c r="AY435" s="2"/>
      <c r="AZ435" s="1"/>
      <c r="BA435" s="2"/>
      <c r="BB435" s="2"/>
      <c r="BC435" s="1"/>
      <c r="BD435" s="2"/>
      <c r="BE435" s="2"/>
      <c r="BF435" s="1"/>
      <c r="BG435" s="1"/>
      <c r="BH435" t="s">
        <v>245</v>
      </c>
      <c r="BI435" s="2"/>
      <c r="BJ435" s="2"/>
      <c r="BK435" s="2"/>
      <c r="BL435" s="1"/>
      <c r="BM435" s="2"/>
      <c r="BN435" s="2"/>
      <c r="BO435" s="1"/>
      <c r="BP435" s="2"/>
      <c r="BQ435" s="2"/>
      <c r="BR435" s="1"/>
      <c r="BS435" s="2"/>
      <c r="BT435" s="2"/>
      <c r="BU435" s="1"/>
      <c r="BV435" s="2"/>
      <c r="BW435" s="2"/>
      <c r="BX435" s="1"/>
      <c r="BY435" s="2"/>
      <c r="BZ435" s="2"/>
      <c r="CA435" s="1"/>
      <c r="CC435" t="s">
        <v>245</v>
      </c>
      <c r="CE435" s="23"/>
      <c r="CF435" s="23"/>
      <c r="CG435" s="23"/>
      <c r="CH435" s="24"/>
      <c r="CI435" s="2"/>
      <c r="CJ435" s="2"/>
      <c r="CK435" s="2"/>
      <c r="CL435" s="1"/>
      <c r="CN435" s="25" t="s">
        <v>245</v>
      </c>
      <c r="CO435" s="27"/>
      <c r="CP435" s="27"/>
      <c r="CQ435" s="28"/>
      <c r="CR435" s="27"/>
      <c r="CU435" s="30">
        <v>326</v>
      </c>
      <c r="CV435" s="30"/>
      <c r="CW435" s="34"/>
      <c r="CX435" s="34"/>
      <c r="CY435" s="34"/>
      <c r="CZ435" s="34"/>
      <c r="DA435" s="32"/>
      <c r="DB435" s="32"/>
      <c r="DF435" s="30"/>
      <c r="DG435" s="39"/>
      <c r="DK435" s="30">
        <v>334</v>
      </c>
      <c r="DL435" s="30"/>
      <c r="DM435" s="30"/>
      <c r="DN435" s="30"/>
      <c r="DO435" s="30"/>
    </row>
    <row r="436" spans="1:119" ht="15.75" x14ac:dyDescent="0.25">
      <c r="A436" t="s">
        <v>727</v>
      </c>
      <c r="B436" t="s">
        <v>252</v>
      </c>
      <c r="C436" s="52"/>
      <c r="D436" s="52"/>
      <c r="E436" s="52"/>
      <c r="F436" s="124"/>
      <c r="G436" s="45"/>
      <c r="H436" s="45"/>
      <c r="I436" s="45"/>
      <c r="J436" s="46"/>
      <c r="K436" s="47"/>
      <c r="L436" s="55"/>
      <c r="M436" s="55"/>
      <c r="N436" s="55"/>
      <c r="O436" s="129"/>
      <c r="P436" s="54"/>
      <c r="Q436" s="42" t="e">
        <f t="shared" si="126"/>
        <v>#DIV/0!</v>
      </c>
      <c r="R436" s="42" t="e">
        <f t="shared" si="127"/>
        <v>#DIV/0!</v>
      </c>
      <c r="S436" s="42" t="e">
        <f t="shared" si="128"/>
        <v>#DIV/0!</v>
      </c>
      <c r="T436" s="42" t="e">
        <f t="shared" si="129"/>
        <v>#DIV/0!</v>
      </c>
      <c r="AB436" t="s">
        <v>252</v>
      </c>
      <c r="AC436" s="2"/>
      <c r="AD436" s="2"/>
      <c r="AE436" s="2"/>
      <c r="AF436" s="1"/>
      <c r="AG436" s="2"/>
      <c r="AH436" s="2"/>
      <c r="AI436" s="2"/>
      <c r="AJ436" s="1"/>
      <c r="AM436" t="s">
        <v>252</v>
      </c>
      <c r="AN436" s="2"/>
      <c r="AO436" s="2"/>
      <c r="AP436" s="2"/>
      <c r="AQ436" s="1"/>
      <c r="AR436" s="2"/>
      <c r="AS436" s="2"/>
      <c r="AT436" s="1"/>
      <c r="AU436" s="2"/>
      <c r="AV436" s="2"/>
      <c r="AW436" s="1"/>
      <c r="AX436" s="2"/>
      <c r="AY436" s="2"/>
      <c r="AZ436" s="1"/>
      <c r="BA436" s="2"/>
      <c r="BB436" s="2"/>
      <c r="BC436" s="1"/>
      <c r="BD436" s="2"/>
      <c r="BE436" s="2"/>
      <c r="BF436" s="1"/>
      <c r="BG436" s="1"/>
      <c r="BH436" t="s">
        <v>252</v>
      </c>
      <c r="BI436" s="2"/>
      <c r="BJ436" s="2"/>
      <c r="BK436" s="2"/>
      <c r="BL436" s="1"/>
      <c r="BM436" s="2"/>
      <c r="BN436" s="2"/>
      <c r="BO436" s="1"/>
      <c r="BP436" s="2"/>
      <c r="BQ436" s="2"/>
      <c r="BR436" s="1"/>
      <c r="BS436" s="2"/>
      <c r="BT436" s="2"/>
      <c r="BU436" s="1"/>
      <c r="BV436" s="2"/>
      <c r="BW436" s="2"/>
      <c r="BX436" s="1"/>
      <c r="BY436" s="2"/>
      <c r="BZ436" s="2"/>
      <c r="CA436" s="1"/>
      <c r="CC436" t="s">
        <v>252</v>
      </c>
      <c r="CE436" s="23"/>
      <c r="CF436" s="23"/>
      <c r="CG436" s="23"/>
      <c r="CH436" s="24"/>
      <c r="CI436" s="2"/>
      <c r="CJ436" s="2"/>
      <c r="CK436" s="2"/>
      <c r="CL436" s="1"/>
      <c r="CN436" s="25" t="s">
        <v>252</v>
      </c>
      <c r="CO436" s="27"/>
      <c r="CP436" s="27"/>
      <c r="CQ436" s="28"/>
      <c r="CR436" s="27"/>
      <c r="CU436" s="30">
        <v>334</v>
      </c>
      <c r="CV436" s="30"/>
      <c r="CW436" s="34"/>
      <c r="CX436" s="34"/>
      <c r="CY436" s="34"/>
      <c r="CZ436" s="34"/>
      <c r="DA436" s="32"/>
      <c r="DB436" s="32"/>
      <c r="DF436" s="30"/>
      <c r="DG436" s="39"/>
      <c r="DK436" s="30">
        <v>341</v>
      </c>
      <c r="DL436" s="30"/>
      <c r="DM436" s="30"/>
      <c r="DN436" s="30"/>
      <c r="DO436" s="30"/>
    </row>
    <row r="437" spans="1:119" ht="15.75" x14ac:dyDescent="0.25">
      <c r="A437" t="s">
        <v>728</v>
      </c>
      <c r="B437" t="s">
        <v>264</v>
      </c>
      <c r="C437" s="52"/>
      <c r="D437" s="52"/>
      <c r="E437" s="52"/>
      <c r="F437" s="124"/>
      <c r="G437" s="45"/>
      <c r="H437" s="45"/>
      <c r="I437" s="45"/>
      <c r="J437" s="46"/>
      <c r="K437" s="47"/>
      <c r="L437" s="55"/>
      <c r="M437" s="55"/>
      <c r="N437" s="55"/>
      <c r="O437" s="129"/>
      <c r="P437" s="54"/>
      <c r="Q437" s="42" t="e">
        <f t="shared" si="126"/>
        <v>#DIV/0!</v>
      </c>
      <c r="R437" s="42" t="e">
        <f t="shared" si="127"/>
        <v>#DIV/0!</v>
      </c>
      <c r="S437" s="42" t="e">
        <f t="shared" si="128"/>
        <v>#DIV/0!</v>
      </c>
      <c r="T437" s="42" t="e">
        <f t="shared" si="129"/>
        <v>#DIV/0!</v>
      </c>
      <c r="AB437" t="s">
        <v>264</v>
      </c>
      <c r="AC437" s="2"/>
      <c r="AD437" s="2"/>
      <c r="AE437" s="2"/>
      <c r="AF437" s="1"/>
      <c r="AG437" s="2"/>
      <c r="AH437" s="2"/>
      <c r="AI437" s="2"/>
      <c r="AJ437" s="1"/>
      <c r="AM437" t="s">
        <v>264</v>
      </c>
      <c r="AN437" s="2"/>
      <c r="AO437" s="2"/>
      <c r="AP437" s="2"/>
      <c r="AQ437" s="1"/>
      <c r="AR437" s="2"/>
      <c r="AS437" s="2"/>
      <c r="AT437" s="1"/>
      <c r="AU437" s="2"/>
      <c r="AV437" s="2"/>
      <c r="AW437" s="1"/>
      <c r="AX437" s="2"/>
      <c r="AY437" s="2"/>
      <c r="AZ437" s="1"/>
      <c r="BA437" s="2"/>
      <c r="BB437" s="2"/>
      <c r="BC437" s="1"/>
      <c r="BD437" s="2"/>
      <c r="BE437" s="2"/>
      <c r="BF437" s="1"/>
      <c r="BG437" s="1"/>
      <c r="BH437" t="s">
        <v>264</v>
      </c>
      <c r="BI437" s="2"/>
      <c r="BJ437" s="2"/>
      <c r="BK437" s="2"/>
      <c r="BL437" s="1"/>
      <c r="BM437" s="2"/>
      <c r="BN437" s="2"/>
      <c r="BO437" s="1"/>
      <c r="BP437" s="2"/>
      <c r="BQ437" s="2"/>
      <c r="BR437" s="1"/>
      <c r="BS437" s="2"/>
      <c r="BT437" s="2"/>
      <c r="BU437" s="1"/>
      <c r="BV437" s="2"/>
      <c r="BW437" s="2"/>
      <c r="BX437" s="1"/>
      <c r="BY437" s="2"/>
      <c r="BZ437" s="2"/>
      <c r="CA437" s="1"/>
      <c r="CC437" t="s">
        <v>264</v>
      </c>
      <c r="CE437" s="23"/>
      <c r="CF437" s="23"/>
      <c r="CG437" s="23"/>
      <c r="CH437" s="24"/>
      <c r="CI437" s="2"/>
      <c r="CJ437" s="2"/>
      <c r="CK437" s="2"/>
      <c r="CL437" s="1"/>
      <c r="CN437" s="25" t="s">
        <v>264</v>
      </c>
      <c r="CO437" s="27"/>
      <c r="CP437" s="27"/>
      <c r="CQ437" s="28"/>
      <c r="CR437" s="27"/>
      <c r="CU437" s="30">
        <v>347</v>
      </c>
      <c r="CV437" s="30"/>
      <c r="CW437" s="34"/>
      <c r="CX437" s="34"/>
      <c r="CY437" s="34"/>
      <c r="CZ437" s="34"/>
      <c r="DA437" s="32"/>
      <c r="DB437" s="32"/>
      <c r="DF437" s="30"/>
      <c r="DG437" s="39"/>
      <c r="DK437" s="30">
        <v>353</v>
      </c>
      <c r="DL437" s="30"/>
      <c r="DM437" s="30"/>
      <c r="DN437" s="30"/>
      <c r="DO437" s="30"/>
    </row>
    <row r="438" spans="1:119" ht="15.75" x14ac:dyDescent="0.25">
      <c r="A438" t="s">
        <v>729</v>
      </c>
      <c r="B438" t="s">
        <v>275</v>
      </c>
      <c r="C438" s="52"/>
      <c r="D438" s="52"/>
      <c r="E438" s="52"/>
      <c r="F438" s="124"/>
      <c r="G438" s="45"/>
      <c r="H438" s="45"/>
      <c r="I438" s="45"/>
      <c r="J438" s="46"/>
      <c r="K438" s="47"/>
      <c r="L438" s="55"/>
      <c r="M438" s="55"/>
      <c r="N438" s="55"/>
      <c r="O438" s="129"/>
      <c r="P438" s="54"/>
      <c r="Q438" s="42" t="e">
        <f t="shared" si="126"/>
        <v>#DIV/0!</v>
      </c>
      <c r="R438" s="42" t="e">
        <f t="shared" si="127"/>
        <v>#DIV/0!</v>
      </c>
      <c r="S438" s="42" t="e">
        <f t="shared" si="128"/>
        <v>#DIV/0!</v>
      </c>
      <c r="T438" s="42" t="e">
        <f t="shared" si="129"/>
        <v>#DIV/0!</v>
      </c>
      <c r="AB438" t="s">
        <v>275</v>
      </c>
      <c r="AC438" s="2"/>
      <c r="AD438" s="2"/>
      <c r="AE438" s="2"/>
      <c r="AF438" s="1"/>
      <c r="AG438" s="2"/>
      <c r="AH438" s="2"/>
      <c r="AI438" s="2"/>
      <c r="AJ438" s="1"/>
      <c r="AM438" t="s">
        <v>275</v>
      </c>
      <c r="AN438" s="2"/>
      <c r="AO438" s="2"/>
      <c r="AP438" s="2"/>
      <c r="AQ438" s="1"/>
      <c r="AR438" s="2"/>
      <c r="AS438" s="2"/>
      <c r="AT438" s="1"/>
      <c r="AU438" s="2"/>
      <c r="AV438" s="2"/>
      <c r="AW438" s="1"/>
      <c r="AX438" s="2"/>
      <c r="AY438" s="2"/>
      <c r="AZ438" s="1"/>
      <c r="BA438" s="2"/>
      <c r="BB438" s="2"/>
      <c r="BC438" s="1"/>
      <c r="BD438" s="2"/>
      <c r="BE438" s="2"/>
      <c r="BF438" s="1"/>
      <c r="BG438" s="1"/>
      <c r="BH438" t="s">
        <v>275</v>
      </c>
      <c r="BI438" s="2"/>
      <c r="BJ438" s="2"/>
      <c r="BK438" s="2"/>
      <c r="BL438" s="1"/>
      <c r="BM438" s="2"/>
      <c r="BN438" s="2"/>
      <c r="BO438" s="1"/>
      <c r="BP438" s="2"/>
      <c r="BQ438" s="2"/>
      <c r="BR438" s="1"/>
      <c r="BS438" s="2"/>
      <c r="BT438" s="2"/>
      <c r="BU438" s="1"/>
      <c r="BV438" s="2"/>
      <c r="BW438" s="2"/>
      <c r="BX438" s="1"/>
      <c r="BY438" s="2"/>
      <c r="BZ438" s="2"/>
      <c r="CA438" s="1"/>
      <c r="CC438" t="s">
        <v>275</v>
      </c>
      <c r="CE438" s="23"/>
      <c r="CF438" s="23"/>
      <c r="CG438" s="23"/>
      <c r="CH438" s="24"/>
      <c r="CI438" s="2"/>
      <c r="CJ438" s="2"/>
      <c r="CK438" s="2"/>
      <c r="CL438" s="1"/>
      <c r="CN438" s="25" t="s">
        <v>275</v>
      </c>
      <c r="CO438" s="27"/>
      <c r="CP438" s="27"/>
      <c r="CQ438" s="28"/>
      <c r="CR438" s="27"/>
      <c r="CU438" s="30">
        <v>359</v>
      </c>
      <c r="CV438" s="30"/>
      <c r="CW438" s="34"/>
      <c r="CX438" s="34"/>
      <c r="CY438" s="34"/>
      <c r="CZ438" s="34"/>
      <c r="DA438" s="32"/>
      <c r="DB438" s="32"/>
      <c r="DF438" s="30"/>
      <c r="DG438" s="39"/>
      <c r="DK438" s="30">
        <v>364</v>
      </c>
      <c r="DL438" s="30"/>
      <c r="DM438" s="30"/>
      <c r="DN438" s="30"/>
      <c r="DO438" s="30"/>
    </row>
    <row r="439" spans="1:119" ht="15.75" x14ac:dyDescent="0.25">
      <c r="B439" t="s">
        <v>288</v>
      </c>
      <c r="C439" s="52"/>
      <c r="D439" s="52"/>
      <c r="E439" s="52"/>
      <c r="F439" s="124"/>
      <c r="G439" s="45"/>
      <c r="H439" s="45"/>
      <c r="I439" s="45"/>
      <c r="J439" s="46"/>
      <c r="K439" s="47"/>
      <c r="L439" s="55"/>
      <c r="M439" s="55"/>
      <c r="N439" s="55"/>
      <c r="O439" s="129"/>
      <c r="P439" s="54"/>
      <c r="Q439" s="42" t="e">
        <f t="shared" si="126"/>
        <v>#DIV/0!</v>
      </c>
      <c r="R439" s="42" t="e">
        <f t="shared" si="127"/>
        <v>#DIV/0!</v>
      </c>
      <c r="S439" s="42" t="e">
        <f t="shared" si="128"/>
        <v>#DIV/0!</v>
      </c>
      <c r="T439" s="42" t="e">
        <f t="shared" si="129"/>
        <v>#DIV/0!</v>
      </c>
      <c r="AB439" t="s">
        <v>288</v>
      </c>
      <c r="AC439" s="2"/>
      <c r="AD439" s="2"/>
      <c r="AE439" s="2"/>
      <c r="AF439" s="1"/>
      <c r="AG439" s="2"/>
      <c r="AH439" s="2"/>
      <c r="AI439" s="2"/>
      <c r="AJ439" s="1"/>
      <c r="AM439" t="s">
        <v>288</v>
      </c>
      <c r="AN439" s="2"/>
      <c r="AO439" s="2"/>
      <c r="AP439" s="2"/>
      <c r="AQ439" s="1"/>
      <c r="AR439" s="2"/>
      <c r="AS439" s="2"/>
      <c r="AT439" s="1"/>
      <c r="AU439" s="2"/>
      <c r="AV439" s="2"/>
      <c r="AW439" s="1"/>
      <c r="AX439" s="2"/>
      <c r="AY439" s="2"/>
      <c r="AZ439" s="1"/>
      <c r="BA439" s="2"/>
      <c r="BB439" s="2"/>
      <c r="BC439" s="1"/>
      <c r="BD439" s="2"/>
      <c r="BE439" s="2"/>
      <c r="BF439" s="1"/>
      <c r="BG439" s="1"/>
      <c r="BH439" t="s">
        <v>288</v>
      </c>
      <c r="BI439" s="2"/>
      <c r="BJ439" s="2"/>
      <c r="BK439" s="2"/>
      <c r="BL439" s="1"/>
      <c r="BM439" s="2"/>
      <c r="BN439" s="2"/>
      <c r="BO439" s="1"/>
      <c r="BP439" s="2"/>
      <c r="BQ439" s="2"/>
      <c r="BR439" s="1"/>
      <c r="BS439" s="2"/>
      <c r="BT439" s="2"/>
      <c r="BU439" s="1"/>
      <c r="BV439" s="2"/>
      <c r="BW439" s="2"/>
      <c r="BX439" s="1"/>
      <c r="BY439" s="2"/>
      <c r="BZ439" s="2"/>
      <c r="CA439" s="1"/>
      <c r="CC439" t="s">
        <v>288</v>
      </c>
      <c r="CE439" s="23"/>
      <c r="CF439" s="23"/>
      <c r="CG439" s="23"/>
      <c r="CH439" s="24"/>
      <c r="CI439" s="2"/>
      <c r="CJ439" s="2"/>
      <c r="CK439" s="2"/>
      <c r="CL439" s="1"/>
      <c r="CN439" s="25" t="s">
        <v>288</v>
      </c>
      <c r="CO439" s="27"/>
      <c r="CP439" s="27"/>
      <c r="CQ439" s="28"/>
      <c r="CR439" s="27"/>
      <c r="CU439" s="30">
        <v>373</v>
      </c>
      <c r="CV439" s="30"/>
      <c r="CW439" s="34"/>
      <c r="CX439" s="34"/>
      <c r="CY439" s="34"/>
      <c r="CZ439" s="34"/>
      <c r="DA439" s="32"/>
      <c r="DB439" s="32"/>
      <c r="DF439" s="30"/>
      <c r="DG439" s="39"/>
      <c r="DK439" s="30">
        <v>377</v>
      </c>
      <c r="DL439" s="30"/>
      <c r="DM439" s="30"/>
      <c r="DN439" s="30"/>
      <c r="DO439" s="30"/>
    </row>
    <row r="440" spans="1:119" ht="15.75" x14ac:dyDescent="0.25">
      <c r="B440" t="s">
        <v>301</v>
      </c>
      <c r="C440" s="52"/>
      <c r="D440" s="52"/>
      <c r="E440" s="52"/>
      <c r="F440" s="124"/>
      <c r="G440" s="45"/>
      <c r="H440" s="45"/>
      <c r="I440" s="45"/>
      <c r="J440" s="46"/>
      <c r="K440" s="47"/>
      <c r="L440" s="55"/>
      <c r="M440" s="55"/>
      <c r="N440" s="55"/>
      <c r="O440" s="129"/>
      <c r="P440" s="54"/>
      <c r="Q440" s="42" t="e">
        <f t="shared" si="126"/>
        <v>#DIV/0!</v>
      </c>
      <c r="R440" s="42" t="e">
        <f t="shared" si="127"/>
        <v>#DIV/0!</v>
      </c>
      <c r="S440" s="42" t="e">
        <f t="shared" si="128"/>
        <v>#DIV/0!</v>
      </c>
      <c r="T440" s="42" t="e">
        <f t="shared" si="129"/>
        <v>#DIV/0!</v>
      </c>
      <c r="AB440" t="s">
        <v>301</v>
      </c>
      <c r="AC440" s="2"/>
      <c r="AD440" s="2"/>
      <c r="AE440" s="2"/>
      <c r="AF440" s="1"/>
      <c r="AG440" s="2"/>
      <c r="AH440" s="2"/>
      <c r="AI440" s="2"/>
      <c r="AJ440" s="1"/>
      <c r="AM440" t="s">
        <v>301</v>
      </c>
      <c r="AN440" s="2"/>
      <c r="AO440" s="2"/>
      <c r="AP440" s="2"/>
      <c r="AQ440" s="1"/>
      <c r="AR440" s="2"/>
      <c r="AS440" s="2"/>
      <c r="AT440" s="1"/>
      <c r="AU440" s="2"/>
      <c r="AV440" s="2"/>
      <c r="AW440" s="1"/>
      <c r="AX440" s="2"/>
      <c r="AY440" s="2"/>
      <c r="AZ440" s="1"/>
      <c r="BA440" s="2"/>
      <c r="BB440" s="2"/>
      <c r="BC440" s="1"/>
      <c r="BD440" s="2"/>
      <c r="BE440" s="2"/>
      <c r="BF440" s="1"/>
      <c r="BG440" s="1"/>
      <c r="BH440" t="s">
        <v>301</v>
      </c>
      <c r="BI440" s="2"/>
      <c r="BJ440" s="2"/>
      <c r="BK440" s="2"/>
      <c r="BL440" s="1"/>
      <c r="BM440" s="2"/>
      <c r="BN440" s="2"/>
      <c r="BO440" s="1"/>
      <c r="BP440" s="2"/>
      <c r="BQ440" s="2"/>
      <c r="BR440" s="1"/>
      <c r="BS440" s="2"/>
      <c r="BT440" s="2"/>
      <c r="BU440" s="1"/>
      <c r="BV440" s="2"/>
      <c r="BW440" s="2"/>
      <c r="BX440" s="1"/>
      <c r="BY440" s="2"/>
      <c r="BZ440" s="2"/>
      <c r="CA440" s="1"/>
      <c r="CC440" t="s">
        <v>301</v>
      </c>
      <c r="CE440" s="23"/>
      <c r="CF440" s="23"/>
      <c r="CG440" s="23"/>
      <c r="CH440" s="24"/>
      <c r="CI440" s="2"/>
      <c r="CJ440" s="2"/>
      <c r="CK440" s="2"/>
      <c r="CL440" s="1"/>
      <c r="CN440" s="25" t="s">
        <v>301</v>
      </c>
      <c r="CO440" s="27"/>
      <c r="CP440" s="27"/>
      <c r="CQ440" s="28"/>
      <c r="CR440" s="27"/>
      <c r="CU440" s="30">
        <v>387</v>
      </c>
      <c r="CV440" s="30"/>
      <c r="CW440" s="34"/>
      <c r="CX440" s="34"/>
      <c r="CY440" s="34"/>
      <c r="CZ440" s="34"/>
      <c r="DA440" s="32"/>
      <c r="DB440" s="32"/>
      <c r="DF440" s="30"/>
      <c r="DG440" s="39"/>
      <c r="DK440" s="30">
        <v>390</v>
      </c>
      <c r="DL440" s="30"/>
      <c r="DM440" s="30"/>
      <c r="DN440" s="30"/>
      <c r="DO440" s="30"/>
    </row>
    <row r="441" spans="1:119" ht="15.75" x14ac:dyDescent="0.25">
      <c r="A441" t="s">
        <v>730</v>
      </c>
      <c r="B441" t="s">
        <v>309</v>
      </c>
      <c r="C441" s="52"/>
      <c r="D441" s="52"/>
      <c r="E441" s="52"/>
      <c r="F441" s="124"/>
      <c r="G441" s="45"/>
      <c r="H441" s="45"/>
      <c r="I441" s="45"/>
      <c r="J441" s="46"/>
      <c r="K441" s="47"/>
      <c r="L441" s="55"/>
      <c r="M441" s="55"/>
      <c r="N441" s="55"/>
      <c r="O441" s="129"/>
      <c r="P441" s="54"/>
      <c r="Q441" s="42" t="e">
        <f t="shared" si="126"/>
        <v>#DIV/0!</v>
      </c>
      <c r="R441" s="42" t="e">
        <f t="shared" si="127"/>
        <v>#DIV/0!</v>
      </c>
      <c r="S441" s="42" t="e">
        <f t="shared" si="128"/>
        <v>#DIV/0!</v>
      </c>
      <c r="T441" s="42" t="e">
        <f t="shared" si="129"/>
        <v>#DIV/0!</v>
      </c>
      <c r="AB441" t="s">
        <v>309</v>
      </c>
      <c r="AC441" s="2"/>
      <c r="AD441" s="2"/>
      <c r="AE441" s="2"/>
      <c r="AF441" s="1"/>
      <c r="AG441" s="2"/>
      <c r="AH441" s="2"/>
      <c r="AI441" s="2"/>
      <c r="AJ441" s="1"/>
      <c r="AM441" t="s">
        <v>309</v>
      </c>
      <c r="AN441" s="2"/>
      <c r="AO441" s="2"/>
      <c r="AP441" s="2"/>
      <c r="AQ441" s="1"/>
      <c r="AR441" s="2"/>
      <c r="AS441" s="2"/>
      <c r="AT441" s="1"/>
      <c r="AU441" s="2"/>
      <c r="AV441" s="2"/>
      <c r="AW441" s="1"/>
      <c r="AX441" s="2"/>
      <c r="AY441" s="2"/>
      <c r="AZ441" s="1"/>
      <c r="BA441" s="2"/>
      <c r="BB441" s="2"/>
      <c r="BC441" s="1"/>
      <c r="BD441" s="2"/>
      <c r="BE441" s="2"/>
      <c r="BF441" s="1"/>
      <c r="BG441" s="1"/>
      <c r="BH441" t="s">
        <v>309</v>
      </c>
      <c r="BI441" s="2"/>
      <c r="BJ441" s="2"/>
      <c r="BK441" s="2"/>
      <c r="BL441" s="1"/>
      <c r="BM441" s="2"/>
      <c r="BN441" s="2"/>
      <c r="BO441" s="1"/>
      <c r="BP441" s="2"/>
      <c r="BQ441" s="2"/>
      <c r="BR441" s="1"/>
      <c r="BS441" s="2"/>
      <c r="BT441" s="2"/>
      <c r="BU441" s="1"/>
      <c r="BV441" s="2"/>
      <c r="BW441" s="2"/>
      <c r="BX441" s="1"/>
      <c r="BY441" s="2"/>
      <c r="BZ441" s="2"/>
      <c r="CA441" s="1"/>
      <c r="CC441" t="s">
        <v>309</v>
      </c>
      <c r="CE441" s="23"/>
      <c r="CF441" s="23"/>
      <c r="CG441" s="23"/>
      <c r="CH441" s="24"/>
      <c r="CI441" s="2"/>
      <c r="CJ441" s="2"/>
      <c r="CK441" s="2"/>
      <c r="CL441" s="1"/>
      <c r="CN441" s="25" t="s">
        <v>309</v>
      </c>
      <c r="CO441" s="27"/>
      <c r="CP441" s="27"/>
      <c r="CQ441" s="28"/>
      <c r="CR441" s="27"/>
      <c r="CU441" s="30">
        <v>396</v>
      </c>
      <c r="CV441" s="30"/>
      <c r="CW441" s="34"/>
      <c r="CX441" s="34"/>
      <c r="CY441" s="34"/>
      <c r="CZ441" s="34"/>
      <c r="DA441" s="32"/>
      <c r="DB441" s="32"/>
      <c r="DF441" s="30"/>
      <c r="DG441" s="39"/>
      <c r="DK441" s="30">
        <v>398</v>
      </c>
      <c r="DL441" s="30"/>
      <c r="DM441" s="30"/>
      <c r="DN441" s="30"/>
      <c r="DO441" s="30"/>
    </row>
    <row r="442" spans="1:119" ht="15.75" x14ac:dyDescent="0.25">
      <c r="A442" t="s">
        <v>731</v>
      </c>
      <c r="B442" t="s">
        <v>317</v>
      </c>
      <c r="C442" s="52"/>
      <c r="D442" s="52"/>
      <c r="E442" s="52"/>
      <c r="F442" s="124"/>
      <c r="G442" s="45"/>
      <c r="H442" s="45"/>
      <c r="I442" s="45"/>
      <c r="J442" s="46"/>
      <c r="K442" s="47"/>
      <c r="L442" s="55"/>
      <c r="M442" s="55"/>
      <c r="N442" s="55"/>
      <c r="O442" s="129"/>
      <c r="P442" s="54"/>
      <c r="Q442" s="42" t="e">
        <f t="shared" si="126"/>
        <v>#DIV/0!</v>
      </c>
      <c r="R442" s="42" t="e">
        <f t="shared" si="127"/>
        <v>#DIV/0!</v>
      </c>
      <c r="S442" s="42" t="e">
        <f t="shared" si="128"/>
        <v>#DIV/0!</v>
      </c>
      <c r="T442" s="42" t="e">
        <f t="shared" si="129"/>
        <v>#DIV/0!</v>
      </c>
      <c r="AB442" t="s">
        <v>317</v>
      </c>
      <c r="AC442" s="2"/>
      <c r="AD442" s="2"/>
      <c r="AE442" s="2"/>
      <c r="AF442" s="1"/>
      <c r="AG442" s="2"/>
      <c r="AH442" s="2"/>
      <c r="AI442" s="2"/>
      <c r="AJ442" s="1"/>
      <c r="AM442" t="s">
        <v>317</v>
      </c>
      <c r="AN442" s="2"/>
      <c r="AO442" s="2"/>
      <c r="AP442" s="2"/>
      <c r="AQ442" s="1"/>
      <c r="AR442" s="2"/>
      <c r="AS442" s="2"/>
      <c r="AT442" s="1"/>
      <c r="AU442" s="2"/>
      <c r="AV442" s="2"/>
      <c r="AW442" s="1"/>
      <c r="AX442" s="2"/>
      <c r="AY442" s="2"/>
      <c r="AZ442" s="1"/>
      <c r="BA442" s="2"/>
      <c r="BB442" s="2"/>
      <c r="BC442" s="1"/>
      <c r="BD442" s="2"/>
      <c r="BE442" s="2"/>
      <c r="BF442" s="1"/>
      <c r="BG442" s="1"/>
      <c r="BH442" t="s">
        <v>317</v>
      </c>
      <c r="BI442" s="2"/>
      <c r="BJ442" s="2"/>
      <c r="BK442" s="2"/>
      <c r="BL442" s="1"/>
      <c r="BM442" s="2"/>
      <c r="BN442" s="2"/>
      <c r="BO442" s="1"/>
      <c r="BP442" s="2"/>
      <c r="BQ442" s="2"/>
      <c r="BR442" s="1"/>
      <c r="BS442" s="2"/>
      <c r="BT442" s="2"/>
      <c r="BU442" s="1"/>
      <c r="BV442" s="2"/>
      <c r="BW442" s="2"/>
      <c r="BX442" s="1"/>
      <c r="BY442" s="2"/>
      <c r="BZ442" s="2"/>
      <c r="CA442" s="1"/>
      <c r="CC442" t="s">
        <v>317</v>
      </c>
      <c r="CE442" s="23"/>
      <c r="CF442" s="23"/>
      <c r="CG442" s="23"/>
      <c r="CH442" s="24"/>
      <c r="CI442" s="2"/>
      <c r="CJ442" s="2"/>
      <c r="CK442" s="2"/>
      <c r="CL442" s="1"/>
      <c r="CN442" s="25" t="s">
        <v>317</v>
      </c>
      <c r="CO442" s="27"/>
      <c r="CP442" s="27"/>
      <c r="CQ442" s="28"/>
      <c r="CR442" s="27"/>
      <c r="CU442" s="30">
        <v>405</v>
      </c>
      <c r="CV442" s="30"/>
      <c r="CW442" s="38"/>
      <c r="CX442" s="38"/>
      <c r="CY442" s="34"/>
      <c r="CZ442" s="34"/>
      <c r="DA442" s="32"/>
      <c r="DB442" s="32"/>
      <c r="DF442" s="30"/>
      <c r="DG442" s="39"/>
      <c r="DK442" s="30">
        <v>406</v>
      </c>
      <c r="DL442" s="30"/>
      <c r="DM442" s="30"/>
      <c r="DN442" s="30"/>
      <c r="DO442" s="30"/>
    </row>
    <row r="443" spans="1:119" ht="15.75" x14ac:dyDescent="0.25">
      <c r="A443" t="s">
        <v>732</v>
      </c>
      <c r="B443" t="s">
        <v>325</v>
      </c>
      <c r="C443" s="52"/>
      <c r="D443" s="52"/>
      <c r="E443" s="52"/>
      <c r="F443" s="124"/>
      <c r="G443" s="45"/>
      <c r="H443" s="45"/>
      <c r="I443" s="45"/>
      <c r="J443" s="46"/>
      <c r="K443" s="47"/>
      <c r="L443" s="55"/>
      <c r="M443" s="55"/>
      <c r="N443" s="55"/>
      <c r="O443" s="129"/>
      <c r="P443" s="54"/>
      <c r="Q443" s="42" t="e">
        <f t="shared" si="126"/>
        <v>#DIV/0!</v>
      </c>
      <c r="R443" s="42" t="e">
        <f t="shared" si="127"/>
        <v>#DIV/0!</v>
      </c>
      <c r="S443" s="42" t="e">
        <f t="shared" si="128"/>
        <v>#DIV/0!</v>
      </c>
      <c r="T443" s="42" t="e">
        <f t="shared" si="129"/>
        <v>#DIV/0!</v>
      </c>
      <c r="AB443" t="s">
        <v>325</v>
      </c>
      <c r="AC443" s="2"/>
      <c r="AD443" s="2"/>
      <c r="AE443" s="2"/>
      <c r="AF443" s="1"/>
      <c r="AG443" s="2"/>
      <c r="AH443" s="2"/>
      <c r="AI443" s="2"/>
      <c r="AJ443" s="1"/>
      <c r="AM443" t="s">
        <v>325</v>
      </c>
      <c r="AN443" s="2"/>
      <c r="AO443" s="2"/>
      <c r="AP443" s="2"/>
      <c r="AQ443" s="1"/>
      <c r="AR443" s="2"/>
      <c r="AS443" s="2"/>
      <c r="AT443" s="1"/>
      <c r="AU443" s="2"/>
      <c r="AV443" s="2"/>
      <c r="AW443" s="1"/>
      <c r="AX443" s="2"/>
      <c r="AY443" s="2"/>
      <c r="AZ443" s="1"/>
      <c r="BA443" s="2"/>
      <c r="BB443" s="2"/>
      <c r="BC443" s="1"/>
      <c r="BD443" s="2"/>
      <c r="BE443" s="2"/>
      <c r="BF443" s="1"/>
      <c r="BG443" s="1"/>
      <c r="BH443" t="s">
        <v>325</v>
      </c>
      <c r="BI443" s="2"/>
      <c r="BJ443" s="2"/>
      <c r="BK443" s="2"/>
      <c r="BL443" s="1"/>
      <c r="BM443" s="2"/>
      <c r="BN443" s="2"/>
      <c r="BO443" s="1"/>
      <c r="BP443" s="2"/>
      <c r="BQ443" s="2"/>
      <c r="BR443" s="1"/>
      <c r="BS443" s="2"/>
      <c r="BT443" s="2"/>
      <c r="BU443" s="1"/>
      <c r="BV443" s="2"/>
      <c r="BW443" s="2"/>
      <c r="BX443" s="1"/>
      <c r="BY443" s="2"/>
      <c r="BZ443" s="2"/>
      <c r="CA443" s="1"/>
      <c r="CC443" t="s">
        <v>325</v>
      </c>
      <c r="CE443" s="23"/>
      <c r="CF443" s="23"/>
      <c r="CG443" s="23"/>
      <c r="CH443" s="24"/>
      <c r="CI443" s="2"/>
      <c r="CJ443" s="2"/>
      <c r="CK443" s="2"/>
      <c r="CL443" s="1"/>
      <c r="CN443" s="25" t="s">
        <v>325</v>
      </c>
      <c r="CO443" s="27"/>
      <c r="CP443" s="27"/>
      <c r="CQ443" s="28"/>
      <c r="CR443" s="27"/>
      <c r="CU443" s="30">
        <v>414</v>
      </c>
      <c r="CV443" s="30"/>
      <c r="CW443" s="34"/>
      <c r="CX443" s="34"/>
      <c r="CY443" s="34"/>
      <c r="CZ443" s="34"/>
      <c r="DA443" s="32"/>
      <c r="DB443" s="32"/>
      <c r="DF443" s="30"/>
      <c r="DG443" s="39"/>
      <c r="DK443" s="30">
        <v>414</v>
      </c>
      <c r="DL443" s="30"/>
      <c r="DM443" s="30"/>
      <c r="DN443" s="30"/>
      <c r="DO443" s="30"/>
    </row>
    <row r="444" spans="1:119" ht="15.75" x14ac:dyDescent="0.25">
      <c r="A444" t="s">
        <v>733</v>
      </c>
      <c r="B444" t="s">
        <v>333</v>
      </c>
      <c r="C444" s="52"/>
      <c r="D444" s="52"/>
      <c r="E444" s="52"/>
      <c r="F444" s="124"/>
      <c r="G444" s="45"/>
      <c r="H444" s="45"/>
      <c r="I444" s="45"/>
      <c r="J444" s="46"/>
      <c r="K444" s="47"/>
      <c r="L444" s="55"/>
      <c r="M444" s="55"/>
      <c r="N444" s="55"/>
      <c r="O444" s="129"/>
      <c r="P444" s="54"/>
      <c r="Q444" s="42" t="e">
        <f t="shared" si="126"/>
        <v>#DIV/0!</v>
      </c>
      <c r="R444" s="42" t="e">
        <f t="shared" si="127"/>
        <v>#DIV/0!</v>
      </c>
      <c r="S444" s="42" t="e">
        <f t="shared" si="128"/>
        <v>#DIV/0!</v>
      </c>
      <c r="T444" s="42" t="e">
        <f t="shared" si="129"/>
        <v>#DIV/0!</v>
      </c>
      <c r="AB444" t="s">
        <v>333</v>
      </c>
      <c r="AC444" s="2"/>
      <c r="AD444" s="2"/>
      <c r="AE444" s="2"/>
      <c r="AF444" s="1"/>
      <c r="AG444" s="2"/>
      <c r="AH444" s="2"/>
      <c r="AI444" s="2"/>
      <c r="AJ444" s="1"/>
      <c r="AM444" t="s">
        <v>333</v>
      </c>
      <c r="AN444" s="2"/>
      <c r="AO444" s="2"/>
      <c r="AP444" s="2"/>
      <c r="AQ444" s="1"/>
      <c r="AR444" s="2"/>
      <c r="AS444" s="2"/>
      <c r="AT444" s="1"/>
      <c r="AU444" s="2"/>
      <c r="AV444" s="2"/>
      <c r="AW444" s="1"/>
      <c r="AX444" s="2"/>
      <c r="AY444" s="2"/>
      <c r="AZ444" s="1"/>
      <c r="BA444" s="2"/>
      <c r="BB444" s="2"/>
      <c r="BC444" s="1"/>
      <c r="BD444" s="2"/>
      <c r="BE444" s="2"/>
      <c r="BF444" s="1"/>
      <c r="BG444" s="1"/>
      <c r="BH444" t="s">
        <v>333</v>
      </c>
      <c r="BI444" s="2"/>
      <c r="BJ444" s="2"/>
      <c r="BK444" s="2"/>
      <c r="BL444" s="1"/>
      <c r="BM444" s="2"/>
      <c r="BN444" s="2"/>
      <c r="BO444" s="1"/>
      <c r="BP444" s="2"/>
      <c r="BQ444" s="2"/>
      <c r="BR444" s="1"/>
      <c r="BS444" s="2"/>
      <c r="BT444" s="2"/>
      <c r="BU444" s="1"/>
      <c r="BV444" s="2"/>
      <c r="BW444" s="2"/>
      <c r="BX444" s="1"/>
      <c r="BY444" s="2"/>
      <c r="BZ444" s="2"/>
      <c r="CA444" s="1"/>
      <c r="CC444" t="s">
        <v>333</v>
      </c>
      <c r="CE444" s="23"/>
      <c r="CF444" s="23"/>
      <c r="CG444" s="23"/>
      <c r="CH444" s="24"/>
      <c r="CI444" s="2"/>
      <c r="CJ444" s="2"/>
      <c r="CK444" s="2"/>
      <c r="CL444" s="1"/>
      <c r="CN444" s="25" t="s">
        <v>333</v>
      </c>
      <c r="CO444" s="27"/>
      <c r="CP444" s="27"/>
      <c r="CQ444" s="28"/>
      <c r="CR444" s="27"/>
      <c r="CU444" s="30">
        <v>423</v>
      </c>
      <c r="CV444" s="30"/>
      <c r="CW444" s="34"/>
      <c r="CX444" s="34"/>
      <c r="CY444" s="34"/>
      <c r="CZ444" s="34"/>
      <c r="DA444" s="32"/>
      <c r="DB444" s="32"/>
      <c r="DF444" s="30"/>
      <c r="DG444" s="39"/>
      <c r="DK444" s="30">
        <v>422</v>
      </c>
      <c r="DL444" s="30"/>
      <c r="DM444" s="30"/>
      <c r="DN444" s="30"/>
      <c r="DO444" s="30"/>
    </row>
    <row r="445" spans="1:119" ht="15.75" x14ac:dyDescent="0.25">
      <c r="A445" t="s">
        <v>734</v>
      </c>
      <c r="B445" t="s">
        <v>341</v>
      </c>
      <c r="C445" s="52"/>
      <c r="D445" s="52"/>
      <c r="E445" s="52"/>
      <c r="F445" s="124"/>
      <c r="G445" s="45"/>
      <c r="H445" s="45"/>
      <c r="I445" s="45"/>
      <c r="J445" s="46"/>
      <c r="K445" s="47"/>
      <c r="L445" s="55"/>
      <c r="M445" s="55"/>
      <c r="N445" s="55"/>
      <c r="O445" s="129"/>
      <c r="P445" s="54"/>
      <c r="Q445" s="42" t="e">
        <f t="shared" si="126"/>
        <v>#DIV/0!</v>
      </c>
      <c r="R445" s="42" t="e">
        <f t="shared" si="127"/>
        <v>#DIV/0!</v>
      </c>
      <c r="S445" s="42" t="e">
        <f t="shared" si="128"/>
        <v>#DIV/0!</v>
      </c>
      <c r="T445" s="42" t="e">
        <f t="shared" si="129"/>
        <v>#DIV/0!</v>
      </c>
      <c r="AB445" t="s">
        <v>341</v>
      </c>
      <c r="AC445" s="2"/>
      <c r="AD445" s="2"/>
      <c r="AE445" s="2"/>
      <c r="AF445" s="1"/>
      <c r="AG445" s="2"/>
      <c r="AH445" s="2"/>
      <c r="AI445" s="2"/>
      <c r="AJ445" s="1"/>
      <c r="AM445" t="s">
        <v>341</v>
      </c>
      <c r="AN445" s="2"/>
      <c r="AO445" s="2"/>
      <c r="AP445" s="2"/>
      <c r="AQ445" s="1"/>
      <c r="AR445" s="2"/>
      <c r="AS445" s="2"/>
      <c r="AT445" s="1"/>
      <c r="AU445" s="2"/>
      <c r="AV445" s="2"/>
      <c r="AW445" s="1"/>
      <c r="AX445" s="2"/>
      <c r="AY445" s="2"/>
      <c r="AZ445" s="1"/>
      <c r="BA445" s="2"/>
      <c r="BB445" s="2"/>
      <c r="BC445" s="1"/>
      <c r="BD445" s="2"/>
      <c r="BE445" s="2"/>
      <c r="BF445" s="1"/>
      <c r="BG445" s="1"/>
      <c r="BH445" t="s">
        <v>341</v>
      </c>
      <c r="BI445" s="2"/>
      <c r="BJ445" s="2"/>
      <c r="BK445" s="2"/>
      <c r="BL445" s="1"/>
      <c r="BM445" s="2"/>
      <c r="BN445" s="2"/>
      <c r="BO445" s="1"/>
      <c r="BP445" s="2"/>
      <c r="BQ445" s="2"/>
      <c r="BR445" s="1"/>
      <c r="BS445" s="2"/>
      <c r="BT445" s="2"/>
      <c r="BU445" s="1"/>
      <c r="BV445" s="2"/>
      <c r="BW445" s="2"/>
      <c r="BX445" s="1"/>
      <c r="BY445" s="2"/>
      <c r="BZ445" s="2"/>
      <c r="CA445" s="1"/>
      <c r="CC445" t="s">
        <v>341</v>
      </c>
      <c r="CE445" s="23"/>
      <c r="CF445" s="23"/>
      <c r="CG445" s="23"/>
      <c r="CH445" s="24"/>
      <c r="CI445" s="2"/>
      <c r="CJ445" s="2"/>
      <c r="CK445" s="2"/>
      <c r="CL445" s="1"/>
      <c r="CN445" s="25" t="s">
        <v>341</v>
      </c>
      <c r="CO445" s="27"/>
      <c r="CP445" s="27"/>
      <c r="CQ445" s="28"/>
      <c r="CR445" s="27"/>
      <c r="CU445" s="30">
        <v>432</v>
      </c>
      <c r="CV445" s="30"/>
      <c r="CW445" s="34"/>
      <c r="CX445" s="34"/>
      <c r="CY445" s="34"/>
      <c r="CZ445" s="34"/>
      <c r="DA445" s="32"/>
      <c r="DB445" s="32"/>
      <c r="DF445" s="30"/>
      <c r="DG445" s="39"/>
      <c r="DK445" s="30">
        <v>430</v>
      </c>
      <c r="DL445" s="30"/>
      <c r="DM445" s="30"/>
      <c r="DN445" s="30"/>
      <c r="DO445" s="30"/>
    </row>
    <row r="446" spans="1:119" ht="15.75" x14ac:dyDescent="0.25">
      <c r="A446" t="s">
        <v>735</v>
      </c>
      <c r="B446" t="s">
        <v>349</v>
      </c>
      <c r="C446" s="52"/>
      <c r="D446" s="52"/>
      <c r="E446" s="52"/>
      <c r="F446" s="124"/>
      <c r="G446" s="45"/>
      <c r="H446" s="45"/>
      <c r="I446" s="45"/>
      <c r="J446" s="46"/>
      <c r="K446" s="47"/>
      <c r="L446" s="55"/>
      <c r="M446" s="55"/>
      <c r="N446" s="55"/>
      <c r="O446" s="129"/>
      <c r="P446" s="54"/>
      <c r="Q446" s="42"/>
      <c r="R446" s="42"/>
      <c r="S446" s="42"/>
      <c r="T446" s="42"/>
      <c r="AB446" t="s">
        <v>349</v>
      </c>
      <c r="AC446" s="2"/>
      <c r="AD446" s="2"/>
      <c r="AE446" s="2"/>
      <c r="AF446" s="1"/>
      <c r="AG446" s="2"/>
      <c r="AH446" s="2"/>
      <c r="AI446" s="2"/>
      <c r="AJ446" s="1"/>
      <c r="AM446" t="s">
        <v>349</v>
      </c>
      <c r="AN446" s="2"/>
      <c r="AO446" s="2"/>
      <c r="AP446" s="2"/>
      <c r="AQ446" s="1"/>
      <c r="AR446" s="2"/>
      <c r="AS446" s="2"/>
      <c r="AT446" s="1"/>
      <c r="AU446" s="2"/>
      <c r="AV446" s="2"/>
      <c r="AW446" s="1"/>
      <c r="AX446" s="2"/>
      <c r="AY446" s="2"/>
      <c r="AZ446" s="1"/>
      <c r="BA446" s="2"/>
      <c r="BB446" s="2"/>
      <c r="BC446" s="1"/>
      <c r="BD446" s="2"/>
      <c r="BE446" s="2"/>
      <c r="BF446" s="1"/>
      <c r="BG446" s="1"/>
      <c r="BH446" t="s">
        <v>349</v>
      </c>
      <c r="BI446" s="2"/>
      <c r="BJ446" s="2"/>
      <c r="BK446" s="2"/>
      <c r="BL446" s="1"/>
      <c r="BM446" s="2"/>
      <c r="BN446" s="2"/>
      <c r="BO446" s="1"/>
      <c r="BP446" s="2"/>
      <c r="BQ446" s="2"/>
      <c r="BR446" s="1"/>
      <c r="BS446" s="2"/>
      <c r="BT446" s="2"/>
      <c r="BU446" s="1"/>
      <c r="BV446" s="2"/>
      <c r="BW446" s="2"/>
      <c r="BX446" s="1"/>
      <c r="BY446" s="2"/>
      <c r="BZ446" s="2"/>
      <c r="CA446" s="1"/>
      <c r="CC446" t="s">
        <v>349</v>
      </c>
      <c r="CE446" s="23"/>
      <c r="CF446" s="23"/>
      <c r="CG446" s="23"/>
      <c r="CH446" s="24"/>
      <c r="CI446" s="2"/>
      <c r="CJ446" s="2"/>
      <c r="CK446" s="2"/>
      <c r="CL446" s="1"/>
      <c r="CN446" s="25" t="s">
        <v>349</v>
      </c>
      <c r="CO446" s="27"/>
      <c r="CP446" s="27"/>
      <c r="CQ446" s="28"/>
      <c r="CR446" s="27"/>
      <c r="CU446" s="30">
        <v>441</v>
      </c>
      <c r="CV446" s="30"/>
      <c r="CW446" s="34"/>
      <c r="CX446" s="34"/>
      <c r="CY446" s="34"/>
      <c r="CZ446" s="34"/>
      <c r="DA446" s="32"/>
      <c r="DB446" s="32"/>
      <c r="DF446" s="30"/>
      <c r="DG446" s="39"/>
      <c r="DK446" s="30">
        <v>438</v>
      </c>
      <c r="DL446" s="30"/>
      <c r="DM446" s="30"/>
      <c r="DN446" s="30"/>
      <c r="DO446" s="30"/>
    </row>
    <row r="447" spans="1:119" ht="15.75" x14ac:dyDescent="0.25">
      <c r="A447" t="s">
        <v>736</v>
      </c>
      <c r="B447" t="s">
        <v>355</v>
      </c>
      <c r="C447" s="52"/>
      <c r="D447" s="52"/>
      <c r="E447" s="52"/>
      <c r="F447" s="124"/>
      <c r="G447" s="45"/>
      <c r="H447" s="45"/>
      <c r="I447" s="45"/>
      <c r="J447" s="46"/>
      <c r="K447" s="47"/>
      <c r="L447" s="55"/>
      <c r="M447" s="55"/>
      <c r="N447" s="55"/>
      <c r="O447" s="129"/>
      <c r="P447" s="54"/>
      <c r="Q447" s="42"/>
      <c r="R447" s="42"/>
      <c r="S447" s="42"/>
      <c r="T447" s="42"/>
      <c r="AB447" t="s">
        <v>355</v>
      </c>
      <c r="AC447" s="2"/>
      <c r="AD447" s="2"/>
      <c r="AE447" s="2"/>
      <c r="AF447" s="1"/>
      <c r="AG447" s="2"/>
      <c r="AH447" s="2"/>
      <c r="AI447" s="2"/>
      <c r="AJ447" s="1"/>
      <c r="AM447" t="s">
        <v>355</v>
      </c>
      <c r="AN447" s="2"/>
      <c r="AO447" s="2"/>
      <c r="AP447" s="2"/>
      <c r="AQ447" s="1"/>
      <c r="AR447" s="2"/>
      <c r="AS447" s="2"/>
      <c r="AT447" s="1"/>
      <c r="AU447" s="2"/>
      <c r="AV447" s="2"/>
      <c r="AW447" s="1"/>
      <c r="AX447" s="2"/>
      <c r="AY447" s="2"/>
      <c r="AZ447" s="1"/>
      <c r="BA447" s="2"/>
      <c r="BB447" s="2"/>
      <c r="BC447" s="1"/>
      <c r="BD447" s="2"/>
      <c r="BE447" s="2"/>
      <c r="BF447" s="1"/>
      <c r="BG447" s="1"/>
      <c r="BH447" t="s">
        <v>355</v>
      </c>
      <c r="BI447" s="2"/>
      <c r="BJ447" s="2"/>
      <c r="BK447" s="2"/>
      <c r="BL447" s="1"/>
      <c r="BM447" s="2"/>
      <c r="BN447" s="2"/>
      <c r="BO447" s="1"/>
      <c r="BP447" s="2"/>
      <c r="BQ447" s="2"/>
      <c r="BR447" s="1"/>
      <c r="BS447" s="2"/>
      <c r="BT447" s="2"/>
      <c r="BU447" s="1"/>
      <c r="BV447" s="2"/>
      <c r="BW447" s="2"/>
      <c r="BX447" s="1"/>
      <c r="BY447" s="2"/>
      <c r="BZ447" s="2"/>
      <c r="CA447" s="1"/>
      <c r="CC447" t="s">
        <v>355</v>
      </c>
      <c r="CE447" s="23"/>
      <c r="CF447" s="23"/>
      <c r="CG447" s="23"/>
      <c r="CH447" s="24"/>
      <c r="CI447" s="2"/>
      <c r="CJ447" s="2"/>
      <c r="CK447" s="2"/>
      <c r="CL447" s="1"/>
      <c r="CN447" s="25" t="s">
        <v>355</v>
      </c>
      <c r="CO447" s="27"/>
      <c r="CP447" s="27"/>
      <c r="CQ447" s="28"/>
      <c r="CR447" s="27"/>
      <c r="CU447" s="30">
        <v>448</v>
      </c>
      <c r="CV447" s="30"/>
      <c r="CW447" s="30"/>
      <c r="CX447" s="30"/>
      <c r="CY447" s="30"/>
      <c r="CZ447" s="30"/>
      <c r="DA447" s="30"/>
      <c r="DB447" s="30"/>
      <c r="DF447" s="30"/>
      <c r="DG447" s="39"/>
      <c r="DK447" s="30">
        <v>444</v>
      </c>
      <c r="DL447" s="30"/>
      <c r="DM447" s="30"/>
      <c r="DN447" s="30"/>
      <c r="DO447" s="30"/>
    </row>
    <row r="448" spans="1:119" ht="15.75" x14ac:dyDescent="0.25">
      <c r="B448" t="s">
        <v>361</v>
      </c>
      <c r="C448" s="52"/>
      <c r="D448" s="52"/>
      <c r="E448" s="52"/>
      <c r="F448" s="124"/>
      <c r="G448" s="45"/>
      <c r="H448" s="45"/>
      <c r="I448" s="45"/>
      <c r="J448" s="46"/>
      <c r="K448" s="47"/>
      <c r="L448" s="55"/>
      <c r="M448" s="55"/>
      <c r="N448" s="55"/>
      <c r="O448" s="129"/>
      <c r="P448" s="54"/>
      <c r="Q448" s="42"/>
      <c r="R448" s="42"/>
      <c r="S448" s="42"/>
      <c r="T448" s="42"/>
      <c r="AB448" t="s">
        <v>361</v>
      </c>
      <c r="AC448" s="2"/>
      <c r="AD448" s="2"/>
      <c r="AE448" s="2"/>
      <c r="AF448" s="1"/>
      <c r="AG448" s="2"/>
      <c r="AH448" s="2"/>
      <c r="AI448" s="2"/>
      <c r="AJ448" s="1"/>
      <c r="AM448" t="s">
        <v>361</v>
      </c>
      <c r="AN448" s="2"/>
      <c r="AO448" s="2"/>
      <c r="AP448" s="2"/>
      <c r="AQ448" s="1"/>
      <c r="AR448" s="2"/>
      <c r="AS448" s="2"/>
      <c r="AT448" s="1"/>
      <c r="AU448" s="2"/>
      <c r="AV448" s="2"/>
      <c r="AW448" s="1"/>
      <c r="AX448" s="2"/>
      <c r="AY448" s="2"/>
      <c r="AZ448" s="1"/>
      <c r="BA448" s="2"/>
      <c r="BB448" s="2"/>
      <c r="BC448" s="1"/>
      <c r="BD448" s="2"/>
      <c r="BE448" s="2"/>
      <c r="BF448" s="1"/>
      <c r="BG448" s="1"/>
      <c r="BH448" t="s">
        <v>361</v>
      </c>
      <c r="BI448" s="2"/>
      <c r="BJ448" s="2"/>
      <c r="BK448" s="2"/>
      <c r="BL448" s="1"/>
      <c r="BM448" s="2"/>
      <c r="BN448" s="2"/>
      <c r="BO448" s="1"/>
      <c r="BP448" s="2"/>
      <c r="BQ448" s="2"/>
      <c r="BR448" s="1"/>
      <c r="BS448" s="2"/>
      <c r="BT448" s="2"/>
      <c r="BU448" s="1"/>
      <c r="BV448" s="2"/>
      <c r="BW448" s="2"/>
      <c r="BX448" s="1"/>
      <c r="BY448" s="2"/>
      <c r="BZ448" s="2"/>
      <c r="CA448" s="1"/>
      <c r="CC448" t="s">
        <v>361</v>
      </c>
      <c r="CE448" s="23"/>
      <c r="CF448" s="23"/>
      <c r="CG448" s="23"/>
      <c r="CH448" s="24"/>
      <c r="CI448" s="2"/>
      <c r="CJ448" s="2"/>
      <c r="CK448" s="2"/>
      <c r="CL448" s="1"/>
      <c r="CN448" s="25" t="s">
        <v>361</v>
      </c>
      <c r="CO448" s="27"/>
      <c r="CP448" s="27"/>
      <c r="CQ448" s="28"/>
      <c r="CR448" s="27"/>
      <c r="CU448" s="30">
        <v>455</v>
      </c>
      <c r="CV448" s="30"/>
      <c r="CW448" s="34"/>
      <c r="CX448" s="34"/>
      <c r="CY448" s="34"/>
      <c r="CZ448" s="34"/>
      <c r="DA448" s="32"/>
      <c r="DB448" s="32"/>
      <c r="DF448" s="30"/>
      <c r="DG448" s="39"/>
      <c r="DK448" s="30">
        <v>450</v>
      </c>
      <c r="DL448" s="30"/>
      <c r="DM448" s="30"/>
      <c r="DN448" s="30"/>
      <c r="DO448" s="30"/>
    </row>
    <row r="449" spans="1:119" ht="15.75" x14ac:dyDescent="0.25">
      <c r="B449" t="s">
        <v>370</v>
      </c>
      <c r="C449" s="52"/>
      <c r="D449" s="52"/>
      <c r="E449" s="52"/>
      <c r="F449" s="124"/>
      <c r="G449" s="45"/>
      <c r="H449" s="45"/>
      <c r="I449" s="45"/>
      <c r="J449" s="46"/>
      <c r="K449" s="47"/>
      <c r="L449" s="55"/>
      <c r="M449" s="55"/>
      <c r="N449" s="55"/>
      <c r="O449" s="129"/>
      <c r="P449" s="54"/>
      <c r="Q449" s="42"/>
      <c r="R449" s="42"/>
      <c r="S449" s="42"/>
      <c r="T449" s="42"/>
      <c r="AB449" t="s">
        <v>370</v>
      </c>
      <c r="AC449" s="2"/>
      <c r="AD449" s="2"/>
      <c r="AE449" s="2"/>
      <c r="AF449" s="1"/>
      <c r="AG449" s="2"/>
      <c r="AH449" s="2"/>
      <c r="AI449" s="2"/>
      <c r="AJ449" s="1"/>
      <c r="AM449" t="s">
        <v>370</v>
      </c>
      <c r="AN449" s="2"/>
      <c r="AO449" s="2"/>
      <c r="AP449" s="2"/>
      <c r="AQ449" s="1"/>
      <c r="AR449" s="2"/>
      <c r="AS449" s="2"/>
      <c r="AT449" s="1"/>
      <c r="AU449" s="2"/>
      <c r="AV449" s="2"/>
      <c r="AW449" s="1"/>
      <c r="AX449" s="2"/>
      <c r="AY449" s="2"/>
      <c r="AZ449" s="1"/>
      <c r="BA449" s="2"/>
      <c r="BB449" s="2"/>
      <c r="BC449" s="1"/>
      <c r="BD449" s="2"/>
      <c r="BE449" s="2"/>
      <c r="BF449" s="1"/>
      <c r="BG449" s="1"/>
      <c r="BH449" t="s">
        <v>370</v>
      </c>
      <c r="BI449" s="2"/>
      <c r="BJ449" s="2"/>
      <c r="BK449" s="2"/>
      <c r="BL449" s="1"/>
      <c r="BM449" s="2"/>
      <c r="BN449" s="2"/>
      <c r="BO449" s="1"/>
      <c r="BP449" s="2"/>
      <c r="BQ449" s="2"/>
      <c r="BR449" s="1"/>
      <c r="BS449" s="2"/>
      <c r="BT449" s="2"/>
      <c r="BU449" s="1"/>
      <c r="BV449" s="2"/>
      <c r="BW449" s="2"/>
      <c r="BX449" s="1"/>
      <c r="BY449" s="2"/>
      <c r="BZ449" s="2"/>
      <c r="CA449" s="1"/>
      <c r="CC449" t="s">
        <v>370</v>
      </c>
      <c r="CE449" s="23"/>
      <c r="CF449" s="23"/>
      <c r="CG449" s="23"/>
      <c r="CH449" s="24"/>
      <c r="CI449" s="2"/>
      <c r="CJ449" s="2"/>
      <c r="CK449" s="2"/>
      <c r="CL449" s="1"/>
      <c r="CN449" s="25" t="s">
        <v>370</v>
      </c>
      <c r="CO449" s="27"/>
      <c r="CP449" s="27"/>
      <c r="CQ449" s="28"/>
      <c r="CR449" s="27"/>
      <c r="CU449" s="30">
        <v>465</v>
      </c>
      <c r="CV449" s="30"/>
      <c r="CW449" s="34"/>
      <c r="CX449" s="34"/>
      <c r="CY449" s="34"/>
      <c r="CZ449" s="34"/>
      <c r="DA449" s="32"/>
      <c r="DB449" s="32"/>
      <c r="DF449" s="30"/>
      <c r="DG449" s="39"/>
      <c r="DK449" s="30">
        <v>459</v>
      </c>
      <c r="DL449" s="30"/>
      <c r="DM449" s="30"/>
      <c r="DN449" s="30"/>
      <c r="DO449" s="30"/>
    </row>
    <row r="450" spans="1:119" ht="15.75" x14ac:dyDescent="0.25">
      <c r="A450" t="s">
        <v>737</v>
      </c>
      <c r="B450" t="s">
        <v>378</v>
      </c>
      <c r="C450" s="52"/>
      <c r="D450" s="52"/>
      <c r="E450" s="52"/>
      <c r="F450" s="124"/>
      <c r="G450" s="45"/>
      <c r="H450" s="45"/>
      <c r="I450" s="45"/>
      <c r="J450" s="46"/>
      <c r="K450" s="47"/>
      <c r="L450" s="55"/>
      <c r="M450" s="55"/>
      <c r="N450" s="55"/>
      <c r="O450" s="129"/>
      <c r="P450" s="54"/>
      <c r="Q450" s="42"/>
      <c r="R450" s="42"/>
      <c r="S450" s="42"/>
      <c r="T450" s="42"/>
      <c r="AB450" t="s">
        <v>378</v>
      </c>
      <c r="AC450" s="2"/>
      <c r="AD450" s="2"/>
      <c r="AE450" s="2"/>
      <c r="AF450" s="1"/>
      <c r="AG450" s="2"/>
      <c r="AH450" s="2"/>
      <c r="AI450" s="2"/>
      <c r="AJ450" s="1"/>
      <c r="AM450" t="s">
        <v>378</v>
      </c>
      <c r="AN450" s="2"/>
      <c r="AO450" s="2"/>
      <c r="AP450" s="2"/>
      <c r="AQ450" s="1"/>
      <c r="AR450" s="2"/>
      <c r="AS450" s="2"/>
      <c r="AT450" s="1"/>
      <c r="AU450" s="2"/>
      <c r="AV450" s="2"/>
      <c r="AW450" s="1"/>
      <c r="AX450" s="2"/>
      <c r="AY450" s="2"/>
      <c r="AZ450" s="1"/>
      <c r="BA450" s="2"/>
      <c r="BB450" s="2"/>
      <c r="BC450" s="1"/>
      <c r="BD450" s="2"/>
      <c r="BE450" s="2"/>
      <c r="BF450" s="1"/>
      <c r="BG450" s="1"/>
      <c r="BH450" t="s">
        <v>378</v>
      </c>
      <c r="BI450" s="2"/>
      <c r="BJ450" s="2"/>
      <c r="BK450" s="2"/>
      <c r="BL450" s="1"/>
      <c r="BM450" s="2"/>
      <c r="BN450" s="2"/>
      <c r="BO450" s="1"/>
      <c r="BP450" s="2"/>
      <c r="BQ450" s="2"/>
      <c r="BR450" s="1"/>
      <c r="BS450" s="2"/>
      <c r="BT450" s="2"/>
      <c r="BU450" s="1"/>
      <c r="BV450" s="2"/>
      <c r="BW450" s="2"/>
      <c r="BX450" s="1"/>
      <c r="BY450" s="2"/>
      <c r="BZ450" s="2"/>
      <c r="CA450" s="1"/>
      <c r="CC450" t="s">
        <v>378</v>
      </c>
      <c r="CE450" s="23"/>
      <c r="CF450" s="23"/>
      <c r="CG450" s="23"/>
      <c r="CH450" s="24"/>
      <c r="CI450" s="2"/>
      <c r="CJ450" s="2"/>
      <c r="CK450" s="2"/>
      <c r="CL450" s="1"/>
      <c r="CN450" s="25" t="s">
        <v>378</v>
      </c>
      <c r="CO450" s="27"/>
      <c r="CP450" s="27"/>
      <c r="CQ450" s="28"/>
      <c r="CR450" s="27"/>
      <c r="CU450" s="30">
        <v>474</v>
      </c>
      <c r="CV450" s="30"/>
      <c r="CW450" s="34"/>
      <c r="CX450" s="34"/>
      <c r="CY450" s="34"/>
      <c r="CZ450" s="34"/>
      <c r="DA450" s="32"/>
      <c r="DB450" s="32"/>
      <c r="DF450" s="30"/>
      <c r="DG450" s="39"/>
      <c r="DK450" s="30">
        <v>467</v>
      </c>
      <c r="DL450" s="30"/>
      <c r="DM450" s="30"/>
      <c r="DN450" s="30"/>
      <c r="DO450" s="30"/>
    </row>
    <row r="451" spans="1:119" ht="15.75" x14ac:dyDescent="0.25">
      <c r="A451" t="s">
        <v>738</v>
      </c>
      <c r="B451" t="s">
        <v>390</v>
      </c>
      <c r="C451" s="52"/>
      <c r="D451" s="52"/>
      <c r="E451" s="52"/>
      <c r="F451" s="124"/>
      <c r="G451" s="45"/>
      <c r="H451" s="45"/>
      <c r="I451" s="45"/>
      <c r="J451" s="46"/>
      <c r="K451" s="47"/>
      <c r="L451" s="55"/>
      <c r="M451" s="55"/>
      <c r="N451" s="55"/>
      <c r="O451" s="129"/>
      <c r="P451" s="54"/>
      <c r="Q451" s="42"/>
      <c r="R451" s="42"/>
      <c r="S451" s="42"/>
      <c r="T451" s="42"/>
      <c r="AB451" t="s">
        <v>390</v>
      </c>
      <c r="AC451" s="2"/>
      <c r="AD451" s="2"/>
      <c r="AE451" s="2"/>
      <c r="AF451" s="1"/>
      <c r="AG451" s="2"/>
      <c r="AH451" s="2"/>
      <c r="AI451" s="2"/>
      <c r="AJ451" s="1"/>
      <c r="AM451" t="s">
        <v>390</v>
      </c>
      <c r="AN451" s="2"/>
      <c r="AO451" s="2"/>
      <c r="AP451" s="2"/>
      <c r="AQ451" s="1"/>
      <c r="AR451" s="2"/>
      <c r="AS451" s="2"/>
      <c r="AT451" s="1"/>
      <c r="AU451" s="2"/>
      <c r="AV451" s="2"/>
      <c r="AW451" s="1"/>
      <c r="AX451" s="2"/>
      <c r="AY451" s="2"/>
      <c r="AZ451" s="1"/>
      <c r="BA451" s="2"/>
      <c r="BB451" s="2"/>
      <c r="BC451" s="1"/>
      <c r="BD451" s="2"/>
      <c r="BE451" s="2"/>
      <c r="BF451" s="1"/>
      <c r="BG451" s="1"/>
      <c r="BH451" t="s">
        <v>390</v>
      </c>
      <c r="BI451" s="2"/>
      <c r="BJ451" s="2"/>
      <c r="BK451" s="2"/>
      <c r="BL451" s="1"/>
      <c r="BM451" s="2"/>
      <c r="BN451" s="2"/>
      <c r="BO451" s="1"/>
      <c r="BP451" s="2"/>
      <c r="BQ451" s="2"/>
      <c r="BR451" s="1"/>
      <c r="BS451" s="2"/>
      <c r="BT451" s="2"/>
      <c r="BU451" s="1"/>
      <c r="BV451" s="2"/>
      <c r="BW451" s="2"/>
      <c r="BX451" s="1"/>
      <c r="BY451" s="2"/>
      <c r="BZ451" s="2"/>
      <c r="CA451" s="1"/>
      <c r="CC451" t="s">
        <v>390</v>
      </c>
      <c r="CE451" s="23"/>
      <c r="CF451" s="23"/>
      <c r="CG451" s="23"/>
      <c r="CH451" s="24"/>
      <c r="CI451" s="2"/>
      <c r="CJ451" s="2"/>
      <c r="CK451" s="2"/>
      <c r="CL451" s="1"/>
      <c r="CN451" s="25" t="s">
        <v>390</v>
      </c>
      <c r="CO451" s="27"/>
      <c r="CP451" s="27"/>
      <c r="CQ451" s="28"/>
      <c r="CR451" s="27"/>
      <c r="CU451" s="30">
        <v>487</v>
      </c>
      <c r="CV451" s="30"/>
      <c r="CW451" s="34"/>
      <c r="CX451" s="34"/>
      <c r="CY451" s="34"/>
      <c r="CZ451" s="34"/>
      <c r="DA451" s="32"/>
      <c r="DB451" s="32"/>
      <c r="DF451" s="30"/>
      <c r="DG451" s="39"/>
      <c r="DK451" s="30">
        <v>479</v>
      </c>
      <c r="DL451" s="30"/>
      <c r="DM451" s="30"/>
      <c r="DN451" s="30"/>
      <c r="DO451" s="30"/>
    </row>
    <row r="452" spans="1:119" ht="15.75" x14ac:dyDescent="0.25">
      <c r="A452" t="s">
        <v>739</v>
      </c>
      <c r="B452" t="s">
        <v>396</v>
      </c>
      <c r="C452" s="52"/>
      <c r="D452" s="52"/>
      <c r="E452" s="52"/>
      <c r="F452" s="124"/>
      <c r="G452" s="45"/>
      <c r="H452" s="45"/>
      <c r="I452" s="45"/>
      <c r="J452" s="46"/>
      <c r="K452" s="47"/>
      <c r="L452" s="55"/>
      <c r="M452" s="55"/>
      <c r="N452" s="55"/>
      <c r="O452" s="129"/>
      <c r="P452" s="54"/>
      <c r="Q452" s="42"/>
      <c r="R452" s="42"/>
      <c r="S452" s="42"/>
      <c r="T452" s="42"/>
      <c r="AB452" t="s">
        <v>396</v>
      </c>
      <c r="AC452" s="2"/>
      <c r="AD452" s="2"/>
      <c r="AE452" s="2"/>
      <c r="AF452" s="1"/>
      <c r="AG452" s="2"/>
      <c r="AH452" s="2"/>
      <c r="AI452" s="2"/>
      <c r="AJ452" s="1"/>
      <c r="AM452" t="s">
        <v>396</v>
      </c>
      <c r="AN452" s="2"/>
      <c r="AO452" s="2"/>
      <c r="AP452" s="2"/>
      <c r="AQ452" s="1"/>
      <c r="AR452" s="2"/>
      <c r="AS452" s="2"/>
      <c r="AT452" s="1"/>
      <c r="AU452" s="2"/>
      <c r="AV452" s="2"/>
      <c r="AW452" s="1"/>
      <c r="AX452" s="2"/>
      <c r="AY452" s="2"/>
      <c r="AZ452" s="1"/>
      <c r="BA452" s="2"/>
      <c r="BB452" s="2"/>
      <c r="BC452" s="1"/>
      <c r="BD452" s="2"/>
      <c r="BE452" s="2"/>
      <c r="BF452" s="1"/>
      <c r="BG452" s="1"/>
      <c r="BH452" t="s">
        <v>396</v>
      </c>
      <c r="BI452" s="2"/>
      <c r="BJ452" s="2"/>
      <c r="BK452" s="2"/>
      <c r="BL452" s="1"/>
      <c r="BM452" s="2"/>
      <c r="BN452" s="2"/>
      <c r="BO452" s="1"/>
      <c r="BP452" s="2"/>
      <c r="BQ452" s="2"/>
      <c r="BR452" s="1"/>
      <c r="BS452" s="2"/>
      <c r="BT452" s="2"/>
      <c r="BU452" s="1"/>
      <c r="BV452" s="2"/>
      <c r="BW452" s="2"/>
      <c r="BX452" s="1"/>
      <c r="BY452" s="2"/>
      <c r="BZ452" s="2"/>
      <c r="CA452" s="1"/>
      <c r="CC452" t="s">
        <v>396</v>
      </c>
      <c r="CE452" s="23"/>
      <c r="CF452" s="23"/>
      <c r="CG452" s="23"/>
      <c r="CH452" s="24"/>
      <c r="CI452" s="2"/>
      <c r="CJ452" s="2"/>
      <c r="CK452" s="2"/>
      <c r="CL452" s="1"/>
      <c r="CN452" s="25" t="s">
        <v>396</v>
      </c>
      <c r="CO452" s="27"/>
      <c r="CP452" s="27"/>
      <c r="CQ452" s="28"/>
      <c r="CR452" s="27"/>
      <c r="CU452" s="30">
        <v>494</v>
      </c>
      <c r="CV452" s="30"/>
      <c r="CW452" s="34"/>
      <c r="CX452" s="34"/>
      <c r="CY452" s="34"/>
      <c r="CZ452" s="34"/>
      <c r="DA452" s="32"/>
      <c r="DB452" s="32"/>
      <c r="DF452" s="30">
        <v>509</v>
      </c>
      <c r="DG452" s="39" t="s">
        <v>100</v>
      </c>
      <c r="DK452" s="30">
        <v>485</v>
      </c>
      <c r="DL452" s="30"/>
      <c r="DM452" s="30"/>
      <c r="DN452" s="30"/>
      <c r="DO452" s="30"/>
    </row>
    <row r="453" spans="1:119" ht="15.75" x14ac:dyDescent="0.25">
      <c r="A453" t="s">
        <v>740</v>
      </c>
      <c r="B453" t="s">
        <v>404</v>
      </c>
      <c r="C453" s="52"/>
      <c r="D453" s="52"/>
      <c r="E453" s="52"/>
      <c r="F453" s="124"/>
      <c r="G453" s="45"/>
      <c r="H453" s="45"/>
      <c r="I453" s="45"/>
      <c r="J453" s="46"/>
      <c r="K453" s="47"/>
      <c r="L453" s="55"/>
      <c r="M453" s="55"/>
      <c r="N453" s="55"/>
      <c r="O453" s="129"/>
      <c r="P453" s="54"/>
      <c r="Q453" s="42"/>
      <c r="R453" s="42"/>
      <c r="S453" s="42"/>
      <c r="T453" s="42"/>
      <c r="AB453" t="s">
        <v>404</v>
      </c>
      <c r="AC453" s="2"/>
      <c r="AD453" s="2"/>
      <c r="AE453" s="2"/>
      <c r="AF453" s="1"/>
      <c r="AG453" s="2"/>
      <c r="AH453" s="2"/>
      <c r="AI453" s="2"/>
      <c r="AJ453" s="1"/>
      <c r="AM453" t="s">
        <v>404</v>
      </c>
      <c r="AN453" s="2"/>
      <c r="AO453" s="2"/>
      <c r="AP453" s="2"/>
      <c r="AQ453" s="1"/>
      <c r="AR453" s="2"/>
      <c r="AS453" s="2"/>
      <c r="AT453" s="1"/>
      <c r="AU453" s="2"/>
      <c r="AV453" s="2"/>
      <c r="AW453" s="1"/>
      <c r="AX453" s="2"/>
      <c r="AY453" s="2"/>
      <c r="AZ453" s="1"/>
      <c r="BA453" s="2"/>
      <c r="BB453" s="2"/>
      <c r="BC453" s="1"/>
      <c r="BD453" s="2"/>
      <c r="BE453" s="2"/>
      <c r="BF453" s="1"/>
      <c r="BG453" s="1"/>
      <c r="BH453" t="s">
        <v>404</v>
      </c>
      <c r="BI453" s="2"/>
      <c r="BJ453" s="2"/>
      <c r="BK453" s="2"/>
      <c r="BL453" s="1"/>
      <c r="BM453" s="2"/>
      <c r="BN453" s="2"/>
      <c r="BO453" s="1"/>
      <c r="BP453" s="2"/>
      <c r="BQ453" s="2"/>
      <c r="BR453" s="1"/>
      <c r="BS453" s="2"/>
      <c r="BT453" s="2"/>
      <c r="BU453" s="1"/>
      <c r="BV453" s="2"/>
      <c r="BW453" s="2"/>
      <c r="BX453" s="1"/>
      <c r="BY453" s="2"/>
      <c r="BZ453" s="2"/>
      <c r="CA453" s="1"/>
      <c r="CC453" t="s">
        <v>404</v>
      </c>
      <c r="CE453" s="23"/>
      <c r="CF453" s="23"/>
      <c r="CG453" s="23"/>
      <c r="CH453" s="24"/>
      <c r="CI453" s="2"/>
      <c r="CJ453" s="2"/>
      <c r="CK453" s="2"/>
      <c r="CL453" s="1"/>
      <c r="CN453" s="25" t="s">
        <v>404</v>
      </c>
      <c r="CO453" s="27"/>
      <c r="CP453" s="27"/>
      <c r="CQ453" s="28"/>
      <c r="CR453" s="27"/>
      <c r="CU453" s="30">
        <v>503</v>
      </c>
      <c r="CV453" s="30"/>
      <c r="CW453" s="34"/>
      <c r="CX453" s="34"/>
      <c r="CY453" s="34"/>
      <c r="CZ453" s="34"/>
      <c r="DA453" s="32"/>
      <c r="DB453" s="32"/>
      <c r="DF453" s="30"/>
      <c r="DG453" s="39"/>
      <c r="DK453" s="30">
        <v>493</v>
      </c>
      <c r="DL453" s="30"/>
      <c r="DM453" s="30"/>
      <c r="DN453" s="30"/>
      <c r="DO453" s="30"/>
    </row>
    <row r="454" spans="1:119" ht="15.75" x14ac:dyDescent="0.25">
      <c r="A454" t="s">
        <v>741</v>
      </c>
      <c r="B454" t="s">
        <v>411</v>
      </c>
      <c r="C454" s="52"/>
      <c r="D454" s="52"/>
      <c r="E454" s="52"/>
      <c r="F454" s="124"/>
      <c r="G454" s="45"/>
      <c r="H454" s="45"/>
      <c r="I454" s="45"/>
      <c r="J454" s="46"/>
      <c r="K454" s="47"/>
      <c r="L454" s="55"/>
      <c r="M454" s="55"/>
      <c r="N454" s="55"/>
      <c r="O454" s="129"/>
      <c r="P454" s="54"/>
      <c r="Q454" s="42"/>
      <c r="R454" s="42"/>
      <c r="S454" s="42"/>
      <c r="T454" s="42"/>
      <c r="AB454" t="s">
        <v>411</v>
      </c>
      <c r="AC454" s="2"/>
      <c r="AD454" s="2"/>
      <c r="AE454" s="2"/>
      <c r="AF454" s="1"/>
      <c r="AG454" s="2"/>
      <c r="AH454" s="2"/>
      <c r="AI454" s="2"/>
      <c r="AJ454" s="1"/>
      <c r="AM454" t="s">
        <v>411</v>
      </c>
      <c r="AN454" s="2"/>
      <c r="AO454" s="2"/>
      <c r="AP454" s="2"/>
      <c r="AQ454" s="1"/>
      <c r="AR454" s="2"/>
      <c r="AS454" s="2"/>
      <c r="AT454" s="1"/>
      <c r="AU454" s="2"/>
      <c r="AV454" s="2"/>
      <c r="AW454" s="1"/>
      <c r="AX454" s="2"/>
      <c r="AY454" s="2"/>
      <c r="AZ454" s="1"/>
      <c r="BA454" s="2"/>
      <c r="BB454" s="2"/>
      <c r="BC454" s="1"/>
      <c r="BD454" s="2"/>
      <c r="BE454" s="2"/>
      <c r="BF454" s="1"/>
      <c r="BG454" s="1"/>
      <c r="BH454" t="s">
        <v>411</v>
      </c>
      <c r="BI454" s="2"/>
      <c r="BJ454" s="2"/>
      <c r="BK454" s="2"/>
      <c r="BL454" s="1"/>
      <c r="BM454" s="2"/>
      <c r="BN454" s="2"/>
      <c r="BO454" s="1"/>
      <c r="BP454" s="2"/>
      <c r="BQ454" s="2"/>
      <c r="BR454" s="1"/>
      <c r="BS454" s="2"/>
      <c r="BT454" s="2"/>
      <c r="BU454" s="1"/>
      <c r="BV454" s="2"/>
      <c r="BW454" s="2"/>
      <c r="BX454" s="1"/>
      <c r="BY454" s="2"/>
      <c r="BZ454" s="2"/>
      <c r="CA454" s="1"/>
      <c r="CC454" t="s">
        <v>411</v>
      </c>
      <c r="CE454" s="23"/>
      <c r="CF454" s="23"/>
      <c r="CG454" s="23"/>
      <c r="CH454" s="24"/>
      <c r="CI454" s="2"/>
      <c r="CJ454" s="2"/>
      <c r="CK454" s="2"/>
      <c r="CL454" s="1"/>
      <c r="CN454" s="25" t="s">
        <v>411</v>
      </c>
      <c r="CO454" s="27"/>
      <c r="CP454" s="27"/>
      <c r="CQ454" s="28"/>
      <c r="CR454" s="27"/>
      <c r="CU454" s="30">
        <v>511</v>
      </c>
      <c r="CV454" s="30"/>
      <c r="CW454" s="15"/>
      <c r="CX454" s="36"/>
      <c r="CY454" s="34"/>
      <c r="CZ454" s="34"/>
      <c r="DA454" s="32"/>
      <c r="DB454" s="32"/>
      <c r="DF454" s="30"/>
      <c r="DG454" s="39"/>
      <c r="DK454" s="30">
        <v>500</v>
      </c>
      <c r="DL454" s="30"/>
    </row>
    <row r="455" spans="1:119" ht="15.75" x14ac:dyDescent="0.25">
      <c r="B455" t="s">
        <v>412</v>
      </c>
      <c r="C455" s="52">
        <v>192.96058827249101</v>
      </c>
      <c r="D455" s="52">
        <v>193.545931222728</v>
      </c>
      <c r="E455" s="52">
        <v>0.58534295023699201</v>
      </c>
      <c r="F455" s="124">
        <v>3.0334844823876406E-3</v>
      </c>
      <c r="G455" s="45">
        <v>175.22642013906199</v>
      </c>
      <c r="H455" s="45">
        <v>175.22629657533301</v>
      </c>
      <c r="I455" s="45">
        <v>-1.2356372897670553E-4</v>
      </c>
      <c r="J455" s="46">
        <v>-7.0516608670452627E-7</v>
      </c>
      <c r="K455" s="47" t="s">
        <v>933</v>
      </c>
      <c r="L455" s="55">
        <f t="shared" ref="L455:L485" si="130">G455-CO455-CP455</f>
        <v>172.85702813906198</v>
      </c>
      <c r="M455" s="55">
        <f t="shared" ref="M455:M485" si="131">H455-CO455-CP455</f>
        <v>172.856904575333</v>
      </c>
      <c r="N455" s="55">
        <f t="shared" ref="N455:N496" si="132">M455-L455</f>
        <v>-1.2356372897670553E-4</v>
      </c>
      <c r="O455" s="129">
        <f t="shared" ref="O455:O496" si="133">N455/L455</f>
        <v>-7.1483196435206314E-7</v>
      </c>
      <c r="P455" s="54"/>
      <c r="Q455" s="42"/>
      <c r="R455" s="42"/>
      <c r="S455" s="42"/>
      <c r="T455" s="42"/>
      <c r="AB455" t="s">
        <v>412</v>
      </c>
      <c r="AC455" s="2">
        <v>192.96058827249101</v>
      </c>
      <c r="AD455" s="2">
        <v>192.914189424385</v>
      </c>
      <c r="AE455" s="2">
        <v>-4.6398848106008472E-2</v>
      </c>
      <c r="AF455" s="1">
        <v>-2.4045764226467804E-4</v>
      </c>
      <c r="AG455" s="2">
        <v>175.22642013906199</v>
      </c>
      <c r="AH455" s="2">
        <v>175.22642498853799</v>
      </c>
      <c r="AI455" s="2">
        <v>4.8494759994355263E-6</v>
      </c>
      <c r="AJ455" s="1">
        <v>2.7675484071334213E-8</v>
      </c>
      <c r="AM455" t="s">
        <v>412</v>
      </c>
      <c r="AN455" s="2">
        <v>192.96058827249101</v>
      </c>
      <c r="AO455" s="2">
        <v>192.775823622529</v>
      </c>
      <c r="AP455" s="2">
        <v>-0.18476464996200548</v>
      </c>
      <c r="AQ455" s="1">
        <v>-9.5752532481445613E-4</v>
      </c>
      <c r="AR455" s="2">
        <v>192.95863526049598</v>
      </c>
      <c r="AS455" s="2">
        <v>-1.9530119950275093E-3</v>
      </c>
      <c r="AT455" s="1">
        <v>-1.0121299963438888E-5</v>
      </c>
      <c r="AU455" s="2">
        <v>192.92858059467</v>
      </c>
      <c r="AV455" s="2">
        <v>-3.2007677821013658E-2</v>
      </c>
      <c r="AW455" s="1">
        <v>-1.6587676326843351E-4</v>
      </c>
      <c r="AX455" s="2">
        <v>192.88635459384099</v>
      </c>
      <c r="AY455" s="2">
        <v>-7.4233678650017509E-2</v>
      </c>
      <c r="AZ455" s="1">
        <v>-3.8470901915570323E-4</v>
      </c>
      <c r="BA455" s="2">
        <v>192.971334356478</v>
      </c>
      <c r="BB455" s="2">
        <v>1.0746083986987287E-2</v>
      </c>
      <c r="BC455" s="1">
        <v>5.5690563980931222E-5</v>
      </c>
      <c r="BD455" s="2">
        <v>192.71693440856902</v>
      </c>
      <c r="BE455" s="2">
        <v>-0.24365386392199184</v>
      </c>
      <c r="BF455" s="1">
        <v>-1.2627131068750365E-3</v>
      </c>
      <c r="BG455" s="1"/>
      <c r="BH455" t="s">
        <v>412</v>
      </c>
      <c r="BI455" s="2">
        <v>175.22642013906199</v>
      </c>
      <c r="BJ455" s="2">
        <v>175.226439572072</v>
      </c>
      <c r="BK455" s="2">
        <v>1.943301001006148E-5</v>
      </c>
      <c r="BL455" s="1">
        <v>1.109022828557428E-7</v>
      </c>
      <c r="BM455" s="2">
        <v>175.226420341834</v>
      </c>
      <c r="BN455" s="2">
        <v>2.0277201429053093E-7</v>
      </c>
      <c r="BO455" s="1">
        <v>1.1572000051682184E-9</v>
      </c>
      <c r="BP455" s="2">
        <v>175.226423588757</v>
      </c>
      <c r="BQ455" s="2">
        <v>3.4496950149787153E-6</v>
      </c>
      <c r="BR455" s="1">
        <v>1.9687071231843875E-8</v>
      </c>
      <c r="BS455" s="2">
        <v>175.22642793094701</v>
      </c>
      <c r="BT455" s="2">
        <v>7.7918850251990079E-6</v>
      </c>
      <c r="BU455" s="1">
        <v>4.446752389859512E-8</v>
      </c>
      <c r="BV455" s="2">
        <v>175.226419025426</v>
      </c>
      <c r="BW455" s="2">
        <v>-1.1136359887586877E-6</v>
      </c>
      <c r="BX455" s="1">
        <v>-6.3554114035708288E-9</v>
      </c>
      <c r="BY455" s="2">
        <v>175.22644497888498</v>
      </c>
      <c r="BZ455" s="2">
        <v>2.4839822998501404E-5</v>
      </c>
      <c r="CA455" s="1">
        <v>1.4175843448030379E-7</v>
      </c>
      <c r="CC455" t="s">
        <v>412</v>
      </c>
      <c r="CE455" s="23">
        <v>192.96058827249101</v>
      </c>
      <c r="CF455" s="23">
        <v>193.65248021543499</v>
      </c>
      <c r="CG455" s="23">
        <v>0.69189194294398249</v>
      </c>
      <c r="CH455" s="24">
        <v>3.5856645605107772E-3</v>
      </c>
      <c r="CI455" s="2">
        <v>175.22642013906199</v>
      </c>
      <c r="CJ455" s="2">
        <v>175.22629141252</v>
      </c>
      <c r="CK455" s="2">
        <v>-1.2872654198758937E-4</v>
      </c>
      <c r="CL455" s="1">
        <v>-7.3462975437967803E-7</v>
      </c>
      <c r="CN455" s="25" t="s">
        <v>412</v>
      </c>
      <c r="CO455" s="27">
        <v>0</v>
      </c>
      <c r="CP455" s="27">
        <v>2.3693919999999999</v>
      </c>
      <c r="CQ455" s="28">
        <f t="shared" ref="CQ455:CQ485" si="134">CH509-CO455-CP455</f>
        <v>-2.3563031794603271</v>
      </c>
      <c r="CR455" s="27">
        <f t="shared" ref="CR455:CR485" si="135">CI509-CO455-CP455</f>
        <v>17.137730348505997</v>
      </c>
      <c r="CU455" s="30">
        <v>513</v>
      </c>
      <c r="CV455" s="30"/>
      <c r="CW455" s="15"/>
      <c r="CX455" s="36"/>
      <c r="CY455" s="34"/>
      <c r="CZ455" s="34"/>
      <c r="DA455" s="32"/>
      <c r="DB455" s="32"/>
      <c r="DF455" s="30"/>
      <c r="DG455" s="39"/>
      <c r="DK455" s="30">
        <v>501</v>
      </c>
      <c r="DL455" s="30"/>
    </row>
    <row r="456" spans="1:119" ht="15.75" x14ac:dyDescent="0.25">
      <c r="B456" t="s">
        <v>413</v>
      </c>
      <c r="C456" s="52">
        <v>69.468320839591996</v>
      </c>
      <c r="D456" s="52">
        <v>69.810512017282988</v>
      </c>
      <c r="E456" s="52">
        <v>0.34219117769099228</v>
      </c>
      <c r="F456" s="124">
        <v>4.9258593493448554E-3</v>
      </c>
      <c r="G456" s="45">
        <v>69.026864499362006</v>
      </c>
      <c r="H456" s="45">
        <v>69.026902444168996</v>
      </c>
      <c r="I456" s="45">
        <v>3.7944806990708457E-5</v>
      </c>
      <c r="J456" s="46">
        <v>5.4971071431267418E-7</v>
      </c>
      <c r="K456" s="47" t="s">
        <v>933</v>
      </c>
      <c r="L456" s="55">
        <f t="shared" si="130"/>
        <v>68.275924499362006</v>
      </c>
      <c r="M456" s="55">
        <f t="shared" si="131"/>
        <v>68.275962444168997</v>
      </c>
      <c r="N456" s="55">
        <f t="shared" si="132"/>
        <v>3.7944806990708457E-5</v>
      </c>
      <c r="O456" s="129">
        <f t="shared" si="133"/>
        <v>5.5575676593091061E-7</v>
      </c>
      <c r="P456" s="54"/>
      <c r="Q456" s="42"/>
      <c r="R456" s="42"/>
      <c r="S456" s="42"/>
      <c r="T456" s="42"/>
      <c r="AB456" t="s">
        <v>413</v>
      </c>
      <c r="AC456" s="2">
        <v>69.468320839591996</v>
      </c>
      <c r="AD456" s="2">
        <v>69.44708478377099</v>
      </c>
      <c r="AE456" s="2">
        <v>-2.1236055821006516E-2</v>
      </c>
      <c r="AF456" s="1">
        <v>-3.0569410004946423E-4</v>
      </c>
      <c r="AG456" s="2">
        <v>69.026864499362006</v>
      </c>
      <c r="AH456" s="2">
        <v>69.026861861293995</v>
      </c>
      <c r="AI456" s="2">
        <v>-2.6380680111515176E-6</v>
      </c>
      <c r="AJ456" s="1">
        <v>-3.8217989912838942E-8</v>
      </c>
      <c r="AM456" t="s">
        <v>413</v>
      </c>
      <c r="AN456" s="2">
        <v>69.468320839591996</v>
      </c>
      <c r="AO456" s="2">
        <v>69.383813401832001</v>
      </c>
      <c r="AP456" s="2">
        <v>-8.4507437759995696E-2</v>
      </c>
      <c r="AQ456" s="1">
        <v>-1.2164888504377447E-3</v>
      </c>
      <c r="AR456" s="2">
        <v>69.467426783099</v>
      </c>
      <c r="AS456" s="2">
        <v>-8.9405649299578727E-4</v>
      </c>
      <c r="AT456" s="1">
        <v>-1.2869988538520118E-5</v>
      </c>
      <c r="AU456" s="2">
        <v>69.453513164192998</v>
      </c>
      <c r="AV456" s="2">
        <v>-1.4807675398998299E-2</v>
      </c>
      <c r="AW456" s="1">
        <v>-2.1315723800479397E-4</v>
      </c>
      <c r="AX456" s="2">
        <v>69.434349774401994</v>
      </c>
      <c r="AY456" s="2">
        <v>-3.3971065190002037E-2</v>
      </c>
      <c r="AZ456" s="1">
        <v>-4.8901520548400739E-4</v>
      </c>
      <c r="BA456" s="2">
        <v>69.473240520876004</v>
      </c>
      <c r="BB456" s="2">
        <v>4.9196812840079929E-3</v>
      </c>
      <c r="BC456" s="1">
        <v>7.0819061473616684E-5</v>
      </c>
      <c r="BD456" s="2">
        <v>69.356737908984002</v>
      </c>
      <c r="BE456" s="2">
        <v>-0.11158293060799451</v>
      </c>
      <c r="BF456" s="1">
        <v>-1.6062419425056866E-3</v>
      </c>
      <c r="BG456" s="1"/>
      <c r="BH456" t="s">
        <v>413</v>
      </c>
      <c r="BI456" s="2">
        <v>69.026864499362006</v>
      </c>
      <c r="BJ456" s="2">
        <v>69.026853875813003</v>
      </c>
      <c r="BK456" s="2">
        <v>-1.0623549002275468E-5</v>
      </c>
      <c r="BL456" s="1">
        <v>-1.5390455700582572E-7</v>
      </c>
      <c r="BM456" s="2">
        <v>69.026864388663</v>
      </c>
      <c r="BN456" s="2">
        <v>-1.1069900551774481E-7</v>
      </c>
      <c r="BO456" s="1">
        <v>-1.6037090243142649E-9</v>
      </c>
      <c r="BP456" s="2">
        <v>69.026862663030002</v>
      </c>
      <c r="BQ456" s="2">
        <v>-1.8363320037906306E-6</v>
      </c>
      <c r="BR456" s="1">
        <v>-2.6603149615865911E-8</v>
      </c>
      <c r="BS456" s="2">
        <v>69.02686027055401</v>
      </c>
      <c r="BT456" s="2">
        <v>-4.2288079953323177E-6</v>
      </c>
      <c r="BU456" s="1">
        <v>-6.126322013904316E-8</v>
      </c>
      <c r="BV456" s="2">
        <v>69.026865107930007</v>
      </c>
      <c r="BW456" s="2">
        <v>6.0856800132569333E-7</v>
      </c>
      <c r="BX456" s="1">
        <v>8.816393526484433E-9</v>
      </c>
      <c r="BY456" s="2">
        <v>69.026850348045002</v>
      </c>
      <c r="BZ456" s="2">
        <v>-1.4151317003552322E-5</v>
      </c>
      <c r="CA456" s="1">
        <v>-2.0501173139166879E-7</v>
      </c>
      <c r="CC456" t="s">
        <v>413</v>
      </c>
      <c r="CE456" s="23">
        <v>69.468320839591996</v>
      </c>
      <c r="CF456" s="23">
        <v>69.859623221397001</v>
      </c>
      <c r="CG456" s="23">
        <v>0.39130238180500498</v>
      </c>
      <c r="CH456" s="24">
        <v>5.6328176221295753E-3</v>
      </c>
      <c r="CI456" s="2">
        <v>69.026864499362006</v>
      </c>
      <c r="CJ456" s="2">
        <v>69.026908087606998</v>
      </c>
      <c r="CK456" s="2">
        <v>4.3588244992065484E-5</v>
      </c>
      <c r="CL456" s="1">
        <v>6.31467839488325E-7</v>
      </c>
      <c r="CN456" s="25" t="s">
        <v>413</v>
      </c>
      <c r="CO456" s="27">
        <v>0</v>
      </c>
      <c r="CP456" s="27">
        <v>0.75094000000000005</v>
      </c>
      <c r="CQ456" s="28">
        <f t="shared" si="134"/>
        <v>-0.79352949907225367</v>
      </c>
      <c r="CR456" s="27">
        <f t="shared" si="135"/>
        <v>8.8717732348740004</v>
      </c>
      <c r="CU456" s="30">
        <v>514</v>
      </c>
      <c r="CV456" s="30"/>
      <c r="CW456" s="31"/>
      <c r="CX456" s="31"/>
      <c r="CY456" s="31"/>
      <c r="CZ456" s="30"/>
      <c r="DA456" s="30"/>
      <c r="DB456" s="30"/>
      <c r="DF456" s="30"/>
      <c r="DG456" s="39"/>
      <c r="DK456" s="30">
        <v>502</v>
      </c>
      <c r="DL456" s="30"/>
    </row>
    <row r="457" spans="1:119" ht="15.75" x14ac:dyDescent="0.25">
      <c r="A457" t="s">
        <v>742</v>
      </c>
      <c r="B457" t="s">
        <v>414</v>
      </c>
      <c r="C457" s="52">
        <v>82.433221634130007</v>
      </c>
      <c r="D457" s="52">
        <v>82.512814501309009</v>
      </c>
      <c r="E457" s="52">
        <v>7.9592867179002269E-2</v>
      </c>
      <c r="F457" s="124">
        <v>9.6554357091932779E-4</v>
      </c>
      <c r="G457" s="45">
        <v>79.025245256502004</v>
      </c>
      <c r="H457" s="45">
        <v>79.025209185258007</v>
      </c>
      <c r="I457" s="45">
        <v>-3.6071243997071178E-5</v>
      </c>
      <c r="J457" s="46">
        <v>-4.5645216133136045E-7</v>
      </c>
      <c r="K457" s="47" t="s">
        <v>933</v>
      </c>
      <c r="L457" s="55">
        <f t="shared" si="130"/>
        <v>77.852740256502003</v>
      </c>
      <c r="M457" s="55">
        <f t="shared" si="131"/>
        <v>77.852704185258006</v>
      </c>
      <c r="N457" s="55">
        <f t="shared" si="132"/>
        <v>-3.6071243997071178E-5</v>
      </c>
      <c r="O457" s="129">
        <f t="shared" si="133"/>
        <v>-4.6332658141803336E-7</v>
      </c>
      <c r="P457" s="54"/>
      <c r="Q457" s="42"/>
      <c r="R457" s="42"/>
      <c r="S457" s="42"/>
      <c r="T457" s="42"/>
      <c r="AB457" t="s">
        <v>414</v>
      </c>
      <c r="AC457" s="2">
        <v>82.433221634130007</v>
      </c>
      <c r="AD457" s="2">
        <v>82.400180871668994</v>
      </c>
      <c r="AE457" s="2">
        <v>-3.3040762461013173E-2</v>
      </c>
      <c r="AF457" s="1">
        <v>-4.0081852687573759E-4</v>
      </c>
      <c r="AG457" s="2">
        <v>79.025245256502004</v>
      </c>
      <c r="AH457" s="2">
        <v>79.025242804960996</v>
      </c>
      <c r="AI457" s="2">
        <v>-2.4515410075309774E-6</v>
      </c>
      <c r="AJ457" s="1">
        <v>-3.1022251175225178E-8</v>
      </c>
      <c r="AM457" t="s">
        <v>414</v>
      </c>
      <c r="AN457" s="2">
        <v>82.433221634130007</v>
      </c>
      <c r="AO457" s="2">
        <v>82.301393343269012</v>
      </c>
      <c r="AP457" s="2">
        <v>-0.13182829086099446</v>
      </c>
      <c r="AQ457" s="1">
        <v>-1.5992131357682288E-3</v>
      </c>
      <c r="AR457" s="2">
        <v>82.431831761037003</v>
      </c>
      <c r="AS457" s="2">
        <v>-1.3898730930037573E-3</v>
      </c>
      <c r="AT457" s="1">
        <v>-1.6860594132454787E-5</v>
      </c>
      <c r="AU457" s="2">
        <v>82.411147194581005</v>
      </c>
      <c r="AV457" s="2">
        <v>-2.2074439549001568E-2</v>
      </c>
      <c r="AW457" s="1">
        <v>-2.6778571929381005E-4</v>
      </c>
      <c r="AX457" s="2">
        <v>82.380338835140009</v>
      </c>
      <c r="AY457" s="2">
        <v>-5.2882798989998037E-2</v>
      </c>
      <c r="AZ457" s="1">
        <v>-6.415228950375373E-4</v>
      </c>
      <c r="BA457" s="2">
        <v>82.440867778954996</v>
      </c>
      <c r="BB457" s="2">
        <v>7.6461448249887098E-3</v>
      </c>
      <c r="BC457" s="1">
        <v>9.2755622956545468E-5</v>
      </c>
      <c r="BD457" s="2">
        <v>82.260015479403009</v>
      </c>
      <c r="BE457" s="2">
        <v>-0.17320615472699785</v>
      </c>
      <c r="BF457" s="1">
        <v>-2.1011693015681549E-3</v>
      </c>
      <c r="BG457" s="1"/>
      <c r="BH457" t="s">
        <v>414</v>
      </c>
      <c r="BI457" s="2">
        <v>79.025245256502004</v>
      </c>
      <c r="BJ457" s="2">
        <v>79.025235317031999</v>
      </c>
      <c r="BK457" s="2">
        <v>-9.9394700043831108E-6</v>
      </c>
      <c r="BL457" s="1">
        <v>-1.2577588303739325E-7</v>
      </c>
      <c r="BM457" s="2">
        <v>79.025245153690989</v>
      </c>
      <c r="BN457" s="2">
        <v>-1.0281101481268706E-7</v>
      </c>
      <c r="BO457" s="1">
        <v>-1.3009895063151105E-9</v>
      </c>
      <c r="BP457" s="2">
        <v>79.025243705516999</v>
      </c>
      <c r="BQ457" s="2">
        <v>-1.5509850044281848E-6</v>
      </c>
      <c r="BR457" s="1">
        <v>-1.9626449742660857E-8</v>
      </c>
      <c r="BS457" s="2">
        <v>79.025241325353988</v>
      </c>
      <c r="BT457" s="2">
        <v>-3.9311480151127398E-6</v>
      </c>
      <c r="BU457" s="1">
        <v>-4.9745470606929809E-8</v>
      </c>
      <c r="BV457" s="2">
        <v>79.025245821597991</v>
      </c>
      <c r="BW457" s="2">
        <v>5.6509598778120562E-7</v>
      </c>
      <c r="BX457" s="1">
        <v>7.1508286490855392E-9</v>
      </c>
      <c r="BY457" s="2">
        <v>79.025231984197006</v>
      </c>
      <c r="BZ457" s="2">
        <v>-1.3272304997258288E-5</v>
      </c>
      <c r="CA457" s="1">
        <v>-1.6795019052682124E-7</v>
      </c>
      <c r="CC457" t="s">
        <v>414</v>
      </c>
      <c r="CE457" s="23">
        <v>82.433221634130007</v>
      </c>
      <c r="CF457" s="23">
        <v>82.587120381184988</v>
      </c>
      <c r="CG457" s="23">
        <v>0.1538987470549813</v>
      </c>
      <c r="CH457" s="24">
        <v>1.8669505328572803E-3</v>
      </c>
      <c r="CI457" s="2">
        <v>79.025245256502004</v>
      </c>
      <c r="CJ457" s="2">
        <v>79.025215379236002</v>
      </c>
      <c r="CK457" s="2">
        <v>-2.9877266001676617E-5</v>
      </c>
      <c r="CL457" s="1">
        <v>-3.7807242362488447E-7</v>
      </c>
      <c r="CN457" s="25" t="s">
        <v>414</v>
      </c>
      <c r="CO457" s="27">
        <v>0</v>
      </c>
      <c r="CP457" s="27">
        <v>1.1725049999999999</v>
      </c>
      <c r="CQ457" s="28">
        <f t="shared" si="134"/>
        <v>-1.1725049999999999</v>
      </c>
      <c r="CR457" s="27">
        <f t="shared" si="135"/>
        <v>-1.1725049999999999</v>
      </c>
      <c r="CU457" s="30">
        <v>515</v>
      </c>
      <c r="CV457" s="30"/>
      <c r="CW457" s="31"/>
      <c r="CX457" s="31"/>
      <c r="CY457" s="31"/>
      <c r="CZ457" s="30"/>
      <c r="DA457" s="30"/>
      <c r="DB457" s="30"/>
      <c r="DF457" s="30"/>
      <c r="DG457" s="39"/>
      <c r="DK457" s="30">
        <v>503</v>
      </c>
      <c r="DL457" s="30"/>
    </row>
    <row r="458" spans="1:119" ht="15.75" x14ac:dyDescent="0.25">
      <c r="A458" t="s">
        <v>743</v>
      </c>
      <c r="B458" t="s">
        <v>415</v>
      </c>
      <c r="C458" s="52">
        <v>104.754194455565</v>
      </c>
      <c r="D458" s="52">
        <v>103.91450945719001</v>
      </c>
      <c r="E458" s="52">
        <v>-0.83968499837499166</v>
      </c>
      <c r="F458" s="124">
        <v>-8.0157649317915587E-3</v>
      </c>
      <c r="G458" s="45">
        <v>115.87966406105799</v>
      </c>
      <c r="H458" s="45">
        <v>115.87966406105799</v>
      </c>
      <c r="I458" s="45">
        <v>0</v>
      </c>
      <c r="J458" s="46">
        <v>0</v>
      </c>
      <c r="K458" s="47" t="s">
        <v>933</v>
      </c>
      <c r="L458" s="55">
        <f t="shared" si="130"/>
        <v>114.51824106105799</v>
      </c>
      <c r="M458" s="55">
        <f t="shared" si="131"/>
        <v>114.51824106105799</v>
      </c>
      <c r="N458" s="55">
        <f t="shared" si="132"/>
        <v>0</v>
      </c>
      <c r="O458" s="129">
        <f t="shared" si="133"/>
        <v>0</v>
      </c>
      <c r="P458" s="54"/>
      <c r="Q458" s="42"/>
      <c r="R458" s="42"/>
      <c r="S458" s="42"/>
      <c r="T458" s="42"/>
      <c r="AB458" t="s">
        <v>415</v>
      </c>
      <c r="AC458" s="2">
        <v>104.754194455565</v>
      </c>
      <c r="AD458" s="2">
        <v>104.72175763920499</v>
      </c>
      <c r="AE458" s="2">
        <v>-3.2436816360004173E-2</v>
      </c>
      <c r="AF458" s="1">
        <v>-3.0964694567684674E-4</v>
      </c>
      <c r="AG458" s="2">
        <v>115.87966406105799</v>
      </c>
      <c r="AH458" s="2">
        <v>115.87966406105799</v>
      </c>
      <c r="AI458" s="2">
        <v>0</v>
      </c>
      <c r="AJ458" s="1">
        <v>0</v>
      </c>
      <c r="AM458" t="s">
        <v>415</v>
      </c>
      <c r="AN458" s="2">
        <v>104.754194455565</v>
      </c>
      <c r="AO458" s="2">
        <v>104.62407690772501</v>
      </c>
      <c r="AP458" s="2">
        <v>-0.13011754783998697</v>
      </c>
      <c r="AQ458" s="1">
        <v>-1.2421225566789183E-3</v>
      </c>
      <c r="AR458" s="2">
        <v>104.75283236292199</v>
      </c>
      <c r="AS458" s="2">
        <v>-1.3620926430064628E-3</v>
      </c>
      <c r="AT458" s="1">
        <v>-1.3002750391863688E-5</v>
      </c>
      <c r="AU458" s="2">
        <v>104.734478549952</v>
      </c>
      <c r="AV458" s="2">
        <v>-1.9715905612997631E-2</v>
      </c>
      <c r="AW458" s="1">
        <v>-1.8821113288557427E-4</v>
      </c>
      <c r="AX458" s="2">
        <v>104.702221771354</v>
      </c>
      <c r="AY458" s="2">
        <v>-5.1972684210994657E-2</v>
      </c>
      <c r="AZ458" s="1">
        <v>-4.961394097974818E-4</v>
      </c>
      <c r="BA458" s="2">
        <v>104.76168403357499</v>
      </c>
      <c r="BB458" s="2">
        <v>7.4895780099950571E-3</v>
      </c>
      <c r="BC458" s="1">
        <v>7.1496688499399536E-5</v>
      </c>
      <c r="BD458" s="2">
        <v>104.584972286837</v>
      </c>
      <c r="BE458" s="2">
        <v>-0.16922216872799822</v>
      </c>
      <c r="BF458" s="1">
        <v>-1.6154214120731889E-3</v>
      </c>
      <c r="BG458" s="1"/>
      <c r="BH458" t="s">
        <v>415</v>
      </c>
      <c r="BI458" s="2">
        <v>115.87966406105799</v>
      </c>
      <c r="BJ458" s="2">
        <v>115.87966406105799</v>
      </c>
      <c r="BK458" s="2">
        <v>0</v>
      </c>
      <c r="BL458" s="1">
        <v>0</v>
      </c>
      <c r="BM458" s="2">
        <v>115.87966406105799</v>
      </c>
      <c r="BN458" s="2">
        <v>0</v>
      </c>
      <c r="BO458" s="1">
        <v>0</v>
      </c>
      <c r="BP458" s="2">
        <v>115.87966406105799</v>
      </c>
      <c r="BQ458" s="2">
        <v>0</v>
      </c>
      <c r="BR458" s="1">
        <v>0</v>
      </c>
      <c r="BS458" s="2">
        <v>115.87966406105799</v>
      </c>
      <c r="BT458" s="2">
        <v>0</v>
      </c>
      <c r="BU458" s="1">
        <v>0</v>
      </c>
      <c r="BV458" s="2">
        <v>115.87966406105799</v>
      </c>
      <c r="BW458" s="2">
        <v>0</v>
      </c>
      <c r="BX458" s="1">
        <v>0</v>
      </c>
      <c r="BY458" s="2">
        <v>115.87966406105799</v>
      </c>
      <c r="BZ458" s="2">
        <v>0</v>
      </c>
      <c r="CA458" s="1">
        <v>0</v>
      </c>
      <c r="CC458" t="s">
        <v>415</v>
      </c>
      <c r="CE458" s="23">
        <v>104.754194455565</v>
      </c>
      <c r="CF458" s="23">
        <v>103.98319006860299</v>
      </c>
      <c r="CG458" s="23">
        <v>-0.77100438696200513</v>
      </c>
      <c r="CH458" s="24">
        <v>-7.3601290236550146E-3</v>
      </c>
      <c r="CI458" s="2">
        <v>115.87966406105799</v>
      </c>
      <c r="CJ458" s="2">
        <v>115.87966406105799</v>
      </c>
      <c r="CK458" s="2">
        <v>0</v>
      </c>
      <c r="CL458" s="1">
        <v>0</v>
      </c>
      <c r="CN458" s="25" t="s">
        <v>415</v>
      </c>
      <c r="CO458" s="27">
        <v>0</v>
      </c>
      <c r="CP458" s="27">
        <v>1.361423</v>
      </c>
      <c r="CQ458" s="28">
        <f t="shared" si="134"/>
        <v>-1.361423</v>
      </c>
      <c r="CR458" s="27">
        <f t="shared" si="135"/>
        <v>-1.361423</v>
      </c>
      <c r="CU458" s="30">
        <v>516</v>
      </c>
      <c r="CV458" s="30"/>
      <c r="CW458" s="31"/>
      <c r="CX458" s="31"/>
      <c r="CY458" s="31"/>
      <c r="CZ458" s="30"/>
      <c r="DA458" s="30"/>
      <c r="DB458" s="30"/>
      <c r="DF458" s="30"/>
      <c r="DG458" s="39"/>
      <c r="DK458" s="30">
        <v>504</v>
      </c>
      <c r="DL458" s="30"/>
    </row>
    <row r="459" spans="1:119" ht="15.75" x14ac:dyDescent="0.25">
      <c r="A459" t="s">
        <v>744</v>
      </c>
      <c r="B459" t="s">
        <v>416</v>
      </c>
      <c r="C459" s="52">
        <v>89.027221049553006</v>
      </c>
      <c r="D459" s="52">
        <v>90.049120932530002</v>
      </c>
      <c r="E459" s="52">
        <v>1.0218998829769959</v>
      </c>
      <c r="F459" s="124">
        <v>1.1478510403106946E-2</v>
      </c>
      <c r="G459" s="45">
        <v>91.875883514565999</v>
      </c>
      <c r="H459" s="45">
        <v>91.875883514565999</v>
      </c>
      <c r="I459" s="45">
        <v>0</v>
      </c>
      <c r="J459" s="46">
        <v>0</v>
      </c>
      <c r="K459" s="47" t="s">
        <v>933</v>
      </c>
      <c r="L459" s="55">
        <f t="shared" si="130"/>
        <v>91.075895514566</v>
      </c>
      <c r="M459" s="55">
        <f t="shared" si="131"/>
        <v>91.075895514566</v>
      </c>
      <c r="N459" s="55">
        <f t="shared" si="132"/>
        <v>0</v>
      </c>
      <c r="O459" s="129">
        <f t="shared" si="133"/>
        <v>0</v>
      </c>
      <c r="P459" s="54"/>
      <c r="Q459" s="42"/>
      <c r="R459" s="42"/>
      <c r="S459" s="42"/>
      <c r="T459" s="42"/>
      <c r="AB459" t="s">
        <v>416</v>
      </c>
      <c r="AC459" s="2">
        <v>89.027221049553006</v>
      </c>
      <c r="AD459" s="2">
        <v>89.032712901058005</v>
      </c>
      <c r="AE459" s="2">
        <v>5.4918515049990901E-3</v>
      </c>
      <c r="AF459" s="1">
        <v>6.1687329338768165E-5</v>
      </c>
      <c r="AG459" s="2">
        <v>91.875883514565999</v>
      </c>
      <c r="AH459" s="2">
        <v>91.875883514565999</v>
      </c>
      <c r="AI459" s="2">
        <v>0</v>
      </c>
      <c r="AJ459" s="1">
        <v>0</v>
      </c>
      <c r="AM459" t="s">
        <v>416</v>
      </c>
      <c r="AN459" s="2">
        <v>89.027221049553006</v>
      </c>
      <c r="AO459" s="2">
        <v>89.049921092040009</v>
      </c>
      <c r="AP459" s="2">
        <v>2.2700042487002747E-2</v>
      </c>
      <c r="AQ459" s="1">
        <v>2.5497867078618332E-4</v>
      </c>
      <c r="AR459" s="2">
        <v>89.027449387642989</v>
      </c>
      <c r="AS459" s="2">
        <v>2.2833808998257155E-4</v>
      </c>
      <c r="AT459" s="1">
        <v>2.564812057375995E-6</v>
      </c>
      <c r="AU459" s="2">
        <v>89.028685238832992</v>
      </c>
      <c r="AV459" s="2">
        <v>1.4641892799858169E-3</v>
      </c>
      <c r="AW459" s="1">
        <v>1.6446534697189321E-5</v>
      </c>
      <c r="AX459" s="2">
        <v>89.036074680159004</v>
      </c>
      <c r="AY459" s="2">
        <v>8.8536306059978642E-3</v>
      </c>
      <c r="AZ459" s="1">
        <v>9.9448578778729805E-5</v>
      </c>
      <c r="BA459" s="2">
        <v>89.025969102624998</v>
      </c>
      <c r="BB459" s="2">
        <v>-1.2519469280078965E-3</v>
      </c>
      <c r="BC459" s="1">
        <v>-1.4062518331455685E-5</v>
      </c>
      <c r="BD459" s="2">
        <v>89.055087957661996</v>
      </c>
      <c r="BE459" s="2">
        <v>2.7866908108990174E-2</v>
      </c>
      <c r="BF459" s="1">
        <v>3.1301558984391203E-4</v>
      </c>
      <c r="BG459" s="1"/>
      <c r="BH459" t="s">
        <v>416</v>
      </c>
      <c r="BI459" s="2">
        <v>91.875883514565999</v>
      </c>
      <c r="BJ459" s="2">
        <v>91.875883514565999</v>
      </c>
      <c r="BK459" s="2">
        <v>0</v>
      </c>
      <c r="BL459" s="1">
        <v>0</v>
      </c>
      <c r="BM459" s="2">
        <v>91.875883514565999</v>
      </c>
      <c r="BN459" s="2">
        <v>0</v>
      </c>
      <c r="BO459" s="1">
        <v>0</v>
      </c>
      <c r="BP459" s="2">
        <v>91.875883514565999</v>
      </c>
      <c r="BQ459" s="2">
        <v>0</v>
      </c>
      <c r="BR459" s="1">
        <v>0</v>
      </c>
      <c r="BS459" s="2">
        <v>91.875883514565999</v>
      </c>
      <c r="BT459" s="2">
        <v>0</v>
      </c>
      <c r="BU459" s="1">
        <v>0</v>
      </c>
      <c r="BV459" s="2">
        <v>91.875883514565999</v>
      </c>
      <c r="BW459" s="2">
        <v>0</v>
      </c>
      <c r="BX459" s="1">
        <v>0</v>
      </c>
      <c r="BY459" s="2">
        <v>91.875883514565999</v>
      </c>
      <c r="BZ459" s="2">
        <v>0</v>
      </c>
      <c r="CA459" s="1">
        <v>0</v>
      </c>
      <c r="CC459" t="s">
        <v>416</v>
      </c>
      <c r="CE459" s="23">
        <v>89.027221049553006</v>
      </c>
      <c r="CF459" s="23">
        <v>90.041582969385999</v>
      </c>
      <c r="CG459" s="23">
        <v>1.014361919832993</v>
      </c>
      <c r="CH459" s="24">
        <v>1.1393840084802759E-2</v>
      </c>
      <c r="CI459" s="2">
        <v>91.875883514565999</v>
      </c>
      <c r="CJ459" s="2">
        <v>91.875883514565999</v>
      </c>
      <c r="CK459" s="2">
        <v>0</v>
      </c>
      <c r="CL459" s="1">
        <v>0</v>
      </c>
      <c r="CN459" s="25" t="s">
        <v>416</v>
      </c>
      <c r="CO459" s="27">
        <v>0</v>
      </c>
      <c r="CP459" s="27">
        <v>0.79998800000000003</v>
      </c>
      <c r="CQ459" s="28">
        <f t="shared" si="134"/>
        <v>-0.79998800000000003</v>
      </c>
      <c r="CR459" s="27">
        <f t="shared" si="135"/>
        <v>-0.79998800000000003</v>
      </c>
      <c r="CU459" s="30">
        <v>517</v>
      </c>
      <c r="CV459" s="30"/>
      <c r="CW459" s="31"/>
      <c r="CX459" s="31"/>
      <c r="CY459" s="31"/>
      <c r="CZ459" s="30"/>
      <c r="DA459" s="30"/>
      <c r="DB459" s="30"/>
      <c r="DF459" s="30"/>
      <c r="DG459" s="39"/>
      <c r="DK459" s="30">
        <v>505</v>
      </c>
      <c r="DL459" s="30"/>
    </row>
    <row r="460" spans="1:119" ht="15.75" x14ac:dyDescent="0.25">
      <c r="A460" t="s">
        <v>745</v>
      </c>
      <c r="B460" t="s">
        <v>417</v>
      </c>
      <c r="C460" s="52">
        <v>49.983302851828</v>
      </c>
      <c r="D460" s="52">
        <v>49.977007619873</v>
      </c>
      <c r="E460" s="52">
        <v>-6.2952319550007019E-3</v>
      </c>
      <c r="F460" s="124">
        <v>-1.2594669811361758E-4</v>
      </c>
      <c r="G460" s="45">
        <v>65.402389531075002</v>
      </c>
      <c r="H460" s="45">
        <v>65.402389531075002</v>
      </c>
      <c r="I460" s="45">
        <v>0</v>
      </c>
      <c r="J460" s="46">
        <v>0</v>
      </c>
      <c r="K460" s="47" t="s">
        <v>933</v>
      </c>
      <c r="L460" s="55">
        <f t="shared" si="130"/>
        <v>64.544577531075007</v>
      </c>
      <c r="M460" s="55">
        <f t="shared" si="131"/>
        <v>64.544577531075007</v>
      </c>
      <c r="N460" s="55">
        <f t="shared" si="132"/>
        <v>0</v>
      </c>
      <c r="O460" s="129">
        <f t="shared" si="133"/>
        <v>0</v>
      </c>
      <c r="P460" s="54"/>
      <c r="Q460" s="42"/>
      <c r="R460" s="42"/>
      <c r="S460" s="42"/>
      <c r="T460" s="42"/>
      <c r="AB460" t="s">
        <v>417</v>
      </c>
      <c r="AC460" s="2">
        <v>49.983302851828</v>
      </c>
      <c r="AD460" s="2">
        <v>49.961603644628006</v>
      </c>
      <c r="AE460" s="2">
        <v>-2.1699207199993964E-2</v>
      </c>
      <c r="AF460" s="1">
        <v>-4.3412911836418142E-4</v>
      </c>
      <c r="AG460" s="2">
        <v>65.402389531075002</v>
      </c>
      <c r="AH460" s="2">
        <v>65.402389531075002</v>
      </c>
      <c r="AI460" s="2">
        <v>0</v>
      </c>
      <c r="AJ460" s="1">
        <v>0</v>
      </c>
      <c r="AM460" t="s">
        <v>417</v>
      </c>
      <c r="AN460" s="2">
        <v>49.983302851828</v>
      </c>
      <c r="AO460" s="2">
        <v>49.896681272816004</v>
      </c>
      <c r="AP460" s="2">
        <v>-8.662157901199663E-2</v>
      </c>
      <c r="AQ460" s="1">
        <v>-1.73301030683747E-3</v>
      </c>
      <c r="AR460" s="2">
        <v>49.982390217431998</v>
      </c>
      <c r="AS460" s="2">
        <v>-9.1263439600197671E-4</v>
      </c>
      <c r="AT460" s="1">
        <v>-1.8258785312915744E-5</v>
      </c>
      <c r="AU460" s="2">
        <v>49.968930425463995</v>
      </c>
      <c r="AV460" s="2">
        <v>-1.4372426364005264E-2</v>
      </c>
      <c r="AW460" s="1">
        <v>-2.8754455075950694E-4</v>
      </c>
      <c r="AX460" s="2">
        <v>49.948568968728999</v>
      </c>
      <c r="AY460" s="2">
        <v>-3.4733883099001162E-2</v>
      </c>
      <c r="AZ460" s="1">
        <v>-6.9490972219197523E-4</v>
      </c>
      <c r="BA460" s="2">
        <v>49.988323312558002</v>
      </c>
      <c r="BB460" s="2">
        <v>5.0204607300017301E-3</v>
      </c>
      <c r="BC460" s="1">
        <v>1.0044275675188041E-4</v>
      </c>
      <c r="BD460" s="2">
        <v>49.869603546420002</v>
      </c>
      <c r="BE460" s="2">
        <v>-0.113699305407998</v>
      </c>
      <c r="BF460" s="1">
        <v>-2.2747457434946152E-3</v>
      </c>
      <c r="BG460" s="1"/>
      <c r="BH460" t="s">
        <v>417</v>
      </c>
      <c r="BI460" s="2">
        <v>65.402389531075002</v>
      </c>
      <c r="BJ460" s="2">
        <v>65.402389531075002</v>
      </c>
      <c r="BK460" s="2">
        <v>0</v>
      </c>
      <c r="BL460" s="1">
        <v>0</v>
      </c>
      <c r="BM460" s="2">
        <v>65.402389531075002</v>
      </c>
      <c r="BN460" s="2">
        <v>0</v>
      </c>
      <c r="BO460" s="1">
        <v>0</v>
      </c>
      <c r="BP460" s="2">
        <v>65.402389531075002</v>
      </c>
      <c r="BQ460" s="2">
        <v>0</v>
      </c>
      <c r="BR460" s="1">
        <v>0</v>
      </c>
      <c r="BS460" s="2">
        <v>65.402389531075002</v>
      </c>
      <c r="BT460" s="2">
        <v>0</v>
      </c>
      <c r="BU460" s="1">
        <v>0</v>
      </c>
      <c r="BV460" s="2">
        <v>65.402389531075002</v>
      </c>
      <c r="BW460" s="2">
        <v>0</v>
      </c>
      <c r="BX460" s="1">
        <v>0</v>
      </c>
      <c r="BY460" s="2">
        <v>65.402389531075002</v>
      </c>
      <c r="BZ460" s="2">
        <v>0</v>
      </c>
      <c r="CA460" s="1">
        <v>0</v>
      </c>
      <c r="CC460" t="s">
        <v>417</v>
      </c>
      <c r="CE460" s="23">
        <v>49.983302851828</v>
      </c>
      <c r="CF460" s="23">
        <v>50.025535003357</v>
      </c>
      <c r="CG460" s="23">
        <v>4.2232151528999395E-2</v>
      </c>
      <c r="CH460" s="24">
        <v>8.4492518740095365E-4</v>
      </c>
      <c r="CI460" s="2">
        <v>65.402389531075002</v>
      </c>
      <c r="CJ460" s="2">
        <v>65.402389531075002</v>
      </c>
      <c r="CK460" s="2">
        <v>0</v>
      </c>
      <c r="CL460" s="1">
        <v>0</v>
      </c>
      <c r="CN460" s="25" t="s">
        <v>417</v>
      </c>
      <c r="CO460" s="27">
        <v>0</v>
      </c>
      <c r="CP460" s="27">
        <v>0.85781200000000002</v>
      </c>
      <c r="CQ460" s="28">
        <f t="shared" si="134"/>
        <v>-0.85781200000000002</v>
      </c>
      <c r="CR460" s="27">
        <f t="shared" si="135"/>
        <v>-0.85781200000000002</v>
      </c>
      <c r="CU460" s="30">
        <v>519</v>
      </c>
      <c r="CV460" s="30"/>
      <c r="CW460" s="34"/>
      <c r="CX460" s="34"/>
      <c r="CY460" s="34"/>
      <c r="CZ460" s="34"/>
      <c r="DA460" s="32"/>
      <c r="DB460" s="32"/>
      <c r="DF460" s="30"/>
      <c r="DG460" s="39"/>
      <c r="DK460" s="30">
        <v>506</v>
      </c>
      <c r="DL460" s="30"/>
    </row>
    <row r="461" spans="1:119" ht="15.75" x14ac:dyDescent="0.25">
      <c r="A461" t="s">
        <v>746</v>
      </c>
      <c r="B461" t="s">
        <v>418</v>
      </c>
      <c r="C461" s="52">
        <v>110.14596501819</v>
      </c>
      <c r="D461" s="52">
        <v>111.11520762611701</v>
      </c>
      <c r="E461" s="52">
        <v>0.96924260792701489</v>
      </c>
      <c r="F461" s="124">
        <v>8.7996197388342801E-3</v>
      </c>
      <c r="G461" s="45">
        <v>109.57488995053301</v>
      </c>
      <c r="H461" s="45">
        <v>109.57501258066</v>
      </c>
      <c r="I461" s="45">
        <v>1.2263012699520459E-4</v>
      </c>
      <c r="J461" s="46">
        <v>1.1191444230568271E-6</v>
      </c>
      <c r="K461" s="47" t="s">
        <v>933</v>
      </c>
      <c r="L461" s="55">
        <f t="shared" si="130"/>
        <v>108.220879950533</v>
      </c>
      <c r="M461" s="55">
        <f t="shared" si="131"/>
        <v>108.22100258066</v>
      </c>
      <c r="N461" s="55">
        <f t="shared" si="132"/>
        <v>1.2263012699520459E-4</v>
      </c>
      <c r="O461" s="129">
        <f t="shared" si="133"/>
        <v>1.1331466446332533E-6</v>
      </c>
      <c r="P461" s="54"/>
      <c r="Q461" s="42"/>
      <c r="R461" s="42"/>
      <c r="S461" s="42"/>
      <c r="T461" s="42"/>
      <c r="AB461" t="s">
        <v>418</v>
      </c>
      <c r="AC461" s="2">
        <v>110.14596501819</v>
      </c>
      <c r="AD461" s="2">
        <v>110.101833788367</v>
      </c>
      <c r="AE461" s="2">
        <v>-4.4131229822994555E-2</v>
      </c>
      <c r="AF461" s="1">
        <v>-4.0066133893971084E-4</v>
      </c>
      <c r="AG461" s="2">
        <v>109.57488995053301</v>
      </c>
      <c r="AH461" s="2">
        <v>109.57488413295501</v>
      </c>
      <c r="AI461" s="2">
        <v>-5.8175779997782229E-6</v>
      </c>
      <c r="AJ461" s="1">
        <v>-5.3092255008465328E-8</v>
      </c>
      <c r="AM461" t="s">
        <v>418</v>
      </c>
      <c r="AN461" s="2">
        <v>110.14596501819</v>
      </c>
      <c r="AO461" s="2">
        <v>109.970544351961</v>
      </c>
      <c r="AP461" s="2">
        <v>-0.17542066622900165</v>
      </c>
      <c r="AQ461" s="1">
        <v>-1.5926199947499838E-3</v>
      </c>
      <c r="AR461" s="2">
        <v>110.14410638690201</v>
      </c>
      <c r="AS461" s="2">
        <v>-1.8586312879875777E-3</v>
      </c>
      <c r="AT461" s="1">
        <v>-1.6874256698197114E-5</v>
      </c>
      <c r="AU461" s="2">
        <v>110.11464295048501</v>
      </c>
      <c r="AV461" s="2">
        <v>-3.1322067704991241E-2</v>
      </c>
      <c r="AW461" s="1">
        <v>-2.8436872562529706E-4</v>
      </c>
      <c r="AX461" s="2">
        <v>110.07538471138599</v>
      </c>
      <c r="AY461" s="2">
        <v>-7.0580306804004067E-2</v>
      </c>
      <c r="AZ461" s="1">
        <v>-6.4078885497392596E-4</v>
      </c>
      <c r="BA461" s="2">
        <v>110.156193468615</v>
      </c>
      <c r="BB461" s="2">
        <v>1.0228450425003643E-2</v>
      </c>
      <c r="BC461" s="1">
        <v>9.2862688372783071E-5</v>
      </c>
      <c r="BD461" s="2">
        <v>109.913851408512</v>
      </c>
      <c r="BE461" s="2">
        <v>-0.23211360967799521</v>
      </c>
      <c r="BF461" s="1">
        <v>-2.1073273963296154E-3</v>
      </c>
      <c r="BG461" s="1"/>
      <c r="BH461" t="s">
        <v>418</v>
      </c>
      <c r="BI461" s="2">
        <v>109.57488995053301</v>
      </c>
      <c r="BJ461" s="2">
        <v>109.574866556917</v>
      </c>
      <c r="BK461" s="2">
        <v>-2.3393616004341311E-5</v>
      </c>
      <c r="BL461" s="1">
        <v>-2.1349431438993217E-7</v>
      </c>
      <c r="BM461" s="2">
        <v>109.574889706333</v>
      </c>
      <c r="BN461" s="2">
        <v>-2.4420000954705756E-7</v>
      </c>
      <c r="BO461" s="1">
        <v>-2.2286128661165012E-9</v>
      </c>
      <c r="BP461" s="2">
        <v>109.574885813436</v>
      </c>
      <c r="BQ461" s="2">
        <v>-4.1370970080834013E-6</v>
      </c>
      <c r="BR461" s="1">
        <v>-3.7755885586114404E-8</v>
      </c>
      <c r="BS461" s="2">
        <v>109.574880626886</v>
      </c>
      <c r="BT461" s="2">
        <v>-9.323647006453939E-6</v>
      </c>
      <c r="BU461" s="1">
        <v>-8.5089266442914508E-8</v>
      </c>
      <c r="BV461" s="2">
        <v>109.57489129314101</v>
      </c>
      <c r="BW461" s="2">
        <v>1.3426080016643027E-6</v>
      </c>
      <c r="BX461" s="1">
        <v>1.2252880219824231E-8</v>
      </c>
      <c r="BY461" s="2">
        <v>109.57485874428099</v>
      </c>
      <c r="BZ461" s="2">
        <v>-3.1206252018023406E-5</v>
      </c>
      <c r="CA461" s="1">
        <v>-2.8479382486362796E-7</v>
      </c>
      <c r="CC461" t="s">
        <v>418</v>
      </c>
      <c r="CE461" s="23">
        <v>110.14596501819</v>
      </c>
      <c r="CF461" s="23">
        <v>111.21846694615499</v>
      </c>
      <c r="CG461" s="23">
        <v>1.0725019279649928</v>
      </c>
      <c r="CH461" s="24">
        <v>9.7370968404323754E-3</v>
      </c>
      <c r="CI461" s="2">
        <v>109.57488995053301</v>
      </c>
      <c r="CJ461" s="2">
        <v>109.575024779508</v>
      </c>
      <c r="CK461" s="2">
        <v>1.3482897499272894E-4</v>
      </c>
      <c r="CL461" s="1">
        <v>1.2304732868415086E-6</v>
      </c>
      <c r="CN461" s="25" t="s">
        <v>418</v>
      </c>
      <c r="CO461" s="27">
        <v>0</v>
      </c>
      <c r="CP461" s="27">
        <v>1.3540099999999999</v>
      </c>
      <c r="CQ461" s="28">
        <f t="shared" si="134"/>
        <v>-1.3540099999999999</v>
      </c>
      <c r="CR461" s="27">
        <f t="shared" si="135"/>
        <v>-1.3540099999999999</v>
      </c>
      <c r="CU461" s="30">
        <v>520</v>
      </c>
      <c r="CV461" s="30"/>
      <c r="CW461" s="31"/>
      <c r="CX461" s="31"/>
      <c r="CY461" s="31"/>
      <c r="CZ461" s="30"/>
      <c r="DA461" s="30"/>
      <c r="DB461" s="30"/>
      <c r="DF461" s="30"/>
      <c r="DG461" s="39"/>
      <c r="DK461" s="30">
        <v>507</v>
      </c>
      <c r="DL461" s="30"/>
    </row>
    <row r="462" spans="1:119" ht="15.75" x14ac:dyDescent="0.25">
      <c r="B462" t="s">
        <v>419</v>
      </c>
      <c r="C462" s="52">
        <v>183.27985212267001</v>
      </c>
      <c r="D462" s="52">
        <v>182.861823890728</v>
      </c>
      <c r="E462" s="52">
        <v>-0.418028231942003</v>
      </c>
      <c r="F462" s="124">
        <v>-2.280819343209721E-3</v>
      </c>
      <c r="G462" s="45">
        <v>180.79532205872999</v>
      </c>
      <c r="H462" s="45">
        <v>180.79520962400002</v>
      </c>
      <c r="I462" s="45">
        <v>-1.1243472997080062E-4</v>
      </c>
      <c r="J462" s="46">
        <v>-6.2188959697904704E-7</v>
      </c>
      <c r="K462" s="47" t="s">
        <v>933</v>
      </c>
      <c r="L462" s="55">
        <f t="shared" si="130"/>
        <v>178.40306805872999</v>
      </c>
      <c r="M462" s="55">
        <f t="shared" si="131"/>
        <v>178.40295562400001</v>
      </c>
      <c r="N462" s="55">
        <f t="shared" si="132"/>
        <v>-1.1243472997080062E-4</v>
      </c>
      <c r="O462" s="129">
        <f t="shared" si="133"/>
        <v>-6.3022867932847035E-7</v>
      </c>
      <c r="P462" s="54"/>
      <c r="Q462" s="42"/>
      <c r="R462" s="42"/>
      <c r="S462" s="42"/>
      <c r="T462" s="42"/>
      <c r="AB462" t="s">
        <v>419</v>
      </c>
      <c r="AC462" s="2">
        <v>183.27985212267001</v>
      </c>
      <c r="AD462" s="2">
        <v>183.22276475339902</v>
      </c>
      <c r="AE462" s="2">
        <v>-5.708736927098812E-2</v>
      </c>
      <c r="AF462" s="1">
        <v>-3.1147651315639047E-4</v>
      </c>
      <c r="AG462" s="2">
        <v>180.79532205872999</v>
      </c>
      <c r="AH462" s="2">
        <v>180.79531598074098</v>
      </c>
      <c r="AI462" s="2">
        <v>-6.0779890134199377E-6</v>
      </c>
      <c r="AJ462" s="1">
        <v>-3.3618065690026809E-8</v>
      </c>
      <c r="AM462" t="s">
        <v>419</v>
      </c>
      <c r="AN462" s="2">
        <v>183.27985212267001</v>
      </c>
      <c r="AO462" s="2">
        <v>183.05165799336299</v>
      </c>
      <c r="AP462" s="2">
        <v>-0.22819412930701333</v>
      </c>
      <c r="AQ462" s="1">
        <v>-1.2450584538571212E-3</v>
      </c>
      <c r="AR462" s="2">
        <v>183.27745215696601</v>
      </c>
      <c r="AS462" s="2">
        <v>-2.399965704000806E-3</v>
      </c>
      <c r="AT462" s="1">
        <v>-1.3094541905208973E-5</v>
      </c>
      <c r="AU462" s="2">
        <v>183.24289557827402</v>
      </c>
      <c r="AV462" s="2">
        <v>-3.6956544395991386E-2</v>
      </c>
      <c r="AW462" s="1">
        <v>-2.0163997279557062E-4</v>
      </c>
      <c r="AX462" s="2">
        <v>183.18844774834801</v>
      </c>
      <c r="AY462" s="2">
        <v>-9.1404374321996329E-2</v>
      </c>
      <c r="AZ462" s="1">
        <v>-4.9871479741711588E-4</v>
      </c>
      <c r="BA462" s="2">
        <v>183.293052853886</v>
      </c>
      <c r="BB462" s="2">
        <v>1.3200731215988526E-2</v>
      </c>
      <c r="BC462" s="1">
        <v>7.2024999273532912E-5</v>
      </c>
      <c r="BD462" s="2">
        <v>182.98108407073201</v>
      </c>
      <c r="BE462" s="2">
        <v>-0.29876805193799783</v>
      </c>
      <c r="BF462" s="1">
        <v>-1.6301194510896433E-3</v>
      </c>
      <c r="BG462" s="1"/>
      <c r="BH462" t="s">
        <v>419</v>
      </c>
      <c r="BI462" s="2">
        <v>180.79532205872999</v>
      </c>
      <c r="BJ462" s="2">
        <v>180.795297412157</v>
      </c>
      <c r="BK462" s="2">
        <v>-2.4646572995834504E-5</v>
      </c>
      <c r="BL462" s="1">
        <v>-1.3632306807046838E-7</v>
      </c>
      <c r="BM462" s="2">
        <v>180.79532180415401</v>
      </c>
      <c r="BN462" s="2">
        <v>-2.5457597985223401E-7</v>
      </c>
      <c r="BO462" s="1">
        <v>-1.4080894182070537E-9</v>
      </c>
      <c r="BP462" s="2">
        <v>180.79531828031702</v>
      </c>
      <c r="BQ462" s="2">
        <v>-3.778412974497769E-6</v>
      </c>
      <c r="BR462" s="1">
        <v>-2.0898842577743134E-8</v>
      </c>
      <c r="BS462" s="2">
        <v>180.79531230456899</v>
      </c>
      <c r="BT462" s="2">
        <v>-9.7541609989093558E-6</v>
      </c>
      <c r="BU462" s="1">
        <v>-5.3951401440247389E-8</v>
      </c>
      <c r="BV462" s="2">
        <v>180.79532345751301</v>
      </c>
      <c r="BW462" s="2">
        <v>1.3987830129735812E-6</v>
      </c>
      <c r="BX462" s="1">
        <v>7.7368318883781581E-9</v>
      </c>
      <c r="BY462" s="2">
        <v>180.795289532178</v>
      </c>
      <c r="BZ462" s="2">
        <v>-3.2526551990486041E-5</v>
      </c>
      <c r="CA462" s="1">
        <v>-1.7990815038853736E-7</v>
      </c>
      <c r="CC462" t="s">
        <v>419</v>
      </c>
      <c r="CE462" s="23">
        <v>183.27985212267001</v>
      </c>
      <c r="CF462" s="23">
        <v>182.98762583039701</v>
      </c>
      <c r="CG462" s="23">
        <v>-0.2922262922729999</v>
      </c>
      <c r="CH462" s="24">
        <v>-1.5944267135124682E-3</v>
      </c>
      <c r="CI462" s="2">
        <v>180.79532205872999</v>
      </c>
      <c r="CJ462" s="2">
        <v>180.79522355064802</v>
      </c>
      <c r="CK462" s="2">
        <v>-9.8508081975978712E-5</v>
      </c>
      <c r="CL462" s="1">
        <v>-5.4485968361492838E-7</v>
      </c>
      <c r="CN462" s="25" t="s">
        <v>419</v>
      </c>
      <c r="CO462" s="27">
        <v>9.9999999999999995E-7</v>
      </c>
      <c r="CP462" s="27">
        <v>2.3922530000000002</v>
      </c>
      <c r="CQ462" s="28">
        <f t="shared" si="134"/>
        <v>-2.3922540000000003</v>
      </c>
      <c r="CR462" s="27">
        <f t="shared" si="135"/>
        <v>-2.3922540000000003</v>
      </c>
      <c r="CU462" s="30">
        <v>521</v>
      </c>
      <c r="CV462" s="30"/>
      <c r="CW462" s="34"/>
      <c r="CX462" s="34"/>
      <c r="CY462" s="34"/>
      <c r="CZ462" s="34"/>
      <c r="DA462" s="32"/>
      <c r="DB462" s="32"/>
      <c r="DF462" s="30"/>
      <c r="DG462" s="39"/>
      <c r="DK462" s="30">
        <v>508</v>
      </c>
      <c r="DL462" s="30"/>
    </row>
    <row r="463" spans="1:119" ht="15.75" x14ac:dyDescent="0.25">
      <c r="B463" t="s">
        <v>420</v>
      </c>
      <c r="C463" s="52">
        <v>64.832590997246001</v>
      </c>
      <c r="D463" s="52">
        <v>63.111887031511998</v>
      </c>
      <c r="E463" s="52">
        <v>-1.7207039657340033</v>
      </c>
      <c r="F463" s="124">
        <v>-2.6540724954322688E-2</v>
      </c>
      <c r="G463" s="45">
        <v>63.740763992817001</v>
      </c>
      <c r="H463" s="45">
        <v>63.740485354805998</v>
      </c>
      <c r="I463" s="45">
        <v>-2.786380110038067E-4</v>
      </c>
      <c r="J463" s="46">
        <v>-4.3714256552558207E-6</v>
      </c>
      <c r="K463" s="47" t="s">
        <v>933</v>
      </c>
      <c r="L463" s="55">
        <f t="shared" si="130"/>
        <v>62.410244992816999</v>
      </c>
      <c r="M463" s="55">
        <f t="shared" si="131"/>
        <v>62.409966354805995</v>
      </c>
      <c r="N463" s="55">
        <f t="shared" si="132"/>
        <v>-2.786380110038067E-4</v>
      </c>
      <c r="O463" s="129">
        <f t="shared" si="133"/>
        <v>-4.4646197276725328E-6</v>
      </c>
      <c r="P463" s="54"/>
      <c r="Q463" s="42"/>
      <c r="R463" s="42"/>
      <c r="S463" s="42"/>
      <c r="T463" s="42"/>
      <c r="AB463" t="s">
        <v>420</v>
      </c>
      <c r="AC463" s="2">
        <v>64.832590997246001</v>
      </c>
      <c r="AD463" s="2">
        <v>64.809286167175003</v>
      </c>
      <c r="AE463" s="2">
        <v>-2.330483007099815E-2</v>
      </c>
      <c r="AF463" s="1">
        <v>-3.5946164903371067E-4</v>
      </c>
      <c r="AG463" s="2">
        <v>63.740763992817001</v>
      </c>
      <c r="AH463" s="2">
        <v>63.740761773311</v>
      </c>
      <c r="AI463" s="2">
        <v>-2.2195060012109025E-6</v>
      </c>
      <c r="AJ463" s="1">
        <v>-3.4820825201609139E-8</v>
      </c>
      <c r="AM463" t="s">
        <v>420</v>
      </c>
      <c r="AN463" s="2">
        <v>64.832590997246001</v>
      </c>
      <c r="AO463" s="2">
        <v>64.738254719468003</v>
      </c>
      <c r="AP463" s="2">
        <v>-9.4336277777998134E-2</v>
      </c>
      <c r="AQ463" s="1">
        <v>-1.4550749295521046E-3</v>
      </c>
      <c r="AR463" s="2">
        <v>64.831615268381995</v>
      </c>
      <c r="AS463" s="2">
        <v>-9.7572886400598691E-4</v>
      </c>
      <c r="AT463" s="1">
        <v>-1.5049974850572216E-5</v>
      </c>
      <c r="AU463" s="2">
        <v>64.820805927947006</v>
      </c>
      <c r="AV463" s="2">
        <v>-1.1785069298994699E-2</v>
      </c>
      <c r="AW463" s="1">
        <v>-1.8177692912959954E-4</v>
      </c>
      <c r="AX463" s="2">
        <v>64.795181449823005</v>
      </c>
      <c r="AY463" s="2">
        <v>-3.740954742299607E-2</v>
      </c>
      <c r="AZ463" s="1">
        <v>-5.7701762103854793E-4</v>
      </c>
      <c r="BA463" s="2">
        <v>64.837951564112998</v>
      </c>
      <c r="BB463" s="2">
        <v>5.3605668669973738E-3</v>
      </c>
      <c r="BC463" s="1">
        <v>8.2683212016392853E-5</v>
      </c>
      <c r="BD463" s="2">
        <v>64.712006045029995</v>
      </c>
      <c r="BE463" s="2">
        <v>-0.12058495221600651</v>
      </c>
      <c r="BF463" s="1">
        <v>-1.8599434383415093E-3</v>
      </c>
      <c r="BG463" s="1"/>
      <c r="BH463" t="s">
        <v>420</v>
      </c>
      <c r="BI463" s="2">
        <v>63.740763992817001</v>
      </c>
      <c r="BJ463" s="2">
        <v>63.740754794391002</v>
      </c>
      <c r="BK463" s="2">
        <v>-9.1984259995570028E-6</v>
      </c>
      <c r="BL463" s="1">
        <v>-1.4430994270155877E-7</v>
      </c>
      <c r="BM463" s="2">
        <v>63.740763900486002</v>
      </c>
      <c r="BN463" s="2">
        <v>-9.2330999734713259E-8</v>
      </c>
      <c r="BO463" s="1">
        <v>-1.4485392698637581E-9</v>
      </c>
      <c r="BP463" s="2">
        <v>63.740763155010995</v>
      </c>
      <c r="BQ463" s="2">
        <v>-8.378060059044401E-7</v>
      </c>
      <c r="BR463" s="1">
        <v>-1.3143959272261832E-8</v>
      </c>
      <c r="BS463" s="2">
        <v>63.740760415742002</v>
      </c>
      <c r="BT463" s="2">
        <v>-3.5770749988728312E-6</v>
      </c>
      <c r="BU463" s="1">
        <v>-5.6119110829545982E-8</v>
      </c>
      <c r="BV463" s="2">
        <v>63.740764499133995</v>
      </c>
      <c r="BW463" s="2">
        <v>5.0631699366476823E-7</v>
      </c>
      <c r="BX463" s="1">
        <v>7.9433781766692585E-9</v>
      </c>
      <c r="BY463" s="2">
        <v>63.740752311084002</v>
      </c>
      <c r="BZ463" s="2">
        <v>-1.1681732999591077E-5</v>
      </c>
      <c r="CA463" s="1">
        <v>-1.8326942238890485E-7</v>
      </c>
      <c r="CC463" t="s">
        <v>420</v>
      </c>
      <c r="CE463" s="23">
        <v>64.832590997246001</v>
      </c>
      <c r="CF463" s="23">
        <v>63.156036810102997</v>
      </c>
      <c r="CG463" s="23">
        <v>-1.6765541871430045</v>
      </c>
      <c r="CH463" s="24">
        <v>-2.5859743708441674E-2</v>
      </c>
      <c r="CI463" s="2">
        <v>63.740763992817001</v>
      </c>
      <c r="CJ463" s="2">
        <v>63.740491107545999</v>
      </c>
      <c r="CK463" s="2">
        <v>-2.7288527100211013E-4</v>
      </c>
      <c r="CL463" s="1">
        <v>-4.2811735208078427E-6</v>
      </c>
      <c r="CN463" s="25" t="s">
        <v>420</v>
      </c>
      <c r="CO463" s="27">
        <v>1.9999999999999999E-6</v>
      </c>
      <c r="CP463" s="27">
        <v>1.3305169999999999</v>
      </c>
      <c r="CQ463" s="28">
        <f t="shared" si="134"/>
        <v>-1.330519</v>
      </c>
      <c r="CR463" s="27">
        <f t="shared" si="135"/>
        <v>-1.330519</v>
      </c>
      <c r="CU463" s="30">
        <v>522</v>
      </c>
      <c r="CV463" s="30"/>
      <c r="CW463" s="31"/>
      <c r="CX463" s="31"/>
      <c r="CY463" s="31"/>
      <c r="CZ463" s="30"/>
      <c r="DA463" s="30"/>
      <c r="DB463" s="30"/>
      <c r="DF463" s="30"/>
      <c r="DG463" s="39"/>
      <c r="DK463" s="30">
        <v>509</v>
      </c>
      <c r="DL463" s="30"/>
    </row>
    <row r="464" spans="1:119" ht="15.75" x14ac:dyDescent="0.25">
      <c r="A464" t="s">
        <v>747</v>
      </c>
      <c r="B464" t="s">
        <v>421</v>
      </c>
      <c r="C464" s="52">
        <v>79.079349763431992</v>
      </c>
      <c r="D464" s="52">
        <v>80.015761289789012</v>
      </c>
      <c r="E464" s="52">
        <v>0.93641152635701985</v>
      </c>
      <c r="F464" s="124">
        <v>1.1841416617085499E-2</v>
      </c>
      <c r="G464" s="45">
        <v>86.710630874483002</v>
      </c>
      <c r="H464" s="45">
        <v>86.710630874483002</v>
      </c>
      <c r="I464" s="45">
        <v>0</v>
      </c>
      <c r="J464" s="46">
        <v>0</v>
      </c>
      <c r="K464" s="47" t="s">
        <v>933</v>
      </c>
      <c r="L464" s="55">
        <f t="shared" si="130"/>
        <v>85.982646874482995</v>
      </c>
      <c r="M464" s="55">
        <f t="shared" si="131"/>
        <v>85.982646874482995</v>
      </c>
      <c r="N464" s="55">
        <f t="shared" si="132"/>
        <v>0</v>
      </c>
      <c r="O464" s="129">
        <f t="shared" si="133"/>
        <v>0</v>
      </c>
      <c r="P464" s="54"/>
      <c r="Q464" s="42"/>
      <c r="R464" s="42"/>
      <c r="S464" s="42"/>
      <c r="T464" s="42"/>
      <c r="AB464" t="s">
        <v>421</v>
      </c>
      <c r="AC464" s="2">
        <v>79.079349763431992</v>
      </c>
      <c r="AD464" s="2">
        <v>79.064862849854009</v>
      </c>
      <c r="AE464" s="2">
        <v>-1.4486913577982818E-2</v>
      </c>
      <c r="AF464" s="1">
        <v>-1.8319464716542069E-4</v>
      </c>
      <c r="AG464" s="2">
        <v>86.710630874483002</v>
      </c>
      <c r="AH464" s="2">
        <v>86.710630874483002</v>
      </c>
      <c r="AI464" s="2">
        <v>0</v>
      </c>
      <c r="AJ464" s="1">
        <v>0</v>
      </c>
      <c r="AM464" t="s">
        <v>421</v>
      </c>
      <c r="AN464" s="2">
        <v>79.079349763431992</v>
      </c>
      <c r="AO464" s="2">
        <v>79.022235402760998</v>
      </c>
      <c r="AP464" s="2">
        <v>-5.7114360670993847E-2</v>
      </c>
      <c r="AQ464" s="1">
        <v>-7.2224115198029574E-4</v>
      </c>
      <c r="AR464" s="2">
        <v>79.078738032478</v>
      </c>
      <c r="AS464" s="2">
        <v>-6.1173095399169597E-4</v>
      </c>
      <c r="AT464" s="1">
        <v>-7.7356598887282921E-6</v>
      </c>
      <c r="AU464" s="2">
        <v>79.067750804161989</v>
      </c>
      <c r="AV464" s="2">
        <v>-1.1598959270003206E-2</v>
      </c>
      <c r="AW464" s="1">
        <v>-1.4667494490915525E-4</v>
      </c>
      <c r="AX464" s="2">
        <v>79.056218511144991</v>
      </c>
      <c r="AY464" s="2">
        <v>-2.3131252287001303E-2</v>
      </c>
      <c r="AZ464" s="1">
        <v>-2.9250685996026863E-4</v>
      </c>
      <c r="BA464" s="2">
        <v>79.082718765919992</v>
      </c>
      <c r="BB464" s="2">
        <v>3.3690024880002056E-3</v>
      </c>
      <c r="BC464" s="1">
        <v>4.260280968519174E-5</v>
      </c>
      <c r="BD464" s="2">
        <v>79.002603113155999</v>
      </c>
      <c r="BE464" s="2">
        <v>-7.6746650275993034E-2</v>
      </c>
      <c r="BF464" s="1">
        <v>-9.7050178719960023E-4</v>
      </c>
      <c r="BG464" s="1"/>
      <c r="BH464" t="s">
        <v>421</v>
      </c>
      <c r="BI464" s="2">
        <v>86.710630874483002</v>
      </c>
      <c r="BJ464" s="2">
        <v>86.710630874483002</v>
      </c>
      <c r="BK464" s="2">
        <v>0</v>
      </c>
      <c r="BL464" s="1">
        <v>0</v>
      </c>
      <c r="BM464" s="2">
        <v>86.710630874483002</v>
      </c>
      <c r="BN464" s="2">
        <v>0</v>
      </c>
      <c r="BO464" s="1">
        <v>0</v>
      </c>
      <c r="BP464" s="2">
        <v>86.710630874483002</v>
      </c>
      <c r="BQ464" s="2">
        <v>0</v>
      </c>
      <c r="BR464" s="1">
        <v>0</v>
      </c>
      <c r="BS464" s="2">
        <v>86.710630874483002</v>
      </c>
      <c r="BT464" s="2">
        <v>0</v>
      </c>
      <c r="BU464" s="1">
        <v>0</v>
      </c>
      <c r="BV464" s="2">
        <v>86.710630874483002</v>
      </c>
      <c r="BW464" s="2">
        <v>0</v>
      </c>
      <c r="BX464" s="1">
        <v>0</v>
      </c>
      <c r="BY464" s="2">
        <v>86.710630874483002</v>
      </c>
      <c r="BZ464" s="2">
        <v>0</v>
      </c>
      <c r="CA464" s="1">
        <v>0</v>
      </c>
      <c r="CC464" t="s">
        <v>421</v>
      </c>
      <c r="CE464" s="23">
        <v>79.079349763431992</v>
      </c>
      <c r="CF464" s="23">
        <v>80.052532524745999</v>
      </c>
      <c r="CG464" s="23">
        <v>0.97318276131400694</v>
      </c>
      <c r="CH464" s="24">
        <v>1.230640823711006E-2</v>
      </c>
      <c r="CI464" s="2">
        <v>86.710630874483002</v>
      </c>
      <c r="CJ464" s="2">
        <v>86.710630874483002</v>
      </c>
      <c r="CK464" s="2">
        <v>0</v>
      </c>
      <c r="CL464" s="1">
        <v>0</v>
      </c>
      <c r="CN464" s="25" t="s">
        <v>421</v>
      </c>
      <c r="CO464" s="27">
        <v>0</v>
      </c>
      <c r="CP464" s="27">
        <v>0.72798399999999996</v>
      </c>
      <c r="CQ464" s="28">
        <f t="shared" si="134"/>
        <v>-0.72798399999999996</v>
      </c>
      <c r="CR464" s="27">
        <f t="shared" si="135"/>
        <v>-0.72798399999999996</v>
      </c>
      <c r="CU464" s="30">
        <v>523</v>
      </c>
      <c r="CV464" s="30"/>
      <c r="CW464" s="30"/>
      <c r="CX464" s="30"/>
      <c r="CY464" s="30"/>
      <c r="CZ464" s="30"/>
      <c r="DA464" s="30"/>
      <c r="DB464" s="30"/>
      <c r="DF464" s="30"/>
      <c r="DG464" s="39"/>
      <c r="DK464" s="30">
        <v>510</v>
      </c>
      <c r="DL464" s="30"/>
    </row>
    <row r="465" spans="1:116" ht="15.75" x14ac:dyDescent="0.25">
      <c r="A465" t="s">
        <v>748</v>
      </c>
      <c r="B465" t="s">
        <v>442</v>
      </c>
      <c r="C465" s="52">
        <v>176.77193190947199</v>
      </c>
      <c r="D465" s="52">
        <v>175.57808703464801</v>
      </c>
      <c r="E465" s="52">
        <v>-1.1938448748239807</v>
      </c>
      <c r="F465" s="124">
        <v>-6.7535884341376638E-3</v>
      </c>
      <c r="G465" s="45">
        <v>173.14804792427501</v>
      </c>
      <c r="H465" s="45">
        <v>173.147812072363</v>
      </c>
      <c r="I465" s="45">
        <v>-2.3585191200936606E-4</v>
      </c>
      <c r="J465" s="46">
        <v>-1.3621401733186972E-6</v>
      </c>
      <c r="K465" s="47" t="s">
        <v>933</v>
      </c>
      <c r="L465" s="55">
        <f t="shared" si="130"/>
        <v>171.01506492427501</v>
      </c>
      <c r="M465" s="55">
        <f t="shared" si="131"/>
        <v>171.014829072363</v>
      </c>
      <c r="N465" s="55">
        <f t="shared" si="132"/>
        <v>-2.3585191200936606E-4</v>
      </c>
      <c r="O465" s="129">
        <f t="shared" si="133"/>
        <v>-1.3791294475361022E-6</v>
      </c>
      <c r="P465" s="54"/>
      <c r="Q465" s="42"/>
      <c r="R465" s="42"/>
      <c r="S465" s="42"/>
      <c r="T465" s="42"/>
      <c r="AB465" t="s">
        <v>442</v>
      </c>
      <c r="AC465" s="2">
        <v>176.77193190947199</v>
      </c>
      <c r="AD465" s="2">
        <v>176.704605485071</v>
      </c>
      <c r="AE465" s="2">
        <v>-6.7326424400988572E-2</v>
      </c>
      <c r="AF465" s="1">
        <v>-3.8086603271082433E-4</v>
      </c>
      <c r="AG465" s="2">
        <v>173.14804792427501</v>
      </c>
      <c r="AH465" s="2">
        <v>173.14804075942399</v>
      </c>
      <c r="AI465" s="2">
        <v>-7.1648510129307397E-6</v>
      </c>
      <c r="AJ465" s="1">
        <v>-4.1379912155083801E-8</v>
      </c>
      <c r="AM465" t="s">
        <v>442</v>
      </c>
      <c r="AN465" s="2">
        <v>176.77193190947199</v>
      </c>
      <c r="AO465" s="2">
        <v>176.502275720554</v>
      </c>
      <c r="AP465" s="2">
        <v>-0.26965618891799181</v>
      </c>
      <c r="AQ465" s="1">
        <v>-1.5254468625487867E-3</v>
      </c>
      <c r="AR465" s="2">
        <v>176.76910330533801</v>
      </c>
      <c r="AS465" s="2">
        <v>-2.8286041339811163E-3</v>
      </c>
      <c r="AT465" s="1">
        <v>-1.6001432486633083E-5</v>
      </c>
      <c r="AU465" s="2">
        <v>176.729839769916</v>
      </c>
      <c r="AV465" s="2">
        <v>-4.2092139555990116E-2</v>
      </c>
      <c r="AW465" s="1">
        <v>-2.3811551472745253E-4</v>
      </c>
      <c r="AX465" s="2">
        <v>176.66409030411501</v>
      </c>
      <c r="AY465" s="2">
        <v>-0.10784160535698106</v>
      </c>
      <c r="AZ465" s="1">
        <v>-6.1006068210087019E-4</v>
      </c>
      <c r="BA465" s="2">
        <v>176.787487460649</v>
      </c>
      <c r="BB465" s="2">
        <v>1.5555551177016014E-2</v>
      </c>
      <c r="BC465" s="1">
        <v>8.7997856950402544E-5</v>
      </c>
      <c r="BD465" s="2">
        <v>176.42020209829499</v>
      </c>
      <c r="BE465" s="2">
        <v>-0.35172981117699464</v>
      </c>
      <c r="BF465" s="1">
        <v>-1.9897378920830126E-3</v>
      </c>
      <c r="BG465" s="1"/>
      <c r="BH465" t="s">
        <v>442</v>
      </c>
      <c r="BI465" s="2">
        <v>173.14804792427501</v>
      </c>
      <c r="BJ465" s="2">
        <v>173.14801878485</v>
      </c>
      <c r="BK465" s="2">
        <v>-2.9139425009816478E-5</v>
      </c>
      <c r="BL465" s="1">
        <v>-1.6829196377980758E-7</v>
      </c>
      <c r="BM465" s="2">
        <v>173.14804762446099</v>
      </c>
      <c r="BN465" s="2">
        <v>-2.9981401894474402E-7</v>
      </c>
      <c r="BO465" s="1">
        <v>-1.7315472079469554E-9</v>
      </c>
      <c r="BP465" s="2">
        <v>173.14804370647602</v>
      </c>
      <c r="BQ465" s="2">
        <v>-4.2177989882929978E-6</v>
      </c>
      <c r="BR465" s="1">
        <v>-2.4359494888083408E-8</v>
      </c>
      <c r="BS465" s="2">
        <v>173.14803641903401</v>
      </c>
      <c r="BT465" s="2">
        <v>-1.1505240991027677E-5</v>
      </c>
      <c r="BU465" s="1">
        <v>-6.6447419586615299E-8</v>
      </c>
      <c r="BV465" s="2">
        <v>173.14804957116499</v>
      </c>
      <c r="BW465" s="2">
        <v>1.6468899843857798E-6</v>
      </c>
      <c r="BX465" s="1">
        <v>9.5114556827463322E-9</v>
      </c>
      <c r="BY465" s="2">
        <v>173.14800968148899</v>
      </c>
      <c r="BZ465" s="2">
        <v>-3.8242786018827246E-5</v>
      </c>
      <c r="CA465" s="1">
        <v>-2.2086755511995399E-7</v>
      </c>
      <c r="CC465" t="s">
        <v>442</v>
      </c>
      <c r="CE465" s="23">
        <v>176.77193190947199</v>
      </c>
      <c r="CF465" s="23">
        <v>175.723194092358</v>
      </c>
      <c r="CG465" s="23">
        <v>-1.0487378171139881</v>
      </c>
      <c r="CH465" s="24">
        <v>-5.9327168390684625E-3</v>
      </c>
      <c r="CI465" s="2">
        <v>173.14804792427501</v>
      </c>
      <c r="CJ465" s="2">
        <v>173.14782871755901</v>
      </c>
      <c r="CK465" s="2">
        <v>-2.1920671599673369E-4</v>
      </c>
      <c r="CL465" s="1">
        <v>-1.266007434820184E-6</v>
      </c>
      <c r="CN465" s="25" t="s">
        <v>442</v>
      </c>
      <c r="CO465" s="27">
        <v>1.9999999999999999E-6</v>
      </c>
      <c r="CP465" s="27">
        <v>2.132981</v>
      </c>
      <c r="CQ465" s="28">
        <f t="shared" si="134"/>
        <v>-2.1329829999999999</v>
      </c>
      <c r="CR465" s="27">
        <f t="shared" si="135"/>
        <v>-2.1329829999999999</v>
      </c>
      <c r="CU465" s="30">
        <v>525</v>
      </c>
      <c r="CV465" s="30"/>
      <c r="CW465" s="31"/>
      <c r="CX465" s="31"/>
      <c r="CY465" s="31"/>
      <c r="CZ465" s="30"/>
      <c r="DA465" s="30"/>
      <c r="DB465" s="30"/>
      <c r="DF465" s="30"/>
      <c r="DG465" s="39"/>
      <c r="DK465" s="30">
        <v>511</v>
      </c>
      <c r="DL465" s="30"/>
    </row>
    <row r="466" spans="1:116" ht="15.75" x14ac:dyDescent="0.25">
      <c r="A466" t="s">
        <v>749</v>
      </c>
      <c r="B466" t="s">
        <v>422</v>
      </c>
      <c r="C466" s="52">
        <v>57.595768006554003</v>
      </c>
      <c r="D466" s="52">
        <v>56.994095212977996</v>
      </c>
      <c r="E466" s="52">
        <v>-0.60167279357600734</v>
      </c>
      <c r="F466" s="124">
        <v>-1.0446475746404511E-2</v>
      </c>
      <c r="G466" s="45">
        <v>58.409068857000001</v>
      </c>
      <c r="H466" s="45">
        <v>58.409021002031999</v>
      </c>
      <c r="I466" s="45">
        <v>-4.7854968002525311E-5</v>
      </c>
      <c r="J466" s="46">
        <v>-8.1930715450517166E-7</v>
      </c>
      <c r="K466" s="47" t="s">
        <v>933</v>
      </c>
      <c r="L466" s="55">
        <f t="shared" si="130"/>
        <v>57.292314857000001</v>
      </c>
      <c r="M466" s="55">
        <f t="shared" si="131"/>
        <v>57.292267002031998</v>
      </c>
      <c r="N466" s="55">
        <f t="shared" si="132"/>
        <v>-4.7854968002525311E-5</v>
      </c>
      <c r="O466" s="129">
        <f t="shared" si="133"/>
        <v>-8.3527726400949161E-7</v>
      </c>
      <c r="P466" s="54"/>
      <c r="Q466" s="42"/>
      <c r="R466" s="42"/>
      <c r="S466" s="42"/>
      <c r="T466" s="42"/>
      <c r="AB466" t="s">
        <v>422</v>
      </c>
      <c r="AC466" s="2">
        <v>57.595768006554003</v>
      </c>
      <c r="AD466" s="2">
        <v>57.572416092836001</v>
      </c>
      <c r="AE466" s="2">
        <v>-2.3351913718002493E-2</v>
      </c>
      <c r="AF466" s="1">
        <v>-4.0544495761121209E-4</v>
      </c>
      <c r="AG466" s="2">
        <v>58.409068857000001</v>
      </c>
      <c r="AH466" s="2">
        <v>58.409065344848003</v>
      </c>
      <c r="AI466" s="2">
        <v>-3.5121519985636951E-6</v>
      </c>
      <c r="AJ466" s="1">
        <v>-6.0130251471091264E-8</v>
      </c>
      <c r="AM466" t="s">
        <v>422</v>
      </c>
      <c r="AN466" s="2">
        <v>57.595768006554003</v>
      </c>
      <c r="AO466" s="2">
        <v>57.502095931805002</v>
      </c>
      <c r="AP466" s="2">
        <v>-9.3672074749001411E-2</v>
      </c>
      <c r="AQ466" s="1">
        <v>-1.6263707906168066E-3</v>
      </c>
      <c r="AR466" s="2">
        <v>57.594787401462007</v>
      </c>
      <c r="AS466" s="2">
        <v>-9.8060509199626722E-4</v>
      </c>
      <c r="AT466" s="1">
        <v>-1.702564486829451E-5</v>
      </c>
      <c r="AU466" s="2">
        <v>57.581568094759</v>
      </c>
      <c r="AV466" s="2">
        <v>-1.4199911795003572E-2</v>
      </c>
      <c r="AW466" s="1">
        <v>-2.4654436057502905E-4</v>
      </c>
      <c r="AX466" s="2">
        <v>57.558352004497998</v>
      </c>
      <c r="AY466" s="2">
        <v>-3.7416002056005482E-2</v>
      </c>
      <c r="AZ466" s="1">
        <v>-6.4963109879440789E-4</v>
      </c>
      <c r="BA466" s="2">
        <v>57.601159955550997</v>
      </c>
      <c r="BB466" s="2">
        <v>5.3919489969942447E-3</v>
      </c>
      <c r="BC466" s="1">
        <v>9.3617103888269672E-5</v>
      </c>
      <c r="BD466" s="2">
        <v>57.47393904314</v>
      </c>
      <c r="BE466" s="2">
        <v>-0.12182896341400351</v>
      </c>
      <c r="BF466" s="1">
        <v>-2.115241581640863E-3</v>
      </c>
      <c r="BG466" s="1"/>
      <c r="BH466" t="s">
        <v>422</v>
      </c>
      <c r="BI466" s="2">
        <v>58.409068857000001</v>
      </c>
      <c r="BJ466" s="2">
        <v>58.409054598640999</v>
      </c>
      <c r="BK466" s="2">
        <v>-1.4258359001928511E-5</v>
      </c>
      <c r="BL466" s="1">
        <v>-2.4411207507581637E-7</v>
      </c>
      <c r="BM466" s="2">
        <v>58.409068710066997</v>
      </c>
      <c r="BN466" s="2">
        <v>-1.4693300443013868E-7</v>
      </c>
      <c r="BO466" s="1">
        <v>-2.515585461392432E-9</v>
      </c>
      <c r="BP466" s="2">
        <v>58.409066740454001</v>
      </c>
      <c r="BQ466" s="2">
        <v>-2.1165459997973812E-6</v>
      </c>
      <c r="BR466" s="1">
        <v>-3.6236598891504585E-8</v>
      </c>
      <c r="BS466" s="2">
        <v>58.409063216346006</v>
      </c>
      <c r="BT466" s="2">
        <v>-5.6406539954423351E-6</v>
      </c>
      <c r="BU466" s="1">
        <v>-9.6571544553330678E-8</v>
      </c>
      <c r="BV466" s="2">
        <v>58.409069664067999</v>
      </c>
      <c r="BW466" s="2">
        <v>8.0706799820973174E-7</v>
      </c>
      <c r="BX466" s="1">
        <v>1.3817511800875236E-8</v>
      </c>
      <c r="BY466" s="2">
        <v>58.409050226012994</v>
      </c>
      <c r="BZ466" s="2">
        <v>-1.8630987007384192E-5</v>
      </c>
      <c r="CA466" s="1">
        <v>-3.1897421705176478E-7</v>
      </c>
      <c r="CC466" t="s">
        <v>422</v>
      </c>
      <c r="CE466" s="23">
        <v>57.595768006554003</v>
      </c>
      <c r="CF466" s="23">
        <v>57.043552887275006</v>
      </c>
      <c r="CG466" s="23">
        <v>-0.55221511927899769</v>
      </c>
      <c r="CH466" s="24">
        <v>-9.5877724768972505E-3</v>
      </c>
      <c r="CI466" s="2">
        <v>58.409068857000001</v>
      </c>
      <c r="CJ466" s="2">
        <v>58.409021002031999</v>
      </c>
      <c r="CK466" s="2">
        <v>-4.7854968002525311E-5</v>
      </c>
      <c r="CL466" s="1">
        <v>-8.1930715450517166E-7</v>
      </c>
      <c r="CN466" s="25" t="s">
        <v>422</v>
      </c>
      <c r="CO466" s="27">
        <v>9.9999999999999995E-7</v>
      </c>
      <c r="CP466" s="27">
        <v>1.1167530000000001</v>
      </c>
      <c r="CQ466" s="28">
        <f t="shared" si="134"/>
        <v>-1.116754</v>
      </c>
      <c r="CR466" s="27">
        <f t="shared" si="135"/>
        <v>-1.116754</v>
      </c>
      <c r="CU466" s="30">
        <v>526</v>
      </c>
      <c r="CV466" s="30"/>
      <c r="CW466" s="34"/>
      <c r="CX466" s="34"/>
      <c r="CY466" s="34"/>
      <c r="CZ466" s="34"/>
      <c r="DA466" s="32"/>
      <c r="DB466" s="32"/>
      <c r="DF466" s="30"/>
      <c r="DG466" s="39"/>
      <c r="DK466" s="30">
        <v>512</v>
      </c>
      <c r="DL466" s="30"/>
    </row>
    <row r="467" spans="1:116" ht="15.75" x14ac:dyDescent="0.25">
      <c r="A467" t="s">
        <v>750</v>
      </c>
      <c r="B467" t="s">
        <v>423</v>
      </c>
      <c r="C467" s="52">
        <v>214.732332036765</v>
      </c>
      <c r="D467" s="52">
        <v>213.806115253412</v>
      </c>
      <c r="E467" s="52">
        <v>-0.92621678335299862</v>
      </c>
      <c r="F467" s="124">
        <v>-4.3133550246844902E-3</v>
      </c>
      <c r="G467" s="45">
        <v>200.55069990169201</v>
      </c>
      <c r="H467" s="45">
        <v>200.550389263949</v>
      </c>
      <c r="I467" s="45">
        <v>-3.1063774301287594E-4</v>
      </c>
      <c r="J467" s="46">
        <v>-1.5489237542683596E-6</v>
      </c>
      <c r="K467" s="47" t="s">
        <v>933</v>
      </c>
      <c r="L467" s="55">
        <f t="shared" si="130"/>
        <v>198.03075490169201</v>
      </c>
      <c r="M467" s="55">
        <f t="shared" si="131"/>
        <v>198.03044426394899</v>
      </c>
      <c r="N467" s="55">
        <f t="shared" si="132"/>
        <v>-3.1063774301287594E-4</v>
      </c>
      <c r="O467" s="129">
        <f t="shared" si="133"/>
        <v>-1.5686338375424826E-6</v>
      </c>
      <c r="P467" s="54"/>
      <c r="Q467" s="42"/>
      <c r="R467" s="42"/>
      <c r="S467" s="42"/>
      <c r="T467" s="42"/>
      <c r="AB467" t="s">
        <v>423</v>
      </c>
      <c r="AC467" s="2">
        <v>214.732332036765</v>
      </c>
      <c r="AD467" s="2">
        <v>214.685579718871</v>
      </c>
      <c r="AE467" s="2">
        <v>-4.6752317894004136E-2</v>
      </c>
      <c r="AF467" s="1">
        <v>-2.1772370024836094E-4</v>
      </c>
      <c r="AG467" s="2">
        <v>200.55069990169201</v>
      </c>
      <c r="AH467" s="2">
        <v>200.55070263177899</v>
      </c>
      <c r="AI467" s="2">
        <v>2.7300869760438218E-6</v>
      </c>
      <c r="AJ467" s="1">
        <v>1.361295162461205E-8</v>
      </c>
      <c r="AM467" t="s">
        <v>423</v>
      </c>
      <c r="AN467" s="2">
        <v>214.732332036765</v>
      </c>
      <c r="AO467" s="2">
        <v>214.54500538353801</v>
      </c>
      <c r="AP467" s="2">
        <v>-0.18732665322698949</v>
      </c>
      <c r="AQ467" s="1">
        <v>-8.7237283482264195E-4</v>
      </c>
      <c r="AR467" s="2">
        <v>214.73036806986499</v>
      </c>
      <c r="AS467" s="2">
        <v>-1.9639669000071081E-3</v>
      </c>
      <c r="AT467" s="1">
        <v>-9.1461163830272713E-6</v>
      </c>
      <c r="AU467" s="2">
        <v>214.70330976682698</v>
      </c>
      <c r="AV467" s="2">
        <v>-2.9022269938025147E-2</v>
      </c>
      <c r="AW467" s="1">
        <v>-1.351555662938367E-4</v>
      </c>
      <c r="AX467" s="2">
        <v>214.657439482531</v>
      </c>
      <c r="AY467" s="2">
        <v>-7.4892554233997544E-2</v>
      </c>
      <c r="AZ467" s="1">
        <v>-3.4877167086871182E-4</v>
      </c>
      <c r="BA467" s="2">
        <v>214.74313222848099</v>
      </c>
      <c r="BB467" s="2">
        <v>1.0800191715986784E-2</v>
      </c>
      <c r="BC467" s="1">
        <v>5.0296066798816533E-5</v>
      </c>
      <c r="BD467" s="2">
        <v>214.48817309515499</v>
      </c>
      <c r="BE467" s="2">
        <v>-0.24415894161001006</v>
      </c>
      <c r="BF467" s="1">
        <v>-1.137038560025543E-3</v>
      </c>
      <c r="BG467" s="1"/>
      <c r="BH467" t="s">
        <v>423</v>
      </c>
      <c r="BI467" s="2">
        <v>200.55069990169201</v>
      </c>
      <c r="BJ467" s="2">
        <v>200.550710629778</v>
      </c>
      <c r="BK467" s="2">
        <v>1.0728085982236735E-5</v>
      </c>
      <c r="BL467" s="1">
        <v>5.349313658588844E-8</v>
      </c>
      <c r="BM467" s="2">
        <v>200.55070001630199</v>
      </c>
      <c r="BN467" s="2">
        <v>1.1460997484391555E-7</v>
      </c>
      <c r="BO467" s="1">
        <v>5.7147631446859188E-10</v>
      </c>
      <c r="BP467" s="2">
        <v>200.550702383275</v>
      </c>
      <c r="BQ467" s="2">
        <v>2.4815829817725898E-6</v>
      </c>
      <c r="BR467" s="1">
        <v>1.2373843536766701E-8</v>
      </c>
      <c r="BS467" s="2">
        <v>200.55070427751602</v>
      </c>
      <c r="BT467" s="2">
        <v>4.3758240053648478E-6</v>
      </c>
      <c r="BU467" s="1">
        <v>2.1819041307309494E-8</v>
      </c>
      <c r="BV467" s="2">
        <v>200.55069927151001</v>
      </c>
      <c r="BW467" s="2">
        <v>-6.3018200080477982E-7</v>
      </c>
      <c r="BX467" s="1">
        <v>-3.1422577987196696E-9</v>
      </c>
      <c r="BY467" s="2">
        <v>200.55071382420098</v>
      </c>
      <c r="BZ467" s="2">
        <v>1.3922508969699265E-5</v>
      </c>
      <c r="CA467" s="1">
        <v>6.9421393076782788E-8</v>
      </c>
      <c r="CC467" t="s">
        <v>423</v>
      </c>
      <c r="CE467" s="23">
        <v>214.732332036765</v>
      </c>
      <c r="CF467" s="23">
        <v>213.90642778033001</v>
      </c>
      <c r="CG467" s="23">
        <v>-0.82590425643499543</v>
      </c>
      <c r="CH467" s="24">
        <v>-3.8462035437383029E-3</v>
      </c>
      <c r="CI467" s="2">
        <v>200.55069990169201</v>
      </c>
      <c r="CJ467" s="2">
        <v>200.55038811569199</v>
      </c>
      <c r="CK467" s="2">
        <v>-3.1178600002590429E-4</v>
      </c>
      <c r="CL467" s="1">
        <v>-1.5546492741174114E-6</v>
      </c>
      <c r="CN467" s="25" t="s">
        <v>423</v>
      </c>
      <c r="CO467" s="27">
        <v>0</v>
      </c>
      <c r="CP467" s="27">
        <v>2.5199449999999999</v>
      </c>
      <c r="CQ467" s="28">
        <f t="shared" si="134"/>
        <v>-2.5199449999999999</v>
      </c>
      <c r="CR467" s="27">
        <f t="shared" si="135"/>
        <v>-2.5199449999999999</v>
      </c>
      <c r="CU467" s="30">
        <v>527</v>
      </c>
      <c r="CV467" s="30"/>
      <c r="CW467" s="31"/>
      <c r="CX467" s="31"/>
      <c r="CY467" s="31"/>
      <c r="CZ467" s="30"/>
      <c r="DA467" s="30"/>
      <c r="DB467" s="30"/>
      <c r="DF467" s="30"/>
      <c r="DG467" s="39"/>
      <c r="DK467" s="30">
        <v>513</v>
      </c>
      <c r="DL467" s="30"/>
    </row>
    <row r="468" spans="1:116" ht="15.75" x14ac:dyDescent="0.25">
      <c r="A468" t="s">
        <v>751</v>
      </c>
      <c r="B468" t="s">
        <v>440</v>
      </c>
      <c r="C468" s="52">
        <v>118.96796860891999</v>
      </c>
      <c r="D468" s="52">
        <v>116.638282696058</v>
      </c>
      <c r="E468" s="52">
        <v>-2.32968591286199</v>
      </c>
      <c r="F468" s="124">
        <v>-1.958246358328854E-2</v>
      </c>
      <c r="G468" s="45">
        <v>117.34925469481701</v>
      </c>
      <c r="H468" s="45">
        <v>117.348877449434</v>
      </c>
      <c r="I468" s="45">
        <v>-3.7724538300665245E-4</v>
      </c>
      <c r="J468" s="46">
        <v>-3.2147232974570764E-6</v>
      </c>
      <c r="K468" s="47" t="s">
        <v>933</v>
      </c>
      <c r="L468" s="55">
        <f t="shared" si="130"/>
        <v>115.68895569481701</v>
      </c>
      <c r="M468" s="55">
        <f t="shared" si="131"/>
        <v>115.688578449434</v>
      </c>
      <c r="N468" s="55">
        <f t="shared" si="132"/>
        <v>-3.7724538300665245E-4</v>
      </c>
      <c r="O468" s="129">
        <f t="shared" si="133"/>
        <v>-3.2608590918722715E-6</v>
      </c>
      <c r="P468" s="54"/>
      <c r="Q468" s="42"/>
      <c r="R468" s="42"/>
      <c r="S468" s="42"/>
      <c r="T468" s="42"/>
      <c r="AB468" t="s">
        <v>440</v>
      </c>
      <c r="AC468" s="2">
        <v>118.96796860891999</v>
      </c>
      <c r="AD468" s="2">
        <v>118.94958920685899</v>
      </c>
      <c r="AE468" s="2">
        <v>-1.837940206100086E-2</v>
      </c>
      <c r="AF468" s="1">
        <v>-1.5449034118939146E-4</v>
      </c>
      <c r="AG468" s="2">
        <v>117.34925469481701</v>
      </c>
      <c r="AH468" s="2">
        <v>117.349253774525</v>
      </c>
      <c r="AI468" s="2">
        <v>-9.2029200970955571E-7</v>
      </c>
      <c r="AJ468" s="1">
        <v>-7.8423336569363194E-9</v>
      </c>
      <c r="AM468" t="s">
        <v>440</v>
      </c>
      <c r="AN468" s="2">
        <v>118.96796860891999</v>
      </c>
      <c r="AO468" s="2">
        <v>118.892829446024</v>
      </c>
      <c r="AP468" s="2">
        <v>-7.513916289599365E-2</v>
      </c>
      <c r="AQ468" s="1">
        <v>-6.3159154329176176E-4</v>
      </c>
      <c r="AR468" s="2">
        <v>118.967201615417</v>
      </c>
      <c r="AS468" s="2">
        <v>-7.6699350299236357E-4</v>
      </c>
      <c r="AT468" s="1">
        <v>-6.4470589181334974E-6</v>
      </c>
      <c r="AU468" s="2">
        <v>118.960746116819</v>
      </c>
      <c r="AV468" s="2">
        <v>-7.2224921009933496E-3</v>
      </c>
      <c r="AW468" s="1">
        <v>-6.0709552205061534E-5</v>
      </c>
      <c r="AX468" s="2">
        <v>118.938405596725</v>
      </c>
      <c r="AY468" s="2">
        <v>-2.956301219498414E-2</v>
      </c>
      <c r="AZ468" s="1">
        <v>-2.4849556179416484E-4</v>
      </c>
      <c r="BA468" s="2">
        <v>118.97217842304801</v>
      </c>
      <c r="BB468" s="2">
        <v>4.209814128017797E-3</v>
      </c>
      <c r="BC468" s="1">
        <v>3.5386114239342849E-5</v>
      </c>
      <c r="BD468" s="2">
        <v>118.87373590697</v>
      </c>
      <c r="BE468" s="2">
        <v>-9.4232701949991338E-2</v>
      </c>
      <c r="BF468" s="1">
        <v>-7.920846514557192E-4</v>
      </c>
      <c r="BG468" s="1"/>
      <c r="BH468" t="s">
        <v>440</v>
      </c>
      <c r="BI468" s="2">
        <v>117.34925469481701</v>
      </c>
      <c r="BJ468" s="2">
        <v>117.349250658847</v>
      </c>
      <c r="BK468" s="2">
        <v>-4.0359700079761751E-6</v>
      </c>
      <c r="BL468" s="1">
        <v>-3.4392804781523961E-8</v>
      </c>
      <c r="BM468" s="2">
        <v>117.349254657169</v>
      </c>
      <c r="BN468" s="2">
        <v>-3.7648007378265902E-8</v>
      </c>
      <c r="BO468" s="1">
        <v>-3.2082016606048979E-10</v>
      </c>
      <c r="BP468" s="2">
        <v>117.349254940992</v>
      </c>
      <c r="BQ468" s="2">
        <v>2.4617499150281219E-7</v>
      </c>
      <c r="BR468" s="1">
        <v>2.0977976566022885E-9</v>
      </c>
      <c r="BS468" s="2">
        <v>117.349253196482</v>
      </c>
      <c r="BT468" s="2">
        <v>-1.4983350098418668E-6</v>
      </c>
      <c r="BU468" s="1">
        <v>-1.2768168095643168E-8</v>
      </c>
      <c r="BV468" s="2">
        <v>117.349254900254</v>
      </c>
      <c r="BW468" s="2">
        <v>2.0543699008612748E-7</v>
      </c>
      <c r="BX468" s="1">
        <v>1.7506458871033721E-9</v>
      </c>
      <c r="BY468" s="2">
        <v>117.349249980811</v>
      </c>
      <c r="BZ468" s="2">
        <v>-4.7140060104311488E-6</v>
      </c>
      <c r="CA468" s="1">
        <v>-4.0170736684187506E-8</v>
      </c>
      <c r="CC468" t="s">
        <v>440</v>
      </c>
      <c r="CE468" s="23">
        <v>118.96796860891999</v>
      </c>
      <c r="CF468" s="23">
        <v>116.6685796801</v>
      </c>
      <c r="CG468" s="23">
        <v>-2.2993889288199938</v>
      </c>
      <c r="CH468" s="24">
        <v>-1.9327798530196894E-2</v>
      </c>
      <c r="CI468" s="2">
        <v>117.34925469481701</v>
      </c>
      <c r="CJ468" s="2">
        <v>117.34888092786301</v>
      </c>
      <c r="CK468" s="2">
        <v>-3.7376695399871096E-4</v>
      </c>
      <c r="CL468" s="1">
        <v>-3.1850816178657777E-6</v>
      </c>
      <c r="CN468" s="25" t="s">
        <v>440</v>
      </c>
      <c r="CO468" s="27">
        <v>1.9999999999999999E-6</v>
      </c>
      <c r="CP468" s="27">
        <v>1.6602969999999999</v>
      </c>
      <c r="CQ468" s="28">
        <f t="shared" si="134"/>
        <v>-1.660299</v>
      </c>
      <c r="CR468" s="27">
        <f t="shared" si="135"/>
        <v>-1.660299</v>
      </c>
      <c r="CU468" s="30">
        <v>528</v>
      </c>
      <c r="CV468" s="30"/>
      <c r="CW468" s="34"/>
      <c r="CX468" s="34"/>
      <c r="CY468" s="34"/>
      <c r="CZ468" s="34"/>
      <c r="DA468" s="32"/>
      <c r="DB468" s="32"/>
      <c r="DF468" s="30"/>
      <c r="DG468" s="39"/>
      <c r="DK468" s="30">
        <v>514</v>
      </c>
      <c r="DL468" s="30"/>
    </row>
    <row r="469" spans="1:116" ht="15.75" x14ac:dyDescent="0.25">
      <c r="A469" t="s">
        <v>752</v>
      </c>
      <c r="B469" t="s">
        <v>424</v>
      </c>
      <c r="C469" s="52">
        <v>125.00808313029701</v>
      </c>
      <c r="D469" s="52">
        <v>126.49707248988</v>
      </c>
      <c r="E469" s="52">
        <v>1.4889893595829875</v>
      </c>
      <c r="F469" s="124">
        <v>1.1911144641990877E-2</v>
      </c>
      <c r="G469" s="45">
        <v>122.797064725721</v>
      </c>
      <c r="H469" s="45">
        <v>122.797248387868</v>
      </c>
      <c r="I469" s="45">
        <v>1.8366214699483407E-4</v>
      </c>
      <c r="J469" s="46">
        <v>1.4956558400240352E-6</v>
      </c>
      <c r="K469" s="47" t="s">
        <v>933</v>
      </c>
      <c r="L469" s="55">
        <f t="shared" si="130"/>
        <v>121.59761772572099</v>
      </c>
      <c r="M469" s="55">
        <f t="shared" si="131"/>
        <v>121.59780138786799</v>
      </c>
      <c r="N469" s="55">
        <f t="shared" si="132"/>
        <v>1.8366214699483407E-4</v>
      </c>
      <c r="O469" s="129">
        <f t="shared" si="133"/>
        <v>1.5104090888450427E-6</v>
      </c>
      <c r="P469" s="54"/>
      <c r="Q469" s="42"/>
      <c r="R469" s="42"/>
      <c r="S469" s="42"/>
      <c r="T469" s="42"/>
      <c r="AB469" t="s">
        <v>424</v>
      </c>
      <c r="AC469" s="2">
        <v>125.00808313029701</v>
      </c>
      <c r="AD469" s="2">
        <v>124.990414424611</v>
      </c>
      <c r="AE469" s="2">
        <v>-1.7668705686006092E-2</v>
      </c>
      <c r="AF469" s="1">
        <v>-1.4134050569825831E-4</v>
      </c>
      <c r="AG469" s="2">
        <v>122.797064725721</v>
      </c>
      <c r="AH469" s="2">
        <v>122.79706399765099</v>
      </c>
      <c r="AI469" s="2">
        <v>-7.2807000606189831E-7</v>
      </c>
      <c r="AJ469" s="1">
        <v>-5.9290505655661429E-9</v>
      </c>
      <c r="AM469" t="s">
        <v>424</v>
      </c>
      <c r="AN469" s="2">
        <v>125.00808313029701</v>
      </c>
      <c r="AO469" s="2">
        <v>124.93868880043601</v>
      </c>
      <c r="AP469" s="2">
        <v>-6.9394329860998027E-2</v>
      </c>
      <c r="AQ469" s="1">
        <v>-5.5511874211100183E-4</v>
      </c>
      <c r="AR469" s="2">
        <v>125.00733614576299</v>
      </c>
      <c r="AS469" s="2">
        <v>-7.4698453401822462E-4</v>
      </c>
      <c r="AT469" s="1">
        <v>-5.9754898668403398E-6</v>
      </c>
      <c r="AU469" s="2">
        <v>124.993197718725</v>
      </c>
      <c r="AV469" s="2">
        <v>-1.4885411572009843E-2</v>
      </c>
      <c r="AW469" s="1">
        <v>-1.1907559254784069E-4</v>
      </c>
      <c r="AX469" s="2">
        <v>124.97989287487</v>
      </c>
      <c r="AY469" s="2">
        <v>-2.819025542700615E-2</v>
      </c>
      <c r="AZ469" s="1">
        <v>-2.2550746096652968E-4</v>
      </c>
      <c r="BA469" s="2">
        <v>125.01219842581999</v>
      </c>
      <c r="BB469" s="2">
        <v>4.1152955229790678E-3</v>
      </c>
      <c r="BC469" s="1">
        <v>3.2920235395415667E-5</v>
      </c>
      <c r="BD469" s="2">
        <v>124.91417129412299</v>
      </c>
      <c r="BE469" s="2">
        <v>-9.3911836174015662E-2</v>
      </c>
      <c r="BF469" s="1">
        <v>-7.5124611003058535E-4</v>
      </c>
      <c r="BG469" s="1"/>
      <c r="BH469" t="s">
        <v>424</v>
      </c>
      <c r="BI469" s="2">
        <v>122.797064725721</v>
      </c>
      <c r="BJ469" s="2">
        <v>122.797061930089</v>
      </c>
      <c r="BK469" s="2">
        <v>-2.795631999674697E-6</v>
      </c>
      <c r="BL469" s="1">
        <v>-2.2766277076076766E-8</v>
      </c>
      <c r="BM469" s="2">
        <v>122.797064694569</v>
      </c>
      <c r="BN469" s="2">
        <v>-3.1151998314271623E-8</v>
      </c>
      <c r="BO469" s="1">
        <v>-2.5368683187869837E-10</v>
      </c>
      <c r="BP469" s="2">
        <v>122.797063816036</v>
      </c>
      <c r="BQ469" s="2">
        <v>-9.0968499932841951E-7</v>
      </c>
      <c r="BR469" s="1">
        <v>-7.4080353741377132E-9</v>
      </c>
      <c r="BS469" s="2">
        <v>122.797063573131</v>
      </c>
      <c r="BT469" s="2">
        <v>-1.1525900021069901E-6</v>
      </c>
      <c r="BU469" s="1">
        <v>-9.3861364250148013E-9</v>
      </c>
      <c r="BV469" s="2">
        <v>122.797064897916</v>
      </c>
      <c r="BW469" s="2">
        <v>1.721950013688911E-7</v>
      </c>
      <c r="BX469" s="1">
        <v>1.4022729431970146E-9</v>
      </c>
      <c r="BY469" s="2">
        <v>122.79706048203599</v>
      </c>
      <c r="BZ469" s="2">
        <v>-4.2436850122840042E-6</v>
      </c>
      <c r="CA469" s="1">
        <v>-3.4558521588139592E-8</v>
      </c>
      <c r="CC469" t="s">
        <v>424</v>
      </c>
      <c r="CE469" s="23">
        <v>125.00808313029701</v>
      </c>
      <c r="CF469" s="23">
        <v>126.543532791818</v>
      </c>
      <c r="CG469" s="23">
        <v>1.5354496615209854</v>
      </c>
      <c r="CH469" s="24">
        <v>1.2282803024189827E-2</v>
      </c>
      <c r="CI469" s="2">
        <v>122.797064725721</v>
      </c>
      <c r="CJ469" s="2">
        <v>122.79725026984801</v>
      </c>
      <c r="CK469" s="2">
        <v>1.8554412700666489E-4</v>
      </c>
      <c r="CL469" s="1">
        <v>1.5109817764870477E-6</v>
      </c>
      <c r="CN469" s="25" t="s">
        <v>424</v>
      </c>
      <c r="CO469" s="27">
        <v>0</v>
      </c>
      <c r="CP469" s="27">
        <v>1.1994469999999999</v>
      </c>
      <c r="CQ469" s="28">
        <f t="shared" si="134"/>
        <v>-1.1994469999999999</v>
      </c>
      <c r="CR469" s="27">
        <f t="shared" si="135"/>
        <v>-1.1994469999999999</v>
      </c>
      <c r="CU469" s="30">
        <v>529</v>
      </c>
      <c r="CV469" s="30"/>
      <c r="CW469" s="31"/>
      <c r="CX469" s="31"/>
      <c r="CY469" s="31"/>
      <c r="CZ469" s="30"/>
      <c r="DA469" s="30"/>
      <c r="DB469" s="30"/>
      <c r="DF469" s="30"/>
      <c r="DG469" s="39"/>
      <c r="DK469" s="30">
        <v>515</v>
      </c>
      <c r="DL469" s="30"/>
    </row>
    <row r="470" spans="1:116" ht="15.75" x14ac:dyDescent="0.25">
      <c r="A470" t="s">
        <v>753</v>
      </c>
      <c r="B470" t="s">
        <v>425</v>
      </c>
      <c r="C470" s="52">
        <v>178.83272980029301</v>
      </c>
      <c r="D470" s="52">
        <v>177.068303394955</v>
      </c>
      <c r="E470" s="52">
        <v>-1.7644264053380141</v>
      </c>
      <c r="F470" s="124">
        <v>-9.8663505685362696E-3</v>
      </c>
      <c r="G470" s="45">
        <v>188.334737826961</v>
      </c>
      <c r="H470" s="45">
        <v>188.334737826961</v>
      </c>
      <c r="I470" s="45">
        <v>0</v>
      </c>
      <c r="J470" s="46">
        <v>0</v>
      </c>
      <c r="K470" s="47" t="s">
        <v>933</v>
      </c>
      <c r="L470" s="55">
        <f t="shared" si="130"/>
        <v>186.13124582696099</v>
      </c>
      <c r="M470" s="55">
        <f t="shared" si="131"/>
        <v>186.13124582696099</v>
      </c>
      <c r="N470" s="55">
        <f t="shared" si="132"/>
        <v>0</v>
      </c>
      <c r="O470" s="129">
        <f t="shared" si="133"/>
        <v>0</v>
      </c>
      <c r="P470" s="54"/>
      <c r="Q470" s="42"/>
      <c r="R470" s="42"/>
      <c r="S470" s="42"/>
      <c r="T470" s="42"/>
      <c r="AB470" t="s">
        <v>425</v>
      </c>
      <c r="AC470" s="2">
        <v>178.83272980029301</v>
      </c>
      <c r="AD470" s="2">
        <v>178.78530381731798</v>
      </c>
      <c r="AE470" s="2">
        <v>-4.7425982975028091E-2</v>
      </c>
      <c r="AF470" s="1">
        <v>-2.6519744471825642E-4</v>
      </c>
      <c r="AG470" s="2">
        <v>188.334737826961</v>
      </c>
      <c r="AH470" s="2">
        <v>188.334737826961</v>
      </c>
      <c r="AI470" s="2">
        <v>0</v>
      </c>
      <c r="AJ470" s="1">
        <v>0</v>
      </c>
      <c r="AM470" t="s">
        <v>425</v>
      </c>
      <c r="AN470" s="2">
        <v>178.83272980029301</v>
      </c>
      <c r="AO470" s="2">
        <v>178.64207576724201</v>
      </c>
      <c r="AP470" s="2">
        <v>-0.19065403305100403</v>
      </c>
      <c r="AQ470" s="1">
        <v>-1.0661025711787332E-3</v>
      </c>
      <c r="AR470" s="2">
        <v>178.83073966882</v>
      </c>
      <c r="AS470" s="2">
        <v>-1.9901314730077502E-3</v>
      </c>
      <c r="AT470" s="1">
        <v>-1.1128452130827394E-5</v>
      </c>
      <c r="AU470" s="2">
        <v>178.805046364737</v>
      </c>
      <c r="AV470" s="2">
        <v>-2.7683435556014047E-2</v>
      </c>
      <c r="AW470" s="1">
        <v>-1.5480072124900645E-4</v>
      </c>
      <c r="AX470" s="2">
        <v>178.75670730493798</v>
      </c>
      <c r="AY470" s="2">
        <v>-7.602249535503347E-2</v>
      </c>
      <c r="AZ470" s="1">
        <v>-4.2510392499141346E-4</v>
      </c>
      <c r="BA470" s="2">
        <v>178.84367051188002</v>
      </c>
      <c r="BB470" s="2">
        <v>1.0940711587011265E-2</v>
      </c>
      <c r="BC470" s="1">
        <v>6.1178463244558371E-5</v>
      </c>
      <c r="BD470" s="2">
        <v>178.58578781606201</v>
      </c>
      <c r="BE470" s="2">
        <v>-0.24694198423100033</v>
      </c>
      <c r="BF470" s="1">
        <v>-1.3808545253811571E-3</v>
      </c>
      <c r="BG470" s="1"/>
      <c r="BH470" t="s">
        <v>425</v>
      </c>
      <c r="BI470" s="2">
        <v>188.334737826961</v>
      </c>
      <c r="BJ470" s="2">
        <v>188.334737826961</v>
      </c>
      <c r="BK470" s="2">
        <v>0</v>
      </c>
      <c r="BL470" s="1">
        <v>0</v>
      </c>
      <c r="BM470" s="2">
        <v>188.334737826961</v>
      </c>
      <c r="BN470" s="2">
        <v>0</v>
      </c>
      <c r="BO470" s="1">
        <v>0</v>
      </c>
      <c r="BP470" s="2">
        <v>188.334737826961</v>
      </c>
      <c r="BQ470" s="2">
        <v>0</v>
      </c>
      <c r="BR470" s="1">
        <v>0</v>
      </c>
      <c r="BS470" s="2">
        <v>188.334737826961</v>
      </c>
      <c r="BT470" s="2">
        <v>0</v>
      </c>
      <c r="BU470" s="1">
        <v>0</v>
      </c>
      <c r="BV470" s="2">
        <v>188.334737826961</v>
      </c>
      <c r="BW470" s="2">
        <v>0</v>
      </c>
      <c r="BX470" s="1">
        <v>0</v>
      </c>
      <c r="BY470" s="2">
        <v>188.334737826961</v>
      </c>
      <c r="BZ470" s="2">
        <v>0</v>
      </c>
      <c r="CA470" s="1">
        <v>0</v>
      </c>
      <c r="CC470" t="s">
        <v>425</v>
      </c>
      <c r="CE470" s="23">
        <v>178.83272980029301</v>
      </c>
      <c r="CF470" s="23">
        <v>177.16622632646798</v>
      </c>
      <c r="CG470" s="23">
        <v>-1.6665034738250313</v>
      </c>
      <c r="CH470" s="24">
        <v>-9.3187833999182224E-3</v>
      </c>
      <c r="CI470" s="2">
        <v>188.334737826961</v>
      </c>
      <c r="CJ470" s="2">
        <v>188.334737826961</v>
      </c>
      <c r="CK470" s="2">
        <v>0</v>
      </c>
      <c r="CL470" s="1">
        <v>0</v>
      </c>
      <c r="CN470" s="25" t="s">
        <v>425</v>
      </c>
      <c r="CO470" s="27">
        <v>0</v>
      </c>
      <c r="CP470" s="27">
        <v>2.2034919999999998</v>
      </c>
      <c r="CQ470" s="28">
        <f t="shared" si="134"/>
        <v>-2.2034919999999998</v>
      </c>
      <c r="CR470" s="27">
        <f t="shared" si="135"/>
        <v>-2.2034919999999998</v>
      </c>
      <c r="CU470" s="30">
        <v>531</v>
      </c>
      <c r="CV470" s="30"/>
      <c r="CW470" s="31"/>
      <c r="CX470" s="31"/>
      <c r="CY470" s="31"/>
      <c r="CZ470" s="30"/>
      <c r="DA470" s="30"/>
      <c r="DB470" s="30"/>
      <c r="DF470" s="30"/>
      <c r="DG470" s="39"/>
      <c r="DK470" s="30">
        <v>516</v>
      </c>
      <c r="DL470" s="30"/>
    </row>
    <row r="471" spans="1:116" ht="15.75" x14ac:dyDescent="0.25">
      <c r="A471" t="s">
        <v>754</v>
      </c>
      <c r="B471" t="s">
        <v>426</v>
      </c>
      <c r="C471" s="52">
        <v>187.64845344981399</v>
      </c>
      <c r="D471" s="52">
        <v>189.20165443364098</v>
      </c>
      <c r="E471" s="52">
        <v>1.5532009838269971</v>
      </c>
      <c r="F471" s="124">
        <v>8.277185104765045E-3</v>
      </c>
      <c r="G471" s="45">
        <v>194.91938929822601</v>
      </c>
      <c r="H471" s="45">
        <v>194.91938929822601</v>
      </c>
      <c r="I471" s="45">
        <v>0</v>
      </c>
      <c r="J471" s="46">
        <v>0</v>
      </c>
      <c r="K471" s="47" t="s">
        <v>933</v>
      </c>
      <c r="L471" s="55">
        <f t="shared" si="130"/>
        <v>193.205292298226</v>
      </c>
      <c r="M471" s="55">
        <f t="shared" si="131"/>
        <v>193.205292298226</v>
      </c>
      <c r="N471" s="55">
        <f t="shared" si="132"/>
        <v>0</v>
      </c>
      <c r="O471" s="129">
        <f t="shared" si="133"/>
        <v>0</v>
      </c>
      <c r="P471" s="54"/>
      <c r="Q471" s="42"/>
      <c r="R471" s="42"/>
      <c r="S471" s="42"/>
      <c r="T471" s="42"/>
      <c r="AB471" t="s">
        <v>426</v>
      </c>
      <c r="AC471" s="2">
        <v>187.64845344981399</v>
      </c>
      <c r="AD471" s="2">
        <v>187.62078892370201</v>
      </c>
      <c r="AE471" s="2">
        <v>-2.7664526111976784E-2</v>
      </c>
      <c r="AF471" s="1">
        <v>-1.4742741335395859E-4</v>
      </c>
      <c r="AG471" s="2">
        <v>194.91938929822601</v>
      </c>
      <c r="AH471" s="2">
        <v>194.91938929822601</v>
      </c>
      <c r="AI471" s="2">
        <v>0</v>
      </c>
      <c r="AJ471" s="1">
        <v>0</v>
      </c>
      <c r="AM471" t="s">
        <v>426</v>
      </c>
      <c r="AN471" s="2">
        <v>187.64845344981399</v>
      </c>
      <c r="AO471" s="2">
        <v>187.539207681802</v>
      </c>
      <c r="AP471" s="2">
        <v>-0.10924576801198782</v>
      </c>
      <c r="AQ471" s="1">
        <v>-5.8218315154515924E-4</v>
      </c>
      <c r="AR471" s="2">
        <v>187.64728588314901</v>
      </c>
      <c r="AS471" s="2">
        <v>-1.1675666649750838E-3</v>
      </c>
      <c r="AT471" s="1">
        <v>-6.2220958580260616E-6</v>
      </c>
      <c r="AU471" s="2">
        <v>187.62680437679899</v>
      </c>
      <c r="AV471" s="2">
        <v>-2.1649073014998521E-2</v>
      </c>
      <c r="AW471" s="1">
        <v>-1.1537037804997685E-4</v>
      </c>
      <c r="AX471" s="2">
        <v>187.60426703555399</v>
      </c>
      <c r="AY471" s="2">
        <v>-4.4186414259996809E-2</v>
      </c>
      <c r="AZ471" s="1">
        <v>-2.3547443875850718E-4</v>
      </c>
      <c r="BA471" s="2">
        <v>187.65488266815902</v>
      </c>
      <c r="BB471" s="2">
        <v>6.4292183450334051E-3</v>
      </c>
      <c r="BC471" s="1">
        <v>3.4262037479317039E-5</v>
      </c>
      <c r="BD471" s="2">
        <v>187.50210581850101</v>
      </c>
      <c r="BE471" s="2">
        <v>-0.14634763131297746</v>
      </c>
      <c r="BF471" s="1">
        <v>-7.7990321061781461E-4</v>
      </c>
      <c r="BG471" s="1"/>
      <c r="BH471" t="s">
        <v>426</v>
      </c>
      <c r="BI471" s="2">
        <v>194.91938929822601</v>
      </c>
      <c r="BJ471" s="2">
        <v>194.91938929822601</v>
      </c>
      <c r="BK471" s="2">
        <v>0</v>
      </c>
      <c r="BL471" s="1">
        <v>0</v>
      </c>
      <c r="BM471" s="2">
        <v>194.91938929822601</v>
      </c>
      <c r="BN471" s="2">
        <v>0</v>
      </c>
      <c r="BO471" s="1">
        <v>0</v>
      </c>
      <c r="BP471" s="2">
        <v>194.91938929822601</v>
      </c>
      <c r="BQ471" s="2">
        <v>0</v>
      </c>
      <c r="BR471" s="1">
        <v>0</v>
      </c>
      <c r="BS471" s="2">
        <v>194.91938929822601</v>
      </c>
      <c r="BT471" s="2">
        <v>0</v>
      </c>
      <c r="BU471" s="1">
        <v>0</v>
      </c>
      <c r="BV471" s="2">
        <v>194.91938929822601</v>
      </c>
      <c r="BW471" s="2">
        <v>0</v>
      </c>
      <c r="BX471" s="1">
        <v>0</v>
      </c>
      <c r="BY471" s="2">
        <v>194.91938929822601</v>
      </c>
      <c r="BZ471" s="2">
        <v>0</v>
      </c>
      <c r="CA471" s="1">
        <v>0</v>
      </c>
      <c r="CC471" t="s">
        <v>426</v>
      </c>
      <c r="CE471" s="23">
        <v>187.64845344981399</v>
      </c>
      <c r="CF471" s="23">
        <v>189.27078116933799</v>
      </c>
      <c r="CG471" s="23">
        <v>1.6223277195240087</v>
      </c>
      <c r="CH471" s="24">
        <v>8.6455693596104981E-3</v>
      </c>
      <c r="CI471" s="2">
        <v>194.91938929822601</v>
      </c>
      <c r="CJ471" s="2">
        <v>194.91938929822601</v>
      </c>
      <c r="CK471" s="2">
        <v>0</v>
      </c>
      <c r="CL471" s="1">
        <v>0</v>
      </c>
      <c r="CN471" s="25" t="s">
        <v>426</v>
      </c>
      <c r="CO471" s="27">
        <v>0</v>
      </c>
      <c r="CP471" s="27">
        <v>1.714097</v>
      </c>
      <c r="CQ471" s="28">
        <f t="shared" si="134"/>
        <v>-1.714097</v>
      </c>
      <c r="CR471" s="27">
        <f t="shared" si="135"/>
        <v>-1.714097</v>
      </c>
      <c r="CU471" s="30">
        <v>532</v>
      </c>
      <c r="CV471" s="30"/>
      <c r="CW471" s="31"/>
      <c r="CX471" s="31"/>
      <c r="CY471" s="31"/>
      <c r="CZ471" s="30"/>
      <c r="DA471" s="30"/>
      <c r="DB471" s="30"/>
      <c r="DF471" s="30"/>
      <c r="DG471" s="39"/>
      <c r="DK471" s="30">
        <v>517</v>
      </c>
      <c r="DL471" s="30"/>
    </row>
    <row r="472" spans="1:116" ht="15.75" x14ac:dyDescent="0.25">
      <c r="B472" t="s">
        <v>427</v>
      </c>
      <c r="C472" s="52">
        <v>116.49709197568799</v>
      </c>
      <c r="D472" s="52">
        <v>117.873050455696</v>
      </c>
      <c r="E472" s="52">
        <v>1.3759584800080091</v>
      </c>
      <c r="F472" s="124">
        <v>1.1811097227175084E-2</v>
      </c>
      <c r="G472" s="45">
        <v>113.689523775818</v>
      </c>
      <c r="H472" s="45">
        <v>113.68968300537399</v>
      </c>
      <c r="I472" s="45">
        <v>1.592295559902368E-4</v>
      </c>
      <c r="J472" s="46">
        <v>1.4005648955326635E-6</v>
      </c>
      <c r="K472" s="47" t="s">
        <v>933</v>
      </c>
      <c r="L472" s="55">
        <f t="shared" si="130"/>
        <v>112.340055775818</v>
      </c>
      <c r="M472" s="55">
        <f t="shared" si="131"/>
        <v>112.34021500537399</v>
      </c>
      <c r="N472" s="55">
        <f t="shared" si="132"/>
        <v>1.592295559902368E-4</v>
      </c>
      <c r="O472" s="129">
        <f t="shared" si="133"/>
        <v>1.4173889703952961E-6</v>
      </c>
      <c r="P472" s="54"/>
      <c r="Q472" s="42"/>
      <c r="R472" s="42"/>
      <c r="S472" s="42"/>
      <c r="T472" s="42"/>
      <c r="AB472" t="s">
        <v>427</v>
      </c>
      <c r="AC472" s="2">
        <v>116.49709197568799</v>
      </c>
      <c r="AD472" s="2">
        <v>116.457665953904</v>
      </c>
      <c r="AE472" s="2">
        <v>-3.9426021783995679E-2</v>
      </c>
      <c r="AF472" s="1">
        <v>-3.3842923557459765E-4</v>
      </c>
      <c r="AG472" s="2">
        <v>113.689523775818</v>
      </c>
      <c r="AH472" s="2">
        <v>113.68952005676299</v>
      </c>
      <c r="AI472" s="2">
        <v>-3.7190550159493796E-6</v>
      </c>
      <c r="AJ472" s="1">
        <v>-3.2712380986685338E-8</v>
      </c>
      <c r="AM472" t="s">
        <v>427</v>
      </c>
      <c r="AN472" s="2">
        <v>116.49709197568799</v>
      </c>
      <c r="AO472" s="2">
        <v>116.34076282134301</v>
      </c>
      <c r="AP472" s="2">
        <v>-0.15632915434498784</v>
      </c>
      <c r="AQ472" s="1">
        <v>-1.3419146494885253E-3</v>
      </c>
      <c r="AR472" s="2">
        <v>116.49543018900501</v>
      </c>
      <c r="AS472" s="2">
        <v>-1.6617866829875538E-3</v>
      </c>
      <c r="AT472" s="1">
        <v>-1.4264619440752695E-5</v>
      </c>
      <c r="AU472" s="2">
        <v>116.468022964376</v>
      </c>
      <c r="AV472" s="2">
        <v>-2.9069011311989357E-2</v>
      </c>
      <c r="AW472" s="1">
        <v>-2.4952563895805938E-4</v>
      </c>
      <c r="AX472" s="2">
        <v>116.43406824948899</v>
      </c>
      <c r="AY472" s="2">
        <v>-6.3023726199006092E-2</v>
      </c>
      <c r="AZ472" s="1">
        <v>-5.4098969450807092E-4</v>
      </c>
      <c r="BA472" s="2">
        <v>116.50623922218</v>
      </c>
      <c r="BB472" s="2">
        <v>9.1472464920059338E-3</v>
      </c>
      <c r="BC472" s="1">
        <v>7.8519097231327371E-5</v>
      </c>
      <c r="BD472" s="2">
        <v>116.28927143063099</v>
      </c>
      <c r="BE472" s="2">
        <v>-0.20782054505700387</v>
      </c>
      <c r="BF472" s="1">
        <v>-1.7839118688076296E-3</v>
      </c>
      <c r="BG472" s="1"/>
      <c r="BH472" t="s">
        <v>427</v>
      </c>
      <c r="BI472" s="2">
        <v>113.689523775818</v>
      </c>
      <c r="BJ472" s="2">
        <v>113.68950888096701</v>
      </c>
      <c r="BK472" s="2">
        <v>-1.4894850991709063E-5</v>
      </c>
      <c r="BL472" s="1">
        <v>-1.3101339944989046E-7</v>
      </c>
      <c r="BM472" s="2">
        <v>113.689523619368</v>
      </c>
      <c r="BN472" s="2">
        <v>-1.5644999962205475E-7</v>
      </c>
      <c r="BO472" s="1">
        <v>-1.3761162368008089E-9</v>
      </c>
      <c r="BP472" s="2">
        <v>113.689520939744</v>
      </c>
      <c r="BQ472" s="2">
        <v>-2.8360740031985188E-6</v>
      </c>
      <c r="BR472" s="1">
        <v>-2.4945781361446406E-8</v>
      </c>
      <c r="BS472" s="2">
        <v>113.68951782362799</v>
      </c>
      <c r="BT472" s="2">
        <v>-5.9521900084291701E-6</v>
      </c>
      <c r="BU472" s="1">
        <v>-5.2354780024993061E-8</v>
      </c>
      <c r="BV472" s="2">
        <v>113.689524636508</v>
      </c>
      <c r="BW472" s="2">
        <v>8.606899939422874E-7</v>
      </c>
      <c r="BX472" s="1">
        <v>7.5705303827243044E-9</v>
      </c>
      <c r="BY472" s="2">
        <v>113.689503586635</v>
      </c>
      <c r="BZ472" s="2">
        <v>-2.018918300450423E-5</v>
      </c>
      <c r="CA472" s="1">
        <v>-1.7758173606492413E-7</v>
      </c>
      <c r="CC472" t="s">
        <v>427</v>
      </c>
      <c r="CE472" s="23">
        <v>116.49709197568799</v>
      </c>
      <c r="CF472" s="23">
        <v>117.967671790349</v>
      </c>
      <c r="CG472" s="23">
        <v>1.4705798146610078</v>
      </c>
      <c r="CH472" s="24">
        <v>1.2623317798936183E-2</v>
      </c>
      <c r="CI472" s="2">
        <v>113.689523775818</v>
      </c>
      <c r="CJ472" s="2">
        <v>113.68969129524901</v>
      </c>
      <c r="CK472" s="2">
        <v>1.6751943100246081E-4</v>
      </c>
      <c r="CL472" s="1">
        <v>1.4734816844935411E-6</v>
      </c>
      <c r="CN472" s="25" t="s">
        <v>427</v>
      </c>
      <c r="CO472" s="27">
        <v>0</v>
      </c>
      <c r="CP472" s="27">
        <v>1.3494679999999999</v>
      </c>
      <c r="CQ472" s="28">
        <f t="shared" si="134"/>
        <v>-1.3494679999999999</v>
      </c>
      <c r="CR472" s="27">
        <f t="shared" si="135"/>
        <v>-1.3494679999999999</v>
      </c>
      <c r="CU472" s="30">
        <v>533</v>
      </c>
      <c r="CV472" s="30"/>
      <c r="CW472" s="31"/>
      <c r="CX472" s="31"/>
      <c r="CY472" s="31"/>
      <c r="CZ472" s="30"/>
      <c r="DA472" s="30"/>
      <c r="DB472" s="30"/>
      <c r="DF472" s="30"/>
      <c r="DG472" s="39"/>
      <c r="DK472" s="30">
        <v>518</v>
      </c>
      <c r="DL472" s="30"/>
    </row>
    <row r="473" spans="1:116" ht="15.75" x14ac:dyDescent="0.25">
      <c r="B473" t="s">
        <v>428</v>
      </c>
      <c r="C473" s="52">
        <v>63.123593031691001</v>
      </c>
      <c r="D473" s="52">
        <v>63.548186432041</v>
      </c>
      <c r="E473" s="52">
        <v>0.42459340034999826</v>
      </c>
      <c r="F473" s="124">
        <v>6.7263820064366814E-3</v>
      </c>
      <c r="G473" s="45">
        <v>64.012881119009009</v>
      </c>
      <c r="H473" s="45">
        <v>64.012941870834993</v>
      </c>
      <c r="I473" s="45">
        <v>6.0751825984084462E-5</v>
      </c>
      <c r="J473" s="46">
        <v>9.4905626683383015E-7</v>
      </c>
      <c r="K473" s="47" t="s">
        <v>933</v>
      </c>
      <c r="L473" s="55">
        <f t="shared" si="130"/>
        <v>62.954214119009009</v>
      </c>
      <c r="M473" s="55">
        <f t="shared" si="131"/>
        <v>62.954274870834993</v>
      </c>
      <c r="N473" s="55">
        <f t="shared" si="132"/>
        <v>6.0751825984084462E-5</v>
      </c>
      <c r="O473" s="129">
        <f t="shared" si="133"/>
        <v>9.650160332275589E-7</v>
      </c>
      <c r="P473" s="54"/>
      <c r="Q473" s="42"/>
      <c r="R473" s="42"/>
      <c r="S473" s="42"/>
      <c r="T473" s="42"/>
      <c r="AB473" t="s">
        <v>428</v>
      </c>
      <c r="AC473" s="2">
        <v>63.123593031691001</v>
      </c>
      <c r="AD473" s="2">
        <v>63.077852578551997</v>
      </c>
      <c r="AE473" s="2">
        <v>-4.5740453139003989E-2</v>
      </c>
      <c r="AF473" s="1">
        <v>-7.2461738855771627E-4</v>
      </c>
      <c r="AG473" s="2">
        <v>64.012881119009009</v>
      </c>
      <c r="AH473" s="2">
        <v>64.012873981812007</v>
      </c>
      <c r="AI473" s="2">
        <v>-7.1371970022937603E-6</v>
      </c>
      <c r="AJ473" s="1">
        <v>-1.114962625885359E-7</v>
      </c>
      <c r="AM473" t="s">
        <v>428</v>
      </c>
      <c r="AN473" s="2">
        <v>63.123593031691001</v>
      </c>
      <c r="AO473" s="2">
        <v>62.941334060315</v>
      </c>
      <c r="AP473" s="2">
        <v>-0.182258971376001</v>
      </c>
      <c r="AQ473" s="1">
        <v>-2.8873351883581541E-3</v>
      </c>
      <c r="AR473" s="2">
        <v>63.121668127331006</v>
      </c>
      <c r="AS473" s="2">
        <v>-1.9249043599955939E-3</v>
      </c>
      <c r="AT473" s="1">
        <v>-3.0494214089321591E-5</v>
      </c>
      <c r="AU473" s="2">
        <v>63.092364246545003</v>
      </c>
      <c r="AV473" s="2">
        <v>-3.1228785145998472E-2</v>
      </c>
      <c r="AW473" s="1">
        <v>-4.9472445477430533E-4</v>
      </c>
      <c r="AX473" s="2">
        <v>63.050403331641</v>
      </c>
      <c r="AY473" s="2">
        <v>-7.318970005000125E-2</v>
      </c>
      <c r="AZ473" s="1">
        <v>-1.1594666357673364E-3</v>
      </c>
      <c r="BA473" s="2">
        <v>63.134183838143997</v>
      </c>
      <c r="BB473" s="2">
        <v>1.0590806452995594E-2</v>
      </c>
      <c r="BC473" s="1">
        <v>1.6777889128837315E-4</v>
      </c>
      <c r="BD473" s="2">
        <v>62.883532377815996</v>
      </c>
      <c r="BE473" s="2">
        <v>-0.24006065387500541</v>
      </c>
      <c r="BF473" s="1">
        <v>-3.8030258156325752E-3</v>
      </c>
      <c r="BG473" s="1"/>
      <c r="BH473" t="s">
        <v>428</v>
      </c>
      <c r="BI473" s="2">
        <v>64.012881119009009</v>
      </c>
      <c r="BJ473" s="2">
        <v>64.012854407727005</v>
      </c>
      <c r="BK473" s="2">
        <v>-2.6711282004043824E-5</v>
      </c>
      <c r="BL473" s="1">
        <v>-4.1727979645821236E-7</v>
      </c>
      <c r="BM473" s="2">
        <v>64.012880819751004</v>
      </c>
      <c r="BN473" s="2">
        <v>-2.9925800504315703E-7</v>
      </c>
      <c r="BO473" s="1">
        <v>-4.6749654102710051E-9</v>
      </c>
      <c r="BP473" s="2">
        <v>64.012876253447004</v>
      </c>
      <c r="BQ473" s="2">
        <v>-4.8655620048521087E-6</v>
      </c>
      <c r="BR473" s="1">
        <v>-7.6009108163813774E-8</v>
      </c>
      <c r="BS473" s="2">
        <v>64.012869672357994</v>
      </c>
      <c r="BT473" s="2">
        <v>-1.1446651015489806E-5</v>
      </c>
      <c r="BU473" s="1">
        <v>-1.7881793188169207E-7</v>
      </c>
      <c r="BV473" s="2">
        <v>64.012882763806005</v>
      </c>
      <c r="BW473" s="2">
        <v>1.6447969954924702E-6</v>
      </c>
      <c r="BX473" s="1">
        <v>2.5694781530526016E-8</v>
      </c>
      <c r="BY473" s="2">
        <v>64.012854407727005</v>
      </c>
      <c r="BZ473" s="2">
        <v>-2.6711282004043824E-5</v>
      </c>
      <c r="CA473" s="1">
        <v>-4.1727979645821236E-7</v>
      </c>
      <c r="CC473" t="s">
        <v>428</v>
      </c>
      <c r="CE473" s="23">
        <v>63.123593031691001</v>
      </c>
      <c r="CF473" s="23">
        <v>63.652514444131</v>
      </c>
      <c r="CG473" s="23">
        <v>0.52892141243999902</v>
      </c>
      <c r="CH473" s="24">
        <v>8.3791398277099933E-3</v>
      </c>
      <c r="CI473" s="2">
        <v>64.012881119009009</v>
      </c>
      <c r="CJ473" s="2">
        <v>64.012956532459995</v>
      </c>
      <c r="CK473" s="2">
        <v>7.5413450986161479E-5</v>
      </c>
      <c r="CL473" s="1">
        <v>1.1780980588259604E-6</v>
      </c>
      <c r="CN473" s="25" t="s">
        <v>428</v>
      </c>
      <c r="CO473" s="27">
        <v>9.9999999999999995E-7</v>
      </c>
      <c r="CP473" s="27">
        <v>1.0586660000000001</v>
      </c>
      <c r="CQ473" s="28">
        <f t="shared" si="134"/>
        <v>-1.058667</v>
      </c>
      <c r="CR473" s="27">
        <f t="shared" si="135"/>
        <v>-1.058667</v>
      </c>
      <c r="CU473" s="30">
        <v>534</v>
      </c>
      <c r="CV473" s="30"/>
      <c r="CW473" s="34"/>
      <c r="CX473" s="34"/>
      <c r="CY473" s="34"/>
      <c r="CZ473" s="34"/>
      <c r="DA473" s="32"/>
      <c r="DB473" s="32"/>
      <c r="DF473" s="30"/>
      <c r="DG473" s="39"/>
      <c r="DK473" s="30">
        <v>519</v>
      </c>
      <c r="DL473" s="30"/>
    </row>
    <row r="474" spans="1:116" ht="15.75" x14ac:dyDescent="0.25">
      <c r="A474" t="s">
        <v>755</v>
      </c>
      <c r="B474" t="s">
        <v>429</v>
      </c>
      <c r="C474" s="52">
        <v>88.137407448985996</v>
      </c>
      <c r="D474" s="52">
        <v>88.424516273286997</v>
      </c>
      <c r="E474" s="52">
        <v>0.28710882430100071</v>
      </c>
      <c r="F474" s="124">
        <v>3.2575138367574464E-3</v>
      </c>
      <c r="G474" s="45">
        <v>86.12930048992699</v>
      </c>
      <c r="H474" s="45">
        <v>86.129306915288993</v>
      </c>
      <c r="I474" s="45">
        <v>6.4253620024601332E-6</v>
      </c>
      <c r="J474" s="46">
        <v>7.4601348970802261E-8</v>
      </c>
      <c r="K474" s="47" t="s">
        <v>933</v>
      </c>
      <c r="L474" s="55">
        <f t="shared" si="130"/>
        <v>84.701404489926986</v>
      </c>
      <c r="M474" s="55">
        <f t="shared" si="131"/>
        <v>84.701410915288989</v>
      </c>
      <c r="N474" s="55">
        <f t="shared" si="132"/>
        <v>6.4253620024601332E-6</v>
      </c>
      <c r="O474" s="129">
        <f t="shared" si="133"/>
        <v>7.585897826787821E-8</v>
      </c>
      <c r="P474" s="54"/>
      <c r="Q474" s="42"/>
      <c r="R474" s="42"/>
      <c r="S474" s="42"/>
      <c r="T474" s="42"/>
      <c r="AB474" t="s">
        <v>429</v>
      </c>
      <c r="AC474" s="2">
        <v>88.137407448985996</v>
      </c>
      <c r="AD474" s="2">
        <v>88.096245799144</v>
      </c>
      <c r="AE474" s="2">
        <v>-4.1161649841995995E-2</v>
      </c>
      <c r="AF474" s="1">
        <v>-4.6701679835341642E-4</v>
      </c>
      <c r="AG474" s="2">
        <v>86.12930048992699</v>
      </c>
      <c r="AH474" s="2">
        <v>86.129296058815001</v>
      </c>
      <c r="AI474" s="2">
        <v>-4.4311119893336581E-6</v>
      </c>
      <c r="AJ474" s="1">
        <v>-5.14472074442528E-8</v>
      </c>
      <c r="AM474" t="s">
        <v>429</v>
      </c>
      <c r="AN474" s="2">
        <v>88.137407448985996</v>
      </c>
      <c r="AO474" s="2">
        <v>87.973321011471</v>
      </c>
      <c r="AP474" s="2">
        <v>-0.16408643751499596</v>
      </c>
      <c r="AQ474" s="1">
        <v>-1.861711641676882E-3</v>
      </c>
      <c r="AR474" s="2">
        <v>88.135675481073008</v>
      </c>
      <c r="AS474" s="2">
        <v>-1.7319679129883525E-3</v>
      </c>
      <c r="AT474" s="1">
        <v>-1.9650769895754161E-5</v>
      </c>
      <c r="AU474" s="2">
        <v>88.109507110706005</v>
      </c>
      <c r="AV474" s="2">
        <v>-2.7900338279991388E-2</v>
      </c>
      <c r="AW474" s="1">
        <v>-3.1655501435233534E-4</v>
      </c>
      <c r="AX474" s="2">
        <v>88.071538483701005</v>
      </c>
      <c r="AY474" s="2">
        <v>-6.5868965284991532E-2</v>
      </c>
      <c r="AZ474" s="1">
        <v>-7.4734403009433354E-4</v>
      </c>
      <c r="BA474" s="2">
        <v>88.146936334261</v>
      </c>
      <c r="BB474" s="2">
        <v>9.5288852750030628E-3</v>
      </c>
      <c r="BC474" s="1">
        <v>1.0811397283858604E-4</v>
      </c>
      <c r="BD474" s="2">
        <v>87.921462497311992</v>
      </c>
      <c r="BE474" s="2">
        <v>-0.21594495167400396</v>
      </c>
      <c r="BF474" s="1">
        <v>-2.4500942099867536E-3</v>
      </c>
      <c r="BG474" s="1"/>
      <c r="BH474" t="s">
        <v>429</v>
      </c>
      <c r="BI474" s="2">
        <v>86.12930048992699</v>
      </c>
      <c r="BJ474" s="2">
        <v>86.129282595001001</v>
      </c>
      <c r="BK474" s="2">
        <v>-1.7894925989025978E-5</v>
      </c>
      <c r="BL474" s="1">
        <v>-2.0776815656501041E-7</v>
      </c>
      <c r="BM474" s="2">
        <v>86.129300304089995</v>
      </c>
      <c r="BN474" s="2">
        <v>-1.8583699556984357E-7</v>
      </c>
      <c r="BO474" s="1">
        <v>-2.157651281419354E-9</v>
      </c>
      <c r="BP474" s="2">
        <v>86.129297533395999</v>
      </c>
      <c r="BQ474" s="2">
        <v>-2.95653099158244E-6</v>
      </c>
      <c r="BR474" s="1">
        <v>-3.432665741814788E-8</v>
      </c>
      <c r="BS474" s="2">
        <v>86.129293384478004</v>
      </c>
      <c r="BT474" s="2">
        <v>-7.1054489865218784E-6</v>
      </c>
      <c r="BU474" s="1">
        <v>-8.2497465393357938E-8</v>
      </c>
      <c r="BV474" s="2">
        <v>86.129301511397003</v>
      </c>
      <c r="BW474" s="2">
        <v>1.0214700125743548E-6</v>
      </c>
      <c r="BX474" s="1">
        <v>1.1859727256159685E-8</v>
      </c>
      <c r="BY474" s="2">
        <v>86.129276697191997</v>
      </c>
      <c r="BZ474" s="2">
        <v>-2.3792734992866826E-5</v>
      </c>
      <c r="CA474" s="1">
        <v>-2.7624437743633408E-7</v>
      </c>
      <c r="CC474" t="s">
        <v>429</v>
      </c>
      <c r="CE474" s="23">
        <v>88.137407448985996</v>
      </c>
      <c r="CF474" s="23">
        <v>88.517959129998999</v>
      </c>
      <c r="CG474" s="23">
        <v>0.38055168101300296</v>
      </c>
      <c r="CH474" s="24">
        <v>4.3177090412293622E-3</v>
      </c>
      <c r="CI474" s="2">
        <v>86.12930048992699</v>
      </c>
      <c r="CJ474" s="2">
        <v>86.129316847425002</v>
      </c>
      <c r="CK474" s="2">
        <v>1.6357498012098404E-5</v>
      </c>
      <c r="CL474" s="1">
        <v>1.8991792478346493E-7</v>
      </c>
      <c r="CN474" s="25" t="s">
        <v>429</v>
      </c>
      <c r="CO474" s="27">
        <v>0</v>
      </c>
      <c r="CP474" s="27">
        <v>1.4278960000000001</v>
      </c>
      <c r="CQ474" s="28">
        <f t="shared" si="134"/>
        <v>-1.4278960000000001</v>
      </c>
      <c r="CR474" s="27">
        <f t="shared" si="135"/>
        <v>-1.4278960000000001</v>
      </c>
      <c r="CU474" s="30">
        <v>535</v>
      </c>
      <c r="CV474" s="30"/>
      <c r="CW474" s="38"/>
      <c r="CX474" s="38"/>
      <c r="CY474" s="34"/>
      <c r="CZ474" s="34"/>
      <c r="DA474" s="32"/>
      <c r="DB474" s="32"/>
      <c r="DF474" s="30"/>
      <c r="DG474" s="39"/>
      <c r="DK474" s="30">
        <v>520</v>
      </c>
      <c r="DL474" s="30"/>
    </row>
    <row r="475" spans="1:116" ht="15.75" x14ac:dyDescent="0.25">
      <c r="A475" t="s">
        <v>756</v>
      </c>
      <c r="B475" t="s">
        <v>430</v>
      </c>
      <c r="C475" s="52">
        <v>66.175735654939999</v>
      </c>
      <c r="D475" s="52">
        <v>65.471986453923009</v>
      </c>
      <c r="E475" s="52">
        <v>-0.7037492010169899</v>
      </c>
      <c r="F475" s="124">
        <v>-1.0634550474611237E-2</v>
      </c>
      <c r="G475" s="45">
        <v>75.192815645118998</v>
      </c>
      <c r="H475" s="45">
        <v>75.192815645118998</v>
      </c>
      <c r="I475" s="45">
        <v>0</v>
      </c>
      <c r="J475" s="46">
        <v>0</v>
      </c>
      <c r="K475" s="47" t="s">
        <v>933</v>
      </c>
      <c r="L475" s="55">
        <f t="shared" si="130"/>
        <v>73.660601645119002</v>
      </c>
      <c r="M475" s="55">
        <f t="shared" si="131"/>
        <v>73.660601645119002</v>
      </c>
      <c r="N475" s="55">
        <f t="shared" si="132"/>
        <v>0</v>
      </c>
      <c r="O475" s="129">
        <f t="shared" si="133"/>
        <v>0</v>
      </c>
      <c r="P475" s="54"/>
      <c r="Q475" s="42"/>
      <c r="R475" s="42"/>
      <c r="S475" s="42"/>
      <c r="T475" s="42"/>
      <c r="AB475" t="s">
        <v>430</v>
      </c>
      <c r="AC475" s="2">
        <v>66.175735654939999</v>
      </c>
      <c r="AD475" s="2">
        <v>66.128944744405004</v>
      </c>
      <c r="AE475" s="2">
        <v>-4.6790910534994623E-2</v>
      </c>
      <c r="AF475" s="1">
        <v>-7.0707050056800834E-4</v>
      </c>
      <c r="AG475" s="2">
        <v>75.192815645118998</v>
      </c>
      <c r="AH475" s="2">
        <v>75.192815645118998</v>
      </c>
      <c r="AI475" s="2">
        <v>0</v>
      </c>
      <c r="AJ475" s="1">
        <v>0</v>
      </c>
      <c r="AM475" t="s">
        <v>430</v>
      </c>
      <c r="AN475" s="2">
        <v>66.175735654939999</v>
      </c>
      <c r="AO475" s="2">
        <v>65.988424330789996</v>
      </c>
      <c r="AP475" s="2">
        <v>-0.18731132415000218</v>
      </c>
      <c r="AQ475" s="1">
        <v>-2.8305136663187127E-3</v>
      </c>
      <c r="AR475" s="2">
        <v>66.173769489242005</v>
      </c>
      <c r="AS475" s="2">
        <v>-1.9661656979934605E-3</v>
      </c>
      <c r="AT475" s="1">
        <v>-2.9711278288550265E-5</v>
      </c>
      <c r="AU475" s="2">
        <v>66.146213913484999</v>
      </c>
      <c r="AV475" s="2">
        <v>-2.9521741454999528E-2</v>
      </c>
      <c r="AW475" s="1">
        <v>-4.461112696794892E-4</v>
      </c>
      <c r="AX475" s="2">
        <v>66.100795023575003</v>
      </c>
      <c r="AY475" s="2">
        <v>-7.4940631364995625E-2</v>
      </c>
      <c r="AZ475" s="1">
        <v>-1.1324487838829387E-3</v>
      </c>
      <c r="BA475" s="2">
        <v>66.186548848358001</v>
      </c>
      <c r="BB475" s="2">
        <v>1.0813193418002243E-2</v>
      </c>
      <c r="BC475" s="1">
        <v>1.6340118188312185E-4</v>
      </c>
      <c r="BD475" s="2">
        <v>65.931176137564009</v>
      </c>
      <c r="BE475" s="2">
        <v>-0.2445595173759898</v>
      </c>
      <c r="BF475" s="1">
        <v>-3.6956070824991803E-3</v>
      </c>
      <c r="BG475" s="1"/>
      <c r="BH475" t="s">
        <v>430</v>
      </c>
      <c r="BI475" s="2">
        <v>75.192815645118998</v>
      </c>
      <c r="BJ475" s="2">
        <v>75.192815645118998</v>
      </c>
      <c r="BK475" s="2">
        <v>0</v>
      </c>
      <c r="BL475" s="1">
        <v>0</v>
      </c>
      <c r="BM475" s="2">
        <v>75.192815645118998</v>
      </c>
      <c r="BN475" s="2">
        <v>0</v>
      </c>
      <c r="BO475" s="1">
        <v>0</v>
      </c>
      <c r="BP475" s="2">
        <v>75.192815645118998</v>
      </c>
      <c r="BQ475" s="2">
        <v>0</v>
      </c>
      <c r="BR475" s="1">
        <v>0</v>
      </c>
      <c r="BS475" s="2">
        <v>75.192815645118998</v>
      </c>
      <c r="BT475" s="2">
        <v>0</v>
      </c>
      <c r="BU475" s="1">
        <v>0</v>
      </c>
      <c r="BV475" s="2">
        <v>75.192815645118998</v>
      </c>
      <c r="BW475" s="2">
        <v>0</v>
      </c>
      <c r="BX475" s="1">
        <v>0</v>
      </c>
      <c r="BY475" s="2">
        <v>75.192815645118998</v>
      </c>
      <c r="BZ475" s="2">
        <v>0</v>
      </c>
      <c r="CA475" s="1">
        <v>0</v>
      </c>
      <c r="CC475" t="s">
        <v>430</v>
      </c>
      <c r="CE475" s="23">
        <v>66.175735654939999</v>
      </c>
      <c r="CF475" s="23">
        <v>65.573419246862002</v>
      </c>
      <c r="CG475" s="23">
        <v>-0.60231640807799636</v>
      </c>
      <c r="CH475" s="24">
        <v>-9.1017712476768459E-3</v>
      </c>
      <c r="CI475" s="2">
        <v>75.192815645118998</v>
      </c>
      <c r="CJ475" s="2">
        <v>75.192815645118998</v>
      </c>
      <c r="CK475" s="2">
        <v>0</v>
      </c>
      <c r="CL475" s="1">
        <v>0</v>
      </c>
      <c r="CN475" s="25" t="s">
        <v>430</v>
      </c>
      <c r="CO475" s="27">
        <v>0</v>
      </c>
      <c r="CP475" s="27">
        <v>1.532214</v>
      </c>
      <c r="CQ475" s="28">
        <f t="shared" si="134"/>
        <v>-1.532214</v>
      </c>
      <c r="CR475" s="27">
        <f t="shared" si="135"/>
        <v>-1.532214</v>
      </c>
      <c r="CU475" s="30">
        <v>537</v>
      </c>
      <c r="CV475" s="30"/>
      <c r="CW475" s="31"/>
      <c r="CX475" s="31"/>
      <c r="CY475" s="31"/>
      <c r="CZ475" s="30"/>
      <c r="DA475" s="30"/>
      <c r="DB475" s="30"/>
      <c r="DF475" s="30"/>
      <c r="DG475" s="39"/>
      <c r="DK475" s="30">
        <v>521</v>
      </c>
      <c r="DL475" s="30"/>
    </row>
    <row r="476" spans="1:116" ht="15.75" x14ac:dyDescent="0.25">
      <c r="A476" t="s">
        <v>757</v>
      </c>
      <c r="B476" t="s">
        <v>431</v>
      </c>
      <c r="C476" s="52">
        <v>75.850619088099009</v>
      </c>
      <c r="D476" s="52">
        <v>76.185798217374</v>
      </c>
      <c r="E476" s="52">
        <v>0.33517912927499083</v>
      </c>
      <c r="F476" s="124">
        <v>4.4189372915425622E-3</v>
      </c>
      <c r="G476" s="45">
        <v>73.319287983932995</v>
      </c>
      <c r="H476" s="45">
        <v>73.319299120504013</v>
      </c>
      <c r="I476" s="45">
        <v>1.1136571018255381E-5</v>
      </c>
      <c r="J476" s="46">
        <v>1.5189142345048171E-7</v>
      </c>
      <c r="K476" s="47" t="s">
        <v>933</v>
      </c>
      <c r="L476" s="55">
        <f t="shared" si="130"/>
        <v>72.187763983932996</v>
      </c>
      <c r="M476" s="55">
        <f t="shared" si="131"/>
        <v>72.187775120504014</v>
      </c>
      <c r="N476" s="55">
        <f t="shared" si="132"/>
        <v>1.1136571018255381E-5</v>
      </c>
      <c r="O476" s="129">
        <f t="shared" si="133"/>
        <v>1.5427228111309937E-7</v>
      </c>
      <c r="P476" s="54"/>
      <c r="Q476" s="42"/>
      <c r="R476" s="42"/>
      <c r="S476" s="42"/>
      <c r="T476" s="42"/>
      <c r="AB476" t="s">
        <v>431</v>
      </c>
      <c r="AC476" s="2">
        <v>75.850619088099009</v>
      </c>
      <c r="AD476" s="2">
        <v>75.822613831107006</v>
      </c>
      <c r="AE476" s="2">
        <v>-2.8005256992003069E-2</v>
      </c>
      <c r="AF476" s="1">
        <v>-3.6921593163894302E-4</v>
      </c>
      <c r="AG476" s="2">
        <v>73.319287983932995</v>
      </c>
      <c r="AH476" s="2">
        <v>73.319285772849</v>
      </c>
      <c r="AI476" s="2">
        <v>-2.2110839950073569E-6</v>
      </c>
      <c r="AJ476" s="1">
        <v>-3.0156921265955125E-8</v>
      </c>
      <c r="AM476" t="s">
        <v>431</v>
      </c>
      <c r="AN476" s="2">
        <v>75.850619088099009</v>
      </c>
      <c r="AO476" s="2">
        <v>75.739085669723011</v>
      </c>
      <c r="AP476" s="2">
        <v>-0.11153341837599839</v>
      </c>
      <c r="AQ476" s="1">
        <v>-1.4704351753075939E-3</v>
      </c>
      <c r="AR476" s="2">
        <v>75.849440342763003</v>
      </c>
      <c r="AS476" s="2">
        <v>-1.1787453360057043E-3</v>
      </c>
      <c r="AT476" s="1">
        <v>-1.554035221039679E-5</v>
      </c>
      <c r="AU476" s="2">
        <v>75.831338598233003</v>
      </c>
      <c r="AV476" s="2">
        <v>-1.9280489866005723E-2</v>
      </c>
      <c r="AW476" s="1">
        <v>-2.5419027685999256E-4</v>
      </c>
      <c r="AX476" s="2">
        <v>75.805812263376993</v>
      </c>
      <c r="AY476" s="2">
        <v>-4.4806824722016358E-2</v>
      </c>
      <c r="AZ476" s="1">
        <v>-5.9072457496983785E-4</v>
      </c>
      <c r="BA476" s="2">
        <v>75.857104840519995</v>
      </c>
      <c r="BB476" s="2">
        <v>6.485752420985591E-3</v>
      </c>
      <c r="BC476" s="1">
        <v>8.5506914761664858E-5</v>
      </c>
      <c r="BD476" s="2">
        <v>75.703571453439992</v>
      </c>
      <c r="BE476" s="2">
        <v>-0.14704763465901749</v>
      </c>
      <c r="BF476" s="1">
        <v>-1.9386477846439795E-3</v>
      </c>
      <c r="BG476" s="1"/>
      <c r="BH476" t="s">
        <v>431</v>
      </c>
      <c r="BI476" s="2">
        <v>73.319287983932995</v>
      </c>
      <c r="BJ476" s="2">
        <v>73.319279056606987</v>
      </c>
      <c r="BK476" s="2">
        <v>-8.9273260073241545E-6</v>
      </c>
      <c r="BL476" s="1">
        <v>-1.2175958404397581E-7</v>
      </c>
      <c r="BM476" s="2">
        <v>73.319287891103997</v>
      </c>
      <c r="BN476" s="2">
        <v>-9.2828997821925441E-8</v>
      </c>
      <c r="BO476" s="1">
        <v>-1.2660924618126101E-9</v>
      </c>
      <c r="BP476" s="2">
        <v>73.319286486228009</v>
      </c>
      <c r="BQ476" s="2">
        <v>-1.4977049858089231E-6</v>
      </c>
      <c r="BR476" s="1">
        <v>-2.042716216962072E-8</v>
      </c>
      <c r="BS476" s="2">
        <v>73.319284440808005</v>
      </c>
      <c r="BT476" s="2">
        <v>-3.5431249898465467E-6</v>
      </c>
      <c r="BU476" s="1">
        <v>-4.8324596259349631E-8</v>
      </c>
      <c r="BV476" s="2">
        <v>73.319288494329001</v>
      </c>
      <c r="BW476" s="2">
        <v>5.1039600634794624E-7</v>
      </c>
      <c r="BX476" s="1">
        <v>6.9612788173801299E-9</v>
      </c>
      <c r="BY476" s="2">
        <v>73.319275996676993</v>
      </c>
      <c r="BZ476" s="2">
        <v>-1.1987256002043978E-5</v>
      </c>
      <c r="CA476" s="1">
        <v>-1.6349389542177271E-7</v>
      </c>
      <c r="CC476" t="s">
        <v>431</v>
      </c>
      <c r="CE476" s="23">
        <v>75.850619088099009</v>
      </c>
      <c r="CF476" s="23">
        <v>76.250024343410999</v>
      </c>
      <c r="CG476" s="23">
        <v>0.39940525531199</v>
      </c>
      <c r="CH476" s="24">
        <v>5.2656822068662176E-3</v>
      </c>
      <c r="CI476" s="2">
        <v>73.319287983932995</v>
      </c>
      <c r="CJ476" s="2">
        <v>73.319304504268999</v>
      </c>
      <c r="CK476" s="2">
        <v>1.6520336004077762E-5</v>
      </c>
      <c r="CL476" s="1">
        <v>2.2532046420988142E-7</v>
      </c>
      <c r="CN476" s="25" t="s">
        <v>431</v>
      </c>
      <c r="CO476" s="27">
        <v>0</v>
      </c>
      <c r="CP476" s="27">
        <v>1.131524</v>
      </c>
      <c r="CQ476" s="28">
        <f t="shared" si="134"/>
        <v>-1.131524</v>
      </c>
      <c r="CR476" s="27">
        <f t="shared" si="135"/>
        <v>-1.131524</v>
      </c>
      <c r="CU476" s="30">
        <v>538</v>
      </c>
      <c r="CV476" s="30"/>
      <c r="CW476" s="34"/>
      <c r="CX476" s="34"/>
      <c r="CY476" s="34"/>
      <c r="CZ476" s="34"/>
      <c r="DA476" s="32"/>
      <c r="DB476" s="32"/>
      <c r="DF476" s="30"/>
      <c r="DG476" s="39"/>
      <c r="DK476" s="30">
        <v>522</v>
      </c>
      <c r="DL476" s="30"/>
    </row>
    <row r="477" spans="1:116" ht="15.75" x14ac:dyDescent="0.25">
      <c r="A477" t="s">
        <v>758</v>
      </c>
      <c r="B477" t="s">
        <v>432</v>
      </c>
      <c r="C477" s="52">
        <v>145.53713022805601</v>
      </c>
      <c r="D477" s="52">
        <v>147.475541732149</v>
      </c>
      <c r="E477" s="52">
        <v>1.9384115040929828</v>
      </c>
      <c r="F477" s="124">
        <v>1.3319016948152688E-2</v>
      </c>
      <c r="G477" s="45">
        <v>135.565237006106</v>
      </c>
      <c r="H477" s="45">
        <v>135.56540448538399</v>
      </c>
      <c r="I477" s="45">
        <v>1.6747927799087847E-4</v>
      </c>
      <c r="J477" s="46">
        <v>1.2354146364479489E-6</v>
      </c>
      <c r="K477" s="47" t="s">
        <v>933</v>
      </c>
      <c r="L477" s="55">
        <f t="shared" si="130"/>
        <v>134.23313700610601</v>
      </c>
      <c r="M477" s="55">
        <f t="shared" si="131"/>
        <v>134.233304485384</v>
      </c>
      <c r="N477" s="55">
        <f t="shared" si="132"/>
        <v>1.6747927799087847E-4</v>
      </c>
      <c r="O477" s="129">
        <f t="shared" si="133"/>
        <v>1.2476746184011192E-6</v>
      </c>
      <c r="P477" s="54"/>
      <c r="Q477" s="42"/>
      <c r="R477" s="42"/>
      <c r="S477" s="42"/>
      <c r="T477" s="42"/>
      <c r="AB477" t="s">
        <v>432</v>
      </c>
      <c r="AC477" s="2">
        <v>145.53713022805601</v>
      </c>
      <c r="AD477" s="2">
        <v>145.51347812353001</v>
      </c>
      <c r="AE477" s="2">
        <v>-2.3652104526007633E-2</v>
      </c>
      <c r="AF477" s="1">
        <v>-1.6251594688547792E-4</v>
      </c>
      <c r="AG477" s="2">
        <v>135.565237006106</v>
      </c>
      <c r="AH477" s="2">
        <v>135.56524011871099</v>
      </c>
      <c r="AI477" s="2">
        <v>3.1126049861995853E-6</v>
      </c>
      <c r="AJ477" s="1">
        <v>2.2960200232301369E-8</v>
      </c>
      <c r="AM477" t="s">
        <v>432</v>
      </c>
      <c r="AN477" s="2">
        <v>145.53713022805601</v>
      </c>
      <c r="AO477" s="2">
        <v>145.444194187509</v>
      </c>
      <c r="AP477" s="2">
        <v>-9.2936040547016319E-2</v>
      </c>
      <c r="AQ477" s="1">
        <v>-6.3857271612670916E-4</v>
      </c>
      <c r="AR477" s="2">
        <v>145.53613042365899</v>
      </c>
      <c r="AS477" s="2">
        <v>-9.9980439702562762E-4</v>
      </c>
      <c r="AT477" s="1">
        <v>-6.8697547866921572E-6</v>
      </c>
      <c r="AU477" s="2">
        <v>145.51732072172499</v>
      </c>
      <c r="AV477" s="2">
        <v>-1.980950633102907E-2</v>
      </c>
      <c r="AW477" s="1">
        <v>-1.3611307506192861E-4</v>
      </c>
      <c r="AX477" s="2">
        <v>145.49939013954898</v>
      </c>
      <c r="AY477" s="2">
        <v>-3.7740088507035807E-2</v>
      </c>
      <c r="AZ477" s="1">
        <v>-2.5931587662816533E-4</v>
      </c>
      <c r="BA477" s="2">
        <v>145.542638139465</v>
      </c>
      <c r="BB477" s="2">
        <v>5.5079114089835457E-3</v>
      </c>
      <c r="BC477" s="1">
        <v>3.7845403440020243E-5</v>
      </c>
      <c r="BD477" s="2">
        <v>145.41146456357501</v>
      </c>
      <c r="BE477" s="2">
        <v>-0.12566566448100502</v>
      </c>
      <c r="BF477" s="1">
        <v>-8.6346119566936292E-4</v>
      </c>
      <c r="BG477" s="1"/>
      <c r="BH477" t="s">
        <v>432</v>
      </c>
      <c r="BI477" s="2">
        <v>135.565237006106</v>
      </c>
      <c r="BJ477" s="2">
        <v>135.565249687098</v>
      </c>
      <c r="BK477" s="2">
        <v>1.2680992000468905E-5</v>
      </c>
      <c r="BL477" s="1">
        <v>9.3541620850024697E-8</v>
      </c>
      <c r="BM477" s="2">
        <v>135.565237135632</v>
      </c>
      <c r="BN477" s="2">
        <v>1.2952600059179531E-7</v>
      </c>
      <c r="BO477" s="1">
        <v>9.5545143764224248E-10</v>
      </c>
      <c r="BP477" s="2">
        <v>135.56523865935702</v>
      </c>
      <c r="BQ477" s="2">
        <v>1.6532510187516891E-6</v>
      </c>
      <c r="BR477" s="1">
        <v>1.2195243081950463E-8</v>
      </c>
      <c r="BS477" s="2">
        <v>135.565242022089</v>
      </c>
      <c r="BT477" s="2">
        <v>5.0159829925178201E-6</v>
      </c>
      <c r="BU477" s="1">
        <v>3.700051062715949E-8</v>
      </c>
      <c r="BV477" s="2">
        <v>135.56523629572101</v>
      </c>
      <c r="BW477" s="2">
        <v>-7.1038499527276144E-7</v>
      </c>
      <c r="BX477" s="1">
        <v>-5.2401707912830557E-9</v>
      </c>
      <c r="BY477" s="2">
        <v>135.56525279708998</v>
      </c>
      <c r="BZ477" s="2">
        <v>1.5790983979968587E-5</v>
      </c>
      <c r="CA477" s="1">
        <v>1.1648254618001623E-7</v>
      </c>
      <c r="CC477" t="s">
        <v>432</v>
      </c>
      <c r="CE477" s="23">
        <v>145.53713022805601</v>
      </c>
      <c r="CF477" s="23">
        <v>147.53748063158599</v>
      </c>
      <c r="CG477" s="23">
        <v>2.0003504035299784</v>
      </c>
      <c r="CH477" s="24">
        <v>1.3744605245379227E-2</v>
      </c>
      <c r="CI477" s="2">
        <v>135.565237006106</v>
      </c>
      <c r="CJ477" s="2">
        <v>135.56540026554902</v>
      </c>
      <c r="CK477" s="2">
        <v>1.6325944301343043E-4</v>
      </c>
      <c r="CL477" s="1">
        <v>1.204286929443992E-6</v>
      </c>
      <c r="CN477" s="25" t="s">
        <v>432</v>
      </c>
      <c r="CO477" s="27">
        <v>0</v>
      </c>
      <c r="CP477" s="27">
        <v>1.3321000000000001</v>
      </c>
      <c r="CQ477" s="28">
        <f t="shared" si="134"/>
        <v>-1.3321000000000001</v>
      </c>
      <c r="CR477" s="27">
        <f t="shared" si="135"/>
        <v>-1.3321000000000001</v>
      </c>
      <c r="CU477" s="30">
        <v>539</v>
      </c>
      <c r="CV477" s="30"/>
      <c r="CW477" s="31"/>
      <c r="CX477" s="31"/>
      <c r="CY477" s="31"/>
      <c r="CZ477" s="30"/>
      <c r="DA477" s="30"/>
      <c r="DB477" s="30"/>
      <c r="DF477" s="30"/>
      <c r="DG477" s="39"/>
      <c r="DK477" s="30">
        <v>523</v>
      </c>
      <c r="DL477" s="30"/>
    </row>
    <row r="478" spans="1:116" ht="15.75" x14ac:dyDescent="0.25">
      <c r="A478" t="s">
        <v>759</v>
      </c>
      <c r="B478" t="s">
        <v>433</v>
      </c>
      <c r="C478" s="52">
        <v>115.383366689239</v>
      </c>
      <c r="D478" s="52">
        <v>116.00634837513699</v>
      </c>
      <c r="E478" s="52">
        <v>0.62298168589799729</v>
      </c>
      <c r="F478" s="124">
        <v>5.3992330417595488E-3</v>
      </c>
      <c r="G478" s="45">
        <v>116.445291362956</v>
      </c>
      <c r="H478" s="45">
        <v>116.44537753326901</v>
      </c>
      <c r="I478" s="45">
        <v>8.6170313011280086E-5</v>
      </c>
      <c r="J478" s="46">
        <v>7.4000684787408164E-7</v>
      </c>
      <c r="K478" s="47" t="s">
        <v>933</v>
      </c>
      <c r="L478" s="55">
        <f t="shared" si="130"/>
        <v>114.85044036295601</v>
      </c>
      <c r="M478" s="55">
        <f t="shared" si="131"/>
        <v>114.85052653326902</v>
      </c>
      <c r="N478" s="55">
        <f t="shared" si="132"/>
        <v>8.6170313011280086E-5</v>
      </c>
      <c r="O478" s="129">
        <f t="shared" si="133"/>
        <v>7.5028282642156554E-7</v>
      </c>
      <c r="P478" s="54"/>
      <c r="Q478" s="42"/>
      <c r="R478" s="42"/>
      <c r="S478" s="42"/>
      <c r="T478" s="42"/>
      <c r="AB478" t="s">
        <v>433</v>
      </c>
      <c r="AC478" s="2">
        <v>115.383366689239</v>
      </c>
      <c r="AD478" s="2">
        <v>115.339335728197</v>
      </c>
      <c r="AE478" s="2">
        <v>-4.403096104199733E-2</v>
      </c>
      <c r="AF478" s="1">
        <v>-3.8160579211200801E-4</v>
      </c>
      <c r="AG478" s="2">
        <v>116.445291362956</v>
      </c>
      <c r="AH478" s="2">
        <v>116.445284716849</v>
      </c>
      <c r="AI478" s="2">
        <v>-6.6461069962997499E-6</v>
      </c>
      <c r="AJ478" s="1">
        <v>-5.7074931227438479E-8</v>
      </c>
      <c r="AM478" t="s">
        <v>433</v>
      </c>
      <c r="AN478" s="2">
        <v>115.383366689239</v>
      </c>
      <c r="AO478" s="2">
        <v>115.20808258769999</v>
      </c>
      <c r="AP478" s="2">
        <v>-0.17528410153900609</v>
      </c>
      <c r="AQ478" s="1">
        <v>-1.5191453202357773E-3</v>
      </c>
      <c r="AR478" s="2">
        <v>115.38151317125501</v>
      </c>
      <c r="AS478" s="2">
        <v>-1.8535179839886951E-3</v>
      </c>
      <c r="AT478" s="1">
        <v>-1.6063996372897998E-5</v>
      </c>
      <c r="AU478" s="2">
        <v>115.35284866057999</v>
      </c>
      <c r="AV478" s="2">
        <v>-3.0518028659002994E-2</v>
      </c>
      <c r="AW478" s="1">
        <v>-2.6449244405562312E-4</v>
      </c>
      <c r="AX478" s="2">
        <v>115.312925557612</v>
      </c>
      <c r="AY478" s="2">
        <v>-7.0441131626992615E-2</v>
      </c>
      <c r="AZ478" s="1">
        <v>-6.1049641424236727E-4</v>
      </c>
      <c r="BA478" s="2">
        <v>115.39356560066601</v>
      </c>
      <c r="BB478" s="2">
        <v>1.0198911427011126E-2</v>
      </c>
      <c r="BC478" s="1">
        <v>8.8391522276167966E-5</v>
      </c>
      <c r="BD478" s="2">
        <v>115.15208708557101</v>
      </c>
      <c r="BE478" s="2">
        <v>-0.23127960366798561</v>
      </c>
      <c r="BF478" s="1">
        <v>-2.0044449239454845E-3</v>
      </c>
      <c r="BG478" s="1"/>
      <c r="BH478" t="s">
        <v>433</v>
      </c>
      <c r="BI478" s="2">
        <v>116.445291362956</v>
      </c>
      <c r="BJ478" s="2">
        <v>116.445264596847</v>
      </c>
      <c r="BK478" s="2">
        <v>-2.6766109002096528E-5</v>
      </c>
      <c r="BL478" s="1">
        <v>-2.298599513025175E-7</v>
      </c>
      <c r="BM478" s="2">
        <v>116.445291084193</v>
      </c>
      <c r="BN478" s="2">
        <v>-2.7876299668605498E-7</v>
      </c>
      <c r="BO478" s="1">
        <v>-2.393939621114951E-9</v>
      </c>
      <c r="BP478" s="2">
        <v>116.445286763659</v>
      </c>
      <c r="BQ478" s="2">
        <v>-4.599297000140723E-6</v>
      </c>
      <c r="BR478" s="1">
        <v>-3.9497492309971308E-8</v>
      </c>
      <c r="BS478" s="2">
        <v>116.44528070624601</v>
      </c>
      <c r="BT478" s="2">
        <v>-1.0656709989120827E-5</v>
      </c>
      <c r="BU478" s="1">
        <v>-9.1516882000013427E-8</v>
      </c>
      <c r="BV478" s="2">
        <v>116.445292895262</v>
      </c>
      <c r="BW478" s="2">
        <v>1.5323060011951384E-6</v>
      </c>
      <c r="BX478" s="1">
        <v>1.3159020714877967E-8</v>
      </c>
      <c r="BY478" s="2">
        <v>116.44525585653099</v>
      </c>
      <c r="BZ478" s="2">
        <v>-3.5506425007270082E-5</v>
      </c>
      <c r="CA478" s="1">
        <v>-3.0491937107699588E-7</v>
      </c>
      <c r="CC478" t="s">
        <v>433</v>
      </c>
      <c r="CE478" s="23">
        <v>115.383366689239</v>
      </c>
      <c r="CF478" s="23">
        <v>116.10777351392201</v>
      </c>
      <c r="CG478" s="23">
        <v>0.72440682468301532</v>
      </c>
      <c r="CH478" s="24">
        <v>6.2782604240874144E-3</v>
      </c>
      <c r="CI478" s="2">
        <v>116.445291362956</v>
      </c>
      <c r="CJ478" s="2">
        <v>116.445391206948</v>
      </c>
      <c r="CK478" s="2">
        <v>9.9843992003911808E-5</v>
      </c>
      <c r="CL478" s="1">
        <v>8.5743262638848564E-7</v>
      </c>
      <c r="CN478" s="25" t="s">
        <v>433</v>
      </c>
      <c r="CO478" s="27">
        <v>9.9999999999999995E-7</v>
      </c>
      <c r="CP478" s="27">
        <v>1.5948500000000001</v>
      </c>
      <c r="CQ478" s="28">
        <f t="shared" si="134"/>
        <v>-1.594851</v>
      </c>
      <c r="CR478" s="27">
        <f t="shared" si="135"/>
        <v>-1.594851</v>
      </c>
      <c r="CU478" s="30">
        <v>540</v>
      </c>
      <c r="CV478" s="30"/>
      <c r="CW478" s="15"/>
      <c r="CX478" s="33"/>
      <c r="CY478" s="34"/>
      <c r="CZ478" s="34"/>
      <c r="DA478" s="32"/>
      <c r="DB478" s="32"/>
      <c r="DF478" s="30"/>
      <c r="DG478" s="39"/>
      <c r="DK478" s="30">
        <v>524</v>
      </c>
      <c r="DL478" s="30"/>
    </row>
    <row r="479" spans="1:116" ht="15.75" x14ac:dyDescent="0.25">
      <c r="A479" t="s">
        <v>760</v>
      </c>
      <c r="B479" t="s">
        <v>434</v>
      </c>
      <c r="C479" s="52">
        <v>68.019458441110999</v>
      </c>
      <c r="D479" s="52">
        <v>68.035051990959005</v>
      </c>
      <c r="E479" s="52">
        <v>1.5593549848006205E-2</v>
      </c>
      <c r="F479" s="124">
        <v>2.2925130845472086E-4</v>
      </c>
      <c r="G479" s="45">
        <v>69.294671034364995</v>
      </c>
      <c r="H479" s="45">
        <v>69.294671034364995</v>
      </c>
      <c r="I479" s="45">
        <v>0</v>
      </c>
      <c r="J479" s="46">
        <v>0</v>
      </c>
      <c r="K479" s="47" t="s">
        <v>933</v>
      </c>
      <c r="L479" s="55">
        <f t="shared" si="130"/>
        <v>68.264373034364993</v>
      </c>
      <c r="M479" s="55">
        <f t="shared" si="131"/>
        <v>68.264373034364993</v>
      </c>
      <c r="N479" s="55">
        <f t="shared" si="132"/>
        <v>0</v>
      </c>
      <c r="O479" s="129">
        <f t="shared" si="133"/>
        <v>0</v>
      </c>
      <c r="P479" s="54"/>
      <c r="Q479" s="42"/>
      <c r="R479" s="42"/>
      <c r="S479" s="42"/>
      <c r="T479" s="42"/>
      <c r="AB479" t="s">
        <v>434</v>
      </c>
      <c r="AC479" s="2">
        <v>68.019458441110999</v>
      </c>
      <c r="AD479" s="2">
        <v>67.979703519792011</v>
      </c>
      <c r="AE479" s="2">
        <v>-3.9754921318987613E-2</v>
      </c>
      <c r="AF479" s="1">
        <v>-5.8446394943597072E-4</v>
      </c>
      <c r="AG479" s="2">
        <v>69.294671034364995</v>
      </c>
      <c r="AH479" s="2">
        <v>69.294671034364995</v>
      </c>
      <c r="AI479" s="2">
        <v>0</v>
      </c>
      <c r="AJ479" s="1">
        <v>0</v>
      </c>
      <c r="AM479" t="s">
        <v>434</v>
      </c>
      <c r="AN479" s="2">
        <v>68.019458441110999</v>
      </c>
      <c r="AO479" s="2">
        <v>67.860780481781006</v>
      </c>
      <c r="AP479" s="2">
        <v>-0.15867795932999229</v>
      </c>
      <c r="AQ479" s="1">
        <v>-2.3328318538050467E-3</v>
      </c>
      <c r="AR479" s="2">
        <v>68.017786341699008</v>
      </c>
      <c r="AS479" s="2">
        <v>-1.6720994119907573E-3</v>
      </c>
      <c r="AT479" s="1">
        <v>-2.4582662819028554E-5</v>
      </c>
      <c r="AU479" s="2">
        <v>67.993069064118004</v>
      </c>
      <c r="AV479" s="2">
        <v>-2.6389376992995039E-2</v>
      </c>
      <c r="AW479" s="1">
        <v>-3.8796805499182401E-4</v>
      </c>
      <c r="AX479" s="2">
        <v>67.955824478045997</v>
      </c>
      <c r="AY479" s="2">
        <v>-6.3633963065001353E-2</v>
      </c>
      <c r="AZ479" s="1">
        <v>-9.3552587044034663E-4</v>
      </c>
      <c r="BA479" s="2">
        <v>68.028656878380005</v>
      </c>
      <c r="BB479" s="2">
        <v>9.1984372690063765E-3</v>
      </c>
      <c r="BC479" s="1">
        <v>1.3523243906697787E-4</v>
      </c>
      <c r="BD479" s="2">
        <v>67.811126782444006</v>
      </c>
      <c r="BE479" s="2">
        <v>-0.20833165866699233</v>
      </c>
      <c r="BF479" s="1">
        <v>-3.062824424680755E-3</v>
      </c>
      <c r="BG479" s="1"/>
      <c r="BH479" t="s">
        <v>434</v>
      </c>
      <c r="BI479" s="2">
        <v>69.294671034364995</v>
      </c>
      <c r="BJ479" s="2">
        <v>69.294671034364995</v>
      </c>
      <c r="BK479" s="2">
        <v>0</v>
      </c>
      <c r="BL479" s="1">
        <v>0</v>
      </c>
      <c r="BM479" s="2">
        <v>69.294671034364995</v>
      </c>
      <c r="BN479" s="2">
        <v>0</v>
      </c>
      <c r="BO479" s="1">
        <v>0</v>
      </c>
      <c r="BP479" s="2">
        <v>69.294671034364995</v>
      </c>
      <c r="BQ479" s="2">
        <v>0</v>
      </c>
      <c r="BR479" s="1">
        <v>0</v>
      </c>
      <c r="BS479" s="2">
        <v>69.294671034364995</v>
      </c>
      <c r="BT479" s="2">
        <v>0</v>
      </c>
      <c r="BU479" s="1">
        <v>0</v>
      </c>
      <c r="BV479" s="2">
        <v>69.294671034364995</v>
      </c>
      <c r="BW479" s="2">
        <v>0</v>
      </c>
      <c r="BX479" s="1">
        <v>0</v>
      </c>
      <c r="BY479" s="2">
        <v>69.294671034364995</v>
      </c>
      <c r="BZ479" s="2">
        <v>0</v>
      </c>
      <c r="CA479" s="1">
        <v>0</v>
      </c>
      <c r="CC479" t="s">
        <v>434</v>
      </c>
      <c r="CE479" s="23">
        <v>68.019458441110999</v>
      </c>
      <c r="CF479" s="23">
        <v>68.124084627996993</v>
      </c>
      <c r="CG479" s="23">
        <v>0.10462618688599434</v>
      </c>
      <c r="CH479" s="24">
        <v>1.5381802396526906E-3</v>
      </c>
      <c r="CI479" s="2">
        <v>69.294671034364995</v>
      </c>
      <c r="CJ479" s="2">
        <v>69.294671034364995</v>
      </c>
      <c r="CK479" s="2">
        <v>0</v>
      </c>
      <c r="CL479" s="1">
        <v>0</v>
      </c>
      <c r="CN479" s="25" t="s">
        <v>434</v>
      </c>
      <c r="CO479" s="27">
        <v>0</v>
      </c>
      <c r="CP479" s="27">
        <v>1.0302979999999999</v>
      </c>
      <c r="CQ479" s="28">
        <f t="shared" si="134"/>
        <v>-1.0302979999999999</v>
      </c>
      <c r="CR479" s="27">
        <f t="shared" si="135"/>
        <v>-1.0302979999999999</v>
      </c>
      <c r="CU479" s="30">
        <v>541</v>
      </c>
      <c r="CV479" s="30"/>
      <c r="CW479" s="15"/>
      <c r="CX479" s="33"/>
      <c r="CY479" s="34"/>
      <c r="CZ479" s="34"/>
      <c r="DA479" s="32"/>
      <c r="DB479" s="32"/>
      <c r="DF479" s="30"/>
      <c r="DG479" s="39"/>
      <c r="DK479" s="30">
        <v>525</v>
      </c>
      <c r="DL479" s="30"/>
    </row>
    <row r="480" spans="1:116" ht="15.75" x14ac:dyDescent="0.25">
      <c r="A480" t="s">
        <v>761</v>
      </c>
      <c r="B480" t="s">
        <v>441</v>
      </c>
      <c r="C480" s="52">
        <v>95.031441563339996</v>
      </c>
      <c r="D480" s="52">
        <v>90.967794874657997</v>
      </c>
      <c r="E480" s="52">
        <v>-4.0636466886819989</v>
      </c>
      <c r="F480" s="124">
        <v>-4.2761075932679742E-2</v>
      </c>
      <c r="G480" s="45">
        <v>100.69507406225499</v>
      </c>
      <c r="H480" s="45">
        <v>100.69507406225499</v>
      </c>
      <c r="I480" s="45">
        <v>0</v>
      </c>
      <c r="J480" s="46">
        <v>0</v>
      </c>
      <c r="K480" s="47" t="s">
        <v>933</v>
      </c>
      <c r="L480" s="55">
        <f t="shared" si="130"/>
        <v>98.234248062254991</v>
      </c>
      <c r="M480" s="55">
        <f t="shared" si="131"/>
        <v>98.234248062254991</v>
      </c>
      <c r="N480" s="55">
        <f t="shared" si="132"/>
        <v>0</v>
      </c>
      <c r="O480" s="129">
        <f t="shared" si="133"/>
        <v>0</v>
      </c>
      <c r="P480" s="54"/>
      <c r="Q480" s="42"/>
      <c r="R480" s="42"/>
      <c r="S480" s="42"/>
      <c r="T480" s="42"/>
      <c r="AB480" t="s">
        <v>441</v>
      </c>
      <c r="AC480" s="2">
        <v>95.031441563339996</v>
      </c>
      <c r="AD480" s="2">
        <v>94.999049635416995</v>
      </c>
      <c r="AE480" s="2">
        <v>-3.2391927923001163E-2</v>
      </c>
      <c r="AF480" s="1">
        <v>-3.4085485172201055E-4</v>
      </c>
      <c r="AG480" s="2">
        <v>100.69507406225499</v>
      </c>
      <c r="AH480" s="2">
        <v>100.69507406225499</v>
      </c>
      <c r="AI480" s="2">
        <v>0</v>
      </c>
      <c r="AJ480" s="1">
        <v>0</v>
      </c>
      <c r="AM480" t="s">
        <v>441</v>
      </c>
      <c r="AN480" s="2">
        <v>95.031441563339996</v>
      </c>
      <c r="AO480" s="2">
        <v>94.899048129926996</v>
      </c>
      <c r="AP480" s="2">
        <v>-0.13239343341300014</v>
      </c>
      <c r="AQ480" s="1">
        <v>-1.3931540049801072E-3</v>
      </c>
      <c r="AR480" s="2">
        <v>95.030089701946011</v>
      </c>
      <c r="AS480" s="2">
        <v>-1.3518613939851321E-3</v>
      </c>
      <c r="AT480" s="1">
        <v>-1.4225411839976083E-5</v>
      </c>
      <c r="AU480" s="2">
        <v>95.018622716015003</v>
      </c>
      <c r="AV480" s="2">
        <v>-1.2818847324993499E-2</v>
      </c>
      <c r="AW480" s="1">
        <v>-1.3489059109399629E-4</v>
      </c>
      <c r="AX480" s="2">
        <v>94.979342195351009</v>
      </c>
      <c r="AY480" s="2">
        <v>-5.2099367988986955E-2</v>
      </c>
      <c r="AZ480" s="1">
        <v>-5.4823295460862691E-4</v>
      </c>
      <c r="BA480" s="2">
        <v>95.038861727852009</v>
      </c>
      <c r="BB480" s="2">
        <v>7.4201645120126614E-3</v>
      </c>
      <c r="BC480" s="1">
        <v>7.8081152826320135E-5</v>
      </c>
      <c r="BD480" s="2">
        <v>94.865327818062013</v>
      </c>
      <c r="BE480" s="2">
        <v>-0.16611374527798262</v>
      </c>
      <c r="BF480" s="1">
        <v>-1.7479872192327538E-3</v>
      </c>
      <c r="BG480" s="1"/>
      <c r="BH480" t="s">
        <v>441</v>
      </c>
      <c r="BI480" s="2">
        <v>100.69507406225499</v>
      </c>
      <c r="BJ480" s="2">
        <v>100.69507406225499</v>
      </c>
      <c r="BK480" s="2">
        <v>0</v>
      </c>
      <c r="BL480" s="1">
        <v>0</v>
      </c>
      <c r="BM480" s="2">
        <v>100.69507406225499</v>
      </c>
      <c r="BN480" s="2">
        <v>0</v>
      </c>
      <c r="BO480" s="1">
        <v>0</v>
      </c>
      <c r="BP480" s="2">
        <v>100.69507406225499</v>
      </c>
      <c r="BQ480" s="2">
        <v>0</v>
      </c>
      <c r="BR480" s="1">
        <v>0</v>
      </c>
      <c r="BS480" s="2">
        <v>100.69507406225499</v>
      </c>
      <c r="BT480" s="2">
        <v>0</v>
      </c>
      <c r="BU480" s="1">
        <v>0</v>
      </c>
      <c r="BV480" s="2">
        <v>100.69507406225499</v>
      </c>
      <c r="BW480" s="2">
        <v>0</v>
      </c>
      <c r="BX480" s="1">
        <v>0</v>
      </c>
      <c r="BY480" s="2">
        <v>100.69507406225499</v>
      </c>
      <c r="BZ480" s="2">
        <v>0</v>
      </c>
      <c r="CA480" s="1">
        <v>0</v>
      </c>
      <c r="CC480" t="s">
        <v>441</v>
      </c>
      <c r="CE480" s="23">
        <v>95.031441563339996</v>
      </c>
      <c r="CF480" s="23">
        <v>91.021386300098996</v>
      </c>
      <c r="CG480" s="23">
        <v>-4.010055263241</v>
      </c>
      <c r="CH480" s="24">
        <v>-4.2197142306509505E-2</v>
      </c>
      <c r="CI480" s="2">
        <v>100.69507406225499</v>
      </c>
      <c r="CJ480" s="2">
        <v>100.69507406225499</v>
      </c>
      <c r="CK480" s="2">
        <v>0</v>
      </c>
      <c r="CL480" s="1">
        <v>0</v>
      </c>
      <c r="CN480" s="25" t="s">
        <v>441</v>
      </c>
      <c r="CO480" s="27">
        <v>0</v>
      </c>
      <c r="CP480" s="27">
        <v>2.460826</v>
      </c>
      <c r="CQ480" s="28">
        <f t="shared" si="134"/>
        <v>-2.460826</v>
      </c>
      <c r="CR480" s="27">
        <f t="shared" si="135"/>
        <v>-2.460826</v>
      </c>
      <c r="CU480" s="30">
        <v>543</v>
      </c>
      <c r="CV480" s="30"/>
      <c r="CW480" s="15"/>
      <c r="CX480" s="33"/>
      <c r="CY480" s="34"/>
      <c r="CZ480" s="34"/>
      <c r="DA480" s="32"/>
      <c r="DB480" s="32"/>
      <c r="DF480" s="30"/>
      <c r="DG480" s="39"/>
      <c r="DK480" s="30">
        <v>526</v>
      </c>
      <c r="DL480" s="30"/>
    </row>
    <row r="481" spans="1:116" ht="15.75" x14ac:dyDescent="0.25">
      <c r="B481" t="s">
        <v>435</v>
      </c>
      <c r="C481" s="52">
        <v>161.683791559962</v>
      </c>
      <c r="D481" s="52">
        <v>158.86009744848499</v>
      </c>
      <c r="E481" s="52">
        <v>-2.8236941114770104</v>
      </c>
      <c r="F481" s="124">
        <v>-1.7464299199278836E-2</v>
      </c>
      <c r="G481" s="45">
        <v>165.28593259675401</v>
      </c>
      <c r="H481" s="45">
        <v>165.28593259675401</v>
      </c>
      <c r="I481" s="45">
        <v>0</v>
      </c>
      <c r="J481" s="46">
        <v>0</v>
      </c>
      <c r="K481" s="47" t="s">
        <v>933</v>
      </c>
      <c r="L481" s="55">
        <f t="shared" si="130"/>
        <v>163.11041759675402</v>
      </c>
      <c r="M481" s="55">
        <f t="shared" si="131"/>
        <v>163.11041759675402</v>
      </c>
      <c r="N481" s="55">
        <f t="shared" si="132"/>
        <v>0</v>
      </c>
      <c r="O481" s="129">
        <f t="shared" si="133"/>
        <v>0</v>
      </c>
      <c r="P481" s="54"/>
      <c r="Q481" s="42"/>
      <c r="R481" s="42"/>
      <c r="S481" s="42"/>
      <c r="T481" s="42"/>
      <c r="AB481" t="s">
        <v>435</v>
      </c>
      <c r="AC481" s="2">
        <v>161.683791559962</v>
      </c>
      <c r="AD481" s="2">
        <v>161.643701490837</v>
      </c>
      <c r="AE481" s="2">
        <v>-4.0090069125000127E-2</v>
      </c>
      <c r="AF481" s="1">
        <v>-2.4795354400216631E-4</v>
      </c>
      <c r="AG481" s="2">
        <v>165.28593259675401</v>
      </c>
      <c r="AH481" s="2">
        <v>165.28593259675401</v>
      </c>
      <c r="AI481" s="2">
        <v>0</v>
      </c>
      <c r="AJ481" s="1">
        <v>0</v>
      </c>
      <c r="AM481" t="s">
        <v>435</v>
      </c>
      <c r="AN481" s="2">
        <v>161.683791559962</v>
      </c>
      <c r="AO481" s="2">
        <v>161.521613676068</v>
      </c>
      <c r="AP481" s="2">
        <v>-0.16217788389400312</v>
      </c>
      <c r="AQ481" s="1">
        <v>-1.0030559175367797E-3</v>
      </c>
      <c r="AR481" s="2">
        <v>161.68211271222401</v>
      </c>
      <c r="AS481" s="2">
        <v>-1.6788477379918731E-3</v>
      </c>
      <c r="AT481" s="1">
        <v>-1.0383525285954567E-5</v>
      </c>
      <c r="AU481" s="2">
        <v>161.66322791155699</v>
      </c>
      <c r="AV481" s="2">
        <v>-2.0563648405016011E-2</v>
      </c>
      <c r="AW481" s="1">
        <v>-1.2718435290645557E-4</v>
      </c>
      <c r="AX481" s="2">
        <v>161.619446286987</v>
      </c>
      <c r="AY481" s="2">
        <v>-6.4345272975003809E-2</v>
      </c>
      <c r="AZ481" s="1">
        <v>-3.9796984196242542E-4</v>
      </c>
      <c r="BA481" s="2">
        <v>161.69301555672899</v>
      </c>
      <c r="BB481" s="2">
        <v>9.2239967669911493E-3</v>
      </c>
      <c r="BC481" s="1">
        <v>5.7049607001394077E-5</v>
      </c>
      <c r="BD481" s="2">
        <v>161.47623415067</v>
      </c>
      <c r="BE481" s="2">
        <v>-0.20755740929200783</v>
      </c>
      <c r="BF481" s="1">
        <v>-1.283724282375164E-3</v>
      </c>
      <c r="BG481" s="1"/>
      <c r="BH481" t="s">
        <v>435</v>
      </c>
      <c r="BI481" s="2">
        <v>165.28593259675401</v>
      </c>
      <c r="BJ481" s="2">
        <v>165.28593259675401</v>
      </c>
      <c r="BK481" s="2">
        <v>0</v>
      </c>
      <c r="BL481" s="1">
        <v>0</v>
      </c>
      <c r="BM481" s="2">
        <v>165.28593259675401</v>
      </c>
      <c r="BN481" s="2">
        <v>0</v>
      </c>
      <c r="BO481" s="1">
        <v>0</v>
      </c>
      <c r="BP481" s="2">
        <v>165.28593259675401</v>
      </c>
      <c r="BQ481" s="2">
        <v>0</v>
      </c>
      <c r="BR481" s="1">
        <v>0</v>
      </c>
      <c r="BS481" s="2">
        <v>165.28593259675401</v>
      </c>
      <c r="BT481" s="2">
        <v>0</v>
      </c>
      <c r="BU481" s="1">
        <v>0</v>
      </c>
      <c r="BV481" s="2">
        <v>165.28593259675401</v>
      </c>
      <c r="BW481" s="2">
        <v>0</v>
      </c>
      <c r="BX481" s="1">
        <v>0</v>
      </c>
      <c r="BY481" s="2">
        <v>165.28593259675401</v>
      </c>
      <c r="BZ481" s="2">
        <v>0</v>
      </c>
      <c r="CA481" s="1">
        <v>0</v>
      </c>
      <c r="CC481" t="s">
        <v>435</v>
      </c>
      <c r="CE481" s="23">
        <v>161.683791559962</v>
      </c>
      <c r="CF481" s="23">
        <v>158.93667998623101</v>
      </c>
      <c r="CG481" s="23">
        <v>-2.7471115737309901</v>
      </c>
      <c r="CH481" s="24">
        <v>-1.6990642953299356E-2</v>
      </c>
      <c r="CI481" s="2">
        <v>165.28593259675401</v>
      </c>
      <c r="CJ481" s="2">
        <v>165.28593259675401</v>
      </c>
      <c r="CK481" s="2">
        <v>0</v>
      </c>
      <c r="CL481" s="1">
        <v>0</v>
      </c>
      <c r="CN481" s="25" t="s">
        <v>435</v>
      </c>
      <c r="CO481" s="27">
        <v>0</v>
      </c>
      <c r="CP481" s="27">
        <v>2.1755149999999999</v>
      </c>
      <c r="CQ481" s="28">
        <f t="shared" si="134"/>
        <v>-2.1755149999999999</v>
      </c>
      <c r="CR481" s="27">
        <f t="shared" si="135"/>
        <v>-2.1755149999999999</v>
      </c>
      <c r="CU481" s="30">
        <v>544</v>
      </c>
      <c r="CV481" s="30"/>
      <c r="CW481" s="15"/>
      <c r="CX481" s="33"/>
      <c r="CY481" s="34"/>
      <c r="CZ481" s="34"/>
      <c r="DA481" s="32"/>
      <c r="DB481" s="32"/>
      <c r="DF481" s="30"/>
      <c r="DG481" s="39"/>
      <c r="DK481" s="30">
        <v>527</v>
      </c>
      <c r="DL481" s="30"/>
    </row>
    <row r="482" spans="1:116" ht="15.75" x14ac:dyDescent="0.25">
      <c r="B482" t="s">
        <v>436</v>
      </c>
      <c r="C482" s="52">
        <v>238.93906734897101</v>
      </c>
      <c r="D482" s="52">
        <v>235.50201130342799</v>
      </c>
      <c r="E482" s="52">
        <v>-3.4370560455430166</v>
      </c>
      <c r="F482" s="124">
        <v>-1.4384654982030164E-2</v>
      </c>
      <c r="G482" s="45">
        <v>234.33198619247699</v>
      </c>
      <c r="H482" s="45">
        <v>234.33139684993699</v>
      </c>
      <c r="I482" s="45">
        <v>-5.8934253999609609E-4</v>
      </c>
      <c r="J482" s="46">
        <v>-2.514989735596823E-6</v>
      </c>
      <c r="K482" s="47" t="s">
        <v>933</v>
      </c>
      <c r="L482" s="55">
        <f t="shared" si="130"/>
        <v>230.95956619247698</v>
      </c>
      <c r="M482" s="55">
        <f t="shared" si="131"/>
        <v>230.95897684993699</v>
      </c>
      <c r="N482" s="55">
        <f t="shared" si="132"/>
        <v>-5.8934253999609609E-4</v>
      </c>
      <c r="O482" s="129">
        <f t="shared" si="133"/>
        <v>-2.5517130539851729E-6</v>
      </c>
      <c r="P482" s="54"/>
      <c r="Q482" s="42"/>
      <c r="R482" s="42"/>
      <c r="S482" s="42"/>
      <c r="T482" s="42"/>
      <c r="AB482" t="s">
        <v>436</v>
      </c>
      <c r="AC482" s="2">
        <v>238.93906734897101</v>
      </c>
      <c r="AD482" s="2">
        <v>238.88698525563498</v>
      </c>
      <c r="AE482" s="2">
        <v>-5.2082093336025537E-2</v>
      </c>
      <c r="AF482" s="1">
        <v>-2.179722801879005E-4</v>
      </c>
      <c r="AG482" s="2">
        <v>234.33198619247699</v>
      </c>
      <c r="AH482" s="2">
        <v>234.33198278866101</v>
      </c>
      <c r="AI482" s="2">
        <v>-3.4038159810734214E-6</v>
      </c>
      <c r="AJ482" s="1">
        <v>-1.452561400763093E-8</v>
      </c>
      <c r="AM482" t="s">
        <v>436</v>
      </c>
      <c r="AN482" s="2">
        <v>238.93906734897101</v>
      </c>
      <c r="AO482" s="2">
        <v>238.72855380086898</v>
      </c>
      <c r="AP482" s="2">
        <v>-0.21051354810202838</v>
      </c>
      <c r="AQ482" s="1">
        <v>-8.8103444295516945E-4</v>
      </c>
      <c r="AR482" s="2">
        <v>238.936885713907</v>
      </c>
      <c r="AS482" s="2">
        <v>-2.1816350640051496E-3</v>
      </c>
      <c r="AT482" s="1">
        <v>-9.1305079918926228E-6</v>
      </c>
      <c r="AU482" s="2">
        <v>238.911859911363</v>
      </c>
      <c r="AV482" s="2">
        <v>-2.7207437608012697E-2</v>
      </c>
      <c r="AW482" s="1">
        <v>-1.1386768145485466E-4</v>
      </c>
      <c r="AX482" s="2">
        <v>238.855488907243</v>
      </c>
      <c r="AY482" s="2">
        <v>-8.3578441728008102E-2</v>
      </c>
      <c r="AZ482" s="1">
        <v>-3.4978977132250043E-4</v>
      </c>
      <c r="BA482" s="2">
        <v>238.95105472737501</v>
      </c>
      <c r="BB482" s="2">
        <v>1.1987378404000992E-2</v>
      </c>
      <c r="BC482" s="1">
        <v>5.0169185545925819E-5</v>
      </c>
      <c r="BD482" s="2">
        <v>238.66921780117698</v>
      </c>
      <c r="BE482" s="2">
        <v>-0.26984954779402415</v>
      </c>
      <c r="BF482" s="1">
        <v>-1.1293655356907721E-3</v>
      </c>
      <c r="BG482" s="1"/>
      <c r="BH482" t="s">
        <v>436</v>
      </c>
      <c r="BI482" s="2">
        <v>234.33198619247699</v>
      </c>
      <c r="BJ482" s="2">
        <v>234.331971941858</v>
      </c>
      <c r="BK482" s="2">
        <v>-1.4250618988853603E-5</v>
      </c>
      <c r="BL482" s="1">
        <v>-6.0813801907300636E-8</v>
      </c>
      <c r="BM482" s="2">
        <v>234.331986051162</v>
      </c>
      <c r="BN482" s="2">
        <v>-1.4131498460301373E-7</v>
      </c>
      <c r="BO482" s="1">
        <v>-6.0305461025256529E-10</v>
      </c>
      <c r="BP482" s="2">
        <v>234.331985268816</v>
      </c>
      <c r="BQ482" s="2">
        <v>-9.2366099124774337E-7</v>
      </c>
      <c r="BR482" s="1">
        <v>-3.9416769612026471E-9</v>
      </c>
      <c r="BS482" s="2">
        <v>234.33198070011898</v>
      </c>
      <c r="BT482" s="2">
        <v>-5.4923580137256067E-6</v>
      </c>
      <c r="BU482" s="1">
        <v>-2.3438362397586907E-8</v>
      </c>
      <c r="BV482" s="2">
        <v>234.33198696696002</v>
      </c>
      <c r="BW482" s="2">
        <v>7.7448302704397065E-7</v>
      </c>
      <c r="BX482" s="1">
        <v>3.3050674798096972E-9</v>
      </c>
      <c r="BY482" s="2">
        <v>234.33196820062901</v>
      </c>
      <c r="BZ482" s="2">
        <v>-1.7991847983012121E-5</v>
      </c>
      <c r="CA482" s="1">
        <v>-7.6779309027978237E-8</v>
      </c>
      <c r="CC482" t="s">
        <v>436</v>
      </c>
      <c r="CE482" s="23">
        <v>238.93906734897101</v>
      </c>
      <c r="CF482" s="23">
        <v>235.60257708959298</v>
      </c>
      <c r="CG482" s="23">
        <v>-3.3364902593780243</v>
      </c>
      <c r="CH482" s="24">
        <v>-1.3963770330220103E-2</v>
      </c>
      <c r="CI482" s="2">
        <v>234.33198619247699</v>
      </c>
      <c r="CJ482" s="2">
        <v>234.331407001607</v>
      </c>
      <c r="CK482" s="2">
        <v>-5.7919086998481362E-4</v>
      </c>
      <c r="CL482" s="1">
        <v>-2.471667992900783E-6</v>
      </c>
      <c r="CN482" s="25" t="s">
        <v>436</v>
      </c>
      <c r="CO482" s="27">
        <v>3.0000000000000001E-6</v>
      </c>
      <c r="CP482" s="27">
        <v>3.372417</v>
      </c>
      <c r="CQ482" s="28">
        <f t="shared" si="134"/>
        <v>-3.37242</v>
      </c>
      <c r="CR482" s="27">
        <f t="shared" si="135"/>
        <v>-3.37242</v>
      </c>
      <c r="CU482" s="30">
        <v>545</v>
      </c>
      <c r="CV482" s="30"/>
      <c r="CW482" s="15"/>
      <c r="CX482" s="33"/>
      <c r="CY482" s="34"/>
      <c r="CZ482" s="34"/>
      <c r="DA482" s="32"/>
      <c r="DB482" s="32"/>
      <c r="DF482" s="30"/>
      <c r="DG482" s="39"/>
      <c r="DK482" s="30">
        <v>528</v>
      </c>
      <c r="DL482" s="30"/>
    </row>
    <row r="483" spans="1:116" ht="15.75" x14ac:dyDescent="0.25">
      <c r="A483" t="s">
        <v>762</v>
      </c>
      <c r="B483" t="s">
        <v>437</v>
      </c>
      <c r="C483" s="52">
        <v>52.326368097039996</v>
      </c>
      <c r="D483" s="52">
        <v>51.943257917250001</v>
      </c>
      <c r="E483" s="52">
        <v>-0.38311017978999473</v>
      </c>
      <c r="F483" s="124">
        <v>-7.3215511361214951E-3</v>
      </c>
      <c r="G483" s="45">
        <v>52.456752049761</v>
      </c>
      <c r="H483" s="45">
        <v>52.456687853107994</v>
      </c>
      <c r="I483" s="45">
        <v>-6.4196653006831639E-5</v>
      </c>
      <c r="J483" s="46">
        <v>-1.2238015221745725E-6</v>
      </c>
      <c r="K483" s="47" t="s">
        <v>933</v>
      </c>
      <c r="L483" s="55">
        <f t="shared" si="130"/>
        <v>51.580146049761005</v>
      </c>
      <c r="M483" s="55">
        <f t="shared" si="131"/>
        <v>51.580081853107998</v>
      </c>
      <c r="N483" s="55">
        <f t="shared" si="132"/>
        <v>-6.4196653006831639E-5</v>
      </c>
      <c r="O483" s="129">
        <f t="shared" si="133"/>
        <v>-1.2446000626849542E-6</v>
      </c>
      <c r="P483" s="54"/>
      <c r="Q483" s="42"/>
      <c r="R483" s="42"/>
      <c r="S483" s="42"/>
      <c r="T483" s="42"/>
      <c r="AB483" t="s">
        <v>437</v>
      </c>
      <c r="AC483" s="2">
        <v>52.326368097039996</v>
      </c>
      <c r="AD483" s="2">
        <v>52.303326200709996</v>
      </c>
      <c r="AE483" s="2">
        <v>-2.3041896329999645E-2</v>
      </c>
      <c r="AF483" s="1">
        <v>-4.4034962042976343E-4</v>
      </c>
      <c r="AG483" s="2">
        <v>52.456752049761</v>
      </c>
      <c r="AH483" s="2">
        <v>52.456748855236</v>
      </c>
      <c r="AI483" s="2">
        <v>-3.1945250000831038E-6</v>
      </c>
      <c r="AJ483" s="1">
        <v>-6.089826142977258E-8</v>
      </c>
      <c r="AM483" t="s">
        <v>437</v>
      </c>
      <c r="AN483" s="2">
        <v>52.326368097039996</v>
      </c>
      <c r="AO483" s="2">
        <v>52.23409995531</v>
      </c>
      <c r="AP483" s="2">
        <v>-9.2268141729995534E-2</v>
      </c>
      <c r="AQ483" s="1">
        <v>-1.7633201975509355E-3</v>
      </c>
      <c r="AR483" s="2">
        <v>52.325399965407996</v>
      </c>
      <c r="AS483" s="2">
        <v>-9.6813163199982455E-4</v>
      </c>
      <c r="AT483" s="1">
        <v>-1.8501793019618917E-5</v>
      </c>
      <c r="AU483" s="2">
        <v>52.311908159801995</v>
      </c>
      <c r="AV483" s="2">
        <v>-1.445993723800143E-2</v>
      </c>
      <c r="AW483" s="1">
        <v>-2.7634131249440572E-4</v>
      </c>
      <c r="AX483" s="2">
        <v>52.289461793027996</v>
      </c>
      <c r="AY483" s="2">
        <v>-3.690630401199968E-2</v>
      </c>
      <c r="AZ483" s="1">
        <v>-7.0530987252079898E-4</v>
      </c>
      <c r="BA483" s="2">
        <v>52.331692318525</v>
      </c>
      <c r="BB483" s="2">
        <v>5.3242214850044434E-3</v>
      </c>
      <c r="BC483" s="1">
        <v>1.0175025859105296E-4</v>
      </c>
      <c r="BD483" s="2">
        <v>52.205968853456</v>
      </c>
      <c r="BE483" s="2">
        <v>-0.12039924358399645</v>
      </c>
      <c r="BF483" s="1">
        <v>-2.3009287279544097E-3</v>
      </c>
      <c r="BG483" s="1"/>
      <c r="BH483" t="s">
        <v>437</v>
      </c>
      <c r="BI483" s="2">
        <v>52.456752049761</v>
      </c>
      <c r="BJ483" s="2">
        <v>52.456739095749995</v>
      </c>
      <c r="BK483" s="2">
        <v>-1.2954011005206212E-5</v>
      </c>
      <c r="BL483" s="1">
        <v>-2.4694649399791102E-7</v>
      </c>
      <c r="BM483" s="2">
        <v>52.456751916043999</v>
      </c>
      <c r="BN483" s="2">
        <v>-1.3371700191555647E-7</v>
      </c>
      <c r="BO483" s="1">
        <v>-2.5490903780834767E-9</v>
      </c>
      <c r="BP483" s="2">
        <v>52.456750079534004</v>
      </c>
      <c r="BQ483" s="2">
        <v>-1.9702269966614949E-6</v>
      </c>
      <c r="BR483" s="1">
        <v>-3.7559073325632472E-8</v>
      </c>
      <c r="BS483" s="2">
        <v>52.456746920966999</v>
      </c>
      <c r="BT483" s="2">
        <v>-5.1287940010524835E-6</v>
      </c>
      <c r="BU483" s="1">
        <v>-9.777185587447843E-8</v>
      </c>
      <c r="BV483" s="2">
        <v>52.456752784346001</v>
      </c>
      <c r="BW483" s="2">
        <v>7.345850008277921E-7</v>
      </c>
      <c r="BX483" s="1">
        <v>1.400363103172986E-8</v>
      </c>
      <c r="BY483" s="2">
        <v>52.456735059077005</v>
      </c>
      <c r="BZ483" s="2">
        <v>-1.6990683995743439E-5</v>
      </c>
      <c r="CA483" s="1">
        <v>-3.238988944573981E-7</v>
      </c>
      <c r="CC483" t="s">
        <v>437</v>
      </c>
      <c r="CE483" s="23">
        <v>52.326368097039996</v>
      </c>
      <c r="CF483" s="23">
        <v>51.993037982378993</v>
      </c>
      <c r="CG483" s="23">
        <v>-0.3333301146610026</v>
      </c>
      <c r="CH483" s="24">
        <v>-6.3702130834465166E-3</v>
      </c>
      <c r="CI483" s="2">
        <v>52.456752049761</v>
      </c>
      <c r="CJ483" s="2">
        <v>52.456694768889001</v>
      </c>
      <c r="CK483" s="2">
        <v>-5.728087199941001E-5</v>
      </c>
      <c r="CL483" s="1">
        <v>-1.091963756068481E-6</v>
      </c>
      <c r="CN483" s="25" t="s">
        <v>437</v>
      </c>
      <c r="CO483" s="27">
        <v>9.9999999999999995E-7</v>
      </c>
      <c r="CP483" s="27">
        <v>0.87660499999999997</v>
      </c>
      <c r="CQ483" s="28">
        <f t="shared" si="134"/>
        <v>-0.876606</v>
      </c>
      <c r="CR483" s="27">
        <f t="shared" si="135"/>
        <v>-0.876606</v>
      </c>
      <c r="CU483" s="30">
        <v>546</v>
      </c>
      <c r="CV483" s="30"/>
      <c r="CW483" s="34"/>
      <c r="CX483" s="34"/>
      <c r="CY483" s="34"/>
      <c r="CZ483" s="34"/>
      <c r="DA483" s="32"/>
      <c r="DB483" s="32"/>
      <c r="DF483" s="30"/>
      <c r="DG483" s="39"/>
      <c r="DK483" s="30">
        <v>529</v>
      </c>
      <c r="DL483" s="30"/>
    </row>
    <row r="484" spans="1:116" ht="15.75" x14ac:dyDescent="0.25">
      <c r="A484" t="s">
        <v>763</v>
      </c>
      <c r="B484" t="s">
        <v>438</v>
      </c>
      <c r="C484" s="52">
        <v>107.09610057219901</v>
      </c>
      <c r="D484" s="52">
        <v>106.127663075711</v>
      </c>
      <c r="E484" s="52">
        <v>-0.96843749648800781</v>
      </c>
      <c r="F484" s="124">
        <v>-9.0426961515291965E-3</v>
      </c>
      <c r="G484" s="45">
        <v>119.71986265139</v>
      </c>
      <c r="H484" s="45">
        <v>119.71986265139</v>
      </c>
      <c r="I484" s="45">
        <v>0</v>
      </c>
      <c r="J484" s="46">
        <v>0</v>
      </c>
      <c r="K484" s="47" t="s">
        <v>933</v>
      </c>
      <c r="L484" s="55">
        <f t="shared" si="130"/>
        <v>117.74417765139</v>
      </c>
      <c r="M484" s="55">
        <f t="shared" si="131"/>
        <v>117.74417765139</v>
      </c>
      <c r="N484" s="55">
        <f t="shared" si="132"/>
        <v>0</v>
      </c>
      <c r="O484" s="129">
        <f t="shared" si="133"/>
        <v>0</v>
      </c>
      <c r="P484" s="54"/>
      <c r="Q484" s="42"/>
      <c r="R484" s="42"/>
      <c r="S484" s="42"/>
      <c r="T484" s="42"/>
      <c r="AB484" t="s">
        <v>438</v>
      </c>
      <c r="AC484" s="2">
        <v>107.09610057219901</v>
      </c>
      <c r="AD484" s="2">
        <v>107.03739086412401</v>
      </c>
      <c r="AE484" s="2">
        <v>-5.8709708074999867E-2</v>
      </c>
      <c r="AF484" s="1">
        <v>-5.4819650539396272E-4</v>
      </c>
      <c r="AG484" s="2">
        <v>119.71986265139</v>
      </c>
      <c r="AH484" s="2">
        <v>119.71986265139</v>
      </c>
      <c r="AI484" s="2">
        <v>0</v>
      </c>
      <c r="AJ484" s="1">
        <v>0</v>
      </c>
      <c r="AM484" t="s">
        <v>438</v>
      </c>
      <c r="AN484" s="2">
        <v>107.09610057219901</v>
      </c>
      <c r="AO484" s="2">
        <v>106.861011392324</v>
      </c>
      <c r="AP484" s="2">
        <v>-0.23508917987500411</v>
      </c>
      <c r="AQ484" s="1">
        <v>-2.1951236190576179E-3</v>
      </c>
      <c r="AR484" s="2">
        <v>107.09363379672199</v>
      </c>
      <c r="AS484" s="2">
        <v>-2.4667754770177908E-3</v>
      </c>
      <c r="AT484" s="1">
        <v>-2.3033289389979331E-5</v>
      </c>
      <c r="AU484" s="2">
        <v>107.05924088231801</v>
      </c>
      <c r="AV484" s="2">
        <v>-3.6859689880998303E-2</v>
      </c>
      <c r="AW484" s="1">
        <v>-3.4417396790417486E-4</v>
      </c>
      <c r="AX484" s="2">
        <v>107.002065455734</v>
      </c>
      <c r="AY484" s="2">
        <v>-9.4035116465008173E-2</v>
      </c>
      <c r="AZ484" s="1">
        <v>-8.78044260832954E-4</v>
      </c>
      <c r="BA484" s="2">
        <v>107.109666588396</v>
      </c>
      <c r="BB484" s="2">
        <v>1.3566016196989494E-2</v>
      </c>
      <c r="BC484" s="1">
        <v>1.2667142990742172E-4</v>
      </c>
      <c r="BD484" s="2">
        <v>106.78932186737099</v>
      </c>
      <c r="BE484" s="2">
        <v>-0.3067787048280195</v>
      </c>
      <c r="BF484" s="1">
        <v>-2.8645179720731676E-3</v>
      </c>
      <c r="BG484" s="1"/>
      <c r="BH484" t="s">
        <v>438</v>
      </c>
      <c r="BI484" s="2">
        <v>119.71986265139</v>
      </c>
      <c r="BJ484" s="2">
        <v>119.71986265139</v>
      </c>
      <c r="BK484" s="2">
        <v>0</v>
      </c>
      <c r="BL484" s="1">
        <v>0</v>
      </c>
      <c r="BM484" s="2">
        <v>119.71986265139</v>
      </c>
      <c r="BN484" s="2">
        <v>0</v>
      </c>
      <c r="BO484" s="1">
        <v>0</v>
      </c>
      <c r="BP484" s="2">
        <v>119.71986265139</v>
      </c>
      <c r="BQ484" s="2">
        <v>0</v>
      </c>
      <c r="BR484" s="1">
        <v>0</v>
      </c>
      <c r="BS484" s="2">
        <v>119.71986265139</v>
      </c>
      <c r="BT484" s="2">
        <v>0</v>
      </c>
      <c r="BU484" s="1">
        <v>0</v>
      </c>
      <c r="BV484" s="2">
        <v>119.71986265139</v>
      </c>
      <c r="BW484" s="2">
        <v>0</v>
      </c>
      <c r="BX484" s="1">
        <v>0</v>
      </c>
      <c r="BY484" s="2">
        <v>119.71986265139</v>
      </c>
      <c r="BZ484" s="2">
        <v>0</v>
      </c>
      <c r="CA484" s="1">
        <v>0</v>
      </c>
      <c r="CC484" t="s">
        <v>438</v>
      </c>
      <c r="CE484" s="23">
        <v>107.09610057219901</v>
      </c>
      <c r="CF484" s="23">
        <v>106.25453620309601</v>
      </c>
      <c r="CG484" s="23">
        <v>-0.84156436910299703</v>
      </c>
      <c r="CH484" s="24">
        <v>-7.8580299806121807E-3</v>
      </c>
      <c r="CI484" s="2">
        <v>119.71986265139</v>
      </c>
      <c r="CJ484" s="2">
        <v>119.71986265139</v>
      </c>
      <c r="CK484" s="2">
        <v>0</v>
      </c>
      <c r="CL484" s="1">
        <v>0</v>
      </c>
      <c r="CN484" s="25" t="s">
        <v>438</v>
      </c>
      <c r="CO484" s="27">
        <v>0</v>
      </c>
      <c r="CP484" s="27">
        <v>1.9756849999999999</v>
      </c>
      <c r="CQ484" s="28">
        <f t="shared" si="134"/>
        <v>-1.9756849999999999</v>
      </c>
      <c r="CR484" s="27">
        <f t="shared" si="135"/>
        <v>-1.9756849999999999</v>
      </c>
      <c r="CU484" s="30">
        <v>547</v>
      </c>
      <c r="CV484" s="30"/>
      <c r="CW484" s="15"/>
      <c r="CX484" s="33"/>
      <c r="CY484" s="34"/>
      <c r="CZ484" s="34"/>
      <c r="DA484" s="32"/>
      <c r="DB484" s="32"/>
      <c r="DF484" s="30"/>
      <c r="DG484" s="39"/>
      <c r="DK484" s="30">
        <v>530</v>
      </c>
      <c r="DL484" s="30"/>
    </row>
    <row r="485" spans="1:116" ht="15.75" x14ac:dyDescent="0.25">
      <c r="A485" t="s">
        <v>764</v>
      </c>
      <c r="B485" t="s">
        <v>439</v>
      </c>
      <c r="C485" s="52">
        <v>60.015572473279995</v>
      </c>
      <c r="D485" s="52">
        <v>59.259778042103001</v>
      </c>
      <c r="E485" s="52">
        <v>-0.75579443117699441</v>
      </c>
      <c r="F485" s="124">
        <v>-1.259330537109327E-2</v>
      </c>
      <c r="G485" s="45">
        <v>63.469133074713994</v>
      </c>
      <c r="H485" s="45">
        <v>63.469133074713994</v>
      </c>
      <c r="I485" s="45">
        <v>0</v>
      </c>
      <c r="J485" s="46">
        <v>0</v>
      </c>
      <c r="K485" s="47" t="s">
        <v>933</v>
      </c>
      <c r="L485" s="55">
        <f t="shared" si="130"/>
        <v>62.478579074713991</v>
      </c>
      <c r="M485" s="55">
        <f t="shared" si="131"/>
        <v>62.478579074713991</v>
      </c>
      <c r="N485" s="55">
        <f t="shared" si="132"/>
        <v>0</v>
      </c>
      <c r="O485" s="129">
        <f t="shared" si="133"/>
        <v>0</v>
      </c>
      <c r="P485" s="54"/>
      <c r="Q485" s="42"/>
      <c r="R485" s="42"/>
      <c r="S485" s="42"/>
      <c r="T485" s="42"/>
      <c r="AB485" t="s">
        <v>439</v>
      </c>
      <c r="AC485" s="2">
        <v>60.015572473279995</v>
      </c>
      <c r="AD485" s="2">
        <v>59.984926270688</v>
      </c>
      <c r="AE485" s="2">
        <v>-3.0646202591995575E-2</v>
      </c>
      <c r="AF485" s="1">
        <v>-5.1063751171647679E-4</v>
      </c>
      <c r="AG485" s="2">
        <v>63.469133074713994</v>
      </c>
      <c r="AH485" s="2">
        <v>63.469133074713994</v>
      </c>
      <c r="AI485" s="2">
        <v>0</v>
      </c>
      <c r="AJ485" s="1">
        <v>0</v>
      </c>
      <c r="AM485" t="s">
        <v>439</v>
      </c>
      <c r="AN485" s="2">
        <v>60.015572473279995</v>
      </c>
      <c r="AO485" s="2">
        <v>59.892666398050004</v>
      </c>
      <c r="AP485" s="2">
        <v>-0.12290607522999153</v>
      </c>
      <c r="AQ485" s="1">
        <v>-2.0479030719020718E-3</v>
      </c>
      <c r="AR485" s="2">
        <v>60.014285475296994</v>
      </c>
      <c r="AS485" s="2">
        <v>-1.2869979830014699E-3</v>
      </c>
      <c r="AT485" s="1">
        <v>-2.1444400677415258E-5</v>
      </c>
      <c r="AU485" s="2">
        <v>59.996864986676997</v>
      </c>
      <c r="AV485" s="2">
        <v>-1.8707486602998813E-2</v>
      </c>
      <c r="AW485" s="1">
        <v>-3.1171054164863164E-4</v>
      </c>
      <c r="AX485" s="2">
        <v>59.966471154821001</v>
      </c>
      <c r="AY485" s="2">
        <v>-4.9101318458994569E-2</v>
      </c>
      <c r="AZ485" s="1">
        <v>-8.1814296582533399E-4</v>
      </c>
      <c r="BA485" s="2">
        <v>60.022649290237005</v>
      </c>
      <c r="BB485" s="2">
        <v>7.0768169570101236E-3</v>
      </c>
      <c r="BC485" s="1">
        <v>1.1791634513127153E-4</v>
      </c>
      <c r="BD485" s="2">
        <v>59.855658422297999</v>
      </c>
      <c r="BE485" s="2">
        <v>-0.15991405098199607</v>
      </c>
      <c r="BF485" s="1">
        <v>-2.66454262438624E-3</v>
      </c>
      <c r="BG485" s="1"/>
      <c r="BH485" t="s">
        <v>439</v>
      </c>
      <c r="BI485" s="2">
        <v>63.469133074713994</v>
      </c>
      <c r="BJ485" s="2">
        <v>63.469133074713994</v>
      </c>
      <c r="BK485" s="2">
        <v>0</v>
      </c>
      <c r="BL485" s="1">
        <v>0</v>
      </c>
      <c r="BM485" s="2">
        <v>63.469133074713994</v>
      </c>
      <c r="BN485" s="2">
        <v>0</v>
      </c>
      <c r="BO485" s="1">
        <v>0</v>
      </c>
      <c r="BP485" s="2">
        <v>63.469133074713994</v>
      </c>
      <c r="BQ485" s="2">
        <v>0</v>
      </c>
      <c r="BR485" s="1">
        <v>0</v>
      </c>
      <c r="BS485" s="2">
        <v>63.469133074713994</v>
      </c>
      <c r="BT485" s="2">
        <v>0</v>
      </c>
      <c r="BU485" s="1">
        <v>0</v>
      </c>
      <c r="BV485" s="2">
        <v>63.469133074713994</v>
      </c>
      <c r="BW485" s="2">
        <v>0</v>
      </c>
      <c r="BX485" s="1">
        <v>0</v>
      </c>
      <c r="BY485" s="2">
        <v>63.469133074713994</v>
      </c>
      <c r="BZ485" s="2">
        <v>0</v>
      </c>
      <c r="CA485" s="1">
        <v>0</v>
      </c>
      <c r="CC485" t="s">
        <v>439</v>
      </c>
      <c r="CE485" s="23">
        <v>60.015572473279995</v>
      </c>
      <c r="CF485" s="23">
        <v>59.324841686134</v>
      </c>
      <c r="CG485" s="23">
        <v>-0.6907307871459949</v>
      </c>
      <c r="CH485" s="24">
        <v>-1.1509192675842933E-2</v>
      </c>
      <c r="CI485" s="2">
        <v>63.469133074713994</v>
      </c>
      <c r="CJ485" s="2">
        <v>63.469133074713994</v>
      </c>
      <c r="CK485" s="2">
        <v>0</v>
      </c>
      <c r="CL485" s="1">
        <v>0</v>
      </c>
      <c r="CN485" s="25" t="s">
        <v>439</v>
      </c>
      <c r="CO485" s="27">
        <v>0</v>
      </c>
      <c r="CP485" s="27">
        <v>0.99055400000000005</v>
      </c>
      <c r="CQ485" s="28">
        <f t="shared" si="134"/>
        <v>-0.99055400000000005</v>
      </c>
      <c r="CR485" s="27">
        <f t="shared" si="135"/>
        <v>-0.99055400000000005</v>
      </c>
      <c r="CU485" s="30">
        <v>549</v>
      </c>
      <c r="CV485" s="30"/>
      <c r="CW485" s="30"/>
      <c r="CX485" s="30"/>
      <c r="CY485" s="30"/>
      <c r="CZ485" s="30"/>
      <c r="DA485" s="30"/>
      <c r="DB485" s="30"/>
      <c r="DF485" s="30"/>
      <c r="DG485" s="39"/>
      <c r="DK485" s="30">
        <v>531</v>
      </c>
      <c r="DL485" s="30"/>
    </row>
    <row r="486" spans="1:116" ht="15.75" x14ac:dyDescent="0.25">
      <c r="A486" t="s">
        <v>765</v>
      </c>
      <c r="B486" s="8" t="s">
        <v>856</v>
      </c>
      <c r="C486" s="52"/>
      <c r="D486" s="52"/>
      <c r="E486" s="52"/>
      <c r="F486" s="124"/>
      <c r="G486" s="45"/>
      <c r="H486" s="45"/>
      <c r="I486" s="45"/>
      <c r="J486" s="46"/>
      <c r="K486" s="47"/>
      <c r="L486" s="55"/>
      <c r="M486" s="55"/>
      <c r="N486" s="55"/>
      <c r="O486" s="129"/>
      <c r="P486" s="54"/>
      <c r="Q486" s="42"/>
      <c r="R486" s="42"/>
      <c r="S486" s="42"/>
      <c r="T486" s="42"/>
      <c r="AB486" s="15" t="s">
        <v>856</v>
      </c>
      <c r="AC486" s="2"/>
      <c r="AD486" s="2"/>
      <c r="AE486" s="2"/>
      <c r="AF486" s="1"/>
      <c r="AG486" s="2"/>
      <c r="AH486" s="2"/>
      <c r="AI486" s="2"/>
      <c r="AJ486" s="1"/>
      <c r="AM486" s="15" t="s">
        <v>856</v>
      </c>
      <c r="AN486" s="2"/>
      <c r="AO486" s="2"/>
      <c r="AP486" s="2"/>
      <c r="AQ486" s="1"/>
      <c r="AR486" s="2"/>
      <c r="AS486" s="2"/>
      <c r="AT486" s="1"/>
      <c r="AU486" s="2"/>
      <c r="AV486" s="2"/>
      <c r="AW486" s="1"/>
      <c r="AX486" s="2"/>
      <c r="AY486" s="2"/>
      <c r="AZ486" s="1"/>
      <c r="BA486" s="2"/>
      <c r="BB486" s="2"/>
      <c r="BC486" s="1"/>
      <c r="BD486" s="2"/>
      <c r="BE486" s="2"/>
      <c r="BF486" s="1"/>
      <c r="BG486" s="1"/>
      <c r="BH486" s="15" t="s">
        <v>856</v>
      </c>
      <c r="BI486" s="2"/>
      <c r="BJ486" s="2"/>
      <c r="BK486" s="2"/>
      <c r="BL486" s="1"/>
      <c r="BM486" s="2"/>
      <c r="BN486" s="2"/>
      <c r="BO486" s="1"/>
      <c r="BP486" s="2"/>
      <c r="BQ486" s="2"/>
      <c r="BR486" s="1"/>
      <c r="BS486" s="2"/>
      <c r="BT486" s="2"/>
      <c r="BU486" s="1"/>
      <c r="BV486" s="2"/>
      <c r="BW486" s="2"/>
      <c r="BX486" s="1"/>
      <c r="BY486" s="2"/>
      <c r="BZ486" s="2"/>
      <c r="CA486" s="1"/>
      <c r="CC486" s="15" t="s">
        <v>856</v>
      </c>
      <c r="CE486" s="23"/>
      <c r="CF486" s="23"/>
      <c r="CG486" s="23"/>
      <c r="CH486" s="24"/>
      <c r="CI486" s="2"/>
      <c r="CJ486" s="2"/>
      <c r="CK486" s="2"/>
      <c r="CL486" s="1"/>
      <c r="CN486" s="29" t="s">
        <v>856</v>
      </c>
      <c r="CO486" s="27"/>
      <c r="CP486" s="27"/>
      <c r="CQ486" s="28"/>
      <c r="CR486" s="27"/>
      <c r="CU486" s="30">
        <v>551</v>
      </c>
      <c r="CV486" s="30"/>
      <c r="CW486" s="15"/>
      <c r="CX486" s="36"/>
      <c r="CY486" s="34"/>
      <c r="CZ486" s="34"/>
      <c r="DA486" s="32"/>
      <c r="DB486" s="32"/>
      <c r="DF486" s="30"/>
      <c r="DG486" s="39"/>
      <c r="DK486" s="30">
        <v>532</v>
      </c>
      <c r="DL486" s="30"/>
    </row>
    <row r="487" spans="1:116" ht="15.75" x14ac:dyDescent="0.25">
      <c r="A487" t="s">
        <v>766</v>
      </c>
      <c r="B487" t="s">
        <v>858</v>
      </c>
      <c r="C487" s="52">
        <v>22.690014770019999</v>
      </c>
      <c r="D487" s="52">
        <v>22.999814125484001</v>
      </c>
      <c r="E487" s="52">
        <v>0.30979935546400128</v>
      </c>
      <c r="F487" s="124">
        <v>1.3653554596770683E-2</v>
      </c>
      <c r="G487" s="45">
        <v>22.95169248134</v>
      </c>
      <c r="H487" s="45">
        <v>23.215058312082</v>
      </c>
      <c r="I487" s="45">
        <v>0.26336583074199993</v>
      </c>
      <c r="J487" s="46">
        <v>1.1474789101331829E-2</v>
      </c>
      <c r="K487" s="47" t="s">
        <v>933</v>
      </c>
      <c r="L487" s="55">
        <f t="shared" ref="L487:L510" si="136">G487-CO487-CP487</f>
        <v>22.396241481339999</v>
      </c>
      <c r="M487" s="55">
        <f t="shared" ref="M487:M510" si="137">H487-CO487-CP487</f>
        <v>22.659607312081999</v>
      </c>
      <c r="N487" s="55">
        <f t="shared" si="132"/>
        <v>0.26336583074199993</v>
      </c>
      <c r="O487" s="129">
        <f t="shared" si="133"/>
        <v>1.1759376275766177E-2</v>
      </c>
      <c r="P487" s="54"/>
      <c r="Q487" s="42"/>
      <c r="R487" s="42"/>
      <c r="S487" s="42"/>
      <c r="T487" s="42"/>
      <c r="AB487" t="s">
        <v>858</v>
      </c>
      <c r="AC487" s="2">
        <v>22.690014770019999</v>
      </c>
      <c r="AD487" s="2">
        <v>22.677941234858</v>
      </c>
      <c r="AE487" s="2">
        <v>-1.207353516199916E-2</v>
      </c>
      <c r="AF487" s="1">
        <v>-5.3210785820870222E-4</v>
      </c>
      <c r="AG487" s="2">
        <v>22.95169248134</v>
      </c>
      <c r="AH487" s="2">
        <v>22.942347004469998</v>
      </c>
      <c r="AI487" s="2">
        <v>-9.3454768700027557E-3</v>
      </c>
      <c r="AJ487" s="1">
        <v>-4.0718029302635263E-4</v>
      </c>
      <c r="AM487" t="s">
        <v>858</v>
      </c>
      <c r="AN487" s="2">
        <v>22.690014770019999</v>
      </c>
      <c r="AO487" s="2">
        <v>22.64204406228</v>
      </c>
      <c r="AP487" s="2">
        <v>-4.7970707739999341E-2</v>
      </c>
      <c r="AQ487" s="1">
        <v>-2.114177016904474E-3</v>
      </c>
      <c r="AR487" s="2">
        <v>22.689506208567</v>
      </c>
      <c r="AS487" s="2">
        <v>-5.0856145299960076E-4</v>
      </c>
      <c r="AT487" s="1">
        <v>-2.2413447419679777E-5</v>
      </c>
      <c r="AU487" s="2">
        <v>22.599883316309</v>
      </c>
      <c r="AV487" s="2">
        <v>-9.0131453710998954E-2</v>
      </c>
      <c r="AW487" s="1">
        <v>-3.9722959471180418E-3</v>
      </c>
      <c r="AX487" s="2">
        <v>22.670706951127997</v>
      </c>
      <c r="AY487" s="2">
        <v>-1.9307818892002615E-2</v>
      </c>
      <c r="AZ487" s="1">
        <v>-8.5093901822901269E-4</v>
      </c>
      <c r="BA487" s="2">
        <v>22.692813607416998</v>
      </c>
      <c r="BB487" s="2">
        <v>2.7988373969982661E-3</v>
      </c>
      <c r="BC487" s="1">
        <v>1.2335106104454066E-4</v>
      </c>
      <c r="BD487" s="2">
        <v>22.528621719188003</v>
      </c>
      <c r="BE487" s="2">
        <v>-0.16139305083199673</v>
      </c>
      <c r="BF487" s="1">
        <v>-7.112954860004901E-3</v>
      </c>
      <c r="BG487" s="1"/>
      <c r="BH487" t="s">
        <v>858</v>
      </c>
      <c r="BI487" s="2">
        <v>22.95169248134</v>
      </c>
      <c r="BJ487" s="2">
        <v>22.914801549697</v>
      </c>
      <c r="BK487" s="2">
        <v>-3.6890931643000613E-2</v>
      </c>
      <c r="BL487" s="1">
        <v>-1.6073294670096063E-3</v>
      </c>
      <c r="BM487" s="2">
        <v>22.951297996304003</v>
      </c>
      <c r="BN487" s="2">
        <v>-3.9448503599714968E-4</v>
      </c>
      <c r="BO487" s="1">
        <v>-1.7187622930983008E-5</v>
      </c>
      <c r="BP487" s="2">
        <v>22.873939798386999</v>
      </c>
      <c r="BQ487" s="2">
        <v>-7.7752682953001084E-2</v>
      </c>
      <c r="BR487" s="1">
        <v>-3.3876666401057324E-3</v>
      </c>
      <c r="BS487" s="2">
        <v>22.936767036623998</v>
      </c>
      <c r="BT487" s="2">
        <v>-1.4925444716002545E-2</v>
      </c>
      <c r="BU487" s="1">
        <v>-6.5029821779535911E-4</v>
      </c>
      <c r="BV487" s="2">
        <v>22.953864826488001</v>
      </c>
      <c r="BW487" s="2">
        <v>2.1723451480006872E-3</v>
      </c>
      <c r="BX487" s="1">
        <v>9.4648582006177958E-5</v>
      </c>
      <c r="BY487" s="2">
        <v>22.822603058452</v>
      </c>
      <c r="BZ487" s="2">
        <v>-0.12908942288800063</v>
      </c>
      <c r="CA487" s="1">
        <v>-5.6243966754500512E-3</v>
      </c>
      <c r="CC487" t="s">
        <v>858</v>
      </c>
      <c r="CE487" s="23">
        <v>22.690014770019999</v>
      </c>
      <c r="CF487" s="23">
        <v>23.111069975336999</v>
      </c>
      <c r="CG487" s="23">
        <v>0.4210552053169998</v>
      </c>
      <c r="CH487" s="24">
        <v>1.8556850208547866E-2</v>
      </c>
      <c r="CI487" s="2">
        <v>22.95169248134</v>
      </c>
      <c r="CJ487" s="2">
        <v>23.296901945919</v>
      </c>
      <c r="CK487" s="2">
        <v>0.34520946457899981</v>
      </c>
      <c r="CL487" s="1">
        <v>1.5040697537214705E-2</v>
      </c>
      <c r="CN487" s="25" t="s">
        <v>858</v>
      </c>
      <c r="CO487" s="27">
        <v>0</v>
      </c>
      <c r="CP487" s="27">
        <v>0.55545100000000003</v>
      </c>
      <c r="CQ487" s="28">
        <f t="shared" ref="CQ487:CQ511" si="138">CH541-CO487-CP487</f>
        <v>-0.55545100000000003</v>
      </c>
      <c r="CR487" s="27">
        <f t="shared" ref="CR487:CR511" si="139">CI541-CO487-CP487</f>
        <v>-0.55545100000000003</v>
      </c>
      <c r="CU487" s="30">
        <v>553</v>
      </c>
      <c r="CV487" s="30"/>
      <c r="CW487" s="31" t="s">
        <v>1057</v>
      </c>
      <c r="CX487" s="31" t="s">
        <v>857</v>
      </c>
      <c r="CY487" s="31" t="s">
        <v>1058</v>
      </c>
      <c r="CZ487" s="30"/>
      <c r="DA487" s="30"/>
      <c r="DB487" s="30"/>
      <c r="DC487" s="30"/>
      <c r="DD487" s="30"/>
      <c r="DE487" s="30"/>
      <c r="DF487" s="30"/>
      <c r="DG487" s="39"/>
      <c r="DK487" s="30">
        <v>533</v>
      </c>
      <c r="DL487" s="30"/>
    </row>
    <row r="488" spans="1:116" ht="15.75" x14ac:dyDescent="0.25">
      <c r="A488" t="s">
        <v>767</v>
      </c>
      <c r="B488" t="s">
        <v>860</v>
      </c>
      <c r="C488" s="52">
        <v>11.217937401902999</v>
      </c>
      <c r="D488" s="52">
        <v>11.40572813693</v>
      </c>
      <c r="E488" s="52">
        <v>0.18779073502700072</v>
      </c>
      <c r="F488" s="124">
        <v>1.6740219551870925E-2</v>
      </c>
      <c r="G488" s="45">
        <v>11.418763019906999</v>
      </c>
      <c r="H488" s="45">
        <v>11.570440276707</v>
      </c>
      <c r="I488" s="45">
        <v>0.1516772568000011</v>
      </c>
      <c r="J488" s="46">
        <v>1.3283160052938593E-2</v>
      </c>
      <c r="K488" s="47" t="s">
        <v>933</v>
      </c>
      <c r="L488" s="55">
        <f t="shared" si="136"/>
        <v>10.990715019906999</v>
      </c>
      <c r="M488" s="55">
        <f t="shared" si="137"/>
        <v>11.142392276707</v>
      </c>
      <c r="N488" s="55">
        <f t="shared" si="132"/>
        <v>0.1516772568000011</v>
      </c>
      <c r="O488" s="129">
        <f t="shared" si="133"/>
        <v>1.3800490370760662E-2</v>
      </c>
      <c r="P488" s="54"/>
      <c r="Q488" s="42"/>
      <c r="R488" s="42"/>
      <c r="S488" s="42"/>
      <c r="T488" s="42"/>
      <c r="AB488" t="s">
        <v>860</v>
      </c>
      <c r="AC488" s="2">
        <v>11.217937401902999</v>
      </c>
      <c r="AD488" s="2">
        <v>11.210152665053</v>
      </c>
      <c r="AE488" s="2">
        <v>-7.7847368499988079E-3</v>
      </c>
      <c r="AF488" s="1">
        <v>-6.9395438493695047E-4</v>
      </c>
      <c r="AG488" s="2">
        <v>11.418763019906999</v>
      </c>
      <c r="AH488" s="2">
        <v>11.412587844613999</v>
      </c>
      <c r="AI488" s="2">
        <v>-6.1751752930003789E-3</v>
      </c>
      <c r="AJ488" s="1">
        <v>-5.4079196513972952E-4</v>
      </c>
      <c r="AM488" t="s">
        <v>860</v>
      </c>
      <c r="AN488" s="2">
        <v>11.217937401902999</v>
      </c>
      <c r="AO488" s="2">
        <v>11.186927139327</v>
      </c>
      <c r="AP488" s="2">
        <v>-3.1010262575998482E-2</v>
      </c>
      <c r="AQ488" s="1">
        <v>-2.7643461952941485E-3</v>
      </c>
      <c r="AR488" s="2">
        <v>11.217609764552002</v>
      </c>
      <c r="AS488" s="2">
        <v>-3.2763735099727853E-4</v>
      </c>
      <c r="AT488" s="1">
        <v>-2.9206559036574629E-5</v>
      </c>
      <c r="AU488" s="2">
        <v>11.29125405494</v>
      </c>
      <c r="AV488" s="2">
        <v>7.3316653037000634E-2</v>
      </c>
      <c r="AW488" s="1">
        <v>6.5356625206843526E-3</v>
      </c>
      <c r="AX488" s="2">
        <v>11.205481708668</v>
      </c>
      <c r="AY488" s="2">
        <v>-1.2455693234999288E-2</v>
      </c>
      <c r="AZ488" s="1">
        <v>-1.1103372027095031E-3</v>
      </c>
      <c r="BA488" s="2">
        <v>11.219740108015001</v>
      </c>
      <c r="BB488" s="2">
        <v>1.8027061120022836E-3</v>
      </c>
      <c r="BC488" s="1">
        <v>1.6069853551656246E-4</v>
      </c>
      <c r="BD488" s="2">
        <v>11.245000507678</v>
      </c>
      <c r="BE488" s="2">
        <v>2.7063105775001262E-2</v>
      </c>
      <c r="BF488" s="1">
        <v>2.4124850055243048E-3</v>
      </c>
      <c r="BG488" s="1"/>
      <c r="BH488" t="s">
        <v>860</v>
      </c>
      <c r="BI488" s="2">
        <v>11.418763019906999</v>
      </c>
      <c r="BJ488" s="2">
        <v>11.394337166411999</v>
      </c>
      <c r="BK488" s="2">
        <v>-2.4425853494999927E-2</v>
      </c>
      <c r="BL488" s="1">
        <v>-2.1390980312330594E-3</v>
      </c>
      <c r="BM488" s="2">
        <v>11.418502527192</v>
      </c>
      <c r="BN488" s="2">
        <v>-2.604927149985059E-4</v>
      </c>
      <c r="BO488" s="1">
        <v>-2.2812691229721967E-5</v>
      </c>
      <c r="BP488" s="2">
        <v>11.459657886323999</v>
      </c>
      <c r="BQ488" s="2">
        <v>4.0894866417000131E-2</v>
      </c>
      <c r="BR488" s="1">
        <v>3.5813744751253453E-3</v>
      </c>
      <c r="BS488" s="2">
        <v>11.408896764513999</v>
      </c>
      <c r="BT488" s="2">
        <v>-9.8662553929997898E-3</v>
      </c>
      <c r="BU488" s="1">
        <v>-8.6403889596441998E-4</v>
      </c>
      <c r="BV488" s="2">
        <v>11.420197231206</v>
      </c>
      <c r="BW488" s="2">
        <v>1.4342112990011202E-3</v>
      </c>
      <c r="BX488" s="1">
        <v>1.2560128417594583E-4</v>
      </c>
      <c r="BY488" s="2">
        <v>11.428740755192001</v>
      </c>
      <c r="BZ488" s="2">
        <v>9.9777352850018985E-3</v>
      </c>
      <c r="CA488" s="1">
        <v>8.7380176535822027E-4</v>
      </c>
      <c r="CC488" t="s">
        <v>860</v>
      </c>
      <c r="CE488" s="23">
        <v>11.217937401902999</v>
      </c>
      <c r="CF488" s="23">
        <v>11.351465929227</v>
      </c>
      <c r="CG488" s="23">
        <v>0.13352852732400144</v>
      </c>
      <c r="CH488" s="24">
        <v>1.1903126442954638E-2</v>
      </c>
      <c r="CI488" s="2">
        <v>11.418763019906999</v>
      </c>
      <c r="CJ488" s="2">
        <v>11.537035605585</v>
      </c>
      <c r="CK488" s="2">
        <v>0.11827258567800136</v>
      </c>
      <c r="CL488" s="1">
        <v>1.0357740630207477E-2</v>
      </c>
      <c r="CN488" s="25" t="s">
        <v>860</v>
      </c>
      <c r="CO488" s="27">
        <v>4.2200000000000001E-4</v>
      </c>
      <c r="CP488" s="27">
        <v>0.42762600000000001</v>
      </c>
      <c r="CQ488" s="28">
        <f t="shared" si="138"/>
        <v>-0.42804799999999998</v>
      </c>
      <c r="CR488" s="27">
        <f t="shared" si="139"/>
        <v>-0.42804799999999998</v>
      </c>
      <c r="CU488" s="30">
        <v>554</v>
      </c>
      <c r="CV488" s="30"/>
      <c r="CW488" s="31" t="s">
        <v>1057</v>
      </c>
      <c r="CX488" s="31" t="s">
        <v>859</v>
      </c>
      <c r="CY488" s="31" t="s">
        <v>1059</v>
      </c>
      <c r="CZ488" s="30"/>
      <c r="DA488" s="30"/>
      <c r="DB488" s="30"/>
      <c r="DC488" s="30"/>
      <c r="DD488" s="30"/>
      <c r="DE488" s="30"/>
      <c r="DF488" s="30"/>
      <c r="DG488" s="39"/>
      <c r="DK488" s="30">
        <v>534</v>
      </c>
      <c r="DL488" s="30"/>
    </row>
    <row r="489" spans="1:116" ht="15.75" x14ac:dyDescent="0.25">
      <c r="A489" t="s">
        <v>768</v>
      </c>
      <c r="B489" t="s">
        <v>862</v>
      </c>
      <c r="C489" s="52">
        <v>15.280066143602001</v>
      </c>
      <c r="D489" s="52">
        <v>14.637805522633</v>
      </c>
      <c r="E489" s="52">
        <v>-0.64226062096900094</v>
      </c>
      <c r="F489" s="124">
        <v>-4.2032581203054892E-2</v>
      </c>
      <c r="G489" s="45">
        <v>15.426363160663</v>
      </c>
      <c r="H489" s="45">
        <v>15.027001857911999</v>
      </c>
      <c r="I489" s="45">
        <v>-0.39936130275100012</v>
      </c>
      <c r="J489" s="46">
        <v>-2.5888234225508549E-2</v>
      </c>
      <c r="K489" s="47" t="s">
        <v>933</v>
      </c>
      <c r="L489" s="55">
        <f t="shared" si="136"/>
        <v>14.959099160662999</v>
      </c>
      <c r="M489" s="55">
        <f t="shared" si="137"/>
        <v>14.559737857911999</v>
      </c>
      <c r="N489" s="55">
        <f t="shared" si="132"/>
        <v>-0.39936130275100012</v>
      </c>
      <c r="O489" s="129">
        <f t="shared" si="133"/>
        <v>-2.6696881841733851E-2</v>
      </c>
      <c r="P489" s="54"/>
      <c r="Q489" s="42"/>
      <c r="R489" s="42"/>
      <c r="S489" s="42"/>
      <c r="T489" s="42"/>
      <c r="AB489" t="s">
        <v>862</v>
      </c>
      <c r="AC489" s="2">
        <v>15.280066143602001</v>
      </c>
      <c r="AD489" s="2">
        <v>15.279441296891001</v>
      </c>
      <c r="AE489" s="2">
        <v>-6.2484671100015987E-4</v>
      </c>
      <c r="AF489" s="1">
        <v>-4.0892932342560104E-5</v>
      </c>
      <c r="AG489" s="2">
        <v>15.426363160663</v>
      </c>
      <c r="AH489" s="2">
        <v>15.424670917894</v>
      </c>
      <c r="AI489" s="2">
        <v>-1.6922427689998187E-3</v>
      </c>
      <c r="AJ489" s="1">
        <v>-1.0969810261663054E-4</v>
      </c>
      <c r="AM489" t="s">
        <v>862</v>
      </c>
      <c r="AN489" s="2">
        <v>15.280066143602001</v>
      </c>
      <c r="AO489" s="2">
        <v>15.277194615369</v>
      </c>
      <c r="AP489" s="2">
        <v>-2.871528233001186E-3</v>
      </c>
      <c r="AQ489" s="1">
        <v>-1.8792642688942411E-4</v>
      </c>
      <c r="AR489" s="2">
        <v>15.280041145143</v>
      </c>
      <c r="AS489" s="2">
        <v>-2.4998459000613593E-5</v>
      </c>
      <c r="AT489" s="1">
        <v>-1.63601772176103E-6</v>
      </c>
      <c r="AU489" s="2">
        <v>15.317077760263</v>
      </c>
      <c r="AV489" s="2">
        <v>3.701161666099928E-2</v>
      </c>
      <c r="AW489" s="1">
        <v>2.4222157360553453E-3</v>
      </c>
      <c r="AX489" s="2">
        <v>15.279035453479999</v>
      </c>
      <c r="AY489" s="2">
        <v>-1.0306901220022979E-3</v>
      </c>
      <c r="AZ489" s="1">
        <v>-6.7453250026267966E-5</v>
      </c>
      <c r="BA489" s="2">
        <v>15.280201644849001</v>
      </c>
      <c r="BB489" s="2">
        <v>1.355012469996808E-4</v>
      </c>
      <c r="BC489" s="1">
        <v>8.8678442701910202E-6</v>
      </c>
      <c r="BD489" s="2">
        <v>15.306522318787</v>
      </c>
      <c r="BE489" s="2">
        <v>2.6456175184998543E-2</v>
      </c>
      <c r="BF489" s="1">
        <v>1.7314175826441793E-3</v>
      </c>
      <c r="BG489" s="1"/>
      <c r="BH489" t="s">
        <v>862</v>
      </c>
      <c r="BI489" s="2">
        <v>15.426363160663</v>
      </c>
      <c r="BJ489" s="2">
        <v>15.419455415805</v>
      </c>
      <c r="BK489" s="2">
        <v>-6.9077448579992762E-3</v>
      </c>
      <c r="BL489" s="1">
        <v>-4.4778829501524538E-4</v>
      </c>
      <c r="BM489" s="2">
        <v>15.426292508086</v>
      </c>
      <c r="BN489" s="2">
        <v>-7.0652576999563621E-5</v>
      </c>
      <c r="BO489" s="1">
        <v>-4.5799892212914225E-6</v>
      </c>
      <c r="BP489" s="2">
        <v>15.439468688129001</v>
      </c>
      <c r="BQ489" s="2">
        <v>1.3105527466001021E-2</v>
      </c>
      <c r="BR489" s="1">
        <v>8.4955393111838082E-4</v>
      </c>
      <c r="BS489" s="2">
        <v>15.423642028595001</v>
      </c>
      <c r="BT489" s="2">
        <v>-2.7211320679985107E-3</v>
      </c>
      <c r="BU489" s="1">
        <v>-1.7639491820971501E-4</v>
      </c>
      <c r="BV489" s="2">
        <v>15.42675100468</v>
      </c>
      <c r="BW489" s="2">
        <v>3.878440170002051E-4</v>
      </c>
      <c r="BX489" s="1">
        <v>2.5141636623024776E-5</v>
      </c>
      <c r="BY489" s="2">
        <v>15.432989913499</v>
      </c>
      <c r="BZ489" s="2">
        <v>6.6267528360004491E-3</v>
      </c>
      <c r="CA489" s="1">
        <v>4.2957324205218839E-4</v>
      </c>
      <c r="CC489" t="s">
        <v>862</v>
      </c>
      <c r="CE489" s="23">
        <v>15.280066143602001</v>
      </c>
      <c r="CF489" s="23">
        <v>14.630003096477001</v>
      </c>
      <c r="CG489" s="23">
        <v>-0.65006304712500018</v>
      </c>
      <c r="CH489" s="24">
        <v>-4.2543208976696188E-2</v>
      </c>
      <c r="CI489" s="2">
        <v>15.426363160663</v>
      </c>
      <c r="CJ489" s="2">
        <v>15.026449825657</v>
      </c>
      <c r="CK489" s="2">
        <v>-0.39991333500599957</v>
      </c>
      <c r="CL489" s="1">
        <v>-2.5924019215739242E-2</v>
      </c>
      <c r="CN489" s="25" t="s">
        <v>862</v>
      </c>
      <c r="CO489" s="27">
        <v>2.2799999999999999E-3</v>
      </c>
      <c r="CP489" s="27">
        <v>0.46498400000000001</v>
      </c>
      <c r="CQ489" s="28">
        <f t="shared" si="138"/>
        <v>-0.46726400000000001</v>
      </c>
      <c r="CR489" s="27">
        <f t="shared" si="139"/>
        <v>-0.46726400000000001</v>
      </c>
      <c r="CU489" s="30">
        <v>555</v>
      </c>
      <c r="CV489" s="30"/>
      <c r="CW489" s="31" t="s">
        <v>1057</v>
      </c>
      <c r="CX489" s="31" t="s">
        <v>861</v>
      </c>
      <c r="CY489" s="31" t="s">
        <v>1060</v>
      </c>
      <c r="CZ489" s="30"/>
      <c r="DA489" s="30"/>
      <c r="DB489" s="30"/>
      <c r="DC489" s="30"/>
      <c r="DD489" s="30"/>
      <c r="DE489" s="30"/>
      <c r="DF489" s="30"/>
      <c r="DG489" s="39"/>
      <c r="DK489" s="30">
        <v>535</v>
      </c>
      <c r="DL489" s="30"/>
    </row>
    <row r="490" spans="1:116" ht="15.75" x14ac:dyDescent="0.25">
      <c r="A490" t="s">
        <v>769</v>
      </c>
      <c r="B490" t="s">
        <v>864</v>
      </c>
      <c r="C490" s="52">
        <v>10.615891525149999</v>
      </c>
      <c r="D490" s="52">
        <v>10.024328293610999</v>
      </c>
      <c r="E490" s="52">
        <v>-0.59156323153900026</v>
      </c>
      <c r="F490" s="124">
        <v>-5.5724310119176883E-2</v>
      </c>
      <c r="G490" s="45">
        <v>10.896932518541998</v>
      </c>
      <c r="H490" s="45">
        <v>10.639973188301001</v>
      </c>
      <c r="I490" s="45">
        <v>-0.25695933024099737</v>
      </c>
      <c r="J490" s="46">
        <v>-2.3580886621419432E-2</v>
      </c>
      <c r="K490" s="47" t="s">
        <v>933</v>
      </c>
      <c r="L490" s="55">
        <f t="shared" si="136"/>
        <v>10.454916518541998</v>
      </c>
      <c r="M490" s="55">
        <f t="shared" si="137"/>
        <v>10.197957188301</v>
      </c>
      <c r="N490" s="55">
        <f t="shared" si="132"/>
        <v>-0.25695933024099737</v>
      </c>
      <c r="O490" s="129">
        <f t="shared" si="133"/>
        <v>-2.4577846201380472E-2</v>
      </c>
      <c r="P490" s="54"/>
      <c r="Q490" s="42"/>
      <c r="R490" s="42"/>
      <c r="S490" s="42"/>
      <c r="T490" s="42"/>
      <c r="AB490" t="s">
        <v>864</v>
      </c>
      <c r="AC490" s="2">
        <v>10.615891525149999</v>
      </c>
      <c r="AD490" s="2">
        <v>10.613758403381999</v>
      </c>
      <c r="AE490" s="2">
        <v>-2.1331217680007342E-3</v>
      </c>
      <c r="AF490" s="1">
        <v>-2.0093665830582172E-4</v>
      </c>
      <c r="AG490" s="2">
        <v>10.896932518541998</v>
      </c>
      <c r="AH490" s="2">
        <v>10.894850257609001</v>
      </c>
      <c r="AI490" s="2">
        <v>-2.0822609329975705E-3</v>
      </c>
      <c r="AJ490" s="1">
        <v>-1.910868888519258E-4</v>
      </c>
      <c r="AM490" t="s">
        <v>864</v>
      </c>
      <c r="AN490" s="2">
        <v>10.615891525149999</v>
      </c>
      <c r="AO490" s="2">
        <v>10.606906182625</v>
      </c>
      <c r="AP490" s="2">
        <v>-8.9853425249994956E-3</v>
      </c>
      <c r="AQ490" s="1">
        <v>-8.4640489248711832E-4</v>
      </c>
      <c r="AR490" s="2">
        <v>10.615803406663</v>
      </c>
      <c r="AS490" s="2">
        <v>-8.8118486999633205E-5</v>
      </c>
      <c r="AT490" s="1">
        <v>-8.3006205169742548E-6</v>
      </c>
      <c r="AU490" s="2">
        <v>10.877235030662</v>
      </c>
      <c r="AV490" s="2">
        <v>0.26134350551200036</v>
      </c>
      <c r="AW490" s="1">
        <v>2.4618140162119606E-2</v>
      </c>
      <c r="AX490" s="2">
        <v>10.612439030324001</v>
      </c>
      <c r="AY490" s="2">
        <v>-3.4524948259981869E-3</v>
      </c>
      <c r="AZ490" s="1">
        <v>-3.2521948983925815E-4</v>
      </c>
      <c r="BA490" s="2">
        <v>10.616373757021</v>
      </c>
      <c r="BB490" s="2">
        <v>4.8223187100049358E-4</v>
      </c>
      <c r="BC490" s="1">
        <v>4.5425470847930482E-5</v>
      </c>
      <c r="BD490" s="2">
        <v>10.851383265138001</v>
      </c>
      <c r="BE490" s="2">
        <v>0.23549173998800121</v>
      </c>
      <c r="BF490" s="1">
        <v>2.2182945203433942E-2</v>
      </c>
      <c r="BG490" s="1"/>
      <c r="BH490" t="s">
        <v>864</v>
      </c>
      <c r="BI490" s="2">
        <v>10.896932518541998</v>
      </c>
      <c r="BJ490" s="2">
        <v>10.888381348301001</v>
      </c>
      <c r="BK490" s="2">
        <v>-8.5511702409970525E-3</v>
      </c>
      <c r="BL490" s="1">
        <v>-7.8473187077616156E-4</v>
      </c>
      <c r="BM490" s="2">
        <v>10.896845758186</v>
      </c>
      <c r="BN490" s="2">
        <v>-8.6760355998194427E-5</v>
      </c>
      <c r="BO490" s="1">
        <v>-7.9619063301130635E-6</v>
      </c>
      <c r="BP490" s="2">
        <v>11.065832321590999</v>
      </c>
      <c r="BQ490" s="2">
        <v>0.16889980304900121</v>
      </c>
      <c r="BR490" s="1">
        <v>1.549975672159158E-2</v>
      </c>
      <c r="BS490" s="2">
        <v>10.893580064156</v>
      </c>
      <c r="BT490" s="2">
        <v>-3.3524543859986267E-3</v>
      </c>
      <c r="BU490" s="1">
        <v>-3.076512018675126E-4</v>
      </c>
      <c r="BV490" s="2">
        <v>10.897408506106</v>
      </c>
      <c r="BW490" s="2">
        <v>4.7598756400191178E-4</v>
      </c>
      <c r="BX490" s="1">
        <v>4.3680876539519816E-5</v>
      </c>
      <c r="BY490" s="2">
        <v>11.048858262355999</v>
      </c>
      <c r="BZ490" s="2">
        <v>0.15192574381400092</v>
      </c>
      <c r="CA490" s="1">
        <v>1.3942065214727831E-2</v>
      </c>
      <c r="CC490" t="s">
        <v>864</v>
      </c>
      <c r="CE490" s="23">
        <v>10.615891525149999</v>
      </c>
      <c r="CF490" s="23">
        <v>9.8091918555850004</v>
      </c>
      <c r="CG490" s="23">
        <v>-0.80669966956499906</v>
      </c>
      <c r="CH490" s="24">
        <v>-7.5989818439068935E-2</v>
      </c>
      <c r="CI490" s="2">
        <v>10.896932518541998</v>
      </c>
      <c r="CJ490" s="2">
        <v>10.650443370219</v>
      </c>
      <c r="CK490" s="2">
        <v>-0.24648914832299873</v>
      </c>
      <c r="CL490" s="1">
        <v>-2.2620049073771707E-2</v>
      </c>
      <c r="CN490" s="25" t="s">
        <v>864</v>
      </c>
      <c r="CO490" s="27">
        <v>3.3249999999999998E-3</v>
      </c>
      <c r="CP490" s="27">
        <v>0.438691</v>
      </c>
      <c r="CQ490" s="28">
        <f t="shared" si="138"/>
        <v>-0.44201600000000002</v>
      </c>
      <c r="CR490" s="27">
        <f t="shared" si="139"/>
        <v>-0.44201600000000002</v>
      </c>
      <c r="CU490" s="30">
        <v>556</v>
      </c>
      <c r="CV490" s="30"/>
      <c r="CW490" s="31" t="s">
        <v>1057</v>
      </c>
      <c r="CX490" s="31" t="s">
        <v>863</v>
      </c>
      <c r="CY490" s="31" t="s">
        <v>1061</v>
      </c>
      <c r="CZ490" s="30"/>
      <c r="DA490" s="30"/>
      <c r="DB490" s="30"/>
      <c r="DC490" s="30"/>
      <c r="DD490" s="30"/>
      <c r="DE490" s="30"/>
      <c r="DF490" s="30"/>
      <c r="DG490" s="39"/>
      <c r="DK490" s="30">
        <v>536</v>
      </c>
      <c r="DL490" s="30"/>
    </row>
    <row r="491" spans="1:116" ht="15.75" x14ac:dyDescent="0.25">
      <c r="A491" t="s">
        <v>770</v>
      </c>
      <c r="B491" t="s">
        <v>866</v>
      </c>
      <c r="C491" s="52">
        <v>12.422842873135</v>
      </c>
      <c r="D491" s="52">
        <v>12.802427854464</v>
      </c>
      <c r="E491" s="52">
        <v>0.37958498132899976</v>
      </c>
      <c r="F491" s="124">
        <v>3.05554038802077E-2</v>
      </c>
      <c r="G491" s="45">
        <v>13.027075155693</v>
      </c>
      <c r="H491" s="45">
        <v>13.179500006347</v>
      </c>
      <c r="I491" s="45">
        <v>0.15242485065400047</v>
      </c>
      <c r="J491" s="46">
        <v>1.1700619581317824E-2</v>
      </c>
      <c r="K491" s="47" t="s">
        <v>933</v>
      </c>
      <c r="L491" s="55">
        <f t="shared" si="136"/>
        <v>12.626905155693001</v>
      </c>
      <c r="M491" s="55">
        <f t="shared" si="137"/>
        <v>12.779330006347001</v>
      </c>
      <c r="N491" s="55">
        <f t="shared" si="132"/>
        <v>0.15242485065400047</v>
      </c>
      <c r="O491" s="129">
        <f t="shared" si="133"/>
        <v>1.2071433876675456E-2</v>
      </c>
      <c r="P491" s="54"/>
      <c r="Q491" s="42"/>
      <c r="R491" s="42"/>
      <c r="S491" s="42"/>
      <c r="T491" s="42"/>
      <c r="AB491" t="s">
        <v>866</v>
      </c>
      <c r="AC491" s="2">
        <v>12.422842873135</v>
      </c>
      <c r="AD491" s="2">
        <v>12.41085760492</v>
      </c>
      <c r="AE491" s="2">
        <v>-1.1985268214999678E-2</v>
      </c>
      <c r="AF491" s="1">
        <v>-9.6477660849421203E-4</v>
      </c>
      <c r="AG491" s="2">
        <v>13.027075155693</v>
      </c>
      <c r="AH491" s="2">
        <v>13.027075155693</v>
      </c>
      <c r="AI491" s="2">
        <v>0</v>
      </c>
      <c r="AJ491" s="1">
        <v>0</v>
      </c>
      <c r="AM491" t="s">
        <v>866</v>
      </c>
      <c r="AN491" s="2">
        <v>12.422842873135</v>
      </c>
      <c r="AO491" s="2">
        <v>12.374981000391001</v>
      </c>
      <c r="AP491" s="2">
        <v>-4.7861872743999001E-2</v>
      </c>
      <c r="AQ491" s="1">
        <v>-3.8527310723298789E-3</v>
      </c>
      <c r="AR491" s="2">
        <v>12.422338851477999</v>
      </c>
      <c r="AS491" s="2">
        <v>-5.0402165700091928E-4</v>
      </c>
      <c r="AT491" s="1">
        <v>-4.0572167107650583E-5</v>
      </c>
      <c r="AU491" s="2">
        <v>12.816487207884</v>
      </c>
      <c r="AV491" s="2">
        <v>0.39364433474900018</v>
      </c>
      <c r="AW491" s="1">
        <v>3.1687137861195619E-2</v>
      </c>
      <c r="AX491" s="2">
        <v>12.4036566522</v>
      </c>
      <c r="AY491" s="2">
        <v>-1.9186220934999554E-2</v>
      </c>
      <c r="AZ491" s="1">
        <v>-1.5444307821433278E-3</v>
      </c>
      <c r="BA491" s="2">
        <v>12.425615434688</v>
      </c>
      <c r="BB491" s="2">
        <v>2.7725615529998748E-3</v>
      </c>
      <c r="BC491" s="1">
        <v>2.2318253408772266E-4</v>
      </c>
      <c r="BD491" s="2">
        <v>12.768726807990999</v>
      </c>
      <c r="BE491" s="2">
        <v>0.34588393485599944</v>
      </c>
      <c r="BF491" s="1">
        <v>2.7842575036024178E-2</v>
      </c>
      <c r="BG491" s="1"/>
      <c r="BH491" t="s">
        <v>866</v>
      </c>
      <c r="BI491" s="2">
        <v>13.027075155693</v>
      </c>
      <c r="BJ491" s="2">
        <v>13.027075155693</v>
      </c>
      <c r="BK491" s="2">
        <v>0</v>
      </c>
      <c r="BL491" s="1">
        <v>0</v>
      </c>
      <c r="BM491" s="2">
        <v>13.027075155693</v>
      </c>
      <c r="BN491" s="2">
        <v>0</v>
      </c>
      <c r="BO491" s="1">
        <v>0</v>
      </c>
      <c r="BP491" s="2">
        <v>13.146924941911999</v>
      </c>
      <c r="BQ491" s="2">
        <v>0.11984978621899955</v>
      </c>
      <c r="BR491" s="1">
        <v>9.200053334045874E-3</v>
      </c>
      <c r="BS491" s="2">
        <v>13.027075155693</v>
      </c>
      <c r="BT491" s="2">
        <v>0</v>
      </c>
      <c r="BU491" s="1">
        <v>0</v>
      </c>
      <c r="BV491" s="2">
        <v>13.027075155693</v>
      </c>
      <c r="BW491" s="2">
        <v>0</v>
      </c>
      <c r="BX491" s="1">
        <v>0</v>
      </c>
      <c r="BY491" s="2">
        <v>13.111297603591</v>
      </c>
      <c r="BZ491" s="2">
        <v>8.4222447898000041E-2</v>
      </c>
      <c r="CA491" s="1">
        <v>6.4651847702892652E-3</v>
      </c>
      <c r="CC491" t="s">
        <v>866</v>
      </c>
      <c r="CE491" s="23">
        <v>12.422842873135</v>
      </c>
      <c r="CF491" s="23">
        <v>12.422977747815001</v>
      </c>
      <c r="CG491" s="23">
        <v>1.348746800005074E-4</v>
      </c>
      <c r="CH491" s="24">
        <v>1.0856989932005051E-5</v>
      </c>
      <c r="CI491" s="2">
        <v>13.027075155693</v>
      </c>
      <c r="CJ491" s="2">
        <v>13.144717129193001</v>
      </c>
      <c r="CK491" s="2">
        <v>0.11764197350000138</v>
      </c>
      <c r="CL491" s="1">
        <v>9.030574560598149E-3</v>
      </c>
      <c r="CN491" s="25" t="s">
        <v>866</v>
      </c>
      <c r="CO491" s="27">
        <v>0</v>
      </c>
      <c r="CP491" s="27">
        <v>0.40017000000000003</v>
      </c>
      <c r="CQ491" s="28">
        <f t="shared" si="138"/>
        <v>-0.40017000000000003</v>
      </c>
      <c r="CR491" s="27">
        <f t="shared" si="139"/>
        <v>-0.40017000000000003</v>
      </c>
      <c r="CU491" s="30">
        <v>557</v>
      </c>
      <c r="CV491" s="30"/>
      <c r="CW491" s="31" t="s">
        <v>1057</v>
      </c>
      <c r="CX491" s="31" t="s">
        <v>865</v>
      </c>
      <c r="CY491" s="31" t="s">
        <v>1062</v>
      </c>
      <c r="CZ491" s="30"/>
      <c r="DA491" s="30"/>
      <c r="DB491" s="30"/>
      <c r="DC491" s="30"/>
      <c r="DD491" s="30"/>
      <c r="DE491" s="30"/>
      <c r="DF491" s="30"/>
      <c r="DG491" s="39"/>
      <c r="DK491" s="30">
        <v>537</v>
      </c>
      <c r="DL491" s="30"/>
    </row>
    <row r="492" spans="1:116" ht="15.75" x14ac:dyDescent="0.25">
      <c r="A492" t="s">
        <v>771</v>
      </c>
      <c r="B492" t="s">
        <v>868</v>
      </c>
      <c r="C492" s="52">
        <v>19.510241039850001</v>
      </c>
      <c r="D492" s="52">
        <v>19.160427012899</v>
      </c>
      <c r="E492" s="52">
        <v>-0.34981402695100172</v>
      </c>
      <c r="F492" s="124">
        <v>-1.7929764488121936E-2</v>
      </c>
      <c r="G492" s="45">
        <v>19.663826202869</v>
      </c>
      <c r="H492" s="45">
        <v>19.469603733511999</v>
      </c>
      <c r="I492" s="45">
        <v>-0.19422246935700116</v>
      </c>
      <c r="J492" s="46">
        <v>-9.8771453405473875E-3</v>
      </c>
      <c r="K492" s="47" t="s">
        <v>933</v>
      </c>
      <c r="L492" s="55">
        <f t="shared" si="136"/>
        <v>19.036637202868999</v>
      </c>
      <c r="M492" s="55">
        <f t="shared" si="137"/>
        <v>18.842414733511998</v>
      </c>
      <c r="N492" s="55">
        <f t="shared" si="132"/>
        <v>-0.19422246935700116</v>
      </c>
      <c r="O492" s="129">
        <f t="shared" si="133"/>
        <v>-1.0202561896159371E-2</v>
      </c>
      <c r="P492" s="54"/>
      <c r="Q492" s="42"/>
      <c r="R492" s="42"/>
      <c r="S492" s="42"/>
      <c r="T492" s="42"/>
      <c r="AB492" t="s">
        <v>868</v>
      </c>
      <c r="AC492" s="2">
        <v>19.510241039850001</v>
      </c>
      <c r="AD492" s="2">
        <v>19.509361202055999</v>
      </c>
      <c r="AE492" s="2">
        <v>-8.7983779400246931E-4</v>
      </c>
      <c r="AF492" s="1">
        <v>-4.5096203178904124E-5</v>
      </c>
      <c r="AG492" s="2">
        <v>19.663826202869</v>
      </c>
      <c r="AH492" s="2">
        <v>19.661357785530001</v>
      </c>
      <c r="AI492" s="2">
        <v>-2.4684173389992736E-3</v>
      </c>
      <c r="AJ492" s="1">
        <v>-1.2553087652082307E-4</v>
      </c>
      <c r="AM492" t="s">
        <v>868</v>
      </c>
      <c r="AN492" s="2">
        <v>19.510241039850001</v>
      </c>
      <c r="AO492" s="2">
        <v>19.506453519103001</v>
      </c>
      <c r="AP492" s="2">
        <v>-3.7875207470001726E-3</v>
      </c>
      <c r="AQ492" s="1">
        <v>-1.9412987975207978E-4</v>
      </c>
      <c r="AR492" s="2">
        <v>19.510204970593001</v>
      </c>
      <c r="AS492" s="2">
        <v>-3.6069256999837762E-5</v>
      </c>
      <c r="AT492" s="1">
        <v>-1.8487345659218504E-6</v>
      </c>
      <c r="AU492" s="2">
        <v>19.663280861251998</v>
      </c>
      <c r="AV492" s="2">
        <v>0.15303982140199679</v>
      </c>
      <c r="AW492" s="1">
        <v>7.8440764052791732E-3</v>
      </c>
      <c r="AX492" s="2">
        <v>19.508810426486001</v>
      </c>
      <c r="AY492" s="2">
        <v>-1.4306133640005214E-3</v>
      </c>
      <c r="AZ492" s="1">
        <v>-7.332627829038448E-5</v>
      </c>
      <c r="BA492" s="2">
        <v>19.510437987212999</v>
      </c>
      <c r="BB492" s="2">
        <v>1.9694736299769033E-4</v>
      </c>
      <c r="BC492" s="1">
        <v>1.0094563290910757E-5</v>
      </c>
      <c r="BD492" s="2">
        <v>19.646821876407</v>
      </c>
      <c r="BE492" s="2">
        <v>0.13658083655699826</v>
      </c>
      <c r="BF492" s="1">
        <v>7.0004689474635175E-3</v>
      </c>
      <c r="BG492" s="1"/>
      <c r="BH492" t="s">
        <v>868</v>
      </c>
      <c r="BI492" s="2">
        <v>19.663826202869</v>
      </c>
      <c r="BJ492" s="2">
        <v>19.653936545179999</v>
      </c>
      <c r="BK492" s="2">
        <v>-9.8896576890012966E-3</v>
      </c>
      <c r="BL492" s="1">
        <v>-5.0293658960219915E-4</v>
      </c>
      <c r="BM492" s="2">
        <v>19.663722506250998</v>
      </c>
      <c r="BN492" s="2">
        <v>-1.0369661800169183E-4</v>
      </c>
      <c r="BO492" s="1">
        <v>-5.2734710392508574E-6</v>
      </c>
      <c r="BP492" s="2">
        <v>19.751807105215999</v>
      </c>
      <c r="BQ492" s="2">
        <v>8.7980902346998846E-2</v>
      </c>
      <c r="BR492" s="1">
        <v>4.4742514218398767E-3</v>
      </c>
      <c r="BS492" s="2">
        <v>19.659872120460999</v>
      </c>
      <c r="BT492" s="2">
        <v>-3.9540824080006587E-3</v>
      </c>
      <c r="BU492" s="1">
        <v>-2.0108408034158422E-4</v>
      </c>
      <c r="BV492" s="2">
        <v>19.664396454506999</v>
      </c>
      <c r="BW492" s="2">
        <v>5.7025163799906409E-4</v>
      </c>
      <c r="BX492" s="1">
        <v>2.9000034485448361E-5</v>
      </c>
      <c r="BY492" s="2">
        <v>19.743112941709001</v>
      </c>
      <c r="BZ492" s="2">
        <v>7.9286738840000481E-2</v>
      </c>
      <c r="CA492" s="1">
        <v>4.0321114528785017E-3</v>
      </c>
      <c r="CC492" t="s">
        <v>868</v>
      </c>
      <c r="CE492" s="23">
        <v>19.510241039850001</v>
      </c>
      <c r="CF492" s="23">
        <v>19.036887940102996</v>
      </c>
      <c r="CG492" s="23">
        <v>-0.47335309974700479</v>
      </c>
      <c r="CH492" s="24">
        <v>-2.4261776099032965E-2</v>
      </c>
      <c r="CI492" s="2">
        <v>19.663826202869</v>
      </c>
      <c r="CJ492" s="2">
        <v>19.391967800248999</v>
      </c>
      <c r="CK492" s="2">
        <v>-0.27185840262000127</v>
      </c>
      <c r="CL492" s="1">
        <v>-1.38253054016688E-2</v>
      </c>
      <c r="CN492" s="25" t="s">
        <v>868</v>
      </c>
      <c r="CO492" s="27">
        <v>1.441E-3</v>
      </c>
      <c r="CP492" s="27">
        <v>0.62574799999999997</v>
      </c>
      <c r="CQ492" s="28">
        <f t="shared" si="138"/>
        <v>-0.627189</v>
      </c>
      <c r="CR492" s="27">
        <f t="shared" si="139"/>
        <v>-0.627189</v>
      </c>
      <c r="CU492" s="30">
        <v>559</v>
      </c>
      <c r="CV492" s="30"/>
      <c r="CW492" s="31" t="s">
        <v>1057</v>
      </c>
      <c r="CX492" s="31" t="s">
        <v>867</v>
      </c>
      <c r="CY492" s="31" t="s">
        <v>1063</v>
      </c>
      <c r="CZ492" s="30"/>
      <c r="DA492" s="30"/>
      <c r="DB492" s="30"/>
      <c r="DC492" s="30"/>
      <c r="DD492" s="30"/>
      <c r="DE492" s="30"/>
      <c r="DF492" s="30"/>
      <c r="DG492" s="39"/>
      <c r="DK492" s="30">
        <v>538</v>
      </c>
      <c r="DL492" s="30"/>
    </row>
    <row r="493" spans="1:116" ht="15.75" x14ac:dyDescent="0.25">
      <c r="A493" t="s">
        <v>772</v>
      </c>
      <c r="B493" t="s">
        <v>870</v>
      </c>
      <c r="C493" s="52">
        <v>18.659107278576002</v>
      </c>
      <c r="D493" s="52">
        <v>18.953114867825001</v>
      </c>
      <c r="E493" s="52">
        <v>0.29400758924899861</v>
      </c>
      <c r="F493" s="124">
        <v>1.5756787549347121E-2</v>
      </c>
      <c r="G493" s="45">
        <v>19.839186401597999</v>
      </c>
      <c r="H493" s="45">
        <v>20.001229841777</v>
      </c>
      <c r="I493" s="45">
        <v>0.16204344017900141</v>
      </c>
      <c r="J493" s="46">
        <v>8.1678470527374644E-3</v>
      </c>
      <c r="K493" s="47" t="s">
        <v>933</v>
      </c>
      <c r="L493" s="55">
        <f t="shared" si="136"/>
        <v>19.566745401597998</v>
      </c>
      <c r="M493" s="55">
        <f t="shared" si="137"/>
        <v>19.728788841777</v>
      </c>
      <c r="N493" s="55">
        <f t="shared" si="132"/>
        <v>0.16204344017900141</v>
      </c>
      <c r="O493" s="129">
        <f t="shared" si="133"/>
        <v>8.2815734989717532E-3</v>
      </c>
      <c r="P493" s="54"/>
      <c r="Q493" s="42"/>
      <c r="R493" s="42"/>
      <c r="S493" s="42"/>
      <c r="T493" s="42"/>
      <c r="AB493" t="s">
        <v>870</v>
      </c>
      <c r="AC493" s="2">
        <v>18.659107278576002</v>
      </c>
      <c r="AD493" s="2">
        <v>18.665098973692</v>
      </c>
      <c r="AE493" s="2">
        <v>5.9916951159983967E-3</v>
      </c>
      <c r="AF493" s="1">
        <v>3.2111370745362166E-4</v>
      </c>
      <c r="AG493" s="2">
        <v>19.839186401597999</v>
      </c>
      <c r="AH493" s="2">
        <v>19.839186401597999</v>
      </c>
      <c r="AI493" s="2">
        <v>0</v>
      </c>
      <c r="AJ493" s="1">
        <v>0</v>
      </c>
      <c r="AM493" t="s">
        <v>870</v>
      </c>
      <c r="AN493" s="2">
        <v>18.659107278576002</v>
      </c>
      <c r="AO493" s="2">
        <v>18.683291624659002</v>
      </c>
      <c r="AP493" s="2">
        <v>2.4184346083000463E-2</v>
      </c>
      <c r="AQ493" s="1">
        <v>1.2961148527597794E-3</v>
      </c>
      <c r="AR493" s="2">
        <v>18.659358376146997</v>
      </c>
      <c r="AS493" s="2">
        <v>2.5109757099528451E-4</v>
      </c>
      <c r="AT493" s="1">
        <v>1.3457105275534243E-5</v>
      </c>
      <c r="AU493" s="2">
        <v>18.491032222187002</v>
      </c>
      <c r="AV493" s="2">
        <v>-0.16807505638900011</v>
      </c>
      <c r="AW493" s="1">
        <v>-9.0076686885218991E-3</v>
      </c>
      <c r="AX493" s="2">
        <v>18.668719679557</v>
      </c>
      <c r="AY493" s="2">
        <v>9.612400980998359E-3</v>
      </c>
      <c r="AZ493" s="1">
        <v>5.1515867492948702E-4</v>
      </c>
      <c r="BA493" s="2">
        <v>18.65772739674</v>
      </c>
      <c r="BB493" s="2">
        <v>-1.379881836001573E-3</v>
      </c>
      <c r="BC493" s="1">
        <v>-7.3952189426871703E-5</v>
      </c>
      <c r="BD493" s="2">
        <v>18.511974500493</v>
      </c>
      <c r="BE493" s="2">
        <v>-0.14713277808300163</v>
      </c>
      <c r="BF493" s="1">
        <v>-7.885306402195159E-3</v>
      </c>
      <c r="BG493" s="1"/>
      <c r="BH493" t="s">
        <v>870</v>
      </c>
      <c r="BI493" s="2">
        <v>19.839186401597999</v>
      </c>
      <c r="BJ493" s="2">
        <v>19.839186401597999</v>
      </c>
      <c r="BK493" s="2">
        <v>0</v>
      </c>
      <c r="BL493" s="1">
        <v>0</v>
      </c>
      <c r="BM493" s="2">
        <v>19.839186401597999</v>
      </c>
      <c r="BN493" s="2">
        <v>0</v>
      </c>
      <c r="BO493" s="1">
        <v>0</v>
      </c>
      <c r="BP493" s="2">
        <v>19.798675541554001</v>
      </c>
      <c r="BQ493" s="2">
        <v>-4.0510860043998065E-2</v>
      </c>
      <c r="BR493" s="1">
        <v>-2.0419617631464468E-3</v>
      </c>
      <c r="BS493" s="2">
        <v>19.839186401597999</v>
      </c>
      <c r="BT493" s="2">
        <v>0</v>
      </c>
      <c r="BU493" s="1">
        <v>0</v>
      </c>
      <c r="BV493" s="2">
        <v>19.839186401597999</v>
      </c>
      <c r="BW493" s="2">
        <v>0</v>
      </c>
      <c r="BX493" s="1">
        <v>0</v>
      </c>
      <c r="BY493" s="2">
        <v>19.778420111531002</v>
      </c>
      <c r="BZ493" s="2">
        <v>-6.0766290066997186E-2</v>
      </c>
      <c r="CA493" s="1">
        <v>-3.0629426447700801E-3</v>
      </c>
      <c r="CC493" t="s">
        <v>870</v>
      </c>
      <c r="CE493" s="23">
        <v>18.659107278576002</v>
      </c>
      <c r="CF493" s="23">
        <v>19.103279828098</v>
      </c>
      <c r="CG493" s="23">
        <v>0.44417254952199769</v>
      </c>
      <c r="CH493" s="24">
        <v>2.3804598091999148E-2</v>
      </c>
      <c r="CI493" s="2">
        <v>19.839186401597999</v>
      </c>
      <c r="CJ493" s="2">
        <v>20.0214852718</v>
      </c>
      <c r="CK493" s="2">
        <v>0.18229887020200053</v>
      </c>
      <c r="CL493" s="1">
        <v>9.1888279343610973E-3</v>
      </c>
      <c r="CN493" s="25" t="s">
        <v>870</v>
      </c>
      <c r="CO493" s="27">
        <v>0</v>
      </c>
      <c r="CP493" s="27">
        <v>0.27244099999999999</v>
      </c>
      <c r="CQ493" s="28">
        <f t="shared" si="138"/>
        <v>-0.27244099999999999</v>
      </c>
      <c r="CR493" s="27">
        <f t="shared" si="139"/>
        <v>-0.27244099999999999</v>
      </c>
      <c r="CU493" s="30">
        <v>560</v>
      </c>
      <c r="CV493" s="30"/>
      <c r="CW493" s="31" t="s">
        <v>1057</v>
      </c>
      <c r="CX493" s="31" t="s">
        <v>869</v>
      </c>
      <c r="CY493" s="31" t="s">
        <v>1064</v>
      </c>
      <c r="CZ493" s="30"/>
      <c r="DA493" s="30"/>
      <c r="DB493" s="30"/>
      <c r="DC493" s="30"/>
      <c r="DD493" s="30"/>
      <c r="DE493" s="30"/>
      <c r="DF493" s="30"/>
      <c r="DG493" s="39"/>
      <c r="DK493" s="30">
        <v>539</v>
      </c>
      <c r="DL493" s="30"/>
    </row>
    <row r="494" spans="1:116" ht="15.75" x14ac:dyDescent="0.25">
      <c r="B494" t="s">
        <v>872</v>
      </c>
      <c r="C494" s="52">
        <v>18.145731030311001</v>
      </c>
      <c r="D494" s="52">
        <v>18.700665672042998</v>
      </c>
      <c r="E494" s="52">
        <v>0.55493464173199669</v>
      </c>
      <c r="F494" s="124">
        <v>3.0582104452282606E-2</v>
      </c>
      <c r="G494" s="45">
        <v>18.466660070163002</v>
      </c>
      <c r="H494" s="45">
        <v>18.884456370579002</v>
      </c>
      <c r="I494" s="45">
        <v>0.41779630041600058</v>
      </c>
      <c r="J494" s="46">
        <v>2.2624356479656191E-2</v>
      </c>
      <c r="K494" s="47" t="s">
        <v>933</v>
      </c>
      <c r="L494" s="55">
        <f t="shared" si="136"/>
        <v>17.910611070163</v>
      </c>
      <c r="M494" s="55">
        <f t="shared" si="137"/>
        <v>18.328407370579001</v>
      </c>
      <c r="N494" s="55">
        <f t="shared" si="132"/>
        <v>0.41779630041600058</v>
      </c>
      <c r="O494" s="129">
        <f t="shared" si="133"/>
        <v>2.3326747411315338E-2</v>
      </c>
      <c r="P494" s="54"/>
      <c r="Q494" s="42"/>
      <c r="R494" s="42"/>
      <c r="S494" s="42"/>
      <c r="T494" s="42"/>
      <c r="AB494" t="s">
        <v>872</v>
      </c>
      <c r="AC494" s="2">
        <v>18.145731030311001</v>
      </c>
      <c r="AD494" s="2">
        <v>18.129282887298</v>
      </c>
      <c r="AE494" s="2">
        <v>-1.6448143013001015E-2</v>
      </c>
      <c r="AF494" s="1">
        <v>-9.0644697562890686E-4</v>
      </c>
      <c r="AG494" s="2">
        <v>18.466660070163002</v>
      </c>
      <c r="AH494" s="2">
        <v>18.454581015574998</v>
      </c>
      <c r="AI494" s="2">
        <v>-1.2079054588003402E-2</v>
      </c>
      <c r="AJ494" s="1">
        <v>-6.5410066260545956E-4</v>
      </c>
      <c r="AM494" t="s">
        <v>872</v>
      </c>
      <c r="AN494" s="2">
        <v>18.145731030311001</v>
      </c>
      <c r="AO494" s="2">
        <v>18.080295711375001</v>
      </c>
      <c r="AP494" s="2">
        <v>-6.5435318936000186E-2</v>
      </c>
      <c r="AQ494" s="1">
        <v>-3.6060999045282711E-3</v>
      </c>
      <c r="AR494" s="2">
        <v>18.145038484893998</v>
      </c>
      <c r="AS494" s="2">
        <v>-6.9254541700303207E-4</v>
      </c>
      <c r="AT494" s="1">
        <v>-3.8165749059444888E-5</v>
      </c>
      <c r="AU494" s="2">
        <v>18.296922070906</v>
      </c>
      <c r="AV494" s="2">
        <v>0.15119104059499833</v>
      </c>
      <c r="AW494" s="1">
        <v>8.3320446193347469E-3</v>
      </c>
      <c r="AX494" s="2">
        <v>18.119420662071999</v>
      </c>
      <c r="AY494" s="2">
        <v>-2.6310368239002457E-2</v>
      </c>
      <c r="AZ494" s="1">
        <v>-1.4499481004679876E-3</v>
      </c>
      <c r="BA494" s="2">
        <v>18.149541967289998</v>
      </c>
      <c r="BB494" s="2">
        <v>3.8109369789971481E-3</v>
      </c>
      <c r="BC494" s="1">
        <v>2.1001837691913766E-4</v>
      </c>
      <c r="BD494" s="2">
        <v>18.209015235644003</v>
      </c>
      <c r="BE494" s="2">
        <v>6.3284205333001609E-2</v>
      </c>
      <c r="BF494" s="1">
        <v>3.4875533659840087E-3</v>
      </c>
      <c r="BG494" s="1"/>
      <c r="BH494" t="s">
        <v>872</v>
      </c>
      <c r="BI494" s="2">
        <v>18.466660070163002</v>
      </c>
      <c r="BJ494" s="2">
        <v>18.418903610185001</v>
      </c>
      <c r="BK494" s="2">
        <v>-4.7756459978000265E-2</v>
      </c>
      <c r="BL494" s="1">
        <v>-2.5860908142865233E-3</v>
      </c>
      <c r="BM494" s="2">
        <v>18.466150453274</v>
      </c>
      <c r="BN494" s="2">
        <v>-5.0961688900130753E-4</v>
      </c>
      <c r="BO494" s="1">
        <v>-2.7596592294710996E-5</v>
      </c>
      <c r="BP494" s="2">
        <v>18.555578064931002</v>
      </c>
      <c r="BQ494" s="2">
        <v>8.8917994767999886E-2</v>
      </c>
      <c r="BR494" s="1">
        <v>4.8150555882959419E-3</v>
      </c>
      <c r="BS494" s="2">
        <v>18.447362814699002</v>
      </c>
      <c r="BT494" s="2">
        <v>-1.9297255464000074E-2</v>
      </c>
      <c r="BU494" s="1">
        <v>-1.0449781059856669E-3</v>
      </c>
      <c r="BV494" s="2">
        <v>18.469466019426001</v>
      </c>
      <c r="BW494" s="2">
        <v>2.8059492629992633E-3</v>
      </c>
      <c r="BX494" s="1">
        <v>1.5194676526985508E-4</v>
      </c>
      <c r="BY494" s="2">
        <v>18.494580033498</v>
      </c>
      <c r="BZ494" s="2">
        <v>2.7919963334998243E-2</v>
      </c>
      <c r="CA494" s="1">
        <v>1.5119119120034681E-3</v>
      </c>
      <c r="CC494" t="s">
        <v>872</v>
      </c>
      <c r="CE494" s="23">
        <v>18.145731030311001</v>
      </c>
      <c r="CF494" s="23">
        <v>18.575333943431001</v>
      </c>
      <c r="CG494" s="23">
        <v>0.4296029131200001</v>
      </c>
      <c r="CH494" s="24">
        <v>2.3675150502472597E-2</v>
      </c>
      <c r="CI494" s="2">
        <v>18.466660070163002</v>
      </c>
      <c r="CJ494" s="2">
        <v>18.805324386011002</v>
      </c>
      <c r="CK494" s="2">
        <v>0.33866431584799983</v>
      </c>
      <c r="CL494" s="1">
        <v>1.8339229430837219E-2</v>
      </c>
      <c r="CN494" s="25" t="s">
        <v>872</v>
      </c>
      <c r="CO494" s="27">
        <v>6.02E-4</v>
      </c>
      <c r="CP494" s="27">
        <v>0.55544700000000002</v>
      </c>
      <c r="CQ494" s="28">
        <f t="shared" si="138"/>
        <v>-0.55604900000000002</v>
      </c>
      <c r="CR494" s="27">
        <f t="shared" si="139"/>
        <v>-0.55604900000000002</v>
      </c>
      <c r="CU494" s="30">
        <v>561</v>
      </c>
      <c r="CV494" s="30"/>
      <c r="CW494" s="31" t="s">
        <v>1057</v>
      </c>
      <c r="CX494" s="31" t="s">
        <v>871</v>
      </c>
      <c r="CY494" s="31" t="s">
        <v>1065</v>
      </c>
      <c r="CZ494" s="30"/>
      <c r="DA494" s="30"/>
      <c r="DB494" s="30"/>
      <c r="DC494" s="30"/>
      <c r="DD494" s="30"/>
      <c r="DE494" s="30"/>
      <c r="DF494" s="30"/>
      <c r="DG494" s="39"/>
      <c r="DK494" s="30">
        <v>540</v>
      </c>
      <c r="DL494" s="30"/>
    </row>
    <row r="495" spans="1:116" ht="15.75" x14ac:dyDescent="0.25">
      <c r="B495" t="s">
        <v>915</v>
      </c>
      <c r="C495" s="52">
        <v>32.257743393082997</v>
      </c>
      <c r="D495" s="52">
        <v>32.823250294974002</v>
      </c>
      <c r="E495" s="52">
        <v>0.5655069018910055</v>
      </c>
      <c r="F495" s="124">
        <v>1.7530888475362685E-2</v>
      </c>
      <c r="G495" s="45">
        <v>32.583884151519001</v>
      </c>
      <c r="H495" s="45">
        <v>33.034459463396004</v>
      </c>
      <c r="I495" s="45">
        <v>0.45057531187700306</v>
      </c>
      <c r="J495" s="46">
        <v>1.3828164554654484E-2</v>
      </c>
      <c r="K495" s="47" t="s">
        <v>933</v>
      </c>
      <c r="L495" s="55">
        <f t="shared" si="136"/>
        <v>31.483312151519002</v>
      </c>
      <c r="M495" s="55">
        <f t="shared" si="137"/>
        <v>31.933887463396005</v>
      </c>
      <c r="N495" s="55">
        <f t="shared" si="132"/>
        <v>0.45057531187700306</v>
      </c>
      <c r="O495" s="129">
        <f t="shared" si="133"/>
        <v>1.43115600324556E-2</v>
      </c>
      <c r="P495" s="54"/>
      <c r="Q495" s="42"/>
      <c r="R495" s="42"/>
      <c r="S495" s="42"/>
      <c r="T495" s="42"/>
      <c r="AB495" t="s">
        <v>915</v>
      </c>
      <c r="AC495" s="2">
        <v>32.257743393082997</v>
      </c>
      <c r="AD495" s="2">
        <v>32.250429855790003</v>
      </c>
      <c r="AE495" s="2">
        <v>-7.313537292993999E-3</v>
      </c>
      <c r="AF495" s="1">
        <v>-2.26721913057385E-4</v>
      </c>
      <c r="AG495" s="2">
        <v>32.583884151519001</v>
      </c>
      <c r="AH495" s="2">
        <v>32.575865449832001</v>
      </c>
      <c r="AI495" s="2">
        <v>-8.0187016869999184E-3</v>
      </c>
      <c r="AJ495" s="1">
        <v>-2.4609410129596541E-4</v>
      </c>
      <c r="AM495" t="s">
        <v>915</v>
      </c>
      <c r="AN495" s="2">
        <v>32.257743393082997</v>
      </c>
      <c r="AO495" s="2">
        <v>32.228277184764003</v>
      </c>
      <c r="AP495" s="2">
        <v>-2.9466208318993381E-2</v>
      </c>
      <c r="AQ495" s="1">
        <v>-9.1346155122902354E-4</v>
      </c>
      <c r="AR495" s="2">
        <v>32.257436718488997</v>
      </c>
      <c r="AS495" s="2">
        <v>-3.0667459400035568E-4</v>
      </c>
      <c r="AT495" s="1">
        <v>-9.5070070545020112E-6</v>
      </c>
      <c r="AU495" s="2">
        <v>33.207128456363996</v>
      </c>
      <c r="AV495" s="2">
        <v>0.94938506328099947</v>
      </c>
      <c r="AW495" s="1">
        <v>2.943122994414344E-2</v>
      </c>
      <c r="AX495" s="2">
        <v>32.246014703618997</v>
      </c>
      <c r="AY495" s="2">
        <v>-1.1728689464000297E-2</v>
      </c>
      <c r="AZ495" s="1">
        <v>-3.6359299288478035E-4</v>
      </c>
      <c r="BA495" s="2">
        <v>32.259428980042003</v>
      </c>
      <c r="BB495" s="2">
        <v>1.6855869590060024E-3</v>
      </c>
      <c r="BC495" s="1">
        <v>5.2253715905231035E-5</v>
      </c>
      <c r="BD495" s="2">
        <v>33.271607437105999</v>
      </c>
      <c r="BE495" s="2">
        <v>1.013864044023002</v>
      </c>
      <c r="BF495" s="1">
        <v>3.143009824550852E-2</v>
      </c>
      <c r="BG495" s="1"/>
      <c r="BH495" t="s">
        <v>915</v>
      </c>
      <c r="BI495" s="2">
        <v>32.583884151519001</v>
      </c>
      <c r="BJ495" s="2">
        <v>32.552022858820997</v>
      </c>
      <c r="BK495" s="2">
        <v>-3.1861292698003751E-2</v>
      </c>
      <c r="BL495" s="1">
        <v>-9.778236550880455E-4</v>
      </c>
      <c r="BM495" s="2">
        <v>32.583546382503002</v>
      </c>
      <c r="BN495" s="2">
        <v>-3.3776901599935627E-4</v>
      </c>
      <c r="BO495" s="1">
        <v>-1.0366137272913491E-5</v>
      </c>
      <c r="BP495" s="2">
        <v>33.200654832562002</v>
      </c>
      <c r="BQ495" s="2">
        <v>0.61677068104300048</v>
      </c>
      <c r="BR495" s="1">
        <v>1.8928703471168207E-2</v>
      </c>
      <c r="BS495" s="2">
        <v>32.571060796123</v>
      </c>
      <c r="BT495" s="2">
        <v>-1.2823355396001546E-2</v>
      </c>
      <c r="BU495" s="1">
        <v>-3.9354901141838683E-4</v>
      </c>
      <c r="BV495" s="2">
        <v>32.585743056066001</v>
      </c>
      <c r="BW495" s="2">
        <v>1.8589045469994403E-3</v>
      </c>
      <c r="BX495" s="1">
        <v>5.7049814514295145E-5</v>
      </c>
      <c r="BY495" s="2">
        <v>33.252192409628996</v>
      </c>
      <c r="BZ495" s="2">
        <v>0.66830825810999528</v>
      </c>
      <c r="CA495" s="1">
        <v>2.0510392653076012E-2</v>
      </c>
      <c r="CC495" t="s">
        <v>915</v>
      </c>
      <c r="CE495" s="23">
        <v>32.257743393082997</v>
      </c>
      <c r="CF495" s="23">
        <v>31.807942910893001</v>
      </c>
      <c r="CG495" s="23">
        <v>-0.44980048218999613</v>
      </c>
      <c r="CH495" s="24">
        <v>-1.3943953757361915E-2</v>
      </c>
      <c r="CI495" s="2">
        <v>32.583884151519001</v>
      </c>
      <c r="CJ495" s="2">
        <v>32.358943684214999</v>
      </c>
      <c r="CK495" s="2">
        <v>-0.22494046730400186</v>
      </c>
      <c r="CL495" s="1">
        <v>-6.9034270517904341E-3</v>
      </c>
      <c r="CN495" s="25" t="s">
        <v>915</v>
      </c>
      <c r="CO495" s="27">
        <v>1.9980000000000002E-3</v>
      </c>
      <c r="CP495" s="27">
        <v>1.0985739999999999</v>
      </c>
      <c r="CQ495" s="28">
        <f t="shared" si="138"/>
        <v>-1.1005719999999999</v>
      </c>
      <c r="CR495" s="27">
        <f t="shared" si="139"/>
        <v>-1.1005719999999999</v>
      </c>
      <c r="CU495" s="30">
        <v>562</v>
      </c>
      <c r="CV495" s="30"/>
      <c r="CW495" s="31" t="s">
        <v>1057</v>
      </c>
      <c r="CX495" s="31" t="s">
        <v>914</v>
      </c>
      <c r="CY495" s="31" t="s">
        <v>1066</v>
      </c>
      <c r="CZ495" s="30"/>
      <c r="DA495" s="30"/>
      <c r="DB495" s="30"/>
      <c r="DC495" s="30"/>
      <c r="DD495" s="30"/>
      <c r="DE495" s="30"/>
      <c r="DF495" s="30"/>
      <c r="DG495" s="39"/>
      <c r="DK495" s="30">
        <v>541</v>
      </c>
      <c r="DL495" s="30"/>
    </row>
    <row r="496" spans="1:116" ht="15.75" x14ac:dyDescent="0.25">
      <c r="A496" t="s">
        <v>773</v>
      </c>
      <c r="B496" t="s">
        <v>874</v>
      </c>
      <c r="C496" s="52">
        <v>11.361370084129</v>
      </c>
      <c r="D496" s="52">
        <v>10.709884892458</v>
      </c>
      <c r="E496" s="52">
        <v>-0.65148519167100005</v>
      </c>
      <c r="F496" s="124">
        <v>-5.7342132757481165E-2</v>
      </c>
      <c r="G496" s="45">
        <v>11.538510254289999</v>
      </c>
      <c r="H496" s="45">
        <v>11.123485150700999</v>
      </c>
      <c r="I496" s="45">
        <v>-0.41502510358900047</v>
      </c>
      <c r="J496" s="46">
        <v>-3.5968690449852035E-2</v>
      </c>
      <c r="K496" s="47" t="s">
        <v>933</v>
      </c>
      <c r="L496" s="55">
        <f t="shared" si="136"/>
        <v>11.08923725429</v>
      </c>
      <c r="M496" s="55">
        <f t="shared" si="137"/>
        <v>10.674212150700999</v>
      </c>
      <c r="N496" s="55">
        <f t="shared" si="132"/>
        <v>-0.41502510358900047</v>
      </c>
      <c r="O496" s="129">
        <f t="shared" si="133"/>
        <v>-3.7425937787420246E-2</v>
      </c>
      <c r="P496" s="54"/>
      <c r="Q496" s="42"/>
      <c r="R496" s="42"/>
      <c r="S496" s="42"/>
      <c r="T496" s="42"/>
      <c r="AB496" t="s">
        <v>874</v>
      </c>
      <c r="AC496" s="2">
        <v>11.361370084129</v>
      </c>
      <c r="AD496" s="2">
        <v>11.363287917809</v>
      </c>
      <c r="AE496" s="2">
        <v>1.9178336800003137E-3</v>
      </c>
      <c r="AF496" s="1">
        <v>1.6880302866635659E-4</v>
      </c>
      <c r="AG496" s="2">
        <v>11.538510254289999</v>
      </c>
      <c r="AH496" s="2">
        <v>11.538734643666999</v>
      </c>
      <c r="AI496" s="2">
        <v>2.2438937699931216E-4</v>
      </c>
      <c r="AJ496" s="1">
        <v>1.9446997233970006E-5</v>
      </c>
      <c r="AM496" t="s">
        <v>874</v>
      </c>
      <c r="AN496" s="2">
        <v>11.361370084129</v>
      </c>
      <c r="AO496" s="2">
        <v>11.368513987647999</v>
      </c>
      <c r="AP496" s="2">
        <v>7.143903518999295E-3</v>
      </c>
      <c r="AQ496" s="1">
        <v>6.2878891067713778E-4</v>
      </c>
      <c r="AR496" s="2">
        <v>11.361452484656001</v>
      </c>
      <c r="AS496" s="2">
        <v>8.240052700081435E-5</v>
      </c>
      <c r="AT496" s="1">
        <v>7.2526927994293431E-6</v>
      </c>
      <c r="AU496" s="2">
        <v>11.604966779264</v>
      </c>
      <c r="AV496" s="2">
        <v>0.24359669513500037</v>
      </c>
      <c r="AW496" s="1">
        <v>2.1440785163339329E-2</v>
      </c>
      <c r="AX496" s="2">
        <v>11.364398561997</v>
      </c>
      <c r="AY496" s="2">
        <v>3.0284778679998681E-3</v>
      </c>
      <c r="AZ496" s="1">
        <v>2.6655921297999343E-4</v>
      </c>
      <c r="BA496" s="2">
        <v>11.360914056069999</v>
      </c>
      <c r="BB496" s="2">
        <v>-4.5602805900024634E-4</v>
      </c>
      <c r="BC496" s="1">
        <v>-4.0138474112139353E-5</v>
      </c>
      <c r="BD496" s="2">
        <v>11.634467990215001</v>
      </c>
      <c r="BE496" s="2">
        <v>0.27309790608600082</v>
      </c>
      <c r="BF496" s="1">
        <v>2.4037409578577019E-2</v>
      </c>
      <c r="BG496" s="1"/>
      <c r="BH496" t="s">
        <v>874</v>
      </c>
      <c r="BI496" s="2">
        <v>11.538510254289999</v>
      </c>
      <c r="BJ496" s="2">
        <v>11.539111045233</v>
      </c>
      <c r="BK496" s="2">
        <v>6.0079094300036218E-4</v>
      </c>
      <c r="BL496" s="1">
        <v>5.2068328558878655E-5</v>
      </c>
      <c r="BM496" s="2">
        <v>11.538520701425</v>
      </c>
      <c r="BN496" s="2">
        <v>1.0447135000646313E-5</v>
      </c>
      <c r="BO496" s="1">
        <v>9.0541454402764734E-7</v>
      </c>
      <c r="BP496" s="2">
        <v>11.694306621238001</v>
      </c>
      <c r="BQ496" s="2">
        <v>0.15579636694800136</v>
      </c>
      <c r="BR496" s="1">
        <v>1.3502294794952106E-2</v>
      </c>
      <c r="BS496" s="2">
        <v>11.538845477540999</v>
      </c>
      <c r="BT496" s="2">
        <v>3.352232509996611E-4</v>
      </c>
      <c r="BU496" s="1">
        <v>2.905255909228192E-5</v>
      </c>
      <c r="BV496" s="2">
        <v>11.538451191234</v>
      </c>
      <c r="BW496" s="2">
        <v>-5.9063055999786229E-5</v>
      </c>
      <c r="BX496" s="1">
        <v>-5.1187765749765383E-6</v>
      </c>
      <c r="BY496" s="2">
        <v>11.716617170714001</v>
      </c>
      <c r="BZ496" s="2">
        <v>0.17810691642400123</v>
      </c>
      <c r="CA496" s="1">
        <v>1.543586758592006E-2</v>
      </c>
      <c r="CC496" t="s">
        <v>874</v>
      </c>
      <c r="CE496" s="23">
        <v>11.361370084129</v>
      </c>
      <c r="CF496" s="23">
        <v>10.472026966907</v>
      </c>
      <c r="CG496" s="23">
        <v>-0.88934311722199944</v>
      </c>
      <c r="CH496" s="24">
        <v>-7.8277805461539049E-2</v>
      </c>
      <c r="CI496" s="2">
        <v>11.538510254289999</v>
      </c>
      <c r="CJ496" s="2">
        <v>11.060461502052</v>
      </c>
      <c r="CK496" s="2">
        <v>-0.47804875223799925</v>
      </c>
      <c r="CL496" s="1">
        <v>-4.143071693854599E-2</v>
      </c>
      <c r="CN496" s="25" t="s">
        <v>874</v>
      </c>
      <c r="CO496" s="27">
        <v>2.8839999999999998E-3</v>
      </c>
      <c r="CP496" s="27">
        <v>0.44638899999999998</v>
      </c>
      <c r="CQ496" s="28">
        <f t="shared" si="138"/>
        <v>-0.44927299999999998</v>
      </c>
      <c r="CR496" s="27">
        <f t="shared" si="139"/>
        <v>-0.44927299999999998</v>
      </c>
      <c r="CU496" s="30">
        <v>563</v>
      </c>
      <c r="CV496" s="30"/>
      <c r="CW496" s="31" t="s">
        <v>1057</v>
      </c>
      <c r="CX496" s="31" t="s">
        <v>873</v>
      </c>
      <c r="CY496" s="31" t="s">
        <v>1067</v>
      </c>
      <c r="CZ496" s="30"/>
      <c r="DA496" s="30"/>
      <c r="DB496" s="30"/>
      <c r="DC496" s="30"/>
      <c r="DD496" s="30"/>
      <c r="DE496" s="30"/>
      <c r="DF496" s="30"/>
      <c r="DG496" s="39"/>
      <c r="DK496" s="30">
        <v>542</v>
      </c>
      <c r="DL496" s="30"/>
    </row>
    <row r="497" spans="1:116" ht="15.75" x14ac:dyDescent="0.25">
      <c r="A497" t="s">
        <v>774</v>
      </c>
      <c r="B497" t="s">
        <v>876</v>
      </c>
      <c r="C497" s="52">
        <v>12.922546965202001</v>
      </c>
      <c r="D497" s="52">
        <v>13.416672959157999</v>
      </c>
      <c r="E497" s="52">
        <v>0.49412599395599877</v>
      </c>
      <c r="F497" s="124">
        <v>3.8237508076897499E-2</v>
      </c>
      <c r="G497" s="45">
        <v>13.268578885265001</v>
      </c>
      <c r="H497" s="45">
        <v>13.635057941267</v>
      </c>
      <c r="I497" s="45">
        <v>0.36647905600199948</v>
      </c>
      <c r="J497" s="46">
        <v>2.762006837137481E-2</v>
      </c>
      <c r="K497" s="47" t="s">
        <v>933</v>
      </c>
      <c r="L497" s="55">
        <f t="shared" si="136"/>
        <v>12.851747885265</v>
      </c>
      <c r="M497" s="55">
        <f t="shared" si="137"/>
        <v>13.218226941267</v>
      </c>
      <c r="N497" s="55">
        <f t="shared" ref="N497:N510" si="140">M497-L497</f>
        <v>0.36647905600199948</v>
      </c>
      <c r="O497" s="129">
        <f t="shared" ref="O497:O510" si="141">N497/L497</f>
        <v>2.8515892100729828E-2</v>
      </c>
      <c r="P497" s="54"/>
      <c r="Q497" s="42"/>
      <c r="R497" s="42"/>
      <c r="S497" s="42"/>
      <c r="T497" s="42"/>
      <c r="AB497" t="s">
        <v>876</v>
      </c>
      <c r="AC497" s="2">
        <v>12.922546965202001</v>
      </c>
      <c r="AD497" s="2">
        <v>12.914522351400999</v>
      </c>
      <c r="AE497" s="2">
        <v>-8.0246138010018342E-3</v>
      </c>
      <c r="AF497" s="1">
        <v>-6.2097772386593886E-4</v>
      </c>
      <c r="AG497" s="2">
        <v>13.268578885265001</v>
      </c>
      <c r="AH497" s="2">
        <v>13.262859394966</v>
      </c>
      <c r="AI497" s="2">
        <v>-5.7194902990005403E-3</v>
      </c>
      <c r="AJ497" s="1">
        <v>-4.3105522817911862E-4</v>
      </c>
      <c r="AM497" t="s">
        <v>876</v>
      </c>
      <c r="AN497" s="2">
        <v>12.922546965202001</v>
      </c>
      <c r="AO497" s="2">
        <v>12.890744047318</v>
      </c>
      <c r="AP497" s="2">
        <v>-3.1802917884000692E-2</v>
      </c>
      <c r="AQ497" s="1">
        <v>-2.4610409983140315E-3</v>
      </c>
      <c r="AR497" s="2">
        <v>12.922208678658999</v>
      </c>
      <c r="AS497" s="2">
        <v>-3.3828654300194216E-4</v>
      </c>
      <c r="AT497" s="1">
        <v>-2.6178008399805742E-5</v>
      </c>
      <c r="AU497" s="2">
        <v>13.003069798761</v>
      </c>
      <c r="AV497" s="2">
        <v>8.0522833558999807E-2</v>
      </c>
      <c r="AW497" s="1">
        <v>6.2311890818298223E-3</v>
      </c>
      <c r="AX497" s="2">
        <v>12.909720636236001</v>
      </c>
      <c r="AY497" s="2">
        <v>-1.2826328965999778E-2</v>
      </c>
      <c r="AZ497" s="1">
        <v>-9.9255425424559732E-4</v>
      </c>
      <c r="BA497" s="2">
        <v>12.924409135034001</v>
      </c>
      <c r="BB497" s="2">
        <v>1.862169832000049E-3</v>
      </c>
      <c r="BC497" s="1">
        <v>1.441023845387851E-4</v>
      </c>
      <c r="BD497" s="2">
        <v>12.960842272677001</v>
      </c>
      <c r="BE497" s="2">
        <v>3.8295307474999873E-2</v>
      </c>
      <c r="BF497" s="1">
        <v>2.9634488911606952E-3</v>
      </c>
      <c r="BG497" s="1"/>
      <c r="BH497" t="s">
        <v>876</v>
      </c>
      <c r="BI497" s="2">
        <v>13.268578885265001</v>
      </c>
      <c r="BJ497" s="2">
        <v>13.246041681879001</v>
      </c>
      <c r="BK497" s="2">
        <v>-2.2537203385999405E-2</v>
      </c>
      <c r="BL497" s="1">
        <v>-1.6985393523210976E-3</v>
      </c>
      <c r="BM497" s="2">
        <v>13.268337320102001</v>
      </c>
      <c r="BN497" s="2">
        <v>-2.415651629998905E-4</v>
      </c>
      <c r="BO497" s="1">
        <v>-1.8205805240239633E-5</v>
      </c>
      <c r="BP497" s="2">
        <v>13.314046078911002</v>
      </c>
      <c r="BQ497" s="2">
        <v>4.5467193646000936E-2</v>
      </c>
      <c r="BR497" s="1">
        <v>3.4266814885875294E-3</v>
      </c>
      <c r="BS497" s="2">
        <v>13.259447690790999</v>
      </c>
      <c r="BT497" s="2">
        <v>-9.1311944740013473E-3</v>
      </c>
      <c r="BU497" s="1">
        <v>-6.8818179798755283E-4</v>
      </c>
      <c r="BV497" s="2">
        <v>13.269909349869</v>
      </c>
      <c r="BW497" s="2">
        <v>1.3304646039991042E-3</v>
      </c>
      <c r="BX497" s="1">
        <v>1.002718237954337E-4</v>
      </c>
      <c r="BY497" s="2">
        <v>13.282734405802</v>
      </c>
      <c r="BZ497" s="2">
        <v>1.4155520536998978E-2</v>
      </c>
      <c r="CA497" s="1">
        <v>1.0668452634907981E-3</v>
      </c>
      <c r="CC497" t="s">
        <v>876</v>
      </c>
      <c r="CE497" s="23">
        <v>12.922546965202001</v>
      </c>
      <c r="CF497" s="23">
        <v>13.341594779107</v>
      </c>
      <c r="CG497" s="23">
        <v>0.41904781390499934</v>
      </c>
      <c r="CH497" s="24">
        <v>3.2427648747063303E-2</v>
      </c>
      <c r="CI497" s="2">
        <v>13.268578885265001</v>
      </c>
      <c r="CJ497" s="2">
        <v>13.588456828401</v>
      </c>
      <c r="CK497" s="2">
        <v>0.31987794313599949</v>
      </c>
      <c r="CL497" s="1">
        <v>2.410792790260529E-2</v>
      </c>
      <c r="CN497" s="25" t="s">
        <v>876</v>
      </c>
      <c r="CO497" s="27">
        <v>0</v>
      </c>
      <c r="CP497" s="27">
        <v>0.41683100000000001</v>
      </c>
      <c r="CQ497" s="28">
        <f t="shared" si="138"/>
        <v>-0.41683100000000001</v>
      </c>
      <c r="CR497" s="27">
        <f t="shared" si="139"/>
        <v>-0.41683100000000001</v>
      </c>
      <c r="CU497" s="30">
        <v>565</v>
      </c>
      <c r="CV497" s="30"/>
      <c r="CW497" s="31" t="s">
        <v>1057</v>
      </c>
      <c r="CX497" s="31" t="s">
        <v>875</v>
      </c>
      <c r="CY497" s="31" t="s">
        <v>1068</v>
      </c>
      <c r="CZ497" s="30"/>
      <c r="DA497" s="30"/>
      <c r="DB497" s="30"/>
      <c r="DC497" s="30"/>
      <c r="DD497" s="30"/>
      <c r="DE497" s="30"/>
      <c r="DF497" s="30"/>
      <c r="DG497" s="39"/>
      <c r="DK497" s="30">
        <v>543</v>
      </c>
      <c r="DL497" s="30"/>
    </row>
    <row r="498" spans="1:116" ht="15.75" x14ac:dyDescent="0.25">
      <c r="A498" t="s">
        <v>775</v>
      </c>
      <c r="B498" t="s">
        <v>878</v>
      </c>
      <c r="C498" s="52">
        <v>14.128312232412</v>
      </c>
      <c r="D498" s="52">
        <v>13.664369083687999</v>
      </c>
      <c r="E498" s="52">
        <v>-0.46394314872400066</v>
      </c>
      <c r="F498" s="124">
        <v>-3.2837832367525174E-2</v>
      </c>
      <c r="G498" s="45">
        <v>14.501899958141999</v>
      </c>
      <c r="H498" s="45">
        <v>14.221442293659999</v>
      </c>
      <c r="I498" s="45">
        <v>-0.28045766448200027</v>
      </c>
      <c r="J498" s="46">
        <v>-1.9339373826292264E-2</v>
      </c>
      <c r="K498" s="47" t="s">
        <v>933</v>
      </c>
      <c r="L498" s="55">
        <f t="shared" si="136"/>
        <v>13.883083958142</v>
      </c>
      <c r="M498" s="55">
        <f t="shared" si="137"/>
        <v>13.60262629366</v>
      </c>
      <c r="N498" s="55">
        <f t="shared" si="140"/>
        <v>-0.28045766448200027</v>
      </c>
      <c r="O498" s="129">
        <f t="shared" si="141"/>
        <v>-2.0201395117078472E-2</v>
      </c>
      <c r="P498" s="54"/>
      <c r="Q498" s="42"/>
      <c r="R498" s="42"/>
      <c r="S498" s="42"/>
      <c r="T498" s="42"/>
      <c r="AB498" t="s">
        <v>878</v>
      </c>
      <c r="AC498" s="2">
        <v>14.128312232412</v>
      </c>
      <c r="AD498" s="2">
        <v>14.128833859654</v>
      </c>
      <c r="AE498" s="2">
        <v>5.2162724199966704E-4</v>
      </c>
      <c r="AF498" s="1">
        <v>3.6920704569580019E-5</v>
      </c>
      <c r="AG498" s="2">
        <v>14.501899958141999</v>
      </c>
      <c r="AH498" s="2">
        <v>14.50128424607</v>
      </c>
      <c r="AI498" s="2">
        <v>-6.1571207199939693E-4</v>
      </c>
      <c r="AJ498" s="1">
        <v>-4.245733826440509E-5</v>
      </c>
      <c r="AM498" t="s">
        <v>878</v>
      </c>
      <c r="AN498" s="2">
        <v>14.128312232412</v>
      </c>
      <c r="AO498" s="2">
        <v>14.130052940470001</v>
      </c>
      <c r="AP498" s="2">
        <v>1.7407080580014167E-3</v>
      </c>
      <c r="AQ498" s="1">
        <v>1.232070773470046E-4</v>
      </c>
      <c r="AR498" s="2">
        <v>14.128335331876</v>
      </c>
      <c r="AS498" s="2">
        <v>2.3099464000253533E-5</v>
      </c>
      <c r="AT498" s="1">
        <v>1.6349768903932249E-6</v>
      </c>
      <c r="AU498" s="2">
        <v>14.26902625052</v>
      </c>
      <c r="AV498" s="2">
        <v>0.14071401810799955</v>
      </c>
      <c r="AW498" s="1">
        <v>9.9597188817207149E-3</v>
      </c>
      <c r="AX498" s="2">
        <v>14.129119579726</v>
      </c>
      <c r="AY498" s="2">
        <v>8.0734731399978443E-4</v>
      </c>
      <c r="AZ498" s="1">
        <v>5.7143932036527003E-5</v>
      </c>
      <c r="BA498" s="2">
        <v>14.128183334240999</v>
      </c>
      <c r="BB498" s="2">
        <v>-1.2889817100081302E-4</v>
      </c>
      <c r="BC498" s="1">
        <v>-9.123394845783882E-6</v>
      </c>
      <c r="BD498" s="2">
        <v>14.276838085742</v>
      </c>
      <c r="BE498" s="2">
        <v>0.14852585332999979</v>
      </c>
      <c r="BF498" s="1">
        <v>1.0512639506172868E-2</v>
      </c>
      <c r="BG498" s="1"/>
      <c r="BH498" t="s">
        <v>878</v>
      </c>
      <c r="BI498" s="2">
        <v>14.501899958141999</v>
      </c>
      <c r="BJ498" s="2">
        <v>14.499274845398</v>
      </c>
      <c r="BK498" s="2">
        <v>-2.6251127439991251E-3</v>
      </c>
      <c r="BL498" s="1">
        <v>-1.8101853905875778E-4</v>
      </c>
      <c r="BM498" s="2">
        <v>14.501874634189001</v>
      </c>
      <c r="BN498" s="2">
        <v>-2.5323952998590471E-5</v>
      </c>
      <c r="BO498" s="1">
        <v>-1.7462507031275235E-6</v>
      </c>
      <c r="BP498" s="2">
        <v>14.586362194441</v>
      </c>
      <c r="BQ498" s="2">
        <v>8.4462236299000182E-2</v>
      </c>
      <c r="BR498" s="1">
        <v>5.8242186570580633E-3</v>
      </c>
      <c r="BS498" s="2">
        <v>14.500900813712999</v>
      </c>
      <c r="BT498" s="2">
        <v>-9.9914442900050915E-4</v>
      </c>
      <c r="BU498" s="1">
        <v>-6.8897484597495501E-5</v>
      </c>
      <c r="BV498" s="2">
        <v>14.502038364934</v>
      </c>
      <c r="BW498" s="2">
        <v>1.3840679200072259E-4</v>
      </c>
      <c r="BX498" s="1">
        <v>9.5440454285450357E-6</v>
      </c>
      <c r="BY498" s="2">
        <v>14.592026319691001</v>
      </c>
      <c r="BZ498" s="2">
        <v>9.0126361549001999E-2</v>
      </c>
      <c r="CA498" s="1">
        <v>6.2147968065661028E-3</v>
      </c>
      <c r="CC498" t="s">
        <v>878</v>
      </c>
      <c r="CE498" s="23">
        <v>14.128312232412</v>
      </c>
      <c r="CF498" s="23">
        <v>13.536830948533</v>
      </c>
      <c r="CG498" s="23">
        <v>-0.59148128387900023</v>
      </c>
      <c r="CH498" s="24">
        <v>-4.186496406287462E-2</v>
      </c>
      <c r="CI498" s="2">
        <v>14.501899958141999</v>
      </c>
      <c r="CJ498" s="2">
        <v>14.139904155498</v>
      </c>
      <c r="CK498" s="2">
        <v>-0.36199580264399955</v>
      </c>
      <c r="CL498" s="1">
        <v>-2.4961956963491485E-2</v>
      </c>
      <c r="CN498" s="25" t="s">
        <v>878</v>
      </c>
      <c r="CO498" s="27">
        <v>1.9589999999999998E-3</v>
      </c>
      <c r="CP498" s="27">
        <v>0.61685699999999999</v>
      </c>
      <c r="CQ498" s="28">
        <f t="shared" si="138"/>
        <v>-0.61881600000000003</v>
      </c>
      <c r="CR498" s="27">
        <f t="shared" si="139"/>
        <v>-0.61881600000000003</v>
      </c>
      <c r="CU498" s="30">
        <v>566</v>
      </c>
      <c r="CV498" s="30"/>
      <c r="CW498" s="31" t="s">
        <v>1057</v>
      </c>
      <c r="CX498" s="31" t="s">
        <v>877</v>
      </c>
      <c r="CY498" s="31" t="s">
        <v>1069</v>
      </c>
      <c r="CZ498" s="30"/>
      <c r="DA498" s="30"/>
      <c r="DB498" s="30"/>
      <c r="DC498" s="30"/>
      <c r="DD498" s="30"/>
      <c r="DE498" s="30"/>
      <c r="DF498" s="30"/>
      <c r="DG498" s="39"/>
      <c r="DK498" s="30">
        <v>544</v>
      </c>
      <c r="DL498" s="30"/>
    </row>
    <row r="499" spans="1:116" ht="15.75" x14ac:dyDescent="0.25">
      <c r="A499" t="s">
        <v>776</v>
      </c>
      <c r="B499" t="s">
        <v>880</v>
      </c>
      <c r="C499" s="52">
        <v>33.991752916548002</v>
      </c>
      <c r="D499" s="52">
        <v>33.516779095628003</v>
      </c>
      <c r="E499" s="52">
        <v>-0.47497382091999896</v>
      </c>
      <c r="F499" s="124">
        <v>-1.3973207621451328E-2</v>
      </c>
      <c r="G499" s="45">
        <v>34.175736576940999</v>
      </c>
      <c r="H499" s="45">
        <v>33.926556727525998</v>
      </c>
      <c r="I499" s="45">
        <v>-0.24917984941500038</v>
      </c>
      <c r="J499" s="46">
        <v>-7.2911332533832389E-3</v>
      </c>
      <c r="K499" s="47" t="s">
        <v>933</v>
      </c>
      <c r="L499" s="55">
        <f t="shared" si="136"/>
        <v>33.101210576941</v>
      </c>
      <c r="M499" s="55">
        <f t="shared" si="137"/>
        <v>32.852030727526</v>
      </c>
      <c r="N499" s="55">
        <f t="shared" si="140"/>
        <v>-0.24917984941500038</v>
      </c>
      <c r="O499" s="129">
        <f t="shared" si="141"/>
        <v>-7.5278168100771613E-3</v>
      </c>
      <c r="P499" s="54"/>
      <c r="Q499" s="42"/>
      <c r="R499" s="42"/>
      <c r="S499" s="42"/>
      <c r="T499" s="42"/>
      <c r="AB499" t="s">
        <v>880</v>
      </c>
      <c r="AC499" s="2">
        <v>33.991752916548002</v>
      </c>
      <c r="AD499" s="2">
        <v>33.98794025742</v>
      </c>
      <c r="AE499" s="2">
        <v>-3.8126591280018829E-3</v>
      </c>
      <c r="AF499" s="1">
        <v>-1.1216423987789665E-4</v>
      </c>
      <c r="AG499" s="2">
        <v>34.175736576940999</v>
      </c>
      <c r="AH499" s="2">
        <v>34.169632066018004</v>
      </c>
      <c r="AI499" s="2">
        <v>-6.1045109229951322E-3</v>
      </c>
      <c r="AJ499" s="1">
        <v>-1.7862119545695348E-4</v>
      </c>
      <c r="AM499" t="s">
        <v>880</v>
      </c>
      <c r="AN499" s="2">
        <v>33.991752916548002</v>
      </c>
      <c r="AO499" s="2">
        <v>33.976133327399999</v>
      </c>
      <c r="AP499" s="2">
        <v>-1.5619589148002433E-2</v>
      </c>
      <c r="AQ499" s="1">
        <v>-4.5951114043307962E-4</v>
      </c>
      <c r="AR499" s="2">
        <v>33.991593920381</v>
      </c>
      <c r="AS499" s="2">
        <v>-1.5899616700210117E-4</v>
      </c>
      <c r="AT499" s="1">
        <v>-4.6774924315450063E-6</v>
      </c>
      <c r="AU499" s="2">
        <v>34.236064821257003</v>
      </c>
      <c r="AV499" s="2">
        <v>0.24431190470900077</v>
      </c>
      <c r="AW499" s="1">
        <v>7.1873876380780547E-3</v>
      </c>
      <c r="AX499" s="2">
        <v>33.985617676659999</v>
      </c>
      <c r="AY499" s="2">
        <v>-6.135239888003241E-3</v>
      </c>
      <c r="AZ499" s="1">
        <v>-1.8049201237328537E-4</v>
      </c>
      <c r="BA499" s="2">
        <v>33.992625427206001</v>
      </c>
      <c r="BB499" s="2">
        <v>8.725106579987596E-4</v>
      </c>
      <c r="BC499" s="1">
        <v>2.5668304313132391E-5</v>
      </c>
      <c r="BD499" s="2">
        <v>34.209014041479001</v>
      </c>
      <c r="BE499" s="2">
        <v>0.21726112493099947</v>
      </c>
      <c r="BF499" s="1">
        <v>6.3915834368527529E-3</v>
      </c>
      <c r="BG499" s="1"/>
      <c r="BH499" t="s">
        <v>880</v>
      </c>
      <c r="BI499" s="2">
        <v>34.175736576940999</v>
      </c>
      <c r="BJ499" s="2">
        <v>34.151411644078998</v>
      </c>
      <c r="BK499" s="2">
        <v>-2.4324932862000992E-2</v>
      </c>
      <c r="BL499" s="1">
        <v>-7.1176031004445048E-4</v>
      </c>
      <c r="BM499" s="2">
        <v>34.175479676370998</v>
      </c>
      <c r="BN499" s="2">
        <v>-2.5690057000105071E-4</v>
      </c>
      <c r="BO499" s="1">
        <v>-7.5170455923512201E-6</v>
      </c>
      <c r="BP499" s="2">
        <v>34.313565279325999</v>
      </c>
      <c r="BQ499" s="2">
        <v>0.13782870238500067</v>
      </c>
      <c r="BR499" s="1">
        <v>4.0329402140229578E-3</v>
      </c>
      <c r="BS499" s="2">
        <v>34.165968720112005</v>
      </c>
      <c r="BT499" s="2">
        <v>-9.7678568289936152E-3</v>
      </c>
      <c r="BU499" s="1">
        <v>-2.8581262051230135E-4</v>
      </c>
      <c r="BV499" s="2">
        <v>34.177150049445999</v>
      </c>
      <c r="BW499" s="2">
        <v>1.413472504999902E-3</v>
      </c>
      <c r="BX499" s="1">
        <v>4.1358947796712539E-5</v>
      </c>
      <c r="BY499" s="2">
        <v>34.300513178369002</v>
      </c>
      <c r="BZ499" s="2">
        <v>0.12477660142800318</v>
      </c>
      <c r="CA499" s="1">
        <v>3.6510288855688411E-3</v>
      </c>
      <c r="CC499" t="s">
        <v>880</v>
      </c>
      <c r="CE499" s="23">
        <v>33.991752916548002</v>
      </c>
      <c r="CF499" s="23">
        <v>33.310821356333001</v>
      </c>
      <c r="CG499" s="23">
        <v>-0.68093156021500079</v>
      </c>
      <c r="CH499" s="24">
        <v>-2.0032257879925543E-2</v>
      </c>
      <c r="CI499" s="2">
        <v>34.175736576940999</v>
      </c>
      <c r="CJ499" s="2">
        <v>33.797320670027005</v>
      </c>
      <c r="CK499" s="2">
        <v>-0.37841590691399318</v>
      </c>
      <c r="CL499" s="1">
        <v>-1.1072648165520955E-2</v>
      </c>
      <c r="CN499" s="25" t="s">
        <v>880</v>
      </c>
      <c r="CO499" s="27">
        <v>2.2230000000000001E-3</v>
      </c>
      <c r="CP499" s="27">
        <v>1.072303</v>
      </c>
      <c r="CQ499" s="28">
        <f t="shared" si="138"/>
        <v>-1.0745260000000001</v>
      </c>
      <c r="CR499" s="27">
        <f t="shared" si="139"/>
        <v>-1.0745260000000001</v>
      </c>
      <c r="CU499" s="30">
        <v>567</v>
      </c>
      <c r="CV499" s="30"/>
      <c r="CW499" s="31" t="s">
        <v>1057</v>
      </c>
      <c r="CX499" s="31" t="s">
        <v>879</v>
      </c>
      <c r="CY499" s="31" t="s">
        <v>1070</v>
      </c>
      <c r="CZ499" s="30"/>
      <c r="DA499" s="30"/>
      <c r="DB499" s="30"/>
      <c r="DC499" s="30"/>
      <c r="DD499" s="30"/>
      <c r="DE499" s="30"/>
      <c r="DF499" s="30"/>
      <c r="DG499" s="39"/>
      <c r="DK499" s="30">
        <v>545</v>
      </c>
      <c r="DL499" s="30"/>
    </row>
    <row r="500" spans="1:116" ht="15.75" x14ac:dyDescent="0.25">
      <c r="A500" t="s">
        <v>777</v>
      </c>
      <c r="B500" t="s">
        <v>882</v>
      </c>
      <c r="C500" s="52">
        <v>30.914334248796003</v>
      </c>
      <c r="D500" s="52">
        <v>30.512178925958999</v>
      </c>
      <c r="E500" s="52">
        <v>-0.40215532283700384</v>
      </c>
      <c r="F500" s="124">
        <v>-1.300870074058497E-2</v>
      </c>
      <c r="G500" s="45">
        <v>31.062172036726</v>
      </c>
      <c r="H500" s="45">
        <v>30.855255203706001</v>
      </c>
      <c r="I500" s="45">
        <v>-0.2069168330199993</v>
      </c>
      <c r="J500" s="46">
        <v>-6.6613768275880251E-3</v>
      </c>
      <c r="K500" s="47" t="s">
        <v>933</v>
      </c>
      <c r="L500" s="55">
        <f t="shared" si="136"/>
        <v>30.086725036726001</v>
      </c>
      <c r="M500" s="55">
        <f t="shared" si="137"/>
        <v>29.879808203706002</v>
      </c>
      <c r="N500" s="55">
        <f t="shared" si="140"/>
        <v>-0.2069168330199993</v>
      </c>
      <c r="O500" s="129">
        <f t="shared" si="141"/>
        <v>-6.8773464964173355E-3</v>
      </c>
      <c r="P500" s="54"/>
      <c r="Q500" s="42"/>
      <c r="R500" s="42"/>
      <c r="S500" s="42"/>
      <c r="T500" s="42"/>
      <c r="AB500" t="s">
        <v>882</v>
      </c>
      <c r="AC500" s="2">
        <v>30.914334248796003</v>
      </c>
      <c r="AD500" s="2">
        <v>30.901868481156001</v>
      </c>
      <c r="AE500" s="2">
        <v>-1.2465767640001957E-2</v>
      </c>
      <c r="AF500" s="1">
        <v>-4.0323584327187805E-4</v>
      </c>
      <c r="AG500" s="2">
        <v>31.062172036726</v>
      </c>
      <c r="AH500" s="2">
        <v>31.050450597688002</v>
      </c>
      <c r="AI500" s="2">
        <v>-1.1721439037998493E-2</v>
      </c>
      <c r="AJ500" s="1">
        <v>-3.7735413428718976E-4</v>
      </c>
      <c r="AM500" t="s">
        <v>882</v>
      </c>
      <c r="AN500" s="2">
        <v>30.914334248796003</v>
      </c>
      <c r="AO500" s="2">
        <v>30.864266474539999</v>
      </c>
      <c r="AP500" s="2">
        <v>-5.0067774256003617E-2</v>
      </c>
      <c r="AQ500" s="1">
        <v>-1.6195650164439032E-3</v>
      </c>
      <c r="AR500" s="2">
        <v>30.913810995925001</v>
      </c>
      <c r="AS500" s="2">
        <v>-5.2325287100174478E-4</v>
      </c>
      <c r="AT500" s="1">
        <v>-1.6925898089560945E-5</v>
      </c>
      <c r="AU500" s="2">
        <v>31.047438071233</v>
      </c>
      <c r="AV500" s="2">
        <v>0.13310382243699692</v>
      </c>
      <c r="AW500" s="1">
        <v>4.3055697517464997E-3</v>
      </c>
      <c r="AX500" s="2">
        <v>30.894355623263003</v>
      </c>
      <c r="AY500" s="2">
        <v>-1.9978625532999672E-2</v>
      </c>
      <c r="AZ500" s="1">
        <v>-6.4625766714603483E-4</v>
      </c>
      <c r="BA500" s="2">
        <v>30.917211063657998</v>
      </c>
      <c r="BB500" s="2">
        <v>2.8768148619953138E-3</v>
      </c>
      <c r="BC500" s="1">
        <v>9.3057635944638042E-5</v>
      </c>
      <c r="BD500" s="2">
        <v>30.986868095306999</v>
      </c>
      <c r="BE500" s="2">
        <v>7.2533846510996369E-2</v>
      </c>
      <c r="BF500" s="1">
        <v>2.346285251600438E-3</v>
      </c>
      <c r="BG500" s="1"/>
      <c r="BH500" t="s">
        <v>882</v>
      </c>
      <c r="BI500" s="2">
        <v>31.062172036726</v>
      </c>
      <c r="BJ500" s="2">
        <v>31.015598088651</v>
      </c>
      <c r="BK500" s="2">
        <v>-4.657394807500026E-2</v>
      </c>
      <c r="BL500" s="1">
        <v>-1.4993783441780597E-3</v>
      </c>
      <c r="BM500" s="2">
        <v>31.061678299596</v>
      </c>
      <c r="BN500" s="2">
        <v>-4.937371300002269E-4</v>
      </c>
      <c r="BO500" s="1">
        <v>-1.5895125730952186E-5</v>
      </c>
      <c r="BP500" s="2">
        <v>31.127136314007</v>
      </c>
      <c r="BQ500" s="2">
        <v>6.4964277280999738E-2</v>
      </c>
      <c r="BR500" s="1">
        <v>2.0914273864747761E-3</v>
      </c>
      <c r="BS500" s="2">
        <v>31.043427309856998</v>
      </c>
      <c r="BT500" s="2">
        <v>-1.8744726869002193E-2</v>
      </c>
      <c r="BU500" s="1">
        <v>-6.0345834305597118E-4</v>
      </c>
      <c r="BV500" s="2">
        <v>31.064889306850002</v>
      </c>
      <c r="BW500" s="2">
        <v>2.7172701240019137E-3</v>
      </c>
      <c r="BX500" s="1">
        <v>8.7478432634690868E-5</v>
      </c>
      <c r="BY500" s="2">
        <v>31.090586535932001</v>
      </c>
      <c r="BZ500" s="2">
        <v>2.8414499206000698E-2</v>
      </c>
      <c r="CA500" s="1">
        <v>9.1476214774694907E-4</v>
      </c>
      <c r="CC500" t="s">
        <v>882</v>
      </c>
      <c r="CE500" s="23">
        <v>30.914334248796003</v>
      </c>
      <c r="CF500" s="23">
        <v>30.418488563253</v>
      </c>
      <c r="CG500" s="23">
        <v>-0.4958456855430029</v>
      </c>
      <c r="CH500" s="24">
        <v>-1.6039345423145064E-2</v>
      </c>
      <c r="CI500" s="2">
        <v>31.062172036726</v>
      </c>
      <c r="CJ500" s="2">
        <v>30.800760419801001</v>
      </c>
      <c r="CK500" s="2">
        <v>-0.26141161692499892</v>
      </c>
      <c r="CL500" s="1">
        <v>-8.4157545910157842E-3</v>
      </c>
      <c r="CN500" s="25" t="s">
        <v>882</v>
      </c>
      <c r="CO500" s="27">
        <v>2.9229999999999998E-3</v>
      </c>
      <c r="CP500" s="27">
        <v>0.97252400000000006</v>
      </c>
      <c r="CQ500" s="28">
        <f t="shared" si="138"/>
        <v>-0.97544700000000006</v>
      </c>
      <c r="CR500" s="27">
        <f t="shared" si="139"/>
        <v>-0.97544700000000006</v>
      </c>
      <c r="CU500" s="30">
        <v>568</v>
      </c>
      <c r="CV500" s="30"/>
      <c r="CW500" s="31" t="s">
        <v>1057</v>
      </c>
      <c r="CX500" s="31" t="s">
        <v>881</v>
      </c>
      <c r="CY500" s="31" t="s">
        <v>1071</v>
      </c>
      <c r="CZ500" s="30"/>
      <c r="DA500" s="30"/>
      <c r="DB500" s="30"/>
      <c r="DC500" s="30"/>
      <c r="DD500" s="30"/>
      <c r="DE500" s="30"/>
      <c r="DF500" s="30"/>
      <c r="DG500" s="39"/>
      <c r="DK500" s="30">
        <v>546</v>
      </c>
      <c r="DL500" s="30"/>
    </row>
    <row r="501" spans="1:116" ht="15.75" x14ac:dyDescent="0.25">
      <c r="B501" t="s">
        <v>884</v>
      </c>
      <c r="C501" s="52">
        <v>10.83220657421</v>
      </c>
      <c r="D501" s="52">
        <v>10.841232984246</v>
      </c>
      <c r="E501" s="52">
        <v>9.0264100360002431E-3</v>
      </c>
      <c r="F501" s="124">
        <v>8.3329374990788018E-4</v>
      </c>
      <c r="G501" s="45">
        <v>11.103702013378999</v>
      </c>
      <c r="H501" s="45">
        <v>11.133248308537999</v>
      </c>
      <c r="I501" s="45">
        <v>2.9546295158999314E-2</v>
      </c>
      <c r="J501" s="46">
        <v>2.6609409297366398E-3</v>
      </c>
      <c r="K501" s="47" t="s">
        <v>933</v>
      </c>
      <c r="L501" s="55">
        <f t="shared" si="136"/>
        <v>10.582279013379001</v>
      </c>
      <c r="M501" s="55">
        <f t="shared" si="137"/>
        <v>10.611825308538</v>
      </c>
      <c r="N501" s="55">
        <f t="shared" si="140"/>
        <v>2.9546295158999314E-2</v>
      </c>
      <c r="O501" s="129">
        <f t="shared" si="141"/>
        <v>2.7920540671479573E-3</v>
      </c>
      <c r="P501" s="54"/>
      <c r="Q501" s="42"/>
      <c r="R501" s="42"/>
      <c r="S501" s="42"/>
      <c r="T501" s="42"/>
      <c r="AB501" t="s">
        <v>884</v>
      </c>
      <c r="AC501" s="2">
        <v>10.83220657421</v>
      </c>
      <c r="AD501" s="2">
        <v>10.826142269958</v>
      </c>
      <c r="AE501" s="2">
        <v>-6.0643042519998858E-3</v>
      </c>
      <c r="AF501" s="1">
        <v>-5.5984015910831716E-4</v>
      </c>
      <c r="AG501" s="2">
        <v>11.103702013378999</v>
      </c>
      <c r="AH501" s="2">
        <v>11.098603321476</v>
      </c>
      <c r="AI501" s="2">
        <v>-5.098691902999164E-3</v>
      </c>
      <c r="AJ501" s="1">
        <v>-4.5918846677042323E-4</v>
      </c>
      <c r="AM501" t="s">
        <v>884</v>
      </c>
      <c r="AN501" s="2">
        <v>10.83220657421</v>
      </c>
      <c r="AO501" s="2">
        <v>10.807715761883999</v>
      </c>
      <c r="AP501" s="2">
        <v>-2.4490812326000366E-2</v>
      </c>
      <c r="AQ501" s="1">
        <v>-2.2609255241041689E-3</v>
      </c>
      <c r="AR501" s="2">
        <v>10.831952479274999</v>
      </c>
      <c r="AS501" s="2">
        <v>-2.5409493500028191E-4</v>
      </c>
      <c r="AT501" s="1">
        <v>-2.3457356842256603E-5</v>
      </c>
      <c r="AU501" s="2">
        <v>11.312983955145</v>
      </c>
      <c r="AV501" s="2">
        <v>0.48077738093500066</v>
      </c>
      <c r="AW501" s="1">
        <v>4.4384066869594764E-2</v>
      </c>
      <c r="AX501" s="2">
        <v>10.822476604330999</v>
      </c>
      <c r="AY501" s="2">
        <v>-9.729969879000322E-3</v>
      </c>
      <c r="AZ501" s="1">
        <v>-8.9824449084695702E-4</v>
      </c>
      <c r="BA501" s="2">
        <v>10.833602855871</v>
      </c>
      <c r="BB501" s="2">
        <v>1.3962816610000317E-3</v>
      </c>
      <c r="BC501" s="1">
        <v>1.2890094473681725E-4</v>
      </c>
      <c r="BD501" s="2">
        <v>11.313674966770002</v>
      </c>
      <c r="BE501" s="2">
        <v>0.48146839256000185</v>
      </c>
      <c r="BF501" s="1">
        <v>4.4447859193002481E-2</v>
      </c>
      <c r="BG501" s="1"/>
      <c r="BH501" t="s">
        <v>884</v>
      </c>
      <c r="BI501" s="2">
        <v>11.103702013378999</v>
      </c>
      <c r="BJ501" s="2">
        <v>11.083319656135</v>
      </c>
      <c r="BK501" s="2">
        <v>-2.0382357243999394E-2</v>
      </c>
      <c r="BL501" s="1">
        <v>-1.8356361886729686E-3</v>
      </c>
      <c r="BM501" s="2">
        <v>11.103487665112</v>
      </c>
      <c r="BN501" s="2">
        <v>-2.1434826699895382E-4</v>
      </c>
      <c r="BO501" s="1">
        <v>-1.9304216444270815E-5</v>
      </c>
      <c r="BP501" s="2">
        <v>11.420484094247</v>
      </c>
      <c r="BQ501" s="2">
        <v>0.31678208086800019</v>
      </c>
      <c r="BR501" s="1">
        <v>2.8529411225761032E-2</v>
      </c>
      <c r="BS501" s="2">
        <v>11.095538264381998</v>
      </c>
      <c r="BT501" s="2">
        <v>-8.163748997001008E-3</v>
      </c>
      <c r="BU501" s="1">
        <v>-7.3522767336194701E-4</v>
      </c>
      <c r="BV501" s="2">
        <v>11.104881009573999</v>
      </c>
      <c r="BW501" s="2">
        <v>1.1789961949997263E-3</v>
      </c>
      <c r="BX501" s="1">
        <v>1.06180460676911E-4</v>
      </c>
      <c r="BY501" s="2">
        <v>11.424151070488</v>
      </c>
      <c r="BZ501" s="2">
        <v>0.32044905710900018</v>
      </c>
      <c r="CA501" s="1">
        <v>2.8859659303076289E-2</v>
      </c>
      <c r="CC501" t="s">
        <v>884</v>
      </c>
      <c r="CE501" s="23">
        <v>10.83220657421</v>
      </c>
      <c r="CF501" s="23">
        <v>10.359473962628</v>
      </c>
      <c r="CG501" s="23">
        <v>-0.47273261158199986</v>
      </c>
      <c r="CH501" s="24">
        <v>-4.3641395531314131E-2</v>
      </c>
      <c r="CI501" s="2">
        <v>11.103702013378999</v>
      </c>
      <c r="CJ501" s="2">
        <v>10.811610172564</v>
      </c>
      <c r="CK501" s="2">
        <v>-0.29209184081499906</v>
      </c>
      <c r="CL501" s="1">
        <v>-2.6305806879818431E-2</v>
      </c>
      <c r="CN501" s="25" t="s">
        <v>884</v>
      </c>
      <c r="CO501" s="27">
        <v>2.5170000000000001E-3</v>
      </c>
      <c r="CP501" s="27">
        <v>0.51890599999999998</v>
      </c>
      <c r="CQ501" s="28">
        <f t="shared" si="138"/>
        <v>-0.52142299999999997</v>
      </c>
      <c r="CR501" s="27">
        <f t="shared" si="139"/>
        <v>-0.52142299999999997</v>
      </c>
      <c r="CU501" s="30">
        <v>569</v>
      </c>
      <c r="CV501" s="30"/>
      <c r="CW501" s="31" t="s">
        <v>1057</v>
      </c>
      <c r="CX501" s="31" t="s">
        <v>883</v>
      </c>
      <c r="CY501" s="31" t="s">
        <v>1072</v>
      </c>
      <c r="CZ501" s="30"/>
      <c r="DA501" s="30"/>
      <c r="DB501" s="30"/>
      <c r="DC501" s="30"/>
      <c r="DD501" s="30"/>
      <c r="DE501" s="30"/>
      <c r="DF501" s="30"/>
      <c r="DG501" s="39"/>
      <c r="DK501" s="30">
        <v>547</v>
      </c>
      <c r="DL501" s="30"/>
    </row>
    <row r="502" spans="1:116" ht="15.75" x14ac:dyDescent="0.25">
      <c r="B502" t="s">
        <v>886</v>
      </c>
      <c r="C502" s="52">
        <v>25.927016235667001</v>
      </c>
      <c r="D502" s="52">
        <v>26.753232152313</v>
      </c>
      <c r="E502" s="52">
        <v>0.82621591664599947</v>
      </c>
      <c r="F502" s="124">
        <v>3.1866988053542371E-2</v>
      </c>
      <c r="G502" s="45">
        <v>26.112185869468</v>
      </c>
      <c r="H502" s="45">
        <v>26.730683981258</v>
      </c>
      <c r="I502" s="45">
        <v>0.61849811179000014</v>
      </c>
      <c r="J502" s="46">
        <v>2.3686186781980086E-2</v>
      </c>
      <c r="K502" s="47" t="s">
        <v>933</v>
      </c>
      <c r="L502" s="55">
        <f t="shared" si="136"/>
        <v>25.550757869468001</v>
      </c>
      <c r="M502" s="55">
        <f t="shared" si="137"/>
        <v>26.169255981258001</v>
      </c>
      <c r="N502" s="55">
        <f t="shared" si="140"/>
        <v>0.61849811179000014</v>
      </c>
      <c r="O502" s="129">
        <f t="shared" si="141"/>
        <v>2.4206644474099041E-2</v>
      </c>
      <c r="P502" s="54"/>
      <c r="Q502" s="42"/>
      <c r="R502" s="42"/>
      <c r="S502" s="42"/>
      <c r="T502" s="42"/>
      <c r="AB502" t="s">
        <v>886</v>
      </c>
      <c r="AC502" s="2">
        <v>25.927016235667001</v>
      </c>
      <c r="AD502" s="2">
        <v>25.927283809325999</v>
      </c>
      <c r="AE502" s="2">
        <v>2.6757365899854335E-4</v>
      </c>
      <c r="AF502" s="1">
        <v>1.0320264258964381E-5</v>
      </c>
      <c r="AG502" s="2">
        <v>26.112185869468</v>
      </c>
      <c r="AH502" s="2">
        <v>26.110880022824002</v>
      </c>
      <c r="AI502" s="2">
        <v>-1.30584664399791E-3</v>
      </c>
      <c r="AJ502" s="1">
        <v>-5.0009089645949079E-5</v>
      </c>
      <c r="AM502" t="s">
        <v>886</v>
      </c>
      <c r="AN502" s="2">
        <v>25.927016235667001</v>
      </c>
      <c r="AO502" s="2">
        <v>25.928469208824001</v>
      </c>
      <c r="AP502" s="2">
        <v>1.4529731570007698E-3</v>
      </c>
      <c r="AQ502" s="1">
        <v>5.604089355264719E-5</v>
      </c>
      <c r="AR502" s="2">
        <v>25.927026181793</v>
      </c>
      <c r="AS502" s="2">
        <v>9.9461259992494888E-6</v>
      </c>
      <c r="AT502" s="1">
        <v>3.8362015547191691E-7</v>
      </c>
      <c r="AU502" s="2">
        <v>26.045740432098999</v>
      </c>
      <c r="AV502" s="2">
        <v>0.11872419643199805</v>
      </c>
      <c r="AW502" s="1">
        <v>4.5791692863088821E-3</v>
      </c>
      <c r="AX502" s="2">
        <v>25.927475658119999</v>
      </c>
      <c r="AY502" s="2">
        <v>4.5942245299812612E-4</v>
      </c>
      <c r="AZ502" s="1">
        <v>1.7719835125729307E-5</v>
      </c>
      <c r="BA502" s="2">
        <v>25.926963579169001</v>
      </c>
      <c r="BB502" s="2">
        <v>-5.2656497999237217E-5</v>
      </c>
      <c r="BC502" s="1">
        <v>-2.0309509401548216E-6</v>
      </c>
      <c r="BD502" s="2">
        <v>26.069981120613999</v>
      </c>
      <c r="BE502" s="2">
        <v>0.14296488494699844</v>
      </c>
      <c r="BF502" s="1">
        <v>5.5141279523837393E-3</v>
      </c>
      <c r="BG502" s="1"/>
      <c r="BH502" t="s">
        <v>886</v>
      </c>
      <c r="BI502" s="2">
        <v>26.112185869468</v>
      </c>
      <c r="BJ502" s="2">
        <v>26.107337088785002</v>
      </c>
      <c r="BK502" s="2">
        <v>-4.8487806829982105E-3</v>
      </c>
      <c r="BL502" s="1">
        <v>-1.856903404118193E-4</v>
      </c>
      <c r="BM502" s="2">
        <v>26.112129700634</v>
      </c>
      <c r="BN502" s="2">
        <v>-5.6168833999947765E-5</v>
      </c>
      <c r="BO502" s="1">
        <v>-2.1510582944196902E-6</v>
      </c>
      <c r="BP502" s="2">
        <v>26.173169605635</v>
      </c>
      <c r="BQ502" s="2">
        <v>6.0983736166999591E-2</v>
      </c>
      <c r="BR502" s="1">
        <v>2.3354512131558312E-3</v>
      </c>
      <c r="BS502" s="2">
        <v>26.110125183207</v>
      </c>
      <c r="BT502" s="2">
        <v>-2.0606862610001997E-3</v>
      </c>
      <c r="BU502" s="1">
        <v>-7.8916651072466625E-5</v>
      </c>
      <c r="BV502" s="2">
        <v>26.112496825261001</v>
      </c>
      <c r="BW502" s="2">
        <v>3.1095579300099985E-4</v>
      </c>
      <c r="BX502" s="1">
        <v>1.1908455100443689E-5</v>
      </c>
      <c r="BY502" s="2">
        <v>26.188367177721002</v>
      </c>
      <c r="BZ502" s="2">
        <v>7.6181308253001845E-2</v>
      </c>
      <c r="CA502" s="1">
        <v>2.9174619326709753E-3</v>
      </c>
      <c r="CC502" t="s">
        <v>886</v>
      </c>
      <c r="CE502" s="23">
        <v>25.927016235667001</v>
      </c>
      <c r="CF502" s="23">
        <v>26.591154831794999</v>
      </c>
      <c r="CG502" s="23">
        <v>0.66413859612799797</v>
      </c>
      <c r="CH502" s="24">
        <v>2.561569715894893E-2</v>
      </c>
      <c r="CI502" s="2">
        <v>26.112185869468</v>
      </c>
      <c r="CJ502" s="2">
        <v>26.628958433756001</v>
      </c>
      <c r="CK502" s="2">
        <v>0.51677256428800078</v>
      </c>
      <c r="CL502" s="1">
        <v>1.9790475101214854E-2</v>
      </c>
      <c r="CN502" s="25" t="s">
        <v>886</v>
      </c>
      <c r="CO502" s="27">
        <v>0</v>
      </c>
      <c r="CP502" s="27">
        <v>0.56142800000000004</v>
      </c>
      <c r="CQ502" s="28">
        <f t="shared" si="138"/>
        <v>-0.56142800000000004</v>
      </c>
      <c r="CR502" s="27">
        <f t="shared" si="139"/>
        <v>-0.56142800000000004</v>
      </c>
      <c r="CU502" s="30">
        <v>571</v>
      </c>
      <c r="CV502" s="30"/>
      <c r="CW502" s="31" t="s">
        <v>1057</v>
      </c>
      <c r="CX502" s="31" t="s">
        <v>885</v>
      </c>
      <c r="CY502" s="31" t="s">
        <v>1073</v>
      </c>
      <c r="CZ502" s="30"/>
      <c r="DA502" s="30"/>
      <c r="DB502" s="30"/>
      <c r="DC502" s="30"/>
      <c r="DD502" s="30"/>
      <c r="DE502" s="30"/>
      <c r="DF502" s="30"/>
      <c r="DG502" s="39"/>
      <c r="DK502" s="30">
        <v>548</v>
      </c>
      <c r="DL502" s="30"/>
    </row>
    <row r="503" spans="1:116" ht="15.75" x14ac:dyDescent="0.25">
      <c r="A503" t="s">
        <v>778</v>
      </c>
      <c r="B503" t="s">
        <v>888</v>
      </c>
      <c r="C503" s="52">
        <v>29.319956330398998</v>
      </c>
      <c r="D503" s="52">
        <v>28.628415065435</v>
      </c>
      <c r="E503" s="52">
        <v>-0.69154126496399826</v>
      </c>
      <c r="F503" s="124">
        <v>-2.3586026430980959E-2</v>
      </c>
      <c r="G503" s="45">
        <v>29.804119790790001</v>
      </c>
      <c r="H503" s="45">
        <v>29.402967332579003</v>
      </c>
      <c r="I503" s="45">
        <v>-0.40115245821099776</v>
      </c>
      <c r="J503" s="46">
        <v>-1.3459631119016002E-2</v>
      </c>
      <c r="K503" s="47" t="s">
        <v>933</v>
      </c>
      <c r="L503" s="55">
        <f t="shared" si="136"/>
        <v>28.720364790790001</v>
      </c>
      <c r="M503" s="55">
        <f t="shared" si="137"/>
        <v>28.319212332579003</v>
      </c>
      <c r="N503" s="55">
        <f t="shared" si="140"/>
        <v>-0.40115245821099776</v>
      </c>
      <c r="O503" s="129">
        <f t="shared" si="141"/>
        <v>-1.3967526566363067E-2</v>
      </c>
      <c r="P503" s="54"/>
      <c r="Q503" s="42"/>
      <c r="R503" s="42"/>
      <c r="S503" s="42"/>
      <c r="T503" s="42"/>
      <c r="AB503" t="s">
        <v>888</v>
      </c>
      <c r="AC503" s="2">
        <v>29.319956330398998</v>
      </c>
      <c r="AD503" s="2">
        <v>29.313863215746</v>
      </c>
      <c r="AE503" s="2">
        <v>-6.0931146529981106E-3</v>
      </c>
      <c r="AF503" s="1">
        <v>-2.0781458827347416E-4</v>
      </c>
      <c r="AG503" s="2">
        <v>29.804119790790001</v>
      </c>
      <c r="AH503" s="2">
        <v>29.797619461344997</v>
      </c>
      <c r="AI503" s="2">
        <v>-6.5003294450036719E-3</v>
      </c>
      <c r="AJ503" s="1">
        <v>-2.1810170844274986E-4</v>
      </c>
      <c r="AM503" t="s">
        <v>888</v>
      </c>
      <c r="AN503" s="2">
        <v>29.319956330398998</v>
      </c>
      <c r="AO503" s="2">
        <v>29.295058541893003</v>
      </c>
      <c r="AP503" s="2">
        <v>-2.4897788505995777E-2</v>
      </c>
      <c r="AQ503" s="1">
        <v>-8.4917549758359268E-4</v>
      </c>
      <c r="AR503" s="2">
        <v>29.31970201579</v>
      </c>
      <c r="AS503" s="2">
        <v>-2.5431460899838498E-4</v>
      </c>
      <c r="AT503" s="1">
        <v>-8.6737717523375374E-6</v>
      </c>
      <c r="AU503" s="2">
        <v>29.672710147541</v>
      </c>
      <c r="AV503" s="2">
        <v>0.35275381714200194</v>
      </c>
      <c r="AW503" s="1">
        <v>1.2031184943350886E-2</v>
      </c>
      <c r="AX503" s="2">
        <v>29.310156635543997</v>
      </c>
      <c r="AY503" s="2">
        <v>-9.7996948550012064E-3</v>
      </c>
      <c r="AZ503" s="1">
        <v>-3.3423292806343167E-4</v>
      </c>
      <c r="BA503" s="2">
        <v>29.321352259299999</v>
      </c>
      <c r="BB503" s="2">
        <v>1.3959289010010423E-3</v>
      </c>
      <c r="BC503" s="1">
        <v>4.761019713913216E-5</v>
      </c>
      <c r="BD503" s="2">
        <v>29.619798541028</v>
      </c>
      <c r="BE503" s="2">
        <v>0.29984221062900218</v>
      </c>
      <c r="BF503" s="1">
        <v>1.0226557203911149E-2</v>
      </c>
      <c r="BG503" s="1"/>
      <c r="BH503" t="s">
        <v>888</v>
      </c>
      <c r="BI503" s="2">
        <v>29.804119790790001</v>
      </c>
      <c r="BJ503" s="2">
        <v>29.778046687731003</v>
      </c>
      <c r="BK503" s="2">
        <v>-2.6073103058998015E-2</v>
      </c>
      <c r="BL503" s="1">
        <v>-8.7481540277042718E-4</v>
      </c>
      <c r="BM503" s="2">
        <v>29.803846817728999</v>
      </c>
      <c r="BN503" s="2">
        <v>-2.729730610013803E-4</v>
      </c>
      <c r="BO503" s="1">
        <v>-9.1589036320318986E-6</v>
      </c>
      <c r="BP503" s="2">
        <v>30.020019104740999</v>
      </c>
      <c r="BQ503" s="2">
        <v>0.21589931395099882</v>
      </c>
      <c r="BR503" s="1">
        <v>7.243941960591486E-3</v>
      </c>
      <c r="BS503" s="2">
        <v>29.793704700932</v>
      </c>
      <c r="BT503" s="2">
        <v>-1.0415089858000215E-2</v>
      </c>
      <c r="BU503" s="1">
        <v>-3.4945134870980693E-4</v>
      </c>
      <c r="BV503" s="2">
        <v>29.805620772253</v>
      </c>
      <c r="BW503" s="2">
        <v>1.5009814629998175E-3</v>
      </c>
      <c r="BX503" s="1">
        <v>5.0361543086524815E-5</v>
      </c>
      <c r="BY503" s="2">
        <v>29.986477850758998</v>
      </c>
      <c r="BZ503" s="2">
        <v>0.18235805996899757</v>
      </c>
      <c r="CA503" s="1">
        <v>6.1185521078649481E-3</v>
      </c>
      <c r="CC503" t="s">
        <v>888</v>
      </c>
      <c r="CE503" s="23">
        <v>29.319956330398998</v>
      </c>
      <c r="CF503" s="23">
        <v>28.342865529226</v>
      </c>
      <c r="CG503" s="23">
        <v>-0.97709080117299862</v>
      </c>
      <c r="CH503" s="24">
        <v>-3.3325111066415496E-2</v>
      </c>
      <c r="CI503" s="2">
        <v>29.804119790790001</v>
      </c>
      <c r="CJ503" s="2">
        <v>29.219328887869999</v>
      </c>
      <c r="CK503" s="2">
        <v>-0.5847909029200018</v>
      </c>
      <c r="CL503" s="1">
        <v>-1.962114321862015E-2</v>
      </c>
      <c r="CN503" s="25" t="s">
        <v>888</v>
      </c>
      <c r="CO503" s="27">
        <v>4.0949999999999997E-3</v>
      </c>
      <c r="CP503" s="27">
        <v>1.0796600000000001</v>
      </c>
      <c r="CQ503" s="28">
        <f t="shared" si="138"/>
        <v>-1.083755</v>
      </c>
      <c r="CR503" s="27">
        <f t="shared" si="139"/>
        <v>-1.083755</v>
      </c>
      <c r="CU503" s="30">
        <v>572</v>
      </c>
      <c r="CV503" s="30"/>
      <c r="CW503" s="31" t="s">
        <v>1057</v>
      </c>
      <c r="CX503" s="31" t="s">
        <v>887</v>
      </c>
      <c r="CY503" s="31" t="s">
        <v>1074</v>
      </c>
      <c r="CZ503" s="30"/>
      <c r="DA503" s="30"/>
      <c r="DB503" s="30"/>
      <c r="DC503" s="30"/>
      <c r="DD503" s="30"/>
      <c r="DE503" s="30"/>
      <c r="DF503" s="30"/>
      <c r="DG503" s="39"/>
      <c r="DK503" s="30">
        <v>549</v>
      </c>
      <c r="DL503" s="30"/>
    </row>
    <row r="504" spans="1:116" ht="15.75" x14ac:dyDescent="0.25">
      <c r="A504" t="s">
        <v>779</v>
      </c>
      <c r="B504" t="s">
        <v>890</v>
      </c>
      <c r="C504" s="52">
        <v>31.878594862313999</v>
      </c>
      <c r="D504" s="52">
        <v>32.543447902731998</v>
      </c>
      <c r="E504" s="52">
        <v>0.66485304041799864</v>
      </c>
      <c r="F504" s="124">
        <v>2.0855782486321868E-2</v>
      </c>
      <c r="G504" s="45">
        <v>32.082971306127</v>
      </c>
      <c r="H504" s="45">
        <v>32.604883330284999</v>
      </c>
      <c r="I504" s="45">
        <v>0.52191202415799864</v>
      </c>
      <c r="J504" s="46">
        <v>1.6267571328667033E-2</v>
      </c>
      <c r="K504" s="47" t="s">
        <v>933</v>
      </c>
      <c r="L504" s="55">
        <f t="shared" si="136"/>
        <v>31.337074306127001</v>
      </c>
      <c r="M504" s="55">
        <f t="shared" si="137"/>
        <v>31.858986330284999</v>
      </c>
      <c r="N504" s="55">
        <f t="shared" si="140"/>
        <v>0.52191202415799864</v>
      </c>
      <c r="O504" s="129">
        <f t="shared" si="141"/>
        <v>1.6654778268689711E-2</v>
      </c>
      <c r="P504" s="54"/>
      <c r="Q504" s="42"/>
      <c r="R504" s="42"/>
      <c r="S504" s="42"/>
      <c r="T504" s="42"/>
      <c r="AB504" t="s">
        <v>890</v>
      </c>
      <c r="AC504" s="2">
        <v>31.878594862313999</v>
      </c>
      <c r="AD504" s="2">
        <v>31.866853690953999</v>
      </c>
      <c r="AE504" s="2">
        <v>-1.1741171360000635E-2</v>
      </c>
      <c r="AF504" s="1">
        <v>-3.6830893615956472E-4</v>
      </c>
      <c r="AG504" s="2">
        <v>32.082971306127</v>
      </c>
      <c r="AH504" s="2">
        <v>32.072871864424997</v>
      </c>
      <c r="AI504" s="2">
        <v>-1.0099441702003276E-2</v>
      </c>
      <c r="AJ504" s="1">
        <v>-3.1479134540367677E-4</v>
      </c>
      <c r="AM504" t="s">
        <v>890</v>
      </c>
      <c r="AN504" s="2">
        <v>31.878594862313999</v>
      </c>
      <c r="AO504" s="2">
        <v>31.832088555576</v>
      </c>
      <c r="AP504" s="2">
        <v>-4.6506306737999381E-2</v>
      </c>
      <c r="AQ504" s="1">
        <v>-1.4588568579908727E-3</v>
      </c>
      <c r="AR504" s="2">
        <v>31.878099811921999</v>
      </c>
      <c r="AS504" s="2">
        <v>-4.9505039200070655E-4</v>
      </c>
      <c r="AT504" s="1">
        <v>-1.552924130247477E-5</v>
      </c>
      <c r="AU504" s="2">
        <v>31.908821867853998</v>
      </c>
      <c r="AV504" s="2">
        <v>3.0227005539998686E-2</v>
      </c>
      <c r="AW504" s="1">
        <v>9.4819127601299081E-4</v>
      </c>
      <c r="AX504" s="2">
        <v>31.859830186221998</v>
      </c>
      <c r="AY504" s="2">
        <v>-1.8764676092001054E-2</v>
      </c>
      <c r="AZ504" s="1">
        <v>-5.8862933492040892E-4</v>
      </c>
      <c r="BA504" s="2">
        <v>31.881320110422998</v>
      </c>
      <c r="BB504" s="2">
        <v>2.7252481089981018E-3</v>
      </c>
      <c r="BC504" s="1">
        <v>8.5488338515817569E-5</v>
      </c>
      <c r="BD504" s="2">
        <v>31.829609745533002</v>
      </c>
      <c r="BE504" s="2">
        <v>-4.8985116780997373E-2</v>
      </c>
      <c r="BF504" s="1">
        <v>-1.5366146780486311E-3</v>
      </c>
      <c r="BG504" s="1"/>
      <c r="BH504" t="s">
        <v>890</v>
      </c>
      <c r="BI504" s="2">
        <v>32.082971306127</v>
      </c>
      <c r="BJ504" s="2">
        <v>32.043229964581002</v>
      </c>
      <c r="BK504" s="2">
        <v>-3.9741341545997955E-2</v>
      </c>
      <c r="BL504" s="1">
        <v>-1.2387051425753826E-3</v>
      </c>
      <c r="BM504" s="2">
        <v>32.082544564541003</v>
      </c>
      <c r="BN504" s="2">
        <v>-4.2674158599709244E-4</v>
      </c>
      <c r="BO504" s="1">
        <v>-1.3301186536784268E-5</v>
      </c>
      <c r="BP504" s="2">
        <v>32.079197599863996</v>
      </c>
      <c r="BQ504" s="2">
        <v>-3.7737062630043283E-3</v>
      </c>
      <c r="BR504" s="1">
        <v>-1.1762334064998681E-4</v>
      </c>
      <c r="BS504" s="2">
        <v>32.066851941339003</v>
      </c>
      <c r="BT504" s="2">
        <v>-1.6119364787996915E-2</v>
      </c>
      <c r="BU504" s="1">
        <v>-5.0242742899933774E-4</v>
      </c>
      <c r="BV504" s="2">
        <v>32.085321958119003</v>
      </c>
      <c r="BW504" s="2">
        <v>2.3506519920033497E-3</v>
      </c>
      <c r="BX504" s="1">
        <v>7.3267901827859611E-5</v>
      </c>
      <c r="BY504" s="2">
        <v>32.024291612146001</v>
      </c>
      <c r="BZ504" s="2">
        <v>-5.8679693980998593E-2</v>
      </c>
      <c r="CA504" s="1">
        <v>-1.8289981130828841E-3</v>
      </c>
      <c r="CC504" t="s">
        <v>890</v>
      </c>
      <c r="CE504" s="23">
        <v>31.878594862313999</v>
      </c>
      <c r="CF504" s="23">
        <v>32.536562606777998</v>
      </c>
      <c r="CG504" s="23">
        <v>0.65796774446399908</v>
      </c>
      <c r="CH504" s="24">
        <v>2.0639797560269211E-2</v>
      </c>
      <c r="CI504" s="2">
        <v>32.082971306127</v>
      </c>
      <c r="CJ504" s="2">
        <v>32.609445516099001</v>
      </c>
      <c r="CK504" s="2">
        <v>0.52647420997200101</v>
      </c>
      <c r="CL504" s="1">
        <v>1.6409770932639844E-2</v>
      </c>
      <c r="CN504" s="25" t="s">
        <v>890</v>
      </c>
      <c r="CO504" s="27">
        <v>0</v>
      </c>
      <c r="CP504" s="27">
        <v>0.74589700000000003</v>
      </c>
      <c r="CQ504" s="28">
        <f t="shared" si="138"/>
        <v>-0.74589700000000003</v>
      </c>
      <c r="CR504" s="27">
        <f t="shared" si="139"/>
        <v>-0.74589700000000003</v>
      </c>
      <c r="CU504" s="30">
        <v>573</v>
      </c>
      <c r="CV504" s="30"/>
      <c r="CW504" s="31" t="s">
        <v>1057</v>
      </c>
      <c r="CX504" s="31" t="s">
        <v>889</v>
      </c>
      <c r="CY504" s="31" t="s">
        <v>1075</v>
      </c>
      <c r="CZ504" s="30"/>
      <c r="DA504" s="30"/>
      <c r="DB504" s="30"/>
      <c r="DC504" s="30"/>
      <c r="DD504" s="30"/>
      <c r="DE504" s="30"/>
      <c r="DF504" s="30"/>
      <c r="DG504" s="39"/>
      <c r="DK504" s="30">
        <v>550</v>
      </c>
      <c r="DL504" s="30"/>
    </row>
    <row r="505" spans="1:116" ht="15.75" x14ac:dyDescent="0.25">
      <c r="A505" t="s">
        <v>780</v>
      </c>
      <c r="B505" t="s">
        <v>892</v>
      </c>
      <c r="C505" s="52">
        <v>18.842503185685999</v>
      </c>
      <c r="D505" s="52">
        <v>19.621721261801998</v>
      </c>
      <c r="E505" s="52">
        <v>0.77921807611599903</v>
      </c>
      <c r="F505" s="124">
        <v>4.1354275938663192E-2</v>
      </c>
      <c r="G505" s="45">
        <v>18.866008168965998</v>
      </c>
      <c r="H505" s="45">
        <v>19.433136122653998</v>
      </c>
      <c r="I505" s="45">
        <v>0.56712795368800073</v>
      </c>
      <c r="J505" s="46">
        <v>3.006083473561242E-2</v>
      </c>
      <c r="K505" s="47" t="s">
        <v>933</v>
      </c>
      <c r="L505" s="55">
        <f t="shared" si="136"/>
        <v>18.441351168965998</v>
      </c>
      <c r="M505" s="55">
        <f t="shared" si="137"/>
        <v>19.008479122653998</v>
      </c>
      <c r="N505" s="55">
        <f t="shared" si="140"/>
        <v>0.56712795368800073</v>
      </c>
      <c r="O505" s="129">
        <f t="shared" si="141"/>
        <v>3.0753058628501757E-2</v>
      </c>
      <c r="P505" s="54"/>
      <c r="Q505" s="42"/>
      <c r="R505" s="42"/>
      <c r="S505" s="42"/>
      <c r="T505" s="42"/>
      <c r="AB505" t="s">
        <v>892</v>
      </c>
      <c r="AC505" s="2">
        <v>18.842503185685999</v>
      </c>
      <c r="AD505" s="2">
        <v>18.825071451206</v>
      </c>
      <c r="AE505" s="2">
        <v>-1.7431734479998795E-2</v>
      </c>
      <c r="AF505" s="1">
        <v>-9.2512838173439095E-4</v>
      </c>
      <c r="AG505" s="2">
        <v>18.866008168965998</v>
      </c>
      <c r="AH505" s="2">
        <v>18.852606096625998</v>
      </c>
      <c r="AI505" s="2">
        <v>-1.3402072339999904E-2</v>
      </c>
      <c r="AJ505" s="1">
        <v>-7.1038198541893455E-4</v>
      </c>
      <c r="AM505" t="s">
        <v>892</v>
      </c>
      <c r="AN505" s="2">
        <v>18.842503185685999</v>
      </c>
      <c r="AO505" s="2">
        <v>18.773253239382999</v>
      </c>
      <c r="AP505" s="2">
        <v>-6.9249946302999632E-2</v>
      </c>
      <c r="AQ505" s="1">
        <v>-3.6751988640026574E-3</v>
      </c>
      <c r="AR505" s="2">
        <v>18.841768892112</v>
      </c>
      <c r="AS505" s="2">
        <v>-7.3429357399845685E-4</v>
      </c>
      <c r="AT505" s="1">
        <v>-3.8970065004753426E-5</v>
      </c>
      <c r="AU505" s="2">
        <v>19.016707132050001</v>
      </c>
      <c r="AV505" s="2">
        <v>0.1742039463640026</v>
      </c>
      <c r="AW505" s="1">
        <v>9.2452655916937486E-3</v>
      </c>
      <c r="AX505" s="2">
        <v>18.814627423907002</v>
      </c>
      <c r="AY505" s="2">
        <v>-2.7875761778997088E-2</v>
      </c>
      <c r="AZ505" s="1">
        <v>-1.4794086276272117E-3</v>
      </c>
      <c r="BA505" s="2">
        <v>18.846544379758999</v>
      </c>
      <c r="BB505" s="2">
        <v>4.0411940730002982E-3</v>
      </c>
      <c r="BC505" s="1">
        <v>2.1447225101547306E-4</v>
      </c>
      <c r="BD505" s="2">
        <v>18.925493296665003</v>
      </c>
      <c r="BE505" s="2">
        <v>8.2990110979004328E-2</v>
      </c>
      <c r="BF505" s="1">
        <v>4.4044100808245615E-3</v>
      </c>
      <c r="BG505" s="1"/>
      <c r="BH505" t="s">
        <v>892</v>
      </c>
      <c r="BI505" s="2">
        <v>18.866008168965998</v>
      </c>
      <c r="BJ505" s="2">
        <v>18.813108134544997</v>
      </c>
      <c r="BK505" s="2">
        <v>-5.2900034421000441E-2</v>
      </c>
      <c r="BL505" s="1">
        <v>-2.8039866169473713E-3</v>
      </c>
      <c r="BM505" s="2">
        <v>18.865442435385997</v>
      </c>
      <c r="BN505" s="2">
        <v>-5.6573358000022722E-4</v>
      </c>
      <c r="BO505" s="1">
        <v>-2.9986925423409999E-5</v>
      </c>
      <c r="BP505" s="2">
        <v>18.969146215489001</v>
      </c>
      <c r="BQ505" s="2">
        <v>0.10313804652300362</v>
      </c>
      <c r="BR505" s="1">
        <v>5.4668717197240771E-3</v>
      </c>
      <c r="BS505" s="2">
        <v>18.844604367485001</v>
      </c>
      <c r="BT505" s="2">
        <v>-2.140380148099652E-2</v>
      </c>
      <c r="BU505" s="1">
        <v>-1.134516708002126E-3</v>
      </c>
      <c r="BV505" s="2">
        <v>18.869123565797999</v>
      </c>
      <c r="BW505" s="2">
        <v>3.1153968320012382E-3</v>
      </c>
      <c r="BX505" s="1">
        <v>1.6513280414698272E-4</v>
      </c>
      <c r="BY505" s="2">
        <v>18.908582600310002</v>
      </c>
      <c r="BZ505" s="2">
        <v>4.2574431344004182E-2</v>
      </c>
      <c r="CA505" s="1">
        <v>2.2566740649480801E-3</v>
      </c>
      <c r="CC505" t="s">
        <v>892</v>
      </c>
      <c r="CE505" s="23">
        <v>18.842503185685999</v>
      </c>
      <c r="CF505" s="23">
        <v>19.467750751771</v>
      </c>
      <c r="CG505" s="23">
        <v>0.62524756608500098</v>
      </c>
      <c r="CH505" s="24">
        <v>3.3182829262302052E-2</v>
      </c>
      <c r="CI505" s="2">
        <v>18.866008168965998</v>
      </c>
      <c r="CJ505" s="2">
        <v>19.33441521088</v>
      </c>
      <c r="CK505" s="2">
        <v>0.46840704191400206</v>
      </c>
      <c r="CL505" s="1">
        <v>2.4828094937672997E-2</v>
      </c>
      <c r="CN505" s="25" t="s">
        <v>892</v>
      </c>
      <c r="CO505" s="27">
        <v>0</v>
      </c>
      <c r="CP505" s="27">
        <v>0.42465700000000001</v>
      </c>
      <c r="CQ505" s="28">
        <f t="shared" si="138"/>
        <v>-0.42465700000000001</v>
      </c>
      <c r="CR505" s="27">
        <f t="shared" si="139"/>
        <v>-0.42465700000000001</v>
      </c>
      <c r="CU505" s="30">
        <v>574</v>
      </c>
      <c r="CV505" s="30"/>
      <c r="CW505" s="31" t="s">
        <v>1057</v>
      </c>
      <c r="CX505" s="31" t="s">
        <v>891</v>
      </c>
      <c r="CY505" s="31" t="s">
        <v>1076</v>
      </c>
      <c r="CZ505" s="30"/>
      <c r="DA505" s="30"/>
      <c r="DB505" s="30"/>
      <c r="DC505" s="30"/>
      <c r="DD505" s="30"/>
      <c r="DE505" s="30"/>
      <c r="DF505" s="30"/>
      <c r="DG505" s="39"/>
      <c r="DK505" s="30">
        <v>551</v>
      </c>
      <c r="DL505" s="30"/>
    </row>
    <row r="506" spans="1:116" ht="15.75" x14ac:dyDescent="0.25">
      <c r="A506" t="s">
        <v>781</v>
      </c>
      <c r="B506" t="s">
        <v>894</v>
      </c>
      <c r="C506" s="52">
        <v>12.531851588057</v>
      </c>
      <c r="D506" s="52">
        <v>12.890155803123999</v>
      </c>
      <c r="E506" s="52">
        <v>0.35830421506699928</v>
      </c>
      <c r="F506" s="124">
        <v>2.8591482475619753E-2</v>
      </c>
      <c r="G506" s="45">
        <v>12.761438456350001</v>
      </c>
      <c r="H506" s="45">
        <v>13.031417268730999</v>
      </c>
      <c r="I506" s="45">
        <v>0.26997881238099808</v>
      </c>
      <c r="J506" s="46">
        <v>2.11558292040862E-2</v>
      </c>
      <c r="K506" s="47" t="s">
        <v>933</v>
      </c>
      <c r="L506" s="55">
        <f t="shared" si="136"/>
        <v>12.29397145635</v>
      </c>
      <c r="M506" s="55">
        <f t="shared" si="137"/>
        <v>12.563950268730999</v>
      </c>
      <c r="N506" s="55">
        <f t="shared" si="140"/>
        <v>0.26997881238099808</v>
      </c>
      <c r="O506" s="129">
        <f t="shared" si="141"/>
        <v>2.1960260225067498E-2</v>
      </c>
      <c r="P506" s="54"/>
      <c r="Q506" s="42"/>
      <c r="R506" s="42"/>
      <c r="S506" s="42"/>
      <c r="T506" s="42"/>
      <c r="AB506" t="s">
        <v>894</v>
      </c>
      <c r="AC506" s="2">
        <v>12.531851588057</v>
      </c>
      <c r="AD506" s="2">
        <v>12.524737533687999</v>
      </c>
      <c r="AE506" s="2">
        <v>-7.1140543690013658E-3</v>
      </c>
      <c r="AF506" s="1">
        <v>-5.6767783427798832E-4</v>
      </c>
      <c r="AG506" s="2">
        <v>12.761438456350001</v>
      </c>
      <c r="AH506" s="2">
        <v>12.755675789945998</v>
      </c>
      <c r="AI506" s="2">
        <v>-5.7626664040029141E-3</v>
      </c>
      <c r="AJ506" s="1">
        <v>-4.5156871803393386E-4</v>
      </c>
      <c r="AM506" t="s">
        <v>894</v>
      </c>
      <c r="AN506" s="2">
        <v>12.531851588057</v>
      </c>
      <c r="AO506" s="2">
        <v>12.503227328785</v>
      </c>
      <c r="AP506" s="2">
        <v>-2.8624259272000074E-2</v>
      </c>
      <c r="AQ506" s="1">
        <v>-2.2841205125090475E-3</v>
      </c>
      <c r="AR506" s="2">
        <v>12.531553148361999</v>
      </c>
      <c r="AS506" s="2">
        <v>-2.9843969500120693E-4</v>
      </c>
      <c r="AT506" s="1">
        <v>-2.3814493245804429E-5</v>
      </c>
      <c r="AU506" s="2">
        <v>13.214864319902999</v>
      </c>
      <c r="AV506" s="2">
        <v>0.68301273184599864</v>
      </c>
      <c r="AW506" s="1">
        <v>5.4502140170325487E-2</v>
      </c>
      <c r="AX506" s="2">
        <v>12.520445900048001</v>
      </c>
      <c r="AY506" s="2">
        <v>-1.1405688008998993E-2</v>
      </c>
      <c r="AZ506" s="1">
        <v>-9.101358988219064E-4</v>
      </c>
      <c r="BA506" s="2">
        <v>12.533492118303</v>
      </c>
      <c r="BB506" s="2">
        <v>1.6405302460000826E-3</v>
      </c>
      <c r="BC506" s="1">
        <v>1.3090884730581449E-4</v>
      </c>
      <c r="BD506" s="2">
        <v>13.256523431260002</v>
      </c>
      <c r="BE506" s="2">
        <v>0.72467184320300149</v>
      </c>
      <c r="BF506" s="1">
        <v>5.7826398446469168E-2</v>
      </c>
      <c r="BG506" s="1"/>
      <c r="BH506" t="s">
        <v>894</v>
      </c>
      <c r="BI506" s="2">
        <v>12.761438456350001</v>
      </c>
      <c r="BJ506" s="2">
        <v>12.738456078919999</v>
      </c>
      <c r="BK506" s="2">
        <v>-2.2982377430002643E-2</v>
      </c>
      <c r="BL506" s="1">
        <v>-1.8009237366628347E-3</v>
      </c>
      <c r="BM506" s="2">
        <v>12.761196008975999</v>
      </c>
      <c r="BN506" s="2">
        <v>-2.4244737400280769E-4</v>
      </c>
      <c r="BO506" s="1">
        <v>-1.8998436174110732E-5</v>
      </c>
      <c r="BP506" s="2">
        <v>13.214010940751999</v>
      </c>
      <c r="BQ506" s="2">
        <v>0.4525724844019976</v>
      </c>
      <c r="BR506" s="1">
        <v>3.5464065116954019E-2</v>
      </c>
      <c r="BS506" s="2">
        <v>12.752215994123</v>
      </c>
      <c r="BT506" s="2">
        <v>-9.2224622270009604E-3</v>
      </c>
      <c r="BU506" s="1">
        <v>-7.2268202824830679E-4</v>
      </c>
      <c r="BV506" s="2">
        <v>12.762772301277</v>
      </c>
      <c r="BW506" s="2">
        <v>1.3338449269983954E-3</v>
      </c>
      <c r="BX506" s="1">
        <v>1.0452151860158709E-4</v>
      </c>
      <c r="BY506" s="2">
        <v>13.245894380859001</v>
      </c>
      <c r="BZ506" s="2">
        <v>0.48445592450899966</v>
      </c>
      <c r="CA506" s="1">
        <v>3.7962485668528834E-2</v>
      </c>
      <c r="CC506" t="s">
        <v>894</v>
      </c>
      <c r="CE506" s="23">
        <v>12.531851588057</v>
      </c>
      <c r="CF506" s="23">
        <v>12.160397031969</v>
      </c>
      <c r="CG506" s="23">
        <v>-0.37145455608800049</v>
      </c>
      <c r="CH506" s="24">
        <v>-2.9640835871532423E-2</v>
      </c>
      <c r="CI506" s="2">
        <v>12.761438456350001</v>
      </c>
      <c r="CJ506" s="2">
        <v>12.543076758901</v>
      </c>
      <c r="CK506" s="2">
        <v>-0.21836169744900147</v>
      </c>
      <c r="CL506" s="1">
        <v>-1.7111056735171281E-2</v>
      </c>
      <c r="CN506" s="25" t="s">
        <v>894</v>
      </c>
      <c r="CO506" s="27">
        <v>2.297E-3</v>
      </c>
      <c r="CP506" s="27">
        <v>0.46516999999999997</v>
      </c>
      <c r="CQ506" s="28">
        <f t="shared" si="138"/>
        <v>-0.46746699999999997</v>
      </c>
      <c r="CR506" s="27">
        <f t="shared" si="139"/>
        <v>-0.46746699999999997</v>
      </c>
      <c r="CU506" s="30">
        <v>575</v>
      </c>
      <c r="CV506" s="30"/>
      <c r="CW506" s="31" t="s">
        <v>1057</v>
      </c>
      <c r="CX506" s="31" t="s">
        <v>893</v>
      </c>
      <c r="CY506" s="31" t="s">
        <v>1077</v>
      </c>
      <c r="CZ506" s="30"/>
      <c r="DA506" s="30"/>
      <c r="DB506" s="30"/>
      <c r="DC506" s="30"/>
      <c r="DD506" s="30"/>
      <c r="DE506" s="30"/>
      <c r="DF506" s="30"/>
      <c r="DG506" s="39"/>
      <c r="DK506" s="30">
        <v>552</v>
      </c>
      <c r="DL506" s="30"/>
    </row>
    <row r="507" spans="1:116" ht="15.75" x14ac:dyDescent="0.25">
      <c r="A507" t="s">
        <v>782</v>
      </c>
      <c r="B507" t="s">
        <v>896</v>
      </c>
      <c r="C507" s="52">
        <v>21.144439606228001</v>
      </c>
      <c r="D507" s="52">
        <v>22.034479851454002</v>
      </c>
      <c r="E507" s="52">
        <v>0.89004024522600034</v>
      </c>
      <c r="F507" s="124">
        <v>4.209334755619832E-2</v>
      </c>
      <c r="G507" s="45">
        <v>22.444030384645</v>
      </c>
      <c r="H507" s="45">
        <v>22.625100499632001</v>
      </c>
      <c r="I507" s="45">
        <v>0.18107011498700132</v>
      </c>
      <c r="J507" s="46">
        <v>8.0676292040167512E-3</v>
      </c>
      <c r="K507" s="47" t="s">
        <v>933</v>
      </c>
      <c r="L507" s="55">
        <f t="shared" si="136"/>
        <v>21.864216384645001</v>
      </c>
      <c r="M507" s="55">
        <f t="shared" si="137"/>
        <v>22.045286499632002</v>
      </c>
      <c r="N507" s="55">
        <f t="shared" si="140"/>
        <v>0.18107011498700132</v>
      </c>
      <c r="O507" s="129">
        <f t="shared" si="141"/>
        <v>8.2815734989782151E-3</v>
      </c>
      <c r="P507" s="54"/>
      <c r="Q507" s="42"/>
      <c r="R507" s="42"/>
      <c r="S507" s="42"/>
      <c r="T507" s="42"/>
      <c r="AB507" t="s">
        <v>896</v>
      </c>
      <c r="AC507" s="2">
        <v>21.144439606228001</v>
      </c>
      <c r="AD507" s="2">
        <v>21.124177969434999</v>
      </c>
      <c r="AE507" s="2">
        <v>-2.0261636793001969E-2</v>
      </c>
      <c r="AF507" s="1">
        <v>-9.5824893779800123E-4</v>
      </c>
      <c r="AG507" s="2">
        <v>22.444030384645</v>
      </c>
      <c r="AH507" s="2">
        <v>22.444030384645</v>
      </c>
      <c r="AI507" s="2">
        <v>0</v>
      </c>
      <c r="AJ507" s="1">
        <v>0</v>
      </c>
      <c r="AM507" t="s">
        <v>896</v>
      </c>
      <c r="AN507" s="2">
        <v>21.144439606228001</v>
      </c>
      <c r="AO507" s="2">
        <v>21.064034250949</v>
      </c>
      <c r="AP507" s="2">
        <v>-8.0405355279001611E-2</v>
      </c>
      <c r="AQ507" s="1">
        <v>-3.8026713772692546E-3</v>
      </c>
      <c r="AR507" s="2">
        <v>21.143585811173001</v>
      </c>
      <c r="AS507" s="2">
        <v>-8.5379505500071673E-4</v>
      </c>
      <c r="AT507" s="1">
        <v>-4.0379176317788773E-5</v>
      </c>
      <c r="AU507" s="2">
        <v>21.177925365525997</v>
      </c>
      <c r="AV507" s="2">
        <v>3.3485759297995799E-2</v>
      </c>
      <c r="AW507" s="1">
        <v>1.5836673811933382E-3</v>
      </c>
      <c r="AX507" s="2">
        <v>21.11204545375</v>
      </c>
      <c r="AY507" s="2">
        <v>-3.2394152478001814E-2</v>
      </c>
      <c r="AZ507" s="1">
        <v>-1.5320411929224296E-3</v>
      </c>
      <c r="BA507" s="2">
        <v>21.149138941453</v>
      </c>
      <c r="BB507" s="2">
        <v>4.6993352249984355E-3</v>
      </c>
      <c r="BC507" s="1">
        <v>2.222492207177847E-4</v>
      </c>
      <c r="BD507" s="2">
        <v>21.06957801059</v>
      </c>
      <c r="BE507" s="2">
        <v>-7.4861595638001432E-2</v>
      </c>
      <c r="BF507" s="1">
        <v>-3.5404861529624689E-3</v>
      </c>
      <c r="BG507" s="1"/>
      <c r="BH507" t="s">
        <v>896</v>
      </c>
      <c r="BI507" s="2">
        <v>22.444030384645</v>
      </c>
      <c r="BJ507" s="2">
        <v>22.444030384645</v>
      </c>
      <c r="BK507" s="2">
        <v>0</v>
      </c>
      <c r="BL507" s="1">
        <v>0</v>
      </c>
      <c r="BM507" s="2">
        <v>22.444030384645</v>
      </c>
      <c r="BN507" s="2">
        <v>0</v>
      </c>
      <c r="BO507" s="1">
        <v>0</v>
      </c>
      <c r="BP507" s="2">
        <v>22.398762855898998</v>
      </c>
      <c r="BQ507" s="2">
        <v>-4.5267528746002483E-2</v>
      </c>
      <c r="BR507" s="1">
        <v>-2.0169073009708672E-3</v>
      </c>
      <c r="BS507" s="2">
        <v>22.444030384645</v>
      </c>
      <c r="BT507" s="2">
        <v>0</v>
      </c>
      <c r="BU507" s="1">
        <v>0</v>
      </c>
      <c r="BV507" s="2">
        <v>22.444030384645</v>
      </c>
      <c r="BW507" s="2">
        <v>0</v>
      </c>
      <c r="BX507" s="1">
        <v>0</v>
      </c>
      <c r="BY507" s="2">
        <v>22.376129091524998</v>
      </c>
      <c r="BZ507" s="2">
        <v>-6.7901293120002038E-2</v>
      </c>
      <c r="CA507" s="1">
        <v>-3.0253609515007809E-3</v>
      </c>
      <c r="CC507" t="s">
        <v>896</v>
      </c>
      <c r="CE507" s="23">
        <v>21.144439606228001</v>
      </c>
      <c r="CF507" s="23">
        <v>22.021087847908003</v>
      </c>
      <c r="CG507" s="23">
        <v>0.87664824168000166</v>
      </c>
      <c r="CH507" s="24">
        <v>4.1459989387554581E-2</v>
      </c>
      <c r="CI507" s="2">
        <v>22.444030384645</v>
      </c>
      <c r="CJ507" s="2">
        <v>22.647734264005003</v>
      </c>
      <c r="CK507" s="2">
        <v>0.20370387936000256</v>
      </c>
      <c r="CL507" s="1">
        <v>9.0760828545021852E-3</v>
      </c>
      <c r="CN507" s="25" t="s">
        <v>896</v>
      </c>
      <c r="CO507" s="27">
        <v>0</v>
      </c>
      <c r="CP507" s="27">
        <v>0.57981400000000005</v>
      </c>
      <c r="CQ507" s="28">
        <f t="shared" si="138"/>
        <v>-0.57981400000000005</v>
      </c>
      <c r="CR507" s="27">
        <f t="shared" si="139"/>
        <v>-0.57981400000000005</v>
      </c>
      <c r="CU507" s="30">
        <v>577</v>
      </c>
      <c r="CV507" s="30"/>
      <c r="CW507" s="31" t="s">
        <v>1057</v>
      </c>
      <c r="CX507" s="31" t="s">
        <v>895</v>
      </c>
      <c r="CY507" s="31" t="s">
        <v>1078</v>
      </c>
      <c r="CZ507" s="30"/>
      <c r="DA507" s="30"/>
      <c r="DB507" s="30"/>
      <c r="DC507" s="30"/>
      <c r="DD507" s="30"/>
      <c r="DE507" s="30"/>
      <c r="DF507" s="30"/>
      <c r="DG507" s="39"/>
      <c r="DK507" s="30">
        <v>553</v>
      </c>
      <c r="DL507" s="30"/>
    </row>
    <row r="508" spans="1:116" ht="15.75" x14ac:dyDescent="0.25">
      <c r="A508" t="s">
        <v>783</v>
      </c>
      <c r="B508" t="s">
        <v>898</v>
      </c>
      <c r="C508" s="52">
        <v>6.8652602211509999</v>
      </c>
      <c r="D508" s="52">
        <v>7.1938858490179998</v>
      </c>
      <c r="E508" s="52">
        <v>0.32862562786699989</v>
      </c>
      <c r="F508" s="124">
        <v>4.7867905553608273E-2</v>
      </c>
      <c r="G508" s="45">
        <v>7.5637453601270002</v>
      </c>
      <c r="H508" s="45">
        <v>7.6236031270850004</v>
      </c>
      <c r="I508" s="45">
        <v>5.9857766958000269E-2</v>
      </c>
      <c r="J508" s="46">
        <v>7.9137734162160137E-3</v>
      </c>
      <c r="K508" s="47" t="s">
        <v>933</v>
      </c>
      <c r="L508" s="55">
        <f t="shared" si="136"/>
        <v>7.2278253601270004</v>
      </c>
      <c r="M508" s="55">
        <f t="shared" si="137"/>
        <v>7.2876831270850007</v>
      </c>
      <c r="N508" s="55">
        <f t="shared" si="140"/>
        <v>5.9857766958000269E-2</v>
      </c>
      <c r="O508" s="129">
        <f t="shared" si="141"/>
        <v>8.2815734990238487E-3</v>
      </c>
      <c r="P508" s="54"/>
      <c r="Q508" s="42"/>
      <c r="R508" s="42"/>
      <c r="S508" s="42"/>
      <c r="T508" s="42"/>
      <c r="AB508" t="s">
        <v>898</v>
      </c>
      <c r="AC508" s="2">
        <v>6.8652602211509999</v>
      </c>
      <c r="AD508" s="2">
        <v>6.8586006600000005</v>
      </c>
      <c r="AE508" s="2">
        <v>-6.6595611509994157E-3</v>
      </c>
      <c r="AF508" s="1">
        <v>-9.7003768778962645E-4</v>
      </c>
      <c r="AG508" s="2">
        <v>7.5637453601270002</v>
      </c>
      <c r="AH508" s="2">
        <v>7.5637453601270002</v>
      </c>
      <c r="AI508" s="2">
        <v>0</v>
      </c>
      <c r="AJ508" s="1">
        <v>0</v>
      </c>
      <c r="AM508" t="s">
        <v>898</v>
      </c>
      <c r="AN508" s="2">
        <v>6.8652602211509999</v>
      </c>
      <c r="AO508" s="2">
        <v>6.8386353889710003</v>
      </c>
      <c r="AP508" s="2">
        <v>-2.6624832179999558E-2</v>
      </c>
      <c r="AQ508" s="1">
        <v>-3.8781970853736633E-3</v>
      </c>
      <c r="AR508" s="2">
        <v>6.8649802677060006</v>
      </c>
      <c r="AS508" s="2">
        <v>-2.7995344499931463E-4</v>
      </c>
      <c r="AT508" s="1">
        <v>-4.0778271468401654E-5</v>
      </c>
      <c r="AU508" s="2">
        <v>7.2157217473779998</v>
      </c>
      <c r="AV508" s="2">
        <v>0.35046152622699989</v>
      </c>
      <c r="AW508" s="1">
        <v>5.1048542216545874E-2</v>
      </c>
      <c r="AX508" s="2">
        <v>6.8545970086789998</v>
      </c>
      <c r="AY508" s="2">
        <v>-1.0663212472000083E-2</v>
      </c>
      <c r="AZ508" s="1">
        <v>-1.5532131526709027E-3</v>
      </c>
      <c r="BA508" s="2">
        <v>6.866800047231</v>
      </c>
      <c r="BB508" s="2">
        <v>1.5398260800001395E-3</v>
      </c>
      <c r="BC508" s="1">
        <v>2.2429245657085652E-4</v>
      </c>
      <c r="BD508" s="2">
        <v>7.2307401745969999</v>
      </c>
      <c r="BE508" s="2">
        <v>0.36547995344600004</v>
      </c>
      <c r="BF508" s="1">
        <v>5.323613988002996E-2</v>
      </c>
      <c r="BG508" s="1"/>
      <c r="BH508" t="s">
        <v>898</v>
      </c>
      <c r="BI508" s="2">
        <v>7.5637453601270002</v>
      </c>
      <c r="BJ508" s="2">
        <v>7.5637453601270002</v>
      </c>
      <c r="BK508" s="2">
        <v>0</v>
      </c>
      <c r="BL508" s="1">
        <v>0</v>
      </c>
      <c r="BM508" s="2">
        <v>7.5637453601270002</v>
      </c>
      <c r="BN508" s="2">
        <v>0</v>
      </c>
      <c r="BO508" s="1">
        <v>0</v>
      </c>
      <c r="BP508" s="2">
        <v>7.5507169943199992</v>
      </c>
      <c r="BQ508" s="2">
        <v>-1.3028365807000952E-2</v>
      </c>
      <c r="BR508" s="1">
        <v>-1.7224754650891894E-3</v>
      </c>
      <c r="BS508" s="2">
        <v>7.5637453601270002</v>
      </c>
      <c r="BT508" s="2">
        <v>0</v>
      </c>
      <c r="BU508" s="1">
        <v>0</v>
      </c>
      <c r="BV508" s="2">
        <v>7.5637453601270002</v>
      </c>
      <c r="BW508" s="2">
        <v>0</v>
      </c>
      <c r="BX508" s="1">
        <v>0</v>
      </c>
      <c r="BY508" s="2">
        <v>7.5585910403960002</v>
      </c>
      <c r="BZ508" s="2">
        <v>-5.1543197310000011E-3</v>
      </c>
      <c r="CA508" s="1">
        <v>-6.8145072124869326E-4</v>
      </c>
      <c r="CC508" t="s">
        <v>898</v>
      </c>
      <c r="CE508" s="23">
        <v>6.8652602211509999</v>
      </c>
      <c r="CF508" s="23">
        <v>6.8124792035259993</v>
      </c>
      <c r="CG508" s="23">
        <v>-5.2781017625000537E-2</v>
      </c>
      <c r="CH508" s="24">
        <v>-7.6881306643539725E-3</v>
      </c>
      <c r="CI508" s="2">
        <v>7.5637453601270002</v>
      </c>
      <c r="CJ508" s="2">
        <v>7.6310853479540004</v>
      </c>
      <c r="CK508" s="2">
        <v>6.7339987827000236E-2</v>
      </c>
      <c r="CL508" s="1">
        <v>8.9029950931438489E-3</v>
      </c>
      <c r="CN508" s="25" t="s">
        <v>898</v>
      </c>
      <c r="CO508" s="27">
        <v>0</v>
      </c>
      <c r="CP508" s="27">
        <v>0.33592</v>
      </c>
      <c r="CQ508" s="28">
        <f t="shared" si="138"/>
        <v>-0.33592</v>
      </c>
      <c r="CR508" s="27">
        <f t="shared" si="139"/>
        <v>-0.33592</v>
      </c>
      <c r="CU508" s="30">
        <v>578</v>
      </c>
      <c r="CV508" s="30"/>
      <c r="CW508" s="31" t="s">
        <v>1057</v>
      </c>
      <c r="CX508" s="31" t="s">
        <v>897</v>
      </c>
      <c r="CY508" s="31" t="s">
        <v>1079</v>
      </c>
      <c r="CZ508" s="30"/>
      <c r="DA508" s="30"/>
      <c r="DB508" s="30"/>
      <c r="DC508" s="30"/>
      <c r="DD508" s="30"/>
      <c r="DE508" s="30"/>
      <c r="DF508" s="30"/>
      <c r="DG508" s="39"/>
      <c r="DK508" s="30">
        <v>554</v>
      </c>
      <c r="DL508" s="30"/>
    </row>
    <row r="509" spans="1:116" ht="15.75" x14ac:dyDescent="0.25">
      <c r="A509" t="s">
        <v>784</v>
      </c>
      <c r="B509" t="s">
        <v>900</v>
      </c>
      <c r="C509" s="52">
        <v>19.366532106057001</v>
      </c>
      <c r="D509" s="52">
        <v>19.750948987197997</v>
      </c>
      <c r="E509" s="52">
        <v>0.38441688114099648</v>
      </c>
      <c r="F509" s="124">
        <v>1.9849546580451943E-2</v>
      </c>
      <c r="G509" s="45">
        <v>19.507122348505998</v>
      </c>
      <c r="H509" s="45">
        <v>19.807861856763001</v>
      </c>
      <c r="I509" s="45">
        <v>0.3007395082570028</v>
      </c>
      <c r="J509" s="46">
        <v>1.5416907880317656E-2</v>
      </c>
      <c r="K509" s="47" t="s">
        <v>933</v>
      </c>
      <c r="L509" s="55">
        <f t="shared" si="136"/>
        <v>18.899072348505999</v>
      </c>
      <c r="M509" s="55">
        <f t="shared" si="137"/>
        <v>19.199811856763002</v>
      </c>
      <c r="N509" s="55">
        <f t="shared" si="140"/>
        <v>0.3007395082570028</v>
      </c>
      <c r="O509" s="129">
        <f t="shared" si="141"/>
        <v>1.5912924333599723E-2</v>
      </c>
      <c r="P509" s="54"/>
      <c r="Q509" s="42"/>
      <c r="R509" s="42"/>
      <c r="S509" s="42"/>
      <c r="T509" s="42"/>
      <c r="AB509" t="s">
        <v>900</v>
      </c>
      <c r="AC509" s="2">
        <v>19.366532106057001</v>
      </c>
      <c r="AD509" s="2">
        <v>19.352281211114001</v>
      </c>
      <c r="AE509" s="2">
        <v>-1.4250894943000247E-2</v>
      </c>
      <c r="AF509" s="1">
        <v>-7.3585166745176816E-4</v>
      </c>
      <c r="AG509" s="2">
        <v>19.507122348505998</v>
      </c>
      <c r="AH509" s="2">
        <v>19.495614378812</v>
      </c>
      <c r="AI509" s="2">
        <v>-1.1507969693997921E-2</v>
      </c>
      <c r="AJ509" s="1">
        <v>-5.8993681837850819E-4</v>
      </c>
      <c r="AM509" t="s">
        <v>900</v>
      </c>
      <c r="AN509" s="2">
        <v>19.366532106057001</v>
      </c>
      <c r="AO509" s="2">
        <v>19.309769333982999</v>
      </c>
      <c r="AP509" s="2">
        <v>-5.6762772074002044E-2</v>
      </c>
      <c r="AQ509" s="1">
        <v>-2.9309724509866764E-3</v>
      </c>
      <c r="AR509" s="2">
        <v>19.365932308784998</v>
      </c>
      <c r="AS509" s="2">
        <v>-5.997972720024336E-4</v>
      </c>
      <c r="AT509" s="1">
        <v>-3.0970814429643981E-5</v>
      </c>
      <c r="AU509" s="2">
        <v>19.509152027869998</v>
      </c>
      <c r="AV509" s="2">
        <v>0.14261992181299732</v>
      </c>
      <c r="AW509" s="1">
        <v>7.364246785741887E-3</v>
      </c>
      <c r="AX509" s="2">
        <v>19.343730888227</v>
      </c>
      <c r="AY509" s="2">
        <v>-2.2801217830000553E-2</v>
      </c>
      <c r="AZ509" s="1">
        <v>-1.1773516138632446E-3</v>
      </c>
      <c r="BA509" s="2">
        <v>19.369832301750002</v>
      </c>
      <c r="BB509" s="2">
        <v>3.3001956930007736E-3</v>
      </c>
      <c r="BC509" s="1">
        <v>1.704071578188548E-4</v>
      </c>
      <c r="BD509" s="2">
        <v>19.447583978879003</v>
      </c>
      <c r="BE509" s="2">
        <v>8.1051872822001769E-2</v>
      </c>
      <c r="BF509" s="1">
        <v>4.185151599581027E-3</v>
      </c>
      <c r="BG509" s="1"/>
      <c r="BH509" t="s">
        <v>900</v>
      </c>
      <c r="BI509" s="2">
        <v>19.507122348505998</v>
      </c>
      <c r="BJ509" s="2">
        <v>19.461613645116003</v>
      </c>
      <c r="BK509" s="2">
        <v>-4.550870338999502E-2</v>
      </c>
      <c r="BL509" s="1">
        <v>-2.3329275624028893E-3</v>
      </c>
      <c r="BM509" s="2">
        <v>19.506636860396</v>
      </c>
      <c r="BN509" s="2">
        <v>-4.8548810999804459E-4</v>
      </c>
      <c r="BO509" s="1">
        <v>-2.4887735942007199E-5</v>
      </c>
      <c r="BP509" s="2">
        <v>19.588180574181003</v>
      </c>
      <c r="BQ509" s="2">
        <v>8.1058225675004536E-2</v>
      </c>
      <c r="BR509" s="1">
        <v>4.1553143629722801E-3</v>
      </c>
      <c r="BS509" s="2">
        <v>19.488736625084002</v>
      </c>
      <c r="BT509" s="2">
        <v>-1.8385723421996403E-2</v>
      </c>
      <c r="BU509" s="1">
        <v>-9.4251335966037653E-4</v>
      </c>
      <c r="BV509" s="2">
        <v>19.509795390320001</v>
      </c>
      <c r="BW509" s="2">
        <v>2.6730418140026302E-3</v>
      </c>
      <c r="BX509" s="1">
        <v>1.3702901772220401E-4</v>
      </c>
      <c r="BY509" s="2">
        <v>19.548618932808999</v>
      </c>
      <c r="BZ509" s="2">
        <v>4.1496584303001072E-2</v>
      </c>
      <c r="CA509" s="1">
        <v>2.1272529879928287E-3</v>
      </c>
      <c r="CC509" t="s">
        <v>900</v>
      </c>
      <c r="CE509" s="23">
        <v>19.366532106057001</v>
      </c>
      <c r="CF509" s="23">
        <v>19.620017169268998</v>
      </c>
      <c r="CG509" s="23">
        <v>0.25348506321199693</v>
      </c>
      <c r="CH509" s="24">
        <v>1.3088820539673075E-2</v>
      </c>
      <c r="CI509" s="2">
        <v>19.507122348505998</v>
      </c>
      <c r="CJ509" s="2">
        <v>19.724865367630002</v>
      </c>
      <c r="CK509" s="2">
        <v>0.21774301912400418</v>
      </c>
      <c r="CL509" s="1">
        <v>1.1162231683069367E-2</v>
      </c>
      <c r="CN509" s="25" t="s">
        <v>900</v>
      </c>
      <c r="CO509" s="27">
        <v>6.7599999999999995E-4</v>
      </c>
      <c r="CP509" s="27">
        <v>0.60737399999999997</v>
      </c>
      <c r="CQ509" s="28">
        <f t="shared" si="138"/>
        <v>-0.60804999999999998</v>
      </c>
      <c r="CR509" s="27">
        <f t="shared" si="139"/>
        <v>-0.60804999999999998</v>
      </c>
      <c r="CU509" s="30">
        <v>579</v>
      </c>
      <c r="CV509" s="30"/>
      <c r="CW509" s="31" t="s">
        <v>1057</v>
      </c>
      <c r="CX509" s="31" t="s">
        <v>899</v>
      </c>
      <c r="CY509" s="31" t="s">
        <v>1080</v>
      </c>
      <c r="CZ509" s="30"/>
      <c r="DA509" s="30"/>
      <c r="DB509" s="30"/>
      <c r="DC509" s="30"/>
      <c r="DD509" s="30"/>
      <c r="DE509" s="30"/>
      <c r="DF509" s="30"/>
      <c r="DG509" s="39"/>
      <c r="DK509" s="30">
        <v>555</v>
      </c>
      <c r="DL509" s="30"/>
    </row>
    <row r="510" spans="1:116" ht="15.75" x14ac:dyDescent="0.25">
      <c r="B510" t="s">
        <v>902</v>
      </c>
      <c r="C510" s="52">
        <v>9.4309004833230006</v>
      </c>
      <c r="D510" s="52">
        <v>9.436330611340999</v>
      </c>
      <c r="E510" s="52">
        <v>5.4301280179984701E-3</v>
      </c>
      <c r="F510" s="124">
        <v>5.7578043873973228E-4</v>
      </c>
      <c r="G510" s="45">
        <v>9.6227132348740003</v>
      </c>
      <c r="H510" s="45">
        <v>9.6471530467619999</v>
      </c>
      <c r="I510" s="45">
        <v>2.4439811887999596E-2</v>
      </c>
      <c r="J510" s="46">
        <v>2.5398046571133855E-3</v>
      </c>
      <c r="K510" s="47" t="s">
        <v>933</v>
      </c>
      <c r="L510" s="55">
        <f t="shared" si="136"/>
        <v>9.228693234874001</v>
      </c>
      <c r="M510" s="55">
        <f t="shared" si="137"/>
        <v>9.2531330467620005</v>
      </c>
      <c r="N510" s="55">
        <f t="shared" si="140"/>
        <v>2.4439811887999596E-2</v>
      </c>
      <c r="O510" s="129">
        <f t="shared" si="141"/>
        <v>2.6482418762869705E-3</v>
      </c>
      <c r="P510" s="54"/>
      <c r="Q510" s="42"/>
      <c r="R510" s="42"/>
      <c r="S510" s="42"/>
      <c r="T510" s="42"/>
      <c r="AB510" t="s">
        <v>902</v>
      </c>
      <c r="AC510" s="2">
        <v>9.4309004833230006</v>
      </c>
      <c r="AD510" s="2">
        <v>9.4243563702319992</v>
      </c>
      <c r="AE510" s="2">
        <v>-6.5441130910013356E-3</v>
      </c>
      <c r="AF510" s="1">
        <v>-6.9390119242309105E-4</v>
      </c>
      <c r="AG510" s="2">
        <v>9.6227132348740003</v>
      </c>
      <c r="AH510" s="2">
        <v>9.6174779178299996</v>
      </c>
      <c r="AI510" s="2">
        <v>-5.2353170440007091E-3</v>
      </c>
      <c r="AJ510" s="1">
        <v>-5.4405830416178456E-4</v>
      </c>
      <c r="AM510" t="s">
        <v>902</v>
      </c>
      <c r="AN510" s="2">
        <v>9.4309004833230006</v>
      </c>
      <c r="AO510" s="2">
        <v>9.404534742380001</v>
      </c>
      <c r="AP510" s="2">
        <v>-2.6365740942999594E-2</v>
      </c>
      <c r="AQ510" s="1">
        <v>-2.795675873117639E-3</v>
      </c>
      <c r="AR510" s="2">
        <v>9.4306260710090015</v>
      </c>
      <c r="AS510" s="2">
        <v>-2.7441231399905064E-4</v>
      </c>
      <c r="AT510" s="1">
        <v>-2.9097148727664319E-5</v>
      </c>
      <c r="AU510" s="2">
        <v>9.8334466972410013</v>
      </c>
      <c r="AV510" s="2">
        <v>0.40254621391800072</v>
      </c>
      <c r="AW510" s="1">
        <v>4.2683751634304448E-2</v>
      </c>
      <c r="AX510" s="2">
        <v>9.4204057535340002</v>
      </c>
      <c r="AY510" s="2">
        <v>-1.0494729789000345E-2</v>
      </c>
      <c r="AZ510" s="1">
        <v>-1.1128025163194704E-3</v>
      </c>
      <c r="BA510" s="2">
        <v>9.4324087483980001</v>
      </c>
      <c r="BB510" s="2">
        <v>1.5082650749995707E-3</v>
      </c>
      <c r="BC510" s="1">
        <v>1.5992800238605952E-4</v>
      </c>
      <c r="BD510" s="2">
        <v>9.8335567213649995</v>
      </c>
      <c r="BE510" s="2">
        <v>0.4026562380419989</v>
      </c>
      <c r="BF510" s="1">
        <v>4.2695417977745641E-2</v>
      </c>
      <c r="BG510" s="1"/>
      <c r="BH510" t="s">
        <v>902</v>
      </c>
      <c r="BI510" s="2">
        <v>9.6227132348740003</v>
      </c>
      <c r="BJ510" s="2">
        <v>9.601806059386</v>
      </c>
      <c r="BK510" s="2">
        <v>-2.0907175488000362E-2</v>
      </c>
      <c r="BL510" s="1">
        <v>-2.172690277439627E-3</v>
      </c>
      <c r="BM510" s="2">
        <v>9.6224930698340003</v>
      </c>
      <c r="BN510" s="2">
        <v>-2.201650399999977E-4</v>
      </c>
      <c r="BO510" s="1">
        <v>-2.2879725772362221E-5</v>
      </c>
      <c r="BP510" s="2">
        <v>9.8877450620770002</v>
      </c>
      <c r="BQ510" s="2">
        <v>0.26503182720299989</v>
      </c>
      <c r="BR510" s="1">
        <v>2.7542317923648509E-2</v>
      </c>
      <c r="BS510" s="2">
        <v>9.6143324629839988</v>
      </c>
      <c r="BT510" s="2">
        <v>-8.380771890001526E-3</v>
      </c>
      <c r="BU510" s="1">
        <v>-8.7093646931392355E-4</v>
      </c>
      <c r="BV510" s="2">
        <v>9.6239243408200004</v>
      </c>
      <c r="BW510" s="2">
        <v>1.2111059460000462E-3</v>
      </c>
      <c r="BX510" s="1">
        <v>1.2585909155131384E-4</v>
      </c>
      <c r="BY510" s="2">
        <v>9.8902619873649993</v>
      </c>
      <c r="BZ510" s="2">
        <v>0.26754875249099896</v>
      </c>
      <c r="CA510" s="1">
        <v>2.7803878798067731E-2</v>
      </c>
      <c r="CC510" t="s">
        <v>902</v>
      </c>
      <c r="CE510" s="23">
        <v>9.4309004833230006</v>
      </c>
      <c r="CF510" s="23">
        <v>9.0292431559379995</v>
      </c>
      <c r="CG510" s="23">
        <v>-0.40165732738500104</v>
      </c>
      <c r="CH510" s="24">
        <v>-4.2589499072253609E-2</v>
      </c>
      <c r="CI510" s="2">
        <v>9.6227132348740003</v>
      </c>
      <c r="CJ510" s="2">
        <v>9.3754866015960001</v>
      </c>
      <c r="CK510" s="2">
        <v>-0.24722663327800021</v>
      </c>
      <c r="CL510" s="1">
        <v>-2.5691988033272967E-2</v>
      </c>
      <c r="CN510" s="25" t="s">
        <v>902</v>
      </c>
      <c r="CO510" s="27">
        <v>2.369E-3</v>
      </c>
      <c r="CP510" s="27">
        <v>0.39165100000000003</v>
      </c>
      <c r="CQ510" s="28">
        <f t="shared" si="138"/>
        <v>-0.39402000000000004</v>
      </c>
      <c r="CR510" s="27">
        <f t="shared" si="139"/>
        <v>-0.39402000000000004</v>
      </c>
      <c r="CU510" s="30">
        <v>580</v>
      </c>
      <c r="CV510" s="30"/>
      <c r="CW510" s="31" t="s">
        <v>1057</v>
      </c>
      <c r="CX510" s="31" t="s">
        <v>901</v>
      </c>
      <c r="CY510" s="31" t="s">
        <v>1081</v>
      </c>
      <c r="CZ510" s="30"/>
      <c r="DA510" s="30"/>
      <c r="DB510" s="30"/>
      <c r="DC510" s="30"/>
      <c r="DD510" s="30"/>
      <c r="DE510" s="30"/>
      <c r="DF510" s="30"/>
      <c r="DG510" s="39"/>
      <c r="DK510" s="30">
        <v>556</v>
      </c>
      <c r="DL510" s="30"/>
    </row>
    <row r="511" spans="1:116" ht="15.75" x14ac:dyDescent="0.25">
      <c r="AC511" s="2"/>
      <c r="AD511" s="2"/>
      <c r="AE511" s="2"/>
      <c r="AF511" s="1"/>
      <c r="AG511" s="2"/>
      <c r="AH511" s="2"/>
      <c r="AI511" s="2"/>
      <c r="AJ511" s="1"/>
      <c r="AN511" s="2"/>
      <c r="AO511" s="2"/>
      <c r="AP511" s="2"/>
      <c r="AQ511" s="1"/>
      <c r="AR511" s="2"/>
      <c r="AS511" s="2"/>
      <c r="AT511" s="1"/>
      <c r="AU511" s="2"/>
      <c r="AV511" s="2"/>
      <c r="AW511" s="1"/>
      <c r="AX511" s="2"/>
      <c r="AY511" s="2"/>
      <c r="AZ511" s="1"/>
      <c r="BA511" s="2"/>
      <c r="BB511" s="2"/>
      <c r="BC511" s="1"/>
      <c r="BD511" s="2"/>
      <c r="BE511" s="2"/>
      <c r="BF511" s="1"/>
      <c r="BG511" s="1"/>
      <c r="BI511" s="2"/>
      <c r="BJ511" s="2"/>
      <c r="BK511" s="2"/>
      <c r="BL511" s="1"/>
      <c r="BM511" s="2"/>
      <c r="BN511" s="2"/>
      <c r="BO511" s="1"/>
      <c r="BP511" s="2"/>
      <c r="BQ511" s="2"/>
      <c r="BR511" s="1"/>
      <c r="BS511" s="2"/>
      <c r="BT511" s="2"/>
      <c r="BU511" s="1"/>
      <c r="BV511" s="2"/>
      <c r="BW511" s="2"/>
      <c r="BX511" s="1"/>
      <c r="BY511" s="2"/>
      <c r="BZ511" s="2"/>
      <c r="CA511" s="1"/>
      <c r="CE511" s="23"/>
      <c r="CF511" s="23"/>
      <c r="CG511" s="23"/>
      <c r="CH511" s="24"/>
      <c r="CI511" s="2"/>
      <c r="CJ511" s="2"/>
      <c r="CK511" s="2"/>
      <c r="CL511" s="1"/>
      <c r="CN511" s="25"/>
      <c r="CO511" s="27"/>
      <c r="CP511" s="27"/>
      <c r="CQ511" s="28">
        <f t="shared" si="138"/>
        <v>0</v>
      </c>
      <c r="CR511" s="27">
        <f t="shared" si="139"/>
        <v>0</v>
      </c>
      <c r="CU511" s="30">
        <v>42</v>
      </c>
      <c r="CV511" s="30"/>
      <c r="CW511" s="31"/>
      <c r="CX511" s="31"/>
      <c r="CY511" s="31"/>
      <c r="CZ511" s="30"/>
      <c r="DA511" s="30"/>
      <c r="DB511" s="30"/>
      <c r="DF511" s="30"/>
      <c r="DG511" s="39"/>
      <c r="DK511" s="30">
        <v>557</v>
      </c>
      <c r="DL511" s="30"/>
    </row>
    <row r="512" spans="1:116" ht="15.75" x14ac:dyDescent="0.25">
      <c r="A512" t="s">
        <v>785</v>
      </c>
      <c r="AC512" s="2"/>
      <c r="AD512" s="2"/>
      <c r="AE512" s="2"/>
      <c r="AF512" s="1"/>
      <c r="AG512" s="2"/>
      <c r="AH512" s="2"/>
      <c r="AI512" s="2"/>
      <c r="AJ512" s="1"/>
      <c r="AN512" s="2"/>
      <c r="AO512" s="2"/>
      <c r="AP512" s="2"/>
      <c r="AQ512" s="1"/>
      <c r="AR512" s="2"/>
      <c r="AS512" s="2"/>
      <c r="AT512" s="1"/>
      <c r="AU512" s="2"/>
      <c r="AV512" s="2"/>
      <c r="AW512" s="1"/>
      <c r="AX512" s="2"/>
      <c r="AY512" s="2"/>
      <c r="AZ512" s="1"/>
      <c r="BA512" s="2"/>
      <c r="BB512" s="2"/>
      <c r="BC512" s="1"/>
      <c r="BD512" s="2"/>
      <c r="BE512" s="2"/>
      <c r="BF512" s="1"/>
      <c r="BG512" s="1"/>
      <c r="BI512" s="2"/>
      <c r="BJ512" s="2"/>
      <c r="BK512" s="2"/>
      <c r="BL512" s="1"/>
      <c r="BM512" s="2"/>
      <c r="BN512" s="2"/>
      <c r="BO512" s="1"/>
      <c r="BP512" s="2"/>
      <c r="BQ512" s="2"/>
      <c r="BR512" s="1"/>
      <c r="BS512" s="2"/>
      <c r="BT512" s="2"/>
      <c r="BU512" s="1"/>
      <c r="BV512" s="2"/>
      <c r="BW512" s="2"/>
      <c r="BX512" s="1"/>
      <c r="BY512" s="2"/>
      <c r="BZ512" s="2"/>
      <c r="CA512" s="1"/>
      <c r="CE512" s="23"/>
      <c r="CF512" s="23"/>
      <c r="CG512" s="23"/>
      <c r="CH512" s="24"/>
      <c r="CI512" s="2"/>
      <c r="CJ512" s="2"/>
      <c r="CK512" s="2"/>
      <c r="CL512" s="1"/>
      <c r="CN512" s="25"/>
      <c r="CO512" s="27"/>
      <c r="CP512" s="27"/>
      <c r="CQ512" s="28"/>
      <c r="CR512" s="27"/>
      <c r="CU512" s="30">
        <v>45</v>
      </c>
      <c r="CV512" s="30"/>
      <c r="CW512" s="31"/>
      <c r="CX512" s="32"/>
      <c r="CY512" s="32"/>
      <c r="CZ512" s="30"/>
      <c r="DA512" s="30"/>
      <c r="DB512" s="30"/>
      <c r="DF512" s="30"/>
      <c r="DG512" s="39"/>
      <c r="DK512" s="30">
        <v>558</v>
      </c>
      <c r="DL512" s="30"/>
    </row>
    <row r="513" spans="1:116" ht="15.75" x14ac:dyDescent="0.25">
      <c r="A513" t="s">
        <v>786</v>
      </c>
      <c r="AC513" s="2"/>
      <c r="AD513" s="2"/>
      <c r="AE513" s="2"/>
      <c r="AF513" s="1"/>
      <c r="AG513" s="2"/>
      <c r="AH513" s="2"/>
      <c r="AI513" s="2"/>
      <c r="AJ513" s="1"/>
      <c r="AN513" s="2"/>
      <c r="AO513" s="2"/>
      <c r="AP513" s="2"/>
      <c r="AQ513" s="1"/>
      <c r="AR513" s="2"/>
      <c r="AS513" s="2"/>
      <c r="AT513" s="1"/>
      <c r="AU513" s="2"/>
      <c r="AV513" s="2"/>
      <c r="AW513" s="1"/>
      <c r="AX513" s="2"/>
      <c r="AY513" s="2"/>
      <c r="AZ513" s="1"/>
      <c r="BA513" s="2"/>
      <c r="BB513" s="2"/>
      <c r="BC513" s="1"/>
      <c r="BD513" s="2"/>
      <c r="BE513" s="2"/>
      <c r="BF513" s="1"/>
      <c r="BG513" s="1"/>
      <c r="BI513" s="2"/>
      <c r="BJ513" s="2"/>
      <c r="BK513" s="2"/>
      <c r="BL513" s="1"/>
      <c r="BM513" s="2"/>
      <c r="BN513" s="2"/>
      <c r="BO513" s="1"/>
      <c r="BP513" s="2"/>
      <c r="BQ513" s="2"/>
      <c r="BR513" s="1"/>
      <c r="BS513" s="2"/>
      <c r="BT513" s="2"/>
      <c r="BU513" s="1"/>
      <c r="BV513" s="2"/>
      <c r="BW513" s="2"/>
      <c r="BX513" s="1"/>
      <c r="BY513" s="2"/>
      <c r="BZ513" s="2"/>
      <c r="CA513" s="1"/>
      <c r="CE513" s="23"/>
      <c r="CF513" s="23"/>
      <c r="CG513" s="23"/>
      <c r="CH513" s="24"/>
      <c r="CI513" s="2"/>
      <c r="CJ513" s="2"/>
      <c r="CK513" s="2"/>
      <c r="CL513" s="1"/>
      <c r="CN513" s="25"/>
      <c r="CO513" s="27"/>
      <c r="CP513" s="27"/>
      <c r="CQ513" s="28"/>
      <c r="CR513" s="27"/>
      <c r="CU513" s="30">
        <v>52</v>
      </c>
      <c r="CV513" s="30"/>
      <c r="CW513" s="31"/>
      <c r="CX513" s="32"/>
      <c r="CY513" s="32"/>
      <c r="CZ513" s="30"/>
      <c r="DA513" s="30"/>
      <c r="DB513" s="30"/>
      <c r="DF513" s="30"/>
      <c r="DG513" s="39"/>
      <c r="DK513" s="30">
        <v>559</v>
      </c>
      <c r="DL513" s="30"/>
    </row>
    <row r="514" spans="1:116" ht="15.75" x14ac:dyDescent="0.25">
      <c r="A514" t="s">
        <v>787</v>
      </c>
      <c r="AC514" s="2"/>
      <c r="AD514" s="2"/>
      <c r="AE514" s="2"/>
      <c r="AF514" s="1"/>
      <c r="AG514" s="2"/>
      <c r="AH514" s="2"/>
      <c r="AI514" s="2"/>
      <c r="AJ514" s="1"/>
      <c r="AN514" s="2"/>
      <c r="AO514" s="2"/>
      <c r="AP514" s="2"/>
      <c r="AQ514" s="1"/>
      <c r="AR514" s="2"/>
      <c r="AS514" s="2"/>
      <c r="AT514" s="1"/>
      <c r="AU514" s="2"/>
      <c r="AV514" s="2"/>
      <c r="AW514" s="1"/>
      <c r="AX514" s="2"/>
      <c r="AY514" s="2"/>
      <c r="AZ514" s="1"/>
      <c r="BA514" s="2"/>
      <c r="BB514" s="2"/>
      <c r="BC514" s="1"/>
      <c r="BD514" s="2"/>
      <c r="BE514" s="2"/>
      <c r="BF514" s="1"/>
      <c r="BG514" s="1"/>
      <c r="BI514" s="2"/>
      <c r="BJ514" s="2"/>
      <c r="BK514" s="2"/>
      <c r="BL514" s="1"/>
      <c r="BM514" s="2"/>
      <c r="BN514" s="2"/>
      <c r="BO514" s="1"/>
      <c r="BP514" s="2"/>
      <c r="BQ514" s="2"/>
      <c r="BR514" s="1"/>
      <c r="BS514" s="2"/>
      <c r="BT514" s="2"/>
      <c r="BU514" s="1"/>
      <c r="BV514" s="2"/>
      <c r="BW514" s="2"/>
      <c r="BX514" s="1"/>
      <c r="BY514" s="2"/>
      <c r="BZ514" s="2"/>
      <c r="CA514" s="1"/>
      <c r="CE514" s="23"/>
      <c r="CF514" s="23"/>
      <c r="CG514" s="23"/>
      <c r="CH514" s="24"/>
      <c r="CI514" s="2"/>
      <c r="CJ514" s="2"/>
      <c r="CK514" s="2"/>
      <c r="CL514" s="1"/>
      <c r="CN514" s="25"/>
      <c r="CO514" s="27"/>
      <c r="CP514" s="27"/>
      <c r="CQ514" s="28"/>
      <c r="CR514" s="27"/>
      <c r="CU514" s="30">
        <v>59</v>
      </c>
      <c r="CV514" s="30"/>
      <c r="CW514" s="31"/>
      <c r="CX514" s="32"/>
      <c r="CY514" s="32"/>
      <c r="CZ514" s="30"/>
      <c r="DA514" s="30"/>
      <c r="DB514" s="30"/>
      <c r="DF514" s="30"/>
      <c r="DG514" s="39"/>
      <c r="DK514" s="30">
        <v>560</v>
      </c>
      <c r="DL514" s="30"/>
    </row>
    <row r="515" spans="1:116" ht="15.75" x14ac:dyDescent="0.25">
      <c r="A515" t="s">
        <v>788</v>
      </c>
      <c r="AC515" s="2"/>
      <c r="AD515" s="2"/>
      <c r="AE515" s="2"/>
      <c r="AF515" s="1"/>
      <c r="AG515" s="2"/>
      <c r="AH515" s="2"/>
      <c r="AI515" s="2"/>
      <c r="AJ515" s="1"/>
      <c r="AN515" s="2"/>
      <c r="AO515" s="2"/>
      <c r="AP515" s="2"/>
      <c r="AQ515" s="1"/>
      <c r="AR515" s="2"/>
      <c r="AS515" s="2"/>
      <c r="AT515" s="1"/>
      <c r="AU515" s="2"/>
      <c r="AV515" s="2"/>
      <c r="AW515" s="1"/>
      <c r="AX515" s="2"/>
      <c r="AY515" s="2"/>
      <c r="AZ515" s="1"/>
      <c r="BA515" s="2"/>
      <c r="BB515" s="2"/>
      <c r="BC515" s="1"/>
      <c r="BD515" s="2"/>
      <c r="BE515" s="2"/>
      <c r="BF515" s="1"/>
      <c r="BG515" s="1"/>
      <c r="BI515" s="2"/>
      <c r="BJ515" s="2"/>
      <c r="BK515" s="2"/>
      <c r="BL515" s="1"/>
      <c r="BM515" s="2"/>
      <c r="BN515" s="2"/>
      <c r="BO515" s="1"/>
      <c r="BP515" s="2"/>
      <c r="BQ515" s="2"/>
      <c r="BR515" s="1"/>
      <c r="BS515" s="2"/>
      <c r="BT515" s="2"/>
      <c r="BU515" s="1"/>
      <c r="BV515" s="2"/>
      <c r="BW515" s="2"/>
      <c r="BX515" s="1"/>
      <c r="BY515" s="2"/>
      <c r="BZ515" s="2"/>
      <c r="CA515" s="1"/>
      <c r="CE515" s="23"/>
      <c r="CF515" s="23"/>
      <c r="CG515" s="23"/>
      <c r="CH515" s="24"/>
      <c r="CI515" s="2"/>
      <c r="CJ515" s="2"/>
      <c r="CK515" s="2"/>
      <c r="CL515" s="1"/>
      <c r="CN515" s="25"/>
      <c r="CO515" s="27"/>
      <c r="CP515" s="27"/>
      <c r="CQ515" s="28"/>
      <c r="CR515" s="27"/>
      <c r="CU515" s="30">
        <v>60</v>
      </c>
      <c r="CV515" s="30"/>
      <c r="CW515" s="31"/>
      <c r="CX515" s="32"/>
      <c r="CY515" s="32"/>
      <c r="CZ515" s="30"/>
      <c r="DA515" s="30"/>
      <c r="DB515" s="30"/>
      <c r="DF515" s="30"/>
      <c r="DG515" s="39"/>
      <c r="DK515" s="30">
        <v>561</v>
      </c>
      <c r="DL515" s="30"/>
    </row>
    <row r="516" spans="1:116" ht="15.75" x14ac:dyDescent="0.25">
      <c r="A516" t="s">
        <v>789</v>
      </c>
      <c r="AC516" s="2"/>
      <c r="AD516" s="2"/>
      <c r="AE516" s="2"/>
      <c r="AF516" s="1"/>
      <c r="AG516" s="2"/>
      <c r="AH516" s="2"/>
      <c r="AI516" s="2"/>
      <c r="AJ516" s="1"/>
      <c r="AN516" s="2"/>
      <c r="AO516" s="2"/>
      <c r="AP516" s="2"/>
      <c r="AQ516" s="1"/>
      <c r="AR516" s="2"/>
      <c r="AS516" s="2"/>
      <c r="AT516" s="1"/>
      <c r="AU516" s="2"/>
      <c r="AV516" s="2"/>
      <c r="AW516" s="1"/>
      <c r="AX516" s="2"/>
      <c r="AY516" s="2"/>
      <c r="AZ516" s="1"/>
      <c r="BA516" s="2"/>
      <c r="BB516" s="2"/>
      <c r="BC516" s="1"/>
      <c r="BD516" s="2"/>
      <c r="BE516" s="2"/>
      <c r="BF516" s="1"/>
      <c r="BG516" s="1"/>
      <c r="BI516" s="2"/>
      <c r="BJ516" s="2"/>
      <c r="BK516" s="2"/>
      <c r="BL516" s="1"/>
      <c r="BM516" s="2"/>
      <c r="BN516" s="2"/>
      <c r="BO516" s="1"/>
      <c r="BP516" s="2"/>
      <c r="BQ516" s="2"/>
      <c r="BR516" s="1"/>
      <c r="BS516" s="2"/>
      <c r="BT516" s="2"/>
      <c r="BU516" s="1"/>
      <c r="BV516" s="2"/>
      <c r="BW516" s="2"/>
      <c r="BX516" s="1"/>
      <c r="BY516" s="2"/>
      <c r="BZ516" s="2"/>
      <c r="CA516" s="1"/>
      <c r="CE516" s="23"/>
      <c r="CF516" s="23"/>
      <c r="CG516" s="23"/>
      <c r="CH516" s="24"/>
      <c r="CI516" s="2"/>
      <c r="CJ516" s="2"/>
      <c r="CK516" s="2"/>
      <c r="CL516" s="1"/>
      <c r="CN516" s="25"/>
      <c r="CO516" s="27"/>
      <c r="CP516" s="27"/>
      <c r="CQ516" s="28">
        <f>CH570-CO516-CP516</f>
        <v>0</v>
      </c>
      <c r="CR516" s="27">
        <f>CI570-CO516-CP516</f>
        <v>0</v>
      </c>
      <c r="CU516" s="30">
        <v>66</v>
      </c>
      <c r="CV516" s="30"/>
      <c r="CW516" s="30"/>
      <c r="CX516" s="30"/>
      <c r="CY516" s="30"/>
      <c r="CZ516" s="30"/>
      <c r="DA516" s="30"/>
      <c r="DB516" s="30"/>
      <c r="DF516" s="30"/>
      <c r="DG516" s="39"/>
      <c r="DK516" s="30">
        <v>562</v>
      </c>
      <c r="DL516" s="30"/>
    </row>
    <row r="517" spans="1:116" ht="15.75" x14ac:dyDescent="0.25">
      <c r="A517" t="s">
        <v>790</v>
      </c>
      <c r="AC517" s="2"/>
      <c r="AD517" s="2"/>
      <c r="AE517" s="2"/>
      <c r="AF517" s="1"/>
      <c r="AG517" s="2"/>
      <c r="AH517" s="2"/>
      <c r="AI517" s="2"/>
      <c r="AJ517" s="1"/>
      <c r="AN517" s="2"/>
      <c r="AO517" s="2"/>
      <c r="AP517" s="2"/>
      <c r="AQ517" s="1"/>
      <c r="AR517" s="2"/>
      <c r="AS517" s="2"/>
      <c r="AT517" s="1"/>
      <c r="AU517" s="2"/>
      <c r="AV517" s="2"/>
      <c r="AW517" s="1"/>
      <c r="AX517" s="2"/>
      <c r="AY517" s="2"/>
      <c r="AZ517" s="1"/>
      <c r="BA517" s="2"/>
      <c r="BB517" s="2"/>
      <c r="BC517" s="1"/>
      <c r="BD517" s="2"/>
      <c r="BE517" s="2"/>
      <c r="BF517" s="1"/>
      <c r="BG517" s="1"/>
      <c r="BI517" s="2"/>
      <c r="BJ517" s="2"/>
      <c r="BK517" s="2"/>
      <c r="BL517" s="1"/>
      <c r="BM517" s="2"/>
      <c r="BN517" s="2"/>
      <c r="BO517" s="1"/>
      <c r="BP517" s="2"/>
      <c r="BQ517" s="2"/>
      <c r="BR517" s="1"/>
      <c r="BS517" s="2"/>
      <c r="BT517" s="2"/>
      <c r="BU517" s="1"/>
      <c r="BV517" s="2"/>
      <c r="BW517" s="2"/>
      <c r="BX517" s="1"/>
      <c r="BY517" s="2"/>
      <c r="BZ517" s="2"/>
      <c r="CA517" s="1"/>
      <c r="CE517" s="23"/>
      <c r="CF517" s="23"/>
      <c r="CG517" s="23"/>
      <c r="CH517" s="24"/>
      <c r="CI517" s="2"/>
      <c r="CJ517" s="2"/>
      <c r="CK517" s="2"/>
      <c r="CL517" s="1"/>
      <c r="CN517" s="25"/>
      <c r="CO517" s="27"/>
      <c r="CP517" s="27"/>
      <c r="CQ517" s="28"/>
      <c r="CR517" s="27"/>
      <c r="CU517" s="30">
        <v>72</v>
      </c>
      <c r="CV517" s="30"/>
      <c r="CW517" s="30"/>
      <c r="CX517" s="30"/>
      <c r="CY517" s="30"/>
      <c r="CZ517" s="30"/>
      <c r="DA517" s="30"/>
      <c r="DB517" s="30"/>
      <c r="DF517" s="30"/>
      <c r="DG517" s="39"/>
      <c r="DK517" s="30">
        <v>563</v>
      </c>
      <c r="DL517" s="30"/>
    </row>
    <row r="518" spans="1:116" ht="15.75" x14ac:dyDescent="0.25">
      <c r="AC518" s="2"/>
      <c r="AD518" s="2"/>
      <c r="AE518" s="2"/>
      <c r="AF518" s="1"/>
      <c r="AG518" s="2"/>
      <c r="AH518" s="2"/>
      <c r="AI518" s="2"/>
      <c r="AJ518" s="1"/>
      <c r="AN518" s="2"/>
      <c r="AO518" s="2"/>
      <c r="AP518" s="2"/>
      <c r="AQ518" s="1"/>
      <c r="AR518" s="2"/>
      <c r="AS518" s="2"/>
      <c r="AT518" s="1"/>
      <c r="AU518" s="2"/>
      <c r="AV518" s="2"/>
      <c r="AW518" s="1"/>
      <c r="AX518" s="2"/>
      <c r="AY518" s="2"/>
      <c r="AZ518" s="1"/>
      <c r="BA518" s="2"/>
      <c r="BB518" s="2"/>
      <c r="BC518" s="1"/>
      <c r="BD518" s="2"/>
      <c r="BE518" s="2"/>
      <c r="BF518" s="1"/>
      <c r="BG518" s="1"/>
      <c r="BI518" s="2"/>
      <c r="BJ518" s="2"/>
      <c r="BK518" s="2"/>
      <c r="BL518" s="1"/>
      <c r="BM518" s="2"/>
      <c r="BN518" s="2"/>
      <c r="BO518" s="1"/>
      <c r="BP518" s="2"/>
      <c r="BQ518" s="2"/>
      <c r="BR518" s="1"/>
      <c r="BS518" s="2"/>
      <c r="BT518" s="2"/>
      <c r="BU518" s="1"/>
      <c r="BV518" s="2"/>
      <c r="BW518" s="2"/>
      <c r="BX518" s="1"/>
      <c r="BY518" s="2"/>
      <c r="BZ518" s="2"/>
      <c r="CA518" s="1"/>
      <c r="CE518" s="23"/>
      <c r="CF518" s="23"/>
      <c r="CG518" s="23"/>
      <c r="CH518" s="24"/>
      <c r="CI518" s="2"/>
      <c r="CJ518" s="2"/>
      <c r="CK518" s="2"/>
      <c r="CL518" s="1"/>
      <c r="CN518" s="25"/>
      <c r="CO518" s="27"/>
      <c r="CP518" s="27"/>
      <c r="CQ518" s="28"/>
      <c r="CR518" s="27"/>
      <c r="CU518" s="30">
        <v>78</v>
      </c>
      <c r="CV518" s="30"/>
      <c r="CW518" s="30"/>
      <c r="CX518" s="30"/>
      <c r="CY518" s="30"/>
      <c r="CZ518" s="30"/>
      <c r="DA518" s="30"/>
      <c r="DB518" s="30"/>
      <c r="DF518" s="30"/>
      <c r="DG518" s="39"/>
    </row>
    <row r="519" spans="1:116" ht="15.75" x14ac:dyDescent="0.25">
      <c r="AC519" s="2"/>
      <c r="AD519" s="2"/>
      <c r="AE519" s="2"/>
      <c r="AF519" s="1"/>
      <c r="AG519" s="2"/>
      <c r="AH519" s="2"/>
      <c r="AI519" s="2"/>
      <c r="AJ519" s="1"/>
      <c r="AN519" s="2"/>
      <c r="AO519" s="2"/>
      <c r="AP519" s="2"/>
      <c r="AQ519" s="1"/>
      <c r="AR519" s="2"/>
      <c r="AS519" s="2"/>
      <c r="AT519" s="1"/>
      <c r="AU519" s="2"/>
      <c r="AV519" s="2"/>
      <c r="AW519" s="1"/>
      <c r="AX519" s="2"/>
      <c r="AY519" s="2"/>
      <c r="AZ519" s="1"/>
      <c r="BA519" s="2"/>
      <c r="BB519" s="2"/>
      <c r="BC519" s="1"/>
      <c r="BD519" s="2"/>
      <c r="BE519" s="2"/>
      <c r="BF519" s="1"/>
      <c r="BG519" s="1"/>
      <c r="BI519" s="2"/>
      <c r="BJ519" s="2"/>
      <c r="BK519" s="2"/>
      <c r="BL519" s="1"/>
      <c r="BM519" s="2"/>
      <c r="BN519" s="2"/>
      <c r="BO519" s="1"/>
      <c r="BP519" s="2"/>
      <c r="BQ519" s="2"/>
      <c r="BR519" s="1"/>
      <c r="BS519" s="2"/>
      <c r="BT519" s="2"/>
      <c r="BU519" s="1"/>
      <c r="BV519" s="2"/>
      <c r="BW519" s="2"/>
      <c r="BX519" s="1"/>
      <c r="BY519" s="2"/>
      <c r="BZ519" s="2"/>
      <c r="CA519" s="1"/>
      <c r="CE519" s="23"/>
      <c r="CF519" s="23"/>
      <c r="CG519" s="23"/>
      <c r="CH519" s="24"/>
      <c r="CI519" s="2"/>
      <c r="CJ519" s="2"/>
      <c r="CK519" s="2"/>
      <c r="CL519" s="1"/>
      <c r="CN519" s="25"/>
      <c r="CO519" s="27"/>
      <c r="CP519" s="27"/>
      <c r="CQ519" s="28"/>
      <c r="CR519" s="27"/>
      <c r="CU519" s="30">
        <v>84</v>
      </c>
      <c r="CV519" s="30"/>
      <c r="CW519" s="30"/>
      <c r="CX519" s="30"/>
      <c r="CY519" s="30"/>
      <c r="CZ519" s="30"/>
      <c r="DA519" s="30"/>
      <c r="DB519" s="30"/>
      <c r="DF519" s="30"/>
      <c r="DG519" s="39"/>
    </row>
    <row r="520" spans="1:116" ht="15.75" x14ac:dyDescent="0.25">
      <c r="AC520" s="2"/>
      <c r="AD520" s="2"/>
      <c r="AE520" s="2"/>
      <c r="AF520" s="1"/>
      <c r="AG520" s="2"/>
      <c r="AH520" s="2"/>
      <c r="AI520" s="2"/>
      <c r="AJ520" s="1"/>
      <c r="AN520" s="2"/>
      <c r="AO520" s="2"/>
      <c r="AP520" s="2"/>
      <c r="AQ520" s="1"/>
      <c r="AR520" s="2"/>
      <c r="AS520" s="2"/>
      <c r="AT520" s="1"/>
      <c r="AU520" s="2"/>
      <c r="AV520" s="2"/>
      <c r="AW520" s="1"/>
      <c r="AX520" s="2"/>
      <c r="AY520" s="2"/>
      <c r="AZ520" s="1"/>
      <c r="BA520" s="2"/>
      <c r="BB520" s="2"/>
      <c r="BC520" s="1"/>
      <c r="BD520" s="2"/>
      <c r="BE520" s="2"/>
      <c r="BF520" s="1"/>
      <c r="BG520" s="1"/>
      <c r="BI520" s="2"/>
      <c r="BJ520" s="2"/>
      <c r="BK520" s="2"/>
      <c r="BL520" s="1"/>
      <c r="BM520" s="2"/>
      <c r="BN520" s="2"/>
      <c r="BO520" s="1"/>
      <c r="BP520" s="2"/>
      <c r="BQ520" s="2"/>
      <c r="BR520" s="1"/>
      <c r="BS520" s="2"/>
      <c r="BT520" s="2"/>
      <c r="BU520" s="1"/>
      <c r="BV520" s="2"/>
      <c r="BW520" s="2"/>
      <c r="BX520" s="1"/>
      <c r="BY520" s="2"/>
      <c r="BZ520" s="2"/>
      <c r="CA520" s="1"/>
      <c r="CE520" s="23"/>
      <c r="CF520" s="23"/>
      <c r="CG520" s="23"/>
      <c r="CH520" s="24"/>
      <c r="CI520" s="2"/>
      <c r="CJ520" s="2"/>
      <c r="CK520" s="2"/>
      <c r="CL520" s="1"/>
      <c r="CN520" s="25"/>
      <c r="CO520" s="27"/>
      <c r="CP520" s="27"/>
      <c r="CQ520" s="28"/>
      <c r="CR520" s="27"/>
      <c r="CU520" s="30">
        <v>86</v>
      </c>
      <c r="CV520" s="30"/>
      <c r="CW520" s="30"/>
      <c r="CX520" s="30"/>
      <c r="CY520" s="30"/>
      <c r="CZ520" s="30"/>
      <c r="DA520" s="30"/>
      <c r="DB520" s="30"/>
      <c r="DF520" s="30"/>
      <c r="DG520" s="39"/>
    </row>
    <row r="521" spans="1:116" ht="15.75" x14ac:dyDescent="0.25">
      <c r="A521" t="s">
        <v>791</v>
      </c>
      <c r="AC521" s="2"/>
      <c r="AD521" s="2"/>
      <c r="AE521" s="2"/>
      <c r="AF521" s="1"/>
      <c r="AG521" s="2"/>
      <c r="AH521" s="2"/>
      <c r="AI521" s="2"/>
      <c r="AJ521" s="1"/>
      <c r="AN521" s="2"/>
      <c r="AO521" s="2"/>
      <c r="AP521" s="2"/>
      <c r="AQ521" s="1"/>
      <c r="AR521" s="2"/>
      <c r="AS521" s="2"/>
      <c r="AT521" s="1"/>
      <c r="AU521" s="2"/>
      <c r="AV521" s="2"/>
      <c r="AW521" s="1"/>
      <c r="AX521" s="2"/>
      <c r="AY521" s="2"/>
      <c r="AZ521" s="1"/>
      <c r="BA521" s="2"/>
      <c r="BB521" s="2"/>
      <c r="BC521" s="1"/>
      <c r="BD521" s="2"/>
      <c r="BE521" s="2"/>
      <c r="BF521" s="1"/>
      <c r="BG521" s="1"/>
      <c r="BI521" s="2"/>
      <c r="BJ521" s="2"/>
      <c r="BK521" s="2"/>
      <c r="BL521" s="1"/>
      <c r="BM521" s="2"/>
      <c r="BN521" s="2"/>
      <c r="BO521" s="1"/>
      <c r="BP521" s="2"/>
      <c r="BQ521" s="2"/>
      <c r="BR521" s="1"/>
      <c r="BS521" s="2"/>
      <c r="BT521" s="2"/>
      <c r="BU521" s="1"/>
      <c r="BV521" s="2"/>
      <c r="BW521" s="2"/>
      <c r="BX521" s="1"/>
      <c r="BY521" s="2"/>
      <c r="BZ521" s="2"/>
      <c r="CA521" s="1"/>
      <c r="CE521" s="23"/>
      <c r="CF521" s="23"/>
      <c r="CG521" s="23"/>
      <c r="CH521" s="24"/>
      <c r="CI521" s="2"/>
      <c r="CJ521" s="2"/>
      <c r="CK521" s="2"/>
      <c r="CL521" s="1"/>
      <c r="CN521" s="25"/>
      <c r="CO521" s="27"/>
      <c r="CP521" s="27"/>
      <c r="CQ521" s="28"/>
      <c r="CR521" s="27"/>
      <c r="CU521" s="30">
        <v>89</v>
      </c>
      <c r="CV521" s="30"/>
      <c r="CW521" s="30"/>
      <c r="CX521" s="30"/>
      <c r="CY521" s="30"/>
      <c r="CZ521" s="30"/>
      <c r="DA521" s="30"/>
      <c r="DB521" s="30"/>
      <c r="DF521" s="30"/>
      <c r="DG521" s="39"/>
    </row>
    <row r="522" spans="1:116" ht="15.75" x14ac:dyDescent="0.25">
      <c r="A522" t="s">
        <v>792</v>
      </c>
      <c r="AC522" s="2"/>
      <c r="AD522" s="2"/>
      <c r="AE522" s="2"/>
      <c r="AF522" s="1"/>
      <c r="AG522" s="2"/>
      <c r="AH522" s="2"/>
      <c r="AI522" s="2"/>
      <c r="AJ522" s="1"/>
      <c r="AN522" s="2"/>
      <c r="AO522" s="2"/>
      <c r="AP522" s="2"/>
      <c r="AQ522" s="1"/>
      <c r="AR522" s="2"/>
      <c r="AS522" s="2"/>
      <c r="AT522" s="1"/>
      <c r="AU522" s="2"/>
      <c r="AV522" s="2"/>
      <c r="AW522" s="1"/>
      <c r="AX522" s="2"/>
      <c r="AY522" s="2"/>
      <c r="AZ522" s="1"/>
      <c r="BA522" s="2"/>
      <c r="BB522" s="2"/>
      <c r="BC522" s="1"/>
      <c r="BD522" s="2"/>
      <c r="BE522" s="2"/>
      <c r="BF522" s="1"/>
      <c r="BG522" s="1"/>
      <c r="BI522" s="2"/>
      <c r="BJ522" s="2"/>
      <c r="BK522" s="2"/>
      <c r="BL522" s="1"/>
      <c r="BM522" s="2"/>
      <c r="BN522" s="2"/>
      <c r="BO522" s="1"/>
      <c r="BP522" s="2"/>
      <c r="BQ522" s="2"/>
      <c r="BR522" s="1"/>
      <c r="BS522" s="2"/>
      <c r="BT522" s="2"/>
      <c r="BU522" s="1"/>
      <c r="BV522" s="2"/>
      <c r="BW522" s="2"/>
      <c r="BX522" s="1"/>
      <c r="BY522" s="2"/>
      <c r="BZ522" s="2"/>
      <c r="CA522" s="1"/>
      <c r="CE522" s="23"/>
      <c r="CF522" s="23"/>
      <c r="CG522" s="23"/>
      <c r="CH522" s="24"/>
      <c r="CI522" s="2"/>
      <c r="CJ522" s="2"/>
      <c r="CK522" s="2"/>
      <c r="CL522" s="1"/>
      <c r="CN522" s="25"/>
      <c r="CO522" s="27"/>
      <c r="CP522" s="27"/>
      <c r="CQ522" s="28"/>
      <c r="CR522" s="27"/>
      <c r="CU522" s="30">
        <v>103</v>
      </c>
      <c r="CV522" s="30"/>
      <c r="CW522" s="30"/>
      <c r="CX522" s="30"/>
      <c r="CY522" s="30"/>
      <c r="CZ522" s="30"/>
      <c r="DA522" s="30"/>
      <c r="DB522" s="30"/>
      <c r="DF522" s="30"/>
      <c r="DG522" s="39"/>
    </row>
    <row r="523" spans="1:116" ht="15.75" x14ac:dyDescent="0.25">
      <c r="A523" t="s">
        <v>793</v>
      </c>
      <c r="AC523" s="2"/>
      <c r="AD523" s="2"/>
      <c r="AE523" s="2"/>
      <c r="AF523" s="1"/>
      <c r="AG523" s="2"/>
      <c r="AH523" s="2"/>
      <c r="AI523" s="2"/>
      <c r="AJ523" s="1"/>
      <c r="AN523" s="2"/>
      <c r="AO523" s="2"/>
      <c r="AP523" s="2"/>
      <c r="AQ523" s="1"/>
      <c r="AR523" s="2"/>
      <c r="AS523" s="2"/>
      <c r="AT523" s="1"/>
      <c r="AU523" s="2"/>
      <c r="AV523" s="2"/>
      <c r="AW523" s="1"/>
      <c r="AX523" s="2"/>
      <c r="AY523" s="2"/>
      <c r="AZ523" s="1"/>
      <c r="BA523" s="2"/>
      <c r="BB523" s="2"/>
      <c r="BC523" s="1"/>
      <c r="BD523" s="2"/>
      <c r="BE523" s="2"/>
      <c r="BF523" s="1"/>
      <c r="BG523" s="1"/>
      <c r="BI523" s="2"/>
      <c r="BJ523" s="2"/>
      <c r="BK523" s="2"/>
      <c r="BL523" s="1"/>
      <c r="BM523" s="2"/>
      <c r="BN523" s="2"/>
      <c r="BO523" s="1"/>
      <c r="BP523" s="2"/>
      <c r="BQ523" s="2"/>
      <c r="BR523" s="1"/>
      <c r="BS523" s="2"/>
      <c r="BT523" s="2"/>
      <c r="BU523" s="1"/>
      <c r="BV523" s="2"/>
      <c r="BW523" s="2"/>
      <c r="BX523" s="1"/>
      <c r="BY523" s="2"/>
      <c r="BZ523" s="2"/>
      <c r="CA523" s="1"/>
      <c r="CE523" s="23"/>
      <c r="CF523" s="23"/>
      <c r="CG523" s="23"/>
      <c r="CH523" s="24"/>
      <c r="CI523" s="2"/>
      <c r="CJ523" s="2"/>
      <c r="CK523" s="2"/>
      <c r="CL523" s="1"/>
      <c r="CN523" s="25"/>
      <c r="CO523" s="27"/>
      <c r="CP523" s="27"/>
      <c r="CQ523" s="28"/>
      <c r="CR523" s="27"/>
      <c r="CU523" s="30">
        <v>112</v>
      </c>
      <c r="CV523" s="30"/>
      <c r="CW523" s="30"/>
      <c r="CX523" s="30"/>
      <c r="CY523" s="30"/>
      <c r="CZ523" s="30"/>
      <c r="DA523" s="30"/>
      <c r="DB523" s="30"/>
      <c r="DF523" s="30"/>
      <c r="DG523" s="39"/>
    </row>
    <row r="524" spans="1:116" ht="15.75" x14ac:dyDescent="0.25">
      <c r="A524" t="s">
        <v>794</v>
      </c>
      <c r="AC524" s="2"/>
      <c r="AD524" s="2"/>
      <c r="AE524" s="2"/>
      <c r="AF524" s="1"/>
      <c r="AG524" s="2"/>
      <c r="AH524" s="2"/>
      <c r="AI524" s="2"/>
      <c r="AJ524" s="1"/>
      <c r="AN524" s="2"/>
      <c r="AO524" s="2"/>
      <c r="AP524" s="2"/>
      <c r="AQ524" s="1"/>
      <c r="AR524" s="2"/>
      <c r="AS524" s="2"/>
      <c r="AT524" s="1"/>
      <c r="AU524" s="2"/>
      <c r="AV524" s="2"/>
      <c r="AW524" s="1"/>
      <c r="AX524" s="2"/>
      <c r="AY524" s="2"/>
      <c r="AZ524" s="1"/>
      <c r="BA524" s="2"/>
      <c r="BB524" s="2"/>
      <c r="BC524" s="1"/>
      <c r="BD524" s="2"/>
      <c r="BE524" s="2"/>
      <c r="BF524" s="1"/>
      <c r="BG524" s="1"/>
      <c r="BI524" s="2"/>
      <c r="BJ524" s="2"/>
      <c r="BK524" s="2"/>
      <c r="BL524" s="1"/>
      <c r="BM524" s="2"/>
      <c r="BN524" s="2"/>
      <c r="BO524" s="1"/>
      <c r="BP524" s="2"/>
      <c r="BQ524" s="2"/>
      <c r="BR524" s="1"/>
      <c r="BS524" s="2"/>
      <c r="BT524" s="2"/>
      <c r="BU524" s="1"/>
      <c r="BV524" s="2"/>
      <c r="BW524" s="2"/>
      <c r="BX524" s="1"/>
      <c r="BY524" s="2"/>
      <c r="BZ524" s="2"/>
      <c r="CA524" s="1"/>
      <c r="CE524" s="23"/>
      <c r="CF524" s="23"/>
      <c r="CG524" s="23"/>
      <c r="CH524" s="24"/>
      <c r="CI524" s="2"/>
      <c r="CJ524" s="2"/>
      <c r="CK524" s="2"/>
      <c r="CL524" s="1"/>
      <c r="CN524" s="25"/>
      <c r="CO524" s="27"/>
      <c r="CP524" s="27"/>
      <c r="CQ524" s="28"/>
      <c r="CR524" s="27"/>
      <c r="CU524" s="30">
        <v>120</v>
      </c>
      <c r="CV524" s="30"/>
      <c r="CW524" s="30"/>
      <c r="CX524" s="30"/>
      <c r="CY524" s="30"/>
      <c r="CZ524" s="30"/>
      <c r="DA524" s="30"/>
      <c r="DB524" s="30"/>
      <c r="DF524" s="30"/>
      <c r="DG524" s="39"/>
    </row>
    <row r="525" spans="1:116" ht="15.75" x14ac:dyDescent="0.25">
      <c r="A525" t="s">
        <v>795</v>
      </c>
      <c r="AC525" s="2"/>
      <c r="AD525" s="2"/>
      <c r="AE525" s="2"/>
      <c r="AF525" s="1"/>
      <c r="AG525" s="2"/>
      <c r="AH525" s="2"/>
      <c r="AI525" s="2"/>
      <c r="AJ525" s="1"/>
      <c r="AN525" s="2"/>
      <c r="AO525" s="2"/>
      <c r="AP525" s="2"/>
      <c r="AQ525" s="1"/>
      <c r="AR525" s="2"/>
      <c r="AS525" s="2"/>
      <c r="AT525" s="1"/>
      <c r="AU525" s="2"/>
      <c r="AV525" s="2"/>
      <c r="AW525" s="1"/>
      <c r="AX525" s="2"/>
      <c r="AY525" s="2"/>
      <c r="AZ525" s="1"/>
      <c r="BA525" s="2"/>
      <c r="BB525" s="2"/>
      <c r="BC525" s="1"/>
      <c r="BD525" s="2"/>
      <c r="BE525" s="2"/>
      <c r="BF525" s="1"/>
      <c r="BG525" s="1"/>
      <c r="BI525" s="2"/>
      <c r="BJ525" s="2"/>
      <c r="BK525" s="2"/>
      <c r="BL525" s="1"/>
      <c r="BM525" s="2"/>
      <c r="BN525" s="2"/>
      <c r="BO525" s="1"/>
      <c r="BP525" s="2"/>
      <c r="BQ525" s="2"/>
      <c r="BR525" s="1"/>
      <c r="BS525" s="2"/>
      <c r="BT525" s="2"/>
      <c r="BU525" s="1"/>
      <c r="BV525" s="2"/>
      <c r="BW525" s="2"/>
      <c r="BX525" s="1"/>
      <c r="BY525" s="2"/>
      <c r="BZ525" s="2"/>
      <c r="CA525" s="1"/>
      <c r="CE525" s="23"/>
      <c r="CF525" s="23"/>
      <c r="CG525" s="23"/>
      <c r="CH525" s="24"/>
      <c r="CI525" s="2"/>
      <c r="CJ525" s="2"/>
      <c r="CK525" s="2"/>
      <c r="CL525" s="1"/>
      <c r="CN525" s="25"/>
      <c r="CO525" s="27"/>
      <c r="CP525" s="27"/>
      <c r="CQ525" s="28"/>
      <c r="CR525" s="27"/>
      <c r="CU525" s="30">
        <v>129</v>
      </c>
      <c r="CV525" s="30"/>
      <c r="CW525" s="30"/>
      <c r="CX525" s="30"/>
      <c r="CY525" s="30"/>
      <c r="CZ525" s="30"/>
      <c r="DA525" s="30"/>
      <c r="DB525" s="30"/>
      <c r="DF525" s="30"/>
      <c r="DG525" s="39"/>
    </row>
    <row r="526" spans="1:116" ht="15.75" x14ac:dyDescent="0.25">
      <c r="AC526" s="2"/>
      <c r="AD526" s="2"/>
      <c r="AE526" s="2"/>
      <c r="AF526" s="1"/>
      <c r="AG526" s="2"/>
      <c r="AH526" s="2"/>
      <c r="AI526" s="2"/>
      <c r="AJ526" s="1"/>
      <c r="AN526" s="2"/>
      <c r="AO526" s="2"/>
      <c r="AP526" s="2"/>
      <c r="AQ526" s="1"/>
      <c r="AR526" s="2"/>
      <c r="AS526" s="2"/>
      <c r="AT526" s="1"/>
      <c r="AU526" s="2"/>
      <c r="AV526" s="2"/>
      <c r="AW526" s="1"/>
      <c r="AX526" s="2"/>
      <c r="AY526" s="2"/>
      <c r="AZ526" s="1"/>
      <c r="BA526" s="2"/>
      <c r="BB526" s="2"/>
      <c r="BC526" s="1"/>
      <c r="BD526" s="2"/>
      <c r="BE526" s="2"/>
      <c r="BF526" s="1"/>
      <c r="BG526" s="1"/>
      <c r="BI526" s="2"/>
      <c r="BJ526" s="2"/>
      <c r="BK526" s="2"/>
      <c r="BL526" s="1"/>
      <c r="BM526" s="2"/>
      <c r="BN526" s="2"/>
      <c r="BO526" s="1"/>
      <c r="BP526" s="2"/>
      <c r="BQ526" s="2"/>
      <c r="BR526" s="1"/>
      <c r="BS526" s="2"/>
      <c r="BT526" s="2"/>
      <c r="BU526" s="1"/>
      <c r="BV526" s="2"/>
      <c r="BW526" s="2"/>
      <c r="BX526" s="1"/>
      <c r="BY526" s="2"/>
      <c r="BZ526" s="2"/>
      <c r="CA526" s="1"/>
      <c r="CE526" s="23"/>
      <c r="CF526" s="23"/>
      <c r="CG526" s="23"/>
      <c r="CH526" s="24"/>
      <c r="CI526" s="2"/>
      <c r="CJ526" s="2"/>
      <c r="CK526" s="2"/>
      <c r="CL526" s="1"/>
      <c r="CN526" s="25"/>
      <c r="CO526" s="27"/>
      <c r="CP526" s="27"/>
      <c r="CQ526" s="28"/>
      <c r="CR526" s="27"/>
      <c r="CU526" s="30">
        <v>140</v>
      </c>
      <c r="CV526" s="30"/>
      <c r="CW526" s="30"/>
      <c r="CX526" s="30"/>
      <c r="CY526" s="30"/>
      <c r="CZ526" s="30"/>
      <c r="DA526" s="30"/>
      <c r="DB526" s="30"/>
      <c r="DF526" s="30"/>
      <c r="DG526" s="39"/>
    </row>
    <row r="527" spans="1:116" ht="15.75" x14ac:dyDescent="0.25">
      <c r="A527" t="s">
        <v>796</v>
      </c>
      <c r="AC527" s="2"/>
      <c r="AD527" s="2"/>
      <c r="AE527" s="2"/>
      <c r="AF527" s="1"/>
      <c r="AG527" s="2"/>
      <c r="AH527" s="2"/>
      <c r="AI527" s="2"/>
      <c r="AJ527" s="1"/>
      <c r="AN527" s="2"/>
      <c r="AO527" s="2"/>
      <c r="AP527" s="2"/>
      <c r="AQ527" s="1"/>
      <c r="AR527" s="2"/>
      <c r="AS527" s="2"/>
      <c r="AT527" s="1"/>
      <c r="AU527" s="2"/>
      <c r="AV527" s="2"/>
      <c r="AW527" s="1"/>
      <c r="AX527" s="2"/>
      <c r="AY527" s="2"/>
      <c r="AZ527" s="1"/>
      <c r="BA527" s="2"/>
      <c r="BB527" s="2"/>
      <c r="BC527" s="1"/>
      <c r="BD527" s="2"/>
      <c r="BE527" s="2"/>
      <c r="BF527" s="1"/>
      <c r="BG527" s="1"/>
      <c r="BI527" s="2"/>
      <c r="BJ527" s="2"/>
      <c r="BK527" s="2"/>
      <c r="BL527" s="1"/>
      <c r="BM527" s="2"/>
      <c r="BN527" s="2"/>
      <c r="BO527" s="1"/>
      <c r="BP527" s="2"/>
      <c r="BQ527" s="2"/>
      <c r="BR527" s="1"/>
      <c r="BS527" s="2"/>
      <c r="BT527" s="2"/>
      <c r="BU527" s="1"/>
      <c r="BV527" s="2"/>
      <c r="BW527" s="2"/>
      <c r="BX527" s="1"/>
      <c r="BY527" s="2"/>
      <c r="BZ527" s="2"/>
      <c r="CA527" s="1"/>
      <c r="CE527" s="23"/>
      <c r="CF527" s="23"/>
      <c r="CG527" s="23"/>
      <c r="CH527" s="24"/>
      <c r="CI527" s="2"/>
      <c r="CJ527" s="2"/>
      <c r="CK527" s="2"/>
      <c r="CL527" s="1"/>
      <c r="CN527" s="25"/>
      <c r="CO527" s="27"/>
      <c r="CP527" s="27"/>
      <c r="CQ527" s="28"/>
      <c r="CR527" s="27"/>
      <c r="CU527" s="30">
        <v>149</v>
      </c>
      <c r="CV527" s="30"/>
      <c r="CW527" s="30"/>
      <c r="CX527" s="30"/>
      <c r="CY527" s="30"/>
      <c r="CZ527" s="30"/>
      <c r="DA527" s="30"/>
      <c r="DB527" s="30"/>
      <c r="DF527" s="30"/>
      <c r="DG527" s="39"/>
    </row>
    <row r="528" spans="1:116" ht="15.75" x14ac:dyDescent="0.25">
      <c r="A528" t="s">
        <v>797</v>
      </c>
      <c r="AC528" s="2"/>
      <c r="AD528" s="2"/>
      <c r="AE528" s="2"/>
      <c r="AF528" s="1"/>
      <c r="AG528" s="2"/>
      <c r="AH528" s="2"/>
      <c r="AI528" s="2"/>
      <c r="AJ528" s="1"/>
      <c r="AN528" s="2"/>
      <c r="AO528" s="2"/>
      <c r="AP528" s="2"/>
      <c r="AQ528" s="1"/>
      <c r="AR528" s="2"/>
      <c r="AS528" s="2"/>
      <c r="AT528" s="1"/>
      <c r="AU528" s="2"/>
      <c r="AV528" s="2"/>
      <c r="AW528" s="1"/>
      <c r="AX528" s="2"/>
      <c r="AY528" s="2"/>
      <c r="AZ528" s="1"/>
      <c r="BA528" s="2"/>
      <c r="BB528" s="2"/>
      <c r="BC528" s="1"/>
      <c r="BD528" s="2"/>
      <c r="BE528" s="2"/>
      <c r="BF528" s="1"/>
      <c r="BG528" s="1"/>
      <c r="BI528" s="2"/>
      <c r="BJ528" s="2"/>
      <c r="BK528" s="2"/>
      <c r="BL528" s="1"/>
      <c r="BM528" s="2"/>
      <c r="BN528" s="2"/>
      <c r="BO528" s="1"/>
      <c r="BP528" s="2"/>
      <c r="BQ528" s="2"/>
      <c r="BR528" s="1"/>
      <c r="BS528" s="2"/>
      <c r="BT528" s="2"/>
      <c r="BU528" s="1"/>
      <c r="BV528" s="2"/>
      <c r="BW528" s="2"/>
      <c r="BX528" s="1"/>
      <c r="BY528" s="2"/>
      <c r="BZ528" s="2"/>
      <c r="CA528" s="1"/>
      <c r="CE528" s="23"/>
      <c r="CF528" s="23"/>
      <c r="CG528" s="23"/>
      <c r="CH528" s="24"/>
      <c r="CI528" s="2"/>
      <c r="CJ528" s="2"/>
      <c r="CK528" s="2"/>
      <c r="CL528" s="1"/>
      <c r="CN528" s="25"/>
      <c r="CO528" s="27"/>
      <c r="CP528" s="27"/>
      <c r="CQ528" s="28"/>
      <c r="CR528" s="27"/>
      <c r="CU528" s="30">
        <v>151</v>
      </c>
      <c r="CV528" s="30"/>
      <c r="CW528" s="30"/>
      <c r="CX528" s="30"/>
      <c r="CY528" s="30"/>
      <c r="CZ528" s="30"/>
      <c r="DA528" s="30"/>
      <c r="DB528" s="30"/>
      <c r="DF528" s="30"/>
      <c r="DG528" s="39"/>
    </row>
    <row r="529" spans="1:111" ht="15.75" x14ac:dyDescent="0.25">
      <c r="A529" t="s">
        <v>798</v>
      </c>
      <c r="AC529" s="2"/>
      <c r="AD529" s="2"/>
      <c r="AE529" s="2"/>
      <c r="AF529" s="1"/>
      <c r="AG529" s="2"/>
      <c r="AH529" s="2"/>
      <c r="AI529" s="2"/>
      <c r="AJ529" s="1"/>
      <c r="AN529" s="2"/>
      <c r="AO529" s="2"/>
      <c r="AP529" s="2"/>
      <c r="AQ529" s="1"/>
      <c r="AR529" s="2"/>
      <c r="AS529" s="2"/>
      <c r="AT529" s="1"/>
      <c r="AU529" s="2"/>
      <c r="AV529" s="2"/>
      <c r="AW529" s="1"/>
      <c r="AX529" s="2"/>
      <c r="AY529" s="2"/>
      <c r="AZ529" s="1"/>
      <c r="BA529" s="2"/>
      <c r="BB529" s="2"/>
      <c r="BC529" s="1"/>
      <c r="BD529" s="2"/>
      <c r="BE529" s="2"/>
      <c r="BF529" s="1"/>
      <c r="BG529" s="1"/>
      <c r="BI529" s="2"/>
      <c r="BJ529" s="2"/>
      <c r="BK529" s="2"/>
      <c r="BL529" s="1"/>
      <c r="BM529" s="2"/>
      <c r="BN529" s="2"/>
      <c r="BO529" s="1"/>
      <c r="BP529" s="2"/>
      <c r="BQ529" s="2"/>
      <c r="BR529" s="1"/>
      <c r="BS529" s="2"/>
      <c r="BT529" s="2"/>
      <c r="BU529" s="1"/>
      <c r="BV529" s="2"/>
      <c r="BW529" s="2"/>
      <c r="BX529" s="1"/>
      <c r="BY529" s="2"/>
      <c r="BZ529" s="2"/>
      <c r="CA529" s="1"/>
      <c r="CE529" s="23"/>
      <c r="CF529" s="23"/>
      <c r="CG529" s="23"/>
      <c r="CH529" s="24"/>
      <c r="CI529" s="2"/>
      <c r="CJ529" s="2"/>
      <c r="CK529" s="2"/>
      <c r="CL529" s="1"/>
      <c r="CN529" s="25"/>
      <c r="CO529" s="27"/>
      <c r="CP529" s="27"/>
      <c r="CQ529" s="28"/>
      <c r="CR529" s="27"/>
      <c r="CU529" s="30">
        <v>157</v>
      </c>
      <c r="CV529" s="30"/>
      <c r="CW529" s="30"/>
      <c r="CX529" s="30"/>
      <c r="CY529" s="30"/>
      <c r="CZ529" s="30"/>
      <c r="DA529" s="30"/>
      <c r="DB529" s="30"/>
      <c r="DF529" s="30"/>
      <c r="DG529" s="39"/>
    </row>
    <row r="530" spans="1:111" ht="15.75" x14ac:dyDescent="0.25">
      <c r="A530" t="s">
        <v>799</v>
      </c>
      <c r="AC530" s="2"/>
      <c r="AD530" s="2"/>
      <c r="AE530" s="2"/>
      <c r="AF530" s="1"/>
      <c r="AG530" s="2"/>
      <c r="AH530" s="2"/>
      <c r="AI530" s="2"/>
      <c r="AJ530" s="1"/>
      <c r="AN530" s="2"/>
      <c r="AO530" s="2"/>
      <c r="AP530" s="2"/>
      <c r="AQ530" s="1"/>
      <c r="AR530" s="2"/>
      <c r="AS530" s="2"/>
      <c r="AT530" s="1"/>
      <c r="AU530" s="2"/>
      <c r="AV530" s="2"/>
      <c r="AW530" s="1"/>
      <c r="AX530" s="2"/>
      <c r="AY530" s="2"/>
      <c r="AZ530" s="1"/>
      <c r="BA530" s="2"/>
      <c r="BB530" s="2"/>
      <c r="BC530" s="1"/>
      <c r="BD530" s="2"/>
      <c r="BE530" s="2"/>
      <c r="BF530" s="1"/>
      <c r="BG530" s="1"/>
      <c r="BI530" s="2"/>
      <c r="BJ530" s="2"/>
      <c r="BK530" s="2"/>
      <c r="BL530" s="1"/>
      <c r="BM530" s="2"/>
      <c r="BN530" s="2"/>
      <c r="BO530" s="1"/>
      <c r="BP530" s="2"/>
      <c r="BQ530" s="2"/>
      <c r="BR530" s="1"/>
      <c r="BS530" s="2"/>
      <c r="BT530" s="2"/>
      <c r="BU530" s="1"/>
      <c r="BV530" s="2"/>
      <c r="BW530" s="2"/>
      <c r="BX530" s="1"/>
      <c r="BY530" s="2"/>
      <c r="BZ530" s="2"/>
      <c r="CA530" s="1"/>
      <c r="CE530" s="23"/>
      <c r="CF530" s="23"/>
      <c r="CG530" s="23"/>
      <c r="CH530" s="24"/>
      <c r="CI530" s="2"/>
      <c r="CJ530" s="2"/>
      <c r="CK530" s="2"/>
      <c r="CL530" s="1"/>
      <c r="CN530" s="25"/>
      <c r="CO530" s="27"/>
      <c r="CP530" s="27"/>
      <c r="CQ530" s="28"/>
      <c r="CR530" s="27"/>
      <c r="CU530" s="30">
        <v>163</v>
      </c>
      <c r="CV530" s="30"/>
      <c r="CW530" s="30"/>
      <c r="CX530" s="30"/>
      <c r="CY530" s="30"/>
      <c r="CZ530" s="30"/>
      <c r="DA530" s="30"/>
      <c r="DB530" s="30"/>
      <c r="DF530" s="30"/>
      <c r="DG530" s="39"/>
    </row>
    <row r="531" spans="1:111" ht="15.75" x14ac:dyDescent="0.25">
      <c r="A531" t="s">
        <v>800</v>
      </c>
      <c r="AC531" s="2"/>
      <c r="AD531" s="2"/>
      <c r="AE531" s="2"/>
      <c r="AF531" s="1"/>
      <c r="AG531" s="2"/>
      <c r="AH531" s="2"/>
      <c r="AI531" s="2"/>
      <c r="AJ531" s="1"/>
      <c r="AN531" s="2"/>
      <c r="AO531" s="2"/>
      <c r="AP531" s="2"/>
      <c r="AQ531" s="1"/>
      <c r="AR531" s="2"/>
      <c r="AS531" s="2"/>
      <c r="AT531" s="1"/>
      <c r="AU531" s="2"/>
      <c r="AV531" s="2"/>
      <c r="AW531" s="1"/>
      <c r="AX531" s="2"/>
      <c r="AY531" s="2"/>
      <c r="AZ531" s="1"/>
      <c r="BA531" s="2"/>
      <c r="BB531" s="2"/>
      <c r="BC531" s="1"/>
      <c r="BD531" s="2"/>
      <c r="BE531" s="2"/>
      <c r="BF531" s="1"/>
      <c r="BG531" s="1"/>
      <c r="BI531" s="2"/>
      <c r="BJ531" s="2"/>
      <c r="BK531" s="2"/>
      <c r="BL531" s="1"/>
      <c r="BM531" s="2"/>
      <c r="BN531" s="2"/>
      <c r="BO531" s="1"/>
      <c r="BP531" s="2"/>
      <c r="BQ531" s="2"/>
      <c r="BR531" s="1"/>
      <c r="BS531" s="2"/>
      <c r="BT531" s="2"/>
      <c r="BU531" s="1"/>
      <c r="BV531" s="2"/>
      <c r="BW531" s="2"/>
      <c r="BX531" s="1"/>
      <c r="BY531" s="2"/>
      <c r="BZ531" s="2"/>
      <c r="CA531" s="1"/>
      <c r="CE531" s="23"/>
      <c r="CF531" s="23"/>
      <c r="CG531" s="23"/>
      <c r="CH531" s="24"/>
      <c r="CI531" s="2"/>
      <c r="CJ531" s="2"/>
      <c r="CK531" s="2"/>
      <c r="CL531" s="1"/>
      <c r="CN531" s="25"/>
      <c r="CO531" s="27"/>
      <c r="CP531" s="27"/>
      <c r="CQ531" s="28"/>
      <c r="CR531" s="27"/>
      <c r="CU531" s="30">
        <v>169</v>
      </c>
      <c r="CV531" s="30"/>
      <c r="CW531" s="30"/>
      <c r="CX531" s="30"/>
      <c r="CY531" s="30"/>
      <c r="CZ531" s="30"/>
      <c r="DA531" s="30"/>
      <c r="DB531" s="30"/>
      <c r="DF531" s="30"/>
      <c r="DG531" s="39"/>
    </row>
    <row r="532" spans="1:111" ht="15.75" x14ac:dyDescent="0.25">
      <c r="AC532" s="2"/>
      <c r="AD532" s="2"/>
      <c r="AE532" s="2"/>
      <c r="AF532" s="1"/>
      <c r="AG532" s="2"/>
      <c r="AH532" s="2"/>
      <c r="AI532" s="2"/>
      <c r="AJ532" s="1"/>
      <c r="AN532" s="2"/>
      <c r="AO532" s="2"/>
      <c r="AP532" s="2"/>
      <c r="AQ532" s="1"/>
      <c r="AR532" s="2"/>
      <c r="AS532" s="2"/>
      <c r="AT532" s="1"/>
      <c r="AU532" s="2"/>
      <c r="AV532" s="2"/>
      <c r="AW532" s="1"/>
      <c r="AX532" s="2"/>
      <c r="AY532" s="2"/>
      <c r="AZ532" s="1"/>
      <c r="BA532" s="2"/>
      <c r="BB532" s="2"/>
      <c r="BC532" s="1"/>
      <c r="BD532" s="2"/>
      <c r="BE532" s="2"/>
      <c r="BF532" s="1"/>
      <c r="BG532" s="1"/>
      <c r="BI532" s="2"/>
      <c r="BJ532" s="2"/>
      <c r="BK532" s="2"/>
      <c r="BL532" s="1"/>
      <c r="BM532" s="2"/>
      <c r="BN532" s="2"/>
      <c r="BO532" s="1"/>
      <c r="BP532" s="2"/>
      <c r="BQ532" s="2"/>
      <c r="BR532" s="1"/>
      <c r="BS532" s="2"/>
      <c r="BT532" s="2"/>
      <c r="BU532" s="1"/>
      <c r="BV532" s="2"/>
      <c r="BW532" s="2"/>
      <c r="BX532" s="1"/>
      <c r="BY532" s="2"/>
      <c r="BZ532" s="2"/>
      <c r="CA532" s="1"/>
      <c r="CE532" s="23"/>
      <c r="CF532" s="23"/>
      <c r="CG532" s="23"/>
      <c r="CH532" s="24"/>
      <c r="CI532" s="2"/>
      <c r="CJ532" s="2"/>
      <c r="CK532" s="2"/>
      <c r="CL532" s="1"/>
      <c r="CN532" s="25"/>
      <c r="CO532" s="27"/>
      <c r="CP532" s="27"/>
      <c r="CQ532" s="28"/>
      <c r="CR532" s="27"/>
      <c r="CU532" s="30">
        <v>175</v>
      </c>
      <c r="CV532" s="30"/>
      <c r="CW532" s="30"/>
      <c r="CX532" s="30"/>
      <c r="CY532" s="30"/>
      <c r="CZ532" s="30"/>
      <c r="DA532" s="30"/>
      <c r="DB532" s="30"/>
      <c r="DF532" s="30"/>
      <c r="DG532" s="39"/>
    </row>
    <row r="533" spans="1:111" ht="15.75" x14ac:dyDescent="0.25">
      <c r="A533" t="s">
        <v>841</v>
      </c>
      <c r="AC533" s="2"/>
      <c r="AD533" s="2"/>
      <c r="AE533" s="2"/>
      <c r="AF533" s="1"/>
      <c r="AG533" s="2"/>
      <c r="AH533" s="2"/>
      <c r="AI533" s="2"/>
      <c r="AJ533" s="1"/>
      <c r="AN533" s="2"/>
      <c r="AO533" s="2"/>
      <c r="AP533" s="2"/>
      <c r="AQ533" s="1"/>
      <c r="AR533" s="2"/>
      <c r="AS533" s="2"/>
      <c r="AT533" s="1"/>
      <c r="AU533" s="2"/>
      <c r="AV533" s="2"/>
      <c r="AW533" s="1"/>
      <c r="AX533" s="2"/>
      <c r="AY533" s="2"/>
      <c r="AZ533" s="1"/>
      <c r="BA533" s="2"/>
      <c r="BB533" s="2"/>
      <c r="BC533" s="1"/>
      <c r="BD533" s="2"/>
      <c r="BE533" s="2"/>
      <c r="BF533" s="1"/>
      <c r="BG533" s="1"/>
      <c r="BI533" s="2"/>
      <c r="BJ533" s="2"/>
      <c r="BK533" s="2"/>
      <c r="BL533" s="1"/>
      <c r="BM533" s="2"/>
      <c r="BN533" s="2"/>
      <c r="BO533" s="1"/>
      <c r="BP533" s="2"/>
      <c r="BQ533" s="2"/>
      <c r="BR533" s="1"/>
      <c r="BS533" s="2"/>
      <c r="BT533" s="2"/>
      <c r="BU533" s="1"/>
      <c r="BV533" s="2"/>
      <c r="BW533" s="2"/>
      <c r="BX533" s="1"/>
      <c r="BY533" s="2"/>
      <c r="BZ533" s="2"/>
      <c r="CA533" s="1"/>
      <c r="CE533" s="23"/>
      <c r="CF533" s="23"/>
      <c r="CG533" s="23"/>
      <c r="CH533" s="24"/>
      <c r="CI533" s="2"/>
      <c r="CJ533" s="2"/>
      <c r="CK533" s="2"/>
      <c r="CL533" s="1"/>
      <c r="CN533" s="25"/>
      <c r="CO533" s="27"/>
      <c r="CP533" s="27"/>
      <c r="CQ533" s="28"/>
      <c r="CR533" s="27"/>
      <c r="CU533" s="30">
        <v>181</v>
      </c>
      <c r="CV533" s="30"/>
      <c r="CW533" s="30"/>
      <c r="CX533" s="30"/>
      <c r="CY533" s="30"/>
      <c r="CZ533" s="30"/>
      <c r="DA533" s="30"/>
      <c r="DB533" s="30"/>
      <c r="DF533" s="30"/>
      <c r="DG533" s="39"/>
    </row>
    <row r="534" spans="1:111" ht="15.75" x14ac:dyDescent="0.25">
      <c r="A534" t="s">
        <v>801</v>
      </c>
      <c r="AC534" s="2"/>
      <c r="AD534" s="2"/>
      <c r="AE534" s="2"/>
      <c r="AF534" s="1"/>
      <c r="AG534" s="2"/>
      <c r="AH534" s="2"/>
      <c r="AI534" s="2"/>
      <c r="AJ534" s="1"/>
      <c r="AN534" s="2"/>
      <c r="AO534" s="2"/>
      <c r="AP534" s="2"/>
      <c r="AQ534" s="1"/>
      <c r="AR534" s="2"/>
      <c r="AS534" s="2"/>
      <c r="AT534" s="1"/>
      <c r="AU534" s="2"/>
      <c r="AV534" s="2"/>
      <c r="AW534" s="1"/>
      <c r="AX534" s="2"/>
      <c r="AY534" s="2"/>
      <c r="AZ534" s="1"/>
      <c r="BA534" s="2"/>
      <c r="BB534" s="2"/>
      <c r="BC534" s="1"/>
      <c r="BD534" s="2"/>
      <c r="BE534" s="2"/>
      <c r="BF534" s="1"/>
      <c r="BG534" s="1"/>
      <c r="BI534" s="2"/>
      <c r="BJ534" s="2"/>
      <c r="BK534" s="2"/>
      <c r="BL534" s="1"/>
      <c r="BM534" s="2"/>
      <c r="BN534" s="2"/>
      <c r="BO534" s="1"/>
      <c r="BP534" s="2"/>
      <c r="BQ534" s="2"/>
      <c r="BR534" s="1"/>
      <c r="BS534" s="2"/>
      <c r="BT534" s="2"/>
      <c r="BU534" s="1"/>
      <c r="BV534" s="2"/>
      <c r="BW534" s="2"/>
      <c r="BX534" s="1"/>
      <c r="BY534" s="2"/>
      <c r="BZ534" s="2"/>
      <c r="CA534" s="1"/>
      <c r="CE534" s="23"/>
      <c r="CF534" s="23"/>
      <c r="CG534" s="23"/>
      <c r="CH534" s="24"/>
      <c r="CI534" s="2"/>
      <c r="CJ534" s="2"/>
      <c r="CK534" s="2"/>
      <c r="CL534" s="1"/>
      <c r="CN534" s="25"/>
      <c r="CO534" s="27"/>
      <c r="CP534" s="27"/>
      <c r="CQ534" s="28"/>
      <c r="CR534" s="27"/>
      <c r="CU534" s="30">
        <v>187</v>
      </c>
      <c r="CV534" s="30"/>
      <c r="CW534" s="30"/>
      <c r="CX534" s="30"/>
      <c r="CY534" s="30"/>
      <c r="CZ534" s="30"/>
      <c r="DA534" s="30"/>
      <c r="DB534" s="30"/>
      <c r="DF534" s="30"/>
      <c r="DG534" s="39"/>
    </row>
    <row r="535" spans="1:111" ht="15.75" x14ac:dyDescent="0.25">
      <c r="A535" t="s">
        <v>802</v>
      </c>
      <c r="AC535" s="2"/>
      <c r="AD535" s="2"/>
      <c r="AE535" s="2"/>
      <c r="AF535" s="1"/>
      <c r="AG535" s="2"/>
      <c r="AH535" s="2"/>
      <c r="AI535" s="2"/>
      <c r="AJ535" s="1"/>
      <c r="AN535" s="2"/>
      <c r="AO535" s="2"/>
      <c r="AP535" s="2"/>
      <c r="AQ535" s="1"/>
      <c r="AR535" s="2"/>
      <c r="AS535" s="2"/>
      <c r="AT535" s="1"/>
      <c r="AU535" s="2"/>
      <c r="AV535" s="2"/>
      <c r="AW535" s="1"/>
      <c r="AX535" s="2"/>
      <c r="AY535" s="2"/>
      <c r="AZ535" s="1"/>
      <c r="BA535" s="2"/>
      <c r="BB535" s="2"/>
      <c r="BC535" s="1"/>
      <c r="BD535" s="2"/>
      <c r="BE535" s="2"/>
      <c r="BF535" s="1"/>
      <c r="BG535" s="1"/>
      <c r="BI535" s="2"/>
      <c r="BJ535" s="2"/>
      <c r="BK535" s="2"/>
      <c r="BL535" s="1"/>
      <c r="BM535" s="2"/>
      <c r="BN535" s="2"/>
      <c r="BO535" s="1"/>
      <c r="BP535" s="2"/>
      <c r="BQ535" s="2"/>
      <c r="BR535" s="1"/>
      <c r="BS535" s="2"/>
      <c r="BT535" s="2"/>
      <c r="BU535" s="1"/>
      <c r="BV535" s="2"/>
      <c r="BW535" s="2"/>
      <c r="BX535" s="1"/>
      <c r="BY535" s="2"/>
      <c r="BZ535" s="2"/>
      <c r="CA535" s="1"/>
      <c r="CE535" s="23"/>
      <c r="CF535" s="23"/>
      <c r="CG535" s="23"/>
      <c r="CH535" s="24"/>
      <c r="CI535" s="2"/>
      <c r="CJ535" s="2"/>
      <c r="CK535" s="2"/>
      <c r="CL535" s="1"/>
      <c r="CN535" s="25"/>
      <c r="CO535" s="27"/>
      <c r="CP535" s="27"/>
      <c r="CQ535" s="28"/>
      <c r="CR535" s="27"/>
      <c r="CU535" s="30">
        <v>193</v>
      </c>
      <c r="CV535" s="30"/>
      <c r="CW535" s="30"/>
      <c r="CX535" s="30"/>
      <c r="CY535" s="30"/>
      <c r="CZ535" s="30"/>
      <c r="DA535" s="30"/>
      <c r="DB535" s="30"/>
      <c r="DF535" s="30"/>
      <c r="DG535" s="39"/>
    </row>
    <row r="536" spans="1:111" ht="15.75" x14ac:dyDescent="0.25">
      <c r="A536" t="s">
        <v>842</v>
      </c>
      <c r="AC536" s="2"/>
      <c r="AD536" s="2"/>
      <c r="AE536" s="2"/>
      <c r="AF536" s="1"/>
      <c r="AG536" s="2"/>
      <c r="AH536" s="2"/>
      <c r="AI536" s="2"/>
      <c r="AJ536" s="1"/>
      <c r="AN536" s="2"/>
      <c r="AO536" s="2"/>
      <c r="AP536" s="2"/>
      <c r="AQ536" s="1"/>
      <c r="AR536" s="2"/>
      <c r="AS536" s="2"/>
      <c r="AT536" s="1"/>
      <c r="AU536" s="2"/>
      <c r="AV536" s="2"/>
      <c r="AW536" s="1"/>
      <c r="AX536" s="2"/>
      <c r="AY536" s="2"/>
      <c r="AZ536" s="1"/>
      <c r="BA536" s="2"/>
      <c r="BB536" s="2"/>
      <c r="BC536" s="1"/>
      <c r="BD536" s="2"/>
      <c r="BE536" s="2"/>
      <c r="BF536" s="1"/>
      <c r="BG536" s="1"/>
      <c r="BI536" s="2"/>
      <c r="BJ536" s="2"/>
      <c r="BK536" s="2"/>
      <c r="BL536" s="1"/>
      <c r="BM536" s="2"/>
      <c r="BN536" s="2"/>
      <c r="BO536" s="1"/>
      <c r="BP536" s="2"/>
      <c r="BQ536" s="2"/>
      <c r="BR536" s="1"/>
      <c r="BS536" s="2"/>
      <c r="BT536" s="2"/>
      <c r="BU536" s="1"/>
      <c r="BV536" s="2"/>
      <c r="BW536" s="2"/>
      <c r="BX536" s="1"/>
      <c r="BY536" s="2"/>
      <c r="BZ536" s="2"/>
      <c r="CA536" s="1"/>
      <c r="CE536" s="23"/>
      <c r="CF536" s="23"/>
      <c r="CG536" s="23"/>
      <c r="CH536" s="24"/>
      <c r="CI536" s="2"/>
      <c r="CJ536" s="2"/>
      <c r="CK536" s="2"/>
      <c r="CL536" s="1"/>
      <c r="CN536" s="25"/>
      <c r="CO536" s="27"/>
      <c r="CP536" s="27"/>
      <c r="CQ536" s="28"/>
      <c r="CR536" s="27"/>
      <c r="CU536" s="30">
        <v>199</v>
      </c>
      <c r="CV536" s="30"/>
      <c r="CW536" s="30"/>
      <c r="CX536" s="30"/>
      <c r="CY536" s="30"/>
      <c r="CZ536" s="30"/>
      <c r="DA536" s="30"/>
      <c r="DB536" s="30"/>
      <c r="DF536" s="30"/>
      <c r="DG536" s="39"/>
    </row>
    <row r="537" spans="1:111" ht="15.75" x14ac:dyDescent="0.25">
      <c r="A537" t="s">
        <v>803</v>
      </c>
      <c r="AC537" s="2"/>
      <c r="AD537" s="2"/>
      <c r="AE537" s="2"/>
      <c r="AF537" s="1"/>
      <c r="AG537" s="2"/>
      <c r="AH537" s="2"/>
      <c r="AI537" s="2"/>
      <c r="AJ537" s="1"/>
      <c r="AN537" s="2"/>
      <c r="AO537" s="2"/>
      <c r="AP537" s="2"/>
      <c r="AQ537" s="1"/>
      <c r="AR537" s="2"/>
      <c r="AS537" s="2"/>
      <c r="AT537" s="1"/>
      <c r="AU537" s="2"/>
      <c r="AV537" s="2"/>
      <c r="AW537" s="1"/>
      <c r="AX537" s="2"/>
      <c r="AY537" s="2"/>
      <c r="AZ537" s="1"/>
      <c r="BA537" s="2"/>
      <c r="BB537" s="2"/>
      <c r="BC537" s="1"/>
      <c r="BD537" s="2"/>
      <c r="BE537" s="2"/>
      <c r="BF537" s="1"/>
      <c r="BG537" s="1"/>
      <c r="BI537" s="2"/>
      <c r="BJ537" s="2"/>
      <c r="BK537" s="2"/>
      <c r="BL537" s="1"/>
      <c r="BM537" s="2"/>
      <c r="BN537" s="2"/>
      <c r="BO537" s="1"/>
      <c r="BP537" s="2"/>
      <c r="BQ537" s="2"/>
      <c r="BR537" s="1"/>
      <c r="BS537" s="2"/>
      <c r="BT537" s="2"/>
      <c r="BU537" s="1"/>
      <c r="BV537" s="2"/>
      <c r="BW537" s="2"/>
      <c r="BX537" s="1"/>
      <c r="BY537" s="2"/>
      <c r="BZ537" s="2"/>
      <c r="CA537" s="1"/>
      <c r="CE537" s="23"/>
      <c r="CF537" s="23"/>
      <c r="CG537" s="23"/>
      <c r="CH537" s="24"/>
      <c r="CI537" s="2"/>
      <c r="CJ537" s="2"/>
      <c r="CK537" s="2"/>
      <c r="CL537" s="1"/>
      <c r="CN537" s="25"/>
      <c r="CO537" s="27"/>
      <c r="CP537" s="27"/>
      <c r="CQ537" s="28"/>
      <c r="CR537" s="27"/>
      <c r="CU537" s="30">
        <v>205</v>
      </c>
      <c r="CV537" s="30"/>
      <c r="CW537" s="30"/>
      <c r="CX537" s="30"/>
      <c r="CY537" s="30"/>
      <c r="CZ537" s="30"/>
      <c r="DA537" s="30"/>
      <c r="DB537" s="30"/>
      <c r="DF537" s="30"/>
      <c r="DG537" s="39"/>
    </row>
    <row r="538" spans="1:111" ht="15.75" x14ac:dyDescent="0.25">
      <c r="AC538" s="2"/>
      <c r="AD538" s="2"/>
      <c r="AE538" s="2"/>
      <c r="AF538" s="1"/>
      <c r="AG538" s="2"/>
      <c r="AH538" s="2"/>
      <c r="AI538" s="2"/>
      <c r="AJ538" s="1"/>
      <c r="AN538" s="2"/>
      <c r="AO538" s="2"/>
      <c r="AP538" s="2"/>
      <c r="AQ538" s="1"/>
      <c r="AR538" s="2"/>
      <c r="AS538" s="2"/>
      <c r="AT538" s="1"/>
      <c r="AU538" s="2"/>
      <c r="AV538" s="2"/>
      <c r="AW538" s="1"/>
      <c r="AX538" s="2"/>
      <c r="AY538" s="2"/>
      <c r="AZ538" s="1"/>
      <c r="BA538" s="2"/>
      <c r="BB538" s="2"/>
      <c r="BC538" s="1"/>
      <c r="BD538" s="2"/>
      <c r="BE538" s="2"/>
      <c r="BF538" s="1"/>
      <c r="BG538" s="1"/>
      <c r="BI538" s="2"/>
      <c r="BJ538" s="2"/>
      <c r="BK538" s="2"/>
      <c r="BL538" s="1"/>
      <c r="BM538" s="2"/>
      <c r="BN538" s="2"/>
      <c r="BO538" s="1"/>
      <c r="BP538" s="2"/>
      <c r="BQ538" s="2"/>
      <c r="BR538" s="1"/>
      <c r="BS538" s="2"/>
      <c r="BT538" s="2"/>
      <c r="BU538" s="1"/>
      <c r="BV538" s="2"/>
      <c r="BW538" s="2"/>
      <c r="BX538" s="1"/>
      <c r="BY538" s="2"/>
      <c r="BZ538" s="2"/>
      <c r="CA538" s="1"/>
      <c r="CE538" s="23"/>
      <c r="CF538" s="23"/>
      <c r="CG538" s="23"/>
      <c r="CH538" s="24"/>
      <c r="CI538" s="2"/>
      <c r="CJ538" s="2"/>
      <c r="CK538" s="2"/>
      <c r="CL538" s="1"/>
      <c r="CN538" s="25"/>
      <c r="CO538" s="27"/>
      <c r="CP538" s="27"/>
      <c r="CQ538" s="28"/>
      <c r="CR538" s="27"/>
      <c r="CU538" s="30">
        <v>211</v>
      </c>
      <c r="CV538" s="30"/>
      <c r="CW538" s="30"/>
      <c r="CX538" s="30"/>
      <c r="CY538" s="30"/>
      <c r="CZ538" s="30"/>
      <c r="DA538" s="30"/>
      <c r="DB538" s="30"/>
      <c r="DF538" s="30"/>
      <c r="DG538" s="39"/>
    </row>
    <row r="539" spans="1:111" ht="15.75" x14ac:dyDescent="0.25">
      <c r="A539" t="s">
        <v>804</v>
      </c>
      <c r="AC539" s="2"/>
      <c r="AD539" s="2"/>
      <c r="AE539" s="2"/>
      <c r="AF539" s="1"/>
      <c r="AG539" s="2"/>
      <c r="AH539" s="2"/>
      <c r="AI539" s="2"/>
      <c r="AJ539" s="1"/>
      <c r="AN539" s="2"/>
      <c r="AO539" s="2"/>
      <c r="AP539" s="2"/>
      <c r="AQ539" s="1"/>
      <c r="AR539" s="2"/>
      <c r="AS539" s="2"/>
      <c r="AT539" s="1"/>
      <c r="AU539" s="2"/>
      <c r="AV539" s="2"/>
      <c r="AW539" s="1"/>
      <c r="AX539" s="2"/>
      <c r="AY539" s="2"/>
      <c r="AZ539" s="1"/>
      <c r="BA539" s="2"/>
      <c r="BB539" s="2"/>
      <c r="BC539" s="1"/>
      <c r="BD539" s="2"/>
      <c r="BE539" s="2"/>
      <c r="BF539" s="1"/>
      <c r="BG539" s="1"/>
      <c r="BI539" s="2"/>
      <c r="BJ539" s="2"/>
      <c r="BK539" s="2"/>
      <c r="BL539" s="1"/>
      <c r="BM539" s="2"/>
      <c r="BN539" s="2"/>
      <c r="BO539" s="1"/>
      <c r="BP539" s="2"/>
      <c r="BQ539" s="2"/>
      <c r="BR539" s="1"/>
      <c r="BS539" s="2"/>
      <c r="BT539" s="2"/>
      <c r="BU539" s="1"/>
      <c r="BV539" s="2"/>
      <c r="BW539" s="2"/>
      <c r="BX539" s="1"/>
      <c r="BY539" s="2"/>
      <c r="BZ539" s="2"/>
      <c r="CA539" s="1"/>
      <c r="CE539" s="23"/>
      <c r="CF539" s="23"/>
      <c r="CG539" s="23"/>
      <c r="CH539" s="24"/>
      <c r="CI539" s="2"/>
      <c r="CJ539" s="2"/>
      <c r="CK539" s="2"/>
      <c r="CL539" s="1"/>
      <c r="CN539" s="25"/>
      <c r="CO539" s="27"/>
      <c r="CP539" s="27"/>
      <c r="CQ539" s="28"/>
      <c r="CR539" s="27"/>
      <c r="CU539" s="30">
        <v>217</v>
      </c>
      <c r="CV539" s="30"/>
      <c r="CW539" s="30"/>
      <c r="CX539" s="30"/>
      <c r="CY539" s="30"/>
      <c r="CZ539" s="30"/>
      <c r="DA539" s="30"/>
      <c r="DB539" s="30"/>
      <c r="DF539" s="30"/>
      <c r="DG539" s="39"/>
    </row>
    <row r="540" spans="1:111" ht="15.75" x14ac:dyDescent="0.25">
      <c r="A540" t="s">
        <v>805</v>
      </c>
      <c r="AC540" s="2"/>
      <c r="AD540" s="2"/>
      <c r="AE540" s="2"/>
      <c r="AF540" s="1"/>
      <c r="AG540" s="2"/>
      <c r="AH540" s="2"/>
      <c r="AI540" s="2"/>
      <c r="AJ540" s="1"/>
      <c r="AN540" s="2"/>
      <c r="AO540" s="2"/>
      <c r="AP540" s="2"/>
      <c r="AQ540" s="1"/>
      <c r="AR540" s="2"/>
      <c r="AS540" s="2"/>
      <c r="AT540" s="1"/>
      <c r="AU540" s="2"/>
      <c r="AV540" s="2"/>
      <c r="AW540" s="1"/>
      <c r="AX540" s="2"/>
      <c r="AY540" s="2"/>
      <c r="AZ540" s="1"/>
      <c r="BA540" s="2"/>
      <c r="BB540" s="2"/>
      <c r="BC540" s="1"/>
      <c r="BD540" s="2"/>
      <c r="BE540" s="2"/>
      <c r="BF540" s="1"/>
      <c r="BG540" s="1"/>
      <c r="BI540" s="2"/>
      <c r="BJ540" s="2"/>
      <c r="BK540" s="2"/>
      <c r="BL540" s="1"/>
      <c r="BM540" s="2"/>
      <c r="BN540" s="2"/>
      <c r="BO540" s="1"/>
      <c r="BP540" s="2"/>
      <c r="BQ540" s="2"/>
      <c r="BR540" s="1"/>
      <c r="BS540" s="2"/>
      <c r="BT540" s="2"/>
      <c r="BU540" s="1"/>
      <c r="BV540" s="2"/>
      <c r="BW540" s="2"/>
      <c r="BX540" s="1"/>
      <c r="BY540" s="2"/>
      <c r="BZ540" s="2"/>
      <c r="CA540" s="1"/>
      <c r="CE540" s="23"/>
      <c r="CF540" s="23"/>
      <c r="CG540" s="23"/>
      <c r="CH540" s="24"/>
      <c r="CI540" s="2"/>
      <c r="CJ540" s="2"/>
      <c r="CK540" s="2"/>
      <c r="CL540" s="1"/>
      <c r="CN540" s="25"/>
      <c r="CO540" s="27"/>
      <c r="CP540" s="27"/>
      <c r="CQ540" s="28"/>
      <c r="CR540" s="27"/>
      <c r="CU540" s="30">
        <v>218</v>
      </c>
      <c r="CV540" s="30"/>
      <c r="CW540" s="30"/>
      <c r="CX540" s="30"/>
      <c r="CY540" s="30"/>
      <c r="CZ540" s="30"/>
      <c r="DA540" s="30"/>
      <c r="DB540" s="30"/>
      <c r="DF540" s="30"/>
      <c r="DG540" s="39"/>
    </row>
    <row r="541" spans="1:111" ht="15.75" x14ac:dyDescent="0.25">
      <c r="A541" t="s">
        <v>806</v>
      </c>
      <c r="AC541" s="2"/>
      <c r="AD541" s="2"/>
      <c r="AE541" s="2"/>
      <c r="AF541" s="1"/>
      <c r="AG541" s="2"/>
      <c r="AH541" s="2"/>
      <c r="AI541" s="2"/>
      <c r="AJ541" s="1"/>
      <c r="AN541" s="2"/>
      <c r="AO541" s="2"/>
      <c r="AP541" s="2"/>
      <c r="AQ541" s="1"/>
      <c r="AR541" s="2"/>
      <c r="AS541" s="2"/>
      <c r="AT541" s="1"/>
      <c r="AU541" s="2"/>
      <c r="AV541" s="2"/>
      <c r="AW541" s="1"/>
      <c r="AX541" s="2"/>
      <c r="AY541" s="2"/>
      <c r="AZ541" s="1"/>
      <c r="BA541" s="2"/>
      <c r="BB541" s="2"/>
      <c r="BC541" s="1"/>
      <c r="BD541" s="2"/>
      <c r="BE541" s="2"/>
      <c r="BF541" s="1"/>
      <c r="BG541" s="1"/>
      <c r="BI541" s="2"/>
      <c r="BJ541" s="2"/>
      <c r="BK541" s="2"/>
      <c r="BL541" s="1"/>
      <c r="BM541" s="2"/>
      <c r="BN541" s="2"/>
      <c r="BO541" s="1"/>
      <c r="BP541" s="2"/>
      <c r="BQ541" s="2"/>
      <c r="BR541" s="1"/>
      <c r="BS541" s="2"/>
      <c r="BT541" s="2"/>
      <c r="BU541" s="1"/>
      <c r="BV541" s="2"/>
      <c r="BW541" s="2"/>
      <c r="BX541" s="1"/>
      <c r="BY541" s="2"/>
      <c r="BZ541" s="2"/>
      <c r="CA541" s="1"/>
      <c r="CE541" s="23"/>
      <c r="CF541" s="23"/>
      <c r="CG541" s="23"/>
      <c r="CH541" s="24"/>
      <c r="CI541" s="2"/>
      <c r="CJ541" s="2"/>
      <c r="CK541" s="2"/>
      <c r="CL541" s="1"/>
      <c r="CN541" s="25"/>
      <c r="CO541" s="27"/>
      <c r="CP541" s="27"/>
      <c r="CQ541" s="28"/>
      <c r="CR541" s="27"/>
      <c r="CU541" s="30">
        <v>220</v>
      </c>
      <c r="CV541" s="30"/>
      <c r="CW541" s="30"/>
      <c r="CX541" s="30"/>
      <c r="CY541" s="30"/>
      <c r="CZ541" s="30"/>
      <c r="DA541" s="30"/>
      <c r="DB541" s="30"/>
      <c r="DF541" s="30"/>
      <c r="DG541" s="39"/>
    </row>
    <row r="542" spans="1:111" ht="15.75" x14ac:dyDescent="0.25">
      <c r="A542" t="s">
        <v>807</v>
      </c>
      <c r="AC542" s="2"/>
      <c r="AD542" s="2"/>
      <c r="AE542" s="2"/>
      <c r="AF542" s="1"/>
      <c r="AG542" s="2"/>
      <c r="AH542" s="2"/>
      <c r="AI542" s="2"/>
      <c r="AJ542" s="1"/>
      <c r="AN542" s="2"/>
      <c r="AO542" s="2"/>
      <c r="AP542" s="2"/>
      <c r="AQ542" s="1"/>
      <c r="AR542" s="2"/>
      <c r="AS542" s="2"/>
      <c r="AT542" s="1"/>
      <c r="AU542" s="2"/>
      <c r="AV542" s="2"/>
      <c r="AW542" s="1"/>
      <c r="AX542" s="2"/>
      <c r="AY542" s="2"/>
      <c r="AZ542" s="1"/>
      <c r="BA542" s="2"/>
      <c r="BB542" s="2"/>
      <c r="BC542" s="1"/>
      <c r="BD542" s="2"/>
      <c r="BE542" s="2"/>
      <c r="BF542" s="1"/>
      <c r="BG542" s="1"/>
      <c r="BI542" s="2"/>
      <c r="BJ542" s="2"/>
      <c r="BK542" s="2"/>
      <c r="BL542" s="1"/>
      <c r="BM542" s="2"/>
      <c r="BN542" s="2"/>
      <c r="BO542" s="1"/>
      <c r="BP542" s="2"/>
      <c r="BQ542" s="2"/>
      <c r="BR542" s="1"/>
      <c r="BS542" s="2"/>
      <c r="BT542" s="2"/>
      <c r="BU542" s="1"/>
      <c r="BV542" s="2"/>
      <c r="BW542" s="2"/>
      <c r="BX542" s="1"/>
      <c r="BY542" s="2"/>
      <c r="BZ542" s="2"/>
      <c r="CA542" s="1"/>
      <c r="CE542" s="23"/>
      <c r="CF542" s="23"/>
      <c r="CG542" s="23"/>
      <c r="CH542" s="24"/>
      <c r="CI542" s="2"/>
      <c r="CJ542" s="2"/>
      <c r="CK542" s="2"/>
      <c r="CL542" s="1"/>
      <c r="CN542" s="25"/>
      <c r="CO542" s="27"/>
      <c r="CP542" s="27"/>
      <c r="CQ542" s="28"/>
      <c r="CR542" s="27"/>
      <c r="CU542" s="30">
        <v>222</v>
      </c>
      <c r="CV542" s="30"/>
      <c r="CW542" s="30"/>
      <c r="CX542" s="30"/>
      <c r="CY542" s="30"/>
      <c r="CZ542" s="30"/>
      <c r="DA542" s="30"/>
      <c r="DB542" s="30"/>
      <c r="DF542" s="30"/>
      <c r="DG542" s="39"/>
    </row>
    <row r="543" spans="1:111" ht="15.75" x14ac:dyDescent="0.25">
      <c r="A543" t="s">
        <v>808</v>
      </c>
      <c r="AC543" s="2"/>
      <c r="AD543" s="2"/>
      <c r="AE543" s="2"/>
      <c r="AF543" s="1"/>
      <c r="AG543" s="2"/>
      <c r="AH543" s="2"/>
      <c r="AI543" s="2"/>
      <c r="AJ543" s="1"/>
      <c r="AN543" s="2"/>
      <c r="AO543" s="2"/>
      <c r="AP543" s="2"/>
      <c r="AQ543" s="1"/>
      <c r="AR543" s="2"/>
      <c r="AS543" s="2"/>
      <c r="AT543" s="1"/>
      <c r="AU543" s="2"/>
      <c r="AV543" s="2"/>
      <c r="AW543" s="1"/>
      <c r="AX543" s="2"/>
      <c r="AY543" s="2"/>
      <c r="AZ543" s="1"/>
      <c r="BA543" s="2"/>
      <c r="BB543" s="2"/>
      <c r="BC543" s="1"/>
      <c r="BD543" s="2"/>
      <c r="BE543" s="2"/>
      <c r="BF543" s="1"/>
      <c r="BG543" s="1"/>
      <c r="BI543" s="2"/>
      <c r="BJ543" s="2"/>
      <c r="BK543" s="2"/>
      <c r="BL543" s="1"/>
      <c r="BM543" s="2"/>
      <c r="BN543" s="2"/>
      <c r="BO543" s="1"/>
      <c r="BP543" s="2"/>
      <c r="BQ543" s="2"/>
      <c r="BR543" s="1"/>
      <c r="BS543" s="2"/>
      <c r="BT543" s="2"/>
      <c r="BU543" s="1"/>
      <c r="BV543" s="2"/>
      <c r="BW543" s="2"/>
      <c r="BX543" s="1"/>
      <c r="BY543" s="2"/>
      <c r="BZ543" s="2"/>
      <c r="CA543" s="1"/>
      <c r="CE543" s="23"/>
      <c r="CF543" s="23"/>
      <c r="CG543" s="23"/>
      <c r="CH543" s="24"/>
      <c r="CI543" s="2"/>
      <c r="CJ543" s="2"/>
      <c r="CK543" s="2"/>
      <c r="CL543" s="1"/>
      <c r="CN543" s="25"/>
      <c r="CO543" s="27"/>
      <c r="CP543" s="27"/>
      <c r="CQ543" s="28"/>
      <c r="CR543" s="27"/>
      <c r="CU543" s="30">
        <v>228</v>
      </c>
      <c r="CV543" s="30"/>
      <c r="CW543" s="30"/>
      <c r="CX543" s="30"/>
      <c r="CY543" s="30"/>
      <c r="CZ543" s="30"/>
      <c r="DA543" s="30"/>
      <c r="DB543" s="30"/>
      <c r="DF543" s="30"/>
      <c r="DG543" s="39"/>
    </row>
    <row r="544" spans="1:111" ht="15.75" x14ac:dyDescent="0.25">
      <c r="AC544" s="2"/>
      <c r="AD544" s="2"/>
      <c r="AE544" s="2"/>
      <c r="AF544" s="1"/>
      <c r="AG544" s="2"/>
      <c r="AH544" s="2"/>
      <c r="AI544" s="2"/>
      <c r="AJ544" s="1"/>
      <c r="AN544" s="2"/>
      <c r="AO544" s="2"/>
      <c r="AP544" s="2"/>
      <c r="AQ544" s="1"/>
      <c r="AR544" s="2"/>
      <c r="AS544" s="2"/>
      <c r="AT544" s="1"/>
      <c r="AU544" s="2"/>
      <c r="AV544" s="2"/>
      <c r="AW544" s="1"/>
      <c r="AX544" s="2"/>
      <c r="AY544" s="2"/>
      <c r="AZ544" s="1"/>
      <c r="BA544" s="2"/>
      <c r="BB544" s="2"/>
      <c r="BC544" s="1"/>
      <c r="BD544" s="2"/>
      <c r="BE544" s="2"/>
      <c r="BF544" s="1"/>
      <c r="BG544" s="1"/>
      <c r="BI544" s="2"/>
      <c r="BJ544" s="2"/>
      <c r="BK544" s="2"/>
      <c r="BL544" s="1"/>
      <c r="BM544" s="2"/>
      <c r="BN544" s="2"/>
      <c r="BO544" s="1"/>
      <c r="BP544" s="2"/>
      <c r="BQ544" s="2"/>
      <c r="BR544" s="1"/>
      <c r="BS544" s="2"/>
      <c r="BT544" s="2"/>
      <c r="BU544" s="1"/>
      <c r="BV544" s="2"/>
      <c r="BW544" s="2"/>
      <c r="BX544" s="1"/>
      <c r="BY544" s="2"/>
      <c r="BZ544" s="2"/>
      <c r="CA544" s="1"/>
      <c r="CE544" s="23"/>
      <c r="CF544" s="23"/>
      <c r="CG544" s="23"/>
      <c r="CH544" s="24"/>
      <c r="CI544" s="2"/>
      <c r="CJ544" s="2"/>
      <c r="CK544" s="2"/>
      <c r="CL544" s="1"/>
      <c r="CN544" s="25"/>
      <c r="CO544" s="27"/>
      <c r="CP544" s="27"/>
      <c r="CQ544" s="28"/>
      <c r="CR544" s="27"/>
      <c r="CU544" s="30">
        <v>234</v>
      </c>
      <c r="CV544" s="30"/>
      <c r="CW544" s="30"/>
      <c r="CX544" s="30"/>
      <c r="CY544" s="30"/>
      <c r="CZ544" s="30"/>
      <c r="DA544" s="30"/>
      <c r="DB544" s="30"/>
      <c r="DF544" s="30"/>
      <c r="DG544" s="39"/>
    </row>
    <row r="545" spans="1:111" ht="15.75" x14ac:dyDescent="0.25">
      <c r="A545" t="s">
        <v>809</v>
      </c>
      <c r="AC545" s="2"/>
      <c r="AD545" s="2"/>
      <c r="AE545" s="2"/>
      <c r="AF545" s="1"/>
      <c r="AG545" s="2"/>
      <c r="AH545" s="2"/>
      <c r="AI545" s="2"/>
      <c r="AJ545" s="1"/>
      <c r="AN545" s="2"/>
      <c r="AO545" s="2"/>
      <c r="AP545" s="2"/>
      <c r="AQ545" s="1"/>
      <c r="AR545" s="2"/>
      <c r="AS545" s="2"/>
      <c r="AT545" s="1"/>
      <c r="AU545" s="2"/>
      <c r="AV545" s="2"/>
      <c r="AW545" s="1"/>
      <c r="AX545" s="2"/>
      <c r="AY545" s="2"/>
      <c r="AZ545" s="1"/>
      <c r="BA545" s="2"/>
      <c r="BB545" s="2"/>
      <c r="BC545" s="1"/>
      <c r="BD545" s="2"/>
      <c r="BE545" s="2"/>
      <c r="BF545" s="1"/>
      <c r="BG545" s="1"/>
      <c r="BI545" s="2"/>
      <c r="BJ545" s="2"/>
      <c r="BK545" s="2"/>
      <c r="BL545" s="1"/>
      <c r="BM545" s="2"/>
      <c r="BN545" s="2"/>
      <c r="BO545" s="1"/>
      <c r="BP545" s="2"/>
      <c r="BQ545" s="2"/>
      <c r="BR545" s="1"/>
      <c r="BS545" s="2"/>
      <c r="BT545" s="2"/>
      <c r="BU545" s="1"/>
      <c r="BV545" s="2"/>
      <c r="BW545" s="2"/>
      <c r="BX545" s="1"/>
      <c r="BY545" s="2"/>
      <c r="BZ545" s="2"/>
      <c r="CA545" s="1"/>
      <c r="CE545" s="23"/>
      <c r="CF545" s="23"/>
      <c r="CG545" s="23"/>
      <c r="CH545" s="24"/>
      <c r="CI545" s="2"/>
      <c r="CJ545" s="2"/>
      <c r="CK545" s="2"/>
      <c r="CL545" s="1"/>
      <c r="CN545" s="25"/>
      <c r="CO545" s="27"/>
      <c r="CP545" s="27"/>
      <c r="CQ545" s="28"/>
      <c r="CR545" s="27"/>
      <c r="CU545" s="30">
        <v>240</v>
      </c>
      <c r="CV545" s="30"/>
      <c r="CW545" s="30"/>
      <c r="CX545" s="30"/>
      <c r="CY545" s="30"/>
      <c r="CZ545" s="30"/>
      <c r="DA545" s="30"/>
      <c r="DB545" s="30"/>
      <c r="DF545" s="30"/>
      <c r="DG545" s="39"/>
    </row>
    <row r="546" spans="1:111" ht="15.75" x14ac:dyDescent="0.25">
      <c r="A546" t="s">
        <v>810</v>
      </c>
      <c r="AC546" s="2"/>
      <c r="AD546" s="2"/>
      <c r="AE546" s="2"/>
      <c r="AF546" s="1"/>
      <c r="AG546" s="2"/>
      <c r="AH546" s="2"/>
      <c r="AI546" s="2"/>
      <c r="AJ546" s="1"/>
      <c r="AN546" s="2"/>
      <c r="AO546" s="2"/>
      <c r="AP546" s="2"/>
      <c r="AQ546" s="1"/>
      <c r="AR546" s="2"/>
      <c r="AS546" s="2"/>
      <c r="AT546" s="1"/>
      <c r="AU546" s="2"/>
      <c r="AV546" s="2"/>
      <c r="AW546" s="1"/>
      <c r="AX546" s="2"/>
      <c r="AY546" s="2"/>
      <c r="AZ546" s="1"/>
      <c r="BA546" s="2"/>
      <c r="BB546" s="2"/>
      <c r="BC546" s="1"/>
      <c r="BD546" s="2"/>
      <c r="BE546" s="2"/>
      <c r="BF546" s="1"/>
      <c r="BG546" s="1"/>
      <c r="BI546" s="2"/>
      <c r="BJ546" s="2"/>
      <c r="BK546" s="2"/>
      <c r="BL546" s="1"/>
      <c r="BM546" s="2"/>
      <c r="BN546" s="2"/>
      <c r="BO546" s="1"/>
      <c r="BP546" s="2"/>
      <c r="BQ546" s="2"/>
      <c r="BR546" s="1"/>
      <c r="BS546" s="2"/>
      <c r="BT546" s="2"/>
      <c r="BU546" s="1"/>
      <c r="BV546" s="2"/>
      <c r="BW546" s="2"/>
      <c r="BX546" s="1"/>
      <c r="BY546" s="2"/>
      <c r="BZ546" s="2"/>
      <c r="CA546" s="1"/>
      <c r="CE546" s="23"/>
      <c r="CF546" s="23"/>
      <c r="CG546" s="23"/>
      <c r="CH546" s="24"/>
      <c r="CI546" s="2"/>
      <c r="CJ546" s="2"/>
      <c r="CK546" s="2"/>
      <c r="CL546" s="1"/>
      <c r="CN546" s="25"/>
      <c r="CO546" s="27"/>
      <c r="CP546" s="27"/>
      <c r="CQ546" s="28"/>
      <c r="CR546" s="27"/>
      <c r="CU546" s="30">
        <v>246</v>
      </c>
      <c r="CV546" s="30"/>
      <c r="CW546" s="30"/>
      <c r="CX546" s="30"/>
      <c r="CY546" s="30"/>
      <c r="CZ546" s="30"/>
      <c r="DA546" s="30"/>
      <c r="DB546" s="30"/>
      <c r="DF546" s="30"/>
      <c r="DG546" s="39"/>
    </row>
    <row r="547" spans="1:111" ht="15.75" x14ac:dyDescent="0.25">
      <c r="A547" t="s">
        <v>811</v>
      </c>
      <c r="AC547" s="2"/>
      <c r="AD547" s="2"/>
      <c r="AE547" s="2"/>
      <c r="AF547" s="1"/>
      <c r="AG547" s="2"/>
      <c r="AH547" s="2"/>
      <c r="AI547" s="2"/>
      <c r="AJ547" s="1"/>
      <c r="AN547" s="2"/>
      <c r="AO547" s="2"/>
      <c r="AP547" s="2"/>
      <c r="AQ547" s="1"/>
      <c r="AR547" s="2"/>
      <c r="AS547" s="2"/>
      <c r="AT547" s="1"/>
      <c r="AU547" s="2"/>
      <c r="AV547" s="2"/>
      <c r="AW547" s="1"/>
      <c r="AX547" s="2"/>
      <c r="AY547" s="2"/>
      <c r="AZ547" s="1"/>
      <c r="BA547" s="2"/>
      <c r="BB547" s="2"/>
      <c r="BC547" s="1"/>
      <c r="BD547" s="2"/>
      <c r="BE547" s="2"/>
      <c r="BF547" s="1"/>
      <c r="BG547" s="1"/>
      <c r="BI547" s="2"/>
      <c r="BJ547" s="2"/>
      <c r="BK547" s="2"/>
      <c r="BL547" s="1"/>
      <c r="BM547" s="2"/>
      <c r="BN547" s="2"/>
      <c r="BO547" s="1"/>
      <c r="BP547" s="2"/>
      <c r="BQ547" s="2"/>
      <c r="BR547" s="1"/>
      <c r="BS547" s="2"/>
      <c r="BT547" s="2"/>
      <c r="BU547" s="1"/>
      <c r="BV547" s="2"/>
      <c r="BW547" s="2"/>
      <c r="BX547" s="1"/>
      <c r="BY547" s="2"/>
      <c r="BZ547" s="2"/>
      <c r="CA547" s="1"/>
      <c r="CE547" s="23"/>
      <c r="CF547" s="23"/>
      <c r="CG547" s="23"/>
      <c r="CH547" s="24"/>
      <c r="CI547" s="2"/>
      <c r="CJ547" s="2"/>
      <c r="CK547" s="2"/>
      <c r="CL547" s="1"/>
      <c r="CN547" s="25"/>
      <c r="CO547" s="27"/>
      <c r="CP547" s="27"/>
      <c r="CQ547" s="28"/>
      <c r="CR547" s="27"/>
      <c r="CU547" s="30">
        <v>252</v>
      </c>
      <c r="CV547" s="30"/>
      <c r="CW547" s="30"/>
      <c r="CX547" s="30"/>
      <c r="CY547" s="30"/>
      <c r="CZ547" s="30"/>
      <c r="DA547" s="30"/>
      <c r="DB547" s="30"/>
      <c r="DF547" s="30"/>
      <c r="DG547" s="39"/>
    </row>
    <row r="548" spans="1:111" ht="15.75" x14ac:dyDescent="0.25">
      <c r="A548" t="s">
        <v>812</v>
      </c>
      <c r="AC548" s="2"/>
      <c r="AD548" s="2"/>
      <c r="AE548" s="2"/>
      <c r="AF548" s="1"/>
      <c r="AG548" s="2"/>
      <c r="AH548" s="2"/>
      <c r="AI548" s="2"/>
      <c r="AJ548" s="1"/>
      <c r="AN548" s="2"/>
      <c r="AO548" s="2"/>
      <c r="AP548" s="2"/>
      <c r="AQ548" s="1"/>
      <c r="AR548" s="2"/>
      <c r="AS548" s="2"/>
      <c r="AT548" s="1"/>
      <c r="AU548" s="2"/>
      <c r="AV548" s="2"/>
      <c r="AW548" s="1"/>
      <c r="AX548" s="2"/>
      <c r="AY548" s="2"/>
      <c r="AZ548" s="1"/>
      <c r="BA548" s="2"/>
      <c r="BB548" s="2"/>
      <c r="BC548" s="1"/>
      <c r="BD548" s="2"/>
      <c r="BE548" s="2"/>
      <c r="BF548" s="1"/>
      <c r="BG548" s="1"/>
      <c r="BI548" s="2"/>
      <c r="BJ548" s="2"/>
      <c r="BK548" s="2"/>
      <c r="BL548" s="1"/>
      <c r="BM548" s="2"/>
      <c r="BN548" s="2"/>
      <c r="BO548" s="1"/>
      <c r="BP548" s="2"/>
      <c r="BQ548" s="2"/>
      <c r="BR548" s="1"/>
      <c r="BS548" s="2"/>
      <c r="BT548" s="2"/>
      <c r="BU548" s="1"/>
      <c r="BV548" s="2"/>
      <c r="BW548" s="2"/>
      <c r="BX548" s="1"/>
      <c r="BY548" s="2"/>
      <c r="BZ548" s="2"/>
      <c r="CA548" s="1"/>
      <c r="CE548" s="23"/>
      <c r="CF548" s="23"/>
      <c r="CG548" s="23"/>
      <c r="CH548" s="24"/>
      <c r="CI548" s="2"/>
      <c r="CJ548" s="2"/>
      <c r="CK548" s="2"/>
      <c r="CL548" s="1"/>
      <c r="CN548" s="25"/>
      <c r="CO548" s="27"/>
      <c r="CP548" s="27"/>
      <c r="CQ548" s="28"/>
      <c r="CR548" s="27"/>
      <c r="CU548" s="30">
        <v>255</v>
      </c>
      <c r="CV548" s="30"/>
      <c r="CW548" s="30"/>
      <c r="CX548" s="30"/>
      <c r="CY548" s="30"/>
      <c r="CZ548" s="30"/>
      <c r="DA548" s="30"/>
      <c r="DB548" s="30"/>
      <c r="DF548" s="30"/>
      <c r="DG548" s="39"/>
    </row>
    <row r="549" spans="1:111" ht="15.75" x14ac:dyDescent="0.25">
      <c r="A549" t="s">
        <v>813</v>
      </c>
      <c r="AC549" s="2"/>
      <c r="AD549" s="2"/>
      <c r="AE549" s="2"/>
      <c r="AF549" s="1"/>
      <c r="AG549" s="2"/>
      <c r="AH549" s="2"/>
      <c r="AI549" s="2"/>
      <c r="AJ549" s="1"/>
      <c r="AN549" s="2"/>
      <c r="AO549" s="2"/>
      <c r="AP549" s="2"/>
      <c r="AQ549" s="1"/>
      <c r="AR549" s="2"/>
      <c r="AS549" s="2"/>
      <c r="AT549" s="1"/>
      <c r="AU549" s="2"/>
      <c r="AV549" s="2"/>
      <c r="AW549" s="1"/>
      <c r="AX549" s="2"/>
      <c r="AY549" s="2"/>
      <c r="AZ549" s="1"/>
      <c r="BA549" s="2"/>
      <c r="BB549" s="2"/>
      <c r="BC549" s="1"/>
      <c r="BD549" s="2"/>
      <c r="BE549" s="2"/>
      <c r="BF549" s="1"/>
      <c r="BG549" s="1"/>
      <c r="BI549" s="2"/>
      <c r="BJ549" s="2"/>
      <c r="BK549" s="2"/>
      <c r="BL549" s="1"/>
      <c r="BM549" s="2"/>
      <c r="BN549" s="2"/>
      <c r="BO549" s="1"/>
      <c r="BP549" s="2"/>
      <c r="BQ549" s="2"/>
      <c r="BR549" s="1"/>
      <c r="BS549" s="2"/>
      <c r="BT549" s="2"/>
      <c r="BU549" s="1"/>
      <c r="BV549" s="2"/>
      <c r="BW549" s="2"/>
      <c r="BX549" s="1"/>
      <c r="BY549" s="2"/>
      <c r="BZ549" s="2"/>
      <c r="CA549" s="1"/>
      <c r="CE549" s="23"/>
      <c r="CF549" s="23"/>
      <c r="CG549" s="23"/>
      <c r="CH549" s="24"/>
      <c r="CI549" s="2"/>
      <c r="CJ549" s="2"/>
      <c r="CK549" s="2"/>
      <c r="CL549" s="1"/>
      <c r="CN549" s="25"/>
      <c r="CO549" s="27"/>
      <c r="CP549" s="27"/>
      <c r="CQ549" s="28"/>
      <c r="CR549" s="27"/>
      <c r="CU549" s="30">
        <v>261</v>
      </c>
      <c r="CV549" s="30"/>
      <c r="CW549" s="30"/>
      <c r="CX549" s="30"/>
      <c r="CY549" s="30"/>
      <c r="CZ549" s="30"/>
      <c r="DA549" s="30"/>
      <c r="DB549" s="30"/>
      <c r="DF549" s="30"/>
      <c r="DG549" s="39"/>
    </row>
    <row r="550" spans="1:111" ht="15.75" x14ac:dyDescent="0.25">
      <c r="AC550" s="2"/>
      <c r="AD550" s="2"/>
      <c r="AE550" s="2"/>
      <c r="AF550" s="1"/>
      <c r="AG550" s="2"/>
      <c r="AH550" s="2"/>
      <c r="AI550" s="2"/>
      <c r="AJ550" s="1"/>
      <c r="AN550" s="2"/>
      <c r="AO550" s="2"/>
      <c r="AP550" s="2"/>
      <c r="AQ550" s="1"/>
      <c r="AR550" s="2"/>
      <c r="AS550" s="2"/>
      <c r="AT550" s="1"/>
      <c r="AU550" s="2"/>
      <c r="AV550" s="2"/>
      <c r="AW550" s="1"/>
      <c r="AX550" s="2"/>
      <c r="AY550" s="2"/>
      <c r="AZ550" s="1"/>
      <c r="BA550" s="2"/>
      <c r="BB550" s="2"/>
      <c r="BC550" s="1"/>
      <c r="BD550" s="2"/>
      <c r="BE550" s="2"/>
      <c r="BF550" s="1"/>
      <c r="BG550" s="1"/>
      <c r="BI550" s="2"/>
      <c r="BJ550" s="2"/>
      <c r="BK550" s="2"/>
      <c r="BL550" s="1"/>
      <c r="BM550" s="2"/>
      <c r="BN550" s="2"/>
      <c r="BO550" s="1"/>
      <c r="BP550" s="2"/>
      <c r="BQ550" s="2"/>
      <c r="BR550" s="1"/>
      <c r="BS550" s="2"/>
      <c r="BT550" s="2"/>
      <c r="BU550" s="1"/>
      <c r="BV550" s="2"/>
      <c r="BW550" s="2"/>
      <c r="BX550" s="1"/>
      <c r="BY550" s="2"/>
      <c r="BZ550" s="2"/>
      <c r="CA550" s="1"/>
      <c r="CE550" s="23"/>
      <c r="CF550" s="23"/>
      <c r="CG550" s="23"/>
      <c r="CH550" s="24"/>
      <c r="CI550" s="2"/>
      <c r="CJ550" s="2"/>
      <c r="CK550" s="2"/>
      <c r="CL550" s="1"/>
      <c r="CN550" s="25"/>
      <c r="CO550" s="27"/>
      <c r="CP550" s="27"/>
      <c r="CQ550" s="28"/>
      <c r="CR550" s="27"/>
      <c r="CU550" s="30">
        <v>268</v>
      </c>
      <c r="CV550" s="30"/>
      <c r="CW550" s="30"/>
      <c r="CX550" s="30"/>
      <c r="CY550" s="30"/>
      <c r="CZ550" s="30"/>
      <c r="DA550" s="30"/>
      <c r="DB550" s="30"/>
      <c r="DF550" s="30"/>
      <c r="DG550" s="39"/>
    </row>
    <row r="551" spans="1:111" ht="15.75" x14ac:dyDescent="0.25">
      <c r="A551" t="s">
        <v>843</v>
      </c>
      <c r="AC551" s="2"/>
      <c r="AD551" s="2"/>
      <c r="AE551" s="2"/>
      <c r="AF551" s="1"/>
      <c r="AG551" s="2"/>
      <c r="AH551" s="2"/>
      <c r="AI551" s="2"/>
      <c r="AJ551" s="1"/>
      <c r="AN551" s="2"/>
      <c r="AO551" s="2"/>
      <c r="AP551" s="2"/>
      <c r="AQ551" s="1"/>
      <c r="AR551" s="2"/>
      <c r="AS551" s="2"/>
      <c r="AT551" s="1"/>
      <c r="AU551" s="2"/>
      <c r="AV551" s="2"/>
      <c r="AW551" s="1"/>
      <c r="AX551" s="2"/>
      <c r="AY551" s="2"/>
      <c r="AZ551" s="1"/>
      <c r="BA551" s="2"/>
      <c r="BB551" s="2"/>
      <c r="BC551" s="1"/>
      <c r="BD551" s="2"/>
      <c r="BE551" s="2"/>
      <c r="BF551" s="1"/>
      <c r="BG551" s="1"/>
      <c r="BI551" s="2"/>
      <c r="BJ551" s="2"/>
      <c r="BK551" s="2"/>
      <c r="BL551" s="1"/>
      <c r="BM551" s="2"/>
      <c r="BN551" s="2"/>
      <c r="BO551" s="1"/>
      <c r="BP551" s="2"/>
      <c r="BQ551" s="2"/>
      <c r="BR551" s="1"/>
      <c r="BS551" s="2"/>
      <c r="BT551" s="2"/>
      <c r="BU551" s="1"/>
      <c r="BV551" s="2"/>
      <c r="BW551" s="2"/>
      <c r="BX551" s="1"/>
      <c r="BY551" s="2"/>
      <c r="BZ551" s="2"/>
      <c r="CA551" s="1"/>
      <c r="CE551" s="23"/>
      <c r="CF551" s="23"/>
      <c r="CG551" s="23"/>
      <c r="CH551" s="24"/>
      <c r="CI551" s="2"/>
      <c r="CJ551" s="2"/>
      <c r="CK551" s="2"/>
      <c r="CL551" s="1"/>
      <c r="CN551" s="25"/>
      <c r="CO551" s="27"/>
      <c r="CP551" s="27"/>
      <c r="CQ551" s="28"/>
      <c r="CR551" s="27"/>
      <c r="CU551" s="30">
        <v>276</v>
      </c>
      <c r="CV551" s="30"/>
      <c r="CW551" s="30"/>
      <c r="CX551" s="30"/>
      <c r="CY551" s="30"/>
      <c r="CZ551" s="30"/>
      <c r="DA551" s="30"/>
      <c r="DB551" s="30"/>
      <c r="DF551" s="30"/>
      <c r="DG551" s="39"/>
    </row>
    <row r="552" spans="1:111" ht="15.75" x14ac:dyDescent="0.25">
      <c r="A552" t="s">
        <v>814</v>
      </c>
      <c r="AC552" s="2"/>
      <c r="AD552" s="2"/>
      <c r="AE552" s="2"/>
      <c r="AF552" s="1"/>
      <c r="AG552" s="2"/>
      <c r="AH552" s="2"/>
      <c r="AI552" s="2"/>
      <c r="AJ552" s="1"/>
      <c r="AN552" s="2"/>
      <c r="AO552" s="2"/>
      <c r="AP552" s="2"/>
      <c r="AQ552" s="1"/>
      <c r="AR552" s="2"/>
      <c r="AS552" s="2"/>
      <c r="AT552" s="1"/>
      <c r="AU552" s="2"/>
      <c r="AV552" s="2"/>
      <c r="AW552" s="1"/>
      <c r="AX552" s="2"/>
      <c r="AY552" s="2"/>
      <c r="AZ552" s="1"/>
      <c r="BA552" s="2"/>
      <c r="BB552" s="2"/>
      <c r="BC552" s="1"/>
      <c r="BD552" s="2"/>
      <c r="BE552" s="2"/>
      <c r="BF552" s="1"/>
      <c r="BG552" s="1"/>
      <c r="BI552" s="2"/>
      <c r="BJ552" s="2"/>
      <c r="BK552" s="2"/>
      <c r="BL552" s="1"/>
      <c r="BM552" s="2"/>
      <c r="BN552" s="2"/>
      <c r="BO552" s="1"/>
      <c r="BP552" s="2"/>
      <c r="BQ552" s="2"/>
      <c r="BR552" s="1"/>
      <c r="BS552" s="2"/>
      <c r="BT552" s="2"/>
      <c r="BU552" s="1"/>
      <c r="BV552" s="2"/>
      <c r="BW552" s="2"/>
      <c r="BX552" s="1"/>
      <c r="BY552" s="2"/>
      <c r="BZ552" s="2"/>
      <c r="CA552" s="1"/>
      <c r="CE552" s="23"/>
      <c r="CF552" s="23"/>
      <c r="CG552" s="23"/>
      <c r="CH552" s="24"/>
      <c r="CI552" s="2"/>
      <c r="CJ552" s="2"/>
      <c r="CK552" s="2"/>
      <c r="CL552" s="1"/>
      <c r="CN552" s="25"/>
      <c r="CO552" s="27"/>
      <c r="CP552" s="27"/>
      <c r="CQ552" s="28"/>
      <c r="CR552" s="27"/>
      <c r="CU552" s="30">
        <v>286</v>
      </c>
      <c r="CV552" s="30"/>
      <c r="CW552" s="30"/>
      <c r="CX552" s="30"/>
      <c r="CY552" s="30"/>
      <c r="CZ552" s="30"/>
      <c r="DA552" s="30"/>
      <c r="DB552" s="30"/>
      <c r="DF552" s="30"/>
      <c r="DG552" s="39"/>
    </row>
    <row r="553" spans="1:111" ht="15.75" x14ac:dyDescent="0.25">
      <c r="A553" t="s">
        <v>815</v>
      </c>
      <c r="AC553" s="2"/>
      <c r="AD553" s="2"/>
      <c r="AE553" s="2"/>
      <c r="AF553" s="1"/>
      <c r="AG553" s="2"/>
      <c r="AH553" s="2"/>
      <c r="AI553" s="2"/>
      <c r="AJ553" s="1"/>
      <c r="AN553" s="2"/>
      <c r="AO553" s="2"/>
      <c r="AP553" s="2"/>
      <c r="AQ553" s="1"/>
      <c r="AR553" s="2"/>
      <c r="AS553" s="2"/>
      <c r="AT553" s="1"/>
      <c r="AU553" s="2"/>
      <c r="AV553" s="2"/>
      <c r="AW553" s="1"/>
      <c r="AX553" s="2"/>
      <c r="AY553" s="2"/>
      <c r="AZ553" s="1"/>
      <c r="BA553" s="2"/>
      <c r="BB553" s="2"/>
      <c r="BC553" s="1"/>
      <c r="BD553" s="2"/>
      <c r="BE553" s="2"/>
      <c r="BF553" s="1"/>
      <c r="BG553" s="1"/>
      <c r="BI553" s="2"/>
      <c r="BJ553" s="2"/>
      <c r="BK553" s="2"/>
      <c r="BL553" s="1"/>
      <c r="BM553" s="2"/>
      <c r="BN553" s="2"/>
      <c r="BO553" s="1"/>
      <c r="BP553" s="2"/>
      <c r="BQ553" s="2"/>
      <c r="BR553" s="1"/>
      <c r="BS553" s="2"/>
      <c r="BT553" s="2"/>
      <c r="BU553" s="1"/>
      <c r="BV553" s="2"/>
      <c r="BW553" s="2"/>
      <c r="BX553" s="1"/>
      <c r="BY553" s="2"/>
      <c r="BZ553" s="2"/>
      <c r="CA553" s="1"/>
      <c r="CE553" s="23"/>
      <c r="CF553" s="23"/>
      <c r="CG553" s="23"/>
      <c r="CH553" s="24"/>
      <c r="CI553" s="2"/>
      <c r="CJ553" s="2"/>
      <c r="CK553" s="2"/>
      <c r="CL553" s="1"/>
      <c r="CN553" s="25"/>
      <c r="CO553" s="27"/>
      <c r="CP553" s="27"/>
      <c r="CQ553" s="28"/>
      <c r="CR553" s="27"/>
      <c r="CU553" s="30">
        <v>296</v>
      </c>
      <c r="CV553" s="30"/>
      <c r="CW553" s="30"/>
      <c r="CX553" s="30"/>
      <c r="CY553" s="30"/>
      <c r="CZ553" s="30"/>
      <c r="DA553" s="30"/>
      <c r="DB553" s="30"/>
      <c r="DF553" s="30"/>
      <c r="DG553" s="39"/>
    </row>
    <row r="554" spans="1:111" ht="15.75" x14ac:dyDescent="0.25">
      <c r="A554" t="s">
        <v>816</v>
      </c>
      <c r="AC554" s="2"/>
      <c r="AD554" s="2"/>
      <c r="AE554" s="2"/>
      <c r="AF554" s="1"/>
      <c r="AG554" s="2"/>
      <c r="AH554" s="2"/>
      <c r="AI554" s="2"/>
      <c r="AJ554" s="1"/>
      <c r="AN554" s="2"/>
      <c r="AO554" s="2"/>
      <c r="AP554" s="2"/>
      <c r="AQ554" s="1"/>
      <c r="AR554" s="2"/>
      <c r="AS554" s="2"/>
      <c r="AT554" s="1"/>
      <c r="AU554" s="2"/>
      <c r="AV554" s="2"/>
      <c r="AW554" s="1"/>
      <c r="AX554" s="2"/>
      <c r="AY554" s="2"/>
      <c r="AZ554" s="1"/>
      <c r="BA554" s="2"/>
      <c r="BB554" s="2"/>
      <c r="BC554" s="1"/>
      <c r="BD554" s="2"/>
      <c r="BE554" s="2"/>
      <c r="BF554" s="1"/>
      <c r="BG554" s="1"/>
      <c r="BI554" s="2"/>
      <c r="BJ554" s="2"/>
      <c r="BK554" s="2"/>
      <c r="BL554" s="1"/>
      <c r="BM554" s="2"/>
      <c r="BN554" s="2"/>
      <c r="BO554" s="1"/>
      <c r="BP554" s="2"/>
      <c r="BQ554" s="2"/>
      <c r="BR554" s="1"/>
      <c r="BS554" s="2"/>
      <c r="BT554" s="2"/>
      <c r="BU554" s="1"/>
      <c r="BV554" s="2"/>
      <c r="BW554" s="2"/>
      <c r="BX554" s="1"/>
      <c r="BY554" s="2"/>
      <c r="BZ554" s="2"/>
      <c r="CA554" s="1"/>
      <c r="CE554" s="23"/>
      <c r="CF554" s="23"/>
      <c r="CG554" s="23"/>
      <c r="CH554" s="24"/>
      <c r="CI554" s="2"/>
      <c r="CJ554" s="2"/>
      <c r="CK554" s="2"/>
      <c r="CL554" s="1"/>
      <c r="CN554" s="25"/>
      <c r="CO554" s="27"/>
      <c r="CP554" s="27"/>
      <c r="CQ554" s="28">
        <f>CH608-CO554-CP554</f>
        <v>0</v>
      </c>
      <c r="CR554" s="27">
        <f>CI608-CO554-CP554</f>
        <v>0</v>
      </c>
      <c r="CU554" s="30">
        <v>304</v>
      </c>
      <c r="CV554" s="30"/>
      <c r="CW554" s="30"/>
      <c r="CX554" s="30"/>
      <c r="CY554" s="30"/>
      <c r="CZ554" s="30"/>
      <c r="DA554" s="30"/>
      <c r="DB554" s="30"/>
      <c r="DF554" s="30"/>
      <c r="DG554" s="39"/>
    </row>
    <row r="555" spans="1:111" ht="15.75" x14ac:dyDescent="0.25">
      <c r="A555" t="s">
        <v>817</v>
      </c>
      <c r="AC555" s="2"/>
      <c r="AD555" s="2"/>
      <c r="AE555" s="2"/>
      <c r="AF555" s="1"/>
      <c r="AG555" s="2"/>
      <c r="AH555" s="2"/>
      <c r="AI555" s="2"/>
      <c r="AJ555" s="1"/>
      <c r="AN555" s="2"/>
      <c r="AO555" s="2"/>
      <c r="AP555" s="2"/>
      <c r="AQ555" s="1"/>
      <c r="AR555" s="2"/>
      <c r="AS555" s="2"/>
      <c r="AT555" s="1"/>
      <c r="AU555" s="2"/>
      <c r="AV555" s="2"/>
      <c r="AW555" s="1"/>
      <c r="AX555" s="2"/>
      <c r="AY555" s="2"/>
      <c r="AZ555" s="1"/>
      <c r="BA555" s="2"/>
      <c r="BB555" s="2"/>
      <c r="BC555" s="1"/>
      <c r="BD555" s="2"/>
      <c r="BE555" s="2"/>
      <c r="BF555" s="1"/>
      <c r="BG555" s="1"/>
      <c r="BI555" s="2"/>
      <c r="BJ555" s="2"/>
      <c r="BK555" s="2"/>
      <c r="BL555" s="1"/>
      <c r="BM555" s="2"/>
      <c r="BN555" s="2"/>
      <c r="BO555" s="1"/>
      <c r="BP555" s="2"/>
      <c r="BQ555" s="2"/>
      <c r="BR555" s="1"/>
      <c r="BS555" s="2"/>
      <c r="BT555" s="2"/>
      <c r="BU555" s="1"/>
      <c r="BV555" s="2"/>
      <c r="BW555" s="2"/>
      <c r="BX555" s="1"/>
      <c r="BY555" s="2"/>
      <c r="BZ555" s="2"/>
      <c r="CA555" s="1"/>
      <c r="CE555" s="23"/>
      <c r="CF555" s="23"/>
      <c r="CG555" s="23"/>
      <c r="CH555" s="24"/>
      <c r="CI555" s="2"/>
      <c r="CJ555" s="2"/>
      <c r="CK555" s="2"/>
      <c r="CL555" s="1"/>
      <c r="CN555" s="25"/>
      <c r="CO555" s="27"/>
      <c r="CP555" s="27"/>
      <c r="CQ555" s="28"/>
      <c r="CR555" s="27"/>
      <c r="CU555" s="30">
        <v>311</v>
      </c>
      <c r="CV555" s="30"/>
      <c r="CW555" s="30"/>
      <c r="CX555" s="30"/>
      <c r="CY555" s="30"/>
      <c r="CZ555" s="30"/>
      <c r="DA555" s="30"/>
      <c r="DB555" s="30"/>
      <c r="DF555" s="30"/>
      <c r="DG555" s="39"/>
    </row>
    <row r="556" spans="1:111" ht="15.75" x14ac:dyDescent="0.25">
      <c r="AC556" s="2"/>
      <c r="AD556" s="2"/>
      <c r="AE556" s="2"/>
      <c r="AF556" s="1"/>
      <c r="AG556" s="2"/>
      <c r="AH556" s="2"/>
      <c r="AI556" s="2"/>
      <c r="AJ556" s="1"/>
      <c r="AN556" s="2"/>
      <c r="AO556" s="2"/>
      <c r="AP556" s="2"/>
      <c r="AQ556" s="1"/>
      <c r="AR556" s="2"/>
      <c r="AS556" s="2"/>
      <c r="AT556" s="1"/>
      <c r="AU556" s="2"/>
      <c r="AV556" s="2"/>
      <c r="AW556" s="1"/>
      <c r="AX556" s="2"/>
      <c r="AY556" s="2"/>
      <c r="AZ556" s="1"/>
      <c r="BA556" s="2"/>
      <c r="BB556" s="2"/>
      <c r="BC556" s="1"/>
      <c r="BD556" s="2"/>
      <c r="BE556" s="2"/>
      <c r="BF556" s="1"/>
      <c r="BG556" s="1"/>
      <c r="BI556" s="2"/>
      <c r="BJ556" s="2"/>
      <c r="BK556" s="2"/>
      <c r="BL556" s="1"/>
      <c r="BM556" s="2"/>
      <c r="BN556" s="2"/>
      <c r="BO556" s="1"/>
      <c r="BP556" s="2"/>
      <c r="BQ556" s="2"/>
      <c r="BR556" s="1"/>
      <c r="BS556" s="2"/>
      <c r="BT556" s="2"/>
      <c r="BU556" s="1"/>
      <c r="BV556" s="2"/>
      <c r="BW556" s="2"/>
      <c r="BX556" s="1"/>
      <c r="BY556" s="2"/>
      <c r="BZ556" s="2"/>
      <c r="CA556" s="1"/>
      <c r="CE556" s="23"/>
      <c r="CF556" s="23"/>
      <c r="CG556" s="23"/>
      <c r="CH556" s="24"/>
      <c r="CI556" s="2"/>
      <c r="CJ556" s="2"/>
      <c r="CK556" s="2"/>
      <c r="CL556" s="1"/>
      <c r="CN556" s="25"/>
      <c r="CO556" s="27"/>
      <c r="CP556" s="27"/>
      <c r="CQ556" s="28"/>
      <c r="CR556" s="27"/>
      <c r="CU556" s="30">
        <v>325</v>
      </c>
      <c r="CV556" s="30"/>
      <c r="CW556" s="30"/>
      <c r="CX556" s="30"/>
      <c r="CY556" s="30"/>
      <c r="CZ556" s="30"/>
      <c r="DA556" s="30"/>
      <c r="DB556" s="30"/>
      <c r="DF556" s="30"/>
      <c r="DG556" s="39"/>
    </row>
    <row r="557" spans="1:111" ht="15.75" x14ac:dyDescent="0.25">
      <c r="A557" t="s">
        <v>818</v>
      </c>
      <c r="AC557" s="2"/>
      <c r="AD557" s="2"/>
      <c r="AE557" s="2"/>
      <c r="AF557" s="1"/>
      <c r="AG557" s="2"/>
      <c r="AH557" s="2"/>
      <c r="AI557" s="2"/>
      <c r="AJ557" s="1"/>
      <c r="AN557" s="2"/>
      <c r="AO557" s="2"/>
      <c r="AP557" s="2"/>
      <c r="AQ557" s="1"/>
      <c r="AR557" s="2"/>
      <c r="AS557" s="2"/>
      <c r="AT557" s="1"/>
      <c r="AU557" s="2"/>
      <c r="AV557" s="2"/>
      <c r="AW557" s="1"/>
      <c r="AX557" s="2"/>
      <c r="AY557" s="2"/>
      <c r="AZ557" s="1"/>
      <c r="BA557" s="2"/>
      <c r="BB557" s="2"/>
      <c r="BC557" s="1"/>
      <c r="BD557" s="2"/>
      <c r="BE557" s="2"/>
      <c r="BF557" s="1"/>
      <c r="BG557" s="1"/>
      <c r="BI557" s="2"/>
      <c r="BJ557" s="2"/>
      <c r="BK557" s="2"/>
      <c r="BL557" s="1"/>
      <c r="BM557" s="2"/>
      <c r="BN557" s="2"/>
      <c r="BO557" s="1"/>
      <c r="BP557" s="2"/>
      <c r="BQ557" s="2"/>
      <c r="BR557" s="1"/>
      <c r="BS557" s="2"/>
      <c r="BT557" s="2"/>
      <c r="BU557" s="1"/>
      <c r="BV557" s="2"/>
      <c r="BW557" s="2"/>
      <c r="BX557" s="1"/>
      <c r="BY557" s="2"/>
      <c r="BZ557" s="2"/>
      <c r="CA557" s="1"/>
      <c r="CE557" s="23"/>
      <c r="CF557" s="23"/>
      <c r="CG557" s="23"/>
      <c r="CH557" s="24"/>
      <c r="CI557" s="2"/>
      <c r="CJ557" s="2"/>
      <c r="CK557" s="2"/>
      <c r="CL557" s="1"/>
      <c r="CN557" s="25"/>
      <c r="CO557" s="27"/>
      <c r="CP557" s="27"/>
      <c r="CQ557" s="28"/>
      <c r="CR557" s="27"/>
      <c r="CU557" s="30">
        <v>333</v>
      </c>
      <c r="CV557" s="30"/>
      <c r="CW557" s="30"/>
      <c r="CX557" s="30"/>
      <c r="CY557" s="30"/>
      <c r="CZ557" s="30"/>
      <c r="DA557" s="30"/>
      <c r="DB557" s="30"/>
      <c r="DF557" s="30"/>
      <c r="DG557" s="39"/>
    </row>
    <row r="558" spans="1:111" ht="15.75" x14ac:dyDescent="0.25">
      <c r="AC558" s="2"/>
      <c r="AD558" s="2"/>
      <c r="AE558" s="2"/>
      <c r="AF558" s="1"/>
      <c r="AG558" s="2"/>
      <c r="AH558" s="2"/>
      <c r="AI558" s="2"/>
      <c r="AJ558" s="1"/>
      <c r="AN558" s="2"/>
      <c r="AO558" s="2"/>
      <c r="AP558" s="2"/>
      <c r="AQ558" s="1"/>
      <c r="AR558" s="2"/>
      <c r="AS558" s="2"/>
      <c r="AT558" s="1"/>
      <c r="AU558" s="2"/>
      <c r="AV558" s="2"/>
      <c r="AW558" s="1"/>
      <c r="AX558" s="2"/>
      <c r="AY558" s="2"/>
      <c r="AZ558" s="1"/>
      <c r="BA558" s="2"/>
      <c r="BB558" s="2"/>
      <c r="BC558" s="1"/>
      <c r="BD558" s="2"/>
      <c r="BE558" s="2"/>
      <c r="BF558" s="1"/>
      <c r="BG558" s="1"/>
      <c r="BI558" s="2"/>
      <c r="BJ558" s="2"/>
      <c r="BK558" s="2"/>
      <c r="BL558" s="1"/>
      <c r="BM558" s="2"/>
      <c r="BN558" s="2"/>
      <c r="BO558" s="1"/>
      <c r="BP558" s="2"/>
      <c r="BQ558" s="2"/>
      <c r="BR558" s="1"/>
      <c r="BS558" s="2"/>
      <c r="BT558" s="2"/>
      <c r="BU558" s="1"/>
      <c r="BV558" s="2"/>
      <c r="BW558" s="2"/>
      <c r="BX558" s="1"/>
      <c r="BY558" s="2"/>
      <c r="BZ558" s="2"/>
      <c r="CA558" s="1"/>
      <c r="CE558" s="23"/>
      <c r="CF558" s="23"/>
      <c r="CG558" s="23"/>
      <c r="CH558" s="24"/>
      <c r="CI558" s="2"/>
      <c r="CJ558" s="2"/>
      <c r="CK558" s="2"/>
      <c r="CL558" s="1"/>
      <c r="CN558" s="25"/>
      <c r="CO558" s="27"/>
      <c r="CP558" s="27"/>
      <c r="CQ558" s="28"/>
      <c r="CR558" s="27"/>
      <c r="CU558" s="30">
        <v>346</v>
      </c>
      <c r="CV558" s="30"/>
      <c r="CW558" s="30"/>
      <c r="CX558" s="30"/>
      <c r="CY558" s="30"/>
      <c r="CZ558" s="30"/>
      <c r="DA558" s="30"/>
      <c r="DB558" s="30"/>
      <c r="DF558" s="30"/>
      <c r="DG558" s="39"/>
    </row>
    <row r="559" spans="1:111" ht="15.75" x14ac:dyDescent="0.25">
      <c r="AC559" s="2"/>
      <c r="AD559" s="2"/>
      <c r="AE559" s="2"/>
      <c r="AF559" s="1"/>
      <c r="AG559" s="2"/>
      <c r="AH559" s="2"/>
      <c r="AI559" s="2"/>
      <c r="AJ559" s="1"/>
      <c r="AN559" s="2"/>
      <c r="AO559" s="2"/>
      <c r="AP559" s="2"/>
      <c r="AQ559" s="1"/>
      <c r="AR559" s="2"/>
      <c r="AS559" s="2"/>
      <c r="AT559" s="1"/>
      <c r="AU559" s="2"/>
      <c r="AV559" s="2"/>
      <c r="AW559" s="1"/>
      <c r="AX559" s="2"/>
      <c r="AY559" s="2"/>
      <c r="AZ559" s="1"/>
      <c r="BA559" s="2"/>
      <c r="BB559" s="2"/>
      <c r="BC559" s="1"/>
      <c r="BD559" s="2"/>
      <c r="BE559" s="2"/>
      <c r="BF559" s="1"/>
      <c r="BG559" s="1"/>
      <c r="BI559" s="2"/>
      <c r="BJ559" s="2"/>
      <c r="BK559" s="2"/>
      <c r="BL559" s="1"/>
      <c r="BM559" s="2"/>
      <c r="BN559" s="2"/>
      <c r="BO559" s="1"/>
      <c r="BP559" s="2"/>
      <c r="BQ559" s="2"/>
      <c r="BR559" s="1"/>
      <c r="BS559" s="2"/>
      <c r="BT559" s="2"/>
      <c r="BU559" s="1"/>
      <c r="BV559" s="2"/>
      <c r="BW559" s="2"/>
      <c r="BX559" s="1"/>
      <c r="BY559" s="2"/>
      <c r="BZ559" s="2"/>
      <c r="CA559" s="1"/>
      <c r="CE559" s="23"/>
      <c r="CF559" s="23"/>
      <c r="CG559" s="23"/>
      <c r="CH559" s="24"/>
      <c r="CI559" s="2"/>
      <c r="CJ559" s="2"/>
      <c r="CK559" s="2"/>
      <c r="CL559" s="1"/>
      <c r="CN559" s="25"/>
      <c r="CO559" s="27"/>
      <c r="CP559" s="27"/>
      <c r="CQ559" s="28"/>
      <c r="CR559" s="27"/>
      <c r="CU559" s="30">
        <v>358</v>
      </c>
      <c r="CV559" s="30"/>
      <c r="CW559" s="30"/>
      <c r="CX559" s="30"/>
      <c r="CY559" s="30"/>
      <c r="CZ559" s="30"/>
      <c r="DA559" s="30"/>
      <c r="DB559" s="30"/>
      <c r="DF559" s="30"/>
      <c r="DG559" s="39"/>
    </row>
    <row r="560" spans="1:111" ht="15.75" x14ac:dyDescent="0.25">
      <c r="AC560" s="2"/>
      <c r="AD560" s="2"/>
      <c r="AE560" s="2"/>
      <c r="AF560" s="1"/>
      <c r="AG560" s="2"/>
      <c r="AH560" s="2"/>
      <c r="AI560" s="2"/>
      <c r="AJ560" s="1"/>
      <c r="AN560" s="2"/>
      <c r="AO560" s="2"/>
      <c r="AP560" s="2"/>
      <c r="AQ560" s="1"/>
      <c r="AR560" s="2"/>
      <c r="AS560" s="2"/>
      <c r="AT560" s="1"/>
      <c r="AU560" s="2"/>
      <c r="AV560" s="2"/>
      <c r="AW560" s="1"/>
      <c r="AX560" s="2"/>
      <c r="AY560" s="2"/>
      <c r="AZ560" s="1"/>
      <c r="BA560" s="2"/>
      <c r="BB560" s="2"/>
      <c r="BC560" s="1"/>
      <c r="BD560" s="2"/>
      <c r="BE560" s="2"/>
      <c r="BF560" s="1"/>
      <c r="BG560" s="1"/>
      <c r="BI560" s="2"/>
      <c r="BJ560" s="2"/>
      <c r="BK560" s="2"/>
      <c r="BL560" s="1"/>
      <c r="BM560" s="2"/>
      <c r="BN560" s="2"/>
      <c r="BO560" s="1"/>
      <c r="BP560" s="2"/>
      <c r="BQ560" s="2"/>
      <c r="BR560" s="1"/>
      <c r="BS560" s="2"/>
      <c r="BT560" s="2"/>
      <c r="BU560" s="1"/>
      <c r="BV560" s="2"/>
      <c r="BW560" s="2"/>
      <c r="BX560" s="1"/>
      <c r="BY560" s="2"/>
      <c r="BZ560" s="2"/>
      <c r="CA560" s="1"/>
      <c r="CE560" s="23"/>
      <c r="CF560" s="23"/>
      <c r="CG560" s="23"/>
      <c r="CH560" s="24"/>
      <c r="CI560" s="2"/>
      <c r="CJ560" s="2"/>
      <c r="CK560" s="2"/>
      <c r="CL560" s="1"/>
      <c r="CN560" s="25"/>
      <c r="CO560" s="27"/>
      <c r="CP560" s="27"/>
      <c r="CQ560" s="28"/>
      <c r="CR560" s="27"/>
      <c r="CU560" s="30">
        <v>372</v>
      </c>
      <c r="CV560" s="30"/>
      <c r="CW560" s="30"/>
      <c r="CX560" s="30"/>
      <c r="CY560" s="30"/>
      <c r="CZ560" s="30"/>
      <c r="DA560" s="30"/>
      <c r="DB560" s="30"/>
      <c r="DF560" s="30"/>
      <c r="DG560" s="39"/>
    </row>
    <row r="561" spans="1:111" ht="15.75" x14ac:dyDescent="0.25">
      <c r="A561" t="s">
        <v>857</v>
      </c>
      <c r="AC561" s="2"/>
      <c r="AD561" s="2"/>
      <c r="AE561" s="2"/>
      <c r="AF561" s="1"/>
      <c r="AG561" s="2"/>
      <c r="AH561" s="2"/>
      <c r="AI561" s="2"/>
      <c r="AJ561" s="1"/>
      <c r="AN561" s="2"/>
      <c r="AO561" s="2"/>
      <c r="AP561" s="2"/>
      <c r="AQ561" s="1"/>
      <c r="AR561" s="2"/>
      <c r="AS561" s="2"/>
      <c r="AT561" s="1"/>
      <c r="AU561" s="2"/>
      <c r="AV561" s="2"/>
      <c r="AW561" s="1"/>
      <c r="AX561" s="2"/>
      <c r="AY561" s="2"/>
      <c r="AZ561" s="1"/>
      <c r="BA561" s="2"/>
      <c r="BB561" s="2"/>
      <c r="BC561" s="1"/>
      <c r="BD561" s="2"/>
      <c r="BE561" s="2"/>
      <c r="BF561" s="1"/>
      <c r="BG561" s="1"/>
      <c r="BI561" s="2"/>
      <c r="BJ561" s="2"/>
      <c r="BK561" s="2"/>
      <c r="BL561" s="1"/>
      <c r="BM561" s="2"/>
      <c r="BN561" s="2"/>
      <c r="BO561" s="1"/>
      <c r="BP561" s="2"/>
      <c r="BQ561" s="2"/>
      <c r="BR561" s="1"/>
      <c r="BS561" s="2"/>
      <c r="BT561" s="2"/>
      <c r="BU561" s="1"/>
      <c r="BV561" s="2"/>
      <c r="BW561" s="2"/>
      <c r="BX561" s="1"/>
      <c r="BY561" s="2"/>
      <c r="BZ561" s="2"/>
      <c r="CA561" s="1"/>
      <c r="CE561" s="23"/>
      <c r="CF561" s="23"/>
      <c r="CG561" s="23"/>
      <c r="CH561" s="24"/>
      <c r="CI561" s="2"/>
      <c r="CJ561" s="2"/>
      <c r="CK561" s="2"/>
      <c r="CL561" s="1"/>
      <c r="CN561" s="25"/>
      <c r="CO561" s="27"/>
      <c r="CP561" s="27"/>
      <c r="CQ561" s="28"/>
      <c r="CR561" s="27"/>
      <c r="CU561" s="30">
        <v>386</v>
      </c>
      <c r="CV561" s="30"/>
      <c r="CW561" s="30"/>
      <c r="CX561" s="30"/>
      <c r="CY561" s="30"/>
      <c r="CZ561" s="30"/>
      <c r="DA561" s="30"/>
      <c r="DB561" s="30"/>
      <c r="DF561" s="30"/>
      <c r="DG561" s="39"/>
    </row>
    <row r="562" spans="1:111" ht="15.75" x14ac:dyDescent="0.25">
      <c r="A562" t="s">
        <v>859</v>
      </c>
      <c r="AC562" s="2"/>
      <c r="AD562" s="2"/>
      <c r="AE562" s="2"/>
      <c r="AF562" s="1"/>
      <c r="AG562" s="2"/>
      <c r="AH562" s="2"/>
      <c r="AI562" s="2"/>
      <c r="AJ562" s="1"/>
      <c r="AN562" s="2"/>
      <c r="AO562" s="2"/>
      <c r="AP562" s="2"/>
      <c r="AQ562" s="1"/>
      <c r="AR562" s="2"/>
      <c r="AS562" s="2"/>
      <c r="AT562" s="1"/>
      <c r="AU562" s="2"/>
      <c r="AV562" s="2"/>
      <c r="AW562" s="1"/>
      <c r="AX562" s="2"/>
      <c r="AY562" s="2"/>
      <c r="AZ562" s="1"/>
      <c r="BA562" s="2"/>
      <c r="BB562" s="2"/>
      <c r="BC562" s="1"/>
      <c r="BD562" s="2"/>
      <c r="BE562" s="2"/>
      <c r="BF562" s="1"/>
      <c r="BG562" s="1"/>
      <c r="BI562" s="2"/>
      <c r="BJ562" s="2"/>
      <c r="BK562" s="2"/>
      <c r="BL562" s="1"/>
      <c r="BM562" s="2"/>
      <c r="BN562" s="2"/>
      <c r="BO562" s="1"/>
      <c r="BP562" s="2"/>
      <c r="BQ562" s="2"/>
      <c r="BR562" s="1"/>
      <c r="BS562" s="2"/>
      <c r="BT562" s="2"/>
      <c r="BU562" s="1"/>
      <c r="BV562" s="2"/>
      <c r="BW562" s="2"/>
      <c r="BX562" s="1"/>
      <c r="BY562" s="2"/>
      <c r="BZ562" s="2"/>
      <c r="CA562" s="1"/>
      <c r="CE562" s="23"/>
      <c r="CF562" s="23"/>
      <c r="CG562" s="23"/>
      <c r="CH562" s="24"/>
      <c r="CI562" s="2"/>
      <c r="CJ562" s="2"/>
      <c r="CK562" s="2"/>
      <c r="CL562" s="1"/>
      <c r="CN562" s="25"/>
      <c r="CO562" s="27"/>
      <c r="CP562" s="27"/>
      <c r="CQ562" s="28"/>
      <c r="CR562" s="27"/>
      <c r="CU562" s="30">
        <v>395</v>
      </c>
      <c r="CV562" s="30"/>
      <c r="CW562" s="30"/>
      <c r="CX562" s="30"/>
      <c r="CY562" s="30"/>
      <c r="CZ562" s="30"/>
      <c r="DA562" s="30"/>
      <c r="DB562" s="30"/>
      <c r="DF562" s="30"/>
      <c r="DG562" s="39"/>
    </row>
    <row r="563" spans="1:111" ht="15.75" x14ac:dyDescent="0.25">
      <c r="A563" t="s">
        <v>861</v>
      </c>
      <c r="AC563" s="2"/>
      <c r="AD563" s="2"/>
      <c r="AE563" s="2"/>
      <c r="AF563" s="1"/>
      <c r="AG563" s="2"/>
      <c r="AH563" s="2"/>
      <c r="AI563" s="2"/>
      <c r="AJ563" s="1"/>
      <c r="AN563" s="2"/>
      <c r="AO563" s="2"/>
      <c r="AP563" s="2"/>
      <c r="AQ563" s="1"/>
      <c r="AR563" s="2"/>
      <c r="AS563" s="2"/>
      <c r="AT563" s="1"/>
      <c r="AU563" s="2"/>
      <c r="AV563" s="2"/>
      <c r="AW563" s="1"/>
      <c r="AX563" s="2"/>
      <c r="AY563" s="2"/>
      <c r="AZ563" s="1"/>
      <c r="BA563" s="2"/>
      <c r="BB563" s="2"/>
      <c r="BC563" s="1"/>
      <c r="BD563" s="2"/>
      <c r="BE563" s="2"/>
      <c r="BF563" s="1"/>
      <c r="BG563" s="1"/>
      <c r="BI563" s="2"/>
      <c r="BJ563" s="2"/>
      <c r="BK563" s="2"/>
      <c r="BL563" s="1"/>
      <c r="BM563" s="2"/>
      <c r="BN563" s="2"/>
      <c r="BO563" s="1"/>
      <c r="BP563" s="2"/>
      <c r="BQ563" s="2"/>
      <c r="BR563" s="1"/>
      <c r="BS563" s="2"/>
      <c r="BT563" s="2"/>
      <c r="BU563" s="1"/>
      <c r="BV563" s="2"/>
      <c r="BW563" s="2"/>
      <c r="BX563" s="1"/>
      <c r="BY563" s="2"/>
      <c r="BZ563" s="2"/>
      <c r="CA563" s="1"/>
      <c r="CE563" s="23"/>
      <c r="CF563" s="23"/>
      <c r="CG563" s="23"/>
      <c r="CH563" s="24"/>
      <c r="CI563" s="2"/>
      <c r="CJ563" s="2"/>
      <c r="CK563" s="2"/>
      <c r="CL563" s="1"/>
      <c r="CN563" s="25"/>
      <c r="CO563" s="27"/>
      <c r="CP563" s="27"/>
      <c r="CQ563" s="28"/>
      <c r="CR563" s="27"/>
      <c r="CU563" s="30">
        <v>404</v>
      </c>
      <c r="CV563" s="30"/>
      <c r="CW563" s="30"/>
      <c r="CX563" s="30"/>
      <c r="CY563" s="30"/>
      <c r="CZ563" s="30"/>
      <c r="DA563" s="30"/>
      <c r="DB563" s="30"/>
      <c r="DF563" s="30"/>
      <c r="DG563" s="39"/>
    </row>
    <row r="564" spans="1:111" ht="15.75" x14ac:dyDescent="0.25">
      <c r="A564" t="s">
        <v>863</v>
      </c>
      <c r="AC564" s="2"/>
      <c r="AD564" s="2"/>
      <c r="AE564" s="2"/>
      <c r="AF564" s="1"/>
      <c r="AG564" s="2"/>
      <c r="AH564" s="2"/>
      <c r="AI564" s="2"/>
      <c r="AJ564" s="1"/>
      <c r="AN564" s="2"/>
      <c r="AO564" s="2"/>
      <c r="AP564" s="2"/>
      <c r="AQ564" s="1"/>
      <c r="AR564" s="2"/>
      <c r="AS564" s="2"/>
      <c r="AT564" s="1"/>
      <c r="AU564" s="2"/>
      <c r="AV564" s="2"/>
      <c r="AW564" s="1"/>
      <c r="AX564" s="2"/>
      <c r="AY564" s="2"/>
      <c r="AZ564" s="1"/>
      <c r="BA564" s="2"/>
      <c r="BB564" s="2"/>
      <c r="BC564" s="1"/>
      <c r="BD564" s="2"/>
      <c r="BE564" s="2"/>
      <c r="BF564" s="1"/>
      <c r="BG564" s="1"/>
      <c r="BI564" s="2"/>
      <c r="BJ564" s="2"/>
      <c r="BK564" s="2"/>
      <c r="BL564" s="1"/>
      <c r="BM564" s="2"/>
      <c r="BN564" s="2"/>
      <c r="BO564" s="1"/>
      <c r="BP564" s="2"/>
      <c r="BQ564" s="2"/>
      <c r="BR564" s="1"/>
      <c r="BS564" s="2"/>
      <c r="BT564" s="2"/>
      <c r="BU564" s="1"/>
      <c r="BV564" s="2"/>
      <c r="BW564" s="2"/>
      <c r="BX564" s="1"/>
      <c r="BY564" s="2"/>
      <c r="BZ564" s="2"/>
      <c r="CA564" s="1"/>
      <c r="CE564" s="23"/>
      <c r="CF564" s="23"/>
      <c r="CG564" s="23"/>
      <c r="CH564" s="24"/>
      <c r="CI564" s="2"/>
      <c r="CJ564" s="2"/>
      <c r="CK564" s="2"/>
      <c r="CL564" s="1"/>
      <c r="CN564" s="25"/>
      <c r="CO564" s="27"/>
      <c r="CP564" s="27"/>
      <c r="CQ564" s="28"/>
      <c r="CR564" s="27"/>
      <c r="CU564" s="30">
        <v>413</v>
      </c>
      <c r="CV564" s="30"/>
      <c r="CW564" s="30"/>
      <c r="CX564" s="30"/>
      <c r="CY564" s="30"/>
      <c r="CZ564" s="30"/>
      <c r="DA564" s="30"/>
      <c r="DB564" s="30"/>
      <c r="DF564" s="30"/>
      <c r="DG564" s="39"/>
    </row>
    <row r="565" spans="1:111" ht="15.75" x14ac:dyDescent="0.25">
      <c r="A565" t="s">
        <v>865</v>
      </c>
      <c r="AC565" s="2"/>
      <c r="AD565" s="2"/>
      <c r="AE565" s="2"/>
      <c r="AF565" s="1"/>
      <c r="AG565" s="2"/>
      <c r="AH565" s="2"/>
      <c r="AI565" s="2"/>
      <c r="AJ565" s="1"/>
      <c r="AN565" s="2"/>
      <c r="AO565" s="2"/>
      <c r="AP565" s="2"/>
      <c r="AQ565" s="1"/>
      <c r="AR565" s="2"/>
      <c r="AS565" s="2"/>
      <c r="AT565" s="1"/>
      <c r="AU565" s="2"/>
      <c r="AV565" s="2"/>
      <c r="AW565" s="1"/>
      <c r="AX565" s="2"/>
      <c r="AY565" s="2"/>
      <c r="AZ565" s="1"/>
      <c r="BA565" s="2"/>
      <c r="BB565" s="2"/>
      <c r="BC565" s="1"/>
      <c r="BD565" s="2"/>
      <c r="BE565" s="2"/>
      <c r="BF565" s="1"/>
      <c r="BG565" s="1"/>
      <c r="BI565" s="2"/>
      <c r="BJ565" s="2"/>
      <c r="BK565" s="2"/>
      <c r="BL565" s="1"/>
      <c r="BM565" s="2"/>
      <c r="BN565" s="2"/>
      <c r="BO565" s="1"/>
      <c r="BP565" s="2"/>
      <c r="BQ565" s="2"/>
      <c r="BR565" s="1"/>
      <c r="BS565" s="2"/>
      <c r="BT565" s="2"/>
      <c r="BU565" s="1"/>
      <c r="BV565" s="2"/>
      <c r="BW565" s="2"/>
      <c r="BX565" s="1"/>
      <c r="BY565" s="2"/>
      <c r="BZ565" s="2"/>
      <c r="CA565" s="1"/>
      <c r="CE565" s="23"/>
      <c r="CF565" s="23"/>
      <c r="CG565" s="23"/>
      <c r="CH565" s="24"/>
      <c r="CI565" s="2"/>
      <c r="CJ565" s="2"/>
      <c r="CK565" s="2"/>
      <c r="CL565" s="1"/>
      <c r="CN565" s="25"/>
      <c r="CO565" s="27"/>
      <c r="CP565" s="27"/>
      <c r="CQ565" s="28"/>
      <c r="CR565" s="27"/>
      <c r="CU565" s="30">
        <v>422</v>
      </c>
      <c r="CV565" s="30"/>
      <c r="CW565" s="30"/>
      <c r="CX565" s="30"/>
      <c r="CY565" s="30"/>
      <c r="CZ565" s="30"/>
      <c r="DA565" s="30"/>
      <c r="DB565" s="30"/>
      <c r="DF565" s="30"/>
      <c r="DG565" s="39"/>
    </row>
    <row r="566" spans="1:111" ht="15.75" x14ac:dyDescent="0.25">
      <c r="AC566" s="2"/>
      <c r="AD566" s="2"/>
      <c r="AE566" s="2"/>
      <c r="AF566" s="1"/>
      <c r="AG566" s="2"/>
      <c r="AH566" s="2"/>
      <c r="AI566" s="2"/>
      <c r="AJ566" s="1"/>
      <c r="AN566" s="2"/>
      <c r="AO566" s="2"/>
      <c r="AP566" s="2"/>
      <c r="AQ566" s="1"/>
      <c r="AR566" s="2"/>
      <c r="AS566" s="2"/>
      <c r="AT566" s="1"/>
      <c r="AU566" s="2"/>
      <c r="AV566" s="2"/>
      <c r="AW566" s="1"/>
      <c r="AX566" s="2"/>
      <c r="AY566" s="2"/>
      <c r="AZ566" s="1"/>
      <c r="BA566" s="2"/>
      <c r="BB566" s="2"/>
      <c r="BC566" s="1"/>
      <c r="BD566" s="2"/>
      <c r="BE566" s="2"/>
      <c r="BF566" s="1"/>
      <c r="BG566" s="1"/>
      <c r="BI566" s="2"/>
      <c r="BJ566" s="2"/>
      <c r="BK566" s="2"/>
      <c r="BL566" s="1"/>
      <c r="BM566" s="2"/>
      <c r="BN566" s="2"/>
      <c r="BO566" s="1"/>
      <c r="BP566" s="2"/>
      <c r="BQ566" s="2"/>
      <c r="BR566" s="1"/>
      <c r="BS566" s="2"/>
      <c r="BT566" s="2"/>
      <c r="BU566" s="1"/>
      <c r="BV566" s="2"/>
      <c r="BW566" s="2"/>
      <c r="BX566" s="1"/>
      <c r="BY566" s="2"/>
      <c r="BZ566" s="2"/>
      <c r="CA566" s="1"/>
      <c r="CE566" s="23"/>
      <c r="CF566" s="23"/>
      <c r="CG566" s="23"/>
      <c r="CH566" s="24"/>
      <c r="CI566" s="2"/>
      <c r="CJ566" s="2"/>
      <c r="CK566" s="2"/>
      <c r="CL566" s="1"/>
      <c r="CN566" s="25"/>
      <c r="CO566" s="27"/>
      <c r="CP566" s="27"/>
      <c r="CQ566" s="28"/>
      <c r="CR566" s="27"/>
      <c r="CU566" s="30">
        <v>431</v>
      </c>
      <c r="CV566" s="30"/>
      <c r="CW566" s="30"/>
      <c r="CX566" s="30"/>
      <c r="CY566" s="30"/>
      <c r="CZ566" s="30"/>
      <c r="DA566" s="30"/>
      <c r="DB566" s="30"/>
      <c r="DF566" s="30"/>
      <c r="DG566" s="39"/>
    </row>
    <row r="567" spans="1:111" ht="15.75" x14ac:dyDescent="0.25">
      <c r="A567" t="s">
        <v>867</v>
      </c>
      <c r="AC567" s="2"/>
      <c r="AD567" s="2"/>
      <c r="AE567" s="2"/>
      <c r="AF567" s="1"/>
      <c r="AG567" s="2"/>
      <c r="AH567" s="2"/>
      <c r="AI567" s="2"/>
      <c r="AJ567" s="1"/>
      <c r="AN567" s="2"/>
      <c r="AO567" s="2"/>
      <c r="AP567" s="2"/>
      <c r="AQ567" s="1"/>
      <c r="AR567" s="2"/>
      <c r="AS567" s="2"/>
      <c r="AT567" s="1"/>
      <c r="AU567" s="2"/>
      <c r="AV567" s="2"/>
      <c r="AW567" s="1"/>
      <c r="AX567" s="2"/>
      <c r="AY567" s="2"/>
      <c r="AZ567" s="1"/>
      <c r="BA567" s="2"/>
      <c r="BB567" s="2"/>
      <c r="BC567" s="1"/>
      <c r="BD567" s="2"/>
      <c r="BE567" s="2"/>
      <c r="BF567" s="1"/>
      <c r="BG567" s="1"/>
      <c r="BI567" s="2"/>
      <c r="BJ567" s="2"/>
      <c r="BK567" s="2"/>
      <c r="BL567" s="1"/>
      <c r="BM567" s="2"/>
      <c r="BN567" s="2"/>
      <c r="BO567" s="1"/>
      <c r="BP567" s="2"/>
      <c r="BQ567" s="2"/>
      <c r="BR567" s="1"/>
      <c r="BS567" s="2"/>
      <c r="BT567" s="2"/>
      <c r="BU567" s="1"/>
      <c r="BV567" s="2"/>
      <c r="BW567" s="2"/>
      <c r="BX567" s="1"/>
      <c r="BY567" s="2"/>
      <c r="BZ567" s="2"/>
      <c r="CA567" s="1"/>
      <c r="CE567" s="23"/>
      <c r="CF567" s="23"/>
      <c r="CG567" s="23"/>
      <c r="CH567" s="24"/>
      <c r="CI567" s="2"/>
      <c r="CJ567" s="2"/>
      <c r="CK567" s="2"/>
      <c r="CL567" s="1"/>
      <c r="CN567" s="25"/>
      <c r="CO567" s="27"/>
      <c r="CP567" s="27"/>
      <c r="CQ567" s="28"/>
      <c r="CR567" s="27"/>
      <c r="CU567" s="30">
        <v>440</v>
      </c>
      <c r="CV567" s="30"/>
      <c r="CW567" s="30"/>
      <c r="CX567" s="30"/>
      <c r="CY567" s="30"/>
      <c r="CZ567" s="30"/>
      <c r="DA567" s="30"/>
      <c r="DB567" s="30"/>
      <c r="DF567" s="30"/>
      <c r="DG567" s="39"/>
    </row>
    <row r="568" spans="1:111" ht="15.75" x14ac:dyDescent="0.25">
      <c r="A568" t="s">
        <v>869</v>
      </c>
      <c r="AC568" s="2"/>
      <c r="AD568" s="2"/>
      <c r="AE568" s="2"/>
      <c r="AF568" s="1"/>
      <c r="AG568" s="2"/>
      <c r="AH568" s="2"/>
      <c r="AI568" s="2"/>
      <c r="AJ568" s="1"/>
      <c r="AN568" s="2"/>
      <c r="AO568" s="2"/>
      <c r="AP568" s="2"/>
      <c r="AQ568" s="1"/>
      <c r="AR568" s="2"/>
      <c r="AS568" s="2"/>
      <c r="AT568" s="1"/>
      <c r="AU568" s="2"/>
      <c r="AV568" s="2"/>
      <c r="AW568" s="1"/>
      <c r="AX568" s="2"/>
      <c r="AY568" s="2"/>
      <c r="AZ568" s="1"/>
      <c r="BA568" s="2"/>
      <c r="BB568" s="2"/>
      <c r="BC568" s="1"/>
      <c r="BD568" s="2"/>
      <c r="BE568" s="2"/>
      <c r="BF568" s="1"/>
      <c r="BG568" s="1"/>
      <c r="BI568" s="2"/>
      <c r="BJ568" s="2"/>
      <c r="BK568" s="2"/>
      <c r="BL568" s="1"/>
      <c r="BM568" s="2"/>
      <c r="BN568" s="2"/>
      <c r="BO568" s="1"/>
      <c r="BP568" s="2"/>
      <c r="BQ568" s="2"/>
      <c r="BR568" s="1"/>
      <c r="BS568" s="2"/>
      <c r="BT568" s="2"/>
      <c r="BU568" s="1"/>
      <c r="BV568" s="2"/>
      <c r="BW568" s="2"/>
      <c r="BX568" s="1"/>
      <c r="BY568" s="2"/>
      <c r="BZ568" s="2"/>
      <c r="CA568" s="1"/>
      <c r="CE568" s="23"/>
      <c r="CF568" s="23"/>
      <c r="CG568" s="23"/>
      <c r="CH568" s="24"/>
      <c r="CI568" s="2"/>
      <c r="CJ568" s="2"/>
      <c r="CK568" s="2"/>
      <c r="CL568" s="1"/>
      <c r="CN568" s="25"/>
      <c r="CO568" s="27"/>
      <c r="CP568" s="27"/>
      <c r="CQ568" s="28"/>
      <c r="CR568" s="27"/>
      <c r="CU568" s="30">
        <v>447</v>
      </c>
      <c r="CV568" s="30"/>
      <c r="CW568" s="30"/>
      <c r="CX568" s="30"/>
      <c r="CY568" s="30"/>
      <c r="CZ568" s="30"/>
      <c r="DA568" s="30"/>
      <c r="DB568" s="30"/>
    </row>
    <row r="569" spans="1:111" ht="15.75" x14ac:dyDescent="0.25">
      <c r="A569" t="s">
        <v>871</v>
      </c>
      <c r="AC569" s="2"/>
      <c r="AD569" s="2"/>
      <c r="AE569" s="2"/>
      <c r="AF569" s="1"/>
      <c r="AG569" s="2"/>
      <c r="AH569" s="2"/>
      <c r="AI569" s="2"/>
      <c r="AJ569" s="1"/>
      <c r="AN569" s="2"/>
      <c r="AO569" s="2"/>
      <c r="AP569" s="2"/>
      <c r="AQ569" s="1"/>
      <c r="AR569" s="2"/>
      <c r="AS569" s="2"/>
      <c r="AT569" s="1"/>
      <c r="AU569" s="2"/>
      <c r="AV569" s="2"/>
      <c r="AW569" s="1"/>
      <c r="AX569" s="2"/>
      <c r="AY569" s="2"/>
      <c r="AZ569" s="1"/>
      <c r="BA569" s="2"/>
      <c r="BB569" s="2"/>
      <c r="BC569" s="1"/>
      <c r="BD569" s="2"/>
      <c r="BE569" s="2"/>
      <c r="BF569" s="1"/>
      <c r="BG569" s="1"/>
      <c r="BI569" s="2"/>
      <c r="BJ569" s="2"/>
      <c r="BK569" s="2"/>
      <c r="BL569" s="1"/>
      <c r="BM569" s="2"/>
      <c r="BN569" s="2"/>
      <c r="BO569" s="1"/>
      <c r="BP569" s="2"/>
      <c r="BQ569" s="2"/>
      <c r="BR569" s="1"/>
      <c r="BS569" s="2"/>
      <c r="BT569" s="2"/>
      <c r="BU569" s="1"/>
      <c r="BV569" s="2"/>
      <c r="BW569" s="2"/>
      <c r="BX569" s="1"/>
      <c r="BY569" s="2"/>
      <c r="BZ569" s="2"/>
      <c r="CA569" s="1"/>
      <c r="CE569" s="23"/>
      <c r="CF569" s="23"/>
      <c r="CG569" s="23"/>
      <c r="CH569" s="24"/>
      <c r="CI569" s="2"/>
      <c r="CJ569" s="2"/>
      <c r="CK569" s="2"/>
      <c r="CL569" s="1"/>
      <c r="CN569" s="25"/>
      <c r="CO569" s="27"/>
      <c r="CP569" s="27"/>
      <c r="CQ569" s="28"/>
      <c r="CR569" s="27"/>
      <c r="CU569" s="30">
        <v>454</v>
      </c>
      <c r="CV569" s="30"/>
      <c r="CW569" s="30"/>
      <c r="CX569" s="30"/>
      <c r="CY569" s="30"/>
      <c r="CZ569" s="30"/>
      <c r="DA569" s="30"/>
      <c r="DB569" s="30"/>
    </row>
    <row r="570" spans="1:111" ht="15.75" x14ac:dyDescent="0.25">
      <c r="A570" t="s">
        <v>914</v>
      </c>
      <c r="AC570" s="2"/>
      <c r="AD570" s="2"/>
      <c r="AE570" s="2"/>
      <c r="AF570" s="1"/>
      <c r="AG570" s="2"/>
      <c r="AH570" s="2"/>
      <c r="AI570" s="2"/>
      <c r="AJ570" s="1"/>
      <c r="AN570" s="2"/>
      <c r="AO570" s="2"/>
      <c r="AP570" s="2"/>
      <c r="AQ570" s="1"/>
      <c r="AR570" s="2"/>
      <c r="AS570" s="2"/>
      <c r="AT570" s="1"/>
      <c r="AU570" s="2"/>
      <c r="AV570" s="2"/>
      <c r="AW570" s="1"/>
      <c r="AX570" s="2"/>
      <c r="AY570" s="2"/>
      <c r="AZ570" s="1"/>
      <c r="BA570" s="2"/>
      <c r="BB570" s="2"/>
      <c r="BC570" s="1"/>
      <c r="BD570" s="2"/>
      <c r="BE570" s="2"/>
      <c r="BF570" s="1"/>
      <c r="BG570" s="1"/>
      <c r="BI570" s="2"/>
      <c r="BJ570" s="2"/>
      <c r="BK570" s="2"/>
      <c r="BL570" s="1"/>
      <c r="BM570" s="2"/>
      <c r="BN570" s="2"/>
      <c r="BO570" s="1"/>
      <c r="BP570" s="2"/>
      <c r="BQ570" s="2"/>
      <c r="BR570" s="1"/>
      <c r="BS570" s="2"/>
      <c r="BT570" s="2"/>
      <c r="BU570" s="1"/>
      <c r="BV570" s="2"/>
      <c r="BW570" s="2"/>
      <c r="BX570" s="1"/>
      <c r="BY570" s="2"/>
      <c r="BZ570" s="2"/>
      <c r="CA570" s="1"/>
      <c r="CE570" s="23"/>
      <c r="CF570" s="23"/>
      <c r="CG570" s="23"/>
      <c r="CH570" s="24"/>
      <c r="CI570" s="2"/>
      <c r="CJ570" s="2"/>
      <c r="CK570" s="2"/>
      <c r="CL570" s="1"/>
      <c r="CN570" s="25"/>
      <c r="CO570" s="27"/>
      <c r="CP570" s="27"/>
      <c r="CQ570" s="28"/>
      <c r="CR570" s="27"/>
      <c r="CU570" s="30">
        <v>464</v>
      </c>
      <c r="CV570" s="30"/>
      <c r="CW570" s="30"/>
      <c r="CX570" s="30"/>
      <c r="CY570" s="30"/>
      <c r="CZ570" s="30"/>
      <c r="DA570" s="30"/>
      <c r="DB570" s="30"/>
    </row>
    <row r="571" spans="1:111" ht="15.75" x14ac:dyDescent="0.25">
      <c r="A571" t="s">
        <v>873</v>
      </c>
      <c r="AC571" s="2"/>
      <c r="AD571" s="2"/>
      <c r="AE571" s="2"/>
      <c r="AF571" s="1"/>
      <c r="AG571" s="2"/>
      <c r="AH571" s="2"/>
      <c r="AI571" s="2"/>
      <c r="AJ571" s="1"/>
      <c r="AN571" s="2"/>
      <c r="AO571" s="2"/>
      <c r="AP571" s="2"/>
      <c r="AQ571" s="1"/>
      <c r="AR571" s="2"/>
      <c r="AS571" s="2"/>
      <c r="AT571" s="1"/>
      <c r="AU571" s="2"/>
      <c r="AV571" s="2"/>
      <c r="AW571" s="1"/>
      <c r="AX571" s="2"/>
      <c r="AY571" s="2"/>
      <c r="AZ571" s="1"/>
      <c r="BA571" s="2"/>
      <c r="BB571" s="2"/>
      <c r="BC571" s="1"/>
      <c r="BD571" s="2"/>
      <c r="BE571" s="2"/>
      <c r="BF571" s="1"/>
      <c r="BG571" s="1"/>
      <c r="BI571" s="2"/>
      <c r="BJ571" s="2"/>
      <c r="BK571" s="2"/>
      <c r="BL571" s="1"/>
      <c r="BM571" s="2"/>
      <c r="BN571" s="2"/>
      <c r="BO571" s="1"/>
      <c r="BP571" s="2"/>
      <c r="BQ571" s="2"/>
      <c r="BR571" s="1"/>
      <c r="BS571" s="2"/>
      <c r="BT571" s="2"/>
      <c r="BU571" s="1"/>
      <c r="BV571" s="2"/>
      <c r="BW571" s="2"/>
      <c r="BX571" s="1"/>
      <c r="BY571" s="2"/>
      <c r="BZ571" s="2"/>
      <c r="CA571" s="1"/>
      <c r="CE571" s="23"/>
      <c r="CF571" s="23"/>
      <c r="CG571" s="23"/>
      <c r="CH571" s="24"/>
      <c r="CI571" s="2"/>
      <c r="CJ571" s="2"/>
      <c r="CK571" s="2"/>
      <c r="CL571" s="1"/>
      <c r="CN571" s="25"/>
      <c r="CO571" s="27"/>
      <c r="CP571" s="27"/>
      <c r="CQ571" s="28"/>
      <c r="CR571" s="27"/>
      <c r="CU571" s="30">
        <v>473</v>
      </c>
      <c r="CV571" s="30"/>
      <c r="CW571" s="30"/>
      <c r="CX571" s="30"/>
      <c r="CY571" s="30"/>
      <c r="CZ571" s="30"/>
      <c r="DA571" s="30"/>
      <c r="DB571" s="30"/>
    </row>
    <row r="572" spans="1:111" ht="15.75" x14ac:dyDescent="0.25">
      <c r="AC572" s="2"/>
      <c r="AD572" s="2"/>
      <c r="AE572" s="2"/>
      <c r="AF572" s="1"/>
      <c r="AG572" s="2"/>
      <c r="AH572" s="2"/>
      <c r="AI572" s="2"/>
      <c r="AJ572" s="1"/>
      <c r="AN572" s="2"/>
      <c r="AO572" s="2"/>
      <c r="AP572" s="2"/>
      <c r="AQ572" s="1"/>
      <c r="AR572" s="2"/>
      <c r="AS572" s="2"/>
      <c r="AT572" s="1"/>
      <c r="AU572" s="2"/>
      <c r="AV572" s="2"/>
      <c r="AW572" s="1"/>
      <c r="AX572" s="2"/>
      <c r="AY572" s="2"/>
      <c r="AZ572" s="1"/>
      <c r="BA572" s="2"/>
      <c r="BB572" s="2"/>
      <c r="BC572" s="1"/>
      <c r="BD572" s="2"/>
      <c r="BE572" s="2"/>
      <c r="BF572" s="1"/>
      <c r="BG572" s="1"/>
      <c r="BI572" s="2"/>
      <c r="BJ572" s="2"/>
      <c r="BK572" s="2"/>
      <c r="BL572" s="1"/>
      <c r="BM572" s="2"/>
      <c r="BN572" s="2"/>
      <c r="BO572" s="1"/>
      <c r="BP572" s="2"/>
      <c r="BQ572" s="2"/>
      <c r="BR572" s="1"/>
      <c r="BS572" s="2"/>
      <c r="BT572" s="2"/>
      <c r="BU572" s="1"/>
      <c r="BV572" s="2"/>
      <c r="BW572" s="2"/>
      <c r="BX572" s="1"/>
      <c r="BY572" s="2"/>
      <c r="BZ572" s="2"/>
      <c r="CA572" s="1"/>
      <c r="CE572" s="23"/>
      <c r="CF572" s="23"/>
      <c r="CG572" s="23"/>
      <c r="CH572" s="24"/>
      <c r="CI572" s="2"/>
      <c r="CJ572" s="2"/>
      <c r="CK572" s="2"/>
      <c r="CL572" s="1"/>
      <c r="CN572" s="25"/>
      <c r="CO572" s="27"/>
      <c r="CP572" s="27"/>
      <c r="CQ572" s="28"/>
      <c r="CR572" s="27"/>
      <c r="CU572" s="30">
        <v>486</v>
      </c>
      <c r="CV572" s="30"/>
      <c r="CW572" s="30"/>
      <c r="CX572" s="30"/>
      <c r="CY572" s="30"/>
      <c r="CZ572" s="30"/>
      <c r="DA572" s="30"/>
      <c r="DB572" s="30"/>
    </row>
    <row r="573" spans="1:111" ht="15.75" x14ac:dyDescent="0.25">
      <c r="A573" t="s">
        <v>875</v>
      </c>
      <c r="AC573" s="2"/>
      <c r="AD573" s="2"/>
      <c r="AE573" s="2"/>
      <c r="AF573" s="1"/>
      <c r="AG573" s="2"/>
      <c r="AH573" s="2"/>
      <c r="AI573" s="2"/>
      <c r="AJ573" s="1"/>
      <c r="AN573" s="2"/>
      <c r="AO573" s="2"/>
      <c r="AP573" s="2"/>
      <c r="AQ573" s="1"/>
      <c r="AR573" s="2"/>
      <c r="AS573" s="2"/>
      <c r="AT573" s="1"/>
      <c r="AU573" s="2"/>
      <c r="AV573" s="2"/>
      <c r="AW573" s="1"/>
      <c r="AX573" s="2"/>
      <c r="AY573" s="2"/>
      <c r="AZ573" s="1"/>
      <c r="BA573" s="2"/>
      <c r="BB573" s="2"/>
      <c r="BC573" s="1"/>
      <c r="BD573" s="2"/>
      <c r="BE573" s="2"/>
      <c r="BF573" s="1"/>
      <c r="BG573" s="1"/>
      <c r="BI573" s="2"/>
      <c r="BJ573" s="2"/>
      <c r="BK573" s="2"/>
      <c r="BL573" s="1"/>
      <c r="BM573" s="2"/>
      <c r="BN573" s="2"/>
      <c r="BO573" s="1"/>
      <c r="BP573" s="2"/>
      <c r="BQ573" s="2"/>
      <c r="BR573" s="1"/>
      <c r="BS573" s="2"/>
      <c r="BT573" s="2"/>
      <c r="BU573" s="1"/>
      <c r="BV573" s="2"/>
      <c r="BW573" s="2"/>
      <c r="BX573" s="1"/>
      <c r="BY573" s="2"/>
      <c r="BZ573" s="2"/>
      <c r="CA573" s="1"/>
      <c r="CE573" s="23"/>
      <c r="CF573" s="23"/>
      <c r="CG573" s="23"/>
      <c r="CH573" s="24"/>
      <c r="CI573" s="2"/>
      <c r="CJ573" s="2"/>
      <c r="CK573" s="2"/>
      <c r="CL573" s="1"/>
      <c r="CN573" s="25"/>
      <c r="CO573" s="27"/>
      <c r="CP573" s="27"/>
      <c r="CQ573" s="28"/>
      <c r="CR573" s="27"/>
      <c r="CU573" s="30">
        <v>493</v>
      </c>
      <c r="CV573" s="30"/>
      <c r="CW573" s="30"/>
      <c r="CX573" s="30"/>
      <c r="CY573" s="30"/>
      <c r="CZ573" s="30"/>
      <c r="DA573" s="30"/>
      <c r="DB573" s="30"/>
    </row>
    <row r="574" spans="1:111" ht="15.75" x14ac:dyDescent="0.25">
      <c r="A574" t="s">
        <v>877</v>
      </c>
      <c r="AC574" s="2"/>
      <c r="AD574" s="2"/>
      <c r="AE574" s="2"/>
      <c r="AF574" s="1"/>
      <c r="AG574" s="2"/>
      <c r="AH574" s="2"/>
      <c r="AI574" s="2"/>
      <c r="AJ574" s="1"/>
      <c r="AN574" s="2"/>
      <c r="AO574" s="2"/>
      <c r="AP574" s="2"/>
      <c r="AQ574" s="1"/>
      <c r="AR574" s="2"/>
      <c r="AS574" s="2"/>
      <c r="AT574" s="1"/>
      <c r="AU574" s="2"/>
      <c r="AV574" s="2"/>
      <c r="AW574" s="1"/>
      <c r="AX574" s="2"/>
      <c r="AY574" s="2"/>
      <c r="AZ574" s="1"/>
      <c r="BA574" s="2"/>
      <c r="BB574" s="2"/>
      <c r="BC574" s="1"/>
      <c r="BD574" s="2"/>
      <c r="BE574" s="2"/>
      <c r="BF574" s="1"/>
      <c r="BG574" s="1"/>
      <c r="BI574" s="2"/>
      <c r="BJ574" s="2"/>
      <c r="BK574" s="2"/>
      <c r="BL574" s="1"/>
      <c r="BM574" s="2"/>
      <c r="BN574" s="2"/>
      <c r="BO574" s="1"/>
      <c r="BP574" s="2"/>
      <c r="BQ574" s="2"/>
      <c r="BR574" s="1"/>
      <c r="BS574" s="2"/>
      <c r="BT574" s="2"/>
      <c r="BU574" s="1"/>
      <c r="BV574" s="2"/>
      <c r="BW574" s="2"/>
      <c r="BX574" s="1"/>
      <c r="BY574" s="2"/>
      <c r="BZ574" s="2"/>
      <c r="CA574" s="1"/>
      <c r="CE574" s="23"/>
      <c r="CF574" s="23"/>
      <c r="CG574" s="23"/>
      <c r="CH574" s="24"/>
      <c r="CI574" s="2"/>
      <c r="CJ574" s="2"/>
      <c r="CK574" s="2"/>
      <c r="CL574" s="1"/>
      <c r="CN574" s="25"/>
      <c r="CO574" s="27"/>
      <c r="CP574" s="27"/>
      <c r="CQ574" s="28"/>
      <c r="CR574" s="27"/>
      <c r="CU574" s="30">
        <v>502</v>
      </c>
      <c r="CV574" s="30"/>
      <c r="CW574" s="30"/>
      <c r="CX574" s="30"/>
      <c r="CY574" s="30"/>
      <c r="CZ574" s="30"/>
      <c r="DA574" s="30"/>
      <c r="DB574" s="30"/>
    </row>
    <row r="575" spans="1:111" ht="15.75" x14ac:dyDescent="0.25">
      <c r="A575" t="s">
        <v>879</v>
      </c>
      <c r="AC575" s="2"/>
      <c r="AD575" s="2"/>
      <c r="AE575" s="2"/>
      <c r="AF575" s="1"/>
      <c r="AG575" s="2"/>
      <c r="AH575" s="2"/>
      <c r="AI575" s="2"/>
      <c r="AJ575" s="1"/>
      <c r="AN575" s="2"/>
      <c r="AO575" s="2"/>
      <c r="AP575" s="2"/>
      <c r="AQ575" s="1"/>
      <c r="AR575" s="2"/>
      <c r="AS575" s="2"/>
      <c r="AT575" s="1"/>
      <c r="AU575" s="2"/>
      <c r="AV575" s="2"/>
      <c r="AW575" s="1"/>
      <c r="AX575" s="2"/>
      <c r="AY575" s="2"/>
      <c r="AZ575" s="1"/>
      <c r="BA575" s="2"/>
      <c r="BB575" s="2"/>
      <c r="BC575" s="1"/>
      <c r="BD575" s="2"/>
      <c r="BE575" s="2"/>
      <c r="BF575" s="1"/>
      <c r="BG575" s="1"/>
      <c r="BI575" s="2"/>
      <c r="BJ575" s="2"/>
      <c r="BK575" s="2"/>
      <c r="BL575" s="1"/>
      <c r="BM575" s="2"/>
      <c r="BN575" s="2"/>
      <c r="BO575" s="1"/>
      <c r="BP575" s="2"/>
      <c r="BQ575" s="2"/>
      <c r="BR575" s="1"/>
      <c r="BS575" s="2"/>
      <c r="BT575" s="2"/>
      <c r="BU575" s="1"/>
      <c r="BV575" s="2"/>
      <c r="BW575" s="2"/>
      <c r="BX575" s="1"/>
      <c r="BY575" s="2"/>
      <c r="BZ575" s="2"/>
      <c r="CA575" s="1"/>
      <c r="CE575" s="23"/>
      <c r="CF575" s="23"/>
      <c r="CG575" s="23"/>
      <c r="CH575" s="24"/>
      <c r="CI575" s="2"/>
      <c r="CJ575" s="2"/>
      <c r="CK575" s="2"/>
      <c r="CL575" s="1"/>
      <c r="CN575" s="25"/>
      <c r="CO575" s="27"/>
      <c r="CP575" s="27"/>
      <c r="CQ575" s="28"/>
      <c r="CR575" s="27"/>
      <c r="CU575" s="30">
        <v>510</v>
      </c>
      <c r="CV575" s="30"/>
      <c r="CW575" s="30"/>
      <c r="CX575" s="30"/>
      <c r="CY575" s="30"/>
      <c r="CZ575" s="30"/>
      <c r="DA575" s="30"/>
      <c r="DB575" s="30"/>
    </row>
    <row r="576" spans="1:111" ht="15.75" x14ac:dyDescent="0.25">
      <c r="A576" t="s">
        <v>881</v>
      </c>
      <c r="AC576" s="2"/>
      <c r="AD576" s="2"/>
      <c r="AE576" s="2"/>
      <c r="AF576" s="1"/>
      <c r="AG576" s="2"/>
      <c r="AH576" s="2"/>
      <c r="AI576" s="2"/>
      <c r="AJ576" s="1"/>
      <c r="AN576" s="2"/>
      <c r="AO576" s="2"/>
      <c r="AP576" s="2"/>
      <c r="AQ576" s="1"/>
      <c r="AR576" s="2"/>
      <c r="AS576" s="2"/>
      <c r="AT576" s="1"/>
      <c r="AU576" s="2"/>
      <c r="AV576" s="2"/>
      <c r="AW576" s="1"/>
      <c r="AX576" s="2"/>
      <c r="AY576" s="2"/>
      <c r="AZ576" s="1"/>
      <c r="BA576" s="2"/>
      <c r="BB576" s="2"/>
      <c r="BC576" s="1"/>
      <c r="BD576" s="2"/>
      <c r="BE576" s="2"/>
      <c r="BF576" s="1"/>
      <c r="BG576" s="1"/>
      <c r="BI576" s="2"/>
      <c r="BJ576" s="2"/>
      <c r="BK576" s="2"/>
      <c r="BL576" s="1"/>
      <c r="BM576" s="2"/>
      <c r="BN576" s="2"/>
      <c r="BO576" s="1"/>
      <c r="BP576" s="2"/>
      <c r="BQ576" s="2"/>
      <c r="BR576" s="1"/>
      <c r="BS576" s="2"/>
      <c r="BT576" s="2"/>
      <c r="BU576" s="1"/>
      <c r="BV576" s="2"/>
      <c r="BW576" s="2"/>
      <c r="BX576" s="1"/>
      <c r="BY576" s="2"/>
      <c r="BZ576" s="2"/>
      <c r="CA576" s="1"/>
      <c r="CE576" s="23"/>
      <c r="CF576" s="23"/>
      <c r="CG576" s="23"/>
      <c r="CH576" s="24"/>
      <c r="CI576" s="2"/>
      <c r="CJ576" s="2"/>
      <c r="CK576" s="2"/>
      <c r="CL576" s="1"/>
      <c r="CN576" s="25"/>
      <c r="CO576" s="27"/>
      <c r="CP576" s="27"/>
      <c r="CQ576" s="28"/>
      <c r="CR576" s="27"/>
      <c r="CU576" s="30">
        <v>512</v>
      </c>
      <c r="CV576" s="30"/>
      <c r="CW576" s="30"/>
      <c r="CX576" s="30"/>
      <c r="CY576" s="30"/>
      <c r="CZ576" s="30"/>
      <c r="DA576" s="30"/>
      <c r="DB576" s="30"/>
    </row>
    <row r="577" spans="1:109" ht="15.75" x14ac:dyDescent="0.25">
      <c r="A577" t="s">
        <v>883</v>
      </c>
      <c r="AC577" s="2"/>
      <c r="AD577" s="2"/>
      <c r="AE577" s="2"/>
      <c r="AF577" s="1"/>
      <c r="AG577" s="2"/>
      <c r="AH577" s="2"/>
      <c r="AI577" s="2"/>
      <c r="AJ577" s="1"/>
      <c r="AN577" s="2"/>
      <c r="AO577" s="2"/>
      <c r="AP577" s="2"/>
      <c r="AQ577" s="1"/>
      <c r="AR577" s="2"/>
      <c r="AS577" s="2"/>
      <c r="AT577" s="1"/>
      <c r="AU577" s="2"/>
      <c r="AV577" s="2"/>
      <c r="AW577" s="1"/>
      <c r="AX577" s="2"/>
      <c r="AY577" s="2"/>
      <c r="AZ577" s="1"/>
      <c r="BA577" s="2"/>
      <c r="BB577" s="2"/>
      <c r="BC577" s="1"/>
      <c r="BD577" s="2"/>
      <c r="BE577" s="2"/>
      <c r="BF577" s="1"/>
      <c r="BG577" s="1"/>
      <c r="BI577" s="2"/>
      <c r="BJ577" s="2"/>
      <c r="BK577" s="2"/>
      <c r="BL577" s="1"/>
      <c r="BM577" s="2"/>
      <c r="BN577" s="2"/>
      <c r="BO577" s="1"/>
      <c r="BP577" s="2"/>
      <c r="BQ577" s="2"/>
      <c r="BR577" s="1"/>
      <c r="BS577" s="2"/>
      <c r="BT577" s="2"/>
      <c r="BU577" s="1"/>
      <c r="BV577" s="2"/>
      <c r="BW577" s="2"/>
      <c r="BX577" s="1"/>
      <c r="BY577" s="2"/>
      <c r="BZ577" s="2"/>
      <c r="CA577" s="1"/>
      <c r="CE577" s="23"/>
      <c r="CF577" s="23"/>
      <c r="CG577" s="23"/>
      <c r="CH577" s="24"/>
      <c r="CI577" s="2"/>
      <c r="CJ577" s="2"/>
      <c r="CK577" s="2"/>
      <c r="CL577" s="1"/>
      <c r="CN577" s="25"/>
      <c r="CO577" s="27"/>
      <c r="CP577" s="27"/>
      <c r="CQ577" s="28"/>
      <c r="CR577" s="27"/>
      <c r="CU577" s="30">
        <v>518</v>
      </c>
      <c r="CV577" s="30"/>
      <c r="CW577" s="30"/>
      <c r="CX577" s="30"/>
      <c r="CY577" s="30"/>
      <c r="CZ577" s="30"/>
      <c r="DA577" s="30"/>
      <c r="DB577" s="30"/>
    </row>
    <row r="578" spans="1:109" ht="15.75" x14ac:dyDescent="0.25">
      <c r="AC578" s="2"/>
      <c r="AD578" s="2"/>
      <c r="AE578" s="2"/>
      <c r="AF578" s="1"/>
      <c r="AG578" s="2"/>
      <c r="AH578" s="2"/>
      <c r="AI578" s="2"/>
      <c r="AJ578" s="1"/>
      <c r="AN578" s="2"/>
      <c r="AO578" s="2"/>
      <c r="AP578" s="2"/>
      <c r="AQ578" s="1"/>
      <c r="AR578" s="2"/>
      <c r="AS578" s="2"/>
      <c r="AT578" s="1"/>
      <c r="AU578" s="2"/>
      <c r="AV578" s="2"/>
      <c r="AW578" s="1"/>
      <c r="AX578" s="2"/>
      <c r="AY578" s="2"/>
      <c r="AZ578" s="1"/>
      <c r="BA578" s="2"/>
      <c r="BB578" s="2"/>
      <c r="BC578" s="1"/>
      <c r="BD578" s="2"/>
      <c r="BE578" s="2"/>
      <c r="BF578" s="1"/>
      <c r="BG578" s="1"/>
      <c r="BI578" s="2"/>
      <c r="BJ578" s="2"/>
      <c r="BK578" s="2"/>
      <c r="BL578" s="1"/>
      <c r="BM578" s="2"/>
      <c r="BN578" s="2"/>
      <c r="BO578" s="1"/>
      <c r="BP578" s="2"/>
      <c r="BQ578" s="2"/>
      <c r="BR578" s="1"/>
      <c r="BS578" s="2"/>
      <c r="BT578" s="2"/>
      <c r="BU578" s="1"/>
      <c r="BV578" s="2"/>
      <c r="BW578" s="2"/>
      <c r="BX578" s="1"/>
      <c r="BY578" s="2"/>
      <c r="BZ578" s="2"/>
      <c r="CA578" s="1"/>
      <c r="CE578" s="23"/>
      <c r="CF578" s="23"/>
      <c r="CG578" s="23"/>
      <c r="CH578" s="24"/>
      <c r="CI578" s="2"/>
      <c r="CJ578" s="2"/>
      <c r="CK578" s="2"/>
      <c r="CL578" s="1"/>
      <c r="CN578" s="25"/>
      <c r="CO578" s="27"/>
      <c r="CP578" s="27"/>
      <c r="CQ578" s="28"/>
      <c r="CR578" s="27"/>
      <c r="CU578" s="30">
        <v>524</v>
      </c>
      <c r="CV578" s="30"/>
      <c r="CW578" s="30"/>
      <c r="CX578" s="30"/>
      <c r="CY578" s="30"/>
      <c r="CZ578" s="30"/>
      <c r="DA578" s="30"/>
      <c r="DB578" s="30"/>
    </row>
    <row r="579" spans="1:109" ht="15.75" x14ac:dyDescent="0.25">
      <c r="A579" t="s">
        <v>885</v>
      </c>
      <c r="AC579" s="2"/>
      <c r="AD579" s="2"/>
      <c r="AE579" s="2"/>
      <c r="AF579" s="1"/>
      <c r="AG579" s="2"/>
      <c r="AH579" s="2"/>
      <c r="AI579" s="2"/>
      <c r="AJ579" s="1"/>
      <c r="AN579" s="2"/>
      <c r="AO579" s="2"/>
      <c r="AP579" s="2"/>
      <c r="AQ579" s="1"/>
      <c r="AR579" s="2"/>
      <c r="AS579" s="2"/>
      <c r="AT579" s="1"/>
      <c r="AU579" s="2"/>
      <c r="AV579" s="2"/>
      <c r="AW579" s="1"/>
      <c r="AX579" s="2"/>
      <c r="AY579" s="2"/>
      <c r="AZ579" s="1"/>
      <c r="BA579" s="2"/>
      <c r="BB579" s="2"/>
      <c r="BC579" s="1"/>
      <c r="BD579" s="2"/>
      <c r="BE579" s="2"/>
      <c r="BF579" s="1"/>
      <c r="BG579" s="1"/>
      <c r="BI579" s="2"/>
      <c r="BJ579" s="2"/>
      <c r="BK579" s="2"/>
      <c r="BL579" s="1"/>
      <c r="BM579" s="2"/>
      <c r="BN579" s="2"/>
      <c r="BO579" s="1"/>
      <c r="BP579" s="2"/>
      <c r="BQ579" s="2"/>
      <c r="BR579" s="1"/>
      <c r="BS579" s="2"/>
      <c r="BT579" s="2"/>
      <c r="BU579" s="1"/>
      <c r="BV579" s="2"/>
      <c r="BW579" s="2"/>
      <c r="BX579" s="1"/>
      <c r="BY579" s="2"/>
      <c r="BZ579" s="2"/>
      <c r="CA579" s="1"/>
      <c r="CE579" s="23"/>
      <c r="CF579" s="23"/>
      <c r="CG579" s="23"/>
      <c r="CH579" s="24"/>
      <c r="CI579" s="2"/>
      <c r="CJ579" s="2"/>
      <c r="CK579" s="2"/>
      <c r="CL579" s="1"/>
      <c r="CN579" s="25"/>
      <c r="CO579" s="27"/>
      <c r="CP579" s="27"/>
      <c r="CQ579" s="28"/>
      <c r="CR579" s="27"/>
      <c r="CU579" s="30">
        <v>530</v>
      </c>
      <c r="CV579" s="30"/>
      <c r="CW579" s="30"/>
      <c r="CX579" s="30"/>
      <c r="CY579" s="30"/>
      <c r="CZ579" s="30"/>
      <c r="DA579" s="30"/>
      <c r="DB579" s="30"/>
    </row>
    <row r="580" spans="1:109" ht="15.75" x14ac:dyDescent="0.25">
      <c r="A580" t="s">
        <v>887</v>
      </c>
      <c r="AC580" s="2"/>
      <c r="AD580" s="2"/>
      <c r="AE580" s="2"/>
      <c r="AF580" s="1"/>
      <c r="AG580" s="2"/>
      <c r="AH580" s="2"/>
      <c r="AI580" s="2"/>
      <c r="AJ580" s="1"/>
      <c r="AN580" s="2"/>
      <c r="AO580" s="2"/>
      <c r="AP580" s="2"/>
      <c r="AQ580" s="1"/>
      <c r="AR580" s="2"/>
      <c r="AS580" s="2"/>
      <c r="AT580" s="1"/>
      <c r="AU580" s="2"/>
      <c r="AV580" s="2"/>
      <c r="AW580" s="1"/>
      <c r="AX580" s="2"/>
      <c r="AY580" s="2"/>
      <c r="AZ580" s="1"/>
      <c r="BA580" s="2"/>
      <c r="BB580" s="2"/>
      <c r="BC580" s="1"/>
      <c r="BD580" s="2"/>
      <c r="BE580" s="2"/>
      <c r="BF580" s="1"/>
      <c r="BG580" s="1"/>
      <c r="BI580" s="2"/>
      <c r="BJ580" s="2"/>
      <c r="BK580" s="2"/>
      <c r="BL580" s="1"/>
      <c r="BM580" s="2"/>
      <c r="BN580" s="2"/>
      <c r="BO580" s="1"/>
      <c r="BP580" s="2"/>
      <c r="BQ580" s="2"/>
      <c r="BR580" s="1"/>
      <c r="BS580" s="2"/>
      <c r="BT580" s="2"/>
      <c r="BU580" s="1"/>
      <c r="BV580" s="2"/>
      <c r="BW580" s="2"/>
      <c r="BX580" s="1"/>
      <c r="BY580" s="2"/>
      <c r="BZ580" s="2"/>
      <c r="CA580" s="1"/>
      <c r="CE580" s="23"/>
      <c r="CF580" s="23"/>
      <c r="CG580" s="23"/>
      <c r="CH580" s="24"/>
      <c r="CI580" s="2"/>
      <c r="CJ580" s="2"/>
      <c r="CK580" s="2"/>
      <c r="CL580" s="1"/>
      <c r="CN580" s="25"/>
      <c r="CO580" s="27"/>
      <c r="CP580" s="27"/>
      <c r="CQ580" s="28"/>
      <c r="CR580" s="27"/>
      <c r="CU580" s="30">
        <v>536</v>
      </c>
      <c r="CV580" s="30"/>
      <c r="CW580" s="30"/>
      <c r="CX580" s="30"/>
      <c r="CY580" s="30"/>
      <c r="CZ580" s="30"/>
      <c r="DA580" s="30"/>
      <c r="DB580" s="30"/>
    </row>
    <row r="581" spans="1:109" ht="15.75" x14ac:dyDescent="0.25">
      <c r="A581" t="s">
        <v>889</v>
      </c>
      <c r="AC581" s="2"/>
      <c r="AD581" s="2"/>
      <c r="AE581" s="2"/>
      <c r="AF581" s="1"/>
      <c r="AG581" s="2"/>
      <c r="AH581" s="2"/>
      <c r="AI581" s="2"/>
      <c r="AJ581" s="1"/>
      <c r="AN581" s="2"/>
      <c r="AO581" s="2"/>
      <c r="AP581" s="2"/>
      <c r="AQ581" s="1"/>
      <c r="AR581" s="2"/>
      <c r="AS581" s="2"/>
      <c r="AT581" s="1"/>
      <c r="AU581" s="2"/>
      <c r="AV581" s="2"/>
      <c r="AW581" s="1"/>
      <c r="AX581" s="2"/>
      <c r="AY581" s="2"/>
      <c r="AZ581" s="1"/>
      <c r="BA581" s="2"/>
      <c r="BB581" s="2"/>
      <c r="BC581" s="1"/>
      <c r="BD581" s="2"/>
      <c r="BE581" s="2"/>
      <c r="BF581" s="1"/>
      <c r="BG581" s="1"/>
      <c r="BI581" s="2"/>
      <c r="BJ581" s="2"/>
      <c r="BK581" s="2"/>
      <c r="BL581" s="1"/>
      <c r="BM581" s="2"/>
      <c r="BN581" s="2"/>
      <c r="BO581" s="1"/>
      <c r="BP581" s="2"/>
      <c r="BQ581" s="2"/>
      <c r="BR581" s="1"/>
      <c r="BS581" s="2"/>
      <c r="BT581" s="2"/>
      <c r="BU581" s="1"/>
      <c r="BV581" s="2"/>
      <c r="BW581" s="2"/>
      <c r="BX581" s="1"/>
      <c r="BY581" s="2"/>
      <c r="BZ581" s="2"/>
      <c r="CA581" s="1"/>
      <c r="CE581" s="23"/>
      <c r="CF581" s="23"/>
      <c r="CG581" s="23"/>
      <c r="CH581" s="24"/>
      <c r="CI581" s="2"/>
      <c r="CJ581" s="2"/>
      <c r="CK581" s="2"/>
      <c r="CL581" s="1"/>
      <c r="CN581" s="25"/>
      <c r="CO581" s="27"/>
      <c r="CP581" s="27"/>
      <c r="CQ581" s="28"/>
      <c r="CR581" s="27"/>
      <c r="CU581" s="30">
        <v>542</v>
      </c>
      <c r="CV581" s="30"/>
      <c r="CW581" s="30"/>
      <c r="CX581" s="30"/>
      <c r="CY581" s="30"/>
      <c r="CZ581" s="30"/>
      <c r="DA581" s="30"/>
      <c r="DB581" s="30"/>
    </row>
    <row r="582" spans="1:109" ht="15.75" x14ac:dyDescent="0.25">
      <c r="A582" t="s">
        <v>891</v>
      </c>
      <c r="AC582" s="2"/>
      <c r="AD582" s="2"/>
      <c r="AE582" s="2"/>
      <c r="AF582" s="1"/>
      <c r="AG582" s="2"/>
      <c r="AH582" s="2"/>
      <c r="AI582" s="2"/>
      <c r="AJ582" s="1"/>
      <c r="AN582" s="2"/>
      <c r="AO582" s="2"/>
      <c r="AP582" s="2"/>
      <c r="AQ582" s="1"/>
      <c r="AR582" s="2"/>
      <c r="AS582" s="2"/>
      <c r="AT582" s="1"/>
      <c r="AU582" s="2"/>
      <c r="AV582" s="2"/>
      <c r="AW582" s="1"/>
      <c r="AX582" s="2"/>
      <c r="AY582" s="2"/>
      <c r="AZ582" s="1"/>
      <c r="BA582" s="2"/>
      <c r="BB582" s="2"/>
      <c r="BC582" s="1"/>
      <c r="BD582" s="2"/>
      <c r="BE582" s="2"/>
      <c r="BF582" s="1"/>
      <c r="BG582" s="1"/>
      <c r="BI582" s="2"/>
      <c r="BJ582" s="2"/>
      <c r="BK582" s="2"/>
      <c r="BL582" s="1"/>
      <c r="BM582" s="2"/>
      <c r="BN582" s="2"/>
      <c r="BO582" s="1"/>
      <c r="BP582" s="2"/>
      <c r="BQ582" s="2"/>
      <c r="BR582" s="1"/>
      <c r="BS582" s="2"/>
      <c r="BT582" s="2"/>
      <c r="BU582" s="1"/>
      <c r="BV582" s="2"/>
      <c r="BW582" s="2"/>
      <c r="BX582" s="1"/>
      <c r="BY582" s="2"/>
      <c r="BZ582" s="2"/>
      <c r="CA582" s="1"/>
      <c r="CE582" s="23"/>
      <c r="CF582" s="23"/>
      <c r="CG582" s="23"/>
      <c r="CH582" s="24"/>
      <c r="CI582" s="2"/>
      <c r="CJ582" s="2"/>
      <c r="CK582" s="2"/>
      <c r="CL582" s="1"/>
      <c r="CN582" s="25"/>
      <c r="CO582" s="27"/>
      <c r="CP582" s="27"/>
      <c r="CQ582" s="28"/>
      <c r="CR582" s="27"/>
      <c r="CU582" s="30">
        <v>548</v>
      </c>
      <c r="CV582" s="30"/>
      <c r="CW582" s="30"/>
      <c r="CX582" s="30"/>
      <c r="CY582" s="30"/>
      <c r="CZ582" s="30"/>
      <c r="DA582" s="30"/>
      <c r="DB582" s="30"/>
    </row>
    <row r="583" spans="1:109" ht="15.75" x14ac:dyDescent="0.25">
      <c r="A583" t="s">
        <v>893</v>
      </c>
      <c r="AC583" s="2"/>
      <c r="AD583" s="2"/>
      <c r="AE583" s="2"/>
      <c r="AF583" s="1"/>
      <c r="AG583" s="2"/>
      <c r="AH583" s="2"/>
      <c r="AI583" s="2"/>
      <c r="AJ583" s="1"/>
      <c r="AN583" s="2"/>
      <c r="AO583" s="2"/>
      <c r="AP583" s="2"/>
      <c r="AQ583" s="1"/>
      <c r="AR583" s="2"/>
      <c r="AS583" s="2"/>
      <c r="AT583" s="1"/>
      <c r="AU583" s="2"/>
      <c r="AV583" s="2"/>
      <c r="AW583" s="1"/>
      <c r="AX583" s="2"/>
      <c r="AY583" s="2"/>
      <c r="AZ583" s="1"/>
      <c r="BA583" s="2"/>
      <c r="BB583" s="2"/>
      <c r="BC583" s="1"/>
      <c r="BD583" s="2"/>
      <c r="BE583" s="2"/>
      <c r="BF583" s="1"/>
      <c r="BG583" s="1"/>
      <c r="BI583" s="2"/>
      <c r="BJ583" s="2"/>
      <c r="BK583" s="2"/>
      <c r="BL583" s="1"/>
      <c r="BM583" s="2"/>
      <c r="BN583" s="2"/>
      <c r="BO583" s="1"/>
      <c r="BP583" s="2"/>
      <c r="BQ583" s="2"/>
      <c r="BR583" s="1"/>
      <c r="BS583" s="2"/>
      <c r="BT583" s="2"/>
      <c r="BU583" s="1"/>
      <c r="BV583" s="2"/>
      <c r="BW583" s="2"/>
      <c r="BX583" s="1"/>
      <c r="BY583" s="2"/>
      <c r="BZ583" s="2"/>
      <c r="CA583" s="1"/>
      <c r="CE583" s="23"/>
      <c r="CF583" s="23"/>
      <c r="CG583" s="23"/>
      <c r="CH583" s="24"/>
      <c r="CI583" s="2"/>
      <c r="CJ583" s="2"/>
      <c r="CK583" s="2"/>
      <c r="CL583" s="1"/>
      <c r="CN583" s="25"/>
      <c r="CO583" s="27"/>
      <c r="CP583" s="27"/>
      <c r="CQ583" s="28"/>
      <c r="CR583" s="27"/>
      <c r="CU583" s="30">
        <v>550</v>
      </c>
      <c r="CV583" s="30"/>
      <c r="CW583" s="30"/>
      <c r="CX583" s="30"/>
      <c r="CY583" s="30"/>
      <c r="CZ583" s="30"/>
      <c r="DA583" s="30"/>
      <c r="DB583" s="30"/>
    </row>
    <row r="584" spans="1:109" ht="15.75" x14ac:dyDescent="0.25">
      <c r="AC584" s="2"/>
      <c r="AD584" s="2"/>
      <c r="AE584" s="2"/>
      <c r="AF584" s="1"/>
      <c r="AG584" s="2"/>
      <c r="AH584" s="2"/>
      <c r="AI584" s="2"/>
      <c r="AJ584" s="1"/>
      <c r="AN584" s="2"/>
      <c r="AO584" s="2"/>
      <c r="AP584" s="2"/>
      <c r="AQ584" s="1"/>
      <c r="AR584" s="2"/>
      <c r="AS584" s="2"/>
      <c r="AT584" s="1"/>
      <c r="AU584" s="2"/>
      <c r="AV584" s="2"/>
      <c r="AW584" s="1"/>
      <c r="AX584" s="2"/>
      <c r="AY584" s="2"/>
      <c r="AZ584" s="1"/>
      <c r="BA584" s="2"/>
      <c r="BB584" s="2"/>
      <c r="BC584" s="1"/>
      <c r="BD584" s="2"/>
      <c r="BE584" s="2"/>
      <c r="BF584" s="1"/>
      <c r="BG584" s="1"/>
      <c r="BI584" s="2"/>
      <c r="BJ584" s="2"/>
      <c r="BK584" s="2"/>
      <c r="BL584" s="1"/>
      <c r="BM584" s="2"/>
      <c r="BN584" s="2"/>
      <c r="BO584" s="1"/>
      <c r="BP584" s="2"/>
      <c r="BQ584" s="2"/>
      <c r="BR584" s="1"/>
      <c r="BS584" s="2"/>
      <c r="BT584" s="2"/>
      <c r="BU584" s="1"/>
      <c r="BV584" s="2"/>
      <c r="BW584" s="2"/>
      <c r="BX584" s="1"/>
      <c r="BY584" s="2"/>
      <c r="BZ584" s="2"/>
      <c r="CA584" s="1"/>
      <c r="CE584" s="23"/>
      <c r="CF584" s="23"/>
      <c r="CG584" s="23"/>
      <c r="CH584" s="24"/>
      <c r="CI584" s="2"/>
      <c r="CJ584" s="2"/>
      <c r="CK584" s="2"/>
      <c r="CL584" s="1"/>
      <c r="CN584" s="25"/>
      <c r="CO584" s="27"/>
      <c r="CP584" s="27"/>
      <c r="CQ584" s="28"/>
      <c r="CR584" s="27"/>
      <c r="CU584" s="30">
        <v>552</v>
      </c>
      <c r="CV584" s="30"/>
      <c r="CW584" s="30"/>
      <c r="CX584" s="30"/>
      <c r="CY584" s="30"/>
      <c r="CZ584" s="30"/>
      <c r="DA584" s="30"/>
      <c r="DB584" s="30"/>
      <c r="DC584" s="30"/>
      <c r="DD584" s="30"/>
      <c r="DE584" s="30"/>
    </row>
    <row r="585" spans="1:109" ht="15.75" x14ac:dyDescent="0.25">
      <c r="A585" t="s">
        <v>895</v>
      </c>
      <c r="AC585" s="2"/>
      <c r="AD585" s="2"/>
      <c r="AE585" s="2"/>
      <c r="AF585" s="1"/>
      <c r="AG585" s="2"/>
      <c r="AH585" s="2"/>
      <c r="AI585" s="2"/>
      <c r="AJ585" s="1"/>
      <c r="AN585" s="2"/>
      <c r="AO585" s="2"/>
      <c r="AP585" s="2"/>
      <c r="AQ585" s="1"/>
      <c r="AR585" s="2"/>
      <c r="AS585" s="2"/>
      <c r="AT585" s="1"/>
      <c r="AU585" s="2"/>
      <c r="AV585" s="2"/>
      <c r="AW585" s="1"/>
      <c r="AX585" s="2"/>
      <c r="AY585" s="2"/>
      <c r="AZ585" s="1"/>
      <c r="BA585" s="2"/>
      <c r="BB585" s="2"/>
      <c r="BC585" s="1"/>
      <c r="BD585" s="2"/>
      <c r="BE585" s="2"/>
      <c r="BF585" s="1"/>
      <c r="BG585" s="1"/>
      <c r="BI585" s="2"/>
      <c r="BJ585" s="2"/>
      <c r="BK585" s="2"/>
      <c r="BL585" s="1"/>
      <c r="BM585" s="2"/>
      <c r="BN585" s="2"/>
      <c r="BO585" s="1"/>
      <c r="BP585" s="2"/>
      <c r="BQ585" s="2"/>
      <c r="BR585" s="1"/>
      <c r="BS585" s="2"/>
      <c r="BT585" s="2"/>
      <c r="BU585" s="1"/>
      <c r="BV585" s="2"/>
      <c r="BW585" s="2"/>
      <c r="BX585" s="1"/>
      <c r="BY585" s="2"/>
      <c r="BZ585" s="2"/>
      <c r="CA585" s="1"/>
      <c r="CE585" s="23"/>
      <c r="CF585" s="23"/>
      <c r="CG585" s="23"/>
      <c r="CH585" s="24"/>
      <c r="CI585" s="2"/>
      <c r="CJ585" s="2"/>
      <c r="CK585" s="2"/>
      <c r="CL585" s="1"/>
      <c r="CN585" s="25"/>
      <c r="CO585" s="27"/>
      <c r="CP585" s="27"/>
      <c r="CQ585" s="28"/>
      <c r="CR585" s="27"/>
      <c r="CU585" s="30">
        <v>558</v>
      </c>
      <c r="CV585" s="30"/>
      <c r="CW585" s="30"/>
      <c r="CX585" s="30"/>
      <c r="CY585" s="30"/>
      <c r="CZ585" s="30"/>
      <c r="DA585" s="30"/>
      <c r="DB585" s="30"/>
      <c r="DC585" s="30"/>
      <c r="DD585" s="30"/>
      <c r="DE585" s="30"/>
    </row>
    <row r="586" spans="1:109" ht="15.75" x14ac:dyDescent="0.25">
      <c r="A586" t="s">
        <v>897</v>
      </c>
      <c r="AC586" s="2"/>
      <c r="AD586" s="2"/>
      <c r="AE586" s="2"/>
      <c r="AF586" s="1"/>
      <c r="AG586" s="2"/>
      <c r="AH586" s="2"/>
      <c r="AI586" s="2"/>
      <c r="AJ586" s="1"/>
      <c r="AN586" s="2"/>
      <c r="AO586" s="2"/>
      <c r="AP586" s="2"/>
      <c r="AQ586" s="1"/>
      <c r="AR586" s="2"/>
      <c r="AS586" s="2"/>
      <c r="AT586" s="1"/>
      <c r="AU586" s="2"/>
      <c r="AV586" s="2"/>
      <c r="AW586" s="1"/>
      <c r="AX586" s="2"/>
      <c r="AY586" s="2"/>
      <c r="AZ586" s="1"/>
      <c r="BA586" s="2"/>
      <c r="BB586" s="2"/>
      <c r="BC586" s="1"/>
      <c r="BD586" s="2"/>
      <c r="BE586" s="2"/>
      <c r="BF586" s="1"/>
      <c r="BG586" s="1"/>
      <c r="BI586" s="2"/>
      <c r="BJ586" s="2"/>
      <c r="BK586" s="2"/>
      <c r="BL586" s="1"/>
      <c r="BM586" s="2"/>
      <c r="BN586" s="2"/>
      <c r="BO586" s="1"/>
      <c r="BP586" s="2"/>
      <c r="BQ586" s="2"/>
      <c r="BR586" s="1"/>
      <c r="BS586" s="2"/>
      <c r="BT586" s="2"/>
      <c r="BU586" s="1"/>
      <c r="BV586" s="2"/>
      <c r="BW586" s="2"/>
      <c r="BX586" s="1"/>
      <c r="BY586" s="2"/>
      <c r="BZ586" s="2"/>
      <c r="CA586" s="1"/>
      <c r="CE586" s="23"/>
      <c r="CF586" s="23"/>
      <c r="CG586" s="23"/>
      <c r="CH586" s="24"/>
      <c r="CI586" s="2"/>
      <c r="CJ586" s="2"/>
      <c r="CK586" s="2"/>
      <c r="CL586" s="1"/>
      <c r="CN586" s="25"/>
      <c r="CO586" s="27"/>
      <c r="CP586" s="27"/>
      <c r="CQ586" s="28"/>
      <c r="CR586" s="27"/>
      <c r="CU586" s="30">
        <v>564</v>
      </c>
      <c r="CV586" s="30"/>
      <c r="CW586" s="30"/>
      <c r="CX586" s="30"/>
      <c r="CY586" s="30"/>
      <c r="CZ586" s="30"/>
      <c r="DA586" s="30"/>
      <c r="DB586" s="30"/>
      <c r="DC586" s="30"/>
      <c r="DD586" s="30"/>
      <c r="DE586" s="30"/>
    </row>
    <row r="587" spans="1:109" ht="15.75" x14ac:dyDescent="0.25">
      <c r="A587" t="s">
        <v>899</v>
      </c>
      <c r="AC587" s="2"/>
      <c r="AD587" s="2"/>
      <c r="AE587" s="2"/>
      <c r="AF587" s="1"/>
      <c r="AG587" s="2"/>
      <c r="AH587" s="2"/>
      <c r="AI587" s="2"/>
      <c r="AJ587" s="1"/>
      <c r="AN587" s="2"/>
      <c r="AO587" s="2"/>
      <c r="AP587" s="2"/>
      <c r="AQ587" s="1"/>
      <c r="AR587" s="2"/>
      <c r="AS587" s="2"/>
      <c r="AT587" s="1"/>
      <c r="AU587" s="2"/>
      <c r="AV587" s="2"/>
      <c r="AW587" s="1"/>
      <c r="AX587" s="2"/>
      <c r="AY587" s="2"/>
      <c r="AZ587" s="1"/>
      <c r="BA587" s="2"/>
      <c r="BB587" s="2"/>
      <c r="BC587" s="1"/>
      <c r="BD587" s="2"/>
      <c r="BE587" s="2"/>
      <c r="BF587" s="1"/>
      <c r="BG587" s="1"/>
      <c r="BI587" s="2"/>
      <c r="BJ587" s="2"/>
      <c r="BK587" s="2"/>
      <c r="BL587" s="1"/>
      <c r="BM587" s="2"/>
      <c r="BN587" s="2"/>
      <c r="BO587" s="1"/>
      <c r="BP587" s="2"/>
      <c r="BQ587" s="2"/>
      <c r="BR587" s="1"/>
      <c r="BS587" s="2"/>
      <c r="BT587" s="2"/>
      <c r="BU587" s="1"/>
      <c r="BV587" s="2"/>
      <c r="BW587" s="2"/>
      <c r="BX587" s="1"/>
      <c r="BY587" s="2"/>
      <c r="BZ587" s="2"/>
      <c r="CA587" s="1"/>
      <c r="CE587" s="23"/>
      <c r="CF587" s="23"/>
      <c r="CG587" s="23"/>
      <c r="CH587" s="24"/>
      <c r="CI587" s="2"/>
      <c r="CJ587" s="2"/>
      <c r="CK587" s="2"/>
      <c r="CL587" s="1"/>
      <c r="CN587" s="25"/>
      <c r="CO587" s="27"/>
      <c r="CP587" s="27"/>
      <c r="CQ587" s="28"/>
      <c r="CR587" s="27"/>
      <c r="CU587" s="30">
        <v>570</v>
      </c>
      <c r="CV587" s="30"/>
      <c r="CW587" s="30"/>
      <c r="CX587" s="30"/>
      <c r="CY587" s="30"/>
      <c r="CZ587" s="30"/>
      <c r="DA587" s="30"/>
      <c r="DB587" s="30"/>
      <c r="DC587" s="30"/>
      <c r="DD587" s="30"/>
      <c r="DE587" s="30"/>
    </row>
    <row r="588" spans="1:109" ht="15.75" x14ac:dyDescent="0.25">
      <c r="A588" t="s">
        <v>901</v>
      </c>
      <c r="AC588" s="2"/>
      <c r="AD588" s="2"/>
      <c r="AE588" s="2"/>
      <c r="AF588" s="1"/>
      <c r="AG588" s="2"/>
      <c r="AH588" s="2"/>
      <c r="AI588" s="2"/>
      <c r="AJ588" s="1"/>
      <c r="AN588" s="2"/>
      <c r="AO588" s="2"/>
      <c r="AP588" s="2"/>
      <c r="AQ588" s="1"/>
      <c r="AR588" s="2"/>
      <c r="AS588" s="2"/>
      <c r="AT588" s="1"/>
      <c r="AU588" s="2"/>
      <c r="AV588" s="2"/>
      <c r="AW588" s="1"/>
      <c r="AX588" s="2"/>
      <c r="AY588" s="2"/>
      <c r="AZ588" s="1"/>
      <c r="BA588" s="2"/>
      <c r="BB588" s="2"/>
      <c r="BC588" s="1"/>
      <c r="BD588" s="2"/>
      <c r="BE588" s="2"/>
      <c r="BF588" s="1"/>
      <c r="BG588" s="1"/>
      <c r="BI588" s="2"/>
      <c r="BJ588" s="2"/>
      <c r="BK588" s="2"/>
      <c r="BL588" s="1"/>
      <c r="BM588" s="2"/>
      <c r="BN588" s="2"/>
      <c r="BO588" s="1"/>
      <c r="BP588" s="2"/>
      <c r="BQ588" s="2"/>
      <c r="BR588" s="1"/>
      <c r="BS588" s="2"/>
      <c r="BT588" s="2"/>
      <c r="BU588" s="1"/>
      <c r="BV588" s="2"/>
      <c r="BW588" s="2"/>
      <c r="BX588" s="1"/>
      <c r="BY588" s="2"/>
      <c r="BZ588" s="2"/>
      <c r="CA588" s="1"/>
      <c r="CE588" s="23"/>
      <c r="CF588" s="23"/>
      <c r="CG588" s="23"/>
      <c r="CH588" s="24"/>
      <c r="CI588" s="2"/>
      <c r="CJ588" s="2"/>
      <c r="CK588" s="2"/>
      <c r="CL588" s="1"/>
      <c r="CN588" s="25"/>
      <c r="CO588" s="27"/>
      <c r="CP588" s="27"/>
      <c r="CQ588" s="28"/>
      <c r="CR588" s="27"/>
      <c r="CU588" s="30">
        <v>576</v>
      </c>
      <c r="CV588" s="30"/>
      <c r="CW588" s="30"/>
      <c r="CX588" s="30"/>
      <c r="CY588" s="30"/>
      <c r="CZ588" s="30"/>
      <c r="DA588" s="30"/>
      <c r="DB588" s="30"/>
      <c r="DC588" s="30"/>
      <c r="DD588" s="30"/>
      <c r="DE588" s="30"/>
    </row>
    <row r="589" spans="1:109" ht="15.75" x14ac:dyDescent="0.25">
      <c r="AC589" s="2"/>
      <c r="AD589" s="2"/>
      <c r="AE589" s="2"/>
      <c r="AF589" s="1"/>
      <c r="AG589" s="2"/>
      <c r="AH589" s="2"/>
      <c r="AI589" s="2"/>
      <c r="AJ589" s="1"/>
      <c r="CU589" s="30">
        <v>581</v>
      </c>
      <c r="CV589" s="30"/>
    </row>
    <row r="590" spans="1:109" ht="15.75" x14ac:dyDescent="0.25">
      <c r="CU590" s="30">
        <v>582</v>
      </c>
      <c r="CV590" s="30"/>
    </row>
    <row r="591" spans="1:109" ht="15.75" x14ac:dyDescent="0.25">
      <c r="CU591" s="30">
        <v>583</v>
      </c>
      <c r="CV591" s="30"/>
    </row>
    <row r="592" spans="1:109" ht="15.75" x14ac:dyDescent="0.25">
      <c r="CU592" s="30">
        <v>584</v>
      </c>
      <c r="CV592" s="30"/>
    </row>
    <row r="593" spans="99:100" ht="15.75" x14ac:dyDescent="0.25">
      <c r="CU593" s="30">
        <v>585</v>
      </c>
      <c r="CV593" s="30"/>
    </row>
    <row r="594" spans="99:100" ht="15.75" x14ac:dyDescent="0.25">
      <c r="CU594" s="30">
        <v>586</v>
      </c>
      <c r="CV594" s="30"/>
    </row>
    <row r="595" spans="99:100" ht="15.75" x14ac:dyDescent="0.25">
      <c r="CU595" s="30">
        <v>587</v>
      </c>
      <c r="CV595" s="30"/>
    </row>
    <row r="596" spans="99:100" ht="15.75" x14ac:dyDescent="0.25">
      <c r="CU596" s="30">
        <v>588</v>
      </c>
      <c r="CV596" s="30"/>
    </row>
    <row r="597" spans="99:100" ht="15.75" x14ac:dyDescent="0.25">
      <c r="CU597" s="30">
        <v>589</v>
      </c>
      <c r="CV597" s="30"/>
    </row>
    <row r="598" spans="99:100" ht="15.75" x14ac:dyDescent="0.25">
      <c r="CU598" s="30">
        <v>590</v>
      </c>
      <c r="CV598" s="30"/>
    </row>
    <row r="599" spans="99:100" ht="15.75" x14ac:dyDescent="0.25">
      <c r="CU599" s="30">
        <v>591</v>
      </c>
      <c r="CV599" s="30"/>
    </row>
    <row r="600" spans="99:100" ht="15.75" x14ac:dyDescent="0.25">
      <c r="CU600" s="30">
        <v>592</v>
      </c>
      <c r="CV600" s="30"/>
    </row>
    <row r="601" spans="99:100" ht="15.75" x14ac:dyDescent="0.25">
      <c r="CU601" s="30">
        <v>593</v>
      </c>
      <c r="CV601" s="30"/>
    </row>
    <row r="602" spans="99:100" ht="15.75" x14ac:dyDescent="0.25">
      <c r="CU602" s="30">
        <v>594</v>
      </c>
      <c r="CV602" s="30"/>
    </row>
    <row r="603" spans="99:100" ht="15.75" x14ac:dyDescent="0.25">
      <c r="CU603" s="30">
        <v>595</v>
      </c>
      <c r="CV603" s="30"/>
    </row>
    <row r="604" spans="99:100" ht="15.75" x14ac:dyDescent="0.25">
      <c r="CU604" s="30">
        <v>596</v>
      </c>
      <c r="CV604" s="30"/>
    </row>
    <row r="605" spans="99:100" ht="15.75" x14ac:dyDescent="0.25">
      <c r="CU605" s="30">
        <v>597</v>
      </c>
      <c r="CV605" s="30"/>
    </row>
    <row r="606" spans="99:100" ht="15.75" x14ac:dyDescent="0.25">
      <c r="CU606" s="30">
        <v>598</v>
      </c>
      <c r="CV606" s="30"/>
    </row>
    <row r="607" spans="99:100" ht="15.75" x14ac:dyDescent="0.25">
      <c r="CU607" s="30">
        <v>599</v>
      </c>
      <c r="CV607" s="30"/>
    </row>
    <row r="608" spans="99:100" ht="15.75" x14ac:dyDescent="0.25">
      <c r="CU608" s="30">
        <v>600</v>
      </c>
      <c r="CV608" s="30"/>
    </row>
    <row r="609" spans="99:100" ht="15.75" x14ac:dyDescent="0.25">
      <c r="CU609" s="30">
        <v>601</v>
      </c>
      <c r="CV609" s="30"/>
    </row>
    <row r="610" spans="99:100" ht="15.75" x14ac:dyDescent="0.25">
      <c r="CU610" s="30">
        <v>602</v>
      </c>
      <c r="CV610" s="30"/>
    </row>
    <row r="611" spans="99:100" ht="15.75" x14ac:dyDescent="0.25">
      <c r="CU611" s="30">
        <v>603</v>
      </c>
      <c r="CV611" s="30"/>
    </row>
    <row r="612" spans="99:100" ht="15.75" x14ac:dyDescent="0.25">
      <c r="CU612" s="30">
        <v>604</v>
      </c>
      <c r="CV612" s="30"/>
    </row>
    <row r="613" spans="99:100" ht="15.75" x14ac:dyDescent="0.25">
      <c r="CU613" s="30">
        <v>605</v>
      </c>
      <c r="CV613" s="30"/>
    </row>
    <row r="614" spans="99:100" ht="15.75" x14ac:dyDescent="0.25">
      <c r="CU614" s="30">
        <v>606</v>
      </c>
      <c r="CV614" s="30"/>
    </row>
    <row r="615" spans="99:100" ht="15.75" x14ac:dyDescent="0.25">
      <c r="CU615" s="30">
        <v>607</v>
      </c>
      <c r="CV615" s="30"/>
    </row>
    <row r="616" spans="99:100" ht="15.75" x14ac:dyDescent="0.25">
      <c r="CU616" s="30">
        <v>608</v>
      </c>
      <c r="CV616" s="30"/>
    </row>
    <row r="617" spans="99:100" ht="15.75" x14ac:dyDescent="0.25">
      <c r="CU617" s="30">
        <v>609</v>
      </c>
      <c r="CV617" s="30"/>
    </row>
    <row r="618" spans="99:100" ht="15.75" x14ac:dyDescent="0.25">
      <c r="CU618" s="30">
        <v>610</v>
      </c>
      <c r="CV618" s="30"/>
    </row>
    <row r="619" spans="99:100" ht="15.75" x14ac:dyDescent="0.25">
      <c r="CU619" s="30">
        <v>611</v>
      </c>
      <c r="CV619" s="30"/>
    </row>
    <row r="620" spans="99:100" ht="15.75" x14ac:dyDescent="0.25">
      <c r="CU620" s="30">
        <v>612</v>
      </c>
      <c r="CV620" s="30"/>
    </row>
    <row r="621" spans="99:100" ht="15.75" x14ac:dyDescent="0.25">
      <c r="CU621" s="30">
        <v>613</v>
      </c>
      <c r="CV621" s="30"/>
    </row>
    <row r="622" spans="99:100" ht="15.75" x14ac:dyDescent="0.25">
      <c r="CU622" s="30">
        <v>614</v>
      </c>
      <c r="CV622" s="30"/>
    </row>
    <row r="623" spans="99:100" ht="15.75" x14ac:dyDescent="0.25">
      <c r="CU623" s="30">
        <v>615</v>
      </c>
      <c r="CV623" s="30"/>
    </row>
    <row r="624" spans="99:100" ht="15.75" x14ac:dyDescent="0.25">
      <c r="CU624" s="30">
        <v>616</v>
      </c>
      <c r="CV624" s="30"/>
    </row>
    <row r="625" spans="99:100" ht="15.75" x14ac:dyDescent="0.25">
      <c r="CU625" s="30">
        <v>617</v>
      </c>
      <c r="CV625" s="30"/>
    </row>
    <row r="626" spans="99:100" ht="15.75" x14ac:dyDescent="0.25">
      <c r="CU626" s="30">
        <v>618</v>
      </c>
      <c r="CV626" s="30"/>
    </row>
    <row r="627" spans="99:100" ht="15.75" x14ac:dyDescent="0.25">
      <c r="CU627" s="30">
        <v>619</v>
      </c>
      <c r="CV627" s="30"/>
    </row>
    <row r="628" spans="99:100" ht="15.75" x14ac:dyDescent="0.25">
      <c r="CU628" s="30">
        <v>620</v>
      </c>
      <c r="CV628" s="30"/>
    </row>
    <row r="629" spans="99:100" ht="15.75" x14ac:dyDescent="0.25">
      <c r="CU629" s="30">
        <v>621</v>
      </c>
      <c r="CV629" s="30"/>
    </row>
    <row r="630" spans="99:100" ht="15.75" x14ac:dyDescent="0.25">
      <c r="CU630" s="30">
        <v>622</v>
      </c>
      <c r="CV630" s="30"/>
    </row>
    <row r="631" spans="99:100" ht="15.75" x14ac:dyDescent="0.25">
      <c r="CU631" s="30">
        <v>623</v>
      </c>
      <c r="CV631" s="30"/>
    </row>
    <row r="632" spans="99:100" ht="15.75" x14ac:dyDescent="0.25">
      <c r="CU632" s="30">
        <v>624</v>
      </c>
      <c r="CV632" s="30"/>
    </row>
    <row r="633" spans="99:100" ht="15.75" x14ac:dyDescent="0.25">
      <c r="CU633" s="30">
        <v>625</v>
      </c>
      <c r="CV633" s="30"/>
    </row>
    <row r="634" spans="99:100" ht="15.75" x14ac:dyDescent="0.25">
      <c r="CU634" s="30">
        <v>626</v>
      </c>
      <c r="CV634" s="30"/>
    </row>
    <row r="635" spans="99:100" ht="15.75" x14ac:dyDescent="0.25">
      <c r="CU635" s="30">
        <v>627</v>
      </c>
      <c r="CV635" s="30"/>
    </row>
    <row r="636" spans="99:100" ht="15.75" x14ac:dyDescent="0.25">
      <c r="CU636" s="30">
        <v>628</v>
      </c>
      <c r="CV636" s="30"/>
    </row>
    <row r="637" spans="99:100" ht="15.75" x14ac:dyDescent="0.25">
      <c r="CU637" s="30">
        <v>629</v>
      </c>
      <c r="CV637" s="30"/>
    </row>
    <row r="638" spans="99:100" ht="15.75" x14ac:dyDescent="0.25">
      <c r="CU638" s="30">
        <v>630</v>
      </c>
      <c r="CV638" s="30"/>
    </row>
    <row r="639" spans="99:100" ht="15.75" x14ac:dyDescent="0.25">
      <c r="CU639" s="30">
        <v>631</v>
      </c>
      <c r="CV639" s="30"/>
    </row>
    <row r="640" spans="99:100" ht="15.75" x14ac:dyDescent="0.25">
      <c r="CU640" s="30">
        <v>632</v>
      </c>
      <c r="CV640" s="30"/>
    </row>
    <row r="641" spans="99:100" ht="15.75" x14ac:dyDescent="0.25">
      <c r="CU641" s="30">
        <v>633</v>
      </c>
      <c r="CV641" s="30"/>
    </row>
    <row r="642" spans="99:100" ht="15.75" x14ac:dyDescent="0.25">
      <c r="CU642" s="30">
        <v>634</v>
      </c>
      <c r="CV642" s="30"/>
    </row>
  </sheetData>
  <mergeCells count="40">
    <mergeCell ref="B1:J1"/>
    <mergeCell ref="K3:K6"/>
    <mergeCell ref="C3:F3"/>
    <mergeCell ref="G3:J3"/>
    <mergeCell ref="C4:C5"/>
    <mergeCell ref="D4:F4"/>
    <mergeCell ref="G4:G5"/>
    <mergeCell ref="H4:J4"/>
    <mergeCell ref="AB1:AJ1"/>
    <mergeCell ref="AC3:AF3"/>
    <mergeCell ref="AG3:AJ3"/>
    <mergeCell ref="AE4:AF4"/>
    <mergeCell ref="AI4:AJ4"/>
    <mergeCell ref="BI3:BI4"/>
    <mergeCell ref="AN3:AN4"/>
    <mergeCell ref="AP3:AW3"/>
    <mergeCell ref="AY3:BF3"/>
    <mergeCell ref="AO4:AQ4"/>
    <mergeCell ref="AU4:AW4"/>
    <mergeCell ref="BZ4:CA4"/>
    <mergeCell ref="AX4:AZ4"/>
    <mergeCell ref="BA4:BC4"/>
    <mergeCell ref="BD4:BF4"/>
    <mergeCell ref="CC1:CL1"/>
    <mergeCell ref="CE3:CH3"/>
    <mergeCell ref="CI3:CL3"/>
    <mergeCell ref="CG4:CH4"/>
    <mergeCell ref="CK4:CL4"/>
    <mergeCell ref="BK3:BR3"/>
    <mergeCell ref="BT3:CA3"/>
    <mergeCell ref="BK4:BM4"/>
    <mergeCell ref="BN4:BP4"/>
    <mergeCell ref="BQ4:BS4"/>
    <mergeCell ref="BT4:BV4"/>
    <mergeCell ref="BW4:BY4"/>
    <mergeCell ref="L3:O3"/>
    <mergeCell ref="P3:P6"/>
    <mergeCell ref="L4:L5"/>
    <mergeCell ref="M4:O4"/>
    <mergeCell ref="AR4:AT4"/>
  </mergeCells>
  <phoneticPr fontId="0" type="noConversion"/>
  <pageMargins left="1" right="1" top="0.98425196850393704" bottom="0.98425196850393704" header="0.51181102362204722" footer="0.51181102362204722"/>
  <pageSetup paperSize="9" scale="80" fitToHeight="0" orientation="portrait"/>
  <headerFooter alignWithMargins="0"/>
  <rowBreaks count="12" manualBreakCount="12">
    <brk id="40" max="16383" man="1"/>
    <brk id="91" max="16383" man="1"/>
    <brk id="153" max="16383" man="1"/>
    <brk id="215" max="16383" man="1"/>
    <brk id="224" max="16383" man="1"/>
    <brk id="261" max="16383" man="1"/>
    <brk id="317" max="16383" man="1"/>
    <brk id="378" max="16383" man="1"/>
    <brk id="439" max="16383" man="1"/>
    <brk id="501" max="16383" man="1"/>
    <brk id="518" max="16383" man="1"/>
    <brk id="558"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N205"/>
  <sheetViews>
    <sheetView topLeftCell="B1" workbookViewId="0">
      <selection activeCell="D3" sqref="D3:E3"/>
    </sheetView>
  </sheetViews>
  <sheetFormatPr defaultColWidth="11.42578125" defaultRowHeight="12.75" x14ac:dyDescent="0.2"/>
  <cols>
    <col min="1" max="1" width="10.85546875" hidden="1" customWidth="1"/>
    <col min="2" max="2" width="4.42578125" customWidth="1"/>
    <col min="3" max="8" width="13" customWidth="1"/>
    <col min="9" max="9" width="5.85546875" customWidth="1"/>
    <col min="10" max="14" width="10.28515625" customWidth="1"/>
  </cols>
  <sheetData>
    <row r="1" spans="1:14" ht="18" x14ac:dyDescent="0.25">
      <c r="C1" s="196" t="s">
        <v>1085</v>
      </c>
      <c r="D1" s="196"/>
      <c r="E1" s="196"/>
      <c r="F1" s="196"/>
      <c r="G1" s="196"/>
      <c r="H1" s="196"/>
      <c r="I1" s="196"/>
      <c r="J1" s="196"/>
      <c r="K1" s="196"/>
      <c r="L1" s="196"/>
      <c r="M1" s="196"/>
      <c r="N1" s="196"/>
    </row>
    <row r="2" spans="1:14" ht="8.1" customHeight="1" x14ac:dyDescent="0.2"/>
    <row r="3" spans="1:14" ht="15" x14ac:dyDescent="0.2">
      <c r="C3" s="58" t="s">
        <v>1084</v>
      </c>
      <c r="D3" s="197" t="s">
        <v>218</v>
      </c>
      <c r="E3" s="197"/>
    </row>
    <row r="4" spans="1:14" ht="8.1" customHeight="1" x14ac:dyDescent="0.2">
      <c r="A4" t="s">
        <v>190</v>
      </c>
    </row>
    <row r="5" spans="1:14" ht="15" x14ac:dyDescent="0.2">
      <c r="C5" s="191" t="s">
        <v>1086</v>
      </c>
      <c r="D5" s="191"/>
      <c r="E5" s="191"/>
      <c r="F5" s="191"/>
      <c r="G5" s="191"/>
      <c r="H5" s="191"/>
      <c r="I5" s="191"/>
      <c r="J5" s="191"/>
      <c r="K5" s="191"/>
      <c r="L5" s="191"/>
      <c r="M5" s="191"/>
      <c r="N5" s="191"/>
    </row>
    <row r="6" spans="1:14" ht="8.1" customHeight="1" x14ac:dyDescent="0.2"/>
    <row r="7" spans="1:14" ht="51.75" customHeight="1" x14ac:dyDescent="0.2">
      <c r="C7" s="198" t="s">
        <v>1089</v>
      </c>
      <c r="D7" s="198"/>
      <c r="E7" s="198"/>
      <c r="F7" s="198"/>
      <c r="G7" s="198"/>
      <c r="H7" s="198"/>
      <c r="I7" s="198"/>
      <c r="J7" s="198"/>
      <c r="K7" s="198"/>
      <c r="L7" s="198"/>
      <c r="M7" s="198"/>
      <c r="N7" s="198"/>
    </row>
    <row r="8" spans="1:14" ht="15" customHeight="1" x14ac:dyDescent="0.2"/>
    <row r="9" spans="1:14" x14ac:dyDescent="0.2">
      <c r="A9" t="s">
        <v>191</v>
      </c>
    </row>
    <row r="10" spans="1:14" x14ac:dyDescent="0.2">
      <c r="A10" t="s">
        <v>192</v>
      </c>
    </row>
    <row r="11" spans="1:14" x14ac:dyDescent="0.2">
      <c r="A11" t="s">
        <v>193</v>
      </c>
    </row>
    <row r="12" spans="1:14" x14ac:dyDescent="0.2">
      <c r="A12" t="s">
        <v>195</v>
      </c>
      <c r="C12" t="str">
        <f>D3</f>
        <v>West Devon</v>
      </c>
      <c r="E12" s="57">
        <f>VLOOKUP('District Graph'!C12,Analysed!$B$43:$DO$248,16,FALSE)</f>
        <v>55.407687669831731</v>
      </c>
      <c r="F12" s="57">
        <f>VLOOKUP('District Graph'!C12,Analysed!$B$43:$DO$248,17,FALSE)</f>
        <v>75.026977997800344</v>
      </c>
      <c r="G12" s="57">
        <f>F12-E12</f>
        <v>19.619290327968613</v>
      </c>
      <c r="K12" t="str">
        <f>C12</f>
        <v>West Devon</v>
      </c>
      <c r="L12" s="57">
        <f>G12</f>
        <v>19.619290327968613</v>
      </c>
    </row>
    <row r="13" spans="1:14" x14ac:dyDescent="0.2">
      <c r="A13" t="s">
        <v>198</v>
      </c>
      <c r="E13" s="57"/>
      <c r="F13" s="57"/>
      <c r="G13" s="57"/>
      <c r="K13" t="str">
        <f>C14</f>
        <v>Predominantly Rural</v>
      </c>
      <c r="L13" s="57">
        <f>G14</f>
        <v>6.4897792772043559</v>
      </c>
    </row>
    <row r="14" spans="1:14" x14ac:dyDescent="0.2">
      <c r="A14" t="s">
        <v>199</v>
      </c>
      <c r="C14" t="s">
        <v>989</v>
      </c>
      <c r="E14" s="57">
        <f>VLOOKUP('District Graph'!C14,Analysed!$B$43:$DO$248,16,FALSE)</f>
        <v>47.871284683279391</v>
      </c>
      <c r="F14" s="57">
        <f>VLOOKUP('District Graph'!C14,Analysed!$B$43:$DO$248,17,FALSE)</f>
        <v>54.361063960483747</v>
      </c>
      <c r="G14" s="57">
        <f>F14-E14</f>
        <v>6.4897792772043559</v>
      </c>
      <c r="K14" t="str">
        <f>C15</f>
        <v>Significant Rural</v>
      </c>
      <c r="L14" s="57">
        <f>G15</f>
        <v>-0.11704475521451485</v>
      </c>
    </row>
    <row r="15" spans="1:14" x14ac:dyDescent="0.2">
      <c r="A15" t="s">
        <v>200</v>
      </c>
      <c r="C15" t="s">
        <v>976</v>
      </c>
      <c r="E15" s="57">
        <f>VLOOKUP('District Graph'!C15,Analysed!$B$43:$DO$248,16,FALSE)</f>
        <v>49.528220241873591</v>
      </c>
      <c r="F15" s="57">
        <f>VLOOKUP('District Graph'!C15,Analysed!$B$43:$DO$248,17,FALSE)</f>
        <v>49.411175486659076</v>
      </c>
      <c r="G15" s="57">
        <f>F15-E15</f>
        <v>-0.11704475521451485</v>
      </c>
      <c r="K15" t="str">
        <f>C16</f>
        <v>Predominantly Urban</v>
      </c>
      <c r="L15" s="57">
        <f>G16</f>
        <v>-3.370256690597401</v>
      </c>
    </row>
    <row r="16" spans="1:14" x14ac:dyDescent="0.2">
      <c r="A16" t="s">
        <v>213</v>
      </c>
      <c r="C16" t="s">
        <v>962</v>
      </c>
      <c r="E16" s="57">
        <f>VLOOKUP('District Graph'!C16,Analysed!$B$43:$DO$248,16,FALSE)</f>
        <v>58.554793052458201</v>
      </c>
      <c r="F16" s="57">
        <f>VLOOKUP('District Graph'!C16,Analysed!$B$43:$DO$248,17,FALSE)</f>
        <v>55.1845363618608</v>
      </c>
      <c r="G16" s="57">
        <f>F16-E16</f>
        <v>-3.370256690597401</v>
      </c>
    </row>
    <row r="17" spans="1:14" x14ac:dyDescent="0.2">
      <c r="A17" t="s">
        <v>215</v>
      </c>
    </row>
    <row r="18" spans="1:14" x14ac:dyDescent="0.2">
      <c r="A18" t="s">
        <v>216</v>
      </c>
    </row>
    <row r="19" spans="1:14" x14ac:dyDescent="0.2">
      <c r="A19" t="s">
        <v>217</v>
      </c>
    </row>
    <row r="20" spans="1:14" x14ac:dyDescent="0.2">
      <c r="A20" t="s">
        <v>218</v>
      </c>
    </row>
    <row r="21" spans="1:14" x14ac:dyDescent="0.2">
      <c r="A21" t="s">
        <v>222</v>
      </c>
    </row>
    <row r="22" spans="1:14" x14ac:dyDescent="0.2">
      <c r="A22" t="s">
        <v>223</v>
      </c>
    </row>
    <row r="23" spans="1:14" x14ac:dyDescent="0.2">
      <c r="A23" t="s">
        <v>224</v>
      </c>
    </row>
    <row r="24" spans="1:14" x14ac:dyDescent="0.2">
      <c r="A24" t="s">
        <v>311</v>
      </c>
    </row>
    <row r="25" spans="1:14" x14ac:dyDescent="0.2">
      <c r="A25" t="s">
        <v>313</v>
      </c>
    </row>
    <row r="26" spans="1:14" x14ac:dyDescent="0.2">
      <c r="A26" t="s">
        <v>314</v>
      </c>
    </row>
    <row r="27" spans="1:14" x14ac:dyDescent="0.2">
      <c r="A27" t="s">
        <v>318</v>
      </c>
    </row>
    <row r="28" spans="1:14" x14ac:dyDescent="0.2">
      <c r="A28" t="s">
        <v>322</v>
      </c>
    </row>
    <row r="29" spans="1:14" x14ac:dyDescent="0.2">
      <c r="A29" t="s">
        <v>324</v>
      </c>
    </row>
    <row r="30" spans="1:14" x14ac:dyDescent="0.2">
      <c r="A30" t="s">
        <v>326</v>
      </c>
    </row>
    <row r="31" spans="1:14" ht="15" x14ac:dyDescent="0.2">
      <c r="A31" t="s">
        <v>327</v>
      </c>
      <c r="C31" s="191" t="s">
        <v>1087</v>
      </c>
      <c r="D31" s="191"/>
      <c r="E31" s="191"/>
      <c r="F31" s="191"/>
      <c r="G31" s="191"/>
      <c r="H31" s="191"/>
      <c r="I31" s="191"/>
      <c r="J31" s="191"/>
      <c r="K31" s="191"/>
      <c r="L31" s="191"/>
      <c r="M31" s="191"/>
      <c r="N31" s="191"/>
    </row>
    <row r="32" spans="1:14" ht="8.1" customHeight="1" x14ac:dyDescent="0.2">
      <c r="A32" t="s">
        <v>329</v>
      </c>
    </row>
    <row r="33" spans="1:14" ht="51.75" customHeight="1" x14ac:dyDescent="0.2">
      <c r="A33" t="s">
        <v>330</v>
      </c>
      <c r="C33" s="198" t="s">
        <v>1090</v>
      </c>
      <c r="D33" s="198"/>
      <c r="E33" s="198"/>
      <c r="F33" s="198"/>
      <c r="G33" s="198"/>
      <c r="H33" s="198"/>
      <c r="I33" s="198"/>
      <c r="J33" s="198"/>
      <c r="K33" s="198"/>
      <c r="L33" s="198"/>
      <c r="M33" s="198"/>
      <c r="N33" s="198"/>
    </row>
    <row r="34" spans="1:14" x14ac:dyDescent="0.2">
      <c r="A34" t="s">
        <v>332</v>
      </c>
    </row>
    <row r="35" spans="1:14" x14ac:dyDescent="0.2">
      <c r="A35" t="s">
        <v>360</v>
      </c>
    </row>
    <row r="36" spans="1:14" x14ac:dyDescent="0.2">
      <c r="A36" t="s">
        <v>371</v>
      </c>
    </row>
    <row r="37" spans="1:14" x14ac:dyDescent="0.2">
      <c r="A37" t="s">
        <v>372</v>
      </c>
    </row>
    <row r="38" spans="1:14" x14ac:dyDescent="0.2">
      <c r="A38" t="s">
        <v>374</v>
      </c>
    </row>
    <row r="39" spans="1:14" x14ac:dyDescent="0.2">
      <c r="A39" t="s">
        <v>376</v>
      </c>
      <c r="J39" t="str">
        <f>C40</f>
        <v>West Devon</v>
      </c>
      <c r="K39" s="57">
        <f>G40</f>
        <v>5.9242548746562989</v>
      </c>
    </row>
    <row r="40" spans="1:14" x14ac:dyDescent="0.2">
      <c r="A40" t="s">
        <v>205</v>
      </c>
      <c r="C40" t="str">
        <f>D3</f>
        <v>West Devon</v>
      </c>
      <c r="E40" s="57">
        <f>VLOOKUP('District Graph'!C40,Analysed!$B$43:$DO$248,18,FALSE)</f>
        <v>54.525798278751324</v>
      </c>
      <c r="F40" s="57">
        <f>VLOOKUP('District Graph'!C40,Analysed!$B$43:$DO$248,19,FALSE)</f>
        <v>60.450053153407623</v>
      </c>
      <c r="G40" s="57">
        <f>F40-E40</f>
        <v>5.9242548746562989</v>
      </c>
      <c r="J40" t="str">
        <f>C42</f>
        <v>Predominantly Rural</v>
      </c>
      <c r="K40" s="57">
        <f>G42</f>
        <v>2.3259586337855893</v>
      </c>
    </row>
    <row r="41" spans="1:14" x14ac:dyDescent="0.2">
      <c r="A41" t="s">
        <v>231</v>
      </c>
      <c r="E41" s="57"/>
      <c r="F41" s="57"/>
      <c r="G41" s="57"/>
      <c r="J41" t="str">
        <f>C43</f>
        <v>Significant Rural</v>
      </c>
      <c r="K41" s="57">
        <f>G43</f>
        <v>1.2851762327738712</v>
      </c>
    </row>
    <row r="42" spans="1:14" x14ac:dyDescent="0.2">
      <c r="A42" t="s">
        <v>241</v>
      </c>
      <c r="C42" t="s">
        <v>989</v>
      </c>
      <c r="E42" s="57">
        <f>VLOOKUP('District Graph'!C42,Analysed!$B$43:$DO$248,18,FALSE)</f>
        <v>49.266363854364073</v>
      </c>
      <c r="F42" s="57">
        <f>VLOOKUP('District Graph'!C42,Analysed!$B$43:$DO$248,19,FALSE)</f>
        <v>51.592322488149662</v>
      </c>
      <c r="G42" s="57">
        <f>F42-E42</f>
        <v>2.3259586337855893</v>
      </c>
      <c r="J42" t="str">
        <f>C44</f>
        <v>Predominantly Urban</v>
      </c>
      <c r="K42" s="57">
        <f>G44</f>
        <v>0.94149846753330735</v>
      </c>
    </row>
    <row r="43" spans="1:14" x14ac:dyDescent="0.2">
      <c r="A43" t="s">
        <v>244</v>
      </c>
      <c r="C43" t="s">
        <v>976</v>
      </c>
      <c r="E43" s="57">
        <f>VLOOKUP('District Graph'!C43,Analysed!$B$43:$DO$248,18,FALSE)</f>
        <v>49.465799995093178</v>
      </c>
      <c r="F43" s="57">
        <f>VLOOKUP('District Graph'!C43,Analysed!$B$43:$DO$248,19,FALSE)</f>
        <v>50.750976227867049</v>
      </c>
      <c r="G43" s="57">
        <f>F43-E43</f>
        <v>1.2851762327738712</v>
      </c>
    </row>
    <row r="44" spans="1:14" x14ac:dyDescent="0.2">
      <c r="A44" t="s">
        <v>247</v>
      </c>
      <c r="C44" t="s">
        <v>962</v>
      </c>
      <c r="E44" s="57">
        <f>VLOOKUP('District Graph'!C44,Analysed!$B$43:$DO$248,18,FALSE)</f>
        <v>56.773600844881543</v>
      </c>
      <c r="F44" s="57">
        <f>VLOOKUP('District Graph'!C44,Analysed!$B$43:$DO$248,19,FALSE)</f>
        <v>57.71509931241485</v>
      </c>
      <c r="G44" s="57">
        <f>F44-E44</f>
        <v>0.94149846753330735</v>
      </c>
    </row>
    <row r="45" spans="1:14" x14ac:dyDescent="0.2">
      <c r="A45" t="s">
        <v>248</v>
      </c>
    </row>
    <row r="46" spans="1:14" x14ac:dyDescent="0.2">
      <c r="A46" t="s">
        <v>296</v>
      </c>
    </row>
    <row r="47" spans="1:14" x14ac:dyDescent="0.2">
      <c r="A47" t="s">
        <v>304</v>
      </c>
    </row>
    <row r="48" spans="1:14" x14ac:dyDescent="0.2">
      <c r="A48" t="s">
        <v>306</v>
      </c>
    </row>
    <row r="49" spans="1:14" x14ac:dyDescent="0.2">
      <c r="A49" t="s">
        <v>335</v>
      </c>
    </row>
    <row r="50" spans="1:14" x14ac:dyDescent="0.2">
      <c r="A50" t="s">
        <v>339</v>
      </c>
    </row>
    <row r="51" spans="1:14" x14ac:dyDescent="0.2">
      <c r="A51" t="s">
        <v>394</v>
      </c>
    </row>
    <row r="52" spans="1:14" x14ac:dyDescent="0.2">
      <c r="A52" t="s">
        <v>399</v>
      </c>
    </row>
    <row r="53" spans="1:14" x14ac:dyDescent="0.2">
      <c r="A53" t="s">
        <v>402</v>
      </c>
    </row>
    <row r="54" spans="1:14" x14ac:dyDescent="0.2">
      <c r="A54" t="s">
        <v>409</v>
      </c>
    </row>
    <row r="55" spans="1:14" x14ac:dyDescent="0.2">
      <c r="A55" t="s">
        <v>211</v>
      </c>
    </row>
    <row r="56" spans="1:14" x14ac:dyDescent="0.2">
      <c r="A56" t="s">
        <v>214</v>
      </c>
    </row>
    <row r="57" spans="1:14" x14ac:dyDescent="0.2">
      <c r="A57" t="s">
        <v>221</v>
      </c>
    </row>
    <row r="58" spans="1:14" ht="15" x14ac:dyDescent="0.2">
      <c r="A58" t="s">
        <v>315</v>
      </c>
      <c r="C58" s="191" t="s">
        <v>1088</v>
      </c>
      <c r="D58" s="191"/>
      <c r="E58" s="191"/>
      <c r="F58" s="191"/>
      <c r="G58" s="191"/>
      <c r="H58" s="191"/>
      <c r="I58" s="191"/>
      <c r="J58" s="191"/>
      <c r="K58" s="191"/>
      <c r="L58" s="191"/>
      <c r="M58" s="191"/>
      <c r="N58" s="191"/>
    </row>
    <row r="59" spans="1:14" x14ac:dyDescent="0.2">
      <c r="A59" t="s">
        <v>321</v>
      </c>
    </row>
    <row r="60" spans="1:14" ht="12" customHeight="1" x14ac:dyDescent="0.2">
      <c r="J60" s="192" t="s">
        <v>1091</v>
      </c>
      <c r="K60" s="192"/>
      <c r="L60" s="192"/>
      <c r="M60" s="192"/>
      <c r="N60" s="192"/>
    </row>
    <row r="61" spans="1:14" ht="12" customHeight="1" x14ac:dyDescent="0.2">
      <c r="A61" t="s">
        <v>353</v>
      </c>
      <c r="J61" s="192"/>
      <c r="K61" s="192"/>
      <c r="L61" s="192"/>
      <c r="M61" s="192"/>
      <c r="N61" s="192"/>
    </row>
    <row r="62" spans="1:14" ht="12" customHeight="1" x14ac:dyDescent="0.2">
      <c r="A62" t="s">
        <v>357</v>
      </c>
      <c r="J62" s="192"/>
      <c r="K62" s="192"/>
      <c r="L62" s="192"/>
      <c r="M62" s="192"/>
      <c r="N62" s="192"/>
    </row>
    <row r="63" spans="1:14" ht="12" customHeight="1" x14ac:dyDescent="0.2">
      <c r="A63" t="s">
        <v>358</v>
      </c>
      <c r="J63" s="192"/>
      <c r="K63" s="192"/>
      <c r="L63" s="192"/>
      <c r="M63" s="192"/>
      <c r="N63" s="192"/>
    </row>
    <row r="64" spans="1:14" ht="12" customHeight="1" x14ac:dyDescent="0.2">
      <c r="A64" t="s">
        <v>375</v>
      </c>
      <c r="J64" s="192"/>
      <c r="K64" s="192"/>
      <c r="L64" s="192"/>
      <c r="M64" s="192"/>
      <c r="N64" s="192"/>
    </row>
    <row r="65" spans="1:14" ht="12" customHeight="1" x14ac:dyDescent="0.2">
      <c r="A65" t="s">
        <v>387</v>
      </c>
      <c r="J65" s="192"/>
      <c r="K65" s="192"/>
      <c r="L65" s="192"/>
      <c r="M65" s="192"/>
      <c r="N65" s="192"/>
    </row>
    <row r="66" spans="1:14" ht="12" customHeight="1" x14ac:dyDescent="0.2">
      <c r="A66" t="s">
        <v>388</v>
      </c>
      <c r="J66" s="192"/>
      <c r="K66" s="192"/>
      <c r="L66" s="192"/>
      <c r="M66" s="192"/>
      <c r="N66" s="192"/>
    </row>
    <row r="67" spans="1:14" ht="12" customHeight="1" x14ac:dyDescent="0.2">
      <c r="A67" t="s">
        <v>184</v>
      </c>
      <c r="J67" s="59"/>
      <c r="K67" s="59"/>
      <c r="L67" s="193" t="s">
        <v>1092</v>
      </c>
      <c r="M67" s="193" t="s">
        <v>1093</v>
      </c>
      <c r="N67" s="59"/>
    </row>
    <row r="68" spans="1:14" ht="12" customHeight="1" x14ac:dyDescent="0.2">
      <c r="A68" t="s">
        <v>186</v>
      </c>
      <c r="L68" s="194"/>
      <c r="M68" s="194"/>
    </row>
    <row r="69" spans="1:14" ht="12" customHeight="1" x14ac:dyDescent="0.2">
      <c r="A69" t="s">
        <v>207</v>
      </c>
      <c r="L69" s="194"/>
      <c r="M69" s="194"/>
    </row>
    <row r="70" spans="1:14" x14ac:dyDescent="0.2">
      <c r="A70" t="s">
        <v>208</v>
      </c>
      <c r="L70" s="195"/>
      <c r="M70" s="195"/>
    </row>
    <row r="71" spans="1:14" x14ac:dyDescent="0.2">
      <c r="A71" t="s">
        <v>229</v>
      </c>
      <c r="J71" s="61" t="str">
        <f>C40</f>
        <v>West Devon</v>
      </c>
      <c r="K71" s="61"/>
      <c r="L71" s="62">
        <f>G12</f>
        <v>19.619290327968613</v>
      </c>
      <c r="M71" s="62">
        <f>G40</f>
        <v>5.9242548746562989</v>
      </c>
    </row>
    <row r="72" spans="1:14" x14ac:dyDescent="0.2">
      <c r="A72" t="s">
        <v>230</v>
      </c>
      <c r="J72" s="61" t="str">
        <f>C42</f>
        <v>Predominantly Rural</v>
      </c>
      <c r="K72" s="61"/>
      <c r="L72" s="62">
        <f>G14</f>
        <v>6.4897792772043559</v>
      </c>
      <c r="M72" s="62">
        <f>G42</f>
        <v>2.3259586337855893</v>
      </c>
    </row>
    <row r="73" spans="1:14" x14ac:dyDescent="0.2">
      <c r="A73" t="s">
        <v>234</v>
      </c>
      <c r="J73" s="61" t="str">
        <f>C43</f>
        <v>Significant Rural</v>
      </c>
      <c r="K73" s="61"/>
      <c r="L73" s="62">
        <f>G15</f>
        <v>-0.11704475521451485</v>
      </c>
      <c r="M73" s="62">
        <f>G43</f>
        <v>1.2851762327738712</v>
      </c>
    </row>
    <row r="74" spans="1:14" x14ac:dyDescent="0.2">
      <c r="A74" t="s">
        <v>243</v>
      </c>
      <c r="J74" s="61" t="str">
        <f>C44</f>
        <v>Predominantly Urban</v>
      </c>
      <c r="K74" s="61"/>
      <c r="L74" s="62">
        <f>G16</f>
        <v>-3.370256690597401</v>
      </c>
      <c r="M74" s="62">
        <f>G44</f>
        <v>0.94149846753330735</v>
      </c>
    </row>
    <row r="75" spans="1:14" x14ac:dyDescent="0.2">
      <c r="A75" t="s">
        <v>250</v>
      </c>
    </row>
    <row r="76" spans="1:14" x14ac:dyDescent="0.2">
      <c r="A76" t="s">
        <v>251</v>
      </c>
    </row>
    <row r="77" spans="1:14" x14ac:dyDescent="0.2">
      <c r="A77" t="s">
        <v>254</v>
      </c>
    </row>
    <row r="78" spans="1:14" x14ac:dyDescent="0.2">
      <c r="A78" t="s">
        <v>262</v>
      </c>
    </row>
    <row r="79" spans="1:14" x14ac:dyDescent="0.2">
      <c r="A79" t="s">
        <v>263</v>
      </c>
    </row>
    <row r="80" spans="1:14" x14ac:dyDescent="0.2">
      <c r="A80" t="s">
        <v>279</v>
      </c>
    </row>
    <row r="81" spans="1:1" x14ac:dyDescent="0.2">
      <c r="A81" t="s">
        <v>282</v>
      </c>
    </row>
    <row r="82" spans="1:1" x14ac:dyDescent="0.2">
      <c r="A82" t="s">
        <v>286</v>
      </c>
    </row>
    <row r="83" spans="1:1" x14ac:dyDescent="0.2">
      <c r="A83" t="s">
        <v>299</v>
      </c>
    </row>
    <row r="84" spans="1:1" x14ac:dyDescent="0.2">
      <c r="A84" t="s">
        <v>307</v>
      </c>
    </row>
    <row r="85" spans="1:1" x14ac:dyDescent="0.2">
      <c r="A85" t="s">
        <v>336</v>
      </c>
    </row>
    <row r="86" spans="1:1" x14ac:dyDescent="0.2">
      <c r="A86" t="s">
        <v>343</v>
      </c>
    </row>
    <row r="87" spans="1:1" x14ac:dyDescent="0.2">
      <c r="A87" t="s">
        <v>347</v>
      </c>
    </row>
    <row r="88" spans="1:1" x14ac:dyDescent="0.2">
      <c r="A88" t="s">
        <v>348</v>
      </c>
    </row>
    <row r="89" spans="1:1" x14ac:dyDescent="0.2">
      <c r="A89" t="s">
        <v>364</v>
      </c>
    </row>
    <row r="90" spans="1:1" x14ac:dyDescent="0.2">
      <c r="A90" t="s">
        <v>368</v>
      </c>
    </row>
    <row r="91" spans="1:1" x14ac:dyDescent="0.2">
      <c r="A91" t="s">
        <v>391</v>
      </c>
    </row>
    <row r="92" spans="1:1" x14ac:dyDescent="0.2">
      <c r="A92" t="s">
        <v>401</v>
      </c>
    </row>
    <row r="93" spans="1:1" x14ac:dyDescent="0.2">
      <c r="A93" t="s">
        <v>406</v>
      </c>
    </row>
    <row r="94" spans="1:1" x14ac:dyDescent="0.2">
      <c r="A94" t="s">
        <v>197</v>
      </c>
    </row>
    <row r="95" spans="1:1" x14ac:dyDescent="0.2">
      <c r="A95" t="s">
        <v>310</v>
      </c>
    </row>
    <row r="96" spans="1:1" x14ac:dyDescent="0.2">
      <c r="A96" t="s">
        <v>319</v>
      </c>
    </row>
    <row r="97" spans="1:1" x14ac:dyDescent="0.2">
      <c r="A97" t="s">
        <v>320</v>
      </c>
    </row>
    <row r="98" spans="1:1" x14ac:dyDescent="0.2">
      <c r="A98" t="s">
        <v>328</v>
      </c>
    </row>
    <row r="99" spans="1:1" x14ac:dyDescent="0.2">
      <c r="A99" t="s">
        <v>331</v>
      </c>
    </row>
    <row r="100" spans="1:1" x14ac:dyDescent="0.2">
      <c r="A100" t="s">
        <v>350</v>
      </c>
    </row>
    <row r="101" spans="1:1" x14ac:dyDescent="0.2">
      <c r="A101" t="s">
        <v>359</v>
      </c>
    </row>
    <row r="102" spans="1:1" x14ac:dyDescent="0.2">
      <c r="A102" t="s">
        <v>377</v>
      </c>
    </row>
    <row r="103" spans="1:1" x14ac:dyDescent="0.2">
      <c r="A103" t="s">
        <v>266</v>
      </c>
    </row>
    <row r="104" spans="1:1" x14ac:dyDescent="0.2">
      <c r="A104" t="s">
        <v>267</v>
      </c>
    </row>
    <row r="105" spans="1:1" x14ac:dyDescent="0.2">
      <c r="A105" t="s">
        <v>268</v>
      </c>
    </row>
    <row r="106" spans="1:1" x14ac:dyDescent="0.2">
      <c r="A106" t="s">
        <v>269</v>
      </c>
    </row>
    <row r="107" spans="1:1" x14ac:dyDescent="0.2">
      <c r="A107" t="s">
        <v>270</v>
      </c>
    </row>
    <row r="108" spans="1:1" x14ac:dyDescent="0.2">
      <c r="A108" t="s">
        <v>381</v>
      </c>
    </row>
    <row r="109" spans="1:1" x14ac:dyDescent="0.2">
      <c r="A109" t="s">
        <v>382</v>
      </c>
    </row>
    <row r="110" spans="1:1" x14ac:dyDescent="0.2">
      <c r="A110" t="s">
        <v>185</v>
      </c>
    </row>
    <row r="111" spans="1:1" x14ac:dyDescent="0.2">
      <c r="A111" t="s">
        <v>187</v>
      </c>
    </row>
    <row r="112" spans="1:1" x14ac:dyDescent="0.2">
      <c r="A112" t="s">
        <v>202</v>
      </c>
    </row>
    <row r="113" spans="1:1" x14ac:dyDescent="0.2">
      <c r="A113" t="s">
        <v>203</v>
      </c>
    </row>
    <row r="114" spans="1:1" x14ac:dyDescent="0.2">
      <c r="A114" t="s">
        <v>209</v>
      </c>
    </row>
    <row r="115" spans="1:1" x14ac:dyDescent="0.2">
      <c r="A115" t="s">
        <v>235</v>
      </c>
    </row>
    <row r="116" spans="1:1" x14ac:dyDescent="0.2">
      <c r="A116" t="s">
        <v>238</v>
      </c>
    </row>
    <row r="117" spans="1:1" x14ac:dyDescent="0.2">
      <c r="A117" t="s">
        <v>239</v>
      </c>
    </row>
    <row r="118" spans="1:1" x14ac:dyDescent="0.2">
      <c r="A118" t="s">
        <v>253</v>
      </c>
    </row>
    <row r="119" spans="1:1" x14ac:dyDescent="0.2">
      <c r="A119" t="s">
        <v>255</v>
      </c>
    </row>
    <row r="120" spans="1:1" x14ac:dyDescent="0.2">
      <c r="A120" t="s">
        <v>258</v>
      </c>
    </row>
    <row r="121" spans="1:1" x14ac:dyDescent="0.2">
      <c r="A121" t="s">
        <v>260</v>
      </c>
    </row>
    <row r="122" spans="1:1" x14ac:dyDescent="0.2">
      <c r="A122" t="s">
        <v>276</v>
      </c>
    </row>
    <row r="123" spans="1:1" x14ac:dyDescent="0.2">
      <c r="A123" t="s">
        <v>281</v>
      </c>
    </row>
    <row r="124" spans="1:1" x14ac:dyDescent="0.2">
      <c r="A124" t="s">
        <v>283</v>
      </c>
    </row>
    <row r="125" spans="1:1" x14ac:dyDescent="0.2">
      <c r="A125" t="s">
        <v>284</v>
      </c>
    </row>
    <row r="126" spans="1:1" x14ac:dyDescent="0.2">
      <c r="A126" t="s">
        <v>287</v>
      </c>
    </row>
    <row r="127" spans="1:1" x14ac:dyDescent="0.2">
      <c r="A127" t="s">
        <v>290</v>
      </c>
    </row>
    <row r="128" spans="1:1" x14ac:dyDescent="0.2">
      <c r="A128" t="s">
        <v>291</v>
      </c>
    </row>
    <row r="129" spans="1:1" x14ac:dyDescent="0.2">
      <c r="A129" t="s">
        <v>293</v>
      </c>
    </row>
    <row r="130" spans="1:1" x14ac:dyDescent="0.2">
      <c r="A130" t="s">
        <v>300</v>
      </c>
    </row>
    <row r="131" spans="1:1" x14ac:dyDescent="0.2">
      <c r="A131" t="s">
        <v>305</v>
      </c>
    </row>
    <row r="132" spans="1:1" x14ac:dyDescent="0.2">
      <c r="A132" t="s">
        <v>337</v>
      </c>
    </row>
    <row r="133" spans="1:1" x14ac:dyDescent="0.2">
      <c r="A133" t="s">
        <v>340</v>
      </c>
    </row>
    <row r="134" spans="1:1" x14ac:dyDescent="0.2">
      <c r="A134" t="s">
        <v>362</v>
      </c>
    </row>
    <row r="135" spans="1:1" x14ac:dyDescent="0.2">
      <c r="A135" t="s">
        <v>363</v>
      </c>
    </row>
    <row r="136" spans="1:1" x14ac:dyDescent="0.2">
      <c r="A136" t="s">
        <v>366</v>
      </c>
    </row>
    <row r="137" spans="1:1" x14ac:dyDescent="0.2">
      <c r="A137" t="s">
        <v>367</v>
      </c>
    </row>
    <row r="138" spans="1:1" x14ac:dyDescent="0.2">
      <c r="A138" t="s">
        <v>393</v>
      </c>
    </row>
    <row r="139" spans="1:1" x14ac:dyDescent="0.2">
      <c r="A139" t="s">
        <v>395</v>
      </c>
    </row>
    <row r="140" spans="1:1" x14ac:dyDescent="0.2">
      <c r="A140" t="s">
        <v>405</v>
      </c>
    </row>
    <row r="141" spans="1:1" x14ac:dyDescent="0.2">
      <c r="A141" t="s">
        <v>410</v>
      </c>
    </row>
    <row r="142" spans="1:1" x14ac:dyDescent="0.2">
      <c r="A142" t="s">
        <v>220</v>
      </c>
    </row>
    <row r="143" spans="1:1" x14ac:dyDescent="0.2">
      <c r="A143" t="s">
        <v>206</v>
      </c>
    </row>
    <row r="144" spans="1:1" x14ac:dyDescent="0.2">
      <c r="A144" t="s">
        <v>236</v>
      </c>
    </row>
    <row r="145" spans="1:1" x14ac:dyDescent="0.2">
      <c r="A145" t="s">
        <v>242</v>
      </c>
    </row>
    <row r="146" spans="1:1" x14ac:dyDescent="0.2">
      <c r="A146" t="s">
        <v>256</v>
      </c>
    </row>
    <row r="147" spans="1:1" x14ac:dyDescent="0.2">
      <c r="A147" t="s">
        <v>257</v>
      </c>
    </row>
    <row r="148" spans="1:1" x14ac:dyDescent="0.2">
      <c r="A148" t="s">
        <v>259</v>
      </c>
    </row>
    <row r="149" spans="1:1" x14ac:dyDescent="0.2">
      <c r="A149" t="s">
        <v>295</v>
      </c>
    </row>
    <row r="150" spans="1:1" x14ac:dyDescent="0.2">
      <c r="A150" t="s">
        <v>298</v>
      </c>
    </row>
    <row r="151" spans="1:1" x14ac:dyDescent="0.2">
      <c r="A151" t="s">
        <v>302</v>
      </c>
    </row>
    <row r="152" spans="1:1" x14ac:dyDescent="0.2">
      <c r="A152" t="s">
        <v>308</v>
      </c>
    </row>
    <row r="153" spans="1:1" x14ac:dyDescent="0.2">
      <c r="A153" t="s">
        <v>344</v>
      </c>
    </row>
    <row r="154" spans="1:1" x14ac:dyDescent="0.2">
      <c r="A154" t="s">
        <v>345</v>
      </c>
    </row>
    <row r="155" spans="1:1" x14ac:dyDescent="0.2">
      <c r="A155" t="s">
        <v>365</v>
      </c>
    </row>
    <row r="156" spans="1:1" x14ac:dyDescent="0.2">
      <c r="A156" t="s">
        <v>397</v>
      </c>
    </row>
    <row r="157" spans="1:1" x14ac:dyDescent="0.2">
      <c r="A157" t="s">
        <v>398</v>
      </c>
    </row>
    <row r="158" spans="1:1" x14ac:dyDescent="0.2">
      <c r="A158" t="s">
        <v>403</v>
      </c>
    </row>
    <row r="159" spans="1:1" x14ac:dyDescent="0.2">
      <c r="A159" t="s">
        <v>265</v>
      </c>
    </row>
    <row r="160" spans="1:1" x14ac:dyDescent="0.2">
      <c r="A160" t="s">
        <v>272</v>
      </c>
    </row>
    <row r="161" spans="1:1" x14ac:dyDescent="0.2">
      <c r="A161" t="s">
        <v>273</v>
      </c>
    </row>
    <row r="162" spans="1:1" x14ac:dyDescent="0.2">
      <c r="A162" t="s">
        <v>379</v>
      </c>
    </row>
    <row r="163" spans="1:1" x14ac:dyDescent="0.2">
      <c r="A163" t="s">
        <v>380</v>
      </c>
    </row>
    <row r="164" spans="1:1" x14ac:dyDescent="0.2">
      <c r="A164" t="s">
        <v>384</v>
      </c>
    </row>
    <row r="165" spans="1:1" x14ac:dyDescent="0.2">
      <c r="A165" t="s">
        <v>385</v>
      </c>
    </row>
    <row r="166" spans="1:1" x14ac:dyDescent="0.2">
      <c r="A166" t="s">
        <v>389</v>
      </c>
    </row>
    <row r="167" spans="1:1" x14ac:dyDescent="0.2">
      <c r="A167" t="s">
        <v>278</v>
      </c>
    </row>
    <row r="168" spans="1:1" x14ac:dyDescent="0.2">
      <c r="A168" t="s">
        <v>280</v>
      </c>
    </row>
    <row r="169" spans="1:1" x14ac:dyDescent="0.2">
      <c r="A169" t="s">
        <v>189</v>
      </c>
    </row>
    <row r="170" spans="1:1" x14ac:dyDescent="0.2">
      <c r="A170" t="s">
        <v>196</v>
      </c>
    </row>
    <row r="171" spans="1:1" x14ac:dyDescent="0.2">
      <c r="A171" t="s">
        <v>212</v>
      </c>
    </row>
    <row r="172" spans="1:1" x14ac:dyDescent="0.2">
      <c r="A172" t="s">
        <v>225</v>
      </c>
    </row>
    <row r="173" spans="1:1" x14ac:dyDescent="0.2">
      <c r="A173" t="s">
        <v>312</v>
      </c>
    </row>
    <row r="174" spans="1:1" x14ac:dyDescent="0.2">
      <c r="A174" t="s">
        <v>323</v>
      </c>
    </row>
    <row r="175" spans="1:1" x14ac:dyDescent="0.2">
      <c r="A175" t="s">
        <v>351</v>
      </c>
    </row>
    <row r="176" spans="1:1" x14ac:dyDescent="0.2">
      <c r="A176" t="s">
        <v>373</v>
      </c>
    </row>
    <row r="177" spans="1:1" x14ac:dyDescent="0.2">
      <c r="A177" t="s">
        <v>271</v>
      </c>
    </row>
    <row r="178" spans="1:1" x14ac:dyDescent="0.2">
      <c r="A178" t="s">
        <v>274</v>
      </c>
    </row>
    <row r="179" spans="1:1" x14ac:dyDescent="0.2">
      <c r="A179" t="s">
        <v>383</v>
      </c>
    </row>
    <row r="180" spans="1:1" x14ac:dyDescent="0.2">
      <c r="A180" t="s">
        <v>386</v>
      </c>
    </row>
    <row r="181" spans="1:1" x14ac:dyDescent="0.2">
      <c r="A181" t="s">
        <v>204</v>
      </c>
    </row>
    <row r="182" spans="1:1" x14ac:dyDescent="0.2">
      <c r="A182" t="s">
        <v>227</v>
      </c>
    </row>
    <row r="183" spans="1:1" x14ac:dyDescent="0.2">
      <c r="A183" t="s">
        <v>228</v>
      </c>
    </row>
    <row r="184" spans="1:1" x14ac:dyDescent="0.2">
      <c r="A184" t="s">
        <v>233</v>
      </c>
    </row>
    <row r="185" spans="1:1" x14ac:dyDescent="0.2">
      <c r="A185" t="s">
        <v>237</v>
      </c>
    </row>
    <row r="186" spans="1:1" x14ac:dyDescent="0.2">
      <c r="A186" t="s">
        <v>240</v>
      </c>
    </row>
    <row r="187" spans="1:1" x14ac:dyDescent="0.2">
      <c r="A187" t="s">
        <v>246</v>
      </c>
    </row>
    <row r="188" spans="1:1" x14ac:dyDescent="0.2">
      <c r="A188" t="s">
        <v>249</v>
      </c>
    </row>
    <row r="189" spans="1:1" x14ac:dyDescent="0.2">
      <c r="A189" t="s">
        <v>261</v>
      </c>
    </row>
    <row r="190" spans="1:1" x14ac:dyDescent="0.2">
      <c r="A190" t="s">
        <v>277</v>
      </c>
    </row>
    <row r="191" spans="1:1" x14ac:dyDescent="0.2">
      <c r="A191" t="s">
        <v>285</v>
      </c>
    </row>
    <row r="192" spans="1:1" x14ac:dyDescent="0.2">
      <c r="A192" t="s">
        <v>289</v>
      </c>
    </row>
    <row r="193" spans="1:1" x14ac:dyDescent="0.2">
      <c r="A193" t="s">
        <v>292</v>
      </c>
    </row>
    <row r="194" spans="1:1" x14ac:dyDescent="0.2">
      <c r="A194" t="s">
        <v>294</v>
      </c>
    </row>
    <row r="195" spans="1:1" x14ac:dyDescent="0.2">
      <c r="A195" t="s">
        <v>297</v>
      </c>
    </row>
    <row r="196" spans="1:1" x14ac:dyDescent="0.2">
      <c r="A196" t="s">
        <v>303</v>
      </c>
    </row>
    <row r="197" spans="1:1" x14ac:dyDescent="0.2">
      <c r="A197" t="s">
        <v>334</v>
      </c>
    </row>
    <row r="198" spans="1:1" x14ac:dyDescent="0.2">
      <c r="A198" t="s">
        <v>338</v>
      </c>
    </row>
    <row r="199" spans="1:1" x14ac:dyDescent="0.2">
      <c r="A199" t="s">
        <v>342</v>
      </c>
    </row>
    <row r="200" spans="1:1" x14ac:dyDescent="0.2">
      <c r="A200" t="s">
        <v>346</v>
      </c>
    </row>
    <row r="201" spans="1:1" x14ac:dyDescent="0.2">
      <c r="A201" t="s">
        <v>369</v>
      </c>
    </row>
    <row r="202" spans="1:1" x14ac:dyDescent="0.2">
      <c r="A202" t="s">
        <v>392</v>
      </c>
    </row>
    <row r="203" spans="1:1" x14ac:dyDescent="0.2">
      <c r="A203" t="s">
        <v>400</v>
      </c>
    </row>
    <row r="204" spans="1:1" x14ac:dyDescent="0.2">
      <c r="A204" t="s">
        <v>407</v>
      </c>
    </row>
    <row r="205" spans="1:1" x14ac:dyDescent="0.2">
      <c r="A205" t="s">
        <v>408</v>
      </c>
    </row>
  </sheetData>
  <mergeCells count="10">
    <mergeCell ref="C58:N58"/>
    <mergeCell ref="J60:N66"/>
    <mergeCell ref="L67:L70"/>
    <mergeCell ref="M67:M70"/>
    <mergeCell ref="C1:N1"/>
    <mergeCell ref="D3:E3"/>
    <mergeCell ref="C5:N5"/>
    <mergeCell ref="C7:N7"/>
    <mergeCell ref="C31:N31"/>
    <mergeCell ref="C33:N33"/>
  </mergeCells>
  <phoneticPr fontId="6" type="noConversion"/>
  <dataValidations count="1">
    <dataValidation type="list" allowBlank="1" showInputMessage="1" showErrorMessage="1" sqref="D3">
      <formula1>$A$4:$A$205</formula1>
    </dataValidation>
  </dataValidations>
  <pageMargins left="0.15944881889763785" right="0.15944881889763785" top="0.21259842519685043" bottom="0.21259842519685043" header="0.5" footer="0.5"/>
  <pageSetup paperSize="9" scale="66" orientation="portrait" horizontalDpi="4294967292" verticalDpi="4294967292"/>
  <headerFooter alignWithMargins="0"/>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3:T64"/>
  <sheetViews>
    <sheetView topLeftCell="A41" workbookViewId="0">
      <selection activeCell="K46" sqref="K46"/>
    </sheetView>
  </sheetViews>
  <sheetFormatPr defaultColWidth="11.42578125" defaultRowHeight="12.75" x14ac:dyDescent="0.2"/>
  <cols>
    <col min="1" max="1" width="18.42578125" bestFit="1" customWidth="1"/>
    <col min="4" max="6" width="11.85546875" customWidth="1"/>
    <col min="7" max="7" width="7.85546875" customWidth="1"/>
    <col min="8" max="8" width="3.85546875" customWidth="1"/>
    <col min="9" max="11" width="11.85546875" customWidth="1"/>
    <col min="12" max="12" width="7.85546875" customWidth="1"/>
    <col min="13" max="13" width="12.140625" bestFit="1" customWidth="1"/>
  </cols>
  <sheetData>
    <row r="3" spans="1:18" x14ac:dyDescent="0.2">
      <c r="D3" s="199" t="s">
        <v>1117</v>
      </c>
      <c r="E3" s="199"/>
      <c r="F3" s="199"/>
      <c r="G3" s="199"/>
      <c r="I3" s="199" t="s">
        <v>1116</v>
      </c>
      <c r="J3" s="199"/>
      <c r="K3" s="199"/>
      <c r="L3" s="199"/>
      <c r="N3" s="199" t="s">
        <v>1117</v>
      </c>
      <c r="O3" s="199"/>
      <c r="Q3" s="199" t="s">
        <v>1116</v>
      </c>
      <c r="R3" s="199"/>
    </row>
    <row r="4" spans="1:18" ht="63.75" x14ac:dyDescent="0.2">
      <c r="B4" s="60" t="s">
        <v>1115</v>
      </c>
      <c r="C4" s="60" t="s">
        <v>1114</v>
      </c>
      <c r="D4" s="60" t="s">
        <v>937</v>
      </c>
      <c r="E4" s="60" t="s">
        <v>937</v>
      </c>
      <c r="F4" s="60" t="s">
        <v>1113</v>
      </c>
      <c r="G4" s="60" t="s">
        <v>1112</v>
      </c>
      <c r="H4" s="60"/>
      <c r="I4" s="60" t="s">
        <v>937</v>
      </c>
      <c r="J4" s="60" t="s">
        <v>937</v>
      </c>
      <c r="K4" s="60" t="s">
        <v>1113</v>
      </c>
      <c r="L4" s="60" t="s">
        <v>1112</v>
      </c>
      <c r="N4" s="60" t="s">
        <v>1111</v>
      </c>
      <c r="O4" s="60" t="s">
        <v>1110</v>
      </c>
      <c r="Q4" s="60" t="s">
        <v>1111</v>
      </c>
      <c r="R4" s="60" t="s">
        <v>1110</v>
      </c>
    </row>
    <row r="5" spans="1:18" x14ac:dyDescent="0.2">
      <c r="A5" s="110" t="s">
        <v>913</v>
      </c>
      <c r="B5" s="108"/>
      <c r="C5" s="108"/>
      <c r="D5" s="108"/>
      <c r="E5" s="108"/>
      <c r="F5" s="108"/>
      <c r="G5" s="108"/>
      <c r="H5" s="108"/>
      <c r="I5" s="108"/>
      <c r="J5" s="108"/>
      <c r="K5" s="108"/>
      <c r="L5" s="108"/>
      <c r="N5" s="108"/>
      <c r="O5" s="107"/>
      <c r="Q5" s="108"/>
      <c r="R5" s="107"/>
    </row>
    <row r="6" spans="1:18" x14ac:dyDescent="0.2">
      <c r="A6" t="s">
        <v>989</v>
      </c>
      <c r="B6">
        <v>63</v>
      </c>
      <c r="C6" s="106">
        <v>6442405</v>
      </c>
      <c r="D6" s="105">
        <v>361.05084582670395</v>
      </c>
      <c r="E6" s="105">
        <v>406.42139540059895</v>
      </c>
      <c r="F6" s="31">
        <v>45.370549573895005</v>
      </c>
      <c r="G6" s="104">
        <v>0.12566249351946351</v>
      </c>
      <c r="H6" s="104"/>
      <c r="I6" s="105">
        <v>365.24528940630802</v>
      </c>
      <c r="J6" s="105">
        <v>382.22557856681516</v>
      </c>
      <c r="K6" s="105">
        <v>16.980289160506988</v>
      </c>
      <c r="L6" s="104">
        <v>4.6490097622087848E-2</v>
      </c>
      <c r="N6" s="57">
        <v>56.042866883827379</v>
      </c>
      <c r="O6" s="57">
        <v>63.085353280428492</v>
      </c>
      <c r="Q6" s="95">
        <v>56.693934859157103</v>
      </c>
      <c r="R6" s="103">
        <v>59.329641425339631</v>
      </c>
    </row>
    <row r="7" spans="1:18" x14ac:dyDescent="0.2">
      <c r="A7" t="s">
        <v>976</v>
      </c>
      <c r="B7">
        <v>117</v>
      </c>
      <c r="C7" s="106">
        <v>12717487</v>
      </c>
      <c r="D7" s="105">
        <v>649.56883872673905</v>
      </c>
      <c r="E7" s="105">
        <v>651.15018417233227</v>
      </c>
      <c r="F7" s="31">
        <v>1.5813454455932288</v>
      </c>
      <c r="G7" s="104">
        <v>2.4344539813407982E-3</v>
      </c>
      <c r="H7" s="104"/>
      <c r="I7" s="105">
        <v>649.47430185827193</v>
      </c>
      <c r="J7" s="105">
        <v>665.84367234018703</v>
      </c>
      <c r="K7" s="105">
        <v>16.369370481914991</v>
      </c>
      <c r="L7" s="104">
        <v>2.5204031068017701E-2</v>
      </c>
      <c r="N7" s="57">
        <v>51.076823489321363</v>
      </c>
      <c r="O7" s="57">
        <v>51.201167665619181</v>
      </c>
      <c r="Q7" s="95">
        <v>51.069389876967982</v>
      </c>
      <c r="R7" s="103">
        <v>52.3565443660518</v>
      </c>
    </row>
    <row r="8" spans="1:18" x14ac:dyDescent="0.2">
      <c r="A8" t="s">
        <v>962</v>
      </c>
      <c r="B8">
        <v>21</v>
      </c>
      <c r="C8" s="106">
        <v>2251284</v>
      </c>
      <c r="D8" s="105">
        <v>96.54796807848598</v>
      </c>
      <c r="E8" s="105">
        <v>84.093545398095984</v>
      </c>
      <c r="F8" s="31">
        <v>-12.454422680389996</v>
      </c>
      <c r="G8" s="104">
        <v>-0.12899725316089014</v>
      </c>
      <c r="H8" s="104"/>
      <c r="I8" s="105">
        <v>92.44806136735501</v>
      </c>
      <c r="J8" s="105">
        <v>93.595874064013998</v>
      </c>
      <c r="K8" s="105">
        <v>1.1478126966589959</v>
      </c>
      <c r="L8" s="104">
        <v>1.2415757341822509E-2</v>
      </c>
      <c r="N8" s="57">
        <v>42.885734575684801</v>
      </c>
      <c r="O8" s="57">
        <v>37.353592615634447</v>
      </c>
      <c r="Q8" s="95">
        <v>41.064593079929061</v>
      </c>
      <c r="R8" s="103">
        <v>41.574441102950139</v>
      </c>
    </row>
    <row r="9" spans="1:18" x14ac:dyDescent="0.2">
      <c r="A9" s="71" t="s">
        <v>1098</v>
      </c>
      <c r="B9" s="71">
        <v>201</v>
      </c>
      <c r="C9" s="114">
        <v>21411176</v>
      </c>
      <c r="D9" s="113">
        <v>1107.1676526319291</v>
      </c>
      <c r="E9" s="113">
        <v>1141.6651249710271</v>
      </c>
      <c r="F9" s="101">
        <v>34.497472339098067</v>
      </c>
      <c r="G9" s="99">
        <v>3.1158309454843273E-2</v>
      </c>
      <c r="H9" s="99"/>
      <c r="I9" s="118">
        <v>1107.167652631935</v>
      </c>
      <c r="J9" s="118">
        <v>1141.6651249710162</v>
      </c>
      <c r="K9" s="118">
        <v>34.497472339080979</v>
      </c>
      <c r="L9" s="99">
        <v>3.1158309454827671E-2</v>
      </c>
      <c r="N9" s="98">
        <v>51.709801116572443</v>
      </c>
      <c r="O9" s="98">
        <v>53.320991101611</v>
      </c>
      <c r="Q9" s="97">
        <v>51.70980111657272</v>
      </c>
      <c r="R9" s="96">
        <v>53.320991101610495</v>
      </c>
    </row>
    <row r="10" spans="1:18" x14ac:dyDescent="0.2">
      <c r="E10" s="111"/>
      <c r="R10" s="103"/>
    </row>
    <row r="11" spans="1:18" x14ac:dyDescent="0.2">
      <c r="E11" s="111"/>
      <c r="R11" s="103"/>
    </row>
    <row r="12" spans="1:18" x14ac:dyDescent="0.2">
      <c r="A12" s="110" t="s">
        <v>1082</v>
      </c>
      <c r="B12" s="108"/>
      <c r="C12" s="108"/>
      <c r="D12" s="108"/>
      <c r="E12" s="109"/>
      <c r="F12" s="108"/>
      <c r="G12" s="108"/>
      <c r="H12" s="108"/>
      <c r="I12" s="108"/>
      <c r="J12" s="108"/>
      <c r="K12" s="108"/>
      <c r="L12" s="108"/>
      <c r="N12" s="108"/>
      <c r="O12" s="107"/>
      <c r="Q12" s="108"/>
      <c r="R12" s="107"/>
    </row>
    <row r="13" spans="1:18" x14ac:dyDescent="0.2">
      <c r="A13" t="s">
        <v>989</v>
      </c>
      <c r="B13">
        <v>10</v>
      </c>
      <c r="C13" s="106">
        <v>6442405</v>
      </c>
      <c r="D13" s="105">
        <v>1529.393940012106</v>
      </c>
      <c r="E13" s="105">
        <v>1573.4255797071112</v>
      </c>
      <c r="F13" s="31">
        <v>44.031639695005197</v>
      </c>
      <c r="G13" s="104">
        <v>2.8790253801225775E-2</v>
      </c>
      <c r="H13" s="104"/>
      <c r="I13" s="105">
        <v>1431.0441588712151</v>
      </c>
      <c r="J13" s="105">
        <v>1437.5283273556072</v>
      </c>
      <c r="K13" s="105">
        <v>6.484168484391958</v>
      </c>
      <c r="L13" s="104">
        <v>4.5310750504768257E-3</v>
      </c>
      <c r="N13" s="57">
        <v>237.39487660463848</v>
      </c>
      <c r="O13" s="57">
        <v>244.22953535319672</v>
      </c>
      <c r="Q13" s="95">
        <v>222.12887250509942</v>
      </c>
      <c r="R13" s="103">
        <v>223.13535509729786</v>
      </c>
    </row>
    <row r="14" spans="1:18" x14ac:dyDescent="0.2">
      <c r="A14" t="s">
        <v>976</v>
      </c>
      <c r="B14">
        <v>15</v>
      </c>
      <c r="C14" s="106">
        <v>12717487</v>
      </c>
      <c r="D14" s="105">
        <v>2532.5667276562731</v>
      </c>
      <c r="E14" s="105">
        <v>2545.2995483161571</v>
      </c>
      <c r="F14" s="31">
        <v>12.732820659884055</v>
      </c>
      <c r="G14" s="104">
        <v>5.0276348183992204E-3</v>
      </c>
      <c r="H14" s="104"/>
      <c r="I14" s="105">
        <v>2402.5521746081467</v>
      </c>
      <c r="J14" s="105">
        <v>2398.9787015213483</v>
      </c>
      <c r="K14" s="105">
        <v>-3.5734730867970512</v>
      </c>
      <c r="L14" s="104">
        <v>-1.4873654460302742E-3</v>
      </c>
      <c r="N14" s="57">
        <v>199.14050060804254</v>
      </c>
      <c r="O14" s="57">
        <v>200.14170632265299</v>
      </c>
      <c r="Q14" s="95">
        <v>188.91721097164455</v>
      </c>
      <c r="R14" s="103">
        <v>188.63622203988479</v>
      </c>
    </row>
    <row r="15" spans="1:18" x14ac:dyDescent="0.2">
      <c r="A15" t="s">
        <v>962</v>
      </c>
      <c r="B15">
        <v>2</v>
      </c>
      <c r="C15" s="106">
        <v>2251284</v>
      </c>
      <c r="D15" s="105">
        <v>252.859018878776</v>
      </c>
      <c r="E15" s="105">
        <v>234.54486816859801</v>
      </c>
      <c r="F15" s="31">
        <v>-18.314150710177984</v>
      </c>
      <c r="G15" s="104">
        <v>-7.242830724957465E-2</v>
      </c>
      <c r="H15" s="104"/>
      <c r="I15" s="105">
        <v>312.47925642852397</v>
      </c>
      <c r="J15" s="105">
        <v>311.43300891816102</v>
      </c>
      <c r="K15" s="105">
        <v>-1.0462475103629743</v>
      </c>
      <c r="L15" s="104">
        <v>-3.3482142857130465E-3</v>
      </c>
      <c r="N15" s="57">
        <v>112.31769020646706</v>
      </c>
      <c r="O15" s="57">
        <v>104.18271003063052</v>
      </c>
      <c r="Q15" s="95">
        <v>138.80046072753325</v>
      </c>
      <c r="R15" s="103">
        <v>138.33572704206179</v>
      </c>
    </row>
    <row r="16" spans="1:18" x14ac:dyDescent="0.2">
      <c r="A16" s="71" t="s">
        <v>1098</v>
      </c>
      <c r="B16" s="71">
        <v>27</v>
      </c>
      <c r="C16" s="102">
        <v>21411176</v>
      </c>
      <c r="D16" s="100">
        <v>4314.8196865471546</v>
      </c>
      <c r="E16" s="100">
        <v>4353.269996191867</v>
      </c>
      <c r="F16" s="101">
        <v>38.450309644712434</v>
      </c>
      <c r="G16" s="99">
        <v>8.9112205000347298E-3</v>
      </c>
      <c r="H16" s="99"/>
      <c r="I16" s="100">
        <v>4146.0755899078858</v>
      </c>
      <c r="J16" s="100">
        <v>4147.940037795117</v>
      </c>
      <c r="K16" s="100">
        <v>1.8644478872319326</v>
      </c>
      <c r="L16" s="99">
        <v>4.496897962425609E-4</v>
      </c>
      <c r="N16" s="98">
        <v>201.52184478550618</v>
      </c>
      <c r="O16" s="98">
        <v>203.31765037996357</v>
      </c>
      <c r="Q16" s="97">
        <v>193.64072248567226</v>
      </c>
      <c r="R16" s="96">
        <v>193.72780074271105</v>
      </c>
    </row>
    <row r="17" spans="1:18" x14ac:dyDescent="0.2">
      <c r="A17" s="71"/>
      <c r="B17" s="71"/>
      <c r="C17" s="102"/>
      <c r="D17" s="100"/>
      <c r="E17" s="100"/>
      <c r="F17" s="98"/>
      <c r="G17" s="71"/>
      <c r="H17" s="71"/>
      <c r="I17" s="71"/>
      <c r="J17" s="71"/>
      <c r="K17" s="100"/>
      <c r="L17" s="100"/>
      <c r="Q17" s="96"/>
      <c r="R17" s="96"/>
    </row>
    <row r="18" spans="1:18" x14ac:dyDescent="0.2">
      <c r="A18" s="110" t="s">
        <v>1109</v>
      </c>
      <c r="B18" s="108"/>
      <c r="C18" s="108"/>
      <c r="D18" s="108"/>
      <c r="E18" s="109"/>
      <c r="F18" s="108"/>
      <c r="G18" s="108"/>
      <c r="H18" s="108"/>
      <c r="I18" s="108"/>
      <c r="J18" s="108"/>
      <c r="K18" s="108"/>
      <c r="L18" s="108"/>
      <c r="N18" s="108"/>
      <c r="O18" s="107"/>
      <c r="Q18" s="108"/>
      <c r="R18" s="107"/>
    </row>
    <row r="19" spans="1:18" x14ac:dyDescent="0.2">
      <c r="A19" t="s">
        <v>989</v>
      </c>
      <c r="B19">
        <v>73</v>
      </c>
      <c r="C19" s="106">
        <v>6442405</v>
      </c>
      <c r="D19" s="105">
        <v>1890.4447858388098</v>
      </c>
      <c r="E19" s="105">
        <v>1979.84697510771</v>
      </c>
      <c r="F19" s="31">
        <v>89.402189268900202</v>
      </c>
      <c r="G19" s="104">
        <v>4.7291616205141655E-2</v>
      </c>
      <c r="H19" s="104"/>
      <c r="I19" s="105">
        <v>1796.2894482775232</v>
      </c>
      <c r="J19" s="105">
        <v>1819.7539059224223</v>
      </c>
      <c r="K19" s="105">
        <v>23.464457644898946</v>
      </c>
      <c r="L19" s="104">
        <v>1.3062737560140548E-2</v>
      </c>
      <c r="N19" s="57">
        <v>293.43774348846586</v>
      </c>
      <c r="O19" s="57">
        <v>307.31488863362517</v>
      </c>
      <c r="Q19" s="95">
        <v>278.82280736425651</v>
      </c>
      <c r="R19" s="103">
        <v>282.46499652263748</v>
      </c>
    </row>
    <row r="20" spans="1:18" x14ac:dyDescent="0.2">
      <c r="A20" t="s">
        <v>976</v>
      </c>
      <c r="B20">
        <v>132</v>
      </c>
      <c r="C20" s="106">
        <v>12717487</v>
      </c>
      <c r="D20" s="105">
        <v>3182.1355663830122</v>
      </c>
      <c r="E20" s="105">
        <v>3196.4497324884896</v>
      </c>
      <c r="F20" s="31">
        <v>14.314166105477398</v>
      </c>
      <c r="G20" s="104">
        <v>4.4982892170579818E-3</v>
      </c>
      <c r="H20" s="104"/>
      <c r="I20" s="105">
        <v>3052.0264764664189</v>
      </c>
      <c r="J20" s="105">
        <v>3064.8223738615352</v>
      </c>
      <c r="K20" s="105">
        <v>12.79589739511794</v>
      </c>
      <c r="L20" s="104">
        <v>4.1925905603324909E-3</v>
      </c>
      <c r="N20" s="57">
        <v>250.21732409736393</v>
      </c>
      <c r="O20" s="57">
        <v>251.3428739882722</v>
      </c>
      <c r="Q20" s="95">
        <v>239.98660084861254</v>
      </c>
      <c r="R20" s="103">
        <v>240.99276640593658</v>
      </c>
    </row>
    <row r="21" spans="1:18" x14ac:dyDescent="0.2">
      <c r="A21" t="s">
        <v>962</v>
      </c>
      <c r="B21">
        <v>23</v>
      </c>
      <c r="C21" s="106">
        <v>2251284</v>
      </c>
      <c r="D21" s="105">
        <v>349.40698695726201</v>
      </c>
      <c r="E21" s="105">
        <v>318.638413566694</v>
      </c>
      <c r="F21" s="31">
        <v>-30.768573390568008</v>
      </c>
      <c r="G21" s="104">
        <v>-8.8059410770545035E-2</v>
      </c>
      <c r="H21" s="104"/>
      <c r="I21" s="105">
        <v>404.92731779587899</v>
      </c>
      <c r="J21" s="105">
        <v>405.02888298217499</v>
      </c>
      <c r="K21" s="105">
        <v>0.10156518629602163</v>
      </c>
      <c r="L21" s="104">
        <v>2.508232510685286E-4</v>
      </c>
      <c r="N21" s="57">
        <v>155.2034247821519</v>
      </c>
      <c r="O21" s="57">
        <v>141.53630264626497</v>
      </c>
      <c r="Q21" s="95">
        <v>179.86505380746232</v>
      </c>
      <c r="R21" s="103">
        <v>179.91016814501191</v>
      </c>
    </row>
    <row r="22" spans="1:18" x14ac:dyDescent="0.2">
      <c r="A22" s="71" t="s">
        <v>1098</v>
      </c>
      <c r="B22" s="71">
        <v>228</v>
      </c>
      <c r="C22" s="102">
        <v>21411176</v>
      </c>
      <c r="D22" s="100">
        <v>5421.9873391790843</v>
      </c>
      <c r="E22" s="100">
        <v>5494.9351211628937</v>
      </c>
      <c r="F22" s="101">
        <v>72.947781983809364</v>
      </c>
      <c r="G22" s="99">
        <v>1.3454067193534616E-2</v>
      </c>
      <c r="H22" s="99"/>
      <c r="I22" s="100">
        <v>5253.243242539821</v>
      </c>
      <c r="J22" s="100">
        <v>5289.6051627661327</v>
      </c>
      <c r="K22" s="100">
        <v>36.361920226312911</v>
      </c>
      <c r="L22" s="99">
        <v>6.9218040261034564E-3</v>
      </c>
      <c r="N22" s="98">
        <v>253.23164590207864</v>
      </c>
      <c r="O22" s="98">
        <v>256.63864148157455</v>
      </c>
      <c r="Q22" s="97">
        <v>245.35052360224498</v>
      </c>
      <c r="R22" s="96">
        <v>247.04879184432153</v>
      </c>
    </row>
    <row r="23" spans="1:18" x14ac:dyDescent="0.2">
      <c r="A23" s="71"/>
      <c r="B23" s="71"/>
      <c r="C23" s="102"/>
      <c r="D23" s="100"/>
      <c r="E23" s="100"/>
      <c r="F23" s="98"/>
      <c r="G23" s="71"/>
      <c r="H23" s="71"/>
      <c r="I23" s="71"/>
      <c r="J23" s="71"/>
      <c r="K23" s="100"/>
      <c r="L23" s="100"/>
      <c r="Q23" s="96"/>
      <c r="R23" s="96"/>
    </row>
    <row r="24" spans="1:18" x14ac:dyDescent="0.2">
      <c r="E24" s="111"/>
      <c r="R24" s="103"/>
    </row>
    <row r="25" spans="1:18" x14ac:dyDescent="0.2">
      <c r="A25" s="110" t="s">
        <v>1108</v>
      </c>
      <c r="B25" s="108"/>
      <c r="C25" s="108"/>
      <c r="D25" s="108"/>
      <c r="E25" s="109"/>
      <c r="F25" s="108"/>
      <c r="G25" s="108"/>
      <c r="H25" s="108"/>
      <c r="I25" s="108"/>
      <c r="J25" s="108"/>
      <c r="K25" s="108"/>
      <c r="L25" s="108"/>
      <c r="N25" s="108"/>
      <c r="O25" s="107"/>
      <c r="Q25" s="108"/>
      <c r="R25" s="107"/>
    </row>
    <row r="26" spans="1:18" x14ac:dyDescent="0.2">
      <c r="A26" t="s">
        <v>1107</v>
      </c>
      <c r="B26">
        <v>3</v>
      </c>
      <c r="C26" s="106">
        <v>729754</v>
      </c>
      <c r="D26" s="105">
        <v>282.09820771235701</v>
      </c>
      <c r="E26" s="105">
        <v>291.18023492285198</v>
      </c>
      <c r="F26" s="57">
        <v>9.0820272104949709</v>
      </c>
      <c r="G26" s="104">
        <v>3.2194558356625609E-2</v>
      </c>
      <c r="H26" s="104"/>
      <c r="I26" s="105">
        <v>266.02254610954702</v>
      </c>
      <c r="J26" s="105">
        <v>267.66272234521199</v>
      </c>
      <c r="K26" s="105">
        <v>1.6401762356649874</v>
      </c>
      <c r="L26" s="104">
        <v>6.1655534827847617E-3</v>
      </c>
      <c r="N26" s="57">
        <v>386.56616847918201</v>
      </c>
      <c r="O26" s="57">
        <v>399.01149554898223</v>
      </c>
      <c r="Q26" s="95">
        <v>364.53729079874455</v>
      </c>
      <c r="R26" s="103">
        <v>366.78486496163362</v>
      </c>
    </row>
    <row r="27" spans="1:18" x14ac:dyDescent="0.2">
      <c r="A27" t="s">
        <v>1106</v>
      </c>
      <c r="B27">
        <v>10</v>
      </c>
      <c r="C27" s="106">
        <v>3135233</v>
      </c>
      <c r="D27" s="105">
        <v>918.43021439634197</v>
      </c>
      <c r="E27" s="105">
        <v>946.93603148872489</v>
      </c>
      <c r="F27" s="57">
        <v>28.505817092382927</v>
      </c>
      <c r="G27" s="104">
        <v>3.1037542804620153E-2</v>
      </c>
      <c r="H27" s="104"/>
      <c r="I27" s="105">
        <v>882.75243589240404</v>
      </c>
      <c r="J27" s="105">
        <v>887.96793596326711</v>
      </c>
      <c r="K27" s="105">
        <v>5.2155000708629871</v>
      </c>
      <c r="L27" s="104">
        <v>5.9082250683233327E-3</v>
      </c>
      <c r="N27" s="57">
        <v>292.93842416061011</v>
      </c>
      <c r="O27" s="57">
        <v>302.03051303961297</v>
      </c>
      <c r="Q27" s="95">
        <v>281.55879830698518</v>
      </c>
      <c r="R27" s="103">
        <v>283.22231105734949</v>
      </c>
    </row>
    <row r="28" spans="1:18" x14ac:dyDescent="0.2">
      <c r="A28" t="s">
        <v>976</v>
      </c>
      <c r="B28">
        <v>5</v>
      </c>
      <c r="C28" s="106">
        <v>966739</v>
      </c>
      <c r="D28" s="105">
        <v>264.46181507381698</v>
      </c>
      <c r="E28" s="105">
        <v>264.952421950987</v>
      </c>
      <c r="F28" s="57">
        <v>0.49060687717002338</v>
      </c>
      <c r="G28" s="104">
        <v>1.8551142327790666E-3</v>
      </c>
      <c r="H28" s="104"/>
      <c r="I28" s="105">
        <v>267.24351957042001</v>
      </c>
      <c r="J28" s="105">
        <v>266.44450051503401</v>
      </c>
      <c r="K28" s="105">
        <v>-0.79901905538599749</v>
      </c>
      <c r="L28" s="104">
        <v>-2.9898538107505051E-3</v>
      </c>
      <c r="N28" s="57">
        <v>273.560718119179</v>
      </c>
      <c r="O28" s="57">
        <v>274.06820450089111</v>
      </c>
      <c r="Q28" s="95">
        <v>276.43812815084527</v>
      </c>
      <c r="R28" s="103">
        <v>275.6116185599567</v>
      </c>
    </row>
    <row r="29" spans="1:18" x14ac:dyDescent="0.2">
      <c r="A29" t="s">
        <v>1104</v>
      </c>
      <c r="B29">
        <v>19</v>
      </c>
      <c r="C29" s="106">
        <v>3363324</v>
      </c>
      <c r="D29" s="105">
        <v>1240.412558854486</v>
      </c>
      <c r="E29" s="105">
        <v>1231.7423910937839</v>
      </c>
      <c r="F29" s="57">
        <v>-8.6701677607020429</v>
      </c>
      <c r="G29" s="104">
        <v>-6.9897452253376846E-3</v>
      </c>
      <c r="H29" s="104"/>
      <c r="I29" s="105">
        <v>1213.323035005767</v>
      </c>
      <c r="J29" s="105">
        <v>1208.6467462381279</v>
      </c>
      <c r="K29" s="105">
        <v>-4.6762887676390577</v>
      </c>
      <c r="L29" s="104">
        <v>-3.8541168614810244E-3</v>
      </c>
      <c r="N29" s="57">
        <v>368.80555035865888</v>
      </c>
      <c r="O29" s="57">
        <v>366.22769352396142</v>
      </c>
      <c r="Q29" s="95">
        <v>360.751160163507</v>
      </c>
      <c r="R29" s="103">
        <v>359.36078303432197</v>
      </c>
    </row>
    <row r="30" spans="1:18" x14ac:dyDescent="0.2">
      <c r="A30" t="s">
        <v>1103</v>
      </c>
      <c r="B30">
        <v>18</v>
      </c>
      <c r="C30" s="106">
        <v>3986875</v>
      </c>
      <c r="D30" s="105">
        <v>1611.3593183254468</v>
      </c>
      <c r="E30" s="105">
        <v>1598.4359625971899</v>
      </c>
      <c r="F30" s="57">
        <v>-12.923355728256865</v>
      </c>
      <c r="G30" s="104">
        <v>-8.0201576279628588E-3</v>
      </c>
      <c r="H30" s="104"/>
      <c r="I30" s="105">
        <v>1590.2379150131967</v>
      </c>
      <c r="J30" s="105">
        <v>1584.1312539319722</v>
      </c>
      <c r="K30" s="105">
        <v>-6.1066610812249742</v>
      </c>
      <c r="L30" s="104">
        <v>-3.8400927456029733E-3</v>
      </c>
      <c r="N30" s="57">
        <v>404.16599926645472</v>
      </c>
      <c r="O30" s="57">
        <v>400.92452424447464</v>
      </c>
      <c r="Q30" s="95">
        <v>398.86826524864631</v>
      </c>
      <c r="R30" s="103">
        <v>397.33657411681384</v>
      </c>
    </row>
    <row r="31" spans="1:18" x14ac:dyDescent="0.2">
      <c r="A31" s="71" t="s">
        <v>1098</v>
      </c>
      <c r="B31" s="71">
        <v>55</v>
      </c>
      <c r="C31" s="102">
        <v>12181925</v>
      </c>
      <c r="D31" s="100">
        <v>4316.7621143624492</v>
      </c>
      <c r="E31" s="100">
        <v>4333.2470420535374</v>
      </c>
      <c r="F31" s="98">
        <v>16.48492769108816</v>
      </c>
      <c r="G31" s="99">
        <v>3.818817728278467E-3</v>
      </c>
      <c r="H31" s="99"/>
      <c r="I31" s="116">
        <v>4219.5794515913349</v>
      </c>
      <c r="J31" s="116">
        <v>4214.8531589936129</v>
      </c>
      <c r="K31" s="116">
        <v>-4.7262925977220549</v>
      </c>
      <c r="L31" s="99">
        <v>-1.1200861725543815E-3</v>
      </c>
      <c r="N31" s="98">
        <v>354.35796184613258</v>
      </c>
      <c r="O31" s="98">
        <v>355.71119031298724</v>
      </c>
      <c r="Q31" s="97">
        <v>346.38035052681204</v>
      </c>
      <c r="R31" s="96">
        <v>345.99237468574245</v>
      </c>
    </row>
    <row r="32" spans="1:18" x14ac:dyDescent="0.2">
      <c r="E32" s="111"/>
      <c r="R32" s="103"/>
    </row>
    <row r="33" spans="1:18" x14ac:dyDescent="0.2">
      <c r="A33" t="s">
        <v>989</v>
      </c>
      <c r="B33">
        <v>13</v>
      </c>
      <c r="C33" s="106">
        <v>3864987</v>
      </c>
      <c r="D33" s="105">
        <v>1200.528422108699</v>
      </c>
      <c r="E33" s="105">
        <v>1238.1162664115768</v>
      </c>
      <c r="F33" s="57">
        <v>37.587844302877784</v>
      </c>
      <c r="G33" s="104">
        <v>3.1309416429188448E-2</v>
      </c>
      <c r="H33" s="104"/>
      <c r="I33" s="105">
        <v>1148.774982001951</v>
      </c>
      <c r="J33" s="105">
        <v>1155.630658308479</v>
      </c>
      <c r="K33" s="105">
        <v>6.8556763065279744</v>
      </c>
      <c r="L33" s="104">
        <v>5.9678147713320686E-3</v>
      </c>
      <c r="N33" s="57">
        <v>310.61641917778741</v>
      </c>
      <c r="O33" s="57">
        <v>320.34163799556814</v>
      </c>
      <c r="Q33" s="95">
        <v>297.22609209344068</v>
      </c>
      <c r="R33" s="103">
        <v>298.99988235626125</v>
      </c>
    </row>
    <row r="34" spans="1:18" x14ac:dyDescent="0.2">
      <c r="A34" t="s">
        <v>976</v>
      </c>
      <c r="B34">
        <v>5</v>
      </c>
      <c r="C34" s="106">
        <v>966739</v>
      </c>
      <c r="D34" s="105">
        <v>264.46181507381698</v>
      </c>
      <c r="E34" s="105">
        <v>264.952421950987</v>
      </c>
      <c r="F34" s="57">
        <v>0.49060687717002338</v>
      </c>
      <c r="G34" s="104">
        <v>1.8551142327790666E-3</v>
      </c>
      <c r="H34" s="104"/>
      <c r="I34" s="105">
        <v>267.24351957042001</v>
      </c>
      <c r="J34" s="105">
        <v>266.44450051503401</v>
      </c>
      <c r="K34" s="105">
        <v>-0.79901905538599749</v>
      </c>
      <c r="L34" s="104">
        <v>-2.9898538107505051E-3</v>
      </c>
      <c r="N34" s="57">
        <v>273.560718119179</v>
      </c>
      <c r="O34" s="57">
        <v>274.06820450089111</v>
      </c>
      <c r="Q34" s="95">
        <v>276.43812815084527</v>
      </c>
      <c r="R34" s="103">
        <v>275.6116185599567</v>
      </c>
    </row>
    <row r="35" spans="1:18" x14ac:dyDescent="0.2">
      <c r="A35" t="s">
        <v>1102</v>
      </c>
      <c r="B35">
        <v>37</v>
      </c>
      <c r="C35" s="106">
        <v>7350199</v>
      </c>
      <c r="D35" s="105">
        <v>2851.7718771799327</v>
      </c>
      <c r="E35" s="105">
        <v>2830.1783536909738</v>
      </c>
      <c r="F35" s="57">
        <v>-21.593523488958908</v>
      </c>
      <c r="G35" s="104">
        <v>-7.5719673308204324E-3</v>
      </c>
      <c r="H35" s="104"/>
      <c r="I35" s="105">
        <v>2803.5609500189639</v>
      </c>
      <c r="J35" s="105">
        <v>2792.7780001701003</v>
      </c>
      <c r="K35" s="105">
        <v>-10.782949848864032</v>
      </c>
      <c r="L35" s="104">
        <v>-3.8461620921032922E-3</v>
      </c>
      <c r="N35" s="57">
        <v>387.98566911996977</v>
      </c>
      <c r="O35" s="57">
        <v>385.04785430856691</v>
      </c>
      <c r="Q35" s="95">
        <v>381.4265368895405</v>
      </c>
      <c r="R35" s="103">
        <v>379.9595086024338</v>
      </c>
    </row>
    <row r="36" spans="1:18" x14ac:dyDescent="0.2">
      <c r="A36" s="71" t="s">
        <v>1098</v>
      </c>
      <c r="B36" s="71">
        <v>55</v>
      </c>
      <c r="C36" s="114">
        <v>12181925</v>
      </c>
      <c r="D36" s="113">
        <v>4316.7621143624492</v>
      </c>
      <c r="E36" s="113">
        <v>4333.2470420535374</v>
      </c>
      <c r="F36" s="98">
        <v>16.48492769108816</v>
      </c>
      <c r="G36" s="99">
        <v>3.818817728278467E-3</v>
      </c>
      <c r="H36" s="99"/>
      <c r="I36" s="116">
        <v>4219.5794515913349</v>
      </c>
      <c r="J36" s="116">
        <v>4214.8531589936138</v>
      </c>
      <c r="K36" s="116">
        <v>-4.7262925977220549</v>
      </c>
      <c r="L36" s="99">
        <v>-1.1200861725543815E-3</v>
      </c>
      <c r="N36" s="98">
        <v>354.35796184613258</v>
      </c>
      <c r="O36" s="98">
        <v>355.71119031298724</v>
      </c>
      <c r="Q36" s="97">
        <v>346.38035052681204</v>
      </c>
      <c r="R36" s="96">
        <v>345.9923746857425</v>
      </c>
    </row>
    <row r="37" spans="1:18" x14ac:dyDescent="0.2">
      <c r="E37" s="111"/>
      <c r="R37" s="103"/>
    </row>
    <row r="38" spans="1:18" x14ac:dyDescent="0.2">
      <c r="A38" s="110" t="s">
        <v>1105</v>
      </c>
      <c r="B38" s="108"/>
      <c r="C38" s="108"/>
      <c r="D38" s="108"/>
      <c r="E38" s="109"/>
      <c r="F38" s="108"/>
      <c r="G38" s="108"/>
      <c r="H38" s="108"/>
      <c r="I38" s="108"/>
      <c r="J38" s="108"/>
      <c r="K38" s="108"/>
      <c r="L38" s="108"/>
      <c r="N38" s="108"/>
      <c r="O38" s="107"/>
      <c r="Q38" s="108"/>
      <c r="R38" s="107"/>
    </row>
    <row r="39" spans="1:18" x14ac:dyDescent="0.2">
      <c r="A39" t="s">
        <v>976</v>
      </c>
      <c r="B39">
        <v>2</v>
      </c>
      <c r="C39" s="106">
        <v>535157</v>
      </c>
      <c r="D39" s="105">
        <v>205.536106556768</v>
      </c>
      <c r="E39" s="105">
        <v>205.50018529598202</v>
      </c>
      <c r="F39" s="57">
        <v>-3.5921260785983122E-2</v>
      </c>
      <c r="G39" s="104">
        <v>-1.7476861553793156E-4</v>
      </c>
      <c r="H39" s="104"/>
      <c r="I39" s="117">
        <v>203.22245627685501</v>
      </c>
      <c r="J39" s="117">
        <v>202.70013272391697</v>
      </c>
      <c r="K39" s="117">
        <v>-0.52232355293801902</v>
      </c>
      <c r="L39" s="104">
        <v>-2.5702058842672613E-3</v>
      </c>
      <c r="N39" s="57">
        <v>384.06693093198447</v>
      </c>
      <c r="O39" s="57">
        <v>383.99980808619154</v>
      </c>
      <c r="Q39" s="95">
        <v>379.74361967956133</v>
      </c>
      <c r="R39" s="103">
        <v>378.7676003937479</v>
      </c>
    </row>
    <row r="40" spans="1:18" x14ac:dyDescent="0.2">
      <c r="A40" t="s">
        <v>1104</v>
      </c>
      <c r="B40">
        <v>2</v>
      </c>
      <c r="C40" s="106">
        <v>522841</v>
      </c>
      <c r="D40" s="105">
        <v>234.59604832991502</v>
      </c>
      <c r="E40" s="105">
        <v>237.81731903773101</v>
      </c>
      <c r="F40" s="57">
        <v>3.2212707078159895</v>
      </c>
      <c r="G40" s="104">
        <v>1.3731137974182244E-2</v>
      </c>
      <c r="H40" s="104"/>
      <c r="I40" s="117">
        <v>234.59059554819299</v>
      </c>
      <c r="J40" s="117">
        <v>234.13657382986298</v>
      </c>
      <c r="K40" s="117">
        <v>-0.45402171832999727</v>
      </c>
      <c r="L40" s="104">
        <v>-1.9353790260391132E-3</v>
      </c>
      <c r="N40" s="57">
        <v>448.6948198972824</v>
      </c>
      <c r="O40" s="57">
        <v>454.85591037759281</v>
      </c>
      <c r="Q40" s="95">
        <v>448.68439075778866</v>
      </c>
      <c r="R40" s="103">
        <v>447.81601639860486</v>
      </c>
    </row>
    <row r="41" spans="1:18" x14ac:dyDescent="0.2">
      <c r="A41" t="s">
        <v>1103</v>
      </c>
      <c r="B41">
        <v>4</v>
      </c>
      <c r="C41" s="106">
        <v>1445315</v>
      </c>
      <c r="D41" s="105">
        <v>674.61638455546199</v>
      </c>
      <c r="E41" s="105">
        <v>678.79795274106698</v>
      </c>
      <c r="F41" s="57">
        <v>4.1815681856049878</v>
      </c>
      <c r="G41" s="104">
        <v>6.198438522005998E-3</v>
      </c>
      <c r="H41" s="104"/>
      <c r="I41" s="117">
        <v>664.67083242357194</v>
      </c>
      <c r="J41" s="117">
        <v>664.18421870406792</v>
      </c>
      <c r="K41" s="117">
        <v>-0.4866137195040352</v>
      </c>
      <c r="L41" s="104">
        <v>-7.3211234157772242E-4</v>
      </c>
      <c r="N41" s="57">
        <v>466.76079924131551</v>
      </c>
      <c r="O41" s="57">
        <v>469.65398735989521</v>
      </c>
      <c r="Q41" s="95">
        <v>459.87956426354941</v>
      </c>
      <c r="R41" s="103">
        <v>459.5428807589127</v>
      </c>
    </row>
    <row r="42" spans="1:18" x14ac:dyDescent="0.2">
      <c r="A42" t="s">
        <v>1100</v>
      </c>
      <c r="B42">
        <v>28</v>
      </c>
      <c r="C42" s="106">
        <v>8917535</v>
      </c>
      <c r="D42" s="105">
        <v>4318.185838984542</v>
      </c>
      <c r="E42" s="105">
        <v>4313.7392399002574</v>
      </c>
      <c r="F42" s="57">
        <v>-4.4465990842845713</v>
      </c>
      <c r="G42" s="104">
        <v>-1.0297377764849108E-3</v>
      </c>
      <c r="H42" s="104"/>
      <c r="I42" s="117">
        <v>4329.8314017275425</v>
      </c>
      <c r="J42" s="117">
        <v>4316.7648753231551</v>
      </c>
      <c r="K42" s="117">
        <v>-13.066526404388149</v>
      </c>
      <c r="L42" s="104">
        <v>-3.0177910389708909E-3</v>
      </c>
      <c r="N42" s="57">
        <v>484.23536761947577</v>
      </c>
      <c r="O42" s="57">
        <v>483.73673216872794</v>
      </c>
      <c r="Q42" s="95">
        <v>485.54128486488054</v>
      </c>
      <c r="R42" s="103">
        <v>484.07602272636495</v>
      </c>
    </row>
    <row r="43" spans="1:18" x14ac:dyDescent="0.2">
      <c r="A43" s="71" t="s">
        <v>1098</v>
      </c>
      <c r="B43" s="71">
        <v>36</v>
      </c>
      <c r="C43" s="102">
        <v>11420848</v>
      </c>
      <c r="D43" s="100">
        <v>5432.9343784266875</v>
      </c>
      <c r="E43" s="100">
        <v>5435.8546969750369</v>
      </c>
      <c r="F43" s="98">
        <v>2.9203185483493144</v>
      </c>
      <c r="G43" s="99">
        <v>5.3752141015091801E-4</v>
      </c>
      <c r="H43" s="99"/>
      <c r="I43" s="116">
        <v>5432.3152859761622</v>
      </c>
      <c r="J43" s="116">
        <v>5417.7858005810031</v>
      </c>
      <c r="K43" s="116">
        <v>-14.529485395160201</v>
      </c>
      <c r="L43" s="99">
        <v>-2.6746395653192132E-3</v>
      </c>
      <c r="N43" s="98">
        <v>475.70323836081946</v>
      </c>
      <c r="O43" s="98">
        <v>475.95893903631651</v>
      </c>
      <c r="Q43" s="97">
        <v>475.64903113815734</v>
      </c>
      <c r="R43" s="96">
        <v>474.37684142026961</v>
      </c>
    </row>
    <row r="44" spans="1:18" x14ac:dyDescent="0.2">
      <c r="E44" s="111"/>
      <c r="F44" s="57"/>
      <c r="Q44" s="57"/>
      <c r="R44" s="103"/>
    </row>
    <row r="45" spans="1:18" x14ac:dyDescent="0.2">
      <c r="A45" t="s">
        <v>976</v>
      </c>
      <c r="B45">
        <v>2</v>
      </c>
      <c r="C45" s="115">
        <v>535157</v>
      </c>
      <c r="D45" s="105">
        <v>205.536106556768</v>
      </c>
      <c r="E45" s="111">
        <v>205.50018529598202</v>
      </c>
      <c r="F45" s="57">
        <v>-3.5921260785983122E-2</v>
      </c>
      <c r="G45" s="104">
        <v>-1.7476861553793156E-4</v>
      </c>
      <c r="H45" s="104"/>
      <c r="I45" s="111">
        <v>203.22245627685501</v>
      </c>
      <c r="J45" s="111">
        <v>202.70013272391697</v>
      </c>
      <c r="K45" s="111">
        <v>-0.52232355293801902</v>
      </c>
      <c r="L45" s="104">
        <v>-2.5702058842672613E-3</v>
      </c>
      <c r="N45" s="57">
        <v>384.06693093198447</v>
      </c>
      <c r="O45" s="57">
        <v>383.99980808619154</v>
      </c>
      <c r="Q45" s="95">
        <v>379.74361967956133</v>
      </c>
      <c r="R45" s="103">
        <v>378.7676003937479</v>
      </c>
    </row>
    <row r="46" spans="1:18" x14ac:dyDescent="0.2">
      <c r="A46" t="s">
        <v>1102</v>
      </c>
      <c r="B46">
        <v>34</v>
      </c>
      <c r="C46" s="106">
        <v>10885691</v>
      </c>
      <c r="D46" s="105">
        <v>5227.398271869919</v>
      </c>
      <c r="E46" s="105">
        <v>5230.3545116790556</v>
      </c>
      <c r="F46" s="57">
        <v>2.9562398091366049</v>
      </c>
      <c r="G46" s="104">
        <v>5.6552794629116969E-4</v>
      </c>
      <c r="H46" s="104"/>
      <c r="I46" s="105">
        <v>5229.0928296993079</v>
      </c>
      <c r="J46" s="105">
        <v>5215.0856678570863</v>
      </c>
      <c r="K46" s="105">
        <v>-14.007161842222182</v>
      </c>
      <c r="L46" s="104">
        <v>-2.6786982557790327E-3</v>
      </c>
      <c r="N46" s="57">
        <v>480.20821754631089</v>
      </c>
      <c r="O46" s="57">
        <v>480.47978871337205</v>
      </c>
      <c r="Q46" s="95">
        <v>480.36388592137217</v>
      </c>
      <c r="R46" s="103">
        <v>479.07713601801544</v>
      </c>
    </row>
    <row r="47" spans="1:18" x14ac:dyDescent="0.2">
      <c r="A47" s="71" t="s">
        <v>1098</v>
      </c>
      <c r="B47" s="71">
        <v>36</v>
      </c>
      <c r="C47" s="114">
        <v>11420848</v>
      </c>
      <c r="D47" s="113">
        <v>5432.9343784266866</v>
      </c>
      <c r="E47" s="113">
        <v>5435.8546969750378</v>
      </c>
      <c r="F47" s="98">
        <v>2.9203185483511334</v>
      </c>
      <c r="G47" s="99">
        <v>5.3752141015125292E-4</v>
      </c>
      <c r="H47" s="99"/>
      <c r="I47" s="113">
        <v>5432.3152859761631</v>
      </c>
      <c r="J47" s="113">
        <v>5417.7858005810031</v>
      </c>
      <c r="K47" s="113">
        <v>-14.529485395160201</v>
      </c>
      <c r="L47" s="99">
        <v>-2.6746395653192128E-3</v>
      </c>
      <c r="N47" s="98">
        <v>475.70323836081934</v>
      </c>
      <c r="O47" s="98">
        <v>475.95893903631656</v>
      </c>
      <c r="Q47" s="97">
        <v>475.64903113815745</v>
      </c>
      <c r="R47" s="96">
        <v>474.37684142026961</v>
      </c>
    </row>
    <row r="48" spans="1:18" x14ac:dyDescent="0.2">
      <c r="E48" s="111"/>
      <c r="R48" s="103"/>
    </row>
    <row r="49" spans="1:20" x14ac:dyDescent="0.2">
      <c r="A49" s="110" t="s">
        <v>1101</v>
      </c>
      <c r="B49" s="108"/>
      <c r="C49" s="108"/>
      <c r="D49" s="108"/>
      <c r="E49" s="109"/>
      <c r="F49" s="108"/>
      <c r="G49" s="108"/>
      <c r="H49" s="108"/>
      <c r="I49" s="108"/>
      <c r="J49" s="108"/>
      <c r="K49" s="108"/>
      <c r="L49" s="108"/>
      <c r="N49" s="108"/>
      <c r="O49" s="107"/>
      <c r="Q49" s="108"/>
      <c r="R49" s="107"/>
    </row>
    <row r="50" spans="1:20" x14ac:dyDescent="0.2">
      <c r="A50" s="71" t="s">
        <v>1100</v>
      </c>
      <c r="B50" s="71">
        <v>32</v>
      </c>
      <c r="C50" s="114">
        <v>7924148</v>
      </c>
      <c r="D50" s="113">
        <v>3612.8221637327888</v>
      </c>
      <c r="E50" s="113">
        <v>3520.4691426709046</v>
      </c>
      <c r="F50" s="98">
        <v>-92.353021061884192</v>
      </c>
      <c r="G50" s="99">
        <v>-2.5562570443950255E-2</v>
      </c>
      <c r="H50" s="99"/>
      <c r="I50" s="112">
        <v>3879.4899285936931</v>
      </c>
      <c r="J50" s="112">
        <v>3862.3837935216156</v>
      </c>
      <c r="K50" s="112">
        <v>-17.106135072077045</v>
      </c>
      <c r="L50" s="99">
        <v>-4.4093773632447562E-3</v>
      </c>
      <c r="N50" s="98">
        <v>455.92562932100572</v>
      </c>
      <c r="O50" s="98">
        <v>444.27099830428511</v>
      </c>
      <c r="Q50" s="97">
        <v>489.57817655521995</v>
      </c>
      <c r="R50" s="96">
        <v>487.41944162597866</v>
      </c>
    </row>
    <row r="51" spans="1:20" x14ac:dyDescent="0.2">
      <c r="E51" s="111"/>
      <c r="R51" s="103"/>
    </row>
    <row r="52" spans="1:20" x14ac:dyDescent="0.2">
      <c r="D52" s="95"/>
      <c r="E52" s="111"/>
      <c r="R52" s="103"/>
    </row>
    <row r="53" spans="1:20" x14ac:dyDescent="0.2">
      <c r="E53" s="111"/>
      <c r="R53" s="103"/>
    </row>
    <row r="54" spans="1:20" x14ac:dyDescent="0.2">
      <c r="A54" s="110" t="s">
        <v>1099</v>
      </c>
      <c r="B54" s="108"/>
      <c r="C54" s="108"/>
      <c r="D54" s="108"/>
      <c r="E54" s="109"/>
      <c r="F54" s="108"/>
      <c r="G54" s="108"/>
      <c r="H54" s="108"/>
      <c r="I54" s="108"/>
      <c r="J54" s="108"/>
      <c r="K54" s="108"/>
      <c r="L54" s="108"/>
      <c r="N54" s="108"/>
      <c r="O54" s="107"/>
      <c r="Q54" s="108"/>
      <c r="R54" s="107"/>
    </row>
    <row r="55" spans="1:20" x14ac:dyDescent="0.2">
      <c r="A55" t="s">
        <v>989</v>
      </c>
      <c r="B55">
        <v>73</v>
      </c>
      <c r="C55" s="106">
        <v>10307392</v>
      </c>
      <c r="D55" s="105">
        <v>3090.9732079475089</v>
      </c>
      <c r="E55" s="105">
        <v>3217.9632415192868</v>
      </c>
      <c r="F55" s="31">
        <v>126.99003357177799</v>
      </c>
      <c r="G55" s="104">
        <v>4.1084158622035696E-2</v>
      </c>
      <c r="H55" s="104"/>
      <c r="I55" s="105">
        <v>2945.0644302794744</v>
      </c>
      <c r="J55" s="105">
        <v>2975.3845642309016</v>
      </c>
      <c r="K55" s="105">
        <v>30.320133951426921</v>
      </c>
      <c r="L55" s="104">
        <v>1.0295236205935795E-2</v>
      </c>
      <c r="N55" s="57">
        <v>299.87927188056</v>
      </c>
      <c r="O55" s="57">
        <v>312.19955945396151</v>
      </c>
      <c r="Q55" s="95">
        <v>285.72353028578658</v>
      </c>
      <c r="R55" s="103">
        <v>288.66512151967265</v>
      </c>
    </row>
    <row r="56" spans="1:20" x14ac:dyDescent="0.2">
      <c r="A56" t="s">
        <v>976</v>
      </c>
      <c r="B56">
        <v>144</v>
      </c>
      <c r="C56" s="106">
        <v>15186122</v>
      </c>
      <c r="D56" s="105">
        <v>3652.1334880135973</v>
      </c>
      <c r="E56" s="105">
        <v>3666.902339735459</v>
      </c>
      <c r="F56" s="31">
        <v>14.768851721861665</v>
      </c>
      <c r="G56" s="104">
        <v>4.0438970180946129E-3</v>
      </c>
      <c r="H56" s="104"/>
      <c r="I56" s="105">
        <v>3522.4924523136942</v>
      </c>
      <c r="J56" s="105">
        <v>3533.9670071004862</v>
      </c>
      <c r="K56" s="105">
        <v>11.474554786793924</v>
      </c>
      <c r="L56" s="104">
        <v>3.2575101131180682E-3</v>
      </c>
      <c r="N56" s="57">
        <v>240.49151508288932</v>
      </c>
      <c r="O56" s="57">
        <v>241.46403800361006</v>
      </c>
      <c r="Q56" s="95">
        <v>231.9547052442812</v>
      </c>
      <c r="R56" s="103">
        <v>232.71030004239967</v>
      </c>
    </row>
    <row r="57" spans="1:20" x14ac:dyDescent="0.2">
      <c r="A57" t="s">
        <v>962</v>
      </c>
      <c r="B57">
        <v>126</v>
      </c>
      <c r="C57" s="106">
        <v>28411322</v>
      </c>
      <c r="D57" s="105">
        <v>12041.399299739904</v>
      </c>
      <c r="E57" s="105">
        <v>11899.640421607628</v>
      </c>
      <c r="F57" s="31">
        <v>-141.75887813227564</v>
      </c>
      <c r="G57" s="104">
        <v>-1.1772624975183546E-2</v>
      </c>
      <c r="H57" s="104"/>
      <c r="I57" s="105">
        <v>12317.071026107844</v>
      </c>
      <c r="J57" s="105">
        <v>12275.276344530977</v>
      </c>
      <c r="K57" s="105">
        <v>-41.794681576867234</v>
      </c>
      <c r="L57" s="104">
        <v>-3.393232164390159E-3</v>
      </c>
      <c r="N57" s="57">
        <v>423.82397058960873</v>
      </c>
      <c r="O57" s="57">
        <v>418.83444992836405</v>
      </c>
      <c r="Q57" s="95">
        <v>433.52685334768455</v>
      </c>
      <c r="R57" s="103">
        <v>432.05579608477836</v>
      </c>
      <c r="T57" s="95">
        <f>R57-Q57</f>
        <v>-1.4710572629061858</v>
      </c>
    </row>
    <row r="58" spans="1:20" x14ac:dyDescent="0.2">
      <c r="A58" s="71" t="s">
        <v>1098</v>
      </c>
      <c r="B58" s="71">
        <v>343</v>
      </c>
      <c r="C58" s="102">
        <v>53904836</v>
      </c>
      <c r="D58" s="100">
        <v>18784.505995701009</v>
      </c>
      <c r="E58" s="100">
        <v>18784.506002862374</v>
      </c>
      <c r="F58" s="101">
        <v>7.161364919738844E-6</v>
      </c>
      <c r="G58" s="99">
        <v>3.8123786280979559E-10</v>
      </c>
      <c r="H58" s="99"/>
      <c r="I58" s="100">
        <v>18784.627908701012</v>
      </c>
      <c r="J58" s="100">
        <v>18784.627915862366</v>
      </c>
      <c r="K58" s="100">
        <v>7.1613536078984907E-6</v>
      </c>
      <c r="L58" s="99">
        <v>3.8123478637452075E-10</v>
      </c>
      <c r="N58" s="98">
        <v>348.475338941779</v>
      </c>
      <c r="O58" s="98">
        <v>348.47533907463094</v>
      </c>
      <c r="Q58" s="97">
        <v>348.47760057559606</v>
      </c>
      <c r="R58" s="96">
        <v>348.47760070844788</v>
      </c>
    </row>
    <row r="61" spans="1:20" x14ac:dyDescent="0.2">
      <c r="K61" s="95"/>
      <c r="N61" s="57">
        <f>N57-N55</f>
        <v>123.94469870904874</v>
      </c>
      <c r="O61" s="57">
        <f>O57-O55</f>
        <v>106.63489047440254</v>
      </c>
      <c r="P61" s="57">
        <f>O61-N61</f>
        <v>-17.309808234646198</v>
      </c>
      <c r="Q61" s="95">
        <f>Q57-Q55</f>
        <v>147.80332306189797</v>
      </c>
      <c r="R61" s="95">
        <f>R57-R55</f>
        <v>143.39067456510571</v>
      </c>
    </row>
    <row r="63" spans="1:20" x14ac:dyDescent="0.2">
      <c r="O63" s="57">
        <f>O55-N55</f>
        <v>12.320287573401515</v>
      </c>
    </row>
    <row r="64" spans="1:20" x14ac:dyDescent="0.2">
      <c r="O64" s="57">
        <f>O57-N57</f>
        <v>-4.9895206612446827</v>
      </c>
    </row>
  </sheetData>
  <mergeCells count="4">
    <mergeCell ref="Q3:R3"/>
    <mergeCell ref="N3:O3"/>
    <mergeCell ref="D3:G3"/>
    <mergeCell ref="I3:L3"/>
  </mergeCells>
  <phoneticPr fontId="6" type="noConversion"/>
  <pageMargins left="0.35629921259842523" right="0.35629921259842523" top="0.40944881889763785" bottom="0.40944881889763785" header="0.5" footer="0.5"/>
  <pageSetup paperSize="9" scale="59" orientation="landscape" horizontalDpi="4294967292" verticalDpi="4294967292"/>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N583"/>
  <sheetViews>
    <sheetView zoomScale="75" workbookViewId="0">
      <pane xSplit="3" ySplit="7" topLeftCell="U410" activePane="bottomRight" state="frozen"/>
      <selection pane="topRight" activeCell="D1" sqref="D1"/>
      <selection pane="bottomLeft" activeCell="A5" sqref="A5"/>
      <selection pane="bottomRight" activeCell="AQ443" sqref="AQ443"/>
    </sheetView>
  </sheetViews>
  <sheetFormatPr defaultColWidth="8.85546875" defaultRowHeight="12.75" x14ac:dyDescent="0.2"/>
  <cols>
    <col min="1" max="1" width="0" hidden="1" customWidth="1"/>
    <col min="2" max="2" width="30.7109375" customWidth="1"/>
    <col min="3" max="3" width="0.85546875" customWidth="1"/>
    <col min="4" max="4" width="10.7109375" style="2" customWidth="1"/>
    <col min="5" max="5" width="0.85546875" customWidth="1"/>
    <col min="6" max="6" width="10.7109375" style="2" hidden="1" customWidth="1"/>
    <col min="7" max="7" width="0.85546875" hidden="1" customWidth="1"/>
    <col min="8" max="8" width="10.7109375" style="2" customWidth="1"/>
    <col min="9" max="9" width="0.85546875" customWidth="1"/>
    <col min="10" max="10" width="6.7109375" style="1" customWidth="1"/>
    <col min="11" max="11" width="0.85546875" style="1" customWidth="1"/>
    <col min="12" max="12" width="10.7109375" style="2" hidden="1" customWidth="1"/>
    <col min="13" max="13" width="0.85546875" style="1" hidden="1" customWidth="1"/>
    <col min="14" max="14" width="10.7109375" style="2" customWidth="1"/>
    <col min="15" max="15" width="0.85546875" style="1" customWidth="1"/>
    <col min="16" max="16" width="6.7109375" style="1" customWidth="1"/>
    <col min="17" max="17" width="0.85546875" style="1" customWidth="1"/>
    <col min="18" max="18" width="10.7109375" style="2" hidden="1" customWidth="1"/>
    <col min="19" max="19" width="0.85546875" hidden="1" customWidth="1"/>
    <col min="20" max="20" width="10.7109375" style="2" customWidth="1"/>
    <col min="21" max="21" width="0.85546875" customWidth="1"/>
    <col min="22" max="22" width="6.7109375" style="1" customWidth="1"/>
    <col min="23" max="23" width="0.85546875" customWidth="1"/>
    <col min="24" max="24" width="10.7109375" style="2" hidden="1" customWidth="1"/>
    <col min="25" max="25" width="0.85546875" hidden="1" customWidth="1"/>
    <col min="26" max="26" width="10.7109375" style="2" customWidth="1"/>
    <col min="27" max="27" width="0.85546875" style="1" customWidth="1"/>
    <col min="28" max="28" width="6.7109375" style="1" customWidth="1"/>
    <col min="29" max="29" width="0.85546875" style="1" customWidth="1"/>
    <col min="30" max="30" width="10.7109375" style="2" hidden="1" customWidth="1"/>
    <col min="31" max="31" width="0.85546875" style="1" hidden="1" customWidth="1"/>
    <col min="32" max="32" width="10.7109375" style="2" customWidth="1"/>
    <col min="33" max="33" width="0.85546875" style="1" customWidth="1"/>
    <col min="34" max="34" width="6.7109375" style="1" customWidth="1"/>
    <col min="35" max="35" width="0.85546875" style="1" customWidth="1"/>
    <col min="36" max="36" width="10.7109375" style="2" hidden="1" customWidth="1"/>
    <col min="37" max="37" width="0.85546875" style="1" hidden="1" customWidth="1"/>
    <col min="38" max="38" width="10.7109375" style="2" customWidth="1"/>
    <col min="39" max="39" width="0.85546875" style="1" customWidth="1"/>
    <col min="40" max="40" width="6.7109375" style="1" customWidth="1"/>
  </cols>
  <sheetData>
    <row r="1" spans="1:40" ht="18" x14ac:dyDescent="0.25">
      <c r="B1" s="16" t="s">
        <v>946</v>
      </c>
      <c r="C1" s="16"/>
      <c r="D1" s="16"/>
      <c r="E1" s="16"/>
      <c r="F1" s="16"/>
      <c r="G1" s="16"/>
      <c r="H1" s="16"/>
      <c r="I1" s="16"/>
      <c r="J1" s="17"/>
      <c r="K1" s="16"/>
      <c r="L1" s="16"/>
      <c r="M1" s="16"/>
      <c r="N1" s="16"/>
      <c r="O1" s="16"/>
      <c r="P1" s="17"/>
      <c r="Q1" s="16"/>
      <c r="R1" s="16"/>
      <c r="S1" s="18"/>
      <c r="T1" s="18"/>
      <c r="U1" s="18"/>
      <c r="V1" s="19"/>
      <c r="W1" s="18"/>
      <c r="X1" s="18"/>
      <c r="Y1" s="18"/>
      <c r="Z1" s="18"/>
      <c r="AA1" s="18"/>
      <c r="AB1" s="19"/>
      <c r="AC1" s="18"/>
      <c r="AD1" s="16"/>
      <c r="AE1" s="16"/>
      <c r="AF1" s="16"/>
      <c r="AG1" s="16"/>
      <c r="AH1" s="17"/>
      <c r="AI1" s="18"/>
      <c r="AJ1" s="16"/>
      <c r="AK1" s="16"/>
      <c r="AL1" s="16"/>
      <c r="AM1" s="16"/>
      <c r="AN1" s="17"/>
    </row>
    <row r="2" spans="1:40" x14ac:dyDescent="0.2">
      <c r="D2"/>
      <c r="F2"/>
      <c r="H2"/>
      <c r="K2"/>
      <c r="L2"/>
      <c r="M2"/>
      <c r="N2"/>
      <c r="O2"/>
      <c r="Q2"/>
      <c r="R2"/>
      <c r="T2"/>
      <c r="X2"/>
      <c r="Z2"/>
      <c r="AA2"/>
      <c r="AC2"/>
      <c r="AD2"/>
      <c r="AE2"/>
      <c r="AF2"/>
      <c r="AG2"/>
      <c r="AI2"/>
      <c r="AJ2"/>
      <c r="AK2"/>
      <c r="AL2"/>
      <c r="AM2"/>
    </row>
    <row r="3" spans="1:40" ht="13.5" thickBot="1" x14ac:dyDescent="0.25">
      <c r="D3"/>
      <c r="F3"/>
      <c r="H3"/>
      <c r="K3"/>
      <c r="L3"/>
      <c r="M3"/>
      <c r="N3"/>
      <c r="O3"/>
      <c r="Q3"/>
      <c r="R3"/>
      <c r="T3"/>
      <c r="V3" s="20" t="s">
        <v>947</v>
      </c>
      <c r="X3"/>
      <c r="Z3"/>
      <c r="AA3"/>
      <c r="AC3"/>
      <c r="AD3"/>
      <c r="AE3"/>
      <c r="AF3"/>
      <c r="AG3"/>
      <c r="AI3"/>
      <c r="AJ3"/>
      <c r="AK3"/>
      <c r="AL3"/>
      <c r="AM3"/>
      <c r="AN3" s="20" t="s">
        <v>947</v>
      </c>
    </row>
    <row r="4" spans="1:40" s="4" customFormat="1" ht="12.75" customHeight="1" x14ac:dyDescent="0.2">
      <c r="A4" s="3"/>
      <c r="B4" s="3" t="s">
        <v>443</v>
      </c>
      <c r="C4" s="3"/>
      <c r="D4" s="179" t="s">
        <v>937</v>
      </c>
      <c r="E4" s="3"/>
      <c r="F4" s="21" t="s">
        <v>948</v>
      </c>
      <c r="G4" s="21"/>
      <c r="H4" s="179" t="s">
        <v>949</v>
      </c>
      <c r="I4" s="179"/>
      <c r="J4" s="179"/>
      <c r="K4" s="179"/>
      <c r="L4" s="179"/>
      <c r="M4" s="179"/>
      <c r="N4" s="179"/>
      <c r="O4" s="179"/>
      <c r="P4" s="179"/>
      <c r="Q4" s="179"/>
      <c r="R4" s="179"/>
      <c r="S4" s="179"/>
      <c r="T4" s="179"/>
      <c r="U4" s="179"/>
      <c r="V4" s="179"/>
      <c r="W4" s="21"/>
      <c r="X4" s="21"/>
      <c r="Y4" s="21"/>
      <c r="Z4" s="179" t="s">
        <v>949</v>
      </c>
      <c r="AA4" s="179"/>
      <c r="AB4" s="179"/>
      <c r="AC4" s="179"/>
      <c r="AD4" s="179"/>
      <c r="AE4" s="179"/>
      <c r="AF4" s="179"/>
      <c r="AG4" s="179"/>
      <c r="AH4" s="179"/>
      <c r="AI4" s="179"/>
      <c r="AJ4" s="179"/>
      <c r="AK4" s="179"/>
      <c r="AL4" s="179"/>
      <c r="AM4" s="179"/>
      <c r="AN4" s="179"/>
    </row>
    <row r="5" spans="1:40" s="4" customFormat="1" ht="52.5" customHeight="1" x14ac:dyDescent="0.2">
      <c r="A5" s="10"/>
      <c r="B5" s="10"/>
      <c r="C5" s="10"/>
      <c r="D5" s="180"/>
      <c r="E5" s="10"/>
      <c r="F5" s="11" t="s">
        <v>950</v>
      </c>
      <c r="G5" s="11"/>
      <c r="H5" s="180" t="s">
        <v>950</v>
      </c>
      <c r="I5" s="180"/>
      <c r="J5" s="180"/>
      <c r="K5" s="180"/>
      <c r="L5" s="180"/>
      <c r="M5" s="167"/>
      <c r="N5" s="180" t="s">
        <v>951</v>
      </c>
      <c r="O5" s="180"/>
      <c r="P5" s="180"/>
      <c r="Q5" s="180"/>
      <c r="R5" s="180"/>
      <c r="S5" s="10"/>
      <c r="T5" s="180" t="s">
        <v>952</v>
      </c>
      <c r="U5" s="180"/>
      <c r="V5" s="180"/>
      <c r="W5" s="180"/>
      <c r="X5" s="180"/>
      <c r="Y5" s="10"/>
      <c r="Z5" s="180" t="s">
        <v>953</v>
      </c>
      <c r="AA5" s="180"/>
      <c r="AB5" s="180"/>
      <c r="AC5" s="180"/>
      <c r="AD5" s="180"/>
      <c r="AE5" s="10"/>
      <c r="AF5" s="180" t="s">
        <v>954</v>
      </c>
      <c r="AG5" s="180"/>
      <c r="AH5" s="180"/>
      <c r="AI5" s="180"/>
      <c r="AJ5" s="180"/>
      <c r="AK5" s="10"/>
      <c r="AL5" s="180" t="s">
        <v>955</v>
      </c>
      <c r="AM5" s="180"/>
      <c r="AN5" s="180"/>
    </row>
    <row r="6" spans="1:40" s="4" customFormat="1" ht="12.75" customHeight="1" x14ac:dyDescent="0.2">
      <c r="A6" s="10"/>
      <c r="B6" s="10"/>
      <c r="C6" s="10"/>
      <c r="D6" s="11" t="s">
        <v>940</v>
      </c>
      <c r="E6" s="10"/>
      <c r="F6" s="22"/>
      <c r="G6" s="10"/>
      <c r="H6" s="11" t="s">
        <v>940</v>
      </c>
      <c r="I6" s="10"/>
      <c r="J6" s="12" t="s">
        <v>941</v>
      </c>
      <c r="K6" s="167"/>
      <c r="L6" s="22"/>
      <c r="M6" s="10"/>
      <c r="N6" s="11" t="s">
        <v>940</v>
      </c>
      <c r="O6" s="10"/>
      <c r="P6" s="12" t="s">
        <v>941</v>
      </c>
      <c r="Q6" s="10"/>
      <c r="R6" s="22"/>
      <c r="S6" s="10"/>
      <c r="T6" s="11" t="s">
        <v>940</v>
      </c>
      <c r="U6" s="10"/>
      <c r="V6" s="12" t="s">
        <v>941</v>
      </c>
      <c r="W6" s="10"/>
      <c r="X6" s="22"/>
      <c r="Y6" s="10"/>
      <c r="Z6" s="11" t="s">
        <v>940</v>
      </c>
      <c r="AA6" s="10"/>
      <c r="AB6" s="12" t="s">
        <v>941</v>
      </c>
      <c r="AC6" s="10"/>
      <c r="AD6" s="22"/>
      <c r="AE6" s="10"/>
      <c r="AF6" s="11" t="s">
        <v>940</v>
      </c>
      <c r="AG6" s="10"/>
      <c r="AH6" s="12" t="s">
        <v>941</v>
      </c>
      <c r="AI6" s="10"/>
      <c r="AJ6" s="22"/>
      <c r="AK6" s="10"/>
      <c r="AL6" s="11" t="s">
        <v>940</v>
      </c>
      <c r="AM6" s="10"/>
      <c r="AN6" s="12" t="s">
        <v>941</v>
      </c>
    </row>
    <row r="7" spans="1:40" x14ac:dyDescent="0.2">
      <c r="B7" s="5"/>
      <c r="D7" s="6"/>
      <c r="F7" s="6"/>
      <c r="H7" s="6"/>
      <c r="J7" s="7"/>
      <c r="K7" s="7"/>
      <c r="L7" s="6"/>
      <c r="N7" s="6"/>
      <c r="P7" s="7"/>
      <c r="R7" s="6"/>
      <c r="T7" s="6"/>
      <c r="V7" s="7"/>
      <c r="X7" s="6"/>
      <c r="Z7" s="6"/>
      <c r="AA7" s="7"/>
      <c r="AB7" s="7"/>
      <c r="AD7" s="6"/>
      <c r="AF7" s="6"/>
      <c r="AH7" s="7"/>
      <c r="AJ7" s="6"/>
      <c r="AL7" s="6"/>
      <c r="AN7" s="7"/>
    </row>
    <row r="9" spans="1:40" x14ac:dyDescent="0.2">
      <c r="A9" t="s">
        <v>819</v>
      </c>
      <c r="B9" t="s">
        <v>0</v>
      </c>
      <c r="D9" s="2">
        <v>27791.606830000001</v>
      </c>
      <c r="F9" s="2">
        <v>27791.606830000001</v>
      </c>
      <c r="H9" s="2">
        <v>0</v>
      </c>
      <c r="J9" s="1">
        <v>0</v>
      </c>
      <c r="L9" s="2">
        <v>27791.606830000001</v>
      </c>
      <c r="N9" s="2">
        <v>0</v>
      </c>
      <c r="P9" s="1">
        <v>0</v>
      </c>
      <c r="R9" s="2">
        <v>27791.606830000001</v>
      </c>
      <c r="T9" s="2">
        <v>0</v>
      </c>
      <c r="V9" s="1">
        <v>0</v>
      </c>
      <c r="X9" s="2">
        <v>27791.606830000001</v>
      </c>
      <c r="Z9" s="2">
        <v>0</v>
      </c>
      <c r="AB9" s="1">
        <v>0</v>
      </c>
      <c r="AD9" s="2">
        <v>27791.606830000001</v>
      </c>
      <c r="AF9" s="2">
        <v>0</v>
      </c>
      <c r="AH9" s="1">
        <v>0</v>
      </c>
      <c r="AJ9" s="2">
        <v>27791.606830000001</v>
      </c>
      <c r="AL9" s="2">
        <v>0</v>
      </c>
      <c r="AN9" s="1">
        <v>0</v>
      </c>
    </row>
    <row r="12" spans="1:40" x14ac:dyDescent="0.2">
      <c r="A12" t="s">
        <v>820</v>
      </c>
      <c r="B12" t="s">
        <v>1</v>
      </c>
      <c r="D12" s="2">
        <v>6177.5286560727</v>
      </c>
      <c r="F12" s="2">
        <v>6170.9214729966807</v>
      </c>
      <c r="H12" s="2">
        <v>-6.6071830760192825</v>
      </c>
      <c r="J12" s="1">
        <v>-1.0695511820126029E-3</v>
      </c>
      <c r="L12" s="2">
        <v>6176.9617620133204</v>
      </c>
      <c r="N12" s="2">
        <v>-0.56689405937959236</v>
      </c>
      <c r="P12" s="1">
        <v>-9.1767127429237929E-5</v>
      </c>
      <c r="R12" s="2">
        <v>6175.4783613633408</v>
      </c>
      <c r="T12" s="2">
        <v>-2.0502947093591501</v>
      </c>
      <c r="V12" s="1">
        <v>-3.3189562096869397E-4</v>
      </c>
      <c r="X12" s="2">
        <v>6171.6011051123896</v>
      </c>
      <c r="Z12" s="2">
        <v>-5.9275509603103274</v>
      </c>
      <c r="AB12" s="1">
        <v>-9.595343527032227E-4</v>
      </c>
      <c r="AD12" s="2">
        <v>6176.6747462285603</v>
      </c>
      <c r="AF12" s="2">
        <v>-0.85390984413970727</v>
      </c>
      <c r="AH12" s="1">
        <v>-1.3822839062029889E-4</v>
      </c>
      <c r="AJ12" s="2">
        <v>6157.9998646695994</v>
      </c>
      <c r="AL12" s="2">
        <v>-19.528791403100513</v>
      </c>
      <c r="AN12" s="1">
        <v>-3.1612627784256592E-3</v>
      </c>
    </row>
    <row r="13" spans="1:40" x14ac:dyDescent="0.2">
      <c r="A13" t="s">
        <v>824</v>
      </c>
      <c r="B13" t="s">
        <v>2</v>
      </c>
      <c r="D13" s="2">
        <v>7744.3527938378002</v>
      </c>
      <c r="F13" s="2">
        <v>7733.4585256234996</v>
      </c>
      <c r="H13" s="2">
        <v>-10.89426821430061</v>
      </c>
      <c r="J13" s="1">
        <v>-1.4067370772376491E-3</v>
      </c>
      <c r="L13" s="2">
        <v>7743.0105739115697</v>
      </c>
      <c r="N13" s="2">
        <v>-1.3422199262304275</v>
      </c>
      <c r="P13" s="1">
        <v>-1.7331595834560055E-4</v>
      </c>
      <c r="R13" s="2">
        <v>7743.4311028962302</v>
      </c>
      <c r="T13" s="2">
        <v>-0.92169094156997744</v>
      </c>
      <c r="V13" s="1">
        <v>-1.1901458599656889E-4</v>
      </c>
      <c r="X13" s="2">
        <v>7735.6914375701399</v>
      </c>
      <c r="Z13" s="2">
        <v>-8.6613562676602669</v>
      </c>
      <c r="AB13" s="1">
        <v>-1.118409310401268E-3</v>
      </c>
      <c r="AD13" s="2">
        <v>7742.4638150348501</v>
      </c>
      <c r="AF13" s="2">
        <v>-1.8889788029500778</v>
      </c>
      <c r="AH13" s="1">
        <v>-2.4391693576423102E-4</v>
      </c>
      <c r="AJ13" s="2">
        <v>7716.1133699277598</v>
      </c>
      <c r="AL13" s="2">
        <v>-28.239423910040387</v>
      </c>
      <c r="AN13" s="1">
        <v>-3.6464537014004013E-3</v>
      </c>
    </row>
    <row r="14" spans="1:40" x14ac:dyDescent="0.2">
      <c r="A14" t="s">
        <v>828</v>
      </c>
      <c r="B14" t="s">
        <v>3</v>
      </c>
      <c r="D14" s="2">
        <v>13867.0957930895</v>
      </c>
      <c r="F14" s="2">
        <v>13884.5972443798</v>
      </c>
      <c r="H14" s="2">
        <v>17.501451290299883</v>
      </c>
      <c r="J14" s="1">
        <v>1.2620848338713807E-3</v>
      </c>
      <c r="L14" s="2">
        <v>13869.004907075099</v>
      </c>
      <c r="N14" s="2">
        <v>1.9091139855991059</v>
      </c>
      <c r="P14" s="1">
        <v>1.376722288563471E-4</v>
      </c>
      <c r="R14" s="2">
        <v>13870.0677787404</v>
      </c>
      <c r="T14" s="2">
        <v>2.9719856509000238</v>
      </c>
      <c r="V14" s="1">
        <v>2.1431925583012681E-4</v>
      </c>
      <c r="X14" s="2">
        <v>13881.684700317401</v>
      </c>
      <c r="Z14" s="2">
        <v>14.588907227900563</v>
      </c>
      <c r="AB14" s="1">
        <v>1.0520520984048274E-3</v>
      </c>
      <c r="AD14" s="2">
        <v>13869.838681736499</v>
      </c>
      <c r="AF14" s="2">
        <v>2.7428886469988356</v>
      </c>
      <c r="AH14" s="1">
        <v>1.977983485457511E-4</v>
      </c>
      <c r="AJ14" s="2">
        <v>13914.864008402599</v>
      </c>
      <c r="AL14" s="2">
        <v>47.768215313099063</v>
      </c>
      <c r="AN14" s="1">
        <v>3.4447166173687052E-3</v>
      </c>
    </row>
    <row r="15" spans="1:40" x14ac:dyDescent="0.2">
      <c r="A15" t="s">
        <v>444</v>
      </c>
      <c r="B15" t="s">
        <v>4</v>
      </c>
      <c r="D15" s="2">
        <v>2.6295869999999999</v>
      </c>
      <c r="F15" s="2">
        <v>2.6295869999999999</v>
      </c>
      <c r="H15" s="2">
        <v>0</v>
      </c>
      <c r="J15" s="1">
        <v>0</v>
      </c>
      <c r="L15" s="2">
        <v>2.6295869999999999</v>
      </c>
      <c r="N15" s="2">
        <v>0</v>
      </c>
      <c r="P15" s="1">
        <v>0</v>
      </c>
      <c r="R15" s="2">
        <v>2.6295869999999999</v>
      </c>
      <c r="T15" s="2">
        <v>0</v>
      </c>
      <c r="V15" s="1">
        <v>0</v>
      </c>
      <c r="X15" s="2">
        <v>2.6295869999999999</v>
      </c>
      <c r="Z15" s="2">
        <v>0</v>
      </c>
      <c r="AB15" s="1">
        <v>0</v>
      </c>
      <c r="AD15" s="2">
        <v>2.6295869999999999</v>
      </c>
      <c r="AF15" s="2">
        <v>0</v>
      </c>
      <c r="AH15" s="1">
        <v>0</v>
      </c>
      <c r="AJ15" s="2">
        <v>2.6295869999999999</v>
      </c>
      <c r="AL15" s="2">
        <v>0</v>
      </c>
      <c r="AN15" s="1">
        <v>0</v>
      </c>
    </row>
    <row r="17" spans="1:40" x14ac:dyDescent="0.2">
      <c r="A17" t="s">
        <v>821</v>
      </c>
      <c r="B17" t="s">
        <v>5</v>
      </c>
      <c r="D17" s="2">
        <v>2072.2045665054602</v>
      </c>
      <c r="F17" s="2">
        <v>2069.9910208589499</v>
      </c>
      <c r="H17" s="2">
        <v>-2.2135456465102834</v>
      </c>
      <c r="J17" s="1">
        <v>-1.0682080728367368E-3</v>
      </c>
      <c r="L17" s="2">
        <v>2072.2045665054602</v>
      </c>
      <c r="N17" s="2">
        <v>0</v>
      </c>
      <c r="P17" s="1">
        <v>0</v>
      </c>
      <c r="R17" s="2">
        <v>2072.2045665054602</v>
      </c>
      <c r="T17" s="2">
        <v>0</v>
      </c>
      <c r="V17" s="1">
        <v>0</v>
      </c>
      <c r="X17" s="2">
        <v>2069.9910208589499</v>
      </c>
      <c r="Z17" s="2">
        <v>-2.2135456465102834</v>
      </c>
      <c r="AB17" s="1">
        <v>-1.0682080728367368E-3</v>
      </c>
      <c r="AD17" s="2">
        <v>2072.2045665054602</v>
      </c>
      <c r="AF17" s="2">
        <v>0</v>
      </c>
      <c r="AH17" s="1">
        <v>0</v>
      </c>
      <c r="AJ17" s="2">
        <v>2065.5639295659298</v>
      </c>
      <c r="AL17" s="2">
        <v>-6.6406369395303955</v>
      </c>
      <c r="AN17" s="1">
        <v>-3.204624218509991E-3</v>
      </c>
    </row>
    <row r="18" spans="1:40" x14ac:dyDescent="0.2">
      <c r="A18" t="s">
        <v>822</v>
      </c>
      <c r="B18" t="s">
        <v>6</v>
      </c>
      <c r="D18" s="2">
        <v>1882.6287090882299</v>
      </c>
      <c r="F18" s="2">
        <v>1877.6239672074298</v>
      </c>
      <c r="H18" s="2">
        <v>-5.0047418808001112</v>
      </c>
      <c r="J18" s="1">
        <v>-2.6583796670262942E-3</v>
      </c>
      <c r="L18" s="2">
        <v>1882.0553069806199</v>
      </c>
      <c r="N18" s="2">
        <v>-0.57340210761003618</v>
      </c>
      <c r="P18" s="1">
        <v>-3.0457524887514268E-4</v>
      </c>
      <c r="R18" s="2">
        <v>1882.5464161795499</v>
      </c>
      <c r="T18" s="2">
        <v>-8.2292908680074106E-2</v>
      </c>
      <c r="V18" s="1">
        <v>-4.3711703897222053E-5</v>
      </c>
      <c r="X18" s="2">
        <v>1878.66807205288</v>
      </c>
      <c r="Z18" s="2">
        <v>-3.9606370353499187</v>
      </c>
      <c r="AB18" s="1">
        <v>-2.1037802176447646E-3</v>
      </c>
      <c r="AD18" s="2">
        <v>1881.81062752048</v>
      </c>
      <c r="AF18" s="2">
        <v>-0.81808156774991403</v>
      </c>
      <c r="AH18" s="1">
        <v>-4.3454217169890954E-4</v>
      </c>
      <c r="AJ18" s="2">
        <v>1870.94812584899</v>
      </c>
      <c r="AL18" s="2">
        <v>-11.680583239239922</v>
      </c>
      <c r="AN18" s="1">
        <v>-6.2044008905488912E-3</v>
      </c>
    </row>
    <row r="19" spans="1:40" x14ac:dyDescent="0.2">
      <c r="A19" t="s">
        <v>823</v>
      </c>
      <c r="B19" t="s">
        <v>7</v>
      </c>
      <c r="D19" s="2">
        <v>3954.8332755936899</v>
      </c>
      <c r="F19" s="2">
        <v>3947.6149880663902</v>
      </c>
      <c r="H19" s="2">
        <v>-7.218287527299708</v>
      </c>
      <c r="J19" s="1">
        <v>-1.825181246411991E-3</v>
      </c>
      <c r="L19" s="2">
        <v>3954.2598734860903</v>
      </c>
      <c r="N19" s="2">
        <v>-0.57340210759957699</v>
      </c>
      <c r="P19" s="1">
        <v>-1.4498768156376941E-4</v>
      </c>
      <c r="R19" s="2">
        <v>3954.7509826850101</v>
      </c>
      <c r="T19" s="2">
        <v>-8.2292908679846732E-2</v>
      </c>
      <c r="V19" s="1">
        <v>-2.0808186577092336E-5</v>
      </c>
      <c r="X19" s="2">
        <v>3948.6590929118402</v>
      </c>
      <c r="Z19" s="2">
        <v>-6.1741826818497429</v>
      </c>
      <c r="AB19" s="1">
        <v>-1.5611739488367914E-3</v>
      </c>
      <c r="AD19" s="2">
        <v>3954.0151940259398</v>
      </c>
      <c r="AF19" s="2">
        <v>-0.8180815677501414</v>
      </c>
      <c r="AH19" s="1">
        <v>-2.0685614556718146E-4</v>
      </c>
      <c r="AJ19" s="2">
        <v>3936.5120554149198</v>
      </c>
      <c r="AL19" s="2">
        <v>-18.321220178770091</v>
      </c>
      <c r="AN19" s="1">
        <v>-4.6326150565777656E-3</v>
      </c>
    </row>
    <row r="20" spans="1:40" x14ac:dyDescent="0.2">
      <c r="A20" t="s">
        <v>445</v>
      </c>
      <c r="B20" t="s">
        <v>8</v>
      </c>
      <c r="D20" s="2">
        <v>2165.2375403012702</v>
      </c>
      <c r="F20" s="2">
        <v>2165.8485601125499</v>
      </c>
      <c r="H20" s="2">
        <v>0.6110198112796752</v>
      </c>
      <c r="J20" s="1">
        <v>2.8219527876588457E-4</v>
      </c>
      <c r="L20" s="2">
        <v>2165.2440474699897</v>
      </c>
      <c r="N20" s="2">
        <v>6.507168719508627E-3</v>
      </c>
      <c r="P20" s="1">
        <v>3.0052909199991156E-6</v>
      </c>
      <c r="R20" s="2">
        <v>2163.2695243634803</v>
      </c>
      <c r="T20" s="2">
        <v>-1.9680159377899145</v>
      </c>
      <c r="V20" s="1">
        <v>-9.0891456533498199E-4</v>
      </c>
      <c r="X20" s="2">
        <v>2165.48413833729</v>
      </c>
      <c r="Z20" s="2">
        <v>0.24659803601980457</v>
      </c>
      <c r="AB20" s="1">
        <v>1.1388959937646981E-4</v>
      </c>
      <c r="AD20" s="2">
        <v>2165.2017168577499</v>
      </c>
      <c r="AF20" s="2">
        <v>-3.582344352025757E-2</v>
      </c>
      <c r="AH20" s="1">
        <v>-1.6544809912760477E-5</v>
      </c>
      <c r="AJ20" s="2">
        <v>2164.0298578906204</v>
      </c>
      <c r="AL20" s="2">
        <v>-1.2076824106497952</v>
      </c>
      <c r="AN20" s="1">
        <v>-5.5775977839445676E-4</v>
      </c>
    </row>
    <row r="21" spans="1:40" x14ac:dyDescent="0.2">
      <c r="A21" t="s">
        <v>928</v>
      </c>
      <c r="B21" t="s">
        <v>929</v>
      </c>
      <c r="D21" s="2">
        <v>57.457840177736998</v>
      </c>
      <c r="F21" s="2">
        <v>57.457924817734003</v>
      </c>
      <c r="H21" s="2">
        <v>8.4639997005808709E-5</v>
      </c>
      <c r="J21" s="1">
        <v>1.4730800312714137E-6</v>
      </c>
      <c r="L21" s="2">
        <v>57.457841057236998</v>
      </c>
      <c r="N21" s="2">
        <v>8.7949999993952588E-7</v>
      </c>
      <c r="P21" s="1">
        <v>1.5306875392791094E-8</v>
      </c>
      <c r="R21" s="2">
        <v>57.457854314838997</v>
      </c>
      <c r="T21" s="2">
        <v>1.4137101999267543E-5</v>
      </c>
      <c r="V21" s="1">
        <v>2.4604304574513402E-7</v>
      </c>
      <c r="X21" s="2">
        <v>57.457873863256999</v>
      </c>
      <c r="Z21" s="2">
        <v>3.3685520001824898E-5</v>
      </c>
      <c r="AB21" s="1">
        <v>5.8626498833969256E-7</v>
      </c>
      <c r="AD21" s="2">
        <v>57.457835344865003</v>
      </c>
      <c r="AF21" s="2">
        <v>-4.8328719941537202E-6</v>
      </c>
      <c r="AH21" s="1">
        <v>-8.4111619566694E-8</v>
      </c>
      <c r="AJ21" s="2">
        <v>57.457951364060001</v>
      </c>
      <c r="AL21" s="2">
        <v>1.1118632300366471E-4</v>
      </c>
      <c r="AN21" s="1">
        <v>1.9350940212811151E-6</v>
      </c>
    </row>
    <row r="23" spans="1:40" x14ac:dyDescent="0.2">
      <c r="A23" t="s">
        <v>825</v>
      </c>
      <c r="B23" t="s">
        <v>9</v>
      </c>
      <c r="D23" s="2">
        <v>5536.0591169761601</v>
      </c>
      <c r="F23" s="2">
        <v>5525.2806443079699</v>
      </c>
      <c r="H23" s="2">
        <v>-10.778472668190261</v>
      </c>
      <c r="J23" s="1">
        <v>-1.946957653529818E-3</v>
      </c>
      <c r="L23" s="2">
        <v>5534.7181482021706</v>
      </c>
      <c r="N23" s="2">
        <v>-1.3409687739895162</v>
      </c>
      <c r="P23" s="1">
        <v>-2.422244317943563E-4</v>
      </c>
      <c r="R23" s="2">
        <v>5536.1094607595096</v>
      </c>
      <c r="T23" s="2">
        <v>5.0343783349489968E-2</v>
      </c>
      <c r="V23" s="1">
        <v>9.09379439159388E-6</v>
      </c>
      <c r="X23" s="2">
        <v>5527.4449054857596</v>
      </c>
      <c r="Z23" s="2">
        <v>-8.6142114904005211</v>
      </c>
      <c r="AB23" s="1">
        <v>-1.5560186964017958E-3</v>
      </c>
      <c r="AD23" s="2">
        <v>5534.1632434200001</v>
      </c>
      <c r="AF23" s="2">
        <v>-1.8958735561600406</v>
      </c>
      <c r="AH23" s="1">
        <v>-3.4245905184545461E-4</v>
      </c>
      <c r="AJ23" s="2">
        <v>5509.1691530189892</v>
      </c>
      <c r="AL23" s="2">
        <v>-26.889963957170949</v>
      </c>
      <c r="AN23" s="1">
        <v>-4.8572393085026273E-3</v>
      </c>
    </row>
    <row r="24" spans="1:40" x14ac:dyDescent="0.2">
      <c r="A24" t="s">
        <v>826</v>
      </c>
      <c r="B24" t="s">
        <v>10</v>
      </c>
      <c r="D24" s="2">
        <v>296.672063216514</v>
      </c>
      <c r="F24" s="2">
        <v>296.55613544561203</v>
      </c>
      <c r="H24" s="2">
        <v>-0.11592777090197615</v>
      </c>
      <c r="J24" s="1">
        <v>-3.9076065890764712E-4</v>
      </c>
      <c r="L24" s="2">
        <v>296.67081070511699</v>
      </c>
      <c r="N24" s="2">
        <v>-1.2525113970127677E-3</v>
      </c>
      <c r="P24" s="1">
        <v>-4.221871730802888E-6</v>
      </c>
      <c r="R24" s="2">
        <v>295.700009543806</v>
      </c>
      <c r="T24" s="2">
        <v>-0.97205367270800025</v>
      </c>
      <c r="V24" s="1">
        <v>-3.2765258115948267E-3</v>
      </c>
      <c r="X24" s="2">
        <v>296.62486613009202</v>
      </c>
      <c r="Z24" s="2">
        <v>-4.7197086421988388E-2</v>
      </c>
      <c r="AB24" s="1">
        <v>-1.5908840862964411E-4</v>
      </c>
      <c r="AD24" s="2">
        <v>296.67896543199902</v>
      </c>
      <c r="AF24" s="2">
        <v>6.9022154850131301E-3</v>
      </c>
      <c r="AH24" s="1">
        <v>2.3265471680007259E-5</v>
      </c>
      <c r="AJ24" s="2">
        <v>295.32243286264901</v>
      </c>
      <c r="AL24" s="2">
        <v>-1.3496303538649954</v>
      </c>
      <c r="AN24" s="1">
        <v>-4.5492330461868354E-3</v>
      </c>
    </row>
    <row r="25" spans="1:40" x14ac:dyDescent="0.2">
      <c r="A25" t="s">
        <v>827</v>
      </c>
      <c r="B25" t="s">
        <v>11</v>
      </c>
      <c r="D25" s="2">
        <v>1911.6216136451199</v>
      </c>
      <c r="F25" s="2">
        <v>1911.62174586991</v>
      </c>
      <c r="H25" s="2">
        <v>1.3222479014984856E-4</v>
      </c>
      <c r="J25" s="1">
        <v>6.9168913558012975E-8</v>
      </c>
      <c r="L25" s="2">
        <v>1911.6216150042801</v>
      </c>
      <c r="N25" s="2">
        <v>1.3591602510132361E-6</v>
      </c>
      <c r="P25" s="1">
        <v>7.1099857906584406E-10</v>
      </c>
      <c r="R25" s="2">
        <v>1911.6216325929001</v>
      </c>
      <c r="T25" s="2">
        <v>1.8947780290545779E-5</v>
      </c>
      <c r="V25" s="1">
        <v>9.9118885009966787E-9</v>
      </c>
      <c r="X25" s="2">
        <v>1911.6216659542899</v>
      </c>
      <c r="Z25" s="2">
        <v>5.2309170087028178E-5</v>
      </c>
      <c r="AB25" s="1">
        <v>2.736376786789095E-8</v>
      </c>
      <c r="AD25" s="2">
        <v>1911.62160618285</v>
      </c>
      <c r="AF25" s="2">
        <v>-7.4622698775783647E-6</v>
      </c>
      <c r="AH25" s="1">
        <v>-3.903633346846897E-9</v>
      </c>
      <c r="AJ25" s="2">
        <v>1911.62178404611</v>
      </c>
      <c r="AL25" s="2">
        <v>1.7040099010046106E-4</v>
      </c>
      <c r="AN25" s="1">
        <v>8.9139497526153671E-8</v>
      </c>
    </row>
    <row r="27" spans="1:40" x14ac:dyDescent="0.2">
      <c r="A27" t="s">
        <v>847</v>
      </c>
      <c r="B27" t="s">
        <v>849</v>
      </c>
      <c r="D27" s="2">
        <v>388.56381597759298</v>
      </c>
      <c r="F27" s="2">
        <v>390.11918057469398</v>
      </c>
      <c r="H27" s="2">
        <v>1.5553645971010042</v>
      </c>
      <c r="J27" s="1">
        <v>4.0028549575256804E-3</v>
      </c>
      <c r="L27" s="2">
        <v>388.812644532653</v>
      </c>
      <c r="N27" s="2">
        <v>0.24882855506001533</v>
      </c>
      <c r="P27" s="1">
        <v>6.4038015077133267E-4</v>
      </c>
      <c r="R27" s="2">
        <v>388.71970541314897</v>
      </c>
      <c r="T27" s="2">
        <v>0.15588943555599144</v>
      </c>
      <c r="V27" s="1">
        <v>4.0119390727051381E-4</v>
      </c>
      <c r="X27" s="2">
        <v>389.19953484497103</v>
      </c>
      <c r="Z27" s="2">
        <v>0.63571886737804562</v>
      </c>
      <c r="AB27" s="1">
        <v>1.6360732555053587E-3</v>
      </c>
      <c r="AD27" s="2">
        <v>388.86329776191701</v>
      </c>
      <c r="AF27" s="2">
        <v>0.29948178432402983</v>
      </c>
      <c r="AH27" s="1">
        <v>7.707402799989483E-4</v>
      </c>
      <c r="AJ27" s="2">
        <v>391.94680562806496</v>
      </c>
      <c r="AL27" s="2">
        <v>3.3829896504719841</v>
      </c>
      <c r="AN27" s="1">
        <v>8.706393934187295E-3</v>
      </c>
    </row>
    <row r="28" spans="1:40" x14ac:dyDescent="0.2">
      <c r="A28" t="s">
        <v>848</v>
      </c>
      <c r="B28" t="s">
        <v>850</v>
      </c>
      <c r="D28" s="2">
        <v>3954.18589061374</v>
      </c>
      <c r="F28" s="2">
        <v>3950.7102477440098</v>
      </c>
      <c r="H28" s="2">
        <v>-3.4756428697301089</v>
      </c>
      <c r="J28" s="1">
        <v>-8.7897811733647277E-4</v>
      </c>
      <c r="L28" s="2">
        <v>3953.8098311871699</v>
      </c>
      <c r="N28" s="2">
        <v>-0.37605942657000924</v>
      </c>
      <c r="P28" s="1">
        <v>-9.5104134447164301E-5</v>
      </c>
      <c r="R28" s="2">
        <v>3953.9853504911398</v>
      </c>
      <c r="T28" s="2">
        <v>-0.20054012260015952</v>
      </c>
      <c r="V28" s="1">
        <v>-5.0715906674036798E-5</v>
      </c>
      <c r="X28" s="2">
        <v>3949.94598083047</v>
      </c>
      <c r="Z28" s="2">
        <v>-4.2399097832699226</v>
      </c>
      <c r="AB28" s="1">
        <v>-1.0722585888878974E-3</v>
      </c>
      <c r="AD28" s="2">
        <v>3953.4873576820401</v>
      </c>
      <c r="AF28" s="2">
        <v>-0.69853293169990138</v>
      </c>
      <c r="AH28" s="1">
        <v>-1.7665657382422153E-4</v>
      </c>
      <c r="AJ28" s="2">
        <v>3944.2151010452199</v>
      </c>
      <c r="AL28" s="2">
        <v>-9.9707895685201038</v>
      </c>
      <c r="AN28" s="1">
        <v>-2.521578358819269E-3</v>
      </c>
    </row>
    <row r="29" spans="1:40" x14ac:dyDescent="0.2">
      <c r="A29" t="s">
        <v>851</v>
      </c>
      <c r="B29" t="s">
        <v>853</v>
      </c>
      <c r="D29" s="2">
        <v>1748.57737558954</v>
      </c>
      <c r="F29" s="2">
        <v>1752.47055441975</v>
      </c>
      <c r="H29" s="2">
        <v>3.8931788302099903</v>
      </c>
      <c r="J29" s="1">
        <v>2.2264835886358129E-3</v>
      </c>
      <c r="L29" s="2">
        <v>1749.5781361561699</v>
      </c>
      <c r="N29" s="2">
        <v>1.0007605666298787</v>
      </c>
      <c r="P29" s="1">
        <v>5.7232844288201328E-4</v>
      </c>
      <c r="R29" s="2">
        <v>1749.2155413640298</v>
      </c>
      <c r="T29" s="2">
        <v>0.6381657744898348</v>
      </c>
      <c r="V29" s="1">
        <v>3.6496284545296407E-4</v>
      </c>
      <c r="X29" s="2">
        <v>1747.8092950508899</v>
      </c>
      <c r="Z29" s="2">
        <v>-0.76808053865011061</v>
      </c>
      <c r="AB29" s="1">
        <v>-4.3926025200408938E-4</v>
      </c>
      <c r="AD29" s="2">
        <v>1750.00486776041</v>
      </c>
      <c r="AF29" s="2">
        <v>1.4274921708699821</v>
      </c>
      <c r="AH29" s="1">
        <v>8.1637346496531062E-4</v>
      </c>
      <c r="AJ29" s="2">
        <v>1755.9092830172999</v>
      </c>
      <c r="AL29" s="2">
        <v>7.3319074277599157</v>
      </c>
      <c r="AN29" s="1">
        <v>4.1930700523263569E-3</v>
      </c>
    </row>
    <row r="30" spans="1:40" x14ac:dyDescent="0.2">
      <c r="A30" t="s">
        <v>852</v>
      </c>
      <c r="B30" t="s">
        <v>854</v>
      </c>
      <c r="D30" s="2">
        <v>2614.8531423183399</v>
      </c>
      <c r="F30" s="2">
        <v>2620.68915141669</v>
      </c>
      <c r="H30" s="2">
        <v>5.8360090983501323</v>
      </c>
      <c r="J30" s="1">
        <v>2.2318687821893898E-3</v>
      </c>
      <c r="L30" s="2">
        <v>2615.89398337383</v>
      </c>
      <c r="N30" s="2">
        <v>1.0408410554900911</v>
      </c>
      <c r="P30" s="1">
        <v>3.9804952662361644E-4</v>
      </c>
      <c r="R30" s="2">
        <v>2614.2915727760401</v>
      </c>
      <c r="T30" s="2">
        <v>-0.56156954229982148</v>
      </c>
      <c r="V30" s="1">
        <v>-2.147614079014516E-4</v>
      </c>
      <c r="X30" s="2">
        <v>2614.3682345002799</v>
      </c>
      <c r="Z30" s="2">
        <v>-0.48490781806003724</v>
      </c>
      <c r="AB30" s="1">
        <v>-1.8544361448540698E-4</v>
      </c>
      <c r="AD30" s="2">
        <v>2616.5386571271101</v>
      </c>
      <c r="AF30" s="2">
        <v>1.6855148087702219</v>
      </c>
      <c r="AH30" s="1">
        <v>6.4459253236525446E-4</v>
      </c>
      <c r="AJ30" s="2">
        <v>2624.8227225031901</v>
      </c>
      <c r="AL30" s="2">
        <v>9.9695801848502015</v>
      </c>
      <c r="AN30" s="1">
        <v>3.8126730803746513E-3</v>
      </c>
    </row>
    <row r="31" spans="1:40" x14ac:dyDescent="0.2">
      <c r="A31" t="s">
        <v>829</v>
      </c>
      <c r="B31" t="s">
        <v>12</v>
      </c>
      <c r="D31" s="2">
        <v>1139.85216463193</v>
      </c>
      <c r="F31" s="2">
        <v>1150.0400012443399</v>
      </c>
      <c r="H31" s="2">
        <v>10.18783661240991</v>
      </c>
      <c r="J31" s="1">
        <v>8.9378578455388269E-3</v>
      </c>
      <c r="L31" s="2">
        <v>1139.8521646470699</v>
      </c>
      <c r="N31" s="2">
        <v>1.513990355306305E-8</v>
      </c>
      <c r="P31" s="1">
        <v>1.3282339607568215E-11</v>
      </c>
      <c r="R31" s="2">
        <v>1139.8521650318698</v>
      </c>
      <c r="T31" s="2">
        <v>3.999398359155748E-7</v>
      </c>
      <c r="V31" s="1">
        <v>3.5086991833254053E-10</v>
      </c>
      <c r="X31" s="2">
        <v>1159.4977332138201</v>
      </c>
      <c r="Z31" s="2">
        <v>19.645568581890075</v>
      </c>
      <c r="AB31" s="1">
        <v>1.7235189958369583E-2</v>
      </c>
      <c r="AD31" s="2">
        <v>1139.8521645498499</v>
      </c>
      <c r="AF31" s="2">
        <v>-8.2080077845603228E-8</v>
      </c>
      <c r="AH31" s="1">
        <v>-7.200940647606502E-11</v>
      </c>
      <c r="AJ31" s="2">
        <v>1174.3496388987601</v>
      </c>
      <c r="AL31" s="2">
        <v>34.497474266830068</v>
      </c>
      <c r="AN31" s="1">
        <v>3.0264867091751024E-2</v>
      </c>
    </row>
    <row r="32" spans="1:40" x14ac:dyDescent="0.2">
      <c r="A32" t="s">
        <v>855</v>
      </c>
      <c r="B32" t="s">
        <v>903</v>
      </c>
      <c r="D32" s="2">
        <v>458.68931780688899</v>
      </c>
      <c r="F32" s="2">
        <v>458.19423041690601</v>
      </c>
      <c r="H32" s="2">
        <v>-0.4950873899829844</v>
      </c>
      <c r="J32" s="1">
        <v>-1.0793523432159351E-3</v>
      </c>
      <c r="L32" s="2">
        <v>458.68406318814897</v>
      </c>
      <c r="N32" s="2">
        <v>-5.2546187400253075E-3</v>
      </c>
      <c r="P32" s="1">
        <v>-1.1455725119453368E-5</v>
      </c>
      <c r="R32" s="2">
        <v>461.629388715733</v>
      </c>
      <c r="T32" s="2">
        <v>2.9400709088440067</v>
      </c>
      <c r="V32" s="1">
        <v>6.4097217761713704E-3</v>
      </c>
      <c r="X32" s="2">
        <v>458.489918478785</v>
      </c>
      <c r="Z32" s="2">
        <v>-0.19939932810399341</v>
      </c>
      <c r="AB32" s="1">
        <v>-4.3471543888872892E-4</v>
      </c>
      <c r="AD32" s="2">
        <v>458.71823882629599</v>
      </c>
      <c r="AF32" s="2">
        <v>2.8921019406993764E-2</v>
      </c>
      <c r="AH32" s="1">
        <v>6.3051434346176975E-5</v>
      </c>
      <c r="AJ32" s="2">
        <v>461.24663844434502</v>
      </c>
      <c r="AL32" s="2">
        <v>2.55732063745603</v>
      </c>
      <c r="AN32" s="1">
        <v>5.5752783816358188E-3</v>
      </c>
    </row>
    <row r="33" spans="1:40" x14ac:dyDescent="0.2">
      <c r="A33" t="s">
        <v>830</v>
      </c>
      <c r="B33" t="s">
        <v>13</v>
      </c>
      <c r="D33" s="2">
        <v>3562.3740861514602</v>
      </c>
      <c r="F33" s="2">
        <v>3562.37387856341</v>
      </c>
      <c r="H33" s="2">
        <v>-2.0758805021614535E-4</v>
      </c>
      <c r="J33" s="1">
        <v>-5.8272389478447211E-8</v>
      </c>
      <c r="L33" s="2">
        <v>3562.3740839900397</v>
      </c>
      <c r="N33" s="2">
        <v>-2.1614205252262764E-6</v>
      </c>
      <c r="P33" s="1">
        <v>-6.0673597801777291E-10</v>
      </c>
      <c r="R33" s="2">
        <v>3562.3740549484401</v>
      </c>
      <c r="T33" s="2">
        <v>-3.120302017123322E-5</v>
      </c>
      <c r="V33" s="1">
        <v>-8.7590520862290402E-9</v>
      </c>
      <c r="X33" s="2">
        <v>3562.3740033982199</v>
      </c>
      <c r="Z33" s="2">
        <v>-8.275324034912046E-5</v>
      </c>
      <c r="AB33" s="1">
        <v>-2.3229800786733568E-8</v>
      </c>
      <c r="AD33" s="2">
        <v>3562.3740980289504</v>
      </c>
      <c r="AF33" s="2">
        <v>1.1877490123879397E-5</v>
      </c>
      <c r="AH33" s="1">
        <v>3.3341501584722694E-9</v>
      </c>
      <c r="AJ33" s="2">
        <v>3562.3738188657398</v>
      </c>
      <c r="AL33" s="2">
        <v>-2.6728572038337006E-4</v>
      </c>
      <c r="AN33" s="1">
        <v>-7.5030222519984383E-8</v>
      </c>
    </row>
    <row r="35" spans="1:40" x14ac:dyDescent="0.2">
      <c r="B35" t="s">
        <v>905</v>
      </c>
      <c r="K35"/>
      <c r="O35"/>
      <c r="AA35"/>
      <c r="AE35"/>
      <c r="AK35"/>
    </row>
    <row r="36" spans="1:40" x14ac:dyDescent="0.2">
      <c r="K36"/>
      <c r="O36"/>
      <c r="AA36"/>
      <c r="AE36"/>
      <c r="AK36"/>
    </row>
    <row r="37" spans="1:40" x14ac:dyDescent="0.2">
      <c r="A37" t="s">
        <v>906</v>
      </c>
      <c r="B37" t="s">
        <v>844</v>
      </c>
      <c r="D37" s="2">
        <v>18197.072617069</v>
      </c>
      <c r="F37" s="2">
        <v>18186.8847665295</v>
      </c>
      <c r="H37" s="2">
        <v>-10.187850539499777</v>
      </c>
      <c r="J37" s="1">
        <v>-5.5986205879859441E-4</v>
      </c>
      <c r="K37"/>
      <c r="L37" s="2">
        <v>18197.072616938098</v>
      </c>
      <c r="N37" s="2">
        <v>-1.3090175343677402E-7</v>
      </c>
      <c r="O37"/>
      <c r="P37" s="1">
        <v>-7.1935610848740103E-12</v>
      </c>
      <c r="R37" s="2">
        <v>18197.072613488901</v>
      </c>
      <c r="T37" s="2">
        <v>-3.5800985642708838E-6</v>
      </c>
      <c r="V37" s="1">
        <v>-1.9674035706780237E-10</v>
      </c>
      <c r="X37" s="2">
        <v>18177.4270436242</v>
      </c>
      <c r="Z37" s="2">
        <v>-19.645573444799084</v>
      </c>
      <c r="AA37"/>
      <c r="AB37" s="1">
        <v>-1.0796007609691781E-3</v>
      </c>
      <c r="AD37" s="2">
        <v>18197.072617777401</v>
      </c>
      <c r="AE37"/>
      <c r="AF37" s="2">
        <v>7.0840178523212671E-7</v>
      </c>
      <c r="AH37" s="1">
        <v>3.8929436626396722E-11</v>
      </c>
      <c r="AJ37" s="2">
        <v>18162.575120627702</v>
      </c>
      <c r="AK37"/>
      <c r="AL37" s="2">
        <v>-34.497496441297699</v>
      </c>
      <c r="AN37" s="1">
        <v>-1.8957717632526658E-3</v>
      </c>
    </row>
    <row r="38" spans="1:40" x14ac:dyDescent="0.2">
      <c r="A38" t="s">
        <v>907</v>
      </c>
      <c r="B38" t="s">
        <v>911</v>
      </c>
      <c r="D38" s="2">
        <v>7437.6059922499708</v>
      </c>
      <c r="F38" s="2">
        <v>7437.6060015267003</v>
      </c>
      <c r="H38" s="2">
        <v>9.2767295427620411E-6</v>
      </c>
      <c r="J38" s="1">
        <v>1.2472735921247305E-9</v>
      </c>
      <c r="K38"/>
      <c r="L38" s="2">
        <v>7437.6059923271996</v>
      </c>
      <c r="N38" s="2">
        <v>7.7228833106346428E-8</v>
      </c>
      <c r="O38"/>
      <c r="P38" s="1">
        <v>1.0383560676220189E-11</v>
      </c>
      <c r="R38" s="2">
        <v>7437.6059941318399</v>
      </c>
      <c r="T38" s="2">
        <v>1.8818691387423314E-6</v>
      </c>
      <c r="V38" s="1">
        <v>2.5302081620124139E-10</v>
      </c>
      <c r="X38" s="2">
        <v>7437.6059954914099</v>
      </c>
      <c r="Z38" s="2">
        <v>3.2414391171187162E-6</v>
      </c>
      <c r="AA38"/>
      <c r="AB38" s="1">
        <v>4.3581753597815145E-10</v>
      </c>
      <c r="AD38" s="2">
        <v>7437.6059918323199</v>
      </c>
      <c r="AE38"/>
      <c r="AF38" s="2">
        <v>-4.1765088099054992E-7</v>
      </c>
      <c r="AH38" s="1">
        <v>-5.6153940048147832E-11</v>
      </c>
      <c r="AJ38" s="2">
        <v>7437.6060065515603</v>
      </c>
      <c r="AK38"/>
      <c r="AL38" s="2">
        <v>1.4301589544629678E-5</v>
      </c>
      <c r="AN38" s="1">
        <v>1.9228753929062683E-9</v>
      </c>
    </row>
    <row r="39" spans="1:40" x14ac:dyDescent="0.2">
      <c r="A39" t="s">
        <v>908</v>
      </c>
      <c r="B39" t="s">
        <v>912</v>
      </c>
      <c r="D39" s="2">
        <v>1014.44646904902</v>
      </c>
      <c r="F39" s="2">
        <v>1014.4464736994199</v>
      </c>
      <c r="H39" s="2">
        <v>4.6503998873959063E-6</v>
      </c>
      <c r="J39" s="1">
        <v>4.5841747487724658E-9</v>
      </c>
      <c r="K39"/>
      <c r="L39" s="2">
        <v>1014.44646908761</v>
      </c>
      <c r="N39" s="2">
        <v>3.8589973883063067E-8</v>
      </c>
      <c r="O39"/>
      <c r="P39" s="1">
        <v>3.8040424074065485E-11</v>
      </c>
      <c r="R39" s="2">
        <v>1014.44647034737</v>
      </c>
      <c r="T39" s="2">
        <v>1.2983499573238078E-6</v>
      </c>
      <c r="V39" s="1">
        <v>1.2798604923342376E-9</v>
      </c>
      <c r="X39" s="2">
        <v>1014.4464706705199</v>
      </c>
      <c r="Z39" s="2">
        <v>1.6214999050134793E-6</v>
      </c>
      <c r="AA39"/>
      <c r="AB39" s="1">
        <v>1.5984085454341754E-9</v>
      </c>
      <c r="AD39" s="2">
        <v>1014.4464688403899</v>
      </c>
      <c r="AE39"/>
      <c r="AF39" s="2">
        <v>-2.0863012650806922E-7</v>
      </c>
      <c r="AH39" s="1">
        <v>-2.0565907898880745E-10</v>
      </c>
      <c r="AJ39" s="2">
        <v>1014.44647692196</v>
      </c>
      <c r="AK39"/>
      <c r="AL39" s="2">
        <v>7.8729399319854565E-6</v>
      </c>
      <c r="AN39" s="1">
        <v>7.7608234364163576E-9</v>
      </c>
    </row>
    <row r="40" spans="1:40" x14ac:dyDescent="0.2">
      <c r="A40" t="s">
        <v>909</v>
      </c>
      <c r="B40" t="s">
        <v>913</v>
      </c>
      <c r="D40" s="2">
        <v>1139.85216463193</v>
      </c>
      <c r="F40" s="2">
        <v>1150.0400012443399</v>
      </c>
      <c r="H40" s="2">
        <v>10.18783661240991</v>
      </c>
      <c r="J40" s="1">
        <v>8.9378578455388269E-3</v>
      </c>
      <c r="K40"/>
      <c r="L40" s="2">
        <v>1139.8521646470699</v>
      </c>
      <c r="N40" s="2">
        <v>1.513990355306305E-8</v>
      </c>
      <c r="O40"/>
      <c r="P40" s="1">
        <v>1.3282339607568215E-11</v>
      </c>
      <c r="R40" s="2">
        <v>1139.8521650318698</v>
      </c>
      <c r="T40" s="2">
        <v>3.999398359155748E-7</v>
      </c>
      <c r="V40" s="1">
        <v>3.5086991833254053E-10</v>
      </c>
      <c r="X40" s="2">
        <v>1159.4977332138201</v>
      </c>
      <c r="Z40" s="2">
        <v>19.645568581890075</v>
      </c>
      <c r="AA40"/>
      <c r="AB40" s="1">
        <v>1.7235189958369583E-2</v>
      </c>
      <c r="AD40" s="2">
        <v>1139.8521645498499</v>
      </c>
      <c r="AE40"/>
      <c r="AF40" s="2">
        <v>-8.2080077845603228E-8</v>
      </c>
      <c r="AH40" s="1">
        <v>-7.200940647606502E-11</v>
      </c>
      <c r="AJ40" s="2">
        <v>1174.3496388987601</v>
      </c>
      <c r="AK40"/>
      <c r="AL40" s="2">
        <v>34.497474266830068</v>
      </c>
      <c r="AN40" s="1">
        <v>3.0264867091751024E-2</v>
      </c>
    </row>
    <row r="41" spans="1:40" x14ac:dyDescent="0.2">
      <c r="K41"/>
      <c r="O41"/>
      <c r="AA41"/>
      <c r="AE41"/>
      <c r="AK41"/>
    </row>
    <row r="42" spans="1:40" x14ac:dyDescent="0.2">
      <c r="B42" t="s">
        <v>14</v>
      </c>
    </row>
    <row r="44" spans="1:40" x14ac:dyDescent="0.2">
      <c r="A44" t="s">
        <v>446</v>
      </c>
      <c r="B44" t="s">
        <v>15</v>
      </c>
      <c r="D44" s="2">
        <v>93.409962449127008</v>
      </c>
      <c r="F44" s="2">
        <v>93.371353558593</v>
      </c>
      <c r="H44" s="2">
        <v>-3.8608890534007401E-2</v>
      </c>
      <c r="J44" s="1">
        <v>-4.1332733170762806E-4</v>
      </c>
      <c r="L44" s="2">
        <v>93.409963328627001</v>
      </c>
      <c r="N44" s="2">
        <v>8.7949999283409852E-7</v>
      </c>
      <c r="P44" s="1">
        <v>9.4154838496278413E-9</v>
      </c>
      <c r="R44" s="2">
        <v>93.409976586227998</v>
      </c>
      <c r="T44" s="2">
        <v>1.4137100990296858E-5</v>
      </c>
      <c r="V44" s="1">
        <v>1.5134468122708232E-7</v>
      </c>
      <c r="X44" s="2">
        <v>93.371302604115996</v>
      </c>
      <c r="Z44" s="2">
        <v>-3.8659845011011384E-2</v>
      </c>
      <c r="AB44" s="1">
        <v>-4.1387282466863565E-4</v>
      </c>
      <c r="AD44" s="2">
        <v>93.409957616254005</v>
      </c>
      <c r="AF44" s="2">
        <v>-4.8328730031244049E-6</v>
      </c>
      <c r="AH44" s="1">
        <v>-5.1738303671372175E-8</v>
      </c>
      <c r="AJ44" s="2">
        <v>93.293993043858009</v>
      </c>
      <c r="AL44" s="2">
        <v>-0.11596940526899857</v>
      </c>
      <c r="AN44" s="1">
        <v>-1.2415100298553048E-3</v>
      </c>
    </row>
    <row r="46" spans="1:40" x14ac:dyDescent="0.2">
      <c r="A46" t="s">
        <v>930</v>
      </c>
      <c r="B46" t="s">
        <v>931</v>
      </c>
      <c r="D46" s="2">
        <v>35.952122271389996</v>
      </c>
      <c r="F46" s="2">
        <v>35.913428740859004</v>
      </c>
      <c r="H46" s="2">
        <v>-3.8693530530991893E-2</v>
      </c>
      <c r="J46" s="1">
        <v>-1.0762516393026248E-3</v>
      </c>
      <c r="L46" s="2">
        <v>35.952122271389996</v>
      </c>
      <c r="N46" s="2">
        <v>0</v>
      </c>
      <c r="P46" s="1">
        <v>0</v>
      </c>
      <c r="R46" s="2">
        <v>35.952122271389996</v>
      </c>
      <c r="T46" s="2">
        <v>0</v>
      </c>
      <c r="V46" s="1">
        <v>0</v>
      </c>
      <c r="X46" s="2">
        <v>35.913428740859004</v>
      </c>
      <c r="Z46" s="2">
        <v>-3.8693530530991893E-2</v>
      </c>
      <c r="AB46" s="1">
        <v>-1.0762516393026248E-3</v>
      </c>
      <c r="AD46" s="2">
        <v>35.952122271389996</v>
      </c>
      <c r="AF46" s="2">
        <v>0</v>
      </c>
      <c r="AH46" s="1">
        <v>0</v>
      </c>
      <c r="AJ46" s="2">
        <v>35.836041679798001</v>
      </c>
      <c r="AL46" s="2">
        <v>-0.11608059159199513</v>
      </c>
      <c r="AN46" s="1">
        <v>-3.2287549178806009E-3</v>
      </c>
    </row>
    <row r="47" spans="1:40" x14ac:dyDescent="0.2">
      <c r="A47" t="s">
        <v>928</v>
      </c>
      <c r="B47" t="s">
        <v>929</v>
      </c>
      <c r="D47" s="2">
        <v>57.457840177736998</v>
      </c>
      <c r="F47" s="2">
        <v>57.457924817734003</v>
      </c>
      <c r="H47" s="2">
        <v>8.4639997005808709E-5</v>
      </c>
      <c r="J47" s="1">
        <v>1.4730800312714137E-6</v>
      </c>
      <c r="L47" s="2">
        <v>57.457841057236998</v>
      </c>
      <c r="N47" s="2">
        <v>8.7949999993952588E-7</v>
      </c>
      <c r="P47" s="1">
        <v>1.5306875392791094E-8</v>
      </c>
      <c r="R47" s="2">
        <v>57.457854314838997</v>
      </c>
      <c r="T47" s="2">
        <v>1.4137101999267543E-5</v>
      </c>
      <c r="V47" s="1">
        <v>2.4604304574513402E-7</v>
      </c>
      <c r="X47" s="2">
        <v>57.457873863256999</v>
      </c>
      <c r="Z47" s="2">
        <v>3.3685520001824898E-5</v>
      </c>
      <c r="AB47" s="1">
        <v>5.8626498833969256E-7</v>
      </c>
      <c r="AD47" s="2">
        <v>57.457835344865003</v>
      </c>
      <c r="AF47" s="2">
        <v>-4.8328719941537202E-6</v>
      </c>
      <c r="AH47" s="1">
        <v>-8.4111619566694E-8</v>
      </c>
      <c r="AJ47" s="2">
        <v>57.457951364060001</v>
      </c>
      <c r="AL47" s="2">
        <v>1.1118632300366471E-4</v>
      </c>
      <c r="AN47" s="1">
        <v>1.9350940212811151E-6</v>
      </c>
    </row>
    <row r="49" spans="1:40" x14ac:dyDescent="0.2">
      <c r="A49" t="s">
        <v>447</v>
      </c>
      <c r="B49" t="s">
        <v>16</v>
      </c>
      <c r="D49" s="2">
        <v>173.097206312472</v>
      </c>
      <c r="F49" s="2">
        <v>172.91294105187501</v>
      </c>
      <c r="H49" s="2">
        <v>-0.18426526059698745</v>
      </c>
      <c r="J49" s="1">
        <v>-1.0645189747566178E-3</v>
      </c>
      <c r="L49" s="2">
        <v>173.097206312472</v>
      </c>
      <c r="N49" s="2">
        <v>0</v>
      </c>
      <c r="P49" s="1">
        <v>0</v>
      </c>
      <c r="R49" s="2">
        <v>173.097206312472</v>
      </c>
      <c r="T49" s="2">
        <v>0</v>
      </c>
      <c r="V49" s="1">
        <v>0</v>
      </c>
      <c r="X49" s="2">
        <v>172.91294105187501</v>
      </c>
      <c r="Z49" s="2">
        <v>-0.18426526059698745</v>
      </c>
      <c r="AB49" s="1">
        <v>-1.0645189747566178E-3</v>
      </c>
      <c r="AD49" s="2">
        <v>173.097206312472</v>
      </c>
      <c r="AF49" s="2">
        <v>0</v>
      </c>
      <c r="AH49" s="1">
        <v>0</v>
      </c>
      <c r="AJ49" s="2">
        <v>172.544410530682</v>
      </c>
      <c r="AL49" s="2">
        <v>-0.552795781789996</v>
      </c>
      <c r="AN49" s="1">
        <v>-3.1935569242642708E-3</v>
      </c>
    </row>
    <row r="50" spans="1:40" x14ac:dyDescent="0.2">
      <c r="A50" t="s">
        <v>448</v>
      </c>
      <c r="B50" t="s">
        <v>17</v>
      </c>
      <c r="D50" s="2">
        <v>154.94953122256101</v>
      </c>
      <c r="F50" s="2">
        <v>154.784307451263</v>
      </c>
      <c r="H50" s="2">
        <v>-0.16522377129800248</v>
      </c>
      <c r="J50" s="1">
        <v>-1.0663070097365066E-3</v>
      </c>
      <c r="L50" s="2">
        <v>154.94953122256101</v>
      </c>
      <c r="N50" s="2">
        <v>0</v>
      </c>
      <c r="P50" s="1">
        <v>0</v>
      </c>
      <c r="R50" s="2">
        <v>154.94953122256101</v>
      </c>
      <c r="T50" s="2">
        <v>0</v>
      </c>
      <c r="V50" s="1">
        <v>0</v>
      </c>
      <c r="X50" s="2">
        <v>154.784307451263</v>
      </c>
      <c r="Z50" s="2">
        <v>-0.16522377129800248</v>
      </c>
      <c r="AB50" s="1">
        <v>-1.0663070097365066E-3</v>
      </c>
      <c r="AD50" s="2">
        <v>154.94953122256101</v>
      </c>
      <c r="AF50" s="2">
        <v>0</v>
      </c>
      <c r="AH50" s="1">
        <v>0</v>
      </c>
      <c r="AJ50" s="2">
        <v>154.45385990866501</v>
      </c>
      <c r="AL50" s="2">
        <v>-0.49567131389599695</v>
      </c>
      <c r="AN50" s="1">
        <v>-3.1989210292223593E-3</v>
      </c>
    </row>
    <row r="51" spans="1:40" x14ac:dyDescent="0.2">
      <c r="A51" t="s">
        <v>449</v>
      </c>
      <c r="B51" t="s">
        <v>18</v>
      </c>
      <c r="D51" s="2">
        <v>209.55452558317199</v>
      </c>
      <c r="F51" s="2">
        <v>209.33027594863299</v>
      </c>
      <c r="H51" s="2">
        <v>-0.22424963453900659</v>
      </c>
      <c r="J51" s="1">
        <v>-1.0701254669396396E-3</v>
      </c>
      <c r="L51" s="2">
        <v>209.55452558317199</v>
      </c>
      <c r="N51" s="2">
        <v>0</v>
      </c>
      <c r="P51" s="1">
        <v>0</v>
      </c>
      <c r="R51" s="2">
        <v>209.55452558317199</v>
      </c>
      <c r="T51" s="2">
        <v>0</v>
      </c>
      <c r="V51" s="1">
        <v>0</v>
      </c>
      <c r="X51" s="2">
        <v>209.33027594863299</v>
      </c>
      <c r="Z51" s="2">
        <v>-0.22424963453900659</v>
      </c>
      <c r="AB51" s="1">
        <v>-1.0701254669396396E-3</v>
      </c>
      <c r="AD51" s="2">
        <v>209.55452558317199</v>
      </c>
      <c r="AF51" s="2">
        <v>0</v>
      </c>
      <c r="AH51" s="1">
        <v>0</v>
      </c>
      <c r="AJ51" s="2">
        <v>208.881776679555</v>
      </c>
      <c r="AL51" s="2">
        <v>-0.67274890361699136</v>
      </c>
      <c r="AN51" s="1">
        <v>-3.2103764008187831E-3</v>
      </c>
    </row>
    <row r="52" spans="1:40" x14ac:dyDescent="0.2">
      <c r="A52" t="s">
        <v>450</v>
      </c>
      <c r="B52" t="s">
        <v>19</v>
      </c>
      <c r="D52" s="2">
        <v>116.54055444075701</v>
      </c>
      <c r="F52" s="2">
        <v>116.416449607668</v>
      </c>
      <c r="H52" s="2">
        <v>-0.12410483308900666</v>
      </c>
      <c r="J52" s="1">
        <v>-1.064906835946923E-3</v>
      </c>
      <c r="L52" s="2">
        <v>116.54055444075701</v>
      </c>
      <c r="N52" s="2">
        <v>0</v>
      </c>
      <c r="P52" s="1">
        <v>0</v>
      </c>
      <c r="R52" s="2">
        <v>116.54055444075701</v>
      </c>
      <c r="T52" s="2">
        <v>0</v>
      </c>
      <c r="V52" s="1">
        <v>0</v>
      </c>
      <c r="X52" s="2">
        <v>116.416449607668</v>
      </c>
      <c r="Z52" s="2">
        <v>-0.12410483308900666</v>
      </c>
      <c r="AB52" s="1">
        <v>-1.064906835946923E-3</v>
      </c>
      <c r="AD52" s="2">
        <v>116.54055444075701</v>
      </c>
      <c r="AF52" s="2">
        <v>0</v>
      </c>
      <c r="AH52" s="1">
        <v>0</v>
      </c>
      <c r="AJ52" s="2">
        <v>116.16823994148899</v>
      </c>
      <c r="AL52" s="2">
        <v>-0.37231449926801474</v>
      </c>
      <c r="AN52" s="1">
        <v>-3.1947205078493046E-3</v>
      </c>
    </row>
    <row r="53" spans="1:40" x14ac:dyDescent="0.2">
      <c r="A53" t="s">
        <v>451</v>
      </c>
      <c r="B53" t="s">
        <v>20</v>
      </c>
      <c r="D53" s="2">
        <v>154.25169471439401</v>
      </c>
      <c r="F53" s="2">
        <v>154.08740060455099</v>
      </c>
      <c r="H53" s="2">
        <v>-0.16429410984301285</v>
      </c>
      <c r="J53" s="1">
        <v>-1.0651040829548937E-3</v>
      </c>
      <c r="L53" s="2">
        <v>154.25169471439401</v>
      </c>
      <c r="N53" s="2">
        <v>0</v>
      </c>
      <c r="P53" s="1">
        <v>0</v>
      </c>
      <c r="R53" s="2">
        <v>154.25169471439401</v>
      </c>
      <c r="T53" s="2">
        <v>0</v>
      </c>
      <c r="V53" s="1">
        <v>0</v>
      </c>
      <c r="X53" s="2">
        <v>154.08740060455099</v>
      </c>
      <c r="Z53" s="2">
        <v>-0.16429410984301285</v>
      </c>
      <c r="AB53" s="1">
        <v>-1.0651040829548937E-3</v>
      </c>
      <c r="AD53" s="2">
        <v>154.25169471439401</v>
      </c>
      <c r="AF53" s="2">
        <v>0</v>
      </c>
      <c r="AH53" s="1">
        <v>0</v>
      </c>
      <c r="AJ53" s="2">
        <v>153.75881238486599</v>
      </c>
      <c r="AL53" s="2">
        <v>-0.49288232952801536</v>
      </c>
      <c r="AN53" s="1">
        <v>-3.1953122488580479E-3</v>
      </c>
    </row>
    <row r="54" spans="1:40" x14ac:dyDescent="0.2">
      <c r="A54" t="s">
        <v>452</v>
      </c>
      <c r="B54" t="s">
        <v>21</v>
      </c>
      <c r="D54" s="2">
        <v>100.880304020352</v>
      </c>
      <c r="F54" s="2">
        <v>100.772298503955</v>
      </c>
      <c r="H54" s="2">
        <v>-0.10800551639700018</v>
      </c>
      <c r="J54" s="1">
        <v>-1.0706303618515137E-3</v>
      </c>
      <c r="L54" s="2">
        <v>100.880304020352</v>
      </c>
      <c r="N54" s="2">
        <v>0</v>
      </c>
      <c r="P54" s="1">
        <v>0</v>
      </c>
      <c r="R54" s="2">
        <v>100.880304020352</v>
      </c>
      <c r="T54" s="2">
        <v>0</v>
      </c>
      <c r="V54" s="1">
        <v>0</v>
      </c>
      <c r="X54" s="2">
        <v>100.772298503955</v>
      </c>
      <c r="Z54" s="2">
        <v>-0.10800551639700018</v>
      </c>
      <c r="AB54" s="1">
        <v>-1.0706303618515137E-3</v>
      </c>
      <c r="AD54" s="2">
        <v>100.880304020352</v>
      </c>
      <c r="AF54" s="2">
        <v>0</v>
      </c>
      <c r="AH54" s="1">
        <v>0</v>
      </c>
      <c r="AJ54" s="2">
        <v>100.556287471159</v>
      </c>
      <c r="AL54" s="2">
        <v>-0.32401654919300427</v>
      </c>
      <c r="AN54" s="1">
        <v>-3.2118910855744036E-3</v>
      </c>
    </row>
    <row r="56" spans="1:40" x14ac:dyDescent="0.2">
      <c r="A56" t="s">
        <v>453</v>
      </c>
      <c r="B56" t="s">
        <v>22</v>
      </c>
      <c r="D56" s="2">
        <v>206.205817217949</v>
      </c>
      <c r="F56" s="2">
        <v>205.985792184237</v>
      </c>
      <c r="H56" s="2">
        <v>-0.22002503371200532</v>
      </c>
      <c r="J56" s="1">
        <v>-1.0670166180590827E-3</v>
      </c>
      <c r="L56" s="2">
        <v>206.205817217949</v>
      </c>
      <c r="N56" s="2">
        <v>0</v>
      </c>
      <c r="P56" s="1">
        <v>0</v>
      </c>
      <c r="R56" s="2">
        <v>206.205817217949</v>
      </c>
      <c r="T56" s="2">
        <v>0</v>
      </c>
      <c r="V56" s="1">
        <v>0</v>
      </c>
      <c r="X56" s="2">
        <v>205.985792184237</v>
      </c>
      <c r="Z56" s="2">
        <v>-0.22002503371200532</v>
      </c>
      <c r="AB56" s="1">
        <v>-1.0670166180590827E-3</v>
      </c>
      <c r="AD56" s="2">
        <v>206.205817217949</v>
      </c>
      <c r="AF56" s="2">
        <v>0</v>
      </c>
      <c r="AH56" s="1">
        <v>0</v>
      </c>
      <c r="AJ56" s="2">
        <v>205.545742116811</v>
      </c>
      <c r="AL56" s="2">
        <v>-0.66007510113800549</v>
      </c>
      <c r="AN56" s="1">
        <v>-3.2010498541868966E-3</v>
      </c>
    </row>
    <row r="57" spans="1:40" x14ac:dyDescent="0.2">
      <c r="A57" t="s">
        <v>454</v>
      </c>
      <c r="B57" t="s">
        <v>23</v>
      </c>
      <c r="D57" s="2">
        <v>174.30870461379502</v>
      </c>
      <c r="F57" s="2">
        <v>174.12295582911398</v>
      </c>
      <c r="H57" s="2">
        <v>-0.18574878468103861</v>
      </c>
      <c r="J57" s="1">
        <v>-1.0656311461472374E-3</v>
      </c>
      <c r="L57" s="2">
        <v>174.30870461379502</v>
      </c>
      <c r="N57" s="2">
        <v>0</v>
      </c>
      <c r="P57" s="1">
        <v>0</v>
      </c>
      <c r="R57" s="2">
        <v>174.30870461379502</v>
      </c>
      <c r="T57" s="2">
        <v>0</v>
      </c>
      <c r="V57" s="1">
        <v>0</v>
      </c>
      <c r="X57" s="2">
        <v>174.12295582911398</v>
      </c>
      <c r="Z57" s="2">
        <v>-0.18574878468103861</v>
      </c>
      <c r="AB57" s="1">
        <v>-1.0656311461472374E-3</v>
      </c>
      <c r="AD57" s="2">
        <v>174.30870461379502</v>
      </c>
      <c r="AF57" s="2">
        <v>0</v>
      </c>
      <c r="AH57" s="1">
        <v>0</v>
      </c>
      <c r="AJ57" s="2">
        <v>173.751458259754</v>
      </c>
      <c r="AL57" s="2">
        <v>-0.55724635404101264</v>
      </c>
      <c r="AN57" s="1">
        <v>-3.196893438429646E-3</v>
      </c>
    </row>
    <row r="58" spans="1:40" x14ac:dyDescent="0.2">
      <c r="A58" t="s">
        <v>455</v>
      </c>
      <c r="B58" t="s">
        <v>24</v>
      </c>
      <c r="D58" s="2">
        <v>217.07837278748102</v>
      </c>
      <c r="F58" s="2">
        <v>216.846384706717</v>
      </c>
      <c r="H58" s="2">
        <v>-0.23198808076401178</v>
      </c>
      <c r="J58" s="1">
        <v>-1.0686835256091003E-3</v>
      </c>
      <c r="L58" s="2">
        <v>217.07837278748102</v>
      </c>
      <c r="N58" s="2">
        <v>0</v>
      </c>
      <c r="P58" s="1">
        <v>0</v>
      </c>
      <c r="R58" s="2">
        <v>217.07837278748102</v>
      </c>
      <c r="T58" s="2">
        <v>0</v>
      </c>
      <c r="V58" s="1">
        <v>0</v>
      </c>
      <c r="X58" s="2">
        <v>216.846384706717</v>
      </c>
      <c r="Z58" s="2">
        <v>-0.23198808076401178</v>
      </c>
      <c r="AB58" s="1">
        <v>-1.0686835256091003E-3</v>
      </c>
      <c r="AD58" s="2">
        <v>217.07837278748102</v>
      </c>
      <c r="AF58" s="2">
        <v>0</v>
      </c>
      <c r="AH58" s="1">
        <v>0</v>
      </c>
      <c r="AJ58" s="2">
        <v>216.38240854518898</v>
      </c>
      <c r="AL58" s="2">
        <v>-0.69596424229203535</v>
      </c>
      <c r="AN58" s="1">
        <v>-3.206050576827301E-3</v>
      </c>
    </row>
    <row r="59" spans="1:40" x14ac:dyDescent="0.2">
      <c r="A59" t="s">
        <v>456</v>
      </c>
      <c r="B59" t="s">
        <v>25</v>
      </c>
      <c r="D59" s="2">
        <v>213.80366331658502</v>
      </c>
      <c r="F59" s="2">
        <v>213.57489958190101</v>
      </c>
      <c r="H59" s="2">
        <v>-0.22876373468400857</v>
      </c>
      <c r="J59" s="1">
        <v>-1.0699710712873602E-3</v>
      </c>
      <c r="L59" s="2">
        <v>213.80366331658502</v>
      </c>
      <c r="N59" s="2">
        <v>0</v>
      </c>
      <c r="P59" s="1">
        <v>0</v>
      </c>
      <c r="R59" s="2">
        <v>213.80366331658502</v>
      </c>
      <c r="T59" s="2">
        <v>0</v>
      </c>
      <c r="V59" s="1">
        <v>0</v>
      </c>
      <c r="X59" s="2">
        <v>213.57489958190101</v>
      </c>
      <c r="Z59" s="2">
        <v>-0.22876373468400857</v>
      </c>
      <c r="AB59" s="1">
        <v>-1.0699710712873602E-3</v>
      </c>
      <c r="AD59" s="2">
        <v>213.80366331658502</v>
      </c>
      <c r="AF59" s="2">
        <v>0</v>
      </c>
      <c r="AH59" s="1">
        <v>0</v>
      </c>
      <c r="AJ59" s="2">
        <v>213.11737211253501</v>
      </c>
      <c r="AL59" s="2">
        <v>-0.68629120405000776</v>
      </c>
      <c r="AN59" s="1">
        <v>-3.2099132138526426E-3</v>
      </c>
    </row>
    <row r="60" spans="1:40" x14ac:dyDescent="0.2">
      <c r="A60" t="s">
        <v>457</v>
      </c>
      <c r="B60" t="s">
        <v>26</v>
      </c>
      <c r="D60" s="2">
        <v>141.988581080692</v>
      </c>
      <c r="F60" s="2">
        <v>141.83653750933098</v>
      </c>
      <c r="H60" s="2">
        <v>-0.15204357136101976</v>
      </c>
      <c r="J60" s="1">
        <v>-1.070815485328454E-3</v>
      </c>
      <c r="L60" s="2">
        <v>141.988581080692</v>
      </c>
      <c r="N60" s="2">
        <v>0</v>
      </c>
      <c r="P60" s="1">
        <v>0</v>
      </c>
      <c r="R60" s="2">
        <v>141.988581080692</v>
      </c>
      <c r="T60" s="2">
        <v>0</v>
      </c>
      <c r="V60" s="1">
        <v>0</v>
      </c>
      <c r="X60" s="2">
        <v>141.83653750933098</v>
      </c>
      <c r="Z60" s="2">
        <v>-0.15204357136101976</v>
      </c>
      <c r="AB60" s="1">
        <v>-1.070815485328454E-3</v>
      </c>
      <c r="AD60" s="2">
        <v>141.988581080692</v>
      </c>
      <c r="AF60" s="2">
        <v>0</v>
      </c>
      <c r="AH60" s="1">
        <v>0</v>
      </c>
      <c r="AJ60" s="2">
        <v>141.532450366608</v>
      </c>
      <c r="AL60" s="2">
        <v>-0.45613071408399719</v>
      </c>
      <c r="AN60" s="1">
        <v>-3.212446455991968E-3</v>
      </c>
    </row>
    <row r="61" spans="1:40" x14ac:dyDescent="0.2">
      <c r="A61" t="s">
        <v>458</v>
      </c>
      <c r="B61" t="s">
        <v>27</v>
      </c>
      <c r="D61" s="2">
        <v>173.59348892386498</v>
      </c>
      <c r="F61" s="2">
        <v>173.40734913885001</v>
      </c>
      <c r="H61" s="2">
        <v>-0.18613978501497286</v>
      </c>
      <c r="J61" s="1">
        <v>-1.0722740015704764E-3</v>
      </c>
      <c r="L61" s="2">
        <v>173.59348892386498</v>
      </c>
      <c r="N61" s="2">
        <v>0</v>
      </c>
      <c r="P61" s="1">
        <v>0</v>
      </c>
      <c r="R61" s="2">
        <v>173.59348892386498</v>
      </c>
      <c r="T61" s="2">
        <v>0</v>
      </c>
      <c r="V61" s="1">
        <v>0</v>
      </c>
      <c r="X61" s="2">
        <v>173.40734913885001</v>
      </c>
      <c r="Z61" s="2">
        <v>-0.18613978501497286</v>
      </c>
      <c r="AB61" s="1">
        <v>-1.0722740015704764E-3</v>
      </c>
      <c r="AD61" s="2">
        <v>173.59348892386498</v>
      </c>
      <c r="AF61" s="2">
        <v>0</v>
      </c>
      <c r="AH61" s="1">
        <v>0</v>
      </c>
      <c r="AJ61" s="2">
        <v>173.03506956882001</v>
      </c>
      <c r="AL61" s="2">
        <v>-0.55841935504497542</v>
      </c>
      <c r="AN61" s="1">
        <v>-3.2168220047117564E-3</v>
      </c>
    </row>
    <row r="64" spans="1:40" x14ac:dyDescent="0.2">
      <c r="A64" t="s">
        <v>459</v>
      </c>
      <c r="B64" t="s">
        <v>28</v>
      </c>
      <c r="D64" s="2">
        <v>100.367689364393</v>
      </c>
      <c r="F64" s="2">
        <v>100.08023528609</v>
      </c>
      <c r="H64" s="2">
        <v>-0.28745407830299996</v>
      </c>
      <c r="J64" s="1">
        <v>-2.8640101224147417E-3</v>
      </c>
      <c r="L64" s="2">
        <v>100.324988544676</v>
      </c>
      <c r="N64" s="2">
        <v>-4.270081971699824E-2</v>
      </c>
      <c r="P64" s="1">
        <v>-4.2544388525244878E-4</v>
      </c>
      <c r="R64" s="2">
        <v>100.376693125397</v>
      </c>
      <c r="T64" s="2">
        <v>9.0037610039956917E-3</v>
      </c>
      <c r="V64" s="1">
        <v>8.970776413220803E-5</v>
      </c>
      <c r="X64" s="2">
        <v>100.15593155057401</v>
      </c>
      <c r="Z64" s="2">
        <v>-0.21175781381899128</v>
      </c>
      <c r="AB64" s="1">
        <v>-2.1098205524109201E-3</v>
      </c>
      <c r="AD64" s="2">
        <v>100.30606495568199</v>
      </c>
      <c r="AF64" s="2">
        <v>-6.1624408711011824E-2</v>
      </c>
      <c r="AH64" s="1">
        <v>-6.1398652396270109E-4</v>
      </c>
      <c r="AJ64" s="2">
        <v>99.685217636910011</v>
      </c>
      <c r="AL64" s="2">
        <v>-0.68247172748299079</v>
      </c>
      <c r="AN64" s="1">
        <v>-6.7997154443321106E-3</v>
      </c>
    </row>
    <row r="65" spans="1:40" x14ac:dyDescent="0.2">
      <c r="A65" t="s">
        <v>460</v>
      </c>
      <c r="B65" t="s">
        <v>29</v>
      </c>
      <c r="D65" s="2">
        <v>94.521838504875006</v>
      </c>
      <c r="F65" s="2">
        <v>94.016978498991989</v>
      </c>
      <c r="H65" s="2">
        <v>-0.50486000588301749</v>
      </c>
      <c r="J65" s="1">
        <v>-5.3411995986195199E-3</v>
      </c>
      <c r="L65" s="2">
        <v>94.455294298778995</v>
      </c>
      <c r="N65" s="2">
        <v>-6.6544206096011749E-2</v>
      </c>
      <c r="P65" s="1">
        <v>-7.0400879996192309E-4</v>
      </c>
      <c r="R65" s="2">
        <v>94.50485878307299</v>
      </c>
      <c r="T65" s="2">
        <v>-1.6979721802016456E-2</v>
      </c>
      <c r="V65" s="1">
        <v>-1.7963808227387283E-4</v>
      </c>
      <c r="X65" s="2">
        <v>94.176232556133996</v>
      </c>
      <c r="Z65" s="2">
        <v>-0.34560594874101014</v>
      </c>
      <c r="AB65" s="1">
        <v>-3.6563608390158997E-3</v>
      </c>
      <c r="AD65" s="2">
        <v>94.434130099401997</v>
      </c>
      <c r="AF65" s="2">
        <v>-8.7708405473009066E-2</v>
      </c>
      <c r="AH65" s="1">
        <v>-9.2791683763626188E-4</v>
      </c>
      <c r="AJ65" s="2">
        <v>93.395144526254001</v>
      </c>
      <c r="AL65" s="2">
        <v>-1.126693978621006</v>
      </c>
      <c r="AN65" s="1">
        <v>-1.1919932964093756E-2</v>
      </c>
    </row>
    <row r="66" spans="1:40" x14ac:dyDescent="0.2">
      <c r="A66" t="s">
        <v>461</v>
      </c>
      <c r="B66" t="s">
        <v>30</v>
      </c>
      <c r="D66" s="2">
        <v>62.898102041429993</v>
      </c>
      <c r="F66" s="2">
        <v>62.549905084726994</v>
      </c>
      <c r="H66" s="2">
        <v>-0.34819695670299922</v>
      </c>
      <c r="J66" s="1">
        <v>-5.5358897232486819E-3</v>
      </c>
      <c r="L66" s="2">
        <v>62.855269824628003</v>
      </c>
      <c r="N66" s="2">
        <v>-4.2832216801990342E-2</v>
      </c>
      <c r="P66" s="1">
        <v>-6.8097788982213539E-4</v>
      </c>
      <c r="R66" s="2">
        <v>62.886225836018006</v>
      </c>
      <c r="T66" s="2">
        <v>-1.1876205411986973E-2</v>
      </c>
      <c r="V66" s="1">
        <v>-1.8881659424578985E-4</v>
      </c>
      <c r="X66" s="2">
        <v>62.686354491034997</v>
      </c>
      <c r="Z66" s="2">
        <v>-0.21174755039499615</v>
      </c>
      <c r="AB66" s="1">
        <v>-3.3665173275899702E-3</v>
      </c>
      <c r="AD66" s="2">
        <v>62.848557037729002</v>
      </c>
      <c r="AF66" s="2">
        <v>-4.9545003700991685E-2</v>
      </c>
      <c r="AH66" s="1">
        <v>-7.8770268248089855E-4</v>
      </c>
      <c r="AJ66" s="2">
        <v>62.169752485743004</v>
      </c>
      <c r="AL66" s="2">
        <v>-0.72834955568698945</v>
      </c>
      <c r="AN66" s="1">
        <v>-1.1579833604633046E-2</v>
      </c>
    </row>
    <row r="67" spans="1:40" x14ac:dyDescent="0.2">
      <c r="A67" t="s">
        <v>462</v>
      </c>
      <c r="B67" t="s">
        <v>31</v>
      </c>
      <c r="D67" s="2">
        <v>155.42003793412502</v>
      </c>
      <c r="F67" s="2">
        <v>155.254978067026</v>
      </c>
      <c r="H67" s="2">
        <v>-0.16505986709901777</v>
      </c>
      <c r="J67" s="1">
        <v>-1.0620243650241456E-3</v>
      </c>
      <c r="L67" s="2">
        <v>155.42003793412502</v>
      </c>
      <c r="N67" s="2">
        <v>0</v>
      </c>
      <c r="P67" s="1">
        <v>0</v>
      </c>
      <c r="R67" s="2">
        <v>155.42003793412502</v>
      </c>
      <c r="T67" s="2">
        <v>0</v>
      </c>
      <c r="V67" s="1">
        <v>0</v>
      </c>
      <c r="X67" s="2">
        <v>155.254978067026</v>
      </c>
      <c r="Z67" s="2">
        <v>-0.16505986709901777</v>
      </c>
      <c r="AB67" s="1">
        <v>-1.0620243650241456E-3</v>
      </c>
      <c r="AD67" s="2">
        <v>155.42003793412502</v>
      </c>
      <c r="AF67" s="2">
        <v>0</v>
      </c>
      <c r="AH67" s="1">
        <v>0</v>
      </c>
      <c r="AJ67" s="2">
        <v>154.924858332827</v>
      </c>
      <c r="AL67" s="2">
        <v>-0.49517960129801963</v>
      </c>
      <c r="AN67" s="1">
        <v>-3.1860730950786548E-3</v>
      </c>
    </row>
    <row r="68" spans="1:40" x14ac:dyDescent="0.2">
      <c r="A68" t="s">
        <v>463</v>
      </c>
      <c r="B68" t="s">
        <v>32</v>
      </c>
      <c r="D68" s="2">
        <v>62.940333093326004</v>
      </c>
      <c r="F68" s="2">
        <v>62.873775002819997</v>
      </c>
      <c r="H68" s="2">
        <v>-6.6558090506006806E-2</v>
      </c>
      <c r="J68" s="1">
        <v>-1.0574791589888237E-3</v>
      </c>
      <c r="L68" s="2">
        <v>62.940333093326004</v>
      </c>
      <c r="N68" s="2">
        <v>0</v>
      </c>
      <c r="P68" s="1">
        <v>0</v>
      </c>
      <c r="R68" s="2">
        <v>62.940333093326004</v>
      </c>
      <c r="T68" s="2">
        <v>0</v>
      </c>
      <c r="V68" s="1">
        <v>0</v>
      </c>
      <c r="X68" s="2">
        <v>62.873775002819997</v>
      </c>
      <c r="Z68" s="2">
        <v>-6.6558090506006806E-2</v>
      </c>
      <c r="AB68" s="1">
        <v>-1.0574791589888237E-3</v>
      </c>
      <c r="AD68" s="2">
        <v>62.940333093326004</v>
      </c>
      <c r="AF68" s="2">
        <v>0</v>
      </c>
      <c r="AH68" s="1">
        <v>0</v>
      </c>
      <c r="AJ68" s="2">
        <v>62.740658821808999</v>
      </c>
      <c r="AL68" s="2">
        <v>-0.19967427151700434</v>
      </c>
      <c r="AN68" s="1">
        <v>-3.1724374769503275E-3</v>
      </c>
    </row>
    <row r="70" spans="1:40" x14ac:dyDescent="0.2">
      <c r="A70" t="s">
        <v>464</v>
      </c>
      <c r="B70" t="s">
        <v>33</v>
      </c>
      <c r="D70" s="2">
        <v>116.006464562568</v>
      </c>
      <c r="F70" s="2">
        <v>115.52648877637499</v>
      </c>
      <c r="H70" s="2">
        <v>-0.47997578619300896</v>
      </c>
      <c r="J70" s="1">
        <v>-4.1374917165425242E-3</v>
      </c>
      <c r="L70" s="2">
        <v>115.944218258839</v>
      </c>
      <c r="N70" s="2">
        <v>-6.2246303728997532E-2</v>
      </c>
      <c r="P70" s="1">
        <v>-5.3657616378288155E-4</v>
      </c>
      <c r="R70" s="2">
        <v>115.99558234359101</v>
      </c>
      <c r="T70" s="2">
        <v>-1.0882218976988156E-2</v>
      </c>
      <c r="V70" s="1">
        <v>-9.3807004790830769E-5</v>
      </c>
      <c r="X70" s="2">
        <v>115.651845505447</v>
      </c>
      <c r="Z70" s="2">
        <v>-0.35461905712099906</v>
      </c>
      <c r="AB70" s="1">
        <v>-3.0568904798381779E-3</v>
      </c>
      <c r="AD70" s="2">
        <v>115.914941867834</v>
      </c>
      <c r="AF70" s="2">
        <v>-9.1522694733995991E-2</v>
      </c>
      <c r="AH70" s="1">
        <v>-7.8894478061292258E-4</v>
      </c>
      <c r="AJ70" s="2">
        <v>114.88633260767899</v>
      </c>
      <c r="AL70" s="2">
        <v>-1.1201319548890041</v>
      </c>
      <c r="AN70" s="1">
        <v>-9.6557718495494851E-3</v>
      </c>
    </row>
    <row r="71" spans="1:40" x14ac:dyDescent="0.2">
      <c r="A71" t="s">
        <v>465</v>
      </c>
      <c r="B71" t="s">
        <v>34</v>
      </c>
      <c r="D71" s="2">
        <v>135.49522700858199</v>
      </c>
      <c r="F71" s="2">
        <v>135.35074460900898</v>
      </c>
      <c r="H71" s="2">
        <v>-0.14448239957300757</v>
      </c>
      <c r="J71" s="1">
        <v>-1.0663283332028835E-3</v>
      </c>
      <c r="L71" s="2">
        <v>135.49522700858199</v>
      </c>
      <c r="N71" s="2">
        <v>0</v>
      </c>
      <c r="P71" s="1">
        <v>0</v>
      </c>
      <c r="R71" s="2">
        <v>135.49522700858199</v>
      </c>
      <c r="T71" s="2">
        <v>0</v>
      </c>
      <c r="V71" s="1">
        <v>0</v>
      </c>
      <c r="X71" s="2">
        <v>135.35074460900898</v>
      </c>
      <c r="Z71" s="2">
        <v>-0.14448239957300757</v>
      </c>
      <c r="AB71" s="1">
        <v>-1.0663283332028835E-3</v>
      </c>
      <c r="AD71" s="2">
        <v>135.49522700858199</v>
      </c>
      <c r="AF71" s="2">
        <v>0</v>
      </c>
      <c r="AH71" s="1">
        <v>0</v>
      </c>
      <c r="AJ71" s="2">
        <v>135.06177980986402</v>
      </c>
      <c r="AL71" s="2">
        <v>-0.4334471987179711</v>
      </c>
      <c r="AN71" s="1">
        <v>-3.1989849996008897E-3</v>
      </c>
    </row>
    <row r="72" spans="1:40" x14ac:dyDescent="0.2">
      <c r="A72" t="s">
        <v>466</v>
      </c>
      <c r="B72" t="s">
        <v>35</v>
      </c>
      <c r="D72" s="2">
        <v>125.324339972408</v>
      </c>
      <c r="F72" s="2">
        <v>124.898582457278</v>
      </c>
      <c r="H72" s="2">
        <v>-0.42575751513000171</v>
      </c>
      <c r="J72" s="1">
        <v>-3.3972452216683409E-3</v>
      </c>
      <c r="L72" s="2">
        <v>125.25687582800799</v>
      </c>
      <c r="N72" s="2">
        <v>-6.7464144400005921E-2</v>
      </c>
      <c r="P72" s="1">
        <v>-5.3831637505419262E-4</v>
      </c>
      <c r="R72" s="2">
        <v>125.32649848152801</v>
      </c>
      <c r="T72" s="2">
        <v>2.1585091200080342E-3</v>
      </c>
      <c r="V72" s="1">
        <v>1.722338310725005E-5</v>
      </c>
      <c r="X72" s="2">
        <v>124.981811888599</v>
      </c>
      <c r="Z72" s="2">
        <v>-0.34252808380900035</v>
      </c>
      <c r="AB72" s="1">
        <v>-2.7331329563308527E-3</v>
      </c>
      <c r="AD72" s="2">
        <v>125.218806036914</v>
      </c>
      <c r="AF72" s="2">
        <v>-0.10553393549399459</v>
      </c>
      <c r="AH72" s="1">
        <v>-8.420865054404391E-4</v>
      </c>
      <c r="AJ72" s="2">
        <v>124.31283021719</v>
      </c>
      <c r="AL72" s="2">
        <v>-1.0115097552180004</v>
      </c>
      <c r="AN72" s="1">
        <v>-8.07113570628578E-3</v>
      </c>
    </row>
    <row r="73" spans="1:40" x14ac:dyDescent="0.2">
      <c r="A73" t="s">
        <v>467</v>
      </c>
      <c r="B73" t="s">
        <v>36</v>
      </c>
      <c r="D73" s="2">
        <v>143.78339696236301</v>
      </c>
      <c r="F73" s="2">
        <v>143.630890588754</v>
      </c>
      <c r="H73" s="2">
        <v>-0.15250637360901464</v>
      </c>
      <c r="J73" s="1">
        <v>-1.0606674819967912E-3</v>
      </c>
      <c r="L73" s="2">
        <v>143.78339696236301</v>
      </c>
      <c r="N73" s="2">
        <v>0</v>
      </c>
      <c r="P73" s="1">
        <v>0</v>
      </c>
      <c r="R73" s="2">
        <v>143.78339696236301</v>
      </c>
      <c r="T73" s="2">
        <v>0</v>
      </c>
      <c r="V73" s="1">
        <v>0</v>
      </c>
      <c r="X73" s="2">
        <v>143.630890588754</v>
      </c>
      <c r="Z73" s="2">
        <v>-0.15250637360901464</v>
      </c>
      <c r="AB73" s="1">
        <v>-1.0606674819967912E-3</v>
      </c>
      <c r="AD73" s="2">
        <v>143.78339696236301</v>
      </c>
      <c r="AF73" s="2">
        <v>0</v>
      </c>
      <c r="AH73" s="1">
        <v>0</v>
      </c>
      <c r="AJ73" s="2">
        <v>143.325877841535</v>
      </c>
      <c r="AL73" s="2">
        <v>-0.45751912082801027</v>
      </c>
      <c r="AN73" s="1">
        <v>-3.182002445997094E-3</v>
      </c>
    </row>
    <row r="74" spans="1:40" x14ac:dyDescent="0.2">
      <c r="A74" t="s">
        <v>468</v>
      </c>
      <c r="B74" t="s">
        <v>37</v>
      </c>
      <c r="D74" s="2">
        <v>67.195525217069999</v>
      </c>
      <c r="F74" s="2">
        <v>66.846958209893998</v>
      </c>
      <c r="H74" s="2">
        <v>-0.3485670071760012</v>
      </c>
      <c r="J74" s="1">
        <v>-5.1873544562674699E-3</v>
      </c>
      <c r="L74" s="2">
        <v>67.142982532542007</v>
      </c>
      <c r="N74" s="2">
        <v>-5.2542684527992378E-2</v>
      </c>
      <c r="P74" s="1">
        <v>-7.8193725487310734E-4</v>
      </c>
      <c r="R74" s="2">
        <v>67.18595475080501</v>
      </c>
      <c r="T74" s="2">
        <v>-9.5704662649893635E-3</v>
      </c>
      <c r="V74" s="1">
        <v>-1.4242713683794723E-4</v>
      </c>
      <c r="X74" s="2">
        <v>66.942329312490003</v>
      </c>
      <c r="Z74" s="2">
        <v>-0.25319590457999652</v>
      </c>
      <c r="AB74" s="1">
        <v>-3.7680471097155136E-3</v>
      </c>
      <c r="AD74" s="2">
        <v>67.126192932563001</v>
      </c>
      <c r="AF74" s="2">
        <v>-6.9332284506998576E-2</v>
      </c>
      <c r="AH74" s="1">
        <v>-1.0317991307163079E-3</v>
      </c>
      <c r="AJ74" s="2">
        <v>66.415315424756002</v>
      </c>
      <c r="AL74" s="2">
        <v>-0.78020979231399679</v>
      </c>
      <c r="AN74" s="1">
        <v>-1.1611037934350373E-2</v>
      </c>
    </row>
    <row r="76" spans="1:40" x14ac:dyDescent="0.2">
      <c r="A76" t="s">
        <v>469</v>
      </c>
      <c r="B76" t="s">
        <v>38</v>
      </c>
      <c r="D76" s="2">
        <v>54.0431022912</v>
      </c>
      <c r="F76" s="2">
        <v>53.720101259490001</v>
      </c>
      <c r="H76" s="2">
        <v>-0.32300103170999961</v>
      </c>
      <c r="J76" s="1">
        <v>-5.9767300176362158E-3</v>
      </c>
      <c r="L76" s="2">
        <v>53.997939488433005</v>
      </c>
      <c r="N76" s="2">
        <v>-4.5162802766995469E-2</v>
      </c>
      <c r="P76" s="1">
        <v>-8.3568116655563388E-4</v>
      </c>
      <c r="R76" s="2">
        <v>54.027918229298002</v>
      </c>
      <c r="T76" s="2">
        <v>-1.5184061901997836E-2</v>
      </c>
      <c r="V76" s="1">
        <v>-2.8096207024129889E-4</v>
      </c>
      <c r="X76" s="2">
        <v>53.839196472939001</v>
      </c>
      <c r="Z76" s="2">
        <v>-0.20390581826099918</v>
      </c>
      <c r="AB76" s="1">
        <v>-3.7730220808253226E-3</v>
      </c>
      <c r="AD76" s="2">
        <v>53.993268000223999</v>
      </c>
      <c r="AF76" s="2">
        <v>-4.9834290976001228E-2</v>
      </c>
      <c r="AH76" s="1">
        <v>-9.2212121183346454E-4</v>
      </c>
      <c r="AJ76" s="2">
        <v>53.373812803778002</v>
      </c>
      <c r="AL76" s="2">
        <v>-0.66928948742199879</v>
      </c>
      <c r="AN76" s="1">
        <v>-1.2384364683871621E-2</v>
      </c>
    </row>
    <row r="77" spans="1:40" x14ac:dyDescent="0.2">
      <c r="A77" t="s">
        <v>470</v>
      </c>
      <c r="B77" t="s">
        <v>39</v>
      </c>
      <c r="D77" s="2">
        <v>80.535587761277</v>
      </c>
      <c r="F77" s="2">
        <v>80.233248345993999</v>
      </c>
      <c r="H77" s="2">
        <v>-0.30233941528300079</v>
      </c>
      <c r="J77" s="1">
        <v>-3.7541095022388497E-3</v>
      </c>
      <c r="L77" s="2">
        <v>80.494989411753991</v>
      </c>
      <c r="N77" s="2">
        <v>-4.0598349523008892E-2</v>
      </c>
      <c r="P77" s="1">
        <v>-5.0410446675263883E-4</v>
      </c>
      <c r="R77" s="2">
        <v>80.524872121342</v>
      </c>
      <c r="T77" s="2">
        <v>-1.0715639935000354E-2</v>
      </c>
      <c r="V77" s="1">
        <v>-1.3305471820437414E-4</v>
      </c>
      <c r="X77" s="2">
        <v>80.305215380110994</v>
      </c>
      <c r="Z77" s="2">
        <v>-0.23037238116600633</v>
      </c>
      <c r="AB77" s="1">
        <v>-2.8605041270559103E-3</v>
      </c>
      <c r="AD77" s="2">
        <v>80.477262615036992</v>
      </c>
      <c r="AF77" s="2">
        <v>-5.8325146240008507E-2</v>
      </c>
      <c r="AH77" s="1">
        <v>-7.2421581391937532E-4</v>
      </c>
      <c r="AJ77" s="2">
        <v>79.797432375070002</v>
      </c>
      <c r="AL77" s="2">
        <v>-0.73815538620699783</v>
      </c>
      <c r="AN77" s="1">
        <v>-9.1655801705332138E-3</v>
      </c>
    </row>
    <row r="78" spans="1:40" x14ac:dyDescent="0.2">
      <c r="A78" t="s">
        <v>471</v>
      </c>
      <c r="B78" t="s">
        <v>40</v>
      </c>
      <c r="D78" s="2">
        <v>84.009865812781001</v>
      </c>
      <c r="F78" s="2">
        <v>83.822514929717997</v>
      </c>
      <c r="H78" s="2">
        <v>-0.1873508830630044</v>
      </c>
      <c r="J78" s="1">
        <v>-2.2301057292547352E-3</v>
      </c>
      <c r="L78" s="2">
        <v>83.978115294835007</v>
      </c>
      <c r="N78" s="2">
        <v>-3.1750517945994261E-2</v>
      </c>
      <c r="P78" s="1">
        <v>-3.7793796762812868E-4</v>
      </c>
      <c r="R78" s="2">
        <v>84.003442255903011</v>
      </c>
      <c r="T78" s="2">
        <v>-6.4235568779906771E-3</v>
      </c>
      <c r="V78" s="1">
        <v>-7.6461934748304488E-5</v>
      </c>
      <c r="X78" s="2">
        <v>83.822514929717997</v>
      </c>
      <c r="Z78" s="2">
        <v>-0.1873508830630044</v>
      </c>
      <c r="AB78" s="1">
        <v>-2.2301057292547352E-3</v>
      </c>
      <c r="AD78" s="2">
        <v>83.955559615862001</v>
      </c>
      <c r="AF78" s="2">
        <v>-5.4306196919000627E-2</v>
      </c>
      <c r="AH78" s="1">
        <v>-6.4642642139226762E-4</v>
      </c>
      <c r="AJ78" s="2">
        <v>83.642504386227003</v>
      </c>
      <c r="AL78" s="2">
        <v>-0.36736142655399817</v>
      </c>
      <c r="AN78" s="1">
        <v>-4.3728367257802351E-3</v>
      </c>
    </row>
    <row r="79" spans="1:40" x14ac:dyDescent="0.2">
      <c r="A79" t="s">
        <v>472</v>
      </c>
      <c r="B79" t="s">
        <v>41</v>
      </c>
      <c r="D79" s="2">
        <v>37.320569897776004</v>
      </c>
      <c r="F79" s="2">
        <v>37.066390645302</v>
      </c>
      <c r="H79" s="2">
        <v>-0.25417925247400319</v>
      </c>
      <c r="J79" s="1">
        <v>-6.8107012612674536E-3</v>
      </c>
      <c r="L79" s="2">
        <v>37.295828497442997</v>
      </c>
      <c r="N79" s="2">
        <v>-2.4741400333006425E-2</v>
      </c>
      <c r="P79" s="1">
        <v>-6.6294272570796965E-4</v>
      </c>
      <c r="R79" s="2">
        <v>37.306956122991998</v>
      </c>
      <c r="T79" s="2">
        <v>-1.3613774784005273E-2</v>
      </c>
      <c r="V79" s="1">
        <v>-3.6477939166777143E-4</v>
      </c>
      <c r="X79" s="2">
        <v>37.151877662029001</v>
      </c>
      <c r="Z79" s="2">
        <v>-0.16869223574700243</v>
      </c>
      <c r="AB79" s="1">
        <v>-4.5200873461756835E-3</v>
      </c>
      <c r="AD79" s="2">
        <v>37.286081290417997</v>
      </c>
      <c r="AF79" s="2">
        <v>-3.4488607358007073E-2</v>
      </c>
      <c r="AH79" s="1">
        <v>-9.2411791814739428E-4</v>
      </c>
      <c r="AJ79" s="2">
        <v>36.988310659501998</v>
      </c>
      <c r="AL79" s="2">
        <v>-0.3322592382740055</v>
      </c>
      <c r="AN79" s="1">
        <v>-8.9028447096089324E-3</v>
      </c>
    </row>
    <row r="80" spans="1:40" x14ac:dyDescent="0.2">
      <c r="A80" t="s">
        <v>473</v>
      </c>
      <c r="B80" t="s">
        <v>42</v>
      </c>
      <c r="D80" s="2">
        <v>62.021313732655003</v>
      </c>
      <c r="F80" s="2">
        <v>61.955131926106993</v>
      </c>
      <c r="H80" s="2">
        <v>-6.6181806548009092E-2</v>
      </c>
      <c r="J80" s="1">
        <v>-1.0670816621732335E-3</v>
      </c>
      <c r="L80" s="2">
        <v>62.021313732655003</v>
      </c>
      <c r="N80" s="2">
        <v>0</v>
      </c>
      <c r="P80" s="1">
        <v>0</v>
      </c>
      <c r="R80" s="2">
        <v>62.021313732655003</v>
      </c>
      <c r="T80" s="2">
        <v>0</v>
      </c>
      <c r="V80" s="1">
        <v>0</v>
      </c>
      <c r="X80" s="2">
        <v>61.955131926106993</v>
      </c>
      <c r="Z80" s="2">
        <v>-6.6181806548009092E-2</v>
      </c>
      <c r="AB80" s="1">
        <v>-1.0670816621732335E-3</v>
      </c>
      <c r="AD80" s="2">
        <v>62.021313732655003</v>
      </c>
      <c r="AF80" s="2">
        <v>0</v>
      </c>
      <c r="AH80" s="1">
        <v>0</v>
      </c>
      <c r="AJ80" s="2">
        <v>61.822768313010997</v>
      </c>
      <c r="AL80" s="2">
        <v>-0.19854541964400596</v>
      </c>
      <c r="AN80" s="1">
        <v>-3.2012449865193569E-3</v>
      </c>
    </row>
    <row r="82" spans="1:40" x14ac:dyDescent="0.2">
      <c r="A82" t="s">
        <v>474</v>
      </c>
      <c r="B82" t="s">
        <v>43</v>
      </c>
      <c r="D82" s="2">
        <v>204.53771066852701</v>
      </c>
      <c r="F82" s="2">
        <v>204.318758754198</v>
      </c>
      <c r="H82" s="2">
        <v>-0.21895191432901129</v>
      </c>
      <c r="J82" s="1">
        <v>-1.0704721081182134E-3</v>
      </c>
      <c r="L82" s="2">
        <v>204.53771066852701</v>
      </c>
      <c r="N82" s="2">
        <v>0</v>
      </c>
      <c r="P82" s="1">
        <v>0</v>
      </c>
      <c r="R82" s="2">
        <v>204.53771066852701</v>
      </c>
      <c r="T82" s="2">
        <v>0</v>
      </c>
      <c r="V82" s="1">
        <v>0</v>
      </c>
      <c r="X82" s="2">
        <v>204.318758754198</v>
      </c>
      <c r="Z82" s="2">
        <v>-0.21895191432901129</v>
      </c>
      <c r="AB82" s="1">
        <v>-1.0704721081182134E-3</v>
      </c>
      <c r="AD82" s="2">
        <v>204.53771066852701</v>
      </c>
      <c r="AF82" s="2">
        <v>0</v>
      </c>
      <c r="AH82" s="1">
        <v>0</v>
      </c>
      <c r="AJ82" s="2">
        <v>203.880854925541</v>
      </c>
      <c r="AL82" s="2">
        <v>-0.65685574298601068</v>
      </c>
      <c r="AN82" s="1">
        <v>-3.2114163243496378E-3</v>
      </c>
    </row>
    <row r="83" spans="1:40" x14ac:dyDescent="0.2">
      <c r="A83" t="s">
        <v>475</v>
      </c>
      <c r="B83" t="s">
        <v>44</v>
      </c>
      <c r="D83" s="2">
        <v>96.148277229995003</v>
      </c>
      <c r="F83" s="2">
        <v>95.726342138248</v>
      </c>
      <c r="H83" s="2">
        <v>-0.42193509174700239</v>
      </c>
      <c r="J83" s="1">
        <v>-4.3883791150796918E-3</v>
      </c>
      <c r="L83" s="2">
        <v>96.088360599455996</v>
      </c>
      <c r="N83" s="2">
        <v>-5.9916630539007087E-2</v>
      </c>
      <c r="P83" s="1">
        <v>-6.2316904956790146E-4</v>
      </c>
      <c r="R83" s="2">
        <v>96.142958775236991</v>
      </c>
      <c r="T83" s="2">
        <v>-5.3184547580116259E-3</v>
      </c>
      <c r="V83" s="1">
        <v>-5.5315133159270463E-5</v>
      </c>
      <c r="X83" s="2">
        <v>95.818540728480997</v>
      </c>
      <c r="Z83" s="2">
        <v>-0.32973650151400591</v>
      </c>
      <c r="AB83" s="1">
        <v>-3.4294582390202132E-3</v>
      </c>
      <c r="AD83" s="2">
        <v>96.053839034700999</v>
      </c>
      <c r="AF83" s="2">
        <v>-9.4438195294003435E-2</v>
      </c>
      <c r="AH83" s="1">
        <v>-9.822141177641601E-4</v>
      </c>
      <c r="AJ83" s="2">
        <v>95.193468254980004</v>
      </c>
      <c r="AL83" s="2">
        <v>-0.9548089750149984</v>
      </c>
      <c r="AN83" s="1">
        <v>-9.9305884881432938E-3</v>
      </c>
    </row>
    <row r="84" spans="1:40" x14ac:dyDescent="0.2">
      <c r="A84" t="s">
        <v>476</v>
      </c>
      <c r="B84" t="s">
        <v>45</v>
      </c>
      <c r="D84" s="2">
        <v>30.111327614911001</v>
      </c>
      <c r="F84" s="2">
        <v>30.080928601946997</v>
      </c>
      <c r="H84" s="2">
        <v>-3.0399012964004157E-2</v>
      </c>
      <c r="J84" s="1">
        <v>-1.0095540572894134E-3</v>
      </c>
      <c r="L84" s="2">
        <v>30.111327614911001</v>
      </c>
      <c r="N84" s="2">
        <v>0</v>
      </c>
      <c r="P84" s="1">
        <v>0</v>
      </c>
      <c r="R84" s="2">
        <v>30.111327614911001</v>
      </c>
      <c r="T84" s="2">
        <v>0</v>
      </c>
      <c r="V84" s="1">
        <v>0</v>
      </c>
      <c r="X84" s="2">
        <v>30.080928601946997</v>
      </c>
      <c r="Z84" s="2">
        <v>-3.0399012964004157E-2</v>
      </c>
      <c r="AB84" s="1">
        <v>-1.0095540572894134E-3</v>
      </c>
      <c r="AD84" s="2">
        <v>30.111327614911001</v>
      </c>
      <c r="AF84" s="2">
        <v>0</v>
      </c>
      <c r="AH84" s="1">
        <v>0</v>
      </c>
      <c r="AJ84" s="2">
        <v>30.020130576021</v>
      </c>
      <c r="AL84" s="2">
        <v>-9.1197038890001636E-2</v>
      </c>
      <c r="AN84" s="1">
        <v>-3.0286621718014603E-3</v>
      </c>
    </row>
    <row r="85" spans="1:40" x14ac:dyDescent="0.2">
      <c r="A85" t="s">
        <v>477</v>
      </c>
      <c r="B85" t="s">
        <v>46</v>
      </c>
      <c r="D85" s="2">
        <v>51.712208546085996</v>
      </c>
      <c r="F85" s="2">
        <v>51.657458896476001</v>
      </c>
      <c r="H85" s="2">
        <v>-5.4749649609995288E-2</v>
      </c>
      <c r="J85" s="1">
        <v>-1.0587374074577055E-3</v>
      </c>
      <c r="L85" s="2">
        <v>51.712208546085996</v>
      </c>
      <c r="N85" s="2">
        <v>0</v>
      </c>
      <c r="P85" s="1">
        <v>0</v>
      </c>
      <c r="R85" s="2">
        <v>51.712208546085996</v>
      </c>
      <c r="T85" s="2">
        <v>0</v>
      </c>
      <c r="V85" s="1">
        <v>0</v>
      </c>
      <c r="X85" s="2">
        <v>51.657458896476001</v>
      </c>
      <c r="Z85" s="2">
        <v>-5.4749649609995288E-2</v>
      </c>
      <c r="AB85" s="1">
        <v>-1.0587374074577055E-3</v>
      </c>
      <c r="AD85" s="2">
        <v>51.712208546085996</v>
      </c>
      <c r="AF85" s="2">
        <v>0</v>
      </c>
      <c r="AH85" s="1">
        <v>0</v>
      </c>
      <c r="AJ85" s="2">
        <v>51.547959597258</v>
      </c>
      <c r="AL85" s="2">
        <v>-0.16424894882799634</v>
      </c>
      <c r="AN85" s="1">
        <v>-3.1762122223346436E-3</v>
      </c>
    </row>
    <row r="86" spans="1:40" x14ac:dyDescent="0.2">
      <c r="A86" t="s">
        <v>478</v>
      </c>
      <c r="B86" t="s">
        <v>47</v>
      </c>
      <c r="D86" s="2">
        <v>118.23579087188099</v>
      </c>
      <c r="F86" s="2">
        <v>118.013555128993</v>
      </c>
      <c r="H86" s="2">
        <v>-0.22223574288798886</v>
      </c>
      <c r="J86" s="1">
        <v>-1.8795978886697775E-3</v>
      </c>
      <c r="L86" s="2">
        <v>118.19888884065699</v>
      </c>
      <c r="N86" s="2">
        <v>-3.6902031224002485E-2</v>
      </c>
      <c r="P86" s="1">
        <v>-3.1210542046434251E-4</v>
      </c>
      <c r="R86" s="2">
        <v>118.24289979379401</v>
      </c>
      <c r="T86" s="2">
        <v>7.1089219130158199E-3</v>
      </c>
      <c r="V86" s="1">
        <v>6.0124957600351061E-5</v>
      </c>
      <c r="X86" s="2">
        <v>118.013555128993</v>
      </c>
      <c r="Z86" s="2">
        <v>-0.22223574288798886</v>
      </c>
      <c r="AB86" s="1">
        <v>-1.8795978886697775E-3</v>
      </c>
      <c r="AD86" s="2">
        <v>118.17436847354101</v>
      </c>
      <c r="AF86" s="2">
        <v>-6.1422398339985307E-2</v>
      </c>
      <c r="AH86" s="1">
        <v>-5.1949073869300667E-4</v>
      </c>
      <c r="AJ86" s="2">
        <v>117.763116253039</v>
      </c>
      <c r="AL86" s="2">
        <v>-0.47267461884199236</v>
      </c>
      <c r="AN86" s="1">
        <v>-3.9977287364210837E-3</v>
      </c>
    </row>
    <row r="88" spans="1:40" x14ac:dyDescent="0.2">
      <c r="A88" t="s">
        <v>445</v>
      </c>
      <c r="B88" t="s">
        <v>8</v>
      </c>
      <c r="D88" s="2">
        <v>2165.2375403012702</v>
      </c>
      <c r="F88" s="2">
        <v>2165.8485601125499</v>
      </c>
      <c r="H88" s="2">
        <v>0.6110198112796752</v>
      </c>
      <c r="J88" s="1">
        <v>2.8219527876588457E-4</v>
      </c>
      <c r="L88" s="2">
        <v>2165.2440474699897</v>
      </c>
      <c r="N88" s="2">
        <v>6.507168719508627E-3</v>
      </c>
      <c r="P88" s="1">
        <v>3.0052909199991156E-6</v>
      </c>
      <c r="R88" s="2">
        <v>2163.2695243634803</v>
      </c>
      <c r="T88" s="2">
        <v>-1.9680159377899145</v>
      </c>
      <c r="V88" s="1">
        <v>-9.0891456533498199E-4</v>
      </c>
      <c r="X88" s="2">
        <v>2165.48413833729</v>
      </c>
      <c r="Z88" s="2">
        <v>0.24659803601980457</v>
      </c>
      <c r="AB88" s="1">
        <v>1.1388959937646981E-4</v>
      </c>
      <c r="AD88" s="2">
        <v>2165.2017168577499</v>
      </c>
      <c r="AF88" s="2">
        <v>-3.582344352025757E-2</v>
      </c>
      <c r="AH88" s="1">
        <v>-1.6544809912760477E-5</v>
      </c>
      <c r="AJ88" s="2">
        <v>2164.0298578906204</v>
      </c>
      <c r="AL88" s="2">
        <v>-1.2076824106497952</v>
      </c>
      <c r="AN88" s="1">
        <v>-5.5775977839445676E-4</v>
      </c>
    </row>
    <row r="90" spans="1:40" x14ac:dyDescent="0.2">
      <c r="A90" t="s">
        <v>845</v>
      </c>
      <c r="B90" t="s">
        <v>846</v>
      </c>
      <c r="D90" s="2">
        <v>1906.1524522756399</v>
      </c>
      <c r="F90" s="2">
        <v>1906.1524522756399</v>
      </c>
      <c r="H90" s="2">
        <v>0</v>
      </c>
      <c r="J90" s="1">
        <v>0</v>
      </c>
      <c r="L90" s="2">
        <v>1906.1524522756399</v>
      </c>
      <c r="N90" s="2">
        <v>0</v>
      </c>
      <c r="P90" s="1">
        <v>0</v>
      </c>
      <c r="R90" s="2">
        <v>1906.1524522756399</v>
      </c>
      <c r="T90" s="2">
        <v>0</v>
      </c>
      <c r="V90" s="1">
        <v>0</v>
      </c>
      <c r="X90" s="2">
        <v>1906.1524522756399</v>
      </c>
      <c r="Z90" s="2">
        <v>0</v>
      </c>
      <c r="AB90" s="1">
        <v>0</v>
      </c>
      <c r="AD90" s="2">
        <v>1906.1524522756399</v>
      </c>
      <c r="AF90" s="2">
        <v>0</v>
      </c>
      <c r="AH90" s="1">
        <v>0</v>
      </c>
      <c r="AJ90" s="2">
        <v>1906.1524522756399</v>
      </c>
      <c r="AL90" s="2">
        <v>0</v>
      </c>
      <c r="AN90" s="1">
        <v>0</v>
      </c>
    </row>
    <row r="91" spans="1:40" x14ac:dyDescent="0.2">
      <c r="A91" t="s">
        <v>910</v>
      </c>
      <c r="B91" t="s">
        <v>904</v>
      </c>
      <c r="D91" s="2">
        <v>259.08508802562199</v>
      </c>
      <c r="F91" s="2">
        <v>259.69610783691098</v>
      </c>
      <c r="H91" s="2">
        <v>0.61101981128899752</v>
      </c>
      <c r="J91" s="1">
        <v>2.3583750649075227E-3</v>
      </c>
      <c r="L91" s="2">
        <v>259.09159519434701</v>
      </c>
      <c r="N91" s="2">
        <v>6.5071687250224386E-3</v>
      </c>
      <c r="P91" s="1">
        <v>2.5115952348361006E-5</v>
      </c>
      <c r="R91" s="2">
        <v>257.117072087834</v>
      </c>
      <c r="T91" s="2">
        <v>-1.9680159377879818</v>
      </c>
      <c r="V91" s="1">
        <v>-7.5960216498193699E-3</v>
      </c>
      <c r="X91" s="2">
        <v>259.33168606165003</v>
      </c>
      <c r="Z91" s="2">
        <v>0.24659803602804686</v>
      </c>
      <c r="AB91" s="1">
        <v>9.5180327786236689E-4</v>
      </c>
      <c r="AD91" s="2">
        <v>259.04926458210201</v>
      </c>
      <c r="AF91" s="2">
        <v>-3.5823443519973353E-2</v>
      </c>
      <c r="AH91" s="1">
        <v>-1.3826902888533138E-4</v>
      </c>
      <c r="AJ91" s="2">
        <v>257.87740561497503</v>
      </c>
      <c r="AL91" s="2">
        <v>-1.207682410646953</v>
      </c>
      <c r="AN91" s="1">
        <v>-4.6613350843546829E-3</v>
      </c>
    </row>
    <row r="93" spans="1:40" x14ac:dyDescent="0.2">
      <c r="B93" t="s">
        <v>48</v>
      </c>
    </row>
    <row r="94" spans="1:40" x14ac:dyDescent="0.2">
      <c r="A94" t="s">
        <v>479</v>
      </c>
      <c r="B94" t="s">
        <v>49</v>
      </c>
      <c r="D94" s="2">
        <v>119.75552202954701</v>
      </c>
      <c r="F94" s="2">
        <v>119.44405031214801</v>
      </c>
      <c r="H94" s="2">
        <v>-0.31147171739900159</v>
      </c>
      <c r="J94" s="1">
        <v>-2.6008964941270341E-3</v>
      </c>
      <c r="L94" s="2">
        <v>119.71362087537999</v>
      </c>
      <c r="N94" s="2">
        <v>-4.1901154167021559E-2</v>
      </c>
      <c r="P94" s="1">
        <v>-3.4988911957382126E-4</v>
      </c>
      <c r="R94" s="2">
        <v>119.757383011578</v>
      </c>
      <c r="T94" s="2">
        <v>1.860982030990499E-3</v>
      </c>
      <c r="V94" s="1">
        <v>1.5539843169247287E-5</v>
      </c>
      <c r="X94" s="2">
        <v>119.522550508515</v>
      </c>
      <c r="Z94" s="2">
        <v>-0.23297152103201313</v>
      </c>
      <c r="AB94" s="1">
        <v>-1.9453927224711409E-3</v>
      </c>
      <c r="AD94" s="2">
        <v>119.685833223562</v>
      </c>
      <c r="AF94" s="2">
        <v>-6.9688805985009594E-2</v>
      </c>
      <c r="AH94" s="1">
        <v>-5.8192561648902862E-4</v>
      </c>
      <c r="AJ94" s="2">
        <v>118.958902358725</v>
      </c>
      <c r="AL94" s="2">
        <v>-0.79661967082201102</v>
      </c>
      <c r="AN94" s="1">
        <v>-6.6520495867026727E-3</v>
      </c>
    </row>
    <row r="95" spans="1:40" x14ac:dyDescent="0.2">
      <c r="A95" t="s">
        <v>480</v>
      </c>
      <c r="B95" t="s">
        <v>50</v>
      </c>
      <c r="D95" s="2">
        <v>63.216715046414002</v>
      </c>
      <c r="F95" s="2">
        <v>63.026553104042996</v>
      </c>
      <c r="H95" s="2">
        <v>-0.19016194237100592</v>
      </c>
      <c r="J95" s="1">
        <v>-3.0080959162681604E-3</v>
      </c>
      <c r="L95" s="2">
        <v>63.187141355173999</v>
      </c>
      <c r="N95" s="2">
        <v>-2.9573691240003086E-2</v>
      </c>
      <c r="P95" s="1">
        <v>-4.6781442563552925E-4</v>
      </c>
      <c r="R95" s="2">
        <v>63.210920753393005</v>
      </c>
      <c r="T95" s="2">
        <v>-5.794293020997543E-3</v>
      </c>
      <c r="V95" s="1">
        <v>-9.1657610123261653E-5</v>
      </c>
      <c r="X95" s="2">
        <v>63.075723435261004</v>
      </c>
      <c r="Z95" s="2">
        <v>-0.14099161115299808</v>
      </c>
      <c r="AB95" s="1">
        <v>-2.2302900593534698E-3</v>
      </c>
      <c r="AD95" s="2">
        <v>63.180136347401003</v>
      </c>
      <c r="AF95" s="2">
        <v>-3.6578699012999039E-2</v>
      </c>
      <c r="AH95" s="1">
        <v>-5.7862384950155656E-4</v>
      </c>
      <c r="AJ95" s="2">
        <v>62.739848224933993</v>
      </c>
      <c r="AL95" s="2">
        <v>-0.4768668214800087</v>
      </c>
      <c r="AN95" s="1">
        <v>-7.5433660406095272E-3</v>
      </c>
    </row>
    <row r="96" spans="1:40" x14ac:dyDescent="0.2">
      <c r="A96" t="s">
        <v>481</v>
      </c>
      <c r="B96" t="s">
        <v>51</v>
      </c>
      <c r="D96" s="2">
        <v>330.41231689351702</v>
      </c>
      <c r="F96" s="2">
        <v>330.059282191688</v>
      </c>
      <c r="H96" s="2">
        <v>-0.35303470182901719</v>
      </c>
      <c r="J96" s="1">
        <v>-1.0684671356933427E-3</v>
      </c>
      <c r="L96" s="2">
        <v>330.41231689351702</v>
      </c>
      <c r="N96" s="2">
        <v>0</v>
      </c>
      <c r="P96" s="1">
        <v>0</v>
      </c>
      <c r="R96" s="2">
        <v>330.41231689351702</v>
      </c>
      <c r="T96" s="2">
        <v>0</v>
      </c>
      <c r="V96" s="1">
        <v>0</v>
      </c>
      <c r="X96" s="2">
        <v>330.059282191688</v>
      </c>
      <c r="Z96" s="2">
        <v>-0.35303470182901719</v>
      </c>
      <c r="AB96" s="1">
        <v>-1.0684671356933427E-3</v>
      </c>
      <c r="AD96" s="2">
        <v>330.41231689351702</v>
      </c>
      <c r="AF96" s="2">
        <v>0</v>
      </c>
      <c r="AH96" s="1">
        <v>0</v>
      </c>
      <c r="AJ96" s="2">
        <v>329.35321278803099</v>
      </c>
      <c r="AL96" s="2">
        <v>-1.0591041054860284</v>
      </c>
      <c r="AN96" s="1">
        <v>-3.2054014070769313E-3</v>
      </c>
    </row>
    <row r="97" spans="1:40" x14ac:dyDescent="0.2">
      <c r="A97" t="s">
        <v>482</v>
      </c>
      <c r="B97" t="s">
        <v>52</v>
      </c>
      <c r="D97" s="2">
        <v>115.145507014915</v>
      </c>
      <c r="F97" s="2">
        <v>114.889888167489</v>
      </c>
      <c r="H97" s="2">
        <v>-0.25561884742599261</v>
      </c>
      <c r="J97" s="1">
        <v>-2.2199637141975662E-3</v>
      </c>
      <c r="L97" s="2">
        <v>115.107752509191</v>
      </c>
      <c r="N97" s="2">
        <v>-3.7754505723995635E-2</v>
      </c>
      <c r="P97" s="1">
        <v>-3.2788518373630702E-4</v>
      </c>
      <c r="R97" s="2">
        <v>115.151531033526</v>
      </c>
      <c r="T97" s="2">
        <v>6.0240186110007699E-3</v>
      </c>
      <c r="V97" s="1">
        <v>5.2316575497995489E-5</v>
      </c>
      <c r="X97" s="2">
        <v>114.958603439805</v>
      </c>
      <c r="Z97" s="2">
        <v>-0.18690357510999434</v>
      </c>
      <c r="AB97" s="1">
        <v>-1.6231946860573933E-3</v>
      </c>
      <c r="AD97" s="2">
        <v>115.09208526344</v>
      </c>
      <c r="AF97" s="2">
        <v>-5.3421751474999724E-2</v>
      </c>
      <c r="AH97" s="1">
        <v>-4.6394994350999654E-4</v>
      </c>
      <c r="AJ97" s="2">
        <v>114.516391515908</v>
      </c>
      <c r="AL97" s="2">
        <v>-0.62911549900699981</v>
      </c>
      <c r="AN97" s="1">
        <v>-5.4636565100669486E-3</v>
      </c>
    </row>
    <row r="98" spans="1:40" x14ac:dyDescent="0.2">
      <c r="A98" t="s">
        <v>483</v>
      </c>
      <c r="B98" t="s">
        <v>53</v>
      </c>
      <c r="D98" s="2">
        <v>107.305122995286</v>
      </c>
      <c r="F98" s="2">
        <v>107.190130255117</v>
      </c>
      <c r="H98" s="2">
        <v>-0.11499274016900074</v>
      </c>
      <c r="J98" s="1">
        <v>-1.0716425922558466E-3</v>
      </c>
      <c r="L98" s="2">
        <v>107.305122995286</v>
      </c>
      <c r="N98" s="2">
        <v>0</v>
      </c>
      <c r="P98" s="1">
        <v>0</v>
      </c>
      <c r="R98" s="2">
        <v>107.305122995286</v>
      </c>
      <c r="T98" s="2">
        <v>0</v>
      </c>
      <c r="V98" s="1">
        <v>0</v>
      </c>
      <c r="X98" s="2">
        <v>107.190130255117</v>
      </c>
      <c r="Z98" s="2">
        <v>-0.11499274016900074</v>
      </c>
      <c r="AB98" s="1">
        <v>-1.0716425922558466E-3</v>
      </c>
      <c r="AD98" s="2">
        <v>107.305122995286</v>
      </c>
      <c r="AF98" s="2">
        <v>0</v>
      </c>
      <c r="AH98" s="1">
        <v>0</v>
      </c>
      <c r="AJ98" s="2">
        <v>106.96014477477799</v>
      </c>
      <c r="AL98" s="2">
        <v>-0.34497822050801119</v>
      </c>
      <c r="AN98" s="1">
        <v>-3.2149277767769425E-3</v>
      </c>
    </row>
    <row r="99" spans="1:40" x14ac:dyDescent="0.2">
      <c r="A99" t="s">
        <v>484</v>
      </c>
      <c r="B99" t="s">
        <v>54</v>
      </c>
      <c r="D99" s="2">
        <v>127.42014903899799</v>
      </c>
      <c r="F99" s="2">
        <v>127.28505513938799</v>
      </c>
      <c r="H99" s="2">
        <v>-0.1350938996099984</v>
      </c>
      <c r="J99" s="1">
        <v>-1.060223996195859E-3</v>
      </c>
      <c r="L99" s="2">
        <v>127.42014903899799</v>
      </c>
      <c r="N99" s="2">
        <v>0</v>
      </c>
      <c r="P99" s="1">
        <v>0</v>
      </c>
      <c r="R99" s="2">
        <v>127.42014903899799</v>
      </c>
      <c r="T99" s="2">
        <v>0</v>
      </c>
      <c r="V99" s="1">
        <v>0</v>
      </c>
      <c r="X99" s="2">
        <v>127.28505513938799</v>
      </c>
      <c r="Z99" s="2">
        <v>-0.1350938996099984</v>
      </c>
      <c r="AB99" s="1">
        <v>-1.060223996195859E-3</v>
      </c>
      <c r="AD99" s="2">
        <v>127.42014903899799</v>
      </c>
      <c r="AF99" s="2">
        <v>0</v>
      </c>
      <c r="AH99" s="1">
        <v>0</v>
      </c>
      <c r="AJ99" s="2">
        <v>127.014867340168</v>
      </c>
      <c r="AL99" s="2">
        <v>-0.40528169882999521</v>
      </c>
      <c r="AN99" s="1">
        <v>-3.1806719885875772E-3</v>
      </c>
    </row>
    <row r="100" spans="1:40" x14ac:dyDescent="0.2">
      <c r="A100" t="s">
        <v>485</v>
      </c>
      <c r="B100" t="s">
        <v>55</v>
      </c>
      <c r="D100" s="2">
        <v>82.677013651094001</v>
      </c>
      <c r="F100" s="2">
        <v>82.353661832026006</v>
      </c>
      <c r="H100" s="2">
        <v>-0.32335181906799448</v>
      </c>
      <c r="J100" s="1">
        <v>-3.9110244164426928E-3</v>
      </c>
      <c r="L100" s="2">
        <v>82.616689217206002</v>
      </c>
      <c r="N100" s="2">
        <v>-6.0324433887998907E-2</v>
      </c>
      <c r="P100" s="1">
        <v>-7.2963972964208148E-4</v>
      </c>
      <c r="R100" s="2">
        <v>82.664517815229999</v>
      </c>
      <c r="T100" s="2">
        <v>-1.2495835864001492E-2</v>
      </c>
      <c r="V100" s="1">
        <v>-1.5114038729961002E-4</v>
      </c>
      <c r="X100" s="2">
        <v>82.435858227679006</v>
      </c>
      <c r="Z100" s="2">
        <v>-0.24115542341499463</v>
      </c>
      <c r="AB100" s="1">
        <v>-2.916837616229062E-3</v>
      </c>
      <c r="AD100" s="2">
        <v>82.606940905274996</v>
      </c>
      <c r="AF100" s="2">
        <v>-7.0072745819004467E-2</v>
      </c>
      <c r="AH100" s="1">
        <v>-8.4754809982275222E-4</v>
      </c>
      <c r="AJ100" s="2">
        <v>81.894878938657001</v>
      </c>
      <c r="AL100" s="2">
        <v>-0.78213471243699928</v>
      </c>
      <c r="AN100" s="1">
        <v>-9.4601229277304685E-3</v>
      </c>
    </row>
    <row r="101" spans="1:40" x14ac:dyDescent="0.2">
      <c r="A101" t="s">
        <v>486</v>
      </c>
      <c r="B101" t="s">
        <v>56</v>
      </c>
      <c r="D101" s="2">
        <v>100.599585106258</v>
      </c>
      <c r="F101" s="2">
        <v>100.322071974672</v>
      </c>
      <c r="H101" s="2">
        <v>-0.2775131315860051</v>
      </c>
      <c r="J101" s="1">
        <v>-2.7585912137995669E-3</v>
      </c>
      <c r="L101" s="2">
        <v>100.550112031026</v>
      </c>
      <c r="N101" s="2">
        <v>-4.9473075232000951E-2</v>
      </c>
      <c r="P101" s="1">
        <v>-4.9178210009261135E-4</v>
      </c>
      <c r="R101" s="2">
        <v>100.602359534702</v>
      </c>
      <c r="T101" s="2">
        <v>2.7744284439989997E-3</v>
      </c>
      <c r="V101" s="1">
        <v>2.757892531135708E-5</v>
      </c>
      <c r="X101" s="2">
        <v>100.39169517576299</v>
      </c>
      <c r="Z101" s="2">
        <v>-0.20788993049501414</v>
      </c>
      <c r="AB101" s="1">
        <v>-2.0665088258110709E-3</v>
      </c>
      <c r="AD101" s="2">
        <v>100.532307498273</v>
      </c>
      <c r="AF101" s="2">
        <v>-6.7277607985005261E-2</v>
      </c>
      <c r="AH101" s="1">
        <v>-6.6876625697753615E-4</v>
      </c>
      <c r="AJ101" s="2">
        <v>99.916926337090004</v>
      </c>
      <c r="AL101" s="2">
        <v>-0.68265876916800039</v>
      </c>
      <c r="AN101" s="1">
        <v>-6.785900443296502E-3</v>
      </c>
    </row>
    <row r="102" spans="1:40" x14ac:dyDescent="0.2">
      <c r="A102" t="s">
        <v>487</v>
      </c>
      <c r="B102" t="s">
        <v>57</v>
      </c>
      <c r="D102" s="2">
        <v>65.798722555826998</v>
      </c>
      <c r="F102" s="2">
        <v>65.579944045934994</v>
      </c>
      <c r="H102" s="2">
        <v>-0.21877850989200454</v>
      </c>
      <c r="J102" s="1">
        <v>-3.3249659171784326E-3</v>
      </c>
      <c r="L102" s="2">
        <v>65.762887233978006</v>
      </c>
      <c r="N102" s="2">
        <v>-3.5835321848992407E-2</v>
      </c>
      <c r="P102" s="1">
        <v>-5.4462032782760924E-4</v>
      </c>
      <c r="R102" s="2">
        <v>65.789728988942997</v>
      </c>
      <c r="T102" s="2">
        <v>-8.993566884001325E-3</v>
      </c>
      <c r="V102" s="1">
        <v>-1.3668300135113906E-4</v>
      </c>
      <c r="X102" s="2">
        <v>65.626751569763996</v>
      </c>
      <c r="Z102" s="2">
        <v>-0.17197098606300187</v>
      </c>
      <c r="AB102" s="1">
        <v>-2.6135915620108417E-3</v>
      </c>
      <c r="AD102" s="2">
        <v>65.751849802230993</v>
      </c>
      <c r="AF102" s="2">
        <v>-4.6872753596005623E-2</v>
      </c>
      <c r="AH102" s="1">
        <v>-7.1236570825879456E-4</v>
      </c>
      <c r="AJ102" s="2">
        <v>65.439879371800004</v>
      </c>
      <c r="AL102" s="2">
        <v>-0.35884318402699478</v>
      </c>
      <c r="AN102" s="1">
        <v>-5.4536497075993217E-3</v>
      </c>
    </row>
    <row r="103" spans="1:40" x14ac:dyDescent="0.2">
      <c r="A103" t="s">
        <v>488</v>
      </c>
      <c r="B103" t="s">
        <v>58</v>
      </c>
      <c r="D103" s="2">
        <v>127.45178650772699</v>
      </c>
      <c r="F103" s="2">
        <v>127.13287875621</v>
      </c>
      <c r="H103" s="2">
        <v>-0.31890775151698847</v>
      </c>
      <c r="J103" s="1">
        <v>-2.5021834550561918E-3</v>
      </c>
      <c r="L103" s="2">
        <v>127.390268325691</v>
      </c>
      <c r="N103" s="2">
        <v>-6.151818203599646E-2</v>
      </c>
      <c r="P103" s="1">
        <v>-4.8267806769634267E-4</v>
      </c>
      <c r="R103" s="2">
        <v>127.449885600513</v>
      </c>
      <c r="T103" s="2">
        <v>-1.9009072139937189E-3</v>
      </c>
      <c r="V103" s="1">
        <v>-1.4914716114069322E-5</v>
      </c>
      <c r="X103" s="2">
        <v>127.20182646854401</v>
      </c>
      <c r="Z103" s="2">
        <v>-0.24996003918298015</v>
      </c>
      <c r="AB103" s="1">
        <v>-1.9612125183339495E-3</v>
      </c>
      <c r="AD103" s="2">
        <v>127.37651304622599</v>
      </c>
      <c r="AF103" s="2">
        <v>-7.5273461500998451E-2</v>
      </c>
      <c r="AH103" s="1">
        <v>-5.9060342395777132E-4</v>
      </c>
      <c r="AJ103" s="2">
        <v>126.631528113714</v>
      </c>
      <c r="AL103" s="2">
        <v>-0.8202583940129955</v>
      </c>
      <c r="AN103" s="1">
        <v>-6.4358328469822264E-3</v>
      </c>
    </row>
    <row r="104" spans="1:40" x14ac:dyDescent="0.2">
      <c r="A104" t="s">
        <v>489</v>
      </c>
      <c r="B104" t="s">
        <v>59</v>
      </c>
      <c r="D104" s="2">
        <v>67.087788231502003</v>
      </c>
      <c r="F104" s="2">
        <v>67.053945065571995</v>
      </c>
      <c r="H104" s="2">
        <v>-3.3843165930008468E-2</v>
      </c>
      <c r="J104" s="1">
        <v>-5.0446089850547399E-4</v>
      </c>
      <c r="L104" s="2">
        <v>67.087418887648994</v>
      </c>
      <c r="N104" s="2">
        <v>-3.6934385300924077E-4</v>
      </c>
      <c r="P104" s="1">
        <v>-5.5053812734850339E-6</v>
      </c>
      <c r="R104" s="2">
        <v>66.781338481351</v>
      </c>
      <c r="T104" s="2">
        <v>-0.30644975015100329</v>
      </c>
      <c r="V104" s="1">
        <v>-4.5678916868376581E-3</v>
      </c>
      <c r="X104" s="2">
        <v>67.073925207060995</v>
      </c>
      <c r="Z104" s="2">
        <v>-1.3863024441008065E-2</v>
      </c>
      <c r="AB104" s="1">
        <v>-2.0664005784734591E-4</v>
      </c>
      <c r="AD104" s="2">
        <v>67.089824968199991</v>
      </c>
      <c r="AF104" s="2">
        <v>2.0367366979883172E-3</v>
      </c>
      <c r="AH104" s="1">
        <v>3.0359276280805144E-5</v>
      </c>
      <c r="AJ104" s="2">
        <v>66.713160613631999</v>
      </c>
      <c r="AL104" s="2">
        <v>-0.37462761787000431</v>
      </c>
      <c r="AN104" s="1">
        <v>-5.5841402399087097E-3</v>
      </c>
    </row>
    <row r="105" spans="1:40" x14ac:dyDescent="0.2">
      <c r="A105" t="s">
        <v>831</v>
      </c>
      <c r="B105" t="s">
        <v>60</v>
      </c>
      <c r="D105" s="2">
        <v>439.99914638278102</v>
      </c>
      <c r="F105" s="2">
        <v>439.99914638278102</v>
      </c>
      <c r="H105" s="2">
        <v>0</v>
      </c>
      <c r="J105" s="1">
        <v>0</v>
      </c>
      <c r="L105" s="2">
        <v>439.99914638278102</v>
      </c>
      <c r="N105" s="2">
        <v>0</v>
      </c>
      <c r="P105" s="1">
        <v>0</v>
      </c>
      <c r="R105" s="2">
        <v>439.99914638278102</v>
      </c>
      <c r="T105" s="2">
        <v>0</v>
      </c>
      <c r="V105" s="1">
        <v>0</v>
      </c>
      <c r="X105" s="2">
        <v>439.99914638278102</v>
      </c>
      <c r="Z105" s="2">
        <v>0</v>
      </c>
      <c r="AB105" s="1">
        <v>0</v>
      </c>
      <c r="AD105" s="2">
        <v>439.99914638278102</v>
      </c>
      <c r="AF105" s="2">
        <v>0</v>
      </c>
      <c r="AH105" s="1">
        <v>0</v>
      </c>
      <c r="AJ105" s="2">
        <v>439.99914638278102</v>
      </c>
      <c r="AL105" s="2">
        <v>0</v>
      </c>
      <c r="AN105" s="1">
        <v>0</v>
      </c>
    </row>
    <row r="107" spans="1:40" x14ac:dyDescent="0.2">
      <c r="B107" t="s">
        <v>61</v>
      </c>
    </row>
    <row r="108" spans="1:40" x14ac:dyDescent="0.2">
      <c r="A108" t="s">
        <v>490</v>
      </c>
      <c r="B108" t="s">
        <v>62</v>
      </c>
      <c r="D108" s="2">
        <v>110.45962641852499</v>
      </c>
      <c r="F108" s="2">
        <v>110.341757014186</v>
      </c>
      <c r="H108" s="2">
        <v>-0.11786940433898963</v>
      </c>
      <c r="J108" s="1">
        <v>-1.0670813233822594E-3</v>
      </c>
      <c r="L108" s="2">
        <v>110.45962641852499</v>
      </c>
      <c r="N108" s="2">
        <v>0</v>
      </c>
      <c r="P108" s="1">
        <v>0</v>
      </c>
      <c r="R108" s="2">
        <v>110.45962641852499</v>
      </c>
      <c r="T108" s="2">
        <v>0</v>
      </c>
      <c r="V108" s="1">
        <v>0</v>
      </c>
      <c r="X108" s="2">
        <v>110.341757014186</v>
      </c>
      <c r="Z108" s="2">
        <v>-0.11786940433898963</v>
      </c>
      <c r="AB108" s="1">
        <v>-1.0670813233822594E-3</v>
      </c>
      <c r="AD108" s="2">
        <v>110.45962641852499</v>
      </c>
      <c r="AF108" s="2">
        <v>0</v>
      </c>
      <c r="AH108" s="1">
        <v>0</v>
      </c>
      <c r="AJ108" s="2">
        <v>110.106018205506</v>
      </c>
      <c r="AL108" s="2">
        <v>-0.35360821301898682</v>
      </c>
      <c r="AN108" s="1">
        <v>-3.2012439701650467E-3</v>
      </c>
    </row>
    <row r="109" spans="1:40" x14ac:dyDescent="0.2">
      <c r="A109" t="s">
        <v>491</v>
      </c>
      <c r="B109" t="s">
        <v>63</v>
      </c>
      <c r="D109" s="2">
        <v>317.82472144331501</v>
      </c>
      <c r="F109" s="2">
        <v>317.48589148279297</v>
      </c>
      <c r="H109" s="2">
        <v>-0.33882996052204817</v>
      </c>
      <c r="J109" s="1">
        <v>-1.0660906394673879E-3</v>
      </c>
      <c r="L109" s="2">
        <v>317.82472144331501</v>
      </c>
      <c r="N109" s="2">
        <v>0</v>
      </c>
      <c r="P109" s="1">
        <v>0</v>
      </c>
      <c r="R109" s="2">
        <v>317.82472144331501</v>
      </c>
      <c r="T109" s="2">
        <v>0</v>
      </c>
      <c r="V109" s="1">
        <v>0</v>
      </c>
      <c r="X109" s="2">
        <v>317.48589148279297</v>
      </c>
      <c r="Z109" s="2">
        <v>-0.33882996052204817</v>
      </c>
      <c r="AB109" s="1">
        <v>-1.0660906394673879E-3</v>
      </c>
      <c r="AD109" s="2">
        <v>317.82472144331501</v>
      </c>
      <c r="AF109" s="2">
        <v>0</v>
      </c>
      <c r="AH109" s="1">
        <v>0</v>
      </c>
      <c r="AJ109" s="2">
        <v>316.80823156175001</v>
      </c>
      <c r="AL109" s="2">
        <v>-1.0164898815650076</v>
      </c>
      <c r="AN109" s="1">
        <v>-3.1982719183985871E-3</v>
      </c>
    </row>
    <row r="110" spans="1:40" x14ac:dyDescent="0.2">
      <c r="A110" t="s">
        <v>492</v>
      </c>
      <c r="B110" t="s">
        <v>64</v>
      </c>
      <c r="D110" s="2">
        <v>118.03874995047299</v>
      </c>
      <c r="F110" s="2">
        <v>117.913104410134</v>
      </c>
      <c r="H110" s="2">
        <v>-0.12564554033899356</v>
      </c>
      <c r="J110" s="1">
        <v>-1.0644431628741599E-3</v>
      </c>
      <c r="L110" s="2">
        <v>118.03874995047299</v>
      </c>
      <c r="N110" s="2">
        <v>0</v>
      </c>
      <c r="P110" s="1">
        <v>0</v>
      </c>
      <c r="R110" s="2">
        <v>118.03874995047299</v>
      </c>
      <c r="T110" s="2">
        <v>0</v>
      </c>
      <c r="V110" s="1">
        <v>0</v>
      </c>
      <c r="X110" s="2">
        <v>117.913104410134</v>
      </c>
      <c r="Z110" s="2">
        <v>-0.12564554033899356</v>
      </c>
      <c r="AB110" s="1">
        <v>-1.0644431628741599E-3</v>
      </c>
      <c r="AD110" s="2">
        <v>118.03874995047299</v>
      </c>
      <c r="AF110" s="2">
        <v>0</v>
      </c>
      <c r="AH110" s="1">
        <v>0</v>
      </c>
      <c r="AJ110" s="2">
        <v>117.661813329456</v>
      </c>
      <c r="AL110" s="2">
        <v>-0.37693662101699488</v>
      </c>
      <c r="AN110" s="1">
        <v>-3.1933294886226002E-3</v>
      </c>
    </row>
    <row r="111" spans="1:40" x14ac:dyDescent="0.2">
      <c r="A111" t="s">
        <v>493</v>
      </c>
      <c r="B111" t="s">
        <v>65</v>
      </c>
      <c r="D111" s="2">
        <v>84.608030724448</v>
      </c>
      <c r="F111" s="2">
        <v>84.485768524758996</v>
      </c>
      <c r="H111" s="2">
        <v>-0.12226219968900409</v>
      </c>
      <c r="J111" s="1">
        <v>-1.4450424935097289E-3</v>
      </c>
      <c r="L111" s="2">
        <v>84.582133686963999</v>
      </c>
      <c r="N111" s="2">
        <v>-2.5897037484000407E-2</v>
      </c>
      <c r="P111" s="1">
        <v>-3.0608249905191687E-4</v>
      </c>
      <c r="R111" s="2">
        <v>84.610871707534997</v>
      </c>
      <c r="T111" s="2">
        <v>2.8409830869975394E-3</v>
      </c>
      <c r="V111" s="1">
        <v>3.3578172930771458E-5</v>
      </c>
      <c r="X111" s="2">
        <v>84.488124358537007</v>
      </c>
      <c r="Z111" s="2">
        <v>-0.11990636591099246</v>
      </c>
      <c r="AB111" s="1">
        <v>-1.4171984016683277E-3</v>
      </c>
      <c r="AD111" s="2">
        <v>84.576340046644006</v>
      </c>
      <c r="AF111" s="2">
        <v>-3.1690677803993594E-2</v>
      </c>
      <c r="AH111" s="1">
        <v>-3.7455874498726967E-4</v>
      </c>
      <c r="AJ111" s="2">
        <v>84.304625480988989</v>
      </c>
      <c r="AL111" s="2">
        <v>-0.30340524345901088</v>
      </c>
      <c r="AN111" s="1">
        <v>-3.5860099905544794E-3</v>
      </c>
    </row>
    <row r="112" spans="1:40" x14ac:dyDescent="0.2">
      <c r="A112" t="s">
        <v>494</v>
      </c>
      <c r="B112" t="s">
        <v>66</v>
      </c>
      <c r="D112" s="2">
        <v>148.023061473333</v>
      </c>
      <c r="F112" s="2">
        <v>147.86505141713999</v>
      </c>
      <c r="H112" s="2">
        <v>-0.15801005619300668</v>
      </c>
      <c r="J112" s="1">
        <v>-1.0674691809524077E-3</v>
      </c>
      <c r="L112" s="2">
        <v>148.023061473333</v>
      </c>
      <c r="N112" s="2">
        <v>0</v>
      </c>
      <c r="P112" s="1">
        <v>0</v>
      </c>
      <c r="R112" s="2">
        <v>148.023061473333</v>
      </c>
      <c r="T112" s="2">
        <v>0</v>
      </c>
      <c r="V112" s="1">
        <v>0</v>
      </c>
      <c r="X112" s="2">
        <v>147.86505141713999</v>
      </c>
      <c r="Z112" s="2">
        <v>-0.15801005619300668</v>
      </c>
      <c r="AB112" s="1">
        <v>-1.0674691809524077E-3</v>
      </c>
      <c r="AD112" s="2">
        <v>148.023061473333</v>
      </c>
      <c r="AF112" s="2">
        <v>0</v>
      </c>
      <c r="AH112" s="1">
        <v>0</v>
      </c>
      <c r="AJ112" s="2">
        <v>147.54903130475302</v>
      </c>
      <c r="AL112" s="2">
        <v>-0.47403016857998637</v>
      </c>
      <c r="AN112" s="1">
        <v>-3.2024075428637513E-3</v>
      </c>
    </row>
    <row r="113" spans="1:40" x14ac:dyDescent="0.2">
      <c r="A113" t="s">
        <v>832</v>
      </c>
      <c r="B113" t="s">
        <v>67</v>
      </c>
      <c r="D113" s="2">
        <v>41.162073929715</v>
      </c>
      <c r="F113" s="2">
        <v>41.162073929715</v>
      </c>
      <c r="H113" s="2">
        <v>0</v>
      </c>
      <c r="J113" s="1">
        <v>0</v>
      </c>
      <c r="L113" s="2">
        <v>41.162073929715</v>
      </c>
      <c r="N113" s="2">
        <v>0</v>
      </c>
      <c r="P113" s="1">
        <v>0</v>
      </c>
      <c r="R113" s="2">
        <v>41.078262279756999</v>
      </c>
      <c r="T113" s="2">
        <v>-8.3811649958001055E-2</v>
      </c>
      <c r="V113" s="1">
        <v>-2.036137685897727E-3</v>
      </c>
      <c r="X113" s="2">
        <v>41.162073929715</v>
      </c>
      <c r="Z113" s="2">
        <v>0</v>
      </c>
      <c r="AB113" s="1">
        <v>0</v>
      </c>
      <c r="AD113" s="2">
        <v>41.162073929715</v>
      </c>
      <c r="AF113" s="2">
        <v>0</v>
      </c>
      <c r="AH113" s="1">
        <v>0</v>
      </c>
      <c r="AJ113" s="2">
        <v>41.036356454778002</v>
      </c>
      <c r="AL113" s="2">
        <v>-0.12571747493699803</v>
      </c>
      <c r="AN113" s="1">
        <v>-3.0542065288465042E-3</v>
      </c>
    </row>
    <row r="114" spans="1:40" x14ac:dyDescent="0.2">
      <c r="A114" t="s">
        <v>833</v>
      </c>
      <c r="B114" t="s">
        <v>68</v>
      </c>
      <c r="D114" s="2">
        <v>254.60407670521101</v>
      </c>
      <c r="F114" s="2">
        <v>254.60407670521101</v>
      </c>
      <c r="H114" s="2">
        <v>0</v>
      </c>
      <c r="J114" s="1">
        <v>0</v>
      </c>
      <c r="L114" s="2">
        <v>254.60407670521101</v>
      </c>
      <c r="N114" s="2">
        <v>0</v>
      </c>
      <c r="P114" s="1">
        <v>0</v>
      </c>
      <c r="R114" s="2">
        <v>254.60407670521101</v>
      </c>
      <c r="T114" s="2">
        <v>0</v>
      </c>
      <c r="V114" s="1">
        <v>0</v>
      </c>
      <c r="X114" s="2">
        <v>254.60407670521101</v>
      </c>
      <c r="Z114" s="2">
        <v>0</v>
      </c>
      <c r="AB114" s="1">
        <v>0</v>
      </c>
      <c r="AD114" s="2">
        <v>254.60407670521101</v>
      </c>
      <c r="AF114" s="2">
        <v>0</v>
      </c>
      <c r="AH114" s="1">
        <v>0</v>
      </c>
      <c r="AJ114" s="2">
        <v>254.60407670521101</v>
      </c>
      <c r="AL114" s="2">
        <v>0</v>
      </c>
      <c r="AN114" s="1">
        <v>0</v>
      </c>
    </row>
    <row r="116" spans="1:40" x14ac:dyDescent="0.2">
      <c r="B116" t="s">
        <v>69</v>
      </c>
    </row>
    <row r="117" spans="1:40" x14ac:dyDescent="0.2">
      <c r="A117" t="s">
        <v>495</v>
      </c>
      <c r="B117" t="s">
        <v>70</v>
      </c>
      <c r="D117" s="2">
        <v>103.239251539403</v>
      </c>
      <c r="F117" s="2">
        <v>103.111843825706</v>
      </c>
      <c r="H117" s="2">
        <v>-0.12740771369699644</v>
      </c>
      <c r="J117" s="1">
        <v>-1.2341014855998752E-3</v>
      </c>
      <c r="L117" s="2">
        <v>103.210628537286</v>
      </c>
      <c r="N117" s="2">
        <v>-2.8623002117001306E-2</v>
      </c>
      <c r="P117" s="1">
        <v>-2.772492214947612E-4</v>
      </c>
      <c r="R117" s="2">
        <v>103.241709746617</v>
      </c>
      <c r="T117" s="2">
        <v>2.4582072140049149E-3</v>
      </c>
      <c r="V117" s="1">
        <v>2.3810781048395133E-5</v>
      </c>
      <c r="X117" s="2">
        <v>103.118935498589</v>
      </c>
      <c r="Z117" s="2">
        <v>-0.1203160408140036</v>
      </c>
      <c r="AB117" s="1">
        <v>-1.1654098515823021E-3</v>
      </c>
      <c r="AD117" s="2">
        <v>103.205331797233</v>
      </c>
      <c r="AF117" s="2">
        <v>-3.3919742169999267E-2</v>
      </c>
      <c r="AH117" s="1">
        <v>-3.2855470825505963E-4</v>
      </c>
      <c r="AJ117" s="2">
        <v>102.854925315873</v>
      </c>
      <c r="AL117" s="2">
        <v>-0.38432622352999601</v>
      </c>
      <c r="AN117" s="1">
        <v>-3.7226754146247507E-3</v>
      </c>
    </row>
    <row r="118" spans="1:40" x14ac:dyDescent="0.2">
      <c r="A118" t="s">
        <v>496</v>
      </c>
      <c r="B118" t="s">
        <v>71</v>
      </c>
      <c r="D118" s="2">
        <v>135.78841700878999</v>
      </c>
      <c r="F118" s="2">
        <v>135.644318083294</v>
      </c>
      <c r="H118" s="2">
        <v>-0.1440989254959959</v>
      </c>
      <c r="J118" s="1">
        <v>-1.0612018953477301E-3</v>
      </c>
      <c r="L118" s="2">
        <v>135.78841700878999</v>
      </c>
      <c r="N118" s="2">
        <v>0</v>
      </c>
      <c r="P118" s="1">
        <v>0</v>
      </c>
      <c r="R118" s="2">
        <v>135.78841700878999</v>
      </c>
      <c r="T118" s="2">
        <v>0</v>
      </c>
      <c r="V118" s="1">
        <v>0</v>
      </c>
      <c r="X118" s="2">
        <v>135.644318083294</v>
      </c>
      <c r="Z118" s="2">
        <v>-0.1440989254959959</v>
      </c>
      <c r="AB118" s="1">
        <v>-1.0612018953477301E-3</v>
      </c>
      <c r="AD118" s="2">
        <v>135.78841700878999</v>
      </c>
      <c r="AF118" s="2">
        <v>0</v>
      </c>
      <c r="AH118" s="1">
        <v>0</v>
      </c>
      <c r="AJ118" s="2">
        <v>135.35612023230399</v>
      </c>
      <c r="AL118" s="2">
        <v>-0.43229677648599818</v>
      </c>
      <c r="AN118" s="1">
        <v>-3.183605686028539E-3</v>
      </c>
    </row>
    <row r="119" spans="1:40" x14ac:dyDescent="0.2">
      <c r="A119" t="s">
        <v>497</v>
      </c>
      <c r="B119" t="s">
        <v>72</v>
      </c>
      <c r="D119" s="2">
        <v>115.309314293432</v>
      </c>
      <c r="F119" s="2">
        <v>115.12816320611</v>
      </c>
      <c r="H119" s="2">
        <v>-0.18115108732199303</v>
      </c>
      <c r="J119" s="1">
        <v>-1.5710013404555592E-3</v>
      </c>
      <c r="L119" s="2">
        <v>115.286762420355</v>
      </c>
      <c r="N119" s="2">
        <v>-2.2551873076992024E-2</v>
      </c>
      <c r="P119" s="1">
        <v>-1.9557720219897775E-4</v>
      </c>
      <c r="R119" s="2">
        <v>115.31110158202701</v>
      </c>
      <c r="T119" s="2">
        <v>1.787288595011205E-3</v>
      </c>
      <c r="V119" s="1">
        <v>1.5499949903986278E-5</v>
      </c>
      <c r="X119" s="2">
        <v>115.16709156713</v>
      </c>
      <c r="Z119" s="2">
        <v>-0.14222272630199484</v>
      </c>
      <c r="AB119" s="1">
        <v>-1.2334018910222227E-3</v>
      </c>
      <c r="AD119" s="2">
        <v>115.27354439711199</v>
      </c>
      <c r="AF119" s="2">
        <v>-3.5769896320005046E-2</v>
      </c>
      <c r="AH119" s="1">
        <v>-3.1020821292007715E-4</v>
      </c>
      <c r="AJ119" s="2">
        <v>114.815664910439</v>
      </c>
      <c r="AL119" s="2">
        <v>-0.49364938299299865</v>
      </c>
      <c r="AN119" s="1">
        <v>-4.2810885314675477E-3</v>
      </c>
    </row>
    <row r="120" spans="1:40" x14ac:dyDescent="0.2">
      <c r="A120" t="s">
        <v>498</v>
      </c>
      <c r="B120" t="s">
        <v>73</v>
      </c>
      <c r="D120" s="2">
        <v>265.73180002158801</v>
      </c>
      <c r="F120" s="2">
        <v>264.985950391144</v>
      </c>
      <c r="H120" s="2">
        <v>-0.7458496304440132</v>
      </c>
      <c r="J120" s="1">
        <v>-2.8067759687904138E-3</v>
      </c>
      <c r="L120" s="2">
        <v>265.62689323087397</v>
      </c>
      <c r="N120" s="2">
        <v>-0.10490679071403974</v>
      </c>
      <c r="P120" s="1">
        <v>-3.9478448083939192E-4</v>
      </c>
      <c r="R120" s="2">
        <v>265.73661636193901</v>
      </c>
      <c r="T120" s="2">
        <v>4.8163403509988711E-3</v>
      </c>
      <c r="V120" s="1">
        <v>1.8124817393355226E-5</v>
      </c>
      <c r="X120" s="2">
        <v>265.21410217712099</v>
      </c>
      <c r="Z120" s="2">
        <v>-0.51769784446702261</v>
      </c>
      <c r="AB120" s="1">
        <v>-1.9481968075516927E-3</v>
      </c>
      <c r="AD120" s="2">
        <v>265.58257535778097</v>
      </c>
      <c r="AF120" s="2">
        <v>-0.14922466380704691</v>
      </c>
      <c r="AH120" s="1">
        <v>-5.6156118234597407E-4</v>
      </c>
      <c r="AJ120" s="2">
        <v>263.95859447339899</v>
      </c>
      <c r="AL120" s="2">
        <v>-1.7732055481890256</v>
      </c>
      <c r="AN120" s="1">
        <v>-6.6729143747378773E-3</v>
      </c>
    </row>
    <row r="121" spans="1:40" x14ac:dyDescent="0.2">
      <c r="A121" t="s">
        <v>834</v>
      </c>
      <c r="B121" t="s">
        <v>74</v>
      </c>
      <c r="D121" s="2">
        <v>32.722853317188999</v>
      </c>
      <c r="F121" s="2">
        <v>32.722853317188999</v>
      </c>
      <c r="H121" s="2">
        <v>0</v>
      </c>
      <c r="J121" s="1">
        <v>0</v>
      </c>
      <c r="L121" s="2">
        <v>32.722853317188999</v>
      </c>
      <c r="N121" s="2">
        <v>0</v>
      </c>
      <c r="P121" s="1">
        <v>0</v>
      </c>
      <c r="R121" s="2">
        <v>32.656298720259002</v>
      </c>
      <c r="T121" s="2">
        <v>-6.655459692999699E-2</v>
      </c>
      <c r="V121" s="1">
        <v>-2.0338873350948432E-3</v>
      </c>
      <c r="X121" s="2">
        <v>32.722853317188999</v>
      </c>
      <c r="Z121" s="2">
        <v>0</v>
      </c>
      <c r="AB121" s="1">
        <v>0</v>
      </c>
      <c r="AD121" s="2">
        <v>32.722853317188999</v>
      </c>
      <c r="AF121" s="2">
        <v>0</v>
      </c>
      <c r="AH121" s="1">
        <v>0</v>
      </c>
      <c r="AJ121" s="2">
        <v>32.623021421794</v>
      </c>
      <c r="AL121" s="2">
        <v>-9.9831895394999037E-2</v>
      </c>
      <c r="AN121" s="1">
        <v>-3.0508310026423737E-3</v>
      </c>
    </row>
    <row r="122" spans="1:40" x14ac:dyDescent="0.2">
      <c r="A122" t="s">
        <v>835</v>
      </c>
      <c r="B122" t="s">
        <v>75</v>
      </c>
      <c r="D122" s="2">
        <v>192.79820801738899</v>
      </c>
      <c r="F122" s="2">
        <v>192.79820801738899</v>
      </c>
      <c r="H122" s="2">
        <v>0</v>
      </c>
      <c r="J122" s="1">
        <v>0</v>
      </c>
      <c r="L122" s="2">
        <v>192.79820801738899</v>
      </c>
      <c r="N122" s="2">
        <v>0</v>
      </c>
      <c r="P122" s="1">
        <v>0</v>
      </c>
      <c r="R122" s="2">
        <v>192.79820801738899</v>
      </c>
      <c r="T122" s="2">
        <v>0</v>
      </c>
      <c r="V122" s="1">
        <v>0</v>
      </c>
      <c r="X122" s="2">
        <v>192.79820801738899</v>
      </c>
      <c r="Z122" s="2">
        <v>0</v>
      </c>
      <c r="AB122" s="1">
        <v>0</v>
      </c>
      <c r="AD122" s="2">
        <v>192.79820801738899</v>
      </c>
      <c r="AF122" s="2">
        <v>0</v>
      </c>
      <c r="AH122" s="1">
        <v>0</v>
      </c>
      <c r="AJ122" s="2">
        <v>192.79820801738899</v>
      </c>
      <c r="AL122" s="2">
        <v>0</v>
      </c>
      <c r="AN122" s="1">
        <v>0</v>
      </c>
    </row>
    <row r="124" spans="1:40" x14ac:dyDescent="0.2">
      <c r="B124" t="s">
        <v>76</v>
      </c>
    </row>
    <row r="125" spans="1:40" x14ac:dyDescent="0.2">
      <c r="A125" t="s">
        <v>499</v>
      </c>
      <c r="B125" t="s">
        <v>77</v>
      </c>
      <c r="D125" s="2">
        <v>99.551549719625001</v>
      </c>
      <c r="F125" s="2">
        <v>99.29528629179201</v>
      </c>
      <c r="H125" s="2">
        <v>-0.25626342783299094</v>
      </c>
      <c r="J125" s="1">
        <v>-2.5741781876296868E-3</v>
      </c>
      <c r="L125" s="2">
        <v>99.510803519991001</v>
      </c>
      <c r="N125" s="2">
        <v>-4.0746199634000391E-2</v>
      </c>
      <c r="P125" s="1">
        <v>-4.0929749209085318E-4</v>
      </c>
      <c r="R125" s="2">
        <v>99.557518253704998</v>
      </c>
      <c r="T125" s="2">
        <v>5.9685340799973119E-3</v>
      </c>
      <c r="V125" s="1">
        <v>5.9954205603096813E-5</v>
      </c>
      <c r="X125" s="2">
        <v>99.394760048354001</v>
      </c>
      <c r="Z125" s="2">
        <v>-0.15678967127099952</v>
      </c>
      <c r="AB125" s="1">
        <v>-1.5749596235576325E-3</v>
      </c>
      <c r="AD125" s="2">
        <v>99.501986534688001</v>
      </c>
      <c r="AF125" s="2">
        <v>-4.956318493699996E-2</v>
      </c>
      <c r="AH125" s="1">
        <v>-4.9786452422477328E-4</v>
      </c>
      <c r="AJ125" s="2">
        <v>98.957451223915996</v>
      </c>
      <c r="AL125" s="2">
        <v>-0.59409849570900519</v>
      </c>
      <c r="AN125" s="1">
        <v>-5.9677473367537957E-3</v>
      </c>
    </row>
    <row r="126" spans="1:40" x14ac:dyDescent="0.2">
      <c r="A126" t="s">
        <v>500</v>
      </c>
      <c r="B126" t="s">
        <v>78</v>
      </c>
      <c r="D126" s="2">
        <v>160.740561167512</v>
      </c>
      <c r="F126" s="2">
        <v>160.56983682607901</v>
      </c>
      <c r="H126" s="2">
        <v>-0.17072434143298665</v>
      </c>
      <c r="J126" s="1">
        <v>-1.0621111447724155E-3</v>
      </c>
      <c r="L126" s="2">
        <v>160.740561167512</v>
      </c>
      <c r="N126" s="2">
        <v>0</v>
      </c>
      <c r="P126" s="1">
        <v>0</v>
      </c>
      <c r="R126" s="2">
        <v>160.740561167512</v>
      </c>
      <c r="T126" s="2">
        <v>0</v>
      </c>
      <c r="V126" s="1">
        <v>0</v>
      </c>
      <c r="X126" s="2">
        <v>160.56983682607901</v>
      </c>
      <c r="Z126" s="2">
        <v>-0.17072434143298665</v>
      </c>
      <c r="AB126" s="1">
        <v>-1.0621111447724155E-3</v>
      </c>
      <c r="AD126" s="2">
        <v>160.740561167512</v>
      </c>
      <c r="AF126" s="2">
        <v>0</v>
      </c>
      <c r="AH126" s="1">
        <v>0</v>
      </c>
      <c r="AJ126" s="2">
        <v>160.22838814321199</v>
      </c>
      <c r="AL126" s="2">
        <v>-0.51217302430001155</v>
      </c>
      <c r="AN126" s="1">
        <v>-3.1863334343237887E-3</v>
      </c>
    </row>
    <row r="127" spans="1:40" x14ac:dyDescent="0.2">
      <c r="A127" t="s">
        <v>501</v>
      </c>
      <c r="B127" t="s">
        <v>79</v>
      </c>
      <c r="D127" s="2">
        <v>84.654113754519997</v>
      </c>
      <c r="F127" s="2">
        <v>84.564021687101999</v>
      </c>
      <c r="H127" s="2">
        <v>-9.0092067417998578E-2</v>
      </c>
      <c r="J127" s="1">
        <v>-1.0642373231766096E-3</v>
      </c>
      <c r="L127" s="2">
        <v>84.654113754519997</v>
      </c>
      <c r="N127" s="2">
        <v>0</v>
      </c>
      <c r="P127" s="1">
        <v>0</v>
      </c>
      <c r="R127" s="2">
        <v>84.654113754519997</v>
      </c>
      <c r="T127" s="2">
        <v>0</v>
      </c>
      <c r="V127" s="1">
        <v>0</v>
      </c>
      <c r="X127" s="2">
        <v>84.564021687101999</v>
      </c>
      <c r="Z127" s="2">
        <v>-9.0092067417998578E-2</v>
      </c>
      <c r="AB127" s="1">
        <v>-1.0642373231766096E-3</v>
      </c>
      <c r="AD127" s="2">
        <v>84.654113754519997</v>
      </c>
      <c r="AF127" s="2">
        <v>0</v>
      </c>
      <c r="AH127" s="1">
        <v>0</v>
      </c>
      <c r="AJ127" s="2">
        <v>84.383837552266996</v>
      </c>
      <c r="AL127" s="2">
        <v>-0.27027620225300097</v>
      </c>
      <c r="AN127" s="1">
        <v>-3.1927119695180782E-3</v>
      </c>
    </row>
    <row r="128" spans="1:40" x14ac:dyDescent="0.2">
      <c r="A128" t="s">
        <v>502</v>
      </c>
      <c r="B128" t="s">
        <v>80</v>
      </c>
      <c r="D128" s="2">
        <v>84.639496674070998</v>
      </c>
      <c r="F128" s="2">
        <v>84.421721020679001</v>
      </c>
      <c r="H128" s="2">
        <v>-0.21777565339199612</v>
      </c>
      <c r="J128" s="1">
        <v>-2.572979069459789E-3</v>
      </c>
      <c r="L128" s="2">
        <v>84.602474973810004</v>
      </c>
      <c r="N128" s="2">
        <v>-3.7021700260993384E-2</v>
      </c>
      <c r="P128" s="1">
        <v>-4.3740454180104838E-4</v>
      </c>
      <c r="R128" s="2">
        <v>84.645688959834999</v>
      </c>
      <c r="T128" s="2">
        <v>6.1922857640013262E-3</v>
      </c>
      <c r="V128" s="1">
        <v>7.316071110212911E-5</v>
      </c>
      <c r="X128" s="2">
        <v>84.501158220503996</v>
      </c>
      <c r="Z128" s="2">
        <v>-0.13833845356700181</v>
      </c>
      <c r="AB128" s="1">
        <v>-1.6344432446203487E-3</v>
      </c>
      <c r="AD128" s="2">
        <v>84.597396830309009</v>
      </c>
      <c r="AF128" s="2">
        <v>-4.2099843761988609E-2</v>
      </c>
      <c r="AH128" s="1">
        <v>-4.9740186811490978E-4</v>
      </c>
      <c r="AJ128" s="2">
        <v>84.242322992525999</v>
      </c>
      <c r="AL128" s="2">
        <v>-0.39717368154499866</v>
      </c>
      <c r="AN128" s="1">
        <v>-4.6925335942678325E-3</v>
      </c>
    </row>
    <row r="129" spans="1:40" x14ac:dyDescent="0.2">
      <c r="A129" t="s">
        <v>503</v>
      </c>
      <c r="B129" t="s">
        <v>81</v>
      </c>
      <c r="D129" s="2">
        <v>148.18547535675</v>
      </c>
      <c r="F129" s="2">
        <v>148.02801465442101</v>
      </c>
      <c r="H129" s="2">
        <v>-0.15746070232899001</v>
      </c>
      <c r="J129" s="1">
        <v>-1.0625920114634062E-3</v>
      </c>
      <c r="L129" s="2">
        <v>148.18547535675</v>
      </c>
      <c r="N129" s="2">
        <v>0</v>
      </c>
      <c r="P129" s="1">
        <v>0</v>
      </c>
      <c r="R129" s="2">
        <v>148.18547535675</v>
      </c>
      <c r="T129" s="2">
        <v>0</v>
      </c>
      <c r="V129" s="1">
        <v>0</v>
      </c>
      <c r="X129" s="2">
        <v>148.02801465442101</v>
      </c>
      <c r="Z129" s="2">
        <v>-0.15746070232899001</v>
      </c>
      <c r="AB129" s="1">
        <v>-1.0625920114634062E-3</v>
      </c>
      <c r="AD129" s="2">
        <v>148.18547535675</v>
      </c>
      <c r="AF129" s="2">
        <v>0</v>
      </c>
      <c r="AH129" s="1">
        <v>0</v>
      </c>
      <c r="AJ129" s="2">
        <v>147.71309324976301</v>
      </c>
      <c r="AL129" s="2">
        <v>-0.47238210698699845</v>
      </c>
      <c r="AN129" s="1">
        <v>-3.1877760343904105E-3</v>
      </c>
    </row>
    <row r="130" spans="1:40" x14ac:dyDescent="0.2">
      <c r="A130" t="s">
        <v>504</v>
      </c>
      <c r="B130" t="s">
        <v>82</v>
      </c>
      <c r="D130" s="2">
        <v>31.693603481863001</v>
      </c>
      <c r="F130" s="2">
        <v>31.693603481863001</v>
      </c>
      <c r="H130" s="2">
        <v>0</v>
      </c>
      <c r="J130" s="1">
        <v>0</v>
      </c>
      <c r="L130" s="2">
        <v>31.693603481863001</v>
      </c>
      <c r="N130" s="2">
        <v>0</v>
      </c>
      <c r="P130" s="1">
        <v>0</v>
      </c>
      <c r="R130" s="2">
        <v>31.629222480865003</v>
      </c>
      <c r="T130" s="2">
        <v>-6.4381000997997262E-2</v>
      </c>
      <c r="V130" s="1">
        <v>-2.0313562967000571E-3</v>
      </c>
      <c r="X130" s="2">
        <v>31.693603481863001</v>
      </c>
      <c r="Z130" s="2">
        <v>0</v>
      </c>
      <c r="AB130" s="1">
        <v>0</v>
      </c>
      <c r="AD130" s="2">
        <v>31.693603481863001</v>
      </c>
      <c r="AF130" s="2">
        <v>0</v>
      </c>
      <c r="AH130" s="1">
        <v>0</v>
      </c>
      <c r="AJ130" s="2">
        <v>31.597031980365998</v>
      </c>
      <c r="AL130" s="2">
        <v>-9.6571501497002998E-2</v>
      </c>
      <c r="AN130" s="1">
        <v>-3.0470344450503101E-3</v>
      </c>
    </row>
    <row r="131" spans="1:40" x14ac:dyDescent="0.2">
      <c r="A131" t="s">
        <v>836</v>
      </c>
      <c r="B131" t="s">
        <v>83</v>
      </c>
      <c r="D131" s="2">
        <v>235.071394912877</v>
      </c>
      <c r="F131" s="2">
        <v>235.071394912877</v>
      </c>
      <c r="H131" s="2">
        <v>0</v>
      </c>
      <c r="J131" s="1">
        <v>0</v>
      </c>
      <c r="L131" s="2">
        <v>235.071394912877</v>
      </c>
      <c r="N131" s="2">
        <v>0</v>
      </c>
      <c r="P131" s="1">
        <v>0</v>
      </c>
      <c r="R131" s="2">
        <v>235.071394912877</v>
      </c>
      <c r="T131" s="2">
        <v>0</v>
      </c>
      <c r="V131" s="1">
        <v>0</v>
      </c>
      <c r="X131" s="2">
        <v>235.071394912877</v>
      </c>
      <c r="Z131" s="2">
        <v>0</v>
      </c>
      <c r="AB131" s="1">
        <v>0</v>
      </c>
      <c r="AD131" s="2">
        <v>235.071394912877</v>
      </c>
      <c r="AF131" s="2">
        <v>0</v>
      </c>
      <c r="AH131" s="1">
        <v>0</v>
      </c>
      <c r="AJ131" s="2">
        <v>235.071394912877</v>
      </c>
      <c r="AL131" s="2">
        <v>0</v>
      </c>
      <c r="AN131" s="1">
        <v>0</v>
      </c>
    </row>
    <row r="133" spans="1:40" x14ac:dyDescent="0.2">
      <c r="B133" t="s">
        <v>84</v>
      </c>
    </row>
    <row r="134" spans="1:40" x14ac:dyDescent="0.2">
      <c r="A134" t="s">
        <v>505</v>
      </c>
      <c r="B134" t="s">
        <v>85</v>
      </c>
      <c r="D134" s="2">
        <v>646.51970249589806</v>
      </c>
      <c r="F134" s="2">
        <v>645.02198036324592</v>
      </c>
      <c r="H134" s="2">
        <v>-1.497722132652143</v>
      </c>
      <c r="J134" s="1">
        <v>-2.3165916318871127E-3</v>
      </c>
      <c r="L134" s="2">
        <v>646.31750761615797</v>
      </c>
      <c r="N134" s="2">
        <v>-0.20219487974009098</v>
      </c>
      <c r="P134" s="1">
        <v>-3.1274356985489367E-4</v>
      </c>
      <c r="R134" s="2">
        <v>646.58068597671195</v>
      </c>
      <c r="T134" s="2">
        <v>6.0983480813888491E-2</v>
      </c>
      <c r="V134" s="1">
        <v>9.4325788647215135E-5</v>
      </c>
      <c r="X134" s="2">
        <v>645.43660194217398</v>
      </c>
      <c r="Z134" s="2">
        <v>-1.0831005537240799</v>
      </c>
      <c r="AB134" s="1">
        <v>-1.675278494286803E-3</v>
      </c>
      <c r="AD134" s="2">
        <v>646.17284843308107</v>
      </c>
      <c r="AF134" s="2">
        <v>-0.34685406281698761</v>
      </c>
      <c r="AH134" s="1">
        <v>-5.3649418800069475E-4</v>
      </c>
      <c r="AJ134" s="2">
        <v>643.56032202358404</v>
      </c>
      <c r="AL134" s="2">
        <v>-2.9593804723140238</v>
      </c>
      <c r="AN134" s="1">
        <v>-4.5774018346065792E-3</v>
      </c>
    </row>
    <row r="135" spans="1:40" x14ac:dyDescent="0.2">
      <c r="A135" t="s">
        <v>506</v>
      </c>
      <c r="B135" t="s">
        <v>86</v>
      </c>
      <c r="D135" s="2">
        <v>149.07382263521902</v>
      </c>
      <c r="F135" s="2">
        <v>148.627040759181</v>
      </c>
      <c r="H135" s="2">
        <v>-0.44678187603801689</v>
      </c>
      <c r="J135" s="1">
        <v>-2.9970511800135706E-3</v>
      </c>
      <c r="L135" s="2">
        <v>149.002382028108</v>
      </c>
      <c r="N135" s="2">
        <v>-7.1440607111014742E-2</v>
      </c>
      <c r="P135" s="1">
        <v>-4.792297255691137E-4</v>
      </c>
      <c r="R135" s="2">
        <v>149.077061513556</v>
      </c>
      <c r="T135" s="2">
        <v>3.2388783369867724E-3</v>
      </c>
      <c r="V135" s="1">
        <v>2.172667393733003E-5</v>
      </c>
      <c r="X135" s="2">
        <v>148.735973167635</v>
      </c>
      <c r="Z135" s="2">
        <v>-0.33784946758402157</v>
      </c>
      <c r="AB135" s="1">
        <v>-2.2663232324211151E-3</v>
      </c>
      <c r="AD135" s="2">
        <v>148.96658124296599</v>
      </c>
      <c r="AF135" s="2">
        <v>-0.1072413922530302</v>
      </c>
      <c r="AH135" s="1">
        <v>-7.193844657451897E-4</v>
      </c>
      <c r="AJ135" s="2">
        <v>147.98258455408703</v>
      </c>
      <c r="AL135" s="2">
        <v>-1.0912380811319906</v>
      </c>
      <c r="AN135" s="1">
        <v>-7.3201187293776638E-3</v>
      </c>
    </row>
    <row r="136" spans="1:40" x14ac:dyDescent="0.2">
      <c r="A136" t="s">
        <v>507</v>
      </c>
      <c r="B136" t="s">
        <v>87</v>
      </c>
      <c r="D136" s="2">
        <v>121.73239827314501</v>
      </c>
      <c r="F136" s="2">
        <v>121.32258344731299</v>
      </c>
      <c r="H136" s="2">
        <v>-0.40981482583201512</v>
      </c>
      <c r="J136" s="1">
        <v>-3.3665222376746936E-3</v>
      </c>
      <c r="L136" s="2">
        <v>121.64999065761501</v>
      </c>
      <c r="N136" s="2">
        <v>-8.2407615530001976E-2</v>
      </c>
      <c r="P136" s="1">
        <v>-6.769571346577311E-4</v>
      </c>
      <c r="R136" s="2">
        <v>121.72982514596301</v>
      </c>
      <c r="T136" s="2">
        <v>-2.5731271820035317E-3</v>
      </c>
      <c r="V136" s="1">
        <v>-2.1137570757703382E-5</v>
      </c>
      <c r="X136" s="2">
        <v>121.421623018741</v>
      </c>
      <c r="Z136" s="2">
        <v>-0.31077525440400677</v>
      </c>
      <c r="AB136" s="1">
        <v>-2.5529379098133309E-3</v>
      </c>
      <c r="AD136" s="2">
        <v>121.63013117606</v>
      </c>
      <c r="AF136" s="2">
        <v>-0.10226709708500437</v>
      </c>
      <c r="AH136" s="1">
        <v>-8.4009761194005141E-4</v>
      </c>
      <c r="AJ136" s="2">
        <v>120.73980998250001</v>
      </c>
      <c r="AL136" s="2">
        <v>-0.99258829064500276</v>
      </c>
      <c r="AN136" s="1">
        <v>-8.1538547233565382E-3</v>
      </c>
    </row>
    <row r="137" spans="1:40" x14ac:dyDescent="0.2">
      <c r="A137" t="s">
        <v>508</v>
      </c>
      <c r="B137" t="s">
        <v>88</v>
      </c>
      <c r="D137" s="2">
        <v>176.10474595813901</v>
      </c>
      <c r="F137" s="2">
        <v>175.69651505712102</v>
      </c>
      <c r="H137" s="2">
        <v>-0.40823090101798698</v>
      </c>
      <c r="J137" s="1">
        <v>-2.3181141359757875E-3</v>
      </c>
      <c r="L137" s="2">
        <v>176.020490890747</v>
      </c>
      <c r="N137" s="2">
        <v>-8.4255067392007277E-2</v>
      </c>
      <c r="P137" s="1">
        <v>-4.7843723310009566E-4</v>
      </c>
      <c r="R137" s="2">
        <v>176.123099280963</v>
      </c>
      <c r="T137" s="2">
        <v>1.8353322823998042E-2</v>
      </c>
      <c r="V137" s="1">
        <v>1.0421821810731165E-4</v>
      </c>
      <c r="X137" s="2">
        <v>175.792658937026</v>
      </c>
      <c r="Z137" s="2">
        <v>-0.31208702111300113</v>
      </c>
      <c r="AB137" s="1">
        <v>-1.7721670101224064E-3</v>
      </c>
      <c r="AD137" s="2">
        <v>175.99515761299099</v>
      </c>
      <c r="AF137" s="2">
        <v>-0.10958834514801197</v>
      </c>
      <c r="AH137" s="1">
        <v>-6.2229069723119027E-4</v>
      </c>
      <c r="AJ137" s="2">
        <v>175.03285183621202</v>
      </c>
      <c r="AL137" s="2">
        <v>-1.071894121926988</v>
      </c>
      <c r="AN137" s="1">
        <v>-6.0866850356309119E-3</v>
      </c>
    </row>
    <row r="138" spans="1:40" x14ac:dyDescent="0.2">
      <c r="A138" t="s">
        <v>509</v>
      </c>
      <c r="B138" t="s">
        <v>89</v>
      </c>
      <c r="D138" s="2">
        <v>50.802084339451</v>
      </c>
      <c r="F138" s="2">
        <v>50.632654967877002</v>
      </c>
      <c r="H138" s="2">
        <v>-0.1694293715739974</v>
      </c>
      <c r="J138" s="1">
        <v>-3.3350870102474297E-3</v>
      </c>
      <c r="L138" s="2">
        <v>50.775265409984002</v>
      </c>
      <c r="N138" s="2">
        <v>-2.6818929466998043E-2</v>
      </c>
      <c r="P138" s="1">
        <v>-5.279100221124483E-4</v>
      </c>
      <c r="R138" s="2">
        <v>50.789834946033999</v>
      </c>
      <c r="T138" s="2">
        <v>-1.2249393417000931E-2</v>
      </c>
      <c r="V138" s="1">
        <v>-2.4111989845047578E-4</v>
      </c>
      <c r="X138" s="2">
        <v>50.682424432333001</v>
      </c>
      <c r="Z138" s="2">
        <v>-0.1196599071179989</v>
      </c>
      <c r="AB138" s="1">
        <v>-2.3554133393120544E-3</v>
      </c>
      <c r="AD138" s="2">
        <v>50.773347432889999</v>
      </c>
      <c r="AF138" s="2">
        <v>-2.8736906561000808E-2</v>
      </c>
      <c r="AH138" s="1">
        <v>-5.6566392766457417E-4</v>
      </c>
      <c r="AJ138" s="2">
        <v>50.390089291721004</v>
      </c>
      <c r="AL138" s="2">
        <v>-0.41199504772999518</v>
      </c>
      <c r="AN138" s="1">
        <v>-8.1098059870361502E-3</v>
      </c>
    </row>
    <row r="139" spans="1:40" x14ac:dyDescent="0.2">
      <c r="A139" t="s">
        <v>510</v>
      </c>
      <c r="B139" t="s">
        <v>90</v>
      </c>
      <c r="D139" s="2">
        <v>129.16499245693799</v>
      </c>
      <c r="F139" s="2">
        <v>128.86845797538399</v>
      </c>
      <c r="H139" s="2">
        <v>-0.29653448155400497</v>
      </c>
      <c r="J139" s="1">
        <v>-2.2957805819782467E-3</v>
      </c>
      <c r="L139" s="2">
        <v>129.097517760616</v>
      </c>
      <c r="N139" s="2">
        <v>-6.7474696321994543E-2</v>
      </c>
      <c r="P139" s="1">
        <v>-5.223915167609348E-4</v>
      </c>
      <c r="R139" s="2">
        <v>129.17244115602</v>
      </c>
      <c r="T139" s="2">
        <v>7.4486990820048504E-3</v>
      </c>
      <c r="V139" s="1">
        <v>5.7668095203800319E-5</v>
      </c>
      <c r="X139" s="2">
        <v>128.91381188853398</v>
      </c>
      <c r="Z139" s="2">
        <v>-0.25118056840400982</v>
      </c>
      <c r="AB139" s="1">
        <v>-1.9446489611939575E-3</v>
      </c>
      <c r="AD139" s="2">
        <v>129.08024285085298</v>
      </c>
      <c r="AF139" s="2">
        <v>-8.4749606085011919E-2</v>
      </c>
      <c r="AH139" s="1">
        <v>-6.5613448716196371E-4</v>
      </c>
      <c r="AJ139" s="2">
        <v>128.35268966085701</v>
      </c>
      <c r="AL139" s="2">
        <v>-0.81230279608098499</v>
      </c>
      <c r="AN139" s="1">
        <v>-6.2888773546887844E-3</v>
      </c>
    </row>
    <row r="140" spans="1:40" x14ac:dyDescent="0.2">
      <c r="A140" t="s">
        <v>511</v>
      </c>
      <c r="B140" t="s">
        <v>91</v>
      </c>
      <c r="D140" s="2">
        <v>136.80740684955703</v>
      </c>
      <c r="F140" s="2">
        <v>136.46293844476102</v>
      </c>
      <c r="H140" s="2">
        <v>-0.34446840479600382</v>
      </c>
      <c r="J140" s="1">
        <v>-2.5179075660340913E-3</v>
      </c>
      <c r="L140" s="2">
        <v>136.746505781732</v>
      </c>
      <c r="N140" s="2">
        <v>-6.0901067825028576E-2</v>
      </c>
      <c r="P140" s="1">
        <v>-4.4515914179997317E-4</v>
      </c>
      <c r="R140" s="2">
        <v>136.818714698332</v>
      </c>
      <c r="T140" s="2">
        <v>1.1307848774976037E-2</v>
      </c>
      <c r="V140" s="1">
        <v>8.265523801215629E-5</v>
      </c>
      <c r="X140" s="2">
        <v>136.56116126934998</v>
      </c>
      <c r="Z140" s="2">
        <v>-0.24624558020704512</v>
      </c>
      <c r="AB140" s="1">
        <v>-1.7999433355083906E-3</v>
      </c>
      <c r="AD140" s="2">
        <v>136.72432251919801</v>
      </c>
      <c r="AF140" s="2">
        <v>-8.3084330359014302E-2</v>
      </c>
      <c r="AH140" s="1">
        <v>-6.0730871428898308E-4</v>
      </c>
      <c r="AJ140" s="2">
        <v>135.93015276691099</v>
      </c>
      <c r="AL140" s="2">
        <v>-0.87725408264603288</v>
      </c>
      <c r="AN140" s="1">
        <v>-6.4123288559275356E-3</v>
      </c>
    </row>
    <row r="141" spans="1:40" x14ac:dyDescent="0.2">
      <c r="A141" t="s">
        <v>512</v>
      </c>
      <c r="B141" t="s">
        <v>92</v>
      </c>
      <c r="D141" s="2">
        <v>71.606715209705996</v>
      </c>
      <c r="F141" s="2">
        <v>71.606715209705996</v>
      </c>
      <c r="H141" s="2">
        <v>0</v>
      </c>
      <c r="J141" s="1">
        <v>0</v>
      </c>
      <c r="L141" s="2">
        <v>71.606715209705996</v>
      </c>
      <c r="N141" s="2">
        <v>0</v>
      </c>
      <c r="P141" s="1">
        <v>0</v>
      </c>
      <c r="R141" s="2">
        <v>71.460444012585</v>
      </c>
      <c r="T141" s="2">
        <v>-0.14627119712099557</v>
      </c>
      <c r="V141" s="1">
        <v>-2.0427022338984362E-3</v>
      </c>
      <c r="X141" s="2">
        <v>71.606715209705996</v>
      </c>
      <c r="Z141" s="2">
        <v>0</v>
      </c>
      <c r="AB141" s="1">
        <v>0</v>
      </c>
      <c r="AD141" s="2">
        <v>71.606715209705996</v>
      </c>
      <c r="AF141" s="2">
        <v>0</v>
      </c>
      <c r="AH141" s="1">
        <v>0</v>
      </c>
      <c r="AJ141" s="2">
        <v>71.387308414023991</v>
      </c>
      <c r="AL141" s="2">
        <v>-0.21940679568200494</v>
      </c>
      <c r="AN141" s="1">
        <v>-3.0640533508547989E-3</v>
      </c>
    </row>
    <row r="142" spans="1:40" x14ac:dyDescent="0.2">
      <c r="A142" t="s">
        <v>837</v>
      </c>
      <c r="B142" t="s">
        <v>93</v>
      </c>
      <c r="D142" s="2">
        <v>466.41329894801402</v>
      </c>
      <c r="F142" s="2">
        <v>466.41341964683301</v>
      </c>
      <c r="H142" s="2">
        <v>1.2069881898923995E-4</v>
      </c>
      <c r="J142" s="1">
        <v>2.5878082649331344E-7</v>
      </c>
      <c r="L142" s="2">
        <v>466.41330019403</v>
      </c>
      <c r="N142" s="2">
        <v>1.2460159837246465E-6</v>
      </c>
      <c r="P142" s="1">
        <v>2.6714846822228503E-9</v>
      </c>
      <c r="R142" s="2">
        <v>466.41331737176102</v>
      </c>
      <c r="T142" s="2">
        <v>1.8423747008000646E-5</v>
      </c>
      <c r="V142" s="1">
        <v>3.9500904132783188E-8</v>
      </c>
      <c r="X142" s="2">
        <v>466.41334680536903</v>
      </c>
      <c r="Z142" s="2">
        <v>4.7857355014002678E-5</v>
      </c>
      <c r="AB142" s="1">
        <v>1.026071836329367E-7</v>
      </c>
      <c r="AD142" s="2">
        <v>466.41329210449703</v>
      </c>
      <c r="AF142" s="2">
        <v>-6.8435169850999955E-6</v>
      </c>
      <c r="AH142" s="1">
        <v>-1.4672645485314018E-8</v>
      </c>
      <c r="AJ142" s="2">
        <v>466.41345580159299</v>
      </c>
      <c r="AL142" s="2">
        <v>1.5685357897154972E-4</v>
      </c>
      <c r="AN142" s="1">
        <v>3.3629739830603004E-7</v>
      </c>
    </row>
    <row r="144" spans="1:40" x14ac:dyDescent="0.2">
      <c r="B144" t="s">
        <v>94</v>
      </c>
    </row>
    <row r="145" spans="1:40" x14ac:dyDescent="0.2">
      <c r="A145" t="s">
        <v>513</v>
      </c>
      <c r="B145" t="s">
        <v>95</v>
      </c>
      <c r="D145" s="2">
        <v>256.36811664575998</v>
      </c>
      <c r="F145" s="2">
        <v>256.09566129732997</v>
      </c>
      <c r="H145" s="2">
        <v>-0.27245534843001451</v>
      </c>
      <c r="J145" s="1">
        <v>-1.0627505166973758E-3</v>
      </c>
      <c r="L145" s="2">
        <v>256.36811664575998</v>
      </c>
      <c r="N145" s="2">
        <v>0</v>
      </c>
      <c r="P145" s="1">
        <v>0</v>
      </c>
      <c r="R145" s="2">
        <v>256.36811664575998</v>
      </c>
      <c r="T145" s="2">
        <v>0</v>
      </c>
      <c r="V145" s="1">
        <v>0</v>
      </c>
      <c r="X145" s="2">
        <v>256.09566129732997</v>
      </c>
      <c r="Z145" s="2">
        <v>-0.27245534843001451</v>
      </c>
      <c r="AB145" s="1">
        <v>-1.0627505166973758E-3</v>
      </c>
      <c r="AD145" s="2">
        <v>256.36811664575998</v>
      </c>
      <c r="AF145" s="2">
        <v>0</v>
      </c>
      <c r="AH145" s="1">
        <v>0</v>
      </c>
      <c r="AJ145" s="2">
        <v>255.55075060047099</v>
      </c>
      <c r="AL145" s="2">
        <v>-0.81736604528899193</v>
      </c>
      <c r="AN145" s="1">
        <v>-3.1882515500880251E-3</v>
      </c>
    </row>
    <row r="146" spans="1:40" x14ac:dyDescent="0.2">
      <c r="A146" t="s">
        <v>514</v>
      </c>
      <c r="B146" t="s">
        <v>96</v>
      </c>
      <c r="D146" s="2">
        <v>77.052984369181004</v>
      </c>
      <c r="F146" s="2">
        <v>76.966289790987005</v>
      </c>
      <c r="H146" s="2">
        <v>-8.669457819399895E-2</v>
      </c>
      <c r="J146" s="1">
        <v>-1.1251294015897236E-3</v>
      </c>
      <c r="L146" s="2">
        <v>77.041500613110003</v>
      </c>
      <c r="N146" s="2">
        <v>-1.1483756071001494E-2</v>
      </c>
      <c r="P146" s="1">
        <v>-1.4903713548562655E-4</v>
      </c>
      <c r="R146" s="2">
        <v>77.04887237756499</v>
      </c>
      <c r="T146" s="2">
        <v>-4.1119916160141656E-3</v>
      </c>
      <c r="V146" s="1">
        <v>-5.3365767071558685E-5</v>
      </c>
      <c r="X146" s="2">
        <v>76.973292334122007</v>
      </c>
      <c r="Z146" s="2">
        <v>-7.9692035058997135E-2</v>
      </c>
      <c r="AB146" s="1">
        <v>-1.0342498179846189E-3</v>
      </c>
      <c r="AD146" s="2">
        <v>77.040942578052992</v>
      </c>
      <c r="AF146" s="2">
        <v>-1.2041791128012846E-2</v>
      </c>
      <c r="AH146" s="1">
        <v>-1.562793605802142E-4</v>
      </c>
      <c r="AJ146" s="2">
        <v>76.777791556853998</v>
      </c>
      <c r="AL146" s="2">
        <v>-0.27519281232700621</v>
      </c>
      <c r="AN146" s="1">
        <v>-3.5714750645930268E-3</v>
      </c>
    </row>
    <row r="147" spans="1:40" x14ac:dyDescent="0.2">
      <c r="A147" t="s">
        <v>515</v>
      </c>
      <c r="B147" t="s">
        <v>97</v>
      </c>
      <c r="D147" s="2">
        <v>150.09328476347102</v>
      </c>
      <c r="F147" s="2">
        <v>149.82995869144</v>
      </c>
      <c r="H147" s="2">
        <v>-0.26332607203102043</v>
      </c>
      <c r="J147" s="1">
        <v>-1.7544160782808551E-3</v>
      </c>
      <c r="L147" s="2">
        <v>150.05521346078501</v>
      </c>
      <c r="N147" s="2">
        <v>-3.8071302686006447E-2</v>
      </c>
      <c r="P147" s="1">
        <v>-2.5365093945410182E-4</v>
      </c>
      <c r="R147" s="2">
        <v>150.082522703233</v>
      </c>
      <c r="T147" s="2">
        <v>-1.0762060238022286E-2</v>
      </c>
      <c r="V147" s="1">
        <v>-7.1702476596351399E-5</v>
      </c>
      <c r="X147" s="2">
        <v>149.823836990627</v>
      </c>
      <c r="Z147" s="2">
        <v>-0.26944777284401766</v>
      </c>
      <c r="AB147" s="1">
        <v>-1.7952020523012405E-3</v>
      </c>
      <c r="AD147" s="2">
        <v>150.02520777604602</v>
      </c>
      <c r="AF147" s="2">
        <v>-6.8076987425001789E-2</v>
      </c>
      <c r="AH147" s="1">
        <v>-4.5356451177867776E-4</v>
      </c>
      <c r="AJ147" s="2">
        <v>149.30510335230301</v>
      </c>
      <c r="AL147" s="2">
        <v>-0.78818141116801144</v>
      </c>
      <c r="AN147" s="1">
        <v>-5.2512769802465888E-3</v>
      </c>
    </row>
    <row r="148" spans="1:40" x14ac:dyDescent="0.2">
      <c r="A148" t="s">
        <v>516</v>
      </c>
      <c r="B148" t="s">
        <v>98</v>
      </c>
      <c r="D148" s="2">
        <v>294.77827389636201</v>
      </c>
      <c r="F148" s="2">
        <v>293.87016342756601</v>
      </c>
      <c r="H148" s="2">
        <v>-0.90811046879599644</v>
      </c>
      <c r="J148" s="1">
        <v>-3.0806560361204553E-3</v>
      </c>
      <c r="L148" s="2">
        <v>294.68215132348598</v>
      </c>
      <c r="N148" s="2">
        <v>-9.6122572876026879E-2</v>
      </c>
      <c r="P148" s="1">
        <v>-3.2608431959887794E-4</v>
      </c>
      <c r="R148" s="2">
        <v>294.75456390091</v>
      </c>
      <c r="T148" s="2">
        <v>-2.3709995452009025E-2</v>
      </c>
      <c r="V148" s="1">
        <v>-8.0433320741761906E-5</v>
      </c>
      <c r="X148" s="2">
        <v>294.15843832459302</v>
      </c>
      <c r="Z148" s="2">
        <v>-0.61983557176898785</v>
      </c>
      <c r="AB148" s="1">
        <v>-2.102717963491805E-3</v>
      </c>
      <c r="AD148" s="2">
        <v>294.629633155043</v>
      </c>
      <c r="AF148" s="2">
        <v>-0.14864074131901361</v>
      </c>
      <c r="AH148" s="1">
        <v>-5.0424591797179955E-4</v>
      </c>
      <c r="AJ148" s="2">
        <v>292.80633019739901</v>
      </c>
      <c r="AL148" s="2">
        <v>-1.9719436989630026</v>
      </c>
      <c r="AN148" s="1">
        <v>-6.6895828952994599E-3</v>
      </c>
    </row>
    <row r="149" spans="1:40" x14ac:dyDescent="0.2">
      <c r="A149" t="s">
        <v>517</v>
      </c>
      <c r="B149" t="s">
        <v>99</v>
      </c>
      <c r="D149" s="2">
        <v>130.984693907674</v>
      </c>
      <c r="F149" s="2">
        <v>130.76215547171699</v>
      </c>
      <c r="H149" s="2">
        <v>-0.22253843595700573</v>
      </c>
      <c r="J149" s="1">
        <v>-1.6989651944666481E-3</v>
      </c>
      <c r="L149" s="2">
        <v>130.961022596124</v>
      </c>
      <c r="N149" s="2">
        <v>-2.3671311550003793E-2</v>
      </c>
      <c r="P149" s="1">
        <v>-1.8071814991367448E-4</v>
      </c>
      <c r="R149" s="2">
        <v>130.981573563909</v>
      </c>
      <c r="T149" s="2">
        <v>-3.1203437650049182E-3</v>
      </c>
      <c r="V149" s="1">
        <v>-2.3822201449005382E-5</v>
      </c>
      <c r="X149" s="2">
        <v>130.80577802639101</v>
      </c>
      <c r="Z149" s="2">
        <v>-0.17891588128298963</v>
      </c>
      <c r="AB149" s="1">
        <v>-1.3659296818993253E-3</v>
      </c>
      <c r="AD149" s="2">
        <v>130.94155544586201</v>
      </c>
      <c r="AF149" s="2">
        <v>-4.3138461811992102E-2</v>
      </c>
      <c r="AH149" s="1">
        <v>-3.293397153899426E-4</v>
      </c>
      <c r="AJ149" s="2">
        <v>130.37397945614302</v>
      </c>
      <c r="AL149" s="2">
        <v>-0.61071445153098125</v>
      </c>
      <c r="AN149" s="1">
        <v>-4.6624871449594714E-3</v>
      </c>
    </row>
    <row r="150" spans="1:40" x14ac:dyDescent="0.2">
      <c r="A150" t="s">
        <v>518</v>
      </c>
      <c r="B150" t="s">
        <v>100</v>
      </c>
      <c r="D150" s="2">
        <v>52.399029046538999</v>
      </c>
      <c r="F150" s="2">
        <v>52.316944441567003</v>
      </c>
      <c r="H150" s="2">
        <v>-8.20846049719961E-2</v>
      </c>
      <c r="J150" s="1">
        <v>-1.5665291221158202E-3</v>
      </c>
      <c r="L150" s="2">
        <v>52.398145878995003</v>
      </c>
      <c r="N150" s="2">
        <v>-8.831675439964215E-4</v>
      </c>
      <c r="P150" s="1">
        <v>-1.6854654753469245E-5</v>
      </c>
      <c r="R150" s="2">
        <v>52.094443568989</v>
      </c>
      <c r="T150" s="2">
        <v>-0.30458547754999898</v>
      </c>
      <c r="V150" s="1">
        <v>-5.8128076625136842E-3</v>
      </c>
      <c r="X150" s="2">
        <v>52.365694984557003</v>
      </c>
      <c r="Z150" s="2">
        <v>-3.3334061981996399E-2</v>
      </c>
      <c r="AB150" s="1">
        <v>-6.361580088132977E-4</v>
      </c>
      <c r="AD150" s="2">
        <v>52.403894525325995</v>
      </c>
      <c r="AF150" s="2">
        <v>4.8654787869963911E-3</v>
      </c>
      <c r="AH150" s="1">
        <v>9.2854369165410334E-5</v>
      </c>
      <c r="AJ150" s="2">
        <v>51.965553978054999</v>
      </c>
      <c r="AL150" s="2">
        <v>-0.4334750684840003</v>
      </c>
      <c r="AN150" s="1">
        <v>-8.2725782590170292E-3</v>
      </c>
    </row>
    <row r="151" spans="1:40" x14ac:dyDescent="0.2">
      <c r="A151" t="s">
        <v>838</v>
      </c>
      <c r="B151" t="s">
        <v>101</v>
      </c>
      <c r="D151" s="2">
        <v>322.73548867885103</v>
      </c>
      <c r="F151" s="2">
        <v>322.73550020481997</v>
      </c>
      <c r="H151" s="2">
        <v>1.152596894371527E-5</v>
      </c>
      <c r="J151" s="1">
        <v>3.5713360780055332E-8</v>
      </c>
      <c r="L151" s="2">
        <v>322.73548879199302</v>
      </c>
      <c r="N151" s="2">
        <v>1.1314199355183518E-7</v>
      </c>
      <c r="P151" s="1">
        <v>3.5057190027348059E-10</v>
      </c>
      <c r="R151" s="2">
        <v>322.73548920288903</v>
      </c>
      <c r="T151" s="2">
        <v>5.2403800054889871E-7</v>
      </c>
      <c r="V151" s="1">
        <v>1.6237383830768007E-9</v>
      </c>
      <c r="X151" s="2">
        <v>322.735493130664</v>
      </c>
      <c r="Z151" s="2">
        <v>4.4518129698190023E-6</v>
      </c>
      <c r="AB151" s="1">
        <v>1.379399888138404E-8</v>
      </c>
      <c r="AD151" s="2">
        <v>322.73548806010302</v>
      </c>
      <c r="AF151" s="2">
        <v>-6.1874800394434715E-7</v>
      </c>
      <c r="AH151" s="1">
        <v>-1.9171985283590968E-9</v>
      </c>
      <c r="AJ151" s="2">
        <v>322.73550222626602</v>
      </c>
      <c r="AL151" s="2">
        <v>1.3547414994263818E-5</v>
      </c>
      <c r="AN151" s="1">
        <v>4.1976836974828745E-8</v>
      </c>
    </row>
    <row r="153" spans="1:40" x14ac:dyDescent="0.2">
      <c r="B153" t="s">
        <v>102</v>
      </c>
    </row>
    <row r="155" spans="1:40" x14ac:dyDescent="0.2">
      <c r="A155" t="s">
        <v>519</v>
      </c>
      <c r="B155" t="s">
        <v>103</v>
      </c>
      <c r="D155" s="2">
        <v>41.481011629343001</v>
      </c>
      <c r="F155" s="2">
        <v>41.478410949813004</v>
      </c>
      <c r="H155" s="2">
        <v>-2.6006795299977625E-3</v>
      </c>
      <c r="J155" s="1">
        <v>-6.2695663096077526E-5</v>
      </c>
      <c r="L155" s="2">
        <v>41.465030906877004</v>
      </c>
      <c r="N155" s="2">
        <v>-1.5980722465997133E-2</v>
      </c>
      <c r="P155" s="1">
        <v>-3.8525392313944017E-4</v>
      </c>
      <c r="R155" s="2">
        <v>41.468662322118995</v>
      </c>
      <c r="T155" s="2">
        <v>-1.2349307224006623E-2</v>
      </c>
      <c r="V155" s="1">
        <v>-2.9770988553400952E-4</v>
      </c>
      <c r="X155" s="2">
        <v>41.446065293353001</v>
      </c>
      <c r="Z155" s="2">
        <v>-3.4946335989999966E-2</v>
      </c>
      <c r="AB155" s="1">
        <v>-8.4246585648069131E-4</v>
      </c>
      <c r="AD155" s="2">
        <v>41.484334528399998</v>
      </c>
      <c r="AF155" s="2">
        <v>3.3228990569966754E-3</v>
      </c>
      <c r="AH155" s="1">
        <v>8.0106509616706401E-5</v>
      </c>
      <c r="AJ155" s="2">
        <v>41.423027273106001</v>
      </c>
      <c r="AL155" s="2">
        <v>-5.7984356237000156E-2</v>
      </c>
      <c r="AN155" s="1">
        <v>-1.3978529924757899E-3</v>
      </c>
    </row>
    <row r="156" spans="1:40" x14ac:dyDescent="0.2">
      <c r="A156" t="s">
        <v>917</v>
      </c>
      <c r="B156" t="s">
        <v>182</v>
      </c>
      <c r="D156" s="2">
        <v>51.156632077083998</v>
      </c>
      <c r="F156" s="2">
        <v>51.102190916955003</v>
      </c>
      <c r="H156" s="2">
        <v>-5.4441160128995136E-2</v>
      </c>
      <c r="J156" s="1">
        <v>-1.0642053223316565E-3</v>
      </c>
      <c r="L156" s="2">
        <v>51.156632077083998</v>
      </c>
      <c r="N156" s="2">
        <v>0</v>
      </c>
      <c r="P156" s="1">
        <v>0</v>
      </c>
      <c r="R156" s="2">
        <v>51.156632077083998</v>
      </c>
      <c r="T156" s="2">
        <v>0</v>
      </c>
      <c r="V156" s="1">
        <v>0</v>
      </c>
      <c r="X156" s="2">
        <v>51.102190916955003</v>
      </c>
      <c r="Z156" s="2">
        <v>-5.4441160128995136E-2</v>
      </c>
      <c r="AB156" s="1">
        <v>-1.0642053223316565E-3</v>
      </c>
      <c r="AD156" s="2">
        <v>51.156632077083998</v>
      </c>
      <c r="AF156" s="2">
        <v>0</v>
      </c>
      <c r="AH156" s="1">
        <v>0</v>
      </c>
      <c r="AJ156" s="2">
        <v>50.993308596695996</v>
      </c>
      <c r="AL156" s="2">
        <v>-0.16332348038800149</v>
      </c>
      <c r="AN156" s="1">
        <v>-3.1926159670148317E-3</v>
      </c>
    </row>
    <row r="157" spans="1:40" x14ac:dyDescent="0.2">
      <c r="A157" t="s">
        <v>520</v>
      </c>
      <c r="B157" t="s">
        <v>104</v>
      </c>
      <c r="D157" s="2">
        <v>77.318148484770006</v>
      </c>
      <c r="F157" s="2">
        <v>77.23600934709799</v>
      </c>
      <c r="H157" s="2">
        <v>-8.213913767201575E-2</v>
      </c>
      <c r="J157" s="1">
        <v>-1.0623526207200289E-3</v>
      </c>
      <c r="L157" s="2">
        <v>77.318148484770006</v>
      </c>
      <c r="N157" s="2">
        <v>0</v>
      </c>
      <c r="P157" s="1">
        <v>0</v>
      </c>
      <c r="R157" s="2">
        <v>77.318148484770006</v>
      </c>
      <c r="T157" s="2">
        <v>0</v>
      </c>
      <c r="V157" s="1">
        <v>0</v>
      </c>
      <c r="X157" s="2">
        <v>77.23600934709799</v>
      </c>
      <c r="Z157" s="2">
        <v>-8.213913767201575E-2</v>
      </c>
      <c r="AB157" s="1">
        <v>-1.0623526207200289E-3</v>
      </c>
      <c r="AD157" s="2">
        <v>77.318148484770006</v>
      </c>
      <c r="AF157" s="2">
        <v>0</v>
      </c>
      <c r="AH157" s="1">
        <v>0</v>
      </c>
      <c r="AJ157" s="2">
        <v>77.071731071752993</v>
      </c>
      <c r="AL157" s="2">
        <v>-0.24641741301701359</v>
      </c>
      <c r="AN157" s="1">
        <v>-3.1870578621725851E-3</v>
      </c>
    </row>
    <row r="158" spans="1:40" x14ac:dyDescent="0.2">
      <c r="A158" t="s">
        <v>521</v>
      </c>
      <c r="B158" t="s">
        <v>105</v>
      </c>
      <c r="D158" s="2">
        <v>82.493386422192003</v>
      </c>
      <c r="F158" s="2">
        <v>82.269670406959989</v>
      </c>
      <c r="H158" s="2">
        <v>-0.22371601523201434</v>
      </c>
      <c r="J158" s="1">
        <v>-2.7119266760011595E-3</v>
      </c>
      <c r="L158" s="2">
        <v>82.443837298938007</v>
      </c>
      <c r="N158" s="2">
        <v>-4.9549123253996186E-2</v>
      </c>
      <c r="P158" s="1">
        <v>-6.0064358372208487E-4</v>
      </c>
      <c r="R158" s="2">
        <v>82.500866524453002</v>
      </c>
      <c r="T158" s="2">
        <v>7.4801022609989332E-3</v>
      </c>
      <c r="V158" s="1">
        <v>9.0675175131211123E-5</v>
      </c>
      <c r="X158" s="2">
        <v>82.313109209865999</v>
      </c>
      <c r="Z158" s="2">
        <v>-0.18027721232600413</v>
      </c>
      <c r="AB158" s="1">
        <v>-2.1853535191701957E-3</v>
      </c>
      <c r="AD158" s="2">
        <v>82.423072952833991</v>
      </c>
      <c r="AF158" s="2">
        <v>-7.0313469358012526E-2</v>
      </c>
      <c r="AH158" s="1">
        <v>-8.5235280557105497E-4</v>
      </c>
      <c r="AJ158" s="2">
        <v>81.941110337281998</v>
      </c>
      <c r="AL158" s="2">
        <v>-0.55227608491000524</v>
      </c>
      <c r="AN158" s="1">
        <v>-6.6947922598730213E-3</v>
      </c>
    </row>
    <row r="159" spans="1:40" x14ac:dyDescent="0.2">
      <c r="A159" t="s">
        <v>522</v>
      </c>
      <c r="B159" t="s">
        <v>106</v>
      </c>
      <c r="D159" s="2">
        <v>56.844037577743002</v>
      </c>
      <c r="F159" s="2">
        <v>56.783519172028001</v>
      </c>
      <c r="H159" s="2">
        <v>-6.0518405715001222E-2</v>
      </c>
      <c r="J159" s="1">
        <v>-1.064639464292679E-3</v>
      </c>
      <c r="L159" s="2">
        <v>56.844037577743002</v>
      </c>
      <c r="N159" s="2">
        <v>0</v>
      </c>
      <c r="P159" s="1">
        <v>0</v>
      </c>
      <c r="R159" s="2">
        <v>56.844037577743002</v>
      </c>
      <c r="T159" s="2">
        <v>0</v>
      </c>
      <c r="V159" s="1">
        <v>0</v>
      </c>
      <c r="X159" s="2">
        <v>56.783519172028001</v>
      </c>
      <c r="Z159" s="2">
        <v>-6.0518405715001222E-2</v>
      </c>
      <c r="AB159" s="1">
        <v>-1.064639464292679E-3</v>
      </c>
      <c r="AD159" s="2">
        <v>56.844037577743002</v>
      </c>
      <c r="AF159" s="2">
        <v>0</v>
      </c>
      <c r="AH159" s="1">
        <v>0</v>
      </c>
      <c r="AJ159" s="2">
        <v>56.662482360598993</v>
      </c>
      <c r="AL159" s="2">
        <v>-0.18155521714400891</v>
      </c>
      <c r="AN159" s="1">
        <v>-3.1939183928605371E-3</v>
      </c>
    </row>
    <row r="161" spans="1:40" x14ac:dyDescent="0.2">
      <c r="A161" t="s">
        <v>523</v>
      </c>
      <c r="B161" t="s">
        <v>107</v>
      </c>
      <c r="D161" s="2">
        <v>24.335639063321999</v>
      </c>
      <c r="F161" s="2">
        <v>24.309831232893998</v>
      </c>
      <c r="H161" s="2">
        <v>-2.58078304280005E-2</v>
      </c>
      <c r="J161" s="1">
        <v>-1.0604952826941516E-3</v>
      </c>
      <c r="L161" s="2">
        <v>24.335639063321999</v>
      </c>
      <c r="N161" s="2">
        <v>0</v>
      </c>
      <c r="P161" s="1">
        <v>0</v>
      </c>
      <c r="R161" s="2">
        <v>24.335639063321999</v>
      </c>
      <c r="T161" s="2">
        <v>0</v>
      </c>
      <c r="V161" s="1">
        <v>0</v>
      </c>
      <c r="X161" s="2">
        <v>24.309831232893998</v>
      </c>
      <c r="Z161" s="2">
        <v>-2.58078304280005E-2</v>
      </c>
      <c r="AB161" s="1">
        <v>-1.0604952826941516E-3</v>
      </c>
      <c r="AD161" s="2">
        <v>24.335639063321999</v>
      </c>
      <c r="AF161" s="2">
        <v>0</v>
      </c>
      <c r="AH161" s="1">
        <v>0</v>
      </c>
      <c r="AJ161" s="2">
        <v>24.258215572038999</v>
      </c>
      <c r="AL161" s="2">
        <v>-7.7423491282999635E-2</v>
      </c>
      <c r="AN161" s="1">
        <v>-3.181485848041286E-3</v>
      </c>
    </row>
    <row r="162" spans="1:40" x14ac:dyDescent="0.2">
      <c r="A162" t="s">
        <v>524</v>
      </c>
      <c r="B162" t="s">
        <v>108</v>
      </c>
      <c r="D162" s="2">
        <v>104.37173455417299</v>
      </c>
      <c r="F162" s="2">
        <v>104.25983991448901</v>
      </c>
      <c r="H162" s="2">
        <v>-0.11189463968398172</v>
      </c>
      <c r="J162" s="1">
        <v>-1.0720779927816957E-3</v>
      </c>
      <c r="L162" s="2">
        <v>104.37173455417299</v>
      </c>
      <c r="N162" s="2">
        <v>0</v>
      </c>
      <c r="P162" s="1">
        <v>0</v>
      </c>
      <c r="R162" s="2">
        <v>104.37173455417299</v>
      </c>
      <c r="T162" s="2">
        <v>0</v>
      </c>
      <c r="V162" s="1">
        <v>0</v>
      </c>
      <c r="X162" s="2">
        <v>104.25983991448901</v>
      </c>
      <c r="Z162" s="2">
        <v>-0.11189463968398172</v>
      </c>
      <c r="AB162" s="1">
        <v>-1.0720779927816957E-3</v>
      </c>
      <c r="AD162" s="2">
        <v>104.37173455417299</v>
      </c>
      <c r="AF162" s="2">
        <v>0</v>
      </c>
      <c r="AH162" s="1">
        <v>0</v>
      </c>
      <c r="AJ162" s="2">
        <v>104.03605063512001</v>
      </c>
      <c r="AL162" s="2">
        <v>-0.33568391905298256</v>
      </c>
      <c r="AN162" s="1">
        <v>-3.2162339783550265E-3</v>
      </c>
    </row>
    <row r="163" spans="1:40" x14ac:dyDescent="0.2">
      <c r="A163" t="s">
        <v>525</v>
      </c>
      <c r="B163" t="s">
        <v>109</v>
      </c>
      <c r="D163" s="2">
        <v>175.78154173063999</v>
      </c>
      <c r="F163" s="2">
        <v>175.069506778028</v>
      </c>
      <c r="H163" s="2">
        <v>-0.71203495261198668</v>
      </c>
      <c r="J163" s="1">
        <v>-4.0506810078106961E-3</v>
      </c>
      <c r="L163" s="2">
        <v>175.677975901878</v>
      </c>
      <c r="N163" s="2">
        <v>-0.10356582876198672</v>
      </c>
      <c r="P163" s="1">
        <v>-5.8917351470660385E-4</v>
      </c>
      <c r="R163" s="2">
        <v>175.77393176405297</v>
      </c>
      <c r="T163" s="2">
        <v>-7.6099665870117406E-3</v>
      </c>
      <c r="V163" s="1">
        <v>-4.3292182512956467E-5</v>
      </c>
      <c r="X163" s="2">
        <v>175.25548971706101</v>
      </c>
      <c r="Z163" s="2">
        <v>-0.52605201357897613</v>
      </c>
      <c r="AB163" s="1">
        <v>-2.9926464883615338E-3</v>
      </c>
      <c r="AD163" s="2">
        <v>175.614302319133</v>
      </c>
      <c r="AF163" s="2">
        <v>-0.16723941150698352</v>
      </c>
      <c r="AH163" s="1">
        <v>-9.5140485093283536E-4</v>
      </c>
      <c r="AJ163" s="2">
        <v>174.17306326134999</v>
      </c>
      <c r="AL163" s="2">
        <v>-1.6084784692899916</v>
      </c>
      <c r="AN163" s="1">
        <v>-9.1504401056781842E-3</v>
      </c>
    </row>
    <row r="164" spans="1:40" x14ac:dyDescent="0.2">
      <c r="A164" t="s">
        <v>918</v>
      </c>
      <c r="B164" t="s">
        <v>927</v>
      </c>
      <c r="D164" s="2">
        <v>47.980924539903995</v>
      </c>
      <c r="F164" s="2">
        <v>48.151824390689001</v>
      </c>
      <c r="H164" s="2">
        <v>0.17089985078500547</v>
      </c>
      <c r="J164" s="1">
        <v>3.5618290481850608E-3</v>
      </c>
      <c r="L164" s="2">
        <v>48.016471477118998</v>
      </c>
      <c r="N164" s="2">
        <v>3.5546937215002572E-2</v>
      </c>
      <c r="P164" s="1">
        <v>7.4085561201388424E-4</v>
      </c>
      <c r="R164" s="2">
        <v>47.959191770184006</v>
      </c>
      <c r="T164" s="2">
        <v>-2.1732769719989165E-2</v>
      </c>
      <c r="V164" s="1">
        <v>-4.5294603904338709E-4</v>
      </c>
      <c r="X164" s="2">
        <v>48.041091355471004</v>
      </c>
      <c r="Z164" s="2">
        <v>6.0166815567008314E-2</v>
      </c>
      <c r="AB164" s="1">
        <v>1.253973660240118E-3</v>
      </c>
      <c r="AD164" s="2">
        <v>48.033296338701</v>
      </c>
      <c r="AF164" s="2">
        <v>5.2371798797004487E-2</v>
      </c>
      <c r="AH164" s="1">
        <v>1.0915129147511271E-3</v>
      </c>
      <c r="AJ164" s="2">
        <v>48.263794371255003</v>
      </c>
      <c r="AL164" s="2">
        <v>0.28286983135100741</v>
      </c>
      <c r="AN164" s="1">
        <v>5.8954643759678875E-3</v>
      </c>
    </row>
    <row r="165" spans="1:40" x14ac:dyDescent="0.2">
      <c r="A165" t="s">
        <v>919</v>
      </c>
      <c r="B165" t="s">
        <v>920</v>
      </c>
      <c r="D165" s="2">
        <v>67.67697350487299</v>
      </c>
      <c r="F165" s="2">
        <v>67.845867021137991</v>
      </c>
      <c r="H165" s="2">
        <v>0.16889351626500115</v>
      </c>
      <c r="J165" s="1">
        <v>2.4955831728030835E-3</v>
      </c>
      <c r="L165" s="2">
        <v>67.692053950200005</v>
      </c>
      <c r="N165" s="2">
        <v>1.5080445327015468E-2</v>
      </c>
      <c r="P165" s="1">
        <v>2.2282978310088911E-4</v>
      </c>
      <c r="R165" s="2">
        <v>67.647510394400996</v>
      </c>
      <c r="T165" s="2">
        <v>-2.9463110471994014E-2</v>
      </c>
      <c r="V165" s="1">
        <v>-4.3534911427256067E-4</v>
      </c>
      <c r="X165" s="2">
        <v>67.708045775083008</v>
      </c>
      <c r="Z165" s="2">
        <v>3.1072270210017905E-2</v>
      </c>
      <c r="AB165" s="1">
        <v>4.5912617838592601E-4</v>
      </c>
      <c r="AD165" s="2">
        <v>67.721076360337008</v>
      </c>
      <c r="AF165" s="2">
        <v>4.4102855464018376E-2</v>
      </c>
      <c r="AH165" s="1">
        <v>6.5166707640735156E-4</v>
      </c>
      <c r="AJ165" s="2">
        <v>67.961406195245004</v>
      </c>
      <c r="AL165" s="2">
        <v>0.28443269037201446</v>
      </c>
      <c r="AN165" s="1">
        <v>4.2027986129068596E-3</v>
      </c>
    </row>
    <row r="167" spans="1:40" x14ac:dyDescent="0.2">
      <c r="A167" t="s">
        <v>921</v>
      </c>
      <c r="B167" t="s">
        <v>922</v>
      </c>
      <c r="D167" s="2">
        <v>91.103485631401995</v>
      </c>
      <c r="F167" s="2">
        <v>91.206160535023002</v>
      </c>
      <c r="H167" s="2">
        <v>0.10267490362100773</v>
      </c>
      <c r="J167" s="1">
        <v>1.1270139985249613E-3</v>
      </c>
      <c r="L167" s="2">
        <v>91.118207873997008</v>
      </c>
      <c r="N167" s="2">
        <v>1.4722242595013313E-2</v>
      </c>
      <c r="P167" s="1">
        <v>1.6159911438052354E-4</v>
      </c>
      <c r="R167" s="2">
        <v>91.087570390677001</v>
      </c>
      <c r="T167" s="2">
        <v>-1.5915240724993396E-2</v>
      </c>
      <c r="V167" s="1">
        <v>-1.7469409226980942E-4</v>
      </c>
      <c r="X167" s="2">
        <v>91.121425775395011</v>
      </c>
      <c r="Z167" s="2">
        <v>1.7940143993016022E-2</v>
      </c>
      <c r="AB167" s="1">
        <v>1.969205005569219E-4</v>
      </c>
      <c r="AD167" s="2">
        <v>91.137678124332993</v>
      </c>
      <c r="AF167" s="2">
        <v>3.4192492930998242E-2</v>
      </c>
      <c r="AH167" s="1">
        <v>3.7531487071020041E-4</v>
      </c>
      <c r="AJ167" s="2">
        <v>91.224029705880994</v>
      </c>
      <c r="AL167" s="2">
        <v>0.12054407447899962</v>
      </c>
      <c r="AN167" s="1">
        <v>1.3231554604476066E-3</v>
      </c>
    </row>
    <row r="168" spans="1:40" x14ac:dyDescent="0.2">
      <c r="A168" t="s">
        <v>916</v>
      </c>
      <c r="B168" t="s">
        <v>152</v>
      </c>
      <c r="D168" s="2">
        <v>206.47658017669099</v>
      </c>
      <c r="F168" s="2">
        <v>207.52711183329299</v>
      </c>
      <c r="H168" s="2">
        <v>1.0505316566020042</v>
      </c>
      <c r="J168" s="1">
        <v>5.0878974056186837E-3</v>
      </c>
      <c r="L168" s="2">
        <v>206.63039142623401</v>
      </c>
      <c r="N168" s="2">
        <v>0.1538112495430255</v>
      </c>
      <c r="P168" s="1">
        <v>7.4493315131141037E-4</v>
      </c>
      <c r="R168" s="2">
        <v>206.57872693129102</v>
      </c>
      <c r="T168" s="2">
        <v>0.10214675460002809</v>
      </c>
      <c r="V168" s="1">
        <v>4.9471351430083101E-4</v>
      </c>
      <c r="X168" s="2">
        <v>206.945519965306</v>
      </c>
      <c r="Z168" s="2">
        <v>0.46893978861501751</v>
      </c>
      <c r="AB168" s="1">
        <v>2.2711524387595211E-3</v>
      </c>
      <c r="AD168" s="2">
        <v>206.686682177368</v>
      </c>
      <c r="AF168" s="2">
        <v>0.21010200067701135</v>
      </c>
      <c r="AH168" s="1">
        <v>1.0175585071063166E-3</v>
      </c>
      <c r="AJ168" s="2">
        <v>208.782082125438</v>
      </c>
      <c r="AL168" s="2">
        <v>2.3055019487470076</v>
      </c>
      <c r="AN168" s="1">
        <v>1.1165924710560826E-2</v>
      </c>
    </row>
    <row r="169" spans="1:40" x14ac:dyDescent="0.2">
      <c r="A169" t="s">
        <v>526</v>
      </c>
      <c r="B169" t="s">
        <v>110</v>
      </c>
      <c r="D169" s="2">
        <v>39.069655667641001</v>
      </c>
      <c r="F169" s="2">
        <v>38.991575737074001</v>
      </c>
      <c r="H169" s="2">
        <v>-7.8079930567000133E-2</v>
      </c>
      <c r="J169" s="1">
        <v>-1.9984801307493722E-3</v>
      </c>
      <c r="L169" s="2">
        <v>39.059847621680994</v>
      </c>
      <c r="N169" s="2">
        <v>-9.8080459600069503E-3</v>
      </c>
      <c r="P169" s="1">
        <v>-2.5103998979265007E-4</v>
      </c>
      <c r="R169" s="2">
        <v>39.068404069252999</v>
      </c>
      <c r="T169" s="2">
        <v>-1.2515983880021508E-3</v>
      </c>
      <c r="V169" s="1">
        <v>-3.2035050389214794E-5</v>
      </c>
      <c r="X169" s="2">
        <v>39.008770466747002</v>
      </c>
      <c r="Z169" s="2">
        <v>-6.088520089399907E-2</v>
      </c>
      <c r="AB169" s="1">
        <v>-1.5583756716961942E-3</v>
      </c>
      <c r="AD169" s="2">
        <v>39.052823514064002</v>
      </c>
      <c r="AF169" s="2">
        <v>-1.6832153576999076E-2</v>
      </c>
      <c r="AH169" s="1">
        <v>-4.3082421099861691E-4</v>
      </c>
      <c r="AJ169" s="2">
        <v>38.886533326401</v>
      </c>
      <c r="AL169" s="2">
        <v>-0.18312234124000071</v>
      </c>
      <c r="AN169" s="1">
        <v>-4.6870733337859875E-3</v>
      </c>
    </row>
    <row r="170" spans="1:40" x14ac:dyDescent="0.2">
      <c r="A170" t="s">
        <v>527</v>
      </c>
      <c r="B170" t="s">
        <v>111</v>
      </c>
      <c r="D170" s="2">
        <v>105.614077937245</v>
      </c>
      <c r="F170" s="2">
        <v>105.27386886062401</v>
      </c>
      <c r="H170" s="2">
        <v>-0.34020907662099376</v>
      </c>
      <c r="J170" s="1">
        <v>-3.2212474252073017E-3</v>
      </c>
      <c r="L170" s="2">
        <v>105.565714832222</v>
      </c>
      <c r="N170" s="2">
        <v>-4.836310502300023E-2</v>
      </c>
      <c r="P170" s="1">
        <v>-4.5792290163946875E-4</v>
      </c>
      <c r="R170" s="2">
        <v>105.61212225592699</v>
      </c>
      <c r="T170" s="2">
        <v>-1.9556813180088284E-3</v>
      </c>
      <c r="V170" s="1">
        <v>-1.8517240847104473E-5</v>
      </c>
      <c r="X170" s="2">
        <v>105.383401696115</v>
      </c>
      <c r="Z170" s="2">
        <v>-0.23067624112999852</v>
      </c>
      <c r="AB170" s="1">
        <v>-2.1841429252174543E-3</v>
      </c>
      <c r="AD170" s="2">
        <v>105.54869259168001</v>
      </c>
      <c r="AF170" s="2">
        <v>-6.5385345564990871E-2</v>
      </c>
      <c r="AH170" s="1">
        <v>-6.1909687460266706E-4</v>
      </c>
      <c r="AJ170" s="2">
        <v>104.80703020003</v>
      </c>
      <c r="AL170" s="2">
        <v>-0.80704773721500089</v>
      </c>
      <c r="AN170" s="1">
        <v>-7.6414787969321845E-3</v>
      </c>
    </row>
    <row r="171" spans="1:40" x14ac:dyDescent="0.2">
      <c r="A171" t="s">
        <v>923</v>
      </c>
      <c r="B171" t="s">
        <v>157</v>
      </c>
      <c r="D171" s="2">
        <v>223.252198748571</v>
      </c>
      <c r="F171" s="2">
        <v>223.23170483259699</v>
      </c>
      <c r="H171" s="2">
        <v>-2.0493915974014953E-2</v>
      </c>
      <c r="J171" s="1">
        <v>-9.179715178122576E-5</v>
      </c>
      <c r="L171" s="2">
        <v>223.28365502268599</v>
      </c>
      <c r="N171" s="2">
        <v>3.1456274114987082E-2</v>
      </c>
      <c r="P171" s="1">
        <v>1.4090017608477608E-4</v>
      </c>
      <c r="R171" s="2">
        <v>223.25427156353899</v>
      </c>
      <c r="T171" s="2">
        <v>2.072814967988279E-3</v>
      </c>
      <c r="V171" s="1">
        <v>9.2846340578383511E-6</v>
      </c>
      <c r="X171" s="2">
        <v>223.14186198934001</v>
      </c>
      <c r="Z171" s="2">
        <v>-0.1103367592309894</v>
      </c>
      <c r="AB171" s="1">
        <v>-4.9422473708871204E-4</v>
      </c>
      <c r="AD171" s="2">
        <v>223.23760626011099</v>
      </c>
      <c r="AF171" s="2">
        <v>-1.45924884600106E-2</v>
      </c>
      <c r="AH171" s="1">
        <v>-6.5363246327731871E-5</v>
      </c>
      <c r="AJ171" s="2">
        <v>223.10643478336002</v>
      </c>
      <c r="AL171" s="2">
        <v>-0.145763965210989</v>
      </c>
      <c r="AN171" s="1">
        <v>-6.5291166684163285E-4</v>
      </c>
    </row>
    <row r="173" spans="1:40" x14ac:dyDescent="0.2">
      <c r="A173" t="s">
        <v>528</v>
      </c>
      <c r="B173" t="s">
        <v>112</v>
      </c>
      <c r="D173" s="2">
        <v>97.337013114919003</v>
      </c>
      <c r="F173" s="2">
        <v>97.799370352696002</v>
      </c>
      <c r="H173" s="2">
        <v>0.46235723777699889</v>
      </c>
      <c r="J173" s="1">
        <v>4.7500660127214513E-3</v>
      </c>
      <c r="L173" s="2">
        <v>97.413341554216998</v>
      </c>
      <c r="N173" s="2">
        <v>7.6328439297995487E-2</v>
      </c>
      <c r="P173" s="1">
        <v>7.8416664797264569E-4</v>
      </c>
      <c r="R173" s="2">
        <v>97.319161864696994</v>
      </c>
      <c r="T173" s="2">
        <v>-1.785125022200873E-2</v>
      </c>
      <c r="V173" s="1">
        <v>-1.8339632222876006E-4</v>
      </c>
      <c r="X173" s="2">
        <v>97.590615490462</v>
      </c>
      <c r="Z173" s="2">
        <v>0.25360237554299658</v>
      </c>
      <c r="AB173" s="1">
        <v>2.6054053584281039E-3</v>
      </c>
      <c r="AD173" s="2">
        <v>97.466170111932001</v>
      </c>
      <c r="AF173" s="2">
        <v>0.12915699701299843</v>
      </c>
      <c r="AH173" s="1">
        <v>1.3269052838154362E-3</v>
      </c>
      <c r="AJ173" s="2">
        <v>98.439233427900007</v>
      </c>
      <c r="AL173" s="2">
        <v>1.1022203129810038</v>
      </c>
      <c r="AN173" s="1">
        <v>1.1323753192217737E-2</v>
      </c>
    </row>
    <row r="174" spans="1:40" x14ac:dyDescent="0.2">
      <c r="A174" t="s">
        <v>529</v>
      </c>
      <c r="B174" t="s">
        <v>113</v>
      </c>
      <c r="D174" s="2">
        <v>62.837177152303006</v>
      </c>
      <c r="F174" s="2">
        <v>62.770491976113</v>
      </c>
      <c r="H174" s="2">
        <v>-6.6685176190006246E-2</v>
      </c>
      <c r="J174" s="1">
        <v>-1.0612376177939465E-3</v>
      </c>
      <c r="L174" s="2">
        <v>62.837177152303006</v>
      </c>
      <c r="N174" s="2">
        <v>0</v>
      </c>
      <c r="P174" s="1">
        <v>0</v>
      </c>
      <c r="R174" s="2">
        <v>62.837177152303006</v>
      </c>
      <c r="T174" s="2">
        <v>0</v>
      </c>
      <c r="V174" s="1">
        <v>0</v>
      </c>
      <c r="X174" s="2">
        <v>62.770491976113</v>
      </c>
      <c r="Z174" s="2">
        <v>-6.6685176190006246E-2</v>
      </c>
      <c r="AB174" s="1">
        <v>-1.0612376177939465E-3</v>
      </c>
      <c r="AD174" s="2">
        <v>62.837177152303006</v>
      </c>
      <c r="AF174" s="2">
        <v>0</v>
      </c>
      <c r="AH174" s="1">
        <v>0</v>
      </c>
      <c r="AJ174" s="2">
        <v>62.637121623732</v>
      </c>
      <c r="AL174" s="2">
        <v>-0.20005552857100639</v>
      </c>
      <c r="AN174" s="1">
        <v>-3.183712853397557E-3</v>
      </c>
    </row>
    <row r="175" spans="1:40" x14ac:dyDescent="0.2">
      <c r="A175" t="s">
        <v>530</v>
      </c>
      <c r="B175" t="s">
        <v>114</v>
      </c>
      <c r="D175" s="2">
        <v>48.478188932066999</v>
      </c>
      <c r="F175" s="2">
        <v>48.362984261904998</v>
      </c>
      <c r="H175" s="2">
        <v>-0.11520467016200087</v>
      </c>
      <c r="J175" s="1">
        <v>-2.3764227315388863E-3</v>
      </c>
      <c r="L175" s="2">
        <v>48.468166612946007</v>
      </c>
      <c r="N175" s="2">
        <v>-1.0022319120992051E-2</v>
      </c>
      <c r="P175" s="1">
        <v>-2.0673872811206775E-4</v>
      </c>
      <c r="R175" s="2">
        <v>48.480764361249996</v>
      </c>
      <c r="T175" s="2">
        <v>2.5754291829969134E-3</v>
      </c>
      <c r="V175" s="1">
        <v>5.3125523864059557E-5</v>
      </c>
      <c r="X175" s="2">
        <v>48.406712104440999</v>
      </c>
      <c r="Z175" s="2">
        <v>-7.1476827626000272E-2</v>
      </c>
      <c r="AB175" s="1">
        <v>-1.4744120851164946E-3</v>
      </c>
      <c r="AD175" s="2">
        <v>48.457880750108004</v>
      </c>
      <c r="AF175" s="2">
        <v>-2.0308181958995419E-2</v>
      </c>
      <c r="AH175" s="1">
        <v>-4.189137920860346E-4</v>
      </c>
      <c r="AJ175" s="2">
        <v>48.239444593602997</v>
      </c>
      <c r="AL175" s="2">
        <v>-0.23874433846400223</v>
      </c>
      <c r="AN175" s="1">
        <v>-4.9247784152695387E-3</v>
      </c>
    </row>
    <row r="176" spans="1:40" x14ac:dyDescent="0.2">
      <c r="A176" t="s">
        <v>839</v>
      </c>
      <c r="B176" t="s">
        <v>115</v>
      </c>
      <c r="D176" s="2">
        <v>56.615129099901999</v>
      </c>
      <c r="F176" s="2">
        <v>57.305143582112997</v>
      </c>
      <c r="H176" s="2">
        <v>0.69001448221099793</v>
      </c>
      <c r="J176" s="1">
        <v>1.2187810805719639E-2</v>
      </c>
      <c r="L176" s="2">
        <v>56.731429511446002</v>
      </c>
      <c r="N176" s="2">
        <v>0.11630041154400317</v>
      </c>
      <c r="P176" s="1">
        <v>2.0542284967465436E-3</v>
      </c>
      <c r="R176" s="2">
        <v>56.608639283423003</v>
      </c>
      <c r="T176" s="2">
        <v>-6.4898164789966017E-3</v>
      </c>
      <c r="V176" s="1">
        <v>-1.1463042798232947E-4</v>
      </c>
      <c r="X176" s="2">
        <v>56.983280642392998</v>
      </c>
      <c r="Z176" s="2">
        <v>0.36815154249099891</v>
      </c>
      <c r="AB176" s="1">
        <v>6.502706049497221E-3</v>
      </c>
      <c r="AD176" s="2">
        <v>56.771543102076997</v>
      </c>
      <c r="AF176" s="2">
        <v>0.15641400217499779</v>
      </c>
      <c r="AH176" s="1">
        <v>2.7627597898609853E-3</v>
      </c>
      <c r="AJ176" s="2">
        <v>58.158575257174</v>
      </c>
      <c r="AL176" s="2">
        <v>1.5434461572720011</v>
      </c>
      <c r="AN176" s="1">
        <v>2.7262079620951934E-2</v>
      </c>
    </row>
    <row r="177" spans="1:40" x14ac:dyDescent="0.2">
      <c r="A177" t="s">
        <v>531</v>
      </c>
      <c r="B177" t="s">
        <v>116</v>
      </c>
      <c r="D177" s="2">
        <v>60.196855501808002</v>
      </c>
      <c r="F177" s="2">
        <v>60.252512291525996</v>
      </c>
      <c r="H177" s="2">
        <v>5.5656789717993149E-2</v>
      </c>
      <c r="J177" s="1">
        <v>9.2457968533458544E-4</v>
      </c>
      <c r="L177" s="2">
        <v>60.194527130836001</v>
      </c>
      <c r="N177" s="2">
        <v>-2.3283709720018919E-3</v>
      </c>
      <c r="P177" s="1">
        <v>-3.8679279051909279E-5</v>
      </c>
      <c r="R177" s="2">
        <v>60.206477846360997</v>
      </c>
      <c r="T177" s="2">
        <v>9.6223445529943774E-3</v>
      </c>
      <c r="V177" s="1">
        <v>1.5984796004345065E-4</v>
      </c>
      <c r="X177" s="2">
        <v>60.194318268875001</v>
      </c>
      <c r="Z177" s="2">
        <v>-2.5372329330011212E-3</v>
      </c>
      <c r="AB177" s="1">
        <v>-4.2148928076897902E-5</v>
      </c>
      <c r="AD177" s="2">
        <v>60.200967506448002</v>
      </c>
      <c r="AF177" s="2">
        <v>4.1120046399996113E-3</v>
      </c>
      <c r="AH177" s="1">
        <v>6.8309292997474061E-5</v>
      </c>
      <c r="AJ177" s="2">
        <v>60.249350039864005</v>
      </c>
      <c r="AL177" s="2">
        <v>5.2494538056002682E-2</v>
      </c>
      <c r="AN177" s="1">
        <v>8.7204784400118733E-4</v>
      </c>
    </row>
    <row r="179" spans="1:40" x14ac:dyDescent="0.2">
      <c r="A179" t="s">
        <v>532</v>
      </c>
      <c r="B179" t="s">
        <v>117</v>
      </c>
      <c r="D179" s="2">
        <v>146.945656821163</v>
      </c>
      <c r="F179" s="2">
        <v>146.495557374068</v>
      </c>
      <c r="H179" s="2">
        <v>-0.45009944709499905</v>
      </c>
      <c r="J179" s="1">
        <v>-3.0630333473740073E-3</v>
      </c>
      <c r="L179" s="2">
        <v>146.88619776028099</v>
      </c>
      <c r="N179" s="2">
        <v>-5.9459060882005588E-2</v>
      </c>
      <c r="P179" s="1">
        <v>-4.0463299268769093E-4</v>
      </c>
      <c r="R179" s="2">
        <v>146.95491047944799</v>
      </c>
      <c r="T179" s="2">
        <v>9.2536582849902516E-3</v>
      </c>
      <c r="V179" s="1">
        <v>6.2973336437239608E-5</v>
      </c>
      <c r="X179" s="2">
        <v>146.65709154710501</v>
      </c>
      <c r="Z179" s="2">
        <v>-0.28856527405798715</v>
      </c>
      <c r="AB179" s="1">
        <v>-1.9637550391106776E-3</v>
      </c>
      <c r="AD179" s="2">
        <v>146.85344529547598</v>
      </c>
      <c r="AF179" s="2">
        <v>-9.2211525687019957E-2</v>
      </c>
      <c r="AH179" s="1">
        <v>-6.2752127338641921E-4</v>
      </c>
      <c r="AJ179" s="2">
        <v>145.91194044356098</v>
      </c>
      <c r="AL179" s="2">
        <v>-1.0337163776020191</v>
      </c>
      <c r="AN179" s="1">
        <v>-7.0346847941214147E-3</v>
      </c>
    </row>
    <row r="180" spans="1:40" x14ac:dyDescent="0.2">
      <c r="A180" t="s">
        <v>533</v>
      </c>
      <c r="B180" t="s">
        <v>118</v>
      </c>
      <c r="D180" s="2">
        <v>179.712613328358</v>
      </c>
      <c r="F180" s="2">
        <v>179.24136683669002</v>
      </c>
      <c r="H180" s="2">
        <v>-0.47124649166798349</v>
      </c>
      <c r="J180" s="1">
        <v>-2.6222226862115442E-3</v>
      </c>
      <c r="L180" s="2">
        <v>179.64524348848502</v>
      </c>
      <c r="N180" s="2">
        <v>-6.7369839872981174E-2</v>
      </c>
      <c r="P180" s="1">
        <v>-3.7487541149873455E-4</v>
      </c>
      <c r="R180" s="2">
        <v>179.72748005386902</v>
      </c>
      <c r="T180" s="2">
        <v>1.4866725511012646E-2</v>
      </c>
      <c r="V180" s="1">
        <v>8.2724997626344859E-5</v>
      </c>
      <c r="X180" s="2">
        <v>179.33258765062001</v>
      </c>
      <c r="Z180" s="2">
        <v>-0.38002567773799001</v>
      </c>
      <c r="AB180" s="1">
        <v>-2.1146299678121887E-3</v>
      </c>
      <c r="AD180" s="2">
        <v>179.58511217827902</v>
      </c>
      <c r="AF180" s="2">
        <v>-0.12750115007898444</v>
      </c>
      <c r="AH180" s="1">
        <v>-7.0947246115676637E-4</v>
      </c>
      <c r="AJ180" s="2">
        <v>178.51853282037999</v>
      </c>
      <c r="AL180" s="2">
        <v>-1.1940805079780148</v>
      </c>
      <c r="AN180" s="1">
        <v>-6.6443889822929486E-3</v>
      </c>
    </row>
    <row r="181" spans="1:40" x14ac:dyDescent="0.2">
      <c r="A181" t="s">
        <v>534</v>
      </c>
      <c r="B181" t="s">
        <v>119</v>
      </c>
      <c r="D181" s="2">
        <v>86.176320155572995</v>
      </c>
      <c r="F181" s="2">
        <v>85.885263243392998</v>
      </c>
      <c r="H181" s="2">
        <v>-0.29105691217999663</v>
      </c>
      <c r="J181" s="1">
        <v>-3.3774581190581746E-3</v>
      </c>
      <c r="L181" s="2">
        <v>86.145283367358005</v>
      </c>
      <c r="N181" s="2">
        <v>-3.1036788214990452E-2</v>
      </c>
      <c r="P181" s="1">
        <v>-3.6015448511795515E-4</v>
      </c>
      <c r="R181" s="2">
        <v>86.176158300457999</v>
      </c>
      <c r="T181" s="2">
        <v>-1.6185511499600125E-4</v>
      </c>
      <c r="V181" s="1">
        <v>-1.8781855004229271E-6</v>
      </c>
      <c r="X181" s="2">
        <v>85.970411715783001</v>
      </c>
      <c r="Z181" s="2">
        <v>-0.20590843978999374</v>
      </c>
      <c r="AB181" s="1">
        <v>-2.3893853835748602E-3</v>
      </c>
      <c r="AD181" s="2">
        <v>86.115850773398989</v>
      </c>
      <c r="AF181" s="2">
        <v>-6.0469382174005659E-2</v>
      </c>
      <c r="AH181" s="1">
        <v>-7.0169371429229131E-4</v>
      </c>
      <c r="AJ181" s="2">
        <v>85.495902059504999</v>
      </c>
      <c r="AL181" s="2">
        <v>-0.68041809606799575</v>
      </c>
      <c r="AN181" s="1">
        <v>-7.8956503925863373E-3</v>
      </c>
    </row>
    <row r="182" spans="1:40" x14ac:dyDescent="0.2">
      <c r="A182" t="s">
        <v>840</v>
      </c>
      <c r="B182" t="s">
        <v>120</v>
      </c>
      <c r="D182" s="2">
        <v>80.743178595486995</v>
      </c>
      <c r="F182" s="2">
        <v>80.48733431103399</v>
      </c>
      <c r="H182" s="2">
        <v>-0.25584428445300489</v>
      </c>
      <c r="J182" s="1">
        <v>-3.1686179427583851E-3</v>
      </c>
      <c r="L182" s="2">
        <v>80.715143393226001</v>
      </c>
      <c r="N182" s="2">
        <v>-2.8035202260994652E-2</v>
      </c>
      <c r="P182" s="1">
        <v>-3.4721449847110222E-4</v>
      </c>
      <c r="R182" s="2">
        <v>80.733792448992006</v>
      </c>
      <c r="T182" s="2">
        <v>-9.386146494989589E-3</v>
      </c>
      <c r="V182" s="1">
        <v>-1.1624692832583398E-4</v>
      </c>
      <c r="X182" s="2">
        <v>80.548866589668009</v>
      </c>
      <c r="Z182" s="2">
        <v>-0.19431200581898622</v>
      </c>
      <c r="AB182" s="1">
        <v>-2.406543923573588E-3</v>
      </c>
      <c r="AD182" s="2">
        <v>80.691588521854001</v>
      </c>
      <c r="AF182" s="2">
        <v>-5.1590073632993949E-2</v>
      </c>
      <c r="AH182" s="1">
        <v>-6.3894033564684913E-4</v>
      </c>
      <c r="AJ182" s="2">
        <v>80.133311795319997</v>
      </c>
      <c r="AL182" s="2">
        <v>-0.60986680016699779</v>
      </c>
      <c r="AN182" s="1">
        <v>-7.553168091416769E-3</v>
      </c>
    </row>
    <row r="183" spans="1:40" x14ac:dyDescent="0.2">
      <c r="A183" t="s">
        <v>535</v>
      </c>
      <c r="B183" t="s">
        <v>121</v>
      </c>
      <c r="D183" s="2">
        <v>81.662719974753003</v>
      </c>
      <c r="F183" s="2">
        <v>81.453991643762009</v>
      </c>
      <c r="H183" s="2">
        <v>-0.20872833099099353</v>
      </c>
      <c r="J183" s="1">
        <v>-2.5559806366420856E-3</v>
      </c>
      <c r="L183" s="2">
        <v>81.633406929036013</v>
      </c>
      <c r="N183" s="2">
        <v>-2.931304571698945E-2</v>
      </c>
      <c r="P183" s="1">
        <v>-3.5895260072223807E-4</v>
      </c>
      <c r="R183" s="2">
        <v>81.669177603029993</v>
      </c>
      <c r="T183" s="2">
        <v>6.4576282769905902E-3</v>
      </c>
      <c r="V183" s="1">
        <v>7.9076820842938393E-5</v>
      </c>
      <c r="X183" s="2">
        <v>81.517707912282006</v>
      </c>
      <c r="Z183" s="2">
        <v>-0.14501206247099674</v>
      </c>
      <c r="AB183" s="1">
        <v>-1.7757437238905211E-3</v>
      </c>
      <c r="AD183" s="2">
        <v>81.614086692949002</v>
      </c>
      <c r="AF183" s="2">
        <v>-4.8633281804001172E-2</v>
      </c>
      <c r="AH183" s="1">
        <v>-5.9553835359680315E-4</v>
      </c>
      <c r="AJ183" s="2">
        <v>81.159156963168002</v>
      </c>
      <c r="AL183" s="2">
        <v>-0.50356301158500116</v>
      </c>
      <c r="AN183" s="1">
        <v>-6.1663756943276396E-3</v>
      </c>
    </row>
    <row r="185" spans="1:40" x14ac:dyDescent="0.2">
      <c r="A185" t="s">
        <v>536</v>
      </c>
      <c r="B185" t="s">
        <v>122</v>
      </c>
      <c r="D185" s="2">
        <v>83.918083922365</v>
      </c>
      <c r="F185" s="2">
        <v>83.934205042679991</v>
      </c>
      <c r="H185" s="2">
        <v>1.6121120314991799E-2</v>
      </c>
      <c r="J185" s="1">
        <v>1.9210543855965425E-4</v>
      </c>
      <c r="L185" s="2">
        <v>83.910585180464992</v>
      </c>
      <c r="N185" s="2">
        <v>-7.498741900008099E-3</v>
      </c>
      <c r="P185" s="1">
        <v>-8.9357877938983901E-5</v>
      </c>
      <c r="R185" s="2">
        <v>83.913597669750004</v>
      </c>
      <c r="T185" s="2">
        <v>-4.4862526149955784E-3</v>
      </c>
      <c r="V185" s="1">
        <v>-5.3459902863677604E-5</v>
      </c>
      <c r="X185" s="2">
        <v>83.767527822784004</v>
      </c>
      <c r="Z185" s="2">
        <v>-0.15055609958099581</v>
      </c>
      <c r="AB185" s="1">
        <v>-1.7940840942016684E-3</v>
      </c>
      <c r="AD185" s="2">
        <v>83.870703050882994</v>
      </c>
      <c r="AF185" s="2">
        <v>-4.7380871482005205E-2</v>
      </c>
      <c r="AH185" s="1">
        <v>-5.646085952801138E-4</v>
      </c>
      <c r="AJ185" s="2">
        <v>83.704297215914991</v>
      </c>
      <c r="AL185" s="2">
        <v>-0.21378670645000852</v>
      </c>
      <c r="AN185" s="1">
        <v>-2.5475642013917843E-3</v>
      </c>
    </row>
    <row r="186" spans="1:40" x14ac:dyDescent="0.2">
      <c r="A186" t="s">
        <v>537</v>
      </c>
      <c r="B186" t="s">
        <v>123</v>
      </c>
      <c r="D186" s="2">
        <v>69.217102186416</v>
      </c>
      <c r="F186" s="2">
        <v>69.070722627536995</v>
      </c>
      <c r="H186" s="2">
        <v>-0.14637955887900489</v>
      </c>
      <c r="J186" s="1">
        <v>-2.1147888925597377E-3</v>
      </c>
      <c r="L186" s="2">
        <v>69.199901360970998</v>
      </c>
      <c r="N186" s="2">
        <v>-1.720082544500201E-2</v>
      </c>
      <c r="P186" s="1">
        <v>-2.4850542570644784E-4</v>
      </c>
      <c r="R186" s="2">
        <v>69.216965060508002</v>
      </c>
      <c r="T186" s="2">
        <v>-1.371259079974152E-4</v>
      </c>
      <c r="V186" s="1">
        <v>-1.9810986543196609E-6</v>
      </c>
      <c r="X186" s="2">
        <v>69.112501026284988</v>
      </c>
      <c r="Z186" s="2">
        <v>-0.10460116013101128</v>
      </c>
      <c r="AB186" s="1">
        <v>-1.5112039774404118E-3</v>
      </c>
      <c r="AD186" s="2">
        <v>69.191307904772998</v>
      </c>
      <c r="AF186" s="2">
        <v>-2.5794281643001682E-2</v>
      </c>
      <c r="AH186" s="1">
        <v>-3.7265763558740636E-4</v>
      </c>
      <c r="AJ186" s="2">
        <v>68.848925528240002</v>
      </c>
      <c r="AL186" s="2">
        <v>-0.36817665817599732</v>
      </c>
      <c r="AN186" s="1">
        <v>-5.3191573548459353E-3</v>
      </c>
    </row>
    <row r="187" spans="1:40" x14ac:dyDescent="0.2">
      <c r="A187" t="s">
        <v>538</v>
      </c>
      <c r="B187" t="s">
        <v>124</v>
      </c>
      <c r="D187" s="2">
        <v>59.592697592646005</v>
      </c>
      <c r="F187" s="2">
        <v>59.762474403908001</v>
      </c>
      <c r="H187" s="2">
        <v>0.16977681126199684</v>
      </c>
      <c r="J187" s="1">
        <v>2.8489532798553498E-3</v>
      </c>
      <c r="L187" s="2">
        <v>59.622568263077</v>
      </c>
      <c r="N187" s="2">
        <v>2.9870670430995006E-2</v>
      </c>
      <c r="P187" s="1">
        <v>5.0124716009971627E-4</v>
      </c>
      <c r="R187" s="2">
        <v>59.589264636111999</v>
      </c>
      <c r="T187" s="2">
        <v>-3.4329565340058821E-3</v>
      </c>
      <c r="V187" s="1">
        <v>-5.7607000063536706E-5</v>
      </c>
      <c r="X187" s="2">
        <v>59.643970495658998</v>
      </c>
      <c r="Z187" s="2">
        <v>5.1272903012993254E-2</v>
      </c>
      <c r="AB187" s="1">
        <v>8.6038902557283381E-4</v>
      </c>
      <c r="AD187" s="2">
        <v>59.623514230925004</v>
      </c>
      <c r="AF187" s="2">
        <v>3.0816638278999164E-2</v>
      </c>
      <c r="AH187" s="1">
        <v>5.1712104878437438E-4</v>
      </c>
      <c r="AJ187" s="2">
        <v>59.928552311089</v>
      </c>
      <c r="AL187" s="2">
        <v>0.33585471844299519</v>
      </c>
      <c r="AN187" s="1">
        <v>5.635836805690117E-3</v>
      </c>
    </row>
    <row r="188" spans="1:40" x14ac:dyDescent="0.2">
      <c r="A188" t="s">
        <v>539</v>
      </c>
      <c r="B188" t="s">
        <v>125</v>
      </c>
      <c r="D188" s="2">
        <v>54.603622890591005</v>
      </c>
      <c r="F188" s="2">
        <v>54.563119358735001</v>
      </c>
      <c r="H188" s="2">
        <v>-4.050353185600386E-2</v>
      </c>
      <c r="J188" s="1">
        <v>-7.4177370862663408E-4</v>
      </c>
      <c r="L188" s="2">
        <v>54.594338769061999</v>
      </c>
      <c r="N188" s="2">
        <v>-9.2841215290064838E-3</v>
      </c>
      <c r="P188" s="1">
        <v>-1.7002757395070709E-4</v>
      </c>
      <c r="R188" s="2">
        <v>54.591263401403005</v>
      </c>
      <c r="T188" s="2">
        <v>-1.2359489188000339E-2</v>
      </c>
      <c r="V188" s="1">
        <v>-2.2634925182098234E-4</v>
      </c>
      <c r="X188" s="2">
        <v>54.547469004024997</v>
      </c>
      <c r="Z188" s="2">
        <v>-5.6153886566008282E-2</v>
      </c>
      <c r="AB188" s="1">
        <v>-1.028391223756774E-3</v>
      </c>
      <c r="AD188" s="2">
        <v>54.598417562198001</v>
      </c>
      <c r="AF188" s="2">
        <v>-5.2053283930035832E-3</v>
      </c>
      <c r="AH188" s="1">
        <v>-9.5329359435242469E-5</v>
      </c>
      <c r="AJ188" s="2">
        <v>54.487930027819999</v>
      </c>
      <c r="AL188" s="2">
        <v>-0.11569286277100588</v>
      </c>
      <c r="AN188" s="1">
        <v>-2.1187763127516112E-3</v>
      </c>
    </row>
    <row r="189" spans="1:40" x14ac:dyDescent="0.2">
      <c r="A189" t="s">
        <v>924</v>
      </c>
      <c r="B189" t="s">
        <v>170</v>
      </c>
      <c r="D189" s="2">
        <v>121.89038029909401</v>
      </c>
      <c r="F189" s="2">
        <v>122.339556449874</v>
      </c>
      <c r="H189" s="2">
        <v>0.44917615077999073</v>
      </c>
      <c r="J189" s="1">
        <v>3.6850828562336466E-3</v>
      </c>
      <c r="L189" s="2">
        <v>121.987725975583</v>
      </c>
      <c r="N189" s="2">
        <v>9.7345676488998834E-2</v>
      </c>
      <c r="P189" s="1">
        <v>7.9863297046192238E-4</v>
      </c>
      <c r="R189" s="2">
        <v>121.934500635498</v>
      </c>
      <c r="T189" s="2">
        <v>4.4120336403992155E-2</v>
      </c>
      <c r="V189" s="1">
        <v>3.6196733733810573E-4</v>
      </c>
      <c r="X189" s="2">
        <v>122.05969661079</v>
      </c>
      <c r="Z189" s="2">
        <v>0.1693163116959937</v>
      </c>
      <c r="AB189" s="1">
        <v>1.3890867456523327E-3</v>
      </c>
      <c r="AD189" s="2">
        <v>121.97564807810099</v>
      </c>
      <c r="AF189" s="2">
        <v>8.5267779006983346E-2</v>
      </c>
      <c r="AH189" s="1">
        <v>6.995447778385275E-4</v>
      </c>
      <c r="AJ189" s="2">
        <v>122.915373462763</v>
      </c>
      <c r="AL189" s="2">
        <v>1.0249931636689951</v>
      </c>
      <c r="AN189" s="1">
        <v>8.409139106415716E-3</v>
      </c>
    </row>
    <row r="191" spans="1:40" x14ac:dyDescent="0.2">
      <c r="A191" t="s">
        <v>540</v>
      </c>
      <c r="B191" t="s">
        <v>126</v>
      </c>
      <c r="D191" s="2">
        <v>173.06231280960898</v>
      </c>
      <c r="F191" s="2">
        <v>172.79873656641399</v>
      </c>
      <c r="H191" s="2">
        <v>-0.26357624319498996</v>
      </c>
      <c r="J191" s="1">
        <v>-1.5230135256828448E-3</v>
      </c>
      <c r="L191" s="2">
        <v>173.011467609921</v>
      </c>
      <c r="N191" s="2">
        <v>-5.0845199687984177E-2</v>
      </c>
      <c r="P191" s="1">
        <v>-2.9379706570731258E-4</v>
      </c>
      <c r="R191" s="2">
        <v>173.072358971477</v>
      </c>
      <c r="T191" s="2">
        <v>1.0046161868018544E-2</v>
      </c>
      <c r="V191" s="1">
        <v>5.8049391025246646E-5</v>
      </c>
      <c r="X191" s="2">
        <v>172.79873656641399</v>
      </c>
      <c r="Z191" s="2">
        <v>-0.26357624319498996</v>
      </c>
      <c r="AB191" s="1">
        <v>-1.5230135256828448E-3</v>
      </c>
      <c r="AD191" s="2">
        <v>172.982831760539</v>
      </c>
      <c r="AF191" s="2">
        <v>-7.9481049069983101E-2</v>
      </c>
      <c r="AH191" s="1">
        <v>-4.5926260766792465E-4</v>
      </c>
      <c r="AJ191" s="2">
        <v>172.43054617816202</v>
      </c>
      <c r="AL191" s="2">
        <v>-0.63176663144696477</v>
      </c>
      <c r="AN191" s="1">
        <v>-3.6505153617240171E-3</v>
      </c>
    </row>
    <row r="192" spans="1:40" x14ac:dyDescent="0.2">
      <c r="A192" t="s">
        <v>541</v>
      </c>
      <c r="B192" t="s">
        <v>127</v>
      </c>
      <c r="D192" s="2">
        <v>74.082996835959008</v>
      </c>
      <c r="F192" s="2">
        <v>73.996627709558993</v>
      </c>
      <c r="H192" s="2">
        <v>-8.6369126400015261E-2</v>
      </c>
      <c r="J192" s="1">
        <v>-1.1658427721446159E-3</v>
      </c>
      <c r="L192" s="2">
        <v>74.074029170491997</v>
      </c>
      <c r="N192" s="2">
        <v>-8.9676654670114431E-3</v>
      </c>
      <c r="P192" s="1">
        <v>-1.2104890258244311E-4</v>
      </c>
      <c r="R192" s="2">
        <v>74.082211551108998</v>
      </c>
      <c r="T192" s="2">
        <v>-7.8528485001072568E-4</v>
      </c>
      <c r="V192" s="1">
        <v>-1.0600068619653325E-5</v>
      </c>
      <c r="X192" s="2">
        <v>73.986192062728009</v>
      </c>
      <c r="Z192" s="2">
        <v>-9.6804773230999785E-2</v>
      </c>
      <c r="AB192" s="1">
        <v>-1.3067070362360381E-3</v>
      </c>
      <c r="AD192" s="2">
        <v>74.056870310459004</v>
      </c>
      <c r="AF192" s="2">
        <v>-2.612652550000405E-2</v>
      </c>
      <c r="AH192" s="1">
        <v>-3.5266561310762933E-4</v>
      </c>
      <c r="AJ192" s="2">
        <v>73.823573455613996</v>
      </c>
      <c r="AL192" s="2">
        <v>-0.25942338034501233</v>
      </c>
      <c r="AN192" s="1">
        <v>-3.501793818080147E-3</v>
      </c>
    </row>
    <row r="193" spans="1:40" x14ac:dyDescent="0.2">
      <c r="A193" t="s">
        <v>542</v>
      </c>
      <c r="B193" t="s">
        <v>128</v>
      </c>
      <c r="D193" s="2">
        <v>107.58893987149601</v>
      </c>
      <c r="F193" s="2">
        <v>107.20558252063601</v>
      </c>
      <c r="H193" s="2">
        <v>-0.38335735085999545</v>
      </c>
      <c r="J193" s="1">
        <v>-3.563166913977186E-3</v>
      </c>
      <c r="L193" s="2">
        <v>107.521926561166</v>
      </c>
      <c r="N193" s="2">
        <v>-6.7013310330011677E-2</v>
      </c>
      <c r="P193" s="1">
        <v>-6.228643056623871E-4</v>
      </c>
      <c r="R193" s="2">
        <v>107.586636334491</v>
      </c>
      <c r="T193" s="2">
        <v>-2.3035370050052961E-3</v>
      </c>
      <c r="V193" s="1">
        <v>-2.1410537251846106E-5</v>
      </c>
      <c r="X193" s="2">
        <v>107.296114479688</v>
      </c>
      <c r="Z193" s="2">
        <v>-0.29282539180800882</v>
      </c>
      <c r="AB193" s="1">
        <v>-2.7217053366057776E-3</v>
      </c>
      <c r="AD193" s="2">
        <v>107.493936761469</v>
      </c>
      <c r="AF193" s="2">
        <v>-9.500311002700812E-2</v>
      </c>
      <c r="AH193" s="1">
        <v>-8.8301929678347624E-4</v>
      </c>
      <c r="AJ193" s="2">
        <v>106.706393110874</v>
      </c>
      <c r="AL193" s="2">
        <v>-0.88254676062200588</v>
      </c>
      <c r="AN193" s="1">
        <v>-8.2029506162633239E-3</v>
      </c>
    </row>
    <row r="194" spans="1:40" x14ac:dyDescent="0.2">
      <c r="A194" t="s">
        <v>543</v>
      </c>
      <c r="B194" t="s">
        <v>129</v>
      </c>
      <c r="D194" s="2">
        <v>29.953896720028002</v>
      </c>
      <c r="F194" s="2">
        <v>29.792935723955001</v>
      </c>
      <c r="H194" s="2">
        <v>-0.16096099607300118</v>
      </c>
      <c r="J194" s="1">
        <v>-5.3736245930693293E-3</v>
      </c>
      <c r="L194" s="2">
        <v>29.918783232616999</v>
      </c>
      <c r="N194" s="2">
        <v>-3.5113487411003064E-2</v>
      </c>
      <c r="P194" s="1">
        <v>-1.172251067672448E-3</v>
      </c>
      <c r="R194" s="2">
        <v>29.944555416488001</v>
      </c>
      <c r="T194" s="2">
        <v>-9.3413035400011779E-3</v>
      </c>
      <c r="V194" s="1">
        <v>-3.1185603754036199E-4</v>
      </c>
      <c r="X194" s="2">
        <v>29.833815234559001</v>
      </c>
      <c r="Z194" s="2">
        <v>-0.12008148546900088</v>
      </c>
      <c r="AB194" s="1">
        <v>-4.0088769281464163E-3</v>
      </c>
      <c r="AD194" s="2">
        <v>29.916523878506002</v>
      </c>
      <c r="AF194" s="2">
        <v>-3.7372841522000044E-2</v>
      </c>
      <c r="AH194" s="1">
        <v>-1.2476787868808913E-3</v>
      </c>
      <c r="AJ194" s="2">
        <v>29.579619077362999</v>
      </c>
      <c r="AL194" s="2">
        <v>-0.37427764266500319</v>
      </c>
      <c r="AN194" s="1">
        <v>-1.2495123628264059E-2</v>
      </c>
    </row>
    <row r="195" spans="1:40" x14ac:dyDescent="0.2">
      <c r="A195" t="s">
        <v>544</v>
      </c>
      <c r="B195" t="s">
        <v>130</v>
      </c>
      <c r="D195" s="2">
        <v>86.148221439926999</v>
      </c>
      <c r="F195" s="2">
        <v>85.792194953657003</v>
      </c>
      <c r="H195" s="2">
        <v>-0.35602648626999667</v>
      </c>
      <c r="J195" s="1">
        <v>-4.1327200993727022E-3</v>
      </c>
      <c r="L195" s="2">
        <v>86.105016353913996</v>
      </c>
      <c r="N195" s="2">
        <v>-4.3205086013003324E-2</v>
      </c>
      <c r="P195" s="1">
        <v>-5.015203481958261E-4</v>
      </c>
      <c r="R195" s="2">
        <v>86.146073029440998</v>
      </c>
      <c r="T195" s="2">
        <v>-2.1484104860007847E-3</v>
      </c>
      <c r="V195" s="1">
        <v>-2.493853558542607E-5</v>
      </c>
      <c r="X195" s="2">
        <v>85.899679336575005</v>
      </c>
      <c r="Z195" s="2">
        <v>-0.24854210335199411</v>
      </c>
      <c r="AB195" s="1">
        <v>-2.8850520556052087E-3</v>
      </c>
      <c r="AD195" s="2">
        <v>86.076843907675993</v>
      </c>
      <c r="AF195" s="2">
        <v>-7.137753225100596E-2</v>
      </c>
      <c r="AH195" s="1">
        <v>-8.2854330661694554E-4</v>
      </c>
      <c r="AJ195" s="2">
        <v>85.347598208538997</v>
      </c>
      <c r="AL195" s="2">
        <v>-0.80062323138800195</v>
      </c>
      <c r="AN195" s="1">
        <v>-9.2935549684713299E-3</v>
      </c>
    </row>
    <row r="197" spans="1:40" x14ac:dyDescent="0.2">
      <c r="A197" t="s">
        <v>545</v>
      </c>
      <c r="B197" t="s">
        <v>131</v>
      </c>
      <c r="D197" s="2">
        <v>51.986792731337999</v>
      </c>
      <c r="F197" s="2">
        <v>51.931311367395999</v>
      </c>
      <c r="H197" s="2">
        <v>-5.5481363942000428E-2</v>
      </c>
      <c r="J197" s="1">
        <v>-1.067220365540186E-3</v>
      </c>
      <c r="L197" s="2">
        <v>51.986792731337999</v>
      </c>
      <c r="N197" s="2">
        <v>0</v>
      </c>
      <c r="P197" s="1">
        <v>0</v>
      </c>
      <c r="R197" s="2">
        <v>51.986792731337999</v>
      </c>
      <c r="T197" s="2">
        <v>0</v>
      </c>
      <c r="V197" s="1">
        <v>0</v>
      </c>
      <c r="X197" s="2">
        <v>51.931311367395999</v>
      </c>
      <c r="Z197" s="2">
        <v>-5.5481363942000428E-2</v>
      </c>
      <c r="AB197" s="1">
        <v>-1.067220365540186E-3</v>
      </c>
      <c r="AD197" s="2">
        <v>51.986792731337999</v>
      </c>
      <c r="AF197" s="2">
        <v>0</v>
      </c>
      <c r="AH197" s="1">
        <v>0</v>
      </c>
      <c r="AJ197" s="2">
        <v>51.820348639512005</v>
      </c>
      <c r="AL197" s="2">
        <v>-0.16644409182599418</v>
      </c>
      <c r="AN197" s="1">
        <v>-3.2016610966204215E-3</v>
      </c>
    </row>
    <row r="198" spans="1:40" x14ac:dyDescent="0.2">
      <c r="A198" t="s">
        <v>546</v>
      </c>
      <c r="B198" t="s">
        <v>132</v>
      </c>
      <c r="D198" s="2">
        <v>63.888360642320002</v>
      </c>
      <c r="F198" s="2">
        <v>63.777423878446001</v>
      </c>
      <c r="H198" s="2">
        <v>-0.11093676387400109</v>
      </c>
      <c r="J198" s="1">
        <v>-1.7364158785523128E-3</v>
      </c>
      <c r="L198" s="2">
        <v>63.880362109532001</v>
      </c>
      <c r="N198" s="2">
        <v>-7.9985327880010004E-3</v>
      </c>
      <c r="P198" s="1">
        <v>-1.2519546138898307E-4</v>
      </c>
      <c r="R198" s="2">
        <v>63.890197874645999</v>
      </c>
      <c r="T198" s="2">
        <v>1.8372323259967516E-3</v>
      </c>
      <c r="V198" s="1">
        <v>2.8756917653319137E-5</v>
      </c>
      <c r="X198" s="2">
        <v>63.796986931132004</v>
      </c>
      <c r="Z198" s="2">
        <v>-9.1373711187998197E-2</v>
      </c>
      <c r="AB198" s="1">
        <v>-1.4302090438594185E-3</v>
      </c>
      <c r="AD198" s="2">
        <v>63.861756515159001</v>
      </c>
      <c r="AF198" s="2">
        <v>-2.660412716100069E-2</v>
      </c>
      <c r="AH198" s="1">
        <v>-4.1641586814137113E-4</v>
      </c>
      <c r="AJ198" s="2">
        <v>63.601097847710001</v>
      </c>
      <c r="AL198" s="2">
        <v>-0.28726279461000104</v>
      </c>
      <c r="AN198" s="1">
        <v>-4.4963243965242174E-3</v>
      </c>
    </row>
    <row r="199" spans="1:40" x14ac:dyDescent="0.2">
      <c r="A199" t="s">
        <v>547</v>
      </c>
      <c r="B199" t="s">
        <v>133</v>
      </c>
      <c r="D199" s="2">
        <v>7.6824434310480001</v>
      </c>
      <c r="F199" s="2">
        <v>7.8467266155869995</v>
      </c>
      <c r="H199" s="2">
        <v>0.16428318453899937</v>
      </c>
      <c r="J199" s="1">
        <v>2.1384236150058925E-2</v>
      </c>
      <c r="L199" s="2">
        <v>7.703841816323</v>
      </c>
      <c r="N199" s="2">
        <v>2.1398385274999931E-2</v>
      </c>
      <c r="P199" s="1">
        <v>2.785361905630182E-3</v>
      </c>
      <c r="R199" s="2">
        <v>7.6793512032120006</v>
      </c>
      <c r="T199" s="2">
        <v>-3.0922278359994948E-3</v>
      </c>
      <c r="V199" s="1">
        <v>-4.025057735540877E-4</v>
      </c>
      <c r="X199" s="2">
        <v>7.7736933090629998</v>
      </c>
      <c r="Z199" s="2">
        <v>9.124987801499973E-2</v>
      </c>
      <c r="AB199" s="1">
        <v>1.1877715577601316E-2</v>
      </c>
      <c r="AD199" s="2">
        <v>7.721757393591</v>
      </c>
      <c r="AF199" s="2">
        <v>3.9313962542999903E-2</v>
      </c>
      <c r="AH199" s="1">
        <v>5.1173774198083341E-3</v>
      </c>
      <c r="AJ199" s="2">
        <v>8.0409398175309992</v>
      </c>
      <c r="AL199" s="2">
        <v>0.35849638648299909</v>
      </c>
      <c r="AN199" s="1">
        <v>4.6664370483245433E-2</v>
      </c>
    </row>
    <row r="200" spans="1:40" x14ac:dyDescent="0.2">
      <c r="A200" t="s">
        <v>925</v>
      </c>
      <c r="B200" t="s">
        <v>173</v>
      </c>
      <c r="D200" s="2">
        <v>90.357587160635987</v>
      </c>
      <c r="F200" s="2">
        <v>91.265907334620991</v>
      </c>
      <c r="H200" s="2">
        <v>0.90832017398500398</v>
      </c>
      <c r="J200" s="1">
        <v>1.0052505855100024E-2</v>
      </c>
      <c r="L200" s="2">
        <v>90.497216758275997</v>
      </c>
      <c r="N200" s="2">
        <v>0.13962959764000971</v>
      </c>
      <c r="P200" s="1">
        <v>1.5453002014294481E-3</v>
      </c>
      <c r="R200" s="2">
        <v>90.347058136911997</v>
      </c>
      <c r="T200" s="2">
        <v>-1.0529023723989894E-2</v>
      </c>
      <c r="V200" s="1">
        <v>-1.1652617178977563E-4</v>
      </c>
      <c r="X200" s="2">
        <v>90.792982067879009</v>
      </c>
      <c r="Z200" s="2">
        <v>0.43539490724302254</v>
      </c>
      <c r="AB200" s="1">
        <v>4.8185760700867964E-3</v>
      </c>
      <c r="AD200" s="2">
        <v>90.545409233300006</v>
      </c>
      <c r="AF200" s="2">
        <v>0.1878220726640194</v>
      </c>
      <c r="AH200" s="1">
        <v>2.0786530336419111E-3</v>
      </c>
      <c r="AJ200" s="2">
        <v>92.335660681619004</v>
      </c>
      <c r="AL200" s="2">
        <v>1.9780735209830169</v>
      </c>
      <c r="AN200" s="1">
        <v>2.1891615116574944E-2</v>
      </c>
    </row>
    <row r="201" spans="1:40" x14ac:dyDescent="0.2">
      <c r="A201" t="s">
        <v>548</v>
      </c>
      <c r="B201" t="s">
        <v>134</v>
      </c>
      <c r="D201" s="2">
        <v>53.319604644915998</v>
      </c>
      <c r="F201" s="2">
        <v>53.202709232285002</v>
      </c>
      <c r="H201" s="2">
        <v>-0.11689541263099557</v>
      </c>
      <c r="J201" s="1">
        <v>-2.1923533268760178E-3</v>
      </c>
      <c r="L201" s="2">
        <v>53.302787032043</v>
      </c>
      <c r="N201" s="2">
        <v>-1.6817612872998211E-2</v>
      </c>
      <c r="P201" s="1">
        <v>-3.1541143234267705E-4</v>
      </c>
      <c r="R201" s="2">
        <v>53.318286338688999</v>
      </c>
      <c r="T201" s="2">
        <v>-1.3183062269988E-3</v>
      </c>
      <c r="V201" s="1">
        <v>-2.472460618900144E-5</v>
      </c>
      <c r="X201" s="2">
        <v>53.202709232285002</v>
      </c>
      <c r="Z201" s="2">
        <v>-0.11689541263099557</v>
      </c>
      <c r="AB201" s="1">
        <v>-2.1923533268760178E-3</v>
      </c>
      <c r="AD201" s="2">
        <v>53.282214781493003</v>
      </c>
      <c r="AF201" s="2">
        <v>-3.7389863422994551E-2</v>
      </c>
      <c r="AH201" s="1">
        <v>-7.0124044752382952E-4</v>
      </c>
      <c r="AJ201" s="2">
        <v>53.089034460192003</v>
      </c>
      <c r="AL201" s="2">
        <v>-0.23057018472399449</v>
      </c>
      <c r="AN201" s="1">
        <v>-4.3243040952663792E-3</v>
      </c>
    </row>
    <row r="203" spans="1:40" x14ac:dyDescent="0.2">
      <c r="A203" t="s">
        <v>549</v>
      </c>
      <c r="B203" t="s">
        <v>135</v>
      </c>
      <c r="D203" s="2">
        <v>58.934675263975997</v>
      </c>
      <c r="F203" s="2">
        <v>58.863215646824003</v>
      </c>
      <c r="H203" s="2">
        <v>-7.1459617151994337E-2</v>
      </c>
      <c r="J203" s="1">
        <v>-1.2125224552764144E-3</v>
      </c>
      <c r="L203" s="2">
        <v>58.927794098739994</v>
      </c>
      <c r="N203" s="2">
        <v>-6.8811652360025732E-3</v>
      </c>
      <c r="P203" s="1">
        <v>-1.167591949082768E-4</v>
      </c>
      <c r="R203" s="2">
        <v>58.915048788645997</v>
      </c>
      <c r="T203" s="2">
        <v>-1.9626475329999948E-2</v>
      </c>
      <c r="V203" s="1">
        <v>-3.3302084455527137E-4</v>
      </c>
      <c r="X203" s="2">
        <v>58.845162785333002</v>
      </c>
      <c r="Z203" s="2">
        <v>-8.9512478642994608E-2</v>
      </c>
      <c r="AB203" s="1">
        <v>-1.5188423155308261E-3</v>
      </c>
      <c r="AD203" s="2">
        <v>58.929120498848995</v>
      </c>
      <c r="AF203" s="2">
        <v>-5.554765127001815E-3</v>
      </c>
      <c r="AH203" s="1">
        <v>-9.4252918203439773E-5</v>
      </c>
      <c r="AJ203" s="2">
        <v>58.744457335161997</v>
      </c>
      <c r="AL203" s="2">
        <v>-0.19021792881400046</v>
      </c>
      <c r="AN203" s="1">
        <v>-3.2276062939515637E-3</v>
      </c>
    </row>
    <row r="204" spans="1:40" x14ac:dyDescent="0.2">
      <c r="A204" t="s">
        <v>550</v>
      </c>
      <c r="B204" t="s">
        <v>136</v>
      </c>
      <c r="D204" s="2">
        <v>99.48319287548</v>
      </c>
      <c r="F204" s="2">
        <v>99.077758620339011</v>
      </c>
      <c r="H204" s="2">
        <v>-0.40543425514098885</v>
      </c>
      <c r="J204" s="1">
        <v>-4.0754045323862717E-3</v>
      </c>
      <c r="L204" s="2">
        <v>99.426705113772996</v>
      </c>
      <c r="N204" s="2">
        <v>-5.648776170700387E-2</v>
      </c>
      <c r="P204" s="1">
        <v>-5.6781211051104715E-4</v>
      </c>
      <c r="R204" s="2">
        <v>99.480594425114006</v>
      </c>
      <c r="T204" s="2">
        <v>-2.5984503659941538E-3</v>
      </c>
      <c r="V204" s="1">
        <v>-2.6119491050579297E-5</v>
      </c>
      <c r="X204" s="2">
        <v>99.206282961523996</v>
      </c>
      <c r="Z204" s="2">
        <v>-0.27690991395600406</v>
      </c>
      <c r="AB204" s="1">
        <v>-2.7834843851725138E-3</v>
      </c>
      <c r="AD204" s="2">
        <v>99.398628316452999</v>
      </c>
      <c r="AF204" s="2">
        <v>-8.4564559027000996E-2</v>
      </c>
      <c r="AH204" s="1">
        <v>-8.5003865057736749E-4</v>
      </c>
      <c r="AJ204" s="2">
        <v>98.587493797693995</v>
      </c>
      <c r="AL204" s="2">
        <v>-0.89569907778600566</v>
      </c>
      <c r="AN204" s="1">
        <v>-9.0035216190449789E-3</v>
      </c>
    </row>
    <row r="205" spans="1:40" x14ac:dyDescent="0.2">
      <c r="A205" t="s">
        <v>551</v>
      </c>
      <c r="B205" t="s">
        <v>137</v>
      </c>
      <c r="D205" s="2">
        <v>60.454220466403001</v>
      </c>
      <c r="F205" s="2">
        <v>60.199273402648998</v>
      </c>
      <c r="H205" s="2">
        <v>-0.25494706375400256</v>
      </c>
      <c r="J205" s="1">
        <v>-4.2171921461742704E-3</v>
      </c>
      <c r="L205" s="2">
        <v>60.409685054321997</v>
      </c>
      <c r="N205" s="2">
        <v>-4.4535412081003756E-2</v>
      </c>
      <c r="P205" s="1">
        <v>-7.3667994951244129E-4</v>
      </c>
      <c r="R205" s="2">
        <v>60.451580583325999</v>
      </c>
      <c r="T205" s="2">
        <v>-2.6398830770020254E-3</v>
      </c>
      <c r="V205" s="1">
        <v>-4.366747361284927E-5</v>
      </c>
      <c r="X205" s="2">
        <v>60.287131363787999</v>
      </c>
      <c r="Z205" s="2">
        <v>-0.16708910261500165</v>
      </c>
      <c r="AB205" s="1">
        <v>-2.7638947508695478E-3</v>
      </c>
      <c r="AD205" s="2">
        <v>60.399602079769004</v>
      </c>
      <c r="AF205" s="2">
        <v>-5.4618386633997318E-2</v>
      </c>
      <c r="AH205" s="1">
        <v>-9.0346689135378225E-4</v>
      </c>
      <c r="AJ205" s="2">
        <v>59.883330985448005</v>
      </c>
      <c r="AL205" s="2">
        <v>-0.57088948095499603</v>
      </c>
      <c r="AN205" s="1">
        <v>-9.4433354123268157E-3</v>
      </c>
    </row>
    <row r="206" spans="1:40" x14ac:dyDescent="0.2">
      <c r="A206" t="s">
        <v>552</v>
      </c>
      <c r="B206" t="s">
        <v>138</v>
      </c>
      <c r="D206" s="2">
        <v>72.031544177100002</v>
      </c>
      <c r="F206" s="2">
        <v>71.830979193226</v>
      </c>
      <c r="H206" s="2">
        <v>-0.20056498387400268</v>
      </c>
      <c r="J206" s="1">
        <v>-2.7844048904586104E-3</v>
      </c>
      <c r="L206" s="2">
        <v>72.014073451716001</v>
      </c>
      <c r="N206" s="2">
        <v>-1.7470725384001184E-2</v>
      </c>
      <c r="P206" s="1">
        <v>-2.4254270241724752E-4</v>
      </c>
      <c r="R206" s="2">
        <v>72.02704324318799</v>
      </c>
      <c r="T206" s="2">
        <v>-4.5009339120127834E-3</v>
      </c>
      <c r="V206" s="1">
        <v>-6.2485595212933163E-5</v>
      </c>
      <c r="X206" s="2">
        <v>71.913902087051</v>
      </c>
      <c r="Z206" s="2">
        <v>-0.11764209004900295</v>
      </c>
      <c r="AB206" s="1">
        <v>-1.6332023892166299E-3</v>
      </c>
      <c r="AD206" s="2">
        <v>72.005183988013997</v>
      </c>
      <c r="AF206" s="2">
        <v>-2.6360189086005903E-2</v>
      </c>
      <c r="AH206" s="1">
        <v>-3.6595340815123376E-4</v>
      </c>
      <c r="AJ206" s="2">
        <v>71.638388773683999</v>
      </c>
      <c r="AL206" s="2">
        <v>-0.39315540341600297</v>
      </c>
      <c r="AN206" s="1">
        <v>-5.4581004462346851E-3</v>
      </c>
    </row>
    <row r="207" spans="1:40" x14ac:dyDescent="0.2">
      <c r="A207" t="s">
        <v>553</v>
      </c>
      <c r="B207" t="s">
        <v>139</v>
      </c>
      <c r="D207" s="2">
        <v>123.712050531676</v>
      </c>
      <c r="F207" s="2">
        <v>123.40211909180499</v>
      </c>
      <c r="H207" s="2">
        <v>-0.3099314398710078</v>
      </c>
      <c r="J207" s="1">
        <v>-2.5052647542338734E-3</v>
      </c>
      <c r="L207" s="2">
        <v>123.650916872539</v>
      </c>
      <c r="N207" s="2">
        <v>-6.1133659136999086E-2</v>
      </c>
      <c r="P207" s="1">
        <v>-4.9416090731877447E-4</v>
      </c>
      <c r="R207" s="2">
        <v>123.71869231303201</v>
      </c>
      <c r="T207" s="2">
        <v>6.6417813560093464E-3</v>
      </c>
      <c r="V207" s="1">
        <v>5.368742436541171E-5</v>
      </c>
      <c r="X207" s="2">
        <v>123.46559053107499</v>
      </c>
      <c r="Z207" s="2">
        <v>-0.24646000060100448</v>
      </c>
      <c r="AB207" s="1">
        <v>-1.992206899342432E-3</v>
      </c>
      <c r="AD207" s="2">
        <v>123.628049215743</v>
      </c>
      <c r="AF207" s="2">
        <v>-8.4001315932994203E-2</v>
      </c>
      <c r="AH207" s="1">
        <v>-6.7900673840569793E-4</v>
      </c>
      <c r="AJ207" s="2">
        <v>122.91652258686601</v>
      </c>
      <c r="AL207" s="2">
        <v>-0.79552794480999012</v>
      </c>
      <c r="AN207" s="1">
        <v>-6.4304806313617621E-3</v>
      </c>
    </row>
    <row r="209" spans="1:40" x14ac:dyDescent="0.2">
      <c r="A209" t="s">
        <v>554</v>
      </c>
      <c r="B209" t="s">
        <v>140</v>
      </c>
      <c r="D209" s="2">
        <v>51.554454192400001</v>
      </c>
      <c r="F209" s="2">
        <v>51.394612325471996</v>
      </c>
      <c r="H209" s="2">
        <v>-0.15984186692800506</v>
      </c>
      <c r="J209" s="1">
        <v>-3.1004472733137472E-3</v>
      </c>
      <c r="L209" s="2">
        <v>51.531507212534002</v>
      </c>
      <c r="N209" s="2">
        <v>-2.294697986599914E-2</v>
      </c>
      <c r="P209" s="1">
        <v>-4.4510179043621631E-4</v>
      </c>
      <c r="R209" s="2">
        <v>51.542097082662998</v>
      </c>
      <c r="T209" s="2">
        <v>-1.2357109737003213E-2</v>
      </c>
      <c r="V209" s="1">
        <v>-2.3969043859695948E-4</v>
      </c>
      <c r="X209" s="2">
        <v>51.416024094549996</v>
      </c>
      <c r="Z209" s="2">
        <v>-0.13843009785000504</v>
      </c>
      <c r="AB209" s="1">
        <v>-2.6851239144805449E-3</v>
      </c>
      <c r="AD209" s="2">
        <v>51.519221654932998</v>
      </c>
      <c r="AF209" s="2">
        <v>-3.5232537467003056E-2</v>
      </c>
      <c r="AH209" s="1">
        <v>-6.8340433467719511E-4</v>
      </c>
      <c r="AJ209" s="2">
        <v>51.169855045254998</v>
      </c>
      <c r="AL209" s="2">
        <v>-0.38459914714500343</v>
      </c>
      <c r="AN209" s="1">
        <v>-7.4600566172165943E-3</v>
      </c>
    </row>
    <row r="210" spans="1:40" x14ac:dyDescent="0.2">
      <c r="A210" t="s">
        <v>555</v>
      </c>
      <c r="B210" t="s">
        <v>141</v>
      </c>
      <c r="D210" s="2">
        <v>66.645131943441001</v>
      </c>
      <c r="F210" s="2">
        <v>66.634989227309006</v>
      </c>
      <c r="H210" s="2">
        <v>-1.0142716131994689E-2</v>
      </c>
      <c r="J210" s="1">
        <v>-1.5218990249133872E-4</v>
      </c>
      <c r="L210" s="2">
        <v>66.635253959787008</v>
      </c>
      <c r="N210" s="2">
        <v>-9.877983653993283E-3</v>
      </c>
      <c r="P210" s="1">
        <v>-1.4821763219519655E-4</v>
      </c>
      <c r="R210" s="2">
        <v>66.644282053186004</v>
      </c>
      <c r="T210" s="2">
        <v>-8.4989025499737636E-4</v>
      </c>
      <c r="V210" s="1">
        <v>-1.2752473139653224E-5</v>
      </c>
      <c r="X210" s="2">
        <v>66.569234644467002</v>
      </c>
      <c r="Z210" s="2">
        <v>-7.5897298973998772E-2</v>
      </c>
      <c r="AB210" s="1">
        <v>-1.138827349586609E-3</v>
      </c>
      <c r="AD210" s="2">
        <v>66.626614970220999</v>
      </c>
      <c r="AF210" s="2">
        <v>-1.8516973220002342E-2</v>
      </c>
      <c r="AH210" s="1">
        <v>-2.7784434781698595E-4</v>
      </c>
      <c r="AJ210" s="2">
        <v>66.498990705769998</v>
      </c>
      <c r="AL210" s="2">
        <v>-0.14614123767100295</v>
      </c>
      <c r="AN210" s="1">
        <v>-2.1928268938686633E-3</v>
      </c>
    </row>
    <row r="211" spans="1:40" x14ac:dyDescent="0.2">
      <c r="A211" t="s">
        <v>556</v>
      </c>
      <c r="B211" t="s">
        <v>142</v>
      </c>
      <c r="D211" s="2">
        <v>58.557721514481997</v>
      </c>
      <c r="F211" s="2">
        <v>58.433344119933999</v>
      </c>
      <c r="H211" s="2">
        <v>-0.12437739454799868</v>
      </c>
      <c r="J211" s="1">
        <v>-2.1240135601457567E-3</v>
      </c>
      <c r="L211" s="2">
        <v>58.54161310125</v>
      </c>
      <c r="N211" s="2">
        <v>-1.6108413231997076E-2</v>
      </c>
      <c r="P211" s="1">
        <v>-2.7508606577209943E-4</v>
      </c>
      <c r="R211" s="2">
        <v>58.555046894565002</v>
      </c>
      <c r="T211" s="2">
        <v>-2.6746199169949136E-3</v>
      </c>
      <c r="V211" s="1">
        <v>-4.5674931466270411E-5</v>
      </c>
      <c r="X211" s="2">
        <v>58.431961408940005</v>
      </c>
      <c r="Z211" s="2">
        <v>-0.12576010554199257</v>
      </c>
      <c r="AB211" s="1">
        <v>-2.1476263469522232E-3</v>
      </c>
      <c r="AD211" s="2">
        <v>58.519135146746002</v>
      </c>
      <c r="AF211" s="2">
        <v>-3.8586367735994997E-2</v>
      </c>
      <c r="AH211" s="1">
        <v>-6.589458527079498E-4</v>
      </c>
      <c r="AJ211" s="2">
        <v>58.231051448225998</v>
      </c>
      <c r="AL211" s="2">
        <v>-0.32667006625599981</v>
      </c>
      <c r="AN211" s="1">
        <v>-5.5785993342519404E-3</v>
      </c>
    </row>
    <row r="212" spans="1:40" x14ac:dyDescent="0.2">
      <c r="A212" t="s">
        <v>557</v>
      </c>
      <c r="B212" t="s">
        <v>143</v>
      </c>
      <c r="D212" s="2">
        <v>59.459054810556005</v>
      </c>
      <c r="F212" s="2">
        <v>59.296020263186001</v>
      </c>
      <c r="H212" s="2">
        <v>-0.16303454737000322</v>
      </c>
      <c r="J212" s="1">
        <v>-2.7419633206321849E-3</v>
      </c>
      <c r="L212" s="2">
        <v>59.412658400923995</v>
      </c>
      <c r="N212" s="2">
        <v>-4.639640963200975E-2</v>
      </c>
      <c r="P212" s="1">
        <v>-7.803085632597848E-4</v>
      </c>
      <c r="R212" s="2">
        <v>59.460668224949004</v>
      </c>
      <c r="T212" s="2">
        <v>1.6134143929988909E-3</v>
      </c>
      <c r="V212" s="1">
        <v>2.7134881274844198E-5</v>
      </c>
      <c r="X212" s="2">
        <v>59.320423910397999</v>
      </c>
      <c r="Z212" s="2">
        <v>-0.13863090015800594</v>
      </c>
      <c r="AB212" s="1">
        <v>-2.3315355516447638E-3</v>
      </c>
      <c r="AD212" s="2">
        <v>59.408646889879002</v>
      </c>
      <c r="AF212" s="2">
        <v>-5.0407920677002949E-2</v>
      </c>
      <c r="AH212" s="1">
        <v>-8.4777534452252731E-4</v>
      </c>
      <c r="AJ212" s="2">
        <v>59.037953392559999</v>
      </c>
      <c r="AL212" s="2">
        <v>-0.42110141799600598</v>
      </c>
      <c r="AN212" s="1">
        <v>-7.0822084094287717E-3</v>
      </c>
    </row>
    <row r="213" spans="1:40" x14ac:dyDescent="0.2">
      <c r="A213" t="s">
        <v>558</v>
      </c>
      <c r="B213" t="s">
        <v>144</v>
      </c>
      <c r="D213" s="2">
        <v>53.913219985527</v>
      </c>
      <c r="F213" s="2">
        <v>53.749138674324996</v>
      </c>
      <c r="H213" s="2">
        <v>-0.16408131120200409</v>
      </c>
      <c r="J213" s="1">
        <v>-3.0434337115470326E-3</v>
      </c>
      <c r="L213" s="2">
        <v>53.90158930866</v>
      </c>
      <c r="N213" s="2">
        <v>-1.1630676867000034E-2</v>
      </c>
      <c r="P213" s="1">
        <v>-2.1572959044409309E-4</v>
      </c>
      <c r="R213" s="2">
        <v>53.902280459105995</v>
      </c>
      <c r="T213" s="2">
        <v>-1.0939526421005041E-2</v>
      </c>
      <c r="V213" s="1">
        <v>-2.0290990640035517E-4</v>
      </c>
      <c r="X213" s="2">
        <v>53.795013679989999</v>
      </c>
      <c r="Z213" s="2">
        <v>-0.11820630553700084</v>
      </c>
      <c r="AB213" s="1">
        <v>-2.1925291342036945E-3</v>
      </c>
      <c r="AD213" s="2">
        <v>53.885886708464</v>
      </c>
      <c r="AF213" s="2">
        <v>-2.7333277063000594E-2</v>
      </c>
      <c r="AH213" s="1">
        <v>-5.0698654375194447E-4</v>
      </c>
      <c r="AJ213" s="2">
        <v>53.519669441664</v>
      </c>
      <c r="AL213" s="2">
        <v>-0.39355054386300026</v>
      </c>
      <c r="AN213" s="1">
        <v>-7.2997039310330357E-3</v>
      </c>
    </row>
    <row r="215" spans="1:40" x14ac:dyDescent="0.2">
      <c r="A215" t="s">
        <v>559</v>
      </c>
      <c r="B215" t="s">
        <v>145</v>
      </c>
      <c r="D215" s="2">
        <v>30.589081590271</v>
      </c>
      <c r="F215" s="2">
        <v>30.557155152111999</v>
      </c>
      <c r="H215" s="2">
        <v>-3.192643815900098E-2</v>
      </c>
      <c r="J215" s="1">
        <v>-1.0437200628199094E-3</v>
      </c>
      <c r="L215" s="2">
        <v>30.589081590271</v>
      </c>
      <c r="N215" s="2">
        <v>0</v>
      </c>
      <c r="P215" s="1">
        <v>0</v>
      </c>
      <c r="R215" s="2">
        <v>30.589081590271</v>
      </c>
      <c r="T215" s="2">
        <v>0</v>
      </c>
      <c r="V215" s="1">
        <v>0</v>
      </c>
      <c r="X215" s="2">
        <v>30.557155152111999</v>
      </c>
      <c r="Z215" s="2">
        <v>-3.192643815900098E-2</v>
      </c>
      <c r="AB215" s="1">
        <v>-1.0437200628199094E-3</v>
      </c>
      <c r="AD215" s="2">
        <v>30.589081590271</v>
      </c>
      <c r="AF215" s="2">
        <v>0</v>
      </c>
      <c r="AH215" s="1">
        <v>0</v>
      </c>
      <c r="AJ215" s="2">
        <v>30.493302275794001</v>
      </c>
      <c r="AL215" s="2">
        <v>-9.5779314476999389E-2</v>
      </c>
      <c r="AN215" s="1">
        <v>-3.1311601884596117E-3</v>
      </c>
    </row>
    <row r="216" spans="1:40" x14ac:dyDescent="0.2">
      <c r="A216" t="s">
        <v>926</v>
      </c>
      <c r="B216" t="s">
        <v>180</v>
      </c>
      <c r="D216" s="2">
        <v>98.212005941268004</v>
      </c>
      <c r="F216" s="2">
        <v>99.159713332591991</v>
      </c>
      <c r="H216" s="2">
        <v>0.94770739132398774</v>
      </c>
      <c r="J216" s="1">
        <v>9.6496083369962786E-3</v>
      </c>
      <c r="L216" s="2">
        <v>98.365529963029999</v>
      </c>
      <c r="N216" s="2">
        <v>0.15352402176199575</v>
      </c>
      <c r="P216" s="1">
        <v>1.5631899612538718E-3</v>
      </c>
      <c r="R216" s="2">
        <v>98.178908419915004</v>
      </c>
      <c r="T216" s="2">
        <v>-3.3097521352999593E-2</v>
      </c>
      <c r="V216" s="1">
        <v>-3.3700076722587583E-4</v>
      </c>
      <c r="X216" s="2">
        <v>98.70622410237101</v>
      </c>
      <c r="Z216" s="2">
        <v>0.49421816110300654</v>
      </c>
      <c r="AB216" s="1">
        <v>5.0321562660939345E-3</v>
      </c>
      <c r="AD216" s="2">
        <v>98.447947576891011</v>
      </c>
      <c r="AF216" s="2">
        <v>0.23594163562300707</v>
      </c>
      <c r="AH216" s="1">
        <v>2.4023705998236417E-3</v>
      </c>
      <c r="AJ216" s="2">
        <v>100.26768837440299</v>
      </c>
      <c r="AL216" s="2">
        <v>2.0556824331349901</v>
      </c>
      <c r="AN216" s="1">
        <v>2.093107063065501E-2</v>
      </c>
    </row>
    <row r="217" spans="1:40" x14ac:dyDescent="0.2">
      <c r="A217" t="s">
        <v>560</v>
      </c>
      <c r="B217" t="s">
        <v>146</v>
      </c>
      <c r="D217" s="2">
        <v>19.490314616439001</v>
      </c>
      <c r="F217" s="2">
        <v>19.470378860169998</v>
      </c>
      <c r="H217" s="2">
        <v>-1.9935756269003235E-2</v>
      </c>
      <c r="J217" s="1">
        <v>-1.022854513194391E-3</v>
      </c>
      <c r="L217" s="2">
        <v>19.490314616439001</v>
      </c>
      <c r="N217" s="2">
        <v>0</v>
      </c>
      <c r="P217" s="1">
        <v>0</v>
      </c>
      <c r="R217" s="2">
        <v>19.490314616439001</v>
      </c>
      <c r="T217" s="2">
        <v>0</v>
      </c>
      <c r="V217" s="1">
        <v>0</v>
      </c>
      <c r="X217" s="2">
        <v>19.470378860169998</v>
      </c>
      <c r="Z217" s="2">
        <v>-1.9935756269003235E-2</v>
      </c>
      <c r="AB217" s="1">
        <v>-1.022854513194391E-3</v>
      </c>
      <c r="AD217" s="2">
        <v>19.490314616439001</v>
      </c>
      <c r="AF217" s="2">
        <v>0</v>
      </c>
      <c r="AH217" s="1">
        <v>0</v>
      </c>
      <c r="AJ217" s="2">
        <v>19.430507347633998</v>
      </c>
      <c r="AL217" s="2">
        <v>-5.9807268805002423E-2</v>
      </c>
      <c r="AN217" s="1">
        <v>-3.0685635394801839E-3</v>
      </c>
    </row>
    <row r="218" spans="1:40" x14ac:dyDescent="0.2">
      <c r="A218" t="s">
        <v>561</v>
      </c>
      <c r="B218" t="s">
        <v>147</v>
      </c>
      <c r="D218" s="2">
        <v>20.202348525316001</v>
      </c>
      <c r="F218" s="2">
        <v>20.181991429864002</v>
      </c>
      <c r="H218" s="2">
        <v>-2.035709545199893E-2</v>
      </c>
      <c r="J218" s="1">
        <v>-1.0076598483829251E-3</v>
      </c>
      <c r="L218" s="2">
        <v>20.202348525316001</v>
      </c>
      <c r="N218" s="2">
        <v>0</v>
      </c>
      <c r="P218" s="1">
        <v>0</v>
      </c>
      <c r="R218" s="2">
        <v>20.202348525316001</v>
      </c>
      <c r="T218" s="2">
        <v>0</v>
      </c>
      <c r="V218" s="1">
        <v>0</v>
      </c>
      <c r="X218" s="2">
        <v>20.181991429864002</v>
      </c>
      <c r="Z218" s="2">
        <v>-2.035709545199893E-2</v>
      </c>
      <c r="AB218" s="1">
        <v>-1.0076598483829251E-3</v>
      </c>
      <c r="AD218" s="2">
        <v>20.202348525316001</v>
      </c>
      <c r="AF218" s="2">
        <v>0</v>
      </c>
      <c r="AH218" s="1">
        <v>0</v>
      </c>
      <c r="AJ218" s="2">
        <v>20.141277238958999</v>
      </c>
      <c r="AL218" s="2">
        <v>-6.1071286357002208E-2</v>
      </c>
      <c r="AN218" s="1">
        <v>-3.0229795451985424E-3</v>
      </c>
    </row>
    <row r="219" spans="1:40" x14ac:dyDescent="0.2">
      <c r="A219" t="s">
        <v>562</v>
      </c>
      <c r="B219" t="s">
        <v>148</v>
      </c>
      <c r="D219" s="2">
        <v>46.556766556684003</v>
      </c>
      <c r="F219" s="2">
        <v>46.507397391611001</v>
      </c>
      <c r="H219" s="2">
        <v>-4.9369165073002819E-2</v>
      </c>
      <c r="J219" s="1">
        <v>-1.060407943341483E-3</v>
      </c>
      <c r="L219" s="2">
        <v>46.556766556684003</v>
      </c>
      <c r="N219" s="2">
        <v>0</v>
      </c>
      <c r="P219" s="1">
        <v>0</v>
      </c>
      <c r="R219" s="2">
        <v>46.556766556684003</v>
      </c>
      <c r="T219" s="2">
        <v>0</v>
      </c>
      <c r="V219" s="1">
        <v>0</v>
      </c>
      <c r="X219" s="2">
        <v>46.507397391611001</v>
      </c>
      <c r="Z219" s="2">
        <v>-4.9369165073002819E-2</v>
      </c>
      <c r="AB219" s="1">
        <v>-1.060407943341483E-3</v>
      </c>
      <c r="AD219" s="2">
        <v>46.556766556684003</v>
      </c>
      <c r="AF219" s="2">
        <v>0</v>
      </c>
      <c r="AH219" s="1">
        <v>0</v>
      </c>
      <c r="AJ219" s="2">
        <v>46.408659061462998</v>
      </c>
      <c r="AL219" s="2">
        <v>-0.14810749522100508</v>
      </c>
      <c r="AN219" s="1">
        <v>-3.1812238300673347E-3</v>
      </c>
    </row>
    <row r="222" spans="1:40" x14ac:dyDescent="0.2">
      <c r="A222" t="s">
        <v>444</v>
      </c>
      <c r="B222" t="s">
        <v>4</v>
      </c>
      <c r="D222" s="2">
        <v>2.6295869999999999</v>
      </c>
      <c r="F222" s="2">
        <v>2.6295869999999999</v>
      </c>
      <c r="H222" s="2">
        <v>0</v>
      </c>
      <c r="J222" s="1">
        <v>0</v>
      </c>
      <c r="L222" s="2">
        <v>2.6295869999999999</v>
      </c>
      <c r="N222" s="2">
        <v>0</v>
      </c>
      <c r="P222" s="1">
        <v>0</v>
      </c>
      <c r="R222" s="2">
        <v>2.6295869999999999</v>
      </c>
      <c r="T222" s="2">
        <v>0</v>
      </c>
      <c r="V222" s="1">
        <v>0</v>
      </c>
      <c r="X222" s="2">
        <v>2.6295869999999999</v>
      </c>
      <c r="Z222" s="2">
        <v>0</v>
      </c>
      <c r="AB222" s="1">
        <v>0</v>
      </c>
      <c r="AD222" s="2">
        <v>2.6295869999999999</v>
      </c>
      <c r="AF222" s="2">
        <v>0</v>
      </c>
      <c r="AH222" s="1">
        <v>0</v>
      </c>
      <c r="AJ222" s="2">
        <v>2.6295869999999999</v>
      </c>
      <c r="AL222" s="2">
        <v>0</v>
      </c>
      <c r="AN222" s="1">
        <v>0</v>
      </c>
    </row>
    <row r="224" spans="1:40" x14ac:dyDescent="0.2">
      <c r="B224" t="s">
        <v>149</v>
      </c>
    </row>
    <row r="226" spans="1:40" x14ac:dyDescent="0.2">
      <c r="A226" t="s">
        <v>563</v>
      </c>
      <c r="B226" t="s">
        <v>150</v>
      </c>
      <c r="D226" s="2">
        <v>64.250480934828005</v>
      </c>
      <c r="F226" s="2">
        <v>64.185204742935994</v>
      </c>
      <c r="H226" s="2">
        <v>-6.5276191892010615E-2</v>
      </c>
      <c r="J226" s="1">
        <v>-1.0159642533761426E-3</v>
      </c>
      <c r="L226" s="2">
        <v>64.250480934828005</v>
      </c>
      <c r="N226" s="2">
        <v>0</v>
      </c>
      <c r="P226" s="1">
        <v>0</v>
      </c>
      <c r="R226" s="2">
        <v>64.250480934828005</v>
      </c>
      <c r="T226" s="2">
        <v>0</v>
      </c>
      <c r="V226" s="1">
        <v>0</v>
      </c>
      <c r="X226" s="2">
        <v>64.185204742935994</v>
      </c>
      <c r="Z226" s="2">
        <v>-6.5276191892010615E-2</v>
      </c>
      <c r="AB226" s="1">
        <v>-1.0159642533761426E-3</v>
      </c>
      <c r="AD226" s="2">
        <v>64.250480934828005</v>
      </c>
      <c r="AF226" s="2">
        <v>0</v>
      </c>
      <c r="AH226" s="1">
        <v>0</v>
      </c>
      <c r="AJ226" s="2">
        <v>64.054652359152996</v>
      </c>
      <c r="AL226" s="2">
        <v>-0.19582857567500866</v>
      </c>
      <c r="AN226" s="1">
        <v>-3.0478927601125029E-3</v>
      </c>
    </row>
    <row r="227" spans="1:40" x14ac:dyDescent="0.2">
      <c r="A227" t="s">
        <v>564</v>
      </c>
      <c r="B227" t="s">
        <v>151</v>
      </c>
      <c r="D227" s="2">
        <v>113.215377029142</v>
      </c>
      <c r="F227" s="2">
        <v>113.928727419042</v>
      </c>
      <c r="H227" s="2">
        <v>0.71335038990000044</v>
      </c>
      <c r="J227" s="1">
        <v>6.3008259886497726E-3</v>
      </c>
      <c r="L227" s="2">
        <v>113.37476974731099</v>
      </c>
      <c r="N227" s="2">
        <v>0.15939271816898781</v>
      </c>
      <c r="P227" s="1">
        <v>1.4078716368003581E-3</v>
      </c>
      <c r="R227" s="2">
        <v>113.175939153493</v>
      </c>
      <c r="T227" s="2">
        <v>-3.943787564899992E-2</v>
      </c>
      <c r="V227" s="1">
        <v>-3.4834380879947502E-4</v>
      </c>
      <c r="X227" s="2">
        <v>113.24465675553701</v>
      </c>
      <c r="Z227" s="2">
        <v>2.9279726395003536E-2</v>
      </c>
      <c r="AB227" s="1">
        <v>2.5861969604594297E-4</v>
      </c>
      <c r="AD227" s="2">
        <v>113.44134422303701</v>
      </c>
      <c r="AF227" s="2">
        <v>0.22596719389500208</v>
      </c>
      <c r="AH227" s="1">
        <v>1.9959055017485603E-3</v>
      </c>
      <c r="AJ227" s="2">
        <v>114.39147128058299</v>
      </c>
      <c r="AL227" s="2">
        <v>1.1760942514409862</v>
      </c>
      <c r="AN227" s="1">
        <v>1.0388114073393543E-2</v>
      </c>
    </row>
    <row r="228" spans="1:40" x14ac:dyDescent="0.2">
      <c r="A228" t="s">
        <v>565</v>
      </c>
      <c r="B228" t="s">
        <v>153</v>
      </c>
      <c r="D228" s="2">
        <v>153.10880654684001</v>
      </c>
      <c r="F228" s="2">
        <v>153.70962171174298</v>
      </c>
      <c r="H228" s="2">
        <v>0.60081516490296849</v>
      </c>
      <c r="J228" s="1">
        <v>3.9241058594442334E-3</v>
      </c>
      <c r="L228" s="2">
        <v>153.28966868214198</v>
      </c>
      <c r="N228" s="2">
        <v>0.1808621353019646</v>
      </c>
      <c r="P228" s="1">
        <v>1.1812653979941651E-3</v>
      </c>
      <c r="R228" s="2">
        <v>153.21521034093999</v>
      </c>
      <c r="T228" s="2">
        <v>0.10640379409997536</v>
      </c>
      <c r="V228" s="1">
        <v>6.9495541438645877E-4</v>
      </c>
      <c r="X228" s="2">
        <v>153.03770347207299</v>
      </c>
      <c r="Z228" s="2">
        <v>-7.11030747670236E-2</v>
      </c>
      <c r="AB228" s="1">
        <v>-4.6439572204013817E-4</v>
      </c>
      <c r="AD228" s="2">
        <v>153.30348646255902</v>
      </c>
      <c r="AF228" s="2">
        <v>0.19467991571900711</v>
      </c>
      <c r="AH228" s="1">
        <v>1.2715135080061473E-3</v>
      </c>
      <c r="AJ228" s="2">
        <v>154.40683608683</v>
      </c>
      <c r="AL228" s="2">
        <v>1.298029539989983</v>
      </c>
      <c r="AN228" s="1">
        <v>8.4778241648228222E-3</v>
      </c>
    </row>
    <row r="229" spans="1:40" x14ac:dyDescent="0.2">
      <c r="A229" t="s">
        <v>566</v>
      </c>
      <c r="B229" t="s">
        <v>154</v>
      </c>
      <c r="D229" s="2">
        <v>196.62057499739001</v>
      </c>
      <c r="F229" s="2">
        <v>197.037153201037</v>
      </c>
      <c r="H229" s="2">
        <v>0.41657820364699205</v>
      </c>
      <c r="J229" s="1">
        <v>2.1186908015731407E-3</v>
      </c>
      <c r="L229" s="2">
        <v>196.67748214280999</v>
      </c>
      <c r="N229" s="2">
        <v>5.6907145419984317E-2</v>
      </c>
      <c r="P229" s="1">
        <v>2.894261977452752E-4</v>
      </c>
      <c r="R229" s="2">
        <v>196.595385621085</v>
      </c>
      <c r="T229" s="2">
        <v>-2.5189376305007727E-2</v>
      </c>
      <c r="V229" s="1">
        <v>-1.2811159923289869E-4</v>
      </c>
      <c r="X229" s="2">
        <v>196.58107040998101</v>
      </c>
      <c r="Z229" s="2">
        <v>-3.9504587408998759E-2</v>
      </c>
      <c r="AB229" s="1">
        <v>-2.0091787143600384E-4</v>
      </c>
      <c r="AD229" s="2">
        <v>196.67401970238998</v>
      </c>
      <c r="AF229" s="2">
        <v>5.3444704999975556E-2</v>
      </c>
      <c r="AH229" s="1">
        <v>2.718164413906581E-4</v>
      </c>
      <c r="AJ229" s="2">
        <v>197.170349378135</v>
      </c>
      <c r="AL229" s="2">
        <v>0.54977438074499219</v>
      </c>
      <c r="AN229" s="1">
        <v>2.7961182635758744E-3</v>
      </c>
    </row>
    <row r="230" spans="1:40" x14ac:dyDescent="0.2">
      <c r="A230" t="s">
        <v>567</v>
      </c>
      <c r="B230" t="s">
        <v>155</v>
      </c>
      <c r="D230" s="2">
        <v>179.38376289899199</v>
      </c>
      <c r="F230" s="2">
        <v>180.30083294040702</v>
      </c>
      <c r="H230" s="2">
        <v>0.91707004141503035</v>
      </c>
      <c r="J230" s="1">
        <v>5.112335846870473E-3</v>
      </c>
      <c r="L230" s="2">
        <v>179.64310613558098</v>
      </c>
      <c r="N230" s="2">
        <v>0.25934323658898961</v>
      </c>
      <c r="P230" s="1">
        <v>1.4457453249825151E-3</v>
      </c>
      <c r="R230" s="2">
        <v>179.35016947024499</v>
      </c>
      <c r="T230" s="2">
        <v>-3.3593428746996779E-2</v>
      </c>
      <c r="V230" s="1">
        <v>-1.8727129035593193E-4</v>
      </c>
      <c r="X230" s="2">
        <v>179.34318079267101</v>
      </c>
      <c r="Z230" s="2">
        <v>-4.0582106320982803E-2</v>
      </c>
      <c r="AB230" s="1">
        <v>-2.2623065580263199E-4</v>
      </c>
      <c r="AD230" s="2">
        <v>179.70697375642601</v>
      </c>
      <c r="AF230" s="2">
        <v>0.32321085743402023</v>
      </c>
      <c r="AH230" s="1">
        <v>1.801784354451383E-3</v>
      </c>
      <c r="AJ230" s="2">
        <v>181.179460692752</v>
      </c>
      <c r="AL230" s="2">
        <v>1.7956977937600129</v>
      </c>
      <c r="AN230" s="1">
        <v>1.0010369749970851E-2</v>
      </c>
    </row>
    <row r="232" spans="1:40" x14ac:dyDescent="0.2">
      <c r="A232" t="s">
        <v>568</v>
      </c>
      <c r="B232" t="s">
        <v>156</v>
      </c>
      <c r="D232" s="2">
        <v>65.748733239794007</v>
      </c>
      <c r="F232" s="2">
        <v>66.080584633497992</v>
      </c>
      <c r="H232" s="2">
        <v>0.33185139370398531</v>
      </c>
      <c r="J232" s="1">
        <v>5.0472667282224432E-3</v>
      </c>
      <c r="L232" s="2">
        <v>65.814419825401004</v>
      </c>
      <c r="N232" s="2">
        <v>6.5686585606997028E-2</v>
      </c>
      <c r="P232" s="1">
        <v>9.9905477064371234E-4</v>
      </c>
      <c r="R232" s="2">
        <v>65.720301214349007</v>
      </c>
      <c r="T232" s="2">
        <v>-2.8432025444999454E-2</v>
      </c>
      <c r="V232" s="1">
        <v>-4.3243457393018104E-4</v>
      </c>
      <c r="X232" s="2">
        <v>65.757766028668001</v>
      </c>
      <c r="Z232" s="2">
        <v>9.0327888739949458E-3</v>
      </c>
      <c r="AB232" s="1">
        <v>1.3738346624947456E-4</v>
      </c>
      <c r="AD232" s="2">
        <v>65.889042904572008</v>
      </c>
      <c r="AF232" s="2">
        <v>0.14030966477800177</v>
      </c>
      <c r="AH232" s="1">
        <v>2.1340284118672608E-3</v>
      </c>
      <c r="AJ232" s="2">
        <v>66.445944248415003</v>
      </c>
      <c r="AL232" s="2">
        <v>0.69721100862099661</v>
      </c>
      <c r="AN232" s="1">
        <v>1.0604174016222932E-2</v>
      </c>
    </row>
    <row r="233" spans="1:40" x14ac:dyDescent="0.2">
      <c r="A233" t="s">
        <v>569</v>
      </c>
      <c r="B233" t="s">
        <v>158</v>
      </c>
      <c r="D233" s="2">
        <v>114.442217729216</v>
      </c>
      <c r="F233" s="2">
        <v>114.55184694502</v>
      </c>
      <c r="H233" s="2">
        <v>0.10962921580400575</v>
      </c>
      <c r="J233" s="1">
        <v>9.5794382509609881E-4</v>
      </c>
      <c r="L233" s="2">
        <v>114.43351610109801</v>
      </c>
      <c r="N233" s="2">
        <v>-8.7016281179899124E-3</v>
      </c>
      <c r="P233" s="1">
        <v>-7.6035123144668588E-5</v>
      </c>
      <c r="R233" s="2">
        <v>114.41630497570699</v>
      </c>
      <c r="T233" s="2">
        <v>-2.591275350900446E-2</v>
      </c>
      <c r="V233" s="1">
        <v>-2.2642652356071201E-4</v>
      </c>
      <c r="X233" s="2">
        <v>114.438770330604</v>
      </c>
      <c r="Z233" s="2">
        <v>-3.4473986119962774E-3</v>
      </c>
      <c r="AB233" s="1">
        <v>-3.0123486597867542E-5</v>
      </c>
      <c r="AD233" s="2">
        <v>114.49703530519601</v>
      </c>
      <c r="AF233" s="2">
        <v>5.4817575980010247E-2</v>
      </c>
      <c r="AH233" s="1">
        <v>4.7899784771486342E-4</v>
      </c>
      <c r="AJ233" s="2">
        <v>114.689791405173</v>
      </c>
      <c r="AL233" s="2">
        <v>0.24757367595699975</v>
      </c>
      <c r="AN233" s="1">
        <v>2.1633072206166848E-3</v>
      </c>
    </row>
    <row r="234" spans="1:40" x14ac:dyDescent="0.2">
      <c r="A234" t="s">
        <v>570</v>
      </c>
      <c r="B234" t="s">
        <v>159</v>
      </c>
      <c r="D234" s="2">
        <v>274.799556734335</v>
      </c>
      <c r="F234" s="2">
        <v>275.14182487224298</v>
      </c>
      <c r="H234" s="2">
        <v>0.34226813790797905</v>
      </c>
      <c r="J234" s="1">
        <v>1.2455192503780853E-3</v>
      </c>
      <c r="L234" s="2">
        <v>274.81189129082298</v>
      </c>
      <c r="N234" s="2">
        <v>1.2334556487985537E-2</v>
      </c>
      <c r="P234" s="1">
        <v>4.4885649142113003E-5</v>
      </c>
      <c r="R234" s="2">
        <v>274.71505495242701</v>
      </c>
      <c r="T234" s="2">
        <v>-8.4501781907988516E-2</v>
      </c>
      <c r="V234" s="1">
        <v>-3.0750334138887056E-4</v>
      </c>
      <c r="X234" s="2">
        <v>274.77634083981798</v>
      </c>
      <c r="Z234" s="2">
        <v>-2.3215894517022662E-2</v>
      </c>
      <c r="AB234" s="1">
        <v>-8.4483012974678268E-5</v>
      </c>
      <c r="AD234" s="2">
        <v>274.850082202914</v>
      </c>
      <c r="AF234" s="2">
        <v>5.0525468578996424E-2</v>
      </c>
      <c r="AH234" s="1">
        <v>1.8386299155439463E-4</v>
      </c>
      <c r="AJ234" s="2">
        <v>275.38539114074899</v>
      </c>
      <c r="AL234" s="2">
        <v>0.5858344064139942</v>
      </c>
      <c r="AN234" s="1">
        <v>2.1318608129355719E-3</v>
      </c>
    </row>
    <row r="235" spans="1:40" x14ac:dyDescent="0.2">
      <c r="A235" t="s">
        <v>571</v>
      </c>
      <c r="B235" t="s">
        <v>160</v>
      </c>
      <c r="D235" s="2">
        <v>131.19459551265001</v>
      </c>
      <c r="F235" s="2">
        <v>131.69034893785098</v>
      </c>
      <c r="H235" s="2">
        <v>0.49575342520097365</v>
      </c>
      <c r="J235" s="1">
        <v>3.7787640814302618E-3</v>
      </c>
      <c r="L235" s="2">
        <v>131.27405808293801</v>
      </c>
      <c r="N235" s="2">
        <v>7.9462570288001189E-2</v>
      </c>
      <c r="P235" s="1">
        <v>6.0568478432740977E-4</v>
      </c>
      <c r="R235" s="2">
        <v>131.25466395169201</v>
      </c>
      <c r="T235" s="2">
        <v>6.0068439041998545E-2</v>
      </c>
      <c r="V235" s="1">
        <v>4.5785757261781904E-4</v>
      </c>
      <c r="X235" s="2">
        <v>131.19406965181</v>
      </c>
      <c r="Z235" s="2">
        <v>-5.2586084001404743E-4</v>
      </c>
      <c r="AB235" s="1">
        <v>-4.0082507816668634E-6</v>
      </c>
      <c r="AD235" s="2">
        <v>131.336914857247</v>
      </c>
      <c r="AF235" s="2">
        <v>0.14231934459698437</v>
      </c>
      <c r="AH235" s="1">
        <v>1.084795787820861E-3</v>
      </c>
      <c r="AJ235" s="2">
        <v>132.090902604707</v>
      </c>
      <c r="AL235" s="2">
        <v>0.89630709205698622</v>
      </c>
      <c r="AN235" s="1">
        <v>6.8318903576371996E-3</v>
      </c>
    </row>
    <row r="236" spans="1:40" x14ac:dyDescent="0.2">
      <c r="A236" t="s">
        <v>572</v>
      </c>
      <c r="B236" t="s">
        <v>161</v>
      </c>
      <c r="D236" s="2">
        <v>177.25310065153198</v>
      </c>
      <c r="F236" s="2">
        <v>177.06996178473301</v>
      </c>
      <c r="H236" s="2">
        <v>-0.18313886679896996</v>
      </c>
      <c r="J236" s="1">
        <v>-1.0332054340702846E-3</v>
      </c>
      <c r="L236" s="2">
        <v>177.25310065153198</v>
      </c>
      <c r="N236" s="2">
        <v>0</v>
      </c>
      <c r="P236" s="1">
        <v>0</v>
      </c>
      <c r="R236" s="2">
        <v>177.25310065153198</v>
      </c>
      <c r="T236" s="2">
        <v>0</v>
      </c>
      <c r="V236" s="1">
        <v>0</v>
      </c>
      <c r="X236" s="2">
        <v>177.06996178473301</v>
      </c>
      <c r="Z236" s="2">
        <v>-0.18313886679896996</v>
      </c>
      <c r="AB236" s="1">
        <v>-1.0332054340702846E-3</v>
      </c>
      <c r="AD236" s="2">
        <v>177.25310065153198</v>
      </c>
      <c r="AF236" s="2">
        <v>0</v>
      </c>
      <c r="AH236" s="1">
        <v>0</v>
      </c>
      <c r="AJ236" s="2">
        <v>177.04606985786398</v>
      </c>
      <c r="AL236" s="2">
        <v>-0.2070307936679967</v>
      </c>
      <c r="AN236" s="1">
        <v>-1.1679953293172892E-3</v>
      </c>
    </row>
    <row r="238" spans="1:40" x14ac:dyDescent="0.2">
      <c r="A238" t="s">
        <v>573</v>
      </c>
      <c r="B238" t="s">
        <v>162</v>
      </c>
      <c r="D238" s="2">
        <v>190.26795386278599</v>
      </c>
      <c r="F238" s="2">
        <v>190.069626425439</v>
      </c>
      <c r="H238" s="2">
        <v>-0.19832743734698965</v>
      </c>
      <c r="J238" s="1">
        <v>-1.0423585964981568E-3</v>
      </c>
      <c r="L238" s="2">
        <v>190.26795386278599</v>
      </c>
      <c r="N238" s="2">
        <v>0</v>
      </c>
      <c r="P238" s="1">
        <v>0</v>
      </c>
      <c r="R238" s="2">
        <v>190.26795386278599</v>
      </c>
      <c r="T238" s="2">
        <v>0</v>
      </c>
      <c r="V238" s="1">
        <v>0</v>
      </c>
      <c r="X238" s="2">
        <v>190.069626425439</v>
      </c>
      <c r="Z238" s="2">
        <v>-0.19832743734698965</v>
      </c>
      <c r="AB238" s="1">
        <v>-1.0423585964981568E-3</v>
      </c>
      <c r="AD238" s="2">
        <v>190.26795386278599</v>
      </c>
      <c r="AF238" s="2">
        <v>0</v>
      </c>
      <c r="AH238" s="1">
        <v>0</v>
      </c>
      <c r="AJ238" s="2">
        <v>189.67297155074598</v>
      </c>
      <c r="AL238" s="2">
        <v>-0.59498231204000263</v>
      </c>
      <c r="AN238" s="1">
        <v>-3.1270757894893914E-3</v>
      </c>
    </row>
    <row r="239" spans="1:40" x14ac:dyDescent="0.2">
      <c r="A239" t="s">
        <v>574</v>
      </c>
      <c r="B239" t="s">
        <v>163</v>
      </c>
      <c r="D239" s="2">
        <v>303.44652175562402</v>
      </c>
      <c r="F239" s="2">
        <v>303.86317428731604</v>
      </c>
      <c r="H239" s="2">
        <v>0.41665253169202288</v>
      </c>
      <c r="J239" s="1">
        <v>1.3730674165630002E-3</v>
      </c>
      <c r="L239" s="2">
        <v>303.44223328737996</v>
      </c>
      <c r="N239" s="2">
        <v>-4.2884682440558208E-3</v>
      </c>
      <c r="P239" s="1">
        <v>-1.4132533862126364E-5</v>
      </c>
      <c r="R239" s="2">
        <v>303.37117275833799</v>
      </c>
      <c r="T239" s="2">
        <v>-7.5348997286027952E-2</v>
      </c>
      <c r="V239" s="1">
        <v>-2.4831063098066785E-4</v>
      </c>
      <c r="X239" s="2">
        <v>303.44183810978598</v>
      </c>
      <c r="Z239" s="2">
        <v>-4.6836458380425938E-3</v>
      </c>
      <c r="AB239" s="1">
        <v>-1.5434831188523213E-5</v>
      </c>
      <c r="AD239" s="2">
        <v>303.52076085041</v>
      </c>
      <c r="AF239" s="2">
        <v>7.4239094785980342E-2</v>
      </c>
      <c r="AH239" s="1">
        <v>2.4465297659851792E-4</v>
      </c>
      <c r="AJ239" s="2">
        <v>304.089847046871</v>
      </c>
      <c r="AL239" s="2">
        <v>0.64332529124698112</v>
      </c>
      <c r="AN239" s="1">
        <v>2.1200615104267802E-3</v>
      </c>
    </row>
    <row r="240" spans="1:40" x14ac:dyDescent="0.2">
      <c r="A240" t="s">
        <v>575</v>
      </c>
      <c r="B240" t="s">
        <v>164</v>
      </c>
      <c r="D240" s="2">
        <v>316.93026509384401</v>
      </c>
      <c r="F240" s="2">
        <v>316.96561808223498</v>
      </c>
      <c r="H240" s="2">
        <v>3.5352988390968676E-2</v>
      </c>
      <c r="J240" s="1">
        <v>1.1154816148751381E-4</v>
      </c>
      <c r="L240" s="2">
        <v>316.903864660632</v>
      </c>
      <c r="N240" s="2">
        <v>-2.6400433212018015E-2</v>
      </c>
      <c r="P240" s="1">
        <v>-8.3300448457331036E-5</v>
      </c>
      <c r="R240" s="2">
        <v>316.89605050305096</v>
      </c>
      <c r="T240" s="2">
        <v>-3.4214590793055777E-2</v>
      </c>
      <c r="V240" s="1">
        <v>-1.079562117014124E-4</v>
      </c>
      <c r="X240" s="2">
        <v>316.87757539663602</v>
      </c>
      <c r="Z240" s="2">
        <v>-5.2689697207995323E-2</v>
      </c>
      <c r="AB240" s="1">
        <v>-1.6625012821793383E-4</v>
      </c>
      <c r="AD240" s="2">
        <v>316.88374813923195</v>
      </c>
      <c r="AF240" s="2">
        <v>-4.651695461205918E-2</v>
      </c>
      <c r="AH240" s="1">
        <v>-1.4677346954632234E-4</v>
      </c>
      <c r="AJ240" s="2">
        <v>316.83166888582701</v>
      </c>
      <c r="AL240" s="2">
        <v>-9.8596208016999753E-2</v>
      </c>
      <c r="AN240" s="1">
        <v>-3.1109748381968227E-4</v>
      </c>
    </row>
    <row r="241" spans="1:40" x14ac:dyDescent="0.2">
      <c r="A241" t="s">
        <v>576</v>
      </c>
      <c r="B241" t="s">
        <v>165</v>
      </c>
      <c r="D241" s="2">
        <v>104.418174553773</v>
      </c>
      <c r="F241" s="2">
        <v>104.785706895244</v>
      </c>
      <c r="H241" s="2">
        <v>0.367532341471005</v>
      </c>
      <c r="J241" s="1">
        <v>3.5198119775761271E-3</v>
      </c>
      <c r="L241" s="2">
        <v>104.463416482938</v>
      </c>
      <c r="N241" s="2">
        <v>4.5241929165001693E-2</v>
      </c>
      <c r="P241" s="1">
        <v>4.33276384674807E-4</v>
      </c>
      <c r="R241" s="2">
        <v>104.372569596791</v>
      </c>
      <c r="T241" s="2">
        <v>-4.5604956982003841E-2</v>
      </c>
      <c r="V241" s="1">
        <v>-4.367530573762168E-4</v>
      </c>
      <c r="X241" s="2">
        <v>104.421832619344</v>
      </c>
      <c r="Z241" s="2">
        <v>3.6580655710025667E-3</v>
      </c>
      <c r="AB241" s="1">
        <v>3.5032843531647316E-5</v>
      </c>
      <c r="AD241" s="2">
        <v>104.530528143879</v>
      </c>
      <c r="AF241" s="2">
        <v>0.11235359010599666</v>
      </c>
      <c r="AH241" s="1">
        <v>1.0759964976033659E-3</v>
      </c>
      <c r="AJ241" s="2">
        <v>104.998012813968</v>
      </c>
      <c r="AL241" s="2">
        <v>0.57983826019500384</v>
      </c>
      <c r="AN241" s="1">
        <v>5.5530396185618077E-3</v>
      </c>
    </row>
    <row r="242" spans="1:40" x14ac:dyDescent="0.2">
      <c r="A242" t="s">
        <v>577</v>
      </c>
      <c r="B242" t="s">
        <v>166</v>
      </c>
      <c r="D242" s="2">
        <v>201.511727398754</v>
      </c>
      <c r="F242" s="2">
        <v>202.47195653389099</v>
      </c>
      <c r="H242" s="2">
        <v>0.96022913513698427</v>
      </c>
      <c r="J242" s="1">
        <v>4.7651278043826725E-3</v>
      </c>
      <c r="L242" s="2">
        <v>201.773453335326</v>
      </c>
      <c r="N242" s="2">
        <v>0.26172593657199172</v>
      </c>
      <c r="P242" s="1">
        <v>1.2988124311697506E-3</v>
      </c>
      <c r="R242" s="2">
        <v>201.67225368505299</v>
      </c>
      <c r="T242" s="2">
        <v>0.16052628629898891</v>
      </c>
      <c r="V242" s="1">
        <v>7.9661014458646086E-4</v>
      </c>
      <c r="X242" s="2">
        <v>201.439859788343</v>
      </c>
      <c r="Z242" s="2">
        <v>-7.1867610411004534E-2</v>
      </c>
      <c r="AB242" s="1">
        <v>-3.5664232220486094E-4</v>
      </c>
      <c r="AD242" s="2">
        <v>201.852861126915</v>
      </c>
      <c r="AF242" s="2">
        <v>0.34113372816099741</v>
      </c>
      <c r="AH242" s="1">
        <v>1.6928728296093536E-3</v>
      </c>
      <c r="AJ242" s="2">
        <v>203.47061272227901</v>
      </c>
      <c r="AL242" s="2">
        <v>1.9588853235250099</v>
      </c>
      <c r="AN242" s="1">
        <v>9.7209494892014012E-3</v>
      </c>
    </row>
    <row r="244" spans="1:40" x14ac:dyDescent="0.2">
      <c r="A244" t="s">
        <v>578</v>
      </c>
      <c r="B244" t="s">
        <v>167</v>
      </c>
      <c r="D244" s="2">
        <v>248.34880101624799</v>
      </c>
      <c r="F244" s="2">
        <v>249.29060387933001</v>
      </c>
      <c r="H244" s="2">
        <v>0.94180286308201744</v>
      </c>
      <c r="J244" s="1">
        <v>3.7922585461582351E-3</v>
      </c>
      <c r="L244" s="2">
        <v>248.563616743464</v>
      </c>
      <c r="N244" s="2">
        <v>0.21481572721600628</v>
      </c>
      <c r="P244" s="1">
        <v>8.6497589816007271E-4</v>
      </c>
      <c r="R244" s="2">
        <v>248.50987600841</v>
      </c>
      <c r="T244" s="2">
        <v>0.16107499216201404</v>
      </c>
      <c r="V244" s="1">
        <v>6.4858373184364948E-4</v>
      </c>
      <c r="X244" s="2">
        <v>248.232241057707</v>
      </c>
      <c r="Z244" s="2">
        <v>-0.11655995854098933</v>
      </c>
      <c r="AB244" s="1">
        <v>-4.6933972728687947E-4</v>
      </c>
      <c r="AD244" s="2">
        <v>248.65072563508201</v>
      </c>
      <c r="AF244" s="2">
        <v>0.30192461883402189</v>
      </c>
      <c r="AH244" s="1">
        <v>1.2157281114244991E-3</v>
      </c>
      <c r="AJ244" s="2">
        <v>250.173649371631</v>
      </c>
      <c r="AL244" s="2">
        <v>1.8248483553830113</v>
      </c>
      <c r="AN244" s="1">
        <v>7.3479249664814058E-3</v>
      </c>
    </row>
    <row r="245" spans="1:40" x14ac:dyDescent="0.2">
      <c r="A245" t="s">
        <v>579</v>
      </c>
      <c r="B245" t="s">
        <v>168</v>
      </c>
      <c r="D245" s="2">
        <v>116.787568510257</v>
      </c>
      <c r="F245" s="2">
        <v>117.72156924735799</v>
      </c>
      <c r="H245" s="2">
        <v>0.93400073710098752</v>
      </c>
      <c r="J245" s="1">
        <v>7.9974328519302786E-3</v>
      </c>
      <c r="L245" s="2">
        <v>117.054811390734</v>
      </c>
      <c r="N245" s="2">
        <v>0.26724288047699929</v>
      </c>
      <c r="P245" s="1">
        <v>2.2882819112166751E-3</v>
      </c>
      <c r="R245" s="2">
        <v>116.750482417947</v>
      </c>
      <c r="T245" s="2">
        <v>-3.708609231000537E-2</v>
      </c>
      <c r="V245" s="1">
        <v>-3.1755171190800364E-4</v>
      </c>
      <c r="X245" s="2">
        <v>116.803053504472</v>
      </c>
      <c r="Z245" s="2">
        <v>1.5484994215000825E-2</v>
      </c>
      <c r="AB245" s="1">
        <v>1.3259111746676049E-4</v>
      </c>
      <c r="AD245" s="2">
        <v>117.16736448974</v>
      </c>
      <c r="AF245" s="2">
        <v>0.37979597948299215</v>
      </c>
      <c r="AH245" s="1">
        <v>3.2520240324177664E-3</v>
      </c>
      <c r="AJ245" s="2">
        <v>118.642379643978</v>
      </c>
      <c r="AL245" s="2">
        <v>1.8548111337210003</v>
      </c>
      <c r="AN245" s="1">
        <v>1.5881922685616143E-2</v>
      </c>
    </row>
    <row r="246" spans="1:40" x14ac:dyDescent="0.2">
      <c r="A246" t="s">
        <v>580</v>
      </c>
      <c r="B246" t="s">
        <v>169</v>
      </c>
      <c r="D246" s="2">
        <v>160.54277400030699</v>
      </c>
      <c r="F246" s="2">
        <v>160.93018139011201</v>
      </c>
      <c r="H246" s="2">
        <v>0.38740738980501987</v>
      </c>
      <c r="J246" s="1">
        <v>2.4131101023847955E-3</v>
      </c>
      <c r="L246" s="2">
        <v>160.61691941739898</v>
      </c>
      <c r="N246" s="2">
        <v>7.4145417091983745E-2</v>
      </c>
      <c r="P246" s="1">
        <v>4.618421324390593E-4</v>
      </c>
      <c r="R246" s="2">
        <v>160.57545878913001</v>
      </c>
      <c r="T246" s="2">
        <v>3.2684788823019062E-2</v>
      </c>
      <c r="V246" s="1">
        <v>2.0358928657204193E-4</v>
      </c>
      <c r="X246" s="2">
        <v>160.51241136508102</v>
      </c>
      <c r="Z246" s="2">
        <v>-3.0362635225969825E-2</v>
      </c>
      <c r="AB246" s="1">
        <v>-1.8912489468950975E-4</v>
      </c>
      <c r="AD246" s="2">
        <v>160.633718358289</v>
      </c>
      <c r="AF246" s="2">
        <v>9.0944357982010615E-2</v>
      </c>
      <c r="AH246" s="1">
        <v>5.664805441933918E-4</v>
      </c>
      <c r="AJ246" s="2">
        <v>161.20437953668099</v>
      </c>
      <c r="AL246" s="2">
        <v>0.66160553637399744</v>
      </c>
      <c r="AN246" s="1">
        <v>4.1210545942898203E-3</v>
      </c>
    </row>
    <row r="247" spans="1:40" x14ac:dyDescent="0.2">
      <c r="A247" t="s">
        <v>581</v>
      </c>
      <c r="B247" t="s">
        <v>171</v>
      </c>
      <c r="D247" s="2">
        <v>189.35132608685498</v>
      </c>
      <c r="F247" s="2">
        <v>189.40961975231502</v>
      </c>
      <c r="H247" s="2">
        <v>5.8293665460041666E-2</v>
      </c>
      <c r="J247" s="1">
        <v>3.0785982155362624E-4</v>
      </c>
      <c r="L247" s="2">
        <v>189.35911624155</v>
      </c>
      <c r="N247" s="2">
        <v>7.7901546950158718E-3</v>
      </c>
      <c r="P247" s="1">
        <v>4.1141273504694375E-5</v>
      </c>
      <c r="R247" s="2">
        <v>189.32103316527702</v>
      </c>
      <c r="T247" s="2">
        <v>-3.0292921577967036E-2</v>
      </c>
      <c r="V247" s="1">
        <v>-1.5998262174341335E-4</v>
      </c>
      <c r="X247" s="2">
        <v>189.298339219686</v>
      </c>
      <c r="Z247" s="2">
        <v>-5.2986867168982599E-2</v>
      </c>
      <c r="AB247" s="1">
        <v>-2.7983362073037531E-4</v>
      </c>
      <c r="AD247" s="2">
        <v>189.35657617372701</v>
      </c>
      <c r="AF247" s="2">
        <v>5.2500868720244398E-3</v>
      </c>
      <c r="AH247" s="1">
        <v>2.7726697142940725E-5</v>
      </c>
      <c r="AJ247" s="2">
        <v>189.44436498245702</v>
      </c>
      <c r="AL247" s="2">
        <v>9.3038895602035154E-2</v>
      </c>
      <c r="AN247" s="1">
        <v>4.9135592300715363E-4</v>
      </c>
    </row>
    <row r="248" spans="1:40" x14ac:dyDescent="0.2">
      <c r="A248" t="s">
        <v>582</v>
      </c>
      <c r="B248" t="s">
        <v>172</v>
      </c>
      <c r="D248" s="2">
        <v>115.31165400043299</v>
      </c>
      <c r="F248" s="2">
        <v>115.190845058468</v>
      </c>
      <c r="H248" s="2">
        <v>-0.12080894196499514</v>
      </c>
      <c r="J248" s="1">
        <v>-1.0476733077173753E-3</v>
      </c>
      <c r="L248" s="2">
        <v>115.31165400043299</v>
      </c>
      <c r="N248" s="2">
        <v>0</v>
      </c>
      <c r="P248" s="1">
        <v>0</v>
      </c>
      <c r="R248" s="2">
        <v>115.31165400043299</v>
      </c>
      <c r="T248" s="2">
        <v>0</v>
      </c>
      <c r="V248" s="1">
        <v>0</v>
      </c>
      <c r="X248" s="2">
        <v>115.190845058468</v>
      </c>
      <c r="Z248" s="2">
        <v>-0.12080894196499514</v>
      </c>
      <c r="AB248" s="1">
        <v>-1.0476733077173753E-3</v>
      </c>
      <c r="AD248" s="2">
        <v>115.31165400043299</v>
      </c>
      <c r="AF248" s="2">
        <v>0</v>
      </c>
      <c r="AH248" s="1">
        <v>0</v>
      </c>
      <c r="AJ248" s="2">
        <v>114.949227174539</v>
      </c>
      <c r="AL248" s="2">
        <v>-0.36242682589399067</v>
      </c>
      <c r="AN248" s="1">
        <v>-3.1430199231434991E-3</v>
      </c>
    </row>
    <row r="250" spans="1:40" x14ac:dyDescent="0.2">
      <c r="A250" t="s">
        <v>583</v>
      </c>
      <c r="B250" t="s">
        <v>174</v>
      </c>
      <c r="D250" s="2">
        <v>125.506856270729</v>
      </c>
      <c r="F250" s="2">
        <v>126.19877001857901</v>
      </c>
      <c r="H250" s="2">
        <v>0.69191374785000903</v>
      </c>
      <c r="J250" s="1">
        <v>5.5129557731690131E-3</v>
      </c>
      <c r="L250" s="2">
        <v>125.644008534373</v>
      </c>
      <c r="N250" s="2">
        <v>0.13715226364399768</v>
      </c>
      <c r="P250" s="1">
        <v>1.0927870215165659E-3</v>
      </c>
      <c r="R250" s="2">
        <v>125.483425191466</v>
      </c>
      <c r="T250" s="2">
        <v>-2.3431079263005472E-2</v>
      </c>
      <c r="V250" s="1">
        <v>-1.8669162752720563E-4</v>
      </c>
      <c r="X250" s="2">
        <v>125.46377705914099</v>
      </c>
      <c r="Z250" s="2">
        <v>-4.3079211588008093E-2</v>
      </c>
      <c r="AB250" s="1">
        <v>-3.4324189823608169E-4</v>
      </c>
      <c r="AD250" s="2">
        <v>125.70561857203899</v>
      </c>
      <c r="AF250" s="2">
        <v>0.19876230130998351</v>
      </c>
      <c r="AH250" s="1">
        <v>1.5836768381899094E-3</v>
      </c>
      <c r="AJ250" s="2">
        <v>126.670024098702</v>
      </c>
      <c r="AL250" s="2">
        <v>1.163167827973</v>
      </c>
      <c r="AN250" s="1">
        <v>9.2677632325037767E-3</v>
      </c>
    </row>
    <row r="251" spans="1:40" x14ac:dyDescent="0.2">
      <c r="A251" t="s">
        <v>584</v>
      </c>
      <c r="B251" t="s">
        <v>175</v>
      </c>
      <c r="D251" s="2">
        <v>167.591422270203</v>
      </c>
      <c r="F251" s="2">
        <v>167.925415775999</v>
      </c>
      <c r="H251" s="2">
        <v>0.33399350579600195</v>
      </c>
      <c r="J251" s="1">
        <v>1.9929033435703738E-3</v>
      </c>
      <c r="L251" s="2">
        <v>167.61569402437001</v>
      </c>
      <c r="N251" s="2">
        <v>2.4271754167017434E-2</v>
      </c>
      <c r="P251" s="1">
        <v>1.4482694781290631E-4</v>
      </c>
      <c r="R251" s="2">
        <v>167.547278646927</v>
      </c>
      <c r="T251" s="2">
        <v>-4.4143623275999744E-2</v>
      </c>
      <c r="V251" s="1">
        <v>-2.634002544881337E-4</v>
      </c>
      <c r="X251" s="2">
        <v>167.55469095787501</v>
      </c>
      <c r="Z251" s="2">
        <v>-3.6731312327987098E-2</v>
      </c>
      <c r="AB251" s="1">
        <v>-2.1917179191167804E-4</v>
      </c>
      <c r="AD251" s="2">
        <v>167.63633529386701</v>
      </c>
      <c r="AF251" s="2">
        <v>4.4913023664008733E-2</v>
      </c>
      <c r="AH251" s="1">
        <v>2.6799118389004846E-4</v>
      </c>
      <c r="AJ251" s="2">
        <v>168.081060701019</v>
      </c>
      <c r="AL251" s="2">
        <v>0.48963843081600089</v>
      </c>
      <c r="AN251" s="1">
        <v>2.9216198787702301E-3</v>
      </c>
    </row>
    <row r="252" spans="1:40" x14ac:dyDescent="0.2">
      <c r="A252" t="s">
        <v>585</v>
      </c>
      <c r="B252" t="s">
        <v>176</v>
      </c>
      <c r="D252" s="2">
        <v>176.941811960026</v>
      </c>
      <c r="F252" s="2">
        <v>177.657857163654</v>
      </c>
      <c r="H252" s="2">
        <v>0.71604520362799917</v>
      </c>
      <c r="J252" s="1">
        <v>4.0467834916812382E-3</v>
      </c>
      <c r="L252" s="2">
        <v>177.09130336981499</v>
      </c>
      <c r="N252" s="2">
        <v>0.14949140978899322</v>
      </c>
      <c r="P252" s="1">
        <v>8.4486198108316948E-4</v>
      </c>
      <c r="R252" s="2">
        <v>177.043305529706</v>
      </c>
      <c r="T252" s="2">
        <v>0.10149356968000234</v>
      </c>
      <c r="V252" s="1">
        <v>5.735985664198543E-4</v>
      </c>
      <c r="X252" s="2">
        <v>176.89117529514598</v>
      </c>
      <c r="Z252" s="2">
        <v>-5.0636664880016724E-2</v>
      </c>
      <c r="AB252" s="1">
        <v>-2.8617693194786748E-4</v>
      </c>
      <c r="AD252" s="2">
        <v>177.163414856602</v>
      </c>
      <c r="AF252" s="2">
        <v>0.22160289657600174</v>
      </c>
      <c r="AH252" s="1">
        <v>1.2524054892467441E-3</v>
      </c>
      <c r="AJ252" s="2">
        <v>178.30159516542398</v>
      </c>
      <c r="AL252" s="2">
        <v>1.3597832053979744</v>
      </c>
      <c r="AN252" s="1">
        <v>7.6849173767089673E-3</v>
      </c>
    </row>
    <row r="253" spans="1:40" x14ac:dyDescent="0.2">
      <c r="A253" t="s">
        <v>586</v>
      </c>
      <c r="B253" t="s">
        <v>177</v>
      </c>
      <c r="D253" s="2">
        <v>148.61472256573799</v>
      </c>
      <c r="F253" s="2">
        <v>148.464300832964</v>
      </c>
      <c r="H253" s="2">
        <v>-0.15042173277399229</v>
      </c>
      <c r="J253" s="1">
        <v>-1.0121590255464427E-3</v>
      </c>
      <c r="L253" s="2">
        <v>148.61472256573799</v>
      </c>
      <c r="N253" s="2">
        <v>0</v>
      </c>
      <c r="P253" s="1">
        <v>0</v>
      </c>
      <c r="R253" s="2">
        <v>148.61472256573799</v>
      </c>
      <c r="T253" s="2">
        <v>0</v>
      </c>
      <c r="V253" s="1">
        <v>0</v>
      </c>
      <c r="X253" s="2">
        <v>148.464300832964</v>
      </c>
      <c r="Z253" s="2">
        <v>-0.15042173277399229</v>
      </c>
      <c r="AB253" s="1">
        <v>-1.0121590255464427E-3</v>
      </c>
      <c r="AD253" s="2">
        <v>148.61472256573799</v>
      </c>
      <c r="AF253" s="2">
        <v>0</v>
      </c>
      <c r="AH253" s="1">
        <v>0</v>
      </c>
      <c r="AJ253" s="2">
        <v>148.16345736741502</v>
      </c>
      <c r="AL253" s="2">
        <v>-0.45126519832297163</v>
      </c>
      <c r="AN253" s="1">
        <v>-3.0364770766460217E-3</v>
      </c>
    </row>
    <row r="254" spans="1:40" x14ac:dyDescent="0.2">
      <c r="A254" t="s">
        <v>587</v>
      </c>
      <c r="B254" t="s">
        <v>178</v>
      </c>
      <c r="D254" s="2">
        <v>104.496777952334</v>
      </c>
      <c r="F254" s="2">
        <v>104.80459993044201</v>
      </c>
      <c r="H254" s="2">
        <v>0.30782197810800938</v>
      </c>
      <c r="J254" s="1">
        <v>2.9457556887392427E-3</v>
      </c>
      <c r="L254" s="2">
        <v>104.54274632223401</v>
      </c>
      <c r="N254" s="2">
        <v>4.596836990000952E-2</v>
      </c>
      <c r="P254" s="1">
        <v>4.3990227068032569E-4</v>
      </c>
      <c r="R254" s="2">
        <v>104.524822414973</v>
      </c>
      <c r="T254" s="2">
        <v>2.8044462639002177E-2</v>
      </c>
      <c r="V254" s="1">
        <v>2.6837633837662058E-4</v>
      </c>
      <c r="X254" s="2">
        <v>104.47245025319999</v>
      </c>
      <c r="Z254" s="2">
        <v>-2.4327699134005343E-2</v>
      </c>
      <c r="AB254" s="1">
        <v>-2.3280812682188512E-4</v>
      </c>
      <c r="AD254" s="2">
        <v>104.571352129083</v>
      </c>
      <c r="AF254" s="2">
        <v>7.4574176748996024E-2</v>
      </c>
      <c r="AH254" s="1">
        <v>7.136504896161764E-4</v>
      </c>
      <c r="AJ254" s="2">
        <v>105.066655574352</v>
      </c>
      <c r="AL254" s="2">
        <v>0.56987762201799796</v>
      </c>
      <c r="AN254" s="1">
        <v>5.4535425224110402E-3</v>
      </c>
    </row>
    <row r="256" spans="1:40" x14ac:dyDescent="0.2">
      <c r="A256" t="s">
        <v>588</v>
      </c>
      <c r="B256" t="s">
        <v>179</v>
      </c>
      <c r="D256" s="2">
        <v>118.23775077342499</v>
      </c>
      <c r="F256" s="2">
        <v>118.190612555857</v>
      </c>
      <c r="H256" s="2">
        <v>-4.7138217567990637E-2</v>
      </c>
      <c r="J256" s="1">
        <v>-3.9867315861175345E-4</v>
      </c>
      <c r="L256" s="2">
        <v>118.232039773903</v>
      </c>
      <c r="N256" s="2">
        <v>-5.7109995219946086E-3</v>
      </c>
      <c r="P256" s="1">
        <v>-4.8300982424288535E-5</v>
      </c>
      <c r="R256" s="2">
        <v>118.225620215175</v>
      </c>
      <c r="T256" s="2">
        <v>-1.2130558249992873E-2</v>
      </c>
      <c r="V256" s="1">
        <v>-1.0259462963938017E-4</v>
      </c>
      <c r="X256" s="2">
        <v>118.30461185066</v>
      </c>
      <c r="Z256" s="2">
        <v>6.6861077235003563E-2</v>
      </c>
      <c r="AB256" s="1">
        <v>5.6547994864285928E-4</v>
      </c>
      <c r="AD256" s="2">
        <v>118.29806390567499</v>
      </c>
      <c r="AF256" s="2">
        <v>6.03131322500019E-2</v>
      </c>
      <c r="AH256" s="1">
        <v>5.1010047007387618E-4</v>
      </c>
      <c r="AJ256" s="2">
        <v>118.4089958627</v>
      </c>
      <c r="AL256" s="2">
        <v>0.17124508927500415</v>
      </c>
      <c r="AN256" s="1">
        <v>1.4483114585218668E-3</v>
      </c>
    </row>
    <row r="257" spans="1:40" x14ac:dyDescent="0.2">
      <c r="A257" t="s">
        <v>589</v>
      </c>
      <c r="B257" t="s">
        <v>181</v>
      </c>
      <c r="D257" s="2">
        <v>105.10720356183</v>
      </c>
      <c r="F257" s="2">
        <v>105.52314081873301</v>
      </c>
      <c r="H257" s="2">
        <v>0.41593725690300687</v>
      </c>
      <c r="J257" s="1">
        <v>3.9572668933041209E-3</v>
      </c>
      <c r="L257" s="2">
        <v>105.15207192247901</v>
      </c>
      <c r="N257" s="2">
        <v>4.4868360649005012E-2</v>
      </c>
      <c r="P257" s="1">
        <v>4.2688187991426205E-4</v>
      </c>
      <c r="R257" s="2">
        <v>105.07282352258099</v>
      </c>
      <c r="T257" s="2">
        <v>-3.4380039249015226E-2</v>
      </c>
      <c r="V257" s="1">
        <v>-3.2709498572846098E-4</v>
      </c>
      <c r="X257" s="2">
        <v>105.110175948399</v>
      </c>
      <c r="Z257" s="2">
        <v>2.9723865689987861E-3</v>
      </c>
      <c r="AB257" s="1">
        <v>2.8279570460175549E-5</v>
      </c>
      <c r="AD257" s="2">
        <v>105.175645783327</v>
      </c>
      <c r="AF257" s="2">
        <v>6.8442221496994193E-2</v>
      </c>
      <c r="AH257" s="1">
        <v>6.511658495103298E-4</v>
      </c>
      <c r="AJ257" s="2">
        <v>105.70223396754601</v>
      </c>
      <c r="AL257" s="2">
        <v>0.59503040571600252</v>
      </c>
      <c r="AN257" s="1">
        <v>5.661176261491649E-3</v>
      </c>
    </row>
    <row r="259" spans="1:40" x14ac:dyDescent="0.2">
      <c r="B259" t="s">
        <v>183</v>
      </c>
    </row>
    <row r="260" spans="1:40" x14ac:dyDescent="0.2">
      <c r="A260" t="s">
        <v>590</v>
      </c>
      <c r="B260" t="s">
        <v>184</v>
      </c>
      <c r="D260" s="2">
        <v>8.3312829842969993</v>
      </c>
      <c r="F260" s="2">
        <v>8.405818311341001</v>
      </c>
      <c r="H260" s="2">
        <v>7.4535327044001676E-2</v>
      </c>
      <c r="J260" s="1">
        <v>8.9464404443454423E-3</v>
      </c>
      <c r="L260" s="2">
        <v>8.3312829842969993</v>
      </c>
      <c r="N260" s="2">
        <v>0</v>
      </c>
      <c r="P260" s="1">
        <v>0</v>
      </c>
      <c r="R260" s="2">
        <v>8.3312829842969993</v>
      </c>
      <c r="T260" s="2">
        <v>0</v>
      </c>
      <c r="V260" s="1">
        <v>0</v>
      </c>
      <c r="X260" s="2">
        <v>8.5232383321690008</v>
      </c>
      <c r="Z260" s="2">
        <v>0.19195534787200152</v>
      </c>
      <c r="AB260" s="1">
        <v>2.3040310626082867E-2</v>
      </c>
      <c r="AD260" s="2">
        <v>8.3312829842969993</v>
      </c>
      <c r="AF260" s="2">
        <v>0</v>
      </c>
      <c r="AH260" s="1">
        <v>0</v>
      </c>
      <c r="AJ260" s="2">
        <v>8.6580739082190004</v>
      </c>
      <c r="AL260" s="2">
        <v>0.32679092392200104</v>
      </c>
      <c r="AN260" s="1">
        <v>3.9224561755727701E-2</v>
      </c>
    </row>
    <row r="261" spans="1:40" x14ac:dyDescent="0.2">
      <c r="A261" t="s">
        <v>591</v>
      </c>
      <c r="B261" t="s">
        <v>185</v>
      </c>
      <c r="D261" s="2">
        <v>2.9406728191910001</v>
      </c>
      <c r="F261" s="2">
        <v>2.9664424212349996</v>
      </c>
      <c r="H261" s="2">
        <v>2.5769602043999473E-2</v>
      </c>
      <c r="J261" s="1">
        <v>8.7631653123140963E-3</v>
      </c>
      <c r="L261" s="2">
        <v>2.9406728191910001</v>
      </c>
      <c r="N261" s="2">
        <v>0</v>
      </c>
      <c r="P261" s="1">
        <v>0</v>
      </c>
      <c r="R261" s="2">
        <v>2.9406728191910001</v>
      </c>
      <c r="T261" s="2">
        <v>0</v>
      </c>
      <c r="V261" s="1">
        <v>0</v>
      </c>
      <c r="X261" s="2">
        <v>2.9889908230229998</v>
      </c>
      <c r="Z261" s="2">
        <v>4.831800383199969E-2</v>
      </c>
      <c r="AB261" s="1">
        <v>1.6430934960419131E-2</v>
      </c>
      <c r="AD261" s="2">
        <v>2.9406728191910001</v>
      </c>
      <c r="AF261" s="2">
        <v>0</v>
      </c>
      <c r="AH261" s="1">
        <v>0</v>
      </c>
      <c r="AJ261" s="2">
        <v>3.0179816253220002</v>
      </c>
      <c r="AL261" s="2">
        <v>7.7308806131000107E-2</v>
      </c>
      <c r="AN261" s="1">
        <v>2.6289495936602802E-2</v>
      </c>
    </row>
    <row r="262" spans="1:40" x14ac:dyDescent="0.2">
      <c r="A262" t="s">
        <v>592</v>
      </c>
      <c r="B262" t="s">
        <v>186</v>
      </c>
      <c r="D262" s="2">
        <v>2.2158754585790001</v>
      </c>
      <c r="F262" s="2">
        <v>2.2354422973529999</v>
      </c>
      <c r="H262" s="2">
        <v>1.9566838773999784E-2</v>
      </c>
      <c r="J262" s="1">
        <v>8.830297162344871E-3</v>
      </c>
      <c r="L262" s="2">
        <v>2.2158754585790001</v>
      </c>
      <c r="N262" s="2">
        <v>0</v>
      </c>
      <c r="P262" s="1">
        <v>0</v>
      </c>
      <c r="R262" s="2">
        <v>2.2158754585790001</v>
      </c>
      <c r="T262" s="2">
        <v>0</v>
      </c>
      <c r="V262" s="1">
        <v>0</v>
      </c>
      <c r="X262" s="2">
        <v>2.2525632812810001</v>
      </c>
      <c r="Z262" s="2">
        <v>3.6687822701999995E-2</v>
      </c>
      <c r="AB262" s="1">
        <v>1.6556807179735279E-2</v>
      </c>
      <c r="AD262" s="2">
        <v>2.2158754585790001</v>
      </c>
      <c r="AF262" s="2">
        <v>0</v>
      </c>
      <c r="AH262" s="1">
        <v>0</v>
      </c>
      <c r="AJ262" s="2">
        <v>2.274575974902</v>
      </c>
      <c r="AL262" s="2">
        <v>5.8700516322999885E-2</v>
      </c>
      <c r="AN262" s="1">
        <v>2.6490891487486141E-2</v>
      </c>
    </row>
    <row r="263" spans="1:40" x14ac:dyDescent="0.2">
      <c r="A263" t="s">
        <v>593</v>
      </c>
      <c r="B263" t="s">
        <v>187</v>
      </c>
      <c r="D263" s="2">
        <v>6.8848250165410008</v>
      </c>
      <c r="F263" s="2">
        <v>6.9050218563419996</v>
      </c>
      <c r="H263" s="2">
        <v>2.0196839800998845E-2</v>
      </c>
      <c r="J263" s="1">
        <v>2.9335298649530417E-3</v>
      </c>
      <c r="L263" s="2">
        <v>6.8848528575130006</v>
      </c>
      <c r="N263" s="2">
        <v>2.7840971999815167E-5</v>
      </c>
      <c r="P263" s="1">
        <v>4.0438169354960202E-6</v>
      </c>
      <c r="R263" s="2">
        <v>6.8854644084860004</v>
      </c>
      <c r="T263" s="2">
        <v>6.3939194499962326E-4</v>
      </c>
      <c r="V263" s="1">
        <v>9.2869745195188659E-5</v>
      </c>
      <c r="X263" s="2">
        <v>6.9583628940070001</v>
      </c>
      <c r="Z263" s="2">
        <v>7.3537877465999379E-2</v>
      </c>
      <c r="AB263" s="1">
        <v>1.0681154174481181E-2</v>
      </c>
      <c r="AD263" s="2">
        <v>6.884671432537</v>
      </c>
      <c r="AF263" s="2">
        <v>-1.5358400400078409E-4</v>
      </c>
      <c r="AH263" s="1">
        <v>-2.2307611832079082E-5</v>
      </c>
      <c r="AJ263" s="2">
        <v>7.0269442281470003</v>
      </c>
      <c r="AL263" s="2">
        <v>0.1421192116059995</v>
      </c>
      <c r="AN263" s="1">
        <v>2.0642385429484961E-2</v>
      </c>
    </row>
    <row r="265" spans="1:40" x14ac:dyDescent="0.2">
      <c r="B265" t="s">
        <v>188</v>
      </c>
    </row>
    <row r="266" spans="1:40" x14ac:dyDescent="0.2">
      <c r="A266" t="s">
        <v>594</v>
      </c>
      <c r="B266" t="s">
        <v>189</v>
      </c>
      <c r="D266" s="2">
        <v>8.5988107669230001</v>
      </c>
      <c r="F266" s="2">
        <v>8.6567841264149994</v>
      </c>
      <c r="H266" s="2">
        <v>5.7973359491999332E-2</v>
      </c>
      <c r="J266" s="1">
        <v>6.7420206192936758E-3</v>
      </c>
      <c r="L266" s="2">
        <v>8.5988199685689999</v>
      </c>
      <c r="N266" s="2">
        <v>9.2016459998234268E-6</v>
      </c>
      <c r="P266" s="1">
        <v>1.0701068146794613E-6</v>
      </c>
      <c r="R266" s="2">
        <v>8.5988349486049991</v>
      </c>
      <c r="T266" s="2">
        <v>2.4181681999024818E-5</v>
      </c>
      <c r="V266" s="1">
        <v>2.8122123691853255E-6</v>
      </c>
      <c r="X266" s="2">
        <v>8.7230898852149998</v>
      </c>
      <c r="Z266" s="2">
        <v>0.12427911829199978</v>
      </c>
      <c r="AB266" s="1">
        <v>1.4453058877637313E-2</v>
      </c>
      <c r="AD266" s="2">
        <v>8.5987603603660006</v>
      </c>
      <c r="AF266" s="2">
        <v>-5.0406556999504915E-5</v>
      </c>
      <c r="AH266" s="1">
        <v>-5.8620381778144889E-6</v>
      </c>
      <c r="AJ266" s="2">
        <v>8.8083401465289999</v>
      </c>
      <c r="AL266" s="2">
        <v>0.20952937960599982</v>
      </c>
      <c r="AN266" s="1">
        <v>2.4367250924045843E-2</v>
      </c>
    </row>
    <row r="267" spans="1:40" x14ac:dyDescent="0.2">
      <c r="A267" t="s">
        <v>595</v>
      </c>
      <c r="B267" t="s">
        <v>190</v>
      </c>
      <c r="D267" s="2">
        <v>5.0377465209199999</v>
      </c>
      <c r="F267" s="2">
        <v>5.0822292283159998</v>
      </c>
      <c r="H267" s="2">
        <v>4.448270739599991E-2</v>
      </c>
      <c r="J267" s="1">
        <v>8.8298820139677096E-3</v>
      </c>
      <c r="L267" s="2">
        <v>5.0377465209199999</v>
      </c>
      <c r="N267" s="2">
        <v>0</v>
      </c>
      <c r="P267" s="1">
        <v>0</v>
      </c>
      <c r="R267" s="2">
        <v>5.0377465209199999</v>
      </c>
      <c r="T267" s="2">
        <v>0</v>
      </c>
      <c r="V267" s="1">
        <v>0</v>
      </c>
      <c r="X267" s="2">
        <v>5.1383324761809996</v>
      </c>
      <c r="Z267" s="2">
        <v>0.10058595526099978</v>
      </c>
      <c r="AB267" s="1">
        <v>1.996645818587765E-2</v>
      </c>
      <c r="AD267" s="2">
        <v>5.0377465209199999</v>
      </c>
      <c r="AF267" s="2">
        <v>0</v>
      </c>
      <c r="AH267" s="1">
        <v>0</v>
      </c>
      <c r="AJ267" s="2">
        <v>5.277117497841</v>
      </c>
      <c r="AL267" s="2">
        <v>0.23937097692100018</v>
      </c>
      <c r="AN267" s="1">
        <v>4.7515486522987253E-2</v>
      </c>
    </row>
    <row r="268" spans="1:40" x14ac:dyDescent="0.2">
      <c r="A268" t="s">
        <v>596</v>
      </c>
      <c r="B268" t="s">
        <v>191</v>
      </c>
      <c r="D268" s="2">
        <v>7.1457762894119998</v>
      </c>
      <c r="F268" s="2">
        <v>7.2091926382900002</v>
      </c>
      <c r="H268" s="2">
        <v>6.3416348878000406E-2</v>
      </c>
      <c r="J268" s="1">
        <v>8.8746619414835758E-3</v>
      </c>
      <c r="L268" s="2">
        <v>7.1457762894119998</v>
      </c>
      <c r="N268" s="2">
        <v>0</v>
      </c>
      <c r="P268" s="1">
        <v>0</v>
      </c>
      <c r="R268" s="2">
        <v>7.1457762894119998</v>
      </c>
      <c r="T268" s="2">
        <v>0</v>
      </c>
      <c r="V268" s="1">
        <v>0</v>
      </c>
      <c r="X268" s="2">
        <v>7.2646819435590002</v>
      </c>
      <c r="Z268" s="2">
        <v>0.11890565414700038</v>
      </c>
      <c r="AB268" s="1">
        <v>1.6639991140386612E-2</v>
      </c>
      <c r="AD268" s="2">
        <v>7.1457762894119998</v>
      </c>
      <c r="AF268" s="2">
        <v>0</v>
      </c>
      <c r="AH268" s="1">
        <v>0</v>
      </c>
      <c r="AJ268" s="2">
        <v>7.3395632428869995</v>
      </c>
      <c r="AL268" s="2">
        <v>0.19378695347499963</v>
      </c>
      <c r="AN268" s="1">
        <v>2.7119090442578864E-2</v>
      </c>
    </row>
    <row r="269" spans="1:40" x14ac:dyDescent="0.2">
      <c r="A269" t="s">
        <v>597</v>
      </c>
      <c r="B269" t="s">
        <v>192</v>
      </c>
      <c r="D269" s="2">
        <v>9.4728680816040001</v>
      </c>
      <c r="F269" s="2">
        <v>9.5565463616179986</v>
      </c>
      <c r="H269" s="2">
        <v>8.3678280013998574E-2</v>
      </c>
      <c r="J269" s="1">
        <v>8.8334683110914483E-3</v>
      </c>
      <c r="L269" s="2">
        <v>9.4728680816040001</v>
      </c>
      <c r="N269" s="2">
        <v>0</v>
      </c>
      <c r="P269" s="1">
        <v>0</v>
      </c>
      <c r="R269" s="2">
        <v>9.4728680816040001</v>
      </c>
      <c r="T269" s="2">
        <v>0</v>
      </c>
      <c r="V269" s="1">
        <v>0</v>
      </c>
      <c r="X269" s="2">
        <v>9.6297648566309988</v>
      </c>
      <c r="Z269" s="2">
        <v>0.15689677502699872</v>
      </c>
      <c r="AB269" s="1">
        <v>1.6562753083375785E-2</v>
      </c>
      <c r="AD269" s="2">
        <v>9.4728680816040001</v>
      </c>
      <c r="AF269" s="2">
        <v>0</v>
      </c>
      <c r="AH269" s="1">
        <v>0</v>
      </c>
      <c r="AJ269" s="2">
        <v>9.7239029216469994</v>
      </c>
      <c r="AL269" s="2">
        <v>0.25103484004299936</v>
      </c>
      <c r="AN269" s="1">
        <v>2.6500404933380295E-2</v>
      </c>
    </row>
    <row r="270" spans="1:40" x14ac:dyDescent="0.2">
      <c r="A270" t="s">
        <v>598</v>
      </c>
      <c r="B270" t="s">
        <v>193</v>
      </c>
      <c r="D270" s="2">
        <v>5.4122142537019995</v>
      </c>
      <c r="F270" s="2">
        <v>5.5189093404289995</v>
      </c>
      <c r="H270" s="2">
        <v>0.10669508672700001</v>
      </c>
      <c r="J270" s="1">
        <v>1.9713758865702643E-2</v>
      </c>
      <c r="L270" s="2">
        <v>5.4121951069580003</v>
      </c>
      <c r="N270" s="2">
        <v>-1.9146743999165494E-5</v>
      </c>
      <c r="P270" s="1">
        <v>-3.537691433052371E-6</v>
      </c>
      <c r="R270" s="2">
        <v>5.4120088082080002</v>
      </c>
      <c r="T270" s="2">
        <v>-2.0544549399925671E-4</v>
      </c>
      <c r="V270" s="1">
        <v>-3.7959601074316358E-5</v>
      </c>
      <c r="X270" s="2">
        <v>5.6694056629760006</v>
      </c>
      <c r="Z270" s="2">
        <v>0.25719140927400108</v>
      </c>
      <c r="AB270" s="1">
        <v>4.7520552073133472E-2</v>
      </c>
      <c r="AD270" s="2">
        <v>5.4123194329829998</v>
      </c>
      <c r="AF270" s="2">
        <v>1.0517928100028939E-4</v>
      </c>
      <c r="AH270" s="1">
        <v>1.9433687594378934E-5</v>
      </c>
      <c r="AJ270" s="2">
        <v>5.8071770799319999</v>
      </c>
      <c r="AL270" s="2">
        <v>0.39496282623000045</v>
      </c>
      <c r="AN270" s="1">
        <v>7.2976199336499403E-2</v>
      </c>
    </row>
    <row r="272" spans="1:40" x14ac:dyDescent="0.2">
      <c r="B272" t="s">
        <v>194</v>
      </c>
    </row>
    <row r="273" spans="1:40" x14ac:dyDescent="0.2">
      <c r="A273" t="s">
        <v>599</v>
      </c>
      <c r="B273" t="s">
        <v>195</v>
      </c>
      <c r="D273" s="2">
        <v>7.3582995110380001</v>
      </c>
      <c r="F273" s="2">
        <v>7.4527443740560004</v>
      </c>
      <c r="H273" s="2">
        <v>9.4444863018000369E-2</v>
      </c>
      <c r="J273" s="1">
        <v>1.2835147968131224E-2</v>
      </c>
      <c r="L273" s="2">
        <v>7.3582995110380001</v>
      </c>
      <c r="N273" s="2">
        <v>0</v>
      </c>
      <c r="P273" s="1">
        <v>0</v>
      </c>
      <c r="R273" s="2">
        <v>7.3582995110380001</v>
      </c>
      <c r="T273" s="2">
        <v>0</v>
      </c>
      <c r="V273" s="1">
        <v>0</v>
      </c>
      <c r="X273" s="2">
        <v>7.516513621094</v>
      </c>
      <c r="Z273" s="2">
        <v>0.15821411005599995</v>
      </c>
      <c r="AB273" s="1">
        <v>2.1501450140574863E-2</v>
      </c>
      <c r="AD273" s="2">
        <v>7.3582995110380001</v>
      </c>
      <c r="AF273" s="2">
        <v>0</v>
      </c>
      <c r="AH273" s="1">
        <v>0</v>
      </c>
      <c r="AJ273" s="2">
        <v>7.7048141780690003</v>
      </c>
      <c r="AL273" s="2">
        <v>0.3465146670310002</v>
      </c>
      <c r="AN273" s="1">
        <v>4.7091677433244224E-2</v>
      </c>
    </row>
    <row r="274" spans="1:40" x14ac:dyDescent="0.2">
      <c r="A274" t="s">
        <v>600</v>
      </c>
      <c r="B274" t="s">
        <v>196</v>
      </c>
      <c r="D274" s="2">
        <v>6.3138479168980002</v>
      </c>
      <c r="F274" s="2">
        <v>6.3697492945279999</v>
      </c>
      <c r="H274" s="2">
        <v>5.5901377629999693E-2</v>
      </c>
      <c r="J274" s="1">
        <v>8.8537732244688104E-3</v>
      </c>
      <c r="L274" s="2">
        <v>6.3138479168980002</v>
      </c>
      <c r="N274" s="2">
        <v>0</v>
      </c>
      <c r="P274" s="1">
        <v>0</v>
      </c>
      <c r="R274" s="2">
        <v>6.3138479168980002</v>
      </c>
      <c r="T274" s="2">
        <v>0</v>
      </c>
      <c r="V274" s="1">
        <v>0</v>
      </c>
      <c r="X274" s="2">
        <v>6.4186629999539999</v>
      </c>
      <c r="Z274" s="2">
        <v>0.10481508305599974</v>
      </c>
      <c r="AB274" s="1">
        <v>1.6600824795839474E-2</v>
      </c>
      <c r="AD274" s="2">
        <v>6.3138479168980002</v>
      </c>
      <c r="AF274" s="2">
        <v>0</v>
      </c>
      <c r="AH274" s="1">
        <v>0</v>
      </c>
      <c r="AJ274" s="2">
        <v>6.4815520497870001</v>
      </c>
      <c r="AL274" s="2">
        <v>0.16770413288899988</v>
      </c>
      <c r="AN274" s="1">
        <v>2.6561319673248179E-2</v>
      </c>
    </row>
    <row r="275" spans="1:40" x14ac:dyDescent="0.2">
      <c r="A275" t="s">
        <v>601</v>
      </c>
      <c r="B275" t="s">
        <v>197</v>
      </c>
      <c r="D275" s="2">
        <v>6.5217592947830001</v>
      </c>
      <c r="F275" s="2">
        <v>6.630575880586</v>
      </c>
      <c r="H275" s="2">
        <v>0.10881658580299991</v>
      </c>
      <c r="J275" s="1">
        <v>1.6685158234841076E-2</v>
      </c>
      <c r="L275" s="2">
        <v>6.5217402900809995</v>
      </c>
      <c r="N275" s="2">
        <v>-1.9004702000557927E-5</v>
      </c>
      <c r="P275" s="1">
        <v>-2.9140452969125221E-6</v>
      </c>
      <c r="R275" s="2">
        <v>6.5212787597279993</v>
      </c>
      <c r="T275" s="2">
        <v>-4.8053505500078586E-4</v>
      </c>
      <c r="V275" s="1">
        <v>-7.3681813952438248E-5</v>
      </c>
      <c r="X275" s="2">
        <v>6.6645267375220003</v>
      </c>
      <c r="Z275" s="2">
        <v>0.14276744273900022</v>
      </c>
      <c r="AB275" s="1">
        <v>2.1890940202777071E-2</v>
      </c>
      <c r="AD275" s="2">
        <v>6.5218642171529995</v>
      </c>
      <c r="AF275" s="2">
        <v>1.0492236999937177E-4</v>
      </c>
      <c r="AH275" s="1">
        <v>1.6088046991139816E-5</v>
      </c>
      <c r="AJ275" s="2">
        <v>6.8036424055160003</v>
      </c>
      <c r="AL275" s="2">
        <v>0.28188311073300021</v>
      </c>
      <c r="AN275" s="1">
        <v>4.3221943342571546E-2</v>
      </c>
    </row>
    <row r="276" spans="1:40" x14ac:dyDescent="0.2">
      <c r="A276" t="s">
        <v>602</v>
      </c>
      <c r="B276" t="s">
        <v>198</v>
      </c>
      <c r="D276" s="2">
        <v>5.1004604714059996</v>
      </c>
      <c r="F276" s="2">
        <v>5.145506989167</v>
      </c>
      <c r="H276" s="2">
        <v>4.5046517761000437E-2</v>
      </c>
      <c r="J276" s="1">
        <v>8.8318531265046459E-3</v>
      </c>
      <c r="L276" s="2">
        <v>5.1004604714059996</v>
      </c>
      <c r="N276" s="2">
        <v>0</v>
      </c>
      <c r="P276" s="1">
        <v>0</v>
      </c>
      <c r="R276" s="2">
        <v>5.1004604714059996</v>
      </c>
      <c r="T276" s="2">
        <v>0</v>
      </c>
      <c r="V276" s="1">
        <v>0</v>
      </c>
      <c r="X276" s="2">
        <v>5.1849226922070004</v>
      </c>
      <c r="Z276" s="2">
        <v>8.4462220801000853E-2</v>
      </c>
      <c r="AB276" s="1">
        <v>1.6559724612024665E-2</v>
      </c>
      <c r="AD276" s="2">
        <v>5.1004604714059996</v>
      </c>
      <c r="AF276" s="2">
        <v>0</v>
      </c>
      <c r="AH276" s="1">
        <v>0</v>
      </c>
      <c r="AJ276" s="2">
        <v>5.2356000246879999</v>
      </c>
      <c r="AL276" s="2">
        <v>0.13513955328200034</v>
      </c>
      <c r="AN276" s="1">
        <v>2.6495559379317687E-2</v>
      </c>
    </row>
    <row r="277" spans="1:40" x14ac:dyDescent="0.2">
      <c r="A277" t="s">
        <v>603</v>
      </c>
      <c r="B277" t="s">
        <v>199</v>
      </c>
      <c r="D277" s="2">
        <v>3.3316553220479999</v>
      </c>
      <c r="F277" s="2">
        <v>3.5035030577039996</v>
      </c>
      <c r="H277" s="2">
        <v>0.17184773565599976</v>
      </c>
      <c r="J277" s="1">
        <v>5.1580286387597665E-2</v>
      </c>
      <c r="L277" s="2">
        <v>3.3316730345279999</v>
      </c>
      <c r="N277" s="2">
        <v>1.7712480000042774E-5</v>
      </c>
      <c r="P277" s="1">
        <v>5.3164203039931352E-6</v>
      </c>
      <c r="R277" s="2">
        <v>3.3319388965179999</v>
      </c>
      <c r="T277" s="2">
        <v>2.8357447000004754E-4</v>
      </c>
      <c r="V277" s="1">
        <v>8.5115188273957352E-5</v>
      </c>
      <c r="X277" s="2">
        <v>3.5429794381050002</v>
      </c>
      <c r="Z277" s="2">
        <v>0.2113241160570003</v>
      </c>
      <c r="AB277" s="1">
        <v>6.342916527364463E-2</v>
      </c>
      <c r="AD277" s="2">
        <v>3.3315578447190002</v>
      </c>
      <c r="AF277" s="2">
        <v>-9.7477328999673318E-5</v>
      </c>
      <c r="AH277" s="1">
        <v>-2.9257927239530015E-5</v>
      </c>
      <c r="AJ277" s="2">
        <v>3.7815259521060001</v>
      </c>
      <c r="AL277" s="2">
        <v>0.44987063005800021</v>
      </c>
      <c r="AN277" s="1">
        <v>0.13502916315528718</v>
      </c>
    </row>
    <row r="278" spans="1:40" x14ac:dyDescent="0.2">
      <c r="A278" t="s">
        <v>604</v>
      </c>
      <c r="B278" t="s">
        <v>200</v>
      </c>
      <c r="D278" s="2">
        <v>4.5839474320409996</v>
      </c>
      <c r="F278" s="2">
        <v>4.7253757236879999</v>
      </c>
      <c r="H278" s="2">
        <v>0.14142829164700021</v>
      </c>
      <c r="J278" s="1">
        <v>3.0852947976331691E-2</v>
      </c>
      <c r="L278" s="2">
        <v>4.583970499186</v>
      </c>
      <c r="N278" s="2">
        <v>2.30671450003328E-5</v>
      </c>
      <c r="P278" s="1">
        <v>5.0321574019582872E-6</v>
      </c>
      <c r="R278" s="2">
        <v>4.5844412538550001</v>
      </c>
      <c r="T278" s="2">
        <v>4.9382181400048353E-4</v>
      </c>
      <c r="V278" s="1">
        <v>1.0772850721383812E-4</v>
      </c>
      <c r="X278" s="2">
        <v>4.7820474013509999</v>
      </c>
      <c r="Z278" s="2">
        <v>0.19809996931000029</v>
      </c>
      <c r="AB278" s="1">
        <v>4.3216021179762178E-2</v>
      </c>
      <c r="AD278" s="2">
        <v>4.5838202507209997</v>
      </c>
      <c r="AF278" s="2">
        <v>-1.2718131999989168E-4</v>
      </c>
      <c r="AH278" s="1">
        <v>-2.7744934226539391E-5</v>
      </c>
      <c r="AJ278" s="2">
        <v>4.9729969390860003</v>
      </c>
      <c r="AL278" s="2">
        <v>0.38904950704500063</v>
      </c>
      <c r="AN278" s="1">
        <v>8.48721571991886E-2</v>
      </c>
    </row>
    <row r="280" spans="1:40" x14ac:dyDescent="0.2">
      <c r="B280" t="s">
        <v>201</v>
      </c>
    </row>
    <row r="281" spans="1:40" x14ac:dyDescent="0.2">
      <c r="A281" t="s">
        <v>605</v>
      </c>
      <c r="B281" t="s">
        <v>202</v>
      </c>
      <c r="D281" s="2">
        <v>6.4746908386340003</v>
      </c>
      <c r="F281" s="2">
        <v>6.5322625911499994</v>
      </c>
      <c r="H281" s="2">
        <v>5.7571752515999108E-2</v>
      </c>
      <c r="J281" s="1">
        <v>8.8918149068172841E-3</v>
      </c>
      <c r="L281" s="2">
        <v>6.4746908386340003</v>
      </c>
      <c r="N281" s="2">
        <v>0</v>
      </c>
      <c r="P281" s="1">
        <v>0</v>
      </c>
      <c r="R281" s="2">
        <v>6.4746908386340003</v>
      </c>
      <c r="T281" s="2">
        <v>0</v>
      </c>
      <c r="V281" s="1">
        <v>0</v>
      </c>
      <c r="X281" s="2">
        <v>6.5826378746009997</v>
      </c>
      <c r="Z281" s="2">
        <v>0.10794703596699939</v>
      </c>
      <c r="AB281" s="1">
        <v>1.6672152950205348E-2</v>
      </c>
      <c r="AD281" s="2">
        <v>6.4746908386340003</v>
      </c>
      <c r="AF281" s="2">
        <v>0</v>
      </c>
      <c r="AH281" s="1">
        <v>0</v>
      </c>
      <c r="AJ281" s="2">
        <v>6.6474060961820003</v>
      </c>
      <c r="AL281" s="2">
        <v>0.17271525754799999</v>
      </c>
      <c r="AN281" s="1">
        <v>2.6675444720452263E-2</v>
      </c>
    </row>
    <row r="282" spans="1:40" x14ac:dyDescent="0.2">
      <c r="A282" t="s">
        <v>606</v>
      </c>
      <c r="B282" t="s">
        <v>203</v>
      </c>
      <c r="D282" s="2">
        <v>5.6214590301170002</v>
      </c>
      <c r="F282" s="2">
        <v>5.6712908862439999</v>
      </c>
      <c r="H282" s="2">
        <v>4.9831856126999696E-2</v>
      </c>
      <c r="J282" s="1">
        <v>8.8645769470212677E-3</v>
      </c>
      <c r="L282" s="2">
        <v>5.6214590301170002</v>
      </c>
      <c r="N282" s="2">
        <v>0</v>
      </c>
      <c r="P282" s="1">
        <v>0</v>
      </c>
      <c r="R282" s="2">
        <v>5.6214590301170002</v>
      </c>
      <c r="T282" s="2">
        <v>0</v>
      </c>
      <c r="V282" s="1">
        <v>0</v>
      </c>
      <c r="X282" s="2">
        <v>5.7148937603559995</v>
      </c>
      <c r="Z282" s="2">
        <v>9.3434730238999286E-2</v>
      </c>
      <c r="AB282" s="1">
        <v>1.6621081775820504E-2</v>
      </c>
      <c r="AD282" s="2">
        <v>5.6214590301170002</v>
      </c>
      <c r="AF282" s="2">
        <v>0</v>
      </c>
      <c r="AH282" s="1">
        <v>0</v>
      </c>
      <c r="AJ282" s="2">
        <v>5.7709545984990003</v>
      </c>
      <c r="AL282" s="2">
        <v>0.14949556838200007</v>
      </c>
      <c r="AN282" s="1">
        <v>2.6593730841241867E-2</v>
      </c>
    </row>
    <row r="283" spans="1:40" x14ac:dyDescent="0.2">
      <c r="A283" t="s">
        <v>607</v>
      </c>
      <c r="B283" t="s">
        <v>204</v>
      </c>
      <c r="D283" s="2">
        <v>6.7972477714029997</v>
      </c>
      <c r="F283" s="2">
        <v>6.8574621837579999</v>
      </c>
      <c r="H283" s="2">
        <v>6.0214412355000135E-2</v>
      </c>
      <c r="J283" s="1">
        <v>8.8586460844241755E-3</v>
      </c>
      <c r="L283" s="2">
        <v>6.7972477714029997</v>
      </c>
      <c r="N283" s="2">
        <v>0</v>
      </c>
      <c r="P283" s="1">
        <v>0</v>
      </c>
      <c r="R283" s="2">
        <v>6.7972477714029997</v>
      </c>
      <c r="T283" s="2">
        <v>0</v>
      </c>
      <c r="V283" s="1">
        <v>0</v>
      </c>
      <c r="X283" s="2">
        <v>6.9101497945689996</v>
      </c>
      <c r="Z283" s="2">
        <v>0.11290202316599984</v>
      </c>
      <c r="AB283" s="1">
        <v>1.6609961408350436E-2</v>
      </c>
      <c r="AD283" s="2">
        <v>6.7972477714029997</v>
      </c>
      <c r="AF283" s="2">
        <v>0</v>
      </c>
      <c r="AH283" s="1">
        <v>0</v>
      </c>
      <c r="AJ283" s="2">
        <v>6.9778910084680001</v>
      </c>
      <c r="AL283" s="2">
        <v>0.18064323706500041</v>
      </c>
      <c r="AN283" s="1">
        <v>2.6575938253272525E-2</v>
      </c>
    </row>
    <row r="284" spans="1:40" x14ac:dyDescent="0.2">
      <c r="A284" t="s">
        <v>608</v>
      </c>
      <c r="B284" t="s">
        <v>205</v>
      </c>
      <c r="D284" s="2">
        <v>3.1881281707790001</v>
      </c>
      <c r="F284" s="2">
        <v>3.3006635370600002</v>
      </c>
      <c r="H284" s="2">
        <v>0.11253536628100003</v>
      </c>
      <c r="J284" s="1">
        <v>3.5298256611026611E-2</v>
      </c>
      <c r="L284" s="2">
        <v>3.1881390224709998</v>
      </c>
      <c r="N284" s="2">
        <v>1.0851691999658186E-5</v>
      </c>
      <c r="P284" s="1">
        <v>3.4037815979671358E-6</v>
      </c>
      <c r="R284" s="2">
        <v>3.1883718293209999</v>
      </c>
      <c r="T284" s="2">
        <v>2.4365854199981385E-4</v>
      </c>
      <c r="V284" s="1">
        <v>7.6426833849743665E-5</v>
      </c>
      <c r="X284" s="2">
        <v>3.3636303912860002</v>
      </c>
      <c r="Z284" s="2">
        <v>0.17550222050700004</v>
      </c>
      <c r="AB284" s="1">
        <v>5.5048671541996733E-2</v>
      </c>
      <c r="AD284" s="2">
        <v>3.1880683182189999</v>
      </c>
      <c r="AF284" s="2">
        <v>-5.9852560000184241E-5</v>
      </c>
      <c r="AH284" s="1">
        <v>-1.8773573957523678E-5</v>
      </c>
      <c r="AJ284" s="2">
        <v>3.5170272149950002</v>
      </c>
      <c r="AL284" s="2">
        <v>0.32889904421600002</v>
      </c>
      <c r="AN284" s="1">
        <v>0.1031636830760275</v>
      </c>
    </row>
    <row r="285" spans="1:40" x14ac:dyDescent="0.2">
      <c r="A285" t="s">
        <v>609</v>
      </c>
      <c r="B285" t="s">
        <v>206</v>
      </c>
      <c r="D285" s="2">
        <v>6.6558210288369999</v>
      </c>
      <c r="F285" s="2">
        <v>6.7144603804479992</v>
      </c>
      <c r="H285" s="2">
        <v>5.8639351610999313E-2</v>
      </c>
      <c r="J285" s="1">
        <v>8.8102356353842066E-3</v>
      </c>
      <c r="L285" s="2">
        <v>6.6558210288369999</v>
      </c>
      <c r="N285" s="2">
        <v>0</v>
      </c>
      <c r="P285" s="1">
        <v>0</v>
      </c>
      <c r="R285" s="2">
        <v>6.6558210288369999</v>
      </c>
      <c r="T285" s="2">
        <v>0</v>
      </c>
      <c r="V285" s="1">
        <v>0</v>
      </c>
      <c r="X285" s="2">
        <v>6.7657698131080002</v>
      </c>
      <c r="Z285" s="2">
        <v>0.1099487842710003</v>
      </c>
      <c r="AB285" s="1">
        <v>1.6519191816401969E-2</v>
      </c>
      <c r="AD285" s="2">
        <v>6.6558210288369999</v>
      </c>
      <c r="AF285" s="2">
        <v>0</v>
      </c>
      <c r="AH285" s="1">
        <v>0</v>
      </c>
      <c r="AJ285" s="2">
        <v>6.8317390836699996</v>
      </c>
      <c r="AL285" s="2">
        <v>0.17591805483299972</v>
      </c>
      <c r="AN285" s="1">
        <v>2.6430706906152887E-2</v>
      </c>
    </row>
    <row r="286" spans="1:40" x14ac:dyDescent="0.2">
      <c r="A286" t="s">
        <v>610</v>
      </c>
      <c r="B286" t="s">
        <v>207</v>
      </c>
      <c r="D286" s="2">
        <v>4.7566014430170007</v>
      </c>
      <c r="F286" s="2">
        <v>4.7897047165969999</v>
      </c>
      <c r="H286" s="2">
        <v>3.3103273579999204E-2</v>
      </c>
      <c r="J286" s="1">
        <v>6.9594381569632992E-3</v>
      </c>
      <c r="L286" s="2">
        <v>4.7565761881689994</v>
      </c>
      <c r="N286" s="2">
        <v>-2.5254848001310393E-5</v>
      </c>
      <c r="P286" s="1">
        <v>-5.3094311776712231E-6</v>
      </c>
      <c r="R286" s="2">
        <v>4.7561202576249997</v>
      </c>
      <c r="T286" s="2">
        <v>-4.8118539200103783E-4</v>
      </c>
      <c r="V286" s="1">
        <v>-1.011615956824487E-4</v>
      </c>
      <c r="X286" s="2">
        <v>4.823168960357</v>
      </c>
      <c r="Z286" s="2">
        <v>6.6567517339999327E-2</v>
      </c>
      <c r="AB286" s="1">
        <v>1.3994764568245414E-2</v>
      </c>
      <c r="AD286" s="2">
        <v>4.7567405737929995</v>
      </c>
      <c r="AF286" s="2">
        <v>1.3913077599880808E-4</v>
      </c>
      <c r="AH286" s="1">
        <v>2.9250038639049963E-5</v>
      </c>
      <c r="AJ286" s="2">
        <v>4.8605316001080006</v>
      </c>
      <c r="AL286" s="2">
        <v>0.10393015709099984</v>
      </c>
      <c r="AN286" s="1">
        <v>2.1849666896850493E-2</v>
      </c>
    </row>
    <row r="287" spans="1:40" x14ac:dyDescent="0.2">
      <c r="A287" t="s">
        <v>611</v>
      </c>
      <c r="B287" t="s">
        <v>208</v>
      </c>
      <c r="D287" s="2">
        <v>5.2971021121969999</v>
      </c>
      <c r="F287" s="2">
        <v>5.344082359233</v>
      </c>
      <c r="H287" s="2">
        <v>4.6980247036000122E-2</v>
      </c>
      <c r="J287" s="1">
        <v>8.8690468941167583E-3</v>
      </c>
      <c r="L287" s="2">
        <v>5.2971021121969999</v>
      </c>
      <c r="N287" s="2">
        <v>0</v>
      </c>
      <c r="P287" s="1">
        <v>0</v>
      </c>
      <c r="R287" s="2">
        <v>5.2971021121969999</v>
      </c>
      <c r="T287" s="2">
        <v>0</v>
      </c>
      <c r="V287" s="1">
        <v>0</v>
      </c>
      <c r="X287" s="2">
        <v>5.3851900753899997</v>
      </c>
      <c r="Z287" s="2">
        <v>8.808796319299983E-2</v>
      </c>
      <c r="AB287" s="1">
        <v>1.6629462926563237E-2</v>
      </c>
      <c r="AD287" s="2">
        <v>5.2971021121969999</v>
      </c>
      <c r="AF287" s="2">
        <v>0</v>
      </c>
      <c r="AH287" s="1">
        <v>0</v>
      </c>
      <c r="AJ287" s="2">
        <v>5.4380428533050003</v>
      </c>
      <c r="AL287" s="2">
        <v>0.14094074110800037</v>
      </c>
      <c r="AN287" s="1">
        <v>2.6607140682350275E-2</v>
      </c>
    </row>
    <row r="288" spans="1:40" x14ac:dyDescent="0.2">
      <c r="A288" t="s">
        <v>612</v>
      </c>
      <c r="B288" t="s">
        <v>209</v>
      </c>
      <c r="D288" s="2">
        <v>5.3231296240820001</v>
      </c>
      <c r="F288" s="2">
        <v>5.3705416935489998</v>
      </c>
      <c r="H288" s="2">
        <v>4.7412069466999718E-2</v>
      </c>
      <c r="J288" s="1">
        <v>8.906803481265246E-3</v>
      </c>
      <c r="L288" s="2">
        <v>5.3231296240820001</v>
      </c>
      <c r="N288" s="2">
        <v>0</v>
      </c>
      <c r="P288" s="1">
        <v>0</v>
      </c>
      <c r="R288" s="2">
        <v>5.3231296240820001</v>
      </c>
      <c r="T288" s="2">
        <v>0</v>
      </c>
      <c r="V288" s="1">
        <v>0</v>
      </c>
      <c r="X288" s="2">
        <v>5.4120272543340002</v>
      </c>
      <c r="Z288" s="2">
        <v>8.8897630252000148E-2</v>
      </c>
      <c r="AB288" s="1">
        <v>1.6700256527630769E-2</v>
      </c>
      <c r="AD288" s="2">
        <v>5.3231296240820001</v>
      </c>
      <c r="AF288" s="2">
        <v>0</v>
      </c>
      <c r="AH288" s="1">
        <v>0</v>
      </c>
      <c r="AJ288" s="2">
        <v>5.4653658324849994</v>
      </c>
      <c r="AL288" s="2">
        <v>0.14223620840299933</v>
      </c>
      <c r="AN288" s="1">
        <v>2.6720410444171491E-2</v>
      </c>
    </row>
    <row r="290" spans="1:40" x14ac:dyDescent="0.2">
      <c r="B290" t="s">
        <v>210</v>
      </c>
    </row>
    <row r="291" spans="1:40" x14ac:dyDescent="0.2">
      <c r="A291" t="s">
        <v>613</v>
      </c>
      <c r="B291" t="s">
        <v>211</v>
      </c>
      <c r="D291" s="2">
        <v>5.4060794092840005</v>
      </c>
      <c r="F291" s="2">
        <v>5.5125814184290007</v>
      </c>
      <c r="H291" s="2">
        <v>0.10650200914500019</v>
      </c>
      <c r="J291" s="1">
        <v>1.9700415232913805E-2</v>
      </c>
      <c r="L291" s="2">
        <v>5.4060817513530006</v>
      </c>
      <c r="N291" s="2">
        <v>2.3420690000719446E-6</v>
      </c>
      <c r="P291" s="1">
        <v>4.3322874541018557E-7</v>
      </c>
      <c r="R291" s="2">
        <v>5.4062208332860004</v>
      </c>
      <c r="T291" s="2">
        <v>1.4142400199990135E-4</v>
      </c>
      <c r="V291" s="1">
        <v>2.616017843856127E-5</v>
      </c>
      <c r="X291" s="2">
        <v>5.588921154406</v>
      </c>
      <c r="Z291" s="2">
        <v>0.18284174512199947</v>
      </c>
      <c r="AB291" s="1">
        <v>3.3821505619765886E-2</v>
      </c>
      <c r="AD291" s="2">
        <v>5.4060663235219995</v>
      </c>
      <c r="AF291" s="2">
        <v>-1.3085762001097123E-5</v>
      </c>
      <c r="AH291" s="1">
        <v>-2.4205641483224618E-6</v>
      </c>
      <c r="AJ291" s="2">
        <v>5.7262186813340001</v>
      </c>
      <c r="AL291" s="2">
        <v>0.32013927204999959</v>
      </c>
      <c r="AN291" s="1">
        <v>5.9218381346788231E-2</v>
      </c>
    </row>
    <row r="292" spans="1:40" x14ac:dyDescent="0.2">
      <c r="A292" t="s">
        <v>614</v>
      </c>
      <c r="B292" t="s">
        <v>212</v>
      </c>
      <c r="D292" s="2">
        <v>8.3762270580660001</v>
      </c>
      <c r="F292" s="2">
        <v>8.3931823652989994</v>
      </c>
      <c r="H292" s="2">
        <v>1.6955307232999317E-2</v>
      </c>
      <c r="J292" s="1">
        <v>2.0242177194411148E-3</v>
      </c>
      <c r="L292" s="2">
        <v>8.3762160515959998</v>
      </c>
      <c r="N292" s="2">
        <v>-1.1006470000296531E-5</v>
      </c>
      <c r="P292" s="1">
        <v>-1.3140128513705587E-6</v>
      </c>
      <c r="R292" s="2">
        <v>8.3758688567790003</v>
      </c>
      <c r="T292" s="2">
        <v>-3.5820128699981524E-4</v>
      </c>
      <c r="V292" s="1">
        <v>-4.2764037378246629E-5</v>
      </c>
      <c r="X292" s="2">
        <v>8.457828946278001</v>
      </c>
      <c r="Z292" s="2">
        <v>8.1601888212000873E-2</v>
      </c>
      <c r="AB292" s="1">
        <v>9.7420816850256279E-3</v>
      </c>
      <c r="AD292" s="2">
        <v>8.3762879744600003</v>
      </c>
      <c r="AF292" s="2">
        <v>6.0916394000187779E-5</v>
      </c>
      <c r="AH292" s="1">
        <v>7.2725337527147762E-6</v>
      </c>
      <c r="AJ292" s="2">
        <v>8.5409459789649986</v>
      </c>
      <c r="AL292" s="2">
        <v>0.16471892089899853</v>
      </c>
      <c r="AN292" s="1">
        <v>1.9665049640742515E-2</v>
      </c>
    </row>
    <row r="293" spans="1:40" x14ac:dyDescent="0.2">
      <c r="A293" t="s">
        <v>615</v>
      </c>
      <c r="B293" t="s">
        <v>213</v>
      </c>
      <c r="D293" s="2">
        <v>4.2974776584540004</v>
      </c>
      <c r="F293" s="2">
        <v>4.4519181114539998</v>
      </c>
      <c r="H293" s="2">
        <v>0.15444045299999942</v>
      </c>
      <c r="J293" s="1">
        <v>3.5937465014200615E-2</v>
      </c>
      <c r="L293" s="2">
        <v>4.2974795617270001</v>
      </c>
      <c r="N293" s="2">
        <v>1.903272999648209E-6</v>
      </c>
      <c r="P293" s="1">
        <v>4.4288141810442907E-7</v>
      </c>
      <c r="R293" s="2">
        <v>4.2975038062489999</v>
      </c>
      <c r="T293" s="2">
        <v>2.614779499943154E-5</v>
      </c>
      <c r="V293" s="1">
        <v>6.0844516429290991E-6</v>
      </c>
      <c r="X293" s="2">
        <v>4.4976214495660001</v>
      </c>
      <c r="Z293" s="2">
        <v>0.20014379111199965</v>
      </c>
      <c r="AB293" s="1">
        <v>4.6572386645984461E-2</v>
      </c>
      <c r="AD293" s="2">
        <v>4.2974671923280008</v>
      </c>
      <c r="AF293" s="2">
        <v>-1.0466125999641918E-5</v>
      </c>
      <c r="AH293" s="1">
        <v>-2.4354113811512082E-6</v>
      </c>
      <c r="AJ293" s="2">
        <v>4.7109141550209994</v>
      </c>
      <c r="AL293" s="2">
        <v>0.41343649656699899</v>
      </c>
      <c r="AN293" s="1">
        <v>9.6204455130484853E-2</v>
      </c>
    </row>
    <row r="294" spans="1:40" x14ac:dyDescent="0.2">
      <c r="A294" t="s">
        <v>616</v>
      </c>
      <c r="B294" t="s">
        <v>214</v>
      </c>
      <c r="D294" s="2">
        <v>5.8578460839020003</v>
      </c>
      <c r="F294" s="2">
        <v>5.9099156154179999</v>
      </c>
      <c r="H294" s="2">
        <v>5.2069531515999579E-2</v>
      </c>
      <c r="J294" s="1">
        <v>8.8888527916587516E-3</v>
      </c>
      <c r="L294" s="2">
        <v>5.8578460839020003</v>
      </c>
      <c r="N294" s="2">
        <v>0</v>
      </c>
      <c r="P294" s="1">
        <v>0</v>
      </c>
      <c r="R294" s="2">
        <v>5.8578460839020003</v>
      </c>
      <c r="T294" s="2">
        <v>0</v>
      </c>
      <c r="V294" s="1">
        <v>0</v>
      </c>
      <c r="X294" s="2">
        <v>5.9554764554949999</v>
      </c>
      <c r="Z294" s="2">
        <v>9.7630371592999587E-2</v>
      </c>
      <c r="AB294" s="1">
        <v>1.6666598984445578E-2</v>
      </c>
      <c r="AD294" s="2">
        <v>5.8578460839020003</v>
      </c>
      <c r="AF294" s="2">
        <v>0</v>
      </c>
      <c r="AH294" s="1">
        <v>0</v>
      </c>
      <c r="AJ294" s="2">
        <v>6.1115158548970001</v>
      </c>
      <c r="AL294" s="2">
        <v>0.25366977099499977</v>
      </c>
      <c r="AN294" s="1">
        <v>4.3304273851119436E-2</v>
      </c>
    </row>
    <row r="295" spans="1:40" x14ac:dyDescent="0.2">
      <c r="A295" t="s">
        <v>617</v>
      </c>
      <c r="B295" s="168" t="s">
        <v>215</v>
      </c>
      <c r="C295" s="168"/>
      <c r="D295" s="169">
        <v>3.7771756484170003</v>
      </c>
      <c r="E295" s="168"/>
      <c r="F295" s="169">
        <v>3.8963912873760003</v>
      </c>
      <c r="G295" s="168"/>
      <c r="H295" s="169">
        <v>0.119215638959</v>
      </c>
      <c r="I295" s="168"/>
      <c r="J295" s="170">
        <v>3.1562111496976006E-2</v>
      </c>
      <c r="K295" s="170"/>
      <c r="L295" s="169">
        <v>3.7772022185289997</v>
      </c>
      <c r="M295" s="170"/>
      <c r="N295" s="169">
        <v>2.6570111999468793E-5</v>
      </c>
      <c r="O295" s="170"/>
      <c r="P295" s="170">
        <v>7.0343861320307473E-6</v>
      </c>
      <c r="Q295" s="170"/>
      <c r="R295" s="169">
        <v>3.7777160511949996</v>
      </c>
      <c r="S295" s="168"/>
      <c r="T295" s="169">
        <v>5.4040277799938252E-4</v>
      </c>
      <c r="U295" s="168"/>
      <c r="V295" s="170">
        <v>1.4307059779596515E-4</v>
      </c>
      <c r="W295" s="168"/>
      <c r="X295" s="169">
        <v>3.9433055421509997</v>
      </c>
      <c r="Y295" s="168"/>
      <c r="Z295" s="169">
        <v>0.16612989373399945</v>
      </c>
      <c r="AA295" s="170"/>
      <c r="AB295" s="170">
        <v>4.3982570364082443E-2</v>
      </c>
      <c r="AC295" s="170"/>
      <c r="AD295" s="169">
        <v>3.7770292071469997</v>
      </c>
      <c r="AE295" s="170"/>
      <c r="AF295" s="169">
        <v>-1.464412700005191E-4</v>
      </c>
      <c r="AG295" s="170"/>
      <c r="AH295" s="170">
        <v>-3.8770045036664383E-5</v>
      </c>
      <c r="AI295" s="170"/>
      <c r="AJ295" s="169">
        <v>4.1038594175359995</v>
      </c>
      <c r="AK295" s="170"/>
      <c r="AL295" s="169">
        <v>0.32668376911899921</v>
      </c>
      <c r="AM295" s="170"/>
      <c r="AN295" s="170">
        <v>8.6488900577316577E-2</v>
      </c>
    </row>
    <row r="296" spans="1:40" x14ac:dyDescent="0.2">
      <c r="A296" t="s">
        <v>618</v>
      </c>
      <c r="B296" t="s">
        <v>216</v>
      </c>
      <c r="D296" s="2">
        <v>6.6969575199250002</v>
      </c>
      <c r="F296" s="2">
        <v>6.7562900166889994</v>
      </c>
      <c r="H296" s="2">
        <v>5.933249676399921E-2</v>
      </c>
      <c r="J296" s="1">
        <v>8.8596196985677878E-3</v>
      </c>
      <c r="L296" s="2">
        <v>6.6969575199250002</v>
      </c>
      <c r="N296" s="2">
        <v>0</v>
      </c>
      <c r="P296" s="1">
        <v>0</v>
      </c>
      <c r="R296" s="2">
        <v>6.6969575199250002</v>
      </c>
      <c r="T296" s="2">
        <v>0</v>
      </c>
      <c r="V296" s="1">
        <v>0</v>
      </c>
      <c r="X296" s="2">
        <v>6.8082059513579996</v>
      </c>
      <c r="Z296" s="2">
        <v>0.11124843143299934</v>
      </c>
      <c r="AB296" s="1">
        <v>1.6611786934889385E-2</v>
      </c>
      <c r="AD296" s="2">
        <v>6.6969575199250002</v>
      </c>
      <c r="AF296" s="2">
        <v>0</v>
      </c>
      <c r="AH296" s="1">
        <v>0</v>
      </c>
      <c r="AJ296" s="2">
        <v>6.8855351677150001</v>
      </c>
      <c r="AL296" s="2">
        <v>0.18857764778999986</v>
      </c>
      <c r="AN296" s="1">
        <v>2.8158704490649323E-2</v>
      </c>
    </row>
    <row r="297" spans="1:40" x14ac:dyDescent="0.2">
      <c r="A297" t="s">
        <v>619</v>
      </c>
      <c r="B297" t="s">
        <v>217</v>
      </c>
      <c r="D297" s="2">
        <v>4.7365304029219999</v>
      </c>
      <c r="F297" s="2">
        <v>4.8193603557189997</v>
      </c>
      <c r="H297" s="2">
        <v>8.2829952796999784E-2</v>
      </c>
      <c r="J297" s="1">
        <v>1.7487474110986681E-2</v>
      </c>
      <c r="L297" s="2">
        <v>4.7365304029219999</v>
      </c>
      <c r="N297" s="2">
        <v>0</v>
      </c>
      <c r="P297" s="1">
        <v>0</v>
      </c>
      <c r="R297" s="2">
        <v>4.7365304029219999</v>
      </c>
      <c r="T297" s="2">
        <v>0</v>
      </c>
      <c r="V297" s="1">
        <v>0</v>
      </c>
      <c r="X297" s="2">
        <v>4.8590248809049994</v>
      </c>
      <c r="Z297" s="2">
        <v>0.12249447798299951</v>
      </c>
      <c r="AB297" s="1">
        <v>2.5861647147336325E-2</v>
      </c>
      <c r="AD297" s="2">
        <v>4.7365304029219999</v>
      </c>
      <c r="AF297" s="2">
        <v>0</v>
      </c>
      <c r="AH297" s="1">
        <v>0</v>
      </c>
      <c r="AJ297" s="2">
        <v>5.0846360621809996</v>
      </c>
      <c r="AL297" s="2">
        <v>0.34810565925899972</v>
      </c>
      <c r="AN297" s="1">
        <v>7.3493808684147968E-2</v>
      </c>
    </row>
    <row r="298" spans="1:40" x14ac:dyDescent="0.2">
      <c r="A298" t="s">
        <v>620</v>
      </c>
      <c r="B298" t="s">
        <v>218</v>
      </c>
      <c r="D298" s="2">
        <v>3.0747623992989999</v>
      </c>
      <c r="F298" s="2">
        <v>3.2062452355970001</v>
      </c>
      <c r="H298" s="2">
        <v>0.13148283629800028</v>
      </c>
      <c r="J298" s="1">
        <v>4.2761950103193801E-2</v>
      </c>
      <c r="L298" s="2">
        <v>3.0747752109249999</v>
      </c>
      <c r="N298" s="2">
        <v>1.2811626000086562E-5</v>
      </c>
      <c r="P298" s="1">
        <v>4.1667043941370634E-6</v>
      </c>
      <c r="R298" s="2">
        <v>3.074987743151</v>
      </c>
      <c r="T298" s="2">
        <v>2.2534385200012608E-4</v>
      </c>
      <c r="V298" s="1">
        <v>7.3288216368035827E-5</v>
      </c>
      <c r="X298" s="2">
        <v>3.2351191913230002</v>
      </c>
      <c r="Z298" s="2">
        <v>0.16035679202400033</v>
      </c>
      <c r="AB298" s="1">
        <v>5.2152580004412467E-2</v>
      </c>
      <c r="AD298" s="2">
        <v>3.0746918546310003</v>
      </c>
      <c r="AF298" s="2">
        <v>-7.0544667999605792E-5</v>
      </c>
      <c r="AH298" s="1">
        <v>-2.2943128228603592E-5</v>
      </c>
      <c r="AJ298" s="2">
        <v>3.4170964642420003</v>
      </c>
      <c r="AL298" s="2">
        <v>0.34233406494300045</v>
      </c>
      <c r="AN298" s="1">
        <v>0.11133675402725346</v>
      </c>
    </row>
    <row r="300" spans="1:40" x14ac:dyDescent="0.2">
      <c r="B300" t="s">
        <v>219</v>
      </c>
    </row>
    <row r="301" spans="1:40" x14ac:dyDescent="0.2">
      <c r="A301" t="s">
        <v>621</v>
      </c>
      <c r="B301" t="s">
        <v>220</v>
      </c>
      <c r="D301" s="2">
        <v>1.86945009847</v>
      </c>
      <c r="F301" s="2">
        <v>1.8677088036529998</v>
      </c>
      <c r="H301" s="2">
        <v>-1.7412948170001386E-3</v>
      </c>
      <c r="J301" s="1">
        <v>-9.314476050605755E-4</v>
      </c>
      <c r="L301" s="2">
        <v>1.8694590846629999</v>
      </c>
      <c r="N301" s="2">
        <v>8.9861929999379697E-6</v>
      </c>
      <c r="P301" s="1">
        <v>4.8068643326144261E-6</v>
      </c>
      <c r="R301" s="2">
        <v>1.869620544202</v>
      </c>
      <c r="T301" s="2">
        <v>1.704457319999797E-4</v>
      </c>
      <c r="V301" s="1">
        <v>9.1174261425579811E-5</v>
      </c>
      <c r="X301" s="2">
        <v>1.864917805832</v>
      </c>
      <c r="Z301" s="2">
        <v>-4.532292638000035E-3</v>
      </c>
      <c r="AB301" s="1">
        <v>-2.4243988334908565E-3</v>
      </c>
      <c r="AD301" s="2">
        <v>1.8694005943630001</v>
      </c>
      <c r="AF301" s="2">
        <v>-4.9504106999886943E-5</v>
      </c>
      <c r="AH301" s="1">
        <v>-2.6480571500893346E-5</v>
      </c>
      <c r="AJ301" s="2">
        <v>1.8538259188669999</v>
      </c>
      <c r="AL301" s="2">
        <v>-1.562417960300011E-2</v>
      </c>
      <c r="AN301" s="1">
        <v>-8.3576339458257213E-3</v>
      </c>
    </row>
    <row r="302" spans="1:40" x14ac:dyDescent="0.2">
      <c r="A302" t="s">
        <v>622</v>
      </c>
      <c r="B302" t="s">
        <v>221</v>
      </c>
      <c r="D302" s="2">
        <v>2.5058014580009997</v>
      </c>
      <c r="F302" s="2">
        <v>2.5226291673889998</v>
      </c>
      <c r="H302" s="2">
        <v>1.6827709388000045E-2</v>
      </c>
      <c r="J302" s="1">
        <v>6.7154998789985265E-3</v>
      </c>
      <c r="L302" s="2">
        <v>2.505793909221</v>
      </c>
      <c r="N302" s="2">
        <v>-7.5487799997553395E-6</v>
      </c>
      <c r="P302" s="1">
        <v>-3.0125211938288879E-6</v>
      </c>
      <c r="R302" s="2">
        <v>2.5057818324000003</v>
      </c>
      <c r="T302" s="2">
        <v>-1.9625600999439996E-5</v>
      </c>
      <c r="V302" s="1">
        <v>-7.8320654402908262E-6</v>
      </c>
      <c r="X302" s="2">
        <v>2.5589122633270001</v>
      </c>
      <c r="Z302" s="2">
        <v>5.3110805326000321E-2</v>
      </c>
      <c r="AB302" s="1">
        <v>2.1195137051428409E-2</v>
      </c>
      <c r="AD302" s="2">
        <v>2.5058428097890002</v>
      </c>
      <c r="AF302" s="2">
        <v>4.1351788000465461E-5</v>
      </c>
      <c r="AH302" s="1">
        <v>1.6502419961657218E-5</v>
      </c>
      <c r="AJ302" s="2">
        <v>2.5738065607230003</v>
      </c>
      <c r="AL302" s="2">
        <v>6.8005102722000554E-2</v>
      </c>
      <c r="AN302" s="1">
        <v>2.7139062635972582E-2</v>
      </c>
    </row>
    <row r="303" spans="1:40" x14ac:dyDescent="0.2">
      <c r="A303" t="s">
        <v>623</v>
      </c>
      <c r="B303" t="s">
        <v>222</v>
      </c>
      <c r="D303" s="2">
        <v>3.3112575830819999</v>
      </c>
      <c r="F303" s="2">
        <v>3.340446669416</v>
      </c>
      <c r="H303" s="2">
        <v>2.9189086334000081E-2</v>
      </c>
      <c r="J303" s="1">
        <v>8.8151059232401737E-3</v>
      </c>
      <c r="L303" s="2">
        <v>3.3112575830819999</v>
      </c>
      <c r="N303" s="2">
        <v>0</v>
      </c>
      <c r="P303" s="1">
        <v>0</v>
      </c>
      <c r="R303" s="2">
        <v>3.3112575830819999</v>
      </c>
      <c r="T303" s="2">
        <v>0</v>
      </c>
      <c r="V303" s="1">
        <v>0</v>
      </c>
      <c r="X303" s="2">
        <v>3.3690682109110002</v>
      </c>
      <c r="Z303" s="2">
        <v>5.7810627829000261E-2</v>
      </c>
      <c r="AB303" s="1">
        <v>1.7458813269124233E-2</v>
      </c>
      <c r="AD303" s="2">
        <v>3.3112575830819999</v>
      </c>
      <c r="AF303" s="2">
        <v>0</v>
      </c>
      <c r="AH303" s="1">
        <v>0</v>
      </c>
      <c r="AJ303" s="2">
        <v>3.4980923727689999</v>
      </c>
      <c r="AL303" s="2">
        <v>0.18683478968699996</v>
      </c>
      <c r="AN303" s="1">
        <v>5.6424118329417558E-2</v>
      </c>
    </row>
    <row r="304" spans="1:40" x14ac:dyDescent="0.2">
      <c r="A304" t="s">
        <v>624</v>
      </c>
      <c r="B304" t="s">
        <v>223</v>
      </c>
      <c r="D304" s="2">
        <v>2.2207285586790002</v>
      </c>
      <c r="F304" s="2">
        <v>2.2606678913580001</v>
      </c>
      <c r="H304" s="2">
        <v>3.993933267899985E-2</v>
      </c>
      <c r="J304" s="1">
        <v>1.7984788155630219E-2</v>
      </c>
      <c r="L304" s="2">
        <v>2.2207414257519997</v>
      </c>
      <c r="N304" s="2">
        <v>1.2867072999522833E-5</v>
      </c>
      <c r="P304" s="1">
        <v>5.794077330719252E-6</v>
      </c>
      <c r="R304" s="2">
        <v>2.2209714870170001</v>
      </c>
      <c r="T304" s="2">
        <v>2.4292833799988145E-4</v>
      </c>
      <c r="V304" s="1">
        <v>1.0939127929456958E-4</v>
      </c>
      <c r="X304" s="2">
        <v>2.2944598199200001</v>
      </c>
      <c r="Z304" s="2">
        <v>7.3731261240999935E-2</v>
      </c>
      <c r="AB304" s="1">
        <v>3.3201383821919665E-2</v>
      </c>
      <c r="AD304" s="2">
        <v>2.2206576772770004</v>
      </c>
      <c r="AF304" s="2">
        <v>-7.088140199984494E-5</v>
      </c>
      <c r="AH304" s="1">
        <v>-3.1918084595628708E-5</v>
      </c>
      <c r="AJ304" s="2">
        <v>2.3444485518290001</v>
      </c>
      <c r="AL304" s="2">
        <v>0.12371999314999993</v>
      </c>
      <c r="AN304" s="1">
        <v>5.5711443285799293E-2</v>
      </c>
    </row>
    <row r="305" spans="1:40" x14ac:dyDescent="0.2">
      <c r="A305" t="s">
        <v>625</v>
      </c>
      <c r="B305" t="s">
        <v>224</v>
      </c>
      <c r="D305" s="2">
        <v>5.889463475376</v>
      </c>
      <c r="F305" s="2">
        <v>5.9418970742399999</v>
      </c>
      <c r="H305" s="2">
        <v>5.2433598863999897E-2</v>
      </c>
      <c r="J305" s="1">
        <v>8.9029500026999303E-3</v>
      </c>
      <c r="L305" s="2">
        <v>5.889463475376</v>
      </c>
      <c r="N305" s="2">
        <v>0</v>
      </c>
      <c r="P305" s="1">
        <v>0</v>
      </c>
      <c r="R305" s="2">
        <v>5.889463475376</v>
      </c>
      <c r="T305" s="2">
        <v>0</v>
      </c>
      <c r="V305" s="1">
        <v>0</v>
      </c>
      <c r="X305" s="2">
        <v>5.9914714901820005</v>
      </c>
      <c r="Z305" s="2">
        <v>0.10200801480600052</v>
      </c>
      <c r="AB305" s="1">
        <v>1.7320425745485764E-2</v>
      </c>
      <c r="AD305" s="2">
        <v>5.889463475376</v>
      </c>
      <c r="AF305" s="2">
        <v>0</v>
      </c>
      <c r="AH305" s="1">
        <v>0</v>
      </c>
      <c r="AJ305" s="2">
        <v>6.2207916320590009</v>
      </c>
      <c r="AL305" s="2">
        <v>0.33132815668300086</v>
      </c>
      <c r="AN305" s="1">
        <v>5.6257782745116343E-2</v>
      </c>
    </row>
    <row r="306" spans="1:40" x14ac:dyDescent="0.2">
      <c r="A306" t="s">
        <v>626</v>
      </c>
      <c r="B306" t="s">
        <v>225</v>
      </c>
      <c r="D306" s="2">
        <v>3.845076083945</v>
      </c>
      <c r="F306" s="2">
        <v>3.8642183382899997</v>
      </c>
      <c r="H306" s="2">
        <v>1.9142254344999721E-2</v>
      </c>
      <c r="J306" s="1">
        <v>4.9783811625802752E-3</v>
      </c>
      <c r="L306" s="2">
        <v>3.8450857703630001</v>
      </c>
      <c r="N306" s="2">
        <v>9.6864180001432487E-6</v>
      </c>
      <c r="P306" s="1">
        <v>2.5191745985439916E-6</v>
      </c>
      <c r="R306" s="2">
        <v>3.8452248793410004</v>
      </c>
      <c r="T306" s="2">
        <v>1.4879539600043401E-4</v>
      </c>
      <c r="V306" s="1">
        <v>3.8697646744033164E-5</v>
      </c>
      <c r="X306" s="2">
        <v>3.894209792526</v>
      </c>
      <c r="Z306" s="2">
        <v>4.9133708580999969E-2</v>
      </c>
      <c r="AB306" s="1">
        <v>1.2778344955554013E-2</v>
      </c>
      <c r="AD306" s="2">
        <v>3.8450227884419999</v>
      </c>
      <c r="AF306" s="2">
        <v>-5.3295503000150291E-5</v>
      </c>
      <c r="AH306" s="1">
        <v>-1.3860714804236012E-5</v>
      </c>
      <c r="AJ306" s="2">
        <v>3.932770233686</v>
      </c>
      <c r="AL306" s="2">
        <v>8.7694149740999983E-2</v>
      </c>
      <c r="AN306" s="1">
        <v>2.2806869832085842E-2</v>
      </c>
    </row>
    <row r="308" spans="1:40" x14ac:dyDescent="0.2">
      <c r="B308" t="s">
        <v>226</v>
      </c>
    </row>
    <row r="309" spans="1:40" x14ac:dyDescent="0.2">
      <c r="A309" t="s">
        <v>627</v>
      </c>
      <c r="B309" t="s">
        <v>227</v>
      </c>
      <c r="D309" s="2">
        <v>7.0118671511150001</v>
      </c>
      <c r="F309" s="2">
        <v>7.0221714197610003</v>
      </c>
      <c r="H309" s="2">
        <v>1.0304268646000203E-2</v>
      </c>
      <c r="J309" s="1">
        <v>1.4695470441652132E-3</v>
      </c>
      <c r="L309" s="2">
        <v>7.0119030078050004</v>
      </c>
      <c r="N309" s="2">
        <v>3.5856690000279912E-5</v>
      </c>
      <c r="P309" s="1">
        <v>5.1137149674289134E-6</v>
      </c>
      <c r="R309" s="2">
        <v>7.0123724641199994</v>
      </c>
      <c r="T309" s="2">
        <v>5.0531300499923049E-4</v>
      </c>
      <c r="V309" s="1">
        <v>7.2065399145344267E-5</v>
      </c>
      <c r="X309" s="2">
        <v>7.0248244007079998</v>
      </c>
      <c r="Z309" s="2">
        <v>1.2957249592999709E-2</v>
      </c>
      <c r="AB309" s="1">
        <v>1.8479028928748739E-3</v>
      </c>
      <c r="AD309" s="2">
        <v>7.0116699506069997</v>
      </c>
      <c r="AF309" s="2">
        <v>-1.9720050800042799E-4</v>
      </c>
      <c r="AH309" s="1">
        <v>-2.8123822621064622E-5</v>
      </c>
      <c r="AJ309" s="2">
        <v>7.0193179960970005</v>
      </c>
      <c r="AL309" s="2">
        <v>7.4508449820003264E-3</v>
      </c>
      <c r="AN309" s="1">
        <v>1.0626049840113587E-3</v>
      </c>
    </row>
    <row r="310" spans="1:40" x14ac:dyDescent="0.2">
      <c r="A310" t="s">
        <v>628</v>
      </c>
      <c r="B310" t="s">
        <v>228</v>
      </c>
      <c r="D310" s="2">
        <v>7.0124739105209999</v>
      </c>
      <c r="F310" s="2">
        <v>7.0461077061249995</v>
      </c>
      <c r="H310" s="2">
        <v>3.3633795603999594E-2</v>
      </c>
      <c r="J310" s="1">
        <v>4.796281031939088E-3</v>
      </c>
      <c r="L310" s="2">
        <v>7.0125082636030003</v>
      </c>
      <c r="N310" s="2">
        <v>3.4353082000393442E-5</v>
      </c>
      <c r="P310" s="1">
        <v>4.8988534486884298E-6</v>
      </c>
      <c r="R310" s="2">
        <v>7.0129520737210003</v>
      </c>
      <c r="T310" s="2">
        <v>4.7816320000038104E-4</v>
      </c>
      <c r="V310" s="1">
        <v>6.8187519283740956E-5</v>
      </c>
      <c r="X310" s="2">
        <v>7.1004043098979999</v>
      </c>
      <c r="Z310" s="2">
        <v>8.7930399376999979E-2</v>
      </c>
      <c r="AB310" s="1">
        <v>1.2539141036243383E-2</v>
      </c>
      <c r="AD310" s="2">
        <v>7.0122849906419997</v>
      </c>
      <c r="AF310" s="2">
        <v>-1.8891987900016005E-4</v>
      </c>
      <c r="AH310" s="1">
        <v>-2.6940546433508803E-5</v>
      </c>
      <c r="AJ310" s="2">
        <v>7.1702142290350004</v>
      </c>
      <c r="AL310" s="2">
        <v>0.1577403185140005</v>
      </c>
      <c r="AN310" s="1">
        <v>2.2494246756103939E-2</v>
      </c>
    </row>
    <row r="311" spans="1:40" x14ac:dyDescent="0.2">
      <c r="A311" t="s">
        <v>629</v>
      </c>
      <c r="B311" t="s">
        <v>229</v>
      </c>
      <c r="D311" s="2">
        <v>3.9523689109359998</v>
      </c>
      <c r="F311" s="2">
        <v>3.9770966447669998</v>
      </c>
      <c r="H311" s="2">
        <v>2.472773383099991E-2</v>
      </c>
      <c r="J311" s="1">
        <v>6.2564336447894706E-3</v>
      </c>
      <c r="L311" s="2">
        <v>3.9523624287689998</v>
      </c>
      <c r="N311" s="2">
        <v>-6.4821670000547726E-6</v>
      </c>
      <c r="P311" s="1">
        <v>-1.6400713461030807E-6</v>
      </c>
      <c r="R311" s="2">
        <v>3.9522899270910004</v>
      </c>
      <c r="T311" s="2">
        <v>-7.8983844999491737E-5</v>
      </c>
      <c r="V311" s="1">
        <v>-1.9983925281101045E-5</v>
      </c>
      <c r="X311" s="2">
        <v>4.0066327846030001</v>
      </c>
      <c r="Z311" s="2">
        <v>5.4263873667000251E-2</v>
      </c>
      <c r="AB311" s="1">
        <v>1.3729455647941903E-2</v>
      </c>
      <c r="AD311" s="2">
        <v>3.9524045374400001</v>
      </c>
      <c r="AF311" s="2">
        <v>3.5626504000241255E-5</v>
      </c>
      <c r="AH311" s="1">
        <v>9.0139622092625421E-6</v>
      </c>
      <c r="AJ311" s="2">
        <v>4.0296266565950001</v>
      </c>
      <c r="AL311" s="2">
        <v>7.7257745659000232E-2</v>
      </c>
      <c r="AN311" s="1">
        <v>1.9547200021038536E-2</v>
      </c>
    </row>
    <row r="312" spans="1:40" x14ac:dyDescent="0.2">
      <c r="A312" t="s">
        <v>630</v>
      </c>
      <c r="B312" t="s">
        <v>230</v>
      </c>
      <c r="D312" s="2">
        <v>4.5088258703859996</v>
      </c>
      <c r="F312" s="2">
        <v>4.5744276067229999</v>
      </c>
      <c r="H312" s="2">
        <v>6.5601736337000283E-2</v>
      </c>
      <c r="J312" s="1">
        <v>1.4549627380350382E-2</v>
      </c>
      <c r="L312" s="2">
        <v>4.5088512494599993</v>
      </c>
      <c r="N312" s="2">
        <v>2.5379073999687307E-5</v>
      </c>
      <c r="P312" s="1">
        <v>5.628754520412342E-6</v>
      </c>
      <c r="R312" s="2">
        <v>4.5093196415890002</v>
      </c>
      <c r="T312" s="2">
        <v>4.9377120300064803E-4</v>
      </c>
      <c r="V312" s="1">
        <v>1.0951214732947236E-4</v>
      </c>
      <c r="X312" s="2">
        <v>4.6583238602120005</v>
      </c>
      <c r="Z312" s="2">
        <v>0.14949798982600093</v>
      </c>
      <c r="AB312" s="1">
        <v>3.3156745042629568E-2</v>
      </c>
      <c r="AD312" s="2">
        <v>4.5086860359199994</v>
      </c>
      <c r="AF312" s="2">
        <v>-1.3983446600018823E-4</v>
      </c>
      <c r="AH312" s="1">
        <v>-3.1013498862003521E-5</v>
      </c>
      <c r="AJ312" s="2">
        <v>4.7386561861420002</v>
      </c>
      <c r="AL312" s="2">
        <v>0.22983031575600066</v>
      </c>
      <c r="AN312" s="1">
        <v>5.0973429083950174E-2</v>
      </c>
    </row>
    <row r="313" spans="1:40" x14ac:dyDescent="0.2">
      <c r="A313" t="s">
        <v>631</v>
      </c>
      <c r="B313" t="s">
        <v>231</v>
      </c>
      <c r="D313" s="2">
        <v>5.5600029737369994</v>
      </c>
      <c r="F313" s="2">
        <v>5.6288669672539999</v>
      </c>
      <c r="H313" s="2">
        <v>6.8863993517000566E-2</v>
      </c>
      <c r="J313" s="1">
        <v>1.2385603720408728E-2</v>
      </c>
      <c r="L313" s="2">
        <v>5.5600029737369994</v>
      </c>
      <c r="N313" s="2">
        <v>0</v>
      </c>
      <c r="P313" s="1">
        <v>0</v>
      </c>
      <c r="R313" s="2">
        <v>5.5600029737369994</v>
      </c>
      <c r="T313" s="2">
        <v>0</v>
      </c>
      <c r="V313" s="1">
        <v>0</v>
      </c>
      <c r="X313" s="2">
        <v>5.7092807035969999</v>
      </c>
      <c r="Z313" s="2">
        <v>0.14927772986000054</v>
      </c>
      <c r="AB313" s="1">
        <v>2.6848498204969075E-2</v>
      </c>
      <c r="AD313" s="2">
        <v>5.5600029737369994</v>
      </c>
      <c r="AF313" s="2">
        <v>0</v>
      </c>
      <c r="AH313" s="1">
        <v>0</v>
      </c>
      <c r="AJ313" s="2">
        <v>5.8592769245410006</v>
      </c>
      <c r="AL313" s="2">
        <v>0.29927395080400121</v>
      </c>
      <c r="AN313" s="1">
        <v>5.3826221355930799E-2</v>
      </c>
    </row>
    <row r="315" spans="1:40" x14ac:dyDescent="0.2">
      <c r="B315" t="s">
        <v>232</v>
      </c>
    </row>
    <row r="316" spans="1:40" x14ac:dyDescent="0.2">
      <c r="A316" t="s">
        <v>632</v>
      </c>
      <c r="B316" t="s">
        <v>233</v>
      </c>
      <c r="D316" s="2">
        <v>10.800086486830001</v>
      </c>
      <c r="F316" s="2">
        <v>10.798736208474999</v>
      </c>
      <c r="H316" s="2">
        <v>-1.3502783550016773E-3</v>
      </c>
      <c r="J316" s="1">
        <v>-1.2502477240791112E-4</v>
      </c>
      <c r="L316" s="2">
        <v>10.800094539513999</v>
      </c>
      <c r="N316" s="2">
        <v>8.0526839987271615E-6</v>
      </c>
      <c r="P316" s="1">
        <v>7.4561291787310066E-7</v>
      </c>
      <c r="R316" s="2">
        <v>10.800059053129001</v>
      </c>
      <c r="T316" s="2">
        <v>-2.7433700999779376E-5</v>
      </c>
      <c r="V316" s="1">
        <v>-2.5401371584600718E-6</v>
      </c>
      <c r="X316" s="2">
        <v>10.823715639723</v>
      </c>
      <c r="Z316" s="2">
        <v>2.3629152892999272E-2</v>
      </c>
      <c r="AB316" s="1">
        <v>2.1878670066034639E-3</v>
      </c>
      <c r="AD316" s="2">
        <v>10.800042466258001</v>
      </c>
      <c r="AF316" s="2">
        <v>-4.4020572000036395E-5</v>
      </c>
      <c r="AH316" s="1">
        <v>-4.0759462485524174E-6</v>
      </c>
      <c r="AJ316" s="2">
        <v>10.790789970675</v>
      </c>
      <c r="AL316" s="2">
        <v>-9.2965161550004893E-3</v>
      </c>
      <c r="AN316" s="1">
        <v>-8.6078163969677312E-4</v>
      </c>
    </row>
    <row r="317" spans="1:40" x14ac:dyDescent="0.2">
      <c r="A317" t="s">
        <v>633</v>
      </c>
      <c r="B317" t="s">
        <v>234</v>
      </c>
      <c r="D317" s="2">
        <v>6.8976732898069999</v>
      </c>
      <c r="F317" s="2">
        <v>6.9883379724080008</v>
      </c>
      <c r="H317" s="2">
        <v>9.0664682601000912E-2</v>
      </c>
      <c r="J317" s="1">
        <v>1.3144241368314756E-2</v>
      </c>
      <c r="L317" s="2">
        <v>6.8976422526569996</v>
      </c>
      <c r="N317" s="2">
        <v>-3.1037150000301494E-5</v>
      </c>
      <c r="P317" s="1">
        <v>-4.499654984553484E-6</v>
      </c>
      <c r="R317" s="2">
        <v>6.8971522283810005</v>
      </c>
      <c r="T317" s="2">
        <v>-5.2106142599939176E-4</v>
      </c>
      <c r="V317" s="1">
        <v>-7.5541621660942898E-5</v>
      </c>
      <c r="X317" s="2">
        <v>7.0485026014679999</v>
      </c>
      <c r="Z317" s="2">
        <v>0.150829311661</v>
      </c>
      <c r="AB317" s="1">
        <v>2.1866694075506187E-2</v>
      </c>
      <c r="AD317" s="2">
        <v>6.8978441426919996</v>
      </c>
      <c r="AF317" s="2">
        <v>1.7085288499973927E-4</v>
      </c>
      <c r="AH317" s="1">
        <v>2.4769640112154372E-5</v>
      </c>
      <c r="AJ317" s="2">
        <v>7.165869976792</v>
      </c>
      <c r="AL317" s="2">
        <v>0.2681966869850001</v>
      </c>
      <c r="AN317" s="1">
        <v>3.8882196317028571E-2</v>
      </c>
    </row>
    <row r="318" spans="1:40" x14ac:dyDescent="0.2">
      <c r="A318" t="s">
        <v>634</v>
      </c>
      <c r="B318" t="s">
        <v>235</v>
      </c>
      <c r="D318" s="2">
        <v>3.492410956154</v>
      </c>
      <c r="F318" s="2">
        <v>3.523658685349</v>
      </c>
      <c r="H318" s="2">
        <v>3.1247729194999962E-2</v>
      </c>
      <c r="J318" s="1">
        <v>8.9473230920714339E-3</v>
      </c>
      <c r="L318" s="2">
        <v>3.492410956154</v>
      </c>
      <c r="N318" s="2">
        <v>0</v>
      </c>
      <c r="P318" s="1">
        <v>0</v>
      </c>
      <c r="R318" s="2">
        <v>3.492410956154</v>
      </c>
      <c r="T318" s="2">
        <v>0</v>
      </c>
      <c r="V318" s="1">
        <v>0</v>
      </c>
      <c r="X318" s="2">
        <v>3.551000448395</v>
      </c>
      <c r="Z318" s="2">
        <v>5.8589492240999963E-2</v>
      </c>
      <c r="AB318" s="1">
        <v>1.6776230797741324E-2</v>
      </c>
      <c r="AD318" s="2">
        <v>3.492410956154</v>
      </c>
      <c r="AF318" s="2">
        <v>0</v>
      </c>
      <c r="AH318" s="1">
        <v>0</v>
      </c>
      <c r="AJ318" s="2">
        <v>3.5861541437389999</v>
      </c>
      <c r="AL318" s="2">
        <v>9.3743187584999887E-2</v>
      </c>
      <c r="AN318" s="1">
        <v>2.6841969276214305E-2</v>
      </c>
    </row>
    <row r="319" spans="1:40" x14ac:dyDescent="0.2">
      <c r="A319" t="s">
        <v>635</v>
      </c>
      <c r="B319" t="s">
        <v>236</v>
      </c>
      <c r="D319" s="2">
        <v>4.3019885862739997</v>
      </c>
      <c r="F319" s="2">
        <v>4.2935881830369995</v>
      </c>
      <c r="H319" s="2">
        <v>-8.400403237000198E-3</v>
      </c>
      <c r="J319" s="1">
        <v>-1.9526791084017916E-3</v>
      </c>
      <c r="L319" s="2">
        <v>4.301971280379</v>
      </c>
      <c r="N319" s="2">
        <v>-1.7305894999708471E-5</v>
      </c>
      <c r="P319" s="1">
        <v>-4.0227663678432259E-6</v>
      </c>
      <c r="R319" s="2">
        <v>4.3016706041959996</v>
      </c>
      <c r="T319" s="2">
        <v>-3.1798207800015632E-4</v>
      </c>
      <c r="V319" s="1">
        <v>-7.3915137528424765E-5</v>
      </c>
      <c r="X319" s="2">
        <v>4.2946768055110001</v>
      </c>
      <c r="Z319" s="2">
        <v>-7.3117807629996534E-3</v>
      </c>
      <c r="AB319" s="1">
        <v>-1.6996281176404674E-3</v>
      </c>
      <c r="AD319" s="2">
        <v>4.3020839034679996</v>
      </c>
      <c r="AF319" s="2">
        <v>9.5317193999910899E-5</v>
      </c>
      <c r="AH319" s="1">
        <v>2.2156542744913739E-5</v>
      </c>
      <c r="AJ319" s="2">
        <v>4.3184663525369995</v>
      </c>
      <c r="AL319" s="2">
        <v>1.6477766262999793E-2</v>
      </c>
      <c r="AN319" s="1">
        <v>3.8302673130221785E-3</v>
      </c>
    </row>
    <row r="320" spans="1:40" x14ac:dyDescent="0.2">
      <c r="A320" t="s">
        <v>636</v>
      </c>
      <c r="B320" t="s">
        <v>237</v>
      </c>
      <c r="D320" s="2">
        <v>6.9038849220289995</v>
      </c>
      <c r="F320" s="2">
        <v>6.919662571241</v>
      </c>
      <c r="H320" s="2">
        <v>1.5777649212000533E-2</v>
      </c>
      <c r="J320" s="1">
        <v>2.2853291139973988E-3</v>
      </c>
      <c r="L320" s="2">
        <v>6.9038511475890001</v>
      </c>
      <c r="N320" s="2">
        <v>-3.3774439999412209E-5</v>
      </c>
      <c r="P320" s="1">
        <v>-4.8920919715281343E-6</v>
      </c>
      <c r="R320" s="2">
        <v>6.9032878623040004</v>
      </c>
      <c r="T320" s="2">
        <v>-5.9705972499912718E-4</v>
      </c>
      <c r="V320" s="1">
        <v>-8.6481702945832972E-5</v>
      </c>
      <c r="X320" s="2">
        <v>6.9589150555140007</v>
      </c>
      <c r="Z320" s="2">
        <v>5.5030133485001187E-2</v>
      </c>
      <c r="AB320" s="1">
        <v>7.9708937947981107E-3</v>
      </c>
      <c r="AD320" s="2">
        <v>6.9040708999960003</v>
      </c>
      <c r="AF320" s="2">
        <v>1.8597796700081659E-4</v>
      </c>
      <c r="AH320" s="1">
        <v>2.6938161499099709E-5</v>
      </c>
      <c r="AJ320" s="2">
        <v>6.9577588690110002</v>
      </c>
      <c r="AL320" s="2">
        <v>5.3873946982000653E-2</v>
      </c>
      <c r="AN320" s="1">
        <v>7.8034248239131293E-3</v>
      </c>
    </row>
    <row r="321" spans="1:40" x14ac:dyDescent="0.2">
      <c r="A321" t="s">
        <v>637</v>
      </c>
      <c r="B321" t="s">
        <v>238</v>
      </c>
      <c r="D321" s="2">
        <v>8.670541052491</v>
      </c>
      <c r="F321" s="2">
        <v>8.6940397427429996</v>
      </c>
      <c r="H321" s="2">
        <v>2.3498690251999577E-2</v>
      </c>
      <c r="J321" s="1">
        <v>2.7101757675489615E-3</v>
      </c>
      <c r="L321" s="2">
        <v>8.6704544439370004</v>
      </c>
      <c r="N321" s="2">
        <v>-8.6608553999667492E-5</v>
      </c>
      <c r="P321" s="1">
        <v>-9.9888292409140165E-6</v>
      </c>
      <c r="R321" s="2">
        <v>8.6688814635430003</v>
      </c>
      <c r="T321" s="2">
        <v>-1.6595889479997794E-3</v>
      </c>
      <c r="V321" s="1">
        <v>-1.9140546569732097E-4</v>
      </c>
      <c r="X321" s="2">
        <v>8.7593079353739984</v>
      </c>
      <c r="Z321" s="2">
        <v>8.8766882882998388E-2</v>
      </c>
      <c r="AB321" s="1">
        <v>1.0237755907688845E-2</v>
      </c>
      <c r="AD321" s="2">
        <v>8.6710182030859997</v>
      </c>
      <c r="AF321" s="2">
        <v>4.7715059499964241E-4</v>
      </c>
      <c r="AH321" s="1">
        <v>5.503123647197998E-5</v>
      </c>
      <c r="AJ321" s="2">
        <v>8.7690899947850003</v>
      </c>
      <c r="AL321" s="2">
        <v>9.8548942294000241E-2</v>
      </c>
      <c r="AN321" s="1">
        <v>1.136595071719171E-2</v>
      </c>
    </row>
    <row r="322" spans="1:40" x14ac:dyDescent="0.2">
      <c r="A322" t="s">
        <v>638</v>
      </c>
      <c r="B322" t="s">
        <v>239</v>
      </c>
      <c r="D322" s="2">
        <v>6.6565921045719998</v>
      </c>
      <c r="F322" s="2">
        <v>6.6951070948059996</v>
      </c>
      <c r="H322" s="2">
        <v>3.8514990233999846E-2</v>
      </c>
      <c r="J322" s="1">
        <v>5.7859922358088145E-3</v>
      </c>
      <c r="L322" s="2">
        <v>6.6566551823319999</v>
      </c>
      <c r="N322" s="2">
        <v>6.307776000014087E-5</v>
      </c>
      <c r="P322" s="1">
        <v>9.4759839583405852E-6</v>
      </c>
      <c r="R322" s="2">
        <v>6.6577553335469997</v>
      </c>
      <c r="T322" s="2">
        <v>1.1632289749998748E-3</v>
      </c>
      <c r="V322" s="1">
        <v>1.7474842332624303E-4</v>
      </c>
      <c r="X322" s="2">
        <v>6.7475535798089998</v>
      </c>
      <c r="Z322" s="2">
        <v>9.0961475237000045E-2</v>
      </c>
      <c r="AB322" s="1">
        <v>1.3664871424902881E-2</v>
      </c>
      <c r="AD322" s="2">
        <v>6.6562446777269999</v>
      </c>
      <c r="AF322" s="2">
        <v>-3.4742684499988741E-4</v>
      </c>
      <c r="AH322" s="1">
        <v>-5.2192899841536256E-5</v>
      </c>
      <c r="AJ322" s="2">
        <v>6.7822135204840004</v>
      </c>
      <c r="AL322" s="2">
        <v>0.1256214159120006</v>
      </c>
      <c r="AN322" s="1">
        <v>1.8871731050745778E-2</v>
      </c>
    </row>
    <row r="323" spans="1:40" x14ac:dyDescent="0.2">
      <c r="A323" t="s">
        <v>639</v>
      </c>
      <c r="B323" t="s">
        <v>240</v>
      </c>
      <c r="D323" s="2">
        <v>5.8003533057479997</v>
      </c>
      <c r="F323" s="2">
        <v>5.8062407640469997</v>
      </c>
      <c r="H323" s="2">
        <v>5.887458299000059E-3</v>
      </c>
      <c r="J323" s="1">
        <v>1.0150171875161018E-3</v>
      </c>
      <c r="L323" s="2">
        <v>5.8003754921440001</v>
      </c>
      <c r="N323" s="2">
        <v>2.218639600037875E-5</v>
      </c>
      <c r="P323" s="1">
        <v>3.8250076902026996E-6</v>
      </c>
      <c r="R323" s="2">
        <v>5.8006322906919996</v>
      </c>
      <c r="T323" s="2">
        <v>2.7898494399991591E-4</v>
      </c>
      <c r="V323" s="1">
        <v>4.8097922539209647E-5</v>
      </c>
      <c r="X323" s="2">
        <v>5.8086852983339998</v>
      </c>
      <c r="Z323" s="2">
        <v>8.3319925860001476E-3</v>
      </c>
      <c r="AB323" s="1">
        <v>1.4364629440319367E-3</v>
      </c>
      <c r="AD323" s="2">
        <v>5.8002313512770005</v>
      </c>
      <c r="AF323" s="2">
        <v>-1.2195447099916379E-4</v>
      </c>
      <c r="AH323" s="1">
        <v>-2.1025352176101079E-5</v>
      </c>
      <c r="AJ323" s="2">
        <v>5.8197097168080001</v>
      </c>
      <c r="AL323" s="2">
        <v>1.9356411060000411E-2</v>
      </c>
      <c r="AN323" s="1">
        <v>3.3371089724515074E-3</v>
      </c>
    </row>
    <row r="324" spans="1:40" x14ac:dyDescent="0.2">
      <c r="A324" t="s">
        <v>640</v>
      </c>
      <c r="B324" t="s">
        <v>241</v>
      </c>
      <c r="D324" s="2">
        <v>3.0289600747919998</v>
      </c>
      <c r="F324" s="2">
        <v>3.070747022275</v>
      </c>
      <c r="H324" s="2">
        <v>4.1786947483000159E-2</v>
      </c>
      <c r="J324" s="1">
        <v>1.3795806630389372E-2</v>
      </c>
      <c r="L324" s="2">
        <v>3.0289580078560001</v>
      </c>
      <c r="N324" s="2">
        <v>-2.0669359996894343E-6</v>
      </c>
      <c r="P324" s="1">
        <v>-6.8239129887883121E-7</v>
      </c>
      <c r="R324" s="2">
        <v>3.0289406938269998</v>
      </c>
      <c r="T324" s="2">
        <v>-1.9380964999982098E-5</v>
      </c>
      <c r="V324" s="1">
        <v>-6.398554131260049E-6</v>
      </c>
      <c r="X324" s="2">
        <v>3.1196205194899997</v>
      </c>
      <c r="Z324" s="2">
        <v>9.0660444697999942E-2</v>
      </c>
      <c r="AB324" s="1">
        <v>2.9931211524544653E-2</v>
      </c>
      <c r="AD324" s="2">
        <v>3.028971423852</v>
      </c>
      <c r="AF324" s="2">
        <v>1.1349060000220845E-5</v>
      </c>
      <c r="AH324" s="1">
        <v>3.7468503116536425E-6</v>
      </c>
      <c r="AJ324" s="2">
        <v>3.1717252681280002</v>
      </c>
      <c r="AL324" s="2">
        <v>0.14276519333600035</v>
      </c>
      <c r="AN324" s="1">
        <v>4.7133402161401584E-2</v>
      </c>
    </row>
    <row r="325" spans="1:40" x14ac:dyDescent="0.2">
      <c r="A325" t="s">
        <v>641</v>
      </c>
      <c r="B325" t="s">
        <v>242</v>
      </c>
      <c r="D325" s="2">
        <v>3.407080562949</v>
      </c>
      <c r="F325" s="2">
        <v>3.4138287051129996</v>
      </c>
      <c r="H325" s="2">
        <v>6.7481421639996597E-3</v>
      </c>
      <c r="J325" s="1">
        <v>1.9806230112031169E-3</v>
      </c>
      <c r="L325" s="2">
        <v>3.4070549691929997</v>
      </c>
      <c r="N325" s="2">
        <v>-2.5593756000308332E-5</v>
      </c>
      <c r="P325" s="1">
        <v>-7.5119315576605113E-6</v>
      </c>
      <c r="R325" s="2">
        <v>3.4066362486800004</v>
      </c>
      <c r="T325" s="2">
        <v>-4.4431426899960158E-4</v>
      </c>
      <c r="V325" s="1">
        <v>-1.3040908801259022E-4</v>
      </c>
      <c r="X325" s="2">
        <v>3.4263315361970004</v>
      </c>
      <c r="Z325" s="2">
        <v>1.9250973248000403E-2</v>
      </c>
      <c r="AB325" s="1">
        <v>5.6502841339735495E-3</v>
      </c>
      <c r="AD325" s="2">
        <v>3.407221478821</v>
      </c>
      <c r="AF325" s="2">
        <v>1.4091587200004696E-4</v>
      </c>
      <c r="AH325" s="1">
        <v>4.1359712339199036E-5</v>
      </c>
      <c r="AJ325" s="2">
        <v>3.4265584610199999</v>
      </c>
      <c r="AL325" s="2">
        <v>1.9477898070999977E-2</v>
      </c>
      <c r="AN325" s="1">
        <v>5.7168880251369444E-3</v>
      </c>
    </row>
    <row r="326" spans="1:40" x14ac:dyDescent="0.2">
      <c r="A326" t="s">
        <v>642</v>
      </c>
      <c r="B326" t="s">
        <v>243</v>
      </c>
      <c r="D326" s="2">
        <v>9.8553215027730001</v>
      </c>
      <c r="F326" s="2">
        <v>9.9423766694640001</v>
      </c>
      <c r="H326" s="2">
        <v>8.7055166690999997E-2</v>
      </c>
      <c r="J326" s="1">
        <v>8.8333157539817655E-3</v>
      </c>
      <c r="L326" s="2">
        <v>9.8553215027730001</v>
      </c>
      <c r="N326" s="2">
        <v>0</v>
      </c>
      <c r="P326" s="1">
        <v>0</v>
      </c>
      <c r="R326" s="2">
        <v>9.8553215027730001</v>
      </c>
      <c r="T326" s="2">
        <v>0</v>
      </c>
      <c r="V326" s="1">
        <v>0</v>
      </c>
      <c r="X326" s="2">
        <v>10.018549940319</v>
      </c>
      <c r="Z326" s="2">
        <v>0.16322843754599958</v>
      </c>
      <c r="AB326" s="1">
        <v>1.656246703875382E-2</v>
      </c>
      <c r="AD326" s="2">
        <v>9.8553215027730001</v>
      </c>
      <c r="AF326" s="2">
        <v>0</v>
      </c>
      <c r="AH326" s="1">
        <v>0</v>
      </c>
      <c r="AJ326" s="2">
        <v>10.116487002846998</v>
      </c>
      <c r="AL326" s="2">
        <v>0.2611655000739983</v>
      </c>
      <c r="AN326" s="1">
        <v>2.6499947262046596E-2</v>
      </c>
    </row>
    <row r="327" spans="1:40" x14ac:dyDescent="0.2">
      <c r="A327" t="s">
        <v>643</v>
      </c>
      <c r="B327" t="s">
        <v>244</v>
      </c>
      <c r="D327" s="2">
        <v>2.8895282441129999</v>
      </c>
      <c r="F327" s="2">
        <v>2.9937822368470002</v>
      </c>
      <c r="H327" s="2">
        <v>0.10425399273400027</v>
      </c>
      <c r="J327" s="1">
        <v>3.6079935521102051E-2</v>
      </c>
      <c r="L327" s="2">
        <v>2.8895442320489999</v>
      </c>
      <c r="N327" s="2">
        <v>1.5987935999994818E-5</v>
      </c>
      <c r="P327" s="1">
        <v>5.5330609875739915E-6</v>
      </c>
      <c r="R327" s="2">
        <v>2.8899020558099999</v>
      </c>
      <c r="T327" s="2">
        <v>3.7381169700001493E-4</v>
      </c>
      <c r="V327" s="1">
        <v>1.2936772560074564E-4</v>
      </c>
      <c r="X327" s="2">
        <v>3.071850893123</v>
      </c>
      <c r="Z327" s="2">
        <v>0.18232264901000006</v>
      </c>
      <c r="AB327" s="1">
        <v>6.3097721706460677E-2</v>
      </c>
      <c r="AD327" s="2">
        <v>2.889440034523</v>
      </c>
      <c r="AF327" s="2">
        <v>-8.8209589999888038E-5</v>
      </c>
      <c r="AH327" s="1">
        <v>-3.0527332681243882E-5</v>
      </c>
      <c r="AJ327" s="2">
        <v>3.2117070181759999</v>
      </c>
      <c r="AL327" s="2">
        <v>0.322178774063</v>
      </c>
      <c r="AN327" s="1">
        <v>0.1114987454161049</v>
      </c>
    </row>
    <row r="329" spans="1:40" x14ac:dyDescent="0.2">
      <c r="B329" t="s">
        <v>245</v>
      </c>
    </row>
    <row r="330" spans="1:40" x14ac:dyDescent="0.2">
      <c r="A330" t="s">
        <v>644</v>
      </c>
      <c r="B330" t="s">
        <v>246</v>
      </c>
      <c r="D330" s="2">
        <v>5.7164455927020006</v>
      </c>
      <c r="F330" s="2">
        <v>5.705883834103</v>
      </c>
      <c r="H330" s="2">
        <v>-1.0561758599000548E-2</v>
      </c>
      <c r="J330" s="1">
        <v>-1.8476093977845955E-3</v>
      </c>
      <c r="L330" s="2">
        <v>5.7164341694039997</v>
      </c>
      <c r="N330" s="2">
        <v>-1.1423298000856619E-5</v>
      </c>
      <c r="P330" s="1">
        <v>-1.9983218270178886E-6</v>
      </c>
      <c r="R330" s="2">
        <v>5.7161800856080003</v>
      </c>
      <c r="T330" s="2">
        <v>-2.655070940003057E-4</v>
      </c>
      <c r="V330" s="1">
        <v>-4.6446185780071084E-5</v>
      </c>
      <c r="X330" s="2">
        <v>5.7027417764670005</v>
      </c>
      <c r="Z330" s="2">
        <v>-1.3703816235000055E-2</v>
      </c>
      <c r="AB330" s="1">
        <v>-2.3972617271990253E-3</v>
      </c>
      <c r="AD330" s="2">
        <v>5.716508615045</v>
      </c>
      <c r="AF330" s="2">
        <v>6.3022342999374814E-5</v>
      </c>
      <c r="AH330" s="1">
        <v>1.1024742906646987E-5</v>
      </c>
      <c r="AJ330" s="2">
        <v>5.6698233225229995</v>
      </c>
      <c r="AL330" s="2">
        <v>-4.6622270179001113E-2</v>
      </c>
      <c r="AN330" s="1">
        <v>-8.1558145569551547E-3</v>
      </c>
    </row>
    <row r="331" spans="1:40" x14ac:dyDescent="0.2">
      <c r="A331" t="s">
        <v>645</v>
      </c>
      <c r="B331" t="s">
        <v>247</v>
      </c>
      <c r="D331" s="2">
        <v>3.7808321662949997</v>
      </c>
      <c r="F331" s="2">
        <v>3.9411224540729997</v>
      </c>
      <c r="H331" s="2">
        <v>0.16029028777799992</v>
      </c>
      <c r="J331" s="1">
        <v>4.2395504674061023E-2</v>
      </c>
      <c r="L331" s="2">
        <v>3.7808321662949997</v>
      </c>
      <c r="N331" s="2">
        <v>0</v>
      </c>
      <c r="P331" s="1">
        <v>0</v>
      </c>
      <c r="R331" s="2">
        <v>3.7808321662949997</v>
      </c>
      <c r="T331" s="2">
        <v>0</v>
      </c>
      <c r="V331" s="1">
        <v>0</v>
      </c>
      <c r="X331" s="2">
        <v>3.9963976568499997</v>
      </c>
      <c r="Z331" s="2">
        <v>0.21556549055499996</v>
      </c>
      <c r="AB331" s="1">
        <v>5.7015355634323715E-2</v>
      </c>
      <c r="AD331" s="2">
        <v>3.7808321662949997</v>
      </c>
      <c r="AF331" s="2">
        <v>0</v>
      </c>
      <c r="AH331" s="1">
        <v>0</v>
      </c>
      <c r="AJ331" s="2">
        <v>4.2354627797360003</v>
      </c>
      <c r="AL331" s="2">
        <v>0.45463061344100053</v>
      </c>
      <c r="AN331" s="1">
        <v>0.12024617688505138</v>
      </c>
    </row>
    <row r="332" spans="1:40" x14ac:dyDescent="0.2">
      <c r="A332" t="s">
        <v>646</v>
      </c>
      <c r="B332" t="s">
        <v>248</v>
      </c>
      <c r="D332" s="2">
        <v>5.2273568319499999</v>
      </c>
      <c r="F332" s="2">
        <v>5.2739038919230001</v>
      </c>
      <c r="H332" s="2">
        <v>4.6547059973000238E-2</v>
      </c>
      <c r="J332" s="1">
        <v>8.9045116814105915E-3</v>
      </c>
      <c r="L332" s="2">
        <v>5.2273568319499999</v>
      </c>
      <c r="N332" s="2">
        <v>0</v>
      </c>
      <c r="P332" s="1">
        <v>0</v>
      </c>
      <c r="R332" s="2">
        <v>5.2273568319499999</v>
      </c>
      <c r="T332" s="2">
        <v>0</v>
      </c>
      <c r="V332" s="1">
        <v>0</v>
      </c>
      <c r="X332" s="2">
        <v>5.3146325693980003</v>
      </c>
      <c r="Z332" s="2">
        <v>8.7275737448000434E-2</v>
      </c>
      <c r="AB332" s="1">
        <v>1.6695959402381819E-2</v>
      </c>
      <c r="AD332" s="2">
        <v>5.2273568319499999</v>
      </c>
      <c r="AF332" s="2">
        <v>0</v>
      </c>
      <c r="AH332" s="1">
        <v>0</v>
      </c>
      <c r="AJ332" s="2">
        <v>5.3669980118669995</v>
      </c>
      <c r="AL332" s="2">
        <v>0.13964117991699965</v>
      </c>
      <c r="AN332" s="1">
        <v>2.671353504384897E-2</v>
      </c>
    </row>
    <row r="333" spans="1:40" x14ac:dyDescent="0.2">
      <c r="A333" t="s">
        <v>647</v>
      </c>
      <c r="B333" t="s">
        <v>249</v>
      </c>
      <c r="D333" s="2">
        <v>7.0181962883090003</v>
      </c>
      <c r="F333" s="2">
        <v>7.0148318144739994</v>
      </c>
      <c r="H333" s="2">
        <v>-3.3644738350009362E-3</v>
      </c>
      <c r="J333" s="1">
        <v>-4.7939295180522652E-4</v>
      </c>
      <c r="L333" s="2">
        <v>7.0181755475080001</v>
      </c>
      <c r="N333" s="2">
        <v>-2.0740801000229681E-5</v>
      </c>
      <c r="P333" s="1">
        <v>-2.9552893860748762E-6</v>
      </c>
      <c r="R333" s="2">
        <v>7.0176842915810003</v>
      </c>
      <c r="T333" s="2">
        <v>-5.1199672800006368E-4</v>
      </c>
      <c r="V333" s="1">
        <v>-7.2952751243642803E-5</v>
      </c>
      <c r="X333" s="2">
        <v>7.0155179930739999</v>
      </c>
      <c r="Z333" s="2">
        <v>-2.6782952350004052E-3</v>
      </c>
      <c r="AB333" s="1">
        <v>-3.8162159121453231E-4</v>
      </c>
      <c r="AD333" s="2">
        <v>7.0183107719229998</v>
      </c>
      <c r="AF333" s="2">
        <v>1.1448361399946094E-4</v>
      </c>
      <c r="AH333" s="1">
        <v>1.6312398413559504E-5</v>
      </c>
      <c r="AJ333" s="2">
        <v>6.9918547143700005</v>
      </c>
      <c r="AL333" s="2">
        <v>-2.6341573938999829E-2</v>
      </c>
      <c r="AN333" s="1">
        <v>-3.7533253355822999E-3</v>
      </c>
    </row>
    <row r="334" spans="1:40" x14ac:dyDescent="0.2">
      <c r="A334" t="s">
        <v>648</v>
      </c>
      <c r="B334" t="s">
        <v>250</v>
      </c>
      <c r="D334" s="2">
        <v>4.8712244154289994</v>
      </c>
      <c r="F334" s="2">
        <v>4.9194067857980004</v>
      </c>
      <c r="H334" s="2">
        <v>4.8182370369000971E-2</v>
      </c>
      <c r="J334" s="1">
        <v>9.8912236965287993E-3</v>
      </c>
      <c r="L334" s="2">
        <v>4.8712244154289994</v>
      </c>
      <c r="N334" s="2">
        <v>0</v>
      </c>
      <c r="P334" s="1">
        <v>0</v>
      </c>
      <c r="R334" s="2">
        <v>4.8712244154289994</v>
      </c>
      <c r="T334" s="2">
        <v>0</v>
      </c>
      <c r="V334" s="1">
        <v>0</v>
      </c>
      <c r="X334" s="2">
        <v>4.982735533114</v>
      </c>
      <c r="Z334" s="2">
        <v>0.11151111768500055</v>
      </c>
      <c r="AB334" s="1">
        <v>2.2891804641930046E-2</v>
      </c>
      <c r="AD334" s="2">
        <v>4.8712244154289994</v>
      </c>
      <c r="AF334" s="2">
        <v>0</v>
      </c>
      <c r="AH334" s="1">
        <v>0</v>
      </c>
      <c r="AJ334" s="2">
        <v>5.0555349674079997</v>
      </c>
      <c r="AL334" s="2">
        <v>0.18431055197900026</v>
      </c>
      <c r="AN334" s="1">
        <v>3.7836596358652545E-2</v>
      </c>
    </row>
    <row r="335" spans="1:40" x14ac:dyDescent="0.2">
      <c r="A335" t="s">
        <v>649</v>
      </c>
      <c r="B335" t="s">
        <v>251</v>
      </c>
      <c r="D335" s="2">
        <v>3.8047763673660002</v>
      </c>
      <c r="F335" s="2">
        <v>3.838339857162</v>
      </c>
      <c r="H335" s="2">
        <v>3.3563489795999768E-2</v>
      </c>
      <c r="J335" s="1">
        <v>8.821409343234372E-3</v>
      </c>
      <c r="L335" s="2">
        <v>3.8047763673660002</v>
      </c>
      <c r="N335" s="2">
        <v>0</v>
      </c>
      <c r="P335" s="1">
        <v>0</v>
      </c>
      <c r="R335" s="2">
        <v>3.8047763673660002</v>
      </c>
      <c r="T335" s="2">
        <v>0</v>
      </c>
      <c r="V335" s="1">
        <v>0</v>
      </c>
      <c r="X335" s="2">
        <v>3.867707910734</v>
      </c>
      <c r="Z335" s="2">
        <v>6.2931543367999776E-2</v>
      </c>
      <c r="AB335" s="1">
        <v>1.6540142518695917E-2</v>
      </c>
      <c r="AD335" s="2">
        <v>3.8047763673660002</v>
      </c>
      <c r="AF335" s="2">
        <v>0</v>
      </c>
      <c r="AH335" s="1">
        <v>0</v>
      </c>
      <c r="AJ335" s="2">
        <v>3.9054668367550001</v>
      </c>
      <c r="AL335" s="2">
        <v>0.10069046938899984</v>
      </c>
      <c r="AN335" s="1">
        <v>2.6464228029966085E-2</v>
      </c>
    </row>
    <row r="337" spans="1:40" x14ac:dyDescent="0.2">
      <c r="B337" t="s">
        <v>252</v>
      </c>
    </row>
    <row r="338" spans="1:40" x14ac:dyDescent="0.2">
      <c r="A338" t="s">
        <v>650</v>
      </c>
      <c r="B338" t="s">
        <v>253</v>
      </c>
      <c r="D338" s="2">
        <v>6.2151654471519997</v>
      </c>
      <c r="F338" s="2">
        <v>6.2753121863780006</v>
      </c>
      <c r="H338" s="2">
        <v>6.0146739226000889E-2</v>
      </c>
      <c r="J338" s="1">
        <v>9.6774156275376659E-3</v>
      </c>
      <c r="L338" s="2">
        <v>6.2151472376260006</v>
      </c>
      <c r="N338" s="2">
        <v>-1.8209525999068887E-5</v>
      </c>
      <c r="P338" s="1">
        <v>-2.9298537832831325E-6</v>
      </c>
      <c r="R338" s="2">
        <v>6.2149159478559994</v>
      </c>
      <c r="T338" s="2">
        <v>-2.4949929600026621E-4</v>
      </c>
      <c r="V338" s="1">
        <v>-4.0143629018692539E-5</v>
      </c>
      <c r="X338" s="2">
        <v>6.3223001969569994</v>
      </c>
      <c r="Z338" s="2">
        <v>0.10713474980499971</v>
      </c>
      <c r="AB338" s="1">
        <v>1.7237634414719E-2</v>
      </c>
      <c r="AD338" s="2">
        <v>6.2152655803880004</v>
      </c>
      <c r="AF338" s="2">
        <v>1.001332360006657E-4</v>
      </c>
      <c r="AH338" s="1">
        <v>1.6111113509705547E-5</v>
      </c>
      <c r="AJ338" s="2">
        <v>6.3883736372680007</v>
      </c>
      <c r="AL338" s="2">
        <v>0.17320819011600097</v>
      </c>
      <c r="AN338" s="1">
        <v>2.7868637060236401E-2</v>
      </c>
    </row>
    <row r="339" spans="1:40" x14ac:dyDescent="0.2">
      <c r="A339" t="s">
        <v>651</v>
      </c>
      <c r="B339" t="s">
        <v>254</v>
      </c>
      <c r="D339" s="2">
        <v>3.7904552577700001</v>
      </c>
      <c r="F339" s="2">
        <v>3.8391320649299998</v>
      </c>
      <c r="H339" s="2">
        <v>4.8676807159999669E-2</v>
      </c>
      <c r="J339" s="1">
        <v>1.2841942154631103E-2</v>
      </c>
      <c r="L339" s="2">
        <v>3.790459630155</v>
      </c>
      <c r="N339" s="2">
        <v>4.372384999840051E-6</v>
      </c>
      <c r="P339" s="1">
        <v>1.1535250260182235E-6</v>
      </c>
      <c r="R339" s="2">
        <v>3.7906587148719999</v>
      </c>
      <c r="T339" s="2">
        <v>2.0345710199975997E-4</v>
      </c>
      <c r="V339" s="1">
        <v>5.3676165041836642E-5</v>
      </c>
      <c r="X339" s="2">
        <v>3.899986231412</v>
      </c>
      <c r="Z339" s="2">
        <v>0.10953097364199982</v>
      </c>
      <c r="AB339" s="1">
        <v>2.8896521972518692E-2</v>
      </c>
      <c r="AD339" s="2">
        <v>3.790430942675</v>
      </c>
      <c r="AF339" s="2">
        <v>-2.4315095000115861E-5</v>
      </c>
      <c r="AH339" s="1">
        <v>-6.4148217948946091E-6</v>
      </c>
      <c r="AJ339" s="2">
        <v>3.9571845540680002</v>
      </c>
      <c r="AL339" s="2">
        <v>0.16672929629800004</v>
      </c>
      <c r="AN339" s="1">
        <v>4.3986615052696909E-2</v>
      </c>
    </row>
    <row r="340" spans="1:40" x14ac:dyDescent="0.2">
      <c r="A340" t="s">
        <v>652</v>
      </c>
      <c r="B340" t="s">
        <v>255</v>
      </c>
      <c r="D340" s="2">
        <v>5.30560479689</v>
      </c>
      <c r="F340" s="2">
        <v>5.2905356181370005</v>
      </c>
      <c r="H340" s="2">
        <v>-1.5069178752999512E-2</v>
      </c>
      <c r="J340" s="1">
        <v>-2.8402376976575136E-3</v>
      </c>
      <c r="L340" s="2">
        <v>5.3055747129579993</v>
      </c>
      <c r="N340" s="2">
        <v>-3.0083932000657398E-5</v>
      </c>
      <c r="P340" s="1">
        <v>-5.670217280090627E-6</v>
      </c>
      <c r="R340" s="2">
        <v>5.3050998646440002</v>
      </c>
      <c r="T340" s="2">
        <v>-5.0493224599978959E-4</v>
      </c>
      <c r="V340" s="1">
        <v>-9.516959240834655E-5</v>
      </c>
      <c r="X340" s="2">
        <v>5.3167600687250003</v>
      </c>
      <c r="Z340" s="2">
        <v>1.1155271835000313E-2</v>
      </c>
      <c r="AB340" s="1">
        <v>2.102544811015556E-3</v>
      </c>
      <c r="AD340" s="2">
        <v>5.3057704022800003</v>
      </c>
      <c r="AF340" s="2">
        <v>1.6560539000032293E-4</v>
      </c>
      <c r="AH340" s="1">
        <v>3.1213291667972754E-5</v>
      </c>
      <c r="AJ340" s="2">
        <v>5.3688381814000001</v>
      </c>
      <c r="AL340" s="2">
        <v>6.3233384510000157E-2</v>
      </c>
      <c r="AN340" s="1">
        <v>1.1918223639096873E-2</v>
      </c>
    </row>
    <row r="341" spans="1:40" x14ac:dyDescent="0.2">
      <c r="A341" t="s">
        <v>653</v>
      </c>
      <c r="B341" t="s">
        <v>256</v>
      </c>
      <c r="D341" s="2">
        <v>4.1504800414530001</v>
      </c>
      <c r="F341" s="2">
        <v>4.1521758205100001</v>
      </c>
      <c r="H341" s="2">
        <v>1.6957790570000242E-3</v>
      </c>
      <c r="J341" s="1">
        <v>4.0857419866217832E-4</v>
      </c>
      <c r="L341" s="2">
        <v>4.1504521482449999</v>
      </c>
      <c r="N341" s="2">
        <v>-2.7893208000229208E-5</v>
      </c>
      <c r="P341" s="1">
        <v>-6.7204775644371857E-6</v>
      </c>
      <c r="R341" s="2">
        <v>4.1500705091050003</v>
      </c>
      <c r="T341" s="2">
        <v>-4.0953234799978588E-4</v>
      </c>
      <c r="V341" s="1">
        <v>-9.8671079949686199E-5</v>
      </c>
      <c r="X341" s="2">
        <v>4.1841565017239999</v>
      </c>
      <c r="Z341" s="2">
        <v>3.3676460270999797E-2</v>
      </c>
      <c r="AB341" s="1">
        <v>8.1138711509645862E-3</v>
      </c>
      <c r="AD341" s="2">
        <v>4.1506334764530006</v>
      </c>
      <c r="AF341" s="2">
        <v>1.5343500000053467E-4</v>
      </c>
      <c r="AH341" s="1">
        <v>3.6968012969126372E-5</v>
      </c>
      <c r="AJ341" s="2">
        <v>4.225274520428</v>
      </c>
      <c r="AL341" s="2">
        <v>7.4794478974999912E-2</v>
      </c>
      <c r="AN341" s="1">
        <v>1.8020681518279475E-2</v>
      </c>
    </row>
    <row r="342" spans="1:40" x14ac:dyDescent="0.2">
      <c r="A342" t="s">
        <v>654</v>
      </c>
      <c r="B342" t="s">
        <v>257</v>
      </c>
      <c r="D342" s="2">
        <v>4.8853566460620002</v>
      </c>
      <c r="F342" s="2">
        <v>4.8832343818530006</v>
      </c>
      <c r="H342" s="2">
        <v>-2.1222642089995247E-3</v>
      </c>
      <c r="J342" s="1">
        <v>-4.344133627808411E-4</v>
      </c>
      <c r="L342" s="2">
        <v>4.8853454101210003</v>
      </c>
      <c r="N342" s="2">
        <v>-1.1235940999831939E-5</v>
      </c>
      <c r="P342" s="1">
        <v>-2.2999223626567845E-6</v>
      </c>
      <c r="R342" s="2">
        <v>4.8850351085590002</v>
      </c>
      <c r="T342" s="2">
        <v>-3.2153750299990236E-4</v>
      </c>
      <c r="V342" s="1">
        <v>-6.5816587466359922E-5</v>
      </c>
      <c r="X342" s="2">
        <v>4.8826041692570001</v>
      </c>
      <c r="Z342" s="2">
        <v>-2.7524768050000148E-3</v>
      </c>
      <c r="AB342" s="1">
        <v>-5.6341368796866405E-4</v>
      </c>
      <c r="AD342" s="2">
        <v>4.8854187490090002</v>
      </c>
      <c r="AF342" s="2">
        <v>6.2102947000042263E-5</v>
      </c>
      <c r="AH342" s="1">
        <v>1.2712060039690726E-5</v>
      </c>
      <c r="AJ342" s="2">
        <v>4.8641387213970004</v>
      </c>
      <c r="AL342" s="2">
        <v>-2.1217924664999721E-2</v>
      </c>
      <c r="AN342" s="1">
        <v>-4.3431680022999169E-3</v>
      </c>
    </row>
    <row r="343" spans="1:40" x14ac:dyDescent="0.2">
      <c r="A343" t="s">
        <v>655</v>
      </c>
      <c r="B343" t="s">
        <v>258</v>
      </c>
      <c r="D343" s="2">
        <v>2.7592074555149999</v>
      </c>
      <c r="F343" s="2">
        <v>2.7605360994790002</v>
      </c>
      <c r="H343" s="2">
        <v>1.3286439640003422E-3</v>
      </c>
      <c r="J343" s="1">
        <v>4.8153101403981016E-4</v>
      </c>
      <c r="L343" s="2">
        <v>2.7591820466029997</v>
      </c>
      <c r="N343" s="2">
        <v>-2.5408912000202122E-5</v>
      </c>
      <c r="P343" s="1">
        <v>-9.2087718701309492E-6</v>
      </c>
      <c r="R343" s="2">
        <v>2.7588543838100001</v>
      </c>
      <c r="T343" s="2">
        <v>-3.5307170499976337E-4</v>
      </c>
      <c r="V343" s="1">
        <v>-1.2796127536335007E-4</v>
      </c>
      <c r="X343" s="2">
        <v>2.7890473439300001</v>
      </c>
      <c r="Z343" s="2">
        <v>2.9839888415000182E-2</v>
      </c>
      <c r="AB343" s="1">
        <v>1.0814659244036667E-2</v>
      </c>
      <c r="AD343" s="2">
        <v>2.7593471870970001</v>
      </c>
      <c r="AF343" s="2">
        <v>1.3973158200020208E-4</v>
      </c>
      <c r="AH343" s="1">
        <v>5.0641926804348062E-5</v>
      </c>
      <c r="AJ343" s="2">
        <v>2.7828332970050003</v>
      </c>
      <c r="AL343" s="2">
        <v>2.3625841490000354E-2</v>
      </c>
      <c r="AN343" s="1">
        <v>8.5625462640650345E-3</v>
      </c>
    </row>
    <row r="344" spans="1:40" x14ac:dyDescent="0.2">
      <c r="A344" t="s">
        <v>656</v>
      </c>
      <c r="B344" t="s">
        <v>259</v>
      </c>
      <c r="D344" s="2">
        <v>6.6363751479140003</v>
      </c>
      <c r="F344" s="2">
        <v>6.6341734180170002</v>
      </c>
      <c r="H344" s="2">
        <v>-2.2017298970000709E-3</v>
      </c>
      <c r="J344" s="1">
        <v>-3.3176694323739921E-4</v>
      </c>
      <c r="L344" s="2">
        <v>6.6363805868109997</v>
      </c>
      <c r="N344" s="2">
        <v>5.4388969994434433E-6</v>
      </c>
      <c r="P344" s="1">
        <v>8.1955840021386399E-7</v>
      </c>
      <c r="R344" s="2">
        <v>6.6364318727190001</v>
      </c>
      <c r="T344" s="2">
        <v>5.6724804999852552E-5</v>
      </c>
      <c r="V344" s="1">
        <v>8.5475585294003094E-6</v>
      </c>
      <c r="X344" s="2">
        <v>6.6827100487689997</v>
      </c>
      <c r="Z344" s="2">
        <v>4.6334900854999361E-2</v>
      </c>
      <c r="AB344" s="1">
        <v>6.9819592506857797E-3</v>
      </c>
      <c r="AD344" s="2">
        <v>6.6363452733899999</v>
      </c>
      <c r="AF344" s="2">
        <v>-2.9874524000383929E-5</v>
      </c>
      <c r="AH344" s="1">
        <v>-4.5016327941880036E-6</v>
      </c>
      <c r="AJ344" s="2">
        <v>6.7487151421310001</v>
      </c>
      <c r="AL344" s="2">
        <v>0.11233999421699981</v>
      </c>
      <c r="AN344" s="1">
        <v>1.6927914970616367E-2</v>
      </c>
    </row>
    <row r="345" spans="1:40" x14ac:dyDescent="0.2">
      <c r="A345" t="s">
        <v>657</v>
      </c>
      <c r="B345" t="s">
        <v>260</v>
      </c>
      <c r="D345" s="2">
        <v>8.0648958805040003</v>
      </c>
      <c r="F345" s="2">
        <v>8.12318213006</v>
      </c>
      <c r="H345" s="2">
        <v>5.8286249555999703E-2</v>
      </c>
      <c r="J345" s="1">
        <v>7.2271546241409398E-3</v>
      </c>
      <c r="L345" s="2">
        <v>8.0649138595269996</v>
      </c>
      <c r="N345" s="2">
        <v>1.7979022999270455E-5</v>
      </c>
      <c r="P345" s="1">
        <v>2.229293876283359E-6</v>
      </c>
      <c r="R345" s="2">
        <v>8.0653111337890007</v>
      </c>
      <c r="T345" s="2">
        <v>4.1525328500036096E-4</v>
      </c>
      <c r="V345" s="1">
        <v>5.1488982765938757E-5</v>
      </c>
      <c r="X345" s="2">
        <v>8.202240768007</v>
      </c>
      <c r="Z345" s="2">
        <v>0.13734488750299967</v>
      </c>
      <c r="AB345" s="1">
        <v>1.7029964123283458E-2</v>
      </c>
      <c r="AD345" s="2">
        <v>8.0647966952489991</v>
      </c>
      <c r="AF345" s="2">
        <v>-9.9185255001188466E-5</v>
      </c>
      <c r="AH345" s="1">
        <v>-1.2298392498898581E-5</v>
      </c>
      <c r="AJ345" s="2">
        <v>8.2644012863559997</v>
      </c>
      <c r="AL345" s="2">
        <v>0.19950540585199938</v>
      </c>
      <c r="AN345" s="1">
        <v>2.4737505456738973E-2</v>
      </c>
    </row>
    <row r="346" spans="1:40" x14ac:dyDescent="0.2">
      <c r="A346" t="s">
        <v>658</v>
      </c>
      <c r="B346" t="s">
        <v>261</v>
      </c>
      <c r="D346" s="2">
        <v>4.8945874452510001</v>
      </c>
      <c r="F346" s="2">
        <v>4.8895741722060002</v>
      </c>
      <c r="H346" s="2">
        <v>-5.0132730449998775E-3</v>
      </c>
      <c r="J346" s="1">
        <v>-1.0242483357538199E-3</v>
      </c>
      <c r="L346" s="2">
        <v>4.8945702772310007</v>
      </c>
      <c r="N346" s="2">
        <v>-1.7168019999402873E-5</v>
      </c>
      <c r="P346" s="1">
        <v>-3.5075520033992318E-6</v>
      </c>
      <c r="R346" s="2">
        <v>4.8942370509000002</v>
      </c>
      <c r="T346" s="2">
        <v>-3.5039435099992744E-4</v>
      </c>
      <c r="V346" s="1">
        <v>-7.1588127685796987E-5</v>
      </c>
      <c r="X346" s="2">
        <v>4.8851660058009996</v>
      </c>
      <c r="Z346" s="2">
        <v>-9.4214394500005127E-3</v>
      </c>
      <c r="AB346" s="1">
        <v>-1.9248689609461804E-3</v>
      </c>
      <c r="AD346" s="2">
        <v>4.8946820691750004</v>
      </c>
      <c r="AF346" s="2">
        <v>9.4623924000281079E-5</v>
      </c>
      <c r="AH346" s="1">
        <v>1.9332359480489098E-5</v>
      </c>
      <c r="AJ346" s="2">
        <v>4.9248871165349994</v>
      </c>
      <c r="AL346" s="2">
        <v>3.0299671283999352E-2</v>
      </c>
      <c r="AN346" s="1">
        <v>6.1904443679717631E-3</v>
      </c>
    </row>
    <row r="347" spans="1:40" x14ac:dyDescent="0.2">
      <c r="A347" t="s">
        <v>659</v>
      </c>
      <c r="B347" t="s">
        <v>262</v>
      </c>
      <c r="D347" s="2">
        <v>5.0417250722629996</v>
      </c>
      <c r="F347" s="2">
        <v>5.0868319761549996</v>
      </c>
      <c r="H347" s="2">
        <v>4.5106903892000005E-2</v>
      </c>
      <c r="J347" s="1">
        <v>8.9467202684563648E-3</v>
      </c>
      <c r="L347" s="2">
        <v>5.0417250722629996</v>
      </c>
      <c r="N347" s="2">
        <v>0</v>
      </c>
      <c r="P347" s="1">
        <v>0</v>
      </c>
      <c r="R347" s="2">
        <v>5.0417250722629996</v>
      </c>
      <c r="T347" s="2">
        <v>0</v>
      </c>
      <c r="V347" s="1">
        <v>0</v>
      </c>
      <c r="X347" s="2">
        <v>5.1263005170600007</v>
      </c>
      <c r="Z347" s="2">
        <v>8.4575444797001076E-2</v>
      </c>
      <c r="AB347" s="1">
        <v>1.6775100503256722E-2</v>
      </c>
      <c r="AD347" s="2">
        <v>5.0417250722629996</v>
      </c>
      <c r="AF347" s="2">
        <v>0</v>
      </c>
      <c r="AH347" s="1">
        <v>0</v>
      </c>
      <c r="AJ347" s="2">
        <v>5.1834800216699994</v>
      </c>
      <c r="AL347" s="2">
        <v>0.14175494940699984</v>
      </c>
      <c r="AN347" s="1">
        <v>2.8116358463666193E-2</v>
      </c>
    </row>
    <row r="348" spans="1:40" x14ac:dyDescent="0.2">
      <c r="A348" t="s">
        <v>660</v>
      </c>
      <c r="B348" t="s">
        <v>263</v>
      </c>
      <c r="D348" s="2">
        <v>4.3381888041209997</v>
      </c>
      <c r="F348" s="2">
        <v>4.4127750233879999</v>
      </c>
      <c r="H348" s="2">
        <v>7.4586219267000153E-2</v>
      </c>
      <c r="J348" s="1">
        <v>1.7192939873006002E-2</v>
      </c>
      <c r="L348" s="2">
        <v>4.3381901847639996</v>
      </c>
      <c r="N348" s="2">
        <v>1.3806429999263514E-6</v>
      </c>
      <c r="P348" s="1">
        <v>3.182533223576691E-7</v>
      </c>
      <c r="R348" s="2">
        <v>4.3382696913799998</v>
      </c>
      <c r="T348" s="2">
        <v>8.0887259000128608E-5</v>
      </c>
      <c r="V348" s="1">
        <v>1.8645398495171748E-5</v>
      </c>
      <c r="X348" s="2">
        <v>4.4699350127170003</v>
      </c>
      <c r="Z348" s="2">
        <v>0.13174620859600061</v>
      </c>
      <c r="AB348" s="1">
        <v>3.03689430185358E-2</v>
      </c>
      <c r="AD348" s="2">
        <v>4.3381810948139998</v>
      </c>
      <c r="AF348" s="2">
        <v>-7.7093069998923625E-6</v>
      </c>
      <c r="AH348" s="1">
        <v>-1.7770796403718108E-6</v>
      </c>
      <c r="AJ348" s="2">
        <v>4.5603667922759996</v>
      </c>
      <c r="AL348" s="2">
        <v>0.22217798815499989</v>
      </c>
      <c r="AN348" s="1">
        <v>5.1214457965486689E-2</v>
      </c>
    </row>
    <row r="350" spans="1:40" x14ac:dyDescent="0.2">
      <c r="B350" t="s">
        <v>264</v>
      </c>
    </row>
    <row r="351" spans="1:40" x14ac:dyDescent="0.2">
      <c r="A351" t="s">
        <v>661</v>
      </c>
      <c r="B351" t="s">
        <v>265</v>
      </c>
      <c r="D351" s="2">
        <v>4.8026557430290007</v>
      </c>
      <c r="F351" s="2">
        <v>4.796530243856</v>
      </c>
      <c r="H351" s="2">
        <v>-6.1254991730006481E-3</v>
      </c>
      <c r="J351" s="1">
        <v>-1.2754399858644332E-3</v>
      </c>
      <c r="L351" s="2">
        <v>4.8026812721840004</v>
      </c>
      <c r="N351" s="2">
        <v>2.5529154999759385E-5</v>
      </c>
      <c r="P351" s="1">
        <v>5.3156329259732301E-6</v>
      </c>
      <c r="R351" s="2">
        <v>4.8031112098569997</v>
      </c>
      <c r="T351" s="2">
        <v>4.5546682799901816E-4</v>
      </c>
      <c r="V351" s="1">
        <v>9.4836451407145521E-5</v>
      </c>
      <c r="X351" s="2">
        <v>4.799131613318</v>
      </c>
      <c r="Z351" s="2">
        <v>-3.5241297110006897E-3</v>
      </c>
      <c r="AB351" s="1">
        <v>-7.3378769988165888E-4</v>
      </c>
      <c r="AD351" s="2">
        <v>4.8025151596520006</v>
      </c>
      <c r="AF351" s="2">
        <v>-1.4058337700006973E-4</v>
      </c>
      <c r="AH351" s="1">
        <v>-2.927200793105458E-5</v>
      </c>
      <c r="AJ351" s="2">
        <v>4.8409339199649999</v>
      </c>
      <c r="AL351" s="2">
        <v>3.827817693599922E-2</v>
      </c>
      <c r="AN351" s="1">
        <v>7.9702104385806858E-3</v>
      </c>
    </row>
    <row r="352" spans="1:40" x14ac:dyDescent="0.2">
      <c r="A352" t="s">
        <v>662</v>
      </c>
      <c r="B352" t="s">
        <v>266</v>
      </c>
      <c r="D352" s="2">
        <v>6.1015210878039996</v>
      </c>
      <c r="F352" s="2">
        <v>6.1019516804179998</v>
      </c>
      <c r="H352" s="2">
        <v>4.3059261400024695E-4</v>
      </c>
      <c r="J352" s="1">
        <v>7.0571355536398173E-5</v>
      </c>
      <c r="L352" s="2">
        <v>6.1015309252660002</v>
      </c>
      <c r="N352" s="2">
        <v>9.8374620005614588E-6</v>
      </c>
      <c r="P352" s="1">
        <v>1.6122966484906575E-6</v>
      </c>
      <c r="R352" s="2">
        <v>6.1017548456340007</v>
      </c>
      <c r="T352" s="2">
        <v>2.3375783000112449E-4</v>
      </c>
      <c r="V352" s="1">
        <v>3.8311402458047777E-5</v>
      </c>
      <c r="X352" s="2">
        <v>6.131808329469</v>
      </c>
      <c r="Z352" s="2">
        <v>3.0287241665000408E-2</v>
      </c>
      <c r="AB352" s="1">
        <v>4.963883797032176E-3</v>
      </c>
      <c r="AD352" s="2">
        <v>6.101466804897</v>
      </c>
      <c r="AF352" s="2">
        <v>-5.4282906999603142E-5</v>
      </c>
      <c r="AH352" s="1">
        <v>-8.8966187641482235E-6</v>
      </c>
      <c r="AJ352" s="2">
        <v>6.1137756654690003</v>
      </c>
      <c r="AL352" s="2">
        <v>1.225457766500071E-2</v>
      </c>
      <c r="AN352" s="1">
        <v>2.0084463347173741E-3</v>
      </c>
    </row>
    <row r="353" spans="1:40" x14ac:dyDescent="0.2">
      <c r="A353" t="s">
        <v>663</v>
      </c>
      <c r="B353" t="s">
        <v>267</v>
      </c>
      <c r="D353" s="2">
        <v>5.5372708093209999</v>
      </c>
      <c r="F353" s="2">
        <v>5.5837910014399998</v>
      </c>
      <c r="H353" s="2">
        <v>4.6520192118999937E-2</v>
      </c>
      <c r="J353" s="1">
        <v>8.4012853481342398E-3</v>
      </c>
      <c r="L353" s="2">
        <v>5.5372860315469996</v>
      </c>
      <c r="N353" s="2">
        <v>1.5222225999700356E-5</v>
      </c>
      <c r="P353" s="1">
        <v>2.7490484976960988E-6</v>
      </c>
      <c r="R353" s="2">
        <v>5.5376442969239994</v>
      </c>
      <c r="T353" s="2">
        <v>3.7348760299948935E-4</v>
      </c>
      <c r="V353" s="1">
        <v>6.7449762863465185E-5</v>
      </c>
      <c r="X353" s="2">
        <v>5.6500929812949998</v>
      </c>
      <c r="Z353" s="2">
        <v>0.11282217197399991</v>
      </c>
      <c r="AB353" s="1">
        <v>2.0375050428106941E-2</v>
      </c>
      <c r="AD353" s="2">
        <v>5.5371867910999999</v>
      </c>
      <c r="AF353" s="2">
        <v>-8.4018221000015103E-5</v>
      </c>
      <c r="AH353" s="1">
        <v>-1.5173218701636469E-5</v>
      </c>
      <c r="AJ353" s="2">
        <v>5.6990606545110003</v>
      </c>
      <c r="AL353" s="2">
        <v>0.16178984519000039</v>
      </c>
      <c r="AN353" s="1">
        <v>2.92183371125097E-2</v>
      </c>
    </row>
    <row r="354" spans="1:40" x14ac:dyDescent="0.2">
      <c r="A354" t="s">
        <v>664</v>
      </c>
      <c r="B354" t="s">
        <v>268</v>
      </c>
      <c r="D354" s="2">
        <v>5.6274674392630004</v>
      </c>
      <c r="F354" s="2">
        <v>5.6778160423899999</v>
      </c>
      <c r="H354" s="2">
        <v>5.0348603126999514E-2</v>
      </c>
      <c r="J354" s="1">
        <v>8.9469381512038391E-3</v>
      </c>
      <c r="L354" s="2">
        <v>5.6274674392630004</v>
      </c>
      <c r="N354" s="2">
        <v>0</v>
      </c>
      <c r="P354" s="1">
        <v>0</v>
      </c>
      <c r="R354" s="2">
        <v>5.6274674392630004</v>
      </c>
      <c r="T354" s="2">
        <v>0</v>
      </c>
      <c r="V354" s="1">
        <v>0</v>
      </c>
      <c r="X354" s="2">
        <v>5.7218710701260003</v>
      </c>
      <c r="Z354" s="2">
        <v>9.4403630862999854E-2</v>
      </c>
      <c r="AB354" s="1">
        <v>1.6775509033485122E-2</v>
      </c>
      <c r="AD354" s="2">
        <v>5.6274674392630004</v>
      </c>
      <c r="AF354" s="2">
        <v>0</v>
      </c>
      <c r="AH354" s="1">
        <v>0</v>
      </c>
      <c r="AJ354" s="2">
        <v>5.7785132486429998</v>
      </c>
      <c r="AL354" s="2">
        <v>0.15104580937999934</v>
      </c>
      <c r="AN354" s="1">
        <v>2.6840814453433962E-2</v>
      </c>
    </row>
    <row r="355" spans="1:40" x14ac:dyDescent="0.2">
      <c r="A355" t="s">
        <v>665</v>
      </c>
      <c r="B355" t="s">
        <v>269</v>
      </c>
      <c r="D355" s="2">
        <v>5.3599127108880005</v>
      </c>
      <c r="F355" s="2">
        <v>5.3917415520740004</v>
      </c>
      <c r="H355" s="2">
        <v>3.1828841185999934E-2</v>
      </c>
      <c r="J355" s="1">
        <v>5.9383133462870726E-3</v>
      </c>
      <c r="L355" s="2">
        <v>5.3599064537030001</v>
      </c>
      <c r="N355" s="2">
        <v>-6.2571850003578788E-6</v>
      </c>
      <c r="P355" s="1">
        <v>-1.1674042727686929E-6</v>
      </c>
      <c r="R355" s="2">
        <v>5.3598818050100006</v>
      </c>
      <c r="T355" s="2">
        <v>-3.0905877999920506E-5</v>
      </c>
      <c r="V355" s="1">
        <v>-5.7661159177348229E-6</v>
      </c>
      <c r="X355" s="2">
        <v>5.4298684578419998</v>
      </c>
      <c r="Z355" s="2">
        <v>6.9955746953999309E-2</v>
      </c>
      <c r="AB355" s="1">
        <v>1.3051657877168941E-2</v>
      </c>
      <c r="AD355" s="2">
        <v>5.3599470150829998</v>
      </c>
      <c r="AF355" s="2">
        <v>3.4304194999279503E-5</v>
      </c>
      <c r="AH355" s="1">
        <v>6.4001406085578159E-6</v>
      </c>
      <c r="AJ355" s="2">
        <v>5.4630976924079997</v>
      </c>
      <c r="AL355" s="2">
        <v>0.10318498151999922</v>
      </c>
      <c r="AN355" s="1">
        <v>1.9251242899980755E-2</v>
      </c>
    </row>
    <row r="356" spans="1:40" x14ac:dyDescent="0.2">
      <c r="A356" t="s">
        <v>666</v>
      </c>
      <c r="B356" t="s">
        <v>270</v>
      </c>
      <c r="D356" s="2">
        <v>5.1776014486620001</v>
      </c>
      <c r="F356" s="2">
        <v>5.1753363128799998</v>
      </c>
      <c r="H356" s="2">
        <v>-2.2651357820002715E-3</v>
      </c>
      <c r="J356" s="1">
        <v>-4.3748747454975119E-4</v>
      </c>
      <c r="L356" s="2">
        <v>5.1776285190399998</v>
      </c>
      <c r="N356" s="2">
        <v>2.7070377999649509E-5</v>
      </c>
      <c r="P356" s="1">
        <v>5.2283626439893429E-6</v>
      </c>
      <c r="R356" s="2">
        <v>5.1782553135839997</v>
      </c>
      <c r="T356" s="2">
        <v>6.5386492199959179E-4</v>
      </c>
      <c r="V356" s="1">
        <v>1.2628722555857675E-4</v>
      </c>
      <c r="X356" s="2">
        <v>5.2150580013210002</v>
      </c>
      <c r="Z356" s="2">
        <v>3.7456552659000053E-2</v>
      </c>
      <c r="AB356" s="1">
        <v>7.2343445184796145E-3</v>
      </c>
      <c r="AD356" s="2">
        <v>5.1774520547510008</v>
      </c>
      <c r="AF356" s="2">
        <v>-1.4939391099932919E-4</v>
      </c>
      <c r="AH356" s="1">
        <v>-2.8853883884387373E-5</v>
      </c>
      <c r="AJ356" s="2">
        <v>5.2661287436030007</v>
      </c>
      <c r="AL356" s="2">
        <v>8.8527294941000534E-2</v>
      </c>
      <c r="AN356" s="1">
        <v>1.7098128509655339E-2</v>
      </c>
    </row>
    <row r="357" spans="1:40" x14ac:dyDescent="0.2">
      <c r="A357" t="s">
        <v>667</v>
      </c>
      <c r="B357" t="s">
        <v>271</v>
      </c>
      <c r="D357" s="2">
        <v>4.9339388802280002</v>
      </c>
      <c r="F357" s="2">
        <v>4.9340126401950002</v>
      </c>
      <c r="H357" s="2">
        <v>7.3759966999986659E-5</v>
      </c>
      <c r="J357" s="1">
        <v>1.4949509669762705E-5</v>
      </c>
      <c r="L357" s="2">
        <v>4.9339452794729999</v>
      </c>
      <c r="N357" s="2">
        <v>6.3992449996774781E-6</v>
      </c>
      <c r="P357" s="1">
        <v>1.296985056973743E-6</v>
      </c>
      <c r="R357" s="2">
        <v>4.933973471322</v>
      </c>
      <c r="T357" s="2">
        <v>3.4591093999836175E-5</v>
      </c>
      <c r="V357" s="1">
        <v>7.0108476897544585E-6</v>
      </c>
      <c r="X357" s="2">
        <v>4.9302961672090007</v>
      </c>
      <c r="Z357" s="2">
        <v>-3.6427130189995438E-3</v>
      </c>
      <c r="AB357" s="1">
        <v>-7.3829715110520621E-4</v>
      </c>
      <c r="AD357" s="2">
        <v>4.9339037915880004</v>
      </c>
      <c r="AF357" s="2">
        <v>-3.5088639999791837E-5</v>
      </c>
      <c r="AH357" s="1">
        <v>-7.1116892307693873E-6</v>
      </c>
      <c r="AJ357" s="2">
        <v>4.9190995606280001</v>
      </c>
      <c r="AL357" s="2">
        <v>-1.4839319600000067E-2</v>
      </c>
      <c r="AN357" s="1">
        <v>-3.0076010182181934E-3</v>
      </c>
    </row>
    <row r="358" spans="1:40" x14ac:dyDescent="0.2">
      <c r="A358" t="s">
        <v>668</v>
      </c>
      <c r="B358" t="s">
        <v>272</v>
      </c>
      <c r="D358" s="2">
        <v>4.1598995803810004</v>
      </c>
      <c r="F358" s="2">
        <v>4.1972873713399999</v>
      </c>
      <c r="H358" s="2">
        <v>3.7387790958999467E-2</v>
      </c>
      <c r="J358" s="1">
        <v>8.9876667060254292E-3</v>
      </c>
      <c r="L358" s="2">
        <v>4.1598995803810004</v>
      </c>
      <c r="N358" s="2">
        <v>0</v>
      </c>
      <c r="P358" s="1">
        <v>0</v>
      </c>
      <c r="R358" s="2">
        <v>4.1598995803810004</v>
      </c>
      <c r="T358" s="2">
        <v>0</v>
      </c>
      <c r="V358" s="1">
        <v>0</v>
      </c>
      <c r="X358" s="2">
        <v>4.2300016884299998</v>
      </c>
      <c r="Z358" s="2">
        <v>7.0102108048999412E-2</v>
      </c>
      <c r="AB358" s="1">
        <v>1.6851875074008118E-2</v>
      </c>
      <c r="AD358" s="2">
        <v>4.1598995803810004</v>
      </c>
      <c r="AF358" s="2">
        <v>0</v>
      </c>
      <c r="AH358" s="1">
        <v>0</v>
      </c>
      <c r="AJ358" s="2">
        <v>4.2720629532589998</v>
      </c>
      <c r="AL358" s="2">
        <v>0.11216337287799938</v>
      </c>
      <c r="AN358" s="1">
        <v>2.6963000118316909E-2</v>
      </c>
    </row>
    <row r="359" spans="1:40" x14ac:dyDescent="0.2">
      <c r="A359" t="s">
        <v>669</v>
      </c>
      <c r="B359" t="s">
        <v>273</v>
      </c>
      <c r="D359" s="2">
        <v>5.4187381248479998</v>
      </c>
      <c r="F359" s="2">
        <v>5.4198401634069997</v>
      </c>
      <c r="H359" s="2">
        <v>1.1020385589999293E-3</v>
      </c>
      <c r="J359" s="1">
        <v>2.0337549695314763E-4</v>
      </c>
      <c r="L359" s="2">
        <v>5.418772472753</v>
      </c>
      <c r="N359" s="2">
        <v>3.4347905000231549E-5</v>
      </c>
      <c r="P359" s="1">
        <v>6.3387276168093173E-6</v>
      </c>
      <c r="R359" s="2">
        <v>5.4193151973260001</v>
      </c>
      <c r="T359" s="2">
        <v>5.770724780003178E-4</v>
      </c>
      <c r="V359" s="1">
        <v>1.0649573105482103E-4</v>
      </c>
      <c r="X359" s="2">
        <v>5.4596866037600007</v>
      </c>
      <c r="Z359" s="2">
        <v>4.094847891200093E-2</v>
      </c>
      <c r="AB359" s="1">
        <v>7.5568292780617751E-3</v>
      </c>
      <c r="AD359" s="2">
        <v>5.4185490461689998</v>
      </c>
      <c r="AF359" s="2">
        <v>-1.8907867899997655E-4</v>
      </c>
      <c r="AH359" s="1">
        <v>-3.4893488971711536E-5</v>
      </c>
      <c r="AJ359" s="2">
        <v>5.5138618470980001</v>
      </c>
      <c r="AL359" s="2">
        <v>9.512372225000032E-2</v>
      </c>
      <c r="AN359" s="1">
        <v>1.7554589289673159E-2</v>
      </c>
    </row>
    <row r="360" spans="1:40" x14ac:dyDescent="0.2">
      <c r="A360" t="s">
        <v>670</v>
      </c>
      <c r="B360" t="s">
        <v>274</v>
      </c>
      <c r="D360" s="2">
        <v>5.5488811931370003</v>
      </c>
      <c r="F360" s="2">
        <v>5.5539507986179997</v>
      </c>
      <c r="H360" s="2">
        <v>5.0696054809993285E-3</v>
      </c>
      <c r="J360" s="1">
        <v>9.1362660409264977E-4</v>
      </c>
      <c r="L360" s="2">
        <v>5.5488507690289994</v>
      </c>
      <c r="N360" s="2">
        <v>-3.0424108000914885E-5</v>
      </c>
      <c r="P360" s="1">
        <v>-5.4829265471648965E-6</v>
      </c>
      <c r="R360" s="2">
        <v>5.5482207431969996</v>
      </c>
      <c r="T360" s="2">
        <v>-6.6044994000069579E-4</v>
      </c>
      <c r="V360" s="1">
        <v>-1.1902398285577953E-4</v>
      </c>
      <c r="X360" s="2">
        <v>5.581546035243</v>
      </c>
      <c r="Z360" s="2">
        <v>3.2664842105999625E-2</v>
      </c>
      <c r="AB360" s="1">
        <v>5.8867438261969544E-3</v>
      </c>
      <c r="AD360" s="2">
        <v>5.5490489546089998</v>
      </c>
      <c r="AF360" s="2">
        <v>1.6776147199948355E-4</v>
      </c>
      <c r="AH360" s="1">
        <v>3.0233386904548483E-5</v>
      </c>
      <c r="AJ360" s="2">
        <v>5.565645160081</v>
      </c>
      <c r="AL360" s="2">
        <v>1.676396694399962E-2</v>
      </c>
      <c r="AN360" s="1">
        <v>3.0211436072435155E-3</v>
      </c>
    </row>
    <row r="362" spans="1:40" x14ac:dyDescent="0.2">
      <c r="B362" t="s">
        <v>275</v>
      </c>
    </row>
    <row r="363" spans="1:40" x14ac:dyDescent="0.2">
      <c r="A363" t="s">
        <v>671</v>
      </c>
      <c r="B363" t="s">
        <v>276</v>
      </c>
      <c r="D363" s="2">
        <v>5.7827192113399999</v>
      </c>
      <c r="F363" s="2">
        <v>5.877608479229</v>
      </c>
      <c r="H363" s="2">
        <v>9.4889267889000095E-2</v>
      </c>
      <c r="J363" s="1">
        <v>1.6409108659974497E-2</v>
      </c>
      <c r="L363" s="2">
        <v>5.7827205254229996</v>
      </c>
      <c r="N363" s="2">
        <v>1.3140829997482228E-6</v>
      </c>
      <c r="P363" s="1">
        <v>2.2724309303679941E-7</v>
      </c>
      <c r="R363" s="2">
        <v>5.7827700725159996</v>
      </c>
      <c r="T363" s="2">
        <v>5.0861175999727948E-5</v>
      </c>
      <c r="V363" s="1">
        <v>8.7953736193845299E-6</v>
      </c>
      <c r="X363" s="2">
        <v>5.9506299844730002</v>
      </c>
      <c r="Z363" s="2">
        <v>0.16791077313300029</v>
      </c>
      <c r="AB363" s="1">
        <v>2.9036646428158699E-2</v>
      </c>
      <c r="AD363" s="2">
        <v>5.7827119231080006</v>
      </c>
      <c r="AF363" s="2">
        <v>-7.2882319992473299E-6</v>
      </c>
      <c r="AH363" s="1">
        <v>-1.2603468598224511E-6</v>
      </c>
      <c r="AJ363" s="2">
        <v>6.0732666664110004</v>
      </c>
      <c r="AL363" s="2">
        <v>0.29054745507100055</v>
      </c>
      <c r="AN363" s="1">
        <v>5.0244088369574058E-2</v>
      </c>
    </row>
    <row r="364" spans="1:40" x14ac:dyDescent="0.2">
      <c r="A364" t="s">
        <v>672</v>
      </c>
      <c r="B364" t="s">
        <v>277</v>
      </c>
      <c r="D364" s="2">
        <v>9.3988928291970009</v>
      </c>
      <c r="F364" s="2">
        <v>9.4824086545199986</v>
      </c>
      <c r="H364" s="2">
        <v>8.3515825322997728E-2</v>
      </c>
      <c r="J364" s="1">
        <v>8.8857088638740166E-3</v>
      </c>
      <c r="L364" s="2">
        <v>9.3988928291970009</v>
      </c>
      <c r="N364" s="2">
        <v>0</v>
      </c>
      <c r="P364" s="1">
        <v>0</v>
      </c>
      <c r="R364" s="2">
        <v>9.3988928291970009</v>
      </c>
      <c r="T364" s="2">
        <v>0</v>
      </c>
      <c r="V364" s="1">
        <v>0</v>
      </c>
      <c r="X364" s="2">
        <v>9.5554850016779991</v>
      </c>
      <c r="Z364" s="2">
        <v>0.15659217248099822</v>
      </c>
      <c r="AB364" s="1">
        <v>1.6660704119803943E-2</v>
      </c>
      <c r="AD364" s="2">
        <v>9.3988928291970009</v>
      </c>
      <c r="AF364" s="2">
        <v>0</v>
      </c>
      <c r="AH364" s="1">
        <v>0</v>
      </c>
      <c r="AJ364" s="2">
        <v>9.6494403051660012</v>
      </c>
      <c r="AL364" s="2">
        <v>0.25054747596900029</v>
      </c>
      <c r="AN364" s="1">
        <v>2.6657126591622806E-2</v>
      </c>
    </row>
    <row r="365" spans="1:40" x14ac:dyDescent="0.2">
      <c r="A365" t="s">
        <v>673</v>
      </c>
      <c r="B365" t="s">
        <v>278</v>
      </c>
      <c r="D365" s="2">
        <v>5.4194427203749997</v>
      </c>
      <c r="F365" s="2">
        <v>5.414778091234</v>
      </c>
      <c r="H365" s="2">
        <v>-4.6646291409997431E-3</v>
      </c>
      <c r="J365" s="1">
        <v>-8.6072118143486404E-4</v>
      </c>
      <c r="L365" s="2">
        <v>5.4194441164300002</v>
      </c>
      <c r="N365" s="2">
        <v>1.3960550004910033E-6</v>
      </c>
      <c r="P365" s="1">
        <v>2.5760120966725578E-7</v>
      </c>
      <c r="R365" s="2">
        <v>5.4194039366439997</v>
      </c>
      <c r="T365" s="2">
        <v>-3.8783731000080479E-5</v>
      </c>
      <c r="V365" s="1">
        <v>-7.15640574154769E-6</v>
      </c>
      <c r="X365" s="2">
        <v>5.4394363575769997</v>
      </c>
      <c r="Z365" s="2">
        <v>1.9993637201999981E-2</v>
      </c>
      <c r="AB365" s="1">
        <v>3.6892422770392372E-3</v>
      </c>
      <c r="AD365" s="2">
        <v>5.4194351531349998</v>
      </c>
      <c r="AF365" s="2">
        <v>-7.5672399999504592E-6</v>
      </c>
      <c r="AH365" s="1">
        <v>-1.3963133093926014E-6</v>
      </c>
      <c r="AJ365" s="2">
        <v>5.4171276354040003</v>
      </c>
      <c r="AL365" s="2">
        <v>-2.3150849709994148E-3</v>
      </c>
      <c r="AN365" s="1">
        <v>-4.2718137093609174E-4</v>
      </c>
    </row>
    <row r="366" spans="1:40" x14ac:dyDescent="0.2">
      <c r="A366" t="s">
        <v>674</v>
      </c>
      <c r="B366" t="s">
        <v>279</v>
      </c>
      <c r="D366" s="2">
        <v>7.241572065293</v>
      </c>
      <c r="F366" s="2">
        <v>7.3060976695319999</v>
      </c>
      <c r="H366" s="2">
        <v>6.452560423899989E-2</v>
      </c>
      <c r="J366" s="1">
        <v>8.9104414976762542E-3</v>
      </c>
      <c r="L366" s="2">
        <v>7.241572065293</v>
      </c>
      <c r="N366" s="2">
        <v>0</v>
      </c>
      <c r="P366" s="1">
        <v>0</v>
      </c>
      <c r="R366" s="2">
        <v>7.241572065293</v>
      </c>
      <c r="T366" s="2">
        <v>0</v>
      </c>
      <c r="V366" s="1">
        <v>0</v>
      </c>
      <c r="X366" s="2">
        <v>7.3625575732420003</v>
      </c>
      <c r="Z366" s="2">
        <v>0.12098550794900031</v>
      </c>
      <c r="AB366" s="1">
        <v>1.670707780826388E-2</v>
      </c>
      <c r="AD366" s="2">
        <v>7.241572065293</v>
      </c>
      <c r="AF366" s="2">
        <v>0</v>
      </c>
      <c r="AH366" s="1">
        <v>0</v>
      </c>
      <c r="AJ366" s="2">
        <v>7.4351488780110007</v>
      </c>
      <c r="AL366" s="2">
        <v>0.19357681271800065</v>
      </c>
      <c r="AN366" s="1">
        <v>2.6731324493166991E-2</v>
      </c>
    </row>
    <row r="367" spans="1:40" x14ac:dyDescent="0.2">
      <c r="A367" t="s">
        <v>675</v>
      </c>
      <c r="B367" t="s">
        <v>280</v>
      </c>
      <c r="D367" s="2">
        <v>5.8863453797199998</v>
      </c>
      <c r="F367" s="2">
        <v>5.89310024124</v>
      </c>
      <c r="H367" s="2">
        <v>6.7548615200001549E-3</v>
      </c>
      <c r="J367" s="1">
        <v>1.1475476011435586E-3</v>
      </c>
      <c r="L367" s="2">
        <v>5.8863417579790003</v>
      </c>
      <c r="N367" s="2">
        <v>-3.621740999548706E-6</v>
      </c>
      <c r="P367" s="1">
        <v>-6.152783715387397E-7</v>
      </c>
      <c r="R367" s="2">
        <v>5.886220265855</v>
      </c>
      <c r="T367" s="2">
        <v>-1.2511386499980404E-4</v>
      </c>
      <c r="V367" s="1">
        <v>-2.125493101897385E-5</v>
      </c>
      <c r="X367" s="2">
        <v>5.9092149813879997</v>
      </c>
      <c r="Z367" s="2">
        <v>2.2869601667999895E-2</v>
      </c>
      <c r="AB367" s="1">
        <v>3.8851953449404544E-3</v>
      </c>
      <c r="AD367" s="2">
        <v>5.8863654383139998</v>
      </c>
      <c r="AF367" s="2">
        <v>2.0058594000005314E-5</v>
      </c>
      <c r="AH367" s="1">
        <v>3.4076481596055202E-6</v>
      </c>
      <c r="AJ367" s="2">
        <v>5.9653798960870006</v>
      </c>
      <c r="AL367" s="2">
        <v>7.9034516367000762E-2</v>
      </c>
      <c r="AN367" s="1">
        <v>1.3426754848482957E-2</v>
      </c>
    </row>
    <row r="368" spans="1:40" x14ac:dyDescent="0.2">
      <c r="A368" t="s">
        <v>676</v>
      </c>
      <c r="B368" t="s">
        <v>281</v>
      </c>
      <c r="D368" s="2">
        <v>6.0383440911579997</v>
      </c>
      <c r="F368" s="2">
        <v>6.0676240055520001</v>
      </c>
      <c r="H368" s="2">
        <v>2.927991439400035E-2</v>
      </c>
      <c r="J368" s="1">
        <v>4.8489973330395637E-3</v>
      </c>
      <c r="L368" s="2">
        <v>6.0383371106160002</v>
      </c>
      <c r="N368" s="2">
        <v>-6.9805419995461193E-6</v>
      </c>
      <c r="P368" s="1">
        <v>-1.1560358095140336E-6</v>
      </c>
      <c r="R368" s="2">
        <v>6.0383003243209998</v>
      </c>
      <c r="T368" s="2">
        <v>-4.376683699991446E-5</v>
      </c>
      <c r="V368" s="1">
        <v>-7.2481521985477152E-6</v>
      </c>
      <c r="X368" s="2">
        <v>6.1170946442540002</v>
      </c>
      <c r="Z368" s="2">
        <v>7.8750553096000431E-2</v>
      </c>
      <c r="AB368" s="1">
        <v>1.3041746529701009E-2</v>
      </c>
      <c r="AD368" s="2">
        <v>6.0383823786500006</v>
      </c>
      <c r="AF368" s="2">
        <v>3.8287492000854684E-5</v>
      </c>
      <c r="AH368" s="1">
        <v>6.3407270971721193E-6</v>
      </c>
      <c r="AJ368" s="2">
        <v>6.1407290115109996</v>
      </c>
      <c r="AL368" s="2">
        <v>0.10238492035299984</v>
      </c>
      <c r="AN368" s="1">
        <v>1.6955794305084895E-2</v>
      </c>
    </row>
    <row r="369" spans="1:40" x14ac:dyDescent="0.2">
      <c r="A369" t="s">
        <v>677</v>
      </c>
      <c r="B369" t="s">
        <v>282</v>
      </c>
      <c r="D369" s="2">
        <v>4.4158507375780003</v>
      </c>
      <c r="F369" s="2">
        <v>4.4473824673979996</v>
      </c>
      <c r="H369" s="2">
        <v>3.1531729819999299E-2</v>
      </c>
      <c r="J369" s="1">
        <v>7.1405787228428332E-3</v>
      </c>
      <c r="L369" s="2">
        <v>4.4158703891959998</v>
      </c>
      <c r="N369" s="2">
        <v>1.9651617999549842E-5</v>
      </c>
      <c r="P369" s="1">
        <v>4.4502450756132971E-6</v>
      </c>
      <c r="R369" s="2">
        <v>4.4163424633010004</v>
      </c>
      <c r="T369" s="2">
        <v>4.9172572300015815E-4</v>
      </c>
      <c r="V369" s="1">
        <v>1.1135469748007361E-4</v>
      </c>
      <c r="X369" s="2">
        <v>4.5190062361970007</v>
      </c>
      <c r="Z369" s="2">
        <v>0.10315549861900042</v>
      </c>
      <c r="AB369" s="1">
        <v>2.3360277497871E-2</v>
      </c>
      <c r="AD369" s="2">
        <v>4.4157422534770001</v>
      </c>
      <c r="AF369" s="2">
        <v>-1.0848410100017247E-4</v>
      </c>
      <c r="AH369" s="1">
        <v>-2.4566976432648554E-5</v>
      </c>
      <c r="AJ369" s="2">
        <v>4.5324853513759997</v>
      </c>
      <c r="AL369" s="2">
        <v>0.11663461379799944</v>
      </c>
      <c r="AN369" s="1">
        <v>2.6412716536241221E-2</v>
      </c>
    </row>
    <row r="370" spans="1:40" x14ac:dyDescent="0.2">
      <c r="A370" t="s">
        <v>678</v>
      </c>
      <c r="B370" t="s">
        <v>283</v>
      </c>
      <c r="D370" s="2">
        <v>6.7239217048319997</v>
      </c>
      <c r="F370" s="2">
        <v>6.7740233811810002</v>
      </c>
      <c r="H370" s="2">
        <v>5.0101676349000535E-2</v>
      </c>
      <c r="J370" s="1">
        <v>7.4512581419554687E-3</v>
      </c>
      <c r="L370" s="2">
        <v>6.7239631955560002</v>
      </c>
      <c r="N370" s="2">
        <v>4.1490724000503576E-5</v>
      </c>
      <c r="P370" s="1">
        <v>6.1706137908606483E-6</v>
      </c>
      <c r="R370" s="2">
        <v>6.7246087549390001</v>
      </c>
      <c r="T370" s="2">
        <v>6.870501070004309E-4</v>
      </c>
      <c r="V370" s="1">
        <v>1.021799683519065E-4</v>
      </c>
      <c r="X370" s="2">
        <v>6.8039074436680007</v>
      </c>
      <c r="Z370" s="2">
        <v>7.9985738836001019E-2</v>
      </c>
      <c r="AB370" s="1">
        <v>1.1895697532962202E-2</v>
      </c>
      <c r="AD370" s="2">
        <v>6.723693325258</v>
      </c>
      <c r="AF370" s="2">
        <v>-2.283795739996819E-4</v>
      </c>
      <c r="AH370" s="1">
        <v>-3.396523398473868E-5</v>
      </c>
      <c r="AJ370" s="2">
        <v>6.8594397193839995</v>
      </c>
      <c r="AL370" s="2">
        <v>0.13551801455199985</v>
      </c>
      <c r="AN370" s="1">
        <v>2.0154609244574156E-2</v>
      </c>
    </row>
    <row r="371" spans="1:40" x14ac:dyDescent="0.2">
      <c r="A371" t="s">
        <v>679</v>
      </c>
      <c r="B371" t="s">
        <v>284</v>
      </c>
      <c r="D371" s="2">
        <v>8.6003078203989993</v>
      </c>
      <c r="F371" s="2">
        <v>8.6769229075999998</v>
      </c>
      <c r="H371" s="2">
        <v>7.661508720100052E-2</v>
      </c>
      <c r="J371" s="1">
        <v>8.9084122104650509E-3</v>
      </c>
      <c r="L371" s="2">
        <v>8.6003078203989993</v>
      </c>
      <c r="N371" s="2">
        <v>0</v>
      </c>
      <c r="P371" s="1">
        <v>0</v>
      </c>
      <c r="R371" s="2">
        <v>8.6003078203989993</v>
      </c>
      <c r="T371" s="2">
        <v>0</v>
      </c>
      <c r="V371" s="1">
        <v>0</v>
      </c>
      <c r="X371" s="2">
        <v>8.7439611089019991</v>
      </c>
      <c r="Z371" s="2">
        <v>0.14365328850299974</v>
      </c>
      <c r="AB371" s="1">
        <v>1.6703272894752638E-2</v>
      </c>
      <c r="AD371" s="2">
        <v>8.6003078203989993</v>
      </c>
      <c r="AF371" s="2">
        <v>0</v>
      </c>
      <c r="AH371" s="1">
        <v>0</v>
      </c>
      <c r="AJ371" s="2">
        <v>8.8301530820039993</v>
      </c>
      <c r="AL371" s="2">
        <v>0.22984526160499996</v>
      </c>
      <c r="AN371" s="1">
        <v>2.6725236631627521E-2</v>
      </c>
    </row>
    <row r="372" spans="1:40" x14ac:dyDescent="0.2">
      <c r="A372" t="s">
        <v>680</v>
      </c>
      <c r="B372" t="s">
        <v>285</v>
      </c>
      <c r="D372" s="2">
        <v>9.4585021015360002</v>
      </c>
      <c r="F372" s="2">
        <v>9.542436116128</v>
      </c>
      <c r="H372" s="2">
        <v>8.3934014591999784E-2</v>
      </c>
      <c r="J372" s="1">
        <v>8.8739224975558691E-3</v>
      </c>
      <c r="L372" s="2">
        <v>9.4585021015360002</v>
      </c>
      <c r="N372" s="2">
        <v>0</v>
      </c>
      <c r="P372" s="1">
        <v>0</v>
      </c>
      <c r="R372" s="2">
        <v>9.4585021015360002</v>
      </c>
      <c r="T372" s="2">
        <v>0</v>
      </c>
      <c r="V372" s="1">
        <v>0</v>
      </c>
      <c r="X372" s="2">
        <v>9.6158783788969995</v>
      </c>
      <c r="Z372" s="2">
        <v>0.15737627736099924</v>
      </c>
      <c r="AB372" s="1">
        <v>1.6638604683022942E-2</v>
      </c>
      <c r="AD372" s="2">
        <v>9.4585021015360002</v>
      </c>
      <c r="AF372" s="2">
        <v>0</v>
      </c>
      <c r="AH372" s="1">
        <v>0</v>
      </c>
      <c r="AJ372" s="2">
        <v>9.7103041453129997</v>
      </c>
      <c r="AL372" s="2">
        <v>0.25180204377699944</v>
      </c>
      <c r="AN372" s="1">
        <v>2.6621767492773344E-2</v>
      </c>
    </row>
    <row r="373" spans="1:40" x14ac:dyDescent="0.2">
      <c r="A373" t="s">
        <v>681</v>
      </c>
      <c r="B373" t="s">
        <v>286</v>
      </c>
      <c r="D373" s="2">
        <v>4.4805194044499999</v>
      </c>
      <c r="F373" s="2">
        <v>4.4728519357919998</v>
      </c>
      <c r="H373" s="2">
        <v>-7.6674686580000539E-3</v>
      </c>
      <c r="J373" s="1">
        <v>-1.7112901353322594E-3</v>
      </c>
      <c r="L373" s="2">
        <v>4.4805181951789992</v>
      </c>
      <c r="N373" s="2">
        <v>-1.209271000668366E-6</v>
      </c>
      <c r="P373" s="1">
        <v>-2.6989527139807319E-7</v>
      </c>
      <c r="R373" s="2">
        <v>4.4805956712250001</v>
      </c>
      <c r="T373" s="2">
        <v>7.6266775000277676E-5</v>
      </c>
      <c r="V373" s="1">
        <v>1.702186021659239E-5</v>
      </c>
      <c r="X373" s="2">
        <v>4.5407509243349997</v>
      </c>
      <c r="Z373" s="2">
        <v>6.0231519884999862E-2</v>
      </c>
      <c r="AB373" s="1">
        <v>1.3442977130102063E-2</v>
      </c>
      <c r="AD373" s="2">
        <v>4.4805258785370006</v>
      </c>
      <c r="AF373" s="2">
        <v>6.4740870007184981E-6</v>
      </c>
      <c r="AH373" s="1">
        <v>1.4449411812140597E-6</v>
      </c>
      <c r="AJ373" s="2">
        <v>4.5151554108849998</v>
      </c>
      <c r="AL373" s="2">
        <v>3.4636006434999977E-2</v>
      </c>
      <c r="AN373" s="1">
        <v>7.7303551906504186E-3</v>
      </c>
    </row>
    <row r="374" spans="1:40" x14ac:dyDescent="0.2">
      <c r="A374" t="s">
        <v>682</v>
      </c>
      <c r="B374" t="s">
        <v>287</v>
      </c>
      <c r="D374" s="2">
        <v>4.641420599101</v>
      </c>
      <c r="F374" s="2">
        <v>4.6768843246239999</v>
      </c>
      <c r="H374" s="2">
        <v>3.5463725522999923E-2</v>
      </c>
      <c r="J374" s="1">
        <v>7.6407049880092568E-3</v>
      </c>
      <c r="L374" s="2">
        <v>4.6414373050760007</v>
      </c>
      <c r="N374" s="2">
        <v>1.6705975000697038E-5</v>
      </c>
      <c r="P374" s="1">
        <v>3.5993236648134903E-6</v>
      </c>
      <c r="R374" s="2">
        <v>4.6417851423150003</v>
      </c>
      <c r="T374" s="2">
        <v>3.6454321400025691E-4</v>
      </c>
      <c r="V374" s="1">
        <v>7.8541301357361475E-5</v>
      </c>
      <c r="X374" s="2">
        <v>4.7253057491539998</v>
      </c>
      <c r="Z374" s="2">
        <v>8.3885150052999791E-2</v>
      </c>
      <c r="AB374" s="1">
        <v>1.8073162787541289E-2</v>
      </c>
      <c r="AD374" s="2">
        <v>4.641328477209</v>
      </c>
      <c r="AF374" s="2">
        <v>-9.2121892000029959E-5</v>
      </c>
      <c r="AH374" s="1">
        <v>-1.9847779366919066E-5</v>
      </c>
      <c r="AJ374" s="2">
        <v>4.7619478312100005</v>
      </c>
      <c r="AL374" s="2">
        <v>0.12052723210900051</v>
      </c>
      <c r="AN374" s="1">
        <v>2.5967746196572987E-2</v>
      </c>
    </row>
    <row r="376" spans="1:40" x14ac:dyDescent="0.2">
      <c r="B376" t="s">
        <v>288</v>
      </c>
    </row>
    <row r="377" spans="1:40" x14ac:dyDescent="0.2">
      <c r="A377" t="s">
        <v>683</v>
      </c>
      <c r="B377" t="s">
        <v>289</v>
      </c>
      <c r="D377" s="2">
        <v>8.2275986208410004</v>
      </c>
      <c r="F377" s="2">
        <v>8.3002324462540003</v>
      </c>
      <c r="H377" s="2">
        <v>7.2633825412999897E-2</v>
      </c>
      <c r="J377" s="1">
        <v>8.8280710764151848E-3</v>
      </c>
      <c r="L377" s="2">
        <v>8.2275986208410004</v>
      </c>
      <c r="N377" s="2">
        <v>0</v>
      </c>
      <c r="P377" s="1">
        <v>0</v>
      </c>
      <c r="R377" s="2">
        <v>8.2275986208410004</v>
      </c>
      <c r="T377" s="2">
        <v>0</v>
      </c>
      <c r="V377" s="1">
        <v>0</v>
      </c>
      <c r="X377" s="2">
        <v>8.3637870434909996</v>
      </c>
      <c r="Z377" s="2">
        <v>0.1361884226499992</v>
      </c>
      <c r="AB377" s="1">
        <v>1.655263326835436E-2</v>
      </c>
      <c r="AD377" s="2">
        <v>8.2275986208410004</v>
      </c>
      <c r="AF377" s="2">
        <v>0</v>
      </c>
      <c r="AH377" s="1">
        <v>0</v>
      </c>
      <c r="AJ377" s="2">
        <v>8.44550009708</v>
      </c>
      <c r="AL377" s="2">
        <v>0.21790147623899969</v>
      </c>
      <c r="AN377" s="1">
        <v>2.6484213229245553E-2</v>
      </c>
    </row>
    <row r="378" spans="1:40" x14ac:dyDescent="0.2">
      <c r="A378" t="s">
        <v>684</v>
      </c>
      <c r="B378" t="s">
        <v>290</v>
      </c>
      <c r="D378" s="2">
        <v>6.0429605287340005</v>
      </c>
      <c r="F378" s="2">
        <v>6.0965667932329994</v>
      </c>
      <c r="H378" s="2">
        <v>5.3606264498998968E-2</v>
      </c>
      <c r="J378" s="1">
        <v>8.8708612680992432E-3</v>
      </c>
      <c r="L378" s="2">
        <v>6.0429605287340005</v>
      </c>
      <c r="N378" s="2">
        <v>0</v>
      </c>
      <c r="P378" s="1">
        <v>0</v>
      </c>
      <c r="R378" s="2">
        <v>6.0429605287340005</v>
      </c>
      <c r="T378" s="2">
        <v>0</v>
      </c>
      <c r="V378" s="1">
        <v>0</v>
      </c>
      <c r="X378" s="2">
        <v>6.1434722746689996</v>
      </c>
      <c r="Z378" s="2">
        <v>0.10051174593499912</v>
      </c>
      <c r="AB378" s="1">
        <v>1.663286487758283E-2</v>
      </c>
      <c r="AD378" s="2">
        <v>6.0429605287340005</v>
      </c>
      <c r="AF378" s="2">
        <v>0</v>
      </c>
      <c r="AH378" s="1">
        <v>0</v>
      </c>
      <c r="AJ378" s="2">
        <v>6.2037793222299999</v>
      </c>
      <c r="AL378" s="2">
        <v>0.16081879349599948</v>
      </c>
      <c r="AN378" s="1">
        <v>2.6612583804132672E-2</v>
      </c>
    </row>
    <row r="379" spans="1:40" x14ac:dyDescent="0.2">
      <c r="A379" t="s">
        <v>685</v>
      </c>
      <c r="B379" t="s">
        <v>291</v>
      </c>
      <c r="D379" s="2">
        <v>3.8968148058029999</v>
      </c>
      <c r="F379" s="2">
        <v>3.9314353938750002</v>
      </c>
      <c r="H379" s="2">
        <v>3.4620588072000302E-2</v>
      </c>
      <c r="J379" s="1">
        <v>8.8843298430411766E-3</v>
      </c>
      <c r="L379" s="2">
        <v>3.8968148058029999</v>
      </c>
      <c r="N379" s="2">
        <v>0</v>
      </c>
      <c r="P379" s="1">
        <v>0</v>
      </c>
      <c r="R379" s="2">
        <v>3.8968148058029999</v>
      </c>
      <c r="T379" s="2">
        <v>0</v>
      </c>
      <c r="V379" s="1">
        <v>0</v>
      </c>
      <c r="X379" s="2">
        <v>3.9617284084379998</v>
      </c>
      <c r="Z379" s="2">
        <v>6.4913602634999901E-2</v>
      </c>
      <c r="AB379" s="1">
        <v>1.6658118455702038E-2</v>
      </c>
      <c r="AD379" s="2">
        <v>3.8968148058029999</v>
      </c>
      <c r="AF379" s="2">
        <v>0</v>
      </c>
      <c r="AH379" s="1">
        <v>0</v>
      </c>
      <c r="AJ379" s="2">
        <v>4.0006765700190003</v>
      </c>
      <c r="AL379" s="2">
        <v>0.10386176421600046</v>
      </c>
      <c r="AN379" s="1">
        <v>2.6652989529123417E-2</v>
      </c>
    </row>
    <row r="380" spans="1:40" x14ac:dyDescent="0.2">
      <c r="A380" t="s">
        <v>686</v>
      </c>
      <c r="B380" t="s">
        <v>292</v>
      </c>
      <c r="D380" s="2">
        <v>7.1179702222300003</v>
      </c>
      <c r="F380" s="2">
        <v>7.1808752602680004</v>
      </c>
      <c r="H380" s="2">
        <v>6.2905038038000072E-2</v>
      </c>
      <c r="J380" s="1">
        <v>8.8374966562156324E-3</v>
      </c>
      <c r="L380" s="2">
        <v>7.1179702222300003</v>
      </c>
      <c r="N380" s="2">
        <v>0</v>
      </c>
      <c r="P380" s="1">
        <v>0</v>
      </c>
      <c r="R380" s="2">
        <v>7.1179702222300003</v>
      </c>
      <c r="T380" s="2">
        <v>0</v>
      </c>
      <c r="V380" s="1">
        <v>0</v>
      </c>
      <c r="X380" s="2">
        <v>7.2359171685520005</v>
      </c>
      <c r="Z380" s="2">
        <v>0.1179469463220002</v>
      </c>
      <c r="AB380" s="1">
        <v>1.6570306230509688E-2</v>
      </c>
      <c r="AD380" s="2">
        <v>7.1179702222300003</v>
      </c>
      <c r="AF380" s="2">
        <v>0</v>
      </c>
      <c r="AH380" s="1">
        <v>0</v>
      </c>
      <c r="AJ380" s="2">
        <v>7.3066853363450006</v>
      </c>
      <c r="AL380" s="2">
        <v>0.1887151141150003</v>
      </c>
      <c r="AN380" s="1">
        <v>2.6512489968787401E-2</v>
      </c>
    </row>
    <row r="381" spans="1:40" x14ac:dyDescent="0.2">
      <c r="A381" t="s">
        <v>687</v>
      </c>
      <c r="B381" t="s">
        <v>293</v>
      </c>
      <c r="D381" s="2">
        <v>11.818275953819999</v>
      </c>
      <c r="F381" s="2">
        <v>11.922865538989001</v>
      </c>
      <c r="H381" s="2">
        <v>0.10458958516900196</v>
      </c>
      <c r="J381" s="1">
        <v>8.8498174841818329E-3</v>
      </c>
      <c r="L381" s="2">
        <v>11.818275953819999</v>
      </c>
      <c r="N381" s="2">
        <v>0</v>
      </c>
      <c r="P381" s="1">
        <v>0</v>
      </c>
      <c r="R381" s="2">
        <v>11.818275953819999</v>
      </c>
      <c r="T381" s="2">
        <v>0</v>
      </c>
      <c r="V381" s="1">
        <v>0</v>
      </c>
      <c r="X381" s="2">
        <v>12.014381426013001</v>
      </c>
      <c r="Z381" s="2">
        <v>0.19610547219300223</v>
      </c>
      <c r="AB381" s="1">
        <v>1.6593407782936005E-2</v>
      </c>
      <c r="AD381" s="2">
        <v>11.818275953819999</v>
      </c>
      <c r="AF381" s="2">
        <v>0</v>
      </c>
      <c r="AH381" s="1">
        <v>0</v>
      </c>
      <c r="AJ381" s="2">
        <v>12.132044709327999</v>
      </c>
      <c r="AL381" s="2">
        <v>0.31376875550800065</v>
      </c>
      <c r="AN381" s="1">
        <v>2.6549452452629671E-2</v>
      </c>
    </row>
    <row r="382" spans="1:40" x14ac:dyDescent="0.2">
      <c r="A382" t="s">
        <v>688</v>
      </c>
      <c r="B382" t="s">
        <v>294</v>
      </c>
      <c r="D382" s="2">
        <v>7.9907669858280004</v>
      </c>
      <c r="F382" s="2">
        <v>8.0613361118269999</v>
      </c>
      <c r="H382" s="2">
        <v>7.056912599899956E-2</v>
      </c>
      <c r="J382" s="1">
        <v>8.8313332279813962E-3</v>
      </c>
      <c r="L382" s="2">
        <v>7.9907669858280004</v>
      </c>
      <c r="N382" s="2">
        <v>0</v>
      </c>
      <c r="P382" s="1">
        <v>0</v>
      </c>
      <c r="R382" s="2">
        <v>7.9907669858280004</v>
      </c>
      <c r="T382" s="2">
        <v>0</v>
      </c>
      <c r="V382" s="1">
        <v>0</v>
      </c>
      <c r="X382" s="2">
        <v>8.1230840970750009</v>
      </c>
      <c r="Z382" s="2">
        <v>0.13231711124700052</v>
      </c>
      <c r="AB382" s="1">
        <v>1.6558749802324496E-2</v>
      </c>
      <c r="AD382" s="2">
        <v>7.9907669858280004</v>
      </c>
      <c r="AF382" s="2">
        <v>0</v>
      </c>
      <c r="AH382" s="1">
        <v>0</v>
      </c>
      <c r="AJ382" s="2">
        <v>8.2024743638230007</v>
      </c>
      <c r="AL382" s="2">
        <v>0.21170737799500028</v>
      </c>
      <c r="AN382" s="1">
        <v>2.6493999683694099E-2</v>
      </c>
    </row>
    <row r="383" spans="1:40" x14ac:dyDescent="0.2">
      <c r="A383" t="s">
        <v>689</v>
      </c>
      <c r="B383" t="s">
        <v>295</v>
      </c>
      <c r="D383" s="2">
        <v>10.655476765923002</v>
      </c>
      <c r="F383" s="2">
        <v>10.680898988655001</v>
      </c>
      <c r="H383" s="2">
        <v>2.54222227319989E-2</v>
      </c>
      <c r="J383" s="1">
        <v>2.3858362502653134E-3</v>
      </c>
      <c r="L383" s="2">
        <v>10.655471600635</v>
      </c>
      <c r="N383" s="2">
        <v>-5.1652880017627467E-6</v>
      </c>
      <c r="P383" s="1">
        <v>-4.8475428319469642E-7</v>
      </c>
      <c r="R383" s="2">
        <v>10.655102968459001</v>
      </c>
      <c r="T383" s="2">
        <v>-3.7379746400034719E-4</v>
      </c>
      <c r="V383" s="1">
        <v>-3.5080313364839661E-5</v>
      </c>
      <c r="X383" s="2">
        <v>10.710883047424</v>
      </c>
      <c r="Z383" s="2">
        <v>5.5406281500998134E-2</v>
      </c>
      <c r="AB383" s="1">
        <v>5.1997937509649025E-3</v>
      </c>
      <c r="AD383" s="2">
        <v>10.655505742921001</v>
      </c>
      <c r="AF383" s="2">
        <v>2.8976997999308196E-5</v>
      </c>
      <c r="AH383" s="1">
        <v>2.7194464063756178E-6</v>
      </c>
      <c r="AJ383" s="2">
        <v>10.765129656176001</v>
      </c>
      <c r="AL383" s="2">
        <v>0.10965289025299896</v>
      </c>
      <c r="AN383" s="1">
        <v>1.0290754009588475E-2</v>
      </c>
    </row>
    <row r="384" spans="1:40" x14ac:dyDescent="0.2">
      <c r="A384" t="s">
        <v>690</v>
      </c>
      <c r="B384" t="s">
        <v>296</v>
      </c>
      <c r="D384" s="2">
        <v>2.9016857328130001</v>
      </c>
      <c r="F384" s="2">
        <v>2.9274080629520003</v>
      </c>
      <c r="H384" s="2">
        <v>2.572233013900016E-2</v>
      </c>
      <c r="J384" s="1">
        <v>8.8646161257663128E-3</v>
      </c>
      <c r="L384" s="2">
        <v>2.9016857328130001</v>
      </c>
      <c r="N384" s="2">
        <v>0</v>
      </c>
      <c r="P384" s="1">
        <v>0</v>
      </c>
      <c r="R384" s="2">
        <v>2.9016857328130001</v>
      </c>
      <c r="T384" s="2">
        <v>0</v>
      </c>
      <c r="V384" s="1">
        <v>0</v>
      </c>
      <c r="X384" s="2">
        <v>2.972341853544</v>
      </c>
      <c r="Z384" s="2">
        <v>7.0656120730999916E-2</v>
      </c>
      <c r="AB384" s="1">
        <v>2.4350025205004986E-2</v>
      </c>
      <c r="AD384" s="2">
        <v>2.9016857328130001</v>
      </c>
      <c r="AF384" s="2">
        <v>0</v>
      </c>
      <c r="AH384" s="1">
        <v>0</v>
      </c>
      <c r="AJ384" s="2">
        <v>3.0442160862520002</v>
      </c>
      <c r="AL384" s="2">
        <v>0.14253035343900011</v>
      </c>
      <c r="AN384" s="1">
        <v>4.9119845001555695E-2</v>
      </c>
    </row>
    <row r="385" spans="1:40" x14ac:dyDescent="0.2">
      <c r="A385" t="s">
        <v>691</v>
      </c>
      <c r="B385" t="s">
        <v>297</v>
      </c>
      <c r="D385" s="2">
        <v>4.1881978454639999</v>
      </c>
      <c r="F385" s="2">
        <v>4.2255309684640006</v>
      </c>
      <c r="H385" s="2">
        <v>3.733312300000069E-2</v>
      </c>
      <c r="J385" s="1">
        <v>8.9138871604248788E-3</v>
      </c>
      <c r="L385" s="2">
        <v>4.1881978454639999</v>
      </c>
      <c r="N385" s="2">
        <v>0</v>
      </c>
      <c r="P385" s="1">
        <v>0</v>
      </c>
      <c r="R385" s="2">
        <v>4.1881978454639999</v>
      </c>
      <c r="T385" s="2">
        <v>0</v>
      </c>
      <c r="V385" s="1">
        <v>0</v>
      </c>
      <c r="X385" s="2">
        <v>4.2581974510889999</v>
      </c>
      <c r="Z385" s="2">
        <v>6.9999605625000072E-2</v>
      </c>
      <c r="AB385" s="1">
        <v>1.6713538425796357E-2</v>
      </c>
      <c r="AD385" s="2">
        <v>4.1881978454639999</v>
      </c>
      <c r="AF385" s="2">
        <v>0</v>
      </c>
      <c r="AH385" s="1">
        <v>0</v>
      </c>
      <c r="AJ385" s="2">
        <v>4.3001972144630001</v>
      </c>
      <c r="AL385" s="2">
        <v>0.1119993689990002</v>
      </c>
      <c r="AN385" s="1">
        <v>2.6741661481035427E-2</v>
      </c>
    </row>
    <row r="386" spans="1:40" x14ac:dyDescent="0.2">
      <c r="A386" t="s">
        <v>692</v>
      </c>
      <c r="B386" t="s">
        <v>298</v>
      </c>
      <c r="D386" s="2">
        <v>4.8364333641809996</v>
      </c>
      <c r="F386" s="2">
        <v>4.8277230703549998</v>
      </c>
      <c r="H386" s="2">
        <v>-8.7102938259997487E-3</v>
      </c>
      <c r="J386" s="1">
        <v>-1.8009746377379786E-3</v>
      </c>
      <c r="L386" s="2">
        <v>4.8363889039359993</v>
      </c>
      <c r="N386" s="2">
        <v>-4.4460245000266241E-5</v>
      </c>
      <c r="P386" s="1">
        <v>-9.1927752648350876E-6</v>
      </c>
      <c r="R386" s="2">
        <v>4.8356480154219996</v>
      </c>
      <c r="T386" s="2">
        <v>-7.853487589999375E-4</v>
      </c>
      <c r="V386" s="1">
        <v>-1.6238180077415959E-4</v>
      </c>
      <c r="X386" s="2">
        <v>4.8566096593359998</v>
      </c>
      <c r="Z386" s="2">
        <v>2.017629515500019E-2</v>
      </c>
      <c r="AB386" s="1">
        <v>4.1717302060703234E-3</v>
      </c>
      <c r="AD386" s="2">
        <v>4.83667818201</v>
      </c>
      <c r="AF386" s="2">
        <v>2.4481782900043214E-4</v>
      </c>
      <c r="AH386" s="1">
        <v>5.061949799899487E-5</v>
      </c>
      <c r="AJ386" s="2">
        <v>4.9047215424220001</v>
      </c>
      <c r="AL386" s="2">
        <v>6.828817824100053E-2</v>
      </c>
      <c r="AN386" s="1">
        <v>1.4119532535431599E-2</v>
      </c>
    </row>
    <row r="387" spans="1:40" x14ac:dyDescent="0.2">
      <c r="A387" t="s">
        <v>693</v>
      </c>
      <c r="B387" t="s">
        <v>299</v>
      </c>
      <c r="D387" s="2">
        <v>6.6394450396020002</v>
      </c>
      <c r="F387" s="2">
        <v>6.6983639647919997</v>
      </c>
      <c r="H387" s="2">
        <v>5.8918925189999527E-2</v>
      </c>
      <c r="J387" s="1">
        <v>8.874073787578398E-3</v>
      </c>
      <c r="L387" s="2">
        <v>6.6394450396020002</v>
      </c>
      <c r="N387" s="2">
        <v>0</v>
      </c>
      <c r="P387" s="1">
        <v>0</v>
      </c>
      <c r="R387" s="2">
        <v>6.6394450396020002</v>
      </c>
      <c r="T387" s="2">
        <v>0</v>
      </c>
      <c r="V387" s="1">
        <v>0</v>
      </c>
      <c r="X387" s="2">
        <v>6.7499180243340007</v>
      </c>
      <c r="Z387" s="2">
        <v>0.11047298473200051</v>
      </c>
      <c r="AB387" s="1">
        <v>1.6638888351822669E-2</v>
      </c>
      <c r="AD387" s="2">
        <v>6.6394450396020002</v>
      </c>
      <c r="AF387" s="2">
        <v>0</v>
      </c>
      <c r="AH387" s="1">
        <v>0</v>
      </c>
      <c r="AJ387" s="2">
        <v>6.8162018151719996</v>
      </c>
      <c r="AL387" s="2">
        <v>0.17675677556999947</v>
      </c>
      <c r="AN387" s="1">
        <v>2.6622221362735326E-2</v>
      </c>
    </row>
    <row r="388" spans="1:40" x14ac:dyDescent="0.2">
      <c r="A388" t="s">
        <v>694</v>
      </c>
      <c r="B388" t="s">
        <v>300</v>
      </c>
      <c r="D388" s="2">
        <v>6.8703744983419996</v>
      </c>
      <c r="F388" s="2">
        <v>6.9313647990099998</v>
      </c>
      <c r="H388" s="2">
        <v>6.0990300668000152E-2</v>
      </c>
      <c r="J388" s="1">
        <v>8.8772891030494336E-3</v>
      </c>
      <c r="L388" s="2">
        <v>6.8703744983419996</v>
      </c>
      <c r="N388" s="2">
        <v>0</v>
      </c>
      <c r="P388" s="1">
        <v>0</v>
      </c>
      <c r="R388" s="2">
        <v>6.8703744983419996</v>
      </c>
      <c r="T388" s="2">
        <v>0</v>
      </c>
      <c r="V388" s="1">
        <v>0</v>
      </c>
      <c r="X388" s="2">
        <v>6.9847313120950005</v>
      </c>
      <c r="Z388" s="2">
        <v>0.11435681375300089</v>
      </c>
      <c r="AB388" s="1">
        <v>1.6644917068290552E-2</v>
      </c>
      <c r="AD388" s="2">
        <v>6.8703744983419996</v>
      </c>
      <c r="AF388" s="2">
        <v>0</v>
      </c>
      <c r="AH388" s="1">
        <v>0</v>
      </c>
      <c r="AJ388" s="2">
        <v>7.0533454003470002</v>
      </c>
      <c r="AL388" s="2">
        <v>0.18297090200500055</v>
      </c>
      <c r="AN388" s="1">
        <v>2.6631867309293865E-2</v>
      </c>
    </row>
    <row r="390" spans="1:40" x14ac:dyDescent="0.2">
      <c r="B390" t="s">
        <v>301</v>
      </c>
    </row>
    <row r="391" spans="1:40" x14ac:dyDescent="0.2">
      <c r="A391" t="s">
        <v>695</v>
      </c>
      <c r="B391" t="s">
        <v>302</v>
      </c>
      <c r="D391" s="2">
        <v>4.5764576371969996</v>
      </c>
      <c r="F391" s="2">
        <v>4.6171684858280004</v>
      </c>
      <c r="H391" s="2">
        <v>4.0710848631000829E-2</v>
      </c>
      <c r="J391" s="1">
        <v>8.8957118929949303E-3</v>
      </c>
      <c r="L391" s="2">
        <v>4.5764576371969996</v>
      </c>
      <c r="N391" s="2">
        <v>0</v>
      </c>
      <c r="P391" s="1">
        <v>0</v>
      </c>
      <c r="R391" s="2">
        <v>4.5764576371969996</v>
      </c>
      <c r="T391" s="2">
        <v>0</v>
      </c>
      <c r="V391" s="1">
        <v>0</v>
      </c>
      <c r="X391" s="2">
        <v>4.65279047838</v>
      </c>
      <c r="Z391" s="2">
        <v>7.6332841183000433E-2</v>
      </c>
      <c r="AB391" s="1">
        <v>1.6679459799337937E-2</v>
      </c>
      <c r="AD391" s="2">
        <v>4.5764576371969996</v>
      </c>
      <c r="AF391" s="2">
        <v>0</v>
      </c>
      <c r="AH391" s="1">
        <v>0</v>
      </c>
      <c r="AJ391" s="2">
        <v>4.6985901830890002</v>
      </c>
      <c r="AL391" s="2">
        <v>0.12213254589200062</v>
      </c>
      <c r="AN391" s="1">
        <v>2.6687135678765874E-2</v>
      </c>
    </row>
    <row r="392" spans="1:40" x14ac:dyDescent="0.2">
      <c r="A392" t="s">
        <v>696</v>
      </c>
      <c r="B392" t="s">
        <v>303</v>
      </c>
      <c r="D392" s="2">
        <v>8.7639814142959995</v>
      </c>
      <c r="F392" s="2">
        <v>8.841392201811999</v>
      </c>
      <c r="H392" s="2">
        <v>7.7410787515999502E-2</v>
      </c>
      <c r="J392" s="1">
        <v>8.8328333729377068E-3</v>
      </c>
      <c r="L392" s="2">
        <v>8.7639814142959995</v>
      </c>
      <c r="N392" s="2">
        <v>0</v>
      </c>
      <c r="P392" s="1">
        <v>0</v>
      </c>
      <c r="R392" s="2">
        <v>8.7639814142959995</v>
      </c>
      <c r="T392" s="2">
        <v>0</v>
      </c>
      <c r="V392" s="1">
        <v>0</v>
      </c>
      <c r="X392" s="2">
        <v>8.9091266408889993</v>
      </c>
      <c r="Z392" s="2">
        <v>0.14514522659299978</v>
      </c>
      <c r="AB392" s="1">
        <v>1.6561562574315333E-2</v>
      </c>
      <c r="AD392" s="2">
        <v>8.7639814142959995</v>
      </c>
      <c r="AF392" s="2">
        <v>0</v>
      </c>
      <c r="AH392" s="1">
        <v>0</v>
      </c>
      <c r="AJ392" s="2">
        <v>8.9962137768439998</v>
      </c>
      <c r="AL392" s="2">
        <v>0.23223236254800028</v>
      </c>
      <c r="AN392" s="1">
        <v>2.6498500118813322E-2</v>
      </c>
    </row>
    <row r="393" spans="1:40" x14ac:dyDescent="0.2">
      <c r="A393" t="s">
        <v>697</v>
      </c>
      <c r="B393" t="s">
        <v>304</v>
      </c>
      <c r="D393" s="2">
        <v>3.6961737809919999</v>
      </c>
      <c r="F393" s="2">
        <v>3.7293353267350002</v>
      </c>
      <c r="H393" s="2">
        <v>3.3161545743000342E-2</v>
      </c>
      <c r="J393" s="1">
        <v>8.9718578475767065E-3</v>
      </c>
      <c r="L393" s="2">
        <v>3.6961737809919999</v>
      </c>
      <c r="N393" s="2">
        <v>0</v>
      </c>
      <c r="P393" s="1">
        <v>0</v>
      </c>
      <c r="R393" s="2">
        <v>3.6961737809919999</v>
      </c>
      <c r="T393" s="2">
        <v>0</v>
      </c>
      <c r="V393" s="1">
        <v>0</v>
      </c>
      <c r="X393" s="2">
        <v>3.7844223975309998</v>
      </c>
      <c r="Z393" s="2">
        <v>8.8248616538999958E-2</v>
      </c>
      <c r="AB393" s="1">
        <v>2.3875667587067644E-2</v>
      </c>
      <c r="AD393" s="2">
        <v>3.6961737809919999</v>
      </c>
      <c r="AF393" s="2">
        <v>0</v>
      </c>
      <c r="AH393" s="1">
        <v>0</v>
      </c>
      <c r="AJ393" s="2">
        <v>3.8866717321159996</v>
      </c>
      <c r="AL393" s="2">
        <v>0.1904979511239997</v>
      </c>
      <c r="AN393" s="1">
        <v>5.1539230136758554E-2</v>
      </c>
    </row>
    <row r="394" spans="1:40" x14ac:dyDescent="0.2">
      <c r="A394" t="s">
        <v>698</v>
      </c>
      <c r="B394" t="s">
        <v>305</v>
      </c>
      <c r="D394" s="2">
        <v>5.3724464516910002</v>
      </c>
      <c r="F394" s="2">
        <v>5.4199016990039999</v>
      </c>
      <c r="H394" s="2">
        <v>4.745524731299966E-2</v>
      </c>
      <c r="J394" s="1">
        <v>8.8330796294978278E-3</v>
      </c>
      <c r="L394" s="2">
        <v>5.3724464516910002</v>
      </c>
      <c r="N394" s="2">
        <v>0</v>
      </c>
      <c r="P394" s="1">
        <v>0</v>
      </c>
      <c r="R394" s="2">
        <v>5.3724464516910002</v>
      </c>
      <c r="T394" s="2">
        <v>0</v>
      </c>
      <c r="V394" s="1">
        <v>0</v>
      </c>
      <c r="X394" s="2">
        <v>5.4614250404020002</v>
      </c>
      <c r="Z394" s="2">
        <v>8.8978588710999951E-2</v>
      </c>
      <c r="AB394" s="1">
        <v>1.6562024305145667E-2</v>
      </c>
      <c r="AD394" s="2">
        <v>5.3724464516910002</v>
      </c>
      <c r="AF394" s="2">
        <v>0</v>
      </c>
      <c r="AH394" s="1">
        <v>0</v>
      </c>
      <c r="AJ394" s="2">
        <v>5.514812193629</v>
      </c>
      <c r="AL394" s="2">
        <v>0.14236574193799978</v>
      </c>
      <c r="AN394" s="1">
        <v>2.6499238888307498E-2</v>
      </c>
    </row>
    <row r="395" spans="1:40" x14ac:dyDescent="0.2">
      <c r="A395" t="s">
        <v>699</v>
      </c>
      <c r="B395" t="s">
        <v>306</v>
      </c>
      <c r="D395" s="2">
        <v>2.7087939078680003</v>
      </c>
      <c r="F395" s="2">
        <v>2.732983989968</v>
      </c>
      <c r="H395" s="2">
        <v>2.4190082099999621E-2</v>
      </c>
      <c r="J395" s="1">
        <v>8.9302039663249292E-3</v>
      </c>
      <c r="L395" s="2">
        <v>2.7087939078680003</v>
      </c>
      <c r="N395" s="2">
        <v>0</v>
      </c>
      <c r="P395" s="1">
        <v>0</v>
      </c>
      <c r="R395" s="2">
        <v>2.7087939078680003</v>
      </c>
      <c r="T395" s="2">
        <v>0</v>
      </c>
      <c r="V395" s="1">
        <v>0</v>
      </c>
      <c r="X395" s="2">
        <v>2.7552250205690001</v>
      </c>
      <c r="Z395" s="2">
        <v>4.6431112700999755E-2</v>
      </c>
      <c r="AB395" s="1">
        <v>1.7140880510006798E-2</v>
      </c>
      <c r="AD395" s="2">
        <v>2.7087939078680003</v>
      </c>
      <c r="AF395" s="2">
        <v>0</v>
      </c>
      <c r="AH395" s="1">
        <v>0</v>
      </c>
      <c r="AJ395" s="2">
        <v>2.843212655881</v>
      </c>
      <c r="AL395" s="2">
        <v>0.13441874801299969</v>
      </c>
      <c r="AN395" s="1">
        <v>4.9623098908545653E-2</v>
      </c>
    </row>
    <row r="396" spans="1:40" x14ac:dyDescent="0.2">
      <c r="A396" t="s">
        <v>700</v>
      </c>
      <c r="B396" t="s">
        <v>307</v>
      </c>
      <c r="D396" s="2">
        <v>4.8973562991720003</v>
      </c>
      <c r="F396" s="2">
        <v>4.9411881360300001</v>
      </c>
      <c r="H396" s="2">
        <v>4.383183685799974E-2</v>
      </c>
      <c r="J396" s="1">
        <v>8.9501016835165578E-3</v>
      </c>
      <c r="L396" s="2">
        <v>4.8973562991720003</v>
      </c>
      <c r="N396" s="2">
        <v>0</v>
      </c>
      <c r="P396" s="1">
        <v>0</v>
      </c>
      <c r="R396" s="2">
        <v>4.8973562991720003</v>
      </c>
      <c r="T396" s="2">
        <v>0</v>
      </c>
      <c r="V396" s="1">
        <v>0</v>
      </c>
      <c r="X396" s="2">
        <v>4.9795409932819998</v>
      </c>
      <c r="Z396" s="2">
        <v>8.2184694109999512E-2</v>
      </c>
      <c r="AB396" s="1">
        <v>1.6781440656848785E-2</v>
      </c>
      <c r="AD396" s="2">
        <v>4.8973562991720003</v>
      </c>
      <c r="AF396" s="2">
        <v>0</v>
      </c>
      <c r="AH396" s="1">
        <v>0</v>
      </c>
      <c r="AJ396" s="2">
        <v>5.0288518097480006</v>
      </c>
      <c r="AL396" s="2">
        <v>0.13149551057600029</v>
      </c>
      <c r="AN396" s="1">
        <v>2.6850305050958274E-2</v>
      </c>
    </row>
    <row r="397" spans="1:40" x14ac:dyDescent="0.2">
      <c r="A397" t="s">
        <v>701</v>
      </c>
      <c r="B397" t="s">
        <v>308</v>
      </c>
      <c r="D397" s="2">
        <v>3.2472504107690003</v>
      </c>
      <c r="F397" s="2">
        <v>3.2447671666560001</v>
      </c>
      <c r="H397" s="2">
        <v>-2.4832441130002714E-3</v>
      </c>
      <c r="J397" s="1">
        <v>-7.6472208757445345E-4</v>
      </c>
      <c r="L397" s="2">
        <v>3.2472173557959998</v>
      </c>
      <c r="N397" s="2">
        <v>-3.3054973000545829E-5</v>
      </c>
      <c r="P397" s="1">
        <v>-1.01793729522442E-5</v>
      </c>
      <c r="R397" s="2">
        <v>3.2466161318209998</v>
      </c>
      <c r="T397" s="2">
        <v>-6.3427894800049955E-4</v>
      </c>
      <c r="V397" s="1">
        <v>-1.9532800608693809E-4</v>
      </c>
      <c r="X397" s="2">
        <v>3.2657117887410001</v>
      </c>
      <c r="Z397" s="2">
        <v>1.8461377971999759E-2</v>
      </c>
      <c r="AB397" s="1">
        <v>5.6852338553181718E-3</v>
      </c>
      <c r="AD397" s="2">
        <v>3.2474325214579998</v>
      </c>
      <c r="AF397" s="2">
        <v>1.8211068899942617E-4</v>
      </c>
      <c r="AH397" s="1">
        <v>5.6081504646356936E-5</v>
      </c>
      <c r="AJ397" s="2">
        <v>3.2980713630309997</v>
      </c>
      <c r="AL397" s="2">
        <v>5.0820952261999341E-2</v>
      </c>
      <c r="AN397" s="1">
        <v>1.5650456796759363E-2</v>
      </c>
    </row>
    <row r="399" spans="1:40" x14ac:dyDescent="0.2">
      <c r="B399" t="s">
        <v>309</v>
      </c>
    </row>
    <row r="400" spans="1:40" x14ac:dyDescent="0.2">
      <c r="A400" t="s">
        <v>702</v>
      </c>
      <c r="B400" t="s">
        <v>310</v>
      </c>
      <c r="D400" s="2">
        <v>5.3042485439269997</v>
      </c>
      <c r="F400" s="2">
        <v>5.3512931614400001</v>
      </c>
      <c r="H400" s="2">
        <v>4.7044617513000375E-2</v>
      </c>
      <c r="J400" s="1">
        <v>8.869233242635893E-3</v>
      </c>
      <c r="L400" s="2">
        <v>5.3042485439269997</v>
      </c>
      <c r="N400" s="2">
        <v>0</v>
      </c>
      <c r="P400" s="1">
        <v>0</v>
      </c>
      <c r="R400" s="2">
        <v>5.3042485439269997</v>
      </c>
      <c r="T400" s="2">
        <v>0</v>
      </c>
      <c r="V400" s="1">
        <v>0</v>
      </c>
      <c r="X400" s="2">
        <v>5.3924572017630004</v>
      </c>
      <c r="Z400" s="2">
        <v>8.8208657836000626E-2</v>
      </c>
      <c r="AB400" s="1">
        <v>1.6629812329777321E-2</v>
      </c>
      <c r="AD400" s="2">
        <v>5.3042485439269997</v>
      </c>
      <c r="AF400" s="2">
        <v>0</v>
      </c>
      <c r="AH400" s="1">
        <v>0</v>
      </c>
      <c r="AJ400" s="2">
        <v>5.4820217377139997</v>
      </c>
      <c r="AL400" s="2">
        <v>0.17777319378699996</v>
      </c>
      <c r="AN400" s="1">
        <v>3.3515245809990948E-2</v>
      </c>
    </row>
    <row r="401" spans="1:40" x14ac:dyDescent="0.2">
      <c r="A401" t="s">
        <v>703</v>
      </c>
      <c r="B401" t="s">
        <v>311</v>
      </c>
      <c r="D401" s="2">
        <v>12.564190754984001</v>
      </c>
      <c r="F401" s="2">
        <v>12.746264131638</v>
      </c>
      <c r="H401" s="2">
        <v>0.18207337665399947</v>
      </c>
      <c r="J401" s="1">
        <v>1.4491452748898617E-2</v>
      </c>
      <c r="L401" s="2">
        <v>12.564190754984001</v>
      </c>
      <c r="N401" s="2">
        <v>0</v>
      </c>
      <c r="P401" s="1">
        <v>0</v>
      </c>
      <c r="R401" s="2">
        <v>12.564190754984001</v>
      </c>
      <c r="T401" s="2">
        <v>0</v>
      </c>
      <c r="V401" s="1">
        <v>0</v>
      </c>
      <c r="X401" s="2">
        <v>12.876844201186</v>
      </c>
      <c r="Z401" s="2">
        <v>0.31265344620199897</v>
      </c>
      <c r="AB401" s="1">
        <v>2.488448737360778E-2</v>
      </c>
      <c r="AD401" s="2">
        <v>12.564190754984001</v>
      </c>
      <c r="AF401" s="2">
        <v>0</v>
      </c>
      <c r="AH401" s="1">
        <v>0</v>
      </c>
      <c r="AJ401" s="2">
        <v>13.265848089056</v>
      </c>
      <c r="AL401" s="2">
        <v>0.70165733407199937</v>
      </c>
      <c r="AN401" s="1">
        <v>5.5845803980146026E-2</v>
      </c>
    </row>
    <row r="402" spans="1:40" x14ac:dyDescent="0.2">
      <c r="A402" t="s">
        <v>704</v>
      </c>
      <c r="B402" t="s">
        <v>312</v>
      </c>
      <c r="D402" s="2">
        <v>7.4230135113199998</v>
      </c>
      <c r="F402" s="2">
        <v>7.4884744258359994</v>
      </c>
      <c r="H402" s="2">
        <v>6.5460914515999669E-2</v>
      </c>
      <c r="J402" s="1">
        <v>8.8186441283142781E-3</v>
      </c>
      <c r="L402" s="2">
        <v>7.4230135113199998</v>
      </c>
      <c r="N402" s="2">
        <v>0</v>
      </c>
      <c r="P402" s="1">
        <v>0</v>
      </c>
      <c r="R402" s="2">
        <v>7.4230135113199998</v>
      </c>
      <c r="T402" s="2">
        <v>0</v>
      </c>
      <c r="V402" s="1">
        <v>0</v>
      </c>
      <c r="X402" s="2">
        <v>7.5457527260379997</v>
      </c>
      <c r="Z402" s="2">
        <v>0.12273921471799998</v>
      </c>
      <c r="AB402" s="1">
        <v>1.6534957740656709E-2</v>
      </c>
      <c r="AD402" s="2">
        <v>7.4230135113199998</v>
      </c>
      <c r="AF402" s="2">
        <v>0</v>
      </c>
      <c r="AH402" s="1">
        <v>0</v>
      </c>
      <c r="AJ402" s="2">
        <v>7.6193962548689997</v>
      </c>
      <c r="AL402" s="2">
        <v>0.19638274354899998</v>
      </c>
      <c r="AN402" s="1">
        <v>2.6455932385077683E-2</v>
      </c>
    </row>
    <row r="403" spans="1:40" x14ac:dyDescent="0.2">
      <c r="A403" t="s">
        <v>705</v>
      </c>
      <c r="B403" t="s">
        <v>313</v>
      </c>
      <c r="D403" s="2">
        <v>6.284163442763</v>
      </c>
      <c r="F403" s="2">
        <v>6.3396268521570001</v>
      </c>
      <c r="H403" s="2">
        <v>5.5463409394000074E-2</v>
      </c>
      <c r="J403" s="1">
        <v>8.8259017925246871E-3</v>
      </c>
      <c r="L403" s="2">
        <v>6.284163442763</v>
      </c>
      <c r="N403" s="2">
        <v>0</v>
      </c>
      <c r="P403" s="1">
        <v>0</v>
      </c>
      <c r="R403" s="2">
        <v>6.284163442763</v>
      </c>
      <c r="T403" s="2">
        <v>0</v>
      </c>
      <c r="V403" s="1">
        <v>0</v>
      </c>
      <c r="X403" s="2">
        <v>6.3881573353770005</v>
      </c>
      <c r="Z403" s="2">
        <v>0.10399389261400049</v>
      </c>
      <c r="AB403" s="1">
        <v>1.6548565861023629E-2</v>
      </c>
      <c r="AD403" s="2">
        <v>6.284163442763</v>
      </c>
      <c r="AF403" s="2">
        <v>0</v>
      </c>
      <c r="AH403" s="1">
        <v>0</v>
      </c>
      <c r="AJ403" s="2">
        <v>6.5478839946060008</v>
      </c>
      <c r="AL403" s="2">
        <v>0.26372055184300081</v>
      </c>
      <c r="AN403" s="1">
        <v>4.1965896375070894E-2</v>
      </c>
    </row>
    <row r="404" spans="1:40" x14ac:dyDescent="0.2">
      <c r="A404" t="s">
        <v>706</v>
      </c>
      <c r="B404" t="s">
        <v>314</v>
      </c>
      <c r="D404" s="2">
        <v>6.6563261451099995</v>
      </c>
      <c r="F404" s="2">
        <v>6.7152436599310006</v>
      </c>
      <c r="H404" s="2">
        <v>5.8917514821001049E-2</v>
      </c>
      <c r="J404" s="1">
        <v>8.8513563693516113E-3</v>
      </c>
      <c r="L404" s="2">
        <v>6.6563261451099995</v>
      </c>
      <c r="N404" s="2">
        <v>0</v>
      </c>
      <c r="P404" s="1">
        <v>0</v>
      </c>
      <c r="R404" s="2">
        <v>6.6563261451099995</v>
      </c>
      <c r="T404" s="2">
        <v>0</v>
      </c>
      <c r="V404" s="1">
        <v>0</v>
      </c>
      <c r="X404" s="2">
        <v>6.7904023770339998</v>
      </c>
      <c r="Z404" s="2">
        <v>0.13407623192400031</v>
      </c>
      <c r="AB404" s="1">
        <v>2.0142677657478972E-2</v>
      </c>
      <c r="AD404" s="2">
        <v>6.6563261451099995</v>
      </c>
      <c r="AF404" s="2">
        <v>0</v>
      </c>
      <c r="AH404" s="1">
        <v>0</v>
      </c>
      <c r="AJ404" s="2">
        <v>6.9263982989779995</v>
      </c>
      <c r="AL404" s="2">
        <v>0.27007215386799999</v>
      </c>
      <c r="AN404" s="1">
        <v>4.0573756150215939E-2</v>
      </c>
    </row>
    <row r="405" spans="1:40" x14ac:dyDescent="0.2">
      <c r="A405" t="s">
        <v>707</v>
      </c>
      <c r="B405" t="s">
        <v>315</v>
      </c>
      <c r="D405" s="2">
        <v>7.5258614231240006</v>
      </c>
      <c r="F405" s="2">
        <v>7.5922448143240002</v>
      </c>
      <c r="H405" s="2">
        <v>6.6383391199999586E-2</v>
      </c>
      <c r="J405" s="1">
        <v>8.8207033677273981E-3</v>
      </c>
      <c r="L405" s="2">
        <v>7.5258614231240006</v>
      </c>
      <c r="N405" s="2">
        <v>0</v>
      </c>
      <c r="P405" s="1">
        <v>0</v>
      </c>
      <c r="R405" s="2">
        <v>7.5258614231240006</v>
      </c>
      <c r="T405" s="2">
        <v>0</v>
      </c>
      <c r="V405" s="1">
        <v>0</v>
      </c>
      <c r="X405" s="2">
        <v>7.6503302816229999</v>
      </c>
      <c r="Z405" s="2">
        <v>0.12446885849899925</v>
      </c>
      <c r="AB405" s="1">
        <v>1.6538818814356E-2</v>
      </c>
      <c r="AD405" s="2">
        <v>7.5258614231240006</v>
      </c>
      <c r="AF405" s="2">
        <v>0</v>
      </c>
      <c r="AH405" s="1">
        <v>0</v>
      </c>
      <c r="AJ405" s="2">
        <v>7.739318498896</v>
      </c>
      <c r="AL405" s="2">
        <v>0.21345707577199935</v>
      </c>
      <c r="AN405" s="1">
        <v>2.8363141940951773E-2</v>
      </c>
    </row>
    <row r="406" spans="1:40" x14ac:dyDescent="0.2">
      <c r="A406" t="s">
        <v>708</v>
      </c>
      <c r="B406" t="s">
        <v>316</v>
      </c>
      <c r="D406" s="2">
        <v>5.8322255193550001</v>
      </c>
      <c r="F406" s="2">
        <v>5.9735866728800007</v>
      </c>
      <c r="H406" s="2">
        <v>0.14136115352500056</v>
      </c>
      <c r="J406" s="1">
        <v>2.4237943655620854E-2</v>
      </c>
      <c r="L406" s="2">
        <v>5.8322255193550001</v>
      </c>
      <c r="N406" s="2">
        <v>0</v>
      </c>
      <c r="P406" s="1">
        <v>0</v>
      </c>
      <c r="R406" s="2">
        <v>5.8322255193550001</v>
      </c>
      <c r="T406" s="2">
        <v>0</v>
      </c>
      <c r="V406" s="1">
        <v>0</v>
      </c>
      <c r="X406" s="2">
        <v>6.0609748288379999</v>
      </c>
      <c r="Z406" s="2">
        <v>0.22874930948299976</v>
      </c>
      <c r="AB406" s="1">
        <v>3.9221615954984142E-2</v>
      </c>
      <c r="AD406" s="2">
        <v>5.8322255193550001</v>
      </c>
      <c r="AF406" s="2">
        <v>0</v>
      </c>
      <c r="AH406" s="1">
        <v>0</v>
      </c>
      <c r="AJ406" s="2">
        <v>6.2912427707280001</v>
      </c>
      <c r="AL406" s="2">
        <v>0.45901725137299998</v>
      </c>
      <c r="AN406" s="1">
        <v>7.870361834426523E-2</v>
      </c>
    </row>
    <row r="408" spans="1:40" x14ac:dyDescent="0.2">
      <c r="B408" t="s">
        <v>317</v>
      </c>
    </row>
    <row r="409" spans="1:40" x14ac:dyDescent="0.2">
      <c r="A409" t="s">
        <v>709</v>
      </c>
      <c r="B409" t="s">
        <v>318</v>
      </c>
      <c r="D409" s="2">
        <v>8.2977568183730011</v>
      </c>
      <c r="F409" s="2">
        <v>8.371849708629</v>
      </c>
      <c r="H409" s="2">
        <v>7.4092890255998967E-2</v>
      </c>
      <c r="J409" s="1">
        <v>8.929267496962736E-3</v>
      </c>
      <c r="L409" s="2">
        <v>8.2977568183730011</v>
      </c>
      <c r="N409" s="2">
        <v>0</v>
      </c>
      <c r="P409" s="1">
        <v>0</v>
      </c>
      <c r="R409" s="2">
        <v>8.2977568183730011</v>
      </c>
      <c r="T409" s="2">
        <v>0</v>
      </c>
      <c r="V409" s="1">
        <v>0</v>
      </c>
      <c r="X409" s="2">
        <v>8.4366809876029993</v>
      </c>
      <c r="Z409" s="2">
        <v>0.13892416922999828</v>
      </c>
      <c r="AB409" s="1">
        <v>1.6742376556805157E-2</v>
      </c>
      <c r="AD409" s="2">
        <v>8.2977568183730011</v>
      </c>
      <c r="AF409" s="2">
        <v>0</v>
      </c>
      <c r="AH409" s="1">
        <v>0</v>
      </c>
      <c r="AJ409" s="2">
        <v>8.6044739708799991</v>
      </c>
      <c r="AL409" s="2">
        <v>0.30671715250699805</v>
      </c>
      <c r="AN409" s="1">
        <v>3.6963863755064615E-2</v>
      </c>
    </row>
    <row r="410" spans="1:40" x14ac:dyDescent="0.2">
      <c r="A410" t="s">
        <v>710</v>
      </c>
      <c r="B410" t="s">
        <v>319</v>
      </c>
      <c r="D410" s="2">
        <v>5.8271244104270004</v>
      </c>
      <c r="F410" s="2">
        <v>5.878459287998</v>
      </c>
      <c r="H410" s="2">
        <v>5.1334877570999637E-2</v>
      </c>
      <c r="J410" s="1">
        <v>8.8096415925394533E-3</v>
      </c>
      <c r="L410" s="2">
        <v>5.8271244104270004</v>
      </c>
      <c r="N410" s="2">
        <v>0</v>
      </c>
      <c r="P410" s="1">
        <v>0</v>
      </c>
      <c r="R410" s="2">
        <v>5.8271244104270004</v>
      </c>
      <c r="T410" s="2">
        <v>0</v>
      </c>
      <c r="V410" s="1">
        <v>0</v>
      </c>
      <c r="X410" s="2">
        <v>5.9233773058730002</v>
      </c>
      <c r="Z410" s="2">
        <v>9.6252895445999798E-2</v>
      </c>
      <c r="AB410" s="1">
        <v>1.6518077986075911E-2</v>
      </c>
      <c r="AD410" s="2">
        <v>5.8271244104270004</v>
      </c>
      <c r="AF410" s="2">
        <v>0</v>
      </c>
      <c r="AH410" s="1">
        <v>0</v>
      </c>
      <c r="AJ410" s="2">
        <v>5.9811290431410002</v>
      </c>
      <c r="AL410" s="2">
        <v>0.15400463271399989</v>
      </c>
      <c r="AN410" s="1">
        <v>2.6428924777790137E-2</v>
      </c>
    </row>
    <row r="411" spans="1:40" x14ac:dyDescent="0.2">
      <c r="A411" t="s">
        <v>711</v>
      </c>
      <c r="B411" t="s">
        <v>320</v>
      </c>
      <c r="D411" s="2">
        <v>7.7596160439749999</v>
      </c>
      <c r="F411" s="2">
        <v>7.8284838732000006</v>
      </c>
      <c r="H411" s="2">
        <v>6.8867829225000676E-2</v>
      </c>
      <c r="J411" s="1">
        <v>8.8751593938044791E-3</v>
      </c>
      <c r="L411" s="2">
        <v>7.7596160439749999</v>
      </c>
      <c r="N411" s="2">
        <v>0</v>
      </c>
      <c r="P411" s="1">
        <v>0</v>
      </c>
      <c r="R411" s="2">
        <v>7.7596160439749999</v>
      </c>
      <c r="T411" s="2">
        <v>0</v>
      </c>
      <c r="V411" s="1">
        <v>0</v>
      </c>
      <c r="X411" s="2">
        <v>7.8887432237719999</v>
      </c>
      <c r="Z411" s="2">
        <v>0.12912717979699995</v>
      </c>
      <c r="AB411" s="1">
        <v>1.664092386339934E-2</v>
      </c>
      <c r="AD411" s="2">
        <v>7.7596160439749999</v>
      </c>
      <c r="AF411" s="2">
        <v>0</v>
      </c>
      <c r="AH411" s="1">
        <v>0</v>
      </c>
      <c r="AJ411" s="2">
        <v>7.9662195316500002</v>
      </c>
      <c r="AL411" s="2">
        <v>0.20660348767500025</v>
      </c>
      <c r="AN411" s="1">
        <v>2.6625478181413212E-2</v>
      </c>
    </row>
    <row r="412" spans="1:40" x14ac:dyDescent="0.2">
      <c r="A412" t="s">
        <v>712</v>
      </c>
      <c r="B412" t="s">
        <v>321</v>
      </c>
      <c r="D412" s="2">
        <v>11.093890306381001</v>
      </c>
      <c r="F412" s="2">
        <v>11.236812060272001</v>
      </c>
      <c r="H412" s="2">
        <v>0.14292175389100059</v>
      </c>
      <c r="J412" s="1">
        <v>1.2882924740007087E-2</v>
      </c>
      <c r="L412" s="2">
        <v>11.093890306381001</v>
      </c>
      <c r="N412" s="2">
        <v>0</v>
      </c>
      <c r="P412" s="1">
        <v>0</v>
      </c>
      <c r="R412" s="2">
        <v>11.093890306381001</v>
      </c>
      <c r="T412" s="2">
        <v>0</v>
      </c>
      <c r="V412" s="1">
        <v>0</v>
      </c>
      <c r="X412" s="2">
        <v>11.386705179066</v>
      </c>
      <c r="Z412" s="2">
        <v>0.29281487268499973</v>
      </c>
      <c r="AB412" s="1">
        <v>2.6394246256119733E-2</v>
      </c>
      <c r="AD412" s="2">
        <v>11.093890306381001</v>
      </c>
      <c r="AF412" s="2">
        <v>0</v>
      </c>
      <c r="AH412" s="1">
        <v>0</v>
      </c>
      <c r="AJ412" s="2">
        <v>11.671992626179</v>
      </c>
      <c r="AL412" s="2">
        <v>0.57810231979799909</v>
      </c>
      <c r="AN412" s="1">
        <v>5.2109972591443898E-2</v>
      </c>
    </row>
    <row r="413" spans="1:40" x14ac:dyDescent="0.2">
      <c r="A413" t="s">
        <v>713</v>
      </c>
      <c r="B413" t="s">
        <v>322</v>
      </c>
      <c r="D413" s="2">
        <v>6.3684367589119999</v>
      </c>
      <c r="F413" s="2">
        <v>6.5276878965450003</v>
      </c>
      <c r="H413" s="2">
        <v>0.15925113763300036</v>
      </c>
      <c r="J413" s="1">
        <v>2.5006315311233023E-2</v>
      </c>
      <c r="L413" s="2">
        <v>6.3684684623750005</v>
      </c>
      <c r="N413" s="2">
        <v>3.1703463000631871E-5</v>
      </c>
      <c r="P413" s="1">
        <v>4.9782174497165256E-6</v>
      </c>
      <c r="R413" s="2">
        <v>6.3689547630869994</v>
      </c>
      <c r="T413" s="2">
        <v>5.1800417499947571E-4</v>
      </c>
      <c r="V413" s="1">
        <v>8.1339297948524009E-5</v>
      </c>
      <c r="X413" s="2">
        <v>6.6219082745569997</v>
      </c>
      <c r="Z413" s="2">
        <v>0.25347151564499981</v>
      </c>
      <c r="AB413" s="1">
        <v>3.9801214213251217E-2</v>
      </c>
      <c r="AD413" s="2">
        <v>6.3682622650780001</v>
      </c>
      <c r="AF413" s="2">
        <v>-1.7449383399981144E-4</v>
      </c>
      <c r="AH413" s="1">
        <v>-2.739979065594465E-5</v>
      </c>
      <c r="AJ413" s="2">
        <v>6.8330969087630002</v>
      </c>
      <c r="AL413" s="2">
        <v>0.46466014985100035</v>
      </c>
      <c r="AN413" s="1">
        <v>7.2962984079374613E-2</v>
      </c>
    </row>
    <row r="414" spans="1:40" x14ac:dyDescent="0.2">
      <c r="A414" t="s">
        <v>714</v>
      </c>
      <c r="B414" t="s">
        <v>323</v>
      </c>
      <c r="D414" s="2">
        <v>11.463382934952</v>
      </c>
      <c r="F414" s="2">
        <v>11.477922047368999</v>
      </c>
      <c r="H414" s="2">
        <v>1.4539112416999345E-2</v>
      </c>
      <c r="J414" s="1">
        <v>1.268309058460344E-3</v>
      </c>
      <c r="L414" s="2">
        <v>11.463371044779999</v>
      </c>
      <c r="N414" s="2">
        <v>-1.1890172000761368E-5</v>
      </c>
      <c r="P414" s="1">
        <v>-1.0372306384800322E-6</v>
      </c>
      <c r="R414" s="2">
        <v>11.462786069003998</v>
      </c>
      <c r="T414" s="2">
        <v>-5.9686594800112402E-4</v>
      </c>
      <c r="V414" s="1">
        <v>-5.2067173485173575E-5</v>
      </c>
      <c r="X414" s="2">
        <v>11.486359601899</v>
      </c>
      <c r="Z414" s="2">
        <v>2.2976666947000624E-2</v>
      </c>
      <c r="AB414" s="1">
        <v>2.0043530847202594E-3</v>
      </c>
      <c r="AD414" s="2">
        <v>11.463449139471001</v>
      </c>
      <c r="AF414" s="2">
        <v>6.620451900118951E-5</v>
      </c>
      <c r="AH414" s="1">
        <v>5.7753037979156304E-6</v>
      </c>
      <c r="AJ414" s="2">
        <v>11.476403106636999</v>
      </c>
      <c r="AL414" s="2">
        <v>1.3020171684999582E-2</v>
      </c>
      <c r="AN414" s="1">
        <v>1.1358053516035754E-3</v>
      </c>
    </row>
    <row r="415" spans="1:40" x14ac:dyDescent="0.2">
      <c r="A415" t="s">
        <v>715</v>
      </c>
      <c r="B415" t="s">
        <v>324</v>
      </c>
      <c r="D415" s="2">
        <v>6.2096403676920007</v>
      </c>
      <c r="F415" s="2">
        <v>6.2648363072610005</v>
      </c>
      <c r="H415" s="2">
        <v>5.5195939568999819E-2</v>
      </c>
      <c r="J415" s="1">
        <v>8.8887497988092094E-3</v>
      </c>
      <c r="L415" s="2">
        <v>6.2096403676920007</v>
      </c>
      <c r="N415" s="2">
        <v>0</v>
      </c>
      <c r="P415" s="1">
        <v>0</v>
      </c>
      <c r="R415" s="2">
        <v>6.2096403676920007</v>
      </c>
      <c r="T415" s="2">
        <v>0</v>
      </c>
      <c r="V415" s="1">
        <v>0</v>
      </c>
      <c r="X415" s="2">
        <v>6.3131327543840001</v>
      </c>
      <c r="Z415" s="2">
        <v>0.10349238669199945</v>
      </c>
      <c r="AB415" s="1">
        <v>1.6666405872787365E-2</v>
      </c>
      <c r="AD415" s="2">
        <v>6.2096403676920007</v>
      </c>
      <c r="AF415" s="2">
        <v>0</v>
      </c>
      <c r="AH415" s="1">
        <v>0</v>
      </c>
      <c r="AJ415" s="2">
        <v>6.4279022907119998</v>
      </c>
      <c r="AL415" s="2">
        <v>0.21826192301999914</v>
      </c>
      <c r="AN415" s="1">
        <v>3.5148883042501015E-2</v>
      </c>
    </row>
    <row r="417" spans="1:40" x14ac:dyDescent="0.2">
      <c r="B417" t="s">
        <v>325</v>
      </c>
    </row>
    <row r="418" spans="1:40" x14ac:dyDescent="0.2">
      <c r="A418" t="s">
        <v>716</v>
      </c>
      <c r="B418" t="s">
        <v>326</v>
      </c>
      <c r="D418" s="2">
        <v>2.9384095761340001</v>
      </c>
      <c r="F418" s="2">
        <v>3.032334196826</v>
      </c>
      <c r="H418" s="2">
        <v>9.3924620691999916E-2</v>
      </c>
      <c r="J418" s="1">
        <v>3.1964441395394047E-2</v>
      </c>
      <c r="L418" s="2">
        <v>2.9384198667970001</v>
      </c>
      <c r="N418" s="2">
        <v>1.0290662999956623E-5</v>
      </c>
      <c r="P418" s="1">
        <v>3.5021200187809825E-6</v>
      </c>
      <c r="R418" s="2">
        <v>2.9385899637850001</v>
      </c>
      <c r="T418" s="2">
        <v>1.8038765100003573E-4</v>
      </c>
      <c r="V418" s="1">
        <v>6.1389553200873976E-5</v>
      </c>
      <c r="X418" s="2">
        <v>3.0594674577040002</v>
      </c>
      <c r="Z418" s="2">
        <v>0.12105788157000008</v>
      </c>
      <c r="AB418" s="1">
        <v>4.1198436920857451E-2</v>
      </c>
      <c r="AD418" s="2">
        <v>2.9383529138119999</v>
      </c>
      <c r="AF418" s="2">
        <v>-5.6662322000189391E-5</v>
      </c>
      <c r="AH418" s="1">
        <v>-1.9283330159418669E-5</v>
      </c>
      <c r="AJ418" s="2">
        <v>3.1862679108299998</v>
      </c>
      <c r="AL418" s="2">
        <v>0.24785833469599972</v>
      </c>
      <c r="AN418" s="1">
        <v>8.4351186679054252E-2</v>
      </c>
    </row>
    <row r="419" spans="1:40" x14ac:dyDescent="0.2">
      <c r="A419" t="s">
        <v>717</v>
      </c>
      <c r="B419" t="s">
        <v>327</v>
      </c>
      <c r="D419" s="2">
        <v>4.2306962169629996</v>
      </c>
      <c r="F419" s="2">
        <v>4.3326307226409995</v>
      </c>
      <c r="H419" s="2">
        <v>0.10193450567799989</v>
      </c>
      <c r="J419" s="1">
        <v>2.4094026243078603E-2</v>
      </c>
      <c r="L419" s="2">
        <v>4.2306962169629996</v>
      </c>
      <c r="N419" s="2">
        <v>0</v>
      </c>
      <c r="P419" s="1">
        <v>0</v>
      </c>
      <c r="R419" s="2">
        <v>4.2306962169629996</v>
      </c>
      <c r="T419" s="2">
        <v>0</v>
      </c>
      <c r="V419" s="1">
        <v>0</v>
      </c>
      <c r="X419" s="2">
        <v>4.3919208173889999</v>
      </c>
      <c r="Z419" s="2">
        <v>0.16122460042600029</v>
      </c>
      <c r="AB419" s="1">
        <v>3.810829049355266E-2</v>
      </c>
      <c r="AD419" s="2">
        <v>4.2306962169629996</v>
      </c>
      <c r="AF419" s="2">
        <v>0</v>
      </c>
      <c r="AH419" s="1">
        <v>0</v>
      </c>
      <c r="AJ419" s="2">
        <v>4.6335737999959994</v>
      </c>
      <c r="AL419" s="2">
        <v>0.40287758303299981</v>
      </c>
      <c r="AN419" s="1">
        <v>9.5227253948808696E-2</v>
      </c>
    </row>
    <row r="420" spans="1:40" x14ac:dyDescent="0.2">
      <c r="A420" t="s">
        <v>718</v>
      </c>
      <c r="B420" t="s">
        <v>328</v>
      </c>
      <c r="D420" s="2">
        <v>7.6789887370859997</v>
      </c>
      <c r="F420" s="2">
        <v>7.8162930091979996</v>
      </c>
      <c r="H420" s="2">
        <v>0.13730427211199991</v>
      </c>
      <c r="J420" s="1">
        <v>1.7880514845513857E-2</v>
      </c>
      <c r="L420" s="2">
        <v>7.6789939470619997</v>
      </c>
      <c r="N420" s="2">
        <v>5.2099759999535422E-6</v>
      </c>
      <c r="P420" s="1">
        <v>6.7847162931646765E-7</v>
      </c>
      <c r="R420" s="2">
        <v>7.6791046891639994</v>
      </c>
      <c r="T420" s="2">
        <v>1.1595207799963703E-4</v>
      </c>
      <c r="V420" s="1">
        <v>1.5099915102055246E-5</v>
      </c>
      <c r="X420" s="2">
        <v>7.8880177768240003</v>
      </c>
      <c r="Z420" s="2">
        <v>0.20902903973800058</v>
      </c>
      <c r="AB420" s="1">
        <v>2.7220907191657415E-2</v>
      </c>
      <c r="AD420" s="2">
        <v>7.6789600034020005</v>
      </c>
      <c r="AF420" s="2">
        <v>-2.8733683999249138E-5</v>
      </c>
      <c r="AH420" s="1">
        <v>-3.7418578126672591E-6</v>
      </c>
      <c r="AJ420" s="2">
        <v>8.0648921012279988</v>
      </c>
      <c r="AL420" s="2">
        <v>0.38590336414199911</v>
      </c>
      <c r="AN420" s="1">
        <v>5.0254451120401118E-2</v>
      </c>
    </row>
    <row r="421" spans="1:40" x14ac:dyDescent="0.2">
      <c r="A421" t="s">
        <v>719</v>
      </c>
      <c r="B421" t="s">
        <v>329</v>
      </c>
      <c r="D421" s="2">
        <v>2.99907290191</v>
      </c>
      <c r="F421" s="2">
        <v>3.1095672211340002</v>
      </c>
      <c r="H421" s="2">
        <v>0.11049431922400021</v>
      </c>
      <c r="J421" s="1">
        <v>3.6842825379013101E-2</v>
      </c>
      <c r="L421" s="2">
        <v>2.99907290191</v>
      </c>
      <c r="N421" s="2">
        <v>0</v>
      </c>
      <c r="P421" s="1">
        <v>0</v>
      </c>
      <c r="R421" s="2">
        <v>2.99907290191</v>
      </c>
      <c r="T421" s="2">
        <v>0</v>
      </c>
      <c r="V421" s="1">
        <v>0</v>
      </c>
      <c r="X421" s="2">
        <v>3.1538187562509998</v>
      </c>
      <c r="Z421" s="2">
        <v>0.15474585434099986</v>
      </c>
      <c r="AB421" s="1">
        <v>5.1597896884216413E-2</v>
      </c>
      <c r="AD421" s="2">
        <v>2.99907290191</v>
      </c>
      <c r="AF421" s="2">
        <v>0</v>
      </c>
      <c r="AH421" s="1">
        <v>0</v>
      </c>
      <c r="AJ421" s="2">
        <v>3.3113462327160001</v>
      </c>
      <c r="AL421" s="2">
        <v>0.31227333080600017</v>
      </c>
      <c r="AN421" s="1">
        <v>0.1041232877690718</v>
      </c>
    </row>
    <row r="422" spans="1:40" x14ac:dyDescent="0.2">
      <c r="A422" t="s">
        <v>720</v>
      </c>
      <c r="B422" t="s">
        <v>330</v>
      </c>
      <c r="D422" s="2">
        <v>3.2067744146540003</v>
      </c>
      <c r="F422" s="2">
        <v>3.367468539776</v>
      </c>
      <c r="H422" s="2">
        <v>0.16069412512199976</v>
      </c>
      <c r="J422" s="1">
        <v>5.0110829245635632E-2</v>
      </c>
      <c r="L422" s="2">
        <v>3.2067884692859998</v>
      </c>
      <c r="N422" s="2">
        <v>1.4054631999549372E-5</v>
      </c>
      <c r="P422" s="1">
        <v>4.3827941046691361E-6</v>
      </c>
      <c r="R422" s="2">
        <v>3.207015348348</v>
      </c>
      <c r="T422" s="2">
        <v>2.4093369399968978E-4</v>
      </c>
      <c r="V422" s="1">
        <v>7.51327230561323E-5</v>
      </c>
      <c r="X422" s="2">
        <v>3.4043402084189998</v>
      </c>
      <c r="Z422" s="2">
        <v>0.1975657937649995</v>
      </c>
      <c r="AB422" s="1">
        <v>6.1608884261450662E-2</v>
      </c>
      <c r="AD422" s="2">
        <v>3.2066970374859998</v>
      </c>
      <c r="AF422" s="2">
        <v>-7.7377168000491992E-5</v>
      </c>
      <c r="AH422" s="1">
        <v>-2.4129283197128388E-5</v>
      </c>
      <c r="AJ422" s="2">
        <v>3.6282067358420003</v>
      </c>
      <c r="AL422" s="2">
        <v>0.421432321188</v>
      </c>
      <c r="AN422" s="1">
        <v>0.1314193849315313</v>
      </c>
    </row>
    <row r="423" spans="1:40" x14ac:dyDescent="0.2">
      <c r="A423" t="s">
        <v>721</v>
      </c>
      <c r="B423" t="s">
        <v>331</v>
      </c>
      <c r="D423" s="2">
        <v>8.2486680134209998</v>
      </c>
      <c r="F423" s="2">
        <v>8.3385195142320008</v>
      </c>
      <c r="H423" s="2">
        <v>8.9851500811001017E-2</v>
      </c>
      <c r="J423" s="1">
        <v>1.0892849689769073E-2</v>
      </c>
      <c r="L423" s="2">
        <v>8.2487198574029996</v>
      </c>
      <c r="N423" s="2">
        <v>5.1843981999866173E-5</v>
      </c>
      <c r="P423" s="1">
        <v>6.2851337834803621E-6</v>
      </c>
      <c r="R423" s="2">
        <v>8.2494162459540004</v>
      </c>
      <c r="T423" s="2">
        <v>7.4823253300060344E-4</v>
      </c>
      <c r="V423" s="1">
        <v>9.070949779809192E-5</v>
      </c>
      <c r="X423" s="2">
        <v>8.3927029295509996</v>
      </c>
      <c r="Z423" s="2">
        <v>0.14403491612999986</v>
      </c>
      <c r="AB423" s="1">
        <v>1.7461596938517562E-2</v>
      </c>
      <c r="AD423" s="2">
        <v>8.2483828544940003</v>
      </c>
      <c r="AF423" s="2">
        <v>-2.8515892699942924E-4</v>
      </c>
      <c r="AH423" s="1">
        <v>-3.4570299899991277E-5</v>
      </c>
      <c r="AJ423" s="2">
        <v>8.4965742164950004</v>
      </c>
      <c r="AL423" s="2">
        <v>0.24790620307400069</v>
      </c>
      <c r="AN423" s="1">
        <v>3.0054089056638571E-2</v>
      </c>
    </row>
    <row r="424" spans="1:40" x14ac:dyDescent="0.2">
      <c r="A424" t="s">
        <v>722</v>
      </c>
      <c r="B424" t="s">
        <v>332</v>
      </c>
      <c r="D424" s="2">
        <v>4.7959630910790008</v>
      </c>
      <c r="F424" s="2">
        <v>4.8775583848810005</v>
      </c>
      <c r="H424" s="2">
        <v>8.1595293801999702E-2</v>
      </c>
      <c r="J424" s="1">
        <v>1.7013328137110893E-2</v>
      </c>
      <c r="L424" s="2">
        <v>4.7959631971159995</v>
      </c>
      <c r="N424" s="2">
        <v>1.0603699873712458E-7</v>
      </c>
      <c r="P424" s="1">
        <v>2.2109636109244589E-8</v>
      </c>
      <c r="R424" s="2">
        <v>4.7959151708429992</v>
      </c>
      <c r="T424" s="2">
        <v>-4.7920236001530725E-5</v>
      </c>
      <c r="V424" s="1">
        <v>-9.9917858189249708E-6</v>
      </c>
      <c r="X424" s="2">
        <v>4.9559664206429996</v>
      </c>
      <c r="Z424" s="2">
        <v>0.16000332956399888</v>
      </c>
      <c r="AB424" s="1">
        <v>3.3362085263254425E-2</v>
      </c>
      <c r="AD424" s="2">
        <v>4.7959626014159999</v>
      </c>
      <c r="AF424" s="2">
        <v>-4.8966300081332292E-7</v>
      </c>
      <c r="AH424" s="1">
        <v>-1.0209899273915347E-7</v>
      </c>
      <c r="AJ424" s="2">
        <v>5.0596743477769994</v>
      </c>
      <c r="AL424" s="2">
        <v>0.26371125669799866</v>
      </c>
      <c r="AN424" s="1">
        <v>5.4986089694587001E-2</v>
      </c>
    </row>
    <row r="426" spans="1:40" x14ac:dyDescent="0.2">
      <c r="B426" t="s">
        <v>333</v>
      </c>
    </row>
    <row r="427" spans="1:40" x14ac:dyDescent="0.2">
      <c r="A427" t="s">
        <v>723</v>
      </c>
      <c r="B427" t="s">
        <v>334</v>
      </c>
      <c r="D427" s="2">
        <v>4.2507132502929998</v>
      </c>
      <c r="F427" s="2">
        <v>4.288270153449</v>
      </c>
      <c r="H427" s="2">
        <v>3.7556903156000132E-2</v>
      </c>
      <c r="J427" s="1">
        <v>8.8354355950525133E-3</v>
      </c>
      <c r="L427" s="2">
        <v>4.2507132502929998</v>
      </c>
      <c r="N427" s="2">
        <v>0</v>
      </c>
      <c r="P427" s="1">
        <v>0</v>
      </c>
      <c r="R427" s="2">
        <v>4.2507132502929998</v>
      </c>
      <c r="T427" s="2">
        <v>0</v>
      </c>
      <c r="V427" s="1">
        <v>0</v>
      </c>
      <c r="X427" s="2">
        <v>4.3211324437099998</v>
      </c>
      <c r="Z427" s="2">
        <v>7.0419193416999981E-2</v>
      </c>
      <c r="AB427" s="1">
        <v>1.6566441740605772E-2</v>
      </c>
      <c r="AD427" s="2">
        <v>4.2507132502929998</v>
      </c>
      <c r="AF427" s="2">
        <v>0</v>
      </c>
      <c r="AH427" s="1">
        <v>0</v>
      </c>
      <c r="AJ427" s="2">
        <v>4.3633839597600002</v>
      </c>
      <c r="AL427" s="2">
        <v>0.11267070946700031</v>
      </c>
      <c r="AN427" s="1">
        <v>2.6506306784922263E-2</v>
      </c>
    </row>
    <row r="428" spans="1:40" x14ac:dyDescent="0.2">
      <c r="A428" t="s">
        <v>724</v>
      </c>
      <c r="B428" t="s">
        <v>335</v>
      </c>
      <c r="D428" s="2">
        <v>4.4719539061289995</v>
      </c>
      <c r="F428" s="2">
        <v>4.5117936774829994</v>
      </c>
      <c r="H428" s="2">
        <v>3.9839771353999964E-2</v>
      </c>
      <c r="J428" s="1">
        <v>8.9088063495909239E-3</v>
      </c>
      <c r="L428" s="2">
        <v>4.4719539061289995</v>
      </c>
      <c r="N428" s="2">
        <v>0</v>
      </c>
      <c r="P428" s="1">
        <v>0</v>
      </c>
      <c r="R428" s="2">
        <v>4.4719539061289995</v>
      </c>
      <c r="T428" s="2">
        <v>0</v>
      </c>
      <c r="V428" s="1">
        <v>0</v>
      </c>
      <c r="X428" s="2">
        <v>4.5477593702370003</v>
      </c>
      <c r="Z428" s="2">
        <v>7.580546410800082E-2</v>
      </c>
      <c r="AB428" s="1">
        <v>1.6951307124187097E-2</v>
      </c>
      <c r="AD428" s="2">
        <v>4.4719539061289995</v>
      </c>
      <c r="AF428" s="2">
        <v>0</v>
      </c>
      <c r="AH428" s="1">
        <v>0</v>
      </c>
      <c r="AJ428" s="2">
        <v>4.6814766117900009</v>
      </c>
      <c r="AL428" s="2">
        <v>0.2095227056610014</v>
      </c>
      <c r="AN428" s="1">
        <v>4.6852608515003204E-2</v>
      </c>
    </row>
    <row r="429" spans="1:40" x14ac:dyDescent="0.2">
      <c r="A429" t="s">
        <v>725</v>
      </c>
      <c r="B429" t="s">
        <v>336</v>
      </c>
      <c r="D429" s="2">
        <v>4.9227065773499996</v>
      </c>
      <c r="F429" s="2">
        <v>4.96623460057</v>
      </c>
      <c r="H429" s="2">
        <v>4.3528023220000378E-2</v>
      </c>
      <c r="J429" s="1">
        <v>8.8422948912450644E-3</v>
      </c>
      <c r="L429" s="2">
        <v>4.9227065773499996</v>
      </c>
      <c r="N429" s="2">
        <v>0</v>
      </c>
      <c r="P429" s="1">
        <v>0</v>
      </c>
      <c r="R429" s="2">
        <v>4.9227065773499996</v>
      </c>
      <c r="T429" s="2">
        <v>0</v>
      </c>
      <c r="V429" s="1">
        <v>0</v>
      </c>
      <c r="X429" s="2">
        <v>5.0043216208870005</v>
      </c>
      <c r="Z429" s="2">
        <v>8.1615043537000886E-2</v>
      </c>
      <c r="AB429" s="1">
        <v>1.6579302920982961E-2</v>
      </c>
      <c r="AD429" s="2">
        <v>4.9227065773499996</v>
      </c>
      <c r="AF429" s="2">
        <v>0</v>
      </c>
      <c r="AH429" s="1">
        <v>0</v>
      </c>
      <c r="AJ429" s="2">
        <v>5.0532906470079997</v>
      </c>
      <c r="AL429" s="2">
        <v>0.13058406965800007</v>
      </c>
      <c r="AN429" s="1">
        <v>2.6526884673328695E-2</v>
      </c>
    </row>
    <row r="430" spans="1:40" x14ac:dyDescent="0.2">
      <c r="A430" t="s">
        <v>726</v>
      </c>
      <c r="B430" t="s">
        <v>337</v>
      </c>
      <c r="D430" s="2">
        <v>4.9437614112699997</v>
      </c>
      <c r="F430" s="2">
        <v>4.9761325152479996</v>
      </c>
      <c r="H430" s="2">
        <v>3.2371103977999915E-2</v>
      </c>
      <c r="J430" s="1">
        <v>6.547869382249198E-3</v>
      </c>
      <c r="L430" s="2">
        <v>4.943738899994</v>
      </c>
      <c r="N430" s="2">
        <v>-2.251127599972591E-5</v>
      </c>
      <c r="P430" s="1">
        <v>-4.5534713605734066E-6</v>
      </c>
      <c r="R430" s="2">
        <v>4.943318118194</v>
      </c>
      <c r="T430" s="2">
        <v>-4.4329307599966228E-4</v>
      </c>
      <c r="V430" s="1">
        <v>-8.9667166176165649E-5</v>
      </c>
      <c r="X430" s="2">
        <v>4.9983431726259999</v>
      </c>
      <c r="Z430" s="2">
        <v>5.4581761356000236E-2</v>
      </c>
      <c r="AB430" s="1">
        <v>1.1040533070947444E-2</v>
      </c>
      <c r="AD430" s="2">
        <v>4.9438854547210003</v>
      </c>
      <c r="AF430" s="2">
        <v>1.2404345100058833E-4</v>
      </c>
      <c r="AH430" s="1">
        <v>2.5090905624574405E-5</v>
      </c>
      <c r="AJ430" s="2">
        <v>5.0345949091170006</v>
      </c>
      <c r="AL430" s="2">
        <v>9.0833497847000899E-2</v>
      </c>
      <c r="AN430" s="1">
        <v>1.8373357913254704E-2</v>
      </c>
    </row>
    <row r="431" spans="1:40" x14ac:dyDescent="0.2">
      <c r="A431" t="s">
        <v>727</v>
      </c>
      <c r="B431" t="s">
        <v>338</v>
      </c>
      <c r="D431" s="2">
        <v>13.294344447223001</v>
      </c>
      <c r="F431" s="2">
        <v>13.291049603379999</v>
      </c>
      <c r="H431" s="2">
        <v>-3.2948438430011606E-3</v>
      </c>
      <c r="J431" s="1">
        <v>-2.4783800781462428E-4</v>
      </c>
      <c r="L431" s="2">
        <v>13.294294399912999</v>
      </c>
      <c r="N431" s="2">
        <v>-5.0047310001133383E-5</v>
      </c>
      <c r="P431" s="1">
        <v>-3.7645564397564224E-6</v>
      </c>
      <c r="R431" s="2">
        <v>13.293126419976</v>
      </c>
      <c r="T431" s="2">
        <v>-1.2180272470008191E-3</v>
      </c>
      <c r="V431" s="1">
        <v>-9.1619955525918973E-5</v>
      </c>
      <c r="X431" s="2">
        <v>13.294490038209</v>
      </c>
      <c r="Z431" s="2">
        <v>1.4559098599953302E-4</v>
      </c>
      <c r="AB431" s="1">
        <v>1.0951347513035508E-5</v>
      </c>
      <c r="AD431" s="2">
        <v>13.294620661883</v>
      </c>
      <c r="AF431" s="2">
        <v>2.7621465999949635E-4</v>
      </c>
      <c r="AH431" s="1">
        <v>2.0776854480943862E-5</v>
      </c>
      <c r="AJ431" s="2">
        <v>13.253240001601</v>
      </c>
      <c r="AL431" s="2">
        <v>-4.1104445622000441E-2</v>
      </c>
      <c r="AN431" s="1">
        <v>-3.0918745775829941E-3</v>
      </c>
    </row>
    <row r="432" spans="1:40" x14ac:dyDescent="0.2">
      <c r="A432" t="s">
        <v>728</v>
      </c>
      <c r="B432" t="s">
        <v>339</v>
      </c>
      <c r="D432" s="2">
        <v>4.0429216735709996</v>
      </c>
      <c r="F432" s="2">
        <v>4.1055676430909998</v>
      </c>
      <c r="H432" s="2">
        <v>6.2645969520000122E-2</v>
      </c>
      <c r="J432" s="1">
        <v>1.5495222163101343E-2</v>
      </c>
      <c r="L432" s="2">
        <v>4.0429216735709996</v>
      </c>
      <c r="N432" s="2">
        <v>0</v>
      </c>
      <c r="P432" s="1">
        <v>0</v>
      </c>
      <c r="R432" s="2">
        <v>4.0429216735709996</v>
      </c>
      <c r="T432" s="2">
        <v>0</v>
      </c>
      <c r="V432" s="1">
        <v>0</v>
      </c>
      <c r="X432" s="2">
        <v>4.1942115661249995</v>
      </c>
      <c r="Z432" s="2">
        <v>0.15128989255399983</v>
      </c>
      <c r="AB432" s="1">
        <v>3.742093089336794E-2</v>
      </c>
      <c r="AD432" s="2">
        <v>4.0429216735709996</v>
      </c>
      <c r="AF432" s="2">
        <v>0</v>
      </c>
      <c r="AH432" s="1">
        <v>0</v>
      </c>
      <c r="AJ432" s="2">
        <v>4.3255676562209997</v>
      </c>
      <c r="AL432" s="2">
        <v>0.28264598265000007</v>
      </c>
      <c r="AN432" s="1">
        <v>6.9911317970290224E-2</v>
      </c>
    </row>
    <row r="433" spans="1:40" x14ac:dyDescent="0.2">
      <c r="A433" t="s">
        <v>729</v>
      </c>
      <c r="B433" t="s">
        <v>340</v>
      </c>
      <c r="D433" s="2">
        <v>5.0172027460240001</v>
      </c>
      <c r="F433" s="2">
        <v>5.0616837437359994</v>
      </c>
      <c r="H433" s="2">
        <v>4.4480997711999315E-2</v>
      </c>
      <c r="J433" s="1">
        <v>8.8656966767486772E-3</v>
      </c>
      <c r="L433" s="2">
        <v>5.0172027460240001</v>
      </c>
      <c r="N433" s="2">
        <v>0</v>
      </c>
      <c r="P433" s="1">
        <v>0</v>
      </c>
      <c r="R433" s="2">
        <v>5.0172027460240001</v>
      </c>
      <c r="T433" s="2">
        <v>0</v>
      </c>
      <c r="V433" s="1">
        <v>0</v>
      </c>
      <c r="X433" s="2">
        <v>5.1006046167339996</v>
      </c>
      <c r="Z433" s="2">
        <v>8.3401870709999493E-2</v>
      </c>
      <c r="AB433" s="1">
        <v>1.6623181268903924E-2</v>
      </c>
      <c r="AD433" s="2">
        <v>5.0172027460240001</v>
      </c>
      <c r="AF433" s="2">
        <v>0</v>
      </c>
      <c r="AH433" s="1">
        <v>0</v>
      </c>
      <c r="AJ433" s="2">
        <v>5.1506457391600007</v>
      </c>
      <c r="AL433" s="2">
        <v>0.13344299313600061</v>
      </c>
      <c r="AN433" s="1">
        <v>2.6597090030246563E-2</v>
      </c>
    </row>
    <row r="435" spans="1:40" x14ac:dyDescent="0.2">
      <c r="B435" t="s">
        <v>341</v>
      </c>
    </row>
    <row r="436" spans="1:40" x14ac:dyDescent="0.2">
      <c r="A436" t="s">
        <v>730</v>
      </c>
      <c r="B436" t="s">
        <v>342</v>
      </c>
      <c r="D436" s="2">
        <v>7.8513628368680006</v>
      </c>
      <c r="F436" s="2">
        <v>7.920764448011</v>
      </c>
      <c r="H436" s="2">
        <v>6.9401611142999364E-2</v>
      </c>
      <c r="J436" s="1">
        <v>8.8394349598909204E-3</v>
      </c>
      <c r="L436" s="2">
        <v>7.8513628368680006</v>
      </c>
      <c r="N436" s="2">
        <v>0</v>
      </c>
      <c r="P436" s="1">
        <v>0</v>
      </c>
      <c r="R436" s="2">
        <v>7.8513628368680006</v>
      </c>
      <c r="T436" s="2">
        <v>0</v>
      </c>
      <c r="V436" s="1">
        <v>0</v>
      </c>
      <c r="X436" s="2">
        <v>7.9814908577619992</v>
      </c>
      <c r="Z436" s="2">
        <v>0.13012802089399855</v>
      </c>
      <c r="AB436" s="1">
        <v>1.657394054990689E-2</v>
      </c>
      <c r="AD436" s="2">
        <v>7.8513628368680006</v>
      </c>
      <c r="AF436" s="2">
        <v>0</v>
      </c>
      <c r="AH436" s="1">
        <v>0</v>
      </c>
      <c r="AJ436" s="2">
        <v>8.0595676702969996</v>
      </c>
      <c r="AL436" s="2">
        <v>0.20820483342899898</v>
      </c>
      <c r="AN436" s="1">
        <v>2.6518304879672876E-2</v>
      </c>
    </row>
    <row r="437" spans="1:40" x14ac:dyDescent="0.2">
      <c r="A437" t="s">
        <v>731</v>
      </c>
      <c r="B437" t="s">
        <v>343</v>
      </c>
      <c r="D437" s="2">
        <v>8.3316241184340001</v>
      </c>
      <c r="F437" s="2">
        <v>8.405437236617999</v>
      </c>
      <c r="H437" s="2">
        <v>7.3813118183998938E-2</v>
      </c>
      <c r="J437" s="1">
        <v>8.8593912945118241E-3</v>
      </c>
      <c r="L437" s="2">
        <v>8.3316241184340001</v>
      </c>
      <c r="N437" s="2">
        <v>0</v>
      </c>
      <c r="P437" s="1">
        <v>0</v>
      </c>
      <c r="R437" s="2">
        <v>8.3316241184340001</v>
      </c>
      <c r="T437" s="2">
        <v>0</v>
      </c>
      <c r="V437" s="1">
        <v>0</v>
      </c>
      <c r="X437" s="2">
        <v>8.470023715028999</v>
      </c>
      <c r="Z437" s="2">
        <v>0.1383995965949989</v>
      </c>
      <c r="AB437" s="1">
        <v>1.6611358677209778E-2</v>
      </c>
      <c r="AD437" s="2">
        <v>8.3316241184340001</v>
      </c>
      <c r="AF437" s="2">
        <v>0</v>
      </c>
      <c r="AH437" s="1">
        <v>0</v>
      </c>
      <c r="AJ437" s="2">
        <v>8.5530634729860004</v>
      </c>
      <c r="AL437" s="2">
        <v>0.22143935455200037</v>
      </c>
      <c r="AN437" s="1">
        <v>2.6578173883535901E-2</v>
      </c>
    </row>
    <row r="438" spans="1:40" x14ac:dyDescent="0.2">
      <c r="A438" t="s">
        <v>732</v>
      </c>
      <c r="B438" t="s">
        <v>344</v>
      </c>
      <c r="D438" s="2">
        <v>5.92159643871</v>
      </c>
      <c r="F438" s="2">
        <v>5.9742302468080002</v>
      </c>
      <c r="H438" s="2">
        <v>5.2633808098000223E-2</v>
      </c>
      <c r="J438" s="1">
        <v>8.8884490259971728E-3</v>
      </c>
      <c r="L438" s="2">
        <v>5.92159643871</v>
      </c>
      <c r="N438" s="2">
        <v>0</v>
      </c>
      <c r="P438" s="1">
        <v>0</v>
      </c>
      <c r="R438" s="2">
        <v>5.92159643871</v>
      </c>
      <c r="T438" s="2">
        <v>0</v>
      </c>
      <c r="V438" s="1">
        <v>0</v>
      </c>
      <c r="X438" s="2">
        <v>6.0202848288930007</v>
      </c>
      <c r="Z438" s="2">
        <v>9.8688390183000685E-2</v>
      </c>
      <c r="AB438" s="1">
        <v>1.6665841923618089E-2</v>
      </c>
      <c r="AD438" s="2">
        <v>5.92159643871</v>
      </c>
      <c r="AF438" s="2">
        <v>0</v>
      </c>
      <c r="AH438" s="1">
        <v>0</v>
      </c>
      <c r="AJ438" s="2">
        <v>6.0794978630029997</v>
      </c>
      <c r="AL438" s="2">
        <v>0.15790142429299969</v>
      </c>
      <c r="AN438" s="1">
        <v>2.666534707782248E-2</v>
      </c>
    </row>
    <row r="439" spans="1:40" x14ac:dyDescent="0.2">
      <c r="A439" t="s">
        <v>733</v>
      </c>
      <c r="B439" t="s">
        <v>345</v>
      </c>
      <c r="D439" s="2">
        <v>6.2742973987069997</v>
      </c>
      <c r="F439" s="2">
        <v>6.3295712401360005</v>
      </c>
      <c r="H439" s="2">
        <v>5.5273841429000825E-2</v>
      </c>
      <c r="J439" s="1">
        <v>8.8095666999131409E-3</v>
      </c>
      <c r="L439" s="2">
        <v>6.2742973987069997</v>
      </c>
      <c r="N439" s="2">
        <v>0</v>
      </c>
      <c r="P439" s="1">
        <v>0</v>
      </c>
      <c r="R439" s="2">
        <v>6.2742973987069997</v>
      </c>
      <c r="T439" s="2">
        <v>0</v>
      </c>
      <c r="V439" s="1">
        <v>0</v>
      </c>
      <c r="X439" s="2">
        <v>6.3779358513869999</v>
      </c>
      <c r="Z439" s="2">
        <v>0.10363845268000027</v>
      </c>
      <c r="AB439" s="1">
        <v>1.6517937562436549E-2</v>
      </c>
      <c r="AD439" s="2">
        <v>6.2742973987069997</v>
      </c>
      <c r="AF439" s="2">
        <v>0</v>
      </c>
      <c r="AH439" s="1">
        <v>0</v>
      </c>
      <c r="AJ439" s="2">
        <v>6.4401189229960005</v>
      </c>
      <c r="AL439" s="2">
        <v>0.16582152428900088</v>
      </c>
      <c r="AN439" s="1">
        <v>2.6428700100057927E-2</v>
      </c>
    </row>
    <row r="440" spans="1:40" x14ac:dyDescent="0.2">
      <c r="A440" t="s">
        <v>734</v>
      </c>
      <c r="B440" t="s">
        <v>346</v>
      </c>
      <c r="D440" s="2">
        <v>7.4282759167090004</v>
      </c>
      <c r="F440" s="2">
        <v>7.4938818619039997</v>
      </c>
      <c r="H440" s="2">
        <v>6.5605945194999293E-2</v>
      </c>
      <c r="J440" s="1">
        <v>8.8319208832061177E-3</v>
      </c>
      <c r="L440" s="2">
        <v>7.4282759167090004</v>
      </c>
      <c r="N440" s="2">
        <v>0</v>
      </c>
      <c r="P440" s="1">
        <v>0</v>
      </c>
      <c r="R440" s="2">
        <v>7.4282759167090004</v>
      </c>
      <c r="T440" s="2">
        <v>0</v>
      </c>
      <c r="V440" s="1">
        <v>0</v>
      </c>
      <c r="X440" s="2">
        <v>7.5512870639500003</v>
      </c>
      <c r="Z440" s="2">
        <v>0.12301114724099982</v>
      </c>
      <c r="AB440" s="1">
        <v>1.6559851656062108E-2</v>
      </c>
      <c r="AD440" s="2">
        <v>7.4282759167090004</v>
      </c>
      <c r="AF440" s="2">
        <v>0</v>
      </c>
      <c r="AH440" s="1">
        <v>0</v>
      </c>
      <c r="AJ440" s="2">
        <v>7.6250937522949993</v>
      </c>
      <c r="AL440" s="2">
        <v>0.19681783558599886</v>
      </c>
      <c r="AN440" s="1">
        <v>2.6495762649753108E-2</v>
      </c>
    </row>
    <row r="441" spans="1:40" x14ac:dyDescent="0.2">
      <c r="A441" t="s">
        <v>735</v>
      </c>
      <c r="B441" t="s">
        <v>347</v>
      </c>
      <c r="D441" s="2">
        <v>7.5169181736799997</v>
      </c>
      <c r="F441" s="2">
        <v>7.5839339201370004</v>
      </c>
      <c r="H441" s="2">
        <v>6.7015746457000702E-2</v>
      </c>
      <c r="J441" s="1">
        <v>8.9153220653182021E-3</v>
      </c>
      <c r="L441" s="2">
        <v>7.5169181736799997</v>
      </c>
      <c r="N441" s="2">
        <v>0</v>
      </c>
      <c r="P441" s="1">
        <v>0</v>
      </c>
      <c r="R441" s="2">
        <v>7.5169181736799997</v>
      </c>
      <c r="T441" s="2">
        <v>0</v>
      </c>
      <c r="V441" s="1">
        <v>0</v>
      </c>
      <c r="X441" s="2">
        <v>7.6425726982870001</v>
      </c>
      <c r="Z441" s="2">
        <v>0.12565452460700044</v>
      </c>
      <c r="AB441" s="1">
        <v>1.671622887248814E-2</v>
      </c>
      <c r="AD441" s="2">
        <v>7.5169181736799997</v>
      </c>
      <c r="AF441" s="2">
        <v>0</v>
      </c>
      <c r="AH441" s="1">
        <v>0</v>
      </c>
      <c r="AJ441" s="2">
        <v>7.717965413051</v>
      </c>
      <c r="AL441" s="2">
        <v>0.20104723937100033</v>
      </c>
      <c r="AN441" s="1">
        <v>2.674596619595437E-2</v>
      </c>
    </row>
    <row r="442" spans="1:40" x14ac:dyDescent="0.2">
      <c r="A442" t="s">
        <v>736</v>
      </c>
      <c r="B442" t="s">
        <v>348</v>
      </c>
      <c r="D442" s="2">
        <v>5.007129318534</v>
      </c>
      <c r="F442" s="2">
        <v>5.046594179375</v>
      </c>
      <c r="H442" s="2">
        <v>3.9464860840999982E-2</v>
      </c>
      <c r="J442" s="1">
        <v>7.8817338898997322E-3</v>
      </c>
      <c r="L442" s="2">
        <v>5.0071013732540006</v>
      </c>
      <c r="N442" s="2">
        <v>-2.794527999938623E-5</v>
      </c>
      <c r="P442" s="1">
        <v>-5.5810981146315033E-6</v>
      </c>
      <c r="R442" s="2">
        <v>5.0066642539400004</v>
      </c>
      <c r="T442" s="2">
        <v>-4.6506459399964228E-4</v>
      </c>
      <c r="V442" s="1">
        <v>-9.2880483888881281E-5</v>
      </c>
      <c r="X442" s="2">
        <v>5.1063667125869996</v>
      </c>
      <c r="Z442" s="2">
        <v>9.9237394052999583E-2</v>
      </c>
      <c r="AB442" s="1">
        <v>1.981921930509567E-2</v>
      </c>
      <c r="AD442" s="2">
        <v>5.0072831436019998</v>
      </c>
      <c r="AF442" s="2">
        <v>1.5382506799976881E-4</v>
      </c>
      <c r="AH442" s="1">
        <v>3.0721209342523249E-5</v>
      </c>
      <c r="AJ442" s="2">
        <v>5.1526508453719995</v>
      </c>
      <c r="AL442" s="2">
        <v>0.14552152683799946</v>
      </c>
      <c r="AN442" s="1">
        <v>2.906286568220803E-2</v>
      </c>
    </row>
    <row r="444" spans="1:40" x14ac:dyDescent="0.2">
      <c r="B444" t="s">
        <v>349</v>
      </c>
    </row>
    <row r="445" spans="1:40" x14ac:dyDescent="0.2">
      <c r="A445" t="s">
        <v>737</v>
      </c>
      <c r="B445" t="s">
        <v>350</v>
      </c>
      <c r="D445" s="2">
        <v>7.7771368796090004</v>
      </c>
      <c r="F445" s="2">
        <v>7.8458010406860001</v>
      </c>
      <c r="H445" s="2">
        <v>6.8664161076999797E-2</v>
      </c>
      <c r="J445" s="1">
        <v>8.8289767995509329E-3</v>
      </c>
      <c r="L445" s="2">
        <v>7.7771368796090004</v>
      </c>
      <c r="N445" s="2">
        <v>0</v>
      </c>
      <c r="P445" s="1">
        <v>0</v>
      </c>
      <c r="R445" s="2">
        <v>7.7771368796090004</v>
      </c>
      <c r="T445" s="2">
        <v>0</v>
      </c>
      <c r="V445" s="1">
        <v>0</v>
      </c>
      <c r="X445" s="2">
        <v>7.9058821816289999</v>
      </c>
      <c r="Z445" s="2">
        <v>0.12874530201999956</v>
      </c>
      <c r="AB445" s="1">
        <v>1.6554331499238354E-2</v>
      </c>
      <c r="AD445" s="2">
        <v>7.7771368796090004</v>
      </c>
      <c r="AF445" s="2">
        <v>0</v>
      </c>
      <c r="AH445" s="1">
        <v>0</v>
      </c>
      <c r="AJ445" s="2">
        <v>7.9831293628409998</v>
      </c>
      <c r="AL445" s="2">
        <v>0.20599248323199948</v>
      </c>
      <c r="AN445" s="1">
        <v>2.6486930398781392E-2</v>
      </c>
    </row>
    <row r="446" spans="1:40" x14ac:dyDescent="0.2">
      <c r="A446" t="s">
        <v>738</v>
      </c>
      <c r="B446" t="s">
        <v>351</v>
      </c>
      <c r="D446" s="2">
        <v>12.028212393717</v>
      </c>
      <c r="F446" s="2">
        <v>12.134994538534</v>
      </c>
      <c r="H446" s="2">
        <v>0.1067821448170001</v>
      </c>
      <c r="J446" s="1">
        <v>8.8776404441260372E-3</v>
      </c>
      <c r="L446" s="2">
        <v>12.028212393717</v>
      </c>
      <c r="N446" s="2">
        <v>0</v>
      </c>
      <c r="P446" s="1">
        <v>0</v>
      </c>
      <c r="R446" s="2">
        <v>12.028212393717</v>
      </c>
      <c r="T446" s="2">
        <v>0</v>
      </c>
      <c r="V446" s="1">
        <v>0</v>
      </c>
      <c r="X446" s="2">
        <v>12.228428915248999</v>
      </c>
      <c r="Z446" s="2">
        <v>0.20021652153199909</v>
      </c>
      <c r="AB446" s="1">
        <v>1.6645575832746621E-2</v>
      </c>
      <c r="AD446" s="2">
        <v>12.028212393717</v>
      </c>
      <c r="AF446" s="2">
        <v>0</v>
      </c>
      <c r="AH446" s="1">
        <v>0</v>
      </c>
      <c r="AJ446" s="2">
        <v>12.348558828168999</v>
      </c>
      <c r="AL446" s="2">
        <v>0.32034643445199862</v>
      </c>
      <c r="AN446" s="1">
        <v>2.6632921332461111E-2</v>
      </c>
    </row>
    <row r="447" spans="1:40" x14ac:dyDescent="0.2">
      <c r="A447" t="s">
        <v>739</v>
      </c>
      <c r="B447" t="s">
        <v>352</v>
      </c>
      <c r="D447" s="2">
        <v>5.4098348972089996</v>
      </c>
      <c r="F447" s="2">
        <v>5.479609036517</v>
      </c>
      <c r="H447" s="2">
        <v>6.9774139308000471E-2</v>
      </c>
      <c r="J447" s="1">
        <v>1.289764671820166E-2</v>
      </c>
      <c r="L447" s="2">
        <v>5.4098547316600003</v>
      </c>
      <c r="N447" s="2">
        <v>1.9834451000733111E-5</v>
      </c>
      <c r="P447" s="1">
        <v>3.6663690071144219E-6</v>
      </c>
      <c r="R447" s="2">
        <v>5.4103047898829999</v>
      </c>
      <c r="T447" s="2">
        <v>4.698926740003273E-4</v>
      </c>
      <c r="V447" s="1">
        <v>8.6858967589334516E-5</v>
      </c>
      <c r="X447" s="2">
        <v>5.5828436023529999</v>
      </c>
      <c r="Z447" s="2">
        <v>0.17300870514400035</v>
      </c>
      <c r="AB447" s="1">
        <v>3.1980403918289199E-2</v>
      </c>
      <c r="AD447" s="2">
        <v>5.4097254537710002</v>
      </c>
      <c r="AF447" s="2">
        <v>-1.0944343799934586E-4</v>
      </c>
      <c r="AH447" s="1">
        <v>-2.0230458059969459E-5</v>
      </c>
      <c r="AJ447" s="2">
        <v>5.6669336046380003</v>
      </c>
      <c r="AL447" s="2">
        <v>0.25709870742900076</v>
      </c>
      <c r="AN447" s="1">
        <v>4.7524316788603131E-2</v>
      </c>
    </row>
    <row r="448" spans="1:40" x14ac:dyDescent="0.2">
      <c r="A448" t="s">
        <v>740</v>
      </c>
      <c r="B448" t="s">
        <v>353</v>
      </c>
      <c r="D448" s="2">
        <v>4.961839795955</v>
      </c>
      <c r="F448" s="2">
        <v>5.0062690014479996</v>
      </c>
      <c r="H448" s="2">
        <v>4.4429205492999557E-2</v>
      </c>
      <c r="J448" s="1">
        <v>8.9541797639696493E-3</v>
      </c>
      <c r="L448" s="2">
        <v>4.961839795955</v>
      </c>
      <c r="N448" s="2">
        <v>0</v>
      </c>
      <c r="P448" s="1">
        <v>0</v>
      </c>
      <c r="R448" s="2">
        <v>4.961839795955</v>
      </c>
      <c r="T448" s="2">
        <v>0</v>
      </c>
      <c r="V448" s="1">
        <v>0</v>
      </c>
      <c r="X448" s="2">
        <v>5.0451445562540007</v>
      </c>
      <c r="Z448" s="2">
        <v>8.3304760299000691E-2</v>
      </c>
      <c r="AB448" s="1">
        <v>1.6789087057367823E-2</v>
      </c>
      <c r="AD448" s="2">
        <v>4.961839795955</v>
      </c>
      <c r="AF448" s="2">
        <v>0</v>
      </c>
      <c r="AH448" s="1">
        <v>0</v>
      </c>
      <c r="AJ448" s="2">
        <v>5.130937611917</v>
      </c>
      <c r="AL448" s="2">
        <v>0.16909781596200002</v>
      </c>
      <c r="AN448" s="1">
        <v>3.40796605524935E-2</v>
      </c>
    </row>
    <row r="449" spans="1:40" x14ac:dyDescent="0.2">
      <c r="A449" t="s">
        <v>741</v>
      </c>
      <c r="B449" t="s">
        <v>354</v>
      </c>
      <c r="D449" s="2">
        <v>4.2784482231139993</v>
      </c>
      <c r="F449" s="2">
        <v>4.3712625437339998</v>
      </c>
      <c r="H449" s="2">
        <v>9.2814320620000501E-2</v>
      </c>
      <c r="J449" s="1">
        <v>2.169345421047239E-2</v>
      </c>
      <c r="L449" s="2">
        <v>4.2784442042249999</v>
      </c>
      <c r="N449" s="2">
        <v>-4.0188889993686416E-6</v>
      </c>
      <c r="P449" s="1">
        <v>-9.393333259607752E-7</v>
      </c>
      <c r="R449" s="2">
        <v>4.2784371381259998</v>
      </c>
      <c r="T449" s="2">
        <v>-1.1084987999510076E-5</v>
      </c>
      <c r="V449" s="1">
        <v>-2.5908898323518914E-6</v>
      </c>
      <c r="X449" s="2">
        <v>4.4429971573609999</v>
      </c>
      <c r="Z449" s="2">
        <v>0.16454893424700057</v>
      </c>
      <c r="AB449" s="1">
        <v>3.8459956896997639E-2</v>
      </c>
      <c r="AD449" s="2">
        <v>4.2784702395639993</v>
      </c>
      <c r="AF449" s="2">
        <v>2.2016449999995302E-5</v>
      </c>
      <c r="AH449" s="1">
        <v>5.1458960940681867E-6</v>
      </c>
      <c r="AJ449" s="2">
        <v>4.5643191918160007</v>
      </c>
      <c r="AL449" s="2">
        <v>0.28587096870200135</v>
      </c>
      <c r="AN449" s="1">
        <v>6.6816507713615567E-2</v>
      </c>
    </row>
    <row r="451" spans="1:40" x14ac:dyDescent="0.2">
      <c r="B451" t="s">
        <v>355</v>
      </c>
    </row>
    <row r="452" spans="1:40" x14ac:dyDescent="0.2">
      <c r="A452" t="s">
        <v>742</v>
      </c>
      <c r="B452" t="s">
        <v>356</v>
      </c>
      <c r="D452" s="2">
        <v>5.6095452011019997</v>
      </c>
      <c r="F452" s="2">
        <v>5.701521622914</v>
      </c>
      <c r="H452" s="2">
        <v>9.1976421812000275E-2</v>
      </c>
      <c r="J452" s="1">
        <v>1.6396413348078811E-2</v>
      </c>
      <c r="L452" s="2">
        <v>5.6095452011019997</v>
      </c>
      <c r="N452" s="2">
        <v>0</v>
      </c>
      <c r="P452" s="1">
        <v>0</v>
      </c>
      <c r="R452" s="2">
        <v>5.6095452011019997</v>
      </c>
      <c r="T452" s="2">
        <v>0</v>
      </c>
      <c r="V452" s="1">
        <v>0</v>
      </c>
      <c r="X452" s="2">
        <v>5.7685360193630002</v>
      </c>
      <c r="Z452" s="2">
        <v>0.15899081826100048</v>
      </c>
      <c r="AB452" s="1">
        <v>2.8342907055952878E-2</v>
      </c>
      <c r="AD452" s="2">
        <v>5.6095452011019997</v>
      </c>
      <c r="AF452" s="2">
        <v>0</v>
      </c>
      <c r="AH452" s="1">
        <v>0</v>
      </c>
      <c r="AJ452" s="2">
        <v>5.9185412389860002</v>
      </c>
      <c r="AL452" s="2">
        <v>0.30899603788400043</v>
      </c>
      <c r="AN452" s="1">
        <v>5.5083973264587992E-2</v>
      </c>
    </row>
    <row r="453" spans="1:40" x14ac:dyDescent="0.2">
      <c r="A453" t="s">
        <v>743</v>
      </c>
      <c r="B453" t="s">
        <v>357</v>
      </c>
      <c r="D453" s="2">
        <v>7.0168061684060001</v>
      </c>
      <c r="F453" s="2">
        <v>7.0854059488559997</v>
      </c>
      <c r="H453" s="2">
        <v>6.8599780449999592E-2</v>
      </c>
      <c r="J453" s="1">
        <v>9.7764964292270488E-3</v>
      </c>
      <c r="L453" s="2">
        <v>7.0168061684060001</v>
      </c>
      <c r="N453" s="2">
        <v>0</v>
      </c>
      <c r="P453" s="1">
        <v>0</v>
      </c>
      <c r="R453" s="2">
        <v>7.0168061684060001</v>
      </c>
      <c r="T453" s="2">
        <v>0</v>
      </c>
      <c r="V453" s="1">
        <v>0</v>
      </c>
      <c r="X453" s="2">
        <v>7.1670969450049995</v>
      </c>
      <c r="Z453" s="2">
        <v>0.15029077659899936</v>
      </c>
      <c r="AB453" s="1">
        <v>2.1418687219222524E-2</v>
      </c>
      <c r="AD453" s="2">
        <v>7.0168061684060001</v>
      </c>
      <c r="AF453" s="2">
        <v>0</v>
      </c>
      <c r="AH453" s="1">
        <v>0</v>
      </c>
      <c r="AJ453" s="2">
        <v>7.2649348188409997</v>
      </c>
      <c r="AL453" s="2">
        <v>0.24812865043499954</v>
      </c>
      <c r="AN453" s="1">
        <v>3.5362049981119352E-2</v>
      </c>
    </row>
    <row r="454" spans="1:40" x14ac:dyDescent="0.2">
      <c r="A454" t="s">
        <v>744</v>
      </c>
      <c r="B454" t="s">
        <v>358</v>
      </c>
      <c r="D454" s="2">
        <v>7.0395412701639994</v>
      </c>
      <c r="F454" s="2">
        <v>7.1578861755379997</v>
      </c>
      <c r="H454" s="2">
        <v>0.11834490537400022</v>
      </c>
      <c r="J454" s="1">
        <v>1.6811451319361775E-2</v>
      </c>
      <c r="L454" s="2">
        <v>7.0395081641020001</v>
      </c>
      <c r="N454" s="2">
        <v>-3.3106061999355063E-5</v>
      </c>
      <c r="P454" s="1">
        <v>-4.7028720663475558E-6</v>
      </c>
      <c r="R454" s="2">
        <v>7.0389807529309998</v>
      </c>
      <c r="T454" s="2">
        <v>-5.6051723299965772E-4</v>
      </c>
      <c r="V454" s="1">
        <v>-7.9624113488093728E-5</v>
      </c>
      <c r="X454" s="2">
        <v>7.2869815187210003</v>
      </c>
      <c r="Z454" s="2">
        <v>0.24744024855700086</v>
      </c>
      <c r="AB454" s="1">
        <v>3.5150052973726836E-2</v>
      </c>
      <c r="AD454" s="2">
        <v>7.0397235209189999</v>
      </c>
      <c r="AF454" s="2">
        <v>1.8225075500044596E-4</v>
      </c>
      <c r="AH454" s="1">
        <v>2.5889578312849366E-5</v>
      </c>
      <c r="AJ454" s="2">
        <v>7.4375803605429995</v>
      </c>
      <c r="AL454" s="2">
        <v>0.39803909037900009</v>
      </c>
      <c r="AN454" s="1">
        <v>5.6543327910587991E-2</v>
      </c>
    </row>
    <row r="455" spans="1:40" x14ac:dyDescent="0.2">
      <c r="A455" t="s">
        <v>745</v>
      </c>
      <c r="B455" t="s">
        <v>359</v>
      </c>
      <c r="D455" s="2">
        <v>5.4481566004740003</v>
      </c>
      <c r="F455" s="2">
        <v>5.5043444445579999</v>
      </c>
      <c r="H455" s="2">
        <v>5.6187844083999572E-2</v>
      </c>
      <c r="J455" s="1">
        <v>1.0313184477683904E-2</v>
      </c>
      <c r="L455" s="2">
        <v>5.4481462518180006</v>
      </c>
      <c r="N455" s="2">
        <v>-1.0348655999692369E-5</v>
      </c>
      <c r="P455" s="1">
        <v>-1.8994784398803836E-6</v>
      </c>
      <c r="R455" s="2">
        <v>5.4479808059750008</v>
      </c>
      <c r="T455" s="2">
        <v>-1.7579449899951527E-4</v>
      </c>
      <c r="V455" s="1">
        <v>-3.2266785243328137E-5</v>
      </c>
      <c r="X455" s="2">
        <v>5.5580910860920003</v>
      </c>
      <c r="Z455" s="2">
        <v>0.10993448561800001</v>
      </c>
      <c r="AB455" s="1">
        <v>2.0178290324554086E-2</v>
      </c>
      <c r="AD455" s="2">
        <v>5.4482135715150006</v>
      </c>
      <c r="AF455" s="2">
        <v>5.6971041000331013E-5</v>
      </c>
      <c r="AH455" s="1">
        <v>1.0456938957183137E-5</v>
      </c>
      <c r="AJ455" s="2">
        <v>5.6269517167699998</v>
      </c>
      <c r="AL455" s="2">
        <v>0.17879511629599953</v>
      </c>
      <c r="AN455" s="1">
        <v>3.2817543511954851E-2</v>
      </c>
    </row>
    <row r="456" spans="1:40" x14ac:dyDescent="0.2">
      <c r="A456" t="s">
        <v>746</v>
      </c>
      <c r="B456" t="s">
        <v>360</v>
      </c>
      <c r="D456" s="2">
        <v>2.2853087615530003</v>
      </c>
      <c r="F456" s="2">
        <v>2.354743222542</v>
      </c>
      <c r="H456" s="2">
        <v>6.9434460988999636E-2</v>
      </c>
      <c r="J456" s="1">
        <v>3.038296713211517E-2</v>
      </c>
      <c r="L456" s="2">
        <v>2.285326964302</v>
      </c>
      <c r="N456" s="2">
        <v>1.8202748999662788E-5</v>
      </c>
      <c r="P456" s="1">
        <v>7.9651158328789492E-6</v>
      </c>
      <c r="R456" s="2">
        <v>2.2856237454439996</v>
      </c>
      <c r="T456" s="2">
        <v>3.1498389099926527E-4</v>
      </c>
      <c r="V456" s="1">
        <v>1.3782990565581842E-4</v>
      </c>
      <c r="X456" s="2">
        <v>2.3792676121620002</v>
      </c>
      <c r="Z456" s="2">
        <v>9.3958850608999889E-2</v>
      </c>
      <c r="AB456" s="1">
        <v>4.1114291508316532E-2</v>
      </c>
      <c r="AD456" s="2">
        <v>2.2852085415389998</v>
      </c>
      <c r="AF456" s="2">
        <v>-1.0022001400056268E-4</v>
      </c>
      <c r="AH456" s="1">
        <v>-4.3854036568983068E-5</v>
      </c>
      <c r="AJ456" s="2">
        <v>2.4733462655159997</v>
      </c>
      <c r="AL456" s="2">
        <v>0.18803750396299901</v>
      </c>
      <c r="AN456" s="1">
        <v>8.2281006018292649E-2</v>
      </c>
    </row>
    <row r="458" spans="1:40" x14ac:dyDescent="0.2">
      <c r="B458" t="s">
        <v>361</v>
      </c>
    </row>
    <row r="459" spans="1:40" x14ac:dyDescent="0.2">
      <c r="A459" t="s">
        <v>747</v>
      </c>
      <c r="B459" t="s">
        <v>362</v>
      </c>
      <c r="D459" s="2">
        <v>5.9932428762530003</v>
      </c>
      <c r="F459" s="2">
        <v>6.0464857270609995</v>
      </c>
      <c r="H459" s="2">
        <v>5.3242850807999176E-2</v>
      </c>
      <c r="J459" s="1">
        <v>8.8838133056417731E-3</v>
      </c>
      <c r="L459" s="2">
        <v>5.9932428762530003</v>
      </c>
      <c r="N459" s="2">
        <v>0</v>
      </c>
      <c r="P459" s="1">
        <v>0</v>
      </c>
      <c r="R459" s="2">
        <v>5.9932428762530003</v>
      </c>
      <c r="T459" s="2">
        <v>0</v>
      </c>
      <c r="V459" s="1">
        <v>0</v>
      </c>
      <c r="X459" s="2">
        <v>6.093073221519</v>
      </c>
      <c r="Z459" s="2">
        <v>9.9830345265999654E-2</v>
      </c>
      <c r="AB459" s="1">
        <v>1.6657149948245381E-2</v>
      </c>
      <c r="AD459" s="2">
        <v>5.9932428762530003</v>
      </c>
      <c r="AF459" s="2">
        <v>0</v>
      </c>
      <c r="AH459" s="1">
        <v>0</v>
      </c>
      <c r="AJ459" s="2">
        <v>6.1529714286789998</v>
      </c>
      <c r="AL459" s="2">
        <v>0.15972855242599948</v>
      </c>
      <c r="AN459" s="1">
        <v>2.6651439917259354E-2</v>
      </c>
    </row>
    <row r="460" spans="1:40" x14ac:dyDescent="0.2">
      <c r="A460" t="s">
        <v>748</v>
      </c>
      <c r="B460" t="s">
        <v>363</v>
      </c>
      <c r="D460" s="2">
        <v>6.3402291327950007</v>
      </c>
      <c r="F460" s="2">
        <v>6.3899373836609996</v>
      </c>
      <c r="H460" s="2">
        <v>4.9708250865998949E-2</v>
      </c>
      <c r="J460" s="1">
        <v>7.8401347687706933E-3</v>
      </c>
      <c r="L460" s="2">
        <v>6.3402127724120003</v>
      </c>
      <c r="N460" s="2">
        <v>-1.6360383000346701E-5</v>
      </c>
      <c r="P460" s="1">
        <v>-2.5804087924397232E-6</v>
      </c>
      <c r="R460" s="2">
        <v>6.3398876007589999</v>
      </c>
      <c r="T460" s="2">
        <v>-3.4153203600073567E-4</v>
      </c>
      <c r="V460" s="1">
        <v>-5.3867459495139113E-5</v>
      </c>
      <c r="X460" s="2">
        <v>6.4384635020629997</v>
      </c>
      <c r="Z460" s="2">
        <v>9.8234369267999E-2</v>
      </c>
      <c r="AB460" s="1">
        <v>1.549382005137309E-2</v>
      </c>
      <c r="AD460" s="2">
        <v>6.3403193197309999</v>
      </c>
      <c r="AF460" s="2">
        <v>9.018693599927019E-5</v>
      </c>
      <c r="AH460" s="1">
        <v>1.4224554682539139E-5</v>
      </c>
      <c r="AJ460" s="2">
        <v>6.4980798493709999</v>
      </c>
      <c r="AL460" s="2">
        <v>0.15785071657599925</v>
      </c>
      <c r="AN460" s="1">
        <v>2.4896689578537832E-2</v>
      </c>
    </row>
    <row r="461" spans="1:40" x14ac:dyDescent="0.2">
      <c r="A461" t="s">
        <v>749</v>
      </c>
      <c r="B461" t="s">
        <v>364</v>
      </c>
      <c r="D461" s="2">
        <v>4.2700198751760006</v>
      </c>
      <c r="F461" s="2">
        <v>4.305281466966</v>
      </c>
      <c r="H461" s="2">
        <v>3.5261591789999436E-2</v>
      </c>
      <c r="J461" s="1">
        <v>8.2579455882617024E-3</v>
      </c>
      <c r="L461" s="2">
        <v>4.2700011096120001</v>
      </c>
      <c r="N461" s="2">
        <v>-1.8765564000489121E-5</v>
      </c>
      <c r="P461" s="1">
        <v>-4.3947252118388901E-6</v>
      </c>
      <c r="R461" s="2">
        <v>4.2697227491650001</v>
      </c>
      <c r="T461" s="2">
        <v>-2.9712601100051472E-4</v>
      </c>
      <c r="V461" s="1">
        <v>-6.9584222014486022E-5</v>
      </c>
      <c r="X461" s="2">
        <v>4.340609052614</v>
      </c>
      <c r="Z461" s="2">
        <v>7.0589177437999417E-2</v>
      </c>
      <c r="AB461" s="1">
        <v>1.6531346340651374E-2</v>
      </c>
      <c r="AD461" s="2">
        <v>4.2701231417070007</v>
      </c>
      <c r="AF461" s="2">
        <v>1.0326653100012351E-4</v>
      </c>
      <c r="AH461" s="1">
        <v>2.4184086730010148E-5</v>
      </c>
      <c r="AJ461" s="2">
        <v>4.3815427055599994</v>
      </c>
      <c r="AL461" s="2">
        <v>0.11152283038399879</v>
      </c>
      <c r="AN461" s="1">
        <v>2.61176373047683E-2</v>
      </c>
    </row>
    <row r="462" spans="1:40" x14ac:dyDescent="0.2">
      <c r="A462" t="s">
        <v>750</v>
      </c>
      <c r="B462" t="s">
        <v>365</v>
      </c>
      <c r="D462" s="2">
        <v>7.4886829919640006</v>
      </c>
      <c r="F462" s="2">
        <v>7.5545920549550001</v>
      </c>
      <c r="H462" s="2">
        <v>6.5909062990999523E-2</v>
      </c>
      <c r="J462" s="1">
        <v>8.8011554316994867E-3</v>
      </c>
      <c r="L462" s="2">
        <v>7.4886829919640006</v>
      </c>
      <c r="N462" s="2">
        <v>0</v>
      </c>
      <c r="P462" s="1">
        <v>0</v>
      </c>
      <c r="R462" s="2">
        <v>7.4886829919640006</v>
      </c>
      <c r="T462" s="2">
        <v>0</v>
      </c>
      <c r="V462" s="1">
        <v>0</v>
      </c>
      <c r="X462" s="2">
        <v>7.6122624850719998</v>
      </c>
      <c r="Z462" s="2">
        <v>0.12357949310799921</v>
      </c>
      <c r="AB462" s="1">
        <v>1.6502166434419856E-2</v>
      </c>
      <c r="AD462" s="2">
        <v>7.4886829919640006</v>
      </c>
      <c r="AF462" s="2">
        <v>0</v>
      </c>
      <c r="AH462" s="1">
        <v>0</v>
      </c>
      <c r="AJ462" s="2">
        <v>7.6864101809359999</v>
      </c>
      <c r="AL462" s="2">
        <v>0.19772718897199937</v>
      </c>
      <c r="AN462" s="1">
        <v>2.6403466294965032E-2</v>
      </c>
    </row>
    <row r="463" spans="1:40" x14ac:dyDescent="0.2">
      <c r="A463" t="s">
        <v>751</v>
      </c>
      <c r="B463" t="s">
        <v>366</v>
      </c>
      <c r="D463" s="2">
        <v>4.7443263399759994</v>
      </c>
      <c r="F463" s="2">
        <v>4.7862157033989998</v>
      </c>
      <c r="H463" s="2">
        <v>4.1889363423000425E-2</v>
      </c>
      <c r="J463" s="1">
        <v>8.8293596226798211E-3</v>
      </c>
      <c r="L463" s="2">
        <v>4.7443263399759994</v>
      </c>
      <c r="N463" s="2">
        <v>0</v>
      </c>
      <c r="P463" s="1">
        <v>0</v>
      </c>
      <c r="R463" s="2">
        <v>4.7443263399759994</v>
      </c>
      <c r="T463" s="2">
        <v>0</v>
      </c>
      <c r="V463" s="1">
        <v>0</v>
      </c>
      <c r="X463" s="2">
        <v>4.8252602007779997</v>
      </c>
      <c r="Z463" s="2">
        <v>8.0933860802000268E-2</v>
      </c>
      <c r="AB463" s="1">
        <v>1.7059083840849299E-2</v>
      </c>
      <c r="AD463" s="2">
        <v>4.7443263399759994</v>
      </c>
      <c r="AF463" s="2">
        <v>0</v>
      </c>
      <c r="AH463" s="1">
        <v>0</v>
      </c>
      <c r="AJ463" s="2">
        <v>4.8770522495299993</v>
      </c>
      <c r="AL463" s="2">
        <v>0.13272590955399988</v>
      </c>
      <c r="AN463" s="1">
        <v>2.7975712470628931E-2</v>
      </c>
    </row>
    <row r="464" spans="1:40" x14ac:dyDescent="0.2">
      <c r="A464" t="s">
        <v>752</v>
      </c>
      <c r="B464" t="s">
        <v>367</v>
      </c>
      <c r="D464" s="2">
        <v>5.8130190156469999</v>
      </c>
      <c r="F464" s="2">
        <v>5.871819304393</v>
      </c>
      <c r="H464" s="2">
        <v>5.8800288746000184E-2</v>
      </c>
      <c r="J464" s="1">
        <v>1.0115275485548296E-2</v>
      </c>
      <c r="L464" s="2">
        <v>5.8130190156469999</v>
      </c>
      <c r="N464" s="2">
        <v>0</v>
      </c>
      <c r="P464" s="1">
        <v>0</v>
      </c>
      <c r="R464" s="2">
        <v>5.8130190156469999</v>
      </c>
      <c r="T464" s="2">
        <v>0</v>
      </c>
      <c r="V464" s="1">
        <v>0</v>
      </c>
      <c r="X464" s="2">
        <v>5.9248683499229999</v>
      </c>
      <c r="Z464" s="2">
        <v>0.11184933427600008</v>
      </c>
      <c r="AB464" s="1">
        <v>1.9241178116729596E-2</v>
      </c>
      <c r="AD464" s="2">
        <v>5.8130190156469999</v>
      </c>
      <c r="AF464" s="2">
        <v>0</v>
      </c>
      <c r="AH464" s="1">
        <v>0</v>
      </c>
      <c r="AJ464" s="2">
        <v>6.0123356421820002</v>
      </c>
      <c r="AL464" s="2">
        <v>0.19931662653500037</v>
      </c>
      <c r="AN464" s="1">
        <v>3.4287970845871395E-2</v>
      </c>
    </row>
    <row r="465" spans="1:40" x14ac:dyDescent="0.2">
      <c r="A465" t="s">
        <v>753</v>
      </c>
      <c r="B465" t="s">
        <v>368</v>
      </c>
      <c r="D465" s="2">
        <v>5.4727268774340008</v>
      </c>
      <c r="F465" s="2">
        <v>5.5214066485269999</v>
      </c>
      <c r="H465" s="2">
        <v>4.8679771092999147E-2</v>
      </c>
      <c r="J465" s="1">
        <v>8.8949754269161789E-3</v>
      </c>
      <c r="L465" s="2">
        <v>5.4727268774340008</v>
      </c>
      <c r="N465" s="2">
        <v>0</v>
      </c>
      <c r="P465" s="1">
        <v>0</v>
      </c>
      <c r="R465" s="2">
        <v>5.4727268774340008</v>
      </c>
      <c r="T465" s="2">
        <v>0</v>
      </c>
      <c r="V465" s="1">
        <v>0</v>
      </c>
      <c r="X465" s="2">
        <v>5.5640014482330002</v>
      </c>
      <c r="Z465" s="2">
        <v>9.1274570798999477E-2</v>
      </c>
      <c r="AB465" s="1">
        <v>1.6678078925399509E-2</v>
      </c>
      <c r="AD465" s="2">
        <v>5.4727268774340008</v>
      </c>
      <c r="AF465" s="2">
        <v>0</v>
      </c>
      <c r="AH465" s="1">
        <v>0</v>
      </c>
      <c r="AJ465" s="2">
        <v>5.6187661907119999</v>
      </c>
      <c r="AL465" s="2">
        <v>0.14603931327799913</v>
      </c>
      <c r="AN465" s="1">
        <v>2.668492628056612E-2</v>
      </c>
    </row>
    <row r="466" spans="1:40" x14ac:dyDescent="0.2">
      <c r="A466" t="s">
        <v>754</v>
      </c>
      <c r="B466" t="s">
        <v>369</v>
      </c>
      <c r="D466" s="2">
        <v>4.692086240349</v>
      </c>
      <c r="F466" s="2">
        <v>4.7335723506220004</v>
      </c>
      <c r="H466" s="2">
        <v>4.1486110273000421E-2</v>
      </c>
      <c r="J466" s="1">
        <v>8.8417194714465984E-3</v>
      </c>
      <c r="L466" s="2">
        <v>4.692086240349</v>
      </c>
      <c r="N466" s="2">
        <v>0</v>
      </c>
      <c r="P466" s="1">
        <v>0</v>
      </c>
      <c r="R466" s="2">
        <v>4.692086240349</v>
      </c>
      <c r="T466" s="2">
        <v>0</v>
      </c>
      <c r="V466" s="1">
        <v>0</v>
      </c>
      <c r="X466" s="2">
        <v>4.7698726971119996</v>
      </c>
      <c r="Z466" s="2">
        <v>7.7786456762999556E-2</v>
      </c>
      <c r="AB466" s="1">
        <v>1.6578224009201874E-2</v>
      </c>
      <c r="AD466" s="2">
        <v>4.692086240349</v>
      </c>
      <c r="AF466" s="2">
        <v>0</v>
      </c>
      <c r="AH466" s="1">
        <v>0</v>
      </c>
      <c r="AJ466" s="2">
        <v>4.8165445711690005</v>
      </c>
      <c r="AL466" s="2">
        <v>0.12445833082000046</v>
      </c>
      <c r="AN466" s="1">
        <v>2.6525158414552753E-2</v>
      </c>
    </row>
    <row r="468" spans="1:40" x14ac:dyDescent="0.2">
      <c r="B468" t="s">
        <v>370</v>
      </c>
    </row>
    <row r="469" spans="1:40" x14ac:dyDescent="0.2">
      <c r="A469" t="s">
        <v>755</v>
      </c>
      <c r="B469" t="s">
        <v>371</v>
      </c>
      <c r="D469" s="2">
        <v>4.2057354859710001</v>
      </c>
      <c r="F469" s="2">
        <v>4.2455804252330003</v>
      </c>
      <c r="H469" s="2">
        <v>3.9844939262000167E-2</v>
      </c>
      <c r="J469" s="1">
        <v>9.473952747363748E-3</v>
      </c>
      <c r="L469" s="2">
        <v>4.2057354859710001</v>
      </c>
      <c r="N469" s="2">
        <v>0</v>
      </c>
      <c r="P469" s="1">
        <v>0</v>
      </c>
      <c r="R469" s="2">
        <v>4.2057354859710001</v>
      </c>
      <c r="T469" s="2">
        <v>0</v>
      </c>
      <c r="V469" s="1">
        <v>0</v>
      </c>
      <c r="X469" s="2">
        <v>4.3143437690560003</v>
      </c>
      <c r="Z469" s="2">
        <v>0.10860828308500015</v>
      </c>
      <c r="AB469" s="1">
        <v>2.5823850179661306E-2</v>
      </c>
      <c r="AD469" s="2">
        <v>4.2057354859710001</v>
      </c>
      <c r="AF469" s="2">
        <v>0</v>
      </c>
      <c r="AH469" s="1">
        <v>0</v>
      </c>
      <c r="AJ469" s="2">
        <v>4.4335554342580004</v>
      </c>
      <c r="AL469" s="2">
        <v>0.22781994828700025</v>
      </c>
      <c r="AN469" s="1">
        <v>5.4168872257167704E-2</v>
      </c>
    </row>
    <row r="470" spans="1:40" x14ac:dyDescent="0.2">
      <c r="A470" t="s">
        <v>756</v>
      </c>
      <c r="B470" t="s">
        <v>372</v>
      </c>
      <c r="D470" s="2">
        <v>4.0701685667780003</v>
      </c>
      <c r="F470" s="2">
        <v>4.1062852115229997</v>
      </c>
      <c r="H470" s="2">
        <v>3.6116644744999427E-2</v>
      </c>
      <c r="J470" s="1">
        <v>8.8735009748232233E-3</v>
      </c>
      <c r="L470" s="2">
        <v>4.0701685667780003</v>
      </c>
      <c r="N470" s="2">
        <v>0</v>
      </c>
      <c r="P470" s="1">
        <v>0</v>
      </c>
      <c r="R470" s="2">
        <v>4.0701685667780003</v>
      </c>
      <c r="T470" s="2">
        <v>0</v>
      </c>
      <c r="V470" s="1">
        <v>0</v>
      </c>
      <c r="X470" s="2">
        <v>4.1378872756760003</v>
      </c>
      <c r="Z470" s="2">
        <v>6.7718708898000024E-2</v>
      </c>
      <c r="AB470" s="1">
        <v>1.6637814328070214E-2</v>
      </c>
      <c r="AD470" s="2">
        <v>4.0701685667780003</v>
      </c>
      <c r="AF470" s="2">
        <v>0</v>
      </c>
      <c r="AH470" s="1">
        <v>0</v>
      </c>
      <c r="AJ470" s="2">
        <v>4.1785185010149997</v>
      </c>
      <c r="AL470" s="2">
        <v>0.10834993423699935</v>
      </c>
      <c r="AN470" s="1">
        <v>2.662050292496131E-2</v>
      </c>
    </row>
    <row r="471" spans="1:40" x14ac:dyDescent="0.2">
      <c r="A471" t="s">
        <v>757</v>
      </c>
      <c r="B471" t="s">
        <v>373</v>
      </c>
      <c r="D471" s="2">
        <v>7.5217544997450005</v>
      </c>
      <c r="F471" s="2">
        <v>7.5157090579180004</v>
      </c>
      <c r="H471" s="2">
        <v>-6.0454418270001753E-3</v>
      </c>
      <c r="J471" s="1">
        <v>-8.0372761796534639E-4</v>
      </c>
      <c r="L471" s="2">
        <v>7.5217159857919995</v>
      </c>
      <c r="N471" s="2">
        <v>-3.8513953001029222E-5</v>
      </c>
      <c r="P471" s="1">
        <v>-5.1203416705949268E-6</v>
      </c>
      <c r="R471" s="2">
        <v>7.5208408057089997</v>
      </c>
      <c r="T471" s="2">
        <v>-9.1369403600083388E-4</v>
      </c>
      <c r="V471" s="1">
        <v>-1.2147352536323933E-4</v>
      </c>
      <c r="X471" s="2">
        <v>7.5113448547889998</v>
      </c>
      <c r="Z471" s="2">
        <v>-1.0409644956000719E-2</v>
      </c>
      <c r="AB471" s="1">
        <v>-1.3839384090977207E-3</v>
      </c>
      <c r="AD471" s="2">
        <v>7.5219670162729999</v>
      </c>
      <c r="AF471" s="2">
        <v>2.1251652799936238E-4</v>
      </c>
      <c r="AH471" s="1">
        <v>2.8253584719704298E-5</v>
      </c>
      <c r="AJ471" s="2">
        <v>7.4760410123409997</v>
      </c>
      <c r="AL471" s="2">
        <v>-4.571348740400083E-2</v>
      </c>
      <c r="AN471" s="1">
        <v>-6.0775032481518226E-3</v>
      </c>
    </row>
    <row r="472" spans="1:40" x14ac:dyDescent="0.2">
      <c r="A472" t="s">
        <v>758</v>
      </c>
      <c r="B472" t="s">
        <v>374</v>
      </c>
      <c r="D472" s="2">
        <v>4.4905758126949999</v>
      </c>
      <c r="F472" s="2">
        <v>4.6319726871559999</v>
      </c>
      <c r="H472" s="2">
        <v>0.14139687446099991</v>
      </c>
      <c r="J472" s="1">
        <v>3.1487470729536837E-2</v>
      </c>
      <c r="L472" s="2">
        <v>4.4905577636230003</v>
      </c>
      <c r="N472" s="2">
        <v>-1.8049071999648447E-5</v>
      </c>
      <c r="P472" s="1">
        <v>-4.0193224104185372E-6</v>
      </c>
      <c r="R472" s="2">
        <v>4.4902735763180006</v>
      </c>
      <c r="T472" s="2">
        <v>-3.0223637699933192E-4</v>
      </c>
      <c r="V472" s="1">
        <v>-6.7304592908753511E-5</v>
      </c>
      <c r="X472" s="2">
        <v>4.7435870378280001</v>
      </c>
      <c r="Z472" s="2">
        <v>0.25301122513300012</v>
      </c>
      <c r="AB472" s="1">
        <v>5.6342713203444729E-2</v>
      </c>
      <c r="AD472" s="2">
        <v>4.4906751675159997</v>
      </c>
      <c r="AF472" s="2">
        <v>9.9354820999764115E-5</v>
      </c>
      <c r="AH472" s="1">
        <v>2.2125185086261075E-5</v>
      </c>
      <c r="AJ472" s="2">
        <v>4.9355080430139999</v>
      </c>
      <c r="AL472" s="2">
        <v>0.44493223031899998</v>
      </c>
      <c r="AN472" s="1">
        <v>9.908133140991908E-2</v>
      </c>
    </row>
    <row r="473" spans="1:40" x14ac:dyDescent="0.2">
      <c r="A473" t="s">
        <v>759</v>
      </c>
      <c r="B473" t="s">
        <v>375</v>
      </c>
      <c r="D473" s="2">
        <v>4.7522874985249999</v>
      </c>
      <c r="F473" s="2">
        <v>4.8412964490129999</v>
      </c>
      <c r="H473" s="2">
        <v>8.900895048800006E-2</v>
      </c>
      <c r="J473" s="1">
        <v>1.8729706591957322E-2</v>
      </c>
      <c r="L473" s="2">
        <v>4.7522630444059999</v>
      </c>
      <c r="N473" s="2">
        <v>-2.4454118999983621E-5</v>
      </c>
      <c r="P473" s="1">
        <v>-5.1457574920653718E-6</v>
      </c>
      <c r="R473" s="2">
        <v>4.7518669386820003</v>
      </c>
      <c r="T473" s="2">
        <v>-4.2055984299960159E-4</v>
      </c>
      <c r="V473" s="1">
        <v>-8.8496296389924567E-5</v>
      </c>
      <c r="X473" s="2">
        <v>4.9018171146330003</v>
      </c>
      <c r="Z473" s="2">
        <v>0.14952961610800042</v>
      </c>
      <c r="AB473" s="1">
        <v>3.1464766421309937E-2</v>
      </c>
      <c r="AD473" s="2">
        <v>4.752422132185</v>
      </c>
      <c r="AF473" s="2">
        <v>1.3463366000010524E-4</v>
      </c>
      <c r="AH473" s="1">
        <v>2.8330285160965623E-5</v>
      </c>
      <c r="AJ473" s="2">
        <v>5.0188865368100002</v>
      </c>
      <c r="AL473" s="2">
        <v>0.26659903828500031</v>
      </c>
      <c r="AN473" s="1">
        <v>5.6099097196402048E-2</v>
      </c>
    </row>
    <row r="474" spans="1:40" x14ac:dyDescent="0.2">
      <c r="A474" t="s">
        <v>760</v>
      </c>
      <c r="B474" t="s">
        <v>376</v>
      </c>
      <c r="D474" s="2">
        <v>5.7397414244</v>
      </c>
      <c r="F474" s="2">
        <v>5.8743367616919997</v>
      </c>
      <c r="H474" s="2">
        <v>0.13459533729199968</v>
      </c>
      <c r="J474" s="1">
        <v>2.3449721396825732E-2</v>
      </c>
      <c r="L474" s="2">
        <v>5.739724348467</v>
      </c>
      <c r="N474" s="2">
        <v>-1.7075933000043619E-5</v>
      </c>
      <c r="P474" s="1">
        <v>-2.9750352389487023E-6</v>
      </c>
      <c r="R474" s="2">
        <v>5.7394560293579993</v>
      </c>
      <c r="T474" s="2">
        <v>-2.8539504200075783E-4</v>
      </c>
      <c r="V474" s="1">
        <v>-4.9722630498218199E-5</v>
      </c>
      <c r="X474" s="2">
        <v>5.9505554866060004</v>
      </c>
      <c r="Z474" s="2">
        <v>0.21081406220600041</v>
      </c>
      <c r="AB474" s="1">
        <v>3.6728843099066558E-2</v>
      </c>
      <c r="AD474" s="2">
        <v>5.7398354213570002</v>
      </c>
      <c r="AF474" s="2">
        <v>9.3996957000186399E-5</v>
      </c>
      <c r="AH474" s="1">
        <v>1.6376514210309102E-5</v>
      </c>
      <c r="AJ474" s="2">
        <v>6.1282654011600002</v>
      </c>
      <c r="AL474" s="2">
        <v>0.38852397676000017</v>
      </c>
      <c r="AN474" s="1">
        <v>6.7690153272124839E-2</v>
      </c>
    </row>
    <row r="475" spans="1:40" x14ac:dyDescent="0.2">
      <c r="A475" t="s">
        <v>761</v>
      </c>
      <c r="B475" t="s">
        <v>377</v>
      </c>
      <c r="D475" s="2">
        <v>8.1844766957520001</v>
      </c>
      <c r="F475" s="2">
        <v>8.2568769903079993</v>
      </c>
      <c r="H475" s="2">
        <v>7.2400294555999167E-2</v>
      </c>
      <c r="J475" s="1">
        <v>8.8460505475661255E-3</v>
      </c>
      <c r="L475" s="2">
        <v>8.1844766957520001</v>
      </c>
      <c r="N475" s="2">
        <v>0</v>
      </c>
      <c r="P475" s="1">
        <v>0</v>
      </c>
      <c r="R475" s="2">
        <v>8.1844766957520001</v>
      </c>
      <c r="T475" s="2">
        <v>0</v>
      </c>
      <c r="V475" s="1">
        <v>0</v>
      </c>
      <c r="X475" s="2">
        <v>8.3202272480450006</v>
      </c>
      <c r="Z475" s="2">
        <v>0.13575055229300048</v>
      </c>
      <c r="AB475" s="1">
        <v>1.6586344776747825E-2</v>
      </c>
      <c r="AD475" s="2">
        <v>8.1844766957520001</v>
      </c>
      <c r="AF475" s="2">
        <v>0</v>
      </c>
      <c r="AH475" s="1">
        <v>0</v>
      </c>
      <c r="AJ475" s="2">
        <v>8.4016775794210012</v>
      </c>
      <c r="AL475" s="2">
        <v>0.21720088366900114</v>
      </c>
      <c r="AN475" s="1">
        <v>2.6538151642821001E-2</v>
      </c>
    </row>
    <row r="477" spans="1:40" x14ac:dyDescent="0.2">
      <c r="B477" t="s">
        <v>378</v>
      </c>
    </row>
    <row r="478" spans="1:40" x14ac:dyDescent="0.2">
      <c r="A478" t="s">
        <v>762</v>
      </c>
      <c r="B478" t="s">
        <v>379</v>
      </c>
      <c r="D478" s="2">
        <v>4.7204179054750002</v>
      </c>
      <c r="F478" s="2">
        <v>4.7615144547100003</v>
      </c>
      <c r="H478" s="2">
        <v>4.1096549235000168E-2</v>
      </c>
      <c r="J478" s="1">
        <v>8.7061251901731258E-3</v>
      </c>
      <c r="L478" s="2">
        <v>4.7204179054750002</v>
      </c>
      <c r="N478" s="2">
        <v>0</v>
      </c>
      <c r="P478" s="1">
        <v>0</v>
      </c>
      <c r="R478" s="2">
        <v>4.7204179054750002</v>
      </c>
      <c r="T478" s="2">
        <v>0</v>
      </c>
      <c r="V478" s="1">
        <v>0</v>
      </c>
      <c r="X478" s="2">
        <v>4.7974739352909994</v>
      </c>
      <c r="Z478" s="2">
        <v>7.7056029815999239E-2</v>
      </c>
      <c r="AB478" s="1">
        <v>1.6323984731653828E-2</v>
      </c>
      <c r="AD478" s="2">
        <v>4.7204179054750002</v>
      </c>
      <c r="AF478" s="2">
        <v>0</v>
      </c>
      <c r="AH478" s="1">
        <v>0</v>
      </c>
      <c r="AJ478" s="2">
        <v>4.8437075531799998</v>
      </c>
      <c r="AL478" s="2">
        <v>0.12328964770499962</v>
      </c>
      <c r="AN478" s="1">
        <v>2.611837557051919E-2</v>
      </c>
    </row>
    <row r="479" spans="1:40" x14ac:dyDescent="0.2">
      <c r="A479" t="s">
        <v>763</v>
      </c>
      <c r="B479" t="s">
        <v>380</v>
      </c>
      <c r="D479" s="2">
        <v>2.9532084603519997</v>
      </c>
      <c r="F479" s="2">
        <v>2.9415042373169999</v>
      </c>
      <c r="H479" s="2">
        <v>-1.1704223034999739E-2</v>
      </c>
      <c r="J479" s="1">
        <v>-3.9632227768996321E-3</v>
      </c>
      <c r="L479" s="2">
        <v>2.953219833486</v>
      </c>
      <c r="N479" s="2">
        <v>1.1373134000347562E-5</v>
      </c>
      <c r="P479" s="1">
        <v>3.8511111399809456E-6</v>
      </c>
      <c r="R479" s="2">
        <v>2.953452012993</v>
      </c>
      <c r="T479" s="2">
        <v>2.4355264100028862E-4</v>
      </c>
      <c r="V479" s="1">
        <v>8.2470521221268282E-5</v>
      </c>
      <c r="X479" s="2">
        <v>2.9405379075480003</v>
      </c>
      <c r="Z479" s="2">
        <v>-1.2670552803999424E-2</v>
      </c>
      <c r="AB479" s="1">
        <v>-4.2904363082073762E-3</v>
      </c>
      <c r="AD479" s="2">
        <v>2.9531457541439998</v>
      </c>
      <c r="AF479" s="2">
        <v>-6.270620799986304E-5</v>
      </c>
      <c r="AH479" s="1">
        <v>-2.1233248123767377E-5</v>
      </c>
      <c r="AJ479" s="2">
        <v>2.9129503317249998</v>
      </c>
      <c r="AL479" s="2">
        <v>-4.0258128626999845E-2</v>
      </c>
      <c r="AN479" s="1">
        <v>-1.3631996917075534E-2</v>
      </c>
    </row>
    <row r="480" spans="1:40" x14ac:dyDescent="0.2">
      <c r="A480" t="s">
        <v>764</v>
      </c>
      <c r="B480" t="s">
        <v>381</v>
      </c>
      <c r="D480" s="2">
        <v>5.9228207042720005</v>
      </c>
      <c r="F480" s="2">
        <v>5.9343001377700002</v>
      </c>
      <c r="H480" s="2">
        <v>1.1479433497999736E-2</v>
      </c>
      <c r="J480" s="1">
        <v>1.9381700158034284E-3</v>
      </c>
      <c r="L480" s="2">
        <v>5.9228386094040006</v>
      </c>
      <c r="N480" s="2">
        <v>1.7905132000173296E-5</v>
      </c>
      <c r="P480" s="1">
        <v>3.0230751350042924E-6</v>
      </c>
      <c r="R480" s="2">
        <v>5.9232311219930001</v>
      </c>
      <c r="T480" s="2">
        <v>4.1041772099958962E-4</v>
      </c>
      <c r="V480" s="1">
        <v>6.9294301058879653E-5</v>
      </c>
      <c r="X480" s="2">
        <v>6.0009546031820005</v>
      </c>
      <c r="Z480" s="2">
        <v>7.8133898909999999E-2</v>
      </c>
      <c r="AB480" s="1">
        <v>1.3192008134509919E-2</v>
      </c>
      <c r="AD480" s="2">
        <v>5.9227219325719993</v>
      </c>
      <c r="AF480" s="2">
        <v>-9.8771700001165641E-5</v>
      </c>
      <c r="AH480" s="1">
        <v>-1.6676462944408192E-5</v>
      </c>
      <c r="AJ480" s="2">
        <v>6.0002035590770006</v>
      </c>
      <c r="AL480" s="2">
        <v>7.7382854805000179E-2</v>
      </c>
      <c r="AN480" s="1">
        <v>1.3065202995117787E-2</v>
      </c>
    </row>
    <row r="481" spans="1:40" x14ac:dyDescent="0.2">
      <c r="A481" t="s">
        <v>765</v>
      </c>
      <c r="B481" t="s">
        <v>382</v>
      </c>
      <c r="D481" s="2">
        <v>2.6958395325950004</v>
      </c>
      <c r="F481" s="2">
        <v>2.7089758605209999</v>
      </c>
      <c r="H481" s="2">
        <v>1.3136327925999502E-2</v>
      </c>
      <c r="J481" s="1">
        <v>4.8728152277500523E-3</v>
      </c>
      <c r="L481" s="2">
        <v>2.695870697538</v>
      </c>
      <c r="N481" s="2">
        <v>3.1164942999595269E-5</v>
      </c>
      <c r="P481" s="1">
        <v>1.1560385038792003E-5</v>
      </c>
      <c r="R481" s="2">
        <v>2.6965370577450001</v>
      </c>
      <c r="T481" s="2">
        <v>6.9752514999965598E-4</v>
      </c>
      <c r="V481" s="1">
        <v>2.5874134627301872E-4</v>
      </c>
      <c r="X481" s="2">
        <v>2.7531701977730001</v>
      </c>
      <c r="Z481" s="2">
        <v>5.7330665177999673E-2</v>
      </c>
      <c r="AB481" s="1">
        <v>2.1266349307821557E-2</v>
      </c>
      <c r="AD481" s="2">
        <v>2.6956676464310001</v>
      </c>
      <c r="AF481" s="2">
        <v>-1.718861640003233E-4</v>
      </c>
      <c r="AH481" s="1">
        <v>-6.3759790566935792E-5</v>
      </c>
      <c r="AJ481" s="2">
        <v>2.7613994741050001</v>
      </c>
      <c r="AL481" s="2">
        <v>6.5559941509999664E-2</v>
      </c>
      <c r="AN481" s="1">
        <v>2.4318933199592937E-2</v>
      </c>
    </row>
    <row r="482" spans="1:40" x14ac:dyDescent="0.2">
      <c r="A482" t="s">
        <v>766</v>
      </c>
      <c r="B482" t="s">
        <v>383</v>
      </c>
      <c r="D482" s="2">
        <v>4.8916824157180008</v>
      </c>
      <c r="F482" s="2">
        <v>4.869651499742</v>
      </c>
      <c r="H482" s="2">
        <v>-2.203091597600082E-2</v>
      </c>
      <c r="J482" s="1">
        <v>-4.5037502649826304E-3</v>
      </c>
      <c r="L482" s="2">
        <v>4.8916921850159998</v>
      </c>
      <c r="N482" s="2">
        <v>9.7692979990071649E-6</v>
      </c>
      <c r="P482" s="1">
        <v>1.9971243365301809E-6</v>
      </c>
      <c r="R482" s="2">
        <v>4.8919706790479998</v>
      </c>
      <c r="T482" s="2">
        <v>2.8826332999898341E-4</v>
      </c>
      <c r="V482" s="1">
        <v>5.8929281482528981E-5</v>
      </c>
      <c r="X482" s="2">
        <v>4.8801262190850005</v>
      </c>
      <c r="Z482" s="2">
        <v>-1.1556196633000226E-2</v>
      </c>
      <c r="AB482" s="1">
        <v>-2.3624176001017043E-3</v>
      </c>
      <c r="AD482" s="2">
        <v>4.8916284027540007</v>
      </c>
      <c r="AF482" s="2">
        <v>-5.4012964000094144E-5</v>
      </c>
      <c r="AH482" s="1">
        <v>-1.1041796954466866E-5</v>
      </c>
      <c r="AJ482" s="2">
        <v>4.8303422267369998</v>
      </c>
      <c r="AL482" s="2">
        <v>-6.134018898100102E-2</v>
      </c>
      <c r="AN482" s="1">
        <v>-1.2539691616917349E-2</v>
      </c>
    </row>
    <row r="483" spans="1:40" x14ac:dyDescent="0.2">
      <c r="A483" t="s">
        <v>767</v>
      </c>
      <c r="B483" t="s">
        <v>384</v>
      </c>
      <c r="D483" s="2">
        <v>3.969551000909</v>
      </c>
      <c r="F483" s="2">
        <v>3.9694696784760004</v>
      </c>
      <c r="H483" s="2">
        <v>-8.1322432999630934E-5</v>
      </c>
      <c r="J483" s="1">
        <v>-2.0486557039072844E-5</v>
      </c>
      <c r="L483" s="2">
        <v>3.9695570369979998</v>
      </c>
      <c r="N483" s="2">
        <v>6.0360889997390643E-6</v>
      </c>
      <c r="P483" s="1">
        <v>1.5205974172788915E-6</v>
      </c>
      <c r="R483" s="2">
        <v>3.969692551259</v>
      </c>
      <c r="T483" s="2">
        <v>1.4155034999996374E-4</v>
      </c>
      <c r="V483" s="1">
        <v>3.5659032965579653E-5</v>
      </c>
      <c r="X483" s="2">
        <v>4.0002688848109997</v>
      </c>
      <c r="Z483" s="2">
        <v>3.0717883901999699E-2</v>
      </c>
      <c r="AB483" s="1">
        <v>7.7383774373891434E-3</v>
      </c>
      <c r="AD483" s="2">
        <v>3.9695176974469999</v>
      </c>
      <c r="AF483" s="2">
        <v>-3.330346200014489E-5</v>
      </c>
      <c r="AH483" s="1">
        <v>-8.3897302220121677E-6</v>
      </c>
      <c r="AJ483" s="2">
        <v>4.039867864384</v>
      </c>
      <c r="AL483" s="2">
        <v>7.0316863474999991E-2</v>
      </c>
      <c r="AN483" s="1">
        <v>1.7714059715796045E-2</v>
      </c>
    </row>
    <row r="484" spans="1:40" x14ac:dyDescent="0.2">
      <c r="A484" t="s">
        <v>768</v>
      </c>
      <c r="B484" t="s">
        <v>385</v>
      </c>
      <c r="D484" s="2">
        <v>3.9774419825309999</v>
      </c>
      <c r="F484" s="2">
        <v>3.96482592477</v>
      </c>
      <c r="H484" s="2">
        <v>-1.2616057760999944E-2</v>
      </c>
      <c r="J484" s="1">
        <v>-3.17190239767416E-3</v>
      </c>
      <c r="L484" s="2">
        <v>3.9774650572270001</v>
      </c>
      <c r="N484" s="2">
        <v>2.3074696000158212E-5</v>
      </c>
      <c r="P484" s="1">
        <v>5.8013909697495808E-6</v>
      </c>
      <c r="R484" s="2">
        <v>3.9778999142329998</v>
      </c>
      <c r="T484" s="2">
        <v>4.5793170199992517E-4</v>
      </c>
      <c r="V484" s="1">
        <v>1.1513221412434671E-4</v>
      </c>
      <c r="X484" s="2">
        <v>3.959224303973</v>
      </c>
      <c r="Z484" s="2">
        <v>-1.8217678557999939E-2</v>
      </c>
      <c r="AB484" s="1">
        <v>-4.5802499792611251E-3</v>
      </c>
      <c r="AD484" s="2">
        <v>3.9773148278020001</v>
      </c>
      <c r="AF484" s="2">
        <v>-1.2715472899982316E-4</v>
      </c>
      <c r="AH484" s="1">
        <v>-3.1968971403804037E-5</v>
      </c>
      <c r="AJ484" s="2">
        <v>3.9282808394469999</v>
      </c>
      <c r="AL484" s="2">
        <v>-4.9161143083999992E-2</v>
      </c>
      <c r="AN484" s="1">
        <v>-1.2359989988519419E-2</v>
      </c>
    </row>
    <row r="485" spans="1:40" x14ac:dyDescent="0.2">
      <c r="A485" t="s">
        <v>769</v>
      </c>
      <c r="B485" t="s">
        <v>386</v>
      </c>
      <c r="D485" s="2">
        <v>3.3187004235950002</v>
      </c>
      <c r="F485" s="2">
        <v>3.3118304487919996</v>
      </c>
      <c r="H485" s="2">
        <v>-6.8699748030005559E-3</v>
      </c>
      <c r="J485" s="1">
        <v>-2.0700798282836928E-3</v>
      </c>
      <c r="L485" s="2">
        <v>3.3187195381870001</v>
      </c>
      <c r="N485" s="2">
        <v>1.9114591999880304E-5</v>
      </c>
      <c r="P485" s="1">
        <v>5.7596617832634375E-6</v>
      </c>
      <c r="R485" s="2">
        <v>3.3191345394859999</v>
      </c>
      <c r="T485" s="2">
        <v>4.3411589099973114E-4</v>
      </c>
      <c r="V485" s="1">
        <v>1.3080900219655041E-4</v>
      </c>
      <c r="X485" s="2">
        <v>3.3368975957239999</v>
      </c>
      <c r="Z485" s="2">
        <v>1.8197172128999739E-2</v>
      </c>
      <c r="AB485" s="1">
        <v>5.4832222877434517E-3</v>
      </c>
      <c r="AD485" s="2">
        <v>3.3185949876469998</v>
      </c>
      <c r="AF485" s="2">
        <v>-1.0543594800038747E-4</v>
      </c>
      <c r="AH485" s="1">
        <v>-3.1770251768062089E-5</v>
      </c>
      <c r="AJ485" s="2">
        <v>3.3694863028970001</v>
      </c>
      <c r="AL485" s="2">
        <v>5.0785879301999959E-2</v>
      </c>
      <c r="AN485" s="1">
        <v>1.5302941760252611E-2</v>
      </c>
    </row>
    <row r="486" spans="1:40" x14ac:dyDescent="0.2">
      <c r="A486" t="s">
        <v>770</v>
      </c>
      <c r="B486" t="s">
        <v>387</v>
      </c>
      <c r="D486" s="2">
        <v>2.936050240328</v>
      </c>
      <c r="F486" s="2">
        <v>2.9454442492479997</v>
      </c>
      <c r="H486" s="2">
        <v>9.3940089199997523E-3</v>
      </c>
      <c r="J486" s="1">
        <v>3.1995395688291435E-3</v>
      </c>
      <c r="L486" s="2">
        <v>2.9360719803940003</v>
      </c>
      <c r="N486" s="2">
        <v>2.1740066000308644E-5</v>
      </c>
      <c r="P486" s="1">
        <v>7.4045279272468984E-6</v>
      </c>
      <c r="R486" s="2">
        <v>2.9365597293820001</v>
      </c>
      <c r="T486" s="2">
        <v>5.0948905400005629E-4</v>
      </c>
      <c r="V486" s="1">
        <v>1.7352872474795896E-4</v>
      </c>
      <c r="X486" s="2">
        <v>2.9969628155830002</v>
      </c>
      <c r="Z486" s="2">
        <v>6.0912575255000156E-2</v>
      </c>
      <c r="AB486" s="1">
        <v>2.074643492755605E-2</v>
      </c>
      <c r="AD486" s="2">
        <v>2.9359302924940001</v>
      </c>
      <c r="AF486" s="2">
        <v>-1.1994783399993381E-4</v>
      </c>
      <c r="AH486" s="1">
        <v>-4.0853467816182145E-5</v>
      </c>
      <c r="AJ486" s="2">
        <v>2.9995157478379997</v>
      </c>
      <c r="AL486" s="2">
        <v>6.3465507509999686E-2</v>
      </c>
      <c r="AN486" s="1">
        <v>2.1615947383417274E-2</v>
      </c>
    </row>
    <row r="487" spans="1:40" x14ac:dyDescent="0.2">
      <c r="A487" t="s">
        <v>771</v>
      </c>
      <c r="B487" t="s">
        <v>388</v>
      </c>
      <c r="D487" s="2">
        <v>4.0509265647840005</v>
      </c>
      <c r="F487" s="2">
        <v>4.0712259531769996</v>
      </c>
      <c r="H487" s="2">
        <v>2.0299388392999163E-2</v>
      </c>
      <c r="J487" s="1">
        <v>5.0110482301674473E-3</v>
      </c>
      <c r="L487" s="2">
        <v>4.0509558977540001</v>
      </c>
      <c r="N487" s="2">
        <v>2.9332969999629199E-5</v>
      </c>
      <c r="P487" s="1">
        <v>7.2410520236604842E-6</v>
      </c>
      <c r="R487" s="2">
        <v>4.0516322864110004</v>
      </c>
      <c r="T487" s="2">
        <v>7.0572162699988894E-4</v>
      </c>
      <c r="V487" s="1">
        <v>1.7421239701922829E-4</v>
      </c>
      <c r="X487" s="2">
        <v>4.1317478717230003</v>
      </c>
      <c r="Z487" s="2">
        <v>8.0821306938999804E-2</v>
      </c>
      <c r="AB487" s="1">
        <v>1.995131376648623E-2</v>
      </c>
      <c r="AD487" s="2">
        <v>4.0507646895410003</v>
      </c>
      <c r="AF487" s="2">
        <v>-1.6187524300015355E-4</v>
      </c>
      <c r="AH487" s="1">
        <v>-3.996005368435626E-5</v>
      </c>
      <c r="AJ487" s="2">
        <v>4.1477279981379995</v>
      </c>
      <c r="AL487" s="2">
        <v>9.6801433353999045E-2</v>
      </c>
      <c r="AN487" s="1">
        <v>2.3896121493666374E-2</v>
      </c>
    </row>
    <row r="488" spans="1:40" x14ac:dyDescent="0.2">
      <c r="A488" t="s">
        <v>772</v>
      </c>
      <c r="B488" t="s">
        <v>389</v>
      </c>
      <c r="D488" s="2">
        <v>4.4602331192349993</v>
      </c>
      <c r="F488" s="2">
        <v>4.4998751436569995</v>
      </c>
      <c r="H488" s="2">
        <v>3.9642024422000155E-2</v>
      </c>
      <c r="J488" s="1">
        <v>8.8878817232762464E-3</v>
      </c>
      <c r="L488" s="2">
        <v>4.4602331192349993</v>
      </c>
      <c r="N488" s="2">
        <v>0</v>
      </c>
      <c r="P488" s="1">
        <v>0</v>
      </c>
      <c r="R488" s="2">
        <v>4.4602331192349993</v>
      </c>
      <c r="T488" s="2">
        <v>0</v>
      </c>
      <c r="V488" s="1">
        <v>0</v>
      </c>
      <c r="X488" s="2">
        <v>4.5345619150259999</v>
      </c>
      <c r="Z488" s="2">
        <v>7.4328795791000601E-2</v>
      </c>
      <c r="AB488" s="1">
        <v>1.6664778231086981E-2</v>
      </c>
      <c r="AD488" s="2">
        <v>4.4602331192349993</v>
      </c>
      <c r="AF488" s="2">
        <v>0</v>
      </c>
      <c r="AH488" s="1">
        <v>0</v>
      </c>
      <c r="AJ488" s="2">
        <v>4.5791591925009998</v>
      </c>
      <c r="AL488" s="2">
        <v>0.11892607326600046</v>
      </c>
      <c r="AN488" s="1">
        <v>2.6663645169828741E-2</v>
      </c>
    </row>
    <row r="490" spans="1:40" x14ac:dyDescent="0.2">
      <c r="B490" t="s">
        <v>390</v>
      </c>
    </row>
    <row r="491" spans="1:40" x14ac:dyDescent="0.2">
      <c r="A491" t="s">
        <v>773</v>
      </c>
      <c r="B491" t="s">
        <v>391</v>
      </c>
      <c r="D491" s="2">
        <v>3.8467813468999998</v>
      </c>
      <c r="F491" s="2">
        <v>3.881205635812</v>
      </c>
      <c r="H491" s="2">
        <v>3.4424288912000112E-2</v>
      </c>
      <c r="J491" s="1">
        <v>8.9488551096728076E-3</v>
      </c>
      <c r="L491" s="2">
        <v>3.8467813468999998</v>
      </c>
      <c r="N491" s="2">
        <v>0</v>
      </c>
      <c r="P491" s="1">
        <v>0</v>
      </c>
      <c r="R491" s="2">
        <v>3.8467813468999998</v>
      </c>
      <c r="T491" s="2">
        <v>0</v>
      </c>
      <c r="V491" s="1">
        <v>0</v>
      </c>
      <c r="X491" s="2">
        <v>3.911326888609</v>
      </c>
      <c r="Z491" s="2">
        <v>6.4545541709000176E-2</v>
      </c>
      <c r="AB491" s="1">
        <v>1.6779103330376549E-2</v>
      </c>
      <c r="AD491" s="2">
        <v>3.8467813468999998</v>
      </c>
      <c r="AF491" s="2">
        <v>0</v>
      </c>
      <c r="AH491" s="1">
        <v>0</v>
      </c>
      <c r="AJ491" s="2">
        <v>3.9500542136350001</v>
      </c>
      <c r="AL491" s="2">
        <v>0.10327286673500025</v>
      </c>
      <c r="AN491" s="1">
        <v>2.6846565328758443E-2</v>
      </c>
    </row>
    <row r="492" spans="1:40" x14ac:dyDescent="0.2">
      <c r="A492" t="s">
        <v>774</v>
      </c>
      <c r="B492" t="s">
        <v>392</v>
      </c>
      <c r="D492" s="2">
        <v>7.118437659234</v>
      </c>
      <c r="F492" s="2">
        <v>7.1204887436380009</v>
      </c>
      <c r="H492" s="2">
        <v>2.0510844040009246E-3</v>
      </c>
      <c r="J492" s="1">
        <v>2.8813687808872904E-4</v>
      </c>
      <c r="L492" s="2">
        <v>7.1184029658430008</v>
      </c>
      <c r="N492" s="2">
        <v>-3.469339099915203E-5</v>
      </c>
      <c r="P492" s="1">
        <v>-4.8737367186390889E-6</v>
      </c>
      <c r="R492" s="2">
        <v>7.11769027336</v>
      </c>
      <c r="T492" s="2">
        <v>-7.4738587399991729E-4</v>
      </c>
      <c r="V492" s="1">
        <v>-1.0499296471753352E-4</v>
      </c>
      <c r="X492" s="2">
        <v>7.1317356614570002</v>
      </c>
      <c r="Z492" s="2">
        <v>1.329800222300026E-2</v>
      </c>
      <c r="AB492" s="1">
        <v>1.8681068599020688E-3</v>
      </c>
      <c r="AD492" s="2">
        <v>7.1186289510390006</v>
      </c>
      <c r="AF492" s="2">
        <v>1.9129180500065956E-4</v>
      </c>
      <c r="AH492" s="1">
        <v>2.6872723223545667E-5</v>
      </c>
      <c r="AJ492" s="2">
        <v>7.1182976654359997</v>
      </c>
      <c r="AL492" s="2">
        <v>-1.3999379800022638E-4</v>
      </c>
      <c r="AN492" s="1">
        <v>-1.9666365669245857E-5</v>
      </c>
    </row>
    <row r="493" spans="1:40" x14ac:dyDescent="0.2">
      <c r="A493" t="s">
        <v>775</v>
      </c>
      <c r="B493" t="s">
        <v>393</v>
      </c>
      <c r="D493" s="2">
        <v>4.7659669700049996</v>
      </c>
      <c r="F493" s="2">
        <v>4.8105151486299995</v>
      </c>
      <c r="H493" s="2">
        <v>4.4548178624999935E-2</v>
      </c>
      <c r="J493" s="1">
        <v>9.347143802163867E-3</v>
      </c>
      <c r="L493" s="2">
        <v>4.765962118779</v>
      </c>
      <c r="N493" s="2">
        <v>-4.851225999580322E-6</v>
      </c>
      <c r="P493" s="1">
        <v>-1.0178891356385613E-6</v>
      </c>
      <c r="R493" s="2">
        <v>4.7658827911649997</v>
      </c>
      <c r="T493" s="2">
        <v>-8.4178839999893285E-5</v>
      </c>
      <c r="V493" s="1">
        <v>-1.7662489171595115E-5</v>
      </c>
      <c r="X493" s="2">
        <v>4.8411157576020001</v>
      </c>
      <c r="Z493" s="2">
        <v>7.5148787597000499E-2</v>
      </c>
      <c r="AB493" s="1">
        <v>1.5767794462268728E-2</v>
      </c>
      <c r="AD493" s="2">
        <v>4.7659936801490002</v>
      </c>
      <c r="AF493" s="2">
        <v>2.6710144000574587E-5</v>
      </c>
      <c r="AH493" s="1">
        <v>5.6043493731024674E-6</v>
      </c>
      <c r="AJ493" s="2">
        <v>4.8943089862380003</v>
      </c>
      <c r="AL493" s="2">
        <v>0.12834201623300068</v>
      </c>
      <c r="AN493" s="1">
        <v>2.6928851383304076E-2</v>
      </c>
    </row>
    <row r="494" spans="1:40" x14ac:dyDescent="0.2">
      <c r="A494" t="s">
        <v>776</v>
      </c>
      <c r="B494" t="s">
        <v>394</v>
      </c>
      <c r="D494" s="2">
        <v>4.8474152519509994</v>
      </c>
      <c r="F494" s="2">
        <v>4.9771820687819996</v>
      </c>
      <c r="H494" s="2">
        <v>0.12976681683100022</v>
      </c>
      <c r="J494" s="1">
        <v>2.6770311616850104E-2</v>
      </c>
      <c r="L494" s="2">
        <v>4.8474289381659998</v>
      </c>
      <c r="N494" s="2">
        <v>1.3686215000419111E-5</v>
      </c>
      <c r="P494" s="1">
        <v>2.8234046990116329E-6</v>
      </c>
      <c r="R494" s="2">
        <v>4.8477737424680001</v>
      </c>
      <c r="T494" s="2">
        <v>3.584905170006536E-4</v>
      </c>
      <c r="V494" s="1">
        <v>7.3954983917742031E-5</v>
      </c>
      <c r="X494" s="2">
        <v>5.0698225162079993</v>
      </c>
      <c r="Z494" s="2">
        <v>0.22240726425699986</v>
      </c>
      <c r="AB494" s="1">
        <v>4.5881619934971495E-2</v>
      </c>
      <c r="AD494" s="2">
        <v>4.8473396687220003</v>
      </c>
      <c r="AF494" s="2">
        <v>-7.5583228999143159E-5</v>
      </c>
      <c r="AH494" s="1">
        <v>-1.5592480749141975E-5</v>
      </c>
      <c r="AJ494" s="2">
        <v>5.2421953750689996</v>
      </c>
      <c r="AL494" s="2">
        <v>0.39478012311800015</v>
      </c>
      <c r="AN494" s="1">
        <v>8.1441366707568144E-2</v>
      </c>
    </row>
    <row r="495" spans="1:40" x14ac:dyDescent="0.2">
      <c r="A495" t="s">
        <v>777</v>
      </c>
      <c r="B495" t="s">
        <v>395</v>
      </c>
      <c r="D495" s="2">
        <v>7.1800650494210005</v>
      </c>
      <c r="F495" s="2">
        <v>7.2057079099049997</v>
      </c>
      <c r="H495" s="2">
        <v>2.5642860483999108E-2</v>
      </c>
      <c r="J495" s="1">
        <v>3.5713966806006784E-3</v>
      </c>
      <c r="L495" s="2">
        <v>7.1800509373679997</v>
      </c>
      <c r="N495" s="2">
        <v>-1.4112053000836511E-5</v>
      </c>
      <c r="P495" s="1">
        <v>-1.9654491851678289E-6</v>
      </c>
      <c r="R495" s="2">
        <v>7.1797856319310007</v>
      </c>
      <c r="T495" s="2">
        <v>-2.7941748999982252E-4</v>
      </c>
      <c r="V495" s="1">
        <v>-3.8915732389131312E-5</v>
      </c>
      <c r="X495" s="2">
        <v>7.2462170458620001</v>
      </c>
      <c r="Z495" s="2">
        <v>6.6151996440999561E-2</v>
      </c>
      <c r="AB495" s="1">
        <v>9.2132865072488516E-3</v>
      </c>
      <c r="AD495" s="2">
        <v>7.1801428136870005</v>
      </c>
      <c r="AF495" s="2">
        <v>7.7764265999924476E-5</v>
      </c>
      <c r="AH495" s="1">
        <v>1.0830579592895941E-5</v>
      </c>
      <c r="AJ495" s="2">
        <v>7.2650184047210002</v>
      </c>
      <c r="AL495" s="2">
        <v>8.49533552999997E-2</v>
      </c>
      <c r="AN495" s="1">
        <v>1.1831836440931734E-2</v>
      </c>
    </row>
    <row r="497" spans="1:40" x14ac:dyDescent="0.2">
      <c r="B497" t="s">
        <v>396</v>
      </c>
    </row>
    <row r="498" spans="1:40" x14ac:dyDescent="0.2">
      <c r="A498" t="s">
        <v>778</v>
      </c>
      <c r="B498" t="s">
        <v>397</v>
      </c>
      <c r="D498" s="2">
        <v>3.247334033939</v>
      </c>
      <c r="F498" s="2">
        <v>3.2439737240670001</v>
      </c>
      <c r="H498" s="2">
        <v>-3.360309871999867E-3</v>
      </c>
      <c r="J498" s="1">
        <v>-1.0347903347423203E-3</v>
      </c>
      <c r="L498" s="2">
        <v>3.2473302782669999</v>
      </c>
      <c r="N498" s="2">
        <v>-3.7556720000608834E-6</v>
      </c>
      <c r="P498" s="1">
        <v>-1.1565400912899842E-6</v>
      </c>
      <c r="R498" s="2">
        <v>3.2472278703209998</v>
      </c>
      <c r="T498" s="2">
        <v>-1.0616361800019902E-4</v>
      </c>
      <c r="V498" s="1">
        <v>-3.2692546221191505E-5</v>
      </c>
      <c r="X498" s="2">
        <v>3.2475175026719998</v>
      </c>
      <c r="Z498" s="2">
        <v>1.8346873299979194E-4</v>
      </c>
      <c r="AB498" s="1">
        <v>5.6498263216009624E-5</v>
      </c>
      <c r="AD498" s="2">
        <v>3.247354789694</v>
      </c>
      <c r="AF498" s="2">
        <v>2.0755755000045895E-5</v>
      </c>
      <c r="AH498" s="1">
        <v>6.3916291897046601E-6</v>
      </c>
      <c r="AJ498" s="2">
        <v>3.232761899827</v>
      </c>
      <c r="AL498" s="2">
        <v>-1.4572134111999979E-2</v>
      </c>
      <c r="AN498" s="1">
        <v>-4.4874145867661334E-3</v>
      </c>
    </row>
    <row r="499" spans="1:40" x14ac:dyDescent="0.2">
      <c r="A499" t="s">
        <v>779</v>
      </c>
      <c r="B499" t="s">
        <v>398</v>
      </c>
      <c r="D499" s="2">
        <v>6.9470867453969998</v>
      </c>
      <c r="F499" s="2">
        <v>6.9473364148050001</v>
      </c>
      <c r="H499" s="2">
        <v>2.4966940800030812E-4</v>
      </c>
      <c r="J499" s="1">
        <v>3.5938720380270776E-5</v>
      </c>
      <c r="L499" s="2">
        <v>6.9470917630099995</v>
      </c>
      <c r="N499" s="2">
        <v>5.0176129997581143E-6</v>
      </c>
      <c r="P499" s="1">
        <v>7.2226145773732905E-7</v>
      </c>
      <c r="R499" s="2">
        <v>6.9472216823030006</v>
      </c>
      <c r="T499" s="2">
        <v>1.3493690600085984E-4</v>
      </c>
      <c r="V499" s="1">
        <v>1.9423523981511578E-5</v>
      </c>
      <c r="X499" s="2">
        <v>6.9668722259499996</v>
      </c>
      <c r="Z499" s="2">
        <v>1.9785480552999779E-2</v>
      </c>
      <c r="AB499" s="1">
        <v>2.8480255505819387E-3</v>
      </c>
      <c r="AD499" s="2">
        <v>6.9470590286039995</v>
      </c>
      <c r="AF499" s="2">
        <v>-2.771679300028751E-5</v>
      </c>
      <c r="AH499" s="1">
        <v>-3.9897001456980654E-6</v>
      </c>
      <c r="AJ499" s="2">
        <v>6.9773176776909995</v>
      </c>
      <c r="AL499" s="2">
        <v>3.0230932293999757E-2</v>
      </c>
      <c r="AN499" s="1">
        <v>4.3515985048020551E-3</v>
      </c>
    </row>
    <row r="500" spans="1:40" x14ac:dyDescent="0.2">
      <c r="A500" t="s">
        <v>780</v>
      </c>
      <c r="B500" t="s">
        <v>399</v>
      </c>
      <c r="D500" s="2">
        <v>4.3769784324909997</v>
      </c>
      <c r="F500" s="2">
        <v>4.4767908654270006</v>
      </c>
      <c r="H500" s="2">
        <v>9.9812432936000839E-2</v>
      </c>
      <c r="J500" s="1">
        <v>2.2803958135840342E-2</v>
      </c>
      <c r="L500" s="2">
        <v>4.3770099327959997</v>
      </c>
      <c r="N500" s="2">
        <v>3.150030499998735E-5</v>
      </c>
      <c r="P500" s="1">
        <v>7.1968152198684897E-6</v>
      </c>
      <c r="R500" s="2">
        <v>4.3776768032230002</v>
      </c>
      <c r="T500" s="2">
        <v>6.9837073200051947E-4</v>
      </c>
      <c r="V500" s="1">
        <v>1.595554428179046E-4</v>
      </c>
      <c r="X500" s="2">
        <v>4.5479881265009992</v>
      </c>
      <c r="Z500" s="2">
        <v>0.17100969400999944</v>
      </c>
      <c r="AB500" s="1">
        <v>3.9070261973549507E-2</v>
      </c>
      <c r="AD500" s="2">
        <v>4.3768047092869997</v>
      </c>
      <c r="AF500" s="2">
        <v>-1.7372320399999808E-4</v>
      </c>
      <c r="AH500" s="1">
        <v>-3.9690212478641291E-5</v>
      </c>
      <c r="AJ500" s="2">
        <v>4.6771646005949998</v>
      </c>
      <c r="AL500" s="2">
        <v>0.30018616810400012</v>
      </c>
      <c r="AN500" s="1">
        <v>6.8582967161928632E-2</v>
      </c>
    </row>
    <row r="501" spans="1:40" x14ac:dyDescent="0.2">
      <c r="A501" t="s">
        <v>781</v>
      </c>
      <c r="B501" t="s">
        <v>400</v>
      </c>
      <c r="D501" s="2">
        <v>7.1182438818599998</v>
      </c>
      <c r="F501" s="2">
        <v>7.1218960082400002</v>
      </c>
      <c r="H501" s="2">
        <v>3.6521263800004533E-3</v>
      </c>
      <c r="J501" s="1">
        <v>5.1306564380400961E-4</v>
      </c>
      <c r="L501" s="2">
        <v>7.1182508983370001</v>
      </c>
      <c r="N501" s="2">
        <v>7.0164770002989485E-6</v>
      </c>
      <c r="P501" s="1">
        <v>9.8570337245392887E-7</v>
      </c>
      <c r="R501" s="2">
        <v>7.1181864984379999</v>
      </c>
      <c r="T501" s="2">
        <v>-5.7383421999901429E-5</v>
      </c>
      <c r="V501" s="1">
        <v>-8.0614577067436927E-6</v>
      </c>
      <c r="X501" s="2">
        <v>7.1213573139199999</v>
      </c>
      <c r="Z501" s="2">
        <v>3.1134320600001431E-3</v>
      </c>
      <c r="AB501" s="1">
        <v>4.3738766354077237E-4</v>
      </c>
      <c r="AD501" s="2">
        <v>7.1182055891349991</v>
      </c>
      <c r="AF501" s="2">
        <v>-3.8292725000665939E-5</v>
      </c>
      <c r="AH501" s="1">
        <v>-5.3795185492661201E-6</v>
      </c>
      <c r="AJ501" s="2">
        <v>7.1043226095190004</v>
      </c>
      <c r="AL501" s="2">
        <v>-1.392127234099938E-2</v>
      </c>
      <c r="AN501" s="1">
        <v>-1.9557172488113383E-3</v>
      </c>
    </row>
    <row r="502" spans="1:40" x14ac:dyDescent="0.2">
      <c r="A502" t="s">
        <v>782</v>
      </c>
      <c r="B502" t="s">
        <v>401</v>
      </c>
      <c r="D502" s="2">
        <v>4.1397687904109999</v>
      </c>
      <c r="F502" s="2">
        <v>4.2016774784450002</v>
      </c>
      <c r="H502" s="2">
        <v>6.1908688034000292E-2</v>
      </c>
      <c r="J502" s="1">
        <v>1.4954624561980415E-2</v>
      </c>
      <c r="L502" s="2">
        <v>4.1397760100239998</v>
      </c>
      <c r="N502" s="2">
        <v>7.2196129998758352E-6</v>
      </c>
      <c r="P502" s="1">
        <v>1.7439652708621599E-6</v>
      </c>
      <c r="R502" s="2">
        <v>4.1401002493090004</v>
      </c>
      <c r="T502" s="2">
        <v>3.3145889800056949E-4</v>
      </c>
      <c r="V502" s="1">
        <v>8.0067007309280667E-5</v>
      </c>
      <c r="X502" s="2">
        <v>4.2508325275640004</v>
      </c>
      <c r="Z502" s="2">
        <v>0.11106373715300055</v>
      </c>
      <c r="AB502" s="1">
        <v>2.6828487960549614E-2</v>
      </c>
      <c r="AD502" s="2">
        <v>4.1397286501799995</v>
      </c>
      <c r="AF502" s="2">
        <v>-4.0140231000407312E-5</v>
      </c>
      <c r="AH502" s="1">
        <v>-9.6962494846051906E-6</v>
      </c>
      <c r="AJ502" s="2">
        <v>4.3289819990350002</v>
      </c>
      <c r="AL502" s="2">
        <v>0.18921320862400037</v>
      </c>
      <c r="AN502" s="1">
        <v>4.5706226169509125E-2</v>
      </c>
    </row>
    <row r="503" spans="1:40" x14ac:dyDescent="0.2">
      <c r="A503" t="s">
        <v>783</v>
      </c>
      <c r="B503" t="s">
        <v>402</v>
      </c>
      <c r="D503" s="2">
        <v>4.2994901539559995</v>
      </c>
      <c r="F503" s="2">
        <v>4.337578043503</v>
      </c>
      <c r="H503" s="2">
        <v>3.8087889547000486E-2</v>
      </c>
      <c r="J503" s="1">
        <v>8.8586990976024169E-3</v>
      </c>
      <c r="L503" s="2">
        <v>4.2994901539559995</v>
      </c>
      <c r="N503" s="2">
        <v>0</v>
      </c>
      <c r="P503" s="1">
        <v>0</v>
      </c>
      <c r="R503" s="2">
        <v>4.2994901539559995</v>
      </c>
      <c r="T503" s="2">
        <v>0</v>
      </c>
      <c r="V503" s="1">
        <v>0</v>
      </c>
      <c r="X503" s="2">
        <v>4.3709049468569994</v>
      </c>
      <c r="Z503" s="2">
        <v>7.1414792900999835E-2</v>
      </c>
      <c r="AB503" s="1">
        <v>1.6610060808091499E-2</v>
      </c>
      <c r="AD503" s="2">
        <v>4.2994901539559995</v>
      </c>
      <c r="AF503" s="2">
        <v>0</v>
      </c>
      <c r="AH503" s="1">
        <v>0</v>
      </c>
      <c r="AJ503" s="2">
        <v>4.4137538225980002</v>
      </c>
      <c r="AL503" s="2">
        <v>0.11426366864200066</v>
      </c>
      <c r="AN503" s="1">
        <v>2.6576097293039648E-2</v>
      </c>
    </row>
    <row r="504" spans="1:40" x14ac:dyDescent="0.2">
      <c r="A504" t="s">
        <v>784</v>
      </c>
      <c r="B504" t="s">
        <v>403</v>
      </c>
      <c r="D504" s="2">
        <v>5.2460907824970002</v>
      </c>
      <c r="F504" s="2">
        <v>5.2379012654129999</v>
      </c>
      <c r="H504" s="2">
        <v>-8.1895170840002862E-3</v>
      </c>
      <c r="J504" s="1">
        <v>-1.5610704090984664E-3</v>
      </c>
      <c r="L504" s="2">
        <v>5.2460916930090002</v>
      </c>
      <c r="N504" s="2">
        <v>9.1051200001857069E-7</v>
      </c>
      <c r="P504" s="1">
        <v>1.7356009222264948E-7</v>
      </c>
      <c r="R504" s="2">
        <v>5.2460832565500004</v>
      </c>
      <c r="T504" s="2">
        <v>-7.5259469998201212E-6</v>
      </c>
      <c r="V504" s="1">
        <v>-1.4345819223963124E-6</v>
      </c>
      <c r="X504" s="2">
        <v>5.2286540523829999</v>
      </c>
      <c r="Z504" s="2">
        <v>-1.7436730114000376E-2</v>
      </c>
      <c r="AB504" s="1">
        <v>-3.3237568385541651E-3</v>
      </c>
      <c r="AD504" s="2">
        <v>5.2460858135070003</v>
      </c>
      <c r="AF504" s="2">
        <v>-4.9689899999094678E-6</v>
      </c>
      <c r="AH504" s="1">
        <v>-9.4717956778177605E-7</v>
      </c>
      <c r="AJ504" s="2">
        <v>5.2177370783199999</v>
      </c>
      <c r="AL504" s="2">
        <v>-2.8353704177000338E-2</v>
      </c>
      <c r="AN504" s="1">
        <v>-5.4047299889661317E-3</v>
      </c>
    </row>
    <row r="506" spans="1:40" x14ac:dyDescent="0.2">
      <c r="B506" t="s">
        <v>404</v>
      </c>
    </row>
    <row r="507" spans="1:40" x14ac:dyDescent="0.2">
      <c r="A507" t="s">
        <v>785</v>
      </c>
      <c r="B507" t="s">
        <v>405</v>
      </c>
      <c r="D507" s="2">
        <v>3.4801833233559996</v>
      </c>
      <c r="F507" s="2">
        <v>3.4801050746829998</v>
      </c>
      <c r="H507" s="2">
        <v>-7.8248672999770008E-5</v>
      </c>
      <c r="J507" s="1">
        <v>-2.2484066421050914E-5</v>
      </c>
      <c r="L507" s="2">
        <v>3.4801620086389997</v>
      </c>
      <c r="N507" s="2">
        <v>-2.1314716999842886E-5</v>
      </c>
      <c r="P507" s="1">
        <v>-6.1245960397536598E-6</v>
      </c>
      <c r="R507" s="2">
        <v>3.479877434604</v>
      </c>
      <c r="T507" s="2">
        <v>-3.0588875199955012E-4</v>
      </c>
      <c r="V507" s="1">
        <v>-8.7894436464506826E-5</v>
      </c>
      <c r="X507" s="2">
        <v>3.5227412816079999</v>
      </c>
      <c r="Z507" s="2">
        <v>4.2557958252000372E-2</v>
      </c>
      <c r="AB507" s="1">
        <v>1.2228654153471723E-2</v>
      </c>
      <c r="AD507" s="2">
        <v>3.4803005580369999</v>
      </c>
      <c r="AF507" s="2">
        <v>1.172346810003333E-4</v>
      </c>
      <c r="AH507" s="1">
        <v>3.3686352156667978E-5</v>
      </c>
      <c r="AJ507" s="2">
        <v>3.5239673009950003</v>
      </c>
      <c r="AL507" s="2">
        <v>4.3783977639000771E-2</v>
      </c>
      <c r="AN507" s="1">
        <v>1.2580940016912425E-2</v>
      </c>
    </row>
    <row r="508" spans="1:40" x14ac:dyDescent="0.2">
      <c r="A508" t="s">
        <v>786</v>
      </c>
      <c r="B508" t="s">
        <v>406</v>
      </c>
      <c r="D508" s="2">
        <v>3.6695598602939996</v>
      </c>
      <c r="F508" s="2">
        <v>3.7024498129230001</v>
      </c>
      <c r="H508" s="2">
        <v>3.2889952629000518E-2</v>
      </c>
      <c r="J508" s="1">
        <v>8.9629148674973316E-3</v>
      </c>
      <c r="L508" s="2">
        <v>3.6695598602939996</v>
      </c>
      <c r="N508" s="2">
        <v>0</v>
      </c>
      <c r="P508" s="1">
        <v>0</v>
      </c>
      <c r="R508" s="2">
        <v>3.6695598602939996</v>
      </c>
      <c r="T508" s="2">
        <v>0</v>
      </c>
      <c r="V508" s="1">
        <v>0</v>
      </c>
      <c r="X508" s="2">
        <v>3.7661988225810004</v>
      </c>
      <c r="Z508" s="2">
        <v>9.6638962287000751E-2</v>
      </c>
      <c r="AB508" s="1">
        <v>2.6335300680790142E-2</v>
      </c>
      <c r="AD508" s="2">
        <v>3.6695598602939996</v>
      </c>
      <c r="AF508" s="2">
        <v>0</v>
      </c>
      <c r="AH508" s="1">
        <v>0</v>
      </c>
      <c r="AJ508" s="2">
        <v>3.8837697628379999</v>
      </c>
      <c r="AL508" s="2">
        <v>0.2142099025440003</v>
      </c>
      <c r="AN508" s="1">
        <v>5.8374821695056943E-2</v>
      </c>
    </row>
    <row r="509" spans="1:40" x14ac:dyDescent="0.2">
      <c r="A509" t="s">
        <v>787</v>
      </c>
      <c r="B509" t="s">
        <v>407</v>
      </c>
      <c r="D509" s="2">
        <v>4.2121484221329997</v>
      </c>
      <c r="F509" s="2">
        <v>4.2313321081950006</v>
      </c>
      <c r="H509" s="2">
        <v>1.9183686062000938E-2</v>
      </c>
      <c r="J509" s="1">
        <v>4.5543708671800477E-3</v>
      </c>
      <c r="L509" s="2">
        <v>4.2121346370540005</v>
      </c>
      <c r="N509" s="2">
        <v>-1.3785078999184464E-5</v>
      </c>
      <c r="P509" s="1">
        <v>-3.2726954555423299E-6</v>
      </c>
      <c r="R509" s="2">
        <v>4.2118859655370002</v>
      </c>
      <c r="T509" s="2">
        <v>-2.6245659599943849E-4</v>
      </c>
      <c r="V509" s="1">
        <v>-6.2309436823342637E-5</v>
      </c>
      <c r="X509" s="2">
        <v>4.2639920554069999</v>
      </c>
      <c r="Z509" s="2">
        <v>5.1843633274000211E-2</v>
      </c>
      <c r="AB509" s="1">
        <v>1.2308121195726288E-2</v>
      </c>
      <c r="AD509" s="2">
        <v>4.2122243647569997</v>
      </c>
      <c r="AF509" s="2">
        <v>7.5942624000013836E-5</v>
      </c>
      <c r="AH509" s="1">
        <v>1.8029427358487306E-5</v>
      </c>
      <c r="AJ509" s="2">
        <v>4.3059834161069999</v>
      </c>
      <c r="AL509" s="2">
        <v>9.3834993974000191E-2</v>
      </c>
      <c r="AN509" s="1">
        <v>2.2277228760728917E-2</v>
      </c>
    </row>
    <row r="510" spans="1:40" x14ac:dyDescent="0.2">
      <c r="A510" t="s">
        <v>788</v>
      </c>
      <c r="B510" t="s">
        <v>408</v>
      </c>
      <c r="D510" s="2">
        <v>5.1318571043069996</v>
      </c>
      <c r="F510" s="2">
        <v>5.1275434678349994</v>
      </c>
      <c r="H510" s="2">
        <v>-4.3136364720002263E-3</v>
      </c>
      <c r="J510" s="1">
        <v>-8.4056051918903439E-4</v>
      </c>
      <c r="L510" s="2">
        <v>5.1318457401790001</v>
      </c>
      <c r="N510" s="2">
        <v>-1.1364127999513585E-5</v>
      </c>
      <c r="P510" s="1">
        <v>-2.2144279874776803E-6</v>
      </c>
      <c r="R510" s="2">
        <v>5.131594908426</v>
      </c>
      <c r="T510" s="2">
        <v>-2.6219588099962721E-4</v>
      </c>
      <c r="V510" s="1">
        <v>-5.1091812509661422E-5</v>
      </c>
      <c r="X510" s="2">
        <v>5.122186533671</v>
      </c>
      <c r="Z510" s="2">
        <v>-9.6705706359996313E-3</v>
      </c>
      <c r="AB510" s="1">
        <v>-1.8844193124324211E-3</v>
      </c>
      <c r="AD510" s="2">
        <v>5.1319197965320003</v>
      </c>
      <c r="AF510" s="2">
        <v>6.2692225000660073E-5</v>
      </c>
      <c r="AH510" s="1">
        <v>1.2216284227408543E-5</v>
      </c>
      <c r="AJ510" s="2">
        <v>5.1294974042710004</v>
      </c>
      <c r="AL510" s="2">
        <v>-2.3597000359991682E-3</v>
      </c>
      <c r="AN510" s="1">
        <v>-4.5981405717995328E-4</v>
      </c>
    </row>
    <row r="511" spans="1:40" x14ac:dyDescent="0.2">
      <c r="A511" t="s">
        <v>789</v>
      </c>
      <c r="B511" t="s">
        <v>409</v>
      </c>
      <c r="D511" s="2">
        <v>5.4619233585430003</v>
      </c>
      <c r="F511" s="2">
        <v>5.5104978219470002</v>
      </c>
      <c r="H511" s="2">
        <v>4.8574463403999957E-2</v>
      </c>
      <c r="J511" s="1">
        <v>8.8932890879958228E-3</v>
      </c>
      <c r="L511" s="2">
        <v>5.4619233585430003</v>
      </c>
      <c r="N511" s="2">
        <v>0</v>
      </c>
      <c r="P511" s="1">
        <v>0</v>
      </c>
      <c r="R511" s="2">
        <v>5.4619233585430003</v>
      </c>
      <c r="T511" s="2">
        <v>0</v>
      </c>
      <c r="V511" s="1">
        <v>0</v>
      </c>
      <c r="X511" s="2">
        <v>5.5530004774249999</v>
      </c>
      <c r="Z511" s="2">
        <v>9.1077118881999652E-2</v>
      </c>
      <c r="AB511" s="1">
        <v>1.6674917039900573E-2</v>
      </c>
      <c r="AD511" s="2">
        <v>5.4619233585430003</v>
      </c>
      <c r="AF511" s="2">
        <v>0</v>
      </c>
      <c r="AH511" s="1">
        <v>0</v>
      </c>
      <c r="AJ511" s="2">
        <v>5.6100641371240005</v>
      </c>
      <c r="AL511" s="2">
        <v>0.14814077858100028</v>
      </c>
      <c r="AN511" s="1">
        <v>2.7122456478502782E-2</v>
      </c>
    </row>
    <row r="512" spans="1:40" x14ac:dyDescent="0.2">
      <c r="A512" t="s">
        <v>790</v>
      </c>
      <c r="B512" t="s">
        <v>410</v>
      </c>
      <c r="D512" s="2">
        <v>5.5647243380890004</v>
      </c>
      <c r="F512" s="2">
        <v>5.6084898941630001</v>
      </c>
      <c r="H512" s="2">
        <v>4.376555607399979E-2</v>
      </c>
      <c r="J512" s="1">
        <v>7.8648201447170801E-3</v>
      </c>
      <c r="L512" s="2">
        <v>5.5647165058979997</v>
      </c>
      <c r="N512" s="2">
        <v>-7.832191000645139E-6</v>
      </c>
      <c r="P512" s="1">
        <v>-1.4074715160706085E-6</v>
      </c>
      <c r="R512" s="2">
        <v>5.564557549311</v>
      </c>
      <c r="T512" s="2">
        <v>-1.6678877800035963E-4</v>
      </c>
      <c r="V512" s="1">
        <v>-2.9972513976790643E-5</v>
      </c>
      <c r="X512" s="2">
        <v>5.651920690121</v>
      </c>
      <c r="Z512" s="2">
        <v>8.7196352031999602E-2</v>
      </c>
      <c r="AB512" s="1">
        <v>1.5669482751403275E-2</v>
      </c>
      <c r="AD512" s="2">
        <v>5.5647675194210002</v>
      </c>
      <c r="AF512" s="2">
        <v>4.3181331999875283E-5</v>
      </c>
      <c r="AH512" s="1">
        <v>7.7598330800163803E-6</v>
      </c>
      <c r="AJ512" s="2">
        <v>5.7077602849239994</v>
      </c>
      <c r="AL512" s="2">
        <v>0.14303594683499909</v>
      </c>
      <c r="AN512" s="1">
        <v>2.5704048959974093E-2</v>
      </c>
    </row>
    <row r="514" spans="1:40" x14ac:dyDescent="0.2">
      <c r="B514" t="s">
        <v>411</v>
      </c>
    </row>
    <row r="516" spans="1:40" x14ac:dyDescent="0.2">
      <c r="A516" t="s">
        <v>791</v>
      </c>
      <c r="B516" t="s">
        <v>412</v>
      </c>
      <c r="D516" s="2">
        <v>175.22642013906199</v>
      </c>
      <c r="F516" s="2">
        <v>175.226439572072</v>
      </c>
      <c r="H516" s="2">
        <v>1.943301001006148E-5</v>
      </c>
      <c r="J516" s="1">
        <v>1.109022828557428E-7</v>
      </c>
      <c r="L516" s="2">
        <v>175.226420341834</v>
      </c>
      <c r="N516" s="2">
        <v>2.0277201429053093E-7</v>
      </c>
      <c r="P516" s="1">
        <v>1.1572000051682184E-9</v>
      </c>
      <c r="R516" s="2">
        <v>175.226423588757</v>
      </c>
      <c r="T516" s="2">
        <v>3.4496950149787153E-6</v>
      </c>
      <c r="V516" s="1">
        <v>1.9687071231843875E-8</v>
      </c>
      <c r="X516" s="2">
        <v>175.22642793094701</v>
      </c>
      <c r="Z516" s="2">
        <v>7.7918850251990079E-6</v>
      </c>
      <c r="AB516" s="1">
        <v>4.446752389859512E-8</v>
      </c>
      <c r="AD516" s="2">
        <v>175.226419025426</v>
      </c>
      <c r="AF516" s="2">
        <v>-1.1136359887586877E-6</v>
      </c>
      <c r="AH516" s="1">
        <v>-6.3554114035708288E-9</v>
      </c>
      <c r="AJ516" s="2">
        <v>175.22644497888498</v>
      </c>
      <c r="AL516" s="2">
        <v>2.4839822998501404E-5</v>
      </c>
      <c r="AN516" s="1">
        <v>1.4175843448030379E-7</v>
      </c>
    </row>
    <row r="517" spans="1:40" x14ac:dyDescent="0.2">
      <c r="A517" t="s">
        <v>792</v>
      </c>
      <c r="B517" t="s">
        <v>413</v>
      </c>
      <c r="D517" s="2">
        <v>69.026864499362006</v>
      </c>
      <c r="F517" s="2">
        <v>69.026853875813003</v>
      </c>
      <c r="H517" s="2">
        <v>-1.0623549002275468E-5</v>
      </c>
      <c r="J517" s="1">
        <v>-1.5390455700582572E-7</v>
      </c>
      <c r="L517" s="2">
        <v>69.026864388663</v>
      </c>
      <c r="N517" s="2">
        <v>-1.1069900551774481E-7</v>
      </c>
      <c r="P517" s="1">
        <v>-1.6037090243142649E-9</v>
      </c>
      <c r="R517" s="2">
        <v>69.026862663030002</v>
      </c>
      <c r="T517" s="2">
        <v>-1.8363320037906306E-6</v>
      </c>
      <c r="V517" s="1">
        <v>-2.6603149615865911E-8</v>
      </c>
      <c r="X517" s="2">
        <v>69.02686027055401</v>
      </c>
      <c r="Z517" s="2">
        <v>-4.2288079953323177E-6</v>
      </c>
      <c r="AB517" s="1">
        <v>-6.126322013904316E-8</v>
      </c>
      <c r="AD517" s="2">
        <v>69.026865107930007</v>
      </c>
      <c r="AF517" s="2">
        <v>6.0856800132569333E-7</v>
      </c>
      <c r="AH517" s="1">
        <v>8.816393526484433E-9</v>
      </c>
      <c r="AJ517" s="2">
        <v>69.026850348045002</v>
      </c>
      <c r="AL517" s="2">
        <v>-1.4151317003552322E-5</v>
      </c>
      <c r="AN517" s="1">
        <v>-2.0501173139166879E-7</v>
      </c>
    </row>
    <row r="518" spans="1:40" x14ac:dyDescent="0.2">
      <c r="A518" t="s">
        <v>793</v>
      </c>
      <c r="B518" t="s">
        <v>414</v>
      </c>
      <c r="D518" s="2">
        <v>79.025245256502004</v>
      </c>
      <c r="F518" s="2">
        <v>79.025235317031999</v>
      </c>
      <c r="H518" s="2">
        <v>-9.9394700043831108E-6</v>
      </c>
      <c r="J518" s="1">
        <v>-1.2577588303739325E-7</v>
      </c>
      <c r="L518" s="2">
        <v>79.025245153690989</v>
      </c>
      <c r="N518" s="2">
        <v>-1.0281101481268706E-7</v>
      </c>
      <c r="P518" s="1">
        <v>-1.3009895063151105E-9</v>
      </c>
      <c r="R518" s="2">
        <v>79.025243705516999</v>
      </c>
      <c r="T518" s="2">
        <v>-1.5509850044281848E-6</v>
      </c>
      <c r="V518" s="1">
        <v>-1.9626449742660857E-8</v>
      </c>
      <c r="X518" s="2">
        <v>79.025241325353988</v>
      </c>
      <c r="Z518" s="2">
        <v>-3.9311480151127398E-6</v>
      </c>
      <c r="AB518" s="1">
        <v>-4.9745470606929809E-8</v>
      </c>
      <c r="AD518" s="2">
        <v>79.025245821597991</v>
      </c>
      <c r="AF518" s="2">
        <v>5.6509598778120562E-7</v>
      </c>
      <c r="AH518" s="1">
        <v>7.1508286490855392E-9</v>
      </c>
      <c r="AJ518" s="2">
        <v>79.025231984197006</v>
      </c>
      <c r="AL518" s="2">
        <v>-1.3272304997258288E-5</v>
      </c>
      <c r="AN518" s="1">
        <v>-1.6795019052682124E-7</v>
      </c>
    </row>
    <row r="519" spans="1:40" x14ac:dyDescent="0.2">
      <c r="A519" t="s">
        <v>794</v>
      </c>
      <c r="B519" t="s">
        <v>415</v>
      </c>
      <c r="D519" s="2">
        <v>115.87966406105799</v>
      </c>
      <c r="F519" s="2">
        <v>115.87966406105799</v>
      </c>
      <c r="H519" s="2">
        <v>0</v>
      </c>
      <c r="J519" s="1">
        <v>0</v>
      </c>
      <c r="L519" s="2">
        <v>115.87966406105799</v>
      </c>
      <c r="N519" s="2">
        <v>0</v>
      </c>
      <c r="P519" s="1">
        <v>0</v>
      </c>
      <c r="R519" s="2">
        <v>115.87966406105799</v>
      </c>
      <c r="T519" s="2">
        <v>0</v>
      </c>
      <c r="V519" s="1">
        <v>0</v>
      </c>
      <c r="X519" s="2">
        <v>115.87966406105799</v>
      </c>
      <c r="Z519" s="2">
        <v>0</v>
      </c>
      <c r="AB519" s="1">
        <v>0</v>
      </c>
      <c r="AD519" s="2">
        <v>115.87966406105799</v>
      </c>
      <c r="AF519" s="2">
        <v>0</v>
      </c>
      <c r="AH519" s="1">
        <v>0</v>
      </c>
      <c r="AJ519" s="2">
        <v>115.87966406105799</v>
      </c>
      <c r="AL519" s="2">
        <v>0</v>
      </c>
      <c r="AN519" s="1">
        <v>0</v>
      </c>
    </row>
    <row r="520" spans="1:40" x14ac:dyDescent="0.2">
      <c r="A520" t="s">
        <v>795</v>
      </c>
      <c r="B520" t="s">
        <v>416</v>
      </c>
      <c r="D520" s="2">
        <v>91.875883514565999</v>
      </c>
      <c r="F520" s="2">
        <v>91.875883514565999</v>
      </c>
      <c r="H520" s="2">
        <v>0</v>
      </c>
      <c r="J520" s="1">
        <v>0</v>
      </c>
      <c r="L520" s="2">
        <v>91.875883514565999</v>
      </c>
      <c r="N520" s="2">
        <v>0</v>
      </c>
      <c r="P520" s="1">
        <v>0</v>
      </c>
      <c r="R520" s="2">
        <v>91.875883514565999</v>
      </c>
      <c r="T520" s="2">
        <v>0</v>
      </c>
      <c r="V520" s="1">
        <v>0</v>
      </c>
      <c r="X520" s="2">
        <v>91.875883514565999</v>
      </c>
      <c r="Z520" s="2">
        <v>0</v>
      </c>
      <c r="AB520" s="1">
        <v>0</v>
      </c>
      <c r="AD520" s="2">
        <v>91.875883514565999</v>
      </c>
      <c r="AF520" s="2">
        <v>0</v>
      </c>
      <c r="AH520" s="1">
        <v>0</v>
      </c>
      <c r="AJ520" s="2">
        <v>91.875883514565999</v>
      </c>
      <c r="AL520" s="2">
        <v>0</v>
      </c>
      <c r="AN520" s="1">
        <v>0</v>
      </c>
    </row>
    <row r="522" spans="1:40" x14ac:dyDescent="0.2">
      <c r="A522" t="s">
        <v>796</v>
      </c>
      <c r="B522" t="s">
        <v>417</v>
      </c>
      <c r="D522" s="2">
        <v>65.402389531075002</v>
      </c>
      <c r="F522" s="2">
        <v>65.402389531075002</v>
      </c>
      <c r="H522" s="2">
        <v>0</v>
      </c>
      <c r="J522" s="1">
        <v>0</v>
      </c>
      <c r="L522" s="2">
        <v>65.402389531075002</v>
      </c>
      <c r="N522" s="2">
        <v>0</v>
      </c>
      <c r="P522" s="1">
        <v>0</v>
      </c>
      <c r="R522" s="2">
        <v>65.402389531075002</v>
      </c>
      <c r="T522" s="2">
        <v>0</v>
      </c>
      <c r="V522" s="1">
        <v>0</v>
      </c>
      <c r="X522" s="2">
        <v>65.402389531075002</v>
      </c>
      <c r="Z522" s="2">
        <v>0</v>
      </c>
      <c r="AB522" s="1">
        <v>0</v>
      </c>
      <c r="AD522" s="2">
        <v>65.402389531075002</v>
      </c>
      <c r="AF522" s="2">
        <v>0</v>
      </c>
      <c r="AH522" s="1">
        <v>0</v>
      </c>
      <c r="AJ522" s="2">
        <v>65.402389531075002</v>
      </c>
      <c r="AL522" s="2">
        <v>0</v>
      </c>
      <c r="AN522" s="1">
        <v>0</v>
      </c>
    </row>
    <row r="523" spans="1:40" x14ac:dyDescent="0.2">
      <c r="A523" t="s">
        <v>797</v>
      </c>
      <c r="B523" t="s">
        <v>418</v>
      </c>
      <c r="D523" s="2">
        <v>109.57488995053301</v>
      </c>
      <c r="F523" s="2">
        <v>109.574866556917</v>
      </c>
      <c r="H523" s="2">
        <v>-2.3393616004341311E-5</v>
      </c>
      <c r="J523" s="1">
        <v>-2.1349431438993217E-7</v>
      </c>
      <c r="L523" s="2">
        <v>109.574889706333</v>
      </c>
      <c r="N523" s="2">
        <v>-2.4420000954705756E-7</v>
      </c>
      <c r="P523" s="1">
        <v>-2.2286128661165012E-9</v>
      </c>
      <c r="R523" s="2">
        <v>109.574885813436</v>
      </c>
      <c r="T523" s="2">
        <v>-4.1370970080834013E-6</v>
      </c>
      <c r="V523" s="1">
        <v>-3.7755885586114404E-8</v>
      </c>
      <c r="X523" s="2">
        <v>109.574880626886</v>
      </c>
      <c r="Z523" s="2">
        <v>-9.323647006453939E-6</v>
      </c>
      <c r="AB523" s="1">
        <v>-8.5089266442914508E-8</v>
      </c>
      <c r="AD523" s="2">
        <v>109.57489129314101</v>
      </c>
      <c r="AF523" s="2">
        <v>1.3426080016643027E-6</v>
      </c>
      <c r="AH523" s="1">
        <v>1.2252880219824231E-8</v>
      </c>
      <c r="AJ523" s="2">
        <v>109.57485874428099</v>
      </c>
      <c r="AL523" s="2">
        <v>-3.1206252018023406E-5</v>
      </c>
      <c r="AN523" s="1">
        <v>-2.8479382486362796E-7</v>
      </c>
    </row>
    <row r="524" spans="1:40" x14ac:dyDescent="0.2">
      <c r="A524" t="s">
        <v>798</v>
      </c>
      <c r="B524" t="s">
        <v>419</v>
      </c>
      <c r="D524" s="2">
        <v>180.79532205872999</v>
      </c>
      <c r="F524" s="2">
        <v>180.795297412157</v>
      </c>
      <c r="H524" s="2">
        <v>-2.4646572995834504E-5</v>
      </c>
      <c r="J524" s="1">
        <v>-1.3632306807046838E-7</v>
      </c>
      <c r="L524" s="2">
        <v>180.79532180415401</v>
      </c>
      <c r="N524" s="2">
        <v>-2.5457597985223401E-7</v>
      </c>
      <c r="P524" s="1">
        <v>-1.4080894182070537E-9</v>
      </c>
      <c r="R524" s="2">
        <v>180.79531828031702</v>
      </c>
      <c r="T524" s="2">
        <v>-3.778412974497769E-6</v>
      </c>
      <c r="V524" s="1">
        <v>-2.0898842577743134E-8</v>
      </c>
      <c r="X524" s="2">
        <v>180.79531230456899</v>
      </c>
      <c r="Z524" s="2">
        <v>-9.7541609989093558E-6</v>
      </c>
      <c r="AB524" s="1">
        <v>-5.3951401440247389E-8</v>
      </c>
      <c r="AD524" s="2">
        <v>180.79532345751301</v>
      </c>
      <c r="AF524" s="2">
        <v>1.3987830129735812E-6</v>
      </c>
      <c r="AH524" s="1">
        <v>7.7368318883781581E-9</v>
      </c>
      <c r="AJ524" s="2">
        <v>180.795289532178</v>
      </c>
      <c r="AL524" s="2">
        <v>-3.2526551990486041E-5</v>
      </c>
      <c r="AN524" s="1">
        <v>-1.7990815038853736E-7</v>
      </c>
    </row>
    <row r="525" spans="1:40" x14ac:dyDescent="0.2">
      <c r="A525" t="s">
        <v>799</v>
      </c>
      <c r="B525" t="s">
        <v>420</v>
      </c>
      <c r="D525" s="2">
        <v>63.740763992817001</v>
      </c>
      <c r="F525" s="2">
        <v>63.740754794391002</v>
      </c>
      <c r="H525" s="2">
        <v>-9.1984259995570028E-6</v>
      </c>
      <c r="J525" s="1">
        <v>-1.4430994270155877E-7</v>
      </c>
      <c r="L525" s="2">
        <v>63.740763900486002</v>
      </c>
      <c r="N525" s="2">
        <v>-9.2330999734713259E-8</v>
      </c>
      <c r="P525" s="1">
        <v>-1.4485392698637581E-9</v>
      </c>
      <c r="R525" s="2">
        <v>63.740763155010995</v>
      </c>
      <c r="T525" s="2">
        <v>-8.378060059044401E-7</v>
      </c>
      <c r="V525" s="1">
        <v>-1.3143959272261832E-8</v>
      </c>
      <c r="X525" s="2">
        <v>63.740760415742002</v>
      </c>
      <c r="Z525" s="2">
        <v>-3.5770749988728312E-6</v>
      </c>
      <c r="AB525" s="1">
        <v>-5.6119110829545982E-8</v>
      </c>
      <c r="AD525" s="2">
        <v>63.740764499133995</v>
      </c>
      <c r="AF525" s="2">
        <v>5.0631699366476823E-7</v>
      </c>
      <c r="AH525" s="1">
        <v>7.9433781766692585E-9</v>
      </c>
      <c r="AJ525" s="2">
        <v>63.740752311084002</v>
      </c>
      <c r="AL525" s="2">
        <v>-1.1681732999591077E-5</v>
      </c>
      <c r="AN525" s="1">
        <v>-1.8326942238890485E-7</v>
      </c>
    </row>
    <row r="526" spans="1:40" x14ac:dyDescent="0.2">
      <c r="A526" t="s">
        <v>800</v>
      </c>
      <c r="B526" t="s">
        <v>421</v>
      </c>
      <c r="D526" s="2">
        <v>86.710630874483002</v>
      </c>
      <c r="F526" s="2">
        <v>86.710630874483002</v>
      </c>
      <c r="H526" s="2">
        <v>0</v>
      </c>
      <c r="J526" s="1">
        <v>0</v>
      </c>
      <c r="L526" s="2">
        <v>86.710630874483002</v>
      </c>
      <c r="N526" s="2">
        <v>0</v>
      </c>
      <c r="P526" s="1">
        <v>0</v>
      </c>
      <c r="R526" s="2">
        <v>86.710630874483002</v>
      </c>
      <c r="T526" s="2">
        <v>0</v>
      </c>
      <c r="V526" s="1">
        <v>0</v>
      </c>
      <c r="X526" s="2">
        <v>86.710630874483002</v>
      </c>
      <c r="Z526" s="2">
        <v>0</v>
      </c>
      <c r="AB526" s="1">
        <v>0</v>
      </c>
      <c r="AD526" s="2">
        <v>86.710630874483002</v>
      </c>
      <c r="AF526" s="2">
        <v>0</v>
      </c>
      <c r="AH526" s="1">
        <v>0</v>
      </c>
      <c r="AJ526" s="2">
        <v>86.710630874483002</v>
      </c>
      <c r="AL526" s="2">
        <v>0</v>
      </c>
      <c r="AN526" s="1">
        <v>0</v>
      </c>
    </row>
    <row r="528" spans="1:40" x14ac:dyDescent="0.2">
      <c r="A528" t="s">
        <v>841</v>
      </c>
      <c r="B528" t="s">
        <v>442</v>
      </c>
      <c r="D528" s="2">
        <v>173.14804792427501</v>
      </c>
      <c r="F528" s="2">
        <v>173.14801878485</v>
      </c>
      <c r="H528" s="2">
        <v>-2.9139425009816478E-5</v>
      </c>
      <c r="J528" s="1">
        <v>-1.6829196377980758E-7</v>
      </c>
      <c r="L528" s="2">
        <v>173.14804762446099</v>
      </c>
      <c r="N528" s="2">
        <v>-2.9981401894474402E-7</v>
      </c>
      <c r="P528" s="1">
        <v>-1.7315472079469554E-9</v>
      </c>
      <c r="R528" s="2">
        <v>173.14804370647602</v>
      </c>
      <c r="T528" s="2">
        <v>-4.2177989882929978E-6</v>
      </c>
      <c r="V528" s="1">
        <v>-2.4359494888083408E-8</v>
      </c>
      <c r="X528" s="2">
        <v>173.14803641903401</v>
      </c>
      <c r="Z528" s="2">
        <v>-1.1505240991027677E-5</v>
      </c>
      <c r="AB528" s="1">
        <v>-6.6447419586615299E-8</v>
      </c>
      <c r="AD528" s="2">
        <v>173.14804957116499</v>
      </c>
      <c r="AF528" s="2">
        <v>1.6468899843857798E-6</v>
      </c>
      <c r="AH528" s="1">
        <v>9.5114556827463322E-9</v>
      </c>
      <c r="AJ528" s="2">
        <v>173.14800968148899</v>
      </c>
      <c r="AL528" s="2">
        <v>-3.8242786018827246E-5</v>
      </c>
      <c r="AN528" s="1">
        <v>-2.2086755511995399E-7</v>
      </c>
    </row>
    <row r="529" spans="1:40" x14ac:dyDescent="0.2">
      <c r="A529" t="s">
        <v>801</v>
      </c>
      <c r="B529" t="s">
        <v>422</v>
      </c>
      <c r="D529" s="2">
        <v>58.409068857000001</v>
      </c>
      <c r="F529" s="2">
        <v>58.409054598640999</v>
      </c>
      <c r="H529" s="2">
        <v>-1.4258359001928511E-5</v>
      </c>
      <c r="J529" s="1">
        <v>-2.4411207507581637E-7</v>
      </c>
      <c r="L529" s="2">
        <v>58.409068710066997</v>
      </c>
      <c r="N529" s="2">
        <v>-1.4693300443013868E-7</v>
      </c>
      <c r="P529" s="1">
        <v>-2.515585461392432E-9</v>
      </c>
      <c r="R529" s="2">
        <v>58.409066740454001</v>
      </c>
      <c r="T529" s="2">
        <v>-2.1165459997973812E-6</v>
      </c>
      <c r="V529" s="1">
        <v>-3.6236598891504585E-8</v>
      </c>
      <c r="X529" s="2">
        <v>58.409063216346006</v>
      </c>
      <c r="Z529" s="2">
        <v>-5.6406539954423351E-6</v>
      </c>
      <c r="AB529" s="1">
        <v>-9.6571544553330678E-8</v>
      </c>
      <c r="AD529" s="2">
        <v>58.409069664067999</v>
      </c>
      <c r="AF529" s="2">
        <v>8.0706799820973174E-7</v>
      </c>
      <c r="AH529" s="1">
        <v>1.3817511800875236E-8</v>
      </c>
      <c r="AJ529" s="2">
        <v>58.409050226012994</v>
      </c>
      <c r="AL529" s="2">
        <v>-1.8630987007384192E-5</v>
      </c>
      <c r="AN529" s="1">
        <v>-3.1897421705176478E-7</v>
      </c>
    </row>
    <row r="530" spans="1:40" x14ac:dyDescent="0.2">
      <c r="A530" t="s">
        <v>802</v>
      </c>
      <c r="B530" t="s">
        <v>423</v>
      </c>
      <c r="D530" s="2">
        <v>200.55069990169201</v>
      </c>
      <c r="F530" s="2">
        <v>200.550710629778</v>
      </c>
      <c r="H530" s="2">
        <v>1.0728085982236735E-5</v>
      </c>
      <c r="J530" s="1">
        <v>5.349313658588844E-8</v>
      </c>
      <c r="L530" s="2">
        <v>200.55070001630199</v>
      </c>
      <c r="N530" s="2">
        <v>1.1460997484391555E-7</v>
      </c>
      <c r="P530" s="1">
        <v>5.7147631446859188E-10</v>
      </c>
      <c r="R530" s="2">
        <v>200.550702383275</v>
      </c>
      <c r="T530" s="2">
        <v>2.4815829817725898E-6</v>
      </c>
      <c r="V530" s="1">
        <v>1.2373843536766701E-8</v>
      </c>
      <c r="X530" s="2">
        <v>200.55070427751602</v>
      </c>
      <c r="Z530" s="2">
        <v>4.3758240053648478E-6</v>
      </c>
      <c r="AB530" s="1">
        <v>2.1819041307309494E-8</v>
      </c>
      <c r="AD530" s="2">
        <v>200.55069927151001</v>
      </c>
      <c r="AF530" s="2">
        <v>-6.3018200080477982E-7</v>
      </c>
      <c r="AH530" s="1">
        <v>-3.1422577987196696E-9</v>
      </c>
      <c r="AJ530" s="2">
        <v>200.55071382420098</v>
      </c>
      <c r="AL530" s="2">
        <v>1.3922508969699265E-5</v>
      </c>
      <c r="AN530" s="1">
        <v>6.9421393076782788E-8</v>
      </c>
    </row>
    <row r="531" spans="1:40" x14ac:dyDescent="0.2">
      <c r="A531" t="s">
        <v>842</v>
      </c>
      <c r="B531" t="s">
        <v>440</v>
      </c>
      <c r="D531" s="2">
        <v>117.34925469481701</v>
      </c>
      <c r="F531" s="2">
        <v>117.349250658847</v>
      </c>
      <c r="H531" s="2">
        <v>-4.0359700079761751E-6</v>
      </c>
      <c r="J531" s="1">
        <v>-3.4392804781523961E-8</v>
      </c>
      <c r="L531" s="2">
        <v>117.349254657169</v>
      </c>
      <c r="N531" s="2">
        <v>-3.7648007378265902E-8</v>
      </c>
      <c r="P531" s="1">
        <v>-3.2082016606048979E-10</v>
      </c>
      <c r="R531" s="2">
        <v>117.349254940992</v>
      </c>
      <c r="T531" s="2">
        <v>2.4617499150281219E-7</v>
      </c>
      <c r="V531" s="1">
        <v>2.0977976566022885E-9</v>
      </c>
      <c r="X531" s="2">
        <v>117.349253196482</v>
      </c>
      <c r="Z531" s="2">
        <v>-1.4983350098418668E-6</v>
      </c>
      <c r="AB531" s="1">
        <v>-1.2768168095643168E-8</v>
      </c>
      <c r="AD531" s="2">
        <v>117.349254900254</v>
      </c>
      <c r="AF531" s="2">
        <v>2.0543699008612748E-7</v>
      </c>
      <c r="AH531" s="1">
        <v>1.7506458871033721E-9</v>
      </c>
      <c r="AJ531" s="2">
        <v>117.349249980811</v>
      </c>
      <c r="AL531" s="2">
        <v>-4.7140060104311488E-6</v>
      </c>
      <c r="AN531" s="1">
        <v>-4.0170736684187506E-8</v>
      </c>
    </row>
    <row r="532" spans="1:40" x14ac:dyDescent="0.2">
      <c r="A532" t="s">
        <v>803</v>
      </c>
      <c r="B532" t="s">
        <v>424</v>
      </c>
      <c r="D532" s="2">
        <v>122.797064725721</v>
      </c>
      <c r="F532" s="2">
        <v>122.797061930089</v>
      </c>
      <c r="H532" s="2">
        <v>-2.795631999674697E-6</v>
      </c>
      <c r="J532" s="1">
        <v>-2.2766277076076766E-8</v>
      </c>
      <c r="L532" s="2">
        <v>122.797064694569</v>
      </c>
      <c r="N532" s="2">
        <v>-3.1151998314271623E-8</v>
      </c>
      <c r="P532" s="1">
        <v>-2.5368683187869837E-10</v>
      </c>
      <c r="R532" s="2">
        <v>122.797063816036</v>
      </c>
      <c r="T532" s="2">
        <v>-9.0968499932841951E-7</v>
      </c>
      <c r="V532" s="1">
        <v>-7.4080353741377132E-9</v>
      </c>
      <c r="X532" s="2">
        <v>122.797063573131</v>
      </c>
      <c r="Z532" s="2">
        <v>-1.1525900021069901E-6</v>
      </c>
      <c r="AB532" s="1">
        <v>-9.3861364250148013E-9</v>
      </c>
      <c r="AD532" s="2">
        <v>122.797064897916</v>
      </c>
      <c r="AF532" s="2">
        <v>1.721950013688911E-7</v>
      </c>
      <c r="AH532" s="1">
        <v>1.4022729431970146E-9</v>
      </c>
      <c r="AJ532" s="2">
        <v>122.79706048203599</v>
      </c>
      <c r="AL532" s="2">
        <v>-4.2436850122840042E-6</v>
      </c>
      <c r="AN532" s="1">
        <v>-3.4558521588139592E-8</v>
      </c>
    </row>
    <row r="534" spans="1:40" x14ac:dyDescent="0.2">
      <c r="A534" t="s">
        <v>804</v>
      </c>
      <c r="B534" t="s">
        <v>425</v>
      </c>
      <c r="D534" s="2">
        <v>188.334737826961</v>
      </c>
      <c r="F534" s="2">
        <v>188.334737826961</v>
      </c>
      <c r="H534" s="2">
        <v>0</v>
      </c>
      <c r="J534" s="1">
        <v>0</v>
      </c>
      <c r="L534" s="2">
        <v>188.334737826961</v>
      </c>
      <c r="N534" s="2">
        <v>0</v>
      </c>
      <c r="P534" s="1">
        <v>0</v>
      </c>
      <c r="R534" s="2">
        <v>188.334737826961</v>
      </c>
      <c r="T534" s="2">
        <v>0</v>
      </c>
      <c r="V534" s="1">
        <v>0</v>
      </c>
      <c r="X534" s="2">
        <v>188.334737826961</v>
      </c>
      <c r="Z534" s="2">
        <v>0</v>
      </c>
      <c r="AB534" s="1">
        <v>0</v>
      </c>
      <c r="AD534" s="2">
        <v>188.334737826961</v>
      </c>
      <c r="AF534" s="2">
        <v>0</v>
      </c>
      <c r="AH534" s="1">
        <v>0</v>
      </c>
      <c r="AJ534" s="2">
        <v>188.334737826961</v>
      </c>
      <c r="AL534" s="2">
        <v>0</v>
      </c>
      <c r="AN534" s="1">
        <v>0</v>
      </c>
    </row>
    <row r="535" spans="1:40" x14ac:dyDescent="0.2">
      <c r="A535" t="s">
        <v>805</v>
      </c>
      <c r="B535" t="s">
        <v>426</v>
      </c>
      <c r="D535" s="2">
        <v>194.91938929822601</v>
      </c>
      <c r="F535" s="2">
        <v>194.91938929822601</v>
      </c>
      <c r="H535" s="2">
        <v>0</v>
      </c>
      <c r="J535" s="1">
        <v>0</v>
      </c>
      <c r="L535" s="2">
        <v>194.91938929822601</v>
      </c>
      <c r="N535" s="2">
        <v>0</v>
      </c>
      <c r="P535" s="1">
        <v>0</v>
      </c>
      <c r="R535" s="2">
        <v>194.91938929822601</v>
      </c>
      <c r="T535" s="2">
        <v>0</v>
      </c>
      <c r="V535" s="1">
        <v>0</v>
      </c>
      <c r="X535" s="2">
        <v>194.91938929822601</v>
      </c>
      <c r="Z535" s="2">
        <v>0</v>
      </c>
      <c r="AB535" s="1">
        <v>0</v>
      </c>
      <c r="AD535" s="2">
        <v>194.91938929822601</v>
      </c>
      <c r="AF535" s="2">
        <v>0</v>
      </c>
      <c r="AH535" s="1">
        <v>0</v>
      </c>
      <c r="AJ535" s="2">
        <v>194.91938929822601</v>
      </c>
      <c r="AL535" s="2">
        <v>0</v>
      </c>
      <c r="AN535" s="1">
        <v>0</v>
      </c>
    </row>
    <row r="536" spans="1:40" x14ac:dyDescent="0.2">
      <c r="A536" t="s">
        <v>806</v>
      </c>
      <c r="B536" t="s">
        <v>427</v>
      </c>
      <c r="D536" s="2">
        <v>113.689523775818</v>
      </c>
      <c r="F536" s="2">
        <v>113.68950888096701</v>
      </c>
      <c r="H536" s="2">
        <v>-1.4894850991709063E-5</v>
      </c>
      <c r="J536" s="1">
        <v>-1.3101339944989046E-7</v>
      </c>
      <c r="L536" s="2">
        <v>113.689523619368</v>
      </c>
      <c r="N536" s="2">
        <v>-1.5644999962205475E-7</v>
      </c>
      <c r="P536" s="1">
        <v>-1.3761162368008089E-9</v>
      </c>
      <c r="R536" s="2">
        <v>113.689520939744</v>
      </c>
      <c r="T536" s="2">
        <v>-2.8360740031985188E-6</v>
      </c>
      <c r="V536" s="1">
        <v>-2.4945781361446406E-8</v>
      </c>
      <c r="X536" s="2">
        <v>113.68951782362799</v>
      </c>
      <c r="Z536" s="2">
        <v>-5.9521900084291701E-6</v>
      </c>
      <c r="AB536" s="1">
        <v>-5.2354780024993061E-8</v>
      </c>
      <c r="AD536" s="2">
        <v>113.689524636508</v>
      </c>
      <c r="AF536" s="2">
        <v>8.606899939422874E-7</v>
      </c>
      <c r="AH536" s="1">
        <v>7.5705303827243044E-9</v>
      </c>
      <c r="AJ536" s="2">
        <v>113.689503586635</v>
      </c>
      <c r="AL536" s="2">
        <v>-2.018918300450423E-5</v>
      </c>
      <c r="AN536" s="1">
        <v>-1.7758173606492413E-7</v>
      </c>
    </row>
    <row r="537" spans="1:40" x14ac:dyDescent="0.2">
      <c r="A537" t="s">
        <v>807</v>
      </c>
      <c r="B537" t="s">
        <v>428</v>
      </c>
      <c r="D537" s="2">
        <v>64.012881119009009</v>
      </c>
      <c r="F537" s="2">
        <v>64.012854407727005</v>
      </c>
      <c r="H537" s="2">
        <v>-2.6711282004043824E-5</v>
      </c>
      <c r="J537" s="1">
        <v>-4.1727979645821236E-7</v>
      </c>
      <c r="L537" s="2">
        <v>64.012880819751004</v>
      </c>
      <c r="N537" s="2">
        <v>-2.9925800504315703E-7</v>
      </c>
      <c r="P537" s="1">
        <v>-4.6749654102710051E-9</v>
      </c>
      <c r="R537" s="2">
        <v>64.012876253447004</v>
      </c>
      <c r="T537" s="2">
        <v>-4.8655620048521087E-6</v>
      </c>
      <c r="V537" s="1">
        <v>-7.6009108163813774E-8</v>
      </c>
      <c r="X537" s="2">
        <v>64.012869672357994</v>
      </c>
      <c r="Z537" s="2">
        <v>-1.1446651015489806E-5</v>
      </c>
      <c r="AB537" s="1">
        <v>-1.7881793188169207E-7</v>
      </c>
      <c r="AD537" s="2">
        <v>64.012882763806005</v>
      </c>
      <c r="AF537" s="2">
        <v>1.6447969954924702E-6</v>
      </c>
      <c r="AH537" s="1">
        <v>2.5694781530526016E-8</v>
      </c>
      <c r="AJ537" s="2">
        <v>64.012854407727005</v>
      </c>
      <c r="AL537" s="2">
        <v>-2.6711282004043824E-5</v>
      </c>
      <c r="AN537" s="1">
        <v>-4.1727979645821236E-7</v>
      </c>
    </row>
    <row r="538" spans="1:40" x14ac:dyDescent="0.2">
      <c r="A538" t="s">
        <v>808</v>
      </c>
      <c r="B538" t="s">
        <v>429</v>
      </c>
      <c r="D538" s="2">
        <v>86.12930048992699</v>
      </c>
      <c r="F538" s="2">
        <v>86.129282595001001</v>
      </c>
      <c r="H538" s="2">
        <v>-1.7894925989025978E-5</v>
      </c>
      <c r="J538" s="1">
        <v>-2.0776815656501041E-7</v>
      </c>
      <c r="L538" s="2">
        <v>86.129300304089995</v>
      </c>
      <c r="N538" s="2">
        <v>-1.8583699556984357E-7</v>
      </c>
      <c r="P538" s="1">
        <v>-2.157651281419354E-9</v>
      </c>
      <c r="R538" s="2">
        <v>86.129297533395999</v>
      </c>
      <c r="T538" s="2">
        <v>-2.95653099158244E-6</v>
      </c>
      <c r="V538" s="1">
        <v>-3.432665741814788E-8</v>
      </c>
      <c r="X538" s="2">
        <v>86.129293384478004</v>
      </c>
      <c r="Z538" s="2">
        <v>-7.1054489865218784E-6</v>
      </c>
      <c r="AB538" s="1">
        <v>-8.2497465393357938E-8</v>
      </c>
      <c r="AD538" s="2">
        <v>86.129301511397003</v>
      </c>
      <c r="AF538" s="2">
        <v>1.0214700125743548E-6</v>
      </c>
      <c r="AH538" s="1">
        <v>1.1859727256159685E-8</v>
      </c>
      <c r="AJ538" s="2">
        <v>86.129276697191997</v>
      </c>
      <c r="AL538" s="2">
        <v>-2.3792734992866826E-5</v>
      </c>
      <c r="AN538" s="1">
        <v>-2.7624437743633408E-7</v>
      </c>
    </row>
    <row r="540" spans="1:40" x14ac:dyDescent="0.2">
      <c r="A540" t="s">
        <v>809</v>
      </c>
      <c r="B540" t="s">
        <v>430</v>
      </c>
      <c r="D540" s="2">
        <v>75.192815645118998</v>
      </c>
      <c r="F540" s="2">
        <v>75.192815645118998</v>
      </c>
      <c r="H540" s="2">
        <v>0</v>
      </c>
      <c r="J540" s="1">
        <v>0</v>
      </c>
      <c r="L540" s="2">
        <v>75.192815645118998</v>
      </c>
      <c r="N540" s="2">
        <v>0</v>
      </c>
      <c r="P540" s="1">
        <v>0</v>
      </c>
      <c r="R540" s="2">
        <v>75.192815645118998</v>
      </c>
      <c r="T540" s="2">
        <v>0</v>
      </c>
      <c r="V540" s="1">
        <v>0</v>
      </c>
      <c r="X540" s="2">
        <v>75.192815645118998</v>
      </c>
      <c r="Z540" s="2">
        <v>0</v>
      </c>
      <c r="AB540" s="1">
        <v>0</v>
      </c>
      <c r="AD540" s="2">
        <v>75.192815645118998</v>
      </c>
      <c r="AF540" s="2">
        <v>0</v>
      </c>
      <c r="AH540" s="1">
        <v>0</v>
      </c>
      <c r="AJ540" s="2">
        <v>75.192815645118998</v>
      </c>
      <c r="AL540" s="2">
        <v>0</v>
      </c>
      <c r="AN540" s="1">
        <v>0</v>
      </c>
    </row>
    <row r="541" spans="1:40" x14ac:dyDescent="0.2">
      <c r="A541" t="s">
        <v>810</v>
      </c>
      <c r="B541" t="s">
        <v>431</v>
      </c>
      <c r="D541" s="2">
        <v>73.319287983932995</v>
      </c>
      <c r="F541" s="2">
        <v>73.319279056606987</v>
      </c>
      <c r="H541" s="2">
        <v>-8.9273260073241545E-6</v>
      </c>
      <c r="J541" s="1">
        <v>-1.2175958404397581E-7</v>
      </c>
      <c r="L541" s="2">
        <v>73.319287891103997</v>
      </c>
      <c r="N541" s="2">
        <v>-9.2828997821925441E-8</v>
      </c>
      <c r="P541" s="1">
        <v>-1.2660924618126101E-9</v>
      </c>
      <c r="R541" s="2">
        <v>73.319286486228009</v>
      </c>
      <c r="T541" s="2">
        <v>-1.4977049858089231E-6</v>
      </c>
      <c r="V541" s="1">
        <v>-2.042716216962072E-8</v>
      </c>
      <c r="X541" s="2">
        <v>73.319284440808005</v>
      </c>
      <c r="Z541" s="2">
        <v>-3.5431249898465467E-6</v>
      </c>
      <c r="AB541" s="1">
        <v>-4.8324596259349631E-8</v>
      </c>
      <c r="AD541" s="2">
        <v>73.319288494329001</v>
      </c>
      <c r="AF541" s="2">
        <v>5.1039600634794624E-7</v>
      </c>
      <c r="AH541" s="1">
        <v>6.9612788173801299E-9</v>
      </c>
      <c r="AJ541" s="2">
        <v>73.319275996676993</v>
      </c>
      <c r="AL541" s="2">
        <v>-1.1987256002043978E-5</v>
      </c>
      <c r="AN541" s="1">
        <v>-1.6349389542177271E-7</v>
      </c>
    </row>
    <row r="542" spans="1:40" x14ac:dyDescent="0.2">
      <c r="A542" t="s">
        <v>811</v>
      </c>
      <c r="B542" t="s">
        <v>432</v>
      </c>
      <c r="D542" s="2">
        <v>135.565237006106</v>
      </c>
      <c r="F542" s="2">
        <v>135.565249687098</v>
      </c>
      <c r="H542" s="2">
        <v>1.2680992000468905E-5</v>
      </c>
      <c r="J542" s="1">
        <v>9.3541620850024697E-8</v>
      </c>
      <c r="L542" s="2">
        <v>135.565237135632</v>
      </c>
      <c r="N542" s="2">
        <v>1.2952600059179531E-7</v>
      </c>
      <c r="P542" s="1">
        <v>9.5545143764224248E-10</v>
      </c>
      <c r="R542" s="2">
        <v>135.56523865935702</v>
      </c>
      <c r="T542" s="2">
        <v>1.6532510187516891E-6</v>
      </c>
      <c r="V542" s="1">
        <v>1.2195243081950463E-8</v>
      </c>
      <c r="X542" s="2">
        <v>135.565242022089</v>
      </c>
      <c r="Z542" s="2">
        <v>5.0159829925178201E-6</v>
      </c>
      <c r="AB542" s="1">
        <v>3.700051062715949E-8</v>
      </c>
      <c r="AD542" s="2">
        <v>135.56523629572101</v>
      </c>
      <c r="AF542" s="2">
        <v>-7.1038499527276144E-7</v>
      </c>
      <c r="AH542" s="1">
        <v>-5.2401707912830557E-9</v>
      </c>
      <c r="AJ542" s="2">
        <v>135.56525279708998</v>
      </c>
      <c r="AL542" s="2">
        <v>1.5790983979968587E-5</v>
      </c>
      <c r="AN542" s="1">
        <v>1.1648254618001623E-7</v>
      </c>
    </row>
    <row r="543" spans="1:40" x14ac:dyDescent="0.2">
      <c r="A543" t="s">
        <v>812</v>
      </c>
      <c r="B543" t="s">
        <v>433</v>
      </c>
      <c r="D543" s="2">
        <v>116.445291362956</v>
      </c>
      <c r="F543" s="2">
        <v>116.445264596847</v>
      </c>
      <c r="H543" s="2">
        <v>-2.6766109002096528E-5</v>
      </c>
      <c r="J543" s="1">
        <v>-2.298599513025175E-7</v>
      </c>
      <c r="L543" s="2">
        <v>116.445291084193</v>
      </c>
      <c r="N543" s="2">
        <v>-2.7876299668605498E-7</v>
      </c>
      <c r="P543" s="1">
        <v>-2.393939621114951E-9</v>
      </c>
      <c r="R543" s="2">
        <v>116.445286763659</v>
      </c>
      <c r="T543" s="2">
        <v>-4.599297000140723E-6</v>
      </c>
      <c r="V543" s="1">
        <v>-3.9497492309971308E-8</v>
      </c>
      <c r="X543" s="2">
        <v>116.44528070624601</v>
      </c>
      <c r="Z543" s="2">
        <v>-1.0656709989120827E-5</v>
      </c>
      <c r="AB543" s="1">
        <v>-9.1516882000013427E-8</v>
      </c>
      <c r="AD543" s="2">
        <v>116.445292895262</v>
      </c>
      <c r="AF543" s="2">
        <v>1.5323060011951384E-6</v>
      </c>
      <c r="AH543" s="1">
        <v>1.3159020714877967E-8</v>
      </c>
      <c r="AJ543" s="2">
        <v>116.44525585653099</v>
      </c>
      <c r="AL543" s="2">
        <v>-3.5506425007270082E-5</v>
      </c>
      <c r="AN543" s="1">
        <v>-3.0491937107699588E-7</v>
      </c>
    </row>
    <row r="544" spans="1:40" x14ac:dyDescent="0.2">
      <c r="A544" t="s">
        <v>813</v>
      </c>
      <c r="B544" t="s">
        <v>434</v>
      </c>
      <c r="D544" s="2">
        <v>69.294671034364995</v>
      </c>
      <c r="F544" s="2">
        <v>69.294671034364995</v>
      </c>
      <c r="H544" s="2">
        <v>0</v>
      </c>
      <c r="J544" s="1">
        <v>0</v>
      </c>
      <c r="L544" s="2">
        <v>69.294671034364995</v>
      </c>
      <c r="N544" s="2">
        <v>0</v>
      </c>
      <c r="P544" s="1">
        <v>0</v>
      </c>
      <c r="R544" s="2">
        <v>69.294671034364995</v>
      </c>
      <c r="T544" s="2">
        <v>0</v>
      </c>
      <c r="V544" s="1">
        <v>0</v>
      </c>
      <c r="X544" s="2">
        <v>69.294671034364995</v>
      </c>
      <c r="Z544" s="2">
        <v>0</v>
      </c>
      <c r="AB544" s="1">
        <v>0</v>
      </c>
      <c r="AD544" s="2">
        <v>69.294671034364995</v>
      </c>
      <c r="AF544" s="2">
        <v>0</v>
      </c>
      <c r="AH544" s="1">
        <v>0</v>
      </c>
      <c r="AJ544" s="2">
        <v>69.294671034364995</v>
      </c>
      <c r="AL544" s="2">
        <v>0</v>
      </c>
      <c r="AN544" s="1">
        <v>0</v>
      </c>
    </row>
    <row r="546" spans="1:40" x14ac:dyDescent="0.2">
      <c r="A546" t="s">
        <v>843</v>
      </c>
      <c r="B546" t="s">
        <v>441</v>
      </c>
      <c r="D546" s="2">
        <v>100.69507406225499</v>
      </c>
      <c r="F546" s="2">
        <v>100.69507406225499</v>
      </c>
      <c r="H546" s="2">
        <v>0</v>
      </c>
      <c r="J546" s="1">
        <v>0</v>
      </c>
      <c r="L546" s="2">
        <v>100.69507406225499</v>
      </c>
      <c r="N546" s="2">
        <v>0</v>
      </c>
      <c r="P546" s="1">
        <v>0</v>
      </c>
      <c r="R546" s="2">
        <v>100.69507406225499</v>
      </c>
      <c r="T546" s="2">
        <v>0</v>
      </c>
      <c r="V546" s="1">
        <v>0</v>
      </c>
      <c r="X546" s="2">
        <v>100.69507406225499</v>
      </c>
      <c r="Z546" s="2">
        <v>0</v>
      </c>
      <c r="AB546" s="1">
        <v>0</v>
      </c>
      <c r="AD546" s="2">
        <v>100.69507406225499</v>
      </c>
      <c r="AF546" s="2">
        <v>0</v>
      </c>
      <c r="AH546" s="1">
        <v>0</v>
      </c>
      <c r="AJ546" s="2">
        <v>100.69507406225499</v>
      </c>
      <c r="AL546" s="2">
        <v>0</v>
      </c>
      <c r="AN546" s="1">
        <v>0</v>
      </c>
    </row>
    <row r="547" spans="1:40" x14ac:dyDescent="0.2">
      <c r="A547" t="s">
        <v>814</v>
      </c>
      <c r="B547" t="s">
        <v>435</v>
      </c>
      <c r="D547" s="2">
        <v>165.28593259675401</v>
      </c>
      <c r="F547" s="2">
        <v>165.28593259675401</v>
      </c>
      <c r="H547" s="2">
        <v>0</v>
      </c>
      <c r="J547" s="1">
        <v>0</v>
      </c>
      <c r="L547" s="2">
        <v>165.28593259675401</v>
      </c>
      <c r="N547" s="2">
        <v>0</v>
      </c>
      <c r="P547" s="1">
        <v>0</v>
      </c>
      <c r="R547" s="2">
        <v>165.28593259675401</v>
      </c>
      <c r="T547" s="2">
        <v>0</v>
      </c>
      <c r="V547" s="1">
        <v>0</v>
      </c>
      <c r="X547" s="2">
        <v>165.28593259675401</v>
      </c>
      <c r="Z547" s="2">
        <v>0</v>
      </c>
      <c r="AB547" s="1">
        <v>0</v>
      </c>
      <c r="AD547" s="2">
        <v>165.28593259675401</v>
      </c>
      <c r="AF547" s="2">
        <v>0</v>
      </c>
      <c r="AH547" s="1">
        <v>0</v>
      </c>
      <c r="AJ547" s="2">
        <v>165.28593259675401</v>
      </c>
      <c r="AL547" s="2">
        <v>0</v>
      </c>
      <c r="AN547" s="1">
        <v>0</v>
      </c>
    </row>
    <row r="548" spans="1:40" x14ac:dyDescent="0.2">
      <c r="A548" t="s">
        <v>815</v>
      </c>
      <c r="B548" t="s">
        <v>436</v>
      </c>
      <c r="D548" s="2">
        <v>234.33198619247699</v>
      </c>
      <c r="F548" s="2">
        <v>234.331971941858</v>
      </c>
      <c r="H548" s="2">
        <v>-1.4250618988853603E-5</v>
      </c>
      <c r="J548" s="1">
        <v>-6.0813801907300636E-8</v>
      </c>
      <c r="L548" s="2">
        <v>234.331986051162</v>
      </c>
      <c r="N548" s="2">
        <v>-1.4131498460301373E-7</v>
      </c>
      <c r="P548" s="1">
        <v>-6.0305461025256529E-10</v>
      </c>
      <c r="R548" s="2">
        <v>234.331985268816</v>
      </c>
      <c r="T548" s="2">
        <v>-9.2366099124774337E-7</v>
      </c>
      <c r="V548" s="1">
        <v>-3.9416769612026471E-9</v>
      </c>
      <c r="X548" s="2">
        <v>234.33198070011898</v>
      </c>
      <c r="Z548" s="2">
        <v>-5.4923580137256067E-6</v>
      </c>
      <c r="AB548" s="1">
        <v>-2.3438362397586907E-8</v>
      </c>
      <c r="AD548" s="2">
        <v>234.33198696696002</v>
      </c>
      <c r="AF548" s="2">
        <v>7.7448302704397065E-7</v>
      </c>
      <c r="AH548" s="1">
        <v>3.3050674798096972E-9</v>
      </c>
      <c r="AJ548" s="2">
        <v>234.33196820062901</v>
      </c>
      <c r="AL548" s="2">
        <v>-1.7991847983012121E-5</v>
      </c>
      <c r="AN548" s="1">
        <v>-7.6779309027978237E-8</v>
      </c>
    </row>
    <row r="549" spans="1:40" x14ac:dyDescent="0.2">
      <c r="A549" t="s">
        <v>816</v>
      </c>
      <c r="B549" t="s">
        <v>437</v>
      </c>
      <c r="D549" s="2">
        <v>52.456752049761</v>
      </c>
      <c r="F549" s="2">
        <v>52.456739095749995</v>
      </c>
      <c r="H549" s="2">
        <v>-1.2954011005206212E-5</v>
      </c>
      <c r="J549" s="1">
        <v>-2.4694649399791102E-7</v>
      </c>
      <c r="L549" s="2">
        <v>52.456751916043999</v>
      </c>
      <c r="N549" s="2">
        <v>-1.3371700191555647E-7</v>
      </c>
      <c r="P549" s="1">
        <v>-2.5490903780834767E-9</v>
      </c>
      <c r="R549" s="2">
        <v>52.456750079534004</v>
      </c>
      <c r="T549" s="2">
        <v>-1.9702269966614949E-6</v>
      </c>
      <c r="V549" s="1">
        <v>-3.7559073325632472E-8</v>
      </c>
      <c r="X549" s="2">
        <v>52.456746920966999</v>
      </c>
      <c r="Z549" s="2">
        <v>-5.1287940010524835E-6</v>
      </c>
      <c r="AB549" s="1">
        <v>-9.777185587447843E-8</v>
      </c>
      <c r="AD549" s="2">
        <v>52.456752784346001</v>
      </c>
      <c r="AF549" s="2">
        <v>7.345850008277921E-7</v>
      </c>
      <c r="AH549" s="1">
        <v>1.400363103172986E-8</v>
      </c>
      <c r="AJ549" s="2">
        <v>52.456735059077005</v>
      </c>
      <c r="AL549" s="2">
        <v>-1.6990683995743439E-5</v>
      </c>
      <c r="AN549" s="1">
        <v>-3.238988944573981E-7</v>
      </c>
    </row>
    <row r="550" spans="1:40" x14ac:dyDescent="0.2">
      <c r="A550" t="s">
        <v>817</v>
      </c>
      <c r="B550" t="s">
        <v>438</v>
      </c>
      <c r="D550" s="2">
        <v>119.71986265139</v>
      </c>
      <c r="F550" s="2">
        <v>119.71986265139</v>
      </c>
      <c r="H550" s="2">
        <v>0</v>
      </c>
      <c r="J550" s="1">
        <v>0</v>
      </c>
      <c r="L550" s="2">
        <v>119.71986265139</v>
      </c>
      <c r="N550" s="2">
        <v>0</v>
      </c>
      <c r="P550" s="1">
        <v>0</v>
      </c>
      <c r="R550" s="2">
        <v>119.71986265139</v>
      </c>
      <c r="T550" s="2">
        <v>0</v>
      </c>
      <c r="V550" s="1">
        <v>0</v>
      </c>
      <c r="X550" s="2">
        <v>119.71986265139</v>
      </c>
      <c r="Z550" s="2">
        <v>0</v>
      </c>
      <c r="AB550" s="1">
        <v>0</v>
      </c>
      <c r="AD550" s="2">
        <v>119.71986265139</v>
      </c>
      <c r="AF550" s="2">
        <v>0</v>
      </c>
      <c r="AH550" s="1">
        <v>0</v>
      </c>
      <c r="AJ550" s="2">
        <v>119.71986265139</v>
      </c>
      <c r="AL550" s="2">
        <v>0</v>
      </c>
      <c r="AN550" s="1">
        <v>0</v>
      </c>
    </row>
    <row r="552" spans="1:40" x14ac:dyDescent="0.2">
      <c r="A552" t="s">
        <v>818</v>
      </c>
      <c r="B552" t="s">
        <v>439</v>
      </c>
      <c r="D552" s="2">
        <v>63.469133074713994</v>
      </c>
      <c r="F552" s="2">
        <v>63.469133074713994</v>
      </c>
      <c r="H552" s="2">
        <v>0</v>
      </c>
      <c r="J552" s="1">
        <v>0</v>
      </c>
      <c r="L552" s="2">
        <v>63.469133074713994</v>
      </c>
      <c r="N552" s="2">
        <v>0</v>
      </c>
      <c r="P552" s="1">
        <v>0</v>
      </c>
      <c r="R552" s="2">
        <v>63.469133074713994</v>
      </c>
      <c r="T552" s="2">
        <v>0</v>
      </c>
      <c r="V552" s="1">
        <v>0</v>
      </c>
      <c r="X552" s="2">
        <v>63.469133074713994</v>
      </c>
      <c r="Z552" s="2">
        <v>0</v>
      </c>
      <c r="AB552" s="1">
        <v>0</v>
      </c>
      <c r="AD552" s="2">
        <v>63.469133074713994</v>
      </c>
      <c r="AF552" s="2">
        <v>0</v>
      </c>
      <c r="AH552" s="1">
        <v>0</v>
      </c>
      <c r="AJ552" s="2">
        <v>63.469133074713994</v>
      </c>
      <c r="AL552" s="2">
        <v>0</v>
      </c>
      <c r="AN552" s="1">
        <v>0</v>
      </c>
    </row>
    <row r="554" spans="1:40" x14ac:dyDescent="0.2">
      <c r="B554" s="15" t="s">
        <v>856</v>
      </c>
    </row>
    <row r="556" spans="1:40" x14ac:dyDescent="0.2">
      <c r="A556" t="s">
        <v>857</v>
      </c>
      <c r="B556" t="s">
        <v>858</v>
      </c>
      <c r="D556" s="2">
        <v>22.95169248134</v>
      </c>
      <c r="F556" s="2">
        <v>22.914801549697</v>
      </c>
      <c r="H556" s="2">
        <v>-3.6890931643000613E-2</v>
      </c>
      <c r="J556" s="1">
        <v>-1.6073294670096063E-3</v>
      </c>
      <c r="L556" s="2">
        <v>22.951297996304003</v>
      </c>
      <c r="N556" s="2">
        <v>-3.9448503599714968E-4</v>
      </c>
      <c r="P556" s="1">
        <v>-1.7187622930983008E-5</v>
      </c>
      <c r="R556" s="2">
        <v>22.873939798386999</v>
      </c>
      <c r="T556" s="2">
        <v>-7.7752682953001084E-2</v>
      </c>
      <c r="V556" s="1">
        <v>-3.3876666401057324E-3</v>
      </c>
      <c r="X556" s="2">
        <v>22.936767036623998</v>
      </c>
      <c r="Z556" s="2">
        <v>-1.4925444716002545E-2</v>
      </c>
      <c r="AB556" s="1">
        <v>-6.5029821779535911E-4</v>
      </c>
      <c r="AD556" s="2">
        <v>22.953864826488001</v>
      </c>
      <c r="AF556" s="2">
        <v>2.1723451480006872E-3</v>
      </c>
      <c r="AH556" s="1">
        <v>9.4648582006177958E-5</v>
      </c>
      <c r="AJ556" s="2">
        <v>22.822603058452</v>
      </c>
      <c r="AL556" s="2">
        <v>-0.12908942288800063</v>
      </c>
      <c r="AN556" s="1">
        <v>-5.6243966754500512E-3</v>
      </c>
    </row>
    <row r="557" spans="1:40" x14ac:dyDescent="0.2">
      <c r="A557" t="s">
        <v>859</v>
      </c>
      <c r="B557" t="s">
        <v>860</v>
      </c>
      <c r="D557" s="2">
        <v>11.418763019906999</v>
      </c>
      <c r="F557" s="2">
        <v>11.394337166411999</v>
      </c>
      <c r="H557" s="2">
        <v>-2.4425853494999927E-2</v>
      </c>
      <c r="J557" s="1">
        <v>-2.1390980312330594E-3</v>
      </c>
      <c r="L557" s="2">
        <v>11.418502527192</v>
      </c>
      <c r="N557" s="2">
        <v>-2.604927149985059E-4</v>
      </c>
      <c r="P557" s="1">
        <v>-2.2812691229721967E-5</v>
      </c>
      <c r="R557" s="2">
        <v>11.459657886323999</v>
      </c>
      <c r="T557" s="2">
        <v>4.0894866417000131E-2</v>
      </c>
      <c r="V557" s="1">
        <v>3.5813744751253453E-3</v>
      </c>
      <c r="X557" s="2">
        <v>11.408896764513999</v>
      </c>
      <c r="Z557" s="2">
        <v>-9.8662553929997898E-3</v>
      </c>
      <c r="AB557" s="1">
        <v>-8.6403889596441998E-4</v>
      </c>
      <c r="AD557" s="2">
        <v>11.420197231206</v>
      </c>
      <c r="AF557" s="2">
        <v>1.4342112990011202E-3</v>
      </c>
      <c r="AH557" s="1">
        <v>1.2560128417594583E-4</v>
      </c>
      <c r="AJ557" s="2">
        <v>11.428740755192001</v>
      </c>
      <c r="AL557" s="2">
        <v>9.9777352850018985E-3</v>
      </c>
      <c r="AN557" s="1">
        <v>8.7380176535822027E-4</v>
      </c>
    </row>
    <row r="558" spans="1:40" x14ac:dyDescent="0.2">
      <c r="A558" t="s">
        <v>861</v>
      </c>
      <c r="B558" t="s">
        <v>862</v>
      </c>
      <c r="D558" s="2">
        <v>15.426363160663</v>
      </c>
      <c r="F558" s="2">
        <v>15.419455415805</v>
      </c>
      <c r="H558" s="2">
        <v>-6.9077448579992762E-3</v>
      </c>
      <c r="J558" s="1">
        <v>-4.4778829501524538E-4</v>
      </c>
      <c r="L558" s="2">
        <v>15.426292508086</v>
      </c>
      <c r="N558" s="2">
        <v>-7.0652576999563621E-5</v>
      </c>
      <c r="P558" s="1">
        <v>-4.5799892212914225E-6</v>
      </c>
      <c r="R558" s="2">
        <v>15.439468688129001</v>
      </c>
      <c r="T558" s="2">
        <v>1.3105527466001021E-2</v>
      </c>
      <c r="V558" s="1">
        <v>8.4955393111838082E-4</v>
      </c>
      <c r="X558" s="2">
        <v>15.423642028595001</v>
      </c>
      <c r="Z558" s="2">
        <v>-2.7211320679985107E-3</v>
      </c>
      <c r="AB558" s="1">
        <v>-1.7639491820971501E-4</v>
      </c>
      <c r="AD558" s="2">
        <v>15.42675100468</v>
      </c>
      <c r="AF558" s="2">
        <v>3.878440170002051E-4</v>
      </c>
      <c r="AH558" s="1">
        <v>2.5141636623024776E-5</v>
      </c>
      <c r="AJ558" s="2">
        <v>15.432989913499</v>
      </c>
      <c r="AL558" s="2">
        <v>6.6267528360004491E-3</v>
      </c>
      <c r="AN558" s="1">
        <v>4.2957324205218839E-4</v>
      </c>
    </row>
    <row r="559" spans="1:40" x14ac:dyDescent="0.2">
      <c r="A559" t="s">
        <v>863</v>
      </c>
      <c r="B559" t="s">
        <v>864</v>
      </c>
      <c r="D559" s="2">
        <v>10.896932518541998</v>
      </c>
      <c r="F559" s="2">
        <v>10.888381348301001</v>
      </c>
      <c r="H559" s="2">
        <v>-8.5511702409970525E-3</v>
      </c>
      <c r="J559" s="1">
        <v>-7.8473187077616156E-4</v>
      </c>
      <c r="L559" s="2">
        <v>10.896845758186</v>
      </c>
      <c r="N559" s="2">
        <v>-8.6760355998194427E-5</v>
      </c>
      <c r="P559" s="1">
        <v>-7.9619063301130635E-6</v>
      </c>
      <c r="R559" s="2">
        <v>11.065832321590999</v>
      </c>
      <c r="T559" s="2">
        <v>0.16889980304900121</v>
      </c>
      <c r="V559" s="1">
        <v>1.549975672159158E-2</v>
      </c>
      <c r="X559" s="2">
        <v>10.893580064156</v>
      </c>
      <c r="Z559" s="2">
        <v>-3.3524543859986267E-3</v>
      </c>
      <c r="AB559" s="1">
        <v>-3.076512018675126E-4</v>
      </c>
      <c r="AD559" s="2">
        <v>10.897408506106</v>
      </c>
      <c r="AF559" s="2">
        <v>4.7598756400191178E-4</v>
      </c>
      <c r="AH559" s="1">
        <v>4.3680876539519816E-5</v>
      </c>
      <c r="AJ559" s="2">
        <v>11.048858262355999</v>
      </c>
      <c r="AL559" s="2">
        <v>0.15192574381400092</v>
      </c>
      <c r="AN559" s="1">
        <v>1.3942065214727831E-2</v>
      </c>
    </row>
    <row r="560" spans="1:40" x14ac:dyDescent="0.2">
      <c r="A560" t="s">
        <v>865</v>
      </c>
      <c r="B560" t="s">
        <v>866</v>
      </c>
      <c r="D560" s="2">
        <v>13.027075155693</v>
      </c>
      <c r="F560" s="2">
        <v>13.027075155693</v>
      </c>
      <c r="H560" s="2">
        <v>0</v>
      </c>
      <c r="J560" s="1">
        <v>0</v>
      </c>
      <c r="L560" s="2">
        <v>13.027075155693</v>
      </c>
      <c r="N560" s="2">
        <v>0</v>
      </c>
      <c r="P560" s="1">
        <v>0</v>
      </c>
      <c r="R560" s="2">
        <v>13.146924941911999</v>
      </c>
      <c r="T560" s="2">
        <v>0.11984978621899955</v>
      </c>
      <c r="V560" s="1">
        <v>9.200053334045874E-3</v>
      </c>
      <c r="X560" s="2">
        <v>13.027075155693</v>
      </c>
      <c r="Z560" s="2">
        <v>0</v>
      </c>
      <c r="AB560" s="1">
        <v>0</v>
      </c>
      <c r="AD560" s="2">
        <v>13.027075155693</v>
      </c>
      <c r="AF560" s="2">
        <v>0</v>
      </c>
      <c r="AH560" s="1">
        <v>0</v>
      </c>
      <c r="AJ560" s="2">
        <v>13.111297603591</v>
      </c>
      <c r="AL560" s="2">
        <v>8.4222447898000041E-2</v>
      </c>
      <c r="AN560" s="1">
        <v>6.4651847702892652E-3</v>
      </c>
    </row>
    <row r="562" spans="1:40" x14ac:dyDescent="0.2">
      <c r="A562" t="s">
        <v>867</v>
      </c>
      <c r="B562" t="s">
        <v>868</v>
      </c>
      <c r="D562" s="2">
        <v>19.663826202869</v>
      </c>
      <c r="F562" s="2">
        <v>19.653936545179999</v>
      </c>
      <c r="H562" s="2">
        <v>-9.8896576890012966E-3</v>
      </c>
      <c r="J562" s="1">
        <v>-5.0293658960219915E-4</v>
      </c>
      <c r="L562" s="2">
        <v>19.663722506250998</v>
      </c>
      <c r="N562" s="2">
        <v>-1.0369661800169183E-4</v>
      </c>
      <c r="P562" s="1">
        <v>-5.2734710392508574E-6</v>
      </c>
      <c r="R562" s="2">
        <v>19.751807105215999</v>
      </c>
      <c r="T562" s="2">
        <v>8.7980902346998846E-2</v>
      </c>
      <c r="V562" s="1">
        <v>4.4742514218398767E-3</v>
      </c>
      <c r="X562" s="2">
        <v>19.659872120460999</v>
      </c>
      <c r="Z562" s="2">
        <v>-3.9540824080006587E-3</v>
      </c>
      <c r="AB562" s="1">
        <v>-2.0108408034158422E-4</v>
      </c>
      <c r="AD562" s="2">
        <v>19.664396454506999</v>
      </c>
      <c r="AF562" s="2">
        <v>5.7025163799906409E-4</v>
      </c>
      <c r="AH562" s="1">
        <v>2.9000034485448361E-5</v>
      </c>
      <c r="AJ562" s="2">
        <v>19.743112941709001</v>
      </c>
      <c r="AL562" s="2">
        <v>7.9286738840000481E-2</v>
      </c>
      <c r="AN562" s="1">
        <v>4.0321114528785017E-3</v>
      </c>
    </row>
    <row r="563" spans="1:40" x14ac:dyDescent="0.2">
      <c r="A563" t="s">
        <v>869</v>
      </c>
      <c r="B563" t="s">
        <v>870</v>
      </c>
      <c r="D563" s="2">
        <v>19.839186401597999</v>
      </c>
      <c r="F563" s="2">
        <v>19.839186401597999</v>
      </c>
      <c r="H563" s="2">
        <v>0</v>
      </c>
      <c r="J563" s="1">
        <v>0</v>
      </c>
      <c r="L563" s="2">
        <v>19.839186401597999</v>
      </c>
      <c r="N563" s="2">
        <v>0</v>
      </c>
      <c r="P563" s="1">
        <v>0</v>
      </c>
      <c r="R563" s="2">
        <v>19.798675541554001</v>
      </c>
      <c r="T563" s="2">
        <v>-4.0510860043998065E-2</v>
      </c>
      <c r="V563" s="1">
        <v>-2.0419617631464468E-3</v>
      </c>
      <c r="X563" s="2">
        <v>19.839186401597999</v>
      </c>
      <c r="Z563" s="2">
        <v>0</v>
      </c>
      <c r="AB563" s="1">
        <v>0</v>
      </c>
      <c r="AD563" s="2">
        <v>19.839186401597999</v>
      </c>
      <c r="AF563" s="2">
        <v>0</v>
      </c>
      <c r="AH563" s="1">
        <v>0</v>
      </c>
      <c r="AJ563" s="2">
        <v>19.778420111531002</v>
      </c>
      <c r="AL563" s="2">
        <v>-6.0766290066997186E-2</v>
      </c>
      <c r="AN563" s="1">
        <v>-3.0629426447700801E-3</v>
      </c>
    </row>
    <row r="564" spans="1:40" x14ac:dyDescent="0.2">
      <c r="A564" t="s">
        <v>871</v>
      </c>
      <c r="B564" t="s">
        <v>872</v>
      </c>
      <c r="D564" s="2">
        <v>18.466660070163002</v>
      </c>
      <c r="F564" s="2">
        <v>18.418903610185001</v>
      </c>
      <c r="H564" s="2">
        <v>-4.7756459978000265E-2</v>
      </c>
      <c r="J564" s="1">
        <v>-2.5860908142865233E-3</v>
      </c>
      <c r="L564" s="2">
        <v>18.466150453274</v>
      </c>
      <c r="N564" s="2">
        <v>-5.0961688900130753E-4</v>
      </c>
      <c r="P564" s="1">
        <v>-2.7596592294710996E-5</v>
      </c>
      <c r="R564" s="2">
        <v>18.555578064931002</v>
      </c>
      <c r="T564" s="2">
        <v>8.8917994767999886E-2</v>
      </c>
      <c r="V564" s="1">
        <v>4.8150555882959419E-3</v>
      </c>
      <c r="X564" s="2">
        <v>18.447362814699002</v>
      </c>
      <c r="Z564" s="2">
        <v>-1.9297255464000074E-2</v>
      </c>
      <c r="AB564" s="1">
        <v>-1.0449781059856669E-3</v>
      </c>
      <c r="AD564" s="2">
        <v>18.469466019426001</v>
      </c>
      <c r="AF564" s="2">
        <v>2.8059492629992633E-3</v>
      </c>
      <c r="AH564" s="1">
        <v>1.5194676526985508E-4</v>
      </c>
      <c r="AJ564" s="2">
        <v>18.494580033498</v>
      </c>
      <c r="AL564" s="2">
        <v>2.7919963334998243E-2</v>
      </c>
      <c r="AN564" s="1">
        <v>1.5119119120034681E-3</v>
      </c>
    </row>
    <row r="565" spans="1:40" x14ac:dyDescent="0.2">
      <c r="A565" t="s">
        <v>914</v>
      </c>
      <c r="B565" t="s">
        <v>915</v>
      </c>
      <c r="D565" s="2">
        <v>32.583884151519001</v>
      </c>
      <c r="F565" s="2">
        <v>32.552022858820997</v>
      </c>
      <c r="H565" s="2">
        <v>-3.1861292698003751E-2</v>
      </c>
      <c r="J565" s="1">
        <v>-9.778236550880455E-4</v>
      </c>
      <c r="L565" s="2">
        <v>32.583546382503002</v>
      </c>
      <c r="N565" s="2">
        <v>-3.3776901599935627E-4</v>
      </c>
      <c r="P565" s="1">
        <v>-1.0366137272913491E-5</v>
      </c>
      <c r="R565" s="2">
        <v>33.200654832562002</v>
      </c>
      <c r="T565" s="2">
        <v>0.61677068104300048</v>
      </c>
      <c r="V565" s="1">
        <v>1.8928703471168207E-2</v>
      </c>
      <c r="X565" s="2">
        <v>32.571060796123</v>
      </c>
      <c r="Z565" s="2">
        <v>-1.2823355396001546E-2</v>
      </c>
      <c r="AB565" s="1">
        <v>-3.9354901141838683E-4</v>
      </c>
      <c r="AD565" s="2">
        <v>32.585743056066001</v>
      </c>
      <c r="AF565" s="2">
        <v>1.8589045469994403E-3</v>
      </c>
      <c r="AH565" s="1">
        <v>5.7049814514295145E-5</v>
      </c>
      <c r="AJ565" s="2">
        <v>33.252192409628996</v>
      </c>
      <c r="AL565" s="2">
        <v>0.66830825810999528</v>
      </c>
      <c r="AN565" s="1">
        <v>2.0510392653076012E-2</v>
      </c>
    </row>
    <row r="566" spans="1:40" x14ac:dyDescent="0.2">
      <c r="A566" t="s">
        <v>873</v>
      </c>
      <c r="B566" t="s">
        <v>874</v>
      </c>
      <c r="D566" s="2">
        <v>11.538510254289999</v>
      </c>
      <c r="F566" s="2">
        <v>11.539111045233</v>
      </c>
      <c r="H566" s="2">
        <v>6.0079094300036218E-4</v>
      </c>
      <c r="J566" s="1">
        <v>5.2068328558878655E-5</v>
      </c>
      <c r="L566" s="2">
        <v>11.538520701425</v>
      </c>
      <c r="N566" s="2">
        <v>1.0447135000646313E-5</v>
      </c>
      <c r="P566" s="1">
        <v>9.0541454402764734E-7</v>
      </c>
      <c r="R566" s="2">
        <v>11.694306621238001</v>
      </c>
      <c r="T566" s="2">
        <v>0.15579636694800136</v>
      </c>
      <c r="V566" s="1">
        <v>1.3502294794952106E-2</v>
      </c>
      <c r="X566" s="2">
        <v>11.538845477540999</v>
      </c>
      <c r="Z566" s="2">
        <v>3.352232509996611E-4</v>
      </c>
      <c r="AB566" s="1">
        <v>2.905255909228192E-5</v>
      </c>
      <c r="AD566" s="2">
        <v>11.538451191234</v>
      </c>
      <c r="AF566" s="2">
        <v>-5.9063055999786229E-5</v>
      </c>
      <c r="AH566" s="1">
        <v>-5.1187765749765383E-6</v>
      </c>
      <c r="AJ566" s="2">
        <v>11.716617170714001</v>
      </c>
      <c r="AL566" s="2">
        <v>0.17810691642400123</v>
      </c>
      <c r="AN566" s="1">
        <v>1.543586758592006E-2</v>
      </c>
    </row>
    <row r="568" spans="1:40" x14ac:dyDescent="0.2">
      <c r="A568" t="s">
        <v>875</v>
      </c>
      <c r="B568" t="s">
        <v>876</v>
      </c>
      <c r="D568" s="2">
        <v>13.268578885265001</v>
      </c>
      <c r="F568" s="2">
        <v>13.246041681879001</v>
      </c>
      <c r="H568" s="2">
        <v>-2.2537203385999405E-2</v>
      </c>
      <c r="J568" s="1">
        <v>-1.6985393523210976E-3</v>
      </c>
      <c r="L568" s="2">
        <v>13.268337320102001</v>
      </c>
      <c r="N568" s="2">
        <v>-2.415651629998905E-4</v>
      </c>
      <c r="P568" s="1">
        <v>-1.8205805240239633E-5</v>
      </c>
      <c r="R568" s="2">
        <v>13.314046078911002</v>
      </c>
      <c r="T568" s="2">
        <v>4.5467193646000936E-2</v>
      </c>
      <c r="V568" s="1">
        <v>3.4266814885875294E-3</v>
      </c>
      <c r="X568" s="2">
        <v>13.259447690790999</v>
      </c>
      <c r="Z568" s="2">
        <v>-9.1311944740013473E-3</v>
      </c>
      <c r="AB568" s="1">
        <v>-6.8818179798755283E-4</v>
      </c>
      <c r="AD568" s="2">
        <v>13.269909349869</v>
      </c>
      <c r="AF568" s="2">
        <v>1.3304646039991042E-3</v>
      </c>
      <c r="AH568" s="1">
        <v>1.002718237954337E-4</v>
      </c>
      <c r="AJ568" s="2">
        <v>13.282734405802</v>
      </c>
      <c r="AL568" s="2">
        <v>1.4155520536998978E-2</v>
      </c>
      <c r="AN568" s="1">
        <v>1.0668452634907981E-3</v>
      </c>
    </row>
    <row r="569" spans="1:40" x14ac:dyDescent="0.2">
      <c r="A569" t="s">
        <v>877</v>
      </c>
      <c r="B569" t="s">
        <v>878</v>
      </c>
      <c r="D569" s="2">
        <v>14.501899958141999</v>
      </c>
      <c r="F569" s="2">
        <v>14.499274845398</v>
      </c>
      <c r="H569" s="2">
        <v>-2.6251127439991251E-3</v>
      </c>
      <c r="J569" s="1">
        <v>-1.8101853905875778E-4</v>
      </c>
      <c r="L569" s="2">
        <v>14.501874634189001</v>
      </c>
      <c r="N569" s="2">
        <v>-2.5323952998590471E-5</v>
      </c>
      <c r="P569" s="1">
        <v>-1.7462507031275235E-6</v>
      </c>
      <c r="R569" s="2">
        <v>14.586362194441</v>
      </c>
      <c r="T569" s="2">
        <v>8.4462236299000182E-2</v>
      </c>
      <c r="V569" s="1">
        <v>5.8242186570580633E-3</v>
      </c>
      <c r="X569" s="2">
        <v>14.500900813712999</v>
      </c>
      <c r="Z569" s="2">
        <v>-9.9914442900050915E-4</v>
      </c>
      <c r="AB569" s="1">
        <v>-6.8897484597495501E-5</v>
      </c>
      <c r="AD569" s="2">
        <v>14.502038364934</v>
      </c>
      <c r="AF569" s="2">
        <v>1.3840679200072259E-4</v>
      </c>
      <c r="AH569" s="1">
        <v>9.5440454285450357E-6</v>
      </c>
      <c r="AJ569" s="2">
        <v>14.592026319691001</v>
      </c>
      <c r="AL569" s="2">
        <v>9.0126361549001999E-2</v>
      </c>
      <c r="AN569" s="1">
        <v>6.2147968065661028E-3</v>
      </c>
    </row>
    <row r="570" spans="1:40" x14ac:dyDescent="0.2">
      <c r="A570" t="s">
        <v>879</v>
      </c>
      <c r="B570" t="s">
        <v>880</v>
      </c>
      <c r="D570" s="2">
        <v>34.175736576940999</v>
      </c>
      <c r="F570" s="2">
        <v>34.151411644078998</v>
      </c>
      <c r="H570" s="2">
        <v>-2.4324932862000992E-2</v>
      </c>
      <c r="J570" s="1">
        <v>-7.1176031004445048E-4</v>
      </c>
      <c r="L570" s="2">
        <v>34.175479676370998</v>
      </c>
      <c r="N570" s="2">
        <v>-2.5690057000105071E-4</v>
      </c>
      <c r="P570" s="1">
        <v>-7.5170455923512201E-6</v>
      </c>
      <c r="R570" s="2">
        <v>34.313565279325999</v>
      </c>
      <c r="T570" s="2">
        <v>0.13782870238500067</v>
      </c>
      <c r="V570" s="1">
        <v>4.0329402140229578E-3</v>
      </c>
      <c r="X570" s="2">
        <v>34.165968720112005</v>
      </c>
      <c r="Z570" s="2">
        <v>-9.7678568289936152E-3</v>
      </c>
      <c r="AB570" s="1">
        <v>-2.8581262051230135E-4</v>
      </c>
      <c r="AD570" s="2">
        <v>34.177150049445999</v>
      </c>
      <c r="AF570" s="2">
        <v>1.413472504999902E-3</v>
      </c>
      <c r="AH570" s="1">
        <v>4.1358947796712539E-5</v>
      </c>
      <c r="AJ570" s="2">
        <v>34.300513178369002</v>
      </c>
      <c r="AL570" s="2">
        <v>0.12477660142800318</v>
      </c>
      <c r="AN570" s="1">
        <v>3.6510288855688411E-3</v>
      </c>
    </row>
    <row r="571" spans="1:40" x14ac:dyDescent="0.2">
      <c r="A571" t="s">
        <v>881</v>
      </c>
      <c r="B571" t="s">
        <v>882</v>
      </c>
      <c r="D571" s="2">
        <v>31.062172036726</v>
      </c>
      <c r="F571" s="2">
        <v>31.015598088651</v>
      </c>
      <c r="H571" s="2">
        <v>-4.657394807500026E-2</v>
      </c>
      <c r="J571" s="1">
        <v>-1.4993783441780597E-3</v>
      </c>
      <c r="L571" s="2">
        <v>31.061678299596</v>
      </c>
      <c r="N571" s="2">
        <v>-4.937371300002269E-4</v>
      </c>
      <c r="P571" s="1">
        <v>-1.5895125730952186E-5</v>
      </c>
      <c r="R571" s="2">
        <v>31.127136314007</v>
      </c>
      <c r="T571" s="2">
        <v>6.4964277280999738E-2</v>
      </c>
      <c r="V571" s="1">
        <v>2.0914273864747761E-3</v>
      </c>
      <c r="X571" s="2">
        <v>31.043427309856998</v>
      </c>
      <c r="Z571" s="2">
        <v>-1.8744726869002193E-2</v>
      </c>
      <c r="AB571" s="1">
        <v>-6.0345834305597118E-4</v>
      </c>
      <c r="AD571" s="2">
        <v>31.064889306850002</v>
      </c>
      <c r="AF571" s="2">
        <v>2.7172701240019137E-3</v>
      </c>
      <c r="AH571" s="1">
        <v>8.7478432634690868E-5</v>
      </c>
      <c r="AJ571" s="2">
        <v>31.090586535932001</v>
      </c>
      <c r="AL571" s="2">
        <v>2.8414499206000698E-2</v>
      </c>
      <c r="AN571" s="1">
        <v>9.1476214774694907E-4</v>
      </c>
    </row>
    <row r="572" spans="1:40" x14ac:dyDescent="0.2">
      <c r="A572" t="s">
        <v>883</v>
      </c>
      <c r="B572" t="s">
        <v>884</v>
      </c>
      <c r="D572" s="2">
        <v>11.103702013378999</v>
      </c>
      <c r="F572" s="2">
        <v>11.083319656135</v>
      </c>
      <c r="H572" s="2">
        <v>-2.0382357243999394E-2</v>
      </c>
      <c r="J572" s="1">
        <v>-1.8356361886729686E-3</v>
      </c>
      <c r="L572" s="2">
        <v>11.103487665112</v>
      </c>
      <c r="N572" s="2">
        <v>-2.1434826699895382E-4</v>
      </c>
      <c r="P572" s="1">
        <v>-1.9304216444270815E-5</v>
      </c>
      <c r="R572" s="2">
        <v>11.420484094247</v>
      </c>
      <c r="T572" s="2">
        <v>0.31678208086800019</v>
      </c>
      <c r="V572" s="1">
        <v>2.8529411225761032E-2</v>
      </c>
      <c r="X572" s="2">
        <v>11.095538264381998</v>
      </c>
      <c r="Z572" s="2">
        <v>-8.163748997001008E-3</v>
      </c>
      <c r="AB572" s="1">
        <v>-7.3522767336194701E-4</v>
      </c>
      <c r="AD572" s="2">
        <v>11.104881009573999</v>
      </c>
      <c r="AF572" s="2">
        <v>1.1789961949997263E-3</v>
      </c>
      <c r="AH572" s="1">
        <v>1.06180460676911E-4</v>
      </c>
      <c r="AJ572" s="2">
        <v>11.424151070488</v>
      </c>
      <c r="AL572" s="2">
        <v>0.32044905710900018</v>
      </c>
      <c r="AN572" s="1">
        <v>2.8859659303076289E-2</v>
      </c>
    </row>
    <row r="574" spans="1:40" x14ac:dyDescent="0.2">
      <c r="A574" t="s">
        <v>885</v>
      </c>
      <c r="B574" t="s">
        <v>886</v>
      </c>
      <c r="D574" s="2">
        <v>26.112185869468</v>
      </c>
      <c r="F574" s="2">
        <v>26.107337088785002</v>
      </c>
      <c r="H574" s="2">
        <v>-4.8487806829982105E-3</v>
      </c>
      <c r="J574" s="1">
        <v>-1.856903404118193E-4</v>
      </c>
      <c r="L574" s="2">
        <v>26.112129700634</v>
      </c>
      <c r="N574" s="2">
        <v>-5.6168833999947765E-5</v>
      </c>
      <c r="P574" s="1">
        <v>-2.1510582944196902E-6</v>
      </c>
      <c r="R574" s="2">
        <v>26.173169605635</v>
      </c>
      <c r="T574" s="2">
        <v>6.0983736166999591E-2</v>
      </c>
      <c r="V574" s="1">
        <v>2.3354512131558312E-3</v>
      </c>
      <c r="X574" s="2">
        <v>26.110125183207</v>
      </c>
      <c r="Z574" s="2">
        <v>-2.0606862610001997E-3</v>
      </c>
      <c r="AB574" s="1">
        <v>-7.8916651072466625E-5</v>
      </c>
      <c r="AD574" s="2">
        <v>26.112496825261001</v>
      </c>
      <c r="AF574" s="2">
        <v>3.1095579300099985E-4</v>
      </c>
      <c r="AH574" s="1">
        <v>1.1908455100443689E-5</v>
      </c>
      <c r="AJ574" s="2">
        <v>26.188367177721002</v>
      </c>
      <c r="AL574" s="2">
        <v>7.6181308253001845E-2</v>
      </c>
      <c r="AN574" s="1">
        <v>2.9174619326709753E-3</v>
      </c>
    </row>
    <row r="575" spans="1:40" x14ac:dyDescent="0.2">
      <c r="A575" t="s">
        <v>887</v>
      </c>
      <c r="B575" t="s">
        <v>888</v>
      </c>
      <c r="D575" s="2">
        <v>29.804119790790001</v>
      </c>
      <c r="F575" s="2">
        <v>29.778046687731003</v>
      </c>
      <c r="H575" s="2">
        <v>-2.6073103058998015E-2</v>
      </c>
      <c r="J575" s="1">
        <v>-8.7481540277042718E-4</v>
      </c>
      <c r="L575" s="2">
        <v>29.803846817728999</v>
      </c>
      <c r="N575" s="2">
        <v>-2.729730610013803E-4</v>
      </c>
      <c r="P575" s="1">
        <v>-9.1589036320318986E-6</v>
      </c>
      <c r="R575" s="2">
        <v>30.020019104740999</v>
      </c>
      <c r="T575" s="2">
        <v>0.21589931395099882</v>
      </c>
      <c r="V575" s="1">
        <v>7.243941960591486E-3</v>
      </c>
      <c r="X575" s="2">
        <v>29.793704700932</v>
      </c>
      <c r="Z575" s="2">
        <v>-1.0415089858000215E-2</v>
      </c>
      <c r="AB575" s="1">
        <v>-3.4945134870980693E-4</v>
      </c>
      <c r="AD575" s="2">
        <v>29.805620772253</v>
      </c>
      <c r="AF575" s="2">
        <v>1.5009814629998175E-3</v>
      </c>
      <c r="AH575" s="1">
        <v>5.0361543086524815E-5</v>
      </c>
      <c r="AJ575" s="2">
        <v>29.986477850758998</v>
      </c>
      <c r="AL575" s="2">
        <v>0.18235805996899757</v>
      </c>
      <c r="AN575" s="1">
        <v>6.1185521078649481E-3</v>
      </c>
    </row>
    <row r="576" spans="1:40" x14ac:dyDescent="0.2">
      <c r="A576" t="s">
        <v>889</v>
      </c>
      <c r="B576" t="s">
        <v>890</v>
      </c>
      <c r="D576" s="2">
        <v>32.082971306127</v>
      </c>
      <c r="F576" s="2">
        <v>32.043229964581002</v>
      </c>
      <c r="H576" s="2">
        <v>-3.9741341545997955E-2</v>
      </c>
      <c r="J576" s="1">
        <v>-1.2387051425753826E-3</v>
      </c>
      <c r="L576" s="2">
        <v>32.082544564541003</v>
      </c>
      <c r="N576" s="2">
        <v>-4.2674158599709244E-4</v>
      </c>
      <c r="P576" s="1">
        <v>-1.3301186536784268E-5</v>
      </c>
      <c r="R576" s="2">
        <v>32.079197599863996</v>
      </c>
      <c r="T576" s="2">
        <v>-3.7737062630043283E-3</v>
      </c>
      <c r="V576" s="1">
        <v>-1.1762334064998681E-4</v>
      </c>
      <c r="X576" s="2">
        <v>32.066851941339003</v>
      </c>
      <c r="Z576" s="2">
        <v>-1.6119364787996915E-2</v>
      </c>
      <c r="AB576" s="1">
        <v>-5.0242742899933774E-4</v>
      </c>
      <c r="AD576" s="2">
        <v>32.085321958119003</v>
      </c>
      <c r="AF576" s="2">
        <v>2.3506519920033497E-3</v>
      </c>
      <c r="AH576" s="1">
        <v>7.3267901827859611E-5</v>
      </c>
      <c r="AJ576" s="2">
        <v>32.024291612146001</v>
      </c>
      <c r="AL576" s="2">
        <v>-5.8679693980998593E-2</v>
      </c>
      <c r="AN576" s="1">
        <v>-1.8289981130828841E-3</v>
      </c>
    </row>
    <row r="577" spans="1:40" x14ac:dyDescent="0.2">
      <c r="A577" t="s">
        <v>891</v>
      </c>
      <c r="B577" t="s">
        <v>892</v>
      </c>
      <c r="D577" s="2">
        <v>18.866008168965998</v>
      </c>
      <c r="F577" s="2">
        <v>18.813108134544997</v>
      </c>
      <c r="H577" s="2">
        <v>-5.2900034421000441E-2</v>
      </c>
      <c r="J577" s="1">
        <v>-2.8039866169473713E-3</v>
      </c>
      <c r="L577" s="2">
        <v>18.865442435385997</v>
      </c>
      <c r="N577" s="2">
        <v>-5.6573358000022722E-4</v>
      </c>
      <c r="P577" s="1">
        <v>-2.9986925423409999E-5</v>
      </c>
      <c r="R577" s="2">
        <v>18.969146215489001</v>
      </c>
      <c r="T577" s="2">
        <v>0.10313804652300362</v>
      </c>
      <c r="V577" s="1">
        <v>5.4668717197240771E-3</v>
      </c>
      <c r="X577" s="2">
        <v>18.844604367485001</v>
      </c>
      <c r="Z577" s="2">
        <v>-2.140380148099652E-2</v>
      </c>
      <c r="AB577" s="1">
        <v>-1.134516708002126E-3</v>
      </c>
      <c r="AD577" s="2">
        <v>18.869123565797999</v>
      </c>
      <c r="AF577" s="2">
        <v>3.1153968320012382E-3</v>
      </c>
      <c r="AH577" s="1">
        <v>1.6513280414698272E-4</v>
      </c>
      <c r="AJ577" s="2">
        <v>18.908582600310002</v>
      </c>
      <c r="AL577" s="2">
        <v>4.2574431344004182E-2</v>
      </c>
      <c r="AN577" s="1">
        <v>2.2566740649480801E-3</v>
      </c>
    </row>
    <row r="578" spans="1:40" x14ac:dyDescent="0.2">
      <c r="A578" t="s">
        <v>893</v>
      </c>
      <c r="B578" t="s">
        <v>894</v>
      </c>
      <c r="D578" s="2">
        <v>12.761438456350001</v>
      </c>
      <c r="F578" s="2">
        <v>12.738456078919999</v>
      </c>
      <c r="H578" s="2">
        <v>-2.2982377430002643E-2</v>
      </c>
      <c r="J578" s="1">
        <v>-1.8009237366628347E-3</v>
      </c>
      <c r="L578" s="2">
        <v>12.761196008975999</v>
      </c>
      <c r="N578" s="2">
        <v>-2.4244737400280769E-4</v>
      </c>
      <c r="P578" s="1">
        <v>-1.8998436174110732E-5</v>
      </c>
      <c r="R578" s="2">
        <v>13.214010940751999</v>
      </c>
      <c r="T578" s="2">
        <v>0.4525724844019976</v>
      </c>
      <c r="V578" s="1">
        <v>3.5464065116954019E-2</v>
      </c>
      <c r="X578" s="2">
        <v>12.752215994123</v>
      </c>
      <c r="Z578" s="2">
        <v>-9.2224622270009604E-3</v>
      </c>
      <c r="AB578" s="1">
        <v>-7.2268202824830679E-4</v>
      </c>
      <c r="AD578" s="2">
        <v>12.762772301277</v>
      </c>
      <c r="AF578" s="2">
        <v>1.3338449269983954E-3</v>
      </c>
      <c r="AH578" s="1">
        <v>1.0452151860158709E-4</v>
      </c>
      <c r="AJ578" s="2">
        <v>13.245894380859001</v>
      </c>
      <c r="AL578" s="2">
        <v>0.48445592450899966</v>
      </c>
      <c r="AN578" s="1">
        <v>3.7962485668528834E-2</v>
      </c>
    </row>
    <row r="580" spans="1:40" x14ac:dyDescent="0.2">
      <c r="A580" t="s">
        <v>895</v>
      </c>
      <c r="B580" t="s">
        <v>896</v>
      </c>
      <c r="D580" s="2">
        <v>22.444030384645</v>
      </c>
      <c r="F580" s="2">
        <v>22.444030384645</v>
      </c>
      <c r="H580" s="2">
        <v>0</v>
      </c>
      <c r="J580" s="1">
        <v>0</v>
      </c>
      <c r="L580" s="2">
        <v>22.444030384645</v>
      </c>
      <c r="N580" s="2">
        <v>0</v>
      </c>
      <c r="P580" s="1">
        <v>0</v>
      </c>
      <c r="R580" s="2">
        <v>22.398762855898998</v>
      </c>
      <c r="T580" s="2">
        <v>-4.5267528746002483E-2</v>
      </c>
      <c r="V580" s="1">
        <v>-2.0169073009708672E-3</v>
      </c>
      <c r="X580" s="2">
        <v>22.444030384645</v>
      </c>
      <c r="Z580" s="2">
        <v>0</v>
      </c>
      <c r="AB580" s="1">
        <v>0</v>
      </c>
      <c r="AD580" s="2">
        <v>22.444030384645</v>
      </c>
      <c r="AF580" s="2">
        <v>0</v>
      </c>
      <c r="AH580" s="1">
        <v>0</v>
      </c>
      <c r="AJ580" s="2">
        <v>22.376129091524998</v>
      </c>
      <c r="AL580" s="2">
        <v>-6.7901293120002038E-2</v>
      </c>
      <c r="AN580" s="1">
        <v>-3.0253609515007809E-3</v>
      </c>
    </row>
    <row r="581" spans="1:40" x14ac:dyDescent="0.2">
      <c r="A581" t="s">
        <v>897</v>
      </c>
      <c r="B581" t="s">
        <v>898</v>
      </c>
      <c r="D581" s="2">
        <v>7.5637453601270002</v>
      </c>
      <c r="F581" s="2">
        <v>7.5637453601270002</v>
      </c>
      <c r="H581" s="2">
        <v>0</v>
      </c>
      <c r="J581" s="1">
        <v>0</v>
      </c>
      <c r="L581" s="2">
        <v>7.5637453601270002</v>
      </c>
      <c r="N581" s="2">
        <v>0</v>
      </c>
      <c r="P581" s="1">
        <v>0</v>
      </c>
      <c r="R581" s="2">
        <v>7.5507169943199992</v>
      </c>
      <c r="T581" s="2">
        <v>-1.3028365807000952E-2</v>
      </c>
      <c r="V581" s="1">
        <v>-1.7224754650891894E-3</v>
      </c>
      <c r="X581" s="2">
        <v>7.5637453601270002</v>
      </c>
      <c r="Z581" s="2">
        <v>0</v>
      </c>
      <c r="AB581" s="1">
        <v>0</v>
      </c>
      <c r="AD581" s="2">
        <v>7.5637453601270002</v>
      </c>
      <c r="AF581" s="2">
        <v>0</v>
      </c>
      <c r="AH581" s="1">
        <v>0</v>
      </c>
      <c r="AJ581" s="2">
        <v>7.5585910403960002</v>
      </c>
      <c r="AL581" s="2">
        <v>-5.1543197310000011E-3</v>
      </c>
      <c r="AN581" s="1">
        <v>-6.8145072124869326E-4</v>
      </c>
    </row>
    <row r="582" spans="1:40" x14ac:dyDescent="0.2">
      <c r="A582" t="s">
        <v>899</v>
      </c>
      <c r="B582" t="s">
        <v>900</v>
      </c>
      <c r="D582" s="2">
        <v>19.507122348505998</v>
      </c>
      <c r="F582" s="2">
        <v>19.461613645116003</v>
      </c>
      <c r="H582" s="2">
        <v>-4.550870338999502E-2</v>
      </c>
      <c r="J582" s="1">
        <v>-2.3329275624028893E-3</v>
      </c>
      <c r="L582" s="2">
        <v>19.506636860396</v>
      </c>
      <c r="N582" s="2">
        <v>-4.8548810999804459E-4</v>
      </c>
      <c r="P582" s="1">
        <v>-2.4887735942007199E-5</v>
      </c>
      <c r="R582" s="2">
        <v>19.588180574181003</v>
      </c>
      <c r="T582" s="2">
        <v>8.1058225675004536E-2</v>
      </c>
      <c r="V582" s="1">
        <v>4.1553143629722801E-3</v>
      </c>
      <c r="X582" s="2">
        <v>19.488736625084002</v>
      </c>
      <c r="Z582" s="2">
        <v>-1.8385723421996403E-2</v>
      </c>
      <c r="AB582" s="1">
        <v>-9.4251335966037653E-4</v>
      </c>
      <c r="AD582" s="2">
        <v>19.509795390320001</v>
      </c>
      <c r="AF582" s="2">
        <v>2.6730418140026302E-3</v>
      </c>
      <c r="AH582" s="1">
        <v>1.3702901772220401E-4</v>
      </c>
      <c r="AJ582" s="2">
        <v>19.548618932808999</v>
      </c>
      <c r="AL582" s="2">
        <v>4.1496584303001072E-2</v>
      </c>
      <c r="AN582" s="1">
        <v>2.1272529879928287E-3</v>
      </c>
    </row>
    <row r="583" spans="1:40" x14ac:dyDescent="0.2">
      <c r="A583" t="s">
        <v>901</v>
      </c>
      <c r="B583" t="s">
        <v>902</v>
      </c>
      <c r="D583" s="2">
        <v>9.6227132348740003</v>
      </c>
      <c r="F583" s="2">
        <v>9.601806059386</v>
      </c>
      <c r="H583" s="2">
        <v>-2.0907175488000362E-2</v>
      </c>
      <c r="J583" s="1">
        <v>-2.172690277439627E-3</v>
      </c>
      <c r="L583" s="2">
        <v>9.6224930698340003</v>
      </c>
      <c r="N583" s="2">
        <v>-2.201650399999977E-4</v>
      </c>
      <c r="P583" s="1">
        <v>-2.2879725772362221E-5</v>
      </c>
      <c r="R583" s="2">
        <v>9.8877450620770002</v>
      </c>
      <c r="T583" s="2">
        <v>0.26503182720299989</v>
      </c>
      <c r="V583" s="1">
        <v>2.7542317923648509E-2</v>
      </c>
      <c r="X583" s="2">
        <v>9.6143324629839988</v>
      </c>
      <c r="Z583" s="2">
        <v>-8.380771890001526E-3</v>
      </c>
      <c r="AB583" s="1">
        <v>-8.7093646931392355E-4</v>
      </c>
      <c r="AD583" s="2">
        <v>9.6239243408200004</v>
      </c>
      <c r="AF583" s="2">
        <v>1.2111059460000462E-3</v>
      </c>
      <c r="AH583" s="1">
        <v>1.2585909155131384E-4</v>
      </c>
      <c r="AJ583" s="2">
        <v>9.8902619873649993</v>
      </c>
      <c r="AL583" s="2">
        <v>0.26754875249099896</v>
      </c>
      <c r="AN583" s="1">
        <v>2.7803878798067731E-2</v>
      </c>
    </row>
  </sheetData>
  <mergeCells count="9">
    <mergeCell ref="D4:D5"/>
    <mergeCell ref="H4:V4"/>
    <mergeCell ref="Z4:AN4"/>
    <mergeCell ref="H5:L5"/>
    <mergeCell ref="N5:R5"/>
    <mergeCell ref="T5:X5"/>
    <mergeCell ref="Z5:AD5"/>
    <mergeCell ref="AF5:AJ5"/>
    <mergeCell ref="AL5:AN5"/>
  </mergeCells>
  <pageMargins left="1" right="1" top="0.98425196850393704" bottom="0.98425196850393704" header="0.51181102362204722" footer="0.51181102362204722"/>
  <pageSetup paperSize="9" scale="80" fitToHeight="0" orientation="portrait"/>
  <headerFooter alignWithMargins="0"/>
  <rowBreaks count="12" manualBreakCount="12">
    <brk id="41" max="16383" man="1"/>
    <brk id="92" max="16383" man="1"/>
    <brk id="152" max="16383" man="1"/>
    <brk id="208" max="16383" man="1"/>
    <brk id="223" max="16383" man="1"/>
    <brk id="258" max="16383" man="1"/>
    <brk id="314" max="16383" man="1"/>
    <brk id="375" max="16383" man="1"/>
    <brk id="434" max="16383" man="1"/>
    <brk id="489" max="16383" man="1"/>
    <brk id="513" max="16383" man="1"/>
    <brk id="553"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2:AR376"/>
  <sheetViews>
    <sheetView workbookViewId="0">
      <pane xSplit="1" ySplit="4" topLeftCell="Q215" activePane="bottomRight" state="frozen"/>
      <selection pane="topRight" activeCell="B1" sqref="B1"/>
      <selection pane="bottomLeft" activeCell="A5" sqref="A5"/>
      <selection pane="bottomRight" activeCell="Q245" sqref="Q245"/>
    </sheetView>
  </sheetViews>
  <sheetFormatPr defaultColWidth="11.42578125" defaultRowHeight="12.75" x14ac:dyDescent="0.2"/>
  <cols>
    <col min="1" max="1" width="23.140625" bestFit="1" customWidth="1"/>
    <col min="2" max="2" width="2.7109375" customWidth="1"/>
    <col min="3" max="3" width="14" bestFit="1" customWidth="1"/>
    <col min="4" max="6" width="14" customWidth="1"/>
    <col min="7" max="7" width="14" hidden="1" customWidth="1"/>
    <col min="8" max="8" width="13.140625" hidden="1" customWidth="1"/>
    <col min="9" max="11" width="0" hidden="1" customWidth="1"/>
    <col min="12" max="12" width="5.42578125" customWidth="1"/>
    <col min="14" max="14" width="12" bestFit="1" customWidth="1"/>
    <col min="15" max="15" width="12" customWidth="1"/>
    <col min="18" max="18" width="12.140625" bestFit="1" customWidth="1"/>
    <col min="19" max="19" width="13.42578125" customWidth="1"/>
    <col min="20" max="20" width="10.85546875" customWidth="1"/>
    <col min="21" max="21" width="14.140625" customWidth="1"/>
    <col min="22" max="22" width="11.42578125" customWidth="1"/>
    <col min="23" max="23" width="14" customWidth="1"/>
    <col min="24" max="24" width="11.42578125" customWidth="1"/>
    <col min="25" max="25" width="14" customWidth="1"/>
    <col min="26" max="27" width="11.42578125" customWidth="1"/>
    <col min="28" max="28" width="12.140625" customWidth="1"/>
    <col min="29" max="32" width="11.42578125" customWidth="1"/>
    <col min="33" max="33" width="12.140625" customWidth="1"/>
    <col min="34" max="34" width="11.42578125" customWidth="1"/>
    <col min="35" max="35" width="12.140625" customWidth="1"/>
    <col min="36" max="37" width="11.42578125" customWidth="1"/>
    <col min="38" max="41" width="15" customWidth="1"/>
    <col min="42" max="42" width="15" hidden="1" customWidth="1"/>
    <col min="43" max="43" width="15" customWidth="1"/>
    <col min="44" max="44" width="0" hidden="1" customWidth="1"/>
  </cols>
  <sheetData>
    <row r="2" spans="1:44" ht="25.5" x14ac:dyDescent="0.2">
      <c r="C2" s="199" t="s">
        <v>1143</v>
      </c>
      <c r="D2" s="199"/>
      <c r="E2" s="199"/>
      <c r="F2" s="199"/>
      <c r="G2" s="71"/>
      <c r="H2" s="199" t="s">
        <v>1144</v>
      </c>
      <c r="I2" s="199"/>
      <c r="J2" s="199"/>
      <c r="K2" s="199"/>
      <c r="L2" s="71"/>
      <c r="M2" s="199" t="s">
        <v>1145</v>
      </c>
      <c r="N2" s="199"/>
      <c r="O2" s="199"/>
      <c r="P2" s="199"/>
      <c r="Q2" s="199"/>
      <c r="W2" s="199" t="s">
        <v>1143</v>
      </c>
      <c r="X2" s="199"/>
      <c r="Y2" s="199"/>
      <c r="Z2" s="199"/>
      <c r="AA2" s="71"/>
      <c r="AB2" s="199" t="s">
        <v>1144</v>
      </c>
      <c r="AC2" s="199"/>
      <c r="AD2" s="199"/>
      <c r="AE2" s="199"/>
      <c r="AF2" s="71"/>
      <c r="AG2" s="199" t="s">
        <v>1145</v>
      </c>
      <c r="AH2" s="199"/>
      <c r="AI2" s="199"/>
      <c r="AJ2" s="199"/>
      <c r="AL2" s="60" t="s">
        <v>1143</v>
      </c>
      <c r="AM2" s="60"/>
      <c r="AN2" s="60"/>
      <c r="AO2" s="60" t="s">
        <v>1154</v>
      </c>
      <c r="AP2" s="60"/>
      <c r="AQ2" s="60" t="s">
        <v>1158</v>
      </c>
    </row>
    <row r="3" spans="1:44" ht="38.25" x14ac:dyDescent="0.2">
      <c r="C3" t="s">
        <v>1141</v>
      </c>
      <c r="E3" t="s">
        <v>1142</v>
      </c>
      <c r="H3" t="s">
        <v>1118</v>
      </c>
      <c r="J3" t="s">
        <v>1119</v>
      </c>
      <c r="M3" t="s">
        <v>1120</v>
      </c>
      <c r="P3" t="s">
        <v>1121</v>
      </c>
      <c r="W3" t="s">
        <v>1141</v>
      </c>
      <c r="Y3" t="s">
        <v>1142</v>
      </c>
      <c r="AB3" t="s">
        <v>1118</v>
      </c>
      <c r="AD3" t="s">
        <v>1119</v>
      </c>
      <c r="AG3" t="s">
        <v>1120</v>
      </c>
      <c r="AI3" t="s">
        <v>1121</v>
      </c>
      <c r="AL3" s="60" t="s">
        <v>1153</v>
      </c>
      <c r="AM3" s="60"/>
      <c r="AN3" s="60"/>
      <c r="AO3" s="60" t="s">
        <v>1155</v>
      </c>
      <c r="AP3" s="60"/>
      <c r="AQ3" s="60" t="s">
        <v>1159</v>
      </c>
    </row>
    <row r="4" spans="1:44" x14ac:dyDescent="0.2">
      <c r="C4" t="s">
        <v>1123</v>
      </c>
      <c r="D4" t="s">
        <v>1124</v>
      </c>
      <c r="E4" t="s">
        <v>1123</v>
      </c>
      <c r="F4" t="s">
        <v>1124</v>
      </c>
      <c r="H4" t="s">
        <v>1139</v>
      </c>
      <c r="I4" t="s">
        <v>1112</v>
      </c>
      <c r="J4" t="s">
        <v>1139</v>
      </c>
      <c r="K4" t="s">
        <v>1112</v>
      </c>
      <c r="M4" t="s">
        <v>1139</v>
      </c>
      <c r="N4" t="s">
        <v>1112</v>
      </c>
      <c r="P4" t="s">
        <v>1139</v>
      </c>
      <c r="Q4" t="s">
        <v>1112</v>
      </c>
      <c r="R4" t="s">
        <v>1124</v>
      </c>
      <c r="S4" t="s">
        <v>1140</v>
      </c>
      <c r="W4" t="s">
        <v>1123</v>
      </c>
      <c r="X4" t="s">
        <v>1124</v>
      </c>
      <c r="Y4" t="s">
        <v>1123</v>
      </c>
      <c r="Z4" t="s">
        <v>1124</v>
      </c>
      <c r="AB4" t="s">
        <v>1139</v>
      </c>
      <c r="AC4" t="s">
        <v>1112</v>
      </c>
      <c r="AD4" t="s">
        <v>1139</v>
      </c>
      <c r="AE4" t="s">
        <v>1112</v>
      </c>
      <c r="AG4" t="s">
        <v>1139</v>
      </c>
      <c r="AH4" t="s">
        <v>1112</v>
      </c>
      <c r="AI4" t="s">
        <v>1139</v>
      </c>
      <c r="AJ4" t="s">
        <v>1112</v>
      </c>
      <c r="AL4" s="60"/>
      <c r="AM4" s="60"/>
      <c r="AN4" s="60"/>
      <c r="AO4" s="60" t="s">
        <v>1156</v>
      </c>
      <c r="AP4" s="60" t="s">
        <v>1157</v>
      </c>
      <c r="AQ4" s="60" t="s">
        <v>1156</v>
      </c>
      <c r="AR4" t="s">
        <v>1157</v>
      </c>
    </row>
    <row r="5" spans="1:44" x14ac:dyDescent="0.2">
      <c r="A5" s="15" t="s">
        <v>190</v>
      </c>
      <c r="C5" s="132">
        <f>VLOOKUP(A5,Analysed!$B$8:$DD$406,2,FALSE)*1000000</f>
        <v>4570221.4213709999</v>
      </c>
      <c r="D5" s="133">
        <f>C5/S5</f>
        <v>52.018864989369085</v>
      </c>
      <c r="E5" s="132">
        <f>VLOOKUP(A5,Analysed!$B$8:$DD$406,11,FALSE)*1000000</f>
        <v>4937580.52092</v>
      </c>
      <c r="F5" s="133">
        <f>E5/S5</f>
        <v>56.200194872577029</v>
      </c>
      <c r="G5" s="132"/>
      <c r="H5" s="132">
        <f>VLOOKUP(A5,Analysed!$B$8:$DD$406,4,FALSE)*1000000</f>
        <v>1061491.382711</v>
      </c>
      <c r="I5" s="104">
        <f>VLOOKUP(A5,Analysed!$B$8:$DD$406,5,FALSE)</f>
        <v>0.23226257216933005</v>
      </c>
      <c r="J5" s="132">
        <f>VLOOKUP(A5,Analysed!$B$8:$DD$406,13,FALSE)*1000000</f>
        <v>273366.23643900017</v>
      </c>
      <c r="K5" s="104">
        <f>VLOOKUP(A5,Analysed!$B$8:$DD$406,14,FALSE)</f>
        <v>5.5364410824446646E-2</v>
      </c>
      <c r="L5" s="104"/>
      <c r="M5" s="9">
        <f>VLOOKUP(A5,Analysed!$B$8:$DD$406,56,FALSE)*1000000</f>
        <v>930553.49042600091</v>
      </c>
      <c r="N5" s="104">
        <f>VLOOKUP(A5,Analysed!$B$8:$DD$406,57,FALSE)</f>
        <v>0.20361234273564988</v>
      </c>
      <c r="O5" s="147">
        <f>M5/S5</f>
        <v>10.591682966934917</v>
      </c>
      <c r="P5" s="115">
        <f>VLOOKUP(A5,Analysed!$B$8:$DD$406,77,FALSE)*1000000</f>
        <v>239370.97692100017</v>
      </c>
      <c r="Q5" s="104">
        <f>VLOOKUP(A5,Analysed!$B$8:$DD$406,78,FALSE)</f>
        <v>4.7515486522987253E-2</v>
      </c>
      <c r="R5" s="95">
        <f>(P5)/S5</f>
        <v>2.7245521349579449</v>
      </c>
      <c r="S5" s="132">
        <f>VLOOKUP(A5,Analysed!$B$8:$DD$406,107,FALSE)</f>
        <v>87857</v>
      </c>
      <c r="T5" t="s">
        <v>127</v>
      </c>
      <c r="U5" t="s">
        <v>151</v>
      </c>
      <c r="V5" s="132">
        <f t="shared" ref="V5:V36" si="0">VLOOKUP($U5,$A$349:$S$375,19,FALSE)</f>
        <v>625464</v>
      </c>
      <c r="W5" s="132">
        <f>VLOOKUP(U5,Analysed!$B$8:$DD$406,2,FALSE)*1000000</f>
        <v>109836997.865164</v>
      </c>
      <c r="X5" s="57">
        <f t="shared" ref="X5:X36" si="1">VLOOKUP($U5,$A$349:$S$375,4,FALSE)</f>
        <v>175.60882459288464</v>
      </c>
      <c r="Y5" s="132">
        <f t="shared" ref="Y5:Y36" si="2">VLOOKUP($U5,$A$349:$S$375,5,FALSE)</f>
        <v>107383418.02914201</v>
      </c>
      <c r="Z5" s="57">
        <f t="shared" ref="Z5:Z36" si="3">VLOOKUP($U5,$A$349:$S$375,6,FALSE)</f>
        <v>171.68600915343171</v>
      </c>
      <c r="AA5" s="57"/>
      <c r="AB5" s="132">
        <f t="shared" ref="AB5:AB36" si="4">VLOOKUP($U5,$A$349:$S$375,8,FALSE)</f>
        <v>2766020.7523860121</v>
      </c>
      <c r="AC5" s="104">
        <f t="shared" ref="AC5:AC36" si="5">VLOOKUP($U5,$A$349:$S$375,9,FALSE)</f>
        <v>2.5182960260636239E-2</v>
      </c>
      <c r="AD5" s="132">
        <f t="shared" ref="AD5:AD36" si="6">VLOOKUP($U5,$A$349:$S$375,10,FALSE)</f>
        <v>463508.28869999817</v>
      </c>
      <c r="AE5" s="104">
        <f t="shared" ref="AE5:AE36" si="7">VLOOKUP($U5,$A$349:$S$375,11,FALSE)</f>
        <v>4.3163860604084146E-3</v>
      </c>
      <c r="AF5" s="57"/>
      <c r="AG5" s="132">
        <f t="shared" ref="AG5:AG36" si="8">VLOOKUP($U5,$A$349:$S$375,13,FALSE)</f>
        <v>5151707.4165710146</v>
      </c>
      <c r="AH5" s="104">
        <f t="shared" ref="AH5:AH36" si="9">VLOOKUP($U5,$A$349:$S$375,14,FALSE)</f>
        <v>4.6903206721793829E-2</v>
      </c>
      <c r="AI5" s="132">
        <f t="shared" ref="AI5:AI36" si="10">VLOOKUP($U5,$A$349:$S$375,16,FALSE)</f>
        <v>1176094.2514409863</v>
      </c>
      <c r="AJ5" s="104">
        <f t="shared" ref="AJ5:AJ36" si="11">VLOOKUP($U5,$A$349:$S$375,17,FALSE)</f>
        <v>1.0388114073393543E-2</v>
      </c>
      <c r="AK5" s="95"/>
      <c r="AL5" s="95">
        <f>F5+Z5</f>
        <v>227.88620402600873</v>
      </c>
      <c r="AM5" s="95"/>
      <c r="AN5" s="95">
        <f>(Y5+AI5)/V5</f>
        <v>173.56636398031381</v>
      </c>
      <c r="AO5" s="95">
        <f>AN5+F5+R5</f>
        <v>232.4911109878488</v>
      </c>
      <c r="AQ5" s="95">
        <f>((C5+M5)/S5)+((W5+AG5)/V5)</f>
        <v>246.45598955123995</v>
      </c>
    </row>
    <row r="6" spans="1:44" x14ac:dyDescent="0.2">
      <c r="A6" s="15" t="s">
        <v>191</v>
      </c>
      <c r="C6" s="132">
        <f>VLOOKUP(A6,Analysed!$B$8:$DD$406,2,FALSE)*1000000</f>
        <v>6767429.1210960001</v>
      </c>
      <c r="D6" s="133">
        <f t="shared" ref="D6:D69" si="12">C6/S6</f>
        <v>70.370172520209209</v>
      </c>
      <c r="E6" s="132">
        <f>VLOOKUP(A6,Analysed!$B$8:$DD$406,11,FALSE)*1000000</f>
        <v>6959944.2894120002</v>
      </c>
      <c r="F6" s="133">
        <f t="shared" ref="F6:F69" si="13">E6/S6</f>
        <v>72.372014780355414</v>
      </c>
      <c r="H6" s="132">
        <f>VLOOKUP(A6,Analysed!$B$8:$DD$406,4,FALSE)*1000000</f>
        <v>611103.55016400048</v>
      </c>
      <c r="I6" s="104">
        <f>VLOOKUP(A6,Analysed!$B$8:$DD$406,5,FALSE)</f>
        <v>9.0300694581198798E-2</v>
      </c>
      <c r="J6" s="132">
        <f>VLOOKUP(A6,Analysed!$B$8:$DD$406,13,FALSE)*1000000</f>
        <v>251522.93659099989</v>
      </c>
      <c r="K6" s="104">
        <f>VLOOKUP(A6,Analysed!$B$8:$DD$406,14,FALSE)</f>
        <v>3.6138642226437909E-2</v>
      </c>
      <c r="L6" s="104"/>
      <c r="M6" s="9">
        <f>VLOOKUP(A6,Analysed!$B$8:$DD$406,56,FALSE)*1000000</f>
        <v>397118.07906300045</v>
      </c>
      <c r="N6" s="104">
        <f>VLOOKUP(A6,Analysed!$B$8:$DD$406,57,FALSE)</f>
        <v>5.8680788813150704E-2</v>
      </c>
      <c r="O6" s="147">
        <f t="shared" ref="O6:O69" si="14">M6/S6</f>
        <v>4.1293772324033782</v>
      </c>
      <c r="P6" s="115">
        <f>VLOOKUP(A6,Analysed!$B$8:$DD$406,77,FALSE)*1000000</f>
        <v>193786.95347499964</v>
      </c>
      <c r="Q6" s="104">
        <f>VLOOKUP(A6,Analysed!$B$8:$DD$406,78,FALSE)</f>
        <v>2.7119090442578864E-2</v>
      </c>
      <c r="R6" s="95">
        <f t="shared" ref="R6:R69" si="15">(P6)/S6</f>
        <v>2.0150667416215167</v>
      </c>
      <c r="S6" s="132">
        <f>VLOOKUP(A6,Analysed!$B$8:$DD$406,107,FALSE)</f>
        <v>96169</v>
      </c>
      <c r="T6" t="s">
        <v>127</v>
      </c>
      <c r="U6" t="s">
        <v>151</v>
      </c>
      <c r="V6" s="132">
        <f t="shared" si="0"/>
        <v>625464</v>
      </c>
      <c r="W6" s="132">
        <f>VLOOKUP(U6,Analysed!$B$8:$DD$406,2,FALSE)*1000000</f>
        <v>109836997.865164</v>
      </c>
      <c r="X6" s="57">
        <f t="shared" si="1"/>
        <v>175.60882459288464</v>
      </c>
      <c r="Y6" s="132">
        <f t="shared" si="2"/>
        <v>107383418.02914201</v>
      </c>
      <c r="Z6" s="57">
        <f t="shared" si="3"/>
        <v>171.68600915343171</v>
      </c>
      <c r="AA6" s="57"/>
      <c r="AB6" s="132">
        <f t="shared" si="4"/>
        <v>2766020.7523860121</v>
      </c>
      <c r="AC6" s="104">
        <f t="shared" si="5"/>
        <v>2.5182960260636239E-2</v>
      </c>
      <c r="AD6" s="132">
        <f t="shared" si="6"/>
        <v>463508.28869999817</v>
      </c>
      <c r="AE6" s="104">
        <f t="shared" si="7"/>
        <v>4.3163860604084146E-3</v>
      </c>
      <c r="AF6" s="57"/>
      <c r="AG6" s="132">
        <f t="shared" si="8"/>
        <v>5151707.4165710146</v>
      </c>
      <c r="AH6" s="104">
        <f t="shared" si="9"/>
        <v>4.6903206721793829E-2</v>
      </c>
      <c r="AI6" s="132">
        <f t="shared" si="10"/>
        <v>1176094.2514409863</v>
      </c>
      <c r="AJ6" s="104">
        <f t="shared" si="11"/>
        <v>1.0388114073393543E-2</v>
      </c>
      <c r="AL6" s="95">
        <f t="shared" ref="AL6:AL69" si="16">F6+Z6</f>
        <v>244.05802393378713</v>
      </c>
      <c r="AN6" s="95">
        <f t="shared" ref="AN6:AN69" si="17">(Y6+AI6)/V6</f>
        <v>173.56636398031381</v>
      </c>
      <c r="AO6" s="95">
        <f t="shared" ref="AO6:AO69" si="18">AN6+F6+R6</f>
        <v>247.95344550229075</v>
      </c>
      <c r="AQ6" s="95">
        <f t="shared" ref="AQ6:AQ69" si="19">((C6+M6)/S6)+((W6+AG6)/V6)</f>
        <v>258.34499134754856</v>
      </c>
    </row>
    <row r="7" spans="1:44" x14ac:dyDescent="0.2">
      <c r="A7" s="15" t="s">
        <v>192</v>
      </c>
      <c r="C7" s="132">
        <f>VLOOKUP(A7,Analysed!$B$8:$DD$406,2,FALSE)*1000000</f>
        <v>8234197.2752940012</v>
      </c>
      <c r="D7" s="133">
        <f t="shared" si="12"/>
        <v>48.700871646019273</v>
      </c>
      <c r="E7" s="132">
        <f>VLOOKUP(A7,Analysed!$B$8:$DD$406,11,FALSE)*1000000</f>
        <v>9288289.0816040002</v>
      </c>
      <c r="F7" s="133">
        <f t="shared" si="13"/>
        <v>54.93526074867664</v>
      </c>
      <c r="H7" s="132">
        <f>VLOOKUP(A7,Analysed!$B$8:$DD$406,4,FALSE)*1000000</f>
        <v>908064.97875399829</v>
      </c>
      <c r="I7" s="104">
        <f>VLOOKUP(A7,Analysed!$B$8:$DD$406,5,FALSE)</f>
        <v>0.1102797210699055</v>
      </c>
      <c r="J7" s="132">
        <f>VLOOKUP(A7,Analysed!$B$8:$DD$406,13,FALSE)*1000000</f>
        <v>261494.62504499964</v>
      </c>
      <c r="K7" s="104">
        <f>VLOOKUP(A7,Analysed!$B$8:$DD$406,14,FALSE)</f>
        <v>2.8153153153136139E-2</v>
      </c>
      <c r="L7" s="104"/>
      <c r="M7" s="9">
        <f>VLOOKUP(A7,Analysed!$B$8:$DD$406,56,FALSE)*1000000</f>
        <v>742923.87683599873</v>
      </c>
      <c r="N7" s="104">
        <f>VLOOKUP(A7,Analysed!$B$8:$DD$406,57,FALSE)</f>
        <v>9.0224201825365266E-2</v>
      </c>
      <c r="O7" s="147">
        <f t="shared" si="14"/>
        <v>4.3939972724616521</v>
      </c>
      <c r="P7" s="115">
        <f>VLOOKUP(A7,Analysed!$B$8:$DD$406,77,FALSE)*1000000</f>
        <v>251034.84004299936</v>
      </c>
      <c r="Q7" s="104">
        <f>VLOOKUP(A7,Analysed!$B$8:$DD$406,78,FALSE)</f>
        <v>2.6500404933380295E-2</v>
      </c>
      <c r="R7" s="95">
        <f t="shared" si="15"/>
        <v>1.4847367769891786</v>
      </c>
      <c r="S7" s="132">
        <f>VLOOKUP(A7,Analysed!$B$8:$DD$406,107,FALSE)</f>
        <v>169077</v>
      </c>
      <c r="T7" t="s">
        <v>127</v>
      </c>
      <c r="U7" t="s">
        <v>151</v>
      </c>
      <c r="V7" s="132">
        <f t="shared" si="0"/>
        <v>625464</v>
      </c>
      <c r="W7" s="132">
        <f>VLOOKUP(U7,Analysed!$B$8:$DD$406,2,FALSE)*1000000</f>
        <v>109836997.865164</v>
      </c>
      <c r="X7" s="57">
        <f t="shared" si="1"/>
        <v>175.60882459288464</v>
      </c>
      <c r="Y7" s="132">
        <f t="shared" si="2"/>
        <v>107383418.02914201</v>
      </c>
      <c r="Z7" s="57">
        <f t="shared" si="3"/>
        <v>171.68600915343171</v>
      </c>
      <c r="AA7" s="57"/>
      <c r="AB7" s="132">
        <f t="shared" si="4"/>
        <v>2766020.7523860121</v>
      </c>
      <c r="AC7" s="104">
        <f t="shared" si="5"/>
        <v>2.5182960260636239E-2</v>
      </c>
      <c r="AD7" s="132">
        <f t="shared" si="6"/>
        <v>463508.28869999817</v>
      </c>
      <c r="AE7" s="104">
        <f t="shared" si="7"/>
        <v>4.3163860604084146E-3</v>
      </c>
      <c r="AF7" s="57"/>
      <c r="AG7" s="132">
        <f t="shared" si="8"/>
        <v>5151707.4165710146</v>
      </c>
      <c r="AH7" s="104">
        <f t="shared" si="9"/>
        <v>4.6903206721793829E-2</v>
      </c>
      <c r="AI7" s="132">
        <f t="shared" si="10"/>
        <v>1176094.2514409863</v>
      </c>
      <c r="AJ7" s="104">
        <f t="shared" si="11"/>
        <v>1.0388114073393543E-2</v>
      </c>
      <c r="AL7" s="95">
        <f t="shared" si="16"/>
        <v>226.62126990210834</v>
      </c>
      <c r="AN7" s="95">
        <f t="shared" si="17"/>
        <v>173.56636398031381</v>
      </c>
      <c r="AO7" s="95">
        <f t="shared" si="18"/>
        <v>229.98636150597963</v>
      </c>
      <c r="AQ7" s="95">
        <f t="shared" si="19"/>
        <v>236.94031051341688</v>
      </c>
    </row>
    <row r="8" spans="1:44" x14ac:dyDescent="0.2">
      <c r="A8" s="15" t="s">
        <v>193</v>
      </c>
      <c r="C8" s="132">
        <f>VLOOKUP(A8,Analysed!$B$8:$DD$406,2,FALSE)*1000000</f>
        <v>5402625.6620500004</v>
      </c>
      <c r="D8" s="133">
        <f t="shared" si="12"/>
        <v>36.111152669589806</v>
      </c>
      <c r="E8" s="132">
        <f>VLOOKUP(A8,Analysed!$B$8:$DD$406,11,FALSE)*1000000</f>
        <v>5238859.2537019998</v>
      </c>
      <c r="F8" s="133">
        <f t="shared" si="13"/>
        <v>35.016537913001045</v>
      </c>
      <c r="H8" s="132">
        <f>VLOOKUP(A8,Analysed!$B$8:$DD$406,4,FALSE)*1000000</f>
        <v>947475.74558299966</v>
      </c>
      <c r="I8" s="104">
        <f>VLOOKUP(A8,Analysed!$B$8:$DD$406,5,FALSE)</f>
        <v>0.17537319904253454</v>
      </c>
      <c r="J8" s="132">
        <f>VLOOKUP(A8,Analysed!$B$8:$DD$406,13,FALSE)*1000000</f>
        <v>340979.29804100067</v>
      </c>
      <c r="K8" s="104">
        <f>VLOOKUP(A8,Analysed!$B$8:$DD$406,14,FALSE)</f>
        <v>6.5086554444090144E-2</v>
      </c>
      <c r="L8" s="104"/>
      <c r="M8" s="9">
        <f>VLOOKUP(A8,Analysed!$B$8:$DD$406,56,FALSE)*1000000</f>
        <v>1166427.1216070005</v>
      </c>
      <c r="N8" s="104">
        <f>VLOOKUP(A8,Analysed!$B$8:$DD$406,57,FALSE)</f>
        <v>0.21590004463948098</v>
      </c>
      <c r="O8" s="147">
        <f t="shared" si="14"/>
        <v>7.7963994733475515</v>
      </c>
      <c r="P8" s="115">
        <f>VLOOKUP(A8,Analysed!$B$8:$DD$406,77,FALSE)*1000000</f>
        <v>394962.82623000047</v>
      </c>
      <c r="Q8" s="104">
        <f>VLOOKUP(A8,Analysed!$B$8:$DD$406,78,FALSE)</f>
        <v>7.2976199336499403E-2</v>
      </c>
      <c r="R8" s="95">
        <f t="shared" si="15"/>
        <v>2.6399317311561346</v>
      </c>
      <c r="S8" s="132">
        <f>VLOOKUP(A8,Analysed!$B$8:$DD$406,107,FALSE)</f>
        <v>149611</v>
      </c>
      <c r="T8" t="s">
        <v>127</v>
      </c>
      <c r="U8" t="s">
        <v>151</v>
      </c>
      <c r="V8" s="132">
        <f t="shared" si="0"/>
        <v>625464</v>
      </c>
      <c r="W8" s="132">
        <f>VLOOKUP(U8,Analysed!$B$8:$DD$406,2,FALSE)*1000000</f>
        <v>109836997.865164</v>
      </c>
      <c r="X8" s="57">
        <f t="shared" si="1"/>
        <v>175.60882459288464</v>
      </c>
      <c r="Y8" s="132">
        <f t="shared" si="2"/>
        <v>107383418.02914201</v>
      </c>
      <c r="Z8" s="57">
        <f t="shared" si="3"/>
        <v>171.68600915343171</v>
      </c>
      <c r="AA8" s="57"/>
      <c r="AB8" s="132">
        <f t="shared" si="4"/>
        <v>2766020.7523860121</v>
      </c>
      <c r="AC8" s="104">
        <f t="shared" si="5"/>
        <v>2.5182960260636239E-2</v>
      </c>
      <c r="AD8" s="132">
        <f t="shared" si="6"/>
        <v>463508.28869999817</v>
      </c>
      <c r="AE8" s="104">
        <f t="shared" si="7"/>
        <v>4.3163860604084146E-3</v>
      </c>
      <c r="AF8" s="57"/>
      <c r="AG8" s="132">
        <f t="shared" si="8"/>
        <v>5151707.4165710146</v>
      </c>
      <c r="AH8" s="104">
        <f t="shared" si="9"/>
        <v>4.6903206721793829E-2</v>
      </c>
      <c r="AI8" s="132">
        <f t="shared" si="10"/>
        <v>1176094.2514409863</v>
      </c>
      <c r="AJ8" s="104">
        <f t="shared" si="11"/>
        <v>1.0388114073393543E-2</v>
      </c>
      <c r="AL8" s="95">
        <f t="shared" si="16"/>
        <v>206.70254706643277</v>
      </c>
      <c r="AN8" s="95">
        <f t="shared" si="17"/>
        <v>173.56636398031381</v>
      </c>
      <c r="AO8" s="95">
        <f t="shared" si="18"/>
        <v>211.22283362447098</v>
      </c>
      <c r="AQ8" s="95">
        <f t="shared" si="19"/>
        <v>227.75299373787331</v>
      </c>
    </row>
    <row r="9" spans="1:44" x14ac:dyDescent="0.2">
      <c r="A9" s="15" t="s">
        <v>195</v>
      </c>
      <c r="C9" s="132">
        <f>VLOOKUP(A9,Analysed!$B$8:$DD$406,2,FALSE)*1000000</f>
        <v>7058271.2322880002</v>
      </c>
      <c r="D9" s="133">
        <f t="shared" si="12"/>
        <v>74.580999717748497</v>
      </c>
      <c r="E9" s="132">
        <f>VLOOKUP(A9,Analysed!$B$8:$DD$406,11,FALSE)*1000000</f>
        <v>7244138.5110379998</v>
      </c>
      <c r="F9" s="133">
        <f t="shared" si="13"/>
        <v>76.544960439543942</v>
      </c>
      <c r="H9" s="132">
        <f>VLOOKUP(A9,Analysed!$B$8:$DD$406,4,FALSE)*1000000</f>
        <v>1149591.9756680008</v>
      </c>
      <c r="I9" s="104">
        <f>VLOOKUP(A9,Analysed!$B$8:$DD$406,5,FALSE)</f>
        <v>0.16287160663495082</v>
      </c>
      <c r="J9" s="132">
        <f>VLOOKUP(A9,Analysed!$B$8:$DD$406,13,FALSE)*1000000</f>
        <v>387836.32210899913</v>
      </c>
      <c r="K9" s="104">
        <f>VLOOKUP(A9,Analysed!$B$8:$DD$406,14,FALSE)</f>
        <v>5.3537949546111963E-2</v>
      </c>
      <c r="L9" s="104"/>
      <c r="M9" s="9">
        <f>VLOOKUP(A9,Analysed!$B$8:$DD$406,56,FALSE)*1000000</f>
        <v>993179.35421500006</v>
      </c>
      <c r="N9" s="104">
        <f>VLOOKUP(A9,Analysed!$B$8:$DD$406,57,FALSE)</f>
        <v>0.14071141806958476</v>
      </c>
      <c r="O9" s="147">
        <f t="shared" si="14"/>
        <v>10.494398231331692</v>
      </c>
      <c r="P9" s="115">
        <f>VLOOKUP(A9,Analysed!$B$8:$DD$406,77,FALSE)*1000000</f>
        <v>346514.66703100019</v>
      </c>
      <c r="Q9" s="104">
        <f>VLOOKUP(A9,Analysed!$B$8:$DD$406,78,FALSE)</f>
        <v>4.7091677433244224E-2</v>
      </c>
      <c r="R9" s="95">
        <f t="shared" si="15"/>
        <v>3.6614362686735933</v>
      </c>
      <c r="S9" s="132">
        <f>VLOOKUP(A9,Analysed!$B$8:$DD$406,107,FALSE)</f>
        <v>94639</v>
      </c>
      <c r="T9" t="s">
        <v>78</v>
      </c>
      <c r="U9" t="s">
        <v>153</v>
      </c>
      <c r="V9" s="132">
        <f t="shared" si="0"/>
        <v>500930</v>
      </c>
      <c r="W9" s="132">
        <f>VLOOKUP(U9,Analysed!$B$8:$DD$406,2,FALSE)*1000000</f>
        <v>161898629.857833</v>
      </c>
      <c r="X9" s="57">
        <f t="shared" si="1"/>
        <v>323.1961149418741</v>
      </c>
      <c r="Y9" s="132">
        <f t="shared" si="2"/>
        <v>147940069.54684001</v>
      </c>
      <c r="Z9" s="57">
        <f t="shared" si="3"/>
        <v>295.33082376148366</v>
      </c>
      <c r="AA9" s="57"/>
      <c r="AB9" s="132">
        <f t="shared" si="4"/>
        <v>4587726.6773730125</v>
      </c>
      <c r="AC9" s="104">
        <f t="shared" si="5"/>
        <v>2.8337032137959437E-2</v>
      </c>
      <c r="AD9" s="132">
        <f t="shared" si="6"/>
        <v>723700.28291996394</v>
      </c>
      <c r="AE9" s="104">
        <f t="shared" si="7"/>
        <v>4.8918476592362944E-3</v>
      </c>
      <c r="AF9" s="57"/>
      <c r="AG9" s="132">
        <f t="shared" si="8"/>
        <v>6039258.8656800119</v>
      </c>
      <c r="AH9" s="104">
        <f t="shared" si="9"/>
        <v>3.7302717576938281E-2</v>
      </c>
      <c r="AI9" s="132">
        <f t="shared" si="10"/>
        <v>1298029.539989983</v>
      </c>
      <c r="AJ9" s="104">
        <f t="shared" si="11"/>
        <v>8.4778241648228222E-3</v>
      </c>
      <c r="AL9" s="95">
        <f t="shared" si="16"/>
        <v>371.87578420102761</v>
      </c>
      <c r="AN9" s="95">
        <f t="shared" si="17"/>
        <v>297.9220631362266</v>
      </c>
      <c r="AO9" s="95">
        <f t="shared" si="18"/>
        <v>378.12845984444414</v>
      </c>
      <c r="AQ9" s="95">
        <f t="shared" si="19"/>
        <v>420.32760628859472</v>
      </c>
    </row>
    <row r="10" spans="1:44" x14ac:dyDescent="0.2">
      <c r="A10" s="15" t="s">
        <v>198</v>
      </c>
      <c r="C10" s="132">
        <f>VLOOKUP(A10,Analysed!$B$8:$DD$406,2,FALSE)*1000000</f>
        <v>4584615.9895550003</v>
      </c>
      <c r="D10" s="133">
        <f t="shared" si="12"/>
        <v>64.699632931907999</v>
      </c>
      <c r="E10" s="132">
        <f>VLOOKUP(A10,Analysed!$B$8:$DD$406,11,FALSE)*1000000</f>
        <v>5000163.4714059988</v>
      </c>
      <c r="F10" s="133">
        <f t="shared" si="13"/>
        <v>70.563977863477263</v>
      </c>
      <c r="H10" s="132">
        <f>VLOOKUP(A10,Analysed!$B$8:$DD$406,4,FALSE)*1000000</f>
        <v>540623.93401000008</v>
      </c>
      <c r="I10" s="104">
        <f>VLOOKUP(A10,Analysed!$B$8:$DD$406,5,FALSE)</f>
        <v>0.11792131232837999</v>
      </c>
      <c r="J10" s="132">
        <f>VLOOKUP(A10,Analysed!$B$8:$DD$406,13,FALSE)*1000000</f>
        <v>140770.36800200026</v>
      </c>
      <c r="K10" s="104">
        <f>VLOOKUP(A10,Analysed!$B$8:$DD$406,14,FALSE)</f>
        <v>2.8153153153294197E-2</v>
      </c>
      <c r="L10" s="104"/>
      <c r="M10" s="9">
        <f>VLOOKUP(A10,Analysed!$B$8:$DD$406,56,FALSE)*1000000</f>
        <v>346065.1824610004</v>
      </c>
      <c r="N10" s="104">
        <f>VLOOKUP(A10,Analysed!$B$8:$DD$406,57,FALSE)</f>
        <v>7.5484006348499152E-2</v>
      </c>
      <c r="O10" s="147">
        <f t="shared" si="14"/>
        <v>4.8837875029777083</v>
      </c>
      <c r="P10" s="115">
        <f>VLOOKUP(A10,Analysed!$B$8:$DD$406,77,FALSE)*1000000</f>
        <v>135139.55328200033</v>
      </c>
      <c r="Q10" s="104">
        <f>VLOOKUP(A10,Analysed!$B$8:$DD$406,78,FALSE)</f>
        <v>2.6495559379317687E-2</v>
      </c>
      <c r="R10" s="95">
        <f t="shared" si="15"/>
        <v>1.9071345368614214</v>
      </c>
      <c r="S10" s="132">
        <f>VLOOKUP(A10,Analysed!$B$8:$DD$406,107,FALSE)</f>
        <v>70860</v>
      </c>
      <c r="T10" t="s">
        <v>78</v>
      </c>
      <c r="U10" t="s">
        <v>153</v>
      </c>
      <c r="V10" s="132">
        <f t="shared" si="0"/>
        <v>500930</v>
      </c>
      <c r="W10" s="132">
        <f>VLOOKUP(U10,Analysed!$B$8:$DD$406,2,FALSE)*1000000</f>
        <v>161898629.857833</v>
      </c>
      <c r="X10" s="57">
        <f t="shared" si="1"/>
        <v>323.1961149418741</v>
      </c>
      <c r="Y10" s="132">
        <f t="shared" si="2"/>
        <v>147940069.54684001</v>
      </c>
      <c r="Z10" s="57">
        <f t="shared" si="3"/>
        <v>295.33082376148366</v>
      </c>
      <c r="AA10" s="57"/>
      <c r="AB10" s="132">
        <f t="shared" si="4"/>
        <v>4587726.6773730125</v>
      </c>
      <c r="AC10" s="104">
        <f t="shared" si="5"/>
        <v>2.8337032137959437E-2</v>
      </c>
      <c r="AD10" s="132">
        <f t="shared" si="6"/>
        <v>723700.28291996394</v>
      </c>
      <c r="AE10" s="104">
        <f t="shared" si="7"/>
        <v>4.8918476592362944E-3</v>
      </c>
      <c r="AF10" s="57"/>
      <c r="AG10" s="132">
        <f t="shared" si="8"/>
        <v>6039258.8656800119</v>
      </c>
      <c r="AH10" s="104">
        <f t="shared" si="9"/>
        <v>3.7302717576938281E-2</v>
      </c>
      <c r="AI10" s="132">
        <f t="shared" si="10"/>
        <v>1298029.539989983</v>
      </c>
      <c r="AJ10" s="104">
        <f t="shared" si="11"/>
        <v>8.4778241648228222E-3</v>
      </c>
      <c r="AL10" s="95">
        <f t="shared" si="16"/>
        <v>365.89480162496091</v>
      </c>
      <c r="AN10" s="95">
        <f t="shared" si="17"/>
        <v>297.9220631362266</v>
      </c>
      <c r="AO10" s="95">
        <f t="shared" si="18"/>
        <v>370.39317553656525</v>
      </c>
      <c r="AQ10" s="95">
        <f t="shared" si="19"/>
        <v>404.83562877440022</v>
      </c>
    </row>
    <row r="11" spans="1:44" x14ac:dyDescent="0.2">
      <c r="A11" s="15" t="s">
        <v>199</v>
      </c>
      <c r="C11" s="132">
        <f>VLOOKUP(A11,Analysed!$B$8:$DD$406,2,FALSE)*1000000</f>
        <v>3359790.5282859998</v>
      </c>
      <c r="D11" s="133">
        <f t="shared" si="12"/>
        <v>64.312057889935303</v>
      </c>
      <c r="E11" s="132">
        <f>VLOOKUP(A11,Analysed!$B$8:$DD$406,11,FALSE)*1000000</f>
        <v>3241813.3220480001</v>
      </c>
      <c r="F11" s="133">
        <f t="shared" si="13"/>
        <v>62.053775162666057</v>
      </c>
      <c r="H11" s="132">
        <f>VLOOKUP(A11,Analysed!$B$8:$DD$406,4,FALSE)*1000000</f>
        <v>1507465.7610550006</v>
      </c>
      <c r="I11" s="104">
        <f>VLOOKUP(A11,Analysed!$B$8:$DD$406,5,FALSE)</f>
        <v>0.44867849598469928</v>
      </c>
      <c r="J11" s="132">
        <f>VLOOKUP(A11,Analysed!$B$8:$DD$406,13,FALSE)*1000000</f>
        <v>433675.05945700023</v>
      </c>
      <c r="K11" s="104">
        <f>VLOOKUP(A11,Analysed!$B$8:$DD$406,14,FALSE)</f>
        <v>0.13377545724410439</v>
      </c>
      <c r="L11" s="104"/>
      <c r="M11" s="9">
        <f>VLOOKUP(A11,Analysed!$B$8:$DD$406,56,FALSE)*1000000</f>
        <v>1556094.9332950008</v>
      </c>
      <c r="N11" s="104">
        <f>VLOOKUP(A11,Analysed!$B$8:$DD$406,57,FALSE)</f>
        <v>0.46315236625446526</v>
      </c>
      <c r="O11" s="147">
        <f t="shared" si="14"/>
        <v>29.786281790417686</v>
      </c>
      <c r="P11" s="115">
        <f>VLOOKUP(A11,Analysed!$B$8:$DD$406,77,FALSE)*1000000</f>
        <v>449870.63005800021</v>
      </c>
      <c r="Q11" s="104">
        <f>VLOOKUP(A11,Analysed!$B$8:$DD$406,78,FALSE)</f>
        <v>0.13502916315528718</v>
      </c>
      <c r="R11" s="95">
        <f t="shared" si="15"/>
        <v>8.6112826855403739</v>
      </c>
      <c r="S11" s="132">
        <f>VLOOKUP(A11,Analysed!$B$8:$DD$406,107,FALSE)</f>
        <v>52242</v>
      </c>
      <c r="T11" t="s">
        <v>78</v>
      </c>
      <c r="U11" t="s">
        <v>153</v>
      </c>
      <c r="V11" s="132">
        <f t="shared" si="0"/>
        <v>500930</v>
      </c>
      <c r="W11" s="132">
        <f>VLOOKUP(U11,Analysed!$B$8:$DD$406,2,FALSE)*1000000</f>
        <v>161898629.857833</v>
      </c>
      <c r="X11" s="57">
        <f t="shared" si="1"/>
        <v>323.1961149418741</v>
      </c>
      <c r="Y11" s="132">
        <f t="shared" si="2"/>
        <v>147940069.54684001</v>
      </c>
      <c r="Z11" s="57">
        <f t="shared" si="3"/>
        <v>295.33082376148366</v>
      </c>
      <c r="AA11" s="57"/>
      <c r="AB11" s="132">
        <f t="shared" si="4"/>
        <v>4587726.6773730125</v>
      </c>
      <c r="AC11" s="104">
        <f t="shared" si="5"/>
        <v>2.8337032137959437E-2</v>
      </c>
      <c r="AD11" s="132">
        <f t="shared" si="6"/>
        <v>723700.28291996394</v>
      </c>
      <c r="AE11" s="104">
        <f t="shared" si="7"/>
        <v>4.8918476592362944E-3</v>
      </c>
      <c r="AF11" s="57"/>
      <c r="AG11" s="132">
        <f t="shared" si="8"/>
        <v>6039258.8656800119</v>
      </c>
      <c r="AH11" s="104">
        <f t="shared" si="9"/>
        <v>3.7302717576938281E-2</v>
      </c>
      <c r="AI11" s="132">
        <f t="shared" si="10"/>
        <v>1298029.539989983</v>
      </c>
      <c r="AJ11" s="104">
        <f t="shared" si="11"/>
        <v>8.4778241648228222E-3</v>
      </c>
      <c r="AL11" s="95">
        <f t="shared" si="16"/>
        <v>357.38459892414971</v>
      </c>
      <c r="AN11" s="95">
        <f t="shared" si="17"/>
        <v>297.9220631362266</v>
      </c>
      <c r="AO11" s="95">
        <f t="shared" si="18"/>
        <v>368.587120984433</v>
      </c>
      <c r="AQ11" s="95">
        <f t="shared" si="19"/>
        <v>429.35054801986752</v>
      </c>
    </row>
    <row r="12" spans="1:44" x14ac:dyDescent="0.2">
      <c r="A12" s="15" t="s">
        <v>200</v>
      </c>
      <c r="C12" s="132">
        <f>VLOOKUP(A12,Analysed!$B$8:$DD$406,2,FALSE)*1000000</f>
        <v>4479714.8430300001</v>
      </c>
      <c r="D12" s="133">
        <f t="shared" si="12"/>
        <v>42.869315320344128</v>
      </c>
      <c r="E12" s="132">
        <f>VLOOKUP(A12,Analysed!$B$8:$DD$406,11,FALSE)*1000000</f>
        <v>4380134.4320409996</v>
      </c>
      <c r="F12" s="133">
        <f t="shared" si="13"/>
        <v>41.9163653697331</v>
      </c>
      <c r="H12" s="132">
        <f>VLOOKUP(A12,Analysed!$B$8:$DD$406,4,FALSE)*1000000</f>
        <v>909014.05564299948</v>
      </c>
      <c r="I12" s="104">
        <f>VLOOKUP(A12,Analysed!$B$8:$DD$406,5,FALSE)</f>
        <v>0.20291783908016753</v>
      </c>
      <c r="J12" s="132">
        <f>VLOOKUP(A12,Analysed!$B$8:$DD$406,13,FALSE)*1000000</f>
        <v>315091.4940880005</v>
      </c>
      <c r="K12" s="104">
        <f>VLOOKUP(A12,Analysed!$B$8:$DD$406,14,FALSE)</f>
        <v>7.1936489387878944E-2</v>
      </c>
      <c r="L12" s="104"/>
      <c r="M12" s="9">
        <f>VLOOKUP(A12,Analysed!$B$8:$DD$406,56,FALSE)*1000000</f>
        <v>1208060.6443799997</v>
      </c>
      <c r="N12" s="104">
        <f>VLOOKUP(A12,Analysed!$B$8:$DD$406,57,FALSE)</f>
        <v>0.26967355885601163</v>
      </c>
      <c r="O12" s="147">
        <f t="shared" si="14"/>
        <v>11.560720828157743</v>
      </c>
      <c r="P12" s="115">
        <f>VLOOKUP(A12,Analysed!$B$8:$DD$406,77,FALSE)*1000000</f>
        <v>389049.50704500062</v>
      </c>
      <c r="Q12" s="104">
        <f>VLOOKUP(A12,Analysed!$B$8:$DD$406,78,FALSE)</f>
        <v>8.48721571991886E-2</v>
      </c>
      <c r="R12" s="95">
        <f t="shared" si="15"/>
        <v>3.7230686722585395</v>
      </c>
      <c r="S12" s="132">
        <f>VLOOKUP(A12,Analysed!$B$8:$DD$406,107,FALSE)</f>
        <v>104497</v>
      </c>
      <c r="T12" t="s">
        <v>78</v>
      </c>
      <c r="U12" t="s">
        <v>153</v>
      </c>
      <c r="V12" s="132">
        <f t="shared" si="0"/>
        <v>500930</v>
      </c>
      <c r="W12" s="132">
        <f>VLOOKUP(U12,Analysed!$B$8:$DD$406,2,FALSE)*1000000</f>
        <v>161898629.857833</v>
      </c>
      <c r="X12" s="57">
        <f t="shared" si="1"/>
        <v>323.1961149418741</v>
      </c>
      <c r="Y12" s="132">
        <f t="shared" si="2"/>
        <v>147940069.54684001</v>
      </c>
      <c r="Z12" s="57">
        <f t="shared" si="3"/>
        <v>295.33082376148366</v>
      </c>
      <c r="AA12" s="57"/>
      <c r="AB12" s="132">
        <f t="shared" si="4"/>
        <v>4587726.6773730125</v>
      </c>
      <c r="AC12" s="104">
        <f t="shared" si="5"/>
        <v>2.8337032137959437E-2</v>
      </c>
      <c r="AD12" s="132">
        <f t="shared" si="6"/>
        <v>723700.28291996394</v>
      </c>
      <c r="AE12" s="104">
        <f t="shared" si="7"/>
        <v>4.8918476592362944E-3</v>
      </c>
      <c r="AF12" s="57"/>
      <c r="AG12" s="132">
        <f t="shared" si="8"/>
        <v>6039258.8656800119</v>
      </c>
      <c r="AH12" s="104">
        <f t="shared" si="9"/>
        <v>3.7302717576938281E-2</v>
      </c>
      <c r="AI12" s="132">
        <f t="shared" si="10"/>
        <v>1298029.539989983</v>
      </c>
      <c r="AJ12" s="104">
        <f t="shared" si="11"/>
        <v>8.4778241648228222E-3</v>
      </c>
      <c r="AL12" s="95">
        <f t="shared" si="16"/>
        <v>337.24718913121677</v>
      </c>
      <c r="AN12" s="95">
        <f t="shared" si="17"/>
        <v>297.9220631362266</v>
      </c>
      <c r="AO12" s="95">
        <f t="shared" si="18"/>
        <v>343.56149717821825</v>
      </c>
      <c r="AQ12" s="95">
        <f t="shared" si="19"/>
        <v>389.68224448801641</v>
      </c>
    </row>
    <row r="13" spans="1:44" x14ac:dyDescent="0.2">
      <c r="A13" s="15" t="s">
        <v>213</v>
      </c>
      <c r="C13" s="132">
        <f>VLOOKUP(A13,Analysed!$B$8:$DD$406,2,FALSE)*1000000</f>
        <v>4189537.713008</v>
      </c>
      <c r="D13" s="133">
        <f t="shared" si="12"/>
        <v>53.356313206928171</v>
      </c>
      <c r="E13" s="132">
        <f>VLOOKUP(A13,Analysed!$B$8:$DD$406,11,FALSE)*1000000</f>
        <v>4168688.658454</v>
      </c>
      <c r="F13" s="133">
        <f t="shared" si="13"/>
        <v>53.090787805068771</v>
      </c>
      <c r="H13" s="132">
        <f>VLOOKUP(A13,Analysed!$B$8:$DD$406,4,FALSE)*1000000</f>
        <v>1321461.3803370004</v>
      </c>
      <c r="I13" s="104">
        <f>VLOOKUP(A13,Analysed!$B$8:$DD$406,5,FALSE)</f>
        <v>0.31541937818915561</v>
      </c>
      <c r="J13" s="132">
        <f>VLOOKUP(A13,Analysed!$B$8:$DD$406,13,FALSE)*1000000</f>
        <v>410497.27035899955</v>
      </c>
      <c r="K13" s="104">
        <f>VLOOKUP(A13,Analysed!$B$8:$DD$406,14,FALSE)</f>
        <v>9.8471558802195727E-2</v>
      </c>
      <c r="L13" s="104"/>
      <c r="M13" s="9">
        <f>VLOOKUP(A13,Analysed!$B$8:$DD$406,56,FALSE)*1000000</f>
        <v>1325871.1876270005</v>
      </c>
      <c r="N13" s="104">
        <f>VLOOKUP(A13,Analysed!$B$8:$DD$406,57,FALSE)</f>
        <v>0.31647195429470254</v>
      </c>
      <c r="O13" s="147">
        <f t="shared" si="14"/>
        <v>16.885776714556808</v>
      </c>
      <c r="P13" s="115">
        <f>VLOOKUP(A13,Analysed!$B$8:$DD$406,77,FALSE)*1000000</f>
        <v>413436.49656699901</v>
      </c>
      <c r="Q13" s="104">
        <f>VLOOKUP(A13,Analysed!$B$8:$DD$406,78,FALSE)</f>
        <v>9.6204455130484853E-2</v>
      </c>
      <c r="R13" s="95">
        <f t="shared" si="15"/>
        <v>5.2653654682501143</v>
      </c>
      <c r="S13" s="132">
        <f>VLOOKUP(A13,Analysed!$B$8:$DD$406,107,FALSE)</f>
        <v>78520</v>
      </c>
      <c r="T13" t="s">
        <v>128</v>
      </c>
      <c r="U13" t="s">
        <v>155</v>
      </c>
      <c r="V13" s="132">
        <f t="shared" si="0"/>
        <v>769544</v>
      </c>
      <c r="W13" s="132">
        <f>VLOOKUP(U13,Analysed!$B$8:$DD$406,2,FALSE)*1000000</f>
        <v>187223177.30850101</v>
      </c>
      <c r="X13" s="57">
        <f t="shared" si="1"/>
        <v>243.29106238045</v>
      </c>
      <c r="Y13" s="132">
        <f t="shared" si="2"/>
        <v>171219011.898992</v>
      </c>
      <c r="Z13" s="57">
        <f t="shared" si="3"/>
        <v>222.4941158647095</v>
      </c>
      <c r="AA13" s="57"/>
      <c r="AB13" s="132">
        <f t="shared" si="4"/>
        <v>5828646.2015290111</v>
      </c>
      <c r="AC13" s="104">
        <f t="shared" si="5"/>
        <v>3.1132076088660407E-2</v>
      </c>
      <c r="AD13" s="132">
        <f t="shared" si="6"/>
        <v>976727.82334200293</v>
      </c>
      <c r="AE13" s="104">
        <f t="shared" si="7"/>
        <v>5.7045523888328963E-3</v>
      </c>
      <c r="AF13" s="57"/>
      <c r="AG13" s="132">
        <f t="shared" si="8"/>
        <v>8052031.3458960121</v>
      </c>
      <c r="AH13" s="104">
        <f t="shared" si="9"/>
        <v>4.3007663162494596E-2</v>
      </c>
      <c r="AI13" s="132">
        <f t="shared" si="10"/>
        <v>1795697.7937600128</v>
      </c>
      <c r="AJ13" s="104">
        <f t="shared" si="11"/>
        <v>1.0010369749970851E-2</v>
      </c>
      <c r="AL13" s="95">
        <f t="shared" si="16"/>
        <v>275.58490366977827</v>
      </c>
      <c r="AN13" s="95">
        <f t="shared" si="17"/>
        <v>224.82757281292817</v>
      </c>
      <c r="AO13" s="95">
        <f t="shared" si="18"/>
        <v>283.18372608624708</v>
      </c>
      <c r="AQ13" s="95">
        <f t="shared" si="19"/>
        <v>323.99653236323883</v>
      </c>
    </row>
    <row r="14" spans="1:44" x14ac:dyDescent="0.2">
      <c r="A14" s="15" t="s">
        <v>215</v>
      </c>
      <c r="C14" s="132">
        <f>VLOOKUP(A14,Analysed!$B$8:$DD$406,2,FALSE)*1000000</f>
        <v>3747958.9917230001</v>
      </c>
      <c r="D14" s="133">
        <f t="shared" si="12"/>
        <v>44.13829276353723</v>
      </c>
      <c r="E14" s="132">
        <f>VLOOKUP(A14,Analysed!$B$8:$DD$406,11,FALSE)*1000000</f>
        <v>3649042.6484170002</v>
      </c>
      <c r="F14" s="133">
        <f t="shared" si="13"/>
        <v>42.973392472584031</v>
      </c>
      <c r="H14" s="132">
        <f>VLOOKUP(A14,Analysed!$B$8:$DD$406,4,FALSE)*1000000</f>
        <v>738630.02097500011</v>
      </c>
      <c r="I14" s="104">
        <f>VLOOKUP(A14,Analysed!$B$8:$DD$406,5,FALSE)</f>
        <v>0.19707526752725738</v>
      </c>
      <c r="J14" s="132">
        <f>VLOOKUP(A14,Analysed!$B$8:$DD$406,13,FALSE)*1000000</f>
        <v>256797.62858599942</v>
      </c>
      <c r="K14" s="104">
        <f>VLOOKUP(A14,Analysed!$B$8:$DD$406,14,FALSE)</f>
        <v>7.0373972937093895E-2</v>
      </c>
      <c r="L14" s="104"/>
      <c r="M14" s="9">
        <f>VLOOKUP(A14,Analysed!$B$8:$DD$406,56,FALSE)*1000000</f>
        <v>1021086.7989739993</v>
      </c>
      <c r="N14" s="104">
        <f>VLOOKUP(A14,Analysed!$B$8:$DD$406,57,FALSE)</f>
        <v>0.27243809263360924</v>
      </c>
      <c r="O14" s="147">
        <f t="shared" si="14"/>
        <v>12.024952292601919</v>
      </c>
      <c r="P14" s="115">
        <f>VLOOKUP(A14,Analysed!$B$8:$DD$406,77,FALSE)*1000000</f>
        <v>326683.76911899919</v>
      </c>
      <c r="Q14" s="104">
        <f>VLOOKUP(A14,Analysed!$B$8:$DD$406,78,FALSE)</f>
        <v>8.6488900577316577E-2</v>
      </c>
      <c r="R14" s="95">
        <f t="shared" si="15"/>
        <v>3.8472309527168571</v>
      </c>
      <c r="S14" s="132">
        <f>VLOOKUP(A14,Analysed!$B$8:$DD$406,107,FALSE)</f>
        <v>84914</v>
      </c>
      <c r="T14" t="s">
        <v>128</v>
      </c>
      <c r="U14" t="s">
        <v>155</v>
      </c>
      <c r="V14" s="132">
        <f t="shared" si="0"/>
        <v>769544</v>
      </c>
      <c r="W14" s="132">
        <f>VLOOKUP(U14,Analysed!$B$8:$DD$406,2,FALSE)*1000000</f>
        <v>187223177.30850101</v>
      </c>
      <c r="X14" s="57">
        <f t="shared" si="1"/>
        <v>243.29106238045</v>
      </c>
      <c r="Y14" s="132">
        <f t="shared" si="2"/>
        <v>171219011.898992</v>
      </c>
      <c r="Z14" s="57">
        <f t="shared" si="3"/>
        <v>222.4941158647095</v>
      </c>
      <c r="AA14" s="57"/>
      <c r="AB14" s="132">
        <f t="shared" si="4"/>
        <v>5828646.2015290111</v>
      </c>
      <c r="AC14" s="104">
        <f t="shared" si="5"/>
        <v>3.1132076088660407E-2</v>
      </c>
      <c r="AD14" s="132">
        <f t="shared" si="6"/>
        <v>976727.82334200293</v>
      </c>
      <c r="AE14" s="104">
        <f t="shared" si="7"/>
        <v>5.7045523888328963E-3</v>
      </c>
      <c r="AF14" s="57"/>
      <c r="AG14" s="132">
        <f t="shared" si="8"/>
        <v>8052031.3458960121</v>
      </c>
      <c r="AH14" s="104">
        <f t="shared" si="9"/>
        <v>4.3007663162494596E-2</v>
      </c>
      <c r="AI14" s="132">
        <f t="shared" si="10"/>
        <v>1795697.7937600128</v>
      </c>
      <c r="AJ14" s="104">
        <f t="shared" si="11"/>
        <v>1.0010369749970851E-2</v>
      </c>
      <c r="AL14" s="95">
        <f t="shared" si="16"/>
        <v>265.46750833729351</v>
      </c>
      <c r="AN14" s="95">
        <f t="shared" si="17"/>
        <v>224.82757281292817</v>
      </c>
      <c r="AO14" s="95">
        <f t="shared" si="18"/>
        <v>271.64819623822905</v>
      </c>
      <c r="AQ14" s="95">
        <f t="shared" si="19"/>
        <v>309.91768749789298</v>
      </c>
    </row>
    <row r="15" spans="1:44" x14ac:dyDescent="0.2">
      <c r="A15" s="15" t="s">
        <v>216</v>
      </c>
      <c r="C15" s="132">
        <f>VLOOKUP(A15,Analysed!$B$8:$DD$406,2,FALSE)*1000000</f>
        <v>6295464.6050429996</v>
      </c>
      <c r="D15" s="133">
        <f t="shared" si="12"/>
        <v>48.539037348345012</v>
      </c>
      <c r="E15" s="132">
        <f>VLOOKUP(A15,Analysed!$B$8:$DD$406,11,FALSE)*1000000</f>
        <v>6511741.5199250001</v>
      </c>
      <c r="F15" s="133">
        <f t="shared" si="13"/>
        <v>50.206566896622178</v>
      </c>
      <c r="H15" s="132">
        <f>VLOOKUP(A15,Analysed!$B$8:$DD$406,4,FALSE)*1000000</f>
        <v>385277.68956099974</v>
      </c>
      <c r="I15" s="104">
        <f>VLOOKUP(A15,Analysed!$B$8:$DD$406,5,FALSE)</f>
        <v>6.1199246399125481E-2</v>
      </c>
      <c r="J15" s="132">
        <f>VLOOKUP(A15,Analysed!$B$8:$DD$406,13,FALSE)*1000000</f>
        <v>185414.05238899955</v>
      </c>
      <c r="K15" s="104">
        <f>VLOOKUP(A15,Analysed!$B$8:$DD$406,14,FALSE)</f>
        <v>2.8473804100125746E-2</v>
      </c>
      <c r="L15" s="104"/>
      <c r="M15" s="9">
        <f>VLOOKUP(A15,Analysed!$B$8:$DD$406,56,FALSE)*1000000</f>
        <v>437199.82686700032</v>
      </c>
      <c r="N15" s="104">
        <f>VLOOKUP(A15,Analysed!$B$8:$DD$406,57,FALSE)</f>
        <v>6.9446792936740553E-2</v>
      </c>
      <c r="O15" s="147">
        <f t="shared" si="14"/>
        <v>3.3708804760792321</v>
      </c>
      <c r="P15" s="115">
        <f>VLOOKUP(A15,Analysed!$B$8:$DD$406,77,FALSE)*1000000</f>
        <v>188577.64778999987</v>
      </c>
      <c r="Q15" s="104">
        <f>VLOOKUP(A15,Analysed!$B$8:$DD$406,78,FALSE)</f>
        <v>2.8158704490649323E-2</v>
      </c>
      <c r="R15" s="95">
        <f t="shared" si="15"/>
        <v>1.4539637760507009</v>
      </c>
      <c r="S15" s="132">
        <f>VLOOKUP(A15,Analysed!$B$8:$DD$406,107,FALSE)</f>
        <v>129699</v>
      </c>
      <c r="T15" t="s">
        <v>128</v>
      </c>
      <c r="U15" t="s">
        <v>155</v>
      </c>
      <c r="V15" s="132">
        <f t="shared" si="0"/>
        <v>769544</v>
      </c>
      <c r="W15" s="132">
        <f>VLOOKUP(U15,Analysed!$B$8:$DD$406,2,FALSE)*1000000</f>
        <v>187223177.30850101</v>
      </c>
      <c r="X15" s="57">
        <f t="shared" si="1"/>
        <v>243.29106238045</v>
      </c>
      <c r="Y15" s="132">
        <f t="shared" si="2"/>
        <v>171219011.898992</v>
      </c>
      <c r="Z15" s="57">
        <f t="shared" si="3"/>
        <v>222.4941158647095</v>
      </c>
      <c r="AA15" s="57"/>
      <c r="AB15" s="132">
        <f t="shared" si="4"/>
        <v>5828646.2015290111</v>
      </c>
      <c r="AC15" s="104">
        <f t="shared" si="5"/>
        <v>3.1132076088660407E-2</v>
      </c>
      <c r="AD15" s="132">
        <f t="shared" si="6"/>
        <v>976727.82334200293</v>
      </c>
      <c r="AE15" s="104">
        <f t="shared" si="7"/>
        <v>5.7045523888328963E-3</v>
      </c>
      <c r="AF15" s="57"/>
      <c r="AG15" s="132">
        <f t="shared" si="8"/>
        <v>8052031.3458960121</v>
      </c>
      <c r="AH15" s="104">
        <f t="shared" si="9"/>
        <v>4.3007663162494596E-2</v>
      </c>
      <c r="AI15" s="132">
        <f t="shared" si="10"/>
        <v>1795697.7937600128</v>
      </c>
      <c r="AJ15" s="104">
        <f t="shared" si="11"/>
        <v>1.0010369749970851E-2</v>
      </c>
      <c r="AL15" s="95">
        <f t="shared" si="16"/>
        <v>272.70068276133168</v>
      </c>
      <c r="AN15" s="95">
        <f t="shared" si="17"/>
        <v>224.82757281292817</v>
      </c>
      <c r="AO15" s="95">
        <f t="shared" si="18"/>
        <v>276.48810348560107</v>
      </c>
      <c r="AQ15" s="95">
        <f t="shared" si="19"/>
        <v>305.66436026617805</v>
      </c>
    </row>
    <row r="16" spans="1:44" x14ac:dyDescent="0.2">
      <c r="A16" s="15" t="s">
        <v>217</v>
      </c>
      <c r="C16" s="132">
        <f>VLOOKUP(A16,Analysed!$B$8:$DD$406,2,FALSE)*1000000</f>
        <v>4334459.3828919996</v>
      </c>
      <c r="D16" s="133">
        <f t="shared" si="12"/>
        <v>63.338731063843461</v>
      </c>
      <c r="E16" s="132">
        <f>VLOOKUP(A16,Analysed!$B$8:$DD$406,11,FALSE)*1000000</f>
        <v>4651023.4029219998</v>
      </c>
      <c r="F16" s="133">
        <f t="shared" si="13"/>
        <v>67.964628219163259</v>
      </c>
      <c r="H16" s="132">
        <f>VLOOKUP(A16,Analysed!$B$8:$DD$406,4,FALSE)*1000000</f>
        <v>1401128.9674120003</v>
      </c>
      <c r="I16" s="104">
        <f>VLOOKUP(A16,Analysed!$B$8:$DD$406,5,FALSE)</f>
        <v>0.32325345415444895</v>
      </c>
      <c r="J16" s="132">
        <f>VLOOKUP(A16,Analysed!$B$8:$DD$406,13,FALSE)*1000000</f>
        <v>361748.57207199995</v>
      </c>
      <c r="K16" s="104">
        <f>VLOOKUP(A16,Analysed!$B$8:$DD$406,14,FALSE)</f>
        <v>7.7778273883707366E-2</v>
      </c>
      <c r="L16" s="104"/>
      <c r="M16" s="9">
        <f>VLOOKUP(A16,Analysed!$B$8:$DD$406,56,FALSE)*1000000</f>
        <v>1344589.7968580001</v>
      </c>
      <c r="N16" s="104">
        <f>VLOOKUP(A16,Analysed!$B$8:$DD$406,57,FALSE)</f>
        <v>0.31020934286870044</v>
      </c>
      <c r="O16" s="147">
        <f t="shared" si="14"/>
        <v>19.648266141452225</v>
      </c>
      <c r="P16" s="115">
        <f>VLOOKUP(A16,Analysed!$B$8:$DD$406,77,FALSE)*1000000</f>
        <v>348105.65925899975</v>
      </c>
      <c r="Q16" s="104">
        <f>VLOOKUP(A16,Analysed!$B$8:$DD$406,78,FALSE)</f>
        <v>7.3493808684147968E-2</v>
      </c>
      <c r="R16" s="95">
        <f t="shared" si="15"/>
        <v>5.0868098616018553</v>
      </c>
      <c r="S16" s="132">
        <f>VLOOKUP(A16,Analysed!$B$8:$DD$406,107,FALSE)</f>
        <v>68433</v>
      </c>
      <c r="T16" t="s">
        <v>128</v>
      </c>
      <c r="U16" t="s">
        <v>155</v>
      </c>
      <c r="V16" s="132">
        <f t="shared" si="0"/>
        <v>769544</v>
      </c>
      <c r="W16" s="132">
        <f>VLOOKUP(U16,Analysed!$B$8:$DD$406,2,FALSE)*1000000</f>
        <v>187223177.30850101</v>
      </c>
      <c r="X16" s="57">
        <f t="shared" si="1"/>
        <v>243.29106238045</v>
      </c>
      <c r="Y16" s="132">
        <f t="shared" si="2"/>
        <v>171219011.898992</v>
      </c>
      <c r="Z16" s="57">
        <f t="shared" si="3"/>
        <v>222.4941158647095</v>
      </c>
      <c r="AA16" s="57"/>
      <c r="AB16" s="132">
        <f t="shared" si="4"/>
        <v>5828646.2015290111</v>
      </c>
      <c r="AC16" s="104">
        <f t="shared" si="5"/>
        <v>3.1132076088660407E-2</v>
      </c>
      <c r="AD16" s="132">
        <f t="shared" si="6"/>
        <v>976727.82334200293</v>
      </c>
      <c r="AE16" s="104">
        <f t="shared" si="7"/>
        <v>5.7045523888328963E-3</v>
      </c>
      <c r="AF16" s="57"/>
      <c r="AG16" s="132">
        <f t="shared" si="8"/>
        <v>8052031.3458960121</v>
      </c>
      <c r="AH16" s="104">
        <f t="shared" si="9"/>
        <v>4.3007663162494596E-2</v>
      </c>
      <c r="AI16" s="132">
        <f t="shared" si="10"/>
        <v>1795697.7937600128</v>
      </c>
      <c r="AJ16" s="104">
        <f t="shared" si="11"/>
        <v>1.0010369749970851E-2</v>
      </c>
      <c r="AL16" s="95">
        <f t="shared" si="16"/>
        <v>290.45874408387277</v>
      </c>
      <c r="AN16" s="95">
        <f t="shared" si="17"/>
        <v>224.82757281292817</v>
      </c>
      <c r="AO16" s="95">
        <f t="shared" si="18"/>
        <v>297.87901089369331</v>
      </c>
      <c r="AQ16" s="95">
        <f t="shared" si="19"/>
        <v>336.7414396470495</v>
      </c>
    </row>
    <row r="17" spans="1:43" x14ac:dyDescent="0.2">
      <c r="A17" s="15" t="s">
        <v>218</v>
      </c>
      <c r="C17" s="132">
        <f>VLOOKUP(A17,Analysed!$B$8:$DD$406,2,FALSE)*1000000</f>
        <v>3022710.9931399999</v>
      </c>
      <c r="D17" s="133">
        <f t="shared" si="12"/>
        <v>55.407687669831724</v>
      </c>
      <c r="E17" s="132">
        <f>VLOOKUP(A17,Analysed!$B$8:$DD$406,11,FALSE)*1000000</f>
        <v>2974600.3992989999</v>
      </c>
      <c r="F17" s="166">
        <f t="shared" si="13"/>
        <v>54.525798278751324</v>
      </c>
      <c r="H17" s="132">
        <f>VLOOKUP(A17,Analysed!$B$8:$DD$406,4,FALSE)*1000000</f>
        <v>1070310.764552</v>
      </c>
      <c r="I17" s="104">
        <f>VLOOKUP(A17,Analysed!$B$8:$DD$406,5,FALSE)</f>
        <v>0.35408967876222874</v>
      </c>
      <c r="J17" s="132">
        <f>VLOOKUP(A17,Analysed!$B$8:$DD$406,13,FALSE)*1000000</f>
        <v>323191.80043199979</v>
      </c>
      <c r="K17" s="104">
        <f>VLOOKUP(A17,Analysed!$B$8:$DD$406,14,FALSE)</f>
        <v>0.1086504931916784</v>
      </c>
      <c r="L17" s="104"/>
      <c r="M17" s="9">
        <f>VLOOKUP(A17,Analysed!$B$8:$DD$406,56,FALSE)*1000000</f>
        <v>1139471.5383469998</v>
      </c>
      <c r="N17" s="104">
        <f>VLOOKUP(A17,Analysed!$B$8:$DD$406,57,FALSE)</f>
        <v>0.37697005798206124</v>
      </c>
      <c r="O17" s="147">
        <f t="shared" si="14"/>
        <v>20.887039233548407</v>
      </c>
      <c r="P17" s="115">
        <f>VLOOKUP(A17,Analysed!$B$8:$DD$406,77,FALSE)*1000000</f>
        <v>342334.06494300044</v>
      </c>
      <c r="Q17" s="104">
        <f>VLOOKUP(A17,Analysed!$B$8:$DD$406,78,FALSE)</f>
        <v>0.11133675402725346</v>
      </c>
      <c r="R17" s="95">
        <f t="shared" si="15"/>
        <v>6.2751414184661147</v>
      </c>
      <c r="S17" s="132">
        <f>VLOOKUP(A17,Analysed!$B$8:$DD$406,107,FALSE)</f>
        <v>54554</v>
      </c>
      <c r="T17" t="s">
        <v>128</v>
      </c>
      <c r="U17" t="s">
        <v>155</v>
      </c>
      <c r="V17" s="132">
        <f t="shared" si="0"/>
        <v>769544</v>
      </c>
      <c r="W17" s="132">
        <f>VLOOKUP(U17,Analysed!$B$8:$DD$406,2,FALSE)*1000000</f>
        <v>187223177.30850101</v>
      </c>
      <c r="X17" s="57">
        <f t="shared" si="1"/>
        <v>243.29106238045</v>
      </c>
      <c r="Y17" s="132">
        <f t="shared" si="2"/>
        <v>171219011.898992</v>
      </c>
      <c r="Z17" s="57">
        <f t="shared" si="3"/>
        <v>222.4941158647095</v>
      </c>
      <c r="AA17" s="57"/>
      <c r="AB17" s="132">
        <f t="shared" si="4"/>
        <v>5828646.2015290111</v>
      </c>
      <c r="AC17" s="104">
        <f t="shared" si="5"/>
        <v>3.1132076088660407E-2</v>
      </c>
      <c r="AD17" s="132">
        <f t="shared" si="6"/>
        <v>976727.82334200293</v>
      </c>
      <c r="AE17" s="104">
        <f t="shared" si="7"/>
        <v>5.7045523888328963E-3</v>
      </c>
      <c r="AF17" s="57"/>
      <c r="AG17" s="132">
        <f t="shared" si="8"/>
        <v>8052031.3458960121</v>
      </c>
      <c r="AH17" s="104">
        <f t="shared" si="9"/>
        <v>4.3007663162494596E-2</v>
      </c>
      <c r="AI17" s="132">
        <f t="shared" si="10"/>
        <v>1795697.7937600128</v>
      </c>
      <c r="AJ17" s="104">
        <f t="shared" si="11"/>
        <v>1.0010369749970851E-2</v>
      </c>
      <c r="AL17" s="95">
        <f t="shared" si="16"/>
        <v>277.01991414346082</v>
      </c>
      <c r="AN17" s="95">
        <f t="shared" si="17"/>
        <v>224.82757281292817</v>
      </c>
      <c r="AO17" s="95">
        <f t="shared" si="18"/>
        <v>285.62851251014558</v>
      </c>
      <c r="AQ17" s="95">
        <f t="shared" si="19"/>
        <v>330.04916934513398</v>
      </c>
    </row>
    <row r="18" spans="1:43" x14ac:dyDescent="0.2">
      <c r="A18" s="15" t="s">
        <v>222</v>
      </c>
      <c r="C18" s="132">
        <f>VLOOKUP(A18,Analysed!$B$8:$DD$406,2,FALSE)*1000000</f>
        <v>2865354.8446849999</v>
      </c>
      <c r="D18" s="133">
        <f t="shared" si="12"/>
        <v>43.337641524645704</v>
      </c>
      <c r="E18" s="132">
        <f>VLOOKUP(A18,Analysed!$B$8:$DD$406,11,FALSE)*1000000</f>
        <v>3239988.5830819998</v>
      </c>
      <c r="F18" s="133">
        <f t="shared" si="13"/>
        <v>49.00386561825249</v>
      </c>
      <c r="H18" s="132">
        <f>VLOOKUP(A18,Analysed!$B$8:$DD$406,4,FALSE)*1000000</f>
        <v>735732.2793480003</v>
      </c>
      <c r="I18" s="104">
        <f>VLOOKUP(A18,Analysed!$B$8:$DD$406,5,FALSE)</f>
        <v>0.25676829545657281</v>
      </c>
      <c r="J18" s="132">
        <f>VLOOKUP(A18,Analysed!$B$8:$DD$406,13,FALSE)*1000000</f>
        <v>156536.1541649999</v>
      </c>
      <c r="K18" s="104">
        <f>VLOOKUP(A18,Analysed!$B$8:$DD$406,14,FALSE)</f>
        <v>4.8313798073972458E-2</v>
      </c>
      <c r="L18" s="104"/>
      <c r="M18" s="9">
        <f>VLOOKUP(A18,Analysed!$B$8:$DD$406,56,FALSE)*1000000</f>
        <v>864945.53276100033</v>
      </c>
      <c r="N18" s="104">
        <f>VLOOKUP(A18,Analysed!$B$8:$DD$406,57,FALSE)</f>
        <v>0.30186332222181972</v>
      </c>
      <c r="O18" s="147">
        <f t="shared" si="14"/>
        <v>13.08204444788784</v>
      </c>
      <c r="P18" s="115">
        <f>VLOOKUP(A18,Analysed!$B$8:$DD$406,77,FALSE)*1000000</f>
        <v>186834.78968699995</v>
      </c>
      <c r="Q18" s="104">
        <f>VLOOKUP(A18,Analysed!$B$8:$DD$406,78,FALSE)</f>
        <v>5.6424118329417558E-2</v>
      </c>
      <c r="R18" s="95">
        <f t="shared" si="15"/>
        <v>2.8258207372839053</v>
      </c>
      <c r="S18" s="132">
        <f>VLOOKUP(A18,Analysed!$B$8:$DD$406,107,FALSE)</f>
        <v>66117</v>
      </c>
      <c r="T18" t="s">
        <v>109</v>
      </c>
      <c r="U18" t="s">
        <v>156</v>
      </c>
      <c r="V18" s="132">
        <f t="shared" si="0"/>
        <v>410117</v>
      </c>
      <c r="W18" s="132">
        <f>VLOOKUP(U18,Analysed!$B$8:$DD$406,2,FALSE)*1000000</f>
        <v>68012998.072081998</v>
      </c>
      <c r="X18" s="57">
        <f t="shared" si="1"/>
        <v>165.8380366385251</v>
      </c>
      <c r="Y18" s="132">
        <f t="shared" si="2"/>
        <v>60657178.239794001</v>
      </c>
      <c r="Z18" s="57">
        <f t="shared" si="3"/>
        <v>147.90213095237212</v>
      </c>
      <c r="AA18" s="57"/>
      <c r="AB18" s="132">
        <f t="shared" si="4"/>
        <v>727889.61574399029</v>
      </c>
      <c r="AC18" s="104">
        <f t="shared" si="5"/>
        <v>1.0702213347109817E-2</v>
      </c>
      <c r="AD18" s="132">
        <f t="shared" si="6"/>
        <v>-39889.676482005147</v>
      </c>
      <c r="AE18" s="104">
        <f t="shared" si="7"/>
        <v>-6.5762499409897728E-4</v>
      </c>
      <c r="AF18" s="57"/>
      <c r="AG18" s="132">
        <f t="shared" si="8"/>
        <v>3087714.9821940009</v>
      </c>
      <c r="AH18" s="104">
        <f t="shared" si="9"/>
        <v>4.53988953541139E-2</v>
      </c>
      <c r="AI18" s="132">
        <f t="shared" si="10"/>
        <v>697211.00862099661</v>
      </c>
      <c r="AJ18" s="104">
        <f t="shared" si="11"/>
        <v>1.0604174016222932E-2</v>
      </c>
      <c r="AL18" s="95">
        <f t="shared" si="16"/>
        <v>196.90599657062461</v>
      </c>
      <c r="AN18" s="95">
        <f t="shared" si="17"/>
        <v>149.60216047716872</v>
      </c>
      <c r="AO18" s="95">
        <f t="shared" si="18"/>
        <v>201.43184683270511</v>
      </c>
      <c r="AQ18" s="95">
        <f t="shared" si="19"/>
        <v>229.78658628214276</v>
      </c>
    </row>
    <row r="19" spans="1:43" x14ac:dyDescent="0.2">
      <c r="A19" s="15" t="s">
        <v>223</v>
      </c>
      <c r="C19" s="132">
        <f>VLOOKUP(A19,Analysed!$B$8:$DD$406,2,FALSE)*1000000</f>
        <v>2291072.5402830001</v>
      </c>
      <c r="D19" s="133">
        <f t="shared" si="12"/>
        <v>49.696807884492749</v>
      </c>
      <c r="E19" s="132">
        <f>VLOOKUP(A19,Analysed!$B$8:$DD$406,11,FALSE)*1000000</f>
        <v>2139838.558679</v>
      </c>
      <c r="F19" s="133">
        <f t="shared" si="13"/>
        <v>46.416315452571531</v>
      </c>
      <c r="H19" s="132">
        <f>VLOOKUP(A19,Analysed!$B$8:$DD$406,4,FALSE)*1000000</f>
        <v>210931.63598199992</v>
      </c>
      <c r="I19" s="104">
        <f>VLOOKUP(A19,Analysed!$B$8:$DD$406,5,FALSE)</f>
        <v>9.2066764484002347E-2</v>
      </c>
      <c r="J19" s="132">
        <f>VLOOKUP(A19,Analysed!$B$8:$DD$406,13,FALSE)*1000000</f>
        <v>95264.981804000112</v>
      </c>
      <c r="K19" s="104">
        <f>VLOOKUP(A19,Analysed!$B$8:$DD$406,14,FALSE)</f>
        <v>4.4519705198139171E-2</v>
      </c>
      <c r="L19" s="104"/>
      <c r="M19" s="9">
        <f>VLOOKUP(A19,Analysed!$B$8:$DD$406,56,FALSE)*1000000</f>
        <v>327387.19745500025</v>
      </c>
      <c r="N19" s="104">
        <f>VLOOKUP(A19,Analysed!$B$8:$DD$406,57,FALSE)</f>
        <v>0.14289691474132041</v>
      </c>
      <c r="O19" s="147">
        <f t="shared" si="14"/>
        <v>7.1015205191861401</v>
      </c>
      <c r="P19" s="115">
        <f>VLOOKUP(A19,Analysed!$B$8:$DD$406,77,FALSE)*1000000</f>
        <v>123719.99314999994</v>
      </c>
      <c r="Q19" s="104">
        <f>VLOOKUP(A19,Analysed!$B$8:$DD$406,78,FALSE)</f>
        <v>5.5711443285799293E-2</v>
      </c>
      <c r="R19" s="95">
        <f t="shared" si="15"/>
        <v>2.6836726567753395</v>
      </c>
      <c r="S19" s="132">
        <f>VLOOKUP(A19,Analysed!$B$8:$DD$406,107,FALSE)</f>
        <v>46101</v>
      </c>
      <c r="T19" t="s">
        <v>109</v>
      </c>
      <c r="U19" t="s">
        <v>156</v>
      </c>
      <c r="V19" s="132">
        <f t="shared" si="0"/>
        <v>410117</v>
      </c>
      <c r="W19" s="132">
        <f>VLOOKUP(U19,Analysed!$B$8:$DD$406,2,FALSE)*1000000</f>
        <v>68012998.072081998</v>
      </c>
      <c r="X19" s="57">
        <f t="shared" si="1"/>
        <v>165.8380366385251</v>
      </c>
      <c r="Y19" s="132">
        <f t="shared" si="2"/>
        <v>60657178.239794001</v>
      </c>
      <c r="Z19" s="57">
        <f t="shared" si="3"/>
        <v>147.90213095237212</v>
      </c>
      <c r="AA19" s="57"/>
      <c r="AB19" s="132">
        <f t="shared" si="4"/>
        <v>727889.61574399029</v>
      </c>
      <c r="AC19" s="104">
        <f t="shared" si="5"/>
        <v>1.0702213347109817E-2</v>
      </c>
      <c r="AD19" s="132">
        <f t="shared" si="6"/>
        <v>-39889.676482005147</v>
      </c>
      <c r="AE19" s="104">
        <f t="shared" si="7"/>
        <v>-6.5762499409897728E-4</v>
      </c>
      <c r="AF19" s="57"/>
      <c r="AG19" s="132">
        <f t="shared" si="8"/>
        <v>3087714.9821940009</v>
      </c>
      <c r="AH19" s="104">
        <f t="shared" si="9"/>
        <v>4.53988953541139E-2</v>
      </c>
      <c r="AI19" s="132">
        <f t="shared" si="10"/>
        <v>697211.00862099661</v>
      </c>
      <c r="AJ19" s="104">
        <f t="shared" si="11"/>
        <v>1.0604174016222932E-2</v>
      </c>
      <c r="AL19" s="95">
        <f t="shared" si="16"/>
        <v>194.31844640494364</v>
      </c>
      <c r="AN19" s="95">
        <f t="shared" si="17"/>
        <v>149.60216047716872</v>
      </c>
      <c r="AO19" s="95">
        <f t="shared" si="18"/>
        <v>198.70214858651559</v>
      </c>
      <c r="AQ19" s="95">
        <f t="shared" si="19"/>
        <v>230.16522871328809</v>
      </c>
    </row>
    <row r="20" spans="1:43" x14ac:dyDescent="0.2">
      <c r="A20" s="15" t="s">
        <v>224</v>
      </c>
      <c r="C20" s="132">
        <f>VLOOKUP(A20,Analysed!$B$8:$DD$406,2,FALSE)*1000000</f>
        <v>5200438.7945569996</v>
      </c>
      <c r="D20" s="133">
        <f t="shared" si="12"/>
        <v>53.46450353717011</v>
      </c>
      <c r="E20" s="132">
        <f>VLOOKUP(A20,Analysed!$B$8:$DD$406,11,FALSE)*1000000</f>
        <v>5754587.4753759997</v>
      </c>
      <c r="F20" s="133">
        <f t="shared" si="13"/>
        <v>59.161577433468011</v>
      </c>
      <c r="H20" s="132">
        <f>VLOOKUP(A20,Analysed!$B$8:$DD$406,4,FALSE)*1000000</f>
        <v>1059366.4607760003</v>
      </c>
      <c r="I20" s="104">
        <f>VLOOKUP(A20,Analysed!$B$8:$DD$406,5,FALSE)</f>
        <v>0.20370712984542347</v>
      </c>
      <c r="J20" s="132">
        <f>VLOOKUP(A20,Analysed!$B$8:$DD$406,13,FALSE)*1000000</f>
        <v>246475.74245199966</v>
      </c>
      <c r="K20" s="104">
        <f>VLOOKUP(A20,Analysed!$B$8:$DD$406,14,FALSE)</f>
        <v>4.2831174868168141E-2</v>
      </c>
      <c r="L20" s="104"/>
      <c r="M20" s="9">
        <f>VLOOKUP(A20,Analysed!$B$8:$DD$406,56,FALSE)*1000000</f>
        <v>1417506.8135400002</v>
      </c>
      <c r="N20" s="104">
        <f>VLOOKUP(A20,Analysed!$B$8:$DD$406,57,FALSE)</f>
        <v>0.27257446333636748</v>
      </c>
      <c r="O20" s="147">
        <f t="shared" si="14"/>
        <v>14.573058359189467</v>
      </c>
      <c r="P20" s="115">
        <f>VLOOKUP(A20,Analysed!$B$8:$DD$406,77,FALSE)*1000000</f>
        <v>331328.15668300085</v>
      </c>
      <c r="Q20" s="104">
        <f>VLOOKUP(A20,Analysed!$B$8:$DD$406,78,FALSE)</f>
        <v>5.6257782745116343E-2</v>
      </c>
      <c r="R20" s="95">
        <f t="shared" si="15"/>
        <v>3.4063078337702746</v>
      </c>
      <c r="S20" s="132">
        <f>VLOOKUP(A20,Analysed!$B$8:$DD$406,107,FALSE)</f>
        <v>97269</v>
      </c>
      <c r="T20" t="s">
        <v>109</v>
      </c>
      <c r="U20" t="s">
        <v>156</v>
      </c>
      <c r="V20" s="132">
        <f t="shared" si="0"/>
        <v>410117</v>
      </c>
      <c r="W20" s="132">
        <f>VLOOKUP(U20,Analysed!$B$8:$DD$406,2,FALSE)*1000000</f>
        <v>68012998.072081998</v>
      </c>
      <c r="X20" s="57">
        <f t="shared" si="1"/>
        <v>165.8380366385251</v>
      </c>
      <c r="Y20" s="132">
        <f t="shared" si="2"/>
        <v>60657178.239794001</v>
      </c>
      <c r="Z20" s="57">
        <f t="shared" si="3"/>
        <v>147.90213095237212</v>
      </c>
      <c r="AA20" s="57"/>
      <c r="AB20" s="132">
        <f t="shared" si="4"/>
        <v>727889.61574399029</v>
      </c>
      <c r="AC20" s="104">
        <f t="shared" si="5"/>
        <v>1.0702213347109817E-2</v>
      </c>
      <c r="AD20" s="132">
        <f t="shared" si="6"/>
        <v>-39889.676482005147</v>
      </c>
      <c r="AE20" s="104">
        <f t="shared" si="7"/>
        <v>-6.5762499409897728E-4</v>
      </c>
      <c r="AF20" s="57"/>
      <c r="AG20" s="132">
        <f t="shared" si="8"/>
        <v>3087714.9821940009</v>
      </c>
      <c r="AH20" s="104">
        <f t="shared" si="9"/>
        <v>4.53988953541139E-2</v>
      </c>
      <c r="AI20" s="132">
        <f t="shared" si="10"/>
        <v>697211.00862099661</v>
      </c>
      <c r="AJ20" s="104">
        <f t="shared" si="11"/>
        <v>1.0604174016222932E-2</v>
      </c>
      <c r="AL20" s="95">
        <f t="shared" si="16"/>
        <v>207.06370838584013</v>
      </c>
      <c r="AN20" s="95">
        <f t="shared" si="17"/>
        <v>149.60216047716872</v>
      </c>
      <c r="AO20" s="95">
        <f t="shared" si="18"/>
        <v>212.17004574440702</v>
      </c>
      <c r="AQ20" s="95">
        <f t="shared" si="19"/>
        <v>241.4044622059688</v>
      </c>
    </row>
    <row r="21" spans="1:43" x14ac:dyDescent="0.2">
      <c r="A21" s="15" t="s">
        <v>311</v>
      </c>
      <c r="C21" s="132">
        <f>VLOOKUP(A21,Analysed!$B$8:$DD$406,2,FALSE)*1000000</f>
        <v>12006336.305477999</v>
      </c>
      <c r="D21" s="133">
        <f t="shared" si="12"/>
        <v>82.343467474198945</v>
      </c>
      <c r="E21" s="132">
        <f>VLOOKUP(A21,Analysed!$B$8:$DD$406,11,FALSE)*1000000</f>
        <v>12429691.754984001</v>
      </c>
      <c r="F21" s="133">
        <f t="shared" si="13"/>
        <v>85.246980652529359</v>
      </c>
      <c r="H21" s="132">
        <f>VLOOKUP(A21,Analysed!$B$8:$DD$406,4,FALSE)*1000000</f>
        <v>2525038.0922350003</v>
      </c>
      <c r="I21" s="104">
        <f>VLOOKUP(A21,Analysed!$B$8:$DD$406,5,FALSE)</f>
        <v>0.21030879262335248</v>
      </c>
      <c r="J21" s="132">
        <f>VLOOKUP(A21,Analysed!$B$8:$DD$406,13,FALSE)*1000000</f>
        <v>773914.14501499862</v>
      </c>
      <c r="K21" s="104">
        <f>VLOOKUP(A21,Analysed!$B$8:$DD$406,14,FALSE)</f>
        <v>6.2263341703922635E-2</v>
      </c>
      <c r="L21" s="104"/>
      <c r="M21" s="9">
        <f>VLOOKUP(A21,Analysed!$B$8:$DD$406,56,FALSE)*1000000</f>
        <v>2243077.5135990009</v>
      </c>
      <c r="N21" s="104">
        <f>VLOOKUP(A21,Analysed!$B$8:$DD$406,57,FALSE)</f>
        <v>0.18682447805294083</v>
      </c>
      <c r="O21" s="147">
        <f t="shared" si="14"/>
        <v>15.383775331936524</v>
      </c>
      <c r="P21" s="115">
        <f>VLOOKUP(A21,Analysed!$B$8:$DD$406,77,FALSE)*1000000</f>
        <v>701657.33407199942</v>
      </c>
      <c r="Q21" s="104">
        <f>VLOOKUP(A21,Analysed!$B$8:$DD$406,78,FALSE)</f>
        <v>5.5845803980146026E-2</v>
      </c>
      <c r="R21" s="95">
        <f t="shared" si="15"/>
        <v>4.8122005244705326</v>
      </c>
      <c r="S21" s="132">
        <f>VLOOKUP(A21,Analysed!$B$8:$DD$406,107,FALSE)</f>
        <v>145808</v>
      </c>
      <c r="T21" t="s">
        <v>123</v>
      </c>
      <c r="U21" t="s">
        <v>166</v>
      </c>
      <c r="V21" s="132">
        <f t="shared" si="0"/>
        <v>717991</v>
      </c>
      <c r="W21" s="132">
        <f>VLOOKUP(U21,Analysed!$B$8:$DD$406,2,FALSE)*1000000</f>
        <v>208932942.902246</v>
      </c>
      <c r="X21" s="57">
        <f t="shared" si="1"/>
        <v>290.9966042781121</v>
      </c>
      <c r="Y21" s="132">
        <f t="shared" si="2"/>
        <v>195176125.398754</v>
      </c>
      <c r="Z21" s="57">
        <f t="shared" si="3"/>
        <v>271.83645115155201</v>
      </c>
      <c r="AA21" s="57"/>
      <c r="AB21" s="132">
        <f t="shared" si="4"/>
        <v>7796301.1700319955</v>
      </c>
      <c r="AC21" s="104">
        <f t="shared" si="5"/>
        <v>3.7314848782270163E-2</v>
      </c>
      <c r="AD21" s="132">
        <f t="shared" si="6"/>
        <v>1488560.4911650035</v>
      </c>
      <c r="AE21" s="104">
        <f t="shared" si="7"/>
        <v>7.6267550046082953E-3</v>
      </c>
      <c r="AF21" s="57"/>
      <c r="AG21" s="132">
        <f t="shared" si="8"/>
        <v>8800719.188726021</v>
      </c>
      <c r="AH21" s="104">
        <f t="shared" si="9"/>
        <v>4.2122219054960788E-2</v>
      </c>
      <c r="AI21" s="132">
        <f t="shared" si="10"/>
        <v>1958885.3235250099</v>
      </c>
      <c r="AJ21" s="104">
        <f t="shared" si="11"/>
        <v>9.7209494892014012E-3</v>
      </c>
      <c r="AL21" s="95">
        <f t="shared" si="16"/>
        <v>357.08343180408139</v>
      </c>
      <c r="AN21" s="95">
        <f t="shared" si="17"/>
        <v>274.56473788986074</v>
      </c>
      <c r="AO21" s="95">
        <f t="shared" si="18"/>
        <v>364.62391906686065</v>
      </c>
      <c r="AQ21" s="95">
        <f t="shared" si="19"/>
        <v>400.98126979389991</v>
      </c>
    </row>
    <row r="22" spans="1:43" x14ac:dyDescent="0.2">
      <c r="A22" s="15" t="s">
        <v>313</v>
      </c>
      <c r="C22" s="132">
        <f>VLOOKUP(A22,Analysed!$B$8:$DD$406,2,FALSE)*1000000</f>
        <v>5423256.6074179998</v>
      </c>
      <c r="D22" s="133">
        <f t="shared" si="12"/>
        <v>49.618538206369678</v>
      </c>
      <c r="E22" s="132">
        <f>VLOOKUP(A22,Analysed!$B$8:$DD$406,11,FALSE)*1000000</f>
        <v>6156438.4427629998</v>
      </c>
      <c r="F22" s="133">
        <f t="shared" si="13"/>
        <v>56.326576114722002</v>
      </c>
      <c r="H22" s="132">
        <f>VLOOKUP(A22,Analysed!$B$8:$DD$406,4,FALSE)*1000000</f>
        <v>1473274.6564150006</v>
      </c>
      <c r="I22" s="104">
        <f>VLOOKUP(A22,Analysed!$B$8:$DD$406,5,FALSE)</f>
        <v>0.27165866619695567</v>
      </c>
      <c r="J22" s="132">
        <f>VLOOKUP(A22,Analysed!$B$8:$DD$406,13,FALSE)*1000000</f>
        <v>310499.59812099993</v>
      </c>
      <c r="K22" s="104">
        <f>VLOOKUP(A22,Analysed!$B$8:$DD$406,14,FALSE)</f>
        <v>5.0434939130431421E-2</v>
      </c>
      <c r="L22" s="104"/>
      <c r="M22" s="9">
        <f>VLOOKUP(A22,Analysed!$B$8:$DD$406,56,FALSE)*1000000</f>
        <v>1294457.0345609998</v>
      </c>
      <c r="N22" s="104">
        <f>VLOOKUP(A22,Analysed!$B$8:$DD$406,57,FALSE)</f>
        <v>0.23868629649395989</v>
      </c>
      <c r="O22" s="147">
        <f t="shared" si="14"/>
        <v>11.843265121922432</v>
      </c>
      <c r="P22" s="115">
        <f>VLOOKUP(A22,Analysed!$B$8:$DD$406,77,FALSE)*1000000</f>
        <v>263720.55184300081</v>
      </c>
      <c r="Q22" s="104">
        <f>VLOOKUP(A22,Analysed!$B$8:$DD$406,78,FALSE)</f>
        <v>4.1965896375070894E-2</v>
      </c>
      <c r="R22" s="95">
        <f t="shared" si="15"/>
        <v>2.4128359074008072</v>
      </c>
      <c r="S22" s="132">
        <f>VLOOKUP(A22,Analysed!$B$8:$DD$406,107,FALSE)</f>
        <v>109299</v>
      </c>
      <c r="T22" t="s">
        <v>123</v>
      </c>
      <c r="U22" t="s">
        <v>166</v>
      </c>
      <c r="V22" s="132">
        <f t="shared" si="0"/>
        <v>717991</v>
      </c>
      <c r="W22" s="132">
        <f>VLOOKUP(U22,Analysed!$B$8:$DD$406,2,FALSE)*1000000</f>
        <v>208932942.902246</v>
      </c>
      <c r="X22" s="57">
        <f t="shared" si="1"/>
        <v>290.9966042781121</v>
      </c>
      <c r="Y22" s="132">
        <f t="shared" si="2"/>
        <v>195176125.398754</v>
      </c>
      <c r="Z22" s="57">
        <f t="shared" si="3"/>
        <v>271.83645115155201</v>
      </c>
      <c r="AA22" s="57"/>
      <c r="AB22" s="132">
        <f t="shared" si="4"/>
        <v>7796301.1700319955</v>
      </c>
      <c r="AC22" s="104">
        <f t="shared" si="5"/>
        <v>3.7314848782270163E-2</v>
      </c>
      <c r="AD22" s="132">
        <f t="shared" si="6"/>
        <v>1488560.4911650035</v>
      </c>
      <c r="AE22" s="104">
        <f t="shared" si="7"/>
        <v>7.6267550046082953E-3</v>
      </c>
      <c r="AF22" s="57"/>
      <c r="AG22" s="132">
        <f t="shared" si="8"/>
        <v>8800719.188726021</v>
      </c>
      <c r="AH22" s="104">
        <f t="shared" si="9"/>
        <v>4.2122219054960788E-2</v>
      </c>
      <c r="AI22" s="132">
        <f t="shared" si="10"/>
        <v>1958885.3235250099</v>
      </c>
      <c r="AJ22" s="104">
        <f t="shared" si="11"/>
        <v>9.7209494892014012E-3</v>
      </c>
      <c r="AL22" s="95">
        <f t="shared" si="16"/>
        <v>328.16302726627401</v>
      </c>
      <c r="AN22" s="95">
        <f t="shared" si="17"/>
        <v>274.56473788986074</v>
      </c>
      <c r="AO22" s="95">
        <f t="shared" si="18"/>
        <v>333.30414991198353</v>
      </c>
      <c r="AQ22" s="95">
        <f t="shared" si="19"/>
        <v>364.71583031605655</v>
      </c>
    </row>
    <row r="23" spans="1:43" x14ac:dyDescent="0.2">
      <c r="A23" s="15" t="s">
        <v>314</v>
      </c>
      <c r="C23" s="132">
        <f>VLOOKUP(A23,Analysed!$B$8:$DD$406,2,FALSE)*1000000</f>
        <v>6286042.6849769996</v>
      </c>
      <c r="D23" s="133">
        <f t="shared" si="12"/>
        <v>72.137281213874218</v>
      </c>
      <c r="E23" s="132">
        <f>VLOOKUP(A23,Analysed!$B$8:$DD$406,11,FALSE)*1000000</f>
        <v>6539844.145109999</v>
      </c>
      <c r="F23" s="133">
        <f t="shared" si="13"/>
        <v>75.049852480032115</v>
      </c>
      <c r="H23" s="132">
        <f>VLOOKUP(A23,Analysed!$B$8:$DD$406,4,FALSE)*1000000</f>
        <v>985220.30403800006</v>
      </c>
      <c r="I23" s="104">
        <f>VLOOKUP(A23,Analysed!$B$8:$DD$406,5,FALSE)</f>
        <v>0.15673140533909768</v>
      </c>
      <c r="J23" s="132">
        <f>VLOOKUP(A23,Analysed!$B$8:$DD$406,13,FALSE)*1000000</f>
        <v>316581.78325700079</v>
      </c>
      <c r="K23" s="104">
        <f>VLOOKUP(A23,Analysed!$B$8:$DD$406,14,FALSE)</f>
        <v>4.8408154113843332E-2</v>
      </c>
      <c r="L23" s="104"/>
      <c r="M23" s="9">
        <f>VLOOKUP(A23,Analysed!$B$8:$DD$406,56,FALSE)*1000000</f>
        <v>809166.85484500043</v>
      </c>
      <c r="N23" s="104">
        <f>VLOOKUP(A23,Analysed!$B$8:$DD$406,57,FALSE)</f>
        <v>0.12872436529564563</v>
      </c>
      <c r="O23" s="147">
        <f t="shared" si="14"/>
        <v>9.2858257384094607</v>
      </c>
      <c r="P23" s="115">
        <f>VLOOKUP(A23,Analysed!$B$8:$DD$406,77,FALSE)*1000000</f>
        <v>270072.15386799996</v>
      </c>
      <c r="Q23" s="104">
        <f>VLOOKUP(A23,Analysed!$B$8:$DD$406,78,FALSE)</f>
        <v>4.0573756150215939E-2</v>
      </c>
      <c r="R23" s="95">
        <f t="shared" si="15"/>
        <v>3.0992902670185902</v>
      </c>
      <c r="S23" s="132">
        <f>VLOOKUP(A23,Analysed!$B$8:$DD$406,107,FALSE)</f>
        <v>87140</v>
      </c>
      <c r="T23" t="s">
        <v>123</v>
      </c>
      <c r="U23" t="s">
        <v>166</v>
      </c>
      <c r="V23" s="132">
        <f t="shared" si="0"/>
        <v>717991</v>
      </c>
      <c r="W23" s="132">
        <f>VLOOKUP(U23,Analysed!$B$8:$DD$406,2,FALSE)*1000000</f>
        <v>208932942.902246</v>
      </c>
      <c r="X23" s="57">
        <f t="shared" si="1"/>
        <v>290.9966042781121</v>
      </c>
      <c r="Y23" s="132">
        <f t="shared" si="2"/>
        <v>195176125.398754</v>
      </c>
      <c r="Z23" s="57">
        <f t="shared" si="3"/>
        <v>271.83645115155201</v>
      </c>
      <c r="AA23" s="57"/>
      <c r="AB23" s="132">
        <f t="shared" si="4"/>
        <v>7796301.1700319955</v>
      </c>
      <c r="AC23" s="104">
        <f t="shared" si="5"/>
        <v>3.7314848782270163E-2</v>
      </c>
      <c r="AD23" s="132">
        <f t="shared" si="6"/>
        <v>1488560.4911650035</v>
      </c>
      <c r="AE23" s="104">
        <f t="shared" si="7"/>
        <v>7.6267550046082953E-3</v>
      </c>
      <c r="AF23" s="57"/>
      <c r="AG23" s="132">
        <f t="shared" si="8"/>
        <v>8800719.188726021</v>
      </c>
      <c r="AH23" s="104">
        <f t="shared" si="9"/>
        <v>4.2122219054960788E-2</v>
      </c>
      <c r="AI23" s="132">
        <f t="shared" si="10"/>
        <v>1958885.3235250099</v>
      </c>
      <c r="AJ23" s="104">
        <f t="shared" si="11"/>
        <v>9.7209494892014012E-3</v>
      </c>
      <c r="AL23" s="95">
        <f t="shared" si="16"/>
        <v>346.88630363158416</v>
      </c>
      <c r="AN23" s="95">
        <f t="shared" si="17"/>
        <v>274.56473788986074</v>
      </c>
      <c r="AO23" s="95">
        <f t="shared" si="18"/>
        <v>352.71388063691148</v>
      </c>
      <c r="AQ23" s="95">
        <f t="shared" si="19"/>
        <v>384.67713394004818</v>
      </c>
    </row>
    <row r="24" spans="1:43" x14ac:dyDescent="0.2">
      <c r="A24" s="15" t="s">
        <v>316</v>
      </c>
      <c r="C24" s="132">
        <f>VLOOKUP(A24,Analysed!$B$8:$DD$406,2,FALSE)*1000000</f>
        <v>5581527.5145899998</v>
      </c>
      <c r="D24" s="133">
        <f t="shared" si="12"/>
        <v>60.40091241656566</v>
      </c>
      <c r="E24" s="132">
        <f>VLOOKUP(A24,Analysed!$B$8:$DD$406,11,FALSE)*1000000</f>
        <v>5688183.519355</v>
      </c>
      <c r="F24" s="133">
        <f t="shared" si="13"/>
        <v>61.555098252911002</v>
      </c>
      <c r="H24" s="132">
        <f>VLOOKUP(A24,Analysed!$B$8:$DD$406,4,FALSE)*1000000</f>
        <v>1629119.8203520007</v>
      </c>
      <c r="I24" s="104">
        <f>VLOOKUP(A24,Analysed!$B$8:$DD$406,5,FALSE)</f>
        <v>0.29187705625270405</v>
      </c>
      <c r="J24" s="132">
        <f>VLOOKUP(A24,Analysed!$B$8:$DD$406,13,FALSE)*1000000</f>
        <v>491248.77527400025</v>
      </c>
      <c r="K24" s="104">
        <f>VLOOKUP(A24,Analysed!$B$8:$DD$406,14,FALSE)</f>
        <v>8.6363031994738521E-2</v>
      </c>
      <c r="L24" s="104"/>
      <c r="M24" s="9">
        <f>VLOOKUP(A24,Analysed!$B$8:$DD$406,56,FALSE)*1000000</f>
        <v>1493618.7713750009</v>
      </c>
      <c r="N24" s="104">
        <f>VLOOKUP(A24,Analysed!$B$8:$DD$406,57,FALSE)</f>
        <v>0.26760035984248248</v>
      </c>
      <c r="O24" s="147">
        <f t="shared" si="14"/>
        <v>16.163305897487241</v>
      </c>
      <c r="P24" s="115">
        <f>VLOOKUP(A24,Analysed!$B$8:$DD$406,77,FALSE)*1000000</f>
        <v>459017.25137299998</v>
      </c>
      <c r="Q24" s="104">
        <f>VLOOKUP(A24,Analysed!$B$8:$DD$406,78,FALSE)</f>
        <v>7.870361834426523E-2</v>
      </c>
      <c r="R24" s="95">
        <f t="shared" si="15"/>
        <v>4.9672891023829102</v>
      </c>
      <c r="S24" s="132">
        <f>VLOOKUP(A24,Analysed!$B$8:$DD$406,107,FALSE)</f>
        <v>92408</v>
      </c>
      <c r="T24" t="s">
        <v>123</v>
      </c>
      <c r="U24" t="s">
        <v>166</v>
      </c>
      <c r="V24" s="132">
        <f t="shared" si="0"/>
        <v>717991</v>
      </c>
      <c r="W24" s="132">
        <f>VLOOKUP(U24,Analysed!$B$8:$DD$406,2,FALSE)*1000000</f>
        <v>208932942.902246</v>
      </c>
      <c r="X24" s="57">
        <f t="shared" si="1"/>
        <v>290.9966042781121</v>
      </c>
      <c r="Y24" s="132">
        <f t="shared" si="2"/>
        <v>195176125.398754</v>
      </c>
      <c r="Z24" s="57">
        <f t="shared" si="3"/>
        <v>271.83645115155201</v>
      </c>
      <c r="AA24" s="57"/>
      <c r="AB24" s="132">
        <f t="shared" si="4"/>
        <v>7796301.1700319955</v>
      </c>
      <c r="AC24" s="104">
        <f t="shared" si="5"/>
        <v>3.7314848782270163E-2</v>
      </c>
      <c r="AD24" s="132">
        <f t="shared" si="6"/>
        <v>1488560.4911650035</v>
      </c>
      <c r="AE24" s="104">
        <f t="shared" si="7"/>
        <v>7.6267550046082953E-3</v>
      </c>
      <c r="AF24" s="57"/>
      <c r="AG24" s="132">
        <f t="shared" si="8"/>
        <v>8800719.188726021</v>
      </c>
      <c r="AH24" s="104">
        <f t="shared" si="9"/>
        <v>4.2122219054960788E-2</v>
      </c>
      <c r="AI24" s="132">
        <f t="shared" si="10"/>
        <v>1958885.3235250099</v>
      </c>
      <c r="AJ24" s="104">
        <f t="shared" si="11"/>
        <v>9.7209494892014012E-3</v>
      </c>
      <c r="AL24" s="95">
        <f t="shared" si="16"/>
        <v>333.39154940446303</v>
      </c>
      <c r="AN24" s="95">
        <f t="shared" si="17"/>
        <v>274.56473788986074</v>
      </c>
      <c r="AO24" s="95">
        <f t="shared" si="18"/>
        <v>341.08712524515465</v>
      </c>
      <c r="AQ24" s="95">
        <f t="shared" si="19"/>
        <v>379.81824530181734</v>
      </c>
    </row>
    <row r="25" spans="1:43" x14ac:dyDescent="0.2">
      <c r="A25" s="15" t="s">
        <v>318</v>
      </c>
      <c r="C25" s="132">
        <f>VLOOKUP(A25,Analysed!$B$8:$DD$406,2,FALSE)*1000000</f>
        <v>7163290.3159450004</v>
      </c>
      <c r="D25" s="133">
        <f t="shared" si="12"/>
        <v>53.291946761881029</v>
      </c>
      <c r="E25" s="132">
        <f>VLOOKUP(A25,Analysed!$B$8:$DD$406,11,FALSE)*1000000</f>
        <v>8224310.8183730002</v>
      </c>
      <c r="F25" s="133">
        <f t="shared" si="13"/>
        <v>61.185504838508812</v>
      </c>
      <c r="H25" s="132">
        <f>VLOOKUP(A25,Analysed!$B$8:$DD$406,4,FALSE)*1000000</f>
        <v>1930252.952609</v>
      </c>
      <c r="I25" s="104">
        <f>VLOOKUP(A25,Analysed!$B$8:$DD$406,5,FALSE)</f>
        <v>0.26946457109415028</v>
      </c>
      <c r="J25" s="132">
        <f>VLOOKUP(A25,Analysed!$B$8:$DD$406,13,FALSE)*1000000</f>
        <v>385882.24665699754</v>
      </c>
      <c r="K25" s="104">
        <f>VLOOKUP(A25,Analysed!$B$8:$DD$406,14,FALSE)</f>
        <v>4.6919706122358823E-2</v>
      </c>
      <c r="L25" s="104"/>
      <c r="M25" s="9">
        <f>VLOOKUP(A25,Analysed!$B$8:$DD$406,56,FALSE)*1000000</f>
        <v>1625879.8424259995</v>
      </c>
      <c r="N25" s="104">
        <f>VLOOKUP(A25,Analysed!$B$8:$DD$406,57,FALSE)</f>
        <v>0.22697388640062524</v>
      </c>
      <c r="O25" s="147">
        <f t="shared" si="14"/>
        <v>12.095880270399354</v>
      </c>
      <c r="P25" s="115">
        <f>VLOOKUP(A25,Analysed!$B$8:$DD$406,77,FALSE)*1000000</f>
        <v>306717.15250699804</v>
      </c>
      <c r="Q25" s="104">
        <f>VLOOKUP(A25,Analysed!$B$8:$DD$406,78,FALSE)</f>
        <v>3.6963863755064615E-2</v>
      </c>
      <c r="R25" s="95">
        <f t="shared" si="15"/>
        <v>2.2818500216268749</v>
      </c>
      <c r="S25" s="132">
        <f>VLOOKUP(A25,Analysed!$B$8:$DD$406,107,FALSE)</f>
        <v>134416</v>
      </c>
      <c r="T25" t="s">
        <v>123</v>
      </c>
      <c r="U25" t="s">
        <v>167</v>
      </c>
      <c r="V25" s="132">
        <f t="shared" si="0"/>
        <v>882274</v>
      </c>
      <c r="W25" s="132">
        <f>VLOOKUP(U25,Analysed!$B$8:$DD$406,2,FALSE)*1000000</f>
        <v>262038451.31726003</v>
      </c>
      <c r="X25" s="57">
        <f t="shared" si="1"/>
        <v>297.00348340454332</v>
      </c>
      <c r="Y25" s="132">
        <f t="shared" si="2"/>
        <v>239742877.01624799</v>
      </c>
      <c r="Z25" s="57">
        <f t="shared" si="3"/>
        <v>271.73290498898075</v>
      </c>
      <c r="AA25" s="57"/>
      <c r="AB25" s="132">
        <f t="shared" si="4"/>
        <v>7555859.0042859921</v>
      </c>
      <c r="AC25" s="104">
        <f t="shared" si="5"/>
        <v>2.8834924669654011E-2</v>
      </c>
      <c r="AD25" s="132">
        <f t="shared" si="6"/>
        <v>1209916.6175759989</v>
      </c>
      <c r="AE25" s="104">
        <f t="shared" si="7"/>
        <v>5.0467260284608991E-3</v>
      </c>
      <c r="AF25" s="57"/>
      <c r="AG25" s="132">
        <f t="shared" si="8"/>
        <v>8787978.9527920019</v>
      </c>
      <c r="AH25" s="104">
        <f t="shared" si="9"/>
        <v>3.3536982487169638E-2</v>
      </c>
      <c r="AI25" s="132">
        <f t="shared" si="10"/>
        <v>1824848.3553830113</v>
      </c>
      <c r="AJ25" s="104">
        <f t="shared" si="11"/>
        <v>7.3479249664814058E-3</v>
      </c>
      <c r="AL25" s="95">
        <f t="shared" si="16"/>
        <v>332.91840982748954</v>
      </c>
      <c r="AN25" s="95">
        <f t="shared" si="17"/>
        <v>273.80125150648325</v>
      </c>
      <c r="AO25" s="95">
        <f t="shared" si="18"/>
        <v>337.26860636661894</v>
      </c>
      <c r="AQ25" s="95">
        <f t="shared" si="19"/>
        <v>372.35191105839021</v>
      </c>
    </row>
    <row r="26" spans="1:43" x14ac:dyDescent="0.2">
      <c r="A26" s="15" t="s">
        <v>322</v>
      </c>
      <c r="C26" s="132">
        <f>VLOOKUP(A26,Analysed!$B$8:$DD$406,2,FALSE)*1000000</f>
        <v>6429587.6268809997</v>
      </c>
      <c r="D26" s="133">
        <f t="shared" si="12"/>
        <v>61.577830816566738</v>
      </c>
      <c r="E26" s="132">
        <f>VLOOKUP(A26,Analysed!$B$8:$DD$406,11,FALSE)*1000000</f>
        <v>6225302.7589119999</v>
      </c>
      <c r="F26" s="133">
        <f t="shared" si="13"/>
        <v>59.62134157212634</v>
      </c>
      <c r="H26" s="132">
        <f>VLOOKUP(A26,Analysed!$B$8:$DD$406,4,FALSE)*1000000</f>
        <v>1275430.5932550007</v>
      </c>
      <c r="I26" s="104">
        <f>VLOOKUP(A26,Analysed!$B$8:$DD$406,5,FALSE)</f>
        <v>0.19836895727536941</v>
      </c>
      <c r="J26" s="132">
        <f>VLOOKUP(A26,Analysed!$B$8:$DD$406,13,FALSE)*1000000</f>
        <v>439688.50406999938</v>
      </c>
      <c r="K26" s="104">
        <f>VLOOKUP(A26,Analysed!$B$8:$DD$406,14,FALSE)</f>
        <v>7.0629256294491294E-2</v>
      </c>
      <c r="L26" s="104"/>
      <c r="M26" s="9">
        <f>VLOOKUP(A26,Analysed!$B$8:$DD$406,56,FALSE)*1000000</f>
        <v>1373436.7954750012</v>
      </c>
      <c r="N26" s="104">
        <f>VLOOKUP(A26,Analysed!$B$8:$DD$406,57,FALSE)</f>
        <v>0.21361195696795521</v>
      </c>
      <c r="O26" s="147">
        <f t="shared" si="14"/>
        <v>13.153760946568479</v>
      </c>
      <c r="P26" s="115">
        <f>VLOOKUP(A26,Analysed!$B$8:$DD$406,77,FALSE)*1000000</f>
        <v>464660.14985100034</v>
      </c>
      <c r="Q26" s="104">
        <f>VLOOKUP(A26,Analysed!$B$8:$DD$406,78,FALSE)</f>
        <v>7.2962984079374613E-2</v>
      </c>
      <c r="R26" s="95">
        <f t="shared" si="15"/>
        <v>4.450170952659608</v>
      </c>
      <c r="S26" s="132">
        <f>VLOOKUP(A26,Analysed!$B$8:$DD$406,107,FALSE)</f>
        <v>104414</v>
      </c>
      <c r="T26" t="s">
        <v>123</v>
      </c>
      <c r="U26" t="s">
        <v>167</v>
      </c>
      <c r="V26" s="132">
        <f t="shared" si="0"/>
        <v>882274</v>
      </c>
      <c r="W26" s="132">
        <f>VLOOKUP(U26,Analysed!$B$8:$DD$406,2,FALSE)*1000000</f>
        <v>262038451.31726003</v>
      </c>
      <c r="X26" s="57">
        <f t="shared" si="1"/>
        <v>297.00348340454332</v>
      </c>
      <c r="Y26" s="132">
        <f t="shared" si="2"/>
        <v>239742877.01624799</v>
      </c>
      <c r="Z26" s="57">
        <f t="shared" si="3"/>
        <v>271.73290498898075</v>
      </c>
      <c r="AA26" s="57"/>
      <c r="AB26" s="132">
        <f t="shared" si="4"/>
        <v>7555859.0042859921</v>
      </c>
      <c r="AC26" s="104">
        <f t="shared" si="5"/>
        <v>2.8834924669654011E-2</v>
      </c>
      <c r="AD26" s="132">
        <f t="shared" si="6"/>
        <v>1209916.6175759989</v>
      </c>
      <c r="AE26" s="104">
        <f t="shared" si="7"/>
        <v>5.0467260284608991E-3</v>
      </c>
      <c r="AF26" s="57"/>
      <c r="AG26" s="132">
        <f t="shared" si="8"/>
        <v>8787978.9527920019</v>
      </c>
      <c r="AH26" s="104">
        <f t="shared" si="9"/>
        <v>3.3536982487169638E-2</v>
      </c>
      <c r="AI26" s="132">
        <f t="shared" si="10"/>
        <v>1824848.3553830113</v>
      </c>
      <c r="AJ26" s="104">
        <f t="shared" si="11"/>
        <v>7.3479249664814058E-3</v>
      </c>
      <c r="AL26" s="95">
        <f t="shared" si="16"/>
        <v>331.35424656110706</v>
      </c>
      <c r="AN26" s="95">
        <f t="shared" si="17"/>
        <v>273.80125150648325</v>
      </c>
      <c r="AO26" s="95">
        <f t="shared" si="18"/>
        <v>337.87276403126918</v>
      </c>
      <c r="AQ26" s="95">
        <f t="shared" si="19"/>
        <v>381.69567578924506</v>
      </c>
    </row>
    <row r="27" spans="1:43" x14ac:dyDescent="0.2">
      <c r="A27" s="15" t="s">
        <v>324</v>
      </c>
      <c r="C27" s="132">
        <f>VLOOKUP(A27,Analysed!$B$8:$DD$406,2,FALSE)*1000000</f>
        <v>5222424.2499970002</v>
      </c>
      <c r="D27" s="133">
        <f t="shared" si="12"/>
        <v>42.775551032418974</v>
      </c>
      <c r="E27" s="132">
        <f>VLOOKUP(A27,Analysed!$B$8:$DD$406,11,FALSE)*1000000</f>
        <v>6057754.3676920002</v>
      </c>
      <c r="F27" s="133">
        <f t="shared" si="13"/>
        <v>49.617527932016806</v>
      </c>
      <c r="H27" s="132">
        <f>VLOOKUP(A27,Analysed!$B$8:$DD$406,4,FALSE)*1000000</f>
        <v>1151902.1504990007</v>
      </c>
      <c r="I27" s="104">
        <f>VLOOKUP(A27,Analysed!$B$8:$DD$406,5,FALSE)</f>
        <v>0.22056847459293685</v>
      </c>
      <c r="J27" s="132">
        <f>VLOOKUP(A27,Analysed!$B$8:$DD$406,13,FALSE)*1000000</f>
        <v>207360.43665299864</v>
      </c>
      <c r="K27" s="104">
        <f>VLOOKUP(A27,Analysed!$B$8:$DD$406,14,FALSE)</f>
        <v>3.4230578538958292E-2</v>
      </c>
      <c r="L27" s="104"/>
      <c r="M27" s="9">
        <f>VLOOKUP(A27,Analysed!$B$8:$DD$406,56,FALSE)*1000000</f>
        <v>1214625.354332</v>
      </c>
      <c r="N27" s="104">
        <f>VLOOKUP(A27,Analysed!$B$8:$DD$406,57,FALSE)</f>
        <v>0.23257883622394288</v>
      </c>
      <c r="O27" s="147">
        <f t="shared" si="14"/>
        <v>9.9486878779578838</v>
      </c>
      <c r="P27" s="115">
        <f>VLOOKUP(A27,Analysed!$B$8:$DD$406,77,FALSE)*1000000</f>
        <v>218261.92301999914</v>
      </c>
      <c r="Q27" s="104">
        <f>VLOOKUP(A27,Analysed!$B$8:$DD$406,78,FALSE)</f>
        <v>3.5148883042501015E-2</v>
      </c>
      <c r="R27" s="95">
        <f t="shared" si="15"/>
        <v>1.787727993676737</v>
      </c>
      <c r="S27" s="132">
        <f>VLOOKUP(A27,Analysed!$B$8:$DD$406,107,FALSE)</f>
        <v>122089</v>
      </c>
      <c r="T27" t="s">
        <v>123</v>
      </c>
      <c r="U27" t="s">
        <v>167</v>
      </c>
      <c r="V27" s="132">
        <f t="shared" si="0"/>
        <v>882274</v>
      </c>
      <c r="W27" s="132">
        <f>VLOOKUP(U27,Analysed!$B$8:$DD$406,2,FALSE)*1000000</f>
        <v>262038451.31726003</v>
      </c>
      <c r="X27" s="57">
        <f t="shared" si="1"/>
        <v>297.00348340454332</v>
      </c>
      <c r="Y27" s="132">
        <f t="shared" si="2"/>
        <v>239742877.01624799</v>
      </c>
      <c r="Z27" s="57">
        <f t="shared" si="3"/>
        <v>271.73290498898075</v>
      </c>
      <c r="AA27" s="57"/>
      <c r="AB27" s="132">
        <f t="shared" si="4"/>
        <v>7555859.0042859921</v>
      </c>
      <c r="AC27" s="104">
        <f t="shared" si="5"/>
        <v>2.8834924669654011E-2</v>
      </c>
      <c r="AD27" s="132">
        <f t="shared" si="6"/>
        <v>1209916.6175759989</v>
      </c>
      <c r="AE27" s="104">
        <f t="shared" si="7"/>
        <v>5.0467260284608991E-3</v>
      </c>
      <c r="AF27" s="57"/>
      <c r="AG27" s="132">
        <f t="shared" si="8"/>
        <v>8787978.9527920019</v>
      </c>
      <c r="AH27" s="104">
        <f t="shared" si="9"/>
        <v>3.3536982487169638E-2</v>
      </c>
      <c r="AI27" s="132">
        <f t="shared" si="10"/>
        <v>1824848.3553830113</v>
      </c>
      <c r="AJ27" s="104">
        <f t="shared" si="11"/>
        <v>7.3479249664814058E-3</v>
      </c>
      <c r="AL27" s="95">
        <f t="shared" si="16"/>
        <v>321.35043292099755</v>
      </c>
      <c r="AN27" s="95">
        <f t="shared" si="17"/>
        <v>273.80125150648325</v>
      </c>
      <c r="AO27" s="95">
        <f t="shared" si="18"/>
        <v>325.20650743217681</v>
      </c>
      <c r="AQ27" s="95">
        <f t="shared" si="19"/>
        <v>359.68832293648671</v>
      </c>
    </row>
    <row r="28" spans="1:43" x14ac:dyDescent="0.2">
      <c r="A28" s="15" t="s">
        <v>326</v>
      </c>
      <c r="C28" s="132">
        <f>VLOOKUP(A28,Analysed!$B$8:$DD$406,2,FALSE)*1000000</f>
        <v>3033776.4404560002</v>
      </c>
      <c r="D28" s="133">
        <f t="shared" si="12"/>
        <v>53.409676427872263</v>
      </c>
      <c r="E28" s="132">
        <f>VLOOKUP(A28,Analysed!$B$8:$DD$406,11,FALSE)*1000000</f>
        <v>2853391.5761340004</v>
      </c>
      <c r="F28" s="133">
        <f t="shared" si="13"/>
        <v>50.233998382697798</v>
      </c>
      <c r="H28" s="132">
        <f>VLOOKUP(A28,Analysed!$B$8:$DD$406,4,FALSE)*1000000</f>
        <v>693169.53459100006</v>
      </c>
      <c r="I28" s="104">
        <f>VLOOKUP(A28,Analysed!$B$8:$DD$406,5,FALSE)</f>
        <v>0.22848405220221543</v>
      </c>
      <c r="J28" s="132">
        <f>VLOOKUP(A28,Analysed!$B$8:$DD$406,13,FALSE)*1000000</f>
        <v>227077.2829180001</v>
      </c>
      <c r="K28" s="104">
        <f>VLOOKUP(A28,Analysed!$B$8:$DD$406,14,FALSE)</f>
        <v>7.9581535467228903E-2</v>
      </c>
      <c r="L28" s="104"/>
      <c r="M28" s="9">
        <f>VLOOKUP(A28,Analysed!$B$8:$DD$406,56,FALSE)*1000000</f>
        <v>771937.42432600004</v>
      </c>
      <c r="N28" s="104">
        <f>VLOOKUP(A28,Analysed!$B$8:$DD$406,57,FALSE)</f>
        <v>0.25444769562847941</v>
      </c>
      <c r="O28" s="147">
        <f t="shared" si="14"/>
        <v>13.589969091334813</v>
      </c>
      <c r="P28" s="115">
        <f>VLOOKUP(A28,Analysed!$B$8:$DD$406,77,FALSE)*1000000</f>
        <v>247858.33469599971</v>
      </c>
      <c r="Q28" s="104">
        <f>VLOOKUP(A28,Analysed!$B$8:$DD$406,78,FALSE)</f>
        <v>8.4351186679054252E-2</v>
      </c>
      <c r="R28" s="95">
        <f t="shared" si="15"/>
        <v>4.363549429527124</v>
      </c>
      <c r="S28" s="132">
        <f>VLOOKUP(A28,Analysed!$B$8:$DD$406,107,FALSE)</f>
        <v>56802</v>
      </c>
      <c r="T28" t="s">
        <v>98</v>
      </c>
      <c r="U28" t="s">
        <v>168</v>
      </c>
      <c r="V28" s="132">
        <f t="shared" si="0"/>
        <v>606874</v>
      </c>
      <c r="W28" s="132">
        <f>VLOOKUP(U28,Analysed!$B$8:$DD$406,2,FALSE)*1000000</f>
        <v>117028633.196545</v>
      </c>
      <c r="X28" s="57">
        <f t="shared" si="1"/>
        <v>192.83843630892903</v>
      </c>
      <c r="Y28" s="132">
        <f t="shared" si="2"/>
        <v>110582473.51025701</v>
      </c>
      <c r="Z28" s="57">
        <f t="shared" si="3"/>
        <v>182.21652848903892</v>
      </c>
      <c r="AA28" s="57"/>
      <c r="AB28" s="132">
        <f t="shared" si="4"/>
        <v>4574856.1889169961</v>
      </c>
      <c r="AC28" s="104">
        <f t="shared" si="5"/>
        <v>3.9091768090922713E-2</v>
      </c>
      <c r="AD28" s="132">
        <f t="shared" si="6"/>
        <v>900216.77755299839</v>
      </c>
      <c r="AE28" s="104">
        <f t="shared" si="7"/>
        <v>8.1406822345088826E-3</v>
      </c>
      <c r="AF28" s="57"/>
      <c r="AG28" s="132">
        <f t="shared" si="8"/>
        <v>7644455.615295996</v>
      </c>
      <c r="AH28" s="104">
        <f t="shared" si="9"/>
        <v>6.5321241532894203E-2</v>
      </c>
      <c r="AI28" s="132">
        <f t="shared" si="10"/>
        <v>1854811.1337210003</v>
      </c>
      <c r="AJ28" s="104">
        <f t="shared" si="11"/>
        <v>1.5881922685616143E-2</v>
      </c>
      <c r="AL28" s="95">
        <f t="shared" si="16"/>
        <v>232.45052687173671</v>
      </c>
      <c r="AN28" s="95">
        <f t="shared" si="17"/>
        <v>185.27286495051362</v>
      </c>
      <c r="AO28" s="95">
        <f t="shared" si="18"/>
        <v>239.87041276273854</v>
      </c>
      <c r="AQ28" s="95">
        <f t="shared" si="19"/>
        <v>272.43452790309732</v>
      </c>
    </row>
    <row r="29" spans="1:43" x14ac:dyDescent="0.2">
      <c r="A29" s="15" t="s">
        <v>327</v>
      </c>
      <c r="C29" s="132">
        <f>VLOOKUP(A29,Analysed!$B$8:$DD$406,2,FALSE)*1000000</f>
        <v>3863190.9021549998</v>
      </c>
      <c r="D29" s="133">
        <f t="shared" si="12"/>
        <v>43.829172269236004</v>
      </c>
      <c r="E29" s="132">
        <f>VLOOKUP(A29,Analysed!$B$8:$DD$406,11,FALSE)*1000000</f>
        <v>4149898.2169629997</v>
      </c>
      <c r="F29" s="133">
        <f t="shared" si="13"/>
        <v>47.081961119137297</v>
      </c>
      <c r="H29" s="132">
        <f>VLOOKUP(A29,Analysed!$B$8:$DD$406,4,FALSE)*1000000</f>
        <v>1397730.0826540003</v>
      </c>
      <c r="I29" s="104">
        <f>VLOOKUP(A29,Analysed!$B$8:$DD$406,5,FALSE)</f>
        <v>0.36180714804290565</v>
      </c>
      <c r="J29" s="132">
        <f>VLOOKUP(A29,Analysed!$B$8:$DD$406,13,FALSE)*1000000</f>
        <v>357458.60954499966</v>
      </c>
      <c r="K29" s="104">
        <f>VLOOKUP(A29,Analysed!$B$8:$DD$406,14,FALSE)</f>
        <v>8.6136717301610558E-2</v>
      </c>
      <c r="L29" s="104"/>
      <c r="M29" s="9">
        <f>VLOOKUP(A29,Analysed!$B$8:$DD$406,56,FALSE)*1000000</f>
        <v>1578357.685507</v>
      </c>
      <c r="N29" s="104">
        <f>VLOOKUP(A29,Analysed!$B$8:$DD$406,57,FALSE)</f>
        <v>0.40856321250563787</v>
      </c>
      <c r="O29" s="147">
        <f t="shared" si="14"/>
        <v>17.906987423782077</v>
      </c>
      <c r="P29" s="115">
        <f>VLOOKUP(A29,Analysed!$B$8:$DD$406,77,FALSE)*1000000</f>
        <v>402877.58303299983</v>
      </c>
      <c r="Q29" s="104">
        <f>VLOOKUP(A29,Analysed!$B$8:$DD$406,78,FALSE)</f>
        <v>9.5227253948808696E-2</v>
      </c>
      <c r="R29" s="95">
        <f t="shared" si="15"/>
        <v>4.5707787778017268</v>
      </c>
      <c r="S29" s="132">
        <f>VLOOKUP(A29,Analysed!$B$8:$DD$406,107,FALSE)</f>
        <v>88142</v>
      </c>
      <c r="T29" t="s">
        <v>138</v>
      </c>
      <c r="U29" t="s">
        <v>168</v>
      </c>
      <c r="V29" s="132">
        <f t="shared" si="0"/>
        <v>606874</v>
      </c>
      <c r="W29" s="132">
        <f>VLOOKUP(U29,Analysed!$B$8:$DD$406,2,FALSE)*1000000</f>
        <v>117028633.196545</v>
      </c>
      <c r="X29" s="57">
        <f t="shared" si="1"/>
        <v>192.83843630892903</v>
      </c>
      <c r="Y29" s="132">
        <f t="shared" si="2"/>
        <v>110582473.51025701</v>
      </c>
      <c r="Z29" s="57">
        <f t="shared" si="3"/>
        <v>182.21652848903892</v>
      </c>
      <c r="AA29" s="57"/>
      <c r="AB29" s="132">
        <f t="shared" si="4"/>
        <v>4574856.1889169961</v>
      </c>
      <c r="AC29" s="104">
        <f t="shared" si="5"/>
        <v>3.9091768090922713E-2</v>
      </c>
      <c r="AD29" s="132">
        <f t="shared" si="6"/>
        <v>900216.77755299839</v>
      </c>
      <c r="AE29" s="104">
        <f t="shared" si="7"/>
        <v>8.1406822345088826E-3</v>
      </c>
      <c r="AF29" s="57"/>
      <c r="AG29" s="132">
        <f t="shared" si="8"/>
        <v>7644455.615295996</v>
      </c>
      <c r="AH29" s="104">
        <f t="shared" si="9"/>
        <v>6.5321241532894203E-2</v>
      </c>
      <c r="AI29" s="132">
        <f t="shared" si="10"/>
        <v>1854811.1337210003</v>
      </c>
      <c r="AJ29" s="104">
        <f t="shared" si="11"/>
        <v>1.5881922685616143E-2</v>
      </c>
      <c r="AL29" s="95">
        <f t="shared" si="16"/>
        <v>229.29848960817623</v>
      </c>
      <c r="AN29" s="95">
        <f t="shared" si="17"/>
        <v>185.27286495051362</v>
      </c>
      <c r="AO29" s="95">
        <f t="shared" si="18"/>
        <v>236.92560484745266</v>
      </c>
      <c r="AQ29" s="95">
        <f t="shared" si="19"/>
        <v>267.17104207690829</v>
      </c>
    </row>
    <row r="30" spans="1:43" x14ac:dyDescent="0.2">
      <c r="A30" s="15" t="s">
        <v>329</v>
      </c>
      <c r="C30" s="132">
        <f>VLOOKUP(A30,Analysed!$B$8:$DD$406,2,FALSE)*1000000</f>
        <v>2894493.1795000001</v>
      </c>
      <c r="D30" s="133">
        <f t="shared" si="12"/>
        <v>54.270051176525733</v>
      </c>
      <c r="E30" s="132">
        <f>VLOOKUP(A30,Analysed!$B$8:$DD$406,11,FALSE)*1000000</f>
        <v>2907645.90191</v>
      </c>
      <c r="F30" s="133">
        <f t="shared" si="13"/>
        <v>54.516657015280771</v>
      </c>
      <c r="H30" s="132">
        <f>VLOOKUP(A30,Analysed!$B$8:$DD$406,4,FALSE)*1000000</f>
        <v>1055810.2037060002</v>
      </c>
      <c r="I30" s="104">
        <f>VLOOKUP(A30,Analysed!$B$8:$DD$406,5,FALSE)</f>
        <v>0.36476513787756887</v>
      </c>
      <c r="J30" s="132">
        <f>VLOOKUP(A30,Analysed!$B$8:$DD$406,13,FALSE)*1000000</f>
        <v>315833.01227199991</v>
      </c>
      <c r="K30" s="104">
        <f>VLOOKUP(A30,Analysed!$B$8:$DD$406,14,FALSE)</f>
        <v>0.10862155259845524</v>
      </c>
      <c r="L30" s="104"/>
      <c r="M30" s="9">
        <f>VLOOKUP(A30,Analysed!$B$8:$DD$406,56,FALSE)*1000000</f>
        <v>1034313.6064720002</v>
      </c>
      <c r="N30" s="104">
        <f>VLOOKUP(A30,Analysed!$B$8:$DD$406,57,FALSE)</f>
        <v>0.35733841551171641</v>
      </c>
      <c r="O30" s="147">
        <f t="shared" si="14"/>
        <v>19.392774097159467</v>
      </c>
      <c r="P30" s="115">
        <f>VLOOKUP(A30,Analysed!$B$8:$DD$406,77,FALSE)*1000000</f>
        <v>312273.33080600016</v>
      </c>
      <c r="Q30" s="104">
        <f>VLOOKUP(A30,Analysed!$B$8:$DD$406,78,FALSE)</f>
        <v>0.1041232877690718</v>
      </c>
      <c r="R30" s="95">
        <f t="shared" si="15"/>
        <v>5.8549419856754508</v>
      </c>
      <c r="S30" s="132">
        <f>VLOOKUP(A30,Analysed!$B$8:$DD$406,107,FALSE)</f>
        <v>53335</v>
      </c>
      <c r="T30" t="s">
        <v>138</v>
      </c>
      <c r="U30" t="s">
        <v>168</v>
      </c>
      <c r="V30" s="132">
        <f t="shared" si="0"/>
        <v>606874</v>
      </c>
      <c r="W30" s="132">
        <f>VLOOKUP(U30,Analysed!$B$8:$DD$406,2,FALSE)*1000000</f>
        <v>117028633.196545</v>
      </c>
      <c r="X30" s="57">
        <f t="shared" si="1"/>
        <v>192.83843630892903</v>
      </c>
      <c r="Y30" s="132">
        <f t="shared" si="2"/>
        <v>110582473.51025701</v>
      </c>
      <c r="Z30" s="57">
        <f t="shared" si="3"/>
        <v>182.21652848903892</v>
      </c>
      <c r="AA30" s="57"/>
      <c r="AB30" s="132">
        <f t="shared" si="4"/>
        <v>4574856.1889169961</v>
      </c>
      <c r="AC30" s="104">
        <f t="shared" si="5"/>
        <v>3.9091768090922713E-2</v>
      </c>
      <c r="AD30" s="132">
        <f t="shared" si="6"/>
        <v>900216.77755299839</v>
      </c>
      <c r="AE30" s="104">
        <f t="shared" si="7"/>
        <v>8.1406822345088826E-3</v>
      </c>
      <c r="AF30" s="57"/>
      <c r="AG30" s="132">
        <f t="shared" si="8"/>
        <v>7644455.615295996</v>
      </c>
      <c r="AH30" s="104">
        <f t="shared" si="9"/>
        <v>6.5321241532894203E-2</v>
      </c>
      <c r="AI30" s="132">
        <f t="shared" si="10"/>
        <v>1854811.1337210003</v>
      </c>
      <c r="AJ30" s="104">
        <f t="shared" si="11"/>
        <v>1.5881922685616143E-2</v>
      </c>
      <c r="AL30" s="95">
        <f t="shared" si="16"/>
        <v>236.73318550431969</v>
      </c>
      <c r="AN30" s="95">
        <f t="shared" si="17"/>
        <v>185.27286495051362</v>
      </c>
      <c r="AO30" s="95">
        <f t="shared" si="18"/>
        <v>245.64446395146985</v>
      </c>
      <c r="AQ30" s="95">
        <f t="shared" si="19"/>
        <v>279.09770765757543</v>
      </c>
    </row>
    <row r="31" spans="1:43" x14ac:dyDescent="0.2">
      <c r="A31" s="15" t="s">
        <v>330</v>
      </c>
      <c r="C31" s="132">
        <f>VLOOKUP(A31,Analysed!$B$8:$DD$406,2,FALSE)*1000000</f>
        <v>3134913.1247930001</v>
      </c>
      <c r="D31" s="133">
        <f t="shared" si="12"/>
        <v>57.761928118825196</v>
      </c>
      <c r="E31" s="132">
        <f>VLOOKUP(A31,Analysed!$B$8:$DD$406,11,FALSE)*1000000</f>
        <v>3112592.4146540002</v>
      </c>
      <c r="F31" s="133">
        <f t="shared" si="13"/>
        <v>57.350660819449821</v>
      </c>
      <c r="H31" s="132">
        <f>VLOOKUP(A31,Analysed!$B$8:$DD$406,4,FALSE)*1000000</f>
        <v>1388609.1986449999</v>
      </c>
      <c r="I31" s="104">
        <f>VLOOKUP(A31,Analysed!$B$8:$DD$406,5,FALSE)</f>
        <v>0.4429498181825024</v>
      </c>
      <c r="J31" s="132">
        <f>VLOOKUP(A31,Analysed!$B$8:$DD$406,13,FALSE)*1000000</f>
        <v>403669.34881099948</v>
      </c>
      <c r="K31" s="104">
        <f>VLOOKUP(A31,Analysed!$B$8:$DD$406,14,FALSE)</f>
        <v>0.12968911281494333</v>
      </c>
      <c r="L31" s="104"/>
      <c r="M31" s="9">
        <f>VLOOKUP(A31,Analysed!$B$8:$DD$406,56,FALSE)*1000000</f>
        <v>1447644.6585049992</v>
      </c>
      <c r="N31" s="104">
        <f>VLOOKUP(A31,Analysed!$B$8:$DD$406,57,FALSE)</f>
        <v>0.46178142770721536</v>
      </c>
      <c r="O31" s="147">
        <f t="shared" si="14"/>
        <v>26.673385633832648</v>
      </c>
      <c r="P31" s="115">
        <f>VLOOKUP(A31,Analysed!$B$8:$DD$406,77,FALSE)*1000000</f>
        <v>421432.32118800003</v>
      </c>
      <c r="Q31" s="104">
        <f>VLOOKUP(A31,Analysed!$B$8:$DD$406,78,FALSE)</f>
        <v>0.1314193849315313</v>
      </c>
      <c r="R31" s="95">
        <f t="shared" si="15"/>
        <v>7.7650456246752535</v>
      </c>
      <c r="S31" s="132">
        <f>VLOOKUP(A31,Analysed!$B$8:$DD$406,107,FALSE)</f>
        <v>54273</v>
      </c>
      <c r="T31" t="s">
        <v>138</v>
      </c>
      <c r="U31" t="s">
        <v>168</v>
      </c>
      <c r="V31" s="132">
        <f t="shared" si="0"/>
        <v>606874</v>
      </c>
      <c r="W31" s="132">
        <f>VLOOKUP(U31,Analysed!$B$8:$DD$406,2,FALSE)*1000000</f>
        <v>117028633.196545</v>
      </c>
      <c r="X31" s="57">
        <f t="shared" si="1"/>
        <v>192.83843630892903</v>
      </c>
      <c r="Y31" s="132">
        <f t="shared" si="2"/>
        <v>110582473.51025701</v>
      </c>
      <c r="Z31" s="57">
        <f t="shared" si="3"/>
        <v>182.21652848903892</v>
      </c>
      <c r="AA31" s="57"/>
      <c r="AB31" s="132">
        <f t="shared" si="4"/>
        <v>4574856.1889169961</v>
      </c>
      <c r="AC31" s="104">
        <f t="shared" si="5"/>
        <v>3.9091768090922713E-2</v>
      </c>
      <c r="AD31" s="132">
        <f t="shared" si="6"/>
        <v>900216.77755299839</v>
      </c>
      <c r="AE31" s="104">
        <f t="shared" si="7"/>
        <v>8.1406822345088826E-3</v>
      </c>
      <c r="AF31" s="57"/>
      <c r="AG31" s="132">
        <f t="shared" si="8"/>
        <v>7644455.615295996</v>
      </c>
      <c r="AH31" s="104">
        <f t="shared" si="9"/>
        <v>6.5321241532894203E-2</v>
      </c>
      <c r="AI31" s="132">
        <f t="shared" si="10"/>
        <v>1854811.1337210003</v>
      </c>
      <c r="AJ31" s="104">
        <f t="shared" si="11"/>
        <v>1.5881922685616143E-2</v>
      </c>
      <c r="AL31" s="95">
        <f t="shared" si="16"/>
        <v>239.56718930848874</v>
      </c>
      <c r="AN31" s="95">
        <f t="shared" si="17"/>
        <v>185.27286495051362</v>
      </c>
      <c r="AO31" s="95">
        <f t="shared" si="18"/>
        <v>250.38857139463869</v>
      </c>
      <c r="AQ31" s="95">
        <f t="shared" si="19"/>
        <v>289.87019613654809</v>
      </c>
    </row>
    <row r="32" spans="1:43" x14ac:dyDescent="0.2">
      <c r="A32" s="15" t="s">
        <v>332</v>
      </c>
      <c r="C32" s="132">
        <f>VLOOKUP(A32,Analysed!$B$8:$DD$406,2,FALSE)*1000000</f>
        <v>4958695.5420340002</v>
      </c>
      <c r="D32" s="133">
        <f t="shared" si="12"/>
        <v>58.524874209635541</v>
      </c>
      <c r="E32" s="132">
        <f>VLOOKUP(A32,Analysed!$B$8:$DD$406,11,FALSE)*1000000</f>
        <v>4676890.0910790004</v>
      </c>
      <c r="F32" s="133">
        <f t="shared" si="13"/>
        <v>55.198872758462379</v>
      </c>
      <c r="H32" s="132">
        <f>VLOOKUP(A32,Analysed!$B$8:$DD$406,4,FALSE)*1000000</f>
        <v>736552.24545599916</v>
      </c>
      <c r="I32" s="104">
        <f>VLOOKUP(A32,Analysed!$B$8:$DD$406,5,FALSE)</f>
        <v>0.14853750128685533</v>
      </c>
      <c r="J32" s="132">
        <f>VLOOKUP(A32,Analysed!$B$8:$DD$406,13,FALSE)*1000000</f>
        <v>274568.46446299908</v>
      </c>
      <c r="K32" s="104">
        <f>VLOOKUP(A32,Analysed!$B$8:$DD$406,14,FALSE)</f>
        <v>5.8707487051433721E-2</v>
      </c>
      <c r="L32" s="104"/>
      <c r="M32" s="9">
        <f>VLOOKUP(A32,Analysed!$B$8:$DD$406,56,FALSE)*1000000</f>
        <v>690763.13879899937</v>
      </c>
      <c r="N32" s="104">
        <f>VLOOKUP(A32,Analysed!$B$8:$DD$406,57,FALSE)</f>
        <v>0.13930339802948585</v>
      </c>
      <c r="O32" s="147">
        <f t="shared" si="14"/>
        <v>8.1527138466504496</v>
      </c>
      <c r="P32" s="115">
        <f>VLOOKUP(A32,Analysed!$B$8:$DD$406,77,FALSE)*1000000</f>
        <v>263711.25669799867</v>
      </c>
      <c r="Q32" s="104">
        <f>VLOOKUP(A32,Analysed!$B$8:$DD$406,78,FALSE)</f>
        <v>5.4986089694587001E-2</v>
      </c>
      <c r="R32" s="95">
        <f t="shared" si="15"/>
        <v>3.1124451975497909</v>
      </c>
      <c r="S32" s="132">
        <f>VLOOKUP(A32,Analysed!$B$8:$DD$406,107,FALSE)</f>
        <v>84728</v>
      </c>
      <c r="T32" t="s">
        <v>138</v>
      </c>
      <c r="U32" t="s">
        <v>168</v>
      </c>
      <c r="V32" s="132">
        <f t="shared" si="0"/>
        <v>606874</v>
      </c>
      <c r="W32" s="132">
        <f>VLOOKUP(U32,Analysed!$B$8:$DD$406,2,FALSE)*1000000</f>
        <v>117028633.196545</v>
      </c>
      <c r="X32" s="57">
        <f t="shared" si="1"/>
        <v>192.83843630892903</v>
      </c>
      <c r="Y32" s="132">
        <f t="shared" si="2"/>
        <v>110582473.51025701</v>
      </c>
      <c r="Z32" s="57">
        <f t="shared" si="3"/>
        <v>182.21652848903892</v>
      </c>
      <c r="AA32" s="57"/>
      <c r="AB32" s="132">
        <f t="shared" si="4"/>
        <v>4574856.1889169961</v>
      </c>
      <c r="AC32" s="104">
        <f t="shared" si="5"/>
        <v>3.9091768090922713E-2</v>
      </c>
      <c r="AD32" s="132">
        <f t="shared" si="6"/>
        <v>900216.77755299839</v>
      </c>
      <c r="AE32" s="104">
        <f t="shared" si="7"/>
        <v>8.1406822345088826E-3</v>
      </c>
      <c r="AF32" s="57"/>
      <c r="AG32" s="132">
        <f t="shared" si="8"/>
        <v>7644455.615295996</v>
      </c>
      <c r="AH32" s="104">
        <f t="shared" si="9"/>
        <v>6.5321241532894203E-2</v>
      </c>
      <c r="AI32" s="132">
        <f t="shared" si="10"/>
        <v>1854811.1337210003</v>
      </c>
      <c r="AJ32" s="104">
        <f t="shared" si="11"/>
        <v>1.5881922685616143E-2</v>
      </c>
      <c r="AL32" s="95">
        <f t="shared" si="16"/>
        <v>237.41540124750131</v>
      </c>
      <c r="AN32" s="95">
        <f t="shared" si="17"/>
        <v>185.27286495051362</v>
      </c>
      <c r="AO32" s="95">
        <f t="shared" si="18"/>
        <v>243.5841829065258</v>
      </c>
      <c r="AQ32" s="95">
        <f t="shared" si="19"/>
        <v>272.11247044017625</v>
      </c>
    </row>
    <row r="33" spans="1:43" x14ac:dyDescent="0.2">
      <c r="A33" s="15" t="s">
        <v>352</v>
      </c>
      <c r="C33" s="132">
        <f>VLOOKUP(A33,Analysed!$B$8:$DD$406,2,FALSE)*1000000</f>
        <v>5359638.2008819999</v>
      </c>
      <c r="D33" s="133">
        <f t="shared" si="12"/>
        <v>40.574425794373703</v>
      </c>
      <c r="E33" s="132">
        <f>VLOOKUP(A33,Analysed!$B$8:$DD$406,11,FALSE)*1000000</f>
        <v>5238593.8972089989</v>
      </c>
      <c r="F33" s="133">
        <f t="shared" si="13"/>
        <v>39.658076045914264</v>
      </c>
      <c r="H33" s="132">
        <f>VLOOKUP(A33,Analysed!$B$8:$DD$406,4,FALSE)*1000000</f>
        <v>253712.88034399963</v>
      </c>
      <c r="I33" s="104">
        <f>VLOOKUP(A33,Analysed!$B$8:$DD$406,5,FALSE)</f>
        <v>4.7337687887635357E-2</v>
      </c>
      <c r="J33" s="132">
        <f>VLOOKUP(A33,Analysed!$B$8:$DD$406,13,FALSE)*1000000</f>
        <v>173767.36254400082</v>
      </c>
      <c r="K33" s="104">
        <f>VLOOKUP(A33,Analysed!$B$8:$DD$406,14,FALSE)</f>
        <v>3.3170611418567877E-2</v>
      </c>
      <c r="L33" s="104"/>
      <c r="M33" s="9">
        <f>VLOOKUP(A33,Analysed!$B$8:$DD$406,56,FALSE)*1000000</f>
        <v>605328.37350999995</v>
      </c>
      <c r="N33" s="104">
        <f>VLOOKUP(A33,Analysed!$B$8:$DD$406,57,FALSE)</f>
        <v>0.11294202161078429</v>
      </c>
      <c r="O33" s="147">
        <f t="shared" si="14"/>
        <v>4.5825576749133186</v>
      </c>
      <c r="P33" s="115">
        <f>VLOOKUP(A33,Analysed!$B$8:$DD$406,77,FALSE)*1000000</f>
        <v>257098.70742900076</v>
      </c>
      <c r="Q33" s="104">
        <f>VLOOKUP(A33,Analysed!$B$8:$DD$406,78,FALSE)</f>
        <v>4.7524316788603131E-2</v>
      </c>
      <c r="R33" s="95">
        <f t="shared" si="15"/>
        <v>1.9463314566066647</v>
      </c>
      <c r="S33" s="132">
        <f>VLOOKUP(A33,Analysed!$B$8:$DD$406,107,FALSE)</f>
        <v>132094</v>
      </c>
      <c r="T33" t="s">
        <v>131</v>
      </c>
      <c r="U33" t="s">
        <v>172</v>
      </c>
      <c r="V33" s="132">
        <f t="shared" si="0"/>
        <v>652116</v>
      </c>
      <c r="W33" s="132">
        <f>VLOOKUP(U33,Analysed!$B$8:$DD$406,2,FALSE)*1000000</f>
        <v>98906692.970466003</v>
      </c>
      <c r="X33" s="57">
        <f t="shared" si="1"/>
        <v>151.67039755268388</v>
      </c>
      <c r="Y33" s="132">
        <f t="shared" si="2"/>
        <v>108244812.000433</v>
      </c>
      <c r="Z33" s="57">
        <f t="shared" si="3"/>
        <v>165.99011832317103</v>
      </c>
      <c r="AA33" s="57"/>
      <c r="AB33" s="132">
        <f t="shared" si="4"/>
        <v>2340635.4788340023</v>
      </c>
      <c r="AC33" s="104">
        <f t="shared" si="5"/>
        <v>2.366508684637679E-2</v>
      </c>
      <c r="AD33" s="132">
        <f t="shared" si="6"/>
        <v>-362426.8258939907</v>
      </c>
      <c r="AE33" s="104">
        <f t="shared" si="7"/>
        <v>-3.3482142857113643E-3</v>
      </c>
      <c r="AF33" s="57"/>
      <c r="AG33" s="132">
        <f t="shared" si="8"/>
        <v>4743451.3849110119</v>
      </c>
      <c r="AH33" s="104">
        <f t="shared" si="9"/>
        <v>4.7958851342117248E-2</v>
      </c>
      <c r="AI33" s="132">
        <f t="shared" si="10"/>
        <v>-362426.8258939907</v>
      </c>
      <c r="AJ33" s="104">
        <f t="shared" si="11"/>
        <v>-3.1430199231434991E-3</v>
      </c>
      <c r="AL33" s="95">
        <f t="shared" si="16"/>
        <v>205.6481943690853</v>
      </c>
      <c r="AN33" s="95">
        <f t="shared" si="17"/>
        <v>165.43434783771445</v>
      </c>
      <c r="AO33" s="95">
        <f t="shared" si="18"/>
        <v>207.03875534023538</v>
      </c>
      <c r="AQ33" s="95">
        <f t="shared" si="19"/>
        <v>204.1013190711999</v>
      </c>
    </row>
    <row r="34" spans="1:43" x14ac:dyDescent="0.2">
      <c r="A34" s="15" t="s">
        <v>354</v>
      </c>
      <c r="C34" s="132">
        <f>VLOOKUP(A34,Analysed!$B$8:$DD$406,2,FALSE)*1000000</f>
        <v>4423967.2474859999</v>
      </c>
      <c r="D34" s="133">
        <f t="shared" si="12"/>
        <v>41.722157491804516</v>
      </c>
      <c r="E34" s="132">
        <f>VLOOKUP(A34,Analysed!$B$8:$DD$406,11,FALSE)*1000000</f>
        <v>4192290.2231139992</v>
      </c>
      <c r="F34" s="133">
        <f t="shared" si="13"/>
        <v>39.537226013486233</v>
      </c>
      <c r="H34" s="132">
        <f>VLOOKUP(A34,Analysed!$B$8:$DD$406,4,FALSE)*1000000</f>
        <v>674185.78853000083</v>
      </c>
      <c r="I34" s="104">
        <f>VLOOKUP(A34,Analysed!$B$8:$DD$406,5,FALSE)</f>
        <v>0.15239393757110639</v>
      </c>
      <c r="J34" s="132">
        <f>VLOOKUP(A34,Analysed!$B$8:$DD$406,13,FALSE)*1000000</f>
        <v>248839.9146130007</v>
      </c>
      <c r="K34" s="104">
        <f>VLOOKUP(A34,Analysed!$B$8:$DD$406,14,FALSE)</f>
        <v>5.9356557244303672E-2</v>
      </c>
      <c r="L34" s="104"/>
      <c r="M34" s="9">
        <f>VLOOKUP(A34,Analysed!$B$8:$DD$406,56,FALSE)*1000000</f>
        <v>822960.97526300023</v>
      </c>
      <c r="N34" s="104">
        <f>VLOOKUP(A34,Analysed!$B$8:$DD$406,57,FALSE)</f>
        <v>0.18602329746692017</v>
      </c>
      <c r="O34" s="147">
        <f t="shared" si="14"/>
        <v>7.7612933140596434</v>
      </c>
      <c r="P34" s="115">
        <f>VLOOKUP(A34,Analysed!$B$8:$DD$406,77,FALSE)*1000000</f>
        <v>285870.96870200132</v>
      </c>
      <c r="Q34" s="104">
        <f>VLOOKUP(A34,Analysed!$B$8:$DD$406,78,FALSE)</f>
        <v>6.6816507713615567E-2</v>
      </c>
      <c r="R34" s="95">
        <f t="shared" si="15"/>
        <v>2.696031166437193</v>
      </c>
      <c r="S34" s="132">
        <f>VLOOKUP(A34,Analysed!$B$8:$DD$406,107,FALSE)</f>
        <v>106034</v>
      </c>
      <c r="T34" t="s">
        <v>131</v>
      </c>
      <c r="U34" t="s">
        <v>172</v>
      </c>
      <c r="V34" s="132">
        <f t="shared" si="0"/>
        <v>652116</v>
      </c>
      <c r="W34" s="132">
        <f>VLOOKUP(U34,Analysed!$B$8:$DD$406,2,FALSE)*1000000</f>
        <v>98906692.970466003</v>
      </c>
      <c r="X34" s="57">
        <f t="shared" si="1"/>
        <v>151.67039755268388</v>
      </c>
      <c r="Y34" s="132">
        <f t="shared" si="2"/>
        <v>108244812.000433</v>
      </c>
      <c r="Z34" s="57">
        <f t="shared" si="3"/>
        <v>165.99011832317103</v>
      </c>
      <c r="AA34" s="57"/>
      <c r="AB34" s="132">
        <f t="shared" si="4"/>
        <v>2340635.4788340023</v>
      </c>
      <c r="AC34" s="104">
        <f t="shared" si="5"/>
        <v>2.366508684637679E-2</v>
      </c>
      <c r="AD34" s="132">
        <f t="shared" si="6"/>
        <v>-362426.8258939907</v>
      </c>
      <c r="AE34" s="104">
        <f t="shared" si="7"/>
        <v>-3.3482142857113643E-3</v>
      </c>
      <c r="AF34" s="57"/>
      <c r="AG34" s="132">
        <f t="shared" si="8"/>
        <v>4743451.3849110119</v>
      </c>
      <c r="AH34" s="104">
        <f t="shared" si="9"/>
        <v>4.7958851342117248E-2</v>
      </c>
      <c r="AI34" s="132">
        <f t="shared" si="10"/>
        <v>-362426.8258939907</v>
      </c>
      <c r="AJ34" s="104">
        <f t="shared" si="11"/>
        <v>-3.1430199231434991E-3</v>
      </c>
      <c r="AL34" s="95">
        <f t="shared" si="16"/>
        <v>205.52734433665728</v>
      </c>
      <c r="AN34" s="95">
        <f t="shared" si="17"/>
        <v>165.43434783771445</v>
      </c>
      <c r="AO34" s="95">
        <f t="shared" si="18"/>
        <v>207.66760501763787</v>
      </c>
      <c r="AQ34" s="95">
        <f t="shared" si="19"/>
        <v>208.42778640777703</v>
      </c>
    </row>
    <row r="35" spans="1:43" x14ac:dyDescent="0.2">
      <c r="A35" s="15" t="s">
        <v>356</v>
      </c>
      <c r="C35" s="132">
        <f>VLOOKUP(A35,Analysed!$B$8:$DD$406,2,FALSE)*1000000</f>
        <v>5379289.1072920002</v>
      </c>
      <c r="D35" s="133">
        <f t="shared" si="12"/>
        <v>48.650970048494607</v>
      </c>
      <c r="E35" s="132">
        <f>VLOOKUP(A35,Analysed!$B$8:$DD$406,11,FALSE)*1000000</f>
        <v>5459340.2011019997</v>
      </c>
      <c r="F35" s="133">
        <f t="shared" si="13"/>
        <v>49.374962250739358</v>
      </c>
      <c r="H35" s="132">
        <f>VLOOKUP(A35,Analysed!$B$8:$DD$406,4,FALSE)*1000000</f>
        <v>873766.52805299941</v>
      </c>
      <c r="I35" s="104">
        <f>VLOOKUP(A35,Analysed!$B$8:$DD$406,5,FALSE)</f>
        <v>0.16243159841856206</v>
      </c>
      <c r="J35" s="132">
        <f>VLOOKUP(A35,Analysed!$B$8:$DD$406,13,FALSE)*1000000</f>
        <v>309929.33647700038</v>
      </c>
      <c r="K35" s="104">
        <f>VLOOKUP(A35,Analysed!$B$8:$DD$406,14,FALSE)</f>
        <v>5.6770475013526236E-2</v>
      </c>
      <c r="L35" s="104"/>
      <c r="M35" s="9">
        <f>VLOOKUP(A35,Analysed!$B$8:$DD$406,56,FALSE)*1000000</f>
        <v>877477.14079399942</v>
      </c>
      <c r="N35" s="104">
        <f>VLOOKUP(A35,Analysed!$B$8:$DD$406,57,FALSE)</f>
        <v>0.16312139453603974</v>
      </c>
      <c r="O35" s="147">
        <f t="shared" si="14"/>
        <v>7.9360140798415415</v>
      </c>
      <c r="P35" s="115">
        <f>VLOOKUP(A35,Analysed!$B$8:$DD$406,77,FALSE)*1000000</f>
        <v>308996.03788400046</v>
      </c>
      <c r="Q35" s="104">
        <f>VLOOKUP(A35,Analysed!$B$8:$DD$406,78,FALSE)</f>
        <v>5.5083973264587992E-2</v>
      </c>
      <c r="R35" s="95">
        <f t="shared" si="15"/>
        <v>2.7945991904059948</v>
      </c>
      <c r="S35" s="132">
        <f>VLOOKUP(A35,Analysed!$B$8:$DD$406,107,FALSE)</f>
        <v>110569</v>
      </c>
      <c r="T35" t="s">
        <v>109</v>
      </c>
      <c r="U35" t="s">
        <v>174</v>
      </c>
      <c r="V35" s="132">
        <f t="shared" si="0"/>
        <v>536537</v>
      </c>
      <c r="W35" s="132">
        <f>VLOOKUP(U35,Analysed!$B$8:$DD$406,2,FALSE)*1000000</f>
        <v>132799556.37315899</v>
      </c>
      <c r="X35" s="57">
        <f t="shared" si="1"/>
        <v>247.51239219878403</v>
      </c>
      <c r="Y35" s="132">
        <f t="shared" si="2"/>
        <v>120429674.27072899</v>
      </c>
      <c r="Z35" s="57">
        <f t="shared" si="3"/>
        <v>224.45735200131395</v>
      </c>
      <c r="AA35" s="57"/>
      <c r="AB35" s="132">
        <f t="shared" si="4"/>
        <v>2920866.3720580149</v>
      </c>
      <c r="AC35" s="104">
        <f t="shared" si="5"/>
        <v>2.1994549167397449E-2</v>
      </c>
      <c r="AD35" s="132">
        <f t="shared" si="6"/>
        <v>351367.88426099485</v>
      </c>
      <c r="AE35" s="104">
        <f t="shared" si="7"/>
        <v>2.9176188210150835E-3</v>
      </c>
      <c r="AF35" s="57"/>
      <c r="AG35" s="132">
        <f t="shared" si="8"/>
        <v>5317960.7933560079</v>
      </c>
      <c r="AH35" s="104">
        <f t="shared" si="9"/>
        <v>4.00450192650708E-2</v>
      </c>
      <c r="AI35" s="132">
        <f t="shared" si="10"/>
        <v>1163167.8279729981</v>
      </c>
      <c r="AJ35" s="104">
        <f t="shared" si="11"/>
        <v>9.2677632325037767E-3</v>
      </c>
      <c r="AL35" s="95">
        <f t="shared" si="16"/>
        <v>273.83231425205332</v>
      </c>
      <c r="AN35" s="95">
        <f t="shared" si="17"/>
        <v>226.62526927071568</v>
      </c>
      <c r="AO35" s="95">
        <f t="shared" si="18"/>
        <v>278.79483071186104</v>
      </c>
      <c r="AQ35" s="95">
        <f t="shared" si="19"/>
        <v>314.01101484106425</v>
      </c>
    </row>
    <row r="36" spans="1:43" x14ac:dyDescent="0.2">
      <c r="A36" s="15" t="s">
        <v>360</v>
      </c>
      <c r="C36" s="132">
        <f>VLOOKUP(A36,Analysed!$B$8:$DD$406,2,FALSE)*1000000</f>
        <v>2245552.193461</v>
      </c>
      <c r="D36" s="133">
        <f t="shared" si="12"/>
        <v>62.679400252916878</v>
      </c>
      <c r="E36" s="132">
        <f>VLOOKUP(A36,Analysed!$B$8:$DD$406,11,FALSE)*1000000</f>
        <v>2236295.7615530002</v>
      </c>
      <c r="F36" s="133">
        <f t="shared" si="13"/>
        <v>62.42102834681517</v>
      </c>
      <c r="H36" s="132">
        <f>VLOOKUP(A36,Analysed!$B$8:$DD$406,4,FALSE)*1000000</f>
        <v>507309.38434899994</v>
      </c>
      <c r="I36" s="104">
        <f>VLOOKUP(A36,Analysed!$B$8:$DD$406,5,FALSE)</f>
        <v>0.22591743172404277</v>
      </c>
      <c r="J36" s="132">
        <f>VLOOKUP(A36,Analysed!$B$8:$DD$406,13,FALSE)*1000000</f>
        <v>170354.26549399935</v>
      </c>
      <c r="K36" s="104">
        <f>VLOOKUP(A36,Analysed!$B$8:$DD$406,14,FALSE)</f>
        <v>7.6176983573807991E-2</v>
      </c>
      <c r="L36" s="104"/>
      <c r="M36" s="9">
        <f>VLOOKUP(A36,Analysed!$B$8:$DD$406,56,FALSE)*1000000</f>
        <v>578503.23647999996</v>
      </c>
      <c r="N36" s="104">
        <f>VLOOKUP(A36,Analysed!$B$8:$DD$406,57,FALSE)</f>
        <v>0.25762181710342297</v>
      </c>
      <c r="O36" s="147">
        <f t="shared" si="14"/>
        <v>16.147580988109194</v>
      </c>
      <c r="P36" s="115">
        <f>VLOOKUP(A36,Analysed!$B$8:$DD$406,77,FALSE)*1000000</f>
        <v>188037.50396299936</v>
      </c>
      <c r="Q36" s="104">
        <f>VLOOKUP(A36,Analysed!$B$8:$DD$406,78,FALSE)</f>
        <v>8.2281006018292649E-2</v>
      </c>
      <c r="R36" s="95">
        <f t="shared" si="15"/>
        <v>5.2486323888516537</v>
      </c>
      <c r="S36" s="132">
        <f>VLOOKUP(A36,Analysed!$B$8:$DD$406,107,FALSE)</f>
        <v>35826</v>
      </c>
      <c r="T36" t="s">
        <v>109</v>
      </c>
      <c r="U36" t="s">
        <v>174</v>
      </c>
      <c r="V36" s="132">
        <f t="shared" si="0"/>
        <v>536537</v>
      </c>
      <c r="W36" s="132">
        <f>VLOOKUP(U36,Analysed!$B$8:$DD$406,2,FALSE)*1000000</f>
        <v>132799556.37315899</v>
      </c>
      <c r="X36" s="57">
        <f t="shared" si="1"/>
        <v>247.51239219878403</v>
      </c>
      <c r="Y36" s="132">
        <f t="shared" si="2"/>
        <v>120429674.27072899</v>
      </c>
      <c r="Z36" s="57">
        <f t="shared" si="3"/>
        <v>224.45735200131395</v>
      </c>
      <c r="AA36" s="57"/>
      <c r="AB36" s="132">
        <f t="shared" si="4"/>
        <v>2920866.3720580149</v>
      </c>
      <c r="AC36" s="104">
        <f t="shared" si="5"/>
        <v>2.1994549167397449E-2</v>
      </c>
      <c r="AD36" s="132">
        <f t="shared" si="6"/>
        <v>351367.88426099485</v>
      </c>
      <c r="AE36" s="104">
        <f t="shared" si="7"/>
        <v>2.9176188210150835E-3</v>
      </c>
      <c r="AF36" s="57"/>
      <c r="AG36" s="132">
        <f t="shared" si="8"/>
        <v>5317960.7933560079</v>
      </c>
      <c r="AH36" s="104">
        <f t="shared" si="9"/>
        <v>4.00450192650708E-2</v>
      </c>
      <c r="AI36" s="132">
        <f t="shared" si="10"/>
        <v>1163167.8279729981</v>
      </c>
      <c r="AJ36" s="104">
        <f t="shared" si="11"/>
        <v>9.2677632325037767E-3</v>
      </c>
      <c r="AL36" s="95">
        <f t="shared" si="16"/>
        <v>286.8783803481291</v>
      </c>
      <c r="AN36" s="95">
        <f t="shared" si="17"/>
        <v>226.62526927071568</v>
      </c>
      <c r="AO36" s="95">
        <f t="shared" si="18"/>
        <v>294.29493000638251</v>
      </c>
      <c r="AQ36" s="95">
        <f t="shared" si="19"/>
        <v>336.25101195375419</v>
      </c>
    </row>
    <row r="37" spans="1:43" x14ac:dyDescent="0.2">
      <c r="A37" s="15" t="s">
        <v>371</v>
      </c>
      <c r="C37" s="132">
        <f>VLOOKUP(A37,Analysed!$B$8:$DD$406,2,FALSE)*1000000</f>
        <v>3894734.6410050001</v>
      </c>
      <c r="D37" s="133">
        <f t="shared" si="12"/>
        <v>44.601475453259738</v>
      </c>
      <c r="E37" s="132">
        <f>VLOOKUP(A37,Analysed!$B$8:$DD$406,11,FALSE)*1000000</f>
        <v>4089755.4859709996</v>
      </c>
      <c r="F37" s="133">
        <f t="shared" si="13"/>
        <v>46.83480281221442</v>
      </c>
      <c r="H37" s="132">
        <f>VLOOKUP(A37,Analysed!$B$8:$DD$406,4,FALSE)*1000000</f>
        <v>725432.8463770001</v>
      </c>
      <c r="I37" s="104">
        <f>VLOOKUP(A37,Analysed!$B$8:$DD$406,5,FALSE)</f>
        <v>0.18625989014486721</v>
      </c>
      <c r="J37" s="132">
        <f>VLOOKUP(A37,Analysed!$B$8:$DD$406,13,FALSE)*1000000</f>
        <v>216642.76556800032</v>
      </c>
      <c r="K37" s="104">
        <f>VLOOKUP(A37,Analysed!$B$8:$DD$406,14,FALSE)</f>
        <v>5.2972058185665465E-2</v>
      </c>
      <c r="L37" s="104"/>
      <c r="M37" s="9">
        <f>VLOOKUP(A37,Analysed!$B$8:$DD$406,56,FALSE)*1000000</f>
        <v>777554.49238500057</v>
      </c>
      <c r="N37" s="104">
        <f>VLOOKUP(A37,Analysed!$B$8:$DD$406,57,FALSE)</f>
        <v>0.19964248249384198</v>
      </c>
      <c r="O37" s="147">
        <f t="shared" si="14"/>
        <v>8.9043492823769288</v>
      </c>
      <c r="P37" s="115">
        <f>VLOOKUP(A37,Analysed!$B$8:$DD$406,77,FALSE)*1000000</f>
        <v>227819.94828700024</v>
      </c>
      <c r="Q37" s="104">
        <f>VLOOKUP(A37,Analysed!$B$8:$DD$406,78,FALSE)</f>
        <v>5.4168872257167704E-2</v>
      </c>
      <c r="R37" s="95">
        <f t="shared" si="15"/>
        <v>2.60893405273525</v>
      </c>
      <c r="S37" s="132">
        <f>VLOOKUP(A37,Analysed!$B$8:$DD$406,107,FALSE)</f>
        <v>87323</v>
      </c>
      <c r="T37" t="s">
        <v>137</v>
      </c>
      <c r="U37" t="s">
        <v>176</v>
      </c>
      <c r="V37" s="132">
        <f t="shared" ref="V37:V68" si="20">VLOOKUP($U37,$A$349:$S$375,19,FALSE)</f>
        <v>740558</v>
      </c>
      <c r="W37" s="132">
        <f>VLOOKUP(U37,Analysed!$B$8:$DD$406,2,FALSE)*1000000</f>
        <v>182715860.14884999</v>
      </c>
      <c r="X37" s="57">
        <f t="shared" ref="X37:X68" si="21">VLOOKUP($U37,$A$349:$S$375,4,FALSE)</f>
        <v>246.72727882063253</v>
      </c>
      <c r="Y37" s="132">
        <f t="shared" ref="Y37:Y68" si="22">VLOOKUP($U37,$A$349:$S$375,5,FALSE)</f>
        <v>169668518.960026</v>
      </c>
      <c r="Z37" s="57">
        <f t="shared" ref="Z37:Z68" si="23">VLOOKUP($U37,$A$349:$S$375,6,FALSE)</f>
        <v>229.10902179171111</v>
      </c>
      <c r="AA37" s="57"/>
      <c r="AB37" s="132">
        <f t="shared" ref="AB37:AB68" si="24">VLOOKUP($U37,$A$349:$S$375,8,FALSE)</f>
        <v>4932838.2338460134</v>
      </c>
      <c r="AC37" s="104">
        <f t="shared" ref="AC37:AC68" si="25">VLOOKUP($U37,$A$349:$S$375,9,FALSE)</f>
        <v>2.6997318294249128E-2</v>
      </c>
      <c r="AD37" s="132">
        <f t="shared" ref="AD37:AD68" si="26">VLOOKUP($U37,$A$349:$S$375,10,FALSE)</f>
        <v>772486.82125099318</v>
      </c>
      <c r="AE37" s="104">
        <f t="shared" ref="AE37:AE68" si="27">VLOOKUP($U37,$A$349:$S$375,11,FALSE)</f>
        <v>4.5529178069444428E-3</v>
      </c>
      <c r="AF37" s="57"/>
      <c r="AG37" s="132">
        <f t="shared" ref="AG37:AG68" si="28">VLOOKUP($U37,$A$349:$S$375,13,FALSE)</f>
        <v>6451414.1241510008</v>
      </c>
      <c r="AH37" s="104">
        <f t="shared" ref="AH37:AH68" si="29">VLOOKUP($U37,$A$349:$S$375,14,FALSE)</f>
        <v>3.5308451706903478E-2</v>
      </c>
      <c r="AI37" s="132">
        <f t="shared" ref="AI37:AI68" si="30">VLOOKUP($U37,$A$349:$S$375,16,FALSE)</f>
        <v>1359783.2053979745</v>
      </c>
      <c r="AJ37" s="104">
        <f t="shared" ref="AJ37:AJ68" si="31">VLOOKUP($U37,$A$349:$S$375,17,FALSE)</f>
        <v>7.6849173767089673E-3</v>
      </c>
      <c r="AL37" s="95">
        <f t="shared" si="16"/>
        <v>275.94382460392552</v>
      </c>
      <c r="AN37" s="95">
        <f t="shared" si="17"/>
        <v>230.94518209974635</v>
      </c>
      <c r="AO37" s="95">
        <f t="shared" si="18"/>
        <v>280.38891896469602</v>
      </c>
      <c r="AQ37" s="95">
        <f t="shared" si="19"/>
        <v>308.94466176528323</v>
      </c>
    </row>
    <row r="38" spans="1:43" x14ac:dyDescent="0.2">
      <c r="A38" s="15" t="s">
        <v>372</v>
      </c>
      <c r="C38" s="132">
        <f>VLOOKUP(A38,Analysed!$B$8:$DD$406,2,FALSE)*1000000</f>
        <v>3350326.0659679999</v>
      </c>
      <c r="D38" s="133">
        <f t="shared" si="12"/>
        <v>52.461144418019821</v>
      </c>
      <c r="E38" s="132">
        <f>VLOOKUP(A38,Analysed!$B$8:$DD$406,11,FALSE)*1000000</f>
        <v>4008947.5667780004</v>
      </c>
      <c r="F38" s="133">
        <f t="shared" si="13"/>
        <v>62.774181713637013</v>
      </c>
      <c r="H38" s="132">
        <f>VLOOKUP(A38,Analysed!$B$8:$DD$406,4,FALSE)*1000000</f>
        <v>517676.94054000033</v>
      </c>
      <c r="I38" s="104">
        <f>VLOOKUP(A38,Analysed!$B$8:$DD$406,5,FALSE)</f>
        <v>0.15451539054615254</v>
      </c>
      <c r="J38" s="132">
        <f>VLOOKUP(A38,Analysed!$B$8:$DD$406,13,FALSE)*1000000</f>
        <v>112864.51483000004</v>
      </c>
      <c r="K38" s="104">
        <f>VLOOKUP(A38,Analysed!$B$8:$DD$406,14,FALSE)</f>
        <v>2.8153153153037989E-2</v>
      </c>
      <c r="L38" s="104"/>
      <c r="M38" s="9">
        <f>VLOOKUP(A38,Analysed!$B$8:$DD$406,56,FALSE)*1000000</f>
        <v>260891.79309400023</v>
      </c>
      <c r="N38" s="104">
        <f>VLOOKUP(A38,Analysed!$B$8:$DD$406,57,FALSE)</f>
        <v>7.7870567806546179E-2</v>
      </c>
      <c r="O38" s="147">
        <f t="shared" si="14"/>
        <v>4.0851791036124236</v>
      </c>
      <c r="P38" s="115">
        <f>VLOOKUP(A38,Analysed!$B$8:$DD$406,77,FALSE)*1000000</f>
        <v>108349.93423699934</v>
      </c>
      <c r="Q38" s="104">
        <f>VLOOKUP(A38,Analysed!$B$8:$DD$406,78,FALSE)</f>
        <v>2.662050292496131E-2</v>
      </c>
      <c r="R38" s="95">
        <f t="shared" si="15"/>
        <v>1.6965995057701539</v>
      </c>
      <c r="S38" s="132">
        <f>VLOOKUP(A38,Analysed!$B$8:$DD$406,107,FALSE)</f>
        <v>63863</v>
      </c>
      <c r="T38" t="s">
        <v>137</v>
      </c>
      <c r="U38" t="s">
        <v>176</v>
      </c>
      <c r="V38" s="132">
        <f t="shared" si="20"/>
        <v>740558</v>
      </c>
      <c r="W38" s="132">
        <f>VLOOKUP(U38,Analysed!$B$8:$DD$406,2,FALSE)*1000000</f>
        <v>182715860.14884999</v>
      </c>
      <c r="X38" s="57">
        <f t="shared" si="21"/>
        <v>246.72727882063253</v>
      </c>
      <c r="Y38" s="132">
        <f t="shared" si="22"/>
        <v>169668518.960026</v>
      </c>
      <c r="Z38" s="57">
        <f t="shared" si="23"/>
        <v>229.10902179171111</v>
      </c>
      <c r="AA38" s="57"/>
      <c r="AB38" s="132">
        <f t="shared" si="24"/>
        <v>4932838.2338460134</v>
      </c>
      <c r="AC38" s="104">
        <f t="shared" si="25"/>
        <v>2.6997318294249128E-2</v>
      </c>
      <c r="AD38" s="132">
        <f t="shared" si="26"/>
        <v>772486.82125099318</v>
      </c>
      <c r="AE38" s="104">
        <f t="shared" si="27"/>
        <v>4.5529178069444428E-3</v>
      </c>
      <c r="AF38" s="57"/>
      <c r="AG38" s="132">
        <f t="shared" si="28"/>
        <v>6451414.1241510008</v>
      </c>
      <c r="AH38" s="104">
        <f t="shared" si="29"/>
        <v>3.5308451706903478E-2</v>
      </c>
      <c r="AI38" s="132">
        <f t="shared" si="30"/>
        <v>1359783.2053979745</v>
      </c>
      <c r="AJ38" s="104">
        <f t="shared" si="31"/>
        <v>7.6849173767089673E-3</v>
      </c>
      <c r="AL38" s="95">
        <f t="shared" si="16"/>
        <v>291.88320350534815</v>
      </c>
      <c r="AN38" s="95">
        <f t="shared" si="17"/>
        <v>230.94518209974635</v>
      </c>
      <c r="AO38" s="95">
        <f t="shared" si="18"/>
        <v>295.41596331915355</v>
      </c>
      <c r="AQ38" s="95">
        <f t="shared" si="19"/>
        <v>311.9851605512788</v>
      </c>
    </row>
    <row r="39" spans="1:43" x14ac:dyDescent="0.2">
      <c r="A39" s="15" t="s">
        <v>374</v>
      </c>
      <c r="C39" s="132">
        <f>VLOOKUP(A39,Analysed!$B$8:$DD$406,2,FALSE)*1000000</f>
        <v>4477941.5705779996</v>
      </c>
      <c r="D39" s="133">
        <f t="shared" si="12"/>
        <v>45.55058714616456</v>
      </c>
      <c r="E39" s="132">
        <f>VLOOKUP(A39,Analysed!$B$8:$DD$406,11,FALSE)*1000000</f>
        <v>4355301.8126950003</v>
      </c>
      <c r="F39" s="133">
        <f t="shared" si="13"/>
        <v>44.3030690865859</v>
      </c>
      <c r="H39" s="132">
        <f>VLOOKUP(A39,Analysed!$B$8:$DD$406,4,FALSE)*1000000</f>
        <v>1457606.5254100002</v>
      </c>
      <c r="I39" s="104">
        <f>VLOOKUP(A39,Analysed!$B$8:$DD$406,5,FALSE)</f>
        <v>0.3255081609342787</v>
      </c>
      <c r="J39" s="132">
        <f>VLOOKUP(A39,Analysed!$B$8:$DD$406,13,FALSE)*1000000</f>
        <v>445838.82053199987</v>
      </c>
      <c r="K39" s="104">
        <f>VLOOKUP(A39,Analysed!$B$8:$DD$406,14,FALSE)</f>
        <v>0.10236691731269962</v>
      </c>
      <c r="L39" s="104"/>
      <c r="M39" s="9">
        <f>VLOOKUP(A39,Analysed!$B$8:$DD$406,56,FALSE)*1000000</f>
        <v>1442130.7289250009</v>
      </c>
      <c r="N39" s="104">
        <f>VLOOKUP(A39,Analysed!$B$8:$DD$406,57,FALSE)</f>
        <v>0.32205215414163052</v>
      </c>
      <c r="O39" s="147">
        <f t="shared" si="14"/>
        <v>14.669664712838362</v>
      </c>
      <c r="P39" s="115">
        <f>VLOOKUP(A39,Analysed!$B$8:$DD$406,77,FALSE)*1000000</f>
        <v>444932.23031899997</v>
      </c>
      <c r="Q39" s="104">
        <f>VLOOKUP(A39,Analysed!$B$8:$DD$406,78,FALSE)</f>
        <v>9.908133140991908E-2</v>
      </c>
      <c r="R39" s="95">
        <f t="shared" si="15"/>
        <v>4.5259465787685516</v>
      </c>
      <c r="S39" s="132">
        <f>VLOOKUP(A39,Analysed!$B$8:$DD$406,107,FALSE)</f>
        <v>98307</v>
      </c>
      <c r="T39" t="s">
        <v>137</v>
      </c>
      <c r="U39" t="s">
        <v>176</v>
      </c>
      <c r="V39" s="132">
        <f t="shared" si="20"/>
        <v>740558</v>
      </c>
      <c r="W39" s="132">
        <f>VLOOKUP(U39,Analysed!$B$8:$DD$406,2,FALSE)*1000000</f>
        <v>182715860.14884999</v>
      </c>
      <c r="X39" s="57">
        <f t="shared" si="21"/>
        <v>246.72727882063253</v>
      </c>
      <c r="Y39" s="132">
        <f t="shared" si="22"/>
        <v>169668518.960026</v>
      </c>
      <c r="Z39" s="57">
        <f t="shared" si="23"/>
        <v>229.10902179171111</v>
      </c>
      <c r="AA39" s="57"/>
      <c r="AB39" s="132">
        <f t="shared" si="24"/>
        <v>4932838.2338460134</v>
      </c>
      <c r="AC39" s="104">
        <f t="shared" si="25"/>
        <v>2.6997318294249128E-2</v>
      </c>
      <c r="AD39" s="132">
        <f t="shared" si="26"/>
        <v>772486.82125099318</v>
      </c>
      <c r="AE39" s="104">
        <f t="shared" si="27"/>
        <v>4.5529178069444428E-3</v>
      </c>
      <c r="AF39" s="57"/>
      <c r="AG39" s="132">
        <f t="shared" si="28"/>
        <v>6451414.1241510008</v>
      </c>
      <c r="AH39" s="104">
        <f t="shared" si="29"/>
        <v>3.5308451706903478E-2</v>
      </c>
      <c r="AI39" s="132">
        <f t="shared" si="30"/>
        <v>1359783.2053979745</v>
      </c>
      <c r="AJ39" s="104">
        <f t="shared" si="31"/>
        <v>7.6849173767089673E-3</v>
      </c>
      <c r="AL39" s="95">
        <f t="shared" si="16"/>
        <v>273.41209087829702</v>
      </c>
      <c r="AN39" s="95">
        <f t="shared" si="17"/>
        <v>230.94518209974635</v>
      </c>
      <c r="AO39" s="95">
        <f t="shared" si="18"/>
        <v>279.77419776510078</v>
      </c>
      <c r="AQ39" s="95">
        <f t="shared" si="19"/>
        <v>315.65908888864948</v>
      </c>
    </row>
    <row r="40" spans="1:43" x14ac:dyDescent="0.2">
      <c r="A40" s="15" t="s">
        <v>376</v>
      </c>
      <c r="C40" s="132">
        <f>VLOOKUP(A40,Analysed!$B$8:$DD$406,2,FALSE)*1000000</f>
        <v>5989635.7479320001</v>
      </c>
      <c r="D40" s="133">
        <f t="shared" si="12"/>
        <v>45.96451345201443</v>
      </c>
      <c r="E40" s="132">
        <f>VLOOKUP(A40,Analysed!$B$8:$DD$406,11,FALSE)*1000000</f>
        <v>5553845.4244000008</v>
      </c>
      <c r="F40" s="133">
        <f t="shared" si="13"/>
        <v>42.620254964315869</v>
      </c>
      <c r="H40" s="132">
        <f>VLOOKUP(A40,Analysed!$B$8:$DD$406,4,FALSE)*1000000</f>
        <v>1082971.1457660007</v>
      </c>
      <c r="I40" s="104">
        <f>VLOOKUP(A40,Analysed!$B$8:$DD$406,5,FALSE)</f>
        <v>0.18080751340178086</v>
      </c>
      <c r="J40" s="132">
        <f>VLOOKUP(A40,Analysed!$B$8:$DD$406,13,FALSE)*1000000</f>
        <v>376150.00383300055</v>
      </c>
      <c r="K40" s="104">
        <f>VLOOKUP(A40,Analysed!$B$8:$DD$406,14,FALSE)</f>
        <v>6.7727848920756964E-2</v>
      </c>
      <c r="L40" s="104"/>
      <c r="M40" s="9">
        <f>VLOOKUP(A40,Analysed!$B$8:$DD$406,56,FALSE)*1000000</f>
        <v>1125037.1731950005</v>
      </c>
      <c r="N40" s="104">
        <f>VLOOKUP(A40,Analysed!$B$8:$DD$406,57,FALSE)</f>
        <v>0.1878306495655323</v>
      </c>
      <c r="O40" s="147">
        <f t="shared" si="14"/>
        <v>8.6335444186555179</v>
      </c>
      <c r="P40" s="115">
        <f>VLOOKUP(A40,Analysed!$B$8:$DD$406,77,FALSE)*1000000</f>
        <v>388523.97676000017</v>
      </c>
      <c r="Q40" s="104">
        <f>VLOOKUP(A40,Analysed!$B$8:$DD$406,78,FALSE)</f>
        <v>6.7690153272124839E-2</v>
      </c>
      <c r="R40" s="95">
        <f t="shared" si="15"/>
        <v>2.9815361580845687</v>
      </c>
      <c r="S40" s="132">
        <f>VLOOKUP(A40,Analysed!$B$8:$DD$406,107,FALSE)</f>
        <v>130310</v>
      </c>
      <c r="T40" t="s">
        <v>137</v>
      </c>
      <c r="U40" t="s">
        <v>176</v>
      </c>
      <c r="V40" s="132">
        <f t="shared" si="20"/>
        <v>740558</v>
      </c>
      <c r="W40" s="132">
        <f>VLOOKUP(U40,Analysed!$B$8:$DD$406,2,FALSE)*1000000</f>
        <v>182715860.14884999</v>
      </c>
      <c r="X40" s="57">
        <f t="shared" si="21"/>
        <v>246.72727882063253</v>
      </c>
      <c r="Y40" s="132">
        <f t="shared" si="22"/>
        <v>169668518.960026</v>
      </c>
      <c r="Z40" s="57">
        <f t="shared" si="23"/>
        <v>229.10902179171111</v>
      </c>
      <c r="AA40" s="57"/>
      <c r="AB40" s="132">
        <f t="shared" si="24"/>
        <v>4932838.2338460134</v>
      </c>
      <c r="AC40" s="104">
        <f t="shared" si="25"/>
        <v>2.6997318294249128E-2</v>
      </c>
      <c r="AD40" s="132">
        <f t="shared" si="26"/>
        <v>772486.82125099318</v>
      </c>
      <c r="AE40" s="104">
        <f t="shared" si="27"/>
        <v>4.5529178069444428E-3</v>
      </c>
      <c r="AF40" s="57"/>
      <c r="AG40" s="132">
        <f t="shared" si="28"/>
        <v>6451414.1241510008</v>
      </c>
      <c r="AH40" s="104">
        <f t="shared" si="29"/>
        <v>3.5308451706903478E-2</v>
      </c>
      <c r="AI40" s="132">
        <f t="shared" si="30"/>
        <v>1359783.2053979745</v>
      </c>
      <c r="AJ40" s="104">
        <f t="shared" si="31"/>
        <v>7.6849173767089673E-3</v>
      </c>
      <c r="AL40" s="95">
        <f t="shared" si="16"/>
        <v>271.72927675602699</v>
      </c>
      <c r="AN40" s="95">
        <f t="shared" si="17"/>
        <v>230.94518209974635</v>
      </c>
      <c r="AO40" s="95">
        <f t="shared" si="18"/>
        <v>276.54697322214679</v>
      </c>
      <c r="AQ40" s="95">
        <f t="shared" si="19"/>
        <v>310.0368949003165</v>
      </c>
    </row>
    <row r="41" spans="1:43" x14ac:dyDescent="0.2">
      <c r="A41" s="15" t="s">
        <v>205</v>
      </c>
      <c r="C41" s="132">
        <f>VLOOKUP(A41,Analysed!$B$8:$DD$406,2,FALSE)*1000000</f>
        <v>3062672.0865879999</v>
      </c>
      <c r="D41" s="133">
        <f t="shared" si="12"/>
        <v>43.435996122365623</v>
      </c>
      <c r="E41" s="132">
        <f>VLOOKUP(A41,Analysed!$B$8:$DD$406,11,FALSE)*1000000</f>
        <v>3046459.1707790005</v>
      </c>
      <c r="F41" s="133">
        <f t="shared" si="13"/>
        <v>43.206058300652394</v>
      </c>
      <c r="H41" s="132">
        <f>VLOOKUP(A41,Analysed!$B$8:$DD$406,4,FALSE)*1000000</f>
        <v>913615.30686400004</v>
      </c>
      <c r="I41" s="104">
        <f>VLOOKUP(A41,Analysed!$B$8:$DD$406,5,FALSE)</f>
        <v>0.29830660319950286</v>
      </c>
      <c r="J41" s="132">
        <f>VLOOKUP(A41,Analysed!$B$8:$DD$406,13,FALSE)*1000000</f>
        <v>288136.64917199989</v>
      </c>
      <c r="K41" s="104">
        <f>VLOOKUP(A41,Analysed!$B$8:$DD$406,14,FALSE)</f>
        <v>9.4580834017322937E-2</v>
      </c>
      <c r="L41" s="104"/>
      <c r="M41" s="9">
        <f>VLOOKUP(A41,Analysed!$B$8:$DD$406,56,FALSE)*1000000</f>
        <v>1074561.2051310004</v>
      </c>
      <c r="N41" s="104">
        <f>VLOOKUP(A41,Analysed!$B$8:$DD$406,57,FALSE)</f>
        <v>0.35085741298805706</v>
      </c>
      <c r="O41" s="147">
        <f t="shared" si="14"/>
        <v>15.23984123005248</v>
      </c>
      <c r="P41" s="115">
        <f>VLOOKUP(A41,Analysed!$B$8:$DD$406,77,FALSE)*1000000</f>
        <v>328899.04421600001</v>
      </c>
      <c r="Q41" s="104">
        <f>VLOOKUP(A41,Analysed!$B$8:$DD$406,78,FALSE)</f>
        <v>0.1031636830760275</v>
      </c>
      <c r="R41" s="95">
        <f t="shared" si="15"/>
        <v>4.6645730281662177</v>
      </c>
      <c r="S41" s="132">
        <f>VLOOKUP(A41,Analysed!$B$8:$DD$406,107,FALSE)</f>
        <v>70510</v>
      </c>
      <c r="T41" t="s">
        <v>111</v>
      </c>
      <c r="U41" t="s">
        <v>154</v>
      </c>
      <c r="V41" s="132">
        <f t="shared" si="20"/>
        <v>772236</v>
      </c>
      <c r="W41" s="132">
        <f>VLOOKUP(U41,Analysed!$B$8:$DD$406,2,FALSE)*1000000</f>
        <v>201532598.07510599</v>
      </c>
      <c r="X41" s="57">
        <f t="shared" si="21"/>
        <v>260.97280892771897</v>
      </c>
      <c r="Y41" s="132">
        <f t="shared" si="22"/>
        <v>189610855.99739003</v>
      </c>
      <c r="Z41" s="57">
        <f t="shared" si="23"/>
        <v>245.53485721643386</v>
      </c>
      <c r="AA41" s="57"/>
      <c r="AB41" s="132">
        <f t="shared" si="24"/>
        <v>3521815.2800590019</v>
      </c>
      <c r="AC41" s="104">
        <f t="shared" si="25"/>
        <v>1.7475164383811061E-2</v>
      </c>
      <c r="AD41" s="132">
        <f t="shared" si="26"/>
        <v>357573.49759597902</v>
      </c>
      <c r="AE41" s="104">
        <f t="shared" si="27"/>
        <v>1.8858281911922859E-3</v>
      </c>
      <c r="AF41" s="57"/>
      <c r="AG41" s="132">
        <f t="shared" si="28"/>
        <v>3700279.2639290192</v>
      </c>
      <c r="AH41" s="104">
        <f t="shared" si="29"/>
        <v>1.8360698464027249E-2</v>
      </c>
      <c r="AI41" s="132">
        <f t="shared" si="30"/>
        <v>549774.38074499217</v>
      </c>
      <c r="AJ41" s="104">
        <f t="shared" si="31"/>
        <v>2.7961182635758744E-3</v>
      </c>
      <c r="AL41" s="95">
        <f t="shared" si="16"/>
        <v>288.74091551708625</v>
      </c>
      <c r="AN41" s="95">
        <f t="shared" si="17"/>
        <v>246.24678256146441</v>
      </c>
      <c r="AO41" s="95">
        <f t="shared" si="18"/>
        <v>294.11741389028305</v>
      </c>
      <c r="AQ41" s="95">
        <f t="shared" si="19"/>
        <v>324.44028933216913</v>
      </c>
    </row>
    <row r="42" spans="1:43" x14ac:dyDescent="0.2">
      <c r="A42" s="15" t="s">
        <v>231</v>
      </c>
      <c r="C42" s="132">
        <f>VLOOKUP(A42,Analysed!$B$8:$DD$406,2,FALSE)*1000000</f>
        <v>5108406.1231979998</v>
      </c>
      <c r="D42" s="133">
        <f t="shared" si="12"/>
        <v>35.147971124246595</v>
      </c>
      <c r="E42" s="132">
        <f>VLOOKUP(A42,Analysed!$B$8:$DD$406,11,FALSE)*1000000</f>
        <v>5286816.9737369996</v>
      </c>
      <c r="F42" s="133">
        <f t="shared" si="13"/>
        <v>36.375512410465113</v>
      </c>
      <c r="H42" s="132">
        <f>VLOOKUP(A42,Analysed!$B$8:$DD$406,4,FALSE)*1000000</f>
        <v>498798.05381300015</v>
      </c>
      <c r="I42" s="104">
        <f>VLOOKUP(A42,Analysed!$B$8:$DD$406,5,FALSE)</f>
        <v>9.7642599625720264E-2</v>
      </c>
      <c r="J42" s="132">
        <f>VLOOKUP(A42,Analysed!$B$8:$DD$406,13,FALSE)*1000000</f>
        <v>194304.98615800039</v>
      </c>
      <c r="K42" s="104">
        <f>VLOOKUP(A42,Analysed!$B$8:$DD$406,14,FALSE)</f>
        <v>3.675273555397085E-2</v>
      </c>
      <c r="L42" s="104"/>
      <c r="M42" s="9">
        <f>VLOOKUP(A42,Analysed!$B$8:$DD$406,56,FALSE)*1000000</f>
        <v>940511.6120159995</v>
      </c>
      <c r="N42" s="104">
        <f>VLOOKUP(A42,Analysed!$B$8:$DD$406,57,FALSE)</f>
        <v>0.18411057956903668</v>
      </c>
      <c r="O42" s="147">
        <f t="shared" si="14"/>
        <v>6.4711133343608056</v>
      </c>
      <c r="P42" s="115">
        <f>VLOOKUP(A42,Analysed!$B$8:$DD$406,77,FALSE)*1000000</f>
        <v>299273.95080400119</v>
      </c>
      <c r="Q42" s="104">
        <f>VLOOKUP(A42,Analysed!$B$8:$DD$406,78,FALSE)</f>
        <v>5.3826221355930799E-2</v>
      </c>
      <c r="R42" s="95">
        <f t="shared" si="15"/>
        <v>2.0591299766341074</v>
      </c>
      <c r="S42" s="132">
        <f>VLOOKUP(A42,Analysed!$B$8:$DD$406,107,FALSE)</f>
        <v>145340</v>
      </c>
      <c r="T42" t="s">
        <v>108</v>
      </c>
      <c r="U42" t="s">
        <v>158</v>
      </c>
      <c r="V42" s="132">
        <f t="shared" si="20"/>
        <v>524059</v>
      </c>
      <c r="W42" s="132">
        <f>VLOOKUP(U42,Analysed!$B$8:$DD$406,2,FALSE)*1000000</f>
        <v>117828714.503187</v>
      </c>
      <c r="X42" s="57">
        <f t="shared" si="21"/>
        <v>224.83864317412161</v>
      </c>
      <c r="Y42" s="132">
        <f t="shared" si="22"/>
        <v>108413678.72921601</v>
      </c>
      <c r="Z42" s="57">
        <f t="shared" si="23"/>
        <v>206.87304049585259</v>
      </c>
      <c r="AA42" s="57"/>
      <c r="AB42" s="132">
        <f t="shared" si="24"/>
        <v>196120.90150199889</v>
      </c>
      <c r="AC42" s="104">
        <f t="shared" si="25"/>
        <v>1.6644576182378217E-3</v>
      </c>
      <c r="AD42" s="132">
        <f t="shared" si="26"/>
        <v>-326796.19681999838</v>
      </c>
      <c r="AE42" s="104">
        <f t="shared" si="27"/>
        <v>-3.0143446901772855E-3</v>
      </c>
      <c r="AF42" s="57"/>
      <c r="AG42" s="132">
        <f t="shared" si="28"/>
        <v>1913421.492368002</v>
      </c>
      <c r="AH42" s="104">
        <f t="shared" si="29"/>
        <v>1.6239008466109067E-2</v>
      </c>
      <c r="AI42" s="132">
        <f t="shared" si="30"/>
        <v>247573.67595699974</v>
      </c>
      <c r="AJ42" s="104">
        <f t="shared" si="31"/>
        <v>2.1633072206166848E-3</v>
      </c>
      <c r="AL42" s="95">
        <f t="shared" si="16"/>
        <v>243.24855290631771</v>
      </c>
      <c r="AN42" s="95">
        <f t="shared" si="17"/>
        <v>207.3454561512597</v>
      </c>
      <c r="AO42" s="95">
        <f t="shared" si="18"/>
        <v>245.78009853835891</v>
      </c>
      <c r="AQ42" s="95">
        <f t="shared" si="19"/>
        <v>270.10888426274204</v>
      </c>
    </row>
    <row r="43" spans="1:43" x14ac:dyDescent="0.2">
      <c r="A43" s="15" t="s">
        <v>241</v>
      </c>
      <c r="C43" s="132">
        <f>VLOOKUP(A43,Analysed!$B$8:$DD$406,2,FALSE)*1000000</f>
        <v>3023788.5295389998</v>
      </c>
      <c r="D43" s="133">
        <f t="shared" si="12"/>
        <v>46.537722655467483</v>
      </c>
      <c r="E43" s="132">
        <f>VLOOKUP(A43,Analysed!$B$8:$DD$406,11,FALSE)*1000000</f>
        <v>2923311.0747919995</v>
      </c>
      <c r="F43" s="133">
        <f t="shared" si="13"/>
        <v>44.991320889449781</v>
      </c>
      <c r="H43" s="132">
        <f>VLOOKUP(A43,Analysed!$B$8:$DD$406,4,FALSE)*1000000</f>
        <v>291348.5644059999</v>
      </c>
      <c r="I43" s="104">
        <f>VLOOKUP(A43,Analysed!$B$8:$DD$406,5,FALSE)</f>
        <v>9.6352162712389888E-2</v>
      </c>
      <c r="J43" s="132">
        <f>VLOOKUP(A43,Analysed!$B$8:$DD$406,13,FALSE)*1000000</f>
        <v>132671.98678900048</v>
      </c>
      <c r="K43" s="104">
        <f>VLOOKUP(A43,Analysed!$B$8:$DD$406,14,FALSE)</f>
        <v>4.5384149477982055E-2</v>
      </c>
      <c r="L43" s="104"/>
      <c r="M43" s="9">
        <f>VLOOKUP(A43,Analysed!$B$8:$DD$406,56,FALSE)*1000000</f>
        <v>336310.35894200025</v>
      </c>
      <c r="N43" s="104">
        <f>VLOOKUP(A43,Analysed!$B$8:$DD$406,57,FALSE)</f>
        <v>0.11122152083607294</v>
      </c>
      <c r="O43" s="147">
        <f t="shared" si="14"/>
        <v>5.1759962899884613</v>
      </c>
      <c r="P43" s="115">
        <f>VLOOKUP(A43,Analysed!$B$8:$DD$406,77,FALSE)*1000000</f>
        <v>142765.19333600035</v>
      </c>
      <c r="Q43" s="104">
        <f>VLOOKUP(A43,Analysed!$B$8:$DD$406,78,FALSE)</f>
        <v>4.7133402161401584E-2</v>
      </c>
      <c r="R43" s="95">
        <f t="shared" si="15"/>
        <v>2.1972326792766501</v>
      </c>
      <c r="S43" s="132">
        <f>VLOOKUP(A43,Analysed!$B$8:$DD$406,107,FALSE)</f>
        <v>64975</v>
      </c>
      <c r="T43" t="s">
        <v>142</v>
      </c>
      <c r="U43" t="s">
        <v>159</v>
      </c>
      <c r="V43" s="132">
        <f t="shared" si="20"/>
        <v>1446072</v>
      </c>
      <c r="W43" s="132">
        <f>VLOOKUP(U43,Analysed!$B$8:$DD$406,2,FALSE)*1000000</f>
        <v>282174294.98098701</v>
      </c>
      <c r="X43" s="57">
        <f t="shared" si="21"/>
        <v>195.13156674148107</v>
      </c>
      <c r="Y43" s="132">
        <f t="shared" si="22"/>
        <v>260208312.73433504</v>
      </c>
      <c r="Z43" s="57">
        <f t="shared" si="23"/>
        <v>179.94146400340719</v>
      </c>
      <c r="AA43" s="57"/>
      <c r="AB43" s="132">
        <f t="shared" si="24"/>
        <v>-848024.99796899152</v>
      </c>
      <c r="AC43" s="104">
        <f t="shared" si="25"/>
        <v>-3.0053233517465926E-3</v>
      </c>
      <c r="AD43" s="132">
        <f t="shared" si="26"/>
        <v>-1136615.2829509701</v>
      </c>
      <c r="AE43" s="104">
        <f t="shared" si="27"/>
        <v>-4.3680975100569546E-3</v>
      </c>
      <c r="AF43" s="57"/>
      <c r="AG43" s="132">
        <f t="shared" si="28"/>
        <v>4556181.7326330356</v>
      </c>
      <c r="AH43" s="104">
        <f t="shared" si="29"/>
        <v>1.6146693067630533E-2</v>
      </c>
      <c r="AI43" s="132">
        <f t="shared" si="30"/>
        <v>585834.40641399415</v>
      </c>
      <c r="AJ43" s="104">
        <f t="shared" si="31"/>
        <v>2.1318608129355719E-3</v>
      </c>
      <c r="AL43" s="95">
        <f t="shared" si="16"/>
        <v>224.93278489285697</v>
      </c>
      <c r="AN43" s="95">
        <f t="shared" si="17"/>
        <v>180.34658519129687</v>
      </c>
      <c r="AO43" s="95">
        <f t="shared" si="18"/>
        <v>227.5351387600233</v>
      </c>
      <c r="AQ43" s="95">
        <f t="shared" si="19"/>
        <v>249.99601520291759</v>
      </c>
    </row>
    <row r="44" spans="1:43" x14ac:dyDescent="0.2">
      <c r="A44" s="15" t="s">
        <v>244</v>
      </c>
      <c r="C44" s="132">
        <f>VLOOKUP(A44,Analysed!$B$8:$DD$406,2,FALSE)*1000000</f>
        <v>2885630.251718</v>
      </c>
      <c r="D44" s="133">
        <f t="shared" si="12"/>
        <v>37.205134756549768</v>
      </c>
      <c r="E44" s="132">
        <f>VLOOKUP(A44,Analysed!$B$8:$DD$406,11,FALSE)*1000000</f>
        <v>2766502.2441130001</v>
      </c>
      <c r="F44" s="133">
        <f t="shared" si="13"/>
        <v>35.669188294391439</v>
      </c>
      <c r="H44" s="132">
        <f>VLOOKUP(A44,Analysed!$B$8:$DD$406,4,FALSE)*1000000</f>
        <v>794333.80342599994</v>
      </c>
      <c r="I44" s="104">
        <f>VLOOKUP(A44,Analysed!$B$8:$DD$406,5,FALSE)</f>
        <v>0.27527220542308989</v>
      </c>
      <c r="J44" s="132">
        <f>VLOOKUP(A44,Analysed!$B$8:$DD$406,13,FALSE)*1000000</f>
        <v>251372.60787600014</v>
      </c>
      <c r="K44" s="104">
        <f>VLOOKUP(A44,Analysed!$B$8:$DD$406,14,FALSE)</f>
        <v>9.0862969083401399E-2</v>
      </c>
      <c r="L44" s="104"/>
      <c r="M44" s="9">
        <f>VLOOKUP(A44,Analysed!$B$8:$DD$406,56,FALSE)*1000000</f>
        <v>1075567.6795359999</v>
      </c>
      <c r="N44" s="104">
        <f>VLOOKUP(A44,Analysed!$B$8:$DD$406,57,FALSE)</f>
        <v>0.37273232732975603</v>
      </c>
      <c r="O44" s="147">
        <f t="shared" si="14"/>
        <v>13.867556466425992</v>
      </c>
      <c r="P44" s="115">
        <f>VLOOKUP(A44,Analysed!$B$8:$DD$406,77,FALSE)*1000000</f>
        <v>322178.77406299999</v>
      </c>
      <c r="Q44" s="104">
        <f>VLOOKUP(A44,Analysed!$B$8:$DD$406,78,FALSE)</f>
        <v>0.1114987454161049</v>
      </c>
      <c r="R44" s="95">
        <f t="shared" si="15"/>
        <v>4.1539295263408968</v>
      </c>
      <c r="S44" s="132">
        <f>VLOOKUP(A44,Analysed!$B$8:$DD$406,107,FALSE)</f>
        <v>77560</v>
      </c>
      <c r="T44" t="s">
        <v>142</v>
      </c>
      <c r="U44" t="s">
        <v>159</v>
      </c>
      <c r="V44" s="132">
        <f t="shared" si="20"/>
        <v>1446072</v>
      </c>
      <c r="W44" s="132">
        <f>VLOOKUP(U44,Analysed!$B$8:$DD$406,2,FALSE)*1000000</f>
        <v>282174294.98098701</v>
      </c>
      <c r="X44" s="57">
        <f t="shared" si="21"/>
        <v>195.13156674148107</v>
      </c>
      <c r="Y44" s="132">
        <f t="shared" si="22"/>
        <v>260208312.73433504</v>
      </c>
      <c r="Z44" s="57">
        <f t="shared" si="23"/>
        <v>179.94146400340719</v>
      </c>
      <c r="AA44" s="57"/>
      <c r="AB44" s="132">
        <f t="shared" si="24"/>
        <v>-848024.99796899152</v>
      </c>
      <c r="AC44" s="104">
        <f t="shared" si="25"/>
        <v>-3.0053233517465926E-3</v>
      </c>
      <c r="AD44" s="132">
        <f t="shared" si="26"/>
        <v>-1136615.2829509701</v>
      </c>
      <c r="AE44" s="104">
        <f t="shared" si="27"/>
        <v>-4.3680975100569546E-3</v>
      </c>
      <c r="AF44" s="57"/>
      <c r="AG44" s="132">
        <f t="shared" si="28"/>
        <v>4556181.7326330356</v>
      </c>
      <c r="AH44" s="104">
        <f t="shared" si="29"/>
        <v>1.6146693067630533E-2</v>
      </c>
      <c r="AI44" s="132">
        <f t="shared" si="30"/>
        <v>585834.40641399415</v>
      </c>
      <c r="AJ44" s="104">
        <f t="shared" si="31"/>
        <v>2.1318608129355719E-3</v>
      </c>
      <c r="AL44" s="95">
        <f t="shared" si="16"/>
        <v>215.61065229779862</v>
      </c>
      <c r="AN44" s="95">
        <f t="shared" si="17"/>
        <v>180.34658519129687</v>
      </c>
      <c r="AO44" s="95">
        <f t="shared" si="18"/>
        <v>220.1697030120292</v>
      </c>
      <c r="AQ44" s="95">
        <f t="shared" si="19"/>
        <v>249.35498748043739</v>
      </c>
    </row>
    <row r="45" spans="1:43" x14ac:dyDescent="0.2">
      <c r="A45" s="15" t="s">
        <v>247</v>
      </c>
      <c r="C45" s="132">
        <f>VLOOKUP(A45,Analysed!$B$8:$DD$406,2,FALSE)*1000000</f>
        <v>3593210.523449</v>
      </c>
      <c r="D45" s="133">
        <f t="shared" si="12"/>
        <v>42.060781742136747</v>
      </c>
      <c r="E45" s="132">
        <f>VLOOKUP(A45,Analysed!$B$8:$DD$406,11,FALSE)*1000000</f>
        <v>3644152.1662949994</v>
      </c>
      <c r="F45" s="133">
        <f t="shared" si="13"/>
        <v>42.657085606702637</v>
      </c>
      <c r="H45" s="132">
        <f>VLOOKUP(A45,Analysed!$B$8:$DD$406,4,FALSE)*1000000</f>
        <v>1272960.8673030001</v>
      </c>
      <c r="I45" s="104">
        <f>VLOOKUP(A45,Analysed!$B$8:$DD$406,5,FALSE)</f>
        <v>0.35426837893181062</v>
      </c>
      <c r="J45" s="132">
        <f>VLOOKUP(A45,Analysed!$B$8:$DD$406,13,FALSE)*1000000</f>
        <v>376250.09837499988</v>
      </c>
      <c r="K45" s="104">
        <f>VLOOKUP(A45,Analysed!$B$8:$DD$406,14,FALSE)</f>
        <v>0.10324763654354545</v>
      </c>
      <c r="L45" s="104"/>
      <c r="M45" s="9">
        <f>VLOOKUP(A45,Analysed!$B$8:$DD$406,56,FALSE)*1000000</f>
        <v>1583822.2342450004</v>
      </c>
      <c r="N45" s="104">
        <f>VLOOKUP(A45,Analysed!$B$8:$DD$406,57,FALSE)</f>
        <v>0.44078192021010321</v>
      </c>
      <c r="O45" s="147">
        <f t="shared" si="14"/>
        <v>18.539632141837085</v>
      </c>
      <c r="P45" s="115">
        <f>VLOOKUP(A45,Analysed!$B$8:$DD$406,77,FALSE)*1000000</f>
        <v>454630.61344100052</v>
      </c>
      <c r="Q45" s="104">
        <f>VLOOKUP(A45,Analysed!$B$8:$DD$406,78,FALSE)</f>
        <v>0.12024617688505138</v>
      </c>
      <c r="R45" s="95">
        <f t="shared" si="15"/>
        <v>5.3217363359163814</v>
      </c>
      <c r="S45" s="132">
        <f>VLOOKUP(A45,Analysed!$B$8:$DD$406,107,FALSE)</f>
        <v>85429</v>
      </c>
      <c r="T45" t="s">
        <v>109</v>
      </c>
      <c r="U45" t="s">
        <v>160</v>
      </c>
      <c r="V45" s="132">
        <f t="shared" si="20"/>
        <v>600886</v>
      </c>
      <c r="W45" s="132">
        <f>VLOOKUP(U45,Analysed!$B$8:$DD$406,2,FALSE)*1000000</f>
        <v>131968756.06006798</v>
      </c>
      <c r="X45" s="57">
        <f t="shared" si="21"/>
        <v>219.62361589397653</v>
      </c>
      <c r="Y45" s="132">
        <f t="shared" si="22"/>
        <v>125042482.51265003</v>
      </c>
      <c r="Z45" s="57">
        <f t="shared" si="23"/>
        <v>208.09684784243606</v>
      </c>
      <c r="AA45" s="57"/>
      <c r="AB45" s="132">
        <f t="shared" si="24"/>
        <v>1575666.3347000028</v>
      </c>
      <c r="AC45" s="104">
        <f t="shared" si="25"/>
        <v>1.1939692255512431E-2</v>
      </c>
      <c r="AD45" s="132">
        <f t="shared" si="26"/>
        <v>40185.058508996008</v>
      </c>
      <c r="AE45" s="104">
        <f t="shared" si="27"/>
        <v>3.2137124680750524E-4</v>
      </c>
      <c r="AF45" s="57"/>
      <c r="AG45" s="132">
        <f t="shared" si="28"/>
        <v>4349336.8409960167</v>
      </c>
      <c r="AH45" s="104">
        <f t="shared" si="29"/>
        <v>3.2957322406042357E-2</v>
      </c>
      <c r="AI45" s="132">
        <f t="shared" si="30"/>
        <v>896307.09205698618</v>
      </c>
      <c r="AJ45" s="104">
        <f t="shared" si="31"/>
        <v>6.8318903576371996E-3</v>
      </c>
      <c r="AL45" s="95">
        <f t="shared" si="16"/>
        <v>250.75393344913869</v>
      </c>
      <c r="AN45" s="95">
        <f t="shared" si="17"/>
        <v>209.58849033711388</v>
      </c>
      <c r="AO45" s="95">
        <f t="shared" si="18"/>
        <v>257.5673122797329</v>
      </c>
      <c r="AQ45" s="95">
        <f t="shared" si="19"/>
        <v>287.46223609494893</v>
      </c>
    </row>
    <row r="46" spans="1:43" x14ac:dyDescent="0.2">
      <c r="A46" s="15" t="s">
        <v>248</v>
      </c>
      <c r="C46" s="132">
        <f>VLOOKUP(A46,Analysed!$B$8:$DD$406,2,FALSE)*1000000</f>
        <v>4423744.9490750004</v>
      </c>
      <c r="D46" s="133">
        <f t="shared" si="12"/>
        <v>52.30002067855623</v>
      </c>
      <c r="E46" s="132">
        <f>VLOOKUP(A46,Analysed!$B$8:$DD$406,11,FALSE)*1000000</f>
        <v>5108539.8319499996</v>
      </c>
      <c r="F46" s="133">
        <f t="shared" si="13"/>
        <v>60.396054004894538</v>
      </c>
      <c r="H46" s="132">
        <f>VLOOKUP(A46,Analysed!$B$8:$DD$406,4,FALSE)*1000000</f>
        <v>737844.72416999948</v>
      </c>
      <c r="I46" s="104">
        <f>VLOOKUP(A46,Analysed!$B$8:$DD$406,5,FALSE)</f>
        <v>0.16679187716829877</v>
      </c>
      <c r="J46" s="132">
        <f>VLOOKUP(A46,Analysed!$B$8:$DD$406,13,FALSE)*1000000</f>
        <v>145459.56241400048</v>
      </c>
      <c r="K46" s="104">
        <f>VLOOKUP(A46,Analysed!$B$8:$DD$406,14,FALSE)</f>
        <v>2.8473804100393317E-2</v>
      </c>
      <c r="L46" s="104"/>
      <c r="M46" s="9">
        <f>VLOOKUP(A46,Analysed!$B$8:$DD$406,56,FALSE)*1000000</f>
        <v>654519.36887200014</v>
      </c>
      <c r="N46" s="104">
        <f>VLOOKUP(A46,Analysed!$B$8:$DD$406,57,FALSE)</f>
        <v>0.14795594601557202</v>
      </c>
      <c r="O46" s="147">
        <f t="shared" si="14"/>
        <v>7.7380990361297659</v>
      </c>
      <c r="P46" s="115">
        <f>VLOOKUP(A46,Analysed!$B$8:$DD$406,77,FALSE)*1000000</f>
        <v>139641.17991699965</v>
      </c>
      <c r="Q46" s="104">
        <f>VLOOKUP(A46,Analysed!$B$8:$DD$406,78,FALSE)</f>
        <v>2.671353504384897E-2</v>
      </c>
      <c r="R46" s="95">
        <f t="shared" si="15"/>
        <v>1.6509171937600451</v>
      </c>
      <c r="S46" s="132">
        <f>VLOOKUP(A46,Analysed!$B$8:$DD$406,107,FALSE)</f>
        <v>84584</v>
      </c>
      <c r="T46" t="s">
        <v>109</v>
      </c>
      <c r="U46" t="s">
        <v>160</v>
      </c>
      <c r="V46" s="132">
        <f t="shared" si="20"/>
        <v>600886</v>
      </c>
      <c r="W46" s="132">
        <f>VLOOKUP(U46,Analysed!$B$8:$DD$406,2,FALSE)*1000000</f>
        <v>131968756.06006798</v>
      </c>
      <c r="X46" s="57">
        <f t="shared" si="21"/>
        <v>219.62361589397653</v>
      </c>
      <c r="Y46" s="132">
        <f t="shared" si="22"/>
        <v>125042482.51265003</v>
      </c>
      <c r="Z46" s="57">
        <f t="shared" si="23"/>
        <v>208.09684784243606</v>
      </c>
      <c r="AA46" s="57"/>
      <c r="AB46" s="132">
        <f t="shared" si="24"/>
        <v>1575666.3347000028</v>
      </c>
      <c r="AC46" s="104">
        <f t="shared" si="25"/>
        <v>1.1939692255512431E-2</v>
      </c>
      <c r="AD46" s="132">
        <f t="shared" si="26"/>
        <v>40185.058508996008</v>
      </c>
      <c r="AE46" s="104">
        <f t="shared" si="27"/>
        <v>3.2137124680750524E-4</v>
      </c>
      <c r="AF46" s="57"/>
      <c r="AG46" s="132">
        <f t="shared" si="28"/>
        <v>4349336.8409960167</v>
      </c>
      <c r="AH46" s="104">
        <f t="shared" si="29"/>
        <v>3.2957322406042357E-2</v>
      </c>
      <c r="AI46" s="132">
        <f t="shared" si="30"/>
        <v>896307.09205698618</v>
      </c>
      <c r="AJ46" s="104">
        <f t="shared" si="31"/>
        <v>6.8318903576371996E-3</v>
      </c>
      <c r="AL46" s="95">
        <f t="shared" si="16"/>
        <v>268.49290184733059</v>
      </c>
      <c r="AN46" s="95">
        <f t="shared" si="17"/>
        <v>209.58849033711388</v>
      </c>
      <c r="AO46" s="95">
        <f t="shared" si="18"/>
        <v>271.63546153576846</v>
      </c>
      <c r="AQ46" s="95">
        <f t="shared" si="19"/>
        <v>286.89994192566115</v>
      </c>
    </row>
    <row r="47" spans="1:43" x14ac:dyDescent="0.2">
      <c r="A47" s="15" t="s">
        <v>296</v>
      </c>
      <c r="C47" s="132">
        <f>VLOOKUP(A47,Analysed!$B$8:$DD$406,2,FALSE)*1000000</f>
        <v>2695480.3577950001</v>
      </c>
      <c r="D47" s="133">
        <f t="shared" si="12"/>
        <v>45.864122744125503</v>
      </c>
      <c r="E47" s="132">
        <f>VLOOKUP(A47,Analysed!$B$8:$DD$406,11,FALSE)*1000000</f>
        <v>2823025.7328129997</v>
      </c>
      <c r="F47" s="133">
        <f t="shared" si="13"/>
        <v>48.03433211640094</v>
      </c>
      <c r="H47" s="132">
        <f>VLOOKUP(A47,Analysed!$B$8:$DD$406,4,FALSE)*1000000</f>
        <v>447644.80051499954</v>
      </c>
      <c r="I47" s="104">
        <f>VLOOKUP(A47,Analysed!$B$8:$DD$406,5,FALSE)</f>
        <v>0.16607236599608877</v>
      </c>
      <c r="J47" s="132">
        <f>VLOOKUP(A47,Analysed!$B$8:$DD$406,13,FALSE)*1000000</f>
        <v>138401.521649</v>
      </c>
      <c r="K47" s="104">
        <f>VLOOKUP(A47,Analysed!$B$8:$DD$406,14,FALSE)</f>
        <v>4.902595114182328E-2</v>
      </c>
      <c r="L47" s="104"/>
      <c r="M47" s="9">
        <f>VLOOKUP(A47,Analysed!$B$8:$DD$406,56,FALSE)*1000000</f>
        <v>469902.17209099949</v>
      </c>
      <c r="N47" s="104">
        <f>VLOOKUP(A47,Analysed!$B$8:$DD$406,57,FALSE)</f>
        <v>0.17432965917636897</v>
      </c>
      <c r="O47" s="147">
        <f t="shared" si="14"/>
        <v>7.9954768864065526</v>
      </c>
      <c r="P47" s="115">
        <f>VLOOKUP(A47,Analysed!$B$8:$DD$406,77,FALSE)*1000000</f>
        <v>142530.35343900012</v>
      </c>
      <c r="Q47" s="104">
        <f>VLOOKUP(A47,Analysed!$B$8:$DD$406,78,FALSE)</f>
        <v>4.9119845001555695E-2</v>
      </c>
      <c r="R47" s="95">
        <f t="shared" si="15"/>
        <v>2.4251816957172774</v>
      </c>
      <c r="S47" s="132">
        <f>VLOOKUP(A47,Analysed!$B$8:$DD$406,107,FALSE)</f>
        <v>58771</v>
      </c>
      <c r="T47" t="s">
        <v>51</v>
      </c>
      <c r="U47" t="s">
        <v>164</v>
      </c>
      <c r="V47" s="132">
        <f t="shared" si="20"/>
        <v>1181254</v>
      </c>
      <c r="W47" s="132">
        <f>VLOOKUP(U47,Analysed!$B$8:$DD$406,2,FALSE)*1000000</f>
        <v>321560390.16375297</v>
      </c>
      <c r="X47" s="57">
        <f t="shared" si="21"/>
        <v>272.21951431593288</v>
      </c>
      <c r="Y47" s="132">
        <f t="shared" si="22"/>
        <v>306242540.093844</v>
      </c>
      <c r="Z47" s="57">
        <f t="shared" si="23"/>
        <v>259.25206610419434</v>
      </c>
      <c r="AA47" s="57"/>
      <c r="AB47" s="132">
        <f t="shared" si="24"/>
        <v>4832665.843802033</v>
      </c>
      <c r="AC47" s="104">
        <f t="shared" si="25"/>
        <v>1.5028797052214743E-2</v>
      </c>
      <c r="AD47" s="132">
        <f t="shared" si="26"/>
        <v>392691.01531198202</v>
      </c>
      <c r="AE47" s="104">
        <f t="shared" si="27"/>
        <v>1.2822876116154438E-3</v>
      </c>
      <c r="AF47" s="57"/>
      <c r="AG47" s="132">
        <f t="shared" si="28"/>
        <v>2411788.3323390288</v>
      </c>
      <c r="AH47" s="104">
        <f t="shared" si="29"/>
        <v>7.5002655989776538E-3</v>
      </c>
      <c r="AI47" s="132">
        <f t="shared" si="30"/>
        <v>-98596.20801699975</v>
      </c>
      <c r="AJ47" s="104">
        <f t="shared" si="31"/>
        <v>-3.1109748381968227E-4</v>
      </c>
      <c r="AL47" s="95">
        <f t="shared" si="16"/>
        <v>307.28639822059529</v>
      </c>
      <c r="AN47" s="95">
        <f t="shared" si="17"/>
        <v>259.16859869750874</v>
      </c>
      <c r="AO47" s="95">
        <f t="shared" si="18"/>
        <v>309.62811250962699</v>
      </c>
      <c r="AQ47" s="95">
        <f t="shared" si="19"/>
        <v>328.12083260505915</v>
      </c>
    </row>
    <row r="48" spans="1:43" x14ac:dyDescent="0.2">
      <c r="A48" s="15" t="s">
        <v>304</v>
      </c>
      <c r="C48" s="132">
        <f>VLOOKUP(A48,Analysed!$B$8:$DD$406,2,FALSE)*1000000</f>
        <v>3327418.9758410002</v>
      </c>
      <c r="D48" s="133">
        <f t="shared" si="12"/>
        <v>39.027187462215139</v>
      </c>
      <c r="E48" s="132">
        <f>VLOOKUP(A48,Analysed!$B$8:$DD$406,11,FALSE)*1000000</f>
        <v>3556575.7809919999</v>
      </c>
      <c r="F48" s="133">
        <f t="shared" si="13"/>
        <v>41.7149600745024</v>
      </c>
      <c r="H48" s="132">
        <f>VLOOKUP(A48,Analysed!$B$8:$DD$406,4,FALSE)*1000000</f>
        <v>606975.45196600002</v>
      </c>
      <c r="I48" s="104">
        <f>VLOOKUP(A48,Analysed!$B$8:$DD$406,5,FALSE)</f>
        <v>0.18241629814970561</v>
      </c>
      <c r="J48" s="132">
        <f>VLOOKUP(A48,Analysed!$B$8:$DD$406,13,FALSE)*1000000</f>
        <v>169992.32117100016</v>
      </c>
      <c r="K48" s="104">
        <f>VLOOKUP(A48,Analysed!$B$8:$DD$406,14,FALSE)</f>
        <v>4.7796625641865535E-2</v>
      </c>
      <c r="L48" s="104"/>
      <c r="M48" s="9">
        <f>VLOOKUP(A48,Analysed!$B$8:$DD$406,56,FALSE)*1000000</f>
        <v>697897.27621699928</v>
      </c>
      <c r="N48" s="104">
        <f>VLOOKUP(A48,Analysed!$B$8:$DD$406,57,FALSE)</f>
        <v>0.20974132842426516</v>
      </c>
      <c r="O48" s="147">
        <f t="shared" si="14"/>
        <v>8.1856141429878289</v>
      </c>
      <c r="P48" s="115">
        <f>VLOOKUP(A48,Analysed!$B$8:$DD$406,77,FALSE)*1000000</f>
        <v>190497.95112399969</v>
      </c>
      <c r="Q48" s="104">
        <f>VLOOKUP(A48,Analysed!$B$8:$DD$406,78,FALSE)</f>
        <v>5.1539230136758554E-2</v>
      </c>
      <c r="R48" s="95">
        <f t="shared" si="15"/>
        <v>2.2343441879918799</v>
      </c>
      <c r="S48" s="132">
        <f>VLOOKUP(A48,Analysed!$B$8:$DD$406,107,FALSE)</f>
        <v>85259</v>
      </c>
      <c r="T48" t="s">
        <v>118</v>
      </c>
      <c r="U48" t="s">
        <v>165</v>
      </c>
      <c r="V48" s="132">
        <f t="shared" si="20"/>
        <v>659918</v>
      </c>
      <c r="W48" s="132">
        <f>VLOOKUP(U48,Analysed!$B$8:$DD$406,2,FALSE)*1000000</f>
        <v>103647621.167595</v>
      </c>
      <c r="X48" s="57">
        <f t="shared" si="21"/>
        <v>157.06136393854237</v>
      </c>
      <c r="Y48" s="132">
        <f t="shared" si="22"/>
        <v>98394316.553773001</v>
      </c>
      <c r="Z48" s="57">
        <f t="shared" si="23"/>
        <v>149.10082245638549</v>
      </c>
      <c r="AA48" s="57"/>
      <c r="AB48" s="132">
        <f t="shared" si="24"/>
        <v>2633414.705274987</v>
      </c>
      <c r="AC48" s="104">
        <f t="shared" si="25"/>
        <v>2.5407382008476941E-2</v>
      </c>
      <c r="AD48" s="132">
        <f t="shared" si="26"/>
        <v>414548.72753601533</v>
      </c>
      <c r="AE48" s="104">
        <f t="shared" si="27"/>
        <v>4.2131369174098826E-3</v>
      </c>
      <c r="AF48" s="57"/>
      <c r="AG48" s="132">
        <f t="shared" si="28"/>
        <v>2972230.0267219879</v>
      </c>
      <c r="AH48" s="104">
        <f t="shared" si="29"/>
        <v>2.8676297567080518E-2</v>
      </c>
      <c r="AI48" s="132">
        <f t="shared" si="30"/>
        <v>579838.26019500382</v>
      </c>
      <c r="AJ48" s="104">
        <f t="shared" si="31"/>
        <v>5.5530396185618077E-3</v>
      </c>
      <c r="AL48" s="95">
        <f t="shared" si="16"/>
        <v>190.81578253088787</v>
      </c>
      <c r="AN48" s="95">
        <f t="shared" si="17"/>
        <v>149.97947444071536</v>
      </c>
      <c r="AO48" s="95">
        <f t="shared" si="18"/>
        <v>193.92877870320967</v>
      </c>
      <c r="AQ48" s="95">
        <f t="shared" si="19"/>
        <v>208.77810395233848</v>
      </c>
    </row>
    <row r="49" spans="1:43" x14ac:dyDescent="0.2">
      <c r="A49" s="15" t="s">
        <v>306</v>
      </c>
      <c r="C49" s="132">
        <f>VLOOKUP(A49,Analysed!$B$8:$DD$406,2,FALSE)*1000000</f>
        <v>2379771.9427140001</v>
      </c>
      <c r="D49" s="133">
        <f t="shared" si="12"/>
        <v>48.385083415622972</v>
      </c>
      <c r="E49" s="132">
        <f>VLOOKUP(A49,Analysed!$B$8:$DD$406,11,FALSE)*1000000</f>
        <v>2624623.9078680007</v>
      </c>
      <c r="F49" s="133">
        <f t="shared" si="13"/>
        <v>53.363368328480817</v>
      </c>
      <c r="H49" s="132">
        <f>VLOOKUP(A49,Analysed!$B$8:$DD$406,4,FALSE)*1000000</f>
        <v>538421.49660300009</v>
      </c>
      <c r="I49" s="104">
        <f>VLOOKUP(A49,Analysed!$B$8:$DD$406,5,FALSE)</f>
        <v>0.22624919931989776</v>
      </c>
      <c r="J49" s="132">
        <f>VLOOKUP(A49,Analysed!$B$8:$DD$406,13,FALSE)*1000000</f>
        <v>128351.07718199934</v>
      </c>
      <c r="K49" s="104">
        <f>VLOOKUP(A49,Analysed!$B$8:$DD$406,14,FALSE)</f>
        <v>4.8902654889804678E-2</v>
      </c>
      <c r="L49" s="104"/>
      <c r="M49" s="9">
        <f>VLOOKUP(A49,Analysed!$B$8:$DD$406,56,FALSE)*1000000</f>
        <v>568351.65347199992</v>
      </c>
      <c r="N49" s="104">
        <f>VLOOKUP(A49,Analysed!$B$8:$DD$406,57,FALSE)</f>
        <v>0.23882610063207393</v>
      </c>
      <c r="O49" s="147">
        <f t="shared" si="14"/>
        <v>11.555620800910864</v>
      </c>
      <c r="P49" s="115">
        <f>VLOOKUP(A49,Analysed!$B$8:$DD$406,77,FALSE)*1000000</f>
        <v>134418.74801299968</v>
      </c>
      <c r="Q49" s="104">
        <f>VLOOKUP(A49,Analysed!$B$8:$DD$406,78,FALSE)</f>
        <v>4.9623098908545653E-2</v>
      </c>
      <c r="R49" s="95">
        <f t="shared" si="15"/>
        <v>2.7329771473039948</v>
      </c>
      <c r="S49" s="132">
        <f>VLOOKUP(A49,Analysed!$B$8:$DD$406,107,FALSE)</f>
        <v>49184</v>
      </c>
      <c r="T49" t="s">
        <v>118</v>
      </c>
      <c r="U49" t="s">
        <v>165</v>
      </c>
      <c r="V49" s="132">
        <f t="shared" si="20"/>
        <v>659918</v>
      </c>
      <c r="W49" s="132">
        <f>VLOOKUP(U49,Analysed!$B$8:$DD$406,2,FALSE)*1000000</f>
        <v>103647621.167595</v>
      </c>
      <c r="X49" s="57">
        <f t="shared" si="21"/>
        <v>157.06136393854237</v>
      </c>
      <c r="Y49" s="132">
        <f t="shared" si="22"/>
        <v>98394316.553773001</v>
      </c>
      <c r="Z49" s="57">
        <f t="shared" si="23"/>
        <v>149.10082245638549</v>
      </c>
      <c r="AA49" s="57"/>
      <c r="AB49" s="132">
        <f t="shared" si="24"/>
        <v>2633414.705274987</v>
      </c>
      <c r="AC49" s="104">
        <f t="shared" si="25"/>
        <v>2.5407382008476941E-2</v>
      </c>
      <c r="AD49" s="132">
        <f t="shared" si="26"/>
        <v>414548.72753601533</v>
      </c>
      <c r="AE49" s="104">
        <f t="shared" si="27"/>
        <v>4.2131369174098826E-3</v>
      </c>
      <c r="AF49" s="57"/>
      <c r="AG49" s="132">
        <f t="shared" si="28"/>
        <v>2972230.0267219879</v>
      </c>
      <c r="AH49" s="104">
        <f t="shared" si="29"/>
        <v>2.8676297567080518E-2</v>
      </c>
      <c r="AI49" s="132">
        <f t="shared" si="30"/>
        <v>579838.26019500382</v>
      </c>
      <c r="AJ49" s="104">
        <f t="shared" si="31"/>
        <v>5.5530396185618077E-3</v>
      </c>
      <c r="AL49" s="95">
        <f t="shared" si="16"/>
        <v>202.4641907848663</v>
      </c>
      <c r="AN49" s="95">
        <f t="shared" si="17"/>
        <v>149.97947444071536</v>
      </c>
      <c r="AO49" s="95">
        <f t="shared" si="18"/>
        <v>206.07581991650017</v>
      </c>
      <c r="AQ49" s="95">
        <f t="shared" si="19"/>
        <v>221.50600656366936</v>
      </c>
    </row>
    <row r="50" spans="1:43" x14ac:dyDescent="0.2">
      <c r="A50" s="15" t="s">
        <v>335</v>
      </c>
      <c r="C50" s="132">
        <f>VLOOKUP(A50,Analysed!$B$8:$DD$406,2,FALSE)*1000000</f>
        <v>3958442.172454</v>
      </c>
      <c r="D50" s="133">
        <f t="shared" si="12"/>
        <v>49.139621034746447</v>
      </c>
      <c r="E50" s="132">
        <f>VLOOKUP(A50,Analysed!$B$8:$DD$406,11,FALSE)*1000000</f>
        <v>4372414.9061289998</v>
      </c>
      <c r="F50" s="133">
        <f t="shared" si="13"/>
        <v>54.278628342486499</v>
      </c>
      <c r="H50" s="132">
        <f>VLOOKUP(A50,Analysed!$B$8:$DD$406,4,FALSE)*1000000</f>
        <v>909670.36831700068</v>
      </c>
      <c r="I50" s="104">
        <f>VLOOKUP(A50,Analysed!$B$8:$DD$406,5,FALSE)</f>
        <v>0.2298051427016449</v>
      </c>
      <c r="J50" s="132">
        <f>VLOOKUP(A50,Analysed!$B$8:$DD$406,13,FALSE)*1000000</f>
        <v>214341.19562500075</v>
      </c>
      <c r="K50" s="104">
        <f>VLOOKUP(A50,Analysed!$B$8:$DD$406,14,FALSE)</f>
        <v>4.9021238886673271E-2</v>
      </c>
      <c r="L50" s="104"/>
      <c r="M50" s="9">
        <f>VLOOKUP(A50,Analysed!$B$8:$DD$406,56,FALSE)*1000000</f>
        <v>898650.46237899945</v>
      </c>
      <c r="N50" s="104">
        <f>VLOOKUP(A50,Analysed!$B$8:$DD$406,57,FALSE)</f>
        <v>0.2270212430113358</v>
      </c>
      <c r="O50" s="147">
        <f t="shared" si="14"/>
        <v>11.15573784841412</v>
      </c>
      <c r="P50" s="115">
        <f>VLOOKUP(A50,Analysed!$B$8:$DD$406,77,FALSE)*1000000</f>
        <v>209522.70566100138</v>
      </c>
      <c r="Q50" s="104">
        <f>VLOOKUP(A50,Analysed!$B$8:$DD$406,78,FALSE)</f>
        <v>4.6852608515003204E-2</v>
      </c>
      <c r="R50" s="95">
        <f t="shared" si="15"/>
        <v>2.6009894564086822</v>
      </c>
      <c r="S50" s="132">
        <f>VLOOKUP(A50,Analysed!$B$8:$DD$406,107,FALSE)</f>
        <v>80555</v>
      </c>
      <c r="T50" t="s">
        <v>122</v>
      </c>
      <c r="U50" t="s">
        <v>169</v>
      </c>
      <c r="V50" s="132">
        <f t="shared" si="20"/>
        <v>708646</v>
      </c>
      <c r="W50" s="132">
        <f>VLOOKUP(U50,Analysed!$B$8:$DD$406,2,FALSE)*1000000</f>
        <v>162737918.54744199</v>
      </c>
      <c r="X50" s="57">
        <f t="shared" si="21"/>
        <v>229.6462811438179</v>
      </c>
      <c r="Y50" s="132">
        <f t="shared" si="22"/>
        <v>154470996.00030699</v>
      </c>
      <c r="Z50" s="57">
        <f t="shared" si="23"/>
        <v>217.98048108689952</v>
      </c>
      <c r="AA50" s="57"/>
      <c r="AB50" s="132">
        <f t="shared" si="24"/>
        <v>2160519.0567600233</v>
      </c>
      <c r="AC50" s="104">
        <f t="shared" si="25"/>
        <v>1.3276064214439245E-2</v>
      </c>
      <c r="AD50" s="132">
        <f t="shared" si="26"/>
        <v>115721.91051899949</v>
      </c>
      <c r="AE50" s="104">
        <f t="shared" si="27"/>
        <v>7.4914976607498216E-4</v>
      </c>
      <c r="AF50" s="57"/>
      <c r="AG50" s="132">
        <f t="shared" si="28"/>
        <v>3763452.8055680222</v>
      </c>
      <c r="AH50" s="104">
        <f t="shared" si="29"/>
        <v>2.3125850687778619E-2</v>
      </c>
      <c r="AI50" s="132">
        <f t="shared" si="30"/>
        <v>661605.53637399746</v>
      </c>
      <c r="AJ50" s="104">
        <f t="shared" si="31"/>
        <v>4.1210545942898203E-3</v>
      </c>
      <c r="AL50" s="95">
        <f t="shared" si="16"/>
        <v>272.259109429386</v>
      </c>
      <c r="AN50" s="95">
        <f t="shared" si="17"/>
        <v>218.91410032185462</v>
      </c>
      <c r="AO50" s="95">
        <f t="shared" si="18"/>
        <v>275.79371812074982</v>
      </c>
      <c r="AQ50" s="95">
        <f t="shared" si="19"/>
        <v>295.25240563571401</v>
      </c>
    </row>
    <row r="51" spans="1:43" x14ac:dyDescent="0.2">
      <c r="A51" s="15" t="s">
        <v>339</v>
      </c>
      <c r="C51" s="132">
        <f>VLOOKUP(A51,Analysed!$B$8:$DD$406,2,FALSE)*1000000</f>
        <v>3763996.823969</v>
      </c>
      <c r="D51" s="133">
        <f t="shared" si="12"/>
        <v>40.712984294217542</v>
      </c>
      <c r="E51" s="132">
        <f>VLOOKUP(A51,Analysed!$B$8:$DD$406,11,FALSE)*1000000</f>
        <v>3900032.6735709999</v>
      </c>
      <c r="F51" s="133">
        <f t="shared" si="13"/>
        <v>42.18440567614546</v>
      </c>
      <c r="H51" s="132">
        <f>VLOOKUP(A51,Analysed!$B$8:$DD$406,4,FALSE)*1000000</f>
        <v>983773.94433199998</v>
      </c>
      <c r="I51" s="104">
        <f>VLOOKUP(A51,Analysed!$B$8:$DD$406,5,FALSE)</f>
        <v>0.26136418024249169</v>
      </c>
      <c r="J51" s="132">
        <f>VLOOKUP(A51,Analysed!$B$8:$DD$406,13,FALSE)*1000000</f>
        <v>291313.25732200028</v>
      </c>
      <c r="K51" s="104">
        <f>VLOOKUP(A51,Analysed!$B$8:$DD$406,14,FALSE)</f>
        <v>7.4695081222297607E-2</v>
      </c>
      <c r="L51" s="104"/>
      <c r="M51" s="9">
        <f>VLOOKUP(A51,Analysed!$B$8:$DD$406,56,FALSE)*1000000</f>
        <v>949265.15738400014</v>
      </c>
      <c r="N51" s="104">
        <f>VLOOKUP(A51,Analysed!$B$8:$DD$406,57,FALSE)</f>
        <v>0.25219605695177871</v>
      </c>
      <c r="O51" s="147">
        <f t="shared" si="14"/>
        <v>10.267654105741359</v>
      </c>
      <c r="P51" s="115">
        <f>VLOOKUP(A51,Analysed!$B$8:$DD$406,77,FALSE)*1000000</f>
        <v>282645.98265000008</v>
      </c>
      <c r="Q51" s="104">
        <f>VLOOKUP(A51,Analysed!$B$8:$DD$406,78,FALSE)</f>
        <v>6.9911317970290224E-2</v>
      </c>
      <c r="R51" s="95">
        <f t="shared" si="15"/>
        <v>3.0572186934841872</v>
      </c>
      <c r="S51" s="132">
        <f>VLOOKUP(A51,Analysed!$B$8:$DD$406,107,FALSE)</f>
        <v>92452</v>
      </c>
      <c r="T51" t="s">
        <v>122</v>
      </c>
      <c r="U51" t="s">
        <v>169</v>
      </c>
      <c r="V51" s="132">
        <f t="shared" si="20"/>
        <v>708646</v>
      </c>
      <c r="W51" s="132">
        <f>VLOOKUP(U51,Analysed!$B$8:$DD$406,2,FALSE)*1000000</f>
        <v>162737918.54744199</v>
      </c>
      <c r="X51" s="57">
        <f t="shared" si="21"/>
        <v>229.6462811438179</v>
      </c>
      <c r="Y51" s="132">
        <f t="shared" si="22"/>
        <v>154470996.00030699</v>
      </c>
      <c r="Z51" s="57">
        <f t="shared" si="23"/>
        <v>217.98048108689952</v>
      </c>
      <c r="AA51" s="57"/>
      <c r="AB51" s="132">
        <f t="shared" si="24"/>
        <v>2160519.0567600233</v>
      </c>
      <c r="AC51" s="104">
        <f t="shared" si="25"/>
        <v>1.3276064214439245E-2</v>
      </c>
      <c r="AD51" s="132">
        <f t="shared" si="26"/>
        <v>115721.91051899949</v>
      </c>
      <c r="AE51" s="104">
        <f t="shared" si="27"/>
        <v>7.4914976607498216E-4</v>
      </c>
      <c r="AF51" s="57"/>
      <c r="AG51" s="132">
        <f t="shared" si="28"/>
        <v>3763452.8055680222</v>
      </c>
      <c r="AH51" s="104">
        <f t="shared" si="29"/>
        <v>2.3125850687778619E-2</v>
      </c>
      <c r="AI51" s="132">
        <f t="shared" si="30"/>
        <v>661605.53637399746</v>
      </c>
      <c r="AJ51" s="104">
        <f t="shared" si="31"/>
        <v>4.1210545942898203E-3</v>
      </c>
      <c r="AL51" s="95">
        <f t="shared" si="16"/>
        <v>260.16488676304499</v>
      </c>
      <c r="AN51" s="95">
        <f t="shared" si="17"/>
        <v>218.91410032185462</v>
      </c>
      <c r="AO51" s="95">
        <f t="shared" si="18"/>
        <v>264.15572469148424</v>
      </c>
      <c r="AQ51" s="95">
        <f t="shared" si="19"/>
        <v>285.93768515251236</v>
      </c>
    </row>
    <row r="52" spans="1:43" x14ac:dyDescent="0.2">
      <c r="A52" s="15" t="s">
        <v>394</v>
      </c>
      <c r="C52" s="132">
        <f>VLOOKUP(A52,Analysed!$B$8:$DD$406,2,FALSE)*1000000</f>
        <v>4822295.5591550004</v>
      </c>
      <c r="D52" s="133">
        <f t="shared" si="12"/>
        <v>39.169033498395812</v>
      </c>
      <c r="E52" s="132">
        <f>VLOOKUP(A52,Analysed!$B$8:$DD$406,11,FALSE)*1000000</f>
        <v>4679359.2519509997</v>
      </c>
      <c r="F52" s="133">
        <f t="shared" si="13"/>
        <v>38.008035186216134</v>
      </c>
      <c r="H52" s="132">
        <f>VLOOKUP(A52,Analysed!$B$8:$DD$406,4,FALSE)*1000000</f>
        <v>885223.19408899988</v>
      </c>
      <c r="I52" s="104">
        <f>VLOOKUP(A52,Analysed!$B$8:$DD$406,5,FALSE)</f>
        <v>0.18356883837375482</v>
      </c>
      <c r="J52" s="132">
        <f>VLOOKUP(A52,Analysed!$B$8:$DD$406,13,FALSE)*1000000</f>
        <v>314042.39131500054</v>
      </c>
      <c r="K52" s="104">
        <f>VLOOKUP(A52,Analysed!$B$8:$DD$406,14,FALSE)</f>
        <v>6.7112263539941833E-2</v>
      </c>
      <c r="L52" s="104"/>
      <c r="M52" s="9">
        <f>VLOOKUP(A52,Analysed!$B$8:$DD$406,56,FALSE)*1000000</f>
        <v>1212110.4865080002</v>
      </c>
      <c r="N52" s="104">
        <f>VLOOKUP(A52,Analysed!$B$8:$DD$406,57,FALSE)</f>
        <v>0.25135549483416475</v>
      </c>
      <c r="O52" s="147">
        <f t="shared" si="14"/>
        <v>9.8453517971652538</v>
      </c>
      <c r="P52" s="115">
        <f>VLOOKUP(A52,Analysed!$B$8:$DD$406,77,FALSE)*1000000</f>
        <v>394780.12311800016</v>
      </c>
      <c r="Q52" s="104">
        <f>VLOOKUP(A52,Analysed!$B$8:$DD$406,78,FALSE)</f>
        <v>8.1441366707568144E-2</v>
      </c>
      <c r="R52" s="95">
        <f t="shared" si="15"/>
        <v>3.2065964595540768</v>
      </c>
      <c r="S52" s="132">
        <f>VLOOKUP(A52,Analysed!$B$8:$DD$406,107,FALSE)</f>
        <v>123115</v>
      </c>
      <c r="T52" t="s">
        <v>85</v>
      </c>
      <c r="U52" t="s">
        <v>178</v>
      </c>
      <c r="V52" s="132">
        <f t="shared" si="20"/>
        <v>549339</v>
      </c>
      <c r="W52" s="132">
        <f>VLOOKUP(U52,Analysed!$B$8:$DD$406,2,FALSE)*1000000</f>
        <v>107510993.62699901</v>
      </c>
      <c r="X52" s="57">
        <f t="shared" si="21"/>
        <v>195.70974139283575</v>
      </c>
      <c r="Y52" s="132">
        <f t="shared" si="22"/>
        <v>98632149.952333987</v>
      </c>
      <c r="Z52" s="57">
        <f t="shared" si="23"/>
        <v>179.54696453798834</v>
      </c>
      <c r="AA52" s="57"/>
      <c r="AB52" s="132">
        <f t="shared" si="24"/>
        <v>58272.039622991659</v>
      </c>
      <c r="AC52" s="104">
        <f t="shared" si="25"/>
        <v>5.4201005550336503E-4</v>
      </c>
      <c r="AD52" s="132">
        <f t="shared" si="26"/>
        <v>-333993.23123299493</v>
      </c>
      <c r="AE52" s="104">
        <f t="shared" si="27"/>
        <v>-3.3862511503034666E-3</v>
      </c>
      <c r="AF52" s="57"/>
      <c r="AG52" s="132">
        <f t="shared" si="28"/>
        <v>2975272.4953779788</v>
      </c>
      <c r="AH52" s="104">
        <f t="shared" si="29"/>
        <v>2.7674123315243968E-2</v>
      </c>
      <c r="AI52" s="132">
        <f t="shared" si="30"/>
        <v>569877.62201799802</v>
      </c>
      <c r="AJ52" s="104">
        <f t="shared" si="31"/>
        <v>5.4535425224110402E-3</v>
      </c>
      <c r="AL52" s="95">
        <f t="shared" si="16"/>
        <v>217.55499972420449</v>
      </c>
      <c r="AN52" s="95">
        <f t="shared" si="17"/>
        <v>180.58435242054904</v>
      </c>
      <c r="AO52" s="95">
        <f t="shared" si="18"/>
        <v>221.79898406631924</v>
      </c>
      <c r="AQ52" s="95">
        <f t="shared" si="19"/>
        <v>250.14022220569666</v>
      </c>
    </row>
    <row r="53" spans="1:43" x14ac:dyDescent="0.2">
      <c r="A53" s="15" t="s">
        <v>399</v>
      </c>
      <c r="C53" s="132">
        <f>VLOOKUP(A53,Analysed!$B$8:$DD$406,2,FALSE)*1000000</f>
        <v>4372656.2366519999</v>
      </c>
      <c r="D53" s="133">
        <f t="shared" si="12"/>
        <v>37.671280705860056</v>
      </c>
      <c r="E53" s="132">
        <f>VLOOKUP(A53,Analysed!$B$8:$DD$406,11,FALSE)*1000000</f>
        <v>4200450.4324909998</v>
      </c>
      <c r="F53" s="133">
        <f t="shared" si="13"/>
        <v>36.187694337155605</v>
      </c>
      <c r="H53" s="132">
        <f>VLOOKUP(A53,Analysed!$B$8:$DD$406,4,FALSE)*1000000</f>
        <v>411323.72629099921</v>
      </c>
      <c r="I53" s="104">
        <f>VLOOKUP(A53,Analysed!$B$8:$DD$406,5,FALSE)</f>
        <v>9.4067245177712921E-2</v>
      </c>
      <c r="J53" s="132">
        <f>VLOOKUP(A53,Analysed!$B$8:$DD$406,13,FALSE)*1000000</f>
        <v>188404.32747200088</v>
      </c>
      <c r="K53" s="104">
        <f>VLOOKUP(A53,Analysed!$B$8:$DD$406,14,FALSE)</f>
        <v>4.4853362871436424E-2</v>
      </c>
      <c r="L53" s="104"/>
      <c r="M53" s="9">
        <f>VLOOKUP(A53,Analysed!$B$8:$DD$406,56,FALSE)*1000000</f>
        <v>870031.74147399957</v>
      </c>
      <c r="N53" s="104">
        <f>VLOOKUP(A53,Analysed!$B$8:$DD$406,57,FALSE)</f>
        <v>0.19897099026017978</v>
      </c>
      <c r="O53" s="147">
        <f t="shared" si="14"/>
        <v>7.4954920264141807</v>
      </c>
      <c r="P53" s="115">
        <f>VLOOKUP(A53,Analysed!$B$8:$DD$406,77,FALSE)*1000000</f>
        <v>300186.1681040001</v>
      </c>
      <c r="Q53" s="104">
        <f>VLOOKUP(A53,Analysed!$B$8:$DD$406,78,FALSE)</f>
        <v>6.8582967161928632E-2</v>
      </c>
      <c r="R53" s="95">
        <f t="shared" si="15"/>
        <v>2.5861620009993631</v>
      </c>
      <c r="S53" s="132">
        <f>VLOOKUP(A53,Analysed!$B$8:$DD$406,107,FALSE)</f>
        <v>116074</v>
      </c>
      <c r="T53" t="s">
        <v>108</v>
      </c>
      <c r="U53" t="s">
        <v>179</v>
      </c>
      <c r="V53" s="132">
        <f t="shared" si="20"/>
        <v>812231</v>
      </c>
      <c r="W53" s="132">
        <f>VLOOKUP(U53,Analysed!$B$8:$DD$406,2,FALSE)*1000000</f>
        <v>112478428.51706301</v>
      </c>
      <c r="X53" s="57">
        <f t="shared" si="21"/>
        <v>138.48083675341499</v>
      </c>
      <c r="Y53" s="132">
        <f t="shared" si="22"/>
        <v>108638630.773425</v>
      </c>
      <c r="Z53" s="57">
        <f t="shared" si="23"/>
        <v>133.75336668192298</v>
      </c>
      <c r="AA53" s="57"/>
      <c r="AB53" s="132">
        <f t="shared" si="24"/>
        <v>-2935398.3561250204</v>
      </c>
      <c r="AC53" s="104">
        <f t="shared" si="25"/>
        <v>-2.6097433924227698E-2</v>
      </c>
      <c r="AD53" s="132">
        <f t="shared" si="26"/>
        <v>-1113406.0272689795</v>
      </c>
      <c r="AE53" s="104">
        <f t="shared" si="27"/>
        <v>-1.0248711893203822E-2</v>
      </c>
      <c r="AF53" s="57"/>
      <c r="AG53" s="132">
        <f t="shared" si="28"/>
        <v>1586401.0479139949</v>
      </c>
      <c r="AH53" s="104">
        <f t="shared" si="29"/>
        <v>1.4104047049993568E-2</v>
      </c>
      <c r="AI53" s="132">
        <f t="shared" si="30"/>
        <v>171245.08927500414</v>
      </c>
      <c r="AJ53" s="104">
        <f t="shared" si="31"/>
        <v>1.4483114585218668E-3</v>
      </c>
      <c r="AL53" s="95">
        <f t="shared" si="16"/>
        <v>169.94106101907857</v>
      </c>
      <c r="AN53" s="95">
        <f t="shared" si="17"/>
        <v>133.96419967066021</v>
      </c>
      <c r="AO53" s="95">
        <f t="shared" si="18"/>
        <v>172.73805600881519</v>
      </c>
      <c r="AQ53" s="95">
        <f t="shared" si="19"/>
        <v>185.60074972278187</v>
      </c>
    </row>
    <row r="54" spans="1:43" x14ac:dyDescent="0.2">
      <c r="A54" s="15" t="s">
        <v>402</v>
      </c>
      <c r="C54" s="132">
        <f>VLOOKUP(A54,Analysed!$B$8:$DD$406,2,FALSE)*1000000</f>
        <v>3977076.4134570002</v>
      </c>
      <c r="D54" s="133">
        <f t="shared" si="12"/>
        <v>29.789495703990834</v>
      </c>
      <c r="E54" s="132">
        <f>VLOOKUP(A54,Analysed!$B$8:$DD$406,11,FALSE)*1000000</f>
        <v>4084926.1539559993</v>
      </c>
      <c r="F54" s="133">
        <f t="shared" si="13"/>
        <v>30.597322621874667</v>
      </c>
      <c r="H54" s="132">
        <f>VLOOKUP(A54,Analysed!$B$8:$DD$406,4,FALSE)*1000000</f>
        <v>-408690.77081599989</v>
      </c>
      <c r="I54" s="104">
        <f>VLOOKUP(A54,Analysed!$B$8:$DD$406,5,FALSE)</f>
        <v>-0.10276160886251443</v>
      </c>
      <c r="J54" s="132">
        <f>VLOOKUP(A54,Analysed!$B$8:$DD$406,13,FALSE)*1000000</f>
        <v>119024.6548360001</v>
      </c>
      <c r="K54" s="104">
        <f>VLOOKUP(A54,Analysed!$B$8:$DD$406,14,FALSE)</f>
        <v>2.9137529137639874E-2</v>
      </c>
      <c r="L54" s="104"/>
      <c r="M54" s="9">
        <f>VLOOKUP(A54,Analysed!$B$8:$DD$406,56,FALSE)*1000000</f>
        <v>-3427.239901000245</v>
      </c>
      <c r="N54" s="104">
        <f>VLOOKUP(A54,Analysed!$B$8:$DD$406,57,FALSE)</f>
        <v>-8.6174856721477479E-4</v>
      </c>
      <c r="O54" s="147">
        <f t="shared" si="14"/>
        <v>-2.5671055240964788E-2</v>
      </c>
      <c r="P54" s="115">
        <f>VLOOKUP(A54,Analysed!$B$8:$DD$406,77,FALSE)*1000000</f>
        <v>114263.66864200066</v>
      </c>
      <c r="Q54" s="104">
        <f>VLOOKUP(A54,Analysed!$B$8:$DD$406,78,FALSE)</f>
        <v>2.6576097293039648E-2</v>
      </c>
      <c r="R54" s="95">
        <f t="shared" si="15"/>
        <v>0.85586916424730464</v>
      </c>
      <c r="S54" s="132">
        <f>VLOOKUP(A54,Analysed!$B$8:$DD$406,107,FALSE)</f>
        <v>133506</v>
      </c>
      <c r="T54" t="s">
        <v>108</v>
      </c>
      <c r="U54" t="s">
        <v>179</v>
      </c>
      <c r="V54" s="132">
        <f t="shared" si="20"/>
        <v>812231</v>
      </c>
      <c r="W54" s="132">
        <f>VLOOKUP(U54,Analysed!$B$8:$DD$406,2,FALSE)*1000000</f>
        <v>112478428.51706301</v>
      </c>
      <c r="X54" s="57">
        <f t="shared" si="21"/>
        <v>138.48083675341499</v>
      </c>
      <c r="Y54" s="132">
        <f t="shared" si="22"/>
        <v>108638630.773425</v>
      </c>
      <c r="Z54" s="57">
        <f t="shared" si="23"/>
        <v>133.75336668192298</v>
      </c>
      <c r="AA54" s="57"/>
      <c r="AB54" s="132">
        <f t="shared" si="24"/>
        <v>-2935398.3561250204</v>
      </c>
      <c r="AC54" s="104">
        <f t="shared" si="25"/>
        <v>-2.6097433924227698E-2</v>
      </c>
      <c r="AD54" s="132">
        <f t="shared" si="26"/>
        <v>-1113406.0272689795</v>
      </c>
      <c r="AE54" s="104">
        <f t="shared" si="27"/>
        <v>-1.0248711893203822E-2</v>
      </c>
      <c r="AF54" s="57"/>
      <c r="AG54" s="132">
        <f t="shared" si="28"/>
        <v>1586401.0479139949</v>
      </c>
      <c r="AH54" s="104">
        <f t="shared" si="29"/>
        <v>1.4104047049993568E-2</v>
      </c>
      <c r="AI54" s="132">
        <f t="shared" si="30"/>
        <v>171245.08927500414</v>
      </c>
      <c r="AJ54" s="104">
        <f t="shared" si="31"/>
        <v>1.4483114585218668E-3</v>
      </c>
      <c r="AL54" s="95">
        <f t="shared" si="16"/>
        <v>164.35068930379765</v>
      </c>
      <c r="AN54" s="95">
        <f t="shared" si="17"/>
        <v>133.96419967066021</v>
      </c>
      <c r="AO54" s="95">
        <f t="shared" si="18"/>
        <v>165.41739145678218</v>
      </c>
      <c r="AQ54" s="95">
        <f t="shared" si="19"/>
        <v>170.19780163925751</v>
      </c>
    </row>
    <row r="55" spans="1:43" x14ac:dyDescent="0.2">
      <c r="A55" s="15" t="s">
        <v>409</v>
      </c>
      <c r="C55" s="132">
        <f>VLOOKUP(A55,Analysed!$B$8:$DD$406,2,FALSE)*1000000</f>
        <v>4817583.6589169996</v>
      </c>
      <c r="D55" s="133">
        <f t="shared" si="12"/>
        <v>40.72723295418001</v>
      </c>
      <c r="E55" s="132">
        <f>VLOOKUP(A55,Analysed!$B$8:$DD$406,11,FALSE)*1000000</f>
        <v>5331047.3585430002</v>
      </c>
      <c r="F55" s="133">
        <f t="shared" si="13"/>
        <v>45.067989065280798</v>
      </c>
      <c r="H55" s="132">
        <f>VLOOKUP(A55,Analysed!$B$8:$DD$406,4,FALSE)*1000000</f>
        <v>480579.43742599996</v>
      </c>
      <c r="I55" s="104">
        <f>VLOOKUP(A55,Analysed!$B$8:$DD$406,5,FALSE)</f>
        <v>9.9755286353249317E-2</v>
      </c>
      <c r="J55" s="132">
        <f>VLOOKUP(A55,Analysed!$B$8:$DD$406,13,FALSE)*1000000</f>
        <v>151795.19813599996</v>
      </c>
      <c r="K55" s="104">
        <f>VLOOKUP(A55,Analysed!$B$8:$DD$406,14,FALSE)</f>
        <v>2.84738041001921E-2</v>
      </c>
      <c r="L55" s="104"/>
      <c r="M55" s="9">
        <f>VLOOKUP(A55,Analysed!$B$8:$DD$406,56,FALSE)*1000000</f>
        <v>668994.82807000063</v>
      </c>
      <c r="N55" s="104">
        <f>VLOOKUP(A55,Analysed!$B$8:$DD$406,57,FALSE)</f>
        <v>0.13886522278274077</v>
      </c>
      <c r="O55" s="147">
        <f t="shared" si="14"/>
        <v>5.6555962775067892</v>
      </c>
      <c r="P55" s="115">
        <f>VLOOKUP(A55,Analysed!$B$8:$DD$406,77,FALSE)*1000000</f>
        <v>148140.77858100028</v>
      </c>
      <c r="Q55" s="104">
        <f>VLOOKUP(A55,Analysed!$B$8:$DD$406,78,FALSE)</f>
        <v>2.7122456478502782E-2</v>
      </c>
      <c r="R55" s="95">
        <f t="shared" si="15"/>
        <v>1.2523630986904977</v>
      </c>
      <c r="S55" s="132">
        <f>VLOOKUP(A55,Analysed!$B$8:$DD$406,107,FALSE)</f>
        <v>118289</v>
      </c>
      <c r="T55" t="s">
        <v>109</v>
      </c>
      <c r="U55" t="s">
        <v>181</v>
      </c>
      <c r="V55" s="132">
        <f t="shared" si="20"/>
        <v>562468</v>
      </c>
      <c r="W55" s="132">
        <f>VLOOKUP(U55,Analysed!$B$8:$DD$406,2,FALSE)*1000000</f>
        <v>106672035.622916</v>
      </c>
      <c r="X55" s="57">
        <f t="shared" si="21"/>
        <v>189.64996341643612</v>
      </c>
      <c r="Y55" s="132">
        <f t="shared" si="22"/>
        <v>99591702.561829999</v>
      </c>
      <c r="Z55" s="57">
        <f t="shared" si="23"/>
        <v>177.06198852526722</v>
      </c>
      <c r="AA55" s="57"/>
      <c r="AB55" s="132">
        <f t="shared" si="24"/>
        <v>198197.17008800808</v>
      </c>
      <c r="AC55" s="104">
        <f t="shared" si="25"/>
        <v>1.858004948819314E-3</v>
      </c>
      <c r="AD55" s="132">
        <f t="shared" si="26"/>
        <v>-275876.19184301107</v>
      </c>
      <c r="AE55" s="104">
        <f t="shared" si="27"/>
        <v>-2.7700720516524707E-3</v>
      </c>
      <c r="AF55" s="57"/>
      <c r="AG55" s="132">
        <f t="shared" si="28"/>
        <v>3055257.0954749994</v>
      </c>
      <c r="AH55" s="104">
        <f t="shared" si="29"/>
        <v>2.8641593625111705E-2</v>
      </c>
      <c r="AI55" s="132">
        <f t="shared" si="30"/>
        <v>595030.40571600257</v>
      </c>
      <c r="AJ55" s="104">
        <f t="shared" si="31"/>
        <v>5.661176261491649E-3</v>
      </c>
      <c r="AL55" s="95">
        <f t="shared" si="16"/>
        <v>222.12997759054804</v>
      </c>
      <c r="AN55" s="95">
        <f t="shared" si="17"/>
        <v>178.1198805399525</v>
      </c>
      <c r="AO55" s="95">
        <f t="shared" si="18"/>
        <v>224.44023270392378</v>
      </c>
      <c r="AQ55" s="95">
        <f t="shared" si="19"/>
        <v>241.46466983131381</v>
      </c>
    </row>
    <row r="56" spans="1:43" x14ac:dyDescent="0.2">
      <c r="A56" s="15" t="s">
        <v>211</v>
      </c>
      <c r="C56" s="132">
        <f>VLOOKUP(A56,Analysed!$B$8:$DD$406,2,FALSE)*1000000</f>
        <v>5546597.556593</v>
      </c>
      <c r="D56" s="133">
        <f t="shared" si="12"/>
        <v>40.244937684336932</v>
      </c>
      <c r="E56" s="132">
        <f>VLOOKUP(A56,Analysed!$B$8:$DD$406,11,FALSE)*1000000</f>
        <v>5232311.4092840003</v>
      </c>
      <c r="F56" s="133">
        <f t="shared" si="13"/>
        <v>37.964543932230939</v>
      </c>
      <c r="H56" s="132">
        <f>VLOOKUP(A56,Analysed!$B$8:$DD$406,4,FALSE)*1000000</f>
        <v>597438.9570960002</v>
      </c>
      <c r="I56" s="104">
        <f>VLOOKUP(A56,Analysed!$B$8:$DD$406,5,FALSE)</f>
        <v>0.10771269251107832</v>
      </c>
      <c r="J56" s="132">
        <f>VLOOKUP(A56,Analysed!$B$8:$DD$406,13,FALSE)*1000000</f>
        <v>253626.24888899975</v>
      </c>
      <c r="K56" s="104">
        <f>VLOOKUP(A56,Analysed!$B$8:$DD$406,14,FALSE)</f>
        <v>4.8473079878039303E-2</v>
      </c>
      <c r="L56" s="104"/>
      <c r="M56" s="9">
        <f>VLOOKUP(A56,Analysed!$B$8:$DD$406,56,FALSE)*1000000</f>
        <v>869694.70972099924</v>
      </c>
      <c r="N56" s="104">
        <f>VLOOKUP(A56,Analysed!$B$8:$DD$406,57,FALSE)</f>
        <v>0.1567978748858804</v>
      </c>
      <c r="O56" s="147">
        <f t="shared" si="14"/>
        <v>6.3103207038187161</v>
      </c>
      <c r="P56" s="115">
        <f>VLOOKUP(A56,Analysed!$B$8:$DD$406,77,FALSE)*1000000</f>
        <v>320139.27204999956</v>
      </c>
      <c r="Q56" s="104">
        <f>VLOOKUP(A56,Analysed!$B$8:$DD$406,78,FALSE)</f>
        <v>5.9218381346788231E-2</v>
      </c>
      <c r="R56" s="95">
        <f t="shared" si="15"/>
        <v>2.3228627861501483</v>
      </c>
      <c r="S56" s="132">
        <f>VLOOKUP(A56,Analysed!$B$8:$DD$406,107,FALSE)</f>
        <v>137821</v>
      </c>
      <c r="T56" t="s">
        <v>128</v>
      </c>
      <c r="U56" t="s">
        <v>155</v>
      </c>
      <c r="V56" s="132">
        <f t="shared" si="20"/>
        <v>769544</v>
      </c>
      <c r="W56" s="132">
        <f>VLOOKUP(U56,Analysed!$B$8:$DD$406,2,FALSE)*1000000</f>
        <v>187223177.30850101</v>
      </c>
      <c r="X56" s="57">
        <f t="shared" si="21"/>
        <v>243.29106238045</v>
      </c>
      <c r="Y56" s="132">
        <f t="shared" si="22"/>
        <v>171219011.898992</v>
      </c>
      <c r="Z56" s="57">
        <f t="shared" si="23"/>
        <v>222.4941158647095</v>
      </c>
      <c r="AA56" s="57"/>
      <c r="AB56" s="132">
        <f t="shared" si="24"/>
        <v>5828646.2015290111</v>
      </c>
      <c r="AC56" s="104">
        <f t="shared" si="25"/>
        <v>3.1132076088660407E-2</v>
      </c>
      <c r="AD56" s="132">
        <f t="shared" si="26"/>
        <v>976727.82334200293</v>
      </c>
      <c r="AE56" s="104">
        <f t="shared" si="27"/>
        <v>5.7045523888328963E-3</v>
      </c>
      <c r="AF56" s="57"/>
      <c r="AG56" s="132">
        <f t="shared" si="28"/>
        <v>8052031.3458960121</v>
      </c>
      <c r="AH56" s="104">
        <f t="shared" si="29"/>
        <v>4.3007663162494596E-2</v>
      </c>
      <c r="AI56" s="132">
        <f t="shared" si="30"/>
        <v>1795697.7937600128</v>
      </c>
      <c r="AJ56" s="104">
        <f t="shared" si="31"/>
        <v>1.0010369749970851E-2</v>
      </c>
      <c r="AL56" s="95">
        <f t="shared" si="16"/>
        <v>260.45865979694042</v>
      </c>
      <c r="AN56" s="95">
        <f t="shared" si="17"/>
        <v>224.82757281292817</v>
      </c>
      <c r="AO56" s="95">
        <f t="shared" si="18"/>
        <v>265.11497953130925</v>
      </c>
      <c r="AQ56" s="95">
        <f t="shared" si="19"/>
        <v>300.3097008299095</v>
      </c>
    </row>
    <row r="57" spans="1:43" x14ac:dyDescent="0.2">
      <c r="A57" s="15" t="s">
        <v>214</v>
      </c>
      <c r="C57" s="132">
        <f>VLOOKUP(A57,Analysed!$B$8:$DD$406,2,FALSE)*1000000</f>
        <v>5351163.9384270003</v>
      </c>
      <c r="D57" s="133">
        <f t="shared" si="12"/>
        <v>57.332875538940378</v>
      </c>
      <c r="E57" s="132">
        <f>VLOOKUP(A57,Analysed!$B$8:$DD$406,11,FALSE)*1000000</f>
        <v>5714631.0839020004</v>
      </c>
      <c r="F57" s="133">
        <f t="shared" si="13"/>
        <v>61.227096843649228</v>
      </c>
      <c r="H57" s="132">
        <f>VLOOKUP(A57,Analysed!$B$8:$DD$406,4,FALSE)*1000000</f>
        <v>925014.96636499872</v>
      </c>
      <c r="I57" s="104">
        <f>VLOOKUP(A57,Analysed!$B$8:$DD$406,5,FALSE)</f>
        <v>0.1728623860170711</v>
      </c>
      <c r="J57" s="132">
        <f>VLOOKUP(A57,Analysed!$B$8:$DD$406,13,FALSE)*1000000</f>
        <v>259247.07164100002</v>
      </c>
      <c r="K57" s="104">
        <f>VLOOKUP(A57,Analysed!$B$8:$DD$406,14,FALSE)</f>
        <v>4.5365495661004916E-2</v>
      </c>
      <c r="L57" s="104"/>
      <c r="M57" s="9">
        <f>VLOOKUP(A57,Analysed!$B$8:$DD$406,56,FALSE)*1000000</f>
        <v>915091.60211899946</v>
      </c>
      <c r="N57" s="104">
        <f>VLOOKUP(A57,Analysed!$B$8:$DD$406,57,FALSE)</f>
        <v>0.17100795502594801</v>
      </c>
      <c r="O57" s="147">
        <f t="shared" si="14"/>
        <v>9.8043778016713929</v>
      </c>
      <c r="P57" s="115">
        <f>VLOOKUP(A57,Analysed!$B$8:$DD$406,77,FALSE)*1000000</f>
        <v>253669.77099499977</v>
      </c>
      <c r="Q57" s="104">
        <f>VLOOKUP(A57,Analysed!$B$8:$DD$406,78,FALSE)</f>
        <v>4.3304273851119436E-2</v>
      </c>
      <c r="R57" s="95">
        <f t="shared" si="15"/>
        <v>2.7178418706273075</v>
      </c>
      <c r="S57" s="132">
        <f>VLOOKUP(A57,Analysed!$B$8:$DD$406,107,FALSE)</f>
        <v>93335</v>
      </c>
      <c r="T57" t="s">
        <v>128</v>
      </c>
      <c r="U57" t="s">
        <v>155</v>
      </c>
      <c r="V57" s="132">
        <f t="shared" si="20"/>
        <v>769544</v>
      </c>
      <c r="W57" s="132">
        <f>VLOOKUP(U57,Analysed!$B$8:$DD$406,2,FALSE)*1000000</f>
        <v>187223177.30850101</v>
      </c>
      <c r="X57" s="57">
        <f t="shared" si="21"/>
        <v>243.29106238045</v>
      </c>
      <c r="Y57" s="132">
        <f t="shared" si="22"/>
        <v>171219011.898992</v>
      </c>
      <c r="Z57" s="57">
        <f t="shared" si="23"/>
        <v>222.4941158647095</v>
      </c>
      <c r="AA57" s="57"/>
      <c r="AB57" s="132">
        <f t="shared" si="24"/>
        <v>5828646.2015290111</v>
      </c>
      <c r="AC57" s="104">
        <f t="shared" si="25"/>
        <v>3.1132076088660407E-2</v>
      </c>
      <c r="AD57" s="132">
        <f t="shared" si="26"/>
        <v>976727.82334200293</v>
      </c>
      <c r="AE57" s="104">
        <f t="shared" si="27"/>
        <v>5.7045523888328963E-3</v>
      </c>
      <c r="AF57" s="57"/>
      <c r="AG57" s="132">
        <f t="shared" si="28"/>
        <v>8052031.3458960121</v>
      </c>
      <c r="AH57" s="104">
        <f t="shared" si="29"/>
        <v>4.3007663162494596E-2</v>
      </c>
      <c r="AI57" s="132">
        <f t="shared" si="30"/>
        <v>1795697.7937600128</v>
      </c>
      <c r="AJ57" s="104">
        <f t="shared" si="31"/>
        <v>1.0010369749970851E-2</v>
      </c>
      <c r="AL57" s="95">
        <f t="shared" si="16"/>
        <v>283.72121270835873</v>
      </c>
      <c r="AN57" s="95">
        <f t="shared" si="17"/>
        <v>224.82757281292817</v>
      </c>
      <c r="AO57" s="95">
        <f t="shared" si="18"/>
        <v>288.7725115272047</v>
      </c>
      <c r="AQ57" s="95">
        <f t="shared" si="19"/>
        <v>320.89169578236562</v>
      </c>
    </row>
    <row r="58" spans="1:43" x14ac:dyDescent="0.2">
      <c r="A58" s="15" t="s">
        <v>221</v>
      </c>
      <c r="C58" s="132">
        <f>VLOOKUP(A58,Analysed!$B$8:$DD$406,2,FALSE)*1000000</f>
        <v>2663801.6766320001</v>
      </c>
      <c r="D58" s="133">
        <f t="shared" si="12"/>
        <v>29.804774004274126</v>
      </c>
      <c r="E58" s="132">
        <f>VLOOKUP(A58,Analysed!$B$8:$DD$406,11,FALSE)*1000000</f>
        <v>2321616.4580009999</v>
      </c>
      <c r="F58" s="133">
        <f t="shared" si="13"/>
        <v>25.976128201409789</v>
      </c>
      <c r="H58" s="132">
        <f>VLOOKUP(A58,Analysed!$B$8:$DD$406,4,FALSE)*1000000</f>
        <v>-165493.1576640002</v>
      </c>
      <c r="I58" s="104">
        <f>VLOOKUP(A58,Analysed!$B$8:$DD$406,5,FALSE)</f>
        <v>-6.2126681244995256E-2</v>
      </c>
      <c r="J58" s="132">
        <f>VLOOKUP(A58,Analysed!$B$8:$DD$406,13,FALSE)*1000000</f>
        <v>5529.5066020000231</v>
      </c>
      <c r="K58" s="104">
        <f>VLOOKUP(A58,Analysed!$B$8:$DD$406,14,FALSE)</f>
        <v>2.3817485368626042E-3</v>
      </c>
      <c r="L58" s="104"/>
      <c r="M58" s="9">
        <f>VLOOKUP(A58,Analysed!$B$8:$DD$406,56,FALSE)*1000000</f>
        <v>91775.486248000248</v>
      </c>
      <c r="N58" s="104">
        <f>VLOOKUP(A58,Analysed!$B$8:$DD$406,57,FALSE)</f>
        <v>3.4452822465386147E-2</v>
      </c>
      <c r="O58" s="147">
        <f t="shared" si="14"/>
        <v>1.0268585873902125</v>
      </c>
      <c r="P58" s="115">
        <f>VLOOKUP(A58,Analysed!$B$8:$DD$406,77,FALSE)*1000000</f>
        <v>68005.102722000549</v>
      </c>
      <c r="Q58" s="104">
        <f>VLOOKUP(A58,Analysed!$B$8:$DD$406,78,FALSE)</f>
        <v>2.7139062635972582E-2</v>
      </c>
      <c r="R58" s="95">
        <f t="shared" si="15"/>
        <v>0.760896254232174</v>
      </c>
      <c r="S58" s="132">
        <f>VLOOKUP(A58,Analysed!$B$8:$DD$406,107,FALSE)</f>
        <v>89375</v>
      </c>
      <c r="T58" t="s">
        <v>106</v>
      </c>
      <c r="U58" t="s">
        <v>156</v>
      </c>
      <c r="V58" s="132">
        <f t="shared" si="20"/>
        <v>410117</v>
      </c>
      <c r="W58" s="132">
        <f>VLOOKUP(U58,Analysed!$B$8:$DD$406,2,FALSE)*1000000</f>
        <v>68012998.072081998</v>
      </c>
      <c r="X58" s="57">
        <f t="shared" si="21"/>
        <v>165.8380366385251</v>
      </c>
      <c r="Y58" s="132">
        <f t="shared" si="22"/>
        <v>60657178.239794001</v>
      </c>
      <c r="Z58" s="57">
        <f t="shared" si="23"/>
        <v>147.90213095237212</v>
      </c>
      <c r="AA58" s="57"/>
      <c r="AB58" s="132">
        <f t="shared" si="24"/>
        <v>727889.61574399029</v>
      </c>
      <c r="AC58" s="104">
        <f t="shared" si="25"/>
        <v>1.0702213347109817E-2</v>
      </c>
      <c r="AD58" s="132">
        <f t="shared" si="26"/>
        <v>-39889.676482005147</v>
      </c>
      <c r="AE58" s="104">
        <f t="shared" si="27"/>
        <v>-6.5762499409897728E-4</v>
      </c>
      <c r="AF58" s="57"/>
      <c r="AG58" s="132">
        <f t="shared" si="28"/>
        <v>3087714.9821940009</v>
      </c>
      <c r="AH58" s="104">
        <f t="shared" si="29"/>
        <v>4.53988953541139E-2</v>
      </c>
      <c r="AI58" s="132">
        <f t="shared" si="30"/>
        <v>697211.00862099661</v>
      </c>
      <c r="AJ58" s="104">
        <f t="shared" si="31"/>
        <v>1.0604174016222932E-2</v>
      </c>
      <c r="AL58" s="95">
        <f t="shared" si="16"/>
        <v>173.8782591537819</v>
      </c>
      <c r="AN58" s="95">
        <f t="shared" si="17"/>
        <v>149.60216047716872</v>
      </c>
      <c r="AO58" s="95">
        <f t="shared" si="18"/>
        <v>176.33918493281067</v>
      </c>
      <c r="AQ58" s="95">
        <f t="shared" si="19"/>
        <v>204.19853290127355</v>
      </c>
    </row>
    <row r="59" spans="1:43" x14ac:dyDescent="0.2">
      <c r="A59" s="15" t="s">
        <v>315</v>
      </c>
      <c r="C59" s="132">
        <f>VLOOKUP(A59,Analysed!$B$8:$DD$406,2,FALSE)*1000000</f>
        <v>6713228.2401000001</v>
      </c>
      <c r="D59" s="133">
        <f t="shared" si="12"/>
        <v>50.229915750841748</v>
      </c>
      <c r="E59" s="132">
        <f>VLOOKUP(A59,Analysed!$B$8:$DD$406,11,FALSE)*1000000</f>
        <v>7368556.4231240004</v>
      </c>
      <c r="F59" s="133">
        <f t="shared" si="13"/>
        <v>55.133231748028436</v>
      </c>
      <c r="H59" s="132">
        <f>VLOOKUP(A59,Analysed!$B$8:$DD$406,4,FALSE)*1000000</f>
        <v>1023698.3272689999</v>
      </c>
      <c r="I59" s="104">
        <f>VLOOKUP(A59,Analysed!$B$8:$DD$406,5,FALSE)</f>
        <v>0.15248972486205101</v>
      </c>
      <c r="J59" s="132">
        <f>VLOOKUP(A59,Analysed!$B$8:$DD$406,13,FALSE)*1000000</f>
        <v>246396.39588500018</v>
      </c>
      <c r="K59" s="104">
        <f>VLOOKUP(A59,Analysed!$B$8:$DD$406,14,FALSE)</f>
        <v>3.3438896540407714E-2</v>
      </c>
      <c r="L59" s="104"/>
      <c r="M59" s="9">
        <f>VLOOKUP(A59,Analysed!$B$8:$DD$406,56,FALSE)*1000000</f>
        <v>912523.78828199895</v>
      </c>
      <c r="N59" s="104">
        <f>VLOOKUP(A59,Analysed!$B$8:$DD$406,57,FALSE)</f>
        <v>0.13592920658219809</v>
      </c>
      <c r="O59" s="147">
        <f t="shared" si="14"/>
        <v>6.8277125947025734</v>
      </c>
      <c r="P59" s="115">
        <f>VLOOKUP(A59,Analysed!$B$8:$DD$406,77,FALSE)*1000000</f>
        <v>213457.07577199934</v>
      </c>
      <c r="Q59" s="104">
        <f>VLOOKUP(A59,Analysed!$B$8:$DD$406,78,FALSE)</f>
        <v>2.8363141940951773E-2</v>
      </c>
      <c r="R59" s="95">
        <f t="shared" si="15"/>
        <v>1.5971348729666992</v>
      </c>
      <c r="S59" s="132">
        <f>VLOOKUP(A59,Analysed!$B$8:$DD$406,107,FALSE)</f>
        <v>133650</v>
      </c>
      <c r="T59" t="s">
        <v>123</v>
      </c>
      <c r="U59" t="s">
        <v>166</v>
      </c>
      <c r="V59" s="132">
        <f t="shared" si="20"/>
        <v>717991</v>
      </c>
      <c r="W59" s="132">
        <f>VLOOKUP(U59,Analysed!$B$8:$DD$406,2,FALSE)*1000000</f>
        <v>208932942.902246</v>
      </c>
      <c r="X59" s="57">
        <f t="shared" si="21"/>
        <v>290.9966042781121</v>
      </c>
      <c r="Y59" s="132">
        <f t="shared" si="22"/>
        <v>195176125.398754</v>
      </c>
      <c r="Z59" s="57">
        <f t="shared" si="23"/>
        <v>271.83645115155201</v>
      </c>
      <c r="AA59" s="57"/>
      <c r="AB59" s="132">
        <f t="shared" si="24"/>
        <v>7796301.1700319955</v>
      </c>
      <c r="AC59" s="104">
        <f t="shared" si="25"/>
        <v>3.7314848782270163E-2</v>
      </c>
      <c r="AD59" s="132">
        <f t="shared" si="26"/>
        <v>1488560.4911650035</v>
      </c>
      <c r="AE59" s="104">
        <f t="shared" si="27"/>
        <v>7.6267550046082953E-3</v>
      </c>
      <c r="AF59" s="57"/>
      <c r="AG59" s="132">
        <f t="shared" si="28"/>
        <v>8800719.188726021</v>
      </c>
      <c r="AH59" s="104">
        <f t="shared" si="29"/>
        <v>4.2122219054960788E-2</v>
      </c>
      <c r="AI59" s="132">
        <f t="shared" si="30"/>
        <v>1958885.3235250099</v>
      </c>
      <c r="AJ59" s="104">
        <f t="shared" si="31"/>
        <v>9.7209494892014012E-3</v>
      </c>
      <c r="AL59" s="95">
        <f t="shared" si="16"/>
        <v>326.96968289958045</v>
      </c>
      <c r="AN59" s="95">
        <f t="shared" si="17"/>
        <v>274.56473788986074</v>
      </c>
      <c r="AO59" s="95">
        <f t="shared" si="18"/>
        <v>331.29510451085588</v>
      </c>
      <c r="AQ59" s="95">
        <f t="shared" si="19"/>
        <v>360.31165533330881</v>
      </c>
    </row>
    <row r="60" spans="1:43" x14ac:dyDescent="0.2">
      <c r="A60" s="15" t="s">
        <v>321</v>
      </c>
      <c r="C60" s="132">
        <f>VLOOKUP(A60,Analysed!$B$8:$DD$406,2,FALSE)*1000000</f>
        <v>10648003.718271</v>
      </c>
      <c r="D60" s="133">
        <f t="shared" si="12"/>
        <v>72.235890793258079</v>
      </c>
      <c r="E60" s="132">
        <f>VLOOKUP(A60,Analysed!$B$8:$DD$406,11,FALSE)*1000000</f>
        <v>10936451.306381</v>
      </c>
      <c r="F60" s="133">
        <f t="shared" si="13"/>
        <v>74.19271472247398</v>
      </c>
      <c r="H60" s="132">
        <f>VLOOKUP(A60,Analysed!$B$8:$DD$406,4,FALSE)*1000000</f>
        <v>1889533.6986279984</v>
      </c>
      <c r="I60" s="104">
        <f>VLOOKUP(A60,Analysed!$B$8:$DD$406,5,FALSE)</f>
        <v>0.17745426735583603</v>
      </c>
      <c r="J60" s="132">
        <f>VLOOKUP(A60,Analysed!$B$8:$DD$406,13,FALSE)*1000000</f>
        <v>620889.18602800008</v>
      </c>
      <c r="K60" s="104">
        <f>VLOOKUP(A60,Analysed!$B$8:$DD$406,14,FALSE)</f>
        <v>5.6772454668703648E-2</v>
      </c>
      <c r="L60" s="104"/>
      <c r="M60" s="9">
        <f>VLOOKUP(A60,Analysed!$B$8:$DD$406,56,FALSE)*1000000</f>
        <v>1730267.3599340003</v>
      </c>
      <c r="N60" s="104">
        <f>VLOOKUP(A60,Analysed!$B$8:$DD$406,57,FALSE)</f>
        <v>0.162496877885666</v>
      </c>
      <c r="O60" s="147">
        <f t="shared" si="14"/>
        <v>11.738106725194363</v>
      </c>
      <c r="P60" s="115">
        <f>VLOOKUP(A60,Analysed!$B$8:$DD$406,77,FALSE)*1000000</f>
        <v>578102.31979799911</v>
      </c>
      <c r="Q60" s="104">
        <f>VLOOKUP(A60,Analysed!$B$8:$DD$406,78,FALSE)</f>
        <v>5.2109972591443898E-2</v>
      </c>
      <c r="R60" s="95">
        <f t="shared" si="15"/>
        <v>3.9218371015969438</v>
      </c>
      <c r="S60" s="132">
        <f>VLOOKUP(A60,Analysed!$B$8:$DD$406,107,FALSE)</f>
        <v>147406</v>
      </c>
      <c r="T60" t="s">
        <v>123</v>
      </c>
      <c r="U60" t="s">
        <v>167</v>
      </c>
      <c r="V60" s="132">
        <f t="shared" si="20"/>
        <v>882274</v>
      </c>
      <c r="W60" s="132">
        <f>VLOOKUP(U60,Analysed!$B$8:$DD$406,2,FALSE)*1000000</f>
        <v>262038451.31726003</v>
      </c>
      <c r="X60" s="57">
        <f t="shared" si="21"/>
        <v>297.00348340454332</v>
      </c>
      <c r="Y60" s="132">
        <f t="shared" si="22"/>
        <v>239742877.01624799</v>
      </c>
      <c r="Z60" s="57">
        <f t="shared" si="23"/>
        <v>271.73290498898075</v>
      </c>
      <c r="AA60" s="57"/>
      <c r="AB60" s="132">
        <f t="shared" si="24"/>
        <v>7555859.0042859921</v>
      </c>
      <c r="AC60" s="104">
        <f t="shared" si="25"/>
        <v>2.8834924669654011E-2</v>
      </c>
      <c r="AD60" s="132">
        <f t="shared" si="26"/>
        <v>1209916.6175759989</v>
      </c>
      <c r="AE60" s="104">
        <f t="shared" si="27"/>
        <v>5.0467260284608991E-3</v>
      </c>
      <c r="AF60" s="57"/>
      <c r="AG60" s="132">
        <f t="shared" si="28"/>
        <v>8787978.9527920019</v>
      </c>
      <c r="AH60" s="104">
        <f t="shared" si="29"/>
        <v>3.3536982487169638E-2</v>
      </c>
      <c r="AI60" s="132">
        <f t="shared" si="30"/>
        <v>1824848.3553830113</v>
      </c>
      <c r="AJ60" s="104">
        <f t="shared" si="31"/>
        <v>7.3479249664814058E-3</v>
      </c>
      <c r="AL60" s="95">
        <f t="shared" si="16"/>
        <v>345.92561971145471</v>
      </c>
      <c r="AN60" s="95">
        <f t="shared" si="17"/>
        <v>273.80125150648325</v>
      </c>
      <c r="AO60" s="95">
        <f t="shared" si="18"/>
        <v>351.91580333055418</v>
      </c>
      <c r="AQ60" s="95">
        <f t="shared" si="19"/>
        <v>390.93808154456229</v>
      </c>
    </row>
    <row r="61" spans="1:43" x14ac:dyDescent="0.2">
      <c r="A61" s="37" t="s">
        <v>353</v>
      </c>
      <c r="C61" s="132">
        <f>VLOOKUP(A61,Analysed!$B$8:$DD$406,2,FALSE)*1000000</f>
        <v>4598179.7568629999</v>
      </c>
      <c r="D61" s="133">
        <f t="shared" si="12"/>
        <v>38.282115648289526</v>
      </c>
      <c r="E61" s="132">
        <f>VLOOKUP(A61,Analysed!$B$8:$DD$406,11,FALSE)*1000000</f>
        <v>4820568.7959550004</v>
      </c>
      <c r="F61" s="133">
        <f t="shared" si="13"/>
        <v>40.133614146303898</v>
      </c>
      <c r="H61" s="132">
        <f>VLOOKUP(A61,Analysed!$B$8:$DD$406,4,FALSE)*1000000</f>
        <v>266757.98708400043</v>
      </c>
      <c r="I61" s="104">
        <f>VLOOKUP(A61,Analysed!$B$8:$DD$406,5,FALSE)</f>
        <v>5.8013823118996506E-2</v>
      </c>
      <c r="J61" s="132">
        <f>VLOOKUP(A61,Analysed!$B$8:$DD$406,13,FALSE)*1000000</f>
        <v>138841.26716499968</v>
      </c>
      <c r="K61" s="104">
        <f>VLOOKUP(A61,Analysed!$B$8:$DD$406,14,FALSE)</f>
        <v>2.8801843318054732E-2</v>
      </c>
      <c r="L61" s="104"/>
      <c r="M61" s="9">
        <f>VLOOKUP(A61,Analysed!$B$8:$DD$406,56,FALSE)*1000000</f>
        <v>500964.46572100016</v>
      </c>
      <c r="N61" s="104">
        <f>VLOOKUP(A61,Analysed!$B$8:$DD$406,57,FALSE)</f>
        <v>0.10894843007676834</v>
      </c>
      <c r="O61" s="147">
        <f t="shared" si="14"/>
        <v>4.17077639989843</v>
      </c>
      <c r="P61" s="115">
        <f>VLOOKUP(A61,Analysed!$B$8:$DD$406,77,FALSE)*1000000</f>
        <v>169097.81596200002</v>
      </c>
      <c r="Q61" s="104">
        <f>VLOOKUP(A61,Analysed!$B$8:$DD$406,78,FALSE)</f>
        <v>3.40796605524935E-2</v>
      </c>
      <c r="R61" s="95">
        <f t="shared" si="15"/>
        <v>1.4078227665781391</v>
      </c>
      <c r="S61" s="132">
        <f>VLOOKUP(A61,Analysed!$B$8:$DD$406,107,FALSE)</f>
        <v>120113</v>
      </c>
      <c r="T61" t="s">
        <v>131</v>
      </c>
      <c r="U61" t="s">
        <v>172</v>
      </c>
      <c r="V61" s="132">
        <f t="shared" si="20"/>
        <v>652116</v>
      </c>
      <c r="W61" s="132">
        <f>VLOOKUP(U61,Analysed!$B$8:$DD$406,2,FALSE)*1000000</f>
        <v>98906692.970466003</v>
      </c>
      <c r="X61" s="57">
        <f t="shared" si="21"/>
        <v>151.67039755268388</v>
      </c>
      <c r="Y61" s="132">
        <f t="shared" si="22"/>
        <v>108244812.000433</v>
      </c>
      <c r="Z61" s="57">
        <f t="shared" si="23"/>
        <v>165.99011832317103</v>
      </c>
      <c r="AA61" s="57"/>
      <c r="AB61" s="132">
        <f t="shared" si="24"/>
        <v>2340635.4788340023</v>
      </c>
      <c r="AC61" s="104">
        <f t="shared" si="25"/>
        <v>2.366508684637679E-2</v>
      </c>
      <c r="AD61" s="132">
        <f t="shared" si="26"/>
        <v>-362426.8258939907</v>
      </c>
      <c r="AE61" s="104">
        <f t="shared" si="27"/>
        <v>-3.3482142857113643E-3</v>
      </c>
      <c r="AF61" s="57"/>
      <c r="AG61" s="132">
        <f t="shared" si="28"/>
        <v>4743451.3849110119</v>
      </c>
      <c r="AH61" s="104">
        <f t="shared" si="29"/>
        <v>4.7958851342117248E-2</v>
      </c>
      <c r="AI61" s="132">
        <f t="shared" si="30"/>
        <v>-362426.8258939907</v>
      </c>
      <c r="AJ61" s="104">
        <f t="shared" si="31"/>
        <v>-3.1430199231434991E-3</v>
      </c>
      <c r="AL61" s="95">
        <f t="shared" si="16"/>
        <v>206.12373246947493</v>
      </c>
      <c r="AN61" s="95">
        <f t="shared" si="17"/>
        <v>165.43434783771445</v>
      </c>
      <c r="AO61" s="95">
        <f t="shared" si="18"/>
        <v>206.97578475059649</v>
      </c>
      <c r="AQ61" s="95">
        <f t="shared" si="19"/>
        <v>201.39722765010083</v>
      </c>
    </row>
    <row r="62" spans="1:43" x14ac:dyDescent="0.2">
      <c r="A62" s="15" t="s">
        <v>357</v>
      </c>
      <c r="C62" s="132">
        <f>VLOOKUP(A62,Analysed!$B$8:$DD$406,2,FALSE)*1000000</f>
        <v>6845998.0224780003</v>
      </c>
      <c r="D62" s="133">
        <f t="shared" si="12"/>
        <v>59.168205269290603</v>
      </c>
      <c r="E62" s="132">
        <f>VLOOKUP(A62,Analysed!$B$8:$DD$406,11,FALSE)*1000000</f>
        <v>6885718.1684060004</v>
      </c>
      <c r="F62" s="133">
        <f t="shared" si="13"/>
        <v>59.511496304414713</v>
      </c>
      <c r="H62" s="132">
        <f>VLOOKUP(A62,Analysed!$B$8:$DD$406,4,FALSE)*1000000</f>
        <v>548046.83310599951</v>
      </c>
      <c r="I62" s="104">
        <f>VLOOKUP(A62,Analysed!$B$8:$DD$406,5,FALSE)</f>
        <v>8.005360669204907E-2</v>
      </c>
      <c r="J62" s="132">
        <f>VLOOKUP(A62,Analysed!$B$8:$DD$406,13,FALSE)*1000000</f>
        <v>269966.99396699952</v>
      </c>
      <c r="K62" s="104">
        <f>VLOOKUP(A62,Analysed!$B$8:$DD$406,14,FALSE)</f>
        <v>3.9206802742188789E-2</v>
      </c>
      <c r="L62" s="104"/>
      <c r="M62" s="9">
        <f>VLOOKUP(A62,Analysed!$B$8:$DD$406,56,FALSE)*1000000</f>
        <v>477478.97945899976</v>
      </c>
      <c r="N62" s="104">
        <f>VLOOKUP(A62,Analysed!$B$8:$DD$406,57,FALSE)</f>
        <v>6.9745708060571399E-2</v>
      </c>
      <c r="O62" s="147">
        <f t="shared" si="14"/>
        <v>4.1267283711799054</v>
      </c>
      <c r="P62" s="115">
        <f>VLOOKUP(A62,Analysed!$B$8:$DD$406,77,FALSE)*1000000</f>
        <v>248128.65043499955</v>
      </c>
      <c r="Q62" s="104">
        <f>VLOOKUP(A62,Analysed!$B$8:$DD$406,78,FALSE)</f>
        <v>3.5362049981119352E-2</v>
      </c>
      <c r="R62" s="95">
        <f t="shared" si="15"/>
        <v>2.1445122937409211</v>
      </c>
      <c r="S62" s="132">
        <f>VLOOKUP(A62,Analysed!$B$8:$DD$406,107,FALSE)</f>
        <v>115704</v>
      </c>
      <c r="T62" t="s">
        <v>109</v>
      </c>
      <c r="U62" t="s">
        <v>174</v>
      </c>
      <c r="V62" s="132">
        <f t="shared" si="20"/>
        <v>536537</v>
      </c>
      <c r="W62" s="132">
        <f>VLOOKUP(U62,Analysed!$B$8:$DD$406,2,FALSE)*1000000</f>
        <v>132799556.37315899</v>
      </c>
      <c r="X62" s="57">
        <f t="shared" si="21"/>
        <v>247.51239219878403</v>
      </c>
      <c r="Y62" s="132">
        <f t="shared" si="22"/>
        <v>120429674.27072899</v>
      </c>
      <c r="Z62" s="57">
        <f t="shared" si="23"/>
        <v>224.45735200131395</v>
      </c>
      <c r="AA62" s="57"/>
      <c r="AB62" s="132">
        <f t="shared" si="24"/>
        <v>2920866.3720580149</v>
      </c>
      <c r="AC62" s="104">
        <f t="shared" si="25"/>
        <v>2.1994549167397449E-2</v>
      </c>
      <c r="AD62" s="132">
        <f t="shared" si="26"/>
        <v>351367.88426099485</v>
      </c>
      <c r="AE62" s="104">
        <f t="shared" si="27"/>
        <v>2.9176188210150835E-3</v>
      </c>
      <c r="AF62" s="57"/>
      <c r="AG62" s="132">
        <f t="shared" si="28"/>
        <v>5317960.7933560079</v>
      </c>
      <c r="AH62" s="104">
        <f t="shared" si="29"/>
        <v>4.00450192650708E-2</v>
      </c>
      <c r="AI62" s="132">
        <f t="shared" si="30"/>
        <v>1163167.8279729981</v>
      </c>
      <c r="AJ62" s="104">
        <f t="shared" si="31"/>
        <v>9.2677632325037767E-3</v>
      </c>
      <c r="AL62" s="95">
        <f t="shared" si="16"/>
        <v>283.96884830572867</v>
      </c>
      <c r="AN62" s="95">
        <f t="shared" si="17"/>
        <v>226.62526927071568</v>
      </c>
      <c r="AO62" s="95">
        <f t="shared" si="18"/>
        <v>288.28127786887131</v>
      </c>
      <c r="AQ62" s="95">
        <f t="shared" si="19"/>
        <v>320.7189643531986</v>
      </c>
    </row>
    <row r="63" spans="1:43" x14ac:dyDescent="0.2">
      <c r="A63" s="15" t="s">
        <v>358</v>
      </c>
      <c r="C63" s="132">
        <f>VLOOKUP(A63,Analysed!$B$8:$DD$406,2,FALSE)*1000000</f>
        <v>7285221.2001440004</v>
      </c>
      <c r="D63" s="133">
        <f t="shared" si="12"/>
        <v>44.650505942866253</v>
      </c>
      <c r="E63" s="132">
        <f>VLOOKUP(A63,Analysed!$B$8:$DD$406,11,FALSE)*1000000</f>
        <v>6811662.2701639999</v>
      </c>
      <c r="F63" s="133">
        <f t="shared" si="13"/>
        <v>41.748103224201863</v>
      </c>
      <c r="H63" s="132">
        <f>VLOOKUP(A63,Analysed!$B$8:$DD$406,4,FALSE)*1000000</f>
        <v>1064614.2673050009</v>
      </c>
      <c r="I63" s="104">
        <f>VLOOKUP(A63,Analysed!$B$8:$DD$406,5,FALSE)</f>
        <v>0.14613341696254298</v>
      </c>
      <c r="J63" s="132">
        <f>VLOOKUP(A63,Analysed!$B$8:$DD$406,13,FALSE)*1000000</f>
        <v>398541.50368500105</v>
      </c>
      <c r="K63" s="104">
        <f>VLOOKUP(A63,Analysed!$B$8:$DD$406,14,FALSE)</f>
        <v>5.8508699914654703E-2</v>
      </c>
      <c r="L63" s="104"/>
      <c r="M63" s="9">
        <f>VLOOKUP(A63,Analysed!$B$8:$DD$406,56,FALSE)*1000000</f>
        <v>1058895.6232879995</v>
      </c>
      <c r="N63" s="104">
        <f>VLOOKUP(A63,Analysed!$B$8:$DD$406,57,FALSE)</f>
        <v>0.14534845191345314</v>
      </c>
      <c r="O63" s="147">
        <f t="shared" si="14"/>
        <v>6.4898819159480485</v>
      </c>
      <c r="P63" s="115">
        <f>VLOOKUP(A63,Analysed!$B$8:$DD$406,77,FALSE)*1000000</f>
        <v>398039.09037900012</v>
      </c>
      <c r="Q63" s="104">
        <f>VLOOKUP(A63,Analysed!$B$8:$DD$406,78,FALSE)</f>
        <v>5.6543327910587991E-2</v>
      </c>
      <c r="R63" s="95">
        <f t="shared" si="15"/>
        <v>2.4395479947965515</v>
      </c>
      <c r="S63" s="132">
        <f>VLOOKUP(A63,Analysed!$B$8:$DD$406,107,FALSE)</f>
        <v>163161</v>
      </c>
      <c r="T63" t="s">
        <v>109</v>
      </c>
      <c r="U63" t="s">
        <v>174</v>
      </c>
      <c r="V63" s="132">
        <f t="shared" si="20"/>
        <v>536537</v>
      </c>
      <c r="W63" s="132">
        <f>VLOOKUP(U63,Analysed!$B$8:$DD$406,2,FALSE)*1000000</f>
        <v>132799556.37315899</v>
      </c>
      <c r="X63" s="57">
        <f t="shared" si="21"/>
        <v>247.51239219878403</v>
      </c>
      <c r="Y63" s="132">
        <f t="shared" si="22"/>
        <v>120429674.27072899</v>
      </c>
      <c r="Z63" s="57">
        <f t="shared" si="23"/>
        <v>224.45735200131395</v>
      </c>
      <c r="AA63" s="57"/>
      <c r="AB63" s="132">
        <f t="shared" si="24"/>
        <v>2920866.3720580149</v>
      </c>
      <c r="AC63" s="104">
        <f t="shared" si="25"/>
        <v>2.1994549167397449E-2</v>
      </c>
      <c r="AD63" s="132">
        <f t="shared" si="26"/>
        <v>351367.88426099485</v>
      </c>
      <c r="AE63" s="104">
        <f t="shared" si="27"/>
        <v>2.9176188210150835E-3</v>
      </c>
      <c r="AF63" s="57"/>
      <c r="AG63" s="132">
        <f t="shared" si="28"/>
        <v>5317960.7933560079</v>
      </c>
      <c r="AH63" s="104">
        <f t="shared" si="29"/>
        <v>4.00450192650708E-2</v>
      </c>
      <c r="AI63" s="132">
        <f t="shared" si="30"/>
        <v>1163167.8279729981</v>
      </c>
      <c r="AJ63" s="104">
        <f t="shared" si="31"/>
        <v>9.2677632325037767E-3</v>
      </c>
      <c r="AL63" s="95">
        <f t="shared" si="16"/>
        <v>266.20545522551583</v>
      </c>
      <c r="AN63" s="95">
        <f t="shared" si="17"/>
        <v>226.62526927071568</v>
      </c>
      <c r="AO63" s="95">
        <f t="shared" si="18"/>
        <v>270.81292048971409</v>
      </c>
      <c r="AQ63" s="95">
        <f t="shared" si="19"/>
        <v>308.56441857154238</v>
      </c>
    </row>
    <row r="64" spans="1:43" x14ac:dyDescent="0.2">
      <c r="A64" s="37" t="s">
        <v>375</v>
      </c>
      <c r="C64" s="132">
        <f>VLOOKUP(A64,Analysed!$B$8:$DD$406,2,FALSE)*1000000</f>
        <v>4794623.9911040002</v>
      </c>
      <c r="D64" s="133">
        <f t="shared" si="12"/>
        <v>45.267747303114703</v>
      </c>
      <c r="E64" s="132">
        <f>VLOOKUP(A64,Analysed!$B$8:$DD$406,11,FALSE)*1000000</f>
        <v>4584994.4985250002</v>
      </c>
      <c r="F64" s="133">
        <f t="shared" si="13"/>
        <v>43.288560840327804</v>
      </c>
      <c r="H64" s="132">
        <f>VLOOKUP(A64,Analysed!$B$8:$DD$406,4,FALSE)*1000000</f>
        <v>745726.31434099888</v>
      </c>
      <c r="I64" s="104">
        <f>VLOOKUP(A64,Analysed!$B$8:$DD$406,5,FALSE)</f>
        <v>0.15553384701795761</v>
      </c>
      <c r="J64" s="132">
        <f>VLOOKUP(A64,Analysed!$B$8:$DD$406,13,FALSE)*1000000</f>
        <v>277116.33478999964</v>
      </c>
      <c r="K64" s="104">
        <f>VLOOKUP(A64,Analysed!$B$8:$DD$406,14,FALSE)</f>
        <v>6.0439840195914828E-2</v>
      </c>
      <c r="L64" s="104"/>
      <c r="M64" s="9">
        <f>VLOOKUP(A64,Analysed!$B$8:$DD$406,56,FALSE)*1000000</f>
        <v>702820.58368700009</v>
      </c>
      <c r="N64" s="104">
        <f>VLOOKUP(A64,Analysed!$B$8:$DD$406,57,FALSE)</f>
        <v>0.1465851305526818</v>
      </c>
      <c r="O64" s="147">
        <f t="shared" si="14"/>
        <v>6.6355786482528778</v>
      </c>
      <c r="P64" s="115">
        <f>VLOOKUP(A64,Analysed!$B$8:$DD$406,77,FALSE)*1000000</f>
        <v>266599.03828500031</v>
      </c>
      <c r="Q64" s="104">
        <f>VLOOKUP(A64,Analysed!$B$8:$DD$406,78,FALSE)</f>
        <v>5.6099097196402048E-2</v>
      </c>
      <c r="R64" s="95">
        <f t="shared" si="15"/>
        <v>2.5170561693118225</v>
      </c>
      <c r="S64" s="132">
        <f>VLOOKUP(A64,Analysed!$B$8:$DD$406,107,FALSE)</f>
        <v>105917</v>
      </c>
      <c r="T64" t="s">
        <v>137</v>
      </c>
      <c r="U64" t="s">
        <v>176</v>
      </c>
      <c r="V64" s="132">
        <f t="shared" si="20"/>
        <v>740558</v>
      </c>
      <c r="W64" s="132">
        <f>VLOOKUP(U64,Analysed!$B$8:$DD$406,2,FALSE)*1000000</f>
        <v>182715860.14884999</v>
      </c>
      <c r="X64" s="57">
        <f t="shared" si="21"/>
        <v>246.72727882063253</v>
      </c>
      <c r="Y64" s="132">
        <f t="shared" si="22"/>
        <v>169668518.960026</v>
      </c>
      <c r="Z64" s="57">
        <f t="shared" si="23"/>
        <v>229.10902179171111</v>
      </c>
      <c r="AA64" s="57"/>
      <c r="AB64" s="132">
        <f t="shared" si="24"/>
        <v>4932838.2338460134</v>
      </c>
      <c r="AC64" s="104">
        <f t="shared" si="25"/>
        <v>2.6997318294249128E-2</v>
      </c>
      <c r="AD64" s="132">
        <f t="shared" si="26"/>
        <v>772486.82125099318</v>
      </c>
      <c r="AE64" s="104">
        <f t="shared" si="27"/>
        <v>4.5529178069444428E-3</v>
      </c>
      <c r="AF64" s="57"/>
      <c r="AG64" s="132">
        <f t="shared" si="28"/>
        <v>6451414.1241510008</v>
      </c>
      <c r="AH64" s="104">
        <f t="shared" si="29"/>
        <v>3.5308451706903478E-2</v>
      </c>
      <c r="AI64" s="132">
        <f t="shared" si="30"/>
        <v>1359783.2053979745</v>
      </c>
      <c r="AJ64" s="104">
        <f t="shared" si="31"/>
        <v>7.6849173767089673E-3</v>
      </c>
      <c r="AL64" s="95">
        <f t="shared" si="16"/>
        <v>272.3975826320389</v>
      </c>
      <c r="AN64" s="95">
        <f t="shared" si="17"/>
        <v>230.94518209974635</v>
      </c>
      <c r="AO64" s="95">
        <f t="shared" si="18"/>
        <v>276.75079910938598</v>
      </c>
      <c r="AQ64" s="95">
        <f t="shared" si="19"/>
        <v>307.34216298101416</v>
      </c>
    </row>
    <row r="65" spans="1:43" x14ac:dyDescent="0.2">
      <c r="A65" s="15" t="s">
        <v>387</v>
      </c>
      <c r="C65" s="132">
        <f>VLOOKUP(A65,Analysed!$B$8:$DD$406,2,FALSE)*1000000</f>
        <v>2801601.5710069998</v>
      </c>
      <c r="D65" s="133">
        <f t="shared" si="12"/>
        <v>33.776617891458194</v>
      </c>
      <c r="E65" s="132">
        <f>VLOOKUP(A65,Analysed!$B$8:$DD$406,11,FALSE)*1000000</f>
        <v>2752974.2403280004</v>
      </c>
      <c r="F65" s="133">
        <f t="shared" si="13"/>
        <v>33.19035795199229</v>
      </c>
      <c r="H65" s="132">
        <f>VLOOKUP(A65,Analysed!$B$8:$DD$406,4,FALSE)*1000000</f>
        <v>-331670.73880199995</v>
      </c>
      <c r="I65" s="104">
        <f>VLOOKUP(A65,Analysed!$B$8:$DD$406,5,FALSE)</f>
        <v>-0.1183861196518337</v>
      </c>
      <c r="J65" s="132">
        <f>VLOOKUP(A65,Analysed!$B$8:$DD$406,13,FALSE)*1000000</f>
        <v>63620.637369000033</v>
      </c>
      <c r="K65" s="104">
        <f>VLOOKUP(A65,Analysed!$B$8:$DD$406,14,FALSE)</f>
        <v>2.3109783025583277E-2</v>
      </c>
      <c r="L65" s="104"/>
      <c r="M65" s="9">
        <f>VLOOKUP(A65,Analysed!$B$8:$DD$406,56,FALSE)*1000000</f>
        <v>24115.662691000405</v>
      </c>
      <c r="N65" s="104">
        <f>VLOOKUP(A65,Analysed!$B$8:$DD$406,57,FALSE)</f>
        <v>8.6078130953975516E-3</v>
      </c>
      <c r="O65" s="147">
        <f t="shared" si="14"/>
        <v>0.29074281380433303</v>
      </c>
      <c r="P65" s="115">
        <f>VLOOKUP(A65,Analysed!$B$8:$DD$406,77,FALSE)*1000000</f>
        <v>63465.507509999683</v>
      </c>
      <c r="Q65" s="104">
        <f>VLOOKUP(A65,Analysed!$B$8:$DD$406,78,FALSE)</f>
        <v>2.1615947383417274E-2</v>
      </c>
      <c r="R65" s="95">
        <f t="shared" si="15"/>
        <v>0.76515169702814734</v>
      </c>
      <c r="S65" s="132">
        <f>VLOOKUP(A65,Analysed!$B$8:$DD$406,107,FALSE)</f>
        <v>82945</v>
      </c>
      <c r="T65" t="s">
        <v>389</v>
      </c>
      <c r="U65" t="s">
        <v>177</v>
      </c>
      <c r="V65" s="132">
        <f t="shared" si="20"/>
        <v>1132533</v>
      </c>
      <c r="W65" s="132">
        <f>VLOOKUP(U65,Analysed!$B$8:$DD$406,2,FALSE)*1000000</f>
        <v>90846083.257494003</v>
      </c>
      <c r="X65" s="57">
        <f t="shared" si="21"/>
        <v>80.214954670189741</v>
      </c>
      <c r="Y65" s="132">
        <f t="shared" si="22"/>
        <v>134777872.56573799</v>
      </c>
      <c r="Z65" s="57">
        <f t="shared" si="23"/>
        <v>119.00569128293657</v>
      </c>
      <c r="AA65" s="57"/>
      <c r="AB65" s="132">
        <f t="shared" si="24"/>
        <v>-10305100.600765996</v>
      </c>
      <c r="AC65" s="104">
        <f t="shared" si="25"/>
        <v>-0.11343472642136078</v>
      </c>
      <c r="AD65" s="132">
        <f t="shared" si="26"/>
        <v>-451265.19832297164</v>
      </c>
      <c r="AE65" s="104">
        <f t="shared" si="27"/>
        <v>-3.348214285715682E-3</v>
      </c>
      <c r="AF65" s="57"/>
      <c r="AG65" s="132">
        <f t="shared" si="28"/>
        <v>3009408.2389939986</v>
      </c>
      <c r="AH65" s="104">
        <f t="shared" si="29"/>
        <v>3.312645004698922E-2</v>
      </c>
      <c r="AI65" s="132">
        <f t="shared" si="30"/>
        <v>-451265.19832297164</v>
      </c>
      <c r="AJ65" s="104">
        <f t="shared" si="31"/>
        <v>-3.0364770766460217E-3</v>
      </c>
      <c r="AL65" s="95">
        <f t="shared" si="16"/>
        <v>152.19604923492886</v>
      </c>
      <c r="AN65" s="95">
        <f t="shared" si="17"/>
        <v>118.60723472730156</v>
      </c>
      <c r="AO65" s="95">
        <f t="shared" si="18"/>
        <v>152.562744376322</v>
      </c>
      <c r="AQ65" s="95">
        <f t="shared" si="19"/>
        <v>116.93955206435581</v>
      </c>
    </row>
    <row r="66" spans="1:43" x14ac:dyDescent="0.2">
      <c r="A66" s="15" t="s">
        <v>388</v>
      </c>
      <c r="C66" s="132">
        <f>VLOOKUP(A66,Analysed!$B$8:$DD$406,2,FALSE)*1000000</f>
        <v>3924251.3615290001</v>
      </c>
      <c r="D66" s="133">
        <f t="shared" si="12"/>
        <v>32.665074261911499</v>
      </c>
      <c r="E66" s="132">
        <f>VLOOKUP(A66,Analysed!$B$8:$DD$406,11,FALSE)*1000000</f>
        <v>3829707.5647840006</v>
      </c>
      <c r="F66" s="133">
        <f t="shared" si="13"/>
        <v>31.878101191849243</v>
      </c>
      <c r="H66" s="132">
        <f>VLOOKUP(A66,Analysed!$B$8:$DD$406,4,FALSE)*1000000</f>
        <v>-453014.12448600022</v>
      </c>
      <c r="I66" s="104">
        <f>VLOOKUP(A66,Analysed!$B$8:$DD$406,5,FALSE)</f>
        <v>-0.11543962981756933</v>
      </c>
      <c r="J66" s="132">
        <f>VLOOKUP(A66,Analysed!$B$8:$DD$406,13,FALSE)*1000000</f>
        <v>79324.847299999674</v>
      </c>
      <c r="K66" s="104">
        <f>VLOOKUP(A66,Analysed!$B$8:$DD$406,14,FALSE)</f>
        <v>2.0713029900619493E-2</v>
      </c>
      <c r="L66" s="104"/>
      <c r="M66" s="9">
        <f>VLOOKUP(A66,Analysed!$B$8:$DD$406,56,FALSE)*1000000</f>
        <v>69220.435922000339</v>
      </c>
      <c r="N66" s="104">
        <f>VLOOKUP(A66,Analysed!$B$8:$DD$406,57,FALSE)</f>
        <v>1.7639144271082086E-2</v>
      </c>
      <c r="O66" s="147">
        <f t="shared" si="14"/>
        <v>0.57618395753146712</v>
      </c>
      <c r="P66" s="115">
        <f>VLOOKUP(A66,Analysed!$B$8:$DD$406,77,FALSE)*1000000</f>
        <v>96801.433353999048</v>
      </c>
      <c r="Q66" s="104">
        <f>VLOOKUP(A66,Analysed!$B$8:$DD$406,78,FALSE)</f>
        <v>2.3896121493666374E-2</v>
      </c>
      <c r="R66" s="95">
        <f t="shared" si="15"/>
        <v>0.80576541048477601</v>
      </c>
      <c r="S66" s="132">
        <f>VLOOKUP(A66,Analysed!$B$8:$DD$406,107,FALSE)</f>
        <v>120136</v>
      </c>
      <c r="T66" t="s">
        <v>389</v>
      </c>
      <c r="U66" t="s">
        <v>177</v>
      </c>
      <c r="V66" s="132">
        <f t="shared" si="20"/>
        <v>1132533</v>
      </c>
      <c r="W66" s="132">
        <f>VLOOKUP(U66,Analysed!$B$8:$DD$406,2,FALSE)*1000000</f>
        <v>90846083.257494003</v>
      </c>
      <c r="X66" s="57">
        <f t="shared" si="21"/>
        <v>80.214954670189741</v>
      </c>
      <c r="Y66" s="132">
        <f t="shared" si="22"/>
        <v>134777872.56573799</v>
      </c>
      <c r="Z66" s="57">
        <f t="shared" si="23"/>
        <v>119.00569128293657</v>
      </c>
      <c r="AA66" s="57"/>
      <c r="AB66" s="132">
        <f t="shared" si="24"/>
        <v>-10305100.600765996</v>
      </c>
      <c r="AC66" s="104">
        <f t="shared" si="25"/>
        <v>-0.11343472642136078</v>
      </c>
      <c r="AD66" s="132">
        <f t="shared" si="26"/>
        <v>-451265.19832297164</v>
      </c>
      <c r="AE66" s="104">
        <f t="shared" si="27"/>
        <v>-3.348214285715682E-3</v>
      </c>
      <c r="AF66" s="57"/>
      <c r="AG66" s="132">
        <f t="shared" si="28"/>
        <v>3009408.2389939986</v>
      </c>
      <c r="AH66" s="104">
        <f t="shared" si="29"/>
        <v>3.312645004698922E-2</v>
      </c>
      <c r="AI66" s="132">
        <f t="shared" si="30"/>
        <v>-451265.19832297164</v>
      </c>
      <c r="AJ66" s="104">
        <f t="shared" si="31"/>
        <v>-3.0364770766460217E-3</v>
      </c>
      <c r="AL66" s="95">
        <f t="shared" si="16"/>
        <v>150.88379247478582</v>
      </c>
      <c r="AN66" s="95">
        <f t="shared" si="17"/>
        <v>118.60723472730156</v>
      </c>
      <c r="AO66" s="95">
        <f t="shared" si="18"/>
        <v>151.29110132963558</v>
      </c>
      <c r="AQ66" s="95">
        <f t="shared" si="19"/>
        <v>116.11344957853626</v>
      </c>
    </row>
    <row r="67" spans="1:43" x14ac:dyDescent="0.2">
      <c r="A67" s="15" t="s">
        <v>184</v>
      </c>
      <c r="C67" s="132">
        <f>VLOOKUP(A67,Analysed!$B$8:$DD$406,2,FALSE)*1000000</f>
        <v>7905538.784035</v>
      </c>
      <c r="D67" s="133">
        <f t="shared" si="12"/>
        <v>44.895896232721512</v>
      </c>
      <c r="E67" s="132">
        <f>VLOOKUP(A67,Analysed!$B$8:$DD$406,11,FALSE)*1000000</f>
        <v>8087082.9842969999</v>
      </c>
      <c r="F67" s="133">
        <f t="shared" si="13"/>
        <v>45.92689358777529</v>
      </c>
      <c r="H67" s="132">
        <f>VLOOKUP(A67,Analysed!$B$8:$DD$406,4,FALSE)*1000000</f>
        <v>640660.2947670006</v>
      </c>
      <c r="I67" s="104">
        <f>VLOOKUP(A67,Analysed!$B$8:$DD$406,5,FALSE)</f>
        <v>8.1039422140435885E-2</v>
      </c>
      <c r="J67" s="132">
        <f>VLOOKUP(A67,Analysed!$B$8:$DD$406,13,FALSE)*1000000</f>
        <v>287668.90806100063</v>
      </c>
      <c r="K67" s="104">
        <f>VLOOKUP(A67,Analysed!$B$8:$DD$406,14,FALSE)</f>
        <v>3.557140548941793E-2</v>
      </c>
      <c r="L67" s="104"/>
      <c r="M67" s="9">
        <f>VLOOKUP(A67,Analysed!$B$8:$DD$406,56,FALSE)*1000000</f>
        <v>823788.2955230003</v>
      </c>
      <c r="N67" s="104">
        <f>VLOOKUP(A67,Analysed!$B$8:$DD$406,57,FALSE)</f>
        <v>0.10420394081003259</v>
      </c>
      <c r="O67" s="147">
        <f t="shared" si="14"/>
        <v>4.6783293136478781</v>
      </c>
      <c r="P67" s="115">
        <f>VLOOKUP(A67,Analysed!$B$8:$DD$406,77,FALSE)*1000000</f>
        <v>326790.92392200103</v>
      </c>
      <c r="Q67" s="104">
        <f>VLOOKUP(A67,Analysed!$B$8:$DD$406,78,FALSE)</f>
        <v>3.9224561755727701E-2</v>
      </c>
      <c r="R67" s="95">
        <f t="shared" si="15"/>
        <v>1.8558597726224744</v>
      </c>
      <c r="S67" s="132">
        <f>VLOOKUP(A67,Analysed!$B$8:$DD$406,107,FALSE)</f>
        <v>176086</v>
      </c>
      <c r="T67" t="s">
        <v>122</v>
      </c>
      <c r="U67" t="s">
        <v>150</v>
      </c>
      <c r="V67" s="132">
        <f t="shared" si="20"/>
        <v>502680</v>
      </c>
      <c r="W67" s="132">
        <f>VLOOKUP(U67,Analysed!$B$8:$DD$406,2,FALSE)*1000000</f>
        <v>45345999.275475003</v>
      </c>
      <c r="X67" s="57">
        <f t="shared" si="21"/>
        <v>90.208481092295301</v>
      </c>
      <c r="Y67" s="132">
        <f t="shared" si="22"/>
        <v>58487467.934828006</v>
      </c>
      <c r="Z67" s="57">
        <f t="shared" si="23"/>
        <v>116.35129293950028</v>
      </c>
      <c r="AA67" s="57"/>
      <c r="AB67" s="132">
        <f t="shared" si="24"/>
        <v>-1045755.3185169956</v>
      </c>
      <c r="AC67" s="104">
        <f t="shared" si="25"/>
        <v>-2.306168868755272E-2</v>
      </c>
      <c r="AD67" s="132">
        <f t="shared" si="26"/>
        <v>-195828.57567500867</v>
      </c>
      <c r="AE67" s="104">
        <f t="shared" si="27"/>
        <v>-3.3482142857204637E-3</v>
      </c>
      <c r="AF67" s="57"/>
      <c r="AG67" s="132">
        <f t="shared" si="28"/>
        <v>3393821.0344060026</v>
      </c>
      <c r="AH67" s="104">
        <f t="shared" si="29"/>
        <v>7.4842788528899432E-2</v>
      </c>
      <c r="AI67" s="132">
        <f t="shared" si="30"/>
        <v>-195828.57567500867</v>
      </c>
      <c r="AJ67" s="104">
        <f t="shared" si="31"/>
        <v>-3.0478927601125029E-3</v>
      </c>
      <c r="AL67" s="95">
        <f t="shared" si="16"/>
        <v>162.27818652727558</v>
      </c>
      <c r="AN67" s="95">
        <f t="shared" si="17"/>
        <v>115.96172387831821</v>
      </c>
      <c r="AO67" s="95">
        <f t="shared" si="18"/>
        <v>163.74447723871597</v>
      </c>
      <c r="AQ67" s="95">
        <f t="shared" si="19"/>
        <v>146.53416091256855</v>
      </c>
    </row>
    <row r="68" spans="1:43" x14ac:dyDescent="0.2">
      <c r="A68" s="15" t="s">
        <v>186</v>
      </c>
      <c r="C68" s="132">
        <f>VLOOKUP(A68,Analysed!$B$8:$DD$406,2,FALSE)*1000000</f>
        <v>1842318.9809719999</v>
      </c>
      <c r="D68" s="133">
        <f t="shared" si="12"/>
        <v>26.877902967028476</v>
      </c>
      <c r="E68" s="132">
        <f>VLOOKUP(A68,Analysed!$B$8:$DD$406,11,FALSE)*1000000</f>
        <v>2098543.4585790001</v>
      </c>
      <c r="F68" s="133">
        <f t="shared" si="13"/>
        <v>30.616005173012958</v>
      </c>
      <c r="H68" s="132">
        <f>VLOOKUP(A68,Analysed!$B$8:$DD$406,4,FALSE)*1000000</f>
        <v>-448280.78802600002</v>
      </c>
      <c r="I68" s="104">
        <f>VLOOKUP(A68,Analysed!$B$8:$DD$406,5,FALSE)</f>
        <v>-0.24332419773989894</v>
      </c>
      <c r="J68" s="132">
        <f>VLOOKUP(A68,Analysed!$B$8:$DD$406,13,FALSE)*1000000</f>
        <v>61146.371169999547</v>
      </c>
      <c r="K68" s="104">
        <f>VLOOKUP(A68,Analysed!$B$8:$DD$406,14,FALSE)</f>
        <v>2.9137529137187361E-2</v>
      </c>
      <c r="L68" s="104"/>
      <c r="M68" s="9">
        <f>VLOOKUP(A68,Analysed!$B$8:$DD$406,56,FALSE)*1000000</f>
        <v>-73271.939010999937</v>
      </c>
      <c r="N68" s="104">
        <f>VLOOKUP(A68,Analysed!$B$8:$DD$406,57,FALSE)</f>
        <v>-3.9771581234180169E-2</v>
      </c>
      <c r="O68" s="147">
        <f t="shared" si="14"/>
        <v>-1.0689767012575855</v>
      </c>
      <c r="P68" s="115">
        <f>VLOOKUP(A68,Analysed!$B$8:$DD$406,77,FALSE)*1000000</f>
        <v>58700.516322999887</v>
      </c>
      <c r="Q68" s="104">
        <f>VLOOKUP(A68,Analysed!$B$8:$DD$406,78,FALSE)</f>
        <v>2.6490891487486141E-2</v>
      </c>
      <c r="R68" s="95">
        <f t="shared" si="15"/>
        <v>0.85639175307831306</v>
      </c>
      <c r="S68" s="132">
        <f>VLOOKUP(A68,Analysed!$B$8:$DD$406,107,FALSE)</f>
        <v>68544</v>
      </c>
      <c r="T68" t="s">
        <v>122</v>
      </c>
      <c r="U68" t="s">
        <v>150</v>
      </c>
      <c r="V68" s="132">
        <f t="shared" si="20"/>
        <v>502680</v>
      </c>
      <c r="W68" s="132">
        <f>VLOOKUP(U68,Analysed!$B$8:$DD$406,2,FALSE)*1000000</f>
        <v>45345999.275475003</v>
      </c>
      <c r="X68" s="57">
        <f t="shared" si="21"/>
        <v>90.208481092295301</v>
      </c>
      <c r="Y68" s="132">
        <f t="shared" si="22"/>
        <v>58487467.934828006</v>
      </c>
      <c r="Z68" s="57">
        <f t="shared" si="23"/>
        <v>116.35129293950028</v>
      </c>
      <c r="AA68" s="57"/>
      <c r="AB68" s="132">
        <f t="shared" si="24"/>
        <v>-1045755.3185169956</v>
      </c>
      <c r="AC68" s="104">
        <f t="shared" si="25"/>
        <v>-2.306168868755272E-2</v>
      </c>
      <c r="AD68" s="132">
        <f t="shared" si="26"/>
        <v>-195828.57567500867</v>
      </c>
      <c r="AE68" s="104">
        <f t="shared" si="27"/>
        <v>-3.3482142857204637E-3</v>
      </c>
      <c r="AF68" s="57"/>
      <c r="AG68" s="132">
        <f t="shared" si="28"/>
        <v>3393821.0344060026</v>
      </c>
      <c r="AH68" s="104">
        <f t="shared" si="29"/>
        <v>7.4842788528899432E-2</v>
      </c>
      <c r="AI68" s="132">
        <f t="shared" si="30"/>
        <v>-195828.57567500867</v>
      </c>
      <c r="AJ68" s="104">
        <f t="shared" si="31"/>
        <v>-3.0478927601125029E-3</v>
      </c>
      <c r="AL68" s="95">
        <f t="shared" si="16"/>
        <v>146.96729811251325</v>
      </c>
      <c r="AN68" s="95">
        <f t="shared" si="17"/>
        <v>115.96172387831821</v>
      </c>
      <c r="AO68" s="95">
        <f t="shared" si="18"/>
        <v>147.4341208044095</v>
      </c>
      <c r="AQ68" s="95">
        <f t="shared" si="19"/>
        <v>122.76886163197007</v>
      </c>
    </row>
    <row r="69" spans="1:43" x14ac:dyDescent="0.2">
      <c r="A69" s="15" t="s">
        <v>207</v>
      </c>
      <c r="C69" s="132">
        <f>VLOOKUP(A69,Analysed!$B$8:$DD$406,2,FALSE)*1000000</f>
        <v>4836714.2607000005</v>
      </c>
      <c r="D69" s="133">
        <f t="shared" si="12"/>
        <v>51.439631815329648</v>
      </c>
      <c r="E69" s="132">
        <f>VLOOKUP(A69,Analysed!$B$8:$DD$406,11,FALSE)*1000000</f>
        <v>4617069.4430170003</v>
      </c>
      <c r="F69" s="133">
        <f t="shared" si="13"/>
        <v>49.103655790538895</v>
      </c>
      <c r="H69" s="132">
        <f>VLOOKUP(A69,Analysed!$B$8:$DD$406,4,FALSE)*1000000</f>
        <v>182762.53736099956</v>
      </c>
      <c r="I69" s="104">
        <f>VLOOKUP(A69,Analysed!$B$8:$DD$406,5,FALSE)</f>
        <v>3.7786507019033411E-2</v>
      </c>
      <c r="J69" s="132">
        <f>VLOOKUP(A69,Analysed!$B$8:$DD$406,13,FALSE)*1000000</f>
        <v>141395.58413299991</v>
      </c>
      <c r="K69" s="104">
        <f>VLOOKUP(A69,Analysed!$B$8:$DD$406,14,FALSE)</f>
        <v>3.0624530533507784E-2</v>
      </c>
      <c r="L69" s="104"/>
      <c r="M69" s="9">
        <f>VLOOKUP(A69,Analysed!$B$8:$DD$406,56,FALSE)*1000000</f>
        <v>40553.378272999653</v>
      </c>
      <c r="N69" s="104">
        <f>VLOOKUP(A69,Analysed!$B$8:$DD$406,57,FALSE)</f>
        <v>8.3844891567215508E-3</v>
      </c>
      <c r="O69" s="147">
        <f t="shared" si="14"/>
        <v>0.4312950351813804</v>
      </c>
      <c r="P69" s="115">
        <f>VLOOKUP(A69,Analysed!$B$8:$DD$406,77,FALSE)*1000000</f>
        <v>103930.15709099984</v>
      </c>
      <c r="Q69" s="104">
        <f>VLOOKUP(A69,Analysed!$B$8:$DD$406,78,FALSE)</f>
        <v>2.1849666896850493E-2</v>
      </c>
      <c r="R69" s="95">
        <f t="shared" si="15"/>
        <v>1.1053224828081278</v>
      </c>
      <c r="S69" s="132">
        <f>VLOOKUP(A69,Analysed!$B$8:$DD$406,107,FALSE)</f>
        <v>94027</v>
      </c>
      <c r="T69" t="s">
        <v>111</v>
      </c>
      <c r="U69" t="s">
        <v>154</v>
      </c>
      <c r="V69" s="132">
        <f t="shared" ref="V69:V93" si="32">VLOOKUP($U69,$A$349:$S$375,19,FALSE)</f>
        <v>772236</v>
      </c>
      <c r="W69" s="132">
        <f>VLOOKUP(U69,Analysed!$B$8:$DD$406,2,FALSE)*1000000</f>
        <v>201532598.07510599</v>
      </c>
      <c r="X69" s="57">
        <f t="shared" ref="X69:X93" si="33">VLOOKUP($U69,$A$349:$S$375,4,FALSE)</f>
        <v>260.97280892771897</v>
      </c>
      <c r="Y69" s="132">
        <f t="shared" ref="Y69:Y93" si="34">VLOOKUP($U69,$A$349:$S$375,5,FALSE)</f>
        <v>189610855.99739003</v>
      </c>
      <c r="Z69" s="57">
        <f t="shared" ref="Z69:Z93" si="35">VLOOKUP($U69,$A$349:$S$375,6,FALSE)</f>
        <v>245.53485721643386</v>
      </c>
      <c r="AA69" s="57"/>
      <c r="AB69" s="132">
        <f t="shared" ref="AB69:AB93" si="36">VLOOKUP($U69,$A$349:$S$375,8,FALSE)</f>
        <v>3521815.2800590019</v>
      </c>
      <c r="AC69" s="104">
        <f t="shared" ref="AC69:AC93" si="37">VLOOKUP($U69,$A$349:$S$375,9,FALSE)</f>
        <v>1.7475164383811061E-2</v>
      </c>
      <c r="AD69" s="132">
        <f t="shared" ref="AD69:AD93" si="38">VLOOKUP($U69,$A$349:$S$375,10,FALSE)</f>
        <v>357573.49759597902</v>
      </c>
      <c r="AE69" s="104">
        <f t="shared" ref="AE69:AE93" si="39">VLOOKUP($U69,$A$349:$S$375,11,FALSE)</f>
        <v>1.8858281911922859E-3</v>
      </c>
      <c r="AF69" s="57"/>
      <c r="AG69" s="132">
        <f t="shared" ref="AG69:AG93" si="40">VLOOKUP($U69,$A$349:$S$375,13,FALSE)</f>
        <v>3700279.2639290192</v>
      </c>
      <c r="AH69" s="104">
        <f t="shared" ref="AH69:AH93" si="41">VLOOKUP($U69,$A$349:$S$375,14,FALSE)</f>
        <v>1.8360698464027249E-2</v>
      </c>
      <c r="AI69" s="132">
        <f t="shared" ref="AI69:AI93" si="42">VLOOKUP($U69,$A$349:$S$375,16,FALSE)</f>
        <v>549774.38074499217</v>
      </c>
      <c r="AJ69" s="104">
        <f t="shared" ref="AJ69:AJ93" si="43">VLOOKUP($U69,$A$349:$S$375,17,FALSE)</f>
        <v>2.7961182635758744E-3</v>
      </c>
      <c r="AL69" s="95">
        <f t="shared" si="16"/>
        <v>294.63851300697274</v>
      </c>
      <c r="AN69" s="95">
        <f t="shared" si="17"/>
        <v>246.24678256146441</v>
      </c>
      <c r="AO69" s="95">
        <f t="shared" si="18"/>
        <v>296.45576083481143</v>
      </c>
      <c r="AQ69" s="95">
        <f t="shared" si="19"/>
        <v>317.63537883026203</v>
      </c>
    </row>
    <row r="70" spans="1:43" x14ac:dyDescent="0.2">
      <c r="A70" s="15" t="s">
        <v>208</v>
      </c>
      <c r="C70" s="132">
        <f>VLOOKUP(A70,Analysed!$B$8:$DD$406,2,FALSE)*1000000</f>
        <v>4759719.9849619996</v>
      </c>
      <c r="D70" s="133">
        <f t="shared" ref="D70:D93" si="44">C70/S70</f>
        <v>48.081865049317109</v>
      </c>
      <c r="E70" s="132">
        <f>VLOOKUP(A70,Analysed!$B$8:$DD$406,11,FALSE)*1000000</f>
        <v>5156082.1121969996</v>
      </c>
      <c r="F70" s="133">
        <f t="shared" ref="F70:F93" si="45">E70/S70</f>
        <v>52.085846454228623</v>
      </c>
      <c r="H70" s="132">
        <f>VLOOKUP(A70,Analysed!$B$8:$DD$406,4,FALSE)*1000000</f>
        <v>141970.32399400024</v>
      </c>
      <c r="I70" s="104">
        <f>VLOOKUP(A70,Analysed!$B$8:$DD$406,5,FALSE)</f>
        <v>2.9827452968356431E-2</v>
      </c>
      <c r="J70" s="132">
        <f>VLOOKUP(A70,Analysed!$B$8:$DD$406,13,FALSE)*1000000</f>
        <v>146813.2719869999</v>
      </c>
      <c r="K70" s="104">
        <f>VLOOKUP(A70,Analysed!$B$8:$DD$406,14,FALSE)</f>
        <v>2.8473804100152888E-2</v>
      </c>
      <c r="L70" s="104"/>
      <c r="M70" s="9">
        <f>VLOOKUP(A70,Analysed!$B$8:$DD$406,56,FALSE)*1000000</f>
        <v>-33866.538753999368</v>
      </c>
      <c r="N70" s="104">
        <f>VLOOKUP(A70,Analysed!$B$8:$DD$406,57,FALSE)</f>
        <v>-7.115237631835131E-3</v>
      </c>
      <c r="O70" s="147">
        <f t="shared" ref="O70:O133" si="46">M70/S70</f>
        <v>-0.34211389560771949</v>
      </c>
      <c r="P70" s="115">
        <f>VLOOKUP(A70,Analysed!$B$8:$DD$406,77,FALSE)*1000000</f>
        <v>140940.74110800037</v>
      </c>
      <c r="Q70" s="104">
        <f>VLOOKUP(A70,Analysed!$B$8:$DD$406,78,FALSE)</f>
        <v>2.6607140682350275E-2</v>
      </c>
      <c r="R70" s="95">
        <f t="shared" ref="R70:R133" si="47">(P70)/S70</f>
        <v>1.4237589008000684</v>
      </c>
      <c r="S70" s="132">
        <f>VLOOKUP(A70,Analysed!$B$8:$DD$406,107,FALSE)</f>
        <v>98992</v>
      </c>
      <c r="T70" t="s">
        <v>111</v>
      </c>
      <c r="U70" t="s">
        <v>154</v>
      </c>
      <c r="V70" s="132">
        <f t="shared" si="32"/>
        <v>772236</v>
      </c>
      <c r="W70" s="132">
        <f>VLOOKUP(U70,Analysed!$B$8:$DD$406,2,FALSE)*1000000</f>
        <v>201532598.07510599</v>
      </c>
      <c r="X70" s="57">
        <f t="shared" si="33"/>
        <v>260.97280892771897</v>
      </c>
      <c r="Y70" s="132">
        <f t="shared" si="34"/>
        <v>189610855.99739003</v>
      </c>
      <c r="Z70" s="57">
        <f t="shared" si="35"/>
        <v>245.53485721643386</v>
      </c>
      <c r="AA70" s="57"/>
      <c r="AB70" s="132">
        <f t="shared" si="36"/>
        <v>3521815.2800590019</v>
      </c>
      <c r="AC70" s="104">
        <f t="shared" si="37"/>
        <v>1.7475164383811061E-2</v>
      </c>
      <c r="AD70" s="132">
        <f t="shared" si="38"/>
        <v>357573.49759597902</v>
      </c>
      <c r="AE70" s="104">
        <f t="shared" si="39"/>
        <v>1.8858281911922859E-3</v>
      </c>
      <c r="AF70" s="57"/>
      <c r="AG70" s="132">
        <f t="shared" si="40"/>
        <v>3700279.2639290192</v>
      </c>
      <c r="AH70" s="104">
        <f t="shared" si="41"/>
        <v>1.8360698464027249E-2</v>
      </c>
      <c r="AI70" s="132">
        <f t="shared" si="42"/>
        <v>549774.38074499217</v>
      </c>
      <c r="AJ70" s="104">
        <f t="shared" si="43"/>
        <v>2.7961182635758744E-3</v>
      </c>
      <c r="AL70" s="95">
        <f t="shared" ref="AL70:AL93" si="48">F70+Z70</f>
        <v>297.62070367066246</v>
      </c>
      <c r="AN70" s="95">
        <f t="shared" ref="AN70:AN93" si="49">(Y70+AI70)/V70</f>
        <v>246.24678256146441</v>
      </c>
      <c r="AO70" s="95">
        <f t="shared" ref="AO70:AO93" si="50">AN70+F70+R70</f>
        <v>299.75638791649311</v>
      </c>
      <c r="AQ70" s="95">
        <f t="shared" ref="AQ70:AQ93" si="51">((C70+M70)/S70)+((W70+AG70)/V70)</f>
        <v>313.50420313346041</v>
      </c>
    </row>
    <row r="71" spans="1:43" x14ac:dyDescent="0.2">
      <c r="A71" s="15" t="s">
        <v>229</v>
      </c>
      <c r="C71" s="132">
        <f>VLOOKUP(A71,Analysed!$B$8:$DD$406,2,FALSE)*1000000</f>
        <v>4216605.5319760004</v>
      </c>
      <c r="D71" s="133">
        <f t="shared" si="44"/>
        <v>42.950328314788031</v>
      </c>
      <c r="E71" s="132">
        <f>VLOOKUP(A71,Analysed!$B$8:$DD$406,11,FALSE)*1000000</f>
        <v>3767087.9109359998</v>
      </c>
      <c r="F71" s="133">
        <f t="shared" si="45"/>
        <v>38.371543493552259</v>
      </c>
      <c r="H71" s="132">
        <f>VLOOKUP(A71,Analysed!$B$8:$DD$406,4,FALSE)*1000000</f>
        <v>-112869.17304900079</v>
      </c>
      <c r="I71" s="104">
        <f>VLOOKUP(A71,Analysed!$B$8:$DD$406,5,FALSE)</f>
        <v>-2.6767780906483716E-2</v>
      </c>
      <c r="J71" s="132">
        <f>VLOOKUP(A71,Analysed!$B$8:$DD$406,13,FALSE)*1000000</f>
        <v>48405.287396000582</v>
      </c>
      <c r="K71" s="104">
        <f>VLOOKUP(A71,Analysed!$B$8:$DD$406,14,FALSE)</f>
        <v>1.2849524232094024E-2</v>
      </c>
      <c r="L71" s="104"/>
      <c r="M71" s="9">
        <f>VLOOKUP(A71,Analysed!$B$8:$DD$406,56,FALSE)*1000000</f>
        <v>10222.488172999532</v>
      </c>
      <c r="N71" s="104">
        <f>VLOOKUP(A71,Analysed!$B$8:$DD$406,57,FALSE)</f>
        <v>2.4243406445015581E-3</v>
      </c>
      <c r="O71" s="147">
        <f t="shared" si="46"/>
        <v>0.10412622662822674</v>
      </c>
      <c r="P71" s="115">
        <f>VLOOKUP(A71,Analysed!$B$8:$DD$406,77,FALSE)*1000000</f>
        <v>77257.745659000226</v>
      </c>
      <c r="Q71" s="104">
        <f>VLOOKUP(A71,Analysed!$B$8:$DD$406,78,FALSE)</f>
        <v>1.9547200021038536E-2</v>
      </c>
      <c r="R71" s="95">
        <f t="shared" si="47"/>
        <v>0.78694711083382796</v>
      </c>
      <c r="S71" s="132">
        <f>VLOOKUP(A71,Analysed!$B$8:$DD$406,107,FALSE)</f>
        <v>98174</v>
      </c>
      <c r="T71" t="s">
        <v>108</v>
      </c>
      <c r="U71" t="s">
        <v>158</v>
      </c>
      <c r="V71" s="132">
        <f t="shared" si="32"/>
        <v>524059</v>
      </c>
      <c r="W71" s="132">
        <f>VLOOKUP(U71,Analysed!$B$8:$DD$406,2,FALSE)*1000000</f>
        <v>117828714.503187</v>
      </c>
      <c r="X71" s="57">
        <f t="shared" si="33"/>
        <v>224.83864317412161</v>
      </c>
      <c r="Y71" s="132">
        <f t="shared" si="34"/>
        <v>108413678.72921601</v>
      </c>
      <c r="Z71" s="57">
        <f t="shared" si="35"/>
        <v>206.87304049585259</v>
      </c>
      <c r="AA71" s="57"/>
      <c r="AB71" s="132">
        <f t="shared" si="36"/>
        <v>196120.90150199889</v>
      </c>
      <c r="AC71" s="104">
        <f t="shared" si="37"/>
        <v>1.6644576182378217E-3</v>
      </c>
      <c r="AD71" s="132">
        <f t="shared" si="38"/>
        <v>-326796.19681999838</v>
      </c>
      <c r="AE71" s="104">
        <f t="shared" si="39"/>
        <v>-3.0143446901772855E-3</v>
      </c>
      <c r="AF71" s="57"/>
      <c r="AG71" s="132">
        <f t="shared" si="40"/>
        <v>1913421.492368002</v>
      </c>
      <c r="AH71" s="104">
        <f t="shared" si="41"/>
        <v>1.6239008466109067E-2</v>
      </c>
      <c r="AI71" s="132">
        <f t="shared" si="42"/>
        <v>247573.67595699974</v>
      </c>
      <c r="AJ71" s="104">
        <f t="shared" si="43"/>
        <v>2.1633072206166848E-3</v>
      </c>
      <c r="AL71" s="95">
        <f t="shared" si="48"/>
        <v>245.24458398940484</v>
      </c>
      <c r="AN71" s="95">
        <f t="shared" si="49"/>
        <v>207.3454561512597</v>
      </c>
      <c r="AO71" s="95">
        <f t="shared" si="50"/>
        <v>246.50394675564579</v>
      </c>
      <c r="AQ71" s="95">
        <f t="shared" si="51"/>
        <v>271.54425434555088</v>
      </c>
    </row>
    <row r="72" spans="1:43" x14ac:dyDescent="0.2">
      <c r="A72" s="15" t="s">
        <v>230</v>
      </c>
      <c r="C72" s="132">
        <f>VLOOKUP(A72,Analysed!$B$8:$DD$406,2,FALSE)*1000000</f>
        <v>4459830.3660180001</v>
      </c>
      <c r="D72" s="133">
        <f t="shared" si="44"/>
        <v>48.378608096869371</v>
      </c>
      <c r="E72" s="132">
        <f>VLOOKUP(A72,Analysed!$B$8:$DD$406,11,FALSE)*1000000</f>
        <v>4329887.8703859998</v>
      </c>
      <c r="F72" s="133">
        <f t="shared" si="45"/>
        <v>46.969039446184887</v>
      </c>
      <c r="H72" s="132">
        <f>VLOOKUP(A72,Analysed!$B$8:$DD$406,4,FALSE)*1000000</f>
        <v>339255.65810600045</v>
      </c>
      <c r="I72" s="104">
        <f>VLOOKUP(A72,Analysed!$B$8:$DD$406,5,FALSE)</f>
        <v>7.6069184310457963E-2</v>
      </c>
      <c r="J72" s="132">
        <f>VLOOKUP(A72,Analysed!$B$8:$DD$406,13,FALSE)*1000000</f>
        <v>175577.14460599973</v>
      </c>
      <c r="K72" s="104">
        <f>VLOOKUP(A72,Analysed!$B$8:$DD$406,14,FALSE)</f>
        <v>4.0550044218661811E-2</v>
      </c>
      <c r="L72" s="104"/>
      <c r="M72" s="9">
        <f>VLOOKUP(A72,Analysed!$B$8:$DD$406,56,FALSE)*1000000</f>
        <v>567657.08376299974</v>
      </c>
      <c r="N72" s="104">
        <f>VLOOKUP(A72,Analysed!$B$8:$DD$406,57,FALSE)</f>
        <v>0.12728221415960211</v>
      </c>
      <c r="O72" s="147">
        <f t="shared" si="46"/>
        <v>6.1577363565291883</v>
      </c>
      <c r="P72" s="115">
        <f>VLOOKUP(A72,Analysed!$B$8:$DD$406,77,FALSE)*1000000</f>
        <v>229830.31575600067</v>
      </c>
      <c r="Q72" s="104">
        <f>VLOOKUP(A72,Analysed!$B$8:$DD$406,78,FALSE)</f>
        <v>5.0973429083950174E-2</v>
      </c>
      <c r="R72" s="95">
        <f t="shared" si="47"/>
        <v>2.4931151775323874</v>
      </c>
      <c r="S72" s="132">
        <f>VLOOKUP(A72,Analysed!$B$8:$DD$406,107,FALSE)</f>
        <v>92186</v>
      </c>
      <c r="T72" t="s">
        <v>108</v>
      </c>
      <c r="U72" t="s">
        <v>158</v>
      </c>
      <c r="V72" s="132">
        <f t="shared" si="32"/>
        <v>524059</v>
      </c>
      <c r="W72" s="132">
        <f>VLOOKUP(U72,Analysed!$B$8:$DD$406,2,FALSE)*1000000</f>
        <v>117828714.503187</v>
      </c>
      <c r="X72" s="57">
        <f t="shared" si="33"/>
        <v>224.83864317412161</v>
      </c>
      <c r="Y72" s="132">
        <f t="shared" si="34"/>
        <v>108413678.72921601</v>
      </c>
      <c r="Z72" s="57">
        <f t="shared" si="35"/>
        <v>206.87304049585259</v>
      </c>
      <c r="AA72" s="57"/>
      <c r="AB72" s="132">
        <f t="shared" si="36"/>
        <v>196120.90150199889</v>
      </c>
      <c r="AC72" s="104">
        <f t="shared" si="37"/>
        <v>1.6644576182378217E-3</v>
      </c>
      <c r="AD72" s="132">
        <f t="shared" si="38"/>
        <v>-326796.19681999838</v>
      </c>
      <c r="AE72" s="104">
        <f t="shared" si="39"/>
        <v>-3.0143446901772855E-3</v>
      </c>
      <c r="AF72" s="57"/>
      <c r="AG72" s="132">
        <f t="shared" si="40"/>
        <v>1913421.492368002</v>
      </c>
      <c r="AH72" s="104">
        <f t="shared" si="41"/>
        <v>1.6239008466109067E-2</v>
      </c>
      <c r="AI72" s="132">
        <f t="shared" si="42"/>
        <v>247573.67595699974</v>
      </c>
      <c r="AJ72" s="104">
        <f t="shared" si="43"/>
        <v>2.1633072206166848E-3</v>
      </c>
      <c r="AL72" s="95">
        <f t="shared" si="48"/>
        <v>253.84207994203749</v>
      </c>
      <c r="AN72" s="95">
        <f t="shared" si="49"/>
        <v>207.3454561512597</v>
      </c>
      <c r="AO72" s="95">
        <f t="shared" si="50"/>
        <v>256.80761077497698</v>
      </c>
      <c r="AQ72" s="95">
        <f t="shared" si="51"/>
        <v>283.02614425753319</v>
      </c>
    </row>
    <row r="73" spans="1:43" x14ac:dyDescent="0.2">
      <c r="A73" s="15" t="s">
        <v>234</v>
      </c>
      <c r="C73" s="132">
        <f>VLOOKUP(A73,Analysed!$B$8:$DD$406,2,FALSE)*1000000</f>
        <v>6736701.9222999997</v>
      </c>
      <c r="D73" s="133">
        <f t="shared" si="44"/>
        <v>45.371717845741458</v>
      </c>
      <c r="E73" s="132">
        <f>VLOOKUP(A73,Analysed!$B$8:$DD$406,11,FALSE)*1000000</f>
        <v>6679552.2898070002</v>
      </c>
      <c r="F73" s="133">
        <f t="shared" si="45"/>
        <v>44.986814813016068</v>
      </c>
      <c r="H73" s="132">
        <f>VLOOKUP(A73,Analysed!$B$8:$DD$406,4,FALSE)*1000000</f>
        <v>594665.8354790007</v>
      </c>
      <c r="I73" s="104">
        <f>VLOOKUP(A73,Analysed!$B$8:$DD$406,5,FALSE)</f>
        <v>8.8272546765134866E-2</v>
      </c>
      <c r="J73" s="132">
        <f>VLOOKUP(A73,Analysed!$B$8:$DD$406,13,FALSE)*1000000</f>
        <v>288803.27343200031</v>
      </c>
      <c r="K73" s="104">
        <f>VLOOKUP(A73,Analysed!$B$8:$DD$406,14,FALSE)</f>
        <v>4.3236920814695053E-2</v>
      </c>
      <c r="L73" s="104"/>
      <c r="M73" s="9">
        <f>VLOOKUP(A73,Analysed!$B$8:$DD$406,56,FALSE)*1000000</f>
        <v>525882.55981400062</v>
      </c>
      <c r="N73" s="104">
        <f>VLOOKUP(A73,Analysed!$B$8:$DD$406,57,FALSE)</f>
        <v>7.8062316824974998E-2</v>
      </c>
      <c r="O73" s="147">
        <f t="shared" si="46"/>
        <v>3.5418214133676411</v>
      </c>
      <c r="P73" s="115">
        <f>VLOOKUP(A73,Analysed!$B$8:$DD$406,77,FALSE)*1000000</f>
        <v>268196.68698500009</v>
      </c>
      <c r="Q73" s="104">
        <f>VLOOKUP(A73,Analysed!$B$8:$DD$406,78,FALSE)</f>
        <v>3.8882196317028571E-2</v>
      </c>
      <c r="R73" s="95">
        <f t="shared" si="47"/>
        <v>1.8063058970689267</v>
      </c>
      <c r="S73" s="132">
        <f>VLOOKUP(A73,Analysed!$B$8:$DD$406,107,FALSE)</f>
        <v>148478</v>
      </c>
      <c r="T73" t="s">
        <v>142</v>
      </c>
      <c r="U73" t="s">
        <v>159</v>
      </c>
      <c r="V73" s="132">
        <f t="shared" si="32"/>
        <v>1446072</v>
      </c>
      <c r="W73" s="132">
        <f>VLOOKUP(U73,Analysed!$B$8:$DD$406,2,FALSE)*1000000</f>
        <v>282174294.98098701</v>
      </c>
      <c r="X73" s="57">
        <f t="shared" si="33"/>
        <v>195.13156674148107</v>
      </c>
      <c r="Y73" s="132">
        <f t="shared" si="34"/>
        <v>260208312.73433504</v>
      </c>
      <c r="Z73" s="57">
        <f t="shared" si="35"/>
        <v>179.94146400340719</v>
      </c>
      <c r="AA73" s="57"/>
      <c r="AB73" s="132">
        <f t="shared" si="36"/>
        <v>-848024.99796899152</v>
      </c>
      <c r="AC73" s="104">
        <f t="shared" si="37"/>
        <v>-3.0053233517465926E-3</v>
      </c>
      <c r="AD73" s="132">
        <f t="shared" si="38"/>
        <v>-1136615.2829509701</v>
      </c>
      <c r="AE73" s="104">
        <f t="shared" si="39"/>
        <v>-4.3680975100569546E-3</v>
      </c>
      <c r="AF73" s="57"/>
      <c r="AG73" s="132">
        <f t="shared" si="40"/>
        <v>4556181.7326330356</v>
      </c>
      <c r="AH73" s="104">
        <f t="shared" si="41"/>
        <v>1.6146693067630533E-2</v>
      </c>
      <c r="AI73" s="132">
        <f t="shared" si="42"/>
        <v>585834.40641399415</v>
      </c>
      <c r="AJ73" s="104">
        <f t="shared" si="43"/>
        <v>2.1318608129355719E-3</v>
      </c>
      <c r="AL73" s="95">
        <f t="shared" si="48"/>
        <v>224.92827881642324</v>
      </c>
      <c r="AN73" s="95">
        <f t="shared" si="49"/>
        <v>180.34658519129687</v>
      </c>
      <c r="AO73" s="95">
        <f t="shared" si="50"/>
        <v>227.13970590138186</v>
      </c>
      <c r="AQ73" s="95">
        <f t="shared" si="51"/>
        <v>247.19583551657072</v>
      </c>
    </row>
    <row r="74" spans="1:43" x14ac:dyDescent="0.2">
      <c r="A74" s="15" t="s">
        <v>243</v>
      </c>
      <c r="C74" s="132">
        <f>VLOOKUP(A74,Analysed!$B$8:$DD$406,2,FALSE)*1000000</f>
        <v>9579296.5220870003</v>
      </c>
      <c r="D74" s="133">
        <f t="shared" si="44"/>
        <v>62.171734589539064</v>
      </c>
      <c r="E74" s="132">
        <f>VLOOKUP(A74,Analysed!$B$8:$DD$406,11,FALSE)*1000000</f>
        <v>9663123.5027729999</v>
      </c>
      <c r="F74" s="133">
        <f t="shared" si="45"/>
        <v>62.715790072385417</v>
      </c>
      <c r="H74" s="132">
        <f>VLOOKUP(A74,Analysed!$B$8:$DD$406,4,FALSE)*1000000</f>
        <v>47308.22082099806</v>
      </c>
      <c r="I74" s="104">
        <f>VLOOKUP(A74,Analysed!$B$8:$DD$406,5,FALSE)</f>
        <v>4.9385902933393299E-3</v>
      </c>
      <c r="J74" s="132">
        <f>VLOOKUP(A74,Analysed!$B$8:$DD$406,13,FALSE)*1000000</f>
        <v>272047.39591100055</v>
      </c>
      <c r="K74" s="104">
        <f>VLOOKUP(A74,Analysed!$B$8:$DD$406,14,FALSE)</f>
        <v>2.8153153153111607E-2</v>
      </c>
      <c r="L74" s="104"/>
      <c r="M74" s="9">
        <f>VLOOKUP(A74,Analysed!$B$8:$DD$406,56,FALSE)*1000000</f>
        <v>-209403.9940350001</v>
      </c>
      <c r="N74" s="104">
        <f>VLOOKUP(A74,Analysed!$B$8:$DD$406,57,FALSE)</f>
        <v>-2.1860059718600101E-2</v>
      </c>
      <c r="O74" s="147">
        <f t="shared" si="46"/>
        <v>-1.3590778309362797</v>
      </c>
      <c r="P74" s="115">
        <f>VLOOKUP(A74,Analysed!$B$8:$DD$406,77,FALSE)*1000000</f>
        <v>261165.50007399829</v>
      </c>
      <c r="Q74" s="104">
        <f>VLOOKUP(A74,Analysed!$B$8:$DD$406,78,FALSE)</f>
        <v>2.6499947262046596E-2</v>
      </c>
      <c r="R74" s="95">
        <f t="shared" si="47"/>
        <v>1.6950213533015634</v>
      </c>
      <c r="S74" s="132">
        <f>VLOOKUP(A74,Analysed!$B$8:$DD$406,107,FALSE)</f>
        <v>154078</v>
      </c>
      <c r="T74" t="s">
        <v>142</v>
      </c>
      <c r="U74" t="s">
        <v>159</v>
      </c>
      <c r="V74" s="132">
        <f t="shared" si="32"/>
        <v>1446072</v>
      </c>
      <c r="W74" s="132">
        <f>VLOOKUP(U74,Analysed!$B$8:$DD$406,2,FALSE)*1000000</f>
        <v>282174294.98098701</v>
      </c>
      <c r="X74" s="57">
        <f t="shared" si="33"/>
        <v>195.13156674148107</v>
      </c>
      <c r="Y74" s="132">
        <f t="shared" si="34"/>
        <v>260208312.73433504</v>
      </c>
      <c r="Z74" s="57">
        <f t="shared" si="35"/>
        <v>179.94146400340719</v>
      </c>
      <c r="AA74" s="57"/>
      <c r="AB74" s="132">
        <f t="shared" si="36"/>
        <v>-848024.99796899152</v>
      </c>
      <c r="AC74" s="104">
        <f t="shared" si="37"/>
        <v>-3.0053233517465926E-3</v>
      </c>
      <c r="AD74" s="132">
        <f t="shared" si="38"/>
        <v>-1136615.2829509701</v>
      </c>
      <c r="AE74" s="104">
        <f t="shared" si="39"/>
        <v>-4.3680975100569546E-3</v>
      </c>
      <c r="AF74" s="57"/>
      <c r="AG74" s="132">
        <f t="shared" si="40"/>
        <v>4556181.7326330356</v>
      </c>
      <c r="AH74" s="104">
        <f t="shared" si="41"/>
        <v>1.6146693067630533E-2</v>
      </c>
      <c r="AI74" s="132">
        <f t="shared" si="42"/>
        <v>585834.40641399415</v>
      </c>
      <c r="AJ74" s="104">
        <f t="shared" si="43"/>
        <v>2.1318608129355719E-3</v>
      </c>
      <c r="AL74" s="95">
        <f t="shared" si="48"/>
        <v>242.65725407579259</v>
      </c>
      <c r="AN74" s="95">
        <f t="shared" si="49"/>
        <v>180.34658519129687</v>
      </c>
      <c r="AO74" s="95">
        <f t="shared" si="50"/>
        <v>244.75739661698384</v>
      </c>
      <c r="AQ74" s="95">
        <f t="shared" si="51"/>
        <v>259.09495301606444</v>
      </c>
    </row>
    <row r="75" spans="1:43" x14ac:dyDescent="0.2">
      <c r="A75" s="15" t="s">
        <v>250</v>
      </c>
      <c r="C75" s="132">
        <f>VLOOKUP(A75,Analysed!$B$8:$DD$406,2,FALSE)*1000000</f>
        <v>4631193.1965699997</v>
      </c>
      <c r="D75" s="133">
        <f t="shared" si="44"/>
        <v>41.290952180545645</v>
      </c>
      <c r="E75" s="132">
        <f>VLOOKUP(A75,Analysed!$B$8:$DD$406,11,FALSE)*1000000</f>
        <v>4669249.4154289998</v>
      </c>
      <c r="F75" s="133">
        <f t="shared" si="45"/>
        <v>41.630255130429738</v>
      </c>
      <c r="H75" s="132">
        <f>VLOOKUP(A75,Analysed!$B$8:$DD$406,4,FALSE)*1000000</f>
        <v>306470.31170799985</v>
      </c>
      <c r="I75" s="104">
        <f>VLOOKUP(A75,Analysed!$B$8:$DD$406,5,FALSE)</f>
        <v>6.617523793543767E-2</v>
      </c>
      <c r="J75" s="132">
        <f>VLOOKUP(A75,Analysed!$B$8:$DD$406,13,FALSE)*1000000</f>
        <v>168086.65356500007</v>
      </c>
      <c r="K75" s="104">
        <f>VLOOKUP(A75,Analysed!$B$8:$DD$406,14,FALSE)</f>
        <v>3.5998645308939162E-2</v>
      </c>
      <c r="L75" s="104"/>
      <c r="M75" s="9">
        <f>VLOOKUP(A75,Analysed!$B$8:$DD$406,56,FALSE)*1000000</f>
        <v>386543.06920899992</v>
      </c>
      <c r="N75" s="104">
        <f>VLOOKUP(A75,Analysed!$B$8:$DD$406,57,FALSE)</f>
        <v>8.346511423779196E-2</v>
      </c>
      <c r="O75" s="147">
        <f t="shared" si="46"/>
        <v>3.446354040736447</v>
      </c>
      <c r="P75" s="115">
        <f>VLOOKUP(A75,Analysed!$B$8:$DD$406,77,FALSE)*1000000</f>
        <v>184310.55197900027</v>
      </c>
      <c r="Q75" s="104">
        <f>VLOOKUP(A75,Analysed!$B$8:$DD$406,78,FALSE)</f>
        <v>3.7836596358652545E-2</v>
      </c>
      <c r="R75" s="95">
        <f t="shared" si="47"/>
        <v>1.6432823821237541</v>
      </c>
      <c r="S75" s="132">
        <f>VLOOKUP(A75,Analysed!$B$8:$DD$406,107,FALSE)</f>
        <v>112160</v>
      </c>
      <c r="T75" t="s">
        <v>109</v>
      </c>
      <c r="U75" t="s">
        <v>160</v>
      </c>
      <c r="V75" s="132">
        <f t="shared" si="32"/>
        <v>600886</v>
      </c>
      <c r="W75" s="132">
        <f>VLOOKUP(U75,Analysed!$B$8:$DD$406,2,FALSE)*1000000</f>
        <v>131968756.06006798</v>
      </c>
      <c r="X75" s="57">
        <f t="shared" si="33"/>
        <v>219.62361589397653</v>
      </c>
      <c r="Y75" s="132">
        <f t="shared" si="34"/>
        <v>125042482.51265003</v>
      </c>
      <c r="Z75" s="57">
        <f t="shared" si="35"/>
        <v>208.09684784243606</v>
      </c>
      <c r="AA75" s="57"/>
      <c r="AB75" s="132">
        <f t="shared" si="36"/>
        <v>1575666.3347000028</v>
      </c>
      <c r="AC75" s="104">
        <f t="shared" si="37"/>
        <v>1.1939692255512431E-2</v>
      </c>
      <c r="AD75" s="132">
        <f t="shared" si="38"/>
        <v>40185.058508996008</v>
      </c>
      <c r="AE75" s="104">
        <f t="shared" si="39"/>
        <v>3.2137124680750524E-4</v>
      </c>
      <c r="AF75" s="57"/>
      <c r="AG75" s="132">
        <f t="shared" si="40"/>
        <v>4349336.8409960167</v>
      </c>
      <c r="AH75" s="104">
        <f t="shared" si="41"/>
        <v>3.2957322406042357E-2</v>
      </c>
      <c r="AI75" s="132">
        <f t="shared" si="42"/>
        <v>896307.09205698618</v>
      </c>
      <c r="AJ75" s="104">
        <f t="shared" si="43"/>
        <v>6.8318903576371996E-3</v>
      </c>
      <c r="AL75" s="95">
        <f t="shared" si="48"/>
        <v>249.72710297286579</v>
      </c>
      <c r="AN75" s="95">
        <f t="shared" si="49"/>
        <v>209.58849033711388</v>
      </c>
      <c r="AO75" s="95">
        <f t="shared" si="50"/>
        <v>252.86202784966736</v>
      </c>
      <c r="AQ75" s="95">
        <f t="shared" si="51"/>
        <v>271.5991284322572</v>
      </c>
    </row>
    <row r="76" spans="1:43" x14ac:dyDescent="0.2">
      <c r="A76" s="15" t="s">
        <v>251</v>
      </c>
      <c r="C76" s="132">
        <f>VLOOKUP(A76,Analysed!$B$8:$DD$406,2,FALSE)*1000000</f>
        <v>3395712.3966799998</v>
      </c>
      <c r="D76" s="133">
        <f t="shared" si="44"/>
        <v>41.441449800829872</v>
      </c>
      <c r="E76" s="132">
        <f>VLOOKUP(A76,Analysed!$B$8:$DD$406,11,FALSE)*1000000</f>
        <v>3725547.3673660005</v>
      </c>
      <c r="F76" s="133">
        <f t="shared" si="45"/>
        <v>45.466772850451555</v>
      </c>
      <c r="H76" s="132">
        <f>VLOOKUP(A76,Analysed!$B$8:$DD$406,4,FALSE)*1000000</f>
        <v>221467.96311800054</v>
      </c>
      <c r="I76" s="104">
        <f>VLOOKUP(A76,Analysed!$B$8:$DD$406,5,FALSE)</f>
        <v>6.5219882383010575E-2</v>
      </c>
      <c r="J76" s="132">
        <f>VLOOKUP(A76,Analysed!$B$8:$DD$406,13,FALSE)*1000000</f>
        <v>104885.90561300004</v>
      </c>
      <c r="K76" s="104">
        <f>VLOOKUP(A76,Analysed!$B$8:$DD$406,14,FALSE)</f>
        <v>2.8153153153211801E-2</v>
      </c>
      <c r="L76" s="104"/>
      <c r="M76" s="9">
        <f>VLOOKUP(A76,Analysed!$B$8:$DD$406,56,FALSE)*1000000</f>
        <v>333998.74769900076</v>
      </c>
      <c r="N76" s="104">
        <f>VLOOKUP(A76,Analysed!$B$8:$DD$406,57,FALSE)</f>
        <v>9.8358962327184288E-2</v>
      </c>
      <c r="O76" s="147">
        <f t="shared" si="46"/>
        <v>4.0761379997437244</v>
      </c>
      <c r="P76" s="115">
        <f>VLOOKUP(A76,Analysed!$B$8:$DD$406,77,FALSE)*1000000</f>
        <v>100690.46938899983</v>
      </c>
      <c r="Q76" s="104">
        <f>VLOOKUP(A76,Analysed!$B$8:$DD$406,78,FALSE)</f>
        <v>2.6464228029966085E-2</v>
      </c>
      <c r="R76" s="95">
        <f t="shared" si="47"/>
        <v>1.2288316986697563</v>
      </c>
      <c r="S76" s="132">
        <f>VLOOKUP(A76,Analysed!$B$8:$DD$406,107,FALSE)</f>
        <v>81940</v>
      </c>
      <c r="T76" t="s">
        <v>109</v>
      </c>
      <c r="U76" t="s">
        <v>160</v>
      </c>
      <c r="V76" s="132">
        <f t="shared" si="32"/>
        <v>600886</v>
      </c>
      <c r="W76" s="132">
        <f>VLOOKUP(U76,Analysed!$B$8:$DD$406,2,FALSE)*1000000</f>
        <v>131968756.06006798</v>
      </c>
      <c r="X76" s="57">
        <f t="shared" si="33"/>
        <v>219.62361589397653</v>
      </c>
      <c r="Y76" s="132">
        <f t="shared" si="34"/>
        <v>125042482.51265003</v>
      </c>
      <c r="Z76" s="57">
        <f t="shared" si="35"/>
        <v>208.09684784243606</v>
      </c>
      <c r="AA76" s="57"/>
      <c r="AB76" s="132">
        <f t="shared" si="36"/>
        <v>1575666.3347000028</v>
      </c>
      <c r="AC76" s="104">
        <f t="shared" si="37"/>
        <v>1.1939692255512431E-2</v>
      </c>
      <c r="AD76" s="132">
        <f t="shared" si="38"/>
        <v>40185.058508996008</v>
      </c>
      <c r="AE76" s="104">
        <f t="shared" si="39"/>
        <v>3.2137124680750524E-4</v>
      </c>
      <c r="AF76" s="57"/>
      <c r="AG76" s="132">
        <f t="shared" si="40"/>
        <v>4349336.8409960167</v>
      </c>
      <c r="AH76" s="104">
        <f t="shared" si="41"/>
        <v>3.2957322406042357E-2</v>
      </c>
      <c r="AI76" s="132">
        <f t="shared" si="42"/>
        <v>896307.09205698618</v>
      </c>
      <c r="AJ76" s="104">
        <f t="shared" si="43"/>
        <v>6.8318903576371996E-3</v>
      </c>
      <c r="AL76" s="95">
        <f t="shared" si="48"/>
        <v>253.56362069288761</v>
      </c>
      <c r="AN76" s="95">
        <f t="shared" si="49"/>
        <v>209.58849033711388</v>
      </c>
      <c r="AO76" s="95">
        <f t="shared" si="50"/>
        <v>256.28409488623521</v>
      </c>
      <c r="AQ76" s="95">
        <f t="shared" si="51"/>
        <v>272.37941001154871</v>
      </c>
    </row>
    <row r="77" spans="1:43" x14ac:dyDescent="0.2">
      <c r="A77" s="15" t="s">
        <v>254</v>
      </c>
      <c r="C77" s="132">
        <f>VLOOKUP(A77,Analysed!$B$8:$DD$406,2,FALSE)*1000000</f>
        <v>3926746.816782</v>
      </c>
      <c r="D77" s="133">
        <f t="shared" si="44"/>
        <v>34.749664310776012</v>
      </c>
      <c r="E77" s="132">
        <f>VLOOKUP(A77,Analysed!$B$8:$DD$406,11,FALSE)*1000000</f>
        <v>3631768.25777</v>
      </c>
      <c r="F77" s="133">
        <f t="shared" si="45"/>
        <v>32.13925768594968</v>
      </c>
      <c r="H77" s="132">
        <f>VLOOKUP(A77,Analysed!$B$8:$DD$406,4,FALSE)*1000000</f>
        <v>50703.542144999949</v>
      </c>
      <c r="I77" s="104">
        <f>VLOOKUP(A77,Analysed!$B$8:$DD$406,5,FALSE)</f>
        <v>1.2912353281424928E-2</v>
      </c>
      <c r="J77" s="132">
        <f>VLOOKUP(A77,Analysed!$B$8:$DD$406,13,FALSE)*1000000</f>
        <v>87576.054306999664</v>
      </c>
      <c r="K77" s="104">
        <f>VLOOKUP(A77,Analysed!$B$8:$DD$406,14,FALSE)</f>
        <v>2.4113888357175529E-2</v>
      </c>
      <c r="L77" s="104"/>
      <c r="M77" s="9">
        <f>VLOOKUP(A77,Analysed!$B$8:$DD$406,56,FALSE)*1000000</f>
        <v>378291.23600699968</v>
      </c>
      <c r="N77" s="104">
        <f>VLOOKUP(A77,Analysed!$B$8:$DD$406,57,FALSE)</f>
        <v>9.6337058042619703E-2</v>
      </c>
      <c r="O77" s="147">
        <f t="shared" si="46"/>
        <v>3.347680427668779</v>
      </c>
      <c r="P77" s="115">
        <f>VLOOKUP(A77,Analysed!$B$8:$DD$406,77,FALSE)*1000000</f>
        <v>166729.29629800003</v>
      </c>
      <c r="Q77" s="104">
        <f>VLOOKUP(A77,Analysed!$B$8:$DD$406,78,FALSE)</f>
        <v>4.3986615052696909E-2</v>
      </c>
      <c r="R77" s="95">
        <f t="shared" si="47"/>
        <v>1.4754674409783988</v>
      </c>
      <c r="S77" s="132">
        <f>VLOOKUP(A77,Analysed!$B$8:$DD$406,107,FALSE)</f>
        <v>113001</v>
      </c>
      <c r="T77" t="s">
        <v>130</v>
      </c>
      <c r="U77" t="s">
        <v>161</v>
      </c>
      <c r="V77" s="132">
        <f t="shared" si="32"/>
        <v>1316305</v>
      </c>
      <c r="W77" s="132">
        <f>VLOOKUP(U77,Analysed!$B$8:$DD$406,2,FALSE)*1000000</f>
        <v>160888911.73159599</v>
      </c>
      <c r="X77" s="57">
        <f t="shared" si="33"/>
        <v>122.2276841093789</v>
      </c>
      <c r="Y77" s="132">
        <f t="shared" si="34"/>
        <v>164092424.65153199</v>
      </c>
      <c r="Z77" s="57">
        <f t="shared" si="35"/>
        <v>124.66140039848818</v>
      </c>
      <c r="AA77" s="57"/>
      <c r="AB77" s="132">
        <f t="shared" si="36"/>
        <v>-1864731.1849910012</v>
      </c>
      <c r="AC77" s="104">
        <f t="shared" si="37"/>
        <v>-1.1590178371657156E-2</v>
      </c>
      <c r="AD77" s="132">
        <f t="shared" si="38"/>
        <v>-549416.60039600043</v>
      </c>
      <c r="AE77" s="104">
        <f t="shared" si="39"/>
        <v>-3.3482142857157848E-3</v>
      </c>
      <c r="AF77" s="57"/>
      <c r="AG77" s="132">
        <f t="shared" si="40"/>
        <v>3877365.7186210356</v>
      </c>
      <c r="AH77" s="104">
        <f t="shared" si="41"/>
        <v>2.4099645381960674E-2</v>
      </c>
      <c r="AI77" s="132">
        <f t="shared" si="42"/>
        <v>-207030.79366799671</v>
      </c>
      <c r="AJ77" s="104">
        <f t="shared" si="43"/>
        <v>-1.1679953293172892E-3</v>
      </c>
      <c r="AL77" s="95">
        <f t="shared" si="48"/>
        <v>156.80065808443786</v>
      </c>
      <c r="AN77" s="95">
        <f t="shared" si="49"/>
        <v>124.50411861830199</v>
      </c>
      <c r="AO77" s="95">
        <f t="shared" si="50"/>
        <v>158.11884374523007</v>
      </c>
      <c r="AQ77" s="95">
        <f t="shared" si="51"/>
        <v>163.27067269071804</v>
      </c>
    </row>
    <row r="78" spans="1:43" x14ac:dyDescent="0.2">
      <c r="A78" s="15" t="s">
        <v>262</v>
      </c>
      <c r="C78" s="132">
        <f>VLOOKUP(A78,Analysed!$B$8:$DD$406,2,FALSE)*1000000</f>
        <v>4652946.5715279998</v>
      </c>
      <c r="D78" s="133">
        <f t="shared" si="44"/>
        <v>40.143099945025838</v>
      </c>
      <c r="E78" s="132">
        <f>VLOOKUP(A78,Analysed!$B$8:$DD$406,11,FALSE)*1000000</f>
        <v>4894099.0722629996</v>
      </c>
      <c r="F78" s="133">
        <f t="shared" si="45"/>
        <v>42.223632955706627</v>
      </c>
      <c r="H78" s="132">
        <f>VLOOKUP(A78,Analysed!$B$8:$DD$406,4,FALSE)*1000000</f>
        <v>236370.45005600044</v>
      </c>
      <c r="I78" s="104">
        <f>VLOOKUP(A78,Analysed!$B$8:$DD$406,5,FALSE)</f>
        <v>5.0800164244821276E-2</v>
      </c>
      <c r="J78" s="132">
        <f>VLOOKUP(A78,Analysed!$B$8:$DD$406,13,FALSE)*1000000</f>
        <v>140959.07466199974</v>
      </c>
      <c r="K78" s="104">
        <f>VLOOKUP(A78,Analysed!$B$8:$DD$406,14,FALSE)</f>
        <v>2.880184331798195E-2</v>
      </c>
      <c r="L78" s="104"/>
      <c r="M78" s="9">
        <f>VLOOKUP(A78,Analysed!$B$8:$DD$406,56,FALSE)*1000000</f>
        <v>402577.96255100064</v>
      </c>
      <c r="N78" s="104">
        <f>VLOOKUP(A78,Analysed!$B$8:$DD$406,57,FALSE)</f>
        <v>8.6521080000021663E-2</v>
      </c>
      <c r="O78" s="147">
        <f t="shared" si="46"/>
        <v>3.4732243617924463</v>
      </c>
      <c r="P78" s="115">
        <f>VLOOKUP(A78,Analysed!$B$8:$DD$406,77,FALSE)*1000000</f>
        <v>141754.94940699983</v>
      </c>
      <c r="Q78" s="104">
        <f>VLOOKUP(A78,Analysed!$B$8:$DD$406,78,FALSE)</f>
        <v>2.8116358463666193E-2</v>
      </c>
      <c r="R78" s="95">
        <f t="shared" si="47"/>
        <v>1.2229848364406546</v>
      </c>
      <c r="S78" s="132">
        <f>VLOOKUP(A78,Analysed!$B$8:$DD$406,107,FALSE)</f>
        <v>115909</v>
      </c>
      <c r="T78" t="s">
        <v>130</v>
      </c>
      <c r="U78" t="s">
        <v>161</v>
      </c>
      <c r="V78" s="132">
        <f t="shared" si="32"/>
        <v>1316305</v>
      </c>
      <c r="W78" s="132">
        <f>VLOOKUP(U78,Analysed!$B$8:$DD$406,2,FALSE)*1000000</f>
        <v>160888911.73159599</v>
      </c>
      <c r="X78" s="57">
        <f t="shared" si="33"/>
        <v>122.2276841093789</v>
      </c>
      <c r="Y78" s="132">
        <f t="shared" si="34"/>
        <v>164092424.65153199</v>
      </c>
      <c r="Z78" s="57">
        <f t="shared" si="35"/>
        <v>124.66140039848818</v>
      </c>
      <c r="AA78" s="57"/>
      <c r="AB78" s="132">
        <f t="shared" si="36"/>
        <v>-1864731.1849910012</v>
      </c>
      <c r="AC78" s="104">
        <f t="shared" si="37"/>
        <v>-1.1590178371657156E-2</v>
      </c>
      <c r="AD78" s="132">
        <f t="shared" si="38"/>
        <v>-549416.60039600043</v>
      </c>
      <c r="AE78" s="104">
        <f t="shared" si="39"/>
        <v>-3.3482142857157848E-3</v>
      </c>
      <c r="AF78" s="57"/>
      <c r="AG78" s="132">
        <f t="shared" si="40"/>
        <v>3877365.7186210356</v>
      </c>
      <c r="AH78" s="104">
        <f t="shared" si="41"/>
        <v>2.4099645381960674E-2</v>
      </c>
      <c r="AI78" s="132">
        <f t="shared" si="42"/>
        <v>-207030.79366799671</v>
      </c>
      <c r="AJ78" s="104">
        <f t="shared" si="43"/>
        <v>-1.1679953293172892E-3</v>
      </c>
      <c r="AL78" s="95">
        <f t="shared" si="48"/>
        <v>166.8850333541948</v>
      </c>
      <c r="AN78" s="95">
        <f t="shared" si="49"/>
        <v>124.50411861830199</v>
      </c>
      <c r="AO78" s="95">
        <f t="shared" si="50"/>
        <v>167.95073641044925</v>
      </c>
      <c r="AQ78" s="95">
        <f t="shared" si="51"/>
        <v>168.78965225909155</v>
      </c>
    </row>
    <row r="79" spans="1:43" x14ac:dyDescent="0.2">
      <c r="A79" s="15" t="s">
        <v>263</v>
      </c>
      <c r="C79" s="132">
        <f>VLOOKUP(A79,Analysed!$B$8:$DD$406,2,FALSE)*1000000</f>
        <v>4834386.7305549998</v>
      </c>
      <c r="D79" s="133">
        <f t="shared" si="44"/>
        <v>41.775865700169369</v>
      </c>
      <c r="E79" s="132">
        <f>VLOOKUP(A79,Analysed!$B$8:$DD$406,11,FALSE)*1000000</f>
        <v>4165003.8041209998</v>
      </c>
      <c r="F79" s="133">
        <f t="shared" si="45"/>
        <v>35.991460604906585</v>
      </c>
      <c r="H79" s="132">
        <f>VLOOKUP(A79,Analysed!$B$8:$DD$406,4,FALSE)*1000000</f>
        <v>330899.78291800024</v>
      </c>
      <c r="I79" s="104">
        <f>VLOOKUP(A79,Analysed!$B$8:$DD$406,5,FALSE)</f>
        <v>6.844710639854254E-2</v>
      </c>
      <c r="J79" s="132">
        <f>VLOOKUP(A79,Analysed!$B$8:$DD$406,13,FALSE)*1000000</f>
        <v>160944.04105299988</v>
      </c>
      <c r="K79" s="104">
        <f>VLOOKUP(A79,Analysed!$B$8:$DD$406,14,FALSE)</f>
        <v>3.8641991369553187E-2</v>
      </c>
      <c r="L79" s="104"/>
      <c r="M79" s="9">
        <f>VLOOKUP(A79,Analysed!$B$8:$DD$406,56,FALSE)*1000000</f>
        <v>573412.73240700015</v>
      </c>
      <c r="N79" s="104">
        <f>VLOOKUP(A79,Analysed!$B$8:$DD$406,57,FALSE)</f>
        <v>0.1186112664058986</v>
      </c>
      <c r="O79" s="147">
        <f t="shared" si="46"/>
        <v>4.9550883358998306</v>
      </c>
      <c r="P79" s="115">
        <f>VLOOKUP(A79,Analysed!$B$8:$DD$406,77,FALSE)*1000000</f>
        <v>222177.98815499988</v>
      </c>
      <c r="Q79" s="104">
        <f>VLOOKUP(A79,Analysed!$B$8:$DD$406,78,FALSE)</f>
        <v>5.1214457965486689E-2</v>
      </c>
      <c r="R79" s="95">
        <f t="shared" si="47"/>
        <v>1.9199286925130907</v>
      </c>
      <c r="S79" s="132">
        <f>VLOOKUP(A79,Analysed!$B$8:$DD$406,107,FALSE)</f>
        <v>115722</v>
      </c>
      <c r="T79" t="s">
        <v>130</v>
      </c>
      <c r="U79" t="s">
        <v>161</v>
      </c>
      <c r="V79" s="132">
        <f t="shared" si="32"/>
        <v>1316305</v>
      </c>
      <c r="W79" s="132">
        <f>VLOOKUP(U79,Analysed!$B$8:$DD$406,2,FALSE)*1000000</f>
        <v>160888911.73159599</v>
      </c>
      <c r="X79" s="57">
        <f t="shared" si="33"/>
        <v>122.2276841093789</v>
      </c>
      <c r="Y79" s="132">
        <f t="shared" si="34"/>
        <v>164092424.65153199</v>
      </c>
      <c r="Z79" s="57">
        <f t="shared" si="35"/>
        <v>124.66140039848818</v>
      </c>
      <c r="AA79" s="57"/>
      <c r="AB79" s="132">
        <f t="shared" si="36"/>
        <v>-1864731.1849910012</v>
      </c>
      <c r="AC79" s="104">
        <f t="shared" si="37"/>
        <v>-1.1590178371657156E-2</v>
      </c>
      <c r="AD79" s="132">
        <f t="shared" si="38"/>
        <v>-549416.60039600043</v>
      </c>
      <c r="AE79" s="104">
        <f t="shared" si="39"/>
        <v>-3.3482142857157848E-3</v>
      </c>
      <c r="AF79" s="57"/>
      <c r="AG79" s="132">
        <f t="shared" si="40"/>
        <v>3877365.7186210356</v>
      </c>
      <c r="AH79" s="104">
        <f t="shared" si="41"/>
        <v>2.4099645381960674E-2</v>
      </c>
      <c r="AI79" s="132">
        <f t="shared" si="42"/>
        <v>-207030.79366799671</v>
      </c>
      <c r="AJ79" s="104">
        <f t="shared" si="43"/>
        <v>-1.1679953293172892E-3</v>
      </c>
      <c r="AL79" s="95">
        <f t="shared" si="48"/>
        <v>160.65286100339478</v>
      </c>
      <c r="AN79" s="95">
        <f t="shared" si="49"/>
        <v>124.50411861830199</v>
      </c>
      <c r="AO79" s="95">
        <f t="shared" si="50"/>
        <v>162.41550791572166</v>
      </c>
      <c r="AQ79" s="95">
        <f t="shared" si="51"/>
        <v>171.90428198834246</v>
      </c>
    </row>
    <row r="80" spans="1:43" x14ac:dyDescent="0.2">
      <c r="A80" s="15" t="s">
        <v>279</v>
      </c>
      <c r="C80" s="132">
        <f>VLOOKUP(A80,Analysed!$B$8:$DD$406,2,FALSE)*1000000</f>
        <v>6148488.7655100003</v>
      </c>
      <c r="D80" s="133">
        <f t="shared" si="44"/>
        <v>57.091152554505278</v>
      </c>
      <c r="E80" s="132">
        <f>VLOOKUP(A80,Analysed!$B$8:$DD$406,11,FALSE)*1000000</f>
        <v>7081685.0652930001</v>
      </c>
      <c r="F80" s="133">
        <f t="shared" si="45"/>
        <v>65.756249677731759</v>
      </c>
      <c r="H80" s="132">
        <f>VLOOKUP(A80,Analysed!$B$8:$DD$406,4,FALSE)*1000000</f>
        <v>21816.340046999729</v>
      </c>
      <c r="I80" s="104">
        <f>VLOOKUP(A80,Analysed!$B$8:$DD$406,5,FALSE)</f>
        <v>3.5482442725403795E-3</v>
      </c>
      <c r="J80" s="132">
        <f>VLOOKUP(A80,Analysed!$B$8:$DD$406,13,FALSE)*1000000</f>
        <v>201642.51324800021</v>
      </c>
      <c r="K80" s="104">
        <f>VLOOKUP(A80,Analysed!$B$8:$DD$406,14,FALSE)</f>
        <v>2.8473804100134378E-2</v>
      </c>
      <c r="L80" s="104"/>
      <c r="M80" s="9">
        <f>VLOOKUP(A80,Analysed!$B$8:$DD$406,56,FALSE)*1000000</f>
        <v>32735.742876999651</v>
      </c>
      <c r="N80" s="104">
        <f>VLOOKUP(A80,Analysed!$B$8:$DD$406,57,FALSE)</f>
        <v>5.3241933303401438E-3</v>
      </c>
      <c r="O80" s="147">
        <f t="shared" si="46"/>
        <v>0.30396433365212872</v>
      </c>
      <c r="P80" s="115">
        <f>VLOOKUP(A80,Analysed!$B$8:$DD$406,77,FALSE)*1000000</f>
        <v>193576.81271800064</v>
      </c>
      <c r="Q80" s="104">
        <f>VLOOKUP(A80,Analysed!$B$8:$DD$406,78,FALSE)</f>
        <v>2.6731324493166991E-2</v>
      </c>
      <c r="R80" s="95">
        <f t="shared" si="47"/>
        <v>1.7974373488151894</v>
      </c>
      <c r="S80" s="132">
        <f>VLOOKUP(A80,Analysed!$B$8:$DD$406,107,FALSE)</f>
        <v>107696</v>
      </c>
      <c r="T80" t="s">
        <v>120</v>
      </c>
      <c r="U80" t="s">
        <v>163</v>
      </c>
      <c r="V80" s="132">
        <f t="shared" si="32"/>
        <v>1449352</v>
      </c>
      <c r="W80" s="132">
        <f>VLOOKUP(U80,Analysed!$B$8:$DD$406,2,FALSE)*1000000</f>
        <v>311035157.76708502</v>
      </c>
      <c r="X80" s="57">
        <f t="shared" si="33"/>
        <v>214.60291065737309</v>
      </c>
      <c r="Y80" s="132">
        <f t="shared" si="34"/>
        <v>288976986.755624</v>
      </c>
      <c r="Z80" s="57">
        <f t="shared" si="35"/>
        <v>199.38357745780459</v>
      </c>
      <c r="AA80" s="57"/>
      <c r="AB80" s="132">
        <f t="shared" si="36"/>
        <v>-1338523.4417810352</v>
      </c>
      <c r="AC80" s="104">
        <f t="shared" si="37"/>
        <v>-4.3034474025067373E-3</v>
      </c>
      <c r="AD80" s="132">
        <f t="shared" si="38"/>
        <v>-1341704.5507590615</v>
      </c>
      <c r="AE80" s="104">
        <f t="shared" si="39"/>
        <v>-4.6429460207974482E-3</v>
      </c>
      <c r="AF80" s="57"/>
      <c r="AG80" s="132">
        <f t="shared" si="40"/>
        <v>5010333.9380089547</v>
      </c>
      <c r="AH80" s="104">
        <f t="shared" si="41"/>
        <v>1.610857748036601E-2</v>
      </c>
      <c r="AI80" s="132">
        <f t="shared" si="42"/>
        <v>643325.29124698113</v>
      </c>
      <c r="AJ80" s="104">
        <f t="shared" si="43"/>
        <v>2.1200615104267802E-3</v>
      </c>
      <c r="AL80" s="95">
        <f t="shared" si="48"/>
        <v>265.13982713553634</v>
      </c>
      <c r="AN80" s="95">
        <f t="shared" si="49"/>
        <v>199.82744843686766</v>
      </c>
      <c r="AO80" s="95">
        <f t="shared" si="50"/>
        <v>267.38113546341464</v>
      </c>
      <c r="AQ80" s="95">
        <f t="shared" si="51"/>
        <v>275.45497515936688</v>
      </c>
    </row>
    <row r="81" spans="1:43" x14ac:dyDescent="0.2">
      <c r="A81" s="15" t="s">
        <v>282</v>
      </c>
      <c r="C81" s="132">
        <f>VLOOKUP(A81,Analysed!$B$8:$DD$406,2,FALSE)*1000000</f>
        <v>4208277.2669719998</v>
      </c>
      <c r="D81" s="133">
        <f t="shared" si="44"/>
        <v>36.300470693027627</v>
      </c>
      <c r="E81" s="132">
        <f>VLOOKUP(A81,Analysed!$B$8:$DD$406,11,FALSE)*1000000</f>
        <v>4185875.7375780009</v>
      </c>
      <c r="F81" s="133">
        <f t="shared" si="45"/>
        <v>36.107235787231851</v>
      </c>
      <c r="H81" s="132">
        <f>VLOOKUP(A81,Analysed!$B$8:$DD$406,4,FALSE)*1000000</f>
        <v>-264529.93743599998</v>
      </c>
      <c r="I81" s="104">
        <f>VLOOKUP(A81,Analysed!$B$8:$DD$406,5,FALSE)</f>
        <v>-6.2859436452089648E-2</v>
      </c>
      <c r="J81" s="132">
        <f>VLOOKUP(A81,Analysed!$B$8:$DD$406,13,FALSE)*1000000</f>
        <v>114321.48379900031</v>
      </c>
      <c r="K81" s="104">
        <f>VLOOKUP(A81,Analysed!$B$8:$DD$406,14,FALSE)</f>
        <v>2.7311246431110766E-2</v>
      </c>
      <c r="L81" s="104"/>
      <c r="M81" s="9">
        <f>VLOOKUP(A81,Analysed!$B$8:$DD$406,56,FALSE)*1000000</f>
        <v>116193.03817099969</v>
      </c>
      <c r="N81" s="104">
        <f>VLOOKUP(A81,Analysed!$B$8:$DD$406,57,FALSE)</f>
        <v>2.7610594739781624E-2</v>
      </c>
      <c r="O81" s="147">
        <f t="shared" si="46"/>
        <v>1.0022775851685055</v>
      </c>
      <c r="P81" s="115">
        <f>VLOOKUP(A81,Analysed!$B$8:$DD$406,77,FALSE)*1000000</f>
        <v>116634.61379799944</v>
      </c>
      <c r="Q81" s="104">
        <f>VLOOKUP(A81,Analysed!$B$8:$DD$406,78,FALSE)</f>
        <v>2.6412716536241221E-2</v>
      </c>
      <c r="R81" s="95">
        <f t="shared" si="47"/>
        <v>1.0060866029897562</v>
      </c>
      <c r="S81" s="132">
        <f>VLOOKUP(A81,Analysed!$B$8:$DD$406,107,FALSE)</f>
        <v>115929</v>
      </c>
      <c r="T81" t="s">
        <v>120</v>
      </c>
      <c r="U81" t="s">
        <v>163</v>
      </c>
      <c r="V81" s="132">
        <f t="shared" si="32"/>
        <v>1449352</v>
      </c>
      <c r="W81" s="132">
        <f>VLOOKUP(U81,Analysed!$B$8:$DD$406,2,FALSE)*1000000</f>
        <v>311035157.76708502</v>
      </c>
      <c r="X81" s="57">
        <f t="shared" si="33"/>
        <v>214.60291065737309</v>
      </c>
      <c r="Y81" s="132">
        <f t="shared" si="34"/>
        <v>288976986.755624</v>
      </c>
      <c r="Z81" s="57">
        <f t="shared" si="35"/>
        <v>199.38357745780459</v>
      </c>
      <c r="AA81" s="57"/>
      <c r="AB81" s="132">
        <f t="shared" si="36"/>
        <v>-1338523.4417810352</v>
      </c>
      <c r="AC81" s="104">
        <f t="shared" si="37"/>
        <v>-4.3034474025067373E-3</v>
      </c>
      <c r="AD81" s="132">
        <f t="shared" si="38"/>
        <v>-1341704.5507590615</v>
      </c>
      <c r="AE81" s="104">
        <f t="shared" si="39"/>
        <v>-4.6429460207974482E-3</v>
      </c>
      <c r="AF81" s="57"/>
      <c r="AG81" s="132">
        <f t="shared" si="40"/>
        <v>5010333.9380089547</v>
      </c>
      <c r="AH81" s="104">
        <f t="shared" si="41"/>
        <v>1.610857748036601E-2</v>
      </c>
      <c r="AI81" s="132">
        <f t="shared" si="42"/>
        <v>643325.29124698113</v>
      </c>
      <c r="AJ81" s="104">
        <f t="shared" si="43"/>
        <v>2.1200615104267802E-3</v>
      </c>
      <c r="AL81" s="95">
        <f t="shared" si="48"/>
        <v>235.49081324503643</v>
      </c>
      <c r="AN81" s="95">
        <f t="shared" si="49"/>
        <v>199.82744843686766</v>
      </c>
      <c r="AO81" s="95">
        <f t="shared" si="50"/>
        <v>236.94077082708927</v>
      </c>
      <c r="AQ81" s="95">
        <f t="shared" si="51"/>
        <v>255.3626065494056</v>
      </c>
    </row>
    <row r="82" spans="1:43" x14ac:dyDescent="0.2">
      <c r="A82" s="15" t="s">
        <v>286</v>
      </c>
      <c r="C82" s="132">
        <f>VLOOKUP(A82,Analysed!$B$8:$DD$406,2,FALSE)*1000000</f>
        <v>4605974.1967310002</v>
      </c>
      <c r="D82" s="133">
        <f t="shared" si="44"/>
        <v>38.283580995503357</v>
      </c>
      <c r="E82" s="132">
        <f>VLOOKUP(A82,Analysed!$B$8:$DD$406,11,FALSE)*1000000</f>
        <v>4269889.4044499993</v>
      </c>
      <c r="F82" s="133">
        <f t="shared" si="45"/>
        <v>35.490137346648709</v>
      </c>
      <c r="H82" s="132">
        <f>VLOOKUP(A82,Analysed!$B$8:$DD$406,4,FALSE)*1000000</f>
        <v>-459752.01830500009</v>
      </c>
      <c r="I82" s="104">
        <f>VLOOKUP(A82,Analysed!$B$8:$DD$406,5,FALSE)</f>
        <v>-9.9816455470223886E-2</v>
      </c>
      <c r="J82" s="132">
        <f>VLOOKUP(A82,Analysed!$B$8:$DD$406,13,FALSE)*1000000</f>
        <v>9724.0328850007882</v>
      </c>
      <c r="K82" s="104">
        <f>VLOOKUP(A82,Analysed!$B$8:$DD$406,14,FALSE)</f>
        <v>2.2773500584972015E-3</v>
      </c>
      <c r="L82" s="104"/>
      <c r="M82" s="9">
        <f>VLOOKUP(A82,Analysed!$B$8:$DD$406,56,FALSE)*1000000</f>
        <v>-210471.75377000027</v>
      </c>
      <c r="N82" s="104">
        <f>VLOOKUP(A82,Analysed!$B$8:$DD$406,57,FALSE)</f>
        <v>-4.5695382731275061E-2</v>
      </c>
      <c r="O82" s="147">
        <f t="shared" si="46"/>
        <v>-1.7493828859132943</v>
      </c>
      <c r="P82" s="115">
        <f>VLOOKUP(A82,Analysed!$B$8:$DD$406,77,FALSE)*1000000</f>
        <v>34636.006434999974</v>
      </c>
      <c r="Q82" s="104">
        <f>VLOOKUP(A82,Analysed!$B$8:$DD$406,78,FALSE)</f>
        <v>7.7303551906504186E-3</v>
      </c>
      <c r="R82" s="95">
        <f t="shared" si="47"/>
        <v>0.28788488625407255</v>
      </c>
      <c r="S82" s="132">
        <f>VLOOKUP(A82,Analysed!$B$8:$DD$406,107,FALSE)</f>
        <v>120312</v>
      </c>
      <c r="T82" t="s">
        <v>120</v>
      </c>
      <c r="U82" t="s">
        <v>163</v>
      </c>
      <c r="V82" s="132">
        <f t="shared" si="32"/>
        <v>1449352</v>
      </c>
      <c r="W82" s="132">
        <f>VLOOKUP(U82,Analysed!$B$8:$DD$406,2,FALSE)*1000000</f>
        <v>311035157.76708502</v>
      </c>
      <c r="X82" s="57">
        <f t="shared" si="33"/>
        <v>214.60291065737309</v>
      </c>
      <c r="Y82" s="132">
        <f t="shared" si="34"/>
        <v>288976986.755624</v>
      </c>
      <c r="Z82" s="57">
        <f t="shared" si="35"/>
        <v>199.38357745780459</v>
      </c>
      <c r="AA82" s="57"/>
      <c r="AB82" s="132">
        <f t="shared" si="36"/>
        <v>-1338523.4417810352</v>
      </c>
      <c r="AC82" s="104">
        <f t="shared" si="37"/>
        <v>-4.3034474025067373E-3</v>
      </c>
      <c r="AD82" s="132">
        <f t="shared" si="38"/>
        <v>-1341704.5507590615</v>
      </c>
      <c r="AE82" s="104">
        <f t="shared" si="39"/>
        <v>-4.6429460207974482E-3</v>
      </c>
      <c r="AF82" s="57"/>
      <c r="AG82" s="132">
        <f t="shared" si="40"/>
        <v>5010333.9380089547</v>
      </c>
      <c r="AH82" s="104">
        <f t="shared" si="41"/>
        <v>1.610857748036601E-2</v>
      </c>
      <c r="AI82" s="132">
        <f t="shared" si="42"/>
        <v>643325.29124698113</v>
      </c>
      <c r="AJ82" s="104">
        <f t="shared" si="43"/>
        <v>2.1200615104267802E-3</v>
      </c>
      <c r="AL82" s="95">
        <f t="shared" si="48"/>
        <v>234.8737148044533</v>
      </c>
      <c r="AN82" s="95">
        <f t="shared" si="49"/>
        <v>199.82744843686766</v>
      </c>
      <c r="AO82" s="95">
        <f t="shared" si="50"/>
        <v>235.60547066977043</v>
      </c>
      <c r="AQ82" s="95">
        <f t="shared" si="51"/>
        <v>254.59405638079954</v>
      </c>
    </row>
    <row r="83" spans="1:43" x14ac:dyDescent="0.2">
      <c r="A83" s="15" t="s">
        <v>299</v>
      </c>
      <c r="C83" s="132">
        <f>VLOOKUP(A83,Analysed!$B$8:$DD$406,2,FALSE)*1000000</f>
        <v>5933474.0231240001</v>
      </c>
      <c r="D83" s="133">
        <f t="shared" si="44"/>
        <v>53.212150226212046</v>
      </c>
      <c r="E83" s="132">
        <f>VLOOKUP(A83,Analysed!$B$8:$DD$406,11,FALSE)*1000000</f>
        <v>6466352.0396020003</v>
      </c>
      <c r="F83" s="133">
        <f t="shared" si="45"/>
        <v>57.991068100389221</v>
      </c>
      <c r="H83" s="132">
        <f>VLOOKUP(A83,Analysed!$B$8:$DD$406,4,FALSE)*1000000</f>
        <v>175738.35757599986</v>
      </c>
      <c r="I83" s="104">
        <f>VLOOKUP(A83,Analysed!$B$8:$DD$406,5,FALSE)</f>
        <v>2.9618122012687747E-2</v>
      </c>
      <c r="J83" s="132">
        <f>VLOOKUP(A83,Analysed!$B$8:$DD$406,13,FALSE)*1000000</f>
        <v>184121.64121899987</v>
      </c>
      <c r="K83" s="104">
        <f>VLOOKUP(A83,Analysed!$B$8:$DD$406,14,FALSE)</f>
        <v>2.8473804100268632E-2</v>
      </c>
      <c r="L83" s="104"/>
      <c r="M83" s="9">
        <f>VLOOKUP(A83,Analysed!$B$8:$DD$406,56,FALSE)*1000000</f>
        <v>-11251.75850499982</v>
      </c>
      <c r="N83" s="104">
        <f>VLOOKUP(A83,Analysed!$B$8:$DD$406,57,FALSE)</f>
        <v>-1.8963188279158792E-3</v>
      </c>
      <c r="O83" s="147">
        <f t="shared" si="46"/>
        <v>-0.10090720234785411</v>
      </c>
      <c r="P83" s="115">
        <f>VLOOKUP(A83,Analysed!$B$8:$DD$406,77,FALSE)*1000000</f>
        <v>176756.77556999947</v>
      </c>
      <c r="Q83" s="104">
        <f>VLOOKUP(A83,Analysed!$B$8:$DD$406,78,FALSE)</f>
        <v>2.6622221362735326E-2</v>
      </c>
      <c r="R83" s="95">
        <f t="shared" si="47"/>
        <v>1.5851772601474312</v>
      </c>
      <c r="S83" s="132">
        <f>VLOOKUP(A83,Analysed!$B$8:$DD$406,107,FALSE)</f>
        <v>111506</v>
      </c>
      <c r="T83" t="s">
        <v>105</v>
      </c>
      <c r="U83" t="s">
        <v>164</v>
      </c>
      <c r="V83" s="132">
        <f t="shared" si="32"/>
        <v>1181254</v>
      </c>
      <c r="W83" s="132">
        <f>VLOOKUP(U83,Analysed!$B$8:$DD$406,2,FALSE)*1000000</f>
        <v>321560390.16375297</v>
      </c>
      <c r="X83" s="57">
        <f t="shared" si="33"/>
        <v>272.21951431593288</v>
      </c>
      <c r="Y83" s="132">
        <f t="shared" si="34"/>
        <v>306242540.093844</v>
      </c>
      <c r="Z83" s="57">
        <f t="shared" si="35"/>
        <v>259.25206610419434</v>
      </c>
      <c r="AA83" s="57"/>
      <c r="AB83" s="132">
        <f t="shared" si="36"/>
        <v>4832665.843802033</v>
      </c>
      <c r="AC83" s="104">
        <f t="shared" si="37"/>
        <v>1.5028797052214743E-2</v>
      </c>
      <c r="AD83" s="132">
        <f t="shared" si="38"/>
        <v>392691.01531198202</v>
      </c>
      <c r="AE83" s="104">
        <f t="shared" si="39"/>
        <v>1.2822876116154438E-3</v>
      </c>
      <c r="AF83" s="57"/>
      <c r="AG83" s="132">
        <f t="shared" si="40"/>
        <v>2411788.3323390288</v>
      </c>
      <c r="AH83" s="104">
        <f t="shared" si="41"/>
        <v>7.5002655989776538E-3</v>
      </c>
      <c r="AI83" s="132">
        <f t="shared" si="42"/>
        <v>-98596.20801699975</v>
      </c>
      <c r="AJ83" s="104">
        <f t="shared" si="43"/>
        <v>-3.1109748381968227E-4</v>
      </c>
      <c r="AL83" s="95">
        <f t="shared" si="48"/>
        <v>317.24313420458355</v>
      </c>
      <c r="AN83" s="95">
        <f t="shared" si="49"/>
        <v>259.16859869750874</v>
      </c>
      <c r="AO83" s="95">
        <f t="shared" si="50"/>
        <v>318.74484405804537</v>
      </c>
      <c r="AQ83" s="95">
        <f t="shared" si="51"/>
        <v>327.37247599839128</v>
      </c>
    </row>
    <row r="84" spans="1:43" x14ac:dyDescent="0.2">
      <c r="A84" s="15" t="s">
        <v>307</v>
      </c>
      <c r="C84" s="132">
        <f>VLOOKUP(A84,Analysed!$B$8:$DD$406,2,FALSE)*1000000</f>
        <v>4396449.5202590004</v>
      </c>
      <c r="D84" s="133">
        <f t="shared" si="44"/>
        <v>47.310278067525402</v>
      </c>
      <c r="E84" s="132">
        <f>VLOOKUP(A84,Analysed!$B$8:$DD$406,11,FALSE)*1000000</f>
        <v>4755754.299172001</v>
      </c>
      <c r="F84" s="133">
        <f t="shared" si="45"/>
        <v>51.17676372215049</v>
      </c>
      <c r="H84" s="132">
        <f>VLOOKUP(A84,Analysed!$B$8:$DD$406,4,FALSE)*1000000</f>
        <v>150611.06912999999</v>
      </c>
      <c r="I84" s="104">
        <f>VLOOKUP(A84,Analysed!$B$8:$DD$406,5,FALSE)</f>
        <v>3.425743169254615E-2</v>
      </c>
      <c r="J84" s="132">
        <f>VLOOKUP(A84,Analysed!$B$8:$DD$406,13,FALSE)*1000000</f>
        <v>136974.49018299946</v>
      </c>
      <c r="K84" s="104">
        <f>VLOOKUP(A84,Analysed!$B$8:$DD$406,14,FALSE)</f>
        <v>2.8801843317861765E-2</v>
      </c>
      <c r="L84" s="104"/>
      <c r="M84" s="9">
        <f>VLOOKUP(A84,Analysed!$B$8:$DD$406,56,FALSE)*1000000</f>
        <v>10575.790731000012</v>
      </c>
      <c r="N84" s="104">
        <f>VLOOKUP(A84,Analysed!$B$8:$DD$406,57,FALSE)</f>
        <v>2.405529890032032E-3</v>
      </c>
      <c r="O84" s="147">
        <f t="shared" si="46"/>
        <v>0.11380628799715922</v>
      </c>
      <c r="P84" s="115">
        <f>VLOOKUP(A84,Analysed!$B$8:$DD$406,77,FALSE)*1000000</f>
        <v>131495.51057600029</v>
      </c>
      <c r="Q84" s="104">
        <f>VLOOKUP(A84,Analysed!$B$8:$DD$406,78,FALSE)</f>
        <v>2.6850305050958274E-2</v>
      </c>
      <c r="R84" s="95">
        <f t="shared" si="47"/>
        <v>1.4150257250344385</v>
      </c>
      <c r="S84" s="132">
        <f>VLOOKUP(A84,Analysed!$B$8:$DD$406,107,FALSE)</f>
        <v>92928</v>
      </c>
      <c r="T84" t="s">
        <v>118</v>
      </c>
      <c r="U84" t="s">
        <v>165</v>
      </c>
      <c r="V84" s="132">
        <f t="shared" si="32"/>
        <v>659918</v>
      </c>
      <c r="W84" s="132">
        <f>VLOOKUP(U84,Analysed!$B$8:$DD$406,2,FALSE)*1000000</f>
        <v>103647621.167595</v>
      </c>
      <c r="X84" s="57">
        <f t="shared" si="33"/>
        <v>157.06136393854237</v>
      </c>
      <c r="Y84" s="132">
        <f t="shared" si="34"/>
        <v>98394316.553773001</v>
      </c>
      <c r="Z84" s="57">
        <f t="shared" si="35"/>
        <v>149.10082245638549</v>
      </c>
      <c r="AA84" s="57"/>
      <c r="AB84" s="132">
        <f t="shared" si="36"/>
        <v>2633414.705274987</v>
      </c>
      <c r="AC84" s="104">
        <f t="shared" si="37"/>
        <v>2.5407382008476941E-2</v>
      </c>
      <c r="AD84" s="132">
        <f t="shared" si="38"/>
        <v>414548.72753601533</v>
      </c>
      <c r="AE84" s="104">
        <f t="shared" si="39"/>
        <v>4.2131369174098826E-3</v>
      </c>
      <c r="AF84" s="57"/>
      <c r="AG84" s="132">
        <f t="shared" si="40"/>
        <v>2972230.0267219879</v>
      </c>
      <c r="AH84" s="104">
        <f t="shared" si="41"/>
        <v>2.8676297567080518E-2</v>
      </c>
      <c r="AI84" s="132">
        <f t="shared" si="42"/>
        <v>579838.26019500382</v>
      </c>
      <c r="AJ84" s="104">
        <f t="shared" si="43"/>
        <v>5.5530396185618077E-3</v>
      </c>
      <c r="AL84" s="95">
        <f t="shared" si="48"/>
        <v>200.27758617853598</v>
      </c>
      <c r="AN84" s="95">
        <f t="shared" si="49"/>
        <v>149.97947444071536</v>
      </c>
      <c r="AO84" s="95">
        <f t="shared" si="50"/>
        <v>202.5712638879003</v>
      </c>
      <c r="AQ84" s="95">
        <f t="shared" si="51"/>
        <v>208.98938670265807</v>
      </c>
    </row>
    <row r="85" spans="1:43" x14ac:dyDescent="0.2">
      <c r="A85" s="15" t="s">
        <v>336</v>
      </c>
      <c r="C85" s="132">
        <f>VLOOKUP(A85,Analysed!$B$8:$DD$406,2,FALSE)*1000000</f>
        <v>4297250.5001600003</v>
      </c>
      <c r="D85" s="133">
        <f t="shared" si="44"/>
        <v>48.982121486817661</v>
      </c>
      <c r="E85" s="132">
        <f>VLOOKUP(A85,Analysed!$B$8:$DD$406,11,FALSE)*1000000</f>
        <v>4831610.577349999</v>
      </c>
      <c r="F85" s="133">
        <f t="shared" si="45"/>
        <v>55.073013841743503</v>
      </c>
      <c r="H85" s="132">
        <f>VLOOKUP(A85,Analysed!$B$8:$DD$406,4,FALSE)*1000000</f>
        <v>506832.12412699952</v>
      </c>
      <c r="I85" s="104">
        <f>VLOOKUP(A85,Analysed!$B$8:$DD$406,5,FALSE)</f>
        <v>0.11794335101203166</v>
      </c>
      <c r="J85" s="132">
        <f>VLOOKUP(A85,Analysed!$B$8:$DD$406,13,FALSE)*1000000</f>
        <v>136025.07256100082</v>
      </c>
      <c r="K85" s="104">
        <f>VLOOKUP(A85,Analysed!$B$8:$DD$406,14,FALSE)</f>
        <v>2.8153153153250753E-2</v>
      </c>
      <c r="L85" s="104"/>
      <c r="M85" s="9">
        <f>VLOOKUP(A85,Analysed!$B$8:$DD$406,56,FALSE)*1000000</f>
        <v>404004.28054799954</v>
      </c>
      <c r="N85" s="104">
        <f>VLOOKUP(A85,Analysed!$B$8:$DD$406,57,FALSE)</f>
        <v>9.4014598528281548E-2</v>
      </c>
      <c r="O85" s="147">
        <f t="shared" si="46"/>
        <v>4.6050344866466757</v>
      </c>
      <c r="P85" s="115">
        <f>VLOOKUP(A85,Analysed!$B$8:$DD$406,77,FALSE)*1000000</f>
        <v>130584.06965800007</v>
      </c>
      <c r="Q85" s="104">
        <f>VLOOKUP(A85,Analysed!$B$8:$DD$406,78,FALSE)</f>
        <v>2.6526884673328695E-2</v>
      </c>
      <c r="R85" s="95">
        <f t="shared" si="47"/>
        <v>1.4884598335594039</v>
      </c>
      <c r="S85" s="132">
        <f>VLOOKUP(A85,Analysed!$B$8:$DD$406,107,FALSE)</f>
        <v>87731</v>
      </c>
      <c r="T85" t="s">
        <v>127</v>
      </c>
      <c r="U85" t="s">
        <v>169</v>
      </c>
      <c r="V85" s="132">
        <f t="shared" si="32"/>
        <v>708646</v>
      </c>
      <c r="W85" s="132">
        <f>VLOOKUP(U85,Analysed!$B$8:$DD$406,2,FALSE)*1000000</f>
        <v>162737918.54744199</v>
      </c>
      <c r="X85" s="57">
        <f t="shared" si="33"/>
        <v>229.6462811438179</v>
      </c>
      <c r="Y85" s="132">
        <f t="shared" si="34"/>
        <v>154470996.00030699</v>
      </c>
      <c r="Z85" s="57">
        <f t="shared" si="35"/>
        <v>217.98048108689952</v>
      </c>
      <c r="AA85" s="57"/>
      <c r="AB85" s="132">
        <f t="shared" si="36"/>
        <v>2160519.0567600233</v>
      </c>
      <c r="AC85" s="104">
        <f t="shared" si="37"/>
        <v>1.3276064214439245E-2</v>
      </c>
      <c r="AD85" s="132">
        <f t="shared" si="38"/>
        <v>115721.91051899949</v>
      </c>
      <c r="AE85" s="104">
        <f t="shared" si="39"/>
        <v>7.4914976607498216E-4</v>
      </c>
      <c r="AF85" s="57"/>
      <c r="AG85" s="132">
        <f t="shared" si="40"/>
        <v>3763452.8055680222</v>
      </c>
      <c r="AH85" s="104">
        <f t="shared" si="41"/>
        <v>2.3125850687778619E-2</v>
      </c>
      <c r="AI85" s="132">
        <f t="shared" si="42"/>
        <v>661605.53637399746</v>
      </c>
      <c r="AJ85" s="104">
        <f t="shared" si="43"/>
        <v>4.1210545942898203E-3</v>
      </c>
      <c r="AL85" s="95">
        <f t="shared" si="48"/>
        <v>273.05349492864303</v>
      </c>
      <c r="AN85" s="95">
        <f t="shared" si="49"/>
        <v>218.91410032185462</v>
      </c>
      <c r="AO85" s="95">
        <f t="shared" si="50"/>
        <v>275.47557399715754</v>
      </c>
      <c r="AQ85" s="95">
        <f t="shared" si="51"/>
        <v>288.54420272601777</v>
      </c>
    </row>
    <row r="86" spans="1:43" x14ac:dyDescent="0.2">
      <c r="A86" s="15" t="s">
        <v>343</v>
      </c>
      <c r="C86" s="132">
        <f>VLOOKUP(A86,Analysed!$B$8:$DD$406,2,FALSE)*1000000</f>
        <v>6916083.2704170002</v>
      </c>
      <c r="D86" s="133">
        <f t="shared" si="44"/>
        <v>61.24655311114752</v>
      </c>
      <c r="E86" s="132">
        <f>VLOOKUP(A86,Analysed!$B$8:$DD$406,11,FALSE)*1000000</f>
        <v>8193256.1184339998</v>
      </c>
      <c r="F86" s="133">
        <f t="shared" si="45"/>
        <v>72.556774751013975</v>
      </c>
      <c r="H86" s="132">
        <f>VLOOKUP(A86,Analysed!$B$8:$DD$406,4,FALSE)*1000000</f>
        <v>698129.02545599977</v>
      </c>
      <c r="I86" s="104">
        <f>VLOOKUP(A86,Analysed!$B$8:$DD$406,5,FALSE)</f>
        <v>0.10094283110242346</v>
      </c>
      <c r="J86" s="132">
        <f>VLOOKUP(A86,Analysed!$B$8:$DD$406,13,FALSE)*1000000</f>
        <v>230665.99432499934</v>
      </c>
      <c r="K86" s="104">
        <f>VLOOKUP(A86,Analysed!$B$8:$DD$406,14,FALSE)</f>
        <v>2.8153153153118712E-2</v>
      </c>
      <c r="L86" s="104"/>
      <c r="M86" s="9">
        <f>VLOOKUP(A86,Analysed!$B$8:$DD$406,56,FALSE)*1000000</f>
        <v>432750.50933100004</v>
      </c>
      <c r="N86" s="104">
        <f>VLOOKUP(A86,Analysed!$B$8:$DD$406,57,FALSE)</f>
        <v>6.2571616391904381E-2</v>
      </c>
      <c r="O86" s="147">
        <f t="shared" si="46"/>
        <v>3.8322958265971203</v>
      </c>
      <c r="P86" s="115">
        <f>VLOOKUP(A86,Analysed!$B$8:$DD$406,77,FALSE)*1000000</f>
        <v>221439.35455200035</v>
      </c>
      <c r="Q86" s="104">
        <f>VLOOKUP(A86,Analysed!$B$8:$DD$406,78,FALSE)</f>
        <v>2.6578173883535901E-2</v>
      </c>
      <c r="R86" s="95">
        <f t="shared" si="47"/>
        <v>1.9609939121871767</v>
      </c>
      <c r="S86" s="132">
        <f>VLOOKUP(A86,Analysed!$B$8:$DD$406,107,FALSE)</f>
        <v>112922</v>
      </c>
      <c r="T86" t="s">
        <v>126</v>
      </c>
      <c r="U86" t="s">
        <v>171</v>
      </c>
      <c r="V86" s="132">
        <f t="shared" si="32"/>
        <v>792017</v>
      </c>
      <c r="W86" s="132">
        <f>VLOOKUP(U86,Analysed!$B$8:$DD$406,2,FALSE)*1000000</f>
        <v>194316601.49551299</v>
      </c>
      <c r="X86" s="57">
        <f t="shared" si="33"/>
        <v>245.34397809076447</v>
      </c>
      <c r="Y86" s="132">
        <f t="shared" si="34"/>
        <v>181623874.08685499</v>
      </c>
      <c r="Z86" s="57">
        <f t="shared" si="35"/>
        <v>229.31815110894715</v>
      </c>
      <c r="AA86" s="57"/>
      <c r="AB86" s="132">
        <f t="shared" si="36"/>
        <v>3225910.3066550097</v>
      </c>
      <c r="AC86" s="104">
        <f t="shared" si="37"/>
        <v>1.6601310859841793E-2</v>
      </c>
      <c r="AD86" s="132">
        <f t="shared" si="38"/>
        <v>281715.36834400968</v>
      </c>
      <c r="AE86" s="104">
        <f t="shared" si="39"/>
        <v>1.5510921664917774E-3</v>
      </c>
      <c r="AF86" s="57"/>
      <c r="AG86" s="132">
        <f t="shared" si="40"/>
        <v>2025022.6105259799</v>
      </c>
      <c r="AH86" s="104">
        <f t="shared" si="41"/>
        <v>1.0421253742299214E-2</v>
      </c>
      <c r="AI86" s="132">
        <f t="shared" si="42"/>
        <v>93038.895602035162</v>
      </c>
      <c r="AJ86" s="104">
        <f t="shared" si="43"/>
        <v>4.9135592300715363E-4</v>
      </c>
      <c r="AL86" s="95">
        <f t="shared" si="48"/>
        <v>301.87492585996114</v>
      </c>
      <c r="AN86" s="95">
        <f t="shared" si="49"/>
        <v>229.43562194051017</v>
      </c>
      <c r="AO86" s="95">
        <f t="shared" si="50"/>
        <v>303.95339060371134</v>
      </c>
      <c r="AQ86" s="95">
        <f t="shared" si="51"/>
        <v>312.97961887833804</v>
      </c>
    </row>
    <row r="87" spans="1:43" x14ac:dyDescent="0.2">
      <c r="A87" s="15" t="s">
        <v>347</v>
      </c>
      <c r="C87" s="132">
        <f>VLOOKUP(A87,Analysed!$B$8:$DD$406,2,FALSE)*1000000</f>
        <v>6719756.9288689997</v>
      </c>
      <c r="D87" s="133">
        <f t="shared" si="44"/>
        <v>57.975919528488603</v>
      </c>
      <c r="E87" s="132">
        <f>VLOOKUP(A87,Analysed!$B$8:$DD$406,11,FALSE)*1000000</f>
        <v>7354978.1736799991</v>
      </c>
      <c r="F87" s="133">
        <f t="shared" si="45"/>
        <v>63.45640582610045</v>
      </c>
      <c r="H87" s="132">
        <f>VLOOKUP(A87,Analysed!$B$8:$DD$406,4,FALSE)*1000000</f>
        <v>673707.87424199993</v>
      </c>
      <c r="I87" s="104">
        <f>VLOOKUP(A87,Analysed!$B$8:$DD$406,5,FALSE)</f>
        <v>0.10025777440663937</v>
      </c>
      <c r="J87" s="132">
        <f>VLOOKUP(A87,Analysed!$B$8:$DD$406,13,FALSE)*1000000</f>
        <v>209424.20767800041</v>
      </c>
      <c r="K87" s="104">
        <f>VLOOKUP(A87,Analysed!$B$8:$DD$406,14,FALSE)</f>
        <v>2.8473804100116972E-2</v>
      </c>
      <c r="L87" s="104"/>
      <c r="M87" s="9">
        <f>VLOOKUP(A87,Analysed!$B$8:$DD$406,56,FALSE)*1000000</f>
        <v>519720.1687339996</v>
      </c>
      <c r="N87" s="104">
        <f>VLOOKUP(A87,Analysed!$B$8:$DD$406,57,FALSE)</f>
        <v>7.7342108388059438E-2</v>
      </c>
      <c r="O87" s="147">
        <f t="shared" si="46"/>
        <v>4.4839798520697771</v>
      </c>
      <c r="P87" s="115">
        <f>VLOOKUP(A87,Analysed!$B$8:$DD$406,77,FALSE)*1000000</f>
        <v>201047.23937100032</v>
      </c>
      <c r="Q87" s="104">
        <f>VLOOKUP(A87,Analysed!$B$8:$DD$406,78,FALSE)</f>
        <v>2.674596619595437E-2</v>
      </c>
      <c r="R87" s="95">
        <f t="shared" si="47"/>
        <v>1.7345714576553442</v>
      </c>
      <c r="S87" s="132">
        <f>VLOOKUP(A87,Analysed!$B$8:$DD$406,107,FALSE)</f>
        <v>115906</v>
      </c>
      <c r="T87" t="s">
        <v>126</v>
      </c>
      <c r="U87" t="s">
        <v>171</v>
      </c>
      <c r="V87" s="132">
        <f t="shared" si="32"/>
        <v>792017</v>
      </c>
      <c r="W87" s="132">
        <f>VLOOKUP(U87,Analysed!$B$8:$DD$406,2,FALSE)*1000000</f>
        <v>194316601.49551299</v>
      </c>
      <c r="X87" s="57">
        <f t="shared" si="33"/>
        <v>245.34397809076447</v>
      </c>
      <c r="Y87" s="132">
        <f t="shared" si="34"/>
        <v>181623874.08685499</v>
      </c>
      <c r="Z87" s="57">
        <f t="shared" si="35"/>
        <v>229.31815110894715</v>
      </c>
      <c r="AA87" s="57"/>
      <c r="AB87" s="132">
        <f t="shared" si="36"/>
        <v>3225910.3066550097</v>
      </c>
      <c r="AC87" s="104">
        <f t="shared" si="37"/>
        <v>1.6601310859841793E-2</v>
      </c>
      <c r="AD87" s="132">
        <f t="shared" si="38"/>
        <v>281715.36834400968</v>
      </c>
      <c r="AE87" s="104">
        <f t="shared" si="39"/>
        <v>1.5510921664917774E-3</v>
      </c>
      <c r="AF87" s="57"/>
      <c r="AG87" s="132">
        <f t="shared" si="40"/>
        <v>2025022.6105259799</v>
      </c>
      <c r="AH87" s="104">
        <f t="shared" si="41"/>
        <v>1.0421253742299214E-2</v>
      </c>
      <c r="AI87" s="132">
        <f t="shared" si="42"/>
        <v>93038.895602035162</v>
      </c>
      <c r="AJ87" s="104">
        <f t="shared" si="43"/>
        <v>4.9135592300715363E-4</v>
      </c>
      <c r="AL87" s="95">
        <f t="shared" si="48"/>
        <v>292.7745569350476</v>
      </c>
      <c r="AN87" s="95">
        <f t="shared" si="49"/>
        <v>229.43562194051017</v>
      </c>
      <c r="AO87" s="95">
        <f t="shared" si="50"/>
        <v>294.62659922426599</v>
      </c>
      <c r="AQ87" s="95">
        <f t="shared" si="51"/>
        <v>310.36066932115176</v>
      </c>
    </row>
    <row r="88" spans="1:43" x14ac:dyDescent="0.2">
      <c r="A88" s="15" t="s">
        <v>348</v>
      </c>
      <c r="C88" s="132">
        <f>VLOOKUP(A88,Analysed!$B$8:$DD$406,2,FALSE)*1000000</f>
        <v>4975938.6404839996</v>
      </c>
      <c r="D88" s="133">
        <f t="shared" si="44"/>
        <v>43.533640479820818</v>
      </c>
      <c r="E88" s="132">
        <f>VLOOKUP(A88,Analysed!$B$8:$DD$406,11,FALSE)*1000000</f>
        <v>4871547.3185339998</v>
      </c>
      <c r="F88" s="133">
        <f t="shared" si="45"/>
        <v>42.620338566889174</v>
      </c>
      <c r="H88" s="132">
        <f>VLOOKUP(A88,Analysed!$B$8:$DD$406,4,FALSE)*1000000</f>
        <v>233382.0722000004</v>
      </c>
      <c r="I88" s="104">
        <f>VLOOKUP(A88,Analysed!$B$8:$DD$406,5,FALSE)</f>
        <v>4.6902120195216036E-2</v>
      </c>
      <c r="J88" s="132">
        <f>VLOOKUP(A88,Analysed!$B$8:$DD$406,13,FALSE)*1000000</f>
        <v>159906.51879599938</v>
      </c>
      <c r="K88" s="104">
        <f>VLOOKUP(A88,Analysed!$B$8:$DD$406,14,FALSE)</f>
        <v>3.2824584950171487E-2</v>
      </c>
      <c r="L88" s="104"/>
      <c r="M88" s="9">
        <f>VLOOKUP(A88,Analysed!$B$8:$DD$406,56,FALSE)*1000000</f>
        <v>187629.3542570009</v>
      </c>
      <c r="N88" s="104">
        <f>VLOOKUP(A88,Analysed!$B$8:$DD$406,57,FALSE)</f>
        <v>3.770732877018567E-2</v>
      </c>
      <c r="O88" s="147">
        <f t="shared" si="46"/>
        <v>1.6415372941356672</v>
      </c>
      <c r="P88" s="115">
        <f>VLOOKUP(A88,Analysed!$B$8:$DD$406,77,FALSE)*1000000</f>
        <v>145521.52683799947</v>
      </c>
      <c r="Q88" s="104">
        <f>VLOOKUP(A88,Analysed!$B$8:$DD$406,78,FALSE)</f>
        <v>2.906286568220803E-2</v>
      </c>
      <c r="R88" s="95">
        <f t="shared" si="47"/>
        <v>1.2731430769459537</v>
      </c>
      <c r="S88" s="132">
        <f>VLOOKUP(A88,Analysed!$B$8:$DD$406,107,FALSE)</f>
        <v>114301</v>
      </c>
      <c r="T88" t="s">
        <v>126</v>
      </c>
      <c r="U88" t="s">
        <v>171</v>
      </c>
      <c r="V88" s="132">
        <f t="shared" si="32"/>
        <v>792017</v>
      </c>
      <c r="W88" s="132">
        <f>VLOOKUP(U88,Analysed!$B$8:$DD$406,2,FALSE)*1000000</f>
        <v>194316601.49551299</v>
      </c>
      <c r="X88" s="57">
        <f t="shared" si="33"/>
        <v>245.34397809076447</v>
      </c>
      <c r="Y88" s="132">
        <f t="shared" si="34"/>
        <v>181623874.08685499</v>
      </c>
      <c r="Z88" s="57">
        <f t="shared" si="35"/>
        <v>229.31815110894715</v>
      </c>
      <c r="AA88" s="57"/>
      <c r="AB88" s="132">
        <f t="shared" si="36"/>
        <v>3225910.3066550097</v>
      </c>
      <c r="AC88" s="104">
        <f t="shared" si="37"/>
        <v>1.6601310859841793E-2</v>
      </c>
      <c r="AD88" s="132">
        <f t="shared" si="38"/>
        <v>281715.36834400968</v>
      </c>
      <c r="AE88" s="104">
        <f t="shared" si="39"/>
        <v>1.5510921664917774E-3</v>
      </c>
      <c r="AF88" s="57"/>
      <c r="AG88" s="132">
        <f t="shared" si="40"/>
        <v>2025022.6105259799</v>
      </c>
      <c r="AH88" s="104">
        <f t="shared" si="41"/>
        <v>1.0421253742299214E-2</v>
      </c>
      <c r="AI88" s="132">
        <f t="shared" si="42"/>
        <v>93038.895602035162</v>
      </c>
      <c r="AJ88" s="104">
        <f t="shared" si="43"/>
        <v>4.9135592300715363E-4</v>
      </c>
      <c r="AL88" s="95">
        <f t="shared" si="48"/>
        <v>271.93848967583631</v>
      </c>
      <c r="AN88" s="95">
        <f t="shared" si="49"/>
        <v>229.43562194051017</v>
      </c>
      <c r="AO88" s="95">
        <f t="shared" si="50"/>
        <v>273.32910358434526</v>
      </c>
      <c r="AQ88" s="95">
        <f t="shared" si="51"/>
        <v>293.0759477145499</v>
      </c>
    </row>
    <row r="89" spans="1:43" x14ac:dyDescent="0.2">
      <c r="A89" s="15" t="s">
        <v>364</v>
      </c>
      <c r="C89" s="132">
        <f>VLOOKUP(A89,Analysed!$B$8:$DD$406,2,FALSE)*1000000</f>
        <v>4317511.3988570003</v>
      </c>
      <c r="D89" s="133">
        <f t="shared" si="44"/>
        <v>42.733675124533569</v>
      </c>
      <c r="E89" s="132">
        <f>VLOOKUP(A89,Analysed!$B$8:$DD$406,11,FALSE)*1000000</f>
        <v>4135284.8751760004</v>
      </c>
      <c r="F89" s="133">
        <f t="shared" si="45"/>
        <v>40.93004142385162</v>
      </c>
      <c r="H89" s="132">
        <f>VLOOKUP(A89,Analysed!$B$8:$DD$406,4,FALSE)*1000000</f>
        <v>90874.159230999401</v>
      </c>
      <c r="I89" s="104">
        <f>VLOOKUP(A89,Analysed!$B$8:$DD$406,5,FALSE)</f>
        <v>2.1047809915465895E-2</v>
      </c>
      <c r="J89" s="132">
        <f>VLOOKUP(A89,Analysed!$B$8:$DD$406,13,FALSE)*1000000</f>
        <v>109256.86222099973</v>
      </c>
      <c r="K89" s="104">
        <f>VLOOKUP(A89,Analysed!$B$8:$DD$406,14,FALSE)</f>
        <v>2.6420637397163521E-2</v>
      </c>
      <c r="L89" s="104"/>
      <c r="M89" s="9">
        <f>VLOOKUP(A89,Analysed!$B$8:$DD$406,56,FALSE)*1000000</f>
        <v>110520.74342899943</v>
      </c>
      <c r="N89" s="104">
        <f>VLOOKUP(A89,Analysed!$B$8:$DD$406,57,FALSE)</f>
        <v>2.5598251682267294E-2</v>
      </c>
      <c r="O89" s="147">
        <f t="shared" si="46"/>
        <v>1.0939073711460554</v>
      </c>
      <c r="P89" s="115">
        <f>VLOOKUP(A89,Analysed!$B$8:$DD$406,77,FALSE)*1000000</f>
        <v>111522.83038399879</v>
      </c>
      <c r="Q89" s="104">
        <f>VLOOKUP(A89,Analysed!$B$8:$DD$406,78,FALSE)</f>
        <v>2.61176373047683E-2</v>
      </c>
      <c r="R89" s="95">
        <f t="shared" si="47"/>
        <v>1.1038257834964693</v>
      </c>
      <c r="S89" s="132">
        <f>VLOOKUP(A89,Analysed!$B$8:$DD$406,107,FALSE)</f>
        <v>101033</v>
      </c>
      <c r="T89" t="s">
        <v>85</v>
      </c>
      <c r="U89" t="s">
        <v>175</v>
      </c>
      <c r="V89" s="132">
        <f t="shared" si="32"/>
        <v>840024</v>
      </c>
      <c r="W89" s="132">
        <f>VLOOKUP(U89,Analysed!$B$8:$DD$406,2,FALSE)*1000000</f>
        <v>172868306.121488</v>
      </c>
      <c r="X89" s="57">
        <f t="shared" si="33"/>
        <v>205.78972281921469</v>
      </c>
      <c r="Y89" s="132">
        <f t="shared" si="34"/>
        <v>160125755.27020299</v>
      </c>
      <c r="Z89" s="57">
        <f t="shared" si="35"/>
        <v>190.62045283254167</v>
      </c>
      <c r="AA89" s="57"/>
      <c r="AB89" s="132">
        <f t="shared" si="36"/>
        <v>2362672.3208029717</v>
      </c>
      <c r="AC89" s="104">
        <f t="shared" si="37"/>
        <v>1.3667469612055652E-2</v>
      </c>
      <c r="AD89" s="132">
        <f t="shared" si="38"/>
        <v>97727.992333005881</v>
      </c>
      <c r="AE89" s="104">
        <f t="shared" si="39"/>
        <v>6.103202584000027E-4</v>
      </c>
      <c r="AF89" s="57"/>
      <c r="AG89" s="132">
        <f t="shared" si="40"/>
        <v>3257298.9316129792</v>
      </c>
      <c r="AH89" s="104">
        <f t="shared" si="41"/>
        <v>1.8842661241348785E-2</v>
      </c>
      <c r="AI89" s="132">
        <f t="shared" si="42"/>
        <v>489638.43081600091</v>
      </c>
      <c r="AJ89" s="104">
        <f t="shared" si="43"/>
        <v>2.9216198787702301E-3</v>
      </c>
      <c r="AL89" s="95">
        <f t="shared" si="48"/>
        <v>231.55049425639328</v>
      </c>
      <c r="AN89" s="95">
        <f t="shared" si="49"/>
        <v>191.20333907247769</v>
      </c>
      <c r="AO89" s="95">
        <f t="shared" si="50"/>
        <v>233.23720627982578</v>
      </c>
      <c r="AQ89" s="95">
        <f t="shared" si="51"/>
        <v>253.49493134892782</v>
      </c>
    </row>
    <row r="90" spans="1:43" x14ac:dyDescent="0.2">
      <c r="A90" s="15" t="s">
        <v>368</v>
      </c>
      <c r="C90" s="132">
        <f>VLOOKUP(A90,Analysed!$B$8:$DD$406,2,FALSE)*1000000</f>
        <v>4915162.4082279997</v>
      </c>
      <c r="D90" s="133">
        <f t="shared" si="44"/>
        <v>51.151121418530352</v>
      </c>
      <c r="E90" s="132">
        <f>VLOOKUP(A90,Analysed!$B$8:$DD$406,11,FALSE)*1000000</f>
        <v>5342604.8774340004</v>
      </c>
      <c r="F90" s="133">
        <f t="shared" si="45"/>
        <v>55.599430513096962</v>
      </c>
      <c r="H90" s="132">
        <f>VLOOKUP(A90,Analysed!$B$8:$DD$406,4,FALSE)*1000000</f>
        <v>495964.31882600009</v>
      </c>
      <c r="I90" s="104">
        <f>VLOOKUP(A90,Analysed!$B$8:$DD$406,5,FALSE)</f>
        <v>0.1009049707077337</v>
      </c>
      <c r="J90" s="132">
        <f>VLOOKUP(A90,Analysed!$B$8:$DD$406,13,FALSE)*1000000</f>
        <v>152124.28466499972</v>
      </c>
      <c r="K90" s="104">
        <f>VLOOKUP(A90,Analysed!$B$8:$DD$406,14,FALSE)</f>
        <v>2.8473804100231998E-2</v>
      </c>
      <c r="L90" s="104"/>
      <c r="M90" s="9">
        <f>VLOOKUP(A90,Analysed!$B$8:$DD$406,56,FALSE)*1000000</f>
        <v>446228.10627600009</v>
      </c>
      <c r="N90" s="104">
        <f>VLOOKUP(A90,Analysed!$B$8:$DD$406,57,FALSE)</f>
        <v>9.0786034969874571E-2</v>
      </c>
      <c r="O90" s="147">
        <f t="shared" si="46"/>
        <v>4.6438074978509967</v>
      </c>
      <c r="P90" s="115">
        <f>VLOOKUP(A90,Analysed!$B$8:$DD$406,77,FALSE)*1000000</f>
        <v>146039.31327799911</v>
      </c>
      <c r="Q90" s="104">
        <f>VLOOKUP(A90,Analysed!$B$8:$DD$406,78,FALSE)</f>
        <v>2.668492628056612E-2</v>
      </c>
      <c r="R90" s="95">
        <f t="shared" si="47"/>
        <v>1.5198022008096399</v>
      </c>
      <c r="S90" s="132">
        <f>VLOOKUP(A90,Analysed!$B$8:$DD$406,107,FALSE)</f>
        <v>96091</v>
      </c>
      <c r="T90" t="s">
        <v>85</v>
      </c>
      <c r="U90" t="s">
        <v>175</v>
      </c>
      <c r="V90" s="132">
        <f t="shared" si="32"/>
        <v>840024</v>
      </c>
      <c r="W90" s="132">
        <f>VLOOKUP(U90,Analysed!$B$8:$DD$406,2,FALSE)*1000000</f>
        <v>172868306.121488</v>
      </c>
      <c r="X90" s="57">
        <f t="shared" si="33"/>
        <v>205.78972281921469</v>
      </c>
      <c r="Y90" s="132">
        <f t="shared" si="34"/>
        <v>160125755.27020299</v>
      </c>
      <c r="Z90" s="57">
        <f t="shared" si="35"/>
        <v>190.62045283254167</v>
      </c>
      <c r="AA90" s="57"/>
      <c r="AB90" s="132">
        <f t="shared" si="36"/>
        <v>2362672.3208029717</v>
      </c>
      <c r="AC90" s="104">
        <f t="shared" si="37"/>
        <v>1.3667469612055652E-2</v>
      </c>
      <c r="AD90" s="132">
        <f t="shared" si="38"/>
        <v>97727.992333005881</v>
      </c>
      <c r="AE90" s="104">
        <f t="shared" si="39"/>
        <v>6.103202584000027E-4</v>
      </c>
      <c r="AF90" s="57"/>
      <c r="AG90" s="132">
        <f t="shared" si="40"/>
        <v>3257298.9316129792</v>
      </c>
      <c r="AH90" s="104">
        <f t="shared" si="41"/>
        <v>1.8842661241348785E-2</v>
      </c>
      <c r="AI90" s="132">
        <f t="shared" si="42"/>
        <v>489638.43081600091</v>
      </c>
      <c r="AJ90" s="104">
        <f t="shared" si="43"/>
        <v>2.9216198787702301E-3</v>
      </c>
      <c r="AL90" s="95">
        <f t="shared" si="48"/>
        <v>246.21988334563864</v>
      </c>
      <c r="AN90" s="95">
        <f t="shared" si="49"/>
        <v>191.20333907247769</v>
      </c>
      <c r="AO90" s="95">
        <f t="shared" si="50"/>
        <v>248.32257178638429</v>
      </c>
      <c r="AQ90" s="95">
        <f t="shared" si="51"/>
        <v>265.46227776962957</v>
      </c>
    </row>
    <row r="91" spans="1:43" x14ac:dyDescent="0.2">
      <c r="A91" s="15" t="s">
        <v>391</v>
      </c>
      <c r="C91" s="132">
        <f>VLOOKUP(A91,Analysed!$B$8:$DD$406,2,FALSE)*1000000</f>
        <v>3442341.1644259999</v>
      </c>
      <c r="D91" s="133">
        <f t="shared" si="44"/>
        <v>55.404567195538455</v>
      </c>
      <c r="E91" s="132">
        <f>VLOOKUP(A91,Analysed!$B$8:$DD$406,11,FALSE)*1000000</f>
        <v>3735035.3468999998</v>
      </c>
      <c r="F91" s="133">
        <f t="shared" si="45"/>
        <v>60.115487387938387</v>
      </c>
      <c r="H91" s="132">
        <f>VLOOKUP(A91,Analysed!$B$8:$DD$406,4,FALSE)*1000000</f>
        <v>249127.42194200054</v>
      </c>
      <c r="I91" s="104">
        <f>VLOOKUP(A91,Analysed!$B$8:$DD$406,5,FALSE)</f>
        <v>7.2371508238795332E-2</v>
      </c>
      <c r="J91" s="132">
        <f>VLOOKUP(A91,Analysed!$B$8:$DD$406,13,FALSE)*1000000</f>
        <v>107575.90284900021</v>
      </c>
      <c r="K91" s="104">
        <f>VLOOKUP(A91,Analysed!$B$8:$DD$406,14,FALSE)</f>
        <v>2.8801843318105657E-2</v>
      </c>
      <c r="L91" s="104"/>
      <c r="M91" s="9">
        <f>VLOOKUP(A91,Analysed!$B$8:$DD$406,56,FALSE)*1000000</f>
        <v>177107.22753899998</v>
      </c>
      <c r="N91" s="104">
        <f>VLOOKUP(A91,Analysed!$B$8:$DD$406,57,FALSE)</f>
        <v>5.1449644029845046E-2</v>
      </c>
      <c r="O91" s="147">
        <f t="shared" si="46"/>
        <v>2.8505452598380838</v>
      </c>
      <c r="P91" s="115">
        <f>VLOOKUP(A91,Analysed!$B$8:$DD$406,77,FALSE)*1000000</f>
        <v>103272.86673500025</v>
      </c>
      <c r="Q91" s="104">
        <f>VLOOKUP(A91,Analysed!$B$8:$DD$406,78,FALSE)</f>
        <v>2.6846565328758443E-2</v>
      </c>
      <c r="R91" s="95">
        <f t="shared" si="47"/>
        <v>1.6621793747887568</v>
      </c>
      <c r="S91" s="132">
        <f>VLOOKUP(A91,Analysed!$B$8:$DD$406,107,FALSE)</f>
        <v>62131</v>
      </c>
      <c r="T91" t="s">
        <v>85</v>
      </c>
      <c r="U91" t="s">
        <v>178</v>
      </c>
      <c r="V91" s="132">
        <f t="shared" si="32"/>
        <v>549339</v>
      </c>
      <c r="W91" s="132">
        <f>VLOOKUP(U91,Analysed!$B$8:$DD$406,2,FALSE)*1000000</f>
        <v>107510993.62699901</v>
      </c>
      <c r="X91" s="57">
        <f t="shared" si="33"/>
        <v>195.70974139283575</v>
      </c>
      <c r="Y91" s="132">
        <f t="shared" si="34"/>
        <v>98632149.952333987</v>
      </c>
      <c r="Z91" s="57">
        <f t="shared" si="35"/>
        <v>179.54696453798834</v>
      </c>
      <c r="AA91" s="57"/>
      <c r="AB91" s="132">
        <f t="shared" si="36"/>
        <v>58272.039622991659</v>
      </c>
      <c r="AC91" s="104">
        <f t="shared" si="37"/>
        <v>5.4201005550336503E-4</v>
      </c>
      <c r="AD91" s="132">
        <f t="shared" si="38"/>
        <v>-333993.23123299493</v>
      </c>
      <c r="AE91" s="104">
        <f t="shared" si="39"/>
        <v>-3.3862511503034666E-3</v>
      </c>
      <c r="AF91" s="57"/>
      <c r="AG91" s="132">
        <f t="shared" si="40"/>
        <v>2975272.4953779788</v>
      </c>
      <c r="AH91" s="104">
        <f t="shared" si="41"/>
        <v>2.7674123315243968E-2</v>
      </c>
      <c r="AI91" s="132">
        <f t="shared" si="42"/>
        <v>569877.62201799802</v>
      </c>
      <c r="AJ91" s="104">
        <f t="shared" si="43"/>
        <v>5.4535425224110402E-3</v>
      </c>
      <c r="AL91" s="95">
        <f t="shared" si="48"/>
        <v>239.66245192592675</v>
      </c>
      <c r="AN91" s="95">
        <f t="shared" si="49"/>
        <v>180.58435242054904</v>
      </c>
      <c r="AO91" s="95">
        <f t="shared" si="50"/>
        <v>242.36201918327617</v>
      </c>
      <c r="AQ91" s="95">
        <f t="shared" si="51"/>
        <v>259.38094936551215</v>
      </c>
    </row>
    <row r="92" spans="1:43" x14ac:dyDescent="0.2">
      <c r="A92" s="15" t="s">
        <v>401</v>
      </c>
      <c r="C92" s="132">
        <f>VLOOKUP(A92,Analysed!$B$8:$DD$406,2,FALSE)*1000000</f>
        <v>3976470.9870020002</v>
      </c>
      <c r="D92" s="133">
        <f t="shared" si="44"/>
        <v>30.057378809654111</v>
      </c>
      <c r="E92" s="132">
        <f>VLOOKUP(A92,Analysed!$B$8:$DD$406,11,FALSE)*1000000</f>
        <v>3936592.7904109997</v>
      </c>
      <c r="F92" s="133">
        <f t="shared" si="45"/>
        <v>29.755947197277315</v>
      </c>
      <c r="H92" s="132">
        <f>VLOOKUP(A92,Analysed!$B$8:$DD$406,4,FALSE)*1000000</f>
        <v>-18164.924988000043</v>
      </c>
      <c r="I92" s="104">
        <f>VLOOKUP(A92,Analysed!$B$8:$DD$406,5,FALSE)</f>
        <v>-4.5681019797142314E-3</v>
      </c>
      <c r="J92" s="132">
        <f>VLOOKUP(A92,Analysed!$B$8:$DD$406,13,FALSE)*1000000</f>
        <v>101094.02692800006</v>
      </c>
      <c r="K92" s="104">
        <f>VLOOKUP(A92,Analysed!$B$8:$DD$406,14,FALSE)</f>
        <v>2.568059037608646E-2</v>
      </c>
      <c r="L92" s="104"/>
      <c r="M92" s="9">
        <f>VLOOKUP(A92,Analysed!$B$8:$DD$406,56,FALSE)*1000000</f>
        <v>432709.16184400045</v>
      </c>
      <c r="N92" s="104">
        <f>VLOOKUP(A92,Analysed!$B$8:$DD$406,57,FALSE)</f>
        <v>0.10881738185904254</v>
      </c>
      <c r="O92" s="147">
        <f t="shared" si="46"/>
        <v>3.2707652676120249</v>
      </c>
      <c r="P92" s="115">
        <f>VLOOKUP(A92,Analysed!$B$8:$DD$406,77,FALSE)*1000000</f>
        <v>189213.20862400037</v>
      </c>
      <c r="Q92" s="104">
        <f>VLOOKUP(A92,Analysed!$B$8:$DD$406,78,FALSE)</f>
        <v>4.5706226169509125E-2</v>
      </c>
      <c r="R92" s="95">
        <f t="shared" si="47"/>
        <v>1.4302262247082329</v>
      </c>
      <c r="S92" s="132">
        <f>VLOOKUP(A92,Analysed!$B$8:$DD$406,107,FALSE)</f>
        <v>132296</v>
      </c>
      <c r="T92" t="s">
        <v>108</v>
      </c>
      <c r="U92" t="s">
        <v>179</v>
      </c>
      <c r="V92" s="132">
        <f t="shared" si="32"/>
        <v>812231</v>
      </c>
      <c r="W92" s="132">
        <f>VLOOKUP(U92,Analysed!$B$8:$DD$406,2,FALSE)*1000000</f>
        <v>112478428.51706301</v>
      </c>
      <c r="X92" s="57">
        <f t="shared" si="33"/>
        <v>138.48083675341499</v>
      </c>
      <c r="Y92" s="132">
        <f t="shared" si="34"/>
        <v>108638630.773425</v>
      </c>
      <c r="Z92" s="57">
        <f t="shared" si="35"/>
        <v>133.75336668192298</v>
      </c>
      <c r="AA92" s="57"/>
      <c r="AB92" s="132">
        <f t="shared" si="36"/>
        <v>-2935398.3561250204</v>
      </c>
      <c r="AC92" s="104">
        <f t="shared" si="37"/>
        <v>-2.6097433924227698E-2</v>
      </c>
      <c r="AD92" s="132">
        <f t="shared" si="38"/>
        <v>-1113406.0272689795</v>
      </c>
      <c r="AE92" s="104">
        <f t="shared" si="39"/>
        <v>-1.0248711893203822E-2</v>
      </c>
      <c r="AF92" s="57"/>
      <c r="AG92" s="132">
        <f t="shared" si="40"/>
        <v>1586401.0479139949</v>
      </c>
      <c r="AH92" s="104">
        <f t="shared" si="41"/>
        <v>1.4104047049993568E-2</v>
      </c>
      <c r="AI92" s="132">
        <f t="shared" si="42"/>
        <v>171245.08927500414</v>
      </c>
      <c r="AJ92" s="104">
        <f t="shared" si="43"/>
        <v>1.4483114585218668E-3</v>
      </c>
      <c r="AL92" s="95">
        <f t="shared" si="48"/>
        <v>163.50931387920031</v>
      </c>
      <c r="AN92" s="95">
        <f t="shared" si="49"/>
        <v>133.96419967066021</v>
      </c>
      <c r="AO92" s="95">
        <f t="shared" si="50"/>
        <v>165.15037309264576</v>
      </c>
      <c r="AQ92" s="95">
        <f t="shared" si="51"/>
        <v>173.76212106777376</v>
      </c>
    </row>
    <row r="93" spans="1:43" x14ac:dyDescent="0.2">
      <c r="A93" s="15" t="s">
        <v>406</v>
      </c>
      <c r="C93" s="132">
        <f>VLOOKUP(A93,Analysed!$B$8:$DD$406,2,FALSE)*1000000</f>
        <v>3321135.8836320001</v>
      </c>
      <c r="D93" s="133">
        <f t="shared" si="44"/>
        <v>43.925139647819705</v>
      </c>
      <c r="E93" s="132">
        <f>VLOOKUP(A93,Analysed!$B$8:$DD$406,11,FALSE)*1000000</f>
        <v>3568559.8602939998</v>
      </c>
      <c r="F93" s="133">
        <f t="shared" si="45"/>
        <v>47.197553998783214</v>
      </c>
      <c r="H93" s="132">
        <f>VLOOKUP(A93,Analysed!$B$8:$DD$406,4,FALSE)*1000000</f>
        <v>687251.60755999992</v>
      </c>
      <c r="I93" s="104">
        <f>VLOOKUP(A93,Analysed!$B$8:$DD$406,5,FALSE)</f>
        <v>0.20693269761923153</v>
      </c>
      <c r="J93" s="132">
        <f>VLOOKUP(A93,Analysed!$B$8:$DD$406,13,FALSE)*1000000</f>
        <v>184357.17587700041</v>
      </c>
      <c r="K93" s="104">
        <f>VLOOKUP(A93,Analysed!$B$8:$DD$406,14,FALSE)</f>
        <v>5.1661505787887203E-2</v>
      </c>
      <c r="L93" s="104"/>
      <c r="M93" s="9">
        <f>VLOOKUP(A93,Analysed!$B$8:$DD$406,56,FALSE)*1000000</f>
        <v>814858.60868499987</v>
      </c>
      <c r="N93" s="104">
        <f>VLOOKUP(A93,Analysed!$B$8:$DD$406,57,FALSE)</f>
        <v>0.2453553956346613</v>
      </c>
      <c r="O93" s="147">
        <f t="shared" si="46"/>
        <v>10.777270016598552</v>
      </c>
      <c r="P93" s="115">
        <f>VLOOKUP(A93,Analysed!$B$8:$DD$406,77,FALSE)*1000000</f>
        <v>214209.9025440003</v>
      </c>
      <c r="Q93" s="104">
        <f>VLOOKUP(A93,Analysed!$B$8:$DD$406,78,FALSE)</f>
        <v>5.8374821695056943E-2</v>
      </c>
      <c r="R93" s="95">
        <f t="shared" si="47"/>
        <v>2.8331270423362338</v>
      </c>
      <c r="S93" s="132">
        <f>VLOOKUP(A93,Analysed!$B$8:$DD$406,107,FALSE)</f>
        <v>75609</v>
      </c>
      <c r="T93" t="s">
        <v>109</v>
      </c>
      <c r="U93" t="s">
        <v>181</v>
      </c>
      <c r="V93" s="132">
        <f t="shared" si="32"/>
        <v>562468</v>
      </c>
      <c r="W93" s="132">
        <f>VLOOKUP(U93,Analysed!$B$8:$DD$406,2,FALSE)*1000000</f>
        <v>106672035.622916</v>
      </c>
      <c r="X93" s="57">
        <f t="shared" si="33"/>
        <v>189.64996341643612</v>
      </c>
      <c r="Y93" s="132">
        <f t="shared" si="34"/>
        <v>99591702.561829999</v>
      </c>
      <c r="Z93" s="57">
        <f t="shared" si="35"/>
        <v>177.06198852526722</v>
      </c>
      <c r="AA93" s="57"/>
      <c r="AB93" s="132">
        <f t="shared" si="36"/>
        <v>198197.17008800808</v>
      </c>
      <c r="AC93" s="104">
        <f t="shared" si="37"/>
        <v>1.858004948819314E-3</v>
      </c>
      <c r="AD93" s="132">
        <f t="shared" si="38"/>
        <v>-275876.19184301107</v>
      </c>
      <c r="AE93" s="104">
        <f t="shared" si="39"/>
        <v>-2.7700720516524707E-3</v>
      </c>
      <c r="AF93" s="57"/>
      <c r="AG93" s="132">
        <f t="shared" si="40"/>
        <v>3055257.0954749994</v>
      </c>
      <c r="AH93" s="104">
        <f t="shared" si="41"/>
        <v>2.8641593625111705E-2</v>
      </c>
      <c r="AI93" s="132">
        <f t="shared" si="42"/>
        <v>595030.40571600257</v>
      </c>
      <c r="AJ93" s="104">
        <f t="shared" si="43"/>
        <v>5.661176261491649E-3</v>
      </c>
      <c r="AL93" s="95">
        <f t="shared" si="48"/>
        <v>224.25954252405043</v>
      </c>
      <c r="AN93" s="95">
        <f t="shared" si="49"/>
        <v>178.1198805399525</v>
      </c>
      <c r="AO93" s="95">
        <f t="shared" si="50"/>
        <v>228.15056158107194</v>
      </c>
      <c r="AQ93" s="95">
        <f t="shared" si="51"/>
        <v>249.78425026404528</v>
      </c>
    </row>
    <row r="94" spans="1:43" x14ac:dyDescent="0.2">
      <c r="C94" s="132"/>
      <c r="D94" s="133"/>
      <c r="E94" s="132"/>
      <c r="F94" s="133"/>
      <c r="O94" s="147"/>
      <c r="R94" s="95"/>
      <c r="S94" s="132"/>
      <c r="AL94" s="95"/>
      <c r="AQ94" s="95"/>
    </row>
    <row r="95" spans="1:43" x14ac:dyDescent="0.2">
      <c r="A95" t="s">
        <v>1122</v>
      </c>
      <c r="C95" s="132"/>
      <c r="D95" s="133"/>
      <c r="E95" s="132"/>
      <c r="F95" s="133"/>
      <c r="H95" s="115">
        <f>SUM(H5:H93)</f>
        <v>58139291.204308011</v>
      </c>
      <c r="J95" s="115">
        <f>SUM(J5:J93)</f>
        <v>20837316.734921001</v>
      </c>
      <c r="M95" s="115">
        <f>SUM(M5:M93)</f>
        <v>63825255.963854015</v>
      </c>
      <c r="O95" s="147"/>
      <c r="P95" s="115">
        <f>SUM(P5:P93)</f>
        <v>21880945.367417</v>
      </c>
      <c r="R95" s="95"/>
      <c r="S95" s="132"/>
      <c r="AL95" s="95"/>
      <c r="AQ95" s="95"/>
    </row>
    <row r="96" spans="1:43" x14ac:dyDescent="0.2">
      <c r="C96" s="132"/>
      <c r="D96" s="133"/>
      <c r="E96" s="132"/>
      <c r="F96" s="133"/>
      <c r="O96" s="147"/>
      <c r="R96" s="95"/>
      <c r="S96" s="132"/>
      <c r="AL96" s="95"/>
      <c r="AQ96" s="95"/>
    </row>
    <row r="97" spans="1:43" x14ac:dyDescent="0.2">
      <c r="O97" s="147"/>
      <c r="R97" s="95"/>
      <c r="AL97" s="95"/>
      <c r="AQ97" s="95"/>
    </row>
    <row r="98" spans="1:43" x14ac:dyDescent="0.2">
      <c r="D98" s="133"/>
      <c r="F98" s="133"/>
      <c r="O98" s="147"/>
      <c r="R98" s="95"/>
      <c r="AL98" s="95"/>
      <c r="AQ98" s="95"/>
    </row>
    <row r="99" spans="1:43" x14ac:dyDescent="0.2">
      <c r="C99" s="132"/>
      <c r="D99" s="133"/>
      <c r="E99" s="132"/>
      <c r="F99" s="133"/>
      <c r="H99" s="132"/>
      <c r="I99" s="104"/>
      <c r="J99" s="132"/>
      <c r="K99" s="104"/>
      <c r="L99" s="104"/>
      <c r="M99" s="9"/>
      <c r="N99" s="104"/>
      <c r="O99" s="147"/>
      <c r="P99" s="115"/>
      <c r="Q99" s="104"/>
      <c r="R99" s="95"/>
      <c r="S99" s="132"/>
      <c r="AL99" s="95"/>
      <c r="AQ99" s="95"/>
    </row>
    <row r="100" spans="1:43" x14ac:dyDescent="0.2">
      <c r="A100" t="s">
        <v>927</v>
      </c>
      <c r="C100" s="132">
        <f>VLOOKUP(A100,Analysed!$B$8:$DD$406,2,FALSE)*1000000</f>
        <v>44973494.309825003</v>
      </c>
      <c r="D100" s="133">
        <f t="shared" ref="D100:D113" si="52">C100/S100</f>
        <v>172.02816157925037</v>
      </c>
      <c r="E100" s="132">
        <f>VLOOKUP(A100,Analysed!$B$8:$DD$406,11,FALSE)*1000000</f>
        <v>44779523.539903998</v>
      </c>
      <c r="F100" s="133">
        <f t="shared" ref="F100:F113" si="53">E100/S100</f>
        <v>171.28620377806763</v>
      </c>
      <c r="H100" s="132">
        <f>VLOOKUP(A100,Analysed!$B$8:$DD$406,4,FALSE)*1000000</f>
        <v>-151114.28346499876</v>
      </c>
      <c r="I100" s="104">
        <f>VLOOKUP(A100,Analysed!$B$8:$DD$406,5,FALSE)</f>
        <v>-3.3600743234217861E-3</v>
      </c>
      <c r="J100" s="132">
        <f>VLOOKUP(A100,Analysed!$B$8:$DD$406,13,FALSE)*1000000</f>
        <v>-152653.81834599623</v>
      </c>
      <c r="K100" s="104">
        <f>VLOOKUP(A100,Analysed!$B$8:$DD$406,14,FALSE)</f>
        <v>-3.4090094373148729E-3</v>
      </c>
      <c r="L100" s="104"/>
      <c r="M100" s="9">
        <f>VLOOKUP(A100,Analysed!$B$8:$DD$406,56,FALSE)*1000000</f>
        <v>1398329.708903006</v>
      </c>
      <c r="N100" s="104">
        <f>VLOOKUP(A100,Analysed!$B$8:$DD$406,57,FALSE)</f>
        <v>3.1092307377092645E-2</v>
      </c>
      <c r="O100" s="147">
        <f t="shared" si="46"/>
        <v>5.3487524773382118</v>
      </c>
      <c r="P100" s="115">
        <f>VLOOKUP(A100,Analysed!$B$8:$DD$406,77,FALSE)*1000000</f>
        <v>282869.83135100739</v>
      </c>
      <c r="Q100" s="104">
        <f>VLOOKUP(A100,Analysed!$B$8:$DD$406,78,FALSE)</f>
        <v>5.8954643759678875E-3</v>
      </c>
      <c r="R100" s="95">
        <f t="shared" si="47"/>
        <v>1.0820056969181444</v>
      </c>
      <c r="S100" s="132">
        <f>VLOOKUP(A100,Analysed!$B$8:$DD$406,107,FALSE)</f>
        <v>261431</v>
      </c>
      <c r="AL100" s="95">
        <f t="shared" ref="AL100:AL131" si="54">F100+Z100</f>
        <v>171.28620377806763</v>
      </c>
      <c r="AO100" s="95">
        <f t="shared" ref="AO100:AO163" si="55">AN100+F100+R100</f>
        <v>172.36820947498578</v>
      </c>
      <c r="AQ100" s="95">
        <f t="shared" ref="AQ100:AQ131" si="56">((C100+M100)/S100)</f>
        <v>177.37691405658859</v>
      </c>
    </row>
    <row r="101" spans="1:43" x14ac:dyDescent="0.2">
      <c r="A101" t="s">
        <v>920</v>
      </c>
      <c r="C101" s="132">
        <f>VLOOKUP(A101,Analysed!$B$8:$DD$406,2,FALSE)*1000000</f>
        <v>65676482.46546901</v>
      </c>
      <c r="D101" s="133">
        <f t="shared" si="52"/>
        <v>178.06177313657921</v>
      </c>
      <c r="E101" s="132">
        <f>VLOOKUP(A101,Analysed!$B$8:$DD$406,11,FALSE)*1000000</f>
        <v>63209989.504872993</v>
      </c>
      <c r="F101" s="133">
        <f t="shared" si="53"/>
        <v>171.37462891834963</v>
      </c>
      <c r="H101" s="132">
        <f>VLOOKUP(A101,Analysed!$B$8:$DD$406,4,FALSE)*1000000</f>
        <v>-1382346.9759410045</v>
      </c>
      <c r="I101" s="104">
        <f>VLOOKUP(A101,Analysed!$B$8:$DD$406,5,FALSE)</f>
        <v>-2.1047822965668216E-2</v>
      </c>
      <c r="J101" s="132">
        <f>VLOOKUP(A101,Analysed!$B$8:$DD$406,13,FALSE)*1000000</f>
        <v>-561799.94589999178</v>
      </c>
      <c r="K101" s="104">
        <f>VLOOKUP(A101,Analysed!$B$8:$DD$406,14,FALSE)</f>
        <v>-8.8878348232707977E-3</v>
      </c>
      <c r="L101" s="104"/>
      <c r="M101" s="9">
        <f>VLOOKUP(A101,Analysed!$B$8:$DD$406,56,FALSE)*1000000</f>
        <v>1585606.8206419849</v>
      </c>
      <c r="N101" s="104">
        <f>VLOOKUP(A101,Analysed!$B$8:$DD$406,57,FALSE)</f>
        <v>2.4142687932101965E-2</v>
      </c>
      <c r="O101" s="147">
        <f t="shared" si="46"/>
        <v>4.2988898214731686</v>
      </c>
      <c r="P101" s="115">
        <f>VLOOKUP(A101,Analysed!$B$8:$DD$406,77,FALSE)*1000000</f>
        <v>284432.69037201448</v>
      </c>
      <c r="Q101" s="104">
        <f>VLOOKUP(A101,Analysed!$B$8:$DD$406,78,FALSE)</f>
        <v>4.2027986129068596E-3</v>
      </c>
      <c r="R101" s="95">
        <f t="shared" si="47"/>
        <v>0.77115258437108258</v>
      </c>
      <c r="S101" s="132">
        <f>VLOOKUP(A101,Analysed!$B$8:$DD$406,107,FALSE)</f>
        <v>368841</v>
      </c>
      <c r="AL101" s="95">
        <f t="shared" si="54"/>
        <v>171.37462891834963</v>
      </c>
      <c r="AO101" s="95">
        <f t="shared" si="55"/>
        <v>172.14578150272072</v>
      </c>
      <c r="AQ101" s="95">
        <f t="shared" si="56"/>
        <v>182.36066295805239</v>
      </c>
    </row>
    <row r="102" spans="1:43" x14ac:dyDescent="0.2">
      <c r="A102" t="s">
        <v>157</v>
      </c>
      <c r="C102" s="132">
        <f>VLOOKUP(A102,Analysed!$B$8:$DD$406,2,FALSE)*1000000</f>
        <v>227958415.86062601</v>
      </c>
      <c r="D102" s="133">
        <f t="shared" si="52"/>
        <v>442.31133505496143</v>
      </c>
      <c r="E102" s="132">
        <f>VLOOKUP(A102,Analysed!$B$8:$DD$406,11,FALSE)*1000000</f>
        <v>218280439.74857101</v>
      </c>
      <c r="F102" s="133">
        <f t="shared" si="53"/>
        <v>423.53300428532543</v>
      </c>
      <c r="H102" s="132">
        <f>VLOOKUP(A102,Analysed!$B$8:$DD$406,4,FALSE)*1000000</f>
        <v>3760206.5965949693</v>
      </c>
      <c r="I102" s="104">
        <f>VLOOKUP(A102,Analysed!$B$8:$DD$406,5,FALSE)</f>
        <v>1.6495142688190828E-2</v>
      </c>
      <c r="J102" s="132">
        <f>VLOOKUP(A102,Analysed!$B$8:$DD$406,13,FALSE)*1000000</f>
        <v>387066.67737898213</v>
      </c>
      <c r="K102" s="104">
        <f>VLOOKUP(A102,Analysed!$B$8:$DD$406,14,FALSE)</f>
        <v>1.7732540663049315E-3</v>
      </c>
      <c r="L102" s="104"/>
      <c r="M102" s="9">
        <f>VLOOKUP(A102,Analysed!$B$8:$DD$406,56,FALSE)*1000000</f>
        <v>1416844.0556909728</v>
      </c>
      <c r="N102" s="104">
        <f>VLOOKUP(A102,Analysed!$B$8:$DD$406,57,FALSE)</f>
        <v>6.2153619130132605E-3</v>
      </c>
      <c r="O102" s="147">
        <f t="shared" si="46"/>
        <v>2.7491250255946542</v>
      </c>
      <c r="P102" s="115">
        <f>VLOOKUP(A102,Analysed!$B$8:$DD$406,77,FALSE)*1000000</f>
        <v>-145763.965210989</v>
      </c>
      <c r="Q102" s="104">
        <f>VLOOKUP(A102,Analysed!$B$8:$DD$406,78,FALSE)</f>
        <v>-6.5291166684163285E-4</v>
      </c>
      <c r="R102" s="95">
        <f t="shared" si="47"/>
        <v>-0.28282813693001085</v>
      </c>
      <c r="S102" s="132">
        <f>VLOOKUP(A102,Analysed!$B$8:$DD$406,107,FALSE)</f>
        <v>515380</v>
      </c>
      <c r="AL102" s="95">
        <f t="shared" si="54"/>
        <v>423.53300428532543</v>
      </c>
      <c r="AO102" s="95">
        <f t="shared" si="55"/>
        <v>423.25017614839544</v>
      </c>
      <c r="AQ102" s="95">
        <f t="shared" si="56"/>
        <v>445.06046008055608</v>
      </c>
    </row>
    <row r="103" spans="1:43" x14ac:dyDescent="0.2">
      <c r="A103" t="s">
        <v>112</v>
      </c>
      <c r="C103" s="132">
        <f>VLOOKUP(A103,Analysed!$B$8:$DD$406,2,FALSE)*1000000</f>
        <v>98023187.419092</v>
      </c>
      <c r="D103" s="133">
        <f t="shared" si="52"/>
        <v>281.69768177155123</v>
      </c>
      <c r="E103" s="132">
        <f>VLOOKUP(A103,Analysed!$B$8:$DD$406,11,FALSE)*1000000</f>
        <v>93730515.114919007</v>
      </c>
      <c r="F103" s="133">
        <f t="shared" si="53"/>
        <v>269.36145940897427</v>
      </c>
      <c r="H103" s="132">
        <f>VLOOKUP(A103,Analysed!$B$8:$DD$406,4,FALSE)*1000000</f>
        <v>4309636.1839250075</v>
      </c>
      <c r="I103" s="104">
        <f>VLOOKUP(A103,Analysed!$B$8:$DD$406,5,FALSE)</f>
        <v>4.396547691822577E-2</v>
      </c>
      <c r="J103" s="132">
        <f>VLOOKUP(A103,Analysed!$B$8:$DD$406,13,FALSE)*1000000</f>
        <v>897930.590518996</v>
      </c>
      <c r="K103" s="104">
        <f>VLOOKUP(A103,Analysed!$B$8:$DD$406,14,FALSE)</f>
        <v>9.5799173771538709E-3</v>
      </c>
      <c r="L103" s="104"/>
      <c r="M103" s="9">
        <f>VLOOKUP(A103,Analysed!$B$8:$DD$406,56,FALSE)*1000000</f>
        <v>4779967.8614610033</v>
      </c>
      <c r="N103" s="104">
        <f>VLOOKUP(A103,Analysed!$B$8:$DD$406,57,FALSE)</f>
        <v>4.8763644473470855E-2</v>
      </c>
      <c r="O103" s="147">
        <f t="shared" si="46"/>
        <v>13.736605602908856</v>
      </c>
      <c r="P103" s="115">
        <f>VLOOKUP(A103,Analysed!$B$8:$DD$406,77,FALSE)*1000000</f>
        <v>1102220.3129810037</v>
      </c>
      <c r="Q103" s="104">
        <f>VLOOKUP(A103,Analysed!$B$8:$DD$406,78,FALSE)</f>
        <v>1.1323753192217737E-2</v>
      </c>
      <c r="R103" s="95">
        <f t="shared" si="47"/>
        <v>3.1675455077865342</v>
      </c>
      <c r="S103" s="132">
        <f>VLOOKUP(A103,Analysed!$B$8:$DD$406,107,FALSE)</f>
        <v>347973</v>
      </c>
      <c r="AL103" s="95">
        <f t="shared" si="54"/>
        <v>269.36145940897427</v>
      </c>
      <c r="AO103" s="95">
        <f t="shared" si="55"/>
        <v>272.52900491676081</v>
      </c>
      <c r="AQ103" s="95">
        <f t="shared" si="56"/>
        <v>295.4342873744601</v>
      </c>
    </row>
    <row r="104" spans="1:43" x14ac:dyDescent="0.2">
      <c r="A104" t="s">
        <v>115</v>
      </c>
      <c r="C104" s="132">
        <f>VLOOKUP(A104,Analysed!$B$8:$DD$406,2,FALSE)*1000000</f>
        <v>55625049.922894001</v>
      </c>
      <c r="D104" s="133">
        <f t="shared" si="52"/>
        <v>305.82033956552385</v>
      </c>
      <c r="E104" s="132">
        <f>VLOOKUP(A104,Analysed!$B$8:$DD$406,11,FALSE)*1000000</f>
        <v>54462061.099902004</v>
      </c>
      <c r="F104" s="133">
        <f t="shared" si="53"/>
        <v>299.42635632863085</v>
      </c>
      <c r="H104" s="132">
        <f>VLOOKUP(A104,Analysed!$B$8:$DD$406,4,FALSE)*1000000</f>
        <v>4468406.4857819974</v>
      </c>
      <c r="I104" s="104">
        <f>VLOOKUP(A104,Analysed!$B$8:$DD$406,5,FALSE)</f>
        <v>8.0330831019046034E-2</v>
      </c>
      <c r="J104" s="132">
        <f>VLOOKUP(A104,Analysed!$B$8:$DD$406,13,FALSE)*1000000</f>
        <v>1074553.6194750045</v>
      </c>
      <c r="K104" s="104">
        <f>VLOOKUP(A104,Analysed!$B$8:$DD$406,14,FALSE)</f>
        <v>1.9730314971075122E-2</v>
      </c>
      <c r="L104" s="104"/>
      <c r="M104" s="9">
        <f>VLOOKUP(A104,Analysed!$B$8:$DD$406,56,FALSE)*1000000</f>
        <v>5990142.4866500013</v>
      </c>
      <c r="N104" s="104">
        <f>VLOOKUP(A104,Analysed!$B$8:$DD$406,57,FALSE)</f>
        <v>0.10768785816737927</v>
      </c>
      <c r="O104" s="147">
        <f t="shared" si="46"/>
        <v>32.933137351831903</v>
      </c>
      <c r="P104" s="115">
        <f>VLOOKUP(A104,Analysed!$B$8:$DD$406,77,FALSE)*1000000</f>
        <v>1543446.157272001</v>
      </c>
      <c r="Q104" s="104">
        <f>VLOOKUP(A104,Analysed!$B$8:$DD$406,78,FALSE)</f>
        <v>2.7262079620951934E-2</v>
      </c>
      <c r="R104" s="95">
        <f t="shared" si="47"/>
        <v>8.4856953579785426</v>
      </c>
      <c r="S104" s="132">
        <f>VLOOKUP(A104,Analysed!$B$8:$DD$406,107,FALSE)</f>
        <v>181888</v>
      </c>
      <c r="AL104" s="95">
        <f t="shared" si="54"/>
        <v>299.42635632863085</v>
      </c>
      <c r="AO104" s="95">
        <f t="shared" si="55"/>
        <v>307.9120516866094</v>
      </c>
      <c r="AQ104" s="95">
        <f t="shared" si="56"/>
        <v>338.75347691735578</v>
      </c>
    </row>
    <row r="105" spans="1:43" x14ac:dyDescent="0.2">
      <c r="A105" t="s">
        <v>124</v>
      </c>
      <c r="C105" s="132">
        <f>VLOOKUP(A105,Analysed!$B$8:$DD$406,2,FALSE)*1000000</f>
        <v>60859930.702417001</v>
      </c>
      <c r="D105" s="133">
        <f t="shared" si="52"/>
        <v>368.08289859514463</v>
      </c>
      <c r="E105" s="132">
        <f>VLOOKUP(A105,Analysed!$B$8:$DD$406,11,FALSE)*1000000</f>
        <v>57935494.592646003</v>
      </c>
      <c r="F105" s="133">
        <f t="shared" si="53"/>
        <v>350.39581108753322</v>
      </c>
      <c r="H105" s="132">
        <f>VLOOKUP(A105,Analysed!$B$8:$DD$406,4,FALSE)*1000000</f>
        <v>2035982.4696359965</v>
      </c>
      <c r="I105" s="104">
        <f>VLOOKUP(A105,Analysed!$B$8:$DD$406,5,FALSE)</f>
        <v>3.3453578506213104E-2</v>
      </c>
      <c r="J105" s="132">
        <f>VLOOKUP(A105,Analysed!$B$8:$DD$406,13,FALSE)*1000000</f>
        <v>380237.40745599353</v>
      </c>
      <c r="K105" s="104">
        <f>VLOOKUP(A105,Analysed!$B$8:$DD$406,14,FALSE)</f>
        <v>6.5631166201221783E-3</v>
      </c>
      <c r="L105" s="104"/>
      <c r="M105" s="9">
        <f>VLOOKUP(A105,Analysed!$B$8:$DD$406,56,FALSE)*1000000</f>
        <v>1723112.373586993</v>
      </c>
      <c r="N105" s="104">
        <f>VLOOKUP(A105,Analysed!$B$8:$DD$406,57,FALSE)</f>
        <v>2.8312756089263192E-2</v>
      </c>
      <c r="O105" s="147">
        <f t="shared" si="46"/>
        <v>10.421441328553328</v>
      </c>
      <c r="P105" s="115">
        <f>VLOOKUP(A105,Analysed!$B$8:$DD$406,77,FALSE)*1000000</f>
        <v>335854.71844299522</v>
      </c>
      <c r="Q105" s="104">
        <f>VLOOKUP(A105,Analysed!$B$8:$DD$406,78,FALSE)</f>
        <v>5.635836805690117E-3</v>
      </c>
      <c r="R105" s="95">
        <f t="shared" si="47"/>
        <v>2.0312605822018179</v>
      </c>
      <c r="S105" s="132">
        <f>VLOOKUP(A105,Analysed!$B$8:$DD$406,107,FALSE)</f>
        <v>165343</v>
      </c>
      <c r="AL105" s="95">
        <f t="shared" si="54"/>
        <v>350.39581108753322</v>
      </c>
      <c r="AO105" s="95">
        <f t="shared" si="55"/>
        <v>352.42707166973503</v>
      </c>
      <c r="AQ105" s="95">
        <f t="shared" si="56"/>
        <v>378.50433992369796</v>
      </c>
    </row>
    <row r="106" spans="1:43" x14ac:dyDescent="0.2">
      <c r="A106" t="s">
        <v>125</v>
      </c>
      <c r="C106" s="132">
        <f>VLOOKUP(A106,Analysed!$B$8:$DD$406,2,FALSE)*1000000</f>
        <v>56301293.834164001</v>
      </c>
      <c r="D106" s="133">
        <f t="shared" si="52"/>
        <v>255.94172951792234</v>
      </c>
      <c r="E106" s="132">
        <f>VLOOKUP(A106,Analysed!$B$8:$DD$406,11,FALSE)*1000000</f>
        <v>52348135.890591003</v>
      </c>
      <c r="F106" s="133">
        <f t="shared" si="53"/>
        <v>237.97095101120118</v>
      </c>
      <c r="H106" s="132">
        <f>VLOOKUP(A106,Analysed!$B$8:$DD$406,4,FALSE)*1000000</f>
        <v>-406845.05047600082</v>
      </c>
      <c r="I106" s="104">
        <f>VLOOKUP(A106,Analysed!$B$8:$DD$406,5,FALSE)</f>
        <v>-7.2262113846684739E-3</v>
      </c>
      <c r="J106" s="132">
        <f>VLOOKUP(A106,Analysed!$B$8:$DD$406,13,FALSE)*1000000</f>
        <v>-287401.61247500143</v>
      </c>
      <c r="K106" s="104">
        <f>VLOOKUP(A106,Analysed!$B$8:$DD$406,14,FALSE)</f>
        <v>-5.4901976466875235E-3</v>
      </c>
      <c r="L106" s="104"/>
      <c r="M106" s="9">
        <f>VLOOKUP(A106,Analysed!$B$8:$DD$406,56,FALSE)*1000000</f>
        <v>77479.686311995974</v>
      </c>
      <c r="N106" s="104">
        <f>VLOOKUP(A106,Analysed!$B$8:$DD$406,57,FALSE)</f>
        <v>1.3761617368903303E-3</v>
      </c>
      <c r="O106" s="147">
        <f t="shared" si="46"/>
        <v>0.3522172150360991</v>
      </c>
      <c r="P106" s="115">
        <f>VLOOKUP(A106,Analysed!$B$8:$DD$406,77,FALSE)*1000000</f>
        <v>-115692.86277100588</v>
      </c>
      <c r="Q106" s="104">
        <f>VLOOKUP(A106,Analysed!$B$8:$DD$406,78,FALSE)</f>
        <v>-2.1187763127516112E-3</v>
      </c>
      <c r="R106" s="95">
        <f t="shared" si="47"/>
        <v>-0.5259316327207203</v>
      </c>
      <c r="S106" s="132">
        <f>VLOOKUP(A106,Analysed!$B$8:$DD$406,107,FALSE)</f>
        <v>219977</v>
      </c>
      <c r="AL106" s="95">
        <f t="shared" si="54"/>
        <v>237.97095101120118</v>
      </c>
      <c r="AO106" s="95">
        <f t="shared" si="55"/>
        <v>237.44501937848045</v>
      </c>
      <c r="AQ106" s="95">
        <f t="shared" si="56"/>
        <v>256.29394673295843</v>
      </c>
    </row>
    <row r="107" spans="1:43" x14ac:dyDescent="0.2">
      <c r="A107" t="s">
        <v>170</v>
      </c>
      <c r="C107" s="132">
        <f>VLOOKUP(A107,Analysed!$B$8:$DD$406,2,FALSE)*1000000</f>
        <v>123447657.42266899</v>
      </c>
      <c r="D107" s="133">
        <f t="shared" si="52"/>
        <v>393.18422335539174</v>
      </c>
      <c r="E107" s="132">
        <f>VLOOKUP(A107,Analysed!$B$8:$DD$406,11,FALSE)*1000000</f>
        <v>118140902.29909401</v>
      </c>
      <c r="F107" s="133">
        <f t="shared" si="53"/>
        <v>376.28206064641415</v>
      </c>
      <c r="H107" s="132">
        <f>VLOOKUP(A107,Analysed!$B$8:$DD$406,4,FALSE)*1000000</f>
        <v>4366957.9290679935</v>
      </c>
      <c r="I107" s="104">
        <f>VLOOKUP(A107,Analysed!$B$8:$DD$406,5,FALSE)</f>
        <v>3.5374976084933618E-2</v>
      </c>
      <c r="J107" s="132">
        <f>VLOOKUP(A107,Analysed!$B$8:$DD$406,13,FALSE)*1000000</f>
        <v>842267.18611598981</v>
      </c>
      <c r="K107" s="104">
        <f>VLOOKUP(A107,Analysed!$B$8:$DD$406,14,FALSE)</f>
        <v>7.1293444499318757E-3</v>
      </c>
      <c r="L107" s="104"/>
      <c r="M107" s="9">
        <f>VLOOKUP(A107,Analysed!$B$8:$DD$406,56,FALSE)*1000000</f>
        <v>4722277.5879339874</v>
      </c>
      <c r="N107" s="104">
        <f>VLOOKUP(A107,Analysed!$B$8:$DD$406,57,FALSE)</f>
        <v>3.8253278243794556E-2</v>
      </c>
      <c r="O107" s="147">
        <f t="shared" si="46"/>
        <v>15.040585497084066</v>
      </c>
      <c r="P107" s="115">
        <f>VLOOKUP(A107,Analysed!$B$8:$DD$406,77,FALSE)*1000000</f>
        <v>1024993.163668995</v>
      </c>
      <c r="Q107" s="104">
        <f>VLOOKUP(A107,Analysed!$B$8:$DD$406,78,FALSE)</f>
        <v>8.409139106415716E-3</v>
      </c>
      <c r="R107" s="95">
        <f t="shared" si="47"/>
        <v>3.2646317428440228</v>
      </c>
      <c r="S107" s="132">
        <f>VLOOKUP(A107,Analysed!$B$8:$DD$406,107,FALSE)</f>
        <v>313969</v>
      </c>
      <c r="AL107" s="95">
        <f t="shared" si="54"/>
        <v>376.28206064641415</v>
      </c>
      <c r="AO107" s="95">
        <f t="shared" si="55"/>
        <v>379.54669238925817</v>
      </c>
      <c r="AQ107" s="95">
        <f t="shared" si="56"/>
        <v>408.2248088524758</v>
      </c>
    </row>
    <row r="108" spans="1:43" x14ac:dyDescent="0.2">
      <c r="A108" t="s">
        <v>173</v>
      </c>
      <c r="C108" s="132">
        <f>VLOOKUP(A108,Analysed!$B$8:$DD$406,2,FALSE)*1000000</f>
        <v>91260072.750147</v>
      </c>
      <c r="D108" s="133">
        <f t="shared" si="52"/>
        <v>308.93832663667445</v>
      </c>
      <c r="E108" s="132">
        <f>VLOOKUP(A108,Analysed!$B$8:$DD$406,11,FALSE)*1000000</f>
        <v>87132840.160635993</v>
      </c>
      <c r="F108" s="133">
        <f t="shared" si="53"/>
        <v>294.96660503466836</v>
      </c>
      <c r="H108" s="132">
        <f>VLOOKUP(A108,Analysed!$B$8:$DD$406,4,FALSE)*1000000</f>
        <v>6481680.867369988</v>
      </c>
      <c r="I108" s="104">
        <f>VLOOKUP(A108,Analysed!$B$8:$DD$406,5,FALSE)</f>
        <v>7.1024278986886374E-2</v>
      </c>
      <c r="J108" s="132">
        <f>VLOOKUP(A108,Analysed!$B$8:$DD$406,13,FALSE)*1000000</f>
        <v>1508914.0598490189</v>
      </c>
      <c r="K108" s="104">
        <f>VLOOKUP(A108,Analysed!$B$8:$DD$406,14,FALSE)</f>
        <v>1.7317397861325551E-2</v>
      </c>
      <c r="L108" s="104"/>
      <c r="M108" s="9">
        <f>VLOOKUP(A108,Analysed!$B$8:$DD$406,56,FALSE)*1000000</f>
        <v>7851317.3184919935</v>
      </c>
      <c r="N108" s="104">
        <f>VLOOKUP(A108,Analysed!$B$8:$DD$406,57,FALSE)</f>
        <v>8.6032336835709419E-2</v>
      </c>
      <c r="O108" s="147">
        <f t="shared" si="46"/>
        <v>26.578686178666796</v>
      </c>
      <c r="P108" s="115">
        <f>VLOOKUP(A108,Analysed!$B$8:$DD$406,77,FALSE)*1000000</f>
        <v>1978073.5209830168</v>
      </c>
      <c r="Q108" s="104">
        <f>VLOOKUP(A108,Analysed!$B$8:$DD$406,78,FALSE)</f>
        <v>2.1891615116574944E-2</v>
      </c>
      <c r="R108" s="95">
        <f t="shared" si="47"/>
        <v>6.6962769710900067</v>
      </c>
      <c r="S108" s="132">
        <f>VLOOKUP(A108,Analysed!$B$8:$DD$406,107,FALSE)</f>
        <v>295399</v>
      </c>
      <c r="AL108" s="95">
        <f t="shared" si="54"/>
        <v>294.96660503466836</v>
      </c>
      <c r="AO108" s="95">
        <f t="shared" si="55"/>
        <v>301.66288200575838</v>
      </c>
      <c r="AQ108" s="95">
        <f t="shared" si="56"/>
        <v>335.51701281534127</v>
      </c>
    </row>
    <row r="109" spans="1:43" x14ac:dyDescent="0.2">
      <c r="A109" t="s">
        <v>180</v>
      </c>
      <c r="C109" s="132">
        <f>VLOOKUP(A109,Analysed!$B$8:$DD$406,2,FALSE)*1000000</f>
        <v>94304629.709039003</v>
      </c>
      <c r="D109" s="133">
        <f t="shared" si="52"/>
        <v>202.79169973042499</v>
      </c>
      <c r="E109" s="132">
        <f>VLOOKUP(A109,Analysed!$B$8:$DD$406,11,FALSE)*1000000</f>
        <v>92732533.941267997</v>
      </c>
      <c r="F109" s="133">
        <f t="shared" si="53"/>
        <v>199.41108126165079</v>
      </c>
      <c r="H109" s="132">
        <f>VLOOKUP(A109,Analysed!$B$8:$DD$406,4,FALSE)*1000000</f>
        <v>5023252.869888992</v>
      </c>
      <c r="I109" s="104">
        <f>VLOOKUP(A109,Analysed!$B$8:$DD$406,5,FALSE)</f>
        <v>5.3266238204713705E-2</v>
      </c>
      <c r="J109" s="132">
        <f>VLOOKUP(A109,Analysed!$B$8:$DD$406,13,FALSE)*1000000</f>
        <v>1126385.9067899915</v>
      </c>
      <c r="K109" s="104">
        <f>VLOOKUP(A109,Analysed!$B$8:$DD$406,14,FALSE)</f>
        <v>1.2146609813373441E-2</v>
      </c>
      <c r="L109" s="104"/>
      <c r="M109" s="9">
        <f>VLOOKUP(A109,Analysed!$B$8:$DD$406,56,FALSE)*1000000</f>
        <v>8159183.1525239935</v>
      </c>
      <c r="N109" s="104">
        <f>VLOOKUP(A109,Analysed!$B$8:$DD$406,57,FALSE)</f>
        <v>8.6519433644962868E-2</v>
      </c>
      <c r="O109" s="147">
        <f t="shared" si="46"/>
        <v>17.545423008575739</v>
      </c>
      <c r="P109" s="115">
        <f>VLOOKUP(A109,Analysed!$B$8:$DD$406,77,FALSE)*1000000</f>
        <v>2055682.43313499</v>
      </c>
      <c r="Q109" s="104">
        <f>VLOOKUP(A109,Analysed!$B$8:$DD$406,78,FALSE)</f>
        <v>2.093107063065501E-2</v>
      </c>
      <c r="R109" s="95">
        <f t="shared" si="47"/>
        <v>4.4205182291433491</v>
      </c>
      <c r="S109" s="132">
        <f>VLOOKUP(A109,Analysed!$B$8:$DD$406,107,FALSE)</f>
        <v>465032</v>
      </c>
      <c r="AL109" s="95">
        <f t="shared" si="54"/>
        <v>199.41108126165079</v>
      </c>
      <c r="AO109" s="95">
        <f t="shared" si="55"/>
        <v>203.83159949079413</v>
      </c>
      <c r="AQ109" s="95">
        <f t="shared" si="56"/>
        <v>220.33712273900076</v>
      </c>
    </row>
    <row r="110" spans="1:43" x14ac:dyDescent="0.2">
      <c r="A110" t="s">
        <v>152</v>
      </c>
      <c r="C110" s="132">
        <f>VLOOKUP(A110,Analysed!$B$8:$DD$406,2,FALSE)*1000000</f>
        <v>213555462.598548</v>
      </c>
      <c r="D110" s="133">
        <f t="shared" si="52"/>
        <v>391.0348335256835</v>
      </c>
      <c r="E110" s="132">
        <f>VLOOKUP(A110,Analysed!$B$8:$DD$406,11,FALSE)*1000000</f>
        <v>200451909.17669097</v>
      </c>
      <c r="F110" s="133">
        <f t="shared" si="53"/>
        <v>367.04132023146724</v>
      </c>
      <c r="H110" s="132">
        <f>VLOOKUP(A110,Analysed!$B$8:$DD$406,4,FALSE)*1000000</f>
        <v>7492960.1093319887</v>
      </c>
      <c r="I110" s="104">
        <f>VLOOKUP(A110,Analysed!$B$8:$DD$406,5,FALSE)</f>
        <v>3.5086717137353785E-2</v>
      </c>
      <c r="J110" s="132">
        <f>VLOOKUP(A110,Analysed!$B$8:$DD$406,13,FALSE)*1000000</f>
        <v>1401124.6060549922</v>
      </c>
      <c r="K110" s="104">
        <f>VLOOKUP(A110,Analysed!$B$8:$DD$406,14,FALSE)</f>
        <v>6.9898291905015108E-3</v>
      </c>
      <c r="L110" s="104"/>
      <c r="M110" s="9">
        <f>VLOOKUP(A110,Analysed!$B$8:$DD$406,56,FALSE)*1000000</f>
        <v>10077433.763193028</v>
      </c>
      <c r="N110" s="104">
        <f>VLOOKUP(A110,Analysed!$B$8:$DD$406,57,FALSE)</f>
        <v>4.7188836289039728E-2</v>
      </c>
      <c r="O110" s="147">
        <f t="shared" si="46"/>
        <v>18.452478742555382</v>
      </c>
      <c r="P110" s="115">
        <f>VLOOKUP(A110,Analysed!$B$8:$DD$406,77,FALSE)*1000000</f>
        <v>2305501.9487470076</v>
      </c>
      <c r="Q110" s="104">
        <f>VLOOKUP(A110,Analysed!$B$8:$DD$406,78,FALSE)</f>
        <v>1.1165924710560826E-2</v>
      </c>
      <c r="R110" s="95">
        <f t="shared" si="47"/>
        <v>4.2215336463491369</v>
      </c>
      <c r="S110" s="132">
        <f>VLOOKUP(A110,Analysed!$B$8:$DD$406,107,FALSE)</f>
        <v>546129</v>
      </c>
      <c r="AL110" s="95">
        <f t="shared" si="54"/>
        <v>367.04132023146724</v>
      </c>
      <c r="AO110" s="95">
        <f t="shared" si="55"/>
        <v>371.26285387781638</v>
      </c>
      <c r="AQ110" s="95">
        <f t="shared" si="56"/>
        <v>409.4873122682389</v>
      </c>
    </row>
    <row r="111" spans="1:43" x14ac:dyDescent="0.2">
      <c r="A111" t="s">
        <v>116</v>
      </c>
      <c r="C111" s="132">
        <f>VLOOKUP(A111,Analysed!$B$8:$DD$406,2,FALSE)*1000000</f>
        <v>61261640.071405999</v>
      </c>
      <c r="D111" s="133">
        <f t="shared" si="52"/>
        <v>423.53099015801445</v>
      </c>
      <c r="E111" s="132">
        <f>VLOOKUP(A111,Analysed!$B$8:$DD$406,11,FALSE)*1000000</f>
        <v>58409095.501808003</v>
      </c>
      <c r="F111" s="133">
        <f t="shared" si="53"/>
        <v>403.80998653121782</v>
      </c>
      <c r="H111" s="132">
        <f>VLOOKUP(A111,Analysed!$B$8:$DD$406,4,FALSE)*1000000</f>
        <v>590284.85924100236</v>
      </c>
      <c r="I111" s="104">
        <f>VLOOKUP(A111,Analysed!$B$8:$DD$406,5,FALSE)</f>
        <v>9.635472680015942E-3</v>
      </c>
      <c r="J111" s="132">
        <f>VLOOKUP(A111,Analysed!$B$8:$DD$406,13,FALSE)*1000000</f>
        <v>-14744.86103100503</v>
      </c>
      <c r="K111" s="104">
        <f>VLOOKUP(A111,Analysed!$B$8:$DD$406,14,FALSE)</f>
        <v>-2.5244118068133096E-4</v>
      </c>
      <c r="L111" s="104"/>
      <c r="M111" s="9">
        <f>VLOOKUP(A111,Analysed!$B$8:$DD$406,56,FALSE)*1000000</f>
        <v>714035.20311599772</v>
      </c>
      <c r="N111" s="104">
        <f>VLOOKUP(A111,Analysed!$B$8:$DD$406,57,FALSE)</f>
        <v>1.1655502567083168E-2</v>
      </c>
      <c r="O111" s="147">
        <f t="shared" si="46"/>
        <v>4.9364665430260137</v>
      </c>
      <c r="P111" s="115">
        <f>VLOOKUP(A111,Analysed!$B$8:$DD$406,77,FALSE)*1000000</f>
        <v>52494.538056002682</v>
      </c>
      <c r="Q111" s="104">
        <f>VLOOKUP(A111,Analysed!$B$8:$DD$406,78,FALSE)</f>
        <v>8.7204784400118733E-4</v>
      </c>
      <c r="R111" s="95">
        <f t="shared" si="47"/>
        <v>0.36291982478483653</v>
      </c>
      <c r="S111" s="132">
        <f>VLOOKUP(A111,Analysed!$B$8:$DD$406,107,FALSE)</f>
        <v>144645</v>
      </c>
      <c r="AL111" s="95">
        <f t="shared" si="54"/>
        <v>403.80998653121782</v>
      </c>
      <c r="AO111" s="95">
        <f t="shared" si="55"/>
        <v>404.17290635600267</v>
      </c>
      <c r="AQ111" s="95">
        <f t="shared" si="56"/>
        <v>428.46745670104048</v>
      </c>
    </row>
    <row r="112" spans="1:43" x14ac:dyDescent="0.2">
      <c r="A112" t="s">
        <v>133</v>
      </c>
      <c r="C112" s="132">
        <f>VLOOKUP(A112,Analysed!$B$8:$DD$406,2,FALSE)*1000000</f>
        <v>7281105.0424030004</v>
      </c>
      <c r="D112" s="133">
        <f t="shared" si="52"/>
        <v>186.79079123660853</v>
      </c>
      <c r="E112" s="132">
        <f>VLOOKUP(A112,Analysed!$B$8:$DD$406,11,FALSE)*1000000</f>
        <v>7161541.4310480002</v>
      </c>
      <c r="F112" s="133">
        <f t="shared" si="53"/>
        <v>183.7234846343766</v>
      </c>
      <c r="H112" s="132">
        <f>VLOOKUP(A112,Analysed!$B$8:$DD$406,4,FALSE)*1000000</f>
        <v>998782.24192199914</v>
      </c>
      <c r="I112" s="104">
        <f>VLOOKUP(A112,Analysed!$B$8:$DD$406,5,FALSE)</f>
        <v>0.13717454096670589</v>
      </c>
      <c r="J112" s="132">
        <f>VLOOKUP(A112,Analysed!$B$8:$DD$406,13,FALSE)*1000000</f>
        <v>253796.49064099928</v>
      </c>
      <c r="K112" s="104">
        <f>VLOOKUP(A112,Analysed!$B$8:$DD$406,14,FALSE)</f>
        <v>3.5438807843894499E-2</v>
      </c>
      <c r="L112" s="104"/>
      <c r="M112" s="9">
        <f>VLOOKUP(A112,Analysed!$B$8:$DD$406,56,FALSE)*1000000</f>
        <v>1343726.4390310002</v>
      </c>
      <c r="N112" s="104">
        <f>VLOOKUP(A112,Analysed!$B$8:$DD$406,57,FALSE)</f>
        <v>0.18454979446190314</v>
      </c>
      <c r="O112" s="147">
        <f t="shared" si="46"/>
        <v>34.472202130092363</v>
      </c>
      <c r="P112" s="115">
        <f>VLOOKUP(A112,Analysed!$B$8:$DD$406,77,FALSE)*1000000</f>
        <v>358496.38648299908</v>
      </c>
      <c r="Q112" s="104">
        <f>VLOOKUP(A112,Analysed!$B$8:$DD$406,78,FALSE)</f>
        <v>4.6664370483245433E-2</v>
      </c>
      <c r="R112" s="95">
        <f t="shared" si="47"/>
        <v>9.1969314131092634</v>
      </c>
      <c r="S112" s="132">
        <f>VLOOKUP(A112,Analysed!$B$8:$DD$406,107,FALSE)</f>
        <v>38980</v>
      </c>
      <c r="AL112" s="95">
        <f t="shared" si="54"/>
        <v>183.7234846343766</v>
      </c>
      <c r="AO112" s="95">
        <f t="shared" si="55"/>
        <v>192.92041604748587</v>
      </c>
      <c r="AQ112" s="95">
        <f t="shared" si="56"/>
        <v>221.2629933667009</v>
      </c>
    </row>
    <row r="113" spans="1:43" x14ac:dyDescent="0.2">
      <c r="A113" t="s">
        <v>103</v>
      </c>
      <c r="C113" s="132">
        <f>VLOOKUP(A113,Analysed!$B$8:$DD$406,2,FALSE)*1000000</f>
        <v>41815305.956491001</v>
      </c>
      <c r="D113" s="133">
        <f t="shared" si="52"/>
        <v>228.04907235721336</v>
      </c>
      <c r="E113" s="132">
        <f>VLOOKUP(A113,Analysed!$B$8:$DD$406,11,FALSE)*1000000</f>
        <v>39545344.629342996</v>
      </c>
      <c r="F113" s="133">
        <f t="shared" si="53"/>
        <v>215.66933333338602</v>
      </c>
      <c r="H113" s="132">
        <f>VLOOKUP(A113,Analysed!$B$8:$DD$406,4,FALSE)*1000000</f>
        <v>803822.40229000244</v>
      </c>
      <c r="I113" s="104">
        <f>VLOOKUP(A113,Analysed!$B$8:$DD$406,5,FALSE)</f>
        <v>1.922316204325715E-2</v>
      </c>
      <c r="J113" s="132">
        <f>VLOOKUP(A113,Analysed!$B$8:$DD$406,13,FALSE)*1000000</f>
        <v>95141.574736999246</v>
      </c>
      <c r="K113" s="104">
        <f>VLOOKUP(A113,Analysed!$B$8:$DD$406,14,FALSE)</f>
        <v>2.4058855885252129E-3</v>
      </c>
      <c r="L113" s="104"/>
      <c r="M113" s="9">
        <f>VLOOKUP(A113,Analysed!$B$8:$DD$406,56,FALSE)*1000000</f>
        <v>156390.36485899994</v>
      </c>
      <c r="N113" s="104">
        <f>VLOOKUP(A113,Analysed!$B$8:$DD$406,57,FALSE)</f>
        <v>3.7400267983624166E-3</v>
      </c>
      <c r="O113" s="147">
        <f t="shared" si="46"/>
        <v>0.85290964195766783</v>
      </c>
      <c r="P113" s="115">
        <f>VLOOKUP(A113,Analysed!$B$8:$DD$406,77,FALSE)*1000000</f>
        <v>-57984.35623700016</v>
      </c>
      <c r="Q113" s="104">
        <f>VLOOKUP(A113,Analysed!$B$8:$DD$406,78,FALSE)</f>
        <v>-1.3978529924757899E-3</v>
      </c>
      <c r="R113" s="95">
        <f t="shared" si="47"/>
        <v>-0.31623058467722232</v>
      </c>
      <c r="S113" s="132">
        <f>VLOOKUP(A113,Analysed!$B$8:$DD$406,107,FALSE)</f>
        <v>183361</v>
      </c>
      <c r="AL113" s="95">
        <f t="shared" si="54"/>
        <v>215.66933333338602</v>
      </c>
      <c r="AO113" s="95">
        <f t="shared" si="55"/>
        <v>215.35310274870881</v>
      </c>
      <c r="AQ113" s="95">
        <f t="shared" si="56"/>
        <v>228.90198199917103</v>
      </c>
    </row>
    <row r="114" spans="1:43" x14ac:dyDescent="0.2">
      <c r="A114" t="s">
        <v>182</v>
      </c>
      <c r="C114" s="132">
        <f>VLOOKUP(A114,Analysed!$B$8:$DD$406,2,FALSE)*1000000</f>
        <v>47004545.545911998</v>
      </c>
      <c r="D114" s="133">
        <f t="shared" ref="D114:D177" si="57">C114/S114</f>
        <v>291.86849519650781</v>
      </c>
      <c r="E114" s="132">
        <f>VLOOKUP(A114,Analysed!$B$8:$DD$406,11,FALSE)*1000000</f>
        <v>49323691.077083997</v>
      </c>
      <c r="F114" s="133">
        <f t="shared" ref="F114:F177" si="58">E114/S114</f>
        <v>306.26892197361019</v>
      </c>
      <c r="H114" s="132">
        <f>VLOOKUP(A114,Analysed!$B$8:$DD$406,4,FALSE)*1000000</f>
        <v>505212.62156800617</v>
      </c>
      <c r="I114" s="104">
        <f>VLOOKUP(A114,Analysed!$B$8:$DD$406,5,FALSE)</f>
        <v>1.0748165218926253E-2</v>
      </c>
      <c r="J114" s="132">
        <f>VLOOKUP(A114,Analysed!$B$8:$DD$406,13,FALSE)*1000000</f>
        <v>-163323.48038800148</v>
      </c>
      <c r="K114" s="104">
        <f>VLOOKUP(A114,Analysed!$B$8:$DD$406,14,FALSE)</f>
        <v>-3.3112582781519018E-3</v>
      </c>
      <c r="L114" s="104"/>
      <c r="M114" s="9">
        <f>VLOOKUP(A114,Analysed!$B$8:$DD$406,56,FALSE)*1000000</f>
        <v>821076.06883900531</v>
      </c>
      <c r="N114" s="104">
        <f>VLOOKUP(A114,Analysed!$B$8:$DD$406,57,FALSE)</f>
        <v>1.7468014195287006E-2</v>
      </c>
      <c r="O114" s="147">
        <f t="shared" si="46"/>
        <v>5.0983630172496559</v>
      </c>
      <c r="P114" s="115">
        <f>VLOOKUP(A114,Analysed!$B$8:$DD$406,77,FALSE)*1000000</f>
        <v>-163323.48038800148</v>
      </c>
      <c r="Q114" s="104">
        <f>VLOOKUP(A114,Analysed!$B$8:$DD$406,78,FALSE)</f>
        <v>-3.1926159670148317E-3</v>
      </c>
      <c r="R114" s="95">
        <f t="shared" si="47"/>
        <v>-1.0141355032257755</v>
      </c>
      <c r="S114" s="132">
        <f>VLOOKUP(A114,Analysed!$B$8:$DD$406,107,FALSE)</f>
        <v>161047</v>
      </c>
      <c r="AL114" s="95">
        <f t="shared" si="54"/>
        <v>306.26892197361019</v>
      </c>
      <c r="AO114" s="95">
        <f t="shared" si="55"/>
        <v>305.25478647038443</v>
      </c>
      <c r="AQ114" s="95">
        <f t="shared" si="56"/>
        <v>296.96685821375752</v>
      </c>
    </row>
    <row r="115" spans="1:43" x14ac:dyDescent="0.2">
      <c r="A115" t="s">
        <v>922</v>
      </c>
      <c r="C115" s="132">
        <f>VLOOKUP(A115,Analysed!$B$8:$DD$406,2,FALSE)*1000000</f>
        <v>88638884.823390007</v>
      </c>
      <c r="D115" s="133">
        <f t="shared" si="57"/>
        <v>270.14414011889056</v>
      </c>
      <c r="E115" s="132">
        <f>VLOOKUP(A115,Analysed!$B$8:$DD$406,11,FALSE)*1000000</f>
        <v>87291727.631402001</v>
      </c>
      <c r="F115" s="133">
        <f t="shared" si="58"/>
        <v>266.03841809903787</v>
      </c>
      <c r="H115" s="132">
        <f>VLOOKUP(A115,Analysed!$B$8:$DD$406,4,FALSE)*1000000</f>
        <v>-708764.39041299478</v>
      </c>
      <c r="I115" s="104">
        <f>VLOOKUP(A115,Analysed!$B$8:$DD$406,5,FALSE)</f>
        <v>-7.9960887574926521E-3</v>
      </c>
      <c r="J115" s="132">
        <f>VLOOKUP(A115,Analysed!$B$8:$DD$406,13,FALSE)*1000000</f>
        <v>-420323.79872799199</v>
      </c>
      <c r="K115" s="104">
        <f>VLOOKUP(A115,Analysed!$B$8:$DD$406,14,FALSE)</f>
        <v>-4.8151618731026953E-3</v>
      </c>
      <c r="L115" s="104"/>
      <c r="M115" s="9">
        <f>VLOOKUP(A115,Analysed!$B$8:$DD$406,56,FALSE)*1000000</f>
        <v>1187971.0867420102</v>
      </c>
      <c r="N115" s="104">
        <f>VLOOKUP(A115,Analysed!$B$8:$DD$406,57,FALSE)</f>
        <v>1.3402369503057293E-2</v>
      </c>
      <c r="O115" s="147">
        <f t="shared" si="46"/>
        <v>3.620571584959055</v>
      </c>
      <c r="P115" s="115">
        <f>VLOOKUP(A115,Analysed!$B$8:$DD$406,77,FALSE)*1000000</f>
        <v>120544.07447899962</v>
      </c>
      <c r="Q115" s="104">
        <f>VLOOKUP(A115,Analysed!$B$8:$DD$406,78,FALSE)</f>
        <v>1.3231554604476066E-3</v>
      </c>
      <c r="R115" s="95">
        <f t="shared" si="47"/>
        <v>0.36738137456760733</v>
      </c>
      <c r="S115" s="132">
        <f>VLOOKUP(A115,Analysed!$B$8:$DD$406,107,FALSE)</f>
        <v>328117</v>
      </c>
      <c r="AL115" s="95">
        <f t="shared" si="54"/>
        <v>266.03841809903787</v>
      </c>
      <c r="AO115" s="95">
        <f t="shared" si="55"/>
        <v>266.4057994736055</v>
      </c>
      <c r="AQ115" s="95">
        <f t="shared" si="56"/>
        <v>273.76471170384963</v>
      </c>
    </row>
    <row r="116" spans="1:43" x14ac:dyDescent="0.2">
      <c r="A116" t="s">
        <v>132</v>
      </c>
      <c r="C116" s="132">
        <f>VLOOKUP(A116,Analysed!$B$8:$DD$406,2,FALSE)*1000000</f>
        <v>63854220.519143999</v>
      </c>
      <c r="D116" s="133">
        <f t="shared" si="57"/>
        <v>464.12429509481029</v>
      </c>
      <c r="E116" s="132">
        <f>VLOOKUP(A116,Analysed!$B$8:$DD$406,11,FALSE)*1000000</f>
        <v>62476667.64232</v>
      </c>
      <c r="F116" s="133">
        <f t="shared" si="58"/>
        <v>454.11155431254542</v>
      </c>
      <c r="H116" s="132">
        <f>VLOOKUP(A116,Analysed!$B$8:$DD$406,4,FALSE)*1000000</f>
        <v>-179152.65112900158</v>
      </c>
      <c r="I116" s="104">
        <f>VLOOKUP(A116,Analysed!$B$8:$DD$406,5,FALSE)</f>
        <v>-2.8056508978179478E-3</v>
      </c>
      <c r="J116" s="132">
        <f>VLOOKUP(A116,Analysed!$B$8:$DD$406,13,FALSE)*1000000</f>
        <v>-214734.03653000388</v>
      </c>
      <c r="K116" s="104">
        <f>VLOOKUP(A116,Analysed!$B$8:$DD$406,14,FALSE)</f>
        <v>-3.4370276878299584E-3</v>
      </c>
      <c r="L116" s="104"/>
      <c r="M116" s="9">
        <f>VLOOKUP(A116,Analysed!$B$8:$DD$406,56,FALSE)*1000000</f>
        <v>-485888.69455800677</v>
      </c>
      <c r="N116" s="104">
        <f>VLOOKUP(A116,Analysed!$B$8:$DD$406,57,FALSE)</f>
        <v>-7.6093434483682013E-3</v>
      </c>
      <c r="O116" s="147">
        <f t="shared" si="46"/>
        <v>-3.5316811641082047</v>
      </c>
      <c r="P116" s="115">
        <f>VLOOKUP(A116,Analysed!$B$8:$DD$406,77,FALSE)*1000000</f>
        <v>-287262.79461000103</v>
      </c>
      <c r="Q116" s="104">
        <f>VLOOKUP(A116,Analysed!$B$8:$DD$406,78,FALSE)</f>
        <v>-4.4963243965242174E-3</v>
      </c>
      <c r="R116" s="95">
        <f t="shared" si="47"/>
        <v>-2.0879691423898898</v>
      </c>
      <c r="S116" s="132">
        <f>VLOOKUP(A116,Analysed!$B$8:$DD$406,107,FALSE)</f>
        <v>137580</v>
      </c>
      <c r="AL116" s="95">
        <f t="shared" si="54"/>
        <v>454.11155431254542</v>
      </c>
      <c r="AO116" s="95">
        <f t="shared" si="55"/>
        <v>452.02358517015551</v>
      </c>
      <c r="AQ116" s="95">
        <f t="shared" si="56"/>
        <v>460.59261393070204</v>
      </c>
    </row>
    <row r="117" spans="1:43" x14ac:dyDescent="0.2">
      <c r="A117" t="s">
        <v>145</v>
      </c>
      <c r="C117" s="132">
        <f>VLOOKUP(A117,Analysed!$B$8:$DD$406,2,FALSE)*1000000</f>
        <v>23148858.228879999</v>
      </c>
      <c r="D117" s="133">
        <f t="shared" si="57"/>
        <v>147.78948522594072</v>
      </c>
      <c r="E117" s="132">
        <f>VLOOKUP(A117,Analysed!$B$8:$DD$406,11,FALSE)*1000000</f>
        <v>28606088.590271</v>
      </c>
      <c r="F117" s="133">
        <f t="shared" si="58"/>
        <v>182.63013515757115</v>
      </c>
      <c r="H117" s="132">
        <f>VLOOKUP(A117,Analysed!$B$8:$DD$406,4,FALSE)*1000000</f>
        <v>69488.894854004</v>
      </c>
      <c r="I117" s="104">
        <f>VLOOKUP(A117,Analysed!$B$8:$DD$406,5,FALSE)</f>
        <v>3.0018281751499607E-3</v>
      </c>
      <c r="J117" s="132">
        <f>VLOOKUP(A117,Analysed!$B$8:$DD$406,13,FALSE)*1000000</f>
        <v>-95779.314476999396</v>
      </c>
      <c r="K117" s="104">
        <f>VLOOKUP(A117,Analysed!$B$8:$DD$406,14,FALSE)</f>
        <v>-3.3482142857368543E-3</v>
      </c>
      <c r="L117" s="104"/>
      <c r="M117" s="9">
        <f>VLOOKUP(A117,Analysed!$B$8:$DD$406,56,FALSE)*1000000</f>
        <v>1902892.7446190026</v>
      </c>
      <c r="N117" s="104">
        <f>VLOOKUP(A117,Analysed!$B$8:$DD$406,57,FALSE)</f>
        <v>8.2202444967458307E-2</v>
      </c>
      <c r="O117" s="147">
        <f t="shared" si="46"/>
        <v>12.148657026054385</v>
      </c>
      <c r="P117" s="115">
        <f>VLOOKUP(A117,Analysed!$B$8:$DD$406,77,FALSE)*1000000</f>
        <v>-95779.314476999396</v>
      </c>
      <c r="Q117" s="104">
        <f>VLOOKUP(A117,Analysed!$B$8:$DD$406,78,FALSE)</f>
        <v>-3.1311601884596117E-3</v>
      </c>
      <c r="R117" s="95">
        <f t="shared" si="47"/>
        <v>-0.61148482754063227</v>
      </c>
      <c r="S117" s="132">
        <f>VLOOKUP(A117,Analysed!$B$8:$DD$406,107,FALSE)</f>
        <v>156634</v>
      </c>
      <c r="AL117" s="95">
        <f t="shared" si="54"/>
        <v>182.63013515757115</v>
      </c>
      <c r="AO117" s="95">
        <f t="shared" si="55"/>
        <v>182.01865033003051</v>
      </c>
      <c r="AQ117" s="95">
        <f t="shared" si="56"/>
        <v>159.93814225199509</v>
      </c>
    </row>
    <row r="118" spans="1:43" x14ac:dyDescent="0.2">
      <c r="A118" t="s">
        <v>104</v>
      </c>
      <c r="C118" s="132">
        <f>VLOOKUP(A118,Analysed!$B$8:$DD$406,2,FALSE)*1000000</f>
        <v>75883100.262898996</v>
      </c>
      <c r="D118" s="133">
        <f t="shared" si="57"/>
        <v>540.116305770346</v>
      </c>
      <c r="E118" s="132">
        <f>VLOOKUP(A118,Analysed!$B$8:$DD$406,11,FALSE)*1000000</f>
        <v>76060841.484770015</v>
      </c>
      <c r="F118" s="133">
        <f t="shared" si="58"/>
        <v>541.38142187403037</v>
      </c>
      <c r="H118" s="132">
        <f>VLOOKUP(A118,Analysed!$B$8:$DD$406,4,FALSE)*1000000</f>
        <v>-298210.10109299095</v>
      </c>
      <c r="I118" s="104">
        <f>VLOOKUP(A118,Analysed!$B$8:$DD$406,5,FALSE)</f>
        <v>-3.9298618540865391E-3</v>
      </c>
      <c r="J118" s="132">
        <f>VLOOKUP(A118,Analysed!$B$8:$DD$406,13,FALSE)*1000000</f>
        <v>-246417.41301701358</v>
      </c>
      <c r="K118" s="104">
        <f>VLOOKUP(A118,Analysed!$B$8:$DD$406,14,FALSE)</f>
        <v>-3.2397408207264552E-3</v>
      </c>
      <c r="L118" s="104"/>
      <c r="M118" s="9">
        <f>VLOOKUP(A118,Analysed!$B$8:$DD$406,56,FALSE)*1000000</f>
        <v>-578756.08357200294</v>
      </c>
      <c r="N118" s="104">
        <f>VLOOKUP(A118,Analysed!$B$8:$DD$406,57,FALSE)</f>
        <v>-7.6269430422174012E-3</v>
      </c>
      <c r="O118" s="147">
        <f t="shared" si="46"/>
        <v>-4.119436300283307</v>
      </c>
      <c r="P118" s="115">
        <f>VLOOKUP(A118,Analysed!$B$8:$DD$406,77,FALSE)*1000000</f>
        <v>-246417.41301701358</v>
      </c>
      <c r="Q118" s="104">
        <f>VLOOKUP(A118,Analysed!$B$8:$DD$406,78,FALSE)</f>
        <v>-3.1870578621725851E-3</v>
      </c>
      <c r="R118" s="95">
        <f t="shared" si="47"/>
        <v>-1.753935492028226</v>
      </c>
      <c r="S118" s="132">
        <f>VLOOKUP(A118,Analysed!$B$8:$DD$406,107,FALSE)</f>
        <v>140494</v>
      </c>
      <c r="AL118" s="95">
        <f t="shared" si="54"/>
        <v>541.38142187403037</v>
      </c>
      <c r="AO118" s="95">
        <f t="shared" si="55"/>
        <v>539.62748638200219</v>
      </c>
      <c r="AQ118" s="95">
        <f t="shared" si="56"/>
        <v>535.99686947006273</v>
      </c>
    </row>
    <row r="119" spans="1:43" x14ac:dyDescent="0.2">
      <c r="A119" t="s">
        <v>105</v>
      </c>
      <c r="C119" s="132">
        <f>VLOOKUP(A119,Analysed!$B$8:$DD$406,2,FALSE)*1000000</f>
        <v>86498189.970726997</v>
      </c>
      <c r="D119" s="133">
        <f t="shared" si="57"/>
        <v>617.08607975007135</v>
      </c>
      <c r="E119" s="132">
        <f>VLOOKUP(A119,Analysed!$B$8:$DD$406,11,FALSE)*1000000</f>
        <v>80997155.422192007</v>
      </c>
      <c r="F119" s="133">
        <f t="shared" si="58"/>
        <v>577.84119098102337</v>
      </c>
      <c r="H119" s="132">
        <f>VLOOKUP(A119,Analysed!$B$8:$DD$406,4,FALSE)*1000000</f>
        <v>-512364.0250269972</v>
      </c>
      <c r="I119" s="104">
        <f>VLOOKUP(A119,Analysed!$B$8:$DD$406,5,FALSE)</f>
        <v>-5.9234074747736695E-3</v>
      </c>
      <c r="J119" s="132">
        <f>VLOOKUP(A119,Analysed!$B$8:$DD$406,13,FALSE)*1000000</f>
        <v>-400902.54737400246</v>
      </c>
      <c r="K119" s="104">
        <f>VLOOKUP(A119,Analysed!$B$8:$DD$406,14,FALSE)</f>
        <v>-4.9495879859524196E-3</v>
      </c>
      <c r="L119" s="104"/>
      <c r="M119" s="9">
        <f>VLOOKUP(A119,Analysed!$B$8:$DD$406,56,FALSE)*1000000</f>
        <v>-1234756.3430119948</v>
      </c>
      <c r="N119" s="104">
        <f>VLOOKUP(A119,Analysed!$B$8:$DD$406,57,FALSE)</f>
        <v>-1.4274938509463205E-2</v>
      </c>
      <c r="O119" s="147">
        <f t="shared" si="46"/>
        <v>-8.8088658434779763</v>
      </c>
      <c r="P119" s="115">
        <f>VLOOKUP(A119,Analysed!$B$8:$DD$406,77,FALSE)*1000000</f>
        <v>-552276.08491000521</v>
      </c>
      <c r="Q119" s="104">
        <f>VLOOKUP(A119,Analysed!$B$8:$DD$406,78,FALSE)</f>
        <v>-6.6947922598730213E-3</v>
      </c>
      <c r="R119" s="95">
        <f t="shared" si="47"/>
        <v>-3.9399886204805896</v>
      </c>
      <c r="S119" s="132">
        <f>VLOOKUP(A119,Analysed!$B$8:$DD$406,107,FALSE)</f>
        <v>140172</v>
      </c>
      <c r="AL119" s="95">
        <f t="shared" si="54"/>
        <v>577.84119098102337</v>
      </c>
      <c r="AO119" s="95">
        <f t="shared" si="55"/>
        <v>573.90120236054281</v>
      </c>
      <c r="AQ119" s="95">
        <f t="shared" si="56"/>
        <v>608.27721390659337</v>
      </c>
    </row>
    <row r="120" spans="1:43" x14ac:dyDescent="0.2">
      <c r="A120" t="s">
        <v>106</v>
      </c>
      <c r="C120" s="132">
        <f>VLOOKUP(A120,Analysed!$B$8:$DD$406,2,FALSE)*1000000</f>
        <v>50031941.749426</v>
      </c>
      <c r="D120" s="133">
        <f t="shared" si="57"/>
        <v>300.6149162987046</v>
      </c>
      <c r="E120" s="132">
        <f>VLOOKUP(A120,Analysed!$B$8:$DD$406,11,FALSE)*1000000</f>
        <v>54829675.577743001</v>
      </c>
      <c r="F120" s="133">
        <f t="shared" si="58"/>
        <v>329.44190767246084</v>
      </c>
      <c r="H120" s="132">
        <f>VLOOKUP(A120,Analysed!$B$8:$DD$406,4,FALSE)*1000000</f>
        <v>-1607223.7631609952</v>
      </c>
      <c r="I120" s="104">
        <f>VLOOKUP(A120,Analysed!$B$8:$DD$406,5,FALSE)</f>
        <v>-3.2123953357845327E-2</v>
      </c>
      <c r="J120" s="132">
        <f>VLOOKUP(A120,Analysed!$B$8:$DD$406,13,FALSE)*1000000</f>
        <v>-181555.2171440089</v>
      </c>
      <c r="K120" s="104">
        <f>VLOOKUP(A120,Analysed!$B$8:$DD$406,14,FALSE)</f>
        <v>-3.3112582781304576E-3</v>
      </c>
      <c r="L120" s="104"/>
      <c r="M120" s="9">
        <f>VLOOKUP(A120,Analysed!$B$8:$DD$406,56,FALSE)*1000000</f>
        <v>-1500534.8482729986</v>
      </c>
      <c r="N120" s="104">
        <f>VLOOKUP(A120,Analysed!$B$8:$DD$406,57,FALSE)</f>
        <v>-2.9991537322059138E-2</v>
      </c>
      <c r="O120" s="147">
        <f t="shared" si="46"/>
        <v>-9.0159034817402812</v>
      </c>
      <c r="P120" s="115">
        <f>VLOOKUP(A120,Analysed!$B$8:$DD$406,77,FALSE)*1000000</f>
        <v>-181555.2171440089</v>
      </c>
      <c r="Q120" s="104">
        <f>VLOOKUP(A120,Analysed!$B$8:$DD$406,78,FALSE)</f>
        <v>-3.1939183928605371E-3</v>
      </c>
      <c r="R120" s="95">
        <f t="shared" si="47"/>
        <v>-1.0908672439435259</v>
      </c>
      <c r="S120" s="132">
        <f>VLOOKUP(A120,Analysed!$B$8:$DD$406,107,FALSE)</f>
        <v>166432</v>
      </c>
      <c r="AL120" s="95">
        <f t="shared" si="54"/>
        <v>329.44190767246084</v>
      </c>
      <c r="AO120" s="95">
        <f t="shared" si="55"/>
        <v>328.35104042851731</v>
      </c>
      <c r="AQ120" s="95">
        <f t="shared" si="56"/>
        <v>291.59901281696426</v>
      </c>
    </row>
    <row r="121" spans="1:43" x14ac:dyDescent="0.2">
      <c r="A121" t="s">
        <v>107</v>
      </c>
      <c r="C121" s="132">
        <f>VLOOKUP(A121,Analysed!$B$8:$DD$406,2,FALSE)*1000000</f>
        <v>20511408.677205998</v>
      </c>
      <c r="D121" s="133">
        <f t="shared" si="57"/>
        <v>175.09717761373705</v>
      </c>
      <c r="E121" s="132">
        <f>VLOOKUP(A121,Analysed!$B$8:$DD$406,11,FALSE)*1000000</f>
        <v>23123816.063322</v>
      </c>
      <c r="F121" s="133">
        <f t="shared" si="58"/>
        <v>197.39818907934747</v>
      </c>
      <c r="H121" s="132">
        <f>VLOOKUP(A121,Analysed!$B$8:$DD$406,4,FALSE)*1000000</f>
        <v>-1444672.3072099986</v>
      </c>
      <c r="I121" s="104">
        <f>VLOOKUP(A121,Analysed!$B$8:$DD$406,5,FALSE)</f>
        <v>-7.0432622641634537E-2</v>
      </c>
      <c r="J121" s="132">
        <f>VLOOKUP(A121,Analysed!$B$8:$DD$406,13,FALSE)*1000000</f>
        <v>-77423.491282999632</v>
      </c>
      <c r="K121" s="104">
        <f>VLOOKUP(A121,Analysed!$B$8:$DD$406,14,FALSE)</f>
        <v>-3.3482142856950605E-3</v>
      </c>
      <c r="L121" s="104"/>
      <c r="M121" s="9">
        <f>VLOOKUP(A121,Analysed!$B$8:$DD$406,56,FALSE)*1000000</f>
        <v>-449304.73713300144</v>
      </c>
      <c r="N121" s="104">
        <f>VLOOKUP(A121,Analysed!$B$8:$DD$406,57,FALSE)</f>
        <v>-2.1905113598185318E-2</v>
      </c>
      <c r="O121" s="147">
        <f t="shared" si="46"/>
        <v>-3.8355235663505414</v>
      </c>
      <c r="P121" s="115">
        <f>VLOOKUP(A121,Analysed!$B$8:$DD$406,77,FALSE)*1000000</f>
        <v>-77423.491282999632</v>
      </c>
      <c r="Q121" s="104">
        <f>VLOOKUP(A121,Analysed!$B$8:$DD$406,78,FALSE)</f>
        <v>-3.181485848041286E-3</v>
      </c>
      <c r="R121" s="95">
        <f t="shared" si="47"/>
        <v>-0.66093143664580578</v>
      </c>
      <c r="S121" s="132">
        <f>VLOOKUP(A121,Analysed!$B$8:$DD$406,107,FALSE)</f>
        <v>117143</v>
      </c>
      <c r="AL121" s="95">
        <f t="shared" si="54"/>
        <v>197.39818907934747</v>
      </c>
      <c r="AO121" s="95">
        <f t="shared" si="55"/>
        <v>196.73725764270168</v>
      </c>
      <c r="AQ121" s="95">
        <f t="shared" si="56"/>
        <v>171.26165404738651</v>
      </c>
    </row>
    <row r="122" spans="1:43" x14ac:dyDescent="0.2">
      <c r="A122" t="s">
        <v>108</v>
      </c>
      <c r="C122" s="132">
        <f>VLOOKUP(A122,Analysed!$B$8:$DD$406,2,FALSE)*1000000</f>
        <v>90318948.381146997</v>
      </c>
      <c r="D122" s="133">
        <f t="shared" si="57"/>
        <v>347.13357180908582</v>
      </c>
      <c r="E122" s="132">
        <f>VLOOKUP(A122,Analysed!$B$8:$DD$406,11,FALSE)*1000000</f>
        <v>101376543.55417298</v>
      </c>
      <c r="F122" s="133">
        <f t="shared" si="58"/>
        <v>389.63254435948642</v>
      </c>
      <c r="H122" s="132">
        <f>VLOOKUP(A122,Analysed!$B$8:$DD$406,4,FALSE)*1000000</f>
        <v>-1683975.0797199856</v>
      </c>
      <c r="I122" s="104">
        <f>VLOOKUP(A122,Analysed!$B$8:$DD$406,5,FALSE)</f>
        <v>-1.8644759598103283E-2</v>
      </c>
      <c r="J122" s="132">
        <f>VLOOKUP(A122,Analysed!$B$8:$DD$406,13,FALSE)*1000000</f>
        <v>-335683.91905298259</v>
      </c>
      <c r="K122" s="104">
        <f>VLOOKUP(A122,Analysed!$B$8:$DD$406,14,FALSE)</f>
        <v>-3.3112582781400692E-3</v>
      </c>
      <c r="L122" s="104"/>
      <c r="M122" s="9">
        <f>VLOOKUP(A122,Analysed!$B$8:$DD$406,56,FALSE)*1000000</f>
        <v>-2474533.1162789911</v>
      </c>
      <c r="N122" s="104">
        <f>VLOOKUP(A122,Analysed!$B$8:$DD$406,57,FALSE)</f>
        <v>-2.7397718425998859E-2</v>
      </c>
      <c r="O122" s="147">
        <f t="shared" si="46"/>
        <v>-9.510667856636589</v>
      </c>
      <c r="P122" s="115">
        <f>VLOOKUP(A122,Analysed!$B$8:$DD$406,77,FALSE)*1000000</f>
        <v>-335683.91905298259</v>
      </c>
      <c r="Q122" s="104">
        <f>VLOOKUP(A122,Analysed!$B$8:$DD$406,78,FALSE)</f>
        <v>-3.2162339783550265E-3</v>
      </c>
      <c r="R122" s="95">
        <f t="shared" si="47"/>
        <v>-1.2901739879431273</v>
      </c>
      <c r="S122" s="132">
        <f>VLOOKUP(A122,Analysed!$B$8:$DD$406,107,FALSE)</f>
        <v>260185</v>
      </c>
      <c r="AL122" s="95">
        <f t="shared" si="54"/>
        <v>389.63254435948642</v>
      </c>
      <c r="AO122" s="95">
        <f t="shared" si="55"/>
        <v>388.34237037154327</v>
      </c>
      <c r="AQ122" s="95">
        <f t="shared" si="56"/>
        <v>337.62290395244924</v>
      </c>
    </row>
    <row r="123" spans="1:43" x14ac:dyDescent="0.2">
      <c r="A123" t="s">
        <v>109</v>
      </c>
      <c r="C123" s="132">
        <f>VLOOKUP(A123,Analysed!$B$8:$DD$406,2,FALSE)*1000000</f>
        <v>182113392.95847601</v>
      </c>
      <c r="D123" s="133">
        <f t="shared" si="57"/>
        <v>397.30826095730072</v>
      </c>
      <c r="E123" s="132">
        <f>VLOOKUP(A123,Analysed!$B$8:$DD$406,11,FALSE)*1000000</f>
        <v>171283138.73063999</v>
      </c>
      <c r="F123" s="133">
        <f t="shared" si="58"/>
        <v>373.68040249458949</v>
      </c>
      <c r="H123" s="132">
        <f>VLOOKUP(A123,Analysed!$B$8:$DD$406,4,FALSE)*1000000</f>
        <v>-2819451.5972190006</v>
      </c>
      <c r="I123" s="104">
        <f>VLOOKUP(A123,Analysed!$B$8:$DD$406,5,FALSE)</f>
        <v>-1.5481846510112899E-2</v>
      </c>
      <c r="J123" s="132">
        <f>VLOOKUP(A123,Analysed!$B$8:$DD$406,13,FALSE)*1000000</f>
        <v>-1316210.8272399849</v>
      </c>
      <c r="K123" s="104">
        <f>VLOOKUP(A123,Analysed!$B$8:$DD$406,14,FALSE)</f>
        <v>-7.6844156231271488E-3</v>
      </c>
      <c r="L123" s="104"/>
      <c r="M123" s="9">
        <f>VLOOKUP(A123,Analysed!$B$8:$DD$406,56,FALSE)*1000000</f>
        <v>-4177875.0129499827</v>
      </c>
      <c r="N123" s="104">
        <f>VLOOKUP(A123,Analysed!$B$8:$DD$406,57,FALSE)</f>
        <v>-2.2941064053990733E-2</v>
      </c>
      <c r="O123" s="147">
        <f t="shared" si="46"/>
        <v>-9.1146742638011009</v>
      </c>
      <c r="P123" s="115">
        <f>VLOOKUP(A123,Analysed!$B$8:$DD$406,77,FALSE)*1000000</f>
        <v>-1608478.4692899915</v>
      </c>
      <c r="Q123" s="104">
        <f>VLOOKUP(A123,Analysed!$B$8:$DD$406,78,FALSE)</f>
        <v>-9.1504401056781842E-3</v>
      </c>
      <c r="R123" s="95">
        <f t="shared" si="47"/>
        <v>-3.5091421506082265</v>
      </c>
      <c r="S123" s="132">
        <f>VLOOKUP(A123,Analysed!$B$8:$DD$406,107,FALSE)</f>
        <v>458368</v>
      </c>
      <c r="T123" s="95"/>
      <c r="AL123" s="95">
        <f t="shared" si="54"/>
        <v>373.68040249458949</v>
      </c>
      <c r="AO123" s="95">
        <f t="shared" si="55"/>
        <v>370.17126034398126</v>
      </c>
      <c r="AQ123" s="95">
        <f t="shared" si="56"/>
        <v>388.19358669349964</v>
      </c>
    </row>
    <row r="124" spans="1:43" x14ac:dyDescent="0.2">
      <c r="A124" t="s">
        <v>110</v>
      </c>
      <c r="C124" s="132">
        <f>VLOOKUP(A124,Analysed!$B$8:$DD$406,2,FALSE)*1000000</f>
        <v>39391967.426581003</v>
      </c>
      <c r="D124" s="133">
        <f t="shared" si="57"/>
        <v>385.64375919351716</v>
      </c>
      <c r="E124" s="132">
        <f>VLOOKUP(A124,Analysed!$B$8:$DD$406,11,FALSE)*1000000</f>
        <v>38068466.667641006</v>
      </c>
      <c r="F124" s="133">
        <f t="shared" si="58"/>
        <v>372.68680778142078</v>
      </c>
      <c r="H124" s="132">
        <f>VLOOKUP(A124,Analysed!$B$8:$DD$406,4,FALSE)*1000000</f>
        <v>661560.0503079975</v>
      </c>
      <c r="I124" s="104">
        <f>VLOOKUP(A124,Analysed!$B$8:$DD$406,5,FALSE)</f>
        <v>1.6794288113205241E-2</v>
      </c>
      <c r="J124" s="132">
        <f>VLOOKUP(A124,Analysed!$B$8:$DD$406,13,FALSE)*1000000</f>
        <v>73596.234875992654</v>
      </c>
      <c r="K124" s="104">
        <f>VLOOKUP(A124,Analysed!$B$8:$DD$406,14,FALSE)</f>
        <v>1.9332597637443326E-3</v>
      </c>
      <c r="L124" s="104"/>
      <c r="M124" s="9">
        <f>VLOOKUP(A124,Analysed!$B$8:$DD$406,56,FALSE)*1000000</f>
        <v>-320033.9332210049</v>
      </c>
      <c r="N124" s="104">
        <f>VLOOKUP(A124,Analysed!$B$8:$DD$406,57,FALSE)</f>
        <v>-8.1243449903203278E-3</v>
      </c>
      <c r="O124" s="147">
        <f t="shared" si="46"/>
        <v>-3.1331029430521498</v>
      </c>
      <c r="P124" s="115">
        <f>VLOOKUP(A124,Analysed!$B$8:$DD$406,77,FALSE)*1000000</f>
        <v>-183122.34124000071</v>
      </c>
      <c r="Q124" s="104">
        <f>VLOOKUP(A124,Analysed!$B$8:$DD$406,78,FALSE)</f>
        <v>-4.6870733337859875E-3</v>
      </c>
      <c r="R124" s="95">
        <f t="shared" si="47"/>
        <v>-1.792750976445487</v>
      </c>
      <c r="S124" s="132">
        <f>VLOOKUP(A124,Analysed!$B$8:$DD$406,107,FALSE)</f>
        <v>102146</v>
      </c>
      <c r="AL124" s="95">
        <f t="shared" si="54"/>
        <v>372.68680778142078</v>
      </c>
      <c r="AO124" s="95">
        <f t="shared" si="55"/>
        <v>370.89405680497532</v>
      </c>
      <c r="AQ124" s="95">
        <f t="shared" si="56"/>
        <v>382.51065625046499</v>
      </c>
    </row>
    <row r="125" spans="1:43" x14ac:dyDescent="0.2">
      <c r="A125" t="s">
        <v>111</v>
      </c>
      <c r="C125" s="132">
        <f>VLOOKUP(A125,Analysed!$B$8:$DD$406,2,FALSE)*1000000</f>
        <v>104892079.070023</v>
      </c>
      <c r="D125" s="133">
        <f t="shared" si="57"/>
        <v>417.15382991255814</v>
      </c>
      <c r="E125" s="132">
        <f>VLOOKUP(A125,Analysed!$B$8:$DD$406,11,FALSE)*1000000</f>
        <v>103577242.937245</v>
      </c>
      <c r="F125" s="133">
        <f t="shared" si="58"/>
        <v>411.92475128852203</v>
      </c>
      <c r="H125" s="132">
        <f>VLOOKUP(A125,Analysed!$B$8:$DD$406,4,FALSE)*1000000</f>
        <v>500835.94187800883</v>
      </c>
      <c r="I125" s="104">
        <f>VLOOKUP(A125,Analysed!$B$8:$DD$406,5,FALSE)</f>
        <v>4.7747737133102767E-3</v>
      </c>
      <c r="J125" s="132">
        <f>VLOOKUP(A125,Analysed!$B$8:$DD$406,13,FALSE)*1000000</f>
        <v>-126148.64991100205</v>
      </c>
      <c r="K125" s="104">
        <f>VLOOKUP(A125,Analysed!$B$8:$DD$406,14,FALSE)</f>
        <v>-1.2179185922860732E-3</v>
      </c>
      <c r="L125" s="104"/>
      <c r="M125" s="9">
        <f>VLOOKUP(A125,Analysed!$B$8:$DD$406,56,FALSE)*1000000</f>
        <v>-1997284.641549001</v>
      </c>
      <c r="N125" s="104">
        <f>VLOOKUP(A125,Analysed!$B$8:$DD$406,57,FALSE)</f>
        <v>-1.9041329519416523E-2</v>
      </c>
      <c r="O125" s="147">
        <f t="shared" si="46"/>
        <v>-7.9431635356516521</v>
      </c>
      <c r="P125" s="115">
        <f>VLOOKUP(A125,Analysed!$B$8:$DD$406,77,FALSE)*1000000</f>
        <v>-807047.7372150009</v>
      </c>
      <c r="Q125" s="104">
        <f>VLOOKUP(A125,Analysed!$B$8:$DD$406,78,FALSE)</f>
        <v>-7.6414787969321845E-3</v>
      </c>
      <c r="R125" s="95">
        <f t="shared" si="47"/>
        <v>-3.2096137047369862</v>
      </c>
      <c r="S125" s="132">
        <f>VLOOKUP(A125,Analysed!$B$8:$DD$406,107,FALSE)</f>
        <v>251447</v>
      </c>
      <c r="AL125" s="95">
        <f t="shared" si="54"/>
        <v>411.92475128852203</v>
      </c>
      <c r="AO125" s="95">
        <f t="shared" si="55"/>
        <v>408.71513758378507</v>
      </c>
      <c r="AQ125" s="95">
        <f t="shared" si="56"/>
        <v>409.21066637690643</v>
      </c>
    </row>
    <row r="126" spans="1:43" x14ac:dyDescent="0.2">
      <c r="A126" t="s">
        <v>113</v>
      </c>
      <c r="C126" s="132">
        <f>VLOOKUP(A126,Analysed!$B$8:$DD$406,2,FALSE)*1000000</f>
        <v>59101712.778829999</v>
      </c>
      <c r="D126" s="133">
        <f t="shared" si="57"/>
        <v>494.62053225677676</v>
      </c>
      <c r="E126" s="132">
        <f>VLOOKUP(A126,Analysed!$B$8:$DD$406,11,FALSE)*1000000</f>
        <v>61750473.15230301</v>
      </c>
      <c r="F126" s="133">
        <f t="shared" si="58"/>
        <v>516.78793154435141</v>
      </c>
      <c r="H126" s="132">
        <f>VLOOKUP(A126,Analysed!$B$8:$DD$406,4,FALSE)*1000000</f>
        <v>-617220.60106399818</v>
      </c>
      <c r="I126" s="104">
        <f>VLOOKUP(A126,Analysed!$B$8:$DD$406,5,FALSE)</f>
        <v>-1.0443362333233161E-2</v>
      </c>
      <c r="J126" s="132">
        <f>VLOOKUP(A126,Analysed!$B$8:$DD$406,13,FALSE)*1000000</f>
        <v>-200055.52857100641</v>
      </c>
      <c r="K126" s="104">
        <f>VLOOKUP(A126,Analysed!$B$8:$DD$406,14,FALSE)</f>
        <v>-3.2397408207315939E-3</v>
      </c>
      <c r="L126" s="104"/>
      <c r="M126" s="9">
        <f>VLOOKUP(A126,Analysed!$B$8:$DD$406,56,FALSE)*1000000</f>
        <v>-576212.6491609934</v>
      </c>
      <c r="N126" s="104">
        <f>VLOOKUP(A126,Analysed!$B$8:$DD$406,57,FALSE)</f>
        <v>-9.7495084671622313E-3</v>
      </c>
      <c r="O126" s="147">
        <f t="shared" si="46"/>
        <v>-4.822307067269735</v>
      </c>
      <c r="P126" s="115">
        <f>VLOOKUP(A126,Analysed!$B$8:$DD$406,77,FALSE)*1000000</f>
        <v>-200055.52857100641</v>
      </c>
      <c r="Q126" s="104">
        <f>VLOOKUP(A126,Analysed!$B$8:$DD$406,78,FALSE)</f>
        <v>-3.183712853397557E-3</v>
      </c>
      <c r="R126" s="95">
        <f t="shared" si="47"/>
        <v>-1.6742589574856799</v>
      </c>
      <c r="S126" s="132">
        <f>VLOOKUP(A126,Analysed!$B$8:$DD$406,107,FALSE)</f>
        <v>119489</v>
      </c>
      <c r="AL126" s="95">
        <f t="shared" si="54"/>
        <v>516.78793154435141</v>
      </c>
      <c r="AO126" s="95">
        <f t="shared" si="55"/>
        <v>515.11367258686573</v>
      </c>
      <c r="AQ126" s="95">
        <f t="shared" si="56"/>
        <v>489.79822518950704</v>
      </c>
    </row>
    <row r="127" spans="1:43" x14ac:dyDescent="0.2">
      <c r="A127" t="s">
        <v>114</v>
      </c>
      <c r="C127" s="132">
        <f>VLOOKUP(A127,Analysed!$B$8:$DD$406,2,FALSE)*1000000</f>
        <v>47698418.991241999</v>
      </c>
      <c r="D127" s="133">
        <f t="shared" si="57"/>
        <v>518.58508546872076</v>
      </c>
      <c r="E127" s="132">
        <f>VLOOKUP(A127,Analysed!$B$8:$DD$406,11,FALSE)*1000000</f>
        <v>47486463.932066999</v>
      </c>
      <c r="F127" s="133">
        <f t="shared" si="58"/>
        <v>516.28067507520279</v>
      </c>
      <c r="H127" s="132">
        <f>VLOOKUP(A127,Analysed!$B$8:$DD$406,4,FALSE)*1000000</f>
        <v>-343244.19549899688</v>
      </c>
      <c r="I127" s="104">
        <f>VLOOKUP(A127,Analysed!$B$8:$DD$406,5,FALSE)</f>
        <v>-7.1961335985165588E-3</v>
      </c>
      <c r="J127" s="132">
        <f>VLOOKUP(A127,Analysed!$B$8:$DD$406,13,FALSE)*1000000</f>
        <v>-209404.84288500017</v>
      </c>
      <c r="K127" s="104">
        <f>VLOOKUP(A127,Analysed!$B$8:$DD$406,14,FALSE)</f>
        <v>-4.4097796623595673E-3</v>
      </c>
      <c r="L127" s="104"/>
      <c r="M127" s="9">
        <f>VLOOKUP(A127,Analysed!$B$8:$DD$406,56,FALSE)*1000000</f>
        <v>-559448.18213299639</v>
      </c>
      <c r="N127" s="104">
        <f>VLOOKUP(A127,Analysed!$B$8:$DD$406,57,FALSE)</f>
        <v>-1.1728862171211959E-2</v>
      </c>
      <c r="O127" s="147">
        <f t="shared" si="46"/>
        <v>-6.0824129915088001</v>
      </c>
      <c r="P127" s="115">
        <f>VLOOKUP(A127,Analysed!$B$8:$DD$406,77,FALSE)*1000000</f>
        <v>-238744.33846400221</v>
      </c>
      <c r="Q127" s="104">
        <f>VLOOKUP(A127,Analysed!$B$8:$DD$406,78,FALSE)</f>
        <v>-4.9247784152695387E-3</v>
      </c>
      <c r="R127" s="95">
        <f t="shared" si="47"/>
        <v>-2.5956678604014245</v>
      </c>
      <c r="S127" s="132">
        <f>VLOOKUP(A127,Analysed!$B$8:$DD$406,107,FALSE)</f>
        <v>91978</v>
      </c>
      <c r="AL127" s="95">
        <f t="shared" si="54"/>
        <v>516.28067507520279</v>
      </c>
      <c r="AO127" s="95">
        <f t="shared" si="55"/>
        <v>513.68500721480132</v>
      </c>
      <c r="AQ127" s="95">
        <f t="shared" si="56"/>
        <v>512.50267247721195</v>
      </c>
    </row>
    <row r="128" spans="1:43" x14ac:dyDescent="0.2">
      <c r="A128" t="s">
        <v>117</v>
      </c>
      <c r="C128" s="132">
        <f>VLOOKUP(A128,Analysed!$B$8:$DD$406,2,FALSE)*1000000</f>
        <v>148102702.19953799</v>
      </c>
      <c r="D128" s="133">
        <f t="shared" si="57"/>
        <v>545.84981921878921</v>
      </c>
      <c r="E128" s="132">
        <f>VLOOKUP(A128,Analysed!$B$8:$DD$406,11,FALSE)*1000000</f>
        <v>145017150.821163</v>
      </c>
      <c r="F128" s="133">
        <f t="shared" si="58"/>
        <v>534.4776589741565</v>
      </c>
      <c r="H128" s="132">
        <f>VLOOKUP(A128,Analysed!$B$8:$DD$406,4,FALSE)*1000000</f>
        <v>70826.820855018013</v>
      </c>
      <c r="I128" s="104">
        <f>VLOOKUP(A128,Analysed!$B$8:$DD$406,5,FALSE)</f>
        <v>4.7822774198672902E-4</v>
      </c>
      <c r="J128" s="132">
        <f>VLOOKUP(A128,Analysed!$B$8:$DD$406,13,FALSE)*1000000</f>
        <v>-360464.76001800445</v>
      </c>
      <c r="K128" s="104">
        <f>VLOOKUP(A128,Analysed!$B$8:$DD$406,14,FALSE)</f>
        <v>-2.4856698533715794E-3</v>
      </c>
      <c r="L128" s="104"/>
      <c r="M128" s="9">
        <f>VLOOKUP(A128,Analysed!$B$8:$DD$406,56,FALSE)*1000000</f>
        <v>-2453031.5274699889</v>
      </c>
      <c r="N128" s="104">
        <f>VLOOKUP(A128,Analysed!$B$8:$DD$406,57,FALSE)</f>
        <v>-1.6563043692241566E-2</v>
      </c>
      <c r="O128" s="147">
        <f t="shared" si="46"/>
        <v>-9.0409344051229663</v>
      </c>
      <c r="P128" s="115">
        <f>VLOOKUP(A128,Analysed!$B$8:$DD$406,77,FALSE)*1000000</f>
        <v>-1033716.3776020191</v>
      </c>
      <c r="Q128" s="104">
        <f>VLOOKUP(A128,Analysed!$B$8:$DD$406,78,FALSE)</f>
        <v>-7.0346847941214147E-3</v>
      </c>
      <c r="R128" s="95">
        <f t="shared" si="47"/>
        <v>-3.8098825305519917</v>
      </c>
      <c r="S128" s="132">
        <f>VLOOKUP(A128,Analysed!$B$8:$DD$406,107,FALSE)</f>
        <v>271325</v>
      </c>
      <c r="AL128" s="95">
        <f t="shared" si="54"/>
        <v>534.4776589741565</v>
      </c>
      <c r="AO128" s="95">
        <f t="shared" si="55"/>
        <v>530.66777644360445</v>
      </c>
      <c r="AQ128" s="95">
        <f t="shared" si="56"/>
        <v>536.80888481366628</v>
      </c>
    </row>
    <row r="129" spans="1:43" x14ac:dyDescent="0.2">
      <c r="A129" t="s">
        <v>118</v>
      </c>
      <c r="C129" s="132">
        <f>VLOOKUP(A129,Analysed!$B$8:$DD$406,2,FALSE)*1000000</f>
        <v>183287374.88583699</v>
      </c>
      <c r="D129" s="133">
        <f t="shared" si="57"/>
        <v>574.16539760743865</v>
      </c>
      <c r="E129" s="132">
        <f>VLOOKUP(A129,Analysed!$B$8:$DD$406,11,FALSE)*1000000</f>
        <v>177370362.32835799</v>
      </c>
      <c r="F129" s="133">
        <f t="shared" si="58"/>
        <v>555.62978450353978</v>
      </c>
      <c r="H129" s="132">
        <f>VLOOKUP(A129,Analysed!$B$8:$DD$406,4,FALSE)*1000000</f>
        <v>917144.828956026</v>
      </c>
      <c r="I129" s="104">
        <f>VLOOKUP(A129,Analysed!$B$8:$DD$406,5,FALSE)</f>
        <v>5.0038625384169642E-3</v>
      </c>
      <c r="J129" s="132">
        <f>VLOOKUP(A129,Analysed!$B$8:$DD$406,13,FALSE)*1000000</f>
        <v>-240696.87273501471</v>
      </c>
      <c r="K129" s="104">
        <f>VLOOKUP(A129,Analysed!$B$8:$DD$406,14,FALSE)</f>
        <v>-1.3570298305498362E-3</v>
      </c>
      <c r="L129" s="104"/>
      <c r="M129" s="9">
        <f>VLOOKUP(A129,Analysed!$B$8:$DD$406,56,FALSE)*1000000</f>
        <v>-2727428.6609829799</v>
      </c>
      <c r="N129" s="104">
        <f>VLOOKUP(A129,Analysed!$B$8:$DD$406,57,FALSE)</f>
        <v>-1.4880613913979596E-2</v>
      </c>
      <c r="O129" s="147">
        <f t="shared" si="46"/>
        <v>-8.5439336045628771</v>
      </c>
      <c r="P129" s="115">
        <f>VLOOKUP(A129,Analysed!$B$8:$DD$406,77,FALSE)*1000000</f>
        <v>-1194080.5079780149</v>
      </c>
      <c r="Q129" s="104">
        <f>VLOOKUP(A129,Analysed!$B$8:$DD$406,78,FALSE)</f>
        <v>-6.6443889822929486E-3</v>
      </c>
      <c r="R129" s="95">
        <f t="shared" si="47"/>
        <v>-3.7405724756848322</v>
      </c>
      <c r="S129" s="132">
        <f>VLOOKUP(A129,Analysed!$B$8:$DD$406,107,FALSE)</f>
        <v>319224</v>
      </c>
      <c r="AL129" s="95">
        <f t="shared" si="54"/>
        <v>555.62978450353978</v>
      </c>
      <c r="AO129" s="95">
        <f t="shared" si="55"/>
        <v>551.88921202785491</v>
      </c>
      <c r="AQ129" s="95">
        <f t="shared" si="56"/>
        <v>565.62146400287577</v>
      </c>
    </row>
    <row r="130" spans="1:43" x14ac:dyDescent="0.2">
      <c r="A130" t="s">
        <v>119</v>
      </c>
      <c r="C130" s="132">
        <f>VLOOKUP(A130,Analysed!$B$8:$DD$406,2,FALSE)*1000000</f>
        <v>86376649.326460004</v>
      </c>
      <c r="D130" s="133">
        <f t="shared" si="57"/>
        <v>435.62307069420979</v>
      </c>
      <c r="E130" s="132">
        <f>VLOOKUP(A130,Analysed!$B$8:$DD$406,11,FALSE)*1000000</f>
        <v>84602671.155572996</v>
      </c>
      <c r="F130" s="133">
        <f t="shared" si="58"/>
        <v>426.67637243522137</v>
      </c>
      <c r="H130" s="132">
        <f>VLOOKUP(A130,Analysed!$B$8:$DD$406,4,FALSE)*1000000</f>
        <v>-327229.65936498839</v>
      </c>
      <c r="I130" s="104">
        <f>VLOOKUP(A130,Analysed!$B$8:$DD$406,5,FALSE)</f>
        <v>-3.7884041800258536E-3</v>
      </c>
      <c r="J130" s="132">
        <f>VLOOKUP(A130,Analysed!$B$8:$DD$406,13,FALSE)*1000000</f>
        <v>-310598.93201600632</v>
      </c>
      <c r="K130" s="104">
        <f>VLOOKUP(A130,Analysed!$B$8:$DD$406,14,FALSE)</f>
        <v>-3.6712662587787145E-3</v>
      </c>
      <c r="L130" s="104"/>
      <c r="M130" s="9">
        <f>VLOOKUP(A130,Analysed!$B$8:$DD$406,56,FALSE)*1000000</f>
        <v>-1707715.2293540081</v>
      </c>
      <c r="N130" s="104">
        <f>VLOOKUP(A130,Analysed!$B$8:$DD$406,57,FALSE)</f>
        <v>-1.9770565803029813E-2</v>
      </c>
      <c r="O130" s="147">
        <f t="shared" si="46"/>
        <v>-8.6125145844777826</v>
      </c>
      <c r="P130" s="115">
        <f>VLOOKUP(A130,Analysed!$B$8:$DD$406,77,FALSE)*1000000</f>
        <v>-680418.09606799576</v>
      </c>
      <c r="Q130" s="104">
        <f>VLOOKUP(A130,Analysed!$B$8:$DD$406,78,FALSE)</f>
        <v>-7.8956503925863373E-3</v>
      </c>
      <c r="R130" s="95">
        <f t="shared" si="47"/>
        <v>-3.4315503400089558</v>
      </c>
      <c r="S130" s="132">
        <f>VLOOKUP(A130,Analysed!$B$8:$DD$406,107,FALSE)</f>
        <v>198283</v>
      </c>
      <c r="AL130" s="95">
        <f t="shared" si="54"/>
        <v>426.67637243522137</v>
      </c>
      <c r="AO130" s="95">
        <f t="shared" si="55"/>
        <v>423.24482209521238</v>
      </c>
      <c r="AQ130" s="95">
        <f t="shared" si="56"/>
        <v>427.01055610973202</v>
      </c>
    </row>
    <row r="131" spans="1:43" x14ac:dyDescent="0.2">
      <c r="A131" t="s">
        <v>120</v>
      </c>
      <c r="C131" s="132">
        <f>VLOOKUP(A131,Analysed!$B$8:$DD$406,2,FALSE)*1000000</f>
        <v>80579783.664565995</v>
      </c>
      <c r="D131" s="133">
        <f t="shared" si="57"/>
        <v>312.85222629070716</v>
      </c>
      <c r="E131" s="132">
        <f>VLOOKUP(A131,Analysed!$B$8:$DD$406,11,FALSE)*1000000</f>
        <v>78280105.595486999</v>
      </c>
      <c r="F131" s="133">
        <f t="shared" si="58"/>
        <v>303.92369147782887</v>
      </c>
      <c r="H131" s="132">
        <f>VLOOKUP(A131,Analysed!$B$8:$DD$406,4,FALSE)*1000000</f>
        <v>-1892930.0301789879</v>
      </c>
      <c r="I131" s="104">
        <f>VLOOKUP(A131,Analysed!$B$8:$DD$406,5,FALSE)</f>
        <v>-2.3491376423381755E-2</v>
      </c>
      <c r="J131" s="132">
        <f>VLOOKUP(A131,Analysed!$B$8:$DD$406,13,FALSE)*1000000</f>
        <v>-733747.96376199927</v>
      </c>
      <c r="K131" s="104">
        <f>VLOOKUP(A131,Analysed!$B$8:$DD$406,14,FALSE)</f>
        <v>-9.3733645117144715E-3</v>
      </c>
      <c r="L131" s="104"/>
      <c r="M131" s="9">
        <f>VLOOKUP(A131,Analysed!$B$8:$DD$406,56,FALSE)*1000000</f>
        <v>-1488751.6615589932</v>
      </c>
      <c r="N131" s="104">
        <f>VLOOKUP(A131,Analysed!$B$8:$DD$406,57,FALSE)</f>
        <v>-1.8475498367634041E-2</v>
      </c>
      <c r="O131" s="147">
        <f t="shared" si="46"/>
        <v>-5.7801007961446356</v>
      </c>
      <c r="P131" s="115">
        <f>VLOOKUP(A131,Analysed!$B$8:$DD$406,77,FALSE)*1000000</f>
        <v>-609866.80016699783</v>
      </c>
      <c r="Q131" s="104">
        <f>VLOOKUP(A131,Analysed!$B$8:$DD$406,78,FALSE)</f>
        <v>-7.553168091416769E-3</v>
      </c>
      <c r="R131" s="95">
        <f t="shared" si="47"/>
        <v>-2.3678170565371763</v>
      </c>
      <c r="S131" s="132">
        <f>VLOOKUP(A131,Analysed!$B$8:$DD$406,107,FALSE)</f>
        <v>257565</v>
      </c>
      <c r="AL131" s="95">
        <f t="shared" si="54"/>
        <v>303.92369147782887</v>
      </c>
      <c r="AO131" s="95">
        <f t="shared" si="55"/>
        <v>301.55587442129172</v>
      </c>
      <c r="AQ131" s="95">
        <f t="shared" si="56"/>
        <v>307.0721254945625</v>
      </c>
    </row>
    <row r="132" spans="1:43" x14ac:dyDescent="0.2">
      <c r="A132" t="s">
        <v>121</v>
      </c>
      <c r="C132" s="132">
        <f>VLOOKUP(A132,Analysed!$B$8:$DD$406,2,FALSE)*1000000</f>
        <v>82455991.926570997</v>
      </c>
      <c r="D132" s="133">
        <f t="shared" si="57"/>
        <v>582.40270044689532</v>
      </c>
      <c r="E132" s="132">
        <f>VLOOKUP(A132,Analysed!$B$8:$DD$406,11,FALSE)*1000000</f>
        <v>80409924.974752992</v>
      </c>
      <c r="F132" s="133">
        <f t="shared" si="58"/>
        <v>567.9509318101766</v>
      </c>
      <c r="H132" s="132">
        <f>VLOOKUP(A132,Analysed!$B$8:$DD$406,4,FALSE)*1000000</f>
        <v>-58886.486515007164</v>
      </c>
      <c r="I132" s="104">
        <f>VLOOKUP(A132,Analysed!$B$8:$DD$406,5,FALSE)</f>
        <v>-7.1415654750047711E-4</v>
      </c>
      <c r="J132" s="132">
        <f>VLOOKUP(A132,Analysed!$B$8:$DD$406,13,FALSE)*1000000</f>
        <v>-230830.27407399469</v>
      </c>
      <c r="K132" s="104">
        <f>VLOOKUP(A132,Analysed!$B$8:$DD$406,14,FALSE)</f>
        <v>-2.8706689397667079E-3</v>
      </c>
      <c r="L132" s="104"/>
      <c r="M132" s="9">
        <f>VLOOKUP(A132,Analysed!$B$8:$DD$406,56,FALSE)*1000000</f>
        <v>-1108022.7073009894</v>
      </c>
      <c r="N132" s="104">
        <f>VLOOKUP(A132,Analysed!$B$8:$DD$406,57,FALSE)</f>
        <v>-1.343774638340061E-2</v>
      </c>
      <c r="O132" s="147">
        <f t="shared" si="46"/>
        <v>-7.8261797816130176</v>
      </c>
      <c r="P132" s="115">
        <f>VLOOKUP(A132,Analysed!$B$8:$DD$406,77,FALSE)*1000000</f>
        <v>-503563.01158500114</v>
      </c>
      <c r="Q132" s="104">
        <f>VLOOKUP(A132,Analysed!$B$8:$DD$406,78,FALSE)</f>
        <v>-6.1663756943276396E-3</v>
      </c>
      <c r="R132" s="95">
        <f t="shared" si="47"/>
        <v>-3.5567634436251221</v>
      </c>
      <c r="S132" s="132">
        <f>VLOOKUP(A132,Analysed!$B$8:$DD$406,107,FALSE)</f>
        <v>141579</v>
      </c>
      <c r="AL132" s="95">
        <f t="shared" ref="AL132:AL155" si="59">F132+Z132</f>
        <v>567.9509318101766</v>
      </c>
      <c r="AO132" s="95">
        <f t="shared" si="55"/>
        <v>564.39416836655153</v>
      </c>
      <c r="AQ132" s="95">
        <f t="shared" ref="AQ132:AQ155" si="60">((C132+M132)/S132)</f>
        <v>574.57652066528237</v>
      </c>
    </row>
    <row r="133" spans="1:43" x14ac:dyDescent="0.2">
      <c r="A133" t="s">
        <v>122</v>
      </c>
      <c r="C133" s="132">
        <f>VLOOKUP(A133,Analysed!$B$8:$DD$406,2,FALSE)*1000000</f>
        <v>86869478.184774995</v>
      </c>
      <c r="D133" s="133">
        <f t="shared" si="57"/>
        <v>352.90846824850803</v>
      </c>
      <c r="E133" s="132">
        <f>VLOOKUP(A133,Analysed!$B$8:$DD$406,11,FALSE)*1000000</f>
        <v>81605412.92236501</v>
      </c>
      <c r="F133" s="133">
        <f t="shared" si="58"/>
        <v>331.52312960786588</v>
      </c>
      <c r="H133" s="132">
        <f>VLOOKUP(A133,Analysed!$B$8:$DD$406,4,FALSE)*1000000</f>
        <v>-1092969.3771879983</v>
      </c>
      <c r="I133" s="104">
        <f>VLOOKUP(A133,Analysed!$B$8:$DD$406,5,FALSE)</f>
        <v>-1.2581742172586867E-2</v>
      </c>
      <c r="J133" s="132">
        <f>VLOOKUP(A133,Analysed!$B$8:$DD$406,13,FALSE)*1000000</f>
        <v>-560032.57123299479</v>
      </c>
      <c r="K133" s="104">
        <f>VLOOKUP(A133,Analysed!$B$8:$DD$406,14,FALSE)</f>
        <v>-6.8626890199768925E-3</v>
      </c>
      <c r="L133" s="104"/>
      <c r="M133" s="9">
        <f>VLOOKUP(A133,Analysed!$B$8:$DD$406,56,FALSE)*1000000</f>
        <v>-15294.54110398376</v>
      </c>
      <c r="N133" s="104">
        <f>VLOOKUP(A133,Analysed!$B$8:$DD$406,57,FALSE)</f>
        <v>-1.760634623757223E-4</v>
      </c>
      <c r="O133" s="147">
        <f t="shared" si="46"/>
        <v>-6.2134286821544975E-2</v>
      </c>
      <c r="P133" s="115">
        <f>VLOOKUP(A133,Analysed!$B$8:$DD$406,77,FALSE)*1000000</f>
        <v>-213786.70645000853</v>
      </c>
      <c r="Q133" s="104">
        <f>VLOOKUP(A133,Analysed!$B$8:$DD$406,78,FALSE)</f>
        <v>-2.5475642013917843E-3</v>
      </c>
      <c r="R133" s="95">
        <f t="shared" si="47"/>
        <v>-0.86851148046137372</v>
      </c>
      <c r="S133" s="132">
        <f>VLOOKUP(A133,Analysed!$B$8:$DD$406,107,FALSE)</f>
        <v>246153</v>
      </c>
      <c r="AL133" s="95">
        <f t="shared" si="59"/>
        <v>331.52312960786588</v>
      </c>
      <c r="AO133" s="95">
        <f t="shared" si="55"/>
        <v>330.65461812740449</v>
      </c>
      <c r="AQ133" s="95">
        <f t="shared" si="60"/>
        <v>352.84633396168647</v>
      </c>
    </row>
    <row r="134" spans="1:43" x14ac:dyDescent="0.2">
      <c r="A134" t="s">
        <v>123</v>
      </c>
      <c r="C134" s="132">
        <f>VLOOKUP(A134,Analysed!$B$8:$DD$406,2,FALSE)*1000000</f>
        <v>68227367.258089006</v>
      </c>
      <c r="D134" s="133">
        <f t="shared" si="57"/>
        <v>432.07036539053757</v>
      </c>
      <c r="E134" s="132">
        <f>VLOOKUP(A134,Analysed!$B$8:$DD$406,11,FALSE)*1000000</f>
        <v>67731795.186416</v>
      </c>
      <c r="F134" s="133">
        <f t="shared" si="58"/>
        <v>428.93200589213973</v>
      </c>
      <c r="H134" s="132">
        <f>VLOOKUP(A134,Analysed!$B$8:$DD$406,4,FALSE)*1000000</f>
        <v>161343.34070299871</v>
      </c>
      <c r="I134" s="104">
        <f>VLOOKUP(A134,Analysed!$B$8:$DD$406,5,FALSE)</f>
        <v>2.3647891921825537E-3</v>
      </c>
      <c r="J134" s="132">
        <f>VLOOKUP(A134,Analysed!$B$8:$DD$406,13,FALSE)*1000000</f>
        <v>-123348.49408000536</v>
      </c>
      <c r="K134" s="104">
        <f>VLOOKUP(A134,Analysed!$B$8:$DD$406,14,FALSE)</f>
        <v>-1.8211313274735649E-3</v>
      </c>
      <c r="L134" s="104"/>
      <c r="M134" s="9">
        <f>VLOOKUP(A134,Analysed!$B$8:$DD$406,56,FALSE)*1000000</f>
        <v>-739660.09574199631</v>
      </c>
      <c r="N134" s="104">
        <f>VLOOKUP(A134,Analysed!$B$8:$DD$406,57,FALSE)</f>
        <v>-1.0841105636452689E-2</v>
      </c>
      <c r="O134" s="147">
        <f t="shared" ref="O134:O197" si="61">M134/S134</f>
        <v>-4.6841204735795294</v>
      </c>
      <c r="P134" s="115">
        <f>VLOOKUP(A134,Analysed!$B$8:$DD$406,77,FALSE)*1000000</f>
        <v>-368176.65817599732</v>
      </c>
      <c r="Q134" s="104">
        <f>VLOOKUP(A134,Analysed!$B$8:$DD$406,78,FALSE)</f>
        <v>-5.3191573548459353E-3</v>
      </c>
      <c r="R134" s="95">
        <f t="shared" ref="R134:R197" si="62">(P134)/S134</f>
        <v>-2.3315896482508633</v>
      </c>
      <c r="S134" s="132">
        <f>VLOOKUP(A134,Analysed!$B$8:$DD$406,107,FALSE)</f>
        <v>157908</v>
      </c>
      <c r="AL134" s="95">
        <f t="shared" si="59"/>
        <v>428.93200589213973</v>
      </c>
      <c r="AO134" s="95">
        <f t="shared" si="55"/>
        <v>426.60041624388884</v>
      </c>
      <c r="AQ134" s="95">
        <f t="shared" si="60"/>
        <v>427.38624491695799</v>
      </c>
    </row>
    <row r="135" spans="1:43" x14ac:dyDescent="0.2">
      <c r="A135" t="s">
        <v>126</v>
      </c>
      <c r="C135" s="132">
        <f>VLOOKUP(A135,Analysed!$B$8:$DD$406,2,FALSE)*1000000</f>
        <v>170753397.667216</v>
      </c>
      <c r="D135" s="133">
        <f t="shared" si="57"/>
        <v>543.40086645562019</v>
      </c>
      <c r="E135" s="132">
        <f>VLOOKUP(A135,Analysed!$B$8:$DD$406,11,FALSE)*1000000</f>
        <v>170551630.80960897</v>
      </c>
      <c r="F135" s="133">
        <f t="shared" si="58"/>
        <v>542.75876921630572</v>
      </c>
      <c r="H135" s="132">
        <f>VLOOKUP(A135,Analysed!$B$8:$DD$406,4,FALSE)*1000000</f>
        <v>1916005.4974289834</v>
      </c>
      <c r="I135" s="104">
        <f>VLOOKUP(A135,Analysed!$B$8:$DD$406,5,FALSE)</f>
        <v>1.1220892372303577E-2</v>
      </c>
      <c r="J135" s="132">
        <f>VLOOKUP(A135,Analysed!$B$8:$DD$406,13,FALSE)*1000000</f>
        <v>118965.63027701745</v>
      </c>
      <c r="K135" s="104">
        <f>VLOOKUP(A135,Analysed!$B$8:$DD$406,14,FALSE)</f>
        <v>6.9753440475642085E-4</v>
      </c>
      <c r="L135" s="104"/>
      <c r="M135" s="9">
        <f>VLOOKUP(A135,Analysed!$B$8:$DD$406,56,FALSE)*1000000</f>
        <v>-2834747.2854030114</v>
      </c>
      <c r="N135" s="104">
        <f>VLOOKUP(A135,Analysed!$B$8:$DD$406,57,FALSE)</f>
        <v>-1.6601410713523227E-2</v>
      </c>
      <c r="O135" s="147">
        <f t="shared" si="61"/>
        <v>-9.0212209661141376</v>
      </c>
      <c r="P135" s="115">
        <f>VLOOKUP(A135,Analysed!$B$8:$DD$406,77,FALSE)*1000000</f>
        <v>-631766.63144696481</v>
      </c>
      <c r="Q135" s="104">
        <f>VLOOKUP(A135,Analysed!$B$8:$DD$406,78,FALSE)</f>
        <v>-3.6505153617240171E-3</v>
      </c>
      <c r="R135" s="95">
        <f t="shared" si="62"/>
        <v>-2.0105165672609155</v>
      </c>
      <c r="S135" s="132">
        <f>VLOOKUP(A135,Analysed!$B$8:$DD$406,107,FALSE)</f>
        <v>314231</v>
      </c>
      <c r="AL135" s="95">
        <f t="shared" si="59"/>
        <v>542.75876921630572</v>
      </c>
      <c r="AO135" s="95">
        <f t="shared" si="55"/>
        <v>540.74825264904484</v>
      </c>
      <c r="AQ135" s="95">
        <f t="shared" si="60"/>
        <v>534.37964548950606</v>
      </c>
    </row>
    <row r="136" spans="1:43" x14ac:dyDescent="0.2">
      <c r="A136" t="s">
        <v>127</v>
      </c>
      <c r="C136" s="132">
        <f>VLOOKUP(A136,Analysed!$B$8:$DD$406,2,FALSE)*1000000</f>
        <v>74998659.878226995</v>
      </c>
      <c r="D136" s="133">
        <f t="shared" si="57"/>
        <v>424.47906928882634</v>
      </c>
      <c r="E136" s="132">
        <f>VLOOKUP(A136,Analysed!$B$8:$DD$406,11,FALSE)*1000000</f>
        <v>72549791.835959017</v>
      </c>
      <c r="F136" s="133">
        <f t="shared" si="58"/>
        <v>410.61891193293684</v>
      </c>
      <c r="H136" s="132">
        <f>VLOOKUP(A136,Analysed!$B$8:$DD$406,4,FALSE)*1000000</f>
        <v>-134886.84306798858</v>
      </c>
      <c r="I136" s="104">
        <f>VLOOKUP(A136,Analysed!$B$8:$DD$406,5,FALSE)</f>
        <v>-1.798523377444346E-3</v>
      </c>
      <c r="J136" s="132">
        <f>VLOOKUP(A136,Analysed!$B$8:$DD$406,13,FALSE)*1000000</f>
        <v>-239905.16479101131</v>
      </c>
      <c r="K136" s="104">
        <f>VLOOKUP(A136,Analysed!$B$8:$DD$406,14,FALSE)</f>
        <v>-3.3067657221326897E-3</v>
      </c>
      <c r="L136" s="104"/>
      <c r="M136" s="9">
        <f>VLOOKUP(A136,Analysed!$B$8:$DD$406,56,FALSE)*1000000</f>
        <v>-290658.33203300426</v>
      </c>
      <c r="N136" s="104">
        <f>VLOOKUP(A136,Analysed!$B$8:$DD$406,57,FALSE)</f>
        <v>-3.8755136759101722E-3</v>
      </c>
      <c r="O136" s="147">
        <f t="shared" si="61"/>
        <v>-1.6450744381664681</v>
      </c>
      <c r="P136" s="115">
        <f>VLOOKUP(A136,Analysed!$B$8:$DD$406,77,FALSE)*1000000</f>
        <v>-259423.38034501232</v>
      </c>
      <c r="Q136" s="104">
        <f>VLOOKUP(A136,Analysed!$B$8:$DD$406,78,FALSE)</f>
        <v>-3.501793818080147E-3</v>
      </c>
      <c r="R136" s="95">
        <f t="shared" si="62"/>
        <v>-1.4682901697098341</v>
      </c>
      <c r="S136" s="132">
        <f>VLOOKUP(A136,Analysed!$B$8:$DD$406,107,FALSE)</f>
        <v>176684</v>
      </c>
      <c r="AL136" s="95">
        <f t="shared" si="59"/>
        <v>410.61891193293684</v>
      </c>
      <c r="AO136" s="95">
        <f t="shared" si="55"/>
        <v>409.15062176322698</v>
      </c>
      <c r="AQ136" s="95">
        <f t="shared" si="60"/>
        <v>422.83399485065985</v>
      </c>
    </row>
    <row r="137" spans="1:43" x14ac:dyDescent="0.2">
      <c r="A137" t="s">
        <v>128</v>
      </c>
      <c r="C137" s="132">
        <f>VLOOKUP(A137,Analysed!$B$8:$DD$406,2,FALSE)*1000000</f>
        <v>112406558.60620899</v>
      </c>
      <c r="D137" s="133">
        <f t="shared" si="57"/>
        <v>423.64174439087714</v>
      </c>
      <c r="E137" s="132">
        <f>VLOOKUP(A137,Analysed!$B$8:$DD$406,11,FALSE)*1000000</f>
        <v>105190892.87149601</v>
      </c>
      <c r="F137" s="133">
        <f t="shared" si="58"/>
        <v>396.4470926134457</v>
      </c>
      <c r="H137" s="132">
        <f>VLOOKUP(A137,Analysed!$B$8:$DD$406,4,FALSE)*1000000</f>
        <v>866599.02857600455</v>
      </c>
      <c r="I137" s="104">
        <f>VLOOKUP(A137,Analysed!$B$8:$DD$406,5,FALSE)</f>
        <v>7.7095059160376816E-3</v>
      </c>
      <c r="J137" s="132">
        <f>VLOOKUP(A137,Analysed!$B$8:$DD$406,13,FALSE)*1000000</f>
        <v>-103239.54391500933</v>
      </c>
      <c r="K137" s="104">
        <f>VLOOKUP(A137,Analysed!$B$8:$DD$406,14,FALSE)</f>
        <v>-9.8144944963181845E-4</v>
      </c>
      <c r="L137" s="104"/>
      <c r="M137" s="9">
        <f>VLOOKUP(A137,Analysed!$B$8:$DD$406,56,FALSE)*1000000</f>
        <v>-2193453.9828449856</v>
      </c>
      <c r="N137" s="104">
        <f>VLOOKUP(A137,Analysed!$B$8:$DD$406,57,FALSE)</f>
        <v>-1.9513576521181977E-2</v>
      </c>
      <c r="O137" s="147">
        <f t="shared" si="61"/>
        <v>-8.2667655967383968</v>
      </c>
      <c r="P137" s="115">
        <f>VLOOKUP(A137,Analysed!$B$8:$DD$406,77,FALSE)*1000000</f>
        <v>-882546.76062200591</v>
      </c>
      <c r="Q137" s="104">
        <f>VLOOKUP(A137,Analysed!$B$8:$DD$406,78,FALSE)</f>
        <v>-8.2029506162633239E-3</v>
      </c>
      <c r="R137" s="95">
        <f t="shared" si="62"/>
        <v>-3.3261729014073054</v>
      </c>
      <c r="S137" s="132">
        <f>VLOOKUP(A137,Analysed!$B$8:$DD$406,107,FALSE)</f>
        <v>265334</v>
      </c>
      <c r="AL137" s="95">
        <f t="shared" si="59"/>
        <v>396.4470926134457</v>
      </c>
      <c r="AO137" s="95">
        <f t="shared" si="55"/>
        <v>393.12091971203841</v>
      </c>
      <c r="AQ137" s="95">
        <f t="shared" si="60"/>
        <v>415.37497879413877</v>
      </c>
    </row>
    <row r="138" spans="1:43" x14ac:dyDescent="0.2">
      <c r="A138" t="s">
        <v>129</v>
      </c>
      <c r="C138" s="132">
        <f>VLOOKUP(A138,Analysed!$B$8:$DD$406,2,FALSE)*1000000</f>
        <v>30526215.478101</v>
      </c>
      <c r="D138" s="133">
        <f t="shared" si="57"/>
        <v>213.25529172093138</v>
      </c>
      <c r="E138" s="132">
        <f>VLOOKUP(A138,Analysed!$B$8:$DD$406,11,FALSE)*1000000</f>
        <v>28175028.720028002</v>
      </c>
      <c r="F138" s="133">
        <f t="shared" si="58"/>
        <v>196.8299664675292</v>
      </c>
      <c r="H138" s="132">
        <f>VLOOKUP(A138,Analysed!$B$8:$DD$406,4,FALSE)*1000000</f>
        <v>-1159110.4046670005</v>
      </c>
      <c r="I138" s="104">
        <f>VLOOKUP(A138,Analysed!$B$8:$DD$406,5,FALSE)</f>
        <v>-3.7970982858930774E-2</v>
      </c>
      <c r="J138" s="132">
        <f>VLOOKUP(A138,Analysed!$B$8:$DD$406,13,FALSE)*1000000</f>
        <v>-414145.44824300491</v>
      </c>
      <c r="K138" s="104">
        <f>VLOOKUP(A138,Analysed!$B$8:$DD$406,14,FALSE)</f>
        <v>-1.4699024883286555E-2</v>
      </c>
      <c r="L138" s="104"/>
      <c r="M138" s="9">
        <f>VLOOKUP(A138,Analysed!$B$8:$DD$406,56,FALSE)*1000000</f>
        <v>-1070783.049515004</v>
      </c>
      <c r="N138" s="104">
        <f>VLOOKUP(A138,Analysed!$B$8:$DD$406,57,FALSE)</f>
        <v>-3.5077491026791911E-2</v>
      </c>
      <c r="O138" s="147">
        <f t="shared" si="61"/>
        <v>-7.4804605817568603</v>
      </c>
      <c r="P138" s="115">
        <f>VLOOKUP(A138,Analysed!$B$8:$DD$406,77,FALSE)*1000000</f>
        <v>-374277.64266500319</v>
      </c>
      <c r="Q138" s="104">
        <f>VLOOKUP(A138,Analysed!$B$8:$DD$406,78,FALSE)</f>
        <v>-1.2495123628264059E-2</v>
      </c>
      <c r="R138" s="95">
        <f t="shared" si="62"/>
        <v>-2.6146931947200245</v>
      </c>
      <c r="S138" s="132">
        <f>VLOOKUP(A138,Analysed!$B$8:$DD$406,107,FALSE)</f>
        <v>143144</v>
      </c>
      <c r="AL138" s="95">
        <f t="shared" si="59"/>
        <v>196.8299664675292</v>
      </c>
      <c r="AO138" s="95">
        <f t="shared" si="55"/>
        <v>194.21527327280918</v>
      </c>
      <c r="AQ138" s="95">
        <f t="shared" si="60"/>
        <v>205.77483113917449</v>
      </c>
    </row>
    <row r="139" spans="1:43" x14ac:dyDescent="0.2">
      <c r="A139" t="s">
        <v>130</v>
      </c>
      <c r="C139" s="132">
        <f>VLOOKUP(A139,Analysed!$B$8:$DD$406,2,FALSE)*1000000</f>
        <v>87552560.915665001</v>
      </c>
      <c r="D139" s="133">
        <f t="shared" si="57"/>
        <v>416.87328430195407</v>
      </c>
      <c r="E139" s="132">
        <f>VLOOKUP(A139,Analysed!$B$8:$DD$406,11,FALSE)*1000000</f>
        <v>84426986.439926997</v>
      </c>
      <c r="F139" s="133">
        <f t="shared" si="58"/>
        <v>401.99115540241974</v>
      </c>
      <c r="H139" s="132">
        <f>VLOOKUP(A139,Analysed!$B$8:$DD$406,4,FALSE)*1000000</f>
        <v>-1166441.9261660015</v>
      </c>
      <c r="I139" s="104">
        <f>VLOOKUP(A139,Analysed!$B$8:$DD$406,5,FALSE)</f>
        <v>-1.3322761938278157E-2</v>
      </c>
      <c r="J139" s="132">
        <f>VLOOKUP(A139,Analysed!$B$8:$DD$406,13,FALSE)*1000000</f>
        <v>-558223.40266098536</v>
      </c>
      <c r="K139" s="104">
        <f>VLOOKUP(A139,Analysed!$B$8:$DD$406,14,FALSE)</f>
        <v>-6.6119072372455524E-3</v>
      </c>
      <c r="L139" s="104"/>
      <c r="M139" s="9">
        <f>VLOOKUP(A139,Analysed!$B$8:$DD$406,56,FALSE)*1000000</f>
        <v>-2117289.8758700001</v>
      </c>
      <c r="N139" s="104">
        <f>VLOOKUP(A139,Analysed!$B$8:$DD$406,57,FALSE)</f>
        <v>-2.4183071902482436E-2</v>
      </c>
      <c r="O139" s="147">
        <f t="shared" si="61"/>
        <v>-10.081276608498158</v>
      </c>
      <c r="P139" s="115">
        <f>VLOOKUP(A139,Analysed!$B$8:$DD$406,77,FALSE)*1000000</f>
        <v>-800623.23138800194</v>
      </c>
      <c r="Q139" s="104">
        <f>VLOOKUP(A139,Analysed!$B$8:$DD$406,78,FALSE)</f>
        <v>-9.2935549684713299E-3</v>
      </c>
      <c r="R139" s="95">
        <f t="shared" si="62"/>
        <v>-3.8120922159964286</v>
      </c>
      <c r="S139" s="132">
        <f>VLOOKUP(A139,Analysed!$B$8:$DD$406,107,FALSE)</f>
        <v>210022</v>
      </c>
      <c r="AL139" s="95">
        <f t="shared" si="59"/>
        <v>401.99115540241974</v>
      </c>
      <c r="AO139" s="95">
        <f t="shared" si="55"/>
        <v>398.17906318642332</v>
      </c>
      <c r="AQ139" s="95">
        <f t="shared" si="60"/>
        <v>406.7920076934559</v>
      </c>
    </row>
    <row r="140" spans="1:43" x14ac:dyDescent="0.2">
      <c r="A140" t="s">
        <v>131</v>
      </c>
      <c r="C140" s="132">
        <f>VLOOKUP(A140,Analysed!$B$8:$DD$406,2,FALSE)*1000000</f>
        <v>49719158.752282001</v>
      </c>
      <c r="D140" s="133">
        <f t="shared" si="57"/>
        <v>318.35338817924651</v>
      </c>
      <c r="E140" s="132">
        <f>VLOOKUP(A140,Analysed!$B$8:$DD$406,11,FALSE)*1000000</f>
        <v>50266115.731337994</v>
      </c>
      <c r="F140" s="133">
        <f t="shared" si="58"/>
        <v>321.85557147921571</v>
      </c>
      <c r="H140" s="132">
        <f>VLOOKUP(A140,Analysed!$B$8:$DD$406,4,FALSE)*1000000</f>
        <v>-1381301.7950309999</v>
      </c>
      <c r="I140" s="104">
        <f>VLOOKUP(A140,Analysed!$B$8:$DD$406,5,FALSE)</f>
        <v>-2.7782082997685496E-2</v>
      </c>
      <c r="J140" s="132">
        <f>VLOOKUP(A140,Analysed!$B$8:$DD$406,13,FALSE)*1000000</f>
        <v>-166444.09182599417</v>
      </c>
      <c r="K140" s="104">
        <f>VLOOKUP(A140,Analysed!$B$8:$DD$406,14,FALSE)</f>
        <v>-3.3112582781530896E-3</v>
      </c>
      <c r="L140" s="104"/>
      <c r="M140" s="9">
        <f>VLOOKUP(A140,Analysed!$B$8:$DD$406,56,FALSE)*1000000</f>
        <v>-1418804.4584089995</v>
      </c>
      <c r="N140" s="104">
        <f>VLOOKUP(A140,Analysed!$B$8:$DD$406,57,FALSE)</f>
        <v>-2.8536372980041209E-2</v>
      </c>
      <c r="O140" s="147">
        <f t="shared" si="61"/>
        <v>-9.0846510245428203</v>
      </c>
      <c r="P140" s="115">
        <f>VLOOKUP(A140,Analysed!$B$8:$DD$406,77,FALSE)*1000000</f>
        <v>-166444.09182599417</v>
      </c>
      <c r="Q140" s="104">
        <f>VLOOKUP(A140,Analysed!$B$8:$DD$406,78,FALSE)</f>
        <v>-3.2016610966204215E-3</v>
      </c>
      <c r="R140" s="95">
        <f t="shared" si="62"/>
        <v>-1.0657469254302465</v>
      </c>
      <c r="S140" s="132">
        <f>VLOOKUP(A140,Analysed!$B$8:$DD$406,107,FALSE)</f>
        <v>156176</v>
      </c>
      <c r="AL140" s="95">
        <f t="shared" si="59"/>
        <v>321.85557147921571</v>
      </c>
      <c r="AO140" s="95">
        <f t="shared" si="55"/>
        <v>320.78982455378548</v>
      </c>
      <c r="AQ140" s="95">
        <f t="shared" si="60"/>
        <v>309.26873715470367</v>
      </c>
    </row>
    <row r="141" spans="1:43" x14ac:dyDescent="0.2">
      <c r="A141" t="s">
        <v>134</v>
      </c>
      <c r="C141" s="132">
        <f>VLOOKUP(A141,Analysed!$B$8:$DD$406,2,FALSE)*1000000</f>
        <v>52275564.130028002</v>
      </c>
      <c r="D141" s="133">
        <f t="shared" si="57"/>
        <v>398.75484664048759</v>
      </c>
      <c r="E141" s="132">
        <f>VLOOKUP(A141,Analysed!$B$8:$DD$406,11,FALSE)*1000000</f>
        <v>52123103.644915998</v>
      </c>
      <c r="F141" s="133">
        <f t="shared" si="58"/>
        <v>397.59188726603963</v>
      </c>
      <c r="H141" s="132">
        <f>VLOOKUP(A141,Analysed!$B$8:$DD$406,4,FALSE)*1000000</f>
        <v>-1904950.7583200054</v>
      </c>
      <c r="I141" s="104">
        <f>VLOOKUP(A141,Analysed!$B$8:$DD$406,5,FALSE)</f>
        <v>-3.6440558605579321E-2</v>
      </c>
      <c r="J141" s="132">
        <f>VLOOKUP(A141,Analysed!$B$8:$DD$406,13,FALSE)*1000000</f>
        <v>-230570.18472399449</v>
      </c>
      <c r="K141" s="104">
        <f>VLOOKUP(A141,Analysed!$B$8:$DD$406,14,FALSE)</f>
        <v>-4.4235697531507974E-3</v>
      </c>
      <c r="L141" s="104"/>
      <c r="M141" s="9">
        <f>VLOOKUP(A141,Analysed!$B$8:$DD$406,56,FALSE)*1000000</f>
        <v>-1162548.3931120045</v>
      </c>
      <c r="N141" s="104">
        <f>VLOOKUP(A141,Analysed!$B$8:$DD$406,57,FALSE)</f>
        <v>-2.2238849306730219E-2</v>
      </c>
      <c r="O141" s="147">
        <f t="shared" si="61"/>
        <v>-8.8678489447661235</v>
      </c>
      <c r="P141" s="115">
        <f>VLOOKUP(A141,Analysed!$B$8:$DD$406,77,FALSE)*1000000</f>
        <v>-230570.18472399449</v>
      </c>
      <c r="Q141" s="104">
        <f>VLOOKUP(A141,Analysed!$B$8:$DD$406,78,FALSE)</f>
        <v>-4.3243040952663792E-3</v>
      </c>
      <c r="R141" s="95">
        <f t="shared" si="62"/>
        <v>-1.7587754466081946</v>
      </c>
      <c r="S141" s="132">
        <f>VLOOKUP(A141,Analysed!$B$8:$DD$406,107,FALSE)</f>
        <v>131097</v>
      </c>
      <c r="AL141" s="95">
        <f t="shared" si="59"/>
        <v>397.59188726603963</v>
      </c>
      <c r="AO141" s="95">
        <f t="shared" si="55"/>
        <v>395.83311181943145</v>
      </c>
      <c r="AQ141" s="95">
        <f t="shared" si="60"/>
        <v>389.88699769572145</v>
      </c>
    </row>
    <row r="142" spans="1:43" x14ac:dyDescent="0.2">
      <c r="A142" t="s">
        <v>135</v>
      </c>
      <c r="C142" s="132">
        <f>VLOOKUP(A142,Analysed!$B$8:$DD$406,2,FALSE)*1000000</f>
        <v>59003689.140940003</v>
      </c>
      <c r="D142" s="133">
        <f t="shared" si="57"/>
        <v>217.18563109071903</v>
      </c>
      <c r="E142" s="132">
        <f>VLOOKUP(A142,Analysed!$B$8:$DD$406,11,FALSE)*1000000</f>
        <v>56109036.263975993</v>
      </c>
      <c r="F142" s="133">
        <f t="shared" si="58"/>
        <v>206.53075474272839</v>
      </c>
      <c r="H142" s="132">
        <f>VLOOKUP(A142,Analysed!$B$8:$DD$406,4,FALSE)*1000000</f>
        <v>130580.34020500031</v>
      </c>
      <c r="I142" s="104">
        <f>VLOOKUP(A142,Analysed!$B$8:$DD$406,5,FALSE)</f>
        <v>2.2130877256350484E-3</v>
      </c>
      <c r="J142" s="132">
        <f>VLOOKUP(A142,Analysed!$B$8:$DD$406,13,FALSE)*1000000</f>
        <v>-136723.7647699966</v>
      </c>
      <c r="K142" s="104">
        <f>VLOOKUP(A142,Analysed!$B$8:$DD$406,14,FALSE)</f>
        <v>-2.4367512592223606E-3</v>
      </c>
      <c r="L142" s="104"/>
      <c r="M142" s="9">
        <f>VLOOKUP(A142,Analysed!$B$8:$DD$406,56,FALSE)*1000000</f>
        <v>-167064.88766800475</v>
      </c>
      <c r="N142" s="104">
        <f>VLOOKUP(A142,Analysed!$B$8:$DD$406,57,FALSE)</f>
        <v>-2.8314312223587041E-3</v>
      </c>
      <c r="O142" s="147">
        <f t="shared" si="61"/>
        <v>-0.61494617691794118</v>
      </c>
      <c r="P142" s="115">
        <f>VLOOKUP(A142,Analysed!$B$8:$DD$406,77,FALSE)*1000000</f>
        <v>-190217.92881400045</v>
      </c>
      <c r="Q142" s="104">
        <f>VLOOKUP(A142,Analysed!$B$8:$DD$406,78,FALSE)</f>
        <v>-3.2276062939515637E-3</v>
      </c>
      <c r="R142" s="95">
        <f t="shared" si="62"/>
        <v>-0.70016979473192298</v>
      </c>
      <c r="S142" s="132">
        <f>VLOOKUP(A142,Analysed!$B$8:$DD$406,107,FALSE)</f>
        <v>271674</v>
      </c>
      <c r="AL142" s="95">
        <f t="shared" si="59"/>
        <v>206.53075474272839</v>
      </c>
      <c r="AO142" s="95">
        <f t="shared" si="55"/>
        <v>205.83058494799647</v>
      </c>
      <c r="AQ142" s="95">
        <f t="shared" si="60"/>
        <v>216.5706849138011</v>
      </c>
    </row>
    <row r="143" spans="1:43" x14ac:dyDescent="0.2">
      <c r="A143" t="s">
        <v>136</v>
      </c>
      <c r="C143" s="132">
        <f>VLOOKUP(A143,Analysed!$B$8:$DD$406,2,FALSE)*1000000</f>
        <v>102069869.352046</v>
      </c>
      <c r="D143" s="133">
        <f t="shared" si="57"/>
        <v>415.41971140786234</v>
      </c>
      <c r="E143" s="132">
        <f>VLOOKUP(A143,Analysed!$B$8:$DD$406,11,FALSE)*1000000</f>
        <v>97418544.875479996</v>
      </c>
      <c r="F143" s="133">
        <f t="shared" si="58"/>
        <v>396.48903300114364</v>
      </c>
      <c r="H143" s="132">
        <f>VLOOKUP(A143,Analysed!$B$8:$DD$406,4,FALSE)*1000000</f>
        <v>-475447.74995100172</v>
      </c>
      <c r="I143" s="104">
        <f>VLOOKUP(A143,Analysed!$B$8:$DD$406,5,FALSE)</f>
        <v>-4.6580617078204514E-3</v>
      </c>
      <c r="J143" s="132">
        <f>VLOOKUP(A143,Analysed!$B$8:$DD$406,13,FALSE)*1000000</f>
        <v>-419391.54942299693</v>
      </c>
      <c r="K143" s="104">
        <f>VLOOKUP(A143,Analysed!$B$8:$DD$406,14,FALSE)</f>
        <v>-4.3050483864141226E-3</v>
      </c>
      <c r="L143" s="104"/>
      <c r="M143" s="9">
        <f>VLOOKUP(A143,Analysed!$B$8:$DD$406,56,FALSE)*1000000</f>
        <v>-2331998.8372599878</v>
      </c>
      <c r="N143" s="104">
        <f>VLOOKUP(A143,Analysed!$B$8:$DD$406,57,FALSE)</f>
        <v>-2.2847083591503028E-2</v>
      </c>
      <c r="O143" s="147">
        <f t="shared" si="61"/>
        <v>-9.4911288720934941</v>
      </c>
      <c r="P143" s="115">
        <f>VLOOKUP(A143,Analysed!$B$8:$DD$406,77,FALSE)*1000000</f>
        <v>-895699.07778600568</v>
      </c>
      <c r="Q143" s="104">
        <f>VLOOKUP(A143,Analysed!$B$8:$DD$406,78,FALSE)</f>
        <v>-9.0035216190449789E-3</v>
      </c>
      <c r="R143" s="95">
        <f t="shared" si="62"/>
        <v>-3.6454543810454316</v>
      </c>
      <c r="S143" s="132">
        <f>VLOOKUP(A143,Analysed!$B$8:$DD$406,107,FALSE)</f>
        <v>245703</v>
      </c>
      <c r="AL143" s="95">
        <f t="shared" si="59"/>
        <v>396.48903300114364</v>
      </c>
      <c r="AO143" s="95">
        <f t="shared" si="55"/>
        <v>392.84357862009819</v>
      </c>
      <c r="AQ143" s="95">
        <f t="shared" si="60"/>
        <v>405.92858253576884</v>
      </c>
    </row>
    <row r="144" spans="1:43" x14ac:dyDescent="0.2">
      <c r="A144" t="s">
        <v>137</v>
      </c>
      <c r="C144" s="132">
        <f>VLOOKUP(A144,Analysed!$B$8:$DD$406,2,FALSE)*1000000</f>
        <v>61617900.843245</v>
      </c>
      <c r="D144" s="133">
        <f t="shared" si="57"/>
        <v>368.73100535728389</v>
      </c>
      <c r="E144" s="132">
        <f>VLOOKUP(A144,Analysed!$B$8:$DD$406,11,FALSE)*1000000</f>
        <v>58738281.466403</v>
      </c>
      <c r="F144" s="133">
        <f t="shared" si="58"/>
        <v>351.49891965916055</v>
      </c>
      <c r="H144" s="132">
        <f>VLOOKUP(A144,Analysed!$B$8:$DD$406,4,FALSE)*1000000</f>
        <v>-2039556.7524729897</v>
      </c>
      <c r="I144" s="104">
        <f>VLOOKUP(A144,Analysed!$B$8:$DD$406,5,FALSE)</f>
        <v>-3.3100068722912053E-2</v>
      </c>
      <c r="J144" s="132">
        <f>VLOOKUP(A144,Analysed!$B$8:$DD$406,13,FALSE)*1000000</f>
        <v>-733922.63561100175</v>
      </c>
      <c r="K144" s="104">
        <f>VLOOKUP(A144,Analysed!$B$8:$DD$406,14,FALSE)</f>
        <v>-1.2494792446911974E-2</v>
      </c>
      <c r="L144" s="104"/>
      <c r="M144" s="9">
        <f>VLOOKUP(A144,Analysed!$B$8:$DD$406,56,FALSE)*1000000</f>
        <v>-1510100.6082469937</v>
      </c>
      <c r="N144" s="104">
        <f>VLOOKUP(A144,Analysed!$B$8:$DD$406,57,FALSE)</f>
        <v>-2.4507498431156665E-2</v>
      </c>
      <c r="O144" s="147">
        <f t="shared" si="61"/>
        <v>-9.0366745353124553</v>
      </c>
      <c r="P144" s="115">
        <f>VLOOKUP(A144,Analysed!$B$8:$DD$406,77,FALSE)*1000000</f>
        <v>-570889.48095499608</v>
      </c>
      <c r="Q144" s="104">
        <f>VLOOKUP(A144,Analysed!$B$8:$DD$406,78,FALSE)</f>
        <v>-9.4433354123268157E-3</v>
      </c>
      <c r="R144" s="95">
        <f t="shared" si="62"/>
        <v>-3.4162905483579249</v>
      </c>
      <c r="S144" s="132">
        <f>VLOOKUP(A144,Analysed!$B$8:$DD$406,107,FALSE)</f>
        <v>167108</v>
      </c>
      <c r="AL144" s="95">
        <f t="shared" si="59"/>
        <v>351.49891965916055</v>
      </c>
      <c r="AO144" s="95">
        <f t="shared" si="55"/>
        <v>348.0826291108026</v>
      </c>
      <c r="AQ144" s="95">
        <f t="shared" si="60"/>
        <v>359.69433082197145</v>
      </c>
    </row>
    <row r="145" spans="1:43" x14ac:dyDescent="0.2">
      <c r="A145" t="s">
        <v>138</v>
      </c>
      <c r="C145" s="132">
        <f>VLOOKUP(A145,Analysed!$B$8:$DD$406,2,FALSE)*1000000</f>
        <v>70646536.334983006</v>
      </c>
      <c r="D145" s="133">
        <f t="shared" si="57"/>
        <v>364.60470234092861</v>
      </c>
      <c r="E145" s="132">
        <f>VLOOKUP(A145,Analysed!$B$8:$DD$406,11,FALSE)*1000000</f>
        <v>70231033.177100003</v>
      </c>
      <c r="F145" s="133">
        <f t="shared" si="58"/>
        <v>362.46030272757304</v>
      </c>
      <c r="H145" s="132">
        <f>VLOOKUP(A145,Analysed!$B$8:$DD$406,4,FALSE)*1000000</f>
        <v>42947.454529993935</v>
      </c>
      <c r="I145" s="104">
        <f>VLOOKUP(A145,Analysed!$B$8:$DD$406,5,FALSE)</f>
        <v>6.0792017214192926E-4</v>
      </c>
      <c r="J145" s="132">
        <f>VLOOKUP(A145,Analysed!$B$8:$DD$406,13,FALSE)*1000000</f>
        <v>-160633.47392000083</v>
      </c>
      <c r="K145" s="104">
        <f>VLOOKUP(A145,Analysed!$B$8:$DD$406,14,FALSE)</f>
        <v>-2.2872150195332461E-3</v>
      </c>
      <c r="L145" s="104"/>
      <c r="M145" s="9">
        <f>VLOOKUP(A145,Analysed!$B$8:$DD$406,56,FALSE)*1000000</f>
        <v>-990659.41790001944</v>
      </c>
      <c r="N145" s="104">
        <f>VLOOKUP(A145,Analysed!$B$8:$DD$406,57,FALSE)</f>
        <v>-1.4022759915682675E-2</v>
      </c>
      <c r="O145" s="147">
        <f t="shared" si="61"/>
        <v>-5.1127642050557869</v>
      </c>
      <c r="P145" s="115">
        <f>VLOOKUP(A145,Analysed!$B$8:$DD$406,77,FALSE)*1000000</f>
        <v>-393155.40341600298</v>
      </c>
      <c r="Q145" s="104">
        <f>VLOOKUP(A145,Analysed!$B$8:$DD$406,78,FALSE)</f>
        <v>-5.4581004462346851E-3</v>
      </c>
      <c r="R145" s="95">
        <f t="shared" si="62"/>
        <v>-2.0290635078911397</v>
      </c>
      <c r="S145" s="132">
        <f>VLOOKUP(A145,Analysed!$B$8:$DD$406,107,FALSE)</f>
        <v>193762</v>
      </c>
      <c r="AL145" s="95">
        <f t="shared" si="59"/>
        <v>362.46030272757304</v>
      </c>
      <c r="AO145" s="95">
        <f t="shared" si="55"/>
        <v>360.43123921968191</v>
      </c>
      <c r="AQ145" s="95">
        <f t="shared" si="60"/>
        <v>359.49193813587277</v>
      </c>
    </row>
    <row r="146" spans="1:43" x14ac:dyDescent="0.2">
      <c r="A146" t="s">
        <v>139</v>
      </c>
      <c r="C146" s="132">
        <f>VLOOKUP(A146,Analysed!$B$8:$DD$406,2,FALSE)*1000000</f>
        <v>126188780.72022399</v>
      </c>
      <c r="D146" s="133">
        <f t="shared" si="57"/>
        <v>521.02356259950284</v>
      </c>
      <c r="E146" s="132">
        <f>VLOOKUP(A146,Analysed!$B$8:$DD$406,11,FALSE)*1000000</f>
        <v>121673532.53167601</v>
      </c>
      <c r="F146" s="133">
        <f t="shared" si="58"/>
        <v>502.38045753270524</v>
      </c>
      <c r="H146" s="132">
        <f>VLOOKUP(A146,Analysed!$B$8:$DD$406,4,FALSE)*1000000</f>
        <v>-325038.15973898041</v>
      </c>
      <c r="I146" s="104">
        <f>VLOOKUP(A146,Analysed!$B$8:$DD$406,5,FALSE)</f>
        <v>-2.5758087041004851E-3</v>
      </c>
      <c r="J146" s="132">
        <f>VLOOKUP(A146,Analysed!$B$8:$DD$406,13,FALSE)*1000000</f>
        <v>-431303.1497700024</v>
      </c>
      <c r="K146" s="104">
        <f>VLOOKUP(A146,Analysed!$B$8:$DD$406,14,FALSE)</f>
        <v>-3.5447573584478503E-3</v>
      </c>
      <c r="L146" s="104"/>
      <c r="M146" s="9">
        <f>VLOOKUP(A146,Analysed!$B$8:$DD$406,56,FALSE)*1000000</f>
        <v>-1782026.3790689949</v>
      </c>
      <c r="N146" s="104">
        <f>VLOOKUP(A146,Analysed!$B$8:$DD$406,57,FALSE)</f>
        <v>-1.4121908214803709E-2</v>
      </c>
      <c r="O146" s="147">
        <f t="shared" si="61"/>
        <v>-7.3578469287802131</v>
      </c>
      <c r="P146" s="115">
        <f>VLOOKUP(A146,Analysed!$B$8:$DD$406,77,FALSE)*1000000</f>
        <v>-795527.94480999012</v>
      </c>
      <c r="Q146" s="104">
        <f>VLOOKUP(A146,Analysed!$B$8:$DD$406,78,FALSE)</f>
        <v>-6.4304806313617621E-3</v>
      </c>
      <c r="R146" s="95">
        <f t="shared" si="62"/>
        <v>-3.2846723899435579</v>
      </c>
      <c r="S146" s="132">
        <f>VLOOKUP(A146,Analysed!$B$8:$DD$406,107,FALSE)</f>
        <v>242194</v>
      </c>
      <c r="AL146" s="95">
        <f t="shared" si="59"/>
        <v>502.38045753270524</v>
      </c>
      <c r="AO146" s="95">
        <f t="shared" si="55"/>
        <v>499.09578514276166</v>
      </c>
      <c r="AQ146" s="95">
        <f t="shared" si="60"/>
        <v>513.66571567072265</v>
      </c>
    </row>
    <row r="147" spans="1:43" x14ac:dyDescent="0.2">
      <c r="A147" t="s">
        <v>140</v>
      </c>
      <c r="C147" s="132">
        <f>VLOOKUP(A147,Analysed!$B$8:$DD$406,2,FALSE)*1000000</f>
        <v>51916495.889569998</v>
      </c>
      <c r="D147" s="133">
        <f t="shared" si="57"/>
        <v>250.7861550591503</v>
      </c>
      <c r="E147" s="132">
        <f>VLOOKUP(A147,Analysed!$B$8:$DD$406,11,FALSE)*1000000</f>
        <v>49496009.192400001</v>
      </c>
      <c r="F147" s="133">
        <f t="shared" si="58"/>
        <v>239.09382987899428</v>
      </c>
      <c r="H147" s="132">
        <f>VLOOKUP(A147,Analysed!$B$8:$DD$406,4,FALSE)*1000000</f>
        <v>-1031920.7652229992</v>
      </c>
      <c r="I147" s="104">
        <f>VLOOKUP(A147,Analysed!$B$8:$DD$406,5,FALSE)</f>
        <v>-1.9876548822130954E-2</v>
      </c>
      <c r="J147" s="132">
        <f>VLOOKUP(A147,Analysed!$B$8:$DD$406,13,FALSE)*1000000</f>
        <v>-430866.48781500256</v>
      </c>
      <c r="K147" s="104">
        <f>VLOOKUP(A147,Analysed!$B$8:$DD$406,14,FALSE)</f>
        <v>-8.7050753150652218E-3</v>
      </c>
      <c r="L147" s="104"/>
      <c r="M147" s="9">
        <f>VLOOKUP(A147,Analysed!$B$8:$DD$406,56,FALSE)*1000000</f>
        <v>-927912.06936999515</v>
      </c>
      <c r="N147" s="104">
        <f>VLOOKUP(A147,Analysed!$B$8:$DD$406,57,FALSE)</f>
        <v>-1.7873164462866076E-2</v>
      </c>
      <c r="O147" s="147">
        <f t="shared" si="61"/>
        <v>-4.4823421943820261</v>
      </c>
      <c r="P147" s="115">
        <f>VLOOKUP(A147,Analysed!$B$8:$DD$406,77,FALSE)*1000000</f>
        <v>-384599.14714500343</v>
      </c>
      <c r="Q147" s="104">
        <f>VLOOKUP(A147,Analysed!$B$8:$DD$406,78,FALSE)</f>
        <v>-7.4600566172165943E-3</v>
      </c>
      <c r="R147" s="95">
        <f t="shared" si="62"/>
        <v>-1.8578322688935751</v>
      </c>
      <c r="S147" s="132">
        <f>VLOOKUP(A147,Analysed!$B$8:$DD$406,107,FALSE)</f>
        <v>207015</v>
      </c>
      <c r="AL147" s="95">
        <f t="shared" si="59"/>
        <v>239.09382987899428</v>
      </c>
      <c r="AO147" s="95">
        <f t="shared" si="55"/>
        <v>237.2359976101007</v>
      </c>
      <c r="AQ147" s="95">
        <f t="shared" si="60"/>
        <v>246.30381286476828</v>
      </c>
    </row>
    <row r="148" spans="1:43" x14ac:dyDescent="0.2">
      <c r="A148" t="s">
        <v>141</v>
      </c>
      <c r="C148" s="132">
        <f>VLOOKUP(A148,Analysed!$B$8:$DD$406,2,FALSE)*1000000</f>
        <v>67141790.702592</v>
      </c>
      <c r="D148" s="133">
        <f t="shared" si="57"/>
        <v>409.13173460521119</v>
      </c>
      <c r="E148" s="132">
        <f>VLOOKUP(A148,Analysed!$B$8:$DD$406,11,FALSE)*1000000</f>
        <v>65245635.943441004</v>
      </c>
      <c r="F148" s="133">
        <f t="shared" si="58"/>
        <v>397.57742427816441</v>
      </c>
      <c r="H148" s="132">
        <f>VLOOKUP(A148,Analysed!$B$8:$DD$406,4,FALSE)*1000000</f>
        <v>410505.6238499998</v>
      </c>
      <c r="I148" s="104">
        <f>VLOOKUP(A148,Analysed!$B$8:$DD$406,5,FALSE)</f>
        <v>6.1140106564681216E-3</v>
      </c>
      <c r="J148" s="132">
        <f>VLOOKUP(A148,Analysed!$B$8:$DD$406,13,FALSE)*1000000</f>
        <v>-66752.663450003529</v>
      </c>
      <c r="K148" s="104">
        <f>VLOOKUP(A148,Analysed!$B$8:$DD$406,14,FALSE)</f>
        <v>-1.0230977518231091E-3</v>
      </c>
      <c r="L148" s="104"/>
      <c r="M148" s="9">
        <f>VLOOKUP(A148,Analysed!$B$8:$DD$406,56,FALSE)*1000000</f>
        <v>46910.390153996676</v>
      </c>
      <c r="N148" s="104">
        <f>VLOOKUP(A148,Analysed!$B$8:$DD$406,57,FALSE)</f>
        <v>6.9867648245767891E-4</v>
      </c>
      <c r="O148" s="147">
        <f t="shared" si="61"/>
        <v>0.28585072119577765</v>
      </c>
      <c r="P148" s="115">
        <f>VLOOKUP(A148,Analysed!$B$8:$DD$406,77,FALSE)*1000000</f>
        <v>-146141.23767100295</v>
      </c>
      <c r="Q148" s="104">
        <f>VLOOKUP(A148,Analysed!$B$8:$DD$406,78,FALSE)</f>
        <v>-2.1928268938686633E-3</v>
      </c>
      <c r="R148" s="95">
        <f t="shared" si="62"/>
        <v>-0.89051866862677598</v>
      </c>
      <c r="S148" s="132">
        <f>VLOOKUP(A148,Analysed!$B$8:$DD$406,107,FALSE)</f>
        <v>164108</v>
      </c>
      <c r="AL148" s="95">
        <f t="shared" si="59"/>
        <v>397.57742427816441</v>
      </c>
      <c r="AO148" s="95">
        <f t="shared" si="55"/>
        <v>396.68690560953763</v>
      </c>
      <c r="AQ148" s="95">
        <f t="shared" si="60"/>
        <v>409.41758532640705</v>
      </c>
    </row>
    <row r="149" spans="1:43" x14ac:dyDescent="0.2">
      <c r="A149" t="s">
        <v>142</v>
      </c>
      <c r="C149" s="132">
        <f>VLOOKUP(A149,Analysed!$B$8:$DD$406,2,FALSE)*1000000</f>
        <v>61138835.123911001</v>
      </c>
      <c r="D149" s="133">
        <f t="shared" si="57"/>
        <v>371.58784885744586</v>
      </c>
      <c r="E149" s="132">
        <f>VLOOKUP(A149,Analysed!$B$8:$DD$406,11,FALSE)*1000000</f>
        <v>57123810.514481999</v>
      </c>
      <c r="F149" s="133">
        <f t="shared" si="58"/>
        <v>347.18544808053048</v>
      </c>
      <c r="H149" s="132">
        <f>VLOOKUP(A149,Analysed!$B$8:$DD$406,4,FALSE)*1000000</f>
        <v>-784174.29753500305</v>
      </c>
      <c r="I149" s="104">
        <f>VLOOKUP(A149,Analysed!$B$8:$DD$406,5,FALSE)</f>
        <v>-1.28261242783855E-2</v>
      </c>
      <c r="J149" s="132">
        <f>VLOOKUP(A149,Analysed!$B$8:$DD$406,13,FALSE)*1000000</f>
        <v>-399864.9477669929</v>
      </c>
      <c r="K149" s="104">
        <f>VLOOKUP(A149,Analysed!$B$8:$DD$406,14,FALSE)</f>
        <v>-6.9999697878281308E-3</v>
      </c>
      <c r="L149" s="104"/>
      <c r="M149" s="9">
        <f>VLOOKUP(A149,Analysed!$B$8:$DD$406,56,FALSE)*1000000</f>
        <v>-644979.22024199995</v>
      </c>
      <c r="N149" s="104">
        <f>VLOOKUP(A149,Analysed!$B$8:$DD$406,57,FALSE)</f>
        <v>-1.0549419512733778E-2</v>
      </c>
      <c r="O149" s="147">
        <f t="shared" si="61"/>
        <v>-3.9200361034315092</v>
      </c>
      <c r="P149" s="115">
        <f>VLOOKUP(A149,Analysed!$B$8:$DD$406,77,FALSE)*1000000</f>
        <v>-326670.06625599979</v>
      </c>
      <c r="Q149" s="104">
        <f>VLOOKUP(A149,Analysed!$B$8:$DD$406,78,FALSE)</f>
        <v>-5.5785993342519404E-3</v>
      </c>
      <c r="R149" s="95">
        <f t="shared" si="62"/>
        <v>-1.9854259074476994</v>
      </c>
      <c r="S149" s="132">
        <f>VLOOKUP(A149,Analysed!$B$8:$DD$406,107,FALSE)</f>
        <v>164534</v>
      </c>
      <c r="AL149" s="95">
        <f t="shared" si="59"/>
        <v>347.18544808053048</v>
      </c>
      <c r="AO149" s="95">
        <f t="shared" si="55"/>
        <v>345.2000221730828</v>
      </c>
      <c r="AQ149" s="95">
        <f t="shared" si="60"/>
        <v>367.66781275401439</v>
      </c>
    </row>
    <row r="150" spans="1:43" x14ac:dyDescent="0.2">
      <c r="A150" t="s">
        <v>143</v>
      </c>
      <c r="C150" s="132">
        <f>VLOOKUP(A150,Analysed!$B$8:$DD$406,2,FALSE)*1000000</f>
        <v>62101390.154505</v>
      </c>
      <c r="D150" s="133">
        <f t="shared" si="57"/>
        <v>453.97412299064291</v>
      </c>
      <c r="E150" s="132">
        <f>VLOOKUP(A150,Analysed!$B$8:$DD$406,11,FALSE)*1000000</f>
        <v>57919777.810556009</v>
      </c>
      <c r="F150" s="133">
        <f t="shared" si="58"/>
        <v>423.40566402687239</v>
      </c>
      <c r="H150" s="132">
        <f>VLOOKUP(A150,Analysed!$B$8:$DD$406,4,FALSE)*1000000</f>
        <v>-510894.53907199809</v>
      </c>
      <c r="I150" s="104">
        <f>VLOOKUP(A150,Analysed!$B$8:$DD$406,5,FALSE)</f>
        <v>-8.2267810398594828E-3</v>
      </c>
      <c r="J150" s="132">
        <f>VLOOKUP(A150,Analysed!$B$8:$DD$406,13,FALSE)*1000000</f>
        <v>-330686.88669001032</v>
      </c>
      <c r="K150" s="104">
        <f>VLOOKUP(A150,Analysed!$B$8:$DD$406,14,FALSE)</f>
        <v>-5.7093949457406572E-3</v>
      </c>
      <c r="L150" s="104"/>
      <c r="M150" s="9">
        <f>VLOOKUP(A150,Analysed!$B$8:$DD$406,56,FALSE)*1000000</f>
        <v>-968728.06849300023</v>
      </c>
      <c r="N150" s="104">
        <f>VLOOKUP(A150,Analysed!$B$8:$DD$406,57,FALSE)</f>
        <v>-1.5599136606811146E-2</v>
      </c>
      <c r="O150" s="147">
        <f t="shared" si="61"/>
        <v>-7.0816043604883232</v>
      </c>
      <c r="P150" s="115">
        <f>VLOOKUP(A150,Analysed!$B$8:$DD$406,77,FALSE)*1000000</f>
        <v>-421101.41799600597</v>
      </c>
      <c r="Q150" s="104">
        <f>VLOOKUP(A150,Analysed!$B$8:$DD$406,78,FALSE)</f>
        <v>-7.0822084094287717E-3</v>
      </c>
      <c r="R150" s="95">
        <f t="shared" si="62"/>
        <v>-3.0783392521364523</v>
      </c>
      <c r="S150" s="132">
        <f>VLOOKUP(A150,Analysed!$B$8:$DD$406,107,FALSE)</f>
        <v>136795</v>
      </c>
      <c r="AL150" s="95">
        <f t="shared" si="59"/>
        <v>423.40566402687239</v>
      </c>
      <c r="AO150" s="95">
        <f t="shared" si="55"/>
        <v>420.32732477473593</v>
      </c>
      <c r="AQ150" s="95">
        <f t="shared" si="60"/>
        <v>446.8925186301546</v>
      </c>
    </row>
    <row r="151" spans="1:43" x14ac:dyDescent="0.2">
      <c r="A151" t="s">
        <v>144</v>
      </c>
      <c r="C151" s="132">
        <f>VLOOKUP(A151,Analysed!$B$8:$DD$406,2,FALSE)*1000000</f>
        <v>52879150.282357998</v>
      </c>
      <c r="D151" s="133">
        <f t="shared" si="57"/>
        <v>264.13293913734833</v>
      </c>
      <c r="E151" s="132">
        <f>VLOOKUP(A151,Analysed!$B$8:$DD$406,11,FALSE)*1000000</f>
        <v>51919638.985527001</v>
      </c>
      <c r="F151" s="133">
        <f t="shared" si="58"/>
        <v>259.34015147691548</v>
      </c>
      <c r="H151" s="132">
        <f>VLOOKUP(A151,Analysed!$B$8:$DD$406,4,FALSE)*1000000</f>
        <v>-342339.24112700007</v>
      </c>
      <c r="I151" s="104">
        <f>VLOOKUP(A151,Analysed!$B$8:$DD$406,5,FALSE)</f>
        <v>-6.4739928553884931E-3</v>
      </c>
      <c r="J151" s="132">
        <f>VLOOKUP(A151,Analysed!$B$8:$DD$406,13,FALSE)*1000000</f>
        <v>-230329.96386199756</v>
      </c>
      <c r="K151" s="104">
        <f>VLOOKUP(A151,Analysed!$B$8:$DD$406,14,FALSE)</f>
        <v>-4.4362782246271746E-3</v>
      </c>
      <c r="L151" s="104"/>
      <c r="M151" s="9">
        <f>VLOOKUP(A151,Analysed!$B$8:$DD$406,56,FALSE)*1000000</f>
        <v>-954041.84346199373</v>
      </c>
      <c r="N151" s="104">
        <f>VLOOKUP(A151,Analysed!$B$8:$DD$406,57,FALSE)</f>
        <v>-1.8041928404063056E-2</v>
      </c>
      <c r="O151" s="147">
        <f t="shared" si="61"/>
        <v>-4.7654675770707833</v>
      </c>
      <c r="P151" s="115">
        <f>VLOOKUP(A151,Analysed!$B$8:$DD$406,77,FALSE)*1000000</f>
        <v>-393550.54386300023</v>
      </c>
      <c r="Q151" s="104">
        <f>VLOOKUP(A151,Analysed!$B$8:$DD$406,78,FALSE)</f>
        <v>-7.2997039310330357E-3</v>
      </c>
      <c r="R151" s="95">
        <f t="shared" si="62"/>
        <v>-1.9657967515472117</v>
      </c>
      <c r="S151" s="132">
        <f>VLOOKUP(A151,Analysed!$B$8:$DD$406,107,FALSE)</f>
        <v>200199</v>
      </c>
      <c r="AL151" s="95">
        <f t="shared" si="59"/>
        <v>259.34015147691548</v>
      </c>
      <c r="AO151" s="95">
        <f t="shared" si="55"/>
        <v>257.37435472536828</v>
      </c>
      <c r="AQ151" s="95">
        <f t="shared" si="60"/>
        <v>259.36747156027758</v>
      </c>
    </row>
    <row r="152" spans="1:43" x14ac:dyDescent="0.2">
      <c r="A152" t="s">
        <v>146</v>
      </c>
      <c r="C152" s="132">
        <f>VLOOKUP(A152,Analysed!$B$8:$DD$406,2,FALSE)*1000000</f>
        <v>12583826.393130001</v>
      </c>
      <c r="D152" s="133">
        <f t="shared" si="57"/>
        <v>85.601931873486436</v>
      </c>
      <c r="E152" s="132">
        <f>VLOOKUP(A152,Analysed!$B$8:$DD$406,11,FALSE)*1000000</f>
        <v>17862437.616439</v>
      </c>
      <c r="F152" s="133">
        <f t="shared" si="58"/>
        <v>121.50987467306332</v>
      </c>
      <c r="H152" s="132">
        <f>VLOOKUP(A152,Analysed!$B$8:$DD$406,4,FALSE)*1000000</f>
        <v>-2422593.8891459987</v>
      </c>
      <c r="I152" s="104">
        <f>VLOOKUP(A152,Analysed!$B$8:$DD$406,5,FALSE)</f>
        <v>-0.19251647419965892</v>
      </c>
      <c r="J152" s="132">
        <f>VLOOKUP(A152,Analysed!$B$8:$DD$406,13,FALSE)*1000000</f>
        <v>-59807.268805002423</v>
      </c>
      <c r="K152" s="104">
        <f>VLOOKUP(A152,Analysed!$B$8:$DD$406,14,FALSE)</f>
        <v>-3.3482142857121098E-3</v>
      </c>
      <c r="L152" s="104"/>
      <c r="M152" s="9">
        <f>VLOOKUP(A152,Analysed!$B$8:$DD$406,56,FALSE)*1000000</f>
        <v>-106504.16308600086</v>
      </c>
      <c r="N152" s="104">
        <f>VLOOKUP(A152,Analysed!$B$8:$DD$406,57,FALSE)</f>
        <v>-8.4635753671987741E-3</v>
      </c>
      <c r="O152" s="147">
        <f t="shared" si="61"/>
        <v>-0.72449840198906734</v>
      </c>
      <c r="P152" s="115">
        <f>VLOOKUP(A152,Analysed!$B$8:$DD$406,77,FALSE)*1000000</f>
        <v>-59807.268805002423</v>
      </c>
      <c r="Q152" s="104">
        <f>VLOOKUP(A152,Analysed!$B$8:$DD$406,78,FALSE)</f>
        <v>-3.0685635394801839E-3</v>
      </c>
      <c r="R152" s="95">
        <f t="shared" si="62"/>
        <v>-0.40684109823543863</v>
      </c>
      <c r="S152" s="132">
        <f>VLOOKUP(A152,Analysed!$B$8:$DD$406,107,FALSE)</f>
        <v>147004</v>
      </c>
      <c r="AL152" s="95">
        <f t="shared" si="59"/>
        <v>121.50987467306332</v>
      </c>
      <c r="AO152" s="95">
        <f t="shared" si="55"/>
        <v>121.10303357482789</v>
      </c>
      <c r="AQ152" s="95">
        <f t="shared" si="60"/>
        <v>84.877433471497369</v>
      </c>
    </row>
    <row r="153" spans="1:43" x14ac:dyDescent="0.2">
      <c r="A153" t="s">
        <v>147</v>
      </c>
      <c r="C153" s="132">
        <f>VLOOKUP(A153,Analysed!$B$8:$DD$406,2,FALSE)*1000000</f>
        <v>9961258.3718170002</v>
      </c>
      <c r="D153" s="133">
        <f t="shared" si="57"/>
        <v>59.140776283845803</v>
      </c>
      <c r="E153" s="132">
        <f>VLOOKUP(A153,Analysed!$B$8:$DD$406,11,FALSE)*1000000</f>
        <v>18239957.525316</v>
      </c>
      <c r="F153" s="133">
        <f t="shared" si="58"/>
        <v>108.29206583814336</v>
      </c>
      <c r="H153" s="132">
        <f>VLOOKUP(A153,Analysed!$B$8:$DD$406,4,FALSE)*1000000</f>
        <v>-1327390.6233530007</v>
      </c>
      <c r="I153" s="104">
        <f>VLOOKUP(A153,Analysed!$B$8:$DD$406,5,FALSE)</f>
        <v>-0.13325531512248848</v>
      </c>
      <c r="J153" s="132">
        <f>VLOOKUP(A153,Analysed!$B$8:$DD$406,13,FALSE)*1000000</f>
        <v>-61071.286357002209</v>
      </c>
      <c r="K153" s="104">
        <f>VLOOKUP(A153,Analysed!$B$8:$DD$406,14,FALSE)</f>
        <v>-3.3482142857097562E-3</v>
      </c>
      <c r="L153" s="104"/>
      <c r="M153" s="9">
        <f>VLOOKUP(A153,Analysed!$B$8:$DD$406,56,FALSE)*1000000</f>
        <v>-283165.80442799832</v>
      </c>
      <c r="N153" s="104">
        <f>VLOOKUP(A153,Analysed!$B$8:$DD$406,57,FALSE)</f>
        <v>-2.8426710146295203E-2</v>
      </c>
      <c r="O153" s="147">
        <f t="shared" si="61"/>
        <v>-1.6811777052477739</v>
      </c>
      <c r="P153" s="115">
        <f>VLOOKUP(A153,Analysed!$B$8:$DD$406,77,FALSE)*1000000</f>
        <v>-61071.286357002209</v>
      </c>
      <c r="Q153" s="104">
        <f>VLOOKUP(A153,Analysed!$B$8:$DD$406,78,FALSE)</f>
        <v>-3.0229795451985424E-3</v>
      </c>
      <c r="R153" s="95">
        <f t="shared" si="62"/>
        <v>-0.3625850418682931</v>
      </c>
      <c r="S153" s="132">
        <f>VLOOKUP(A153,Analysed!$B$8:$DD$406,107,FALSE)</f>
        <v>168433</v>
      </c>
      <c r="AL153" s="95">
        <f t="shared" si="59"/>
        <v>108.29206583814336</v>
      </c>
      <c r="AO153" s="95">
        <f t="shared" si="55"/>
        <v>107.92948079627506</v>
      </c>
      <c r="AQ153" s="95">
        <f t="shared" si="60"/>
        <v>57.459598578598033</v>
      </c>
    </row>
    <row r="154" spans="1:43" x14ac:dyDescent="0.2">
      <c r="A154" t="s">
        <v>148</v>
      </c>
      <c r="C154" s="132">
        <f>VLOOKUP(A154,Analysed!$B$8:$DD$406,2,FALSE)*1000000</f>
        <v>43949730.730490997</v>
      </c>
      <c r="D154" s="133">
        <f t="shared" si="57"/>
        <v>214.29380484999828</v>
      </c>
      <c r="E154" s="132">
        <f>VLOOKUP(A154,Analysed!$B$8:$DD$406,11,FALSE)*1000000</f>
        <v>44728463.556684002</v>
      </c>
      <c r="F154" s="133">
        <f t="shared" si="58"/>
        <v>218.09081606059749</v>
      </c>
      <c r="H154" s="132">
        <f>VLOOKUP(A154,Analysed!$B$8:$DD$406,4,FALSE)*1000000</f>
        <v>432552.55186200258</v>
      </c>
      <c r="I154" s="104">
        <f>VLOOKUP(A154,Analysed!$B$8:$DD$406,5,FALSE)</f>
        <v>9.841984118503613E-3</v>
      </c>
      <c r="J154" s="132">
        <f>VLOOKUP(A154,Analysed!$B$8:$DD$406,13,FALSE)*1000000</f>
        <v>-148107.49522100508</v>
      </c>
      <c r="K154" s="104">
        <f>VLOOKUP(A154,Analysed!$B$8:$DD$406,14,FALSE)</f>
        <v>-3.3112582781501024E-3</v>
      </c>
      <c r="L154" s="104"/>
      <c r="M154" s="9">
        <f>VLOOKUP(A154,Analysed!$B$8:$DD$406,56,FALSE)*1000000</f>
        <v>-839497.49186899676</v>
      </c>
      <c r="N154" s="104">
        <f>VLOOKUP(A154,Analysed!$B$8:$DD$406,57,FALSE)</f>
        <v>-1.9101311382701571E-2</v>
      </c>
      <c r="O154" s="147">
        <f t="shared" si="61"/>
        <v>-4.0932926938237015</v>
      </c>
      <c r="P154" s="115">
        <f>VLOOKUP(A154,Analysed!$B$8:$DD$406,77,FALSE)*1000000</f>
        <v>-148107.49522100508</v>
      </c>
      <c r="Q154" s="104">
        <f>VLOOKUP(A154,Analysed!$B$8:$DD$406,78,FALSE)</f>
        <v>-3.1812238300673347E-3</v>
      </c>
      <c r="R154" s="95">
        <f t="shared" si="62"/>
        <v>-0.72215502006916488</v>
      </c>
      <c r="S154" s="132">
        <f>VLOOKUP(A154,Analysed!$B$8:$DD$406,107,FALSE)</f>
        <v>205091</v>
      </c>
      <c r="AL154" s="95">
        <f t="shared" si="59"/>
        <v>218.09081606059749</v>
      </c>
      <c r="AO154" s="95">
        <f t="shared" si="55"/>
        <v>217.36866104052834</v>
      </c>
      <c r="AQ154" s="95">
        <f t="shared" si="60"/>
        <v>210.2005121561746</v>
      </c>
    </row>
    <row r="155" spans="1:43" x14ac:dyDescent="0.2">
      <c r="A155" s="71" t="s">
        <v>1096</v>
      </c>
      <c r="C155" s="132">
        <f>VLOOKUP(A155,Analysed!$B$8:$DD$406,2,FALSE)*1000000</f>
        <v>4316762114.3624487</v>
      </c>
      <c r="D155" s="133">
        <f t="shared" si="57"/>
        <v>354.35796184613258</v>
      </c>
      <c r="E155" s="132">
        <f>VLOOKUP(A155,Analysed!$B$8:$DD$406,11,FALSE)*1000000</f>
        <v>4219579451.5913339</v>
      </c>
      <c r="F155" s="133">
        <f t="shared" si="58"/>
        <v>346.38035052681198</v>
      </c>
      <c r="H155" s="132">
        <f>VLOOKUP(A155,Analysed!$B$8:$DD$406,4,FALSE)*1000000</f>
        <v>16484927.691089073</v>
      </c>
      <c r="I155" s="104">
        <f>VLOOKUP(A155,Analysed!$B$8:$DD$406,5,FALSE)</f>
        <v>3.8188177282786791E-3</v>
      </c>
      <c r="J155" s="132">
        <f>VLOOKUP(A155,Analysed!$B$8:$DD$406,13,FALSE)*1000000</f>
        <v>-4726292.5977220489</v>
      </c>
      <c r="K155" s="104">
        <f>VLOOKUP(A155,Analysed!$B$8:$DD$406,14,FALSE)</f>
        <v>-1.1200861725543805E-3</v>
      </c>
      <c r="L155" s="104"/>
      <c r="M155" s="9">
        <f>SUM(M100:M154)</f>
        <v>6765200.2791140564</v>
      </c>
      <c r="N155" s="104">
        <f>VLOOKUP(A155,Analysed!$B$8:$DD$406,57,FALSE)</f>
        <v>0</v>
      </c>
      <c r="O155" s="147">
        <f t="shared" si="61"/>
        <v>0.55534739206767869</v>
      </c>
      <c r="P155" s="115">
        <f>VLOOKUP(A155,Analysed!$B$8:$DD$406,77,FALSE)*1000000</f>
        <v>0</v>
      </c>
      <c r="Q155" s="104">
        <f>VLOOKUP(A155,Analysed!$B$8:$DD$406,78,FALSE)</f>
        <v>0</v>
      </c>
      <c r="R155" s="95">
        <f t="shared" si="62"/>
        <v>0</v>
      </c>
      <c r="S155" s="132">
        <f>VLOOKUP(A155,Analysed!$B$8:$DD$406,107,FALSE)</f>
        <v>12181925</v>
      </c>
      <c r="AL155" s="95">
        <f t="shared" si="59"/>
        <v>346.38035052681198</v>
      </c>
      <c r="AO155" s="95">
        <f t="shared" si="55"/>
        <v>346.38035052681198</v>
      </c>
      <c r="AQ155" s="95">
        <f t="shared" si="60"/>
        <v>354.91330923820021</v>
      </c>
    </row>
    <row r="156" spans="1:43" x14ac:dyDescent="0.2">
      <c r="C156" s="132"/>
      <c r="D156" s="133" t="e">
        <f t="shared" si="57"/>
        <v>#DIV/0!</v>
      </c>
      <c r="E156" s="132"/>
      <c r="F156" s="133" t="e">
        <f t="shared" si="58"/>
        <v>#DIV/0!</v>
      </c>
      <c r="H156" s="132"/>
      <c r="I156" s="104"/>
      <c r="J156" s="132"/>
      <c r="K156" s="104"/>
      <c r="L156" s="104"/>
      <c r="M156" s="9"/>
      <c r="N156" s="104"/>
      <c r="O156" s="147"/>
      <c r="P156" s="115"/>
      <c r="Q156" s="104"/>
      <c r="R156" s="95" t="e">
        <f t="shared" si="62"/>
        <v>#DIV/0!</v>
      </c>
      <c r="S156" s="132"/>
      <c r="AL156" s="95"/>
      <c r="AO156" s="95" t="e">
        <f t="shared" si="55"/>
        <v>#DIV/0!</v>
      </c>
      <c r="AQ156" s="95"/>
    </row>
    <row r="157" spans="1:43" x14ac:dyDescent="0.2">
      <c r="A157" t="s">
        <v>96</v>
      </c>
      <c r="C157" s="132">
        <f>VLOOKUP(A157,Analysed!$B$8:$DD$406,2,FALSE)*1000000</f>
        <v>75290617.934330001</v>
      </c>
      <c r="D157" s="133">
        <f t="shared" si="57"/>
        <v>365.24730243300542</v>
      </c>
      <c r="E157" s="132">
        <f>VLOOKUP(A157,Analysed!$B$8:$DD$406,11,FALSE)*1000000</f>
        <v>75038929.369181007</v>
      </c>
      <c r="F157" s="133">
        <f t="shared" si="58"/>
        <v>364.02631936770388</v>
      </c>
      <c r="H157" s="132">
        <f>VLOOKUP(A157,Analysed!$B$8:$DD$406,4,FALSE)*1000000</f>
        <v>30932.873165994577</v>
      </c>
      <c r="I157" s="104">
        <f>VLOOKUP(A157,Analysed!$B$8:$DD$406,5,FALSE)</f>
        <v>4.1084631810267325E-4</v>
      </c>
      <c r="J157" s="132">
        <f>VLOOKUP(A157,Analysed!$B$8:$DD$406,13,FALSE)*1000000</f>
        <v>-173331.11642400923</v>
      </c>
      <c r="K157" s="104">
        <f>VLOOKUP(A157,Analysed!$B$8:$DD$406,14,FALSE)</f>
        <v>-2.3098825886926563E-3</v>
      </c>
      <c r="L157" s="104"/>
      <c r="M157" s="9">
        <f>VLOOKUP(A157,Analysed!$B$8:$DD$406,56,FALSE)*1000000</f>
        <v>-348357.08909000119</v>
      </c>
      <c r="N157" s="104">
        <f>VLOOKUP(A157,Analysed!$B$8:$DD$406,57,FALSE)</f>
        <v>-4.6268326472475663E-3</v>
      </c>
      <c r="O157" s="147">
        <f t="shared" si="61"/>
        <v>-1.6899381432161349</v>
      </c>
      <c r="P157" s="115">
        <f>VLOOKUP(A157,Analysed!$B$8:$DD$406,77,FALSE)*1000000</f>
        <v>-275192.81232700619</v>
      </c>
      <c r="Q157" s="104">
        <f>VLOOKUP(A157,Analysed!$B$8:$DD$406,78,FALSE)</f>
        <v>-3.5714750645930268E-3</v>
      </c>
      <c r="R157" s="95">
        <f t="shared" si="62"/>
        <v>-1.3350060752464692</v>
      </c>
      <c r="S157" s="132">
        <f>VLOOKUP(A157,Analysed!$B$8:$DD$406,107,FALSE)</f>
        <v>206136</v>
      </c>
      <c r="AL157" s="95">
        <f t="shared" ref="AL157:AL193" si="63">F157+Z157</f>
        <v>364.02631936770388</v>
      </c>
      <c r="AO157" s="95">
        <f t="shared" si="55"/>
        <v>362.69131329245738</v>
      </c>
      <c r="AQ157" s="95">
        <f t="shared" ref="AQ157:AQ193" si="64">((C157+M157)/S157)</f>
        <v>363.55736428978923</v>
      </c>
    </row>
    <row r="158" spans="1:43" x14ac:dyDescent="0.2">
      <c r="A158" t="s">
        <v>99</v>
      </c>
      <c r="C158" s="132">
        <f>VLOOKUP(A158,Analysed!$B$8:$DD$406,2,FALSE)*1000000</f>
        <v>130245488.62243798</v>
      </c>
      <c r="D158" s="133">
        <f t="shared" si="57"/>
        <v>395.85767662987462</v>
      </c>
      <c r="E158" s="132">
        <f>VLOOKUP(A158,Analysed!$B$8:$DD$406,11,FALSE)*1000000</f>
        <v>128183526.90767401</v>
      </c>
      <c r="F158" s="133">
        <f t="shared" si="58"/>
        <v>389.59071581350133</v>
      </c>
      <c r="H158" s="132">
        <f>VLOOKUP(A158,Analysed!$B$8:$DD$406,4,FALSE)*1000000</f>
        <v>-66854.133951977696</v>
      </c>
      <c r="I158" s="104">
        <f>VLOOKUP(A158,Analysed!$B$8:$DD$406,5,FALSE)</f>
        <v>-5.1329327916898335E-4</v>
      </c>
      <c r="J158" s="132">
        <f>VLOOKUP(A158,Analysed!$B$8:$DD$406,13,FALSE)*1000000</f>
        <v>-348992.43651402398</v>
      </c>
      <c r="K158" s="104">
        <f>VLOOKUP(A158,Analysed!$B$8:$DD$406,14,FALSE)</f>
        <v>-2.7225997359660008E-3</v>
      </c>
      <c r="L158" s="104"/>
      <c r="M158" s="9">
        <f>VLOOKUP(A158,Analysed!$B$8:$DD$406,56,FALSE)*1000000</f>
        <v>-1080899.2455189922</v>
      </c>
      <c r="N158" s="104">
        <f>VLOOKUP(A158,Analysed!$B$8:$DD$406,57,FALSE)</f>
        <v>-8.2989380818582984E-3</v>
      </c>
      <c r="O158" s="147">
        <f t="shared" si="61"/>
        <v>-3.2851983475796138</v>
      </c>
      <c r="P158" s="115">
        <f>VLOOKUP(A158,Analysed!$B$8:$DD$406,77,FALSE)*1000000</f>
        <v>-610714.45153098123</v>
      </c>
      <c r="Q158" s="104">
        <f>VLOOKUP(A158,Analysed!$B$8:$DD$406,78,FALSE)</f>
        <v>-4.6624871449594714E-3</v>
      </c>
      <c r="R158" s="95">
        <f t="shared" si="62"/>
        <v>-1.8561564505942818</v>
      </c>
      <c r="S158" s="132">
        <f>VLOOKUP(A158,Analysed!$B$8:$DD$406,107,FALSE)</f>
        <v>329021</v>
      </c>
      <c r="AL158" s="95">
        <f t="shared" si="63"/>
        <v>389.59071581350133</v>
      </c>
      <c r="AO158" s="95">
        <f t="shared" si="55"/>
        <v>387.73455936290708</v>
      </c>
      <c r="AQ158" s="95">
        <f t="shared" si="64"/>
        <v>392.57247828229504</v>
      </c>
    </row>
    <row r="159" spans="1:43" x14ac:dyDescent="0.2">
      <c r="A159" t="s">
        <v>49</v>
      </c>
      <c r="C159" s="132">
        <f>VLOOKUP(A159,Analysed!$B$8:$DD$406,2,FALSE)*1000000</f>
        <v>118688285.525043</v>
      </c>
      <c r="D159" s="133">
        <f t="shared" si="57"/>
        <v>445.80941184551386</v>
      </c>
      <c r="E159" s="132">
        <f>VLOOKUP(A159,Analysed!$B$8:$DD$406,11,FALSE)*1000000</f>
        <v>117229762.02954701</v>
      </c>
      <c r="F159" s="133">
        <f t="shared" si="58"/>
        <v>440.33099837940364</v>
      </c>
      <c r="H159" s="132">
        <f>VLOOKUP(A159,Analysed!$B$8:$DD$406,4,FALSE)*1000000</f>
        <v>-832834.06082598784</v>
      </c>
      <c r="I159" s="104">
        <f>VLOOKUP(A159,Analysed!$B$8:$DD$406,5,FALSE)</f>
        <v>-7.0169861932183816E-3</v>
      </c>
      <c r="J159" s="132">
        <f>VLOOKUP(A159,Analysed!$B$8:$DD$406,13,FALSE)*1000000</f>
        <v>-524578.37148601527</v>
      </c>
      <c r="K159" s="104">
        <f>VLOOKUP(A159,Analysed!$B$8:$DD$406,14,FALSE)</f>
        <v>-4.4747883336468657E-3</v>
      </c>
      <c r="L159" s="104"/>
      <c r="M159" s="9">
        <f>VLOOKUP(A159,Analysed!$B$8:$DD$406,56,FALSE)*1000000</f>
        <v>-1843529.0224559964</v>
      </c>
      <c r="N159" s="104">
        <f>VLOOKUP(A159,Analysed!$B$8:$DD$406,57,FALSE)</f>
        <v>-1.5532527193402042E-2</v>
      </c>
      <c r="O159" s="147">
        <f t="shared" si="61"/>
        <v>-6.9245468125650147</v>
      </c>
      <c r="P159" s="115">
        <f>VLOOKUP(A159,Analysed!$B$8:$DD$406,77,FALSE)*1000000</f>
        <v>-796619.67082201107</v>
      </c>
      <c r="Q159" s="104">
        <f>VLOOKUP(A159,Analysed!$B$8:$DD$406,78,FALSE)</f>
        <v>-6.6520495867026727E-3</v>
      </c>
      <c r="R159" s="95">
        <f t="shared" si="62"/>
        <v>-2.992212292415275</v>
      </c>
      <c r="S159" s="132">
        <f>VLOOKUP(A159,Analysed!$B$8:$DD$406,107,FALSE)</f>
        <v>266231</v>
      </c>
      <c r="AL159" s="95">
        <f t="shared" si="63"/>
        <v>440.33099837940364</v>
      </c>
      <c r="AO159" s="95">
        <f t="shared" si="55"/>
        <v>437.33878608698836</v>
      </c>
      <c r="AQ159" s="95">
        <f t="shared" si="64"/>
        <v>438.88486503294882</v>
      </c>
    </row>
    <row r="160" spans="1:43" x14ac:dyDescent="0.2">
      <c r="A160" t="s">
        <v>50</v>
      </c>
      <c r="C160" s="132">
        <f>VLOOKUP(A160,Analysed!$B$8:$DD$406,2,FALSE)*1000000</f>
        <v>62027170.187040001</v>
      </c>
      <c r="D160" s="133">
        <f t="shared" si="57"/>
        <v>338.46540536418206</v>
      </c>
      <c r="E160" s="132">
        <f>VLOOKUP(A160,Analysed!$B$8:$DD$406,11,FALSE)*1000000</f>
        <v>61329836.046414003</v>
      </c>
      <c r="F160" s="133">
        <f t="shared" si="58"/>
        <v>334.66024253199828</v>
      </c>
      <c r="H160" s="132">
        <f>VLOOKUP(A160,Analysed!$B$8:$DD$406,4,FALSE)*1000000</f>
        <v>-383262.7420029979</v>
      </c>
      <c r="I160" s="104">
        <f>VLOOKUP(A160,Analysed!$B$8:$DD$406,5,FALSE)</f>
        <v>-6.1789493353845946E-3</v>
      </c>
      <c r="J160" s="132">
        <f>VLOOKUP(A160,Analysed!$B$8:$DD$406,13,FALSE)*1000000</f>
        <v>-260909.58582000213</v>
      </c>
      <c r="K160" s="104">
        <f>VLOOKUP(A160,Analysed!$B$8:$DD$406,14,FALSE)</f>
        <v>-4.2542032172162916E-3</v>
      </c>
      <c r="L160" s="104"/>
      <c r="M160" s="9">
        <f>VLOOKUP(A160,Analysed!$B$8:$DD$406,56,FALSE)*1000000</f>
        <v>-1183201.8150520015</v>
      </c>
      <c r="N160" s="104">
        <f>VLOOKUP(A160,Analysed!$B$8:$DD$406,57,FALSE)</f>
        <v>-1.9075540790980988E-2</v>
      </c>
      <c r="O160" s="147">
        <f t="shared" si="61"/>
        <v>-6.4564106463603705</v>
      </c>
      <c r="P160" s="115">
        <f>VLOOKUP(A160,Analysed!$B$8:$DD$406,77,FALSE)*1000000</f>
        <v>-476866.82148000872</v>
      </c>
      <c r="Q160" s="104">
        <f>VLOOKUP(A160,Analysed!$B$8:$DD$406,78,FALSE)</f>
        <v>-7.5433660406095272E-3</v>
      </c>
      <c r="R160" s="95">
        <f t="shared" si="62"/>
        <v>-2.6021326065699482</v>
      </c>
      <c r="S160" s="132">
        <f>VLOOKUP(A160,Analysed!$B$8:$DD$406,107,FALSE)</f>
        <v>183260</v>
      </c>
      <c r="AL160" s="95">
        <f t="shared" si="63"/>
        <v>334.66024253199828</v>
      </c>
      <c r="AO160" s="95">
        <f t="shared" si="55"/>
        <v>332.05810992542831</v>
      </c>
      <c r="AQ160" s="95">
        <f t="shared" si="64"/>
        <v>332.00899471782168</v>
      </c>
    </row>
    <row r="161" spans="1:43" x14ac:dyDescent="0.2">
      <c r="A161" t="s">
        <v>51</v>
      </c>
      <c r="C161" s="132">
        <f>VLOOKUP(A161,Analysed!$B$8:$DD$406,2,FALSE)*1000000</f>
        <v>324692774.135171</v>
      </c>
      <c r="D161" s="133">
        <f t="shared" si="57"/>
        <v>646.35286064818069</v>
      </c>
      <c r="E161" s="132">
        <f>VLOOKUP(A161,Analysed!$B$8:$DD$406,11,FALSE)*1000000</f>
        <v>326910133.89351702</v>
      </c>
      <c r="F161" s="133">
        <f t="shared" si="58"/>
        <v>650.76686963470797</v>
      </c>
      <c r="H161" s="132">
        <f>VLOOKUP(A161,Analysed!$B$8:$DD$406,4,FALSE)*1000000</f>
        <v>-173348.88740600718</v>
      </c>
      <c r="I161" s="104">
        <f>VLOOKUP(A161,Analysed!$B$8:$DD$406,5,FALSE)</f>
        <v>-5.3388587986821442E-4</v>
      </c>
      <c r="J161" s="132">
        <f>VLOOKUP(A161,Analysed!$B$8:$DD$406,13,FALSE)*1000000</f>
        <v>-1059104.1054860284</v>
      </c>
      <c r="K161" s="104">
        <f>VLOOKUP(A161,Analysed!$B$8:$DD$406,14,FALSE)</f>
        <v>-3.2397408207327266E-3</v>
      </c>
      <c r="L161" s="104"/>
      <c r="M161" s="9">
        <f>VLOOKUP(A161,Analysed!$B$8:$DD$406,56,FALSE)*1000000</f>
        <v>-4310388.787616034</v>
      </c>
      <c r="N161" s="104">
        <f>VLOOKUP(A161,Analysed!$B$8:$DD$406,57,FALSE)</f>
        <v>-1.3275283994529551E-2</v>
      </c>
      <c r="O161" s="147">
        <f t="shared" si="61"/>
        <v>-8.5805177857811827</v>
      </c>
      <c r="P161" s="115">
        <f>VLOOKUP(A161,Analysed!$B$8:$DD$406,77,FALSE)*1000000</f>
        <v>-1059104.1054860284</v>
      </c>
      <c r="Q161" s="104">
        <f>VLOOKUP(A161,Analysed!$B$8:$DD$406,78,FALSE)</f>
        <v>-3.2054014070769313E-3</v>
      </c>
      <c r="R161" s="95">
        <f t="shared" si="62"/>
        <v>-2.1083159923360162</v>
      </c>
      <c r="S161" s="132">
        <f>VLOOKUP(A161,Analysed!$B$8:$DD$406,107,FALSE)</f>
        <v>502346</v>
      </c>
      <c r="AL161" s="95">
        <f t="shared" si="63"/>
        <v>650.76686963470797</v>
      </c>
      <c r="AO161" s="95">
        <f t="shared" si="55"/>
        <v>648.658553642372</v>
      </c>
      <c r="AQ161" s="95">
        <f t="shared" si="64"/>
        <v>637.77234286239957</v>
      </c>
    </row>
    <row r="162" spans="1:43" x14ac:dyDescent="0.2">
      <c r="A162" t="s">
        <v>52</v>
      </c>
      <c r="C162" s="132">
        <f>VLOOKUP(A162,Analysed!$B$8:$DD$406,2,FALSE)*1000000</f>
        <v>113695252.444408</v>
      </c>
      <c r="D162" s="133">
        <f t="shared" si="57"/>
        <v>515.40500849709417</v>
      </c>
      <c r="E162" s="132">
        <f>VLOOKUP(A162,Analysed!$B$8:$DD$406,11,FALSE)*1000000</f>
        <v>113025591.01491499</v>
      </c>
      <c r="F162" s="133">
        <f t="shared" si="58"/>
        <v>512.36928935018625</v>
      </c>
      <c r="H162" s="132">
        <f>VLOOKUP(A162,Analysed!$B$8:$DD$406,4,FALSE)*1000000</f>
        <v>156363.38364599567</v>
      </c>
      <c r="I162" s="104">
        <f>VLOOKUP(A162,Analysed!$B$8:$DD$406,5,FALSE)</f>
        <v>1.3752850737760623E-3</v>
      </c>
      <c r="J162" s="132">
        <f>VLOOKUP(A162,Analysed!$B$8:$DD$406,13,FALSE)*1000000</f>
        <v>-231804.97421199674</v>
      </c>
      <c r="K162" s="104">
        <f>VLOOKUP(A162,Analysed!$B$8:$DD$406,14,FALSE)</f>
        <v>-2.0509069860241429E-3</v>
      </c>
      <c r="L162" s="104"/>
      <c r="M162" s="9">
        <f>VLOOKUP(A162,Analysed!$B$8:$DD$406,56,FALSE)*1000000</f>
        <v>-1417475.0102189933</v>
      </c>
      <c r="N162" s="104">
        <f>VLOOKUP(A162,Analysed!$B$8:$DD$406,57,FALSE)</f>
        <v>-1.246731925690632E-2</v>
      </c>
      <c r="O162" s="147">
        <f t="shared" si="61"/>
        <v>-6.4257187875417889</v>
      </c>
      <c r="P162" s="115">
        <f>VLOOKUP(A162,Analysed!$B$8:$DD$406,77,FALSE)*1000000</f>
        <v>-629115.49900699977</v>
      </c>
      <c r="Q162" s="104">
        <f>VLOOKUP(A162,Analysed!$B$8:$DD$406,78,FALSE)</f>
        <v>-5.4636565100669486E-3</v>
      </c>
      <c r="R162" s="95">
        <f t="shared" si="62"/>
        <v>-2.8519157321006001</v>
      </c>
      <c r="S162" s="132">
        <f>VLOOKUP(A162,Analysed!$B$8:$DD$406,107,FALSE)</f>
        <v>220594</v>
      </c>
      <c r="AL162" s="95">
        <f t="shared" si="63"/>
        <v>512.36928935018625</v>
      </c>
      <c r="AO162" s="95">
        <f t="shared" si="55"/>
        <v>509.51737361808563</v>
      </c>
      <c r="AQ162" s="95">
        <f t="shared" si="64"/>
        <v>508.9792897095524</v>
      </c>
    </row>
    <row r="163" spans="1:43" x14ac:dyDescent="0.2">
      <c r="A163" t="s">
        <v>53</v>
      </c>
      <c r="C163" s="132">
        <f>VLOOKUP(A163,Analysed!$B$8:$DD$406,2,FALSE)*1000000</f>
        <v>103138814.77481601</v>
      </c>
      <c r="D163" s="133">
        <f t="shared" si="57"/>
        <v>504.05543390520876</v>
      </c>
      <c r="E163" s="132">
        <f>VLOOKUP(A163,Analysed!$B$8:$DD$406,11,FALSE)*1000000</f>
        <v>105333349.995286</v>
      </c>
      <c r="F163" s="133">
        <f t="shared" si="58"/>
        <v>514.78046894841123</v>
      </c>
      <c r="H163" s="132">
        <f>VLOOKUP(A163,Analysed!$B$8:$DD$406,4,FALSE)*1000000</f>
        <v>-128440.50141400487</v>
      </c>
      <c r="I163" s="104">
        <f>VLOOKUP(A163,Analysed!$B$8:$DD$406,5,FALSE)</f>
        <v>-1.2453168256240899E-3</v>
      </c>
      <c r="J163" s="132">
        <f>VLOOKUP(A163,Analysed!$B$8:$DD$406,13,FALSE)*1000000</f>
        <v>-344978.22050801117</v>
      </c>
      <c r="K163" s="104">
        <f>VLOOKUP(A163,Analysed!$B$8:$DD$406,14,FALSE)</f>
        <v>-3.2751091703002899E-3</v>
      </c>
      <c r="L163" s="104"/>
      <c r="M163" s="9">
        <f>VLOOKUP(A163,Analysed!$B$8:$DD$406,56,FALSE)*1000000</f>
        <v>-1191020.4923380122</v>
      </c>
      <c r="N163" s="104">
        <f>VLOOKUP(A163,Analysed!$B$8:$DD$406,57,FALSE)</f>
        <v>-1.1547742670287407E-2</v>
      </c>
      <c r="O163" s="147">
        <f t="shared" si="61"/>
        <v>-5.8207024422974136</v>
      </c>
      <c r="P163" s="115">
        <f>VLOOKUP(A163,Analysed!$B$8:$DD$406,77,FALSE)*1000000</f>
        <v>-344978.22050801117</v>
      </c>
      <c r="Q163" s="104">
        <f>VLOOKUP(A163,Analysed!$B$8:$DD$406,78,FALSE)</f>
        <v>-3.2149277767769425E-3</v>
      </c>
      <c r="R163" s="95">
        <f t="shared" si="62"/>
        <v>-1.6859622345444252</v>
      </c>
      <c r="S163" s="132">
        <f>VLOOKUP(A163,Analysed!$B$8:$DD$406,107,FALSE)</f>
        <v>204618</v>
      </c>
      <c r="AL163" s="95">
        <f t="shared" si="63"/>
        <v>514.78046894841123</v>
      </c>
      <c r="AO163" s="95">
        <f t="shared" si="55"/>
        <v>513.09450671386685</v>
      </c>
      <c r="AQ163" s="95">
        <f t="shared" si="64"/>
        <v>498.23473146291133</v>
      </c>
    </row>
    <row r="164" spans="1:43" x14ac:dyDescent="0.2">
      <c r="A164" t="s">
        <v>54</v>
      </c>
      <c r="C164" s="132">
        <f>VLOOKUP(A164,Analysed!$B$8:$DD$406,2,FALSE)*1000000</f>
        <v>124657879.79186</v>
      </c>
      <c r="D164" s="133">
        <f t="shared" si="57"/>
        <v>541.70344335552443</v>
      </c>
      <c r="E164" s="132">
        <f>VLOOKUP(A164,Analysed!$B$8:$DD$406,11,FALSE)*1000000</f>
        <v>125096951.03899799</v>
      </c>
      <c r="F164" s="133">
        <f t="shared" si="58"/>
        <v>543.61143671182242</v>
      </c>
      <c r="H164" s="132">
        <f>VLOOKUP(A164,Analysed!$B$8:$DD$406,4,FALSE)*1000000</f>
        <v>-1281273.0441409883</v>
      </c>
      <c r="I164" s="104">
        <f>VLOOKUP(A164,Analysed!$B$8:$DD$406,5,FALSE)</f>
        <v>-1.0278315709206004E-2</v>
      </c>
      <c r="J164" s="132">
        <f>VLOOKUP(A164,Analysed!$B$8:$DD$406,13,FALSE)*1000000</f>
        <v>-405281.69882999524</v>
      </c>
      <c r="K164" s="104">
        <f>VLOOKUP(A164,Analysed!$B$8:$DD$406,14,FALSE)</f>
        <v>-3.2397408207307295E-3</v>
      </c>
      <c r="L164" s="104"/>
      <c r="M164" s="9">
        <f>VLOOKUP(A164,Analysed!$B$8:$DD$406,56,FALSE)*1000000</f>
        <v>-1793553.3223219977</v>
      </c>
      <c r="N164" s="104">
        <f>VLOOKUP(A164,Analysed!$B$8:$DD$406,57,FALSE)</f>
        <v>-1.4387805450539312E-2</v>
      </c>
      <c r="O164" s="147">
        <f t="shared" si="61"/>
        <v>-7.7939237548865288</v>
      </c>
      <c r="P164" s="115">
        <f>VLOOKUP(A164,Analysed!$B$8:$DD$406,77,FALSE)*1000000</f>
        <v>-405281.69882999524</v>
      </c>
      <c r="Q164" s="104">
        <f>VLOOKUP(A164,Analysed!$B$8:$DD$406,78,FALSE)</f>
        <v>-3.1806719885875772E-3</v>
      </c>
      <c r="R164" s="95">
        <f t="shared" si="62"/>
        <v>-1.7611601621313704</v>
      </c>
      <c r="S164" s="132">
        <f>VLOOKUP(A164,Analysed!$B$8:$DD$406,107,FALSE)</f>
        <v>230122</v>
      </c>
      <c r="AL164" s="95">
        <f t="shared" si="63"/>
        <v>543.61143671182242</v>
      </c>
      <c r="AO164" s="95">
        <f t="shared" ref="AO164:AO227" si="65">AN164+F164+R164</f>
        <v>541.8502765496911</v>
      </c>
      <c r="AQ164" s="95">
        <f t="shared" si="64"/>
        <v>533.90951960063796</v>
      </c>
    </row>
    <row r="165" spans="1:43" x14ac:dyDescent="0.2">
      <c r="A165" t="s">
        <v>55</v>
      </c>
      <c r="C165" s="132">
        <f>VLOOKUP(A165,Analysed!$B$8:$DD$406,2,FALSE)*1000000</f>
        <v>82156301.179884002</v>
      </c>
      <c r="D165" s="133">
        <f t="shared" si="57"/>
        <v>288.91143839742585</v>
      </c>
      <c r="E165" s="132">
        <f>VLOOKUP(A165,Analysed!$B$8:$DD$406,11,FALSE)*1000000</f>
        <v>79281820.65109399</v>
      </c>
      <c r="F165" s="133">
        <f t="shared" si="58"/>
        <v>278.80301953859998</v>
      </c>
      <c r="H165" s="132">
        <f>VLOOKUP(A165,Analysed!$B$8:$DD$406,4,FALSE)*1000000</f>
        <v>-1575784.0585579998</v>
      </c>
      <c r="I165" s="104">
        <f>VLOOKUP(A165,Analysed!$B$8:$DD$406,5,FALSE)</f>
        <v>-1.9180318927793105E-2</v>
      </c>
      <c r="J165" s="132">
        <f>VLOOKUP(A165,Analysed!$B$8:$DD$406,13,FALSE)*1000000</f>
        <v>-656682.30573699309</v>
      </c>
      <c r="K165" s="104">
        <f>VLOOKUP(A165,Analysed!$B$8:$DD$406,14,FALSE)</f>
        <v>-8.2828862952951318E-3</v>
      </c>
      <c r="L165" s="104"/>
      <c r="M165" s="9">
        <f>VLOOKUP(A165,Analysed!$B$8:$DD$406,56,FALSE)*1000000</f>
        <v>-2089872.2202779965</v>
      </c>
      <c r="N165" s="104">
        <f>VLOOKUP(A165,Analysed!$B$8:$DD$406,57,FALSE)</f>
        <v>-2.543775937164151E-2</v>
      </c>
      <c r="O165" s="147">
        <f t="shared" si="61"/>
        <v>-7.3492596496685474</v>
      </c>
      <c r="P165" s="115">
        <f>VLOOKUP(A165,Analysed!$B$8:$DD$406,77,FALSE)*1000000</f>
        <v>-782134.71243699931</v>
      </c>
      <c r="Q165" s="104">
        <f>VLOOKUP(A165,Analysed!$B$8:$DD$406,78,FALSE)</f>
        <v>-9.4601229277304685E-3</v>
      </c>
      <c r="R165" s="95">
        <f t="shared" si="62"/>
        <v>-2.7504605434459211</v>
      </c>
      <c r="S165" s="132">
        <f>VLOOKUP(A165,Analysed!$B$8:$DD$406,107,FALSE)</f>
        <v>284365</v>
      </c>
      <c r="AL165" s="95">
        <f t="shared" si="63"/>
        <v>278.80301953859998</v>
      </c>
      <c r="AO165" s="95">
        <f t="shared" si="65"/>
        <v>276.05255899515407</v>
      </c>
      <c r="AQ165" s="95">
        <f t="shared" si="64"/>
        <v>281.56217874775729</v>
      </c>
    </row>
    <row r="166" spans="1:43" x14ac:dyDescent="0.2">
      <c r="A166" t="s">
        <v>56</v>
      </c>
      <c r="C166" s="132">
        <f>VLOOKUP(A166,Analysed!$B$8:$DD$406,2,FALSE)*1000000</f>
        <v>102217639.84593999</v>
      </c>
      <c r="D166" s="133">
        <f t="shared" si="57"/>
        <v>470.55462392481627</v>
      </c>
      <c r="E166" s="132">
        <f>VLOOKUP(A166,Analysed!$B$8:$DD$406,11,FALSE)*1000000</f>
        <v>98665445.106258005</v>
      </c>
      <c r="F166" s="133">
        <f t="shared" si="58"/>
        <v>454.20224421464087</v>
      </c>
      <c r="H166" s="132">
        <f>VLOOKUP(A166,Analysed!$B$8:$DD$406,4,FALSE)*1000000</f>
        <v>-752447.5132719886</v>
      </c>
      <c r="I166" s="104">
        <f>VLOOKUP(A166,Analysed!$B$8:$DD$406,5,FALSE)</f>
        <v>-7.3612295725675094E-3</v>
      </c>
      <c r="J166" s="132">
        <f>VLOOKUP(A166,Analysed!$B$8:$DD$406,13,FALSE)*1000000</f>
        <v>-484372.86424601212</v>
      </c>
      <c r="K166" s="104">
        <f>VLOOKUP(A166,Analysed!$B$8:$DD$406,14,FALSE)</f>
        <v>-4.9092452147189479E-3</v>
      </c>
      <c r="L166" s="104"/>
      <c r="M166" s="9">
        <f>VLOOKUP(A166,Analysed!$B$8:$DD$406,56,FALSE)*1000000</f>
        <v>-1571517.3969879998</v>
      </c>
      <c r="N166" s="104">
        <f>VLOOKUP(A166,Analysed!$B$8:$DD$406,57,FALSE)</f>
        <v>-1.5374228942837593E-2</v>
      </c>
      <c r="O166" s="147">
        <f t="shared" si="61"/>
        <v>-7.2344145183309694</v>
      </c>
      <c r="P166" s="115">
        <f>VLOOKUP(A166,Analysed!$B$8:$DD$406,77,FALSE)*1000000</f>
        <v>-682658.76916800044</v>
      </c>
      <c r="Q166" s="104">
        <f>VLOOKUP(A166,Analysed!$B$8:$DD$406,78,FALSE)</f>
        <v>-6.785900443296502E-3</v>
      </c>
      <c r="R166" s="95">
        <f t="shared" si="62"/>
        <v>-3.1425910525714937</v>
      </c>
      <c r="S166" s="132">
        <f>VLOOKUP(A166,Analysed!$B$8:$DD$406,107,FALSE)</f>
        <v>217228</v>
      </c>
      <c r="AL166" s="95">
        <f t="shared" si="63"/>
        <v>454.20224421464087</v>
      </c>
      <c r="AO166" s="95">
        <f t="shared" si="65"/>
        <v>451.05965316206937</v>
      </c>
      <c r="AQ166" s="95">
        <f t="shared" si="64"/>
        <v>463.32020940648528</v>
      </c>
    </row>
    <row r="167" spans="1:43" x14ac:dyDescent="0.2">
      <c r="A167" t="s">
        <v>57</v>
      </c>
      <c r="C167" s="132">
        <f>VLOOKUP(A167,Analysed!$B$8:$DD$406,2,FALSE)*1000000</f>
        <v>63975643.602926001</v>
      </c>
      <c r="D167" s="133">
        <f t="shared" si="57"/>
        <v>293.19054835098189</v>
      </c>
      <c r="E167" s="132">
        <f>VLOOKUP(A167,Analysed!$B$8:$DD$406,11,FALSE)*1000000</f>
        <v>63598043.555826999</v>
      </c>
      <c r="F167" s="133">
        <f t="shared" si="58"/>
        <v>291.46006533226551</v>
      </c>
      <c r="H167" s="132">
        <f>VLOOKUP(A167,Analysed!$B$8:$DD$406,4,FALSE)*1000000</f>
        <v>-1673751.8597559955</v>
      </c>
      <c r="I167" s="104">
        <f>VLOOKUP(A167,Analysed!$B$8:$DD$406,5,FALSE)</f>
        <v>-2.6162329372477693E-2</v>
      </c>
      <c r="J167" s="132">
        <f>VLOOKUP(A167,Analysed!$B$8:$DD$406,13,FALSE)*1000000</f>
        <v>-358843.1840269948</v>
      </c>
      <c r="K167" s="104">
        <f>VLOOKUP(A167,Analysed!$B$8:$DD$406,14,FALSE)</f>
        <v>-5.6423619967491401E-3</v>
      </c>
      <c r="L167" s="104"/>
      <c r="M167" s="9">
        <f>VLOOKUP(A167,Analysed!$B$8:$DD$406,56,FALSE)*1000000</f>
        <v>-1652195.154192995</v>
      </c>
      <c r="N167" s="104">
        <f>VLOOKUP(A167,Analysed!$B$8:$DD$406,57,FALSE)</f>
        <v>-2.5825377614761974E-2</v>
      </c>
      <c r="O167" s="147">
        <f t="shared" si="61"/>
        <v>-7.5717566242432346</v>
      </c>
      <c r="P167" s="115">
        <f>VLOOKUP(A167,Analysed!$B$8:$DD$406,77,FALSE)*1000000</f>
        <v>-358843.1840269948</v>
      </c>
      <c r="Q167" s="104">
        <f>VLOOKUP(A167,Analysed!$B$8:$DD$406,78,FALSE)</f>
        <v>-5.4536497075993217E-3</v>
      </c>
      <c r="R167" s="95">
        <f t="shared" si="62"/>
        <v>-1.6445231962007965</v>
      </c>
      <c r="S167" s="132">
        <f>VLOOKUP(A167,Analysed!$B$8:$DD$406,107,FALSE)</f>
        <v>218205</v>
      </c>
      <c r="AL167" s="95">
        <f t="shared" si="63"/>
        <v>291.46006533226551</v>
      </c>
      <c r="AO167" s="95">
        <f t="shared" si="65"/>
        <v>289.81554213606472</v>
      </c>
      <c r="AQ167" s="95">
        <f t="shared" si="64"/>
        <v>285.61879172673866</v>
      </c>
    </row>
    <row r="168" spans="1:43" x14ac:dyDescent="0.2">
      <c r="A168" t="s">
        <v>58</v>
      </c>
      <c r="C168" s="132">
        <f>VLOOKUP(A168,Analysed!$B$8:$DD$406,2,FALSE)*1000000</f>
        <v>128672839.205965</v>
      </c>
      <c r="D168" s="133">
        <f t="shared" si="57"/>
        <v>416.44660527922701</v>
      </c>
      <c r="E168" s="132">
        <f>VLOOKUP(A168,Analysed!$B$8:$DD$406,11,FALSE)*1000000</f>
        <v>124621933.507727</v>
      </c>
      <c r="F168" s="133">
        <f t="shared" si="58"/>
        <v>403.33594465537027</v>
      </c>
      <c r="H168" s="132">
        <f>VLOOKUP(A168,Analysed!$B$8:$DD$406,4,FALSE)*1000000</f>
        <v>-571135.09083299618</v>
      </c>
      <c r="I168" s="104">
        <f>VLOOKUP(A168,Analysed!$B$8:$DD$406,5,FALSE)</f>
        <v>-4.4386608266161545E-3</v>
      </c>
      <c r="J168" s="132">
        <f>VLOOKUP(A168,Analysed!$B$8:$DD$406,13,FALSE)*1000000</f>
        <v>-502846.09962800174</v>
      </c>
      <c r="K168" s="104">
        <f>VLOOKUP(A168,Analysed!$B$8:$DD$406,14,FALSE)</f>
        <v>-4.034972700827367E-3</v>
      </c>
      <c r="L168" s="104"/>
      <c r="M168" s="9">
        <f>VLOOKUP(A168,Analysed!$B$8:$DD$406,56,FALSE)*1000000</f>
        <v>-1839348.9017200153</v>
      </c>
      <c r="N168" s="104">
        <f>VLOOKUP(A168,Analysed!$B$8:$DD$406,57,FALSE)</f>
        <v>-1.429477202081313E-2</v>
      </c>
      <c r="O168" s="147">
        <f t="shared" si="61"/>
        <v>-5.9530092813081037</v>
      </c>
      <c r="P168" s="115">
        <f>VLOOKUP(A168,Analysed!$B$8:$DD$406,77,FALSE)*1000000</f>
        <v>-820258.39401299553</v>
      </c>
      <c r="Q168" s="104">
        <f>VLOOKUP(A168,Analysed!$B$8:$DD$406,78,FALSE)</f>
        <v>-6.4358328469822264E-3</v>
      </c>
      <c r="R168" s="95">
        <f t="shared" si="62"/>
        <v>-2.6547469205347807</v>
      </c>
      <c r="S168" s="132">
        <f>VLOOKUP(A168,Analysed!$B$8:$DD$406,107,FALSE)</f>
        <v>308978</v>
      </c>
      <c r="AL168" s="95">
        <f t="shared" si="63"/>
        <v>403.33594465537027</v>
      </c>
      <c r="AO168" s="95">
        <f t="shared" si="65"/>
        <v>400.68119773483551</v>
      </c>
      <c r="AQ168" s="95">
        <f t="shared" si="64"/>
        <v>410.49359599791887</v>
      </c>
    </row>
    <row r="169" spans="1:43" x14ac:dyDescent="0.2">
      <c r="A169" t="s">
        <v>62</v>
      </c>
      <c r="C169" s="132">
        <f>VLOOKUP(A169,Analysed!$B$8:$DD$406,2,FALSE)*1000000</f>
        <v>103041783.252178</v>
      </c>
      <c r="D169" s="133">
        <f t="shared" si="57"/>
        <v>686.3092417838003</v>
      </c>
      <c r="E169" s="132">
        <f>VLOOKUP(A169,Analysed!$B$8:$DD$406,11,FALSE)*1000000</f>
        <v>109147068.418525</v>
      </c>
      <c r="F169" s="133">
        <f t="shared" si="58"/>
        <v>726.97346071656932</v>
      </c>
      <c r="H169" s="132">
        <f>VLOOKUP(A169,Analysed!$B$8:$DD$406,4,FALSE)*1000000</f>
        <v>360061.48468500498</v>
      </c>
      <c r="I169" s="104">
        <f>VLOOKUP(A169,Analysed!$B$8:$DD$406,5,FALSE)</f>
        <v>3.4943250526227126E-3</v>
      </c>
      <c r="J169" s="132">
        <f>VLOOKUP(A169,Analysed!$B$8:$DD$406,13,FALSE)*1000000</f>
        <v>-353608.2130189868</v>
      </c>
      <c r="K169" s="104">
        <f>VLOOKUP(A169,Analysed!$B$8:$DD$406,14,FALSE)</f>
        <v>-3.2397408207344085E-3</v>
      </c>
      <c r="L169" s="104"/>
      <c r="M169" s="9">
        <f>VLOOKUP(A169,Analysed!$B$8:$DD$406,56,FALSE)*1000000</f>
        <v>-933218.28003298887</v>
      </c>
      <c r="N169" s="104">
        <f>VLOOKUP(A169,Analysed!$B$8:$DD$406,57,FALSE)</f>
        <v>-9.0566976868896865E-3</v>
      </c>
      <c r="O169" s="147">
        <f t="shared" si="61"/>
        <v>-6.2156953225543585</v>
      </c>
      <c r="P169" s="115">
        <f>VLOOKUP(A169,Analysed!$B$8:$DD$406,77,FALSE)*1000000</f>
        <v>-353608.2130189868</v>
      </c>
      <c r="Q169" s="104">
        <f>VLOOKUP(A169,Analysed!$B$8:$DD$406,78,FALSE)</f>
        <v>-3.2012439701650467E-3</v>
      </c>
      <c r="R169" s="95">
        <f t="shared" si="62"/>
        <v>-2.3552055962740313</v>
      </c>
      <c r="S169" s="132">
        <f>VLOOKUP(A169,Analysed!$B$8:$DD$406,107,FALSE)</f>
        <v>150139</v>
      </c>
      <c r="AL169" s="95">
        <f t="shared" si="63"/>
        <v>726.97346071656932</v>
      </c>
      <c r="AO169" s="95">
        <f t="shared" si="65"/>
        <v>724.61825512029532</v>
      </c>
      <c r="AQ169" s="95">
        <f t="shared" si="64"/>
        <v>680.09354646124598</v>
      </c>
    </row>
    <row r="170" spans="1:43" x14ac:dyDescent="0.2">
      <c r="A170" t="s">
        <v>63</v>
      </c>
      <c r="C170" s="132">
        <f>VLOOKUP(A170,Analysed!$B$8:$DD$406,2,FALSE)*1000000</f>
        <v>298878459.87905401</v>
      </c>
      <c r="D170" s="133">
        <f t="shared" si="57"/>
        <v>670.49488708907973</v>
      </c>
      <c r="E170" s="132">
        <f>VLOOKUP(A170,Analysed!$B$8:$DD$406,11,FALSE)*1000000</f>
        <v>313756543.44331503</v>
      </c>
      <c r="F170" s="133">
        <f t="shared" si="58"/>
        <v>703.87192926052933</v>
      </c>
      <c r="H170" s="132">
        <f>VLOOKUP(A170,Analysed!$B$8:$DD$406,4,FALSE)*1000000</f>
        <v>-1488254.9300249366</v>
      </c>
      <c r="I170" s="104">
        <f>VLOOKUP(A170,Analysed!$B$8:$DD$406,5,FALSE)</f>
        <v>-4.9794653339259812E-3</v>
      </c>
      <c r="J170" s="132">
        <f>VLOOKUP(A170,Analysed!$B$8:$DD$406,13,FALSE)*1000000</f>
        <v>-1016489.8815650076</v>
      </c>
      <c r="K170" s="104">
        <f>VLOOKUP(A170,Analysed!$B$8:$DD$406,14,FALSE)</f>
        <v>-3.2397408207317669E-3</v>
      </c>
      <c r="L170" s="104"/>
      <c r="M170" s="9">
        <f>VLOOKUP(A170,Analysed!$B$8:$DD$406,56,FALSE)*1000000</f>
        <v>-4083779.6330139893</v>
      </c>
      <c r="N170" s="104">
        <f>VLOOKUP(A170,Analysed!$B$8:$DD$406,57,FALSE)</f>
        <v>-1.3663679994425014E-2</v>
      </c>
      <c r="O170" s="147">
        <f t="shared" si="61"/>
        <v>-9.1614275750833176</v>
      </c>
      <c r="P170" s="115">
        <f>VLOOKUP(A170,Analysed!$B$8:$DD$406,77,FALSE)*1000000</f>
        <v>-1016489.8815650076</v>
      </c>
      <c r="Q170" s="104">
        <f>VLOOKUP(A170,Analysed!$B$8:$DD$406,78,FALSE)</f>
        <v>-3.1982719183985871E-3</v>
      </c>
      <c r="R170" s="95">
        <f t="shared" si="62"/>
        <v>-2.2803626217925594</v>
      </c>
      <c r="S170" s="132">
        <f>VLOOKUP(A170,Analysed!$B$8:$DD$406,107,FALSE)</f>
        <v>445758</v>
      </c>
      <c r="AL170" s="95">
        <f t="shared" si="63"/>
        <v>703.87192926052933</v>
      </c>
      <c r="AO170" s="95">
        <f t="shared" si="65"/>
        <v>701.59156663873682</v>
      </c>
      <c r="AQ170" s="95">
        <f t="shared" si="64"/>
        <v>661.33345951399644</v>
      </c>
    </row>
    <row r="171" spans="1:43" x14ac:dyDescent="0.2">
      <c r="A171" t="s">
        <v>64</v>
      </c>
      <c r="C171" s="132">
        <f>VLOOKUP(A171,Analysed!$B$8:$DD$406,2,FALSE)*1000000</f>
        <v>113652813.767891</v>
      </c>
      <c r="D171" s="133">
        <f t="shared" si="57"/>
        <v>420.42716327962432</v>
      </c>
      <c r="E171" s="132">
        <f>VLOOKUP(A171,Analysed!$B$8:$DD$406,11,FALSE)*1000000</f>
        <v>115091314.950473</v>
      </c>
      <c r="F171" s="133">
        <f t="shared" si="58"/>
        <v>425.74850070645181</v>
      </c>
      <c r="H171" s="132">
        <f>VLOOKUP(A171,Analysed!$B$8:$DD$406,4,FALSE)*1000000</f>
        <v>-750401.33060599596</v>
      </c>
      <c r="I171" s="104">
        <f>VLOOKUP(A171,Analysed!$B$8:$DD$406,5,FALSE)</f>
        <v>-6.6025759128015369E-3</v>
      </c>
      <c r="J171" s="132">
        <f>VLOOKUP(A171,Analysed!$B$8:$DD$406,13,FALSE)*1000000</f>
        <v>-376936.62101699488</v>
      </c>
      <c r="K171" s="104">
        <f>VLOOKUP(A171,Analysed!$B$8:$DD$406,14,FALSE)</f>
        <v>-3.275109170307084E-3</v>
      </c>
      <c r="L171" s="104"/>
      <c r="M171" s="9">
        <f>VLOOKUP(A171,Analysed!$B$8:$DD$406,56,FALSE)*1000000</f>
        <v>-1966391.4316510046</v>
      </c>
      <c r="N171" s="104">
        <f>VLOOKUP(A171,Analysed!$B$8:$DD$406,57,FALSE)</f>
        <v>-1.7301739978623793E-2</v>
      </c>
      <c r="O171" s="147">
        <f t="shared" si="61"/>
        <v>-7.27412145901447</v>
      </c>
      <c r="P171" s="115">
        <f>VLOOKUP(A171,Analysed!$B$8:$DD$406,77,FALSE)*1000000</f>
        <v>-376936.62101699488</v>
      </c>
      <c r="Q171" s="104">
        <f>VLOOKUP(A171,Analysed!$B$8:$DD$406,78,FALSE)</f>
        <v>-3.1933294886226002E-3</v>
      </c>
      <c r="R171" s="95">
        <f t="shared" si="62"/>
        <v>-1.3943728189081923</v>
      </c>
      <c r="S171" s="132">
        <f>VLOOKUP(A171,Analysed!$B$8:$DD$406,107,FALSE)</f>
        <v>270327</v>
      </c>
      <c r="AL171" s="95">
        <f t="shared" si="63"/>
        <v>425.74850070645181</v>
      </c>
      <c r="AO171" s="95">
        <f t="shared" si="65"/>
        <v>424.3541278875436</v>
      </c>
      <c r="AQ171" s="95">
        <f t="shared" si="64"/>
        <v>413.15304182060981</v>
      </c>
    </row>
    <row r="172" spans="1:43" x14ac:dyDescent="0.2">
      <c r="A172" t="s">
        <v>65</v>
      </c>
      <c r="C172" s="132">
        <f>VLOOKUP(A172,Analysed!$B$8:$DD$406,2,FALSE)*1000000</f>
        <v>83075653.190475002</v>
      </c>
      <c r="D172" s="133">
        <f t="shared" si="57"/>
        <v>468.02393869666992</v>
      </c>
      <c r="E172" s="132">
        <f>VLOOKUP(A172,Analysed!$B$8:$DD$406,11,FALSE)*1000000</f>
        <v>82995204.724447995</v>
      </c>
      <c r="F172" s="133">
        <f t="shared" si="58"/>
        <v>467.57071556226089</v>
      </c>
      <c r="H172" s="132">
        <f>VLOOKUP(A172,Analysed!$B$8:$DD$406,4,FALSE)*1000000</f>
        <v>350226.26646001241</v>
      </c>
      <c r="I172" s="104">
        <f>VLOOKUP(A172,Analysed!$B$8:$DD$406,5,FALSE)</f>
        <v>4.2157509813015529E-3</v>
      </c>
      <c r="J172" s="132">
        <f>VLOOKUP(A172,Analysed!$B$8:$DD$406,13,FALSE)*1000000</f>
        <v>-102972.54425499603</v>
      </c>
      <c r="K172" s="104">
        <f>VLOOKUP(A172,Analysed!$B$8:$DD$406,14,FALSE)</f>
        <v>-1.2407047442906454E-3</v>
      </c>
      <c r="L172" s="104"/>
      <c r="M172" s="9">
        <f>VLOOKUP(A172,Analysed!$B$8:$DD$406,56,FALSE)*1000000</f>
        <v>-950876.1180749872</v>
      </c>
      <c r="N172" s="104">
        <f>VLOOKUP(A172,Analysed!$B$8:$DD$406,57,FALSE)</f>
        <v>-1.1445906009247117E-2</v>
      </c>
      <c r="O172" s="147">
        <f t="shared" si="61"/>
        <v>-5.3569580123997182</v>
      </c>
      <c r="P172" s="115">
        <f>VLOOKUP(A172,Analysed!$B$8:$DD$406,77,FALSE)*1000000</f>
        <v>-303405.2434590109</v>
      </c>
      <c r="Q172" s="104">
        <f>VLOOKUP(A172,Analysed!$B$8:$DD$406,78,FALSE)</f>
        <v>-3.5860099905544794E-3</v>
      </c>
      <c r="R172" s="95">
        <f t="shared" si="62"/>
        <v>-1.7092964257449783</v>
      </c>
      <c r="S172" s="132">
        <f>VLOOKUP(A172,Analysed!$B$8:$DD$406,107,FALSE)</f>
        <v>177503</v>
      </c>
      <c r="AL172" s="95">
        <f t="shared" si="63"/>
        <v>467.57071556226089</v>
      </c>
      <c r="AO172" s="95">
        <f t="shared" si="65"/>
        <v>465.86141913651591</v>
      </c>
      <c r="AQ172" s="95">
        <f t="shared" si="64"/>
        <v>462.66698068427024</v>
      </c>
    </row>
    <row r="173" spans="1:43" x14ac:dyDescent="0.2">
      <c r="A173" t="s">
        <v>66</v>
      </c>
      <c r="C173" s="132">
        <f>VLOOKUP(A173,Analysed!$B$8:$DD$406,2,FALSE)*1000000</f>
        <v>142737284.204404</v>
      </c>
      <c r="D173" s="133">
        <f t="shared" si="57"/>
        <v>466.13724500398087</v>
      </c>
      <c r="E173" s="132">
        <f>VLOOKUP(A173,Analysed!$B$8:$DD$406,11,FALSE)*1000000</f>
        <v>144737211.473333</v>
      </c>
      <c r="F173" s="133">
        <f t="shared" si="58"/>
        <v>472.66840883088895</v>
      </c>
      <c r="H173" s="132">
        <f>VLOOKUP(A173,Analysed!$B$8:$DD$406,4,FALSE)*1000000</f>
        <v>-848217.1323350087</v>
      </c>
      <c r="I173" s="104">
        <f>VLOOKUP(A173,Analysed!$B$8:$DD$406,5,FALSE)</f>
        <v>-5.9425057514779162E-3</v>
      </c>
      <c r="J173" s="132">
        <f>VLOOKUP(A173,Analysed!$B$8:$DD$406,13,FALSE)*1000000</f>
        <v>-474030.16857998638</v>
      </c>
      <c r="K173" s="104">
        <f>VLOOKUP(A173,Analysed!$B$8:$DD$406,14,FALSE)</f>
        <v>-3.2751091703001598E-3</v>
      </c>
      <c r="L173" s="104"/>
      <c r="M173" s="9">
        <f>VLOOKUP(A173,Analysed!$B$8:$DD$406,56,FALSE)*1000000</f>
        <v>-2119568.7748239893</v>
      </c>
      <c r="N173" s="104">
        <f>VLOOKUP(A173,Analysed!$B$8:$DD$406,57,FALSE)</f>
        <v>-1.4849440261093269E-2</v>
      </c>
      <c r="O173" s="147">
        <f t="shared" si="61"/>
        <v>-6.9218771731572115</v>
      </c>
      <c r="P173" s="115">
        <f>VLOOKUP(A173,Analysed!$B$8:$DD$406,77,FALSE)*1000000</f>
        <v>-474030.16857998638</v>
      </c>
      <c r="Q173" s="104">
        <f>VLOOKUP(A173,Analysed!$B$8:$DD$406,78,FALSE)</f>
        <v>-3.2024075428637513E-3</v>
      </c>
      <c r="R173" s="95">
        <f t="shared" si="62"/>
        <v>-1.5480406402732294</v>
      </c>
      <c r="S173" s="132">
        <f>VLOOKUP(A173,Analysed!$B$8:$DD$406,107,FALSE)</f>
        <v>306213</v>
      </c>
      <c r="AL173" s="95">
        <f t="shared" si="63"/>
        <v>472.66840883088895</v>
      </c>
      <c r="AO173" s="95">
        <f t="shared" si="65"/>
        <v>471.12036819061569</v>
      </c>
      <c r="AQ173" s="95">
        <f t="shared" si="64"/>
        <v>459.21536783082365</v>
      </c>
    </row>
    <row r="174" spans="1:43" x14ac:dyDescent="0.2">
      <c r="A174" t="s">
        <v>70</v>
      </c>
      <c r="C174" s="132">
        <f>VLOOKUP(A174,Analysed!$B$8:$DD$406,2,FALSE)*1000000</f>
        <v>104424432.452556</v>
      </c>
      <c r="D174" s="133">
        <f t="shared" si="57"/>
        <v>451.89927450160337</v>
      </c>
      <c r="E174" s="132">
        <f>VLOOKUP(A174,Analysed!$B$8:$DD$406,11,FALSE)*1000000</f>
        <v>101154990.53940301</v>
      </c>
      <c r="F174" s="133">
        <f t="shared" si="58"/>
        <v>437.75068500124638</v>
      </c>
      <c r="H174" s="132">
        <f>VLOOKUP(A174,Analysed!$B$8:$DD$406,4,FALSE)*1000000</f>
        <v>950866.31349299464</v>
      </c>
      <c r="I174" s="104">
        <f>VLOOKUP(A174,Analysed!$B$8:$DD$406,5,FALSE)</f>
        <v>9.1057838779732836E-3</v>
      </c>
      <c r="J174" s="132">
        <f>VLOOKUP(A174,Analysed!$B$8:$DD$406,13,FALSE)*1000000</f>
        <v>-21724.941843999091</v>
      </c>
      <c r="K174" s="104">
        <f>VLOOKUP(A174,Analysed!$B$8:$DD$406,14,FALSE)</f>
        <v>-2.1476885844338598E-4</v>
      </c>
      <c r="L174" s="104"/>
      <c r="M174" s="9">
        <f>VLOOKUP(A174,Analysed!$B$8:$DD$406,56,FALSE)*1000000</f>
        <v>-487537.24949699518</v>
      </c>
      <c r="N174" s="104">
        <f>VLOOKUP(A174,Analysed!$B$8:$DD$406,57,FALSE)</f>
        <v>-4.6688043980368478E-3</v>
      </c>
      <c r="O174" s="147">
        <f t="shared" si="61"/>
        <v>-2.1098293202627465</v>
      </c>
      <c r="P174" s="115">
        <f>VLOOKUP(A174,Analysed!$B$8:$DD$406,77,FALSE)*1000000</f>
        <v>-384326.223529996</v>
      </c>
      <c r="Q174" s="104">
        <f>VLOOKUP(A174,Analysed!$B$8:$DD$406,78,FALSE)</f>
        <v>-3.7226754146247507E-3</v>
      </c>
      <c r="R174" s="95">
        <f t="shared" si="62"/>
        <v>-1.6631810918776522</v>
      </c>
      <c r="S174" s="132">
        <f>VLOOKUP(A174,Analysed!$B$8:$DD$406,107,FALSE)</f>
        <v>231079</v>
      </c>
      <c r="AL174" s="95">
        <f t="shared" si="63"/>
        <v>437.75068500124638</v>
      </c>
      <c r="AO174" s="95">
        <f t="shared" si="65"/>
        <v>436.08750390936871</v>
      </c>
      <c r="AQ174" s="95">
        <f t="shared" si="64"/>
        <v>449.78944518134057</v>
      </c>
    </row>
    <row r="175" spans="1:43" x14ac:dyDescent="0.2">
      <c r="A175" t="s">
        <v>71</v>
      </c>
      <c r="C175" s="132">
        <f>VLOOKUP(A175,Analysed!$B$8:$DD$406,2,FALSE)*1000000</f>
        <v>130171615.87735902</v>
      </c>
      <c r="D175" s="133">
        <f t="shared" si="57"/>
        <v>446.15685345370207</v>
      </c>
      <c r="E175" s="132">
        <f>VLOOKUP(A175,Analysed!$B$8:$DD$406,11,FALSE)*1000000</f>
        <v>133435605.00878999</v>
      </c>
      <c r="F175" s="133">
        <f t="shared" si="58"/>
        <v>457.3440167286692</v>
      </c>
      <c r="H175" s="132">
        <f>VLOOKUP(A175,Analysed!$B$8:$DD$406,4,FALSE)*1000000</f>
        <v>2270404.3943229807</v>
      </c>
      <c r="I175" s="104">
        <f>VLOOKUP(A175,Analysed!$B$8:$DD$406,5,FALSE)</f>
        <v>1.7441624113063468E-2</v>
      </c>
      <c r="J175" s="132">
        <f>VLOOKUP(A175,Analysed!$B$8:$DD$406,13,FALSE)*1000000</f>
        <v>-432296.77648599818</v>
      </c>
      <c r="K175" s="104">
        <f>VLOOKUP(A175,Analysed!$B$8:$DD$406,14,FALSE)</f>
        <v>-3.2397408207316247E-3</v>
      </c>
      <c r="L175" s="104"/>
      <c r="M175" s="9">
        <f>VLOOKUP(A175,Analysed!$B$8:$DD$406,56,FALSE)*1000000</f>
        <v>-276465.80643002497</v>
      </c>
      <c r="N175" s="104">
        <f>VLOOKUP(A175,Analysed!$B$8:$DD$406,57,FALSE)</f>
        <v>-2.1238562997519888E-3</v>
      </c>
      <c r="O175" s="147">
        <f t="shared" si="61"/>
        <v>-0.94757304388516994</v>
      </c>
      <c r="P175" s="115">
        <f>VLOOKUP(A175,Analysed!$B$8:$DD$406,77,FALSE)*1000000</f>
        <v>-432296.77648599818</v>
      </c>
      <c r="Q175" s="104">
        <f>VLOOKUP(A175,Analysed!$B$8:$DD$406,78,FALSE)</f>
        <v>-3.183605686028539E-3</v>
      </c>
      <c r="R175" s="95">
        <f t="shared" si="62"/>
        <v>-1.4816760801132367</v>
      </c>
      <c r="S175" s="132">
        <f>VLOOKUP(A175,Analysed!$B$8:$DD$406,107,FALSE)</f>
        <v>291762</v>
      </c>
      <c r="AL175" s="95">
        <f t="shared" si="63"/>
        <v>457.3440167286692</v>
      </c>
      <c r="AO175" s="95">
        <f t="shared" si="65"/>
        <v>455.86234064855597</v>
      </c>
      <c r="AQ175" s="95">
        <f t="shared" si="64"/>
        <v>445.20928040981687</v>
      </c>
    </row>
    <row r="176" spans="1:43" x14ac:dyDescent="0.2">
      <c r="A176" t="s">
        <v>72</v>
      </c>
      <c r="C176" s="132">
        <f>VLOOKUP(A176,Analysed!$B$8:$DD$406,2,FALSE)*1000000</f>
        <v>114989594.453403</v>
      </c>
      <c r="D176" s="133">
        <f t="shared" si="57"/>
        <v>447.91484350154252</v>
      </c>
      <c r="E176" s="132">
        <f>VLOOKUP(A176,Analysed!$B$8:$DD$406,11,FALSE)*1000000</f>
        <v>112993426.293432</v>
      </c>
      <c r="F176" s="133">
        <f t="shared" si="58"/>
        <v>440.1392412548671</v>
      </c>
      <c r="H176" s="132">
        <f>VLOOKUP(A176,Analysed!$B$8:$DD$406,4,FALSE)*1000000</f>
        <v>1558059.3095479999</v>
      </c>
      <c r="I176" s="104">
        <f>VLOOKUP(A176,Analysed!$B$8:$DD$406,5,FALSE)</f>
        <v>1.3549567827890453E-2</v>
      </c>
      <c r="J176" s="132">
        <f>VLOOKUP(A176,Analysed!$B$8:$DD$406,13,FALSE)*1000000</f>
        <v>131653.81124601082</v>
      </c>
      <c r="K176" s="104">
        <f>VLOOKUP(A176,Analysed!$B$8:$DD$406,14,FALSE)</f>
        <v>1.1651457572772401E-3</v>
      </c>
      <c r="L176" s="104"/>
      <c r="M176" s="9">
        <f>VLOOKUP(A176,Analysed!$B$8:$DD$406,56,FALSE)*1000000</f>
        <v>-791314.02477800346</v>
      </c>
      <c r="N176" s="104">
        <f>VLOOKUP(A176,Analysed!$B$8:$DD$406,57,FALSE)</f>
        <v>-6.8816141890009541E-3</v>
      </c>
      <c r="O176" s="147">
        <f t="shared" si="61"/>
        <v>-3.0823771425043565</v>
      </c>
      <c r="P176" s="115">
        <f>VLOOKUP(A176,Analysed!$B$8:$DD$406,77,FALSE)*1000000</f>
        <v>-493649.38299299864</v>
      </c>
      <c r="Q176" s="104">
        <f>VLOOKUP(A176,Analysed!$B$8:$DD$406,78,FALSE)</f>
        <v>-4.2810885314675477E-3</v>
      </c>
      <c r="R176" s="95">
        <f t="shared" si="62"/>
        <v>-1.9228947382499304</v>
      </c>
      <c r="S176" s="132">
        <f>VLOOKUP(A176,Analysed!$B$8:$DD$406,107,FALSE)</f>
        <v>256722</v>
      </c>
      <c r="AL176" s="95">
        <f t="shared" si="63"/>
        <v>440.1392412548671</v>
      </c>
      <c r="AO176" s="95">
        <f t="shared" si="65"/>
        <v>438.21634651661719</v>
      </c>
      <c r="AQ176" s="95">
        <f t="shared" si="64"/>
        <v>444.83246635903811</v>
      </c>
    </row>
    <row r="177" spans="1:43" x14ac:dyDescent="0.2">
      <c r="A177" t="s">
        <v>73</v>
      </c>
      <c r="C177" s="132">
        <f>VLOOKUP(A177,Analysed!$B$8:$DD$406,2,FALSE)*1000000</f>
        <v>266022711.16287404</v>
      </c>
      <c r="D177" s="133">
        <f t="shared" si="57"/>
        <v>472.90320206863987</v>
      </c>
      <c r="E177" s="132">
        <f>VLOOKUP(A177,Analysed!$B$8:$DD$406,11,FALSE)*1000000</f>
        <v>260812730.02158803</v>
      </c>
      <c r="F177" s="133">
        <f t="shared" si="58"/>
        <v>463.64152379440071</v>
      </c>
      <c r="H177" s="132">
        <f>VLOOKUP(A177,Analysed!$B$8:$DD$406,4,FALSE)*1000000</f>
        <v>2629946.3821359267</v>
      </c>
      <c r="I177" s="104">
        <f>VLOOKUP(A177,Analysed!$B$8:$DD$406,5,FALSE)</f>
        <v>9.8861723897164782E-3</v>
      </c>
      <c r="J177" s="132">
        <f>VLOOKUP(A177,Analysed!$B$8:$DD$406,13,FALSE)*1000000</f>
        <v>32559.665218968803</v>
      </c>
      <c r="K177" s="104">
        <f>VLOOKUP(A177,Analysed!$B$8:$DD$406,14,FALSE)</f>
        <v>1.248392485147246E-4</v>
      </c>
      <c r="L177" s="104"/>
      <c r="M177" s="9">
        <f>VLOOKUP(A177,Analysed!$B$8:$DD$406,56,FALSE)*1000000</f>
        <v>-4084677.0035020085</v>
      </c>
      <c r="N177" s="104">
        <f>VLOOKUP(A177,Analysed!$B$8:$DD$406,57,FALSE)</f>
        <v>-1.5354617602559279E-2</v>
      </c>
      <c r="O177" s="147">
        <f t="shared" si="61"/>
        <v>-7.2612478307897845</v>
      </c>
      <c r="P177" s="115">
        <f>VLOOKUP(A177,Analysed!$B$8:$DD$406,77,FALSE)*1000000</f>
        <v>-1773205.5481890256</v>
      </c>
      <c r="Q177" s="104">
        <f>VLOOKUP(A177,Analysed!$B$8:$DD$406,78,FALSE)</f>
        <v>-6.6729143747378773E-3</v>
      </c>
      <c r="R177" s="95">
        <f t="shared" si="62"/>
        <v>-3.1521916982157885</v>
      </c>
      <c r="S177" s="132">
        <f>VLOOKUP(A177,Analysed!$B$8:$DD$406,107,FALSE)</f>
        <v>562531</v>
      </c>
      <c r="AL177" s="95">
        <f t="shared" si="63"/>
        <v>463.64152379440071</v>
      </c>
      <c r="AO177" s="95">
        <f t="shared" si="65"/>
        <v>460.48933209618491</v>
      </c>
      <c r="AQ177" s="95">
        <f t="shared" si="64"/>
        <v>465.64195423785009</v>
      </c>
    </row>
    <row r="178" spans="1:43" x14ac:dyDescent="0.2">
      <c r="A178" t="s">
        <v>77</v>
      </c>
      <c r="C178" s="132">
        <f>VLOOKUP(A178,Analysed!$B$8:$DD$406,2,FALSE)*1000000</f>
        <v>99500946.371905997</v>
      </c>
      <c r="D178" s="133">
        <f t="shared" ref="D178:D193" si="66">C178/S178</f>
        <v>519.71202676311805</v>
      </c>
      <c r="E178" s="132">
        <f>VLOOKUP(A178,Analysed!$B$8:$DD$406,11,FALSE)*1000000</f>
        <v>97414105.719624996</v>
      </c>
      <c r="F178" s="133">
        <f t="shared" ref="F178:F193" si="67">E178/S178</f>
        <v>508.81206827553876</v>
      </c>
      <c r="H178" s="132">
        <f>VLOOKUP(A178,Analysed!$B$8:$DD$406,4,FALSE)*1000000</f>
        <v>297820.0522630061</v>
      </c>
      <c r="I178" s="104">
        <f>VLOOKUP(A178,Analysed!$B$8:$DD$406,5,FALSE)</f>
        <v>2.9931378858432181E-3</v>
      </c>
      <c r="J178" s="132">
        <f>VLOOKUP(A178,Analysed!$B$8:$DD$406,13,FALSE)*1000000</f>
        <v>-176472.15314099184</v>
      </c>
      <c r="K178" s="104">
        <f>VLOOKUP(A178,Analysed!$B$8:$DD$406,14,FALSE)</f>
        <v>-1.8115667319157031E-3</v>
      </c>
      <c r="L178" s="104"/>
      <c r="M178" s="9">
        <f>VLOOKUP(A178,Analysed!$B$8:$DD$406,56,FALSE)*1000000</f>
        <v>-1280548.5909049991</v>
      </c>
      <c r="N178" s="104">
        <f>VLOOKUP(A178,Analysed!$B$8:$DD$406,57,FALSE)</f>
        <v>-1.2869712677090285E-2</v>
      </c>
      <c r="O178" s="147">
        <f t="shared" si="61"/>
        <v>-6.6885444592695844</v>
      </c>
      <c r="P178" s="115">
        <f>VLOOKUP(A178,Analysed!$B$8:$DD$406,77,FALSE)*1000000</f>
        <v>-594098.49570900516</v>
      </c>
      <c r="Q178" s="104">
        <f>VLOOKUP(A178,Analysed!$B$8:$DD$406,78,FALSE)</f>
        <v>-5.9677473367537957E-3</v>
      </c>
      <c r="R178" s="95">
        <f t="shared" si="62"/>
        <v>-3.1030874032875007</v>
      </c>
      <c r="S178" s="132">
        <f>VLOOKUP(A178,Analysed!$B$8:$DD$406,107,FALSE)</f>
        <v>191454</v>
      </c>
      <c r="AL178" s="95">
        <f t="shared" si="63"/>
        <v>508.81206827553876</v>
      </c>
      <c r="AO178" s="95">
        <f t="shared" si="65"/>
        <v>505.70898087225129</v>
      </c>
      <c r="AQ178" s="95">
        <f t="shared" si="64"/>
        <v>513.02348230384848</v>
      </c>
    </row>
    <row r="179" spans="1:43" x14ac:dyDescent="0.2">
      <c r="A179" t="s">
        <v>78</v>
      </c>
      <c r="C179" s="132">
        <f>VLOOKUP(A179,Analysed!$B$8:$DD$406,2,FALSE)*1000000</f>
        <v>147478825.58153999</v>
      </c>
      <c r="D179" s="133">
        <f t="shared" si="66"/>
        <v>512.3745825077649</v>
      </c>
      <c r="E179" s="132">
        <f>VLOOKUP(A179,Analysed!$B$8:$DD$406,11,FALSE)*1000000</f>
        <v>158090740.167512</v>
      </c>
      <c r="F179" s="133">
        <f t="shared" si="67"/>
        <v>549.24275856053146</v>
      </c>
      <c r="H179" s="132">
        <f>VLOOKUP(A179,Analysed!$B$8:$DD$406,4,FALSE)*1000000</f>
        <v>1596291.4461660206</v>
      </c>
      <c r="I179" s="104">
        <f>VLOOKUP(A179,Analysed!$B$8:$DD$406,5,FALSE)</f>
        <v>1.0823868713840839E-2</v>
      </c>
      <c r="J179" s="132">
        <f>VLOOKUP(A179,Analysed!$B$8:$DD$406,13,FALSE)*1000000</f>
        <v>-512173.02430001157</v>
      </c>
      <c r="K179" s="104">
        <f>VLOOKUP(A179,Analysed!$B$8:$DD$406,14,FALSE)</f>
        <v>-3.2397408207293869E-3</v>
      </c>
      <c r="L179" s="104"/>
      <c r="M179" s="9">
        <f>VLOOKUP(A179,Analysed!$B$8:$DD$406,56,FALSE)*1000000</f>
        <v>-2474846.5325879748</v>
      </c>
      <c r="N179" s="104">
        <f>VLOOKUP(A179,Analysed!$B$8:$DD$406,57,FALSE)</f>
        <v>-1.6781029566984518E-2</v>
      </c>
      <c r="O179" s="147">
        <f t="shared" si="61"/>
        <v>-8.5981730184341494</v>
      </c>
      <c r="P179" s="115">
        <f>VLOOKUP(A179,Analysed!$B$8:$DD$406,77,FALSE)*1000000</f>
        <v>-512173.02430001157</v>
      </c>
      <c r="Q179" s="104">
        <f>VLOOKUP(A179,Analysed!$B$8:$DD$406,78,FALSE)</f>
        <v>-3.1863334343237887E-3</v>
      </c>
      <c r="R179" s="95">
        <f t="shared" si="62"/>
        <v>-1.7794041853985685</v>
      </c>
      <c r="S179" s="132">
        <f>VLOOKUP(A179,Analysed!$B$8:$DD$406,107,FALSE)</f>
        <v>287834</v>
      </c>
      <c r="AL179" s="95">
        <f t="shared" si="63"/>
        <v>549.24275856053146</v>
      </c>
      <c r="AO179" s="95">
        <f t="shared" si="65"/>
        <v>547.46335437513289</v>
      </c>
      <c r="AQ179" s="95">
        <f t="shared" si="64"/>
        <v>503.77640948933072</v>
      </c>
    </row>
    <row r="180" spans="1:43" x14ac:dyDescent="0.2">
      <c r="A180" t="s">
        <v>79</v>
      </c>
      <c r="C180" s="132">
        <f>VLOOKUP(A180,Analysed!$B$8:$DD$406,2,FALSE)*1000000</f>
        <v>82287739.936913997</v>
      </c>
      <c r="D180" s="133">
        <f t="shared" si="66"/>
        <v>408.99902052712571</v>
      </c>
      <c r="E180" s="132">
        <f>VLOOKUP(A180,Analysed!$B$8:$DD$406,11,FALSE)*1000000</f>
        <v>82524333.754519999</v>
      </c>
      <c r="F180" s="133">
        <f t="shared" si="67"/>
        <v>410.17497504644791</v>
      </c>
      <c r="H180" s="132">
        <f>VLOOKUP(A180,Analysed!$B$8:$DD$406,4,FALSE)*1000000</f>
        <v>219563.76047000958</v>
      </c>
      <c r="I180" s="104">
        <f>VLOOKUP(A180,Analysed!$B$8:$DD$406,5,FALSE)</f>
        <v>2.6682439041142512E-3</v>
      </c>
      <c r="J180" s="132">
        <f>VLOOKUP(A180,Analysed!$B$8:$DD$406,13,FALSE)*1000000</f>
        <v>-201130.04639500787</v>
      </c>
      <c r="K180" s="104">
        <f>VLOOKUP(A180,Analysed!$B$8:$DD$406,14,FALSE)</f>
        <v>-2.4372210867317861E-3</v>
      </c>
      <c r="L180" s="104"/>
      <c r="M180" s="9">
        <f>VLOOKUP(A180,Analysed!$B$8:$DD$406,56,FALSE)*1000000</f>
        <v>-1644138.5987499899</v>
      </c>
      <c r="N180" s="104">
        <f>VLOOKUP(A180,Analysed!$B$8:$DD$406,57,FALSE)</f>
        <v>-1.9980359164201995E-2</v>
      </c>
      <c r="O180" s="147">
        <f t="shared" si="61"/>
        <v>-8.1719473279387937</v>
      </c>
      <c r="P180" s="115">
        <f>VLOOKUP(A180,Analysed!$B$8:$DD$406,77,FALSE)*1000000</f>
        <v>-270276.20225300099</v>
      </c>
      <c r="Q180" s="104">
        <f>VLOOKUP(A180,Analysed!$B$8:$DD$406,78,FALSE)</f>
        <v>-3.1927119695180782E-3</v>
      </c>
      <c r="R180" s="95">
        <f t="shared" si="62"/>
        <v>-1.3433678222055487</v>
      </c>
      <c r="S180" s="132">
        <f>VLOOKUP(A180,Analysed!$B$8:$DD$406,107,FALSE)</f>
        <v>201193</v>
      </c>
      <c r="AL180" s="95">
        <f t="shared" si="63"/>
        <v>410.17497504644791</v>
      </c>
      <c r="AO180" s="95">
        <f t="shared" si="65"/>
        <v>408.83160722424236</v>
      </c>
      <c r="AQ180" s="95">
        <f t="shared" si="64"/>
        <v>400.82707319918688</v>
      </c>
    </row>
    <row r="181" spans="1:43" x14ac:dyDescent="0.2">
      <c r="A181" t="s">
        <v>80</v>
      </c>
      <c r="C181" s="132">
        <f>VLOOKUP(A181,Analysed!$B$8:$DD$406,2,FALSE)*1000000</f>
        <v>83514493.014338002</v>
      </c>
      <c r="D181" s="133">
        <f t="shared" si="66"/>
        <v>545.63951583280846</v>
      </c>
      <c r="E181" s="132">
        <f>VLOOKUP(A181,Analysed!$B$8:$DD$406,11,FALSE)*1000000</f>
        <v>83189363.674070999</v>
      </c>
      <c r="F181" s="133">
        <f t="shared" si="67"/>
        <v>543.5152927260973</v>
      </c>
      <c r="H181" s="132">
        <f>VLOOKUP(A181,Analysed!$B$8:$DD$406,4,FALSE)*1000000</f>
        <v>387461.42225799931</v>
      </c>
      <c r="I181" s="104">
        <f>VLOOKUP(A181,Analysed!$B$8:$DD$406,5,FALSE)</f>
        <v>4.6394512889095648E-3</v>
      </c>
      <c r="J181" s="132">
        <f>VLOOKUP(A181,Analysed!$B$8:$DD$406,13,FALSE)*1000000</f>
        <v>-94164.349736004733</v>
      </c>
      <c r="K181" s="104">
        <f>VLOOKUP(A181,Analysed!$B$8:$DD$406,14,FALSE)</f>
        <v>-1.1319277558719263E-3</v>
      </c>
      <c r="L181" s="104"/>
      <c r="M181" s="9">
        <f>VLOOKUP(A181,Analysed!$B$8:$DD$406,56,FALSE)*1000000</f>
        <v>-1255421.9684160016</v>
      </c>
      <c r="N181" s="104">
        <f>VLOOKUP(A181,Analysed!$B$8:$DD$406,57,FALSE)</f>
        <v>-1.5032384477272315E-2</v>
      </c>
      <c r="O181" s="147">
        <f t="shared" si="61"/>
        <v>-8.2022629879914906</v>
      </c>
      <c r="P181" s="115">
        <f>VLOOKUP(A181,Analysed!$B$8:$DD$406,77,FALSE)*1000000</f>
        <v>-397173.68154499866</v>
      </c>
      <c r="Q181" s="104">
        <f>VLOOKUP(A181,Analysed!$B$8:$DD$406,78,FALSE)</f>
        <v>-4.6925335942678325E-3</v>
      </c>
      <c r="R181" s="95">
        <f t="shared" si="62"/>
        <v>-2.5949227191326076</v>
      </c>
      <c r="S181" s="132">
        <f>VLOOKUP(A181,Analysed!$B$8:$DD$406,107,FALSE)</f>
        <v>153058</v>
      </c>
      <c r="AL181" s="95">
        <f t="shared" si="63"/>
        <v>543.5152927260973</v>
      </c>
      <c r="AO181" s="95">
        <f t="shared" si="65"/>
        <v>540.92037000696473</v>
      </c>
      <c r="AQ181" s="95">
        <f t="shared" si="64"/>
        <v>537.43725284481695</v>
      </c>
    </row>
    <row r="182" spans="1:43" x14ac:dyDescent="0.2">
      <c r="A182" t="s">
        <v>81</v>
      </c>
      <c r="C182" s="132">
        <f>VLOOKUP(A182,Analysed!$B$8:$DD$406,2,FALSE)*1000000</f>
        <v>144659770.139213</v>
      </c>
      <c r="D182" s="133">
        <f t="shared" si="66"/>
        <v>513.45859293527633</v>
      </c>
      <c r="E182" s="132">
        <f>VLOOKUP(A182,Analysed!$B$8:$DD$406,11,FALSE)*1000000</f>
        <v>145808610.35674998</v>
      </c>
      <c r="F182" s="133">
        <f t="shared" si="67"/>
        <v>517.53631185489246</v>
      </c>
      <c r="H182" s="132">
        <f>VLOOKUP(A182,Analysed!$B$8:$DD$406,4,FALSE)*1000000</f>
        <v>1254547.3515259856</v>
      </c>
      <c r="I182" s="104">
        <f>VLOOKUP(A182,Analysed!$B$8:$DD$406,5,FALSE)</f>
        <v>8.6723997301991762E-3</v>
      </c>
      <c r="J182" s="132">
        <f>VLOOKUP(A182,Analysed!$B$8:$DD$406,13,FALSE)*1000000</f>
        <v>-314541.01235601684</v>
      </c>
      <c r="K182" s="104">
        <f>VLOOKUP(A182,Analysed!$B$8:$DD$406,14,FALSE)</f>
        <v>-2.157218367189902E-3</v>
      </c>
      <c r="L182" s="104"/>
      <c r="M182" s="9">
        <f>VLOOKUP(A182,Analysed!$B$8:$DD$406,56,FALSE)*1000000</f>
        <v>-2126877.2583840131</v>
      </c>
      <c r="N182" s="104">
        <f>VLOOKUP(A182,Analysed!$B$8:$DD$406,57,FALSE)</f>
        <v>-1.4702617433563025E-2</v>
      </c>
      <c r="O182" s="147">
        <f t="shared" si="61"/>
        <v>-7.5491852599029343</v>
      </c>
      <c r="P182" s="115">
        <f>VLOOKUP(A182,Analysed!$B$8:$DD$406,77,FALSE)*1000000</f>
        <v>-472382.10698699846</v>
      </c>
      <c r="Q182" s="104">
        <f>VLOOKUP(A182,Analysed!$B$8:$DD$406,78,FALSE)</f>
        <v>-3.1877760343904105E-3</v>
      </c>
      <c r="R182" s="95">
        <f t="shared" si="62"/>
        <v>-1.6766835157274842</v>
      </c>
      <c r="S182" s="132">
        <f>VLOOKUP(A182,Analysed!$B$8:$DD$406,107,FALSE)</f>
        <v>281736</v>
      </c>
      <c r="AL182" s="95">
        <f t="shared" si="63"/>
        <v>517.53631185489246</v>
      </c>
      <c r="AO182" s="95">
        <f t="shared" si="65"/>
        <v>515.85962833916494</v>
      </c>
      <c r="AQ182" s="95">
        <f t="shared" si="64"/>
        <v>505.9094076753733</v>
      </c>
    </row>
    <row r="183" spans="1:43" x14ac:dyDescent="0.2">
      <c r="A183" t="s">
        <v>85</v>
      </c>
      <c r="C183" s="132">
        <f>VLOOKUP(A183,Analysed!$B$8:$DD$406,2,FALSE)*1000000</f>
        <v>640485793.42931402</v>
      </c>
      <c r="D183" s="133">
        <f t="shared" si="66"/>
        <v>609.6067720004055</v>
      </c>
      <c r="E183" s="132">
        <f>VLOOKUP(A183,Analysed!$B$8:$DD$406,11,FALSE)*1000000</f>
        <v>638214731.49589801</v>
      </c>
      <c r="F183" s="133">
        <f t="shared" si="67"/>
        <v>607.44520222251856</v>
      </c>
      <c r="H183" s="132">
        <f>VLOOKUP(A183,Analysed!$B$8:$DD$406,4,FALSE)*1000000</f>
        <v>167242.96986490116</v>
      </c>
      <c r="I183" s="104">
        <f>VLOOKUP(A183,Analysed!$B$8:$DD$406,5,FALSE)</f>
        <v>2.6111893750124001E-4</v>
      </c>
      <c r="J183" s="132">
        <f>VLOOKUP(A183,Analysed!$B$8:$DD$406,13,FALSE)*1000000</f>
        <v>-1485600.1149470331</v>
      </c>
      <c r="K183" s="104">
        <f>VLOOKUP(A183,Analysed!$B$8:$DD$406,14,FALSE)</f>
        <v>-2.3277433779457994E-3</v>
      </c>
      <c r="L183" s="104"/>
      <c r="M183" s="9">
        <f>VLOOKUP(A183,Analysed!$B$8:$DD$406,56,FALSE)*1000000</f>
        <v>-8593736.6236640848</v>
      </c>
      <c r="N183" s="104">
        <f>VLOOKUP(A183,Analysed!$B$8:$DD$406,57,FALSE)</f>
        <v>-1.341752886922154E-2</v>
      </c>
      <c r="O183" s="147">
        <f t="shared" si="61"/>
        <v>-8.179416462188394</v>
      </c>
      <c r="P183" s="115">
        <f>VLOOKUP(A183,Analysed!$B$8:$DD$406,77,FALSE)*1000000</f>
        <v>-2959380.4723140239</v>
      </c>
      <c r="Q183" s="104">
        <f>VLOOKUP(A183,Analysed!$B$8:$DD$406,78,FALSE)</f>
        <v>-4.5774018346065792E-3</v>
      </c>
      <c r="R183" s="95">
        <f t="shared" si="62"/>
        <v>-2.8167031889794583</v>
      </c>
      <c r="S183" s="132">
        <f>VLOOKUP(A183,Analysed!$B$8:$DD$406,107,FALSE)</f>
        <v>1050654</v>
      </c>
      <c r="AL183" s="95">
        <f t="shared" si="63"/>
        <v>607.44520222251856</v>
      </c>
      <c r="AO183" s="95">
        <f t="shared" si="65"/>
        <v>604.62849903353913</v>
      </c>
      <c r="AQ183" s="95">
        <f t="shared" si="64"/>
        <v>601.42735553821706</v>
      </c>
    </row>
    <row r="184" spans="1:43" x14ac:dyDescent="0.2">
      <c r="A184" t="s">
        <v>86</v>
      </c>
      <c r="C184" s="132">
        <f>VLOOKUP(A184,Analysed!$B$8:$DD$406,2,FALSE)*1000000</f>
        <v>150866794.734781</v>
      </c>
      <c r="D184" s="133">
        <f t="shared" si="66"/>
        <v>471.68130816348025</v>
      </c>
      <c r="E184" s="132">
        <f>VLOOKUP(A184,Analysed!$B$8:$DD$406,11,FALSE)*1000000</f>
        <v>146127464.63521901</v>
      </c>
      <c r="F184" s="133">
        <f t="shared" si="67"/>
        <v>456.8639096424219</v>
      </c>
      <c r="H184" s="132">
        <f>VLOOKUP(A184,Analysed!$B$8:$DD$406,4,FALSE)*1000000</f>
        <v>841779.62625599885</v>
      </c>
      <c r="I184" s="104">
        <f>VLOOKUP(A184,Analysed!$B$8:$DD$406,5,FALSE)</f>
        <v>5.5796215975544555E-3</v>
      </c>
      <c r="J184" s="132">
        <f>VLOOKUP(A184,Analysed!$B$8:$DD$406,13,FALSE)*1000000</f>
        <v>-176797.02738902846</v>
      </c>
      <c r="K184" s="104">
        <f>VLOOKUP(A184,Analysed!$B$8:$DD$406,14,FALSE)</f>
        <v>-1.2098822615609634E-3</v>
      </c>
      <c r="L184" s="104"/>
      <c r="M184" s="9">
        <f>VLOOKUP(A184,Analysed!$B$8:$DD$406,56,FALSE)*1000000</f>
        <v>-2619294.2729699952</v>
      </c>
      <c r="N184" s="104">
        <f>VLOOKUP(A184,Analysed!$B$8:$DD$406,57,FALSE)</f>
        <v>-1.7361635325882217E-2</v>
      </c>
      <c r="O184" s="147">
        <f t="shared" si="61"/>
        <v>-8.1891588623694158</v>
      </c>
      <c r="P184" s="115">
        <f>VLOOKUP(A184,Analysed!$B$8:$DD$406,77,FALSE)*1000000</f>
        <v>-1091238.0811319905</v>
      </c>
      <c r="Q184" s="104">
        <f>VLOOKUP(A184,Analysed!$B$8:$DD$406,78,FALSE)</f>
        <v>-7.3201187293776638E-3</v>
      </c>
      <c r="R184" s="95">
        <f t="shared" si="62"/>
        <v>-3.4117289131183481</v>
      </c>
      <c r="S184" s="132">
        <f>VLOOKUP(A184,Analysed!$B$8:$DD$406,107,FALSE)</f>
        <v>319849</v>
      </c>
      <c r="AL184" s="95">
        <f t="shared" si="63"/>
        <v>456.8639096424219</v>
      </c>
      <c r="AO184" s="95">
        <f t="shared" si="65"/>
        <v>453.45218072930356</v>
      </c>
      <c r="AQ184" s="95">
        <f t="shared" si="64"/>
        <v>463.49214930111083</v>
      </c>
    </row>
    <row r="185" spans="1:43" x14ac:dyDescent="0.2">
      <c r="A185" t="s">
        <v>87</v>
      </c>
      <c r="C185" s="132">
        <f>VLOOKUP(A185,Analysed!$B$8:$DD$406,2,FALSE)*1000000</f>
        <v>124740701.49613801</v>
      </c>
      <c r="D185" s="133">
        <f t="shared" si="66"/>
        <v>403.51529751124269</v>
      </c>
      <c r="E185" s="132">
        <f>VLOOKUP(A185,Analysed!$B$8:$DD$406,11,FALSE)*1000000</f>
        <v>118966361.27314501</v>
      </c>
      <c r="F185" s="133">
        <f t="shared" si="67"/>
        <v>384.83627306239993</v>
      </c>
      <c r="H185" s="132">
        <f>VLOOKUP(A185,Analysed!$B$8:$DD$406,4,FALSE)*1000000</f>
        <v>-200387.94270600134</v>
      </c>
      <c r="I185" s="104">
        <f>VLOOKUP(A185,Analysed!$B$8:$DD$406,5,FALSE)</f>
        <v>-1.6064359130785024E-3</v>
      </c>
      <c r="J185" s="132">
        <f>VLOOKUP(A185,Analysed!$B$8:$DD$406,13,FALSE)*1000000</f>
        <v>-409507.27270700329</v>
      </c>
      <c r="K185" s="104">
        <f>VLOOKUP(A185,Analysed!$B$8:$DD$406,14,FALSE)</f>
        <v>-3.4422106242854703E-3</v>
      </c>
      <c r="L185" s="104"/>
      <c r="M185" s="9">
        <f>VLOOKUP(A185,Analysed!$B$8:$DD$406,56,FALSE)*1000000</f>
        <v>-2485183.691426002</v>
      </c>
      <c r="N185" s="104">
        <f>VLOOKUP(A185,Analysed!$B$8:$DD$406,57,FALSE)</f>
        <v>-1.9922797143344138E-2</v>
      </c>
      <c r="O185" s="147">
        <f t="shared" si="61"/>
        <v>-8.0391534165526455</v>
      </c>
      <c r="P185" s="115">
        <f>VLOOKUP(A185,Analysed!$B$8:$DD$406,77,FALSE)*1000000</f>
        <v>-992588.29064500274</v>
      </c>
      <c r="Q185" s="104">
        <f>VLOOKUP(A185,Analysed!$B$8:$DD$406,78,FALSE)</f>
        <v>-8.1538547233565382E-3</v>
      </c>
      <c r="R185" s="95">
        <f t="shared" si="62"/>
        <v>-3.2108570386562594</v>
      </c>
      <c r="S185" s="132">
        <f>VLOOKUP(A185,Analysed!$B$8:$DD$406,107,FALSE)</f>
        <v>309135</v>
      </c>
      <c r="AL185" s="95">
        <f t="shared" si="63"/>
        <v>384.83627306239993</v>
      </c>
      <c r="AO185" s="95">
        <f t="shared" si="65"/>
        <v>381.62541602374364</v>
      </c>
      <c r="AQ185" s="95">
        <f t="shared" si="64"/>
        <v>395.47614409469003</v>
      </c>
    </row>
    <row r="186" spans="1:43" x14ac:dyDescent="0.2">
      <c r="A186" t="s">
        <v>88</v>
      </c>
      <c r="C186" s="132">
        <f>VLOOKUP(A186,Analysed!$B$8:$DD$406,2,FALSE)*1000000</f>
        <v>177771444.26065499</v>
      </c>
      <c r="D186" s="133">
        <f t="shared" si="66"/>
        <v>605.35867392437922</v>
      </c>
      <c r="E186" s="132">
        <f>VLOOKUP(A186,Analysed!$B$8:$DD$406,11,FALSE)*1000000</f>
        <v>173583612.958139</v>
      </c>
      <c r="F186" s="133">
        <f t="shared" si="67"/>
        <v>591.09800335125294</v>
      </c>
      <c r="H186" s="132">
        <f>VLOOKUP(A186,Analysed!$B$8:$DD$406,4,FALSE)*1000000</f>
        <v>-362009.31117699045</v>
      </c>
      <c r="I186" s="104">
        <f>VLOOKUP(A186,Analysed!$B$8:$DD$406,5,FALSE)</f>
        <v>-2.0363749233324514E-3</v>
      </c>
      <c r="J186" s="132">
        <f>VLOOKUP(A186,Analysed!$B$8:$DD$406,13,FALSE)*1000000</f>
        <v>-559594.17782901251</v>
      </c>
      <c r="K186" s="104">
        <f>VLOOKUP(A186,Analysed!$B$8:$DD$406,14,FALSE)</f>
        <v>-3.2237730756529584E-3</v>
      </c>
      <c r="L186" s="104"/>
      <c r="M186" s="9">
        <f>VLOOKUP(A186,Analysed!$B$8:$DD$406,56,FALSE)*1000000</f>
        <v>-2340083.7557090027</v>
      </c>
      <c r="N186" s="104">
        <f>VLOOKUP(A186,Analysed!$B$8:$DD$406,57,FALSE)</f>
        <v>-1.3163440087024813E-2</v>
      </c>
      <c r="O186" s="147">
        <f t="shared" si="61"/>
        <v>-7.9686026353643555</v>
      </c>
      <c r="P186" s="115">
        <f>VLOOKUP(A186,Analysed!$B$8:$DD$406,77,FALSE)*1000000</f>
        <v>-1071894.121926988</v>
      </c>
      <c r="Q186" s="104">
        <f>VLOOKUP(A186,Analysed!$B$8:$DD$406,78,FALSE)</f>
        <v>-6.0866850356309119E-3</v>
      </c>
      <c r="R186" s="95">
        <f t="shared" si="62"/>
        <v>-3.6500823117893231</v>
      </c>
      <c r="S186" s="132">
        <f>VLOOKUP(A186,Analysed!$B$8:$DD$406,107,FALSE)</f>
        <v>293663</v>
      </c>
      <c r="AL186" s="95">
        <f t="shared" si="63"/>
        <v>591.09800335125294</v>
      </c>
      <c r="AO186" s="95">
        <f t="shared" si="65"/>
        <v>587.44792103946361</v>
      </c>
      <c r="AQ186" s="95">
        <f t="shared" si="64"/>
        <v>597.39007128901494</v>
      </c>
    </row>
    <row r="187" spans="1:43" x14ac:dyDescent="0.2">
      <c r="A187" t="s">
        <v>89</v>
      </c>
      <c r="C187" s="132">
        <f>VLOOKUP(A187,Analysed!$B$8:$DD$406,2,FALSE)*1000000</f>
        <v>49204525.123214997</v>
      </c>
      <c r="D187" s="133">
        <f t="shared" si="66"/>
        <v>236.92927985523121</v>
      </c>
      <c r="E187" s="132">
        <f>VLOOKUP(A187,Analysed!$B$8:$DD$406,11,FALSE)*1000000</f>
        <v>48460339.339451</v>
      </c>
      <c r="F187" s="133">
        <f t="shared" si="67"/>
        <v>233.3458817554797</v>
      </c>
      <c r="H187" s="132">
        <f>VLOOKUP(A187,Analysed!$B$8:$DD$406,4,FALSE)*1000000</f>
        <v>-1061600.8802899942</v>
      </c>
      <c r="I187" s="104">
        <f>VLOOKUP(A187,Analysed!$B$8:$DD$406,5,FALSE)</f>
        <v>-2.1575269299553189E-2</v>
      </c>
      <c r="J187" s="132">
        <f>VLOOKUP(A187,Analysed!$B$8:$DD$406,13,FALSE)*1000000</f>
        <v>-417017.79225800093</v>
      </c>
      <c r="K187" s="104">
        <f>VLOOKUP(A187,Analysed!$B$8:$DD$406,14,FALSE)</f>
        <v>-8.6053419753606974E-3</v>
      </c>
      <c r="L187" s="104"/>
      <c r="M187" s="9">
        <f>VLOOKUP(A187,Analysed!$B$8:$DD$406,56,FALSE)*1000000</f>
        <v>-1047011.2038380037</v>
      </c>
      <c r="N187" s="104">
        <f>VLOOKUP(A187,Analysed!$B$8:$DD$406,57,FALSE)</f>
        <v>-2.1278758431590213E-2</v>
      </c>
      <c r="O187" s="147">
        <f t="shared" si="61"/>
        <v>-5.041560911410099</v>
      </c>
      <c r="P187" s="115">
        <f>VLOOKUP(A187,Analysed!$B$8:$DD$406,77,FALSE)*1000000</f>
        <v>-411995.04772999516</v>
      </c>
      <c r="Q187" s="104">
        <f>VLOOKUP(A187,Analysed!$B$8:$DD$406,78,FALSE)</f>
        <v>-8.1098059870361502E-3</v>
      </c>
      <c r="R187" s="95">
        <f t="shared" si="62"/>
        <v>-1.9838356272751554</v>
      </c>
      <c r="S187" s="132">
        <f>VLOOKUP(A187,Analysed!$B$8:$DD$406,107,FALSE)</f>
        <v>207676</v>
      </c>
      <c r="AL187" s="95">
        <f t="shared" si="63"/>
        <v>233.3458817554797</v>
      </c>
      <c r="AO187" s="95">
        <f t="shared" si="65"/>
        <v>231.36204612820455</v>
      </c>
      <c r="AQ187" s="95">
        <f t="shared" si="64"/>
        <v>231.88771894382111</v>
      </c>
    </row>
    <row r="188" spans="1:43" x14ac:dyDescent="0.2">
      <c r="A188" t="s">
        <v>90</v>
      </c>
      <c r="C188" s="132">
        <f>VLOOKUP(A188,Analysed!$B$8:$DD$406,2,FALSE)*1000000</f>
        <v>130273534.47754999</v>
      </c>
      <c r="D188" s="133">
        <f t="shared" si="66"/>
        <v>505.71238986021172</v>
      </c>
      <c r="E188" s="132">
        <f>VLOOKUP(A188,Analysed!$B$8:$DD$406,11,FALSE)*1000000</f>
        <v>126440443.456938</v>
      </c>
      <c r="F188" s="133">
        <f t="shared" si="67"/>
        <v>490.83260918672846</v>
      </c>
      <c r="H188" s="132">
        <f>VLOOKUP(A188,Analysed!$B$8:$DD$406,4,FALSE)*1000000</f>
        <v>22632.832746012355</v>
      </c>
      <c r="I188" s="104">
        <f>VLOOKUP(A188,Analysed!$B$8:$DD$406,5,FALSE)</f>
        <v>1.737331595153171E-4</v>
      </c>
      <c r="J188" s="132">
        <f>VLOOKUP(A188,Analysed!$B$8:$DD$406,13,FALSE)*1000000</f>
        <v>-342354.83010400005</v>
      </c>
      <c r="K188" s="104">
        <f>VLOOKUP(A188,Analysed!$B$8:$DD$406,14,FALSE)</f>
        <v>-2.7076370561812868E-3</v>
      </c>
      <c r="L188" s="104"/>
      <c r="M188" s="9">
        <f>VLOOKUP(A188,Analysed!$B$8:$DD$406,56,FALSE)*1000000</f>
        <v>-1797816.1203709817</v>
      </c>
      <c r="N188" s="104">
        <f>VLOOKUP(A188,Analysed!$B$8:$DD$406,57,FALSE)</f>
        <v>-1.3800317367460381E-2</v>
      </c>
      <c r="O188" s="147">
        <f t="shared" si="61"/>
        <v>-6.9789914767277752</v>
      </c>
      <c r="P188" s="115">
        <f>VLOOKUP(A188,Analysed!$B$8:$DD$406,77,FALSE)*1000000</f>
        <v>-812302.79608098499</v>
      </c>
      <c r="Q188" s="104">
        <f>VLOOKUP(A188,Analysed!$B$8:$DD$406,78,FALSE)</f>
        <v>-6.2888773546887844E-3</v>
      </c>
      <c r="R188" s="95">
        <f t="shared" si="62"/>
        <v>-3.1533003993765041</v>
      </c>
      <c r="S188" s="132">
        <f>VLOOKUP(A188,Analysed!$B$8:$DD$406,107,FALSE)</f>
        <v>257604</v>
      </c>
      <c r="AL188" s="95">
        <f t="shared" si="63"/>
        <v>490.83260918672846</v>
      </c>
      <c r="AO188" s="95">
        <f t="shared" si="65"/>
        <v>487.67930878735194</v>
      </c>
      <c r="AQ188" s="95">
        <f t="shared" si="64"/>
        <v>498.73339838348397</v>
      </c>
    </row>
    <row r="189" spans="1:43" x14ac:dyDescent="0.2">
      <c r="A189" t="s">
        <v>91</v>
      </c>
      <c r="C189" s="132">
        <f>VLOOKUP(A189,Analysed!$B$8:$DD$406,2,FALSE)*1000000</f>
        <v>136437440.45494601</v>
      </c>
      <c r="D189" s="133">
        <f t="shared" si="66"/>
        <v>566.53714265819872</v>
      </c>
      <c r="E189" s="132">
        <f>VLOOKUP(A189,Analysed!$B$8:$DD$406,11,FALSE)*1000000</f>
        <v>134469458.84955701</v>
      </c>
      <c r="F189" s="133">
        <f t="shared" si="67"/>
        <v>558.36537784200698</v>
      </c>
      <c r="H189" s="132">
        <f>VLOOKUP(A189,Analysed!$B$8:$DD$406,4,FALSE)*1000000</f>
        <v>-124244.25098700453</v>
      </c>
      <c r="I189" s="104">
        <f>VLOOKUP(A189,Analysed!$B$8:$DD$406,5,FALSE)</f>
        <v>-9.1063164606955621E-4</v>
      </c>
      <c r="J189" s="132">
        <f>VLOOKUP(A189,Analysed!$B$8:$DD$406,13,FALSE)*1000000</f>
        <v>-375026.25164103165</v>
      </c>
      <c r="K189" s="104">
        <f>VLOOKUP(A189,Analysed!$B$8:$DD$406,14,FALSE)</f>
        <v>-2.7889325565042021E-3</v>
      </c>
      <c r="L189" s="104"/>
      <c r="M189" s="9">
        <f>VLOOKUP(A189,Analysed!$B$8:$DD$406,56,FALSE)*1000000</f>
        <v>-1993341.4735619978</v>
      </c>
      <c r="N189" s="104">
        <f>VLOOKUP(A189,Analysed!$B$8:$DD$406,57,FALSE)</f>
        <v>-1.4609930140255259E-2</v>
      </c>
      <c r="O189" s="147">
        <f t="shared" si="61"/>
        <v>-8.2770680760961088</v>
      </c>
      <c r="P189" s="115">
        <f>VLOOKUP(A189,Analysed!$B$8:$DD$406,77,FALSE)*1000000</f>
        <v>-877254.08264603291</v>
      </c>
      <c r="Q189" s="104">
        <f>VLOOKUP(A189,Analysed!$B$8:$DD$406,78,FALSE)</f>
        <v>-6.4123288559275356E-3</v>
      </c>
      <c r="R189" s="95">
        <f t="shared" si="62"/>
        <v>-3.6426732992813635</v>
      </c>
      <c r="S189" s="132">
        <f>VLOOKUP(A189,Analysed!$B$8:$DD$406,107,FALSE)</f>
        <v>240827</v>
      </c>
      <c r="AL189" s="95">
        <f t="shared" si="63"/>
        <v>558.36537784200698</v>
      </c>
      <c r="AO189" s="95">
        <f t="shared" si="65"/>
        <v>554.72270454272564</v>
      </c>
      <c r="AQ189" s="95">
        <f t="shared" si="64"/>
        <v>558.26007458210256</v>
      </c>
    </row>
    <row r="190" spans="1:43" x14ac:dyDescent="0.2">
      <c r="A190" t="s">
        <v>95</v>
      </c>
      <c r="C190" s="132">
        <f>VLOOKUP(A190,Analysed!$B$8:$DD$406,2,FALSE)*1000000</f>
        <v>238991290.84508899</v>
      </c>
      <c r="D190" s="133">
        <f t="shared" si="66"/>
        <v>455.36115045773846</v>
      </c>
      <c r="E190" s="132">
        <f>VLOOKUP(A190,Analysed!$B$8:$DD$406,11,FALSE)*1000000</f>
        <v>252293652.64575997</v>
      </c>
      <c r="F190" s="133">
        <f t="shared" si="67"/>
        <v>480.70675511111023</v>
      </c>
      <c r="H190" s="132">
        <f>VLOOKUP(A190,Analysed!$B$8:$DD$406,4,FALSE)*1000000</f>
        <v>540640.58104799525</v>
      </c>
      <c r="I190" s="104">
        <f>VLOOKUP(A190,Analysed!$B$8:$DD$406,5,FALSE)</f>
        <v>2.2621769150509815E-3</v>
      </c>
      <c r="J190" s="132">
        <f>VLOOKUP(A190,Analysed!$B$8:$DD$406,13,FALSE)*1000000</f>
        <v>-817366.04528899188</v>
      </c>
      <c r="K190" s="104">
        <f>VLOOKUP(A190,Analysed!$B$8:$DD$406,14,FALSE)</f>
        <v>-3.239740820735739E-3</v>
      </c>
      <c r="L190" s="104"/>
      <c r="M190" s="9">
        <f>VLOOKUP(A190,Analysed!$B$8:$DD$406,56,FALSE)*1000000</f>
        <v>-2836763.0802879944</v>
      </c>
      <c r="N190" s="104">
        <f>VLOOKUP(A190,Analysed!$B$8:$DD$406,57,FALSE)</f>
        <v>-1.1869734124021895E-2</v>
      </c>
      <c r="O190" s="147">
        <f t="shared" si="61"/>
        <v>-5.4050157863420862</v>
      </c>
      <c r="P190" s="115">
        <f>VLOOKUP(A190,Analysed!$B$8:$DD$406,77,FALSE)*1000000</f>
        <v>-817366.04528899188</v>
      </c>
      <c r="Q190" s="104">
        <f>VLOOKUP(A190,Analysed!$B$8:$DD$406,78,FALSE)</f>
        <v>-3.1882515500880251E-3</v>
      </c>
      <c r="R190" s="95">
        <f t="shared" si="62"/>
        <v>-1.5573652973368821</v>
      </c>
      <c r="S190" s="132">
        <f>VLOOKUP(A190,Analysed!$B$8:$DD$406,107,FALSE)</f>
        <v>524839</v>
      </c>
      <c r="AL190" s="95">
        <f t="shared" si="63"/>
        <v>480.70675511111023</v>
      </c>
      <c r="AO190" s="95">
        <f t="shared" si="65"/>
        <v>479.14938981377333</v>
      </c>
      <c r="AQ190" s="95">
        <f t="shared" si="64"/>
        <v>449.95613467139634</v>
      </c>
    </row>
    <row r="191" spans="1:43" x14ac:dyDescent="0.2">
      <c r="A191" t="s">
        <v>97</v>
      </c>
      <c r="C191" s="132">
        <f>VLOOKUP(A191,Analysed!$B$8:$DD$406,2,FALSE)*1000000</f>
        <v>149562152.822137</v>
      </c>
      <c r="D191" s="133">
        <f t="shared" si="66"/>
        <v>359.79684814736396</v>
      </c>
      <c r="E191" s="132">
        <f>VLOOKUP(A191,Analysed!$B$8:$DD$406,11,FALSE)*1000000</f>
        <v>146206078.76347104</v>
      </c>
      <c r="F191" s="133">
        <f t="shared" si="67"/>
        <v>351.72324900699095</v>
      </c>
      <c r="H191" s="132">
        <f>VLOOKUP(A191,Analysed!$B$8:$DD$406,4,FALSE)*1000000</f>
        <v>517252.53777502192</v>
      </c>
      <c r="I191" s="104">
        <f>VLOOKUP(A191,Analysed!$B$8:$DD$406,5,FALSE)</f>
        <v>3.4584453888555039E-3</v>
      </c>
      <c r="J191" s="132">
        <f>VLOOKUP(A191,Analysed!$B$8:$DD$406,13,FALSE)*1000000</f>
        <v>-248453.04109200582</v>
      </c>
      <c r="K191" s="104">
        <f>VLOOKUP(A191,Analysed!$B$8:$DD$406,14,FALSE)</f>
        <v>-1.6993345501998428E-3</v>
      </c>
      <c r="L191" s="104"/>
      <c r="M191" s="9">
        <f>VLOOKUP(A191,Analysed!$B$8:$DD$406,56,FALSE)*1000000</f>
        <v>-1549936.0778319726</v>
      </c>
      <c r="N191" s="104">
        <f>VLOOKUP(A191,Analysed!$B$8:$DD$406,57,FALSE)</f>
        <v>-1.0363157045988733E-2</v>
      </c>
      <c r="O191" s="147">
        <f t="shared" si="61"/>
        <v>-3.7286312420028933</v>
      </c>
      <c r="P191" s="115">
        <f>VLOOKUP(A191,Analysed!$B$8:$DD$406,77,FALSE)*1000000</f>
        <v>-788181.41116801149</v>
      </c>
      <c r="Q191" s="104">
        <f>VLOOKUP(A191,Analysed!$B$8:$DD$406,78,FALSE)</f>
        <v>-5.2512769802465888E-3</v>
      </c>
      <c r="R191" s="95">
        <f t="shared" si="62"/>
        <v>-1.8961026045395226</v>
      </c>
      <c r="S191" s="132">
        <f>VLOOKUP(A191,Analysed!$B$8:$DD$406,107,FALSE)</f>
        <v>415685</v>
      </c>
      <c r="AL191" s="95">
        <f t="shared" si="63"/>
        <v>351.72324900699095</v>
      </c>
      <c r="AO191" s="95">
        <f t="shared" si="65"/>
        <v>349.82714640245143</v>
      </c>
      <c r="AQ191" s="95">
        <f t="shared" si="64"/>
        <v>356.06821690536106</v>
      </c>
    </row>
    <row r="192" spans="1:43" x14ac:dyDescent="0.2">
      <c r="A192" t="s">
        <v>98</v>
      </c>
      <c r="C192" s="132">
        <f>VLOOKUP(A192,Analysed!$B$8:$DD$406,2,FALSE)*1000000</f>
        <v>290705870.24893701</v>
      </c>
      <c r="D192" s="133">
        <f t="shared" si="66"/>
        <v>353.44049839202654</v>
      </c>
      <c r="E192" s="132">
        <f>VLOOKUP(A192,Analysed!$B$8:$DD$406,11,FALSE)*1000000</f>
        <v>288086570.89636201</v>
      </c>
      <c r="F192" s="133">
        <f t="shared" si="67"/>
        <v>350.25595152402121</v>
      </c>
      <c r="H192" s="132">
        <f>VLOOKUP(A192,Analysed!$B$8:$DD$406,4,FALSE)*1000000</f>
        <v>1042473.2308069906</v>
      </c>
      <c r="I192" s="104">
        <f>VLOOKUP(A192,Analysed!$B$8:$DD$406,5,FALSE)</f>
        <v>3.5860068113323642E-3</v>
      </c>
      <c r="J192" s="132">
        <f>VLOOKUP(A192,Analysed!$B$8:$DD$406,13,FALSE)*1000000</f>
        <v>-433717.6227570012</v>
      </c>
      <c r="K192" s="104">
        <f>VLOOKUP(A192,Analysed!$B$8:$DD$406,14,FALSE)</f>
        <v>-1.5055114211242752E-3</v>
      </c>
      <c r="L192" s="104"/>
      <c r="M192" s="9">
        <f>VLOOKUP(A192,Analysed!$B$8:$DD$406,56,FALSE)*1000000</f>
        <v>-5168917.8968989607</v>
      </c>
      <c r="N192" s="104">
        <f>VLOOKUP(A192,Analysed!$B$8:$DD$406,57,FALSE)</f>
        <v>-1.7780576265875599E-2</v>
      </c>
      <c r="O192" s="147">
        <f t="shared" si="61"/>
        <v>-6.2843757371085101</v>
      </c>
      <c r="P192" s="115">
        <f>VLOOKUP(A192,Analysed!$B$8:$DD$406,77,FALSE)*1000000</f>
        <v>-1971943.6989630025</v>
      </c>
      <c r="Q192" s="104">
        <f>VLOOKUP(A192,Analysed!$B$8:$DD$406,78,FALSE)</f>
        <v>-6.6895828952994599E-3</v>
      </c>
      <c r="R192" s="95">
        <f t="shared" si="62"/>
        <v>-2.3974911933002101</v>
      </c>
      <c r="S192" s="132">
        <f>VLOOKUP(A192,Analysed!$B$8:$DD$406,107,FALSE)</f>
        <v>822503</v>
      </c>
      <c r="AL192" s="95">
        <f t="shared" si="63"/>
        <v>350.25595152402121</v>
      </c>
      <c r="AO192" s="95">
        <f t="shared" si="65"/>
        <v>347.85846033072102</v>
      </c>
      <c r="AQ192" s="95">
        <f t="shared" si="64"/>
        <v>347.15612265491802</v>
      </c>
    </row>
    <row r="193" spans="1:43" x14ac:dyDescent="0.2">
      <c r="A193" s="71" t="s">
        <v>1094</v>
      </c>
      <c r="C193" s="132">
        <f>SUM(C157:C192)</f>
        <v>5432934378.4266863</v>
      </c>
      <c r="D193" s="133">
        <f t="shared" si="66"/>
        <v>475.70323836081928</v>
      </c>
      <c r="E193" s="132">
        <f>SUM(E157:E192)</f>
        <v>5432315285.976162</v>
      </c>
      <c r="F193" s="133">
        <f t="shared" si="67"/>
        <v>475.64903113815734</v>
      </c>
      <c r="H193" s="132">
        <f>SUM(H157:H192)</f>
        <v>2920318.5483499747</v>
      </c>
      <c r="I193" s="104">
        <f>VLOOKUP(A193,Analysed!$B$8:$DD$406,5,FALSE)</f>
        <v>5.3752141015103955E-4</v>
      </c>
      <c r="J193" s="132">
        <f>SUM(J157:J192)</f>
        <v>-14529485.395160213</v>
      </c>
      <c r="K193" s="104">
        <f>VLOOKUP(A193,Analysed!$B$8:$DD$406,14,FALSE)</f>
        <v>-2.6746395653192158E-3</v>
      </c>
      <c r="L193" s="104"/>
      <c r="M193" s="9">
        <f>SUM(M157:M192)</f>
        <v>-75229103.92519699</v>
      </c>
      <c r="N193" s="104">
        <f>VLOOKUP(A193,Analysed!$B$8:$DD$406,57,FALSE)</f>
        <v>0</v>
      </c>
      <c r="O193" s="147">
        <f t="shared" si="61"/>
        <v>-6.5869980867617706</v>
      </c>
      <c r="P193" s="9">
        <f>SUM(P157:P192)</f>
        <v>-26889963.957163073</v>
      </c>
      <c r="Q193" s="104">
        <f>VLOOKUP(A193,Analysed!$B$8:$DD$406,78,FALSE)</f>
        <v>0</v>
      </c>
      <c r="R193" s="95">
        <f t="shared" si="62"/>
        <v>-2.3544629923419937</v>
      </c>
      <c r="S193" s="132">
        <f>VLOOKUP(A193,Analysed!$B$8:$DD$406,107,FALSE)</f>
        <v>11420848</v>
      </c>
      <c r="AL193" s="97">
        <f t="shared" si="63"/>
        <v>475.64903113815734</v>
      </c>
      <c r="AO193" s="95">
        <f t="shared" si="65"/>
        <v>473.29456814581533</v>
      </c>
      <c r="AQ193" s="97">
        <f t="shared" si="64"/>
        <v>469.11624027405753</v>
      </c>
    </row>
    <row r="194" spans="1:43" x14ac:dyDescent="0.2">
      <c r="C194" s="132"/>
      <c r="D194" s="133"/>
      <c r="E194" s="132"/>
      <c r="F194" s="133"/>
      <c r="H194" s="132"/>
      <c r="I194" s="104"/>
      <c r="J194" s="132"/>
      <c r="K194" s="104"/>
      <c r="L194" s="104"/>
      <c r="M194" s="9"/>
      <c r="N194" s="104"/>
      <c r="O194" s="147"/>
      <c r="P194" s="115"/>
      <c r="Q194" s="104"/>
      <c r="R194" s="95" t="e">
        <f t="shared" si="62"/>
        <v>#DIV/0!</v>
      </c>
      <c r="S194" s="132"/>
      <c r="AL194" s="95"/>
      <c r="AO194" s="95" t="e">
        <f t="shared" si="65"/>
        <v>#DIV/0!</v>
      </c>
      <c r="AQ194" s="95"/>
    </row>
    <row r="195" spans="1:43" x14ac:dyDescent="0.2">
      <c r="A195" t="s">
        <v>16</v>
      </c>
      <c r="C195" s="132">
        <f>VLOOKUP(A195,Analysed!$B$8:$DD$406,2,FALSE)*1000000</f>
        <v>142616736.347855</v>
      </c>
      <c r="D195" s="133">
        <f t="shared" ref="D195:D227" si="68">C195/S195</f>
        <v>590.59195691526452</v>
      </c>
      <c r="E195" s="132">
        <f>VLOOKUP(A195,Analysed!$B$8:$DD$406,11,FALSE)*1000000</f>
        <v>170629631.31247199</v>
      </c>
      <c r="F195" s="133">
        <f t="shared" ref="F195:F228" si="69">E195/S195</f>
        <v>706.59650785143344</v>
      </c>
      <c r="H195" s="132">
        <f>VLOOKUP(A195,Analysed!$B$8:$DD$406,4,FALSE)*1000000</f>
        <v>-4032245.7958120308</v>
      </c>
      <c r="I195" s="104">
        <f>VLOOKUP(A195,Analysed!$B$8:$DD$406,5,FALSE)</f>
        <v>-2.8273300168481081E-2</v>
      </c>
      <c r="J195" s="132">
        <f>VLOOKUP(A195,Analysed!$B$8:$DD$406,13,FALSE)*1000000</f>
        <v>-552795.78178999596</v>
      </c>
      <c r="K195" s="104">
        <f>VLOOKUP(A195,Analysed!$B$8:$DD$406,14,FALSE)</f>
        <v>-3.2397408207351028E-3</v>
      </c>
      <c r="L195" s="104"/>
      <c r="M195" s="9">
        <f>VLOOKUP(A195,Analysed!$B$8:$DD$406,56,FALSE)*1000000</f>
        <v>-3419289.5719010038</v>
      </c>
      <c r="N195" s="104">
        <f>VLOOKUP(A195,Analysed!$B$8:$DD$406,57,FALSE)</f>
        <v>-2.3975373854868268E-2</v>
      </c>
      <c r="O195" s="147">
        <f t="shared" si="61"/>
        <v>-14.15966296272172</v>
      </c>
      <c r="P195" s="115">
        <f>VLOOKUP(A195,Analysed!$B$8:$DD$406,77,FALSE)*1000000</f>
        <v>-552795.78178999596</v>
      </c>
      <c r="Q195" s="104">
        <f>VLOOKUP(A195,Analysed!$B$8:$DD$406,78,FALSE)</f>
        <v>-3.1935569242642708E-3</v>
      </c>
      <c r="R195" s="95">
        <f t="shared" si="62"/>
        <v>-2.28918955027516</v>
      </c>
      <c r="S195" s="132">
        <f>VLOOKUP(A195,Analysed!$B$8:$DD$406,107,FALSE)</f>
        <v>241481</v>
      </c>
      <c r="AL195" s="95">
        <f>F195+Z195</f>
        <v>706.59650785143344</v>
      </c>
      <c r="AO195" s="95">
        <f t="shared" si="65"/>
        <v>704.30731830115826</v>
      </c>
      <c r="AQ195" s="95">
        <f t="shared" ref="AQ195:AQ228" si="70">((C195+M195)/S195)</f>
        <v>576.43229395254286</v>
      </c>
    </row>
    <row r="196" spans="1:43" x14ac:dyDescent="0.2">
      <c r="A196" t="s">
        <v>17</v>
      </c>
      <c r="C196" s="132">
        <f>VLOOKUP(A196,Analysed!$B$8:$DD$406,2,FALSE)*1000000</f>
        <v>149086299.52116701</v>
      </c>
      <c r="D196" s="133">
        <f t="shared" si="68"/>
        <v>649.55406921879489</v>
      </c>
      <c r="E196" s="132">
        <f>VLOOKUP(A196,Analysed!$B$8:$DD$406,11,FALSE)*1000000</f>
        <v>152997212.22256103</v>
      </c>
      <c r="F196" s="133">
        <f t="shared" si="69"/>
        <v>666.59352400242688</v>
      </c>
      <c r="H196" s="132">
        <f>VLOOKUP(A196,Analysed!$B$8:$DD$406,4,FALSE)*1000000</f>
        <v>-2354983.6309919953</v>
      </c>
      <c r="I196" s="104">
        <f>VLOOKUP(A196,Analysed!$B$8:$DD$406,5,FALSE)</f>
        <v>-1.5796110296893102E-2</v>
      </c>
      <c r="J196" s="132">
        <f>VLOOKUP(A196,Analysed!$B$8:$DD$406,13,FALSE)*1000000</f>
        <v>-495671.31389599695</v>
      </c>
      <c r="K196" s="104">
        <f>VLOOKUP(A196,Analysed!$B$8:$DD$406,14,FALSE)</f>
        <v>-3.2397408207344128E-3</v>
      </c>
      <c r="L196" s="104"/>
      <c r="M196" s="9">
        <f>VLOOKUP(A196,Analysed!$B$8:$DD$406,56,FALSE)*1000000</f>
        <v>-2115762.9216450006</v>
      </c>
      <c r="N196" s="104">
        <f>VLOOKUP(A196,Analysed!$B$8:$DD$406,57,FALSE)</f>
        <v>-1.4191531538715321E-2</v>
      </c>
      <c r="O196" s="147">
        <f t="shared" si="61"/>
        <v>-9.2181670594194021</v>
      </c>
      <c r="P196" s="115">
        <f>VLOOKUP(A196,Analysed!$B$8:$DD$406,77,FALSE)*1000000</f>
        <v>-495671.31389599695</v>
      </c>
      <c r="Q196" s="104">
        <f>VLOOKUP(A196,Analysed!$B$8:$DD$406,78,FALSE)</f>
        <v>-3.1989210292223593E-3</v>
      </c>
      <c r="R196" s="95">
        <f t="shared" si="62"/>
        <v>-2.159590250547867</v>
      </c>
      <c r="S196" s="132">
        <f>VLOOKUP(A196,Analysed!$B$8:$DD$406,107,FALSE)</f>
        <v>229521</v>
      </c>
      <c r="AL196" s="95">
        <f>F196+Z196</f>
        <v>666.59352400242688</v>
      </c>
      <c r="AO196" s="95">
        <f t="shared" si="65"/>
        <v>664.43393375187895</v>
      </c>
      <c r="AQ196" s="95">
        <f t="shared" si="70"/>
        <v>640.33590215937534</v>
      </c>
    </row>
    <row r="197" spans="1:43" x14ac:dyDescent="0.2">
      <c r="A197" t="s">
        <v>18</v>
      </c>
      <c r="C197" s="132">
        <f>VLOOKUP(A197,Analysed!$B$8:$DD$406,2,FALSE)*1000000</f>
        <v>180157382.39796799</v>
      </c>
      <c r="D197" s="133">
        <f t="shared" si="68"/>
        <v>831.34469003150809</v>
      </c>
      <c r="E197" s="132">
        <f>VLOOKUP(A197,Analysed!$B$8:$DD$406,11,FALSE)*1000000</f>
        <v>207655161.58317199</v>
      </c>
      <c r="F197" s="133">
        <f t="shared" si="69"/>
        <v>958.23448166258424</v>
      </c>
      <c r="H197" s="132">
        <f>VLOOKUP(A197,Analysed!$B$8:$DD$406,4,FALSE)*1000000</f>
        <v>-2584903.1219500205</v>
      </c>
      <c r="I197" s="104">
        <f>VLOOKUP(A197,Analysed!$B$8:$DD$406,5,FALSE)</f>
        <v>-1.4348027749648162E-2</v>
      </c>
      <c r="J197" s="132">
        <f>VLOOKUP(A197,Analysed!$B$8:$DD$406,13,FALSE)*1000000</f>
        <v>-672748.90361699136</v>
      </c>
      <c r="K197" s="104">
        <f>VLOOKUP(A197,Analysed!$B$8:$DD$406,14,FALSE)</f>
        <v>-3.2397408207333945E-3</v>
      </c>
      <c r="L197" s="104"/>
      <c r="M197" s="9">
        <f>VLOOKUP(A197,Analysed!$B$8:$DD$406,56,FALSE)*1000000</f>
        <v>-2663071.6094659874</v>
      </c>
      <c r="N197" s="104">
        <f>VLOOKUP(A197,Analysed!$B$8:$DD$406,57,FALSE)</f>
        <v>-1.4781917754462357E-2</v>
      </c>
      <c r="O197" s="147">
        <f t="shared" si="61"/>
        <v>-12.288868833654755</v>
      </c>
      <c r="P197" s="115">
        <f>VLOOKUP(A197,Analysed!$B$8:$DD$406,77,FALSE)*1000000</f>
        <v>-672748.90361699136</v>
      </c>
      <c r="Q197" s="104">
        <f>VLOOKUP(A197,Analysed!$B$8:$DD$406,78,FALSE)</f>
        <v>-3.2103764008187831E-3</v>
      </c>
      <c r="R197" s="95">
        <f t="shared" si="62"/>
        <v>-3.1044313660765801</v>
      </c>
      <c r="S197" s="132">
        <f>VLOOKUP(A197,Analysed!$B$8:$DD$406,107,FALSE)</f>
        <v>216706</v>
      </c>
      <c r="AL197" s="95">
        <f>F197+Z197</f>
        <v>958.23448166258424</v>
      </c>
      <c r="AO197" s="95">
        <f t="shared" si="65"/>
        <v>955.13005029650765</v>
      </c>
      <c r="AQ197" s="95">
        <f t="shared" si="70"/>
        <v>819.05582119785333</v>
      </c>
    </row>
    <row r="198" spans="1:43" x14ac:dyDescent="0.2">
      <c r="A198" t="s">
        <v>19</v>
      </c>
      <c r="C198" s="132">
        <f>VLOOKUP(A198,Analysed!$B$8:$DD$406,2,FALSE)*1000000</f>
        <v>85827716.978109002</v>
      </c>
      <c r="D198" s="133">
        <f t="shared" si="68"/>
        <v>508.15699809419186</v>
      </c>
      <c r="E198" s="132">
        <f>VLOOKUP(A198,Analysed!$B$8:$DD$406,11,FALSE)*1000000</f>
        <v>114921075.44075701</v>
      </c>
      <c r="F198" s="133">
        <f t="shared" si="69"/>
        <v>680.40897241419191</v>
      </c>
      <c r="H198" s="132">
        <f>VLOOKUP(A198,Analysed!$B$8:$DD$406,4,FALSE)*1000000</f>
        <v>-4561021.0945740025</v>
      </c>
      <c r="I198" s="104">
        <f>VLOOKUP(A198,Analysed!$B$8:$DD$406,5,FALSE)</f>
        <v>-5.3141587067232897E-2</v>
      </c>
      <c r="J198" s="132">
        <f>VLOOKUP(A198,Analysed!$B$8:$DD$406,13,FALSE)*1000000</f>
        <v>-372314.49926801474</v>
      </c>
      <c r="K198" s="104">
        <f>VLOOKUP(A198,Analysed!$B$8:$DD$406,14,FALSE)</f>
        <v>-3.2397408207335016E-3</v>
      </c>
      <c r="L198" s="104"/>
      <c r="M198" s="9">
        <f>VLOOKUP(A198,Analysed!$B$8:$DD$406,56,FALSE)*1000000</f>
        <v>-2309125.8014169969</v>
      </c>
      <c r="N198" s="104">
        <f>VLOOKUP(A198,Analysed!$B$8:$DD$406,57,FALSE)</f>
        <v>-2.6904196950805023E-2</v>
      </c>
      <c r="O198" s="147">
        <f t="shared" ref="O198:O261" si="71">M198/S198</f>
        <v>-13.671555958655992</v>
      </c>
      <c r="P198" s="115">
        <f>VLOOKUP(A198,Analysed!$B$8:$DD$406,77,FALSE)*1000000</f>
        <v>-372314.49926801474</v>
      </c>
      <c r="Q198" s="104">
        <f>VLOOKUP(A198,Analysed!$B$8:$DD$406,78,FALSE)</f>
        <v>-3.1947205078493046E-3</v>
      </c>
      <c r="R198" s="95">
        <f t="shared" ref="R198:R261" si="72">(P198)/S198</f>
        <v>-2.2043487227235925</v>
      </c>
      <c r="S198" s="132">
        <f>VLOOKUP(A198,Analysed!$B$8:$DD$406,107,FALSE)</f>
        <v>168900</v>
      </c>
      <c r="AL198" s="95">
        <f t="shared" ref="AL198:AL228" si="73">F198+Z198</f>
        <v>680.40897241419191</v>
      </c>
      <c r="AO198" s="95">
        <f t="shared" si="65"/>
        <v>678.20462369146833</v>
      </c>
      <c r="AQ198" s="95">
        <f t="shared" si="70"/>
        <v>494.48544213553589</v>
      </c>
    </row>
    <row r="199" spans="1:43" x14ac:dyDescent="0.2">
      <c r="A199" t="s">
        <v>20</v>
      </c>
      <c r="C199" s="132">
        <f>VLOOKUP(A199,Analysed!$B$8:$DD$406,2,FALSE)*1000000</f>
        <v>122389837.52457801</v>
      </c>
      <c r="D199" s="133">
        <f t="shared" si="68"/>
        <v>629.73608329557351</v>
      </c>
      <c r="E199" s="132">
        <f>VLOOKUP(A199,Analysed!$B$8:$DD$406,11,FALSE)*1000000</f>
        <v>152136345.714394</v>
      </c>
      <c r="F199" s="133">
        <f t="shared" si="69"/>
        <v>782.79167956117544</v>
      </c>
      <c r="H199" s="132">
        <f>VLOOKUP(A199,Analysed!$B$8:$DD$406,4,FALSE)*1000000</f>
        <v>-5542663.278751988</v>
      </c>
      <c r="I199" s="104">
        <f>VLOOKUP(A199,Analysed!$B$8:$DD$406,5,FALSE)</f>
        <v>-4.5286956751118532E-2</v>
      </c>
      <c r="J199" s="132">
        <f>VLOOKUP(A199,Analysed!$B$8:$DD$406,13,FALSE)*1000000</f>
        <v>-492882.32952801534</v>
      </c>
      <c r="K199" s="104">
        <f>VLOOKUP(A199,Analysed!$B$8:$DD$406,14,FALSE)</f>
        <v>-3.2397408207326395E-3</v>
      </c>
      <c r="L199" s="104"/>
      <c r="M199" s="9">
        <f>VLOOKUP(A199,Analysed!$B$8:$DD$406,56,FALSE)*1000000</f>
        <v>-2675106.3239760101</v>
      </c>
      <c r="N199" s="104">
        <f>VLOOKUP(A199,Analysed!$B$8:$DD$406,57,FALSE)</f>
        <v>-2.1857258560693836E-2</v>
      </c>
      <c r="O199" s="147">
        <f t="shared" si="71"/>
        <v>-13.76430439758998</v>
      </c>
      <c r="P199" s="115">
        <f>VLOOKUP(A199,Analysed!$B$8:$DD$406,77,FALSE)*1000000</f>
        <v>-492882.32952801534</v>
      </c>
      <c r="Q199" s="104">
        <f>VLOOKUP(A199,Analysed!$B$8:$DD$406,78,FALSE)</f>
        <v>-3.1953122488580479E-3</v>
      </c>
      <c r="R199" s="95">
        <f t="shared" si="72"/>
        <v>-2.5360421584042032</v>
      </c>
      <c r="S199" s="132">
        <f>VLOOKUP(A199,Analysed!$B$8:$DD$406,107,FALSE)</f>
        <v>194351</v>
      </c>
      <c r="AL199" s="95">
        <f t="shared" si="73"/>
        <v>782.79167956117544</v>
      </c>
      <c r="AO199" s="95">
        <f t="shared" si="65"/>
        <v>780.25563740277119</v>
      </c>
      <c r="AQ199" s="95">
        <f t="shared" si="70"/>
        <v>615.97177889798354</v>
      </c>
    </row>
    <row r="200" spans="1:43" x14ac:dyDescent="0.2">
      <c r="A200" t="s">
        <v>21</v>
      </c>
      <c r="C200" s="132">
        <f>VLOOKUP(A200,Analysed!$B$8:$DD$406,2,FALSE)*1000000</f>
        <v>83119881.079909995</v>
      </c>
      <c r="D200" s="133">
        <f t="shared" si="68"/>
        <v>469.64099465443593</v>
      </c>
      <c r="E200" s="132">
        <f>VLOOKUP(A200,Analysed!$B$8:$DD$406,11,FALSE)*1000000</f>
        <v>98933053.020352006</v>
      </c>
      <c r="F200" s="133">
        <f t="shared" si="69"/>
        <v>558.98801611625777</v>
      </c>
      <c r="H200" s="132">
        <f>VLOOKUP(A200,Analysed!$B$8:$DD$406,4,FALSE)*1000000</f>
        <v>-6621452.5105619943</v>
      </c>
      <c r="I200" s="104">
        <f>VLOOKUP(A200,Analysed!$B$8:$DD$406,5,FALSE)</f>
        <v>-7.9661477188547047E-2</v>
      </c>
      <c r="J200" s="132">
        <f>VLOOKUP(A200,Analysed!$B$8:$DD$406,13,FALSE)*1000000</f>
        <v>-324016.54919300426</v>
      </c>
      <c r="K200" s="104">
        <f>VLOOKUP(A200,Analysed!$B$8:$DD$406,14,FALSE)</f>
        <v>-3.2751091703027624E-3</v>
      </c>
      <c r="L200" s="104"/>
      <c r="M200" s="9">
        <f>VLOOKUP(A200,Analysed!$B$8:$DD$406,56,FALSE)*1000000</f>
        <v>-2614563.0071439994</v>
      </c>
      <c r="N200" s="104">
        <f>VLOOKUP(A200,Analysed!$B$8:$DD$406,57,FALSE)</f>
        <v>-3.145532660989258E-2</v>
      </c>
      <c r="O200" s="147">
        <f t="shared" si="71"/>
        <v>-14.772710876250096</v>
      </c>
      <c r="P200" s="115">
        <f>VLOOKUP(A200,Analysed!$B$8:$DD$406,77,FALSE)*1000000</f>
        <v>-324016.54919300426</v>
      </c>
      <c r="Q200" s="104">
        <f>VLOOKUP(A200,Analysed!$B$8:$DD$406,78,FALSE)</f>
        <v>-3.2118910855744036E-3</v>
      </c>
      <c r="R200" s="95">
        <f t="shared" si="72"/>
        <v>-1.8307467776717044</v>
      </c>
      <c r="S200" s="132">
        <f>VLOOKUP(A200,Analysed!$B$8:$DD$406,107,FALSE)</f>
        <v>176986</v>
      </c>
      <c r="AL200" s="95">
        <f t="shared" si="73"/>
        <v>558.98801611625777</v>
      </c>
      <c r="AO200" s="95">
        <f t="shared" si="65"/>
        <v>557.15726933858605</v>
      </c>
      <c r="AQ200" s="95">
        <f t="shared" si="70"/>
        <v>454.8682837781858</v>
      </c>
    </row>
    <row r="201" spans="1:43" x14ac:dyDescent="0.2">
      <c r="A201" t="s">
        <v>22</v>
      </c>
      <c r="C201" s="132">
        <f>VLOOKUP(A201,Analysed!$B$8:$DD$406,2,FALSE)*1000000</f>
        <v>176608518.172867</v>
      </c>
      <c r="D201" s="133">
        <f t="shared" si="68"/>
        <v>610.72809446417591</v>
      </c>
      <c r="E201" s="132">
        <f>VLOOKUP(A201,Analysed!$B$8:$DD$406,11,FALSE)*1000000</f>
        <v>203743181.217949</v>
      </c>
      <c r="F201" s="133">
        <f t="shared" si="69"/>
        <v>704.56219276757486</v>
      </c>
      <c r="H201" s="132">
        <f>VLOOKUP(A201,Analysed!$B$8:$DD$406,4,FALSE)*1000000</f>
        <v>-4352904.4447020059</v>
      </c>
      <c r="I201" s="104">
        <f>VLOOKUP(A201,Analysed!$B$8:$DD$406,5,FALSE)</f>
        <v>-2.4647194199553382E-2</v>
      </c>
      <c r="J201" s="132">
        <f>VLOOKUP(A201,Analysed!$B$8:$DD$406,13,FALSE)*1000000</f>
        <v>-660075.1011380055</v>
      </c>
      <c r="K201" s="104">
        <f>VLOOKUP(A201,Analysed!$B$8:$DD$406,14,FALSE)</f>
        <v>-3.2397408207340554E-3</v>
      </c>
      <c r="L201" s="104"/>
      <c r="M201" s="9">
        <f>VLOOKUP(A201,Analysed!$B$8:$DD$406,56,FALSE)*1000000</f>
        <v>-3595478.9119080035</v>
      </c>
      <c r="N201" s="104">
        <f>VLOOKUP(A201,Analysed!$B$8:$DD$406,57,FALSE)</f>
        <v>-2.0358468261359262E-2</v>
      </c>
      <c r="O201" s="147">
        <f t="shared" si="71"/>
        <v>-12.433488527469347</v>
      </c>
      <c r="P201" s="115">
        <f>VLOOKUP(A201,Analysed!$B$8:$DD$406,77,FALSE)*1000000</f>
        <v>-660075.1011380055</v>
      </c>
      <c r="Q201" s="104">
        <f>VLOOKUP(A201,Analysed!$B$8:$DD$406,78,FALSE)</f>
        <v>-3.2010498541868966E-3</v>
      </c>
      <c r="R201" s="95">
        <f t="shared" si="72"/>
        <v>-2.282598896655009</v>
      </c>
      <c r="S201" s="132">
        <f>VLOOKUP(A201,Analysed!$B$8:$DD$406,107,FALSE)</f>
        <v>289177</v>
      </c>
      <c r="AL201" s="95">
        <f t="shared" si="73"/>
        <v>704.56219276757486</v>
      </c>
      <c r="AO201" s="95">
        <f t="shared" si="65"/>
        <v>702.27959387091983</v>
      </c>
      <c r="AQ201" s="95">
        <f t="shared" si="70"/>
        <v>598.2946059367066</v>
      </c>
    </row>
    <row r="202" spans="1:43" x14ac:dyDescent="0.2">
      <c r="A202" t="s">
        <v>23</v>
      </c>
      <c r="C202" s="132">
        <f>VLOOKUP(A202,Analysed!$B$8:$DD$406,2,FALSE)*1000000</f>
        <v>169947081.417036</v>
      </c>
      <c r="D202" s="133">
        <f t="shared" si="68"/>
        <v>624.08270354933074</v>
      </c>
      <c r="E202" s="132">
        <f>VLOOKUP(A202,Analysed!$B$8:$DD$406,11,FALSE)*1000000</f>
        <v>172003374.61379501</v>
      </c>
      <c r="F202" s="133">
        <f t="shared" si="69"/>
        <v>631.63386010243653</v>
      </c>
      <c r="H202" s="132">
        <f>VLOOKUP(A202,Analysed!$B$8:$DD$406,4,FALSE)*1000000</f>
        <v>-1778861.958835023</v>
      </c>
      <c r="I202" s="104">
        <f>VLOOKUP(A202,Analysed!$B$8:$DD$406,5,FALSE)</f>
        <v>-1.0467152151144295E-2</v>
      </c>
      <c r="J202" s="132">
        <f>VLOOKUP(A202,Analysed!$B$8:$DD$406,13,FALSE)*1000000</f>
        <v>-557246.35404101259</v>
      </c>
      <c r="K202" s="104">
        <f>VLOOKUP(A202,Analysed!$B$8:$DD$406,14,FALSE)</f>
        <v>-3.2397408207380622E-3</v>
      </c>
      <c r="L202" s="104"/>
      <c r="M202" s="9">
        <f>VLOOKUP(A202,Analysed!$B$8:$DD$406,56,FALSE)*1000000</f>
        <v>-2926398.0185990022</v>
      </c>
      <c r="N202" s="104">
        <f>VLOOKUP(A202,Analysed!$B$8:$DD$406,57,FALSE)</f>
        <v>-1.7219466166752607E-2</v>
      </c>
      <c r="O202" s="147">
        <f t="shared" si="71"/>
        <v>-10.746370999023197</v>
      </c>
      <c r="P202" s="115">
        <f>VLOOKUP(A202,Analysed!$B$8:$DD$406,77,FALSE)*1000000</f>
        <v>-557246.35404101259</v>
      </c>
      <c r="Q202" s="104">
        <f>VLOOKUP(A202,Analysed!$B$8:$DD$406,78,FALSE)</f>
        <v>-3.196893438429646E-3</v>
      </c>
      <c r="R202" s="95">
        <f t="shared" si="72"/>
        <v>-2.0463300003342182</v>
      </c>
      <c r="S202" s="132">
        <f>VLOOKUP(A202,Analysed!$B$8:$DD$406,107,FALSE)</f>
        <v>272315</v>
      </c>
      <c r="AL202" s="95">
        <f t="shared" si="73"/>
        <v>631.63386010243653</v>
      </c>
      <c r="AO202" s="95">
        <f t="shared" si="65"/>
        <v>629.58753010210228</v>
      </c>
      <c r="AQ202" s="95">
        <f t="shared" si="70"/>
        <v>613.33633255030747</v>
      </c>
    </row>
    <row r="203" spans="1:43" x14ac:dyDescent="0.2">
      <c r="A203" t="s">
        <v>24</v>
      </c>
      <c r="C203" s="132">
        <f>VLOOKUP(A203,Analysed!$B$8:$DD$406,2,FALSE)*1000000</f>
        <v>195508026.38552299</v>
      </c>
      <c r="D203" s="133">
        <f t="shared" si="68"/>
        <v>649.1746237449463</v>
      </c>
      <c r="E203" s="132">
        <f>VLOOKUP(A203,Analysed!$B$8:$DD$406,11,FALSE)*1000000</f>
        <v>214820962.78748101</v>
      </c>
      <c r="F203" s="133">
        <f t="shared" si="69"/>
        <v>713.30226317714266</v>
      </c>
      <c r="H203" s="132">
        <f>VLOOKUP(A203,Analysed!$B$8:$DD$406,4,FALSE)*1000000</f>
        <v>-3926918.6927379849</v>
      </c>
      <c r="I203" s="104">
        <f>VLOOKUP(A203,Analysed!$B$8:$DD$406,5,FALSE)</f>
        <v>-2.0085715995078791E-2</v>
      </c>
      <c r="J203" s="132">
        <f>VLOOKUP(A203,Analysed!$B$8:$DD$406,13,FALSE)*1000000</f>
        <v>-695964.24229203537</v>
      </c>
      <c r="K203" s="104">
        <f>VLOOKUP(A203,Analysed!$B$8:$DD$406,14,FALSE)</f>
        <v>-3.2397408207342493E-3</v>
      </c>
      <c r="L203" s="104"/>
      <c r="M203" s="9">
        <f>VLOOKUP(A203,Analysed!$B$8:$DD$406,56,FALSE)*1000000</f>
        <v>-3852922.6447300003</v>
      </c>
      <c r="N203" s="104">
        <f>VLOOKUP(A203,Analysed!$B$8:$DD$406,57,FALSE)</f>
        <v>-1.9707235124620453E-2</v>
      </c>
      <c r="O203" s="147">
        <f t="shared" si="71"/>
        <v>-12.79343694707867</v>
      </c>
      <c r="P203" s="115">
        <f>VLOOKUP(A203,Analysed!$B$8:$DD$406,77,FALSE)*1000000</f>
        <v>-695964.24229203537</v>
      </c>
      <c r="Q203" s="104">
        <f>VLOOKUP(A203,Analysed!$B$8:$DD$406,78,FALSE)</f>
        <v>-3.206050576827301E-3</v>
      </c>
      <c r="R203" s="95">
        <f t="shared" si="72"/>
        <v>-2.3109144595371141</v>
      </c>
      <c r="S203" s="132">
        <f>VLOOKUP(A203,Analysed!$B$8:$DD$406,107,FALSE)</f>
        <v>301164</v>
      </c>
      <c r="AL203" s="95">
        <f t="shared" si="73"/>
        <v>713.30226317714266</v>
      </c>
      <c r="AO203" s="95">
        <f t="shared" si="65"/>
        <v>710.99134871760555</v>
      </c>
      <c r="AQ203" s="95">
        <f t="shared" si="70"/>
        <v>636.3811867978676</v>
      </c>
    </row>
    <row r="204" spans="1:43" x14ac:dyDescent="0.2">
      <c r="A204" t="s">
        <v>25</v>
      </c>
      <c r="C204" s="132">
        <f>VLOOKUP(A204,Analysed!$B$8:$DD$406,2,FALSE)*1000000</f>
        <v>196140044.883791</v>
      </c>
      <c r="D204" s="133">
        <f t="shared" si="68"/>
        <v>815.35109841573581</v>
      </c>
      <c r="E204" s="132">
        <f>VLOOKUP(A204,Analysed!$B$8:$DD$406,11,FALSE)*1000000</f>
        <v>211835218.316585</v>
      </c>
      <c r="F204" s="133">
        <f t="shared" si="69"/>
        <v>880.59568886046668</v>
      </c>
      <c r="H204" s="132">
        <f>VLOOKUP(A204,Analysed!$B$8:$DD$406,4,FALSE)*1000000</f>
        <v>-6899870.0396369938</v>
      </c>
      <c r="I204" s="104">
        <f>VLOOKUP(A204,Analysed!$B$8:$DD$406,5,FALSE)</f>
        <v>-3.5178283168666689E-2</v>
      </c>
      <c r="J204" s="132">
        <f>VLOOKUP(A204,Analysed!$B$8:$DD$406,13,FALSE)*1000000</f>
        <v>-686291.20405000774</v>
      </c>
      <c r="K204" s="104">
        <f>VLOOKUP(A204,Analysed!$B$8:$DD$406,14,FALSE)</f>
        <v>-3.2397408207371563E-3</v>
      </c>
      <c r="L204" s="104"/>
      <c r="M204" s="9">
        <f>VLOOKUP(A204,Analysed!$B$8:$DD$406,56,FALSE)*1000000</f>
        <v>-3192359.0068869884</v>
      </c>
      <c r="N204" s="104">
        <f>VLOOKUP(A204,Analysed!$B$8:$DD$406,57,FALSE)</f>
        <v>-1.6275916571643474E-2</v>
      </c>
      <c r="O204" s="147">
        <f t="shared" si="71"/>
        <v>-13.270586454412383</v>
      </c>
      <c r="P204" s="115">
        <f>VLOOKUP(A204,Analysed!$B$8:$DD$406,77,FALSE)*1000000</f>
        <v>-686291.20405000774</v>
      </c>
      <c r="Q204" s="104">
        <f>VLOOKUP(A204,Analysed!$B$8:$DD$406,78,FALSE)</f>
        <v>-3.2099132138526426E-3</v>
      </c>
      <c r="R204" s="95">
        <f t="shared" si="72"/>
        <v>-2.8529017997664097</v>
      </c>
      <c r="S204" s="132">
        <f>VLOOKUP(A204,Analysed!$B$8:$DD$406,107,FALSE)</f>
        <v>240559</v>
      </c>
      <c r="AL204" s="95">
        <f t="shared" si="73"/>
        <v>880.59568886046668</v>
      </c>
      <c r="AO204" s="95">
        <f t="shared" si="65"/>
        <v>877.74278706070027</v>
      </c>
      <c r="AQ204" s="95">
        <f t="shared" si="70"/>
        <v>802.08051196132351</v>
      </c>
    </row>
    <row r="205" spans="1:43" x14ac:dyDescent="0.2">
      <c r="A205" t="s">
        <v>26</v>
      </c>
      <c r="C205" s="132">
        <f>VLOOKUP(A205,Analysed!$B$8:$DD$406,2,FALSE)*1000000</f>
        <v>98090570.387466997</v>
      </c>
      <c r="D205" s="133">
        <f t="shared" si="68"/>
        <v>336.33089908577432</v>
      </c>
      <c r="E205" s="132">
        <f>VLOOKUP(A205,Analysed!$B$8:$DD$406,11,FALSE)*1000000</f>
        <v>140792347.08069199</v>
      </c>
      <c r="F205" s="133">
        <f t="shared" si="69"/>
        <v>482.74585916869933</v>
      </c>
      <c r="H205" s="132">
        <f>VLOOKUP(A205,Analysed!$B$8:$DD$406,4,FALSE)*1000000</f>
        <v>-5923859.0774329938</v>
      </c>
      <c r="I205" s="104">
        <f>VLOOKUP(A205,Analysed!$B$8:$DD$406,5,FALSE)</f>
        <v>-6.0391728318361204E-2</v>
      </c>
      <c r="J205" s="132">
        <f>VLOOKUP(A205,Analysed!$B$8:$DD$406,13,FALSE)*1000000</f>
        <v>-456130.71408399718</v>
      </c>
      <c r="K205" s="104">
        <f>VLOOKUP(A205,Analysed!$B$8:$DD$406,14,FALSE)</f>
        <v>-3.2397408207320818E-3</v>
      </c>
      <c r="L205" s="104"/>
      <c r="M205" s="9">
        <f>VLOOKUP(A205,Analysed!$B$8:$DD$406,56,FALSE)*1000000</f>
        <v>-3638745.8375319992</v>
      </c>
      <c r="N205" s="104">
        <f>VLOOKUP(A205,Analysed!$B$8:$DD$406,57,FALSE)</f>
        <v>-3.7095776109350886E-2</v>
      </c>
      <c r="O205" s="147">
        <f t="shared" si="71"/>
        <v>-12.47645573114257</v>
      </c>
      <c r="P205" s="115">
        <f>VLOOKUP(A205,Analysed!$B$8:$DD$406,77,FALSE)*1000000</f>
        <v>-456130.71408399718</v>
      </c>
      <c r="Q205" s="104">
        <f>VLOOKUP(A205,Analysed!$B$8:$DD$406,78,FALSE)</f>
        <v>-3.212446455991968E-3</v>
      </c>
      <c r="R205" s="95">
        <f t="shared" si="72"/>
        <v>-1.563971465988216</v>
      </c>
      <c r="S205" s="132">
        <f>VLOOKUP(A205,Analysed!$B$8:$DD$406,107,FALSE)</f>
        <v>291649</v>
      </c>
      <c r="AL205" s="95">
        <f t="shared" si="73"/>
        <v>482.74585916869933</v>
      </c>
      <c r="AO205" s="95">
        <f t="shared" si="65"/>
        <v>481.18188770271109</v>
      </c>
      <c r="AQ205" s="95">
        <f t="shared" si="70"/>
        <v>323.85444335463177</v>
      </c>
    </row>
    <row r="206" spans="1:43" x14ac:dyDescent="0.2">
      <c r="A206" t="s">
        <v>27</v>
      </c>
      <c r="C206" s="132">
        <f>VLOOKUP(A206,Analysed!$B$8:$DD$406,2,FALSE)*1000000</f>
        <v>170372236.648399</v>
      </c>
      <c r="D206" s="133">
        <f t="shared" si="68"/>
        <v>636.02107218521905</v>
      </c>
      <c r="E206" s="132">
        <f>VLOOKUP(A206,Analysed!$B$8:$DD$406,11,FALSE)*1000000</f>
        <v>172365440.92386499</v>
      </c>
      <c r="F206" s="133">
        <f t="shared" si="69"/>
        <v>643.46195542596831</v>
      </c>
      <c r="H206" s="132">
        <f>VLOOKUP(A206,Analysed!$B$8:$DD$406,4,FALSE)*1000000</f>
        <v>-8866441.7069900017</v>
      </c>
      <c r="I206" s="104">
        <f>VLOOKUP(A206,Analysed!$B$8:$DD$406,5,FALSE)</f>
        <v>-5.2041587769302323E-2</v>
      </c>
      <c r="J206" s="132">
        <f>VLOOKUP(A206,Analysed!$B$8:$DD$406,13,FALSE)*1000000</f>
        <v>-558419.35504497541</v>
      </c>
      <c r="K206" s="104">
        <f>VLOOKUP(A206,Analysed!$B$8:$DD$406,14,FALSE)</f>
        <v>-3.2397408207346691E-3</v>
      </c>
      <c r="L206" s="104"/>
      <c r="M206" s="9">
        <f>VLOOKUP(A206,Analysed!$B$8:$DD$406,56,FALSE)*1000000</f>
        <v>-4448326.2148810066</v>
      </c>
      <c r="N206" s="104">
        <f>VLOOKUP(A206,Analysed!$B$8:$DD$406,57,FALSE)</f>
        <v>-2.6109454817225399E-2</v>
      </c>
      <c r="O206" s="147">
        <f t="shared" si="71"/>
        <v>-16.606163447023231</v>
      </c>
      <c r="P206" s="115">
        <f>VLOOKUP(A206,Analysed!$B$8:$DD$406,77,FALSE)*1000000</f>
        <v>-558419.35504497541</v>
      </c>
      <c r="Q206" s="104">
        <f>VLOOKUP(A206,Analysed!$B$8:$DD$406,78,FALSE)</f>
        <v>-3.2168220047117564E-3</v>
      </c>
      <c r="R206" s="95">
        <f t="shared" si="72"/>
        <v>-2.0846499635832614</v>
      </c>
      <c r="S206" s="132">
        <f>VLOOKUP(A206,Analysed!$B$8:$DD$406,107,FALSE)</f>
        <v>267872</v>
      </c>
      <c r="AL206" s="95">
        <f t="shared" si="73"/>
        <v>643.46195542596831</v>
      </c>
      <c r="AO206" s="95">
        <f t="shared" si="65"/>
        <v>641.37730546238504</v>
      </c>
      <c r="AQ206" s="95">
        <f t="shared" si="70"/>
        <v>619.41490873819578</v>
      </c>
    </row>
    <row r="207" spans="1:43" x14ac:dyDescent="0.2">
      <c r="A207" t="s">
        <v>28</v>
      </c>
      <c r="C207" s="132">
        <f>VLOOKUP(A207,Analysed!$B$8:$DD$406,2,FALSE)*1000000</f>
        <v>102594922.183364</v>
      </c>
      <c r="D207" s="133">
        <f t="shared" si="68"/>
        <v>579.76334868537526</v>
      </c>
      <c r="E207" s="132">
        <f>VLOOKUP(A207,Analysed!$B$8:$DD$406,11,FALSE)*1000000</f>
        <v>99027980.364392996</v>
      </c>
      <c r="F207" s="133">
        <f t="shared" si="69"/>
        <v>559.60657981686825</v>
      </c>
      <c r="H207" s="132">
        <f>VLOOKUP(A207,Analysed!$B$8:$DD$406,4,FALSE)*1000000</f>
        <v>-676726.80073400214</v>
      </c>
      <c r="I207" s="104">
        <f>VLOOKUP(A207,Analysed!$B$8:$DD$406,5,FALSE)</f>
        <v>-6.5961042353003992E-3</v>
      </c>
      <c r="J207" s="132">
        <f>VLOOKUP(A207,Analysed!$B$8:$DD$406,13,FALSE)*1000000</f>
        <v>-462233.99275500298</v>
      </c>
      <c r="K207" s="104">
        <f>VLOOKUP(A207,Analysed!$B$8:$DD$406,14,FALSE)</f>
        <v>-4.6677109949543735E-3</v>
      </c>
      <c r="L207" s="104"/>
      <c r="M207" s="9">
        <f>VLOOKUP(A207,Analysed!$B$8:$DD$406,56,FALSE)*1000000</f>
        <v>-1576527.6725790044</v>
      </c>
      <c r="N207" s="104">
        <f>VLOOKUP(A207,Analysed!$B$8:$DD$406,57,FALSE)</f>
        <v>-1.5366527300067897E-2</v>
      </c>
      <c r="O207" s="147">
        <f t="shared" si="71"/>
        <v>-8.9089493251526015</v>
      </c>
      <c r="P207" s="115">
        <f>VLOOKUP(A207,Analysed!$B$8:$DD$406,77,FALSE)*1000000</f>
        <v>-682471.72748299083</v>
      </c>
      <c r="Q207" s="104">
        <f>VLOOKUP(A207,Analysed!$B$8:$DD$406,78,FALSE)</f>
        <v>-6.7997154443321106E-3</v>
      </c>
      <c r="R207" s="95">
        <f t="shared" si="72"/>
        <v>-3.8566440296281126</v>
      </c>
      <c r="S207" s="132">
        <f>VLOOKUP(A207,Analysed!$B$8:$DD$406,107,FALSE)</f>
        <v>176960</v>
      </c>
      <c r="AL207" s="95">
        <f t="shared" si="73"/>
        <v>559.60657981686825</v>
      </c>
      <c r="AO207" s="95">
        <f t="shared" si="65"/>
        <v>555.74993578724013</v>
      </c>
      <c r="AQ207" s="95">
        <f t="shared" si="70"/>
        <v>570.8543993602226</v>
      </c>
    </row>
    <row r="208" spans="1:43" x14ac:dyDescent="0.2">
      <c r="A208" t="s">
        <v>29</v>
      </c>
      <c r="C208" s="132">
        <f>VLOOKUP(A208,Analysed!$B$8:$DD$406,2,FALSE)*1000000</f>
        <v>93797329.809587002</v>
      </c>
      <c r="D208" s="133">
        <f t="shared" si="68"/>
        <v>265.07128532030453</v>
      </c>
      <c r="E208" s="132">
        <f>VLOOKUP(A208,Analysed!$B$8:$DD$406,11,FALSE)*1000000</f>
        <v>90635192.504875004</v>
      </c>
      <c r="F208" s="133">
        <f t="shared" si="69"/>
        <v>256.13508424271669</v>
      </c>
      <c r="H208" s="132">
        <f>VLOOKUP(A208,Analysed!$B$8:$DD$406,4,FALSE)*1000000</f>
        <v>-2146504.8461709982</v>
      </c>
      <c r="I208" s="104">
        <f>VLOOKUP(A208,Analysed!$B$8:$DD$406,5,FALSE)</f>
        <v>-2.2884498423659867E-2</v>
      </c>
      <c r="J208" s="132">
        <f>VLOOKUP(A208,Analysed!$B$8:$DD$406,13,FALSE)*1000000</f>
        <v>-843402.19760500186</v>
      </c>
      <c r="K208" s="104">
        <f>VLOOKUP(A208,Analysed!$B$8:$DD$406,14,FALSE)</f>
        <v>-9.3054604320461694E-3</v>
      </c>
      <c r="L208" s="104"/>
      <c r="M208" s="9">
        <f>VLOOKUP(A208,Analysed!$B$8:$DD$406,56,FALSE)*1000000</f>
        <v>-3221272.7657619952</v>
      </c>
      <c r="N208" s="104">
        <f>VLOOKUP(A208,Analysed!$B$8:$DD$406,57,FALSE)</f>
        <v>-3.4342904774595721E-2</v>
      </c>
      <c r="O208" s="147">
        <f t="shared" si="71"/>
        <v>-9.103317910234912</v>
      </c>
      <c r="P208" s="115">
        <f>VLOOKUP(A208,Analysed!$B$8:$DD$406,77,FALSE)*1000000</f>
        <v>-1126693.978621006</v>
      </c>
      <c r="Q208" s="104">
        <f>VLOOKUP(A208,Analysed!$B$8:$DD$406,78,FALSE)</f>
        <v>-1.1919932964093756E-2</v>
      </c>
      <c r="R208" s="95">
        <f t="shared" si="72"/>
        <v>-3.1840375592993948</v>
      </c>
      <c r="S208" s="132">
        <f>VLOOKUP(A208,Analysed!$B$8:$DD$406,107,FALSE)</f>
        <v>353857</v>
      </c>
      <c r="AL208" s="95">
        <f t="shared" si="73"/>
        <v>256.13508424271669</v>
      </c>
      <c r="AO208" s="95">
        <f t="shared" si="65"/>
        <v>252.9510466834173</v>
      </c>
      <c r="AQ208" s="95">
        <f t="shared" si="70"/>
        <v>255.9679674100696</v>
      </c>
    </row>
    <row r="209" spans="1:43" x14ac:dyDescent="0.2">
      <c r="A209" t="s">
        <v>30</v>
      </c>
      <c r="C209" s="132">
        <f>VLOOKUP(A209,Analysed!$B$8:$DD$406,2,FALSE)*1000000</f>
        <v>62345631.040861003</v>
      </c>
      <c r="D209" s="133">
        <f t="shared" si="68"/>
        <v>270.36618447274253</v>
      </c>
      <c r="E209" s="132">
        <f>VLOOKUP(A209,Analysed!$B$8:$DD$406,11,FALSE)*1000000</f>
        <v>60523520.041429989</v>
      </c>
      <c r="F209" s="133">
        <f t="shared" si="69"/>
        <v>262.4644728310862</v>
      </c>
      <c r="H209" s="132">
        <f>VLOOKUP(A209,Analysed!$B$8:$DD$406,4,FALSE)*1000000</f>
        <v>-2178160.4842649996</v>
      </c>
      <c r="I209" s="104">
        <f>VLOOKUP(A209,Analysed!$B$8:$DD$406,5,FALSE)</f>
        <v>-3.4936858411737701E-2</v>
      </c>
      <c r="J209" s="132">
        <f>VLOOKUP(A209,Analysed!$B$8:$DD$406,13,FALSE)*1000000</f>
        <v>-762971.69678798586</v>
      </c>
      <c r="K209" s="104">
        <f>VLOOKUP(A209,Analysed!$B$8:$DD$406,14,FALSE)</f>
        <v>-1.2606201626503399E-2</v>
      </c>
      <c r="L209" s="104"/>
      <c r="M209" s="9">
        <f>VLOOKUP(A209,Analysed!$B$8:$DD$406,56,FALSE)*1000000</f>
        <v>-2068171.8591389994</v>
      </c>
      <c r="N209" s="104">
        <f>VLOOKUP(A209,Analysed!$B$8:$DD$406,57,FALSE)</f>
        <v>-3.3172683067134737E-2</v>
      </c>
      <c r="O209" s="147">
        <f t="shared" si="71"/>
        <v>-8.9687717495847714</v>
      </c>
      <c r="P209" s="115">
        <f>VLOOKUP(A209,Analysed!$B$8:$DD$406,77,FALSE)*1000000</f>
        <v>-728349.55568698945</v>
      </c>
      <c r="Q209" s="104">
        <f>VLOOKUP(A209,Analysed!$B$8:$DD$406,78,FALSE)</f>
        <v>-1.1579833604633046E-2</v>
      </c>
      <c r="R209" s="95">
        <f t="shared" si="72"/>
        <v>-3.1585387307163124</v>
      </c>
      <c r="S209" s="132">
        <f>VLOOKUP(A209,Analysed!$B$8:$DD$406,107,FALSE)</f>
        <v>230597</v>
      </c>
      <c r="AL209" s="95">
        <f t="shared" si="73"/>
        <v>262.4644728310862</v>
      </c>
      <c r="AO209" s="95">
        <f t="shared" si="65"/>
        <v>259.30593410036988</v>
      </c>
      <c r="AQ209" s="95">
        <f t="shared" si="70"/>
        <v>261.39741272315774</v>
      </c>
    </row>
    <row r="210" spans="1:43" x14ac:dyDescent="0.2">
      <c r="A210" t="s">
        <v>31</v>
      </c>
      <c r="C210" s="132">
        <f>VLOOKUP(A210,Analysed!$B$8:$DD$406,2,FALSE)*1000000</f>
        <v>134767785.859023</v>
      </c>
      <c r="D210" s="133">
        <f t="shared" si="68"/>
        <v>534.57006350141012</v>
      </c>
      <c r="E210" s="132">
        <f>VLOOKUP(A210,Analysed!$B$8:$DD$406,11,FALSE)*1000000</f>
        <v>152845436.93412501</v>
      </c>
      <c r="F210" s="133">
        <f t="shared" si="69"/>
        <v>606.27689626990741</v>
      </c>
      <c r="H210" s="132">
        <f>VLOOKUP(A210,Analysed!$B$8:$DD$406,4,FALSE)*1000000</f>
        <v>-121797.1608749906</v>
      </c>
      <c r="I210" s="104">
        <f>VLOOKUP(A210,Analysed!$B$8:$DD$406,5,FALSE)</f>
        <v>-9.0375574621667646E-4</v>
      </c>
      <c r="J210" s="132">
        <f>VLOOKUP(A210,Analysed!$B$8:$DD$406,13,FALSE)*1000000</f>
        <v>-495179.60129801964</v>
      </c>
      <c r="K210" s="104">
        <f>VLOOKUP(A210,Analysed!$B$8:$DD$406,14,FALSE)</f>
        <v>-3.2397408207314525E-3</v>
      </c>
      <c r="L210" s="104"/>
      <c r="M210" s="9">
        <f>VLOOKUP(A210,Analysed!$B$8:$DD$406,56,FALSE)*1000000</f>
        <v>-2440805.9625880015</v>
      </c>
      <c r="N210" s="104">
        <f>VLOOKUP(A210,Analysed!$B$8:$DD$406,57,FALSE)</f>
        <v>-1.8111197323826805E-2</v>
      </c>
      <c r="O210" s="147">
        <f t="shared" si="71"/>
        <v>-9.6817039034846655</v>
      </c>
      <c r="P210" s="115">
        <f>VLOOKUP(A210,Analysed!$B$8:$DD$406,77,FALSE)*1000000</f>
        <v>-495179.60129801964</v>
      </c>
      <c r="Q210" s="104">
        <f>VLOOKUP(A210,Analysed!$B$8:$DD$406,78,FALSE)</f>
        <v>-3.1860730950786548E-3</v>
      </c>
      <c r="R210" s="95">
        <f t="shared" si="72"/>
        <v>-1.9641800095119877</v>
      </c>
      <c r="S210" s="132">
        <f>VLOOKUP(A210,Analysed!$B$8:$DD$406,107,FALSE)</f>
        <v>252105</v>
      </c>
      <c r="AL210" s="95">
        <f t="shared" si="73"/>
        <v>606.27689626990741</v>
      </c>
      <c r="AO210" s="95">
        <f t="shared" si="65"/>
        <v>604.3127162603954</v>
      </c>
      <c r="AQ210" s="95">
        <f t="shared" si="70"/>
        <v>524.8883595979255</v>
      </c>
    </row>
    <row r="211" spans="1:43" x14ac:dyDescent="0.2">
      <c r="A211" t="s">
        <v>32</v>
      </c>
      <c r="C211" s="132">
        <f>VLOOKUP(A211,Analysed!$B$8:$DD$406,2,FALSE)*1000000</f>
        <v>53296876.168986</v>
      </c>
      <c r="D211" s="133">
        <f t="shared" si="68"/>
        <v>167.63397718089803</v>
      </c>
      <c r="E211" s="132">
        <f>VLOOKUP(A211,Analysed!$B$8:$DD$406,11,FALSE)*1000000</f>
        <v>59636049.093326002</v>
      </c>
      <c r="F211" s="133">
        <f t="shared" si="69"/>
        <v>187.57249601594663</v>
      </c>
      <c r="H211" s="132">
        <f>VLOOKUP(A211,Analysed!$B$8:$DD$406,4,FALSE)*1000000</f>
        <v>-4439994.925191002</v>
      </c>
      <c r="I211" s="104">
        <f>VLOOKUP(A211,Analysed!$B$8:$DD$406,5,FALSE)</f>
        <v>-8.3306851064090692E-2</v>
      </c>
      <c r="J211" s="132">
        <f>VLOOKUP(A211,Analysed!$B$8:$DD$406,13,FALSE)*1000000</f>
        <v>-199674.27151700435</v>
      </c>
      <c r="K211" s="104">
        <f>VLOOKUP(A211,Analysed!$B$8:$DD$406,14,FALSE)</f>
        <v>-3.3482142857003973E-3</v>
      </c>
      <c r="L211" s="104"/>
      <c r="M211" s="9">
        <f>VLOOKUP(A211,Analysed!$B$8:$DD$406,56,FALSE)*1000000</f>
        <v>-2424413.9922490008</v>
      </c>
      <c r="N211" s="104">
        <f>VLOOKUP(A211,Analysed!$B$8:$DD$406,57,FALSE)</f>
        <v>-4.5488857256136751E-2</v>
      </c>
      <c r="O211" s="147">
        <f t="shared" si="71"/>
        <v>-7.6254780592603568</v>
      </c>
      <c r="P211" s="115">
        <f>VLOOKUP(A211,Analysed!$B$8:$DD$406,77,FALSE)*1000000</f>
        <v>-199674.27151700435</v>
      </c>
      <c r="Q211" s="104">
        <f>VLOOKUP(A211,Analysed!$B$8:$DD$406,78,FALSE)</f>
        <v>-3.1724374769503275E-3</v>
      </c>
      <c r="R211" s="95">
        <f t="shared" si="72"/>
        <v>-0.62803291076507328</v>
      </c>
      <c r="S211" s="132">
        <f>VLOOKUP(A211,Analysed!$B$8:$DD$406,107,FALSE)</f>
        <v>317936</v>
      </c>
      <c r="AL211" s="95">
        <f t="shared" si="73"/>
        <v>187.57249601594663</v>
      </c>
      <c r="AO211" s="95">
        <f t="shared" si="65"/>
        <v>186.94446310518154</v>
      </c>
      <c r="AQ211" s="95">
        <f t="shared" si="70"/>
        <v>160.00849912163767</v>
      </c>
    </row>
    <row r="212" spans="1:43" x14ac:dyDescent="0.2">
      <c r="A212" t="s">
        <v>33</v>
      </c>
      <c r="C212" s="132">
        <f>VLOOKUP(A212,Analysed!$B$8:$DD$406,2,FALSE)*1000000</f>
        <v>115892911.67972299</v>
      </c>
      <c r="D212" s="133">
        <f t="shared" si="68"/>
        <v>331.84222837445486</v>
      </c>
      <c r="E212" s="132">
        <f>VLOOKUP(A212,Analysed!$B$8:$DD$406,11,FALSE)*1000000</f>
        <v>112328355.56256799</v>
      </c>
      <c r="F212" s="133">
        <f t="shared" si="69"/>
        <v>321.63564862821949</v>
      </c>
      <c r="H212" s="132">
        <f>VLOOKUP(A212,Analysed!$B$8:$DD$406,4,FALSE)*1000000</f>
        <v>-2806614.8488269961</v>
      </c>
      <c r="I212" s="104">
        <f>VLOOKUP(A212,Analysed!$B$8:$DD$406,5,FALSE)</f>
        <v>-2.421731241495808E-2</v>
      </c>
      <c r="J212" s="132">
        <f>VLOOKUP(A212,Analysed!$B$8:$DD$406,13,FALSE)*1000000</f>
        <v>-1080839.154789004</v>
      </c>
      <c r="K212" s="104">
        <f>VLOOKUP(A212,Analysed!$B$8:$DD$406,14,FALSE)</f>
        <v>-9.6221399251853728E-3</v>
      </c>
      <c r="L212" s="104"/>
      <c r="M212" s="9">
        <f>VLOOKUP(A212,Analysed!$B$8:$DD$406,56,FALSE)*1000000</f>
        <v>-3008945.581462001</v>
      </c>
      <c r="N212" s="104">
        <f>VLOOKUP(A212,Analysed!$B$8:$DD$406,57,FALSE)</f>
        <v>-2.5963154586860344E-2</v>
      </c>
      <c r="O212" s="147">
        <f t="shared" si="71"/>
        <v>-8.6156710737341857</v>
      </c>
      <c r="P212" s="115">
        <f>VLOOKUP(A212,Analysed!$B$8:$DD$406,77,FALSE)*1000000</f>
        <v>-1120131.9548890041</v>
      </c>
      <c r="Q212" s="104">
        <f>VLOOKUP(A212,Analysed!$B$8:$DD$406,78,FALSE)</f>
        <v>-9.6557718495494851E-3</v>
      </c>
      <c r="R212" s="95">
        <f t="shared" si="72"/>
        <v>-3.2073323432500884</v>
      </c>
      <c r="S212" s="132">
        <f>VLOOKUP(A212,Analysed!$B$8:$DD$406,107,FALSE)</f>
        <v>349241</v>
      </c>
      <c r="AL212" s="95">
        <f t="shared" si="73"/>
        <v>321.63564862821949</v>
      </c>
      <c r="AO212" s="95">
        <f t="shared" si="65"/>
        <v>318.42831628496941</v>
      </c>
      <c r="AQ212" s="95">
        <f t="shared" si="70"/>
        <v>323.22655730072069</v>
      </c>
    </row>
    <row r="213" spans="1:43" x14ac:dyDescent="0.2">
      <c r="A213" t="s">
        <v>34</v>
      </c>
      <c r="C213" s="132">
        <f>VLOOKUP(A213,Analysed!$B$8:$DD$406,2,FALSE)*1000000</f>
        <v>128995238.222973</v>
      </c>
      <c r="D213" s="133">
        <f t="shared" si="68"/>
        <v>404.29901122667911</v>
      </c>
      <c r="E213" s="132">
        <f>VLOOKUP(A213,Analysed!$B$8:$DD$406,11,FALSE)*1000000</f>
        <v>132345878.008582</v>
      </c>
      <c r="F213" s="133">
        <f t="shared" si="69"/>
        <v>414.80064191444842</v>
      </c>
      <c r="H213" s="132">
        <f>VLOOKUP(A213,Analysed!$B$8:$DD$406,4,FALSE)*1000000</f>
        <v>-1891394.8989320062</v>
      </c>
      <c r="I213" s="104">
        <f>VLOOKUP(A213,Analysed!$B$8:$DD$406,5,FALSE)</f>
        <v>-1.4662517198213633E-2</v>
      </c>
      <c r="J213" s="132">
        <f>VLOOKUP(A213,Analysed!$B$8:$DD$406,13,FALSE)*1000000</f>
        <v>-433447.1987179711</v>
      </c>
      <c r="K213" s="104">
        <f>VLOOKUP(A213,Analysed!$B$8:$DD$406,14,FALSE)</f>
        <v>-3.2751091703049802E-3</v>
      </c>
      <c r="L213" s="104"/>
      <c r="M213" s="9">
        <f>VLOOKUP(A213,Analysed!$B$8:$DD$406,56,FALSE)*1000000</f>
        <v>-3189112.4118010052</v>
      </c>
      <c r="N213" s="104">
        <f>VLOOKUP(A213,Analysed!$B$8:$DD$406,57,FALSE)</f>
        <v>-2.4722714231423859E-2</v>
      </c>
      <c r="O213" s="147">
        <f t="shared" si="71"/>
        <v>-9.995368918604413</v>
      </c>
      <c r="P213" s="115">
        <f>VLOOKUP(A213,Analysed!$B$8:$DD$406,77,FALSE)*1000000</f>
        <v>-433447.1987179711</v>
      </c>
      <c r="Q213" s="104">
        <f>VLOOKUP(A213,Analysed!$B$8:$DD$406,78,FALSE)</f>
        <v>-3.1989849996008897E-3</v>
      </c>
      <c r="R213" s="95">
        <f t="shared" si="72"/>
        <v>-1.3585173861824023</v>
      </c>
      <c r="S213" s="132">
        <f>VLOOKUP(A213,Analysed!$B$8:$DD$406,107,FALSE)</f>
        <v>319059</v>
      </c>
      <c r="AL213" s="95">
        <f t="shared" si="73"/>
        <v>414.80064191444842</v>
      </c>
      <c r="AO213" s="95">
        <f t="shared" si="65"/>
        <v>413.44212452826599</v>
      </c>
      <c r="AQ213" s="95">
        <f t="shared" si="70"/>
        <v>394.30364230807464</v>
      </c>
    </row>
    <row r="214" spans="1:43" x14ac:dyDescent="0.2">
      <c r="A214" t="s">
        <v>35</v>
      </c>
      <c r="C214" s="132">
        <f>VLOOKUP(A214,Analysed!$B$8:$DD$406,2,FALSE)*1000000</f>
        <v>130227363.41621299</v>
      </c>
      <c r="D214" s="133">
        <f t="shared" si="68"/>
        <v>438.30330615957013</v>
      </c>
      <c r="E214" s="132">
        <f>VLOOKUP(A214,Analysed!$B$8:$DD$406,11,FALSE)*1000000</f>
        <v>122292506.972408</v>
      </c>
      <c r="F214" s="133">
        <f t="shared" si="69"/>
        <v>411.59713840812879</v>
      </c>
      <c r="H214" s="132">
        <f>VLOOKUP(A214,Analysed!$B$8:$DD$406,4,FALSE)*1000000</f>
        <v>-1874798.3181469862</v>
      </c>
      <c r="I214" s="104">
        <f>VLOOKUP(A214,Analysed!$B$8:$DD$406,5,FALSE)</f>
        <v>-1.4396347042326577E-2</v>
      </c>
      <c r="J214" s="132">
        <f>VLOOKUP(A214,Analysed!$B$8:$DD$406,13,FALSE)*1000000</f>
        <v>-901377.06683400157</v>
      </c>
      <c r="K214" s="104">
        <f>VLOOKUP(A214,Analysed!$B$8:$DD$406,14,FALSE)</f>
        <v>-7.3706647214074449E-3</v>
      </c>
      <c r="L214" s="104"/>
      <c r="M214" s="9">
        <f>VLOOKUP(A214,Analysed!$B$8:$DD$406,56,FALSE)*1000000</f>
        <v>-2502800.1634659916</v>
      </c>
      <c r="N214" s="104">
        <f>VLOOKUP(A214,Analysed!$B$8:$DD$406,57,FALSE)</f>
        <v>-1.9218696423016109E-2</v>
      </c>
      <c r="O214" s="147">
        <f t="shared" si="71"/>
        <v>-8.4236181822850646</v>
      </c>
      <c r="P214" s="115">
        <f>VLOOKUP(A214,Analysed!$B$8:$DD$406,77,FALSE)*1000000</f>
        <v>-1011509.7552180004</v>
      </c>
      <c r="Q214" s="104">
        <f>VLOOKUP(A214,Analysed!$B$8:$DD$406,78,FALSE)</f>
        <v>-8.07113570628578E-3</v>
      </c>
      <c r="R214" s="95">
        <f t="shared" si="72"/>
        <v>-3.404415618150427</v>
      </c>
      <c r="S214" s="132">
        <f>VLOOKUP(A214,Analysed!$B$8:$DD$406,107,FALSE)</f>
        <v>297117</v>
      </c>
      <c r="AL214" s="95">
        <f t="shared" si="73"/>
        <v>411.59713840812879</v>
      </c>
      <c r="AO214" s="95">
        <f t="shared" si="65"/>
        <v>408.19272278997835</v>
      </c>
      <c r="AQ214" s="95">
        <f t="shared" si="70"/>
        <v>429.87968797728502</v>
      </c>
    </row>
    <row r="215" spans="1:43" x14ac:dyDescent="0.2">
      <c r="A215" t="s">
        <v>36</v>
      </c>
      <c r="C215" s="132">
        <f>VLOOKUP(A215,Analysed!$B$8:$DD$406,2,FALSE)*1000000</f>
        <v>131753127.95856498</v>
      </c>
      <c r="D215" s="133">
        <f t="shared" si="68"/>
        <v>576.21429834100138</v>
      </c>
      <c r="E215" s="132">
        <f>VLOOKUP(A215,Analysed!$B$8:$DD$406,11,FALSE)*1000000</f>
        <v>141220901.962363</v>
      </c>
      <c r="F215" s="133">
        <f t="shared" si="69"/>
        <v>617.62103257933643</v>
      </c>
      <c r="H215" s="132">
        <f>VLOOKUP(A215,Analysed!$B$8:$DD$406,4,FALSE)*1000000</f>
        <v>-450501.11058998253</v>
      </c>
      <c r="I215" s="104">
        <f>VLOOKUP(A215,Analysed!$B$8:$DD$406,5,FALSE)</f>
        <v>-3.4192820889357598E-3</v>
      </c>
      <c r="J215" s="132">
        <f>VLOOKUP(A215,Analysed!$B$8:$DD$406,13,FALSE)*1000000</f>
        <v>-457519.12082801026</v>
      </c>
      <c r="K215" s="104">
        <f>VLOOKUP(A215,Analysed!$B$8:$DD$406,14,FALSE)</f>
        <v>-3.2397408207316533E-3</v>
      </c>
      <c r="L215" s="104"/>
      <c r="M215" s="9">
        <f>VLOOKUP(A215,Analysed!$B$8:$DD$406,56,FALSE)*1000000</f>
        <v>-2251080.5798609965</v>
      </c>
      <c r="N215" s="104">
        <f>VLOOKUP(A215,Analysed!$B$8:$DD$406,57,FALSE)</f>
        <v>-1.7085594966435549E-2</v>
      </c>
      <c r="O215" s="147">
        <f t="shared" si="71"/>
        <v>-9.8449641153232044</v>
      </c>
      <c r="P215" s="115">
        <f>VLOOKUP(A215,Analysed!$B$8:$DD$406,77,FALSE)*1000000</f>
        <v>-457519.12082801026</v>
      </c>
      <c r="Q215" s="104">
        <f>VLOOKUP(A215,Analysed!$B$8:$DD$406,78,FALSE)</f>
        <v>-3.182002445997094E-3</v>
      </c>
      <c r="R215" s="95">
        <f t="shared" si="72"/>
        <v>-2.0009320709897103</v>
      </c>
      <c r="S215" s="132">
        <f>VLOOKUP(A215,Analysed!$B$8:$DD$406,107,FALSE)</f>
        <v>228653</v>
      </c>
      <c r="AL215" s="95">
        <f t="shared" si="73"/>
        <v>617.62103257933643</v>
      </c>
      <c r="AO215" s="95">
        <f t="shared" si="65"/>
        <v>615.6201005083467</v>
      </c>
      <c r="AQ215" s="95">
        <f t="shared" si="70"/>
        <v>566.36933422567813</v>
      </c>
    </row>
    <row r="216" spans="1:43" x14ac:dyDescent="0.2">
      <c r="A216" t="s">
        <v>37</v>
      </c>
      <c r="C216" s="132">
        <f>VLOOKUP(A216,Analysed!$B$8:$DD$406,2,FALSE)*1000000</f>
        <v>68630368.900447994</v>
      </c>
      <c r="D216" s="133">
        <f t="shared" si="68"/>
        <v>291.20520415843714</v>
      </c>
      <c r="E216" s="132">
        <f>VLOOKUP(A216,Analysed!$B$8:$DD$406,11,FALSE)*1000000</f>
        <v>64610389.217069991</v>
      </c>
      <c r="F216" s="133">
        <f t="shared" si="69"/>
        <v>274.14804676345165</v>
      </c>
      <c r="H216" s="132">
        <f>VLOOKUP(A216,Analysed!$B$8:$DD$406,4,FALSE)*1000000</f>
        <v>-1289806.5183089927</v>
      </c>
      <c r="I216" s="104">
        <f>VLOOKUP(A216,Analysed!$B$8:$DD$406,5,FALSE)</f>
        <v>-1.8793524484473131E-2</v>
      </c>
      <c r="J216" s="132">
        <f>VLOOKUP(A216,Analysed!$B$8:$DD$406,13,FALSE)*1000000</f>
        <v>-557464.71752499358</v>
      </c>
      <c r="K216" s="104">
        <f>VLOOKUP(A216,Analysed!$B$8:$DD$406,14,FALSE)</f>
        <v>-8.6280971880867731E-3</v>
      </c>
      <c r="L216" s="104"/>
      <c r="M216" s="9">
        <f>VLOOKUP(A216,Analysed!$B$8:$DD$406,56,FALSE)*1000000</f>
        <v>-2196382.1617759862</v>
      </c>
      <c r="N216" s="104">
        <f>VLOOKUP(A216,Analysed!$B$8:$DD$406,57,FALSE)</f>
        <v>-3.2003065071119691E-2</v>
      </c>
      <c r="O216" s="147">
        <f t="shared" si="71"/>
        <v>-9.3194590977311584</v>
      </c>
      <c r="P216" s="115">
        <f>VLOOKUP(A216,Analysed!$B$8:$DD$406,77,FALSE)*1000000</f>
        <v>-780209.79231399682</v>
      </c>
      <c r="Q216" s="104">
        <f>VLOOKUP(A216,Analysed!$B$8:$DD$406,78,FALSE)</f>
        <v>-1.1611037934350373E-2</v>
      </c>
      <c r="R216" s="95">
        <f t="shared" si="72"/>
        <v>-3.3105045987262094</v>
      </c>
      <c r="S216" s="132">
        <f>VLOOKUP(A216,Analysed!$B$8:$DD$406,107,FALSE)</f>
        <v>235677</v>
      </c>
      <c r="AL216" s="95">
        <f t="shared" si="73"/>
        <v>274.14804676345165</v>
      </c>
      <c r="AO216" s="95">
        <f t="shared" si="65"/>
        <v>270.83754216472545</v>
      </c>
      <c r="AQ216" s="95">
        <f t="shared" si="70"/>
        <v>281.88574506070603</v>
      </c>
    </row>
    <row r="217" spans="1:43" x14ac:dyDescent="0.2">
      <c r="A217" t="s">
        <v>38</v>
      </c>
      <c r="C217" s="132">
        <f>VLOOKUP(A217,Analysed!$B$8:$DD$406,2,FALSE)*1000000</f>
        <v>54496086.666419998</v>
      </c>
      <c r="D217" s="133">
        <f t="shared" si="68"/>
        <v>227.75123043150464</v>
      </c>
      <c r="E217" s="132">
        <f>VLOOKUP(A217,Analysed!$B$8:$DD$406,11,FALSE)*1000000</f>
        <v>51362911.291199997</v>
      </c>
      <c r="F217" s="133">
        <f t="shared" si="69"/>
        <v>214.65699577146341</v>
      </c>
      <c r="H217" s="132">
        <f>VLOOKUP(A217,Analysed!$B$8:$DD$406,4,FALSE)*1000000</f>
        <v>-1447692.0415259968</v>
      </c>
      <c r="I217" s="104">
        <f>VLOOKUP(A217,Analysed!$B$8:$DD$406,5,FALSE)</f>
        <v>-2.6565064210712433E-2</v>
      </c>
      <c r="J217" s="132">
        <f>VLOOKUP(A217,Analysed!$B$8:$DD$406,13,FALSE)*1000000</f>
        <v>-559052.54211499763</v>
      </c>
      <c r="K217" s="104">
        <f>VLOOKUP(A217,Analysed!$B$8:$DD$406,14,FALSE)</f>
        <v>-1.0884362433146971E-2</v>
      </c>
      <c r="L217" s="104"/>
      <c r="M217" s="9">
        <f>VLOOKUP(A217,Analysed!$B$8:$DD$406,56,FALSE)*1000000</f>
        <v>-1917160.031717998</v>
      </c>
      <c r="N217" s="104">
        <f>VLOOKUP(A217,Analysed!$B$8:$DD$406,57,FALSE)</f>
        <v>-3.5179774346977742E-2</v>
      </c>
      <c r="O217" s="147">
        <f t="shared" si="71"/>
        <v>-8.0122368938268629</v>
      </c>
      <c r="P217" s="115">
        <f>VLOOKUP(A217,Analysed!$B$8:$DD$406,77,FALSE)*1000000</f>
        <v>-669289.48742199875</v>
      </c>
      <c r="Q217" s="104">
        <f>VLOOKUP(A217,Analysed!$B$8:$DD$406,78,FALSE)</f>
        <v>-1.2384364683871621E-2</v>
      </c>
      <c r="R217" s="95">
        <f t="shared" si="72"/>
        <v>-2.7971091797525012</v>
      </c>
      <c r="S217" s="132">
        <f>VLOOKUP(A217,Analysed!$B$8:$DD$406,107,FALSE)</f>
        <v>239279</v>
      </c>
      <c r="AL217" s="95">
        <f t="shared" si="73"/>
        <v>214.65699577146341</v>
      </c>
      <c r="AO217" s="95">
        <f t="shared" si="65"/>
        <v>211.8598865917109</v>
      </c>
      <c r="AQ217" s="95">
        <f t="shared" si="70"/>
        <v>219.73899353767777</v>
      </c>
    </row>
    <row r="218" spans="1:43" x14ac:dyDescent="0.2">
      <c r="A218" t="s">
        <v>39</v>
      </c>
      <c r="C218" s="132">
        <f>VLOOKUP(A218,Analysed!$B$8:$DD$406,2,FALSE)*1000000</f>
        <v>79441559.999831006</v>
      </c>
      <c r="D218" s="133">
        <f t="shared" si="68"/>
        <v>295.30970852430198</v>
      </c>
      <c r="E218" s="132">
        <f>VLOOKUP(A218,Analysed!$B$8:$DD$406,11,FALSE)*1000000</f>
        <v>77777799.76127699</v>
      </c>
      <c r="F218" s="133">
        <f t="shared" si="69"/>
        <v>289.12497913199456</v>
      </c>
      <c r="H218" s="132">
        <f>VLOOKUP(A218,Analysed!$B$8:$DD$406,4,FALSE)*1000000</f>
        <v>-2137897.0419460046</v>
      </c>
      <c r="I218" s="104">
        <f>VLOOKUP(A218,Analysed!$B$8:$DD$406,5,FALSE)</f>
        <v>-2.6911569233415766E-2</v>
      </c>
      <c r="J218" s="132">
        <f>VLOOKUP(A218,Analysed!$B$8:$DD$406,13,FALSE)*1000000</f>
        <v>-791551.43975799542</v>
      </c>
      <c r="K218" s="104">
        <f>VLOOKUP(A218,Analysed!$B$8:$DD$406,14,FALSE)</f>
        <v>-1.0177087063242985E-2</v>
      </c>
      <c r="L218" s="104"/>
      <c r="M218" s="9">
        <f>VLOOKUP(A218,Analysed!$B$8:$DD$406,56,FALSE)*1000000</f>
        <v>-1957817.9484810079</v>
      </c>
      <c r="N218" s="104">
        <f>VLOOKUP(A218,Analysed!$B$8:$DD$406,57,FALSE)</f>
        <v>-2.4644757082881715E-2</v>
      </c>
      <c r="O218" s="147">
        <f t="shared" si="71"/>
        <v>-7.277836030798027</v>
      </c>
      <c r="P218" s="115">
        <f>VLOOKUP(A218,Analysed!$B$8:$DD$406,77,FALSE)*1000000</f>
        <v>-738155.38620699779</v>
      </c>
      <c r="Q218" s="104">
        <f>VLOOKUP(A218,Analysed!$B$8:$DD$406,78,FALSE)</f>
        <v>-9.1655801705332138E-3</v>
      </c>
      <c r="R218" s="95">
        <f t="shared" si="72"/>
        <v>-2.7439598611469336</v>
      </c>
      <c r="S218" s="132">
        <f>VLOOKUP(A218,Analysed!$B$8:$DD$406,107,FALSE)</f>
        <v>269011</v>
      </c>
      <c r="AL218" s="95">
        <f t="shared" si="73"/>
        <v>289.12497913199456</v>
      </c>
      <c r="AO218" s="95">
        <f t="shared" si="65"/>
        <v>286.38101927084762</v>
      </c>
      <c r="AQ218" s="95">
        <f t="shared" si="70"/>
        <v>288.03187249350395</v>
      </c>
    </row>
    <row r="219" spans="1:43" x14ac:dyDescent="0.2">
      <c r="A219" t="s">
        <v>40</v>
      </c>
      <c r="C219" s="132">
        <f>VLOOKUP(A219,Analysed!$B$8:$DD$406,2,FALSE)*1000000</f>
        <v>81889238.808941007</v>
      </c>
      <c r="D219" s="133">
        <f t="shared" si="68"/>
        <v>339.15890298921926</v>
      </c>
      <c r="E219" s="132">
        <f>VLOOKUP(A219,Analysed!$B$8:$DD$406,11,FALSE)*1000000</f>
        <v>81642121.812781006</v>
      </c>
      <c r="F219" s="133">
        <f t="shared" si="69"/>
        <v>338.13542382948299</v>
      </c>
      <c r="H219" s="132">
        <f>VLOOKUP(A219,Analysed!$B$8:$DD$406,4,FALSE)*1000000</f>
        <v>-1605708.2404950052</v>
      </c>
      <c r="I219" s="104">
        <f>VLOOKUP(A219,Analysed!$B$8:$DD$406,5,FALSE)</f>
        <v>-1.9608293639672803E-2</v>
      </c>
      <c r="J219" s="132">
        <f>VLOOKUP(A219,Analysed!$B$8:$DD$406,13,FALSE)*1000000</f>
        <v>-367361.42655399814</v>
      </c>
      <c r="K219" s="104">
        <f>VLOOKUP(A219,Analysed!$B$8:$DD$406,14,FALSE)</f>
        <v>-4.4996555503104049E-3</v>
      </c>
      <c r="L219" s="104"/>
      <c r="M219" s="9">
        <f>VLOOKUP(A219,Analysed!$B$8:$DD$406,56,FALSE)*1000000</f>
        <v>-2202664.2054949976</v>
      </c>
      <c r="N219" s="104">
        <f>VLOOKUP(A219,Analysed!$B$8:$DD$406,57,FALSE)</f>
        <v>-2.6898091098808717E-2</v>
      </c>
      <c r="O219" s="147">
        <f t="shared" si="71"/>
        <v>-9.1227270695760474</v>
      </c>
      <c r="P219" s="115">
        <f>VLOOKUP(A219,Analysed!$B$8:$DD$406,77,FALSE)*1000000</f>
        <v>-367361.42655399814</v>
      </c>
      <c r="Q219" s="104">
        <f>VLOOKUP(A219,Analysed!$B$8:$DD$406,78,FALSE)</f>
        <v>-4.3728367257802351E-3</v>
      </c>
      <c r="R219" s="95">
        <f t="shared" si="72"/>
        <v>-1.5214929365908938</v>
      </c>
      <c r="S219" s="132">
        <f>VLOOKUP(A219,Analysed!$B$8:$DD$406,107,FALSE)</f>
        <v>241448</v>
      </c>
      <c r="AL219" s="95">
        <f t="shared" si="73"/>
        <v>338.13542382948299</v>
      </c>
      <c r="AO219" s="95">
        <f t="shared" si="65"/>
        <v>336.61393089289209</v>
      </c>
      <c r="AQ219" s="95">
        <f t="shared" si="70"/>
        <v>330.0361759196432</v>
      </c>
    </row>
    <row r="220" spans="1:43" x14ac:dyDescent="0.2">
      <c r="A220" t="s">
        <v>41</v>
      </c>
      <c r="C220" s="132">
        <f>VLOOKUP(A220,Analysed!$B$8:$DD$406,2,FALSE)*1000000</f>
        <v>35741115.316134997</v>
      </c>
      <c r="D220" s="133">
        <f t="shared" si="68"/>
        <v>203.71111607942433</v>
      </c>
      <c r="E220" s="132">
        <f>VLOOKUP(A220,Analysed!$B$8:$DD$406,11,FALSE)*1000000</f>
        <v>35194972.897776008</v>
      </c>
      <c r="F220" s="133">
        <f t="shared" si="69"/>
        <v>200.59830662739247</v>
      </c>
      <c r="H220" s="132">
        <f>VLOOKUP(A220,Analysed!$B$8:$DD$406,4,FALSE)*1000000</f>
        <v>-1315752.1919439929</v>
      </c>
      <c r="I220" s="104">
        <f>VLOOKUP(A220,Analysed!$B$8:$DD$406,5,FALSE)</f>
        <v>-3.6813406081650978E-2</v>
      </c>
      <c r="J220" s="132">
        <f>VLOOKUP(A220,Analysed!$B$8:$DD$406,13,FALSE)*1000000</f>
        <v>-332259.23827400547</v>
      </c>
      <c r="K220" s="104">
        <f>VLOOKUP(A220,Analysed!$B$8:$DD$406,14,FALSE)</f>
        <v>-9.4405311587837937E-3</v>
      </c>
      <c r="L220" s="104"/>
      <c r="M220" s="9">
        <f>VLOOKUP(A220,Analysed!$B$8:$DD$406,56,FALSE)*1000000</f>
        <v>-1715919.7592739942</v>
      </c>
      <c r="N220" s="104">
        <f>VLOOKUP(A220,Analysed!$B$8:$DD$406,57,FALSE)</f>
        <v>-4.8009686997634297E-2</v>
      </c>
      <c r="O220" s="147">
        <f t="shared" si="71"/>
        <v>-9.7801069209119085</v>
      </c>
      <c r="P220" s="115">
        <f>VLOOKUP(A220,Analysed!$B$8:$DD$406,77,FALSE)*1000000</f>
        <v>-332259.23827400547</v>
      </c>
      <c r="Q220" s="104">
        <f>VLOOKUP(A220,Analysed!$B$8:$DD$406,78,FALSE)</f>
        <v>-8.9028447096089324E-3</v>
      </c>
      <c r="R220" s="95">
        <f t="shared" si="72"/>
        <v>-1.8937545641151636</v>
      </c>
      <c r="S220" s="132">
        <f>VLOOKUP(A220,Analysed!$B$8:$DD$406,107,FALSE)</f>
        <v>175450</v>
      </c>
      <c r="AL220" s="95">
        <f t="shared" si="73"/>
        <v>200.59830662739247</v>
      </c>
      <c r="AO220" s="95">
        <f t="shared" si="65"/>
        <v>198.7045520632773</v>
      </c>
      <c r="AQ220" s="95">
        <f t="shared" si="70"/>
        <v>193.93100915851244</v>
      </c>
    </row>
    <row r="221" spans="1:43" x14ac:dyDescent="0.2">
      <c r="A221" t="s">
        <v>42</v>
      </c>
      <c r="C221" s="132">
        <f>VLOOKUP(A221,Analysed!$B$8:$DD$406,2,FALSE)*1000000</f>
        <v>59726615.871439002</v>
      </c>
      <c r="D221" s="133">
        <f t="shared" si="68"/>
        <v>280.00044944863555</v>
      </c>
      <c r="E221" s="132">
        <f>VLOOKUP(A221,Analysed!$B$8:$DD$406,11,FALSE)*1000000</f>
        <v>59960716.732655004</v>
      </c>
      <c r="F221" s="133">
        <f t="shared" si="69"/>
        <v>281.09792241609591</v>
      </c>
      <c r="H221" s="132">
        <f>VLOOKUP(A221,Analysed!$B$8:$DD$406,4,FALSE)*1000000</f>
        <v>-1198570.9182269985</v>
      </c>
      <c r="I221" s="104">
        <f>VLOOKUP(A221,Analysed!$B$8:$DD$406,5,FALSE)</f>
        <v>-2.0067618108598546E-2</v>
      </c>
      <c r="J221" s="132">
        <f>VLOOKUP(A221,Analysed!$B$8:$DD$406,13,FALSE)*1000000</f>
        <v>-198545.41964400595</v>
      </c>
      <c r="K221" s="104">
        <f>VLOOKUP(A221,Analysed!$B$8:$DD$406,14,FALSE)</f>
        <v>-3.3112582781365725E-3</v>
      </c>
      <c r="L221" s="104"/>
      <c r="M221" s="9">
        <f>VLOOKUP(A221,Analysed!$B$8:$DD$406,56,FALSE)*1000000</f>
        <v>-2177258.9505460048</v>
      </c>
      <c r="N221" s="104">
        <f>VLOOKUP(A221,Analysed!$B$8:$DD$406,57,FALSE)</f>
        <v>-3.6453747107194803E-2</v>
      </c>
      <c r="O221" s="147">
        <f t="shared" si="71"/>
        <v>-10.207065574101444</v>
      </c>
      <c r="P221" s="115">
        <f>VLOOKUP(A221,Analysed!$B$8:$DD$406,77,FALSE)*1000000</f>
        <v>-198545.41964400595</v>
      </c>
      <c r="Q221" s="104">
        <f>VLOOKUP(A221,Analysed!$B$8:$DD$406,78,FALSE)</f>
        <v>-3.2012449865193569E-3</v>
      </c>
      <c r="R221" s="95">
        <f t="shared" si="72"/>
        <v>-0.93078782256728942</v>
      </c>
      <c r="S221" s="132">
        <f>VLOOKUP(A221,Analysed!$B$8:$DD$406,107,FALSE)</f>
        <v>213309</v>
      </c>
      <c r="AL221" s="95">
        <f t="shared" si="73"/>
        <v>281.09792241609591</v>
      </c>
      <c r="AO221" s="95">
        <f t="shared" si="65"/>
        <v>280.1671345935286</v>
      </c>
      <c r="AQ221" s="95">
        <f t="shared" si="70"/>
        <v>269.79338387453413</v>
      </c>
    </row>
    <row r="222" spans="1:43" x14ac:dyDescent="0.2">
      <c r="A222" t="s">
        <v>43</v>
      </c>
      <c r="C222" s="132">
        <f>VLOOKUP(A222,Analysed!$B$8:$DD$406,2,FALSE)*1000000</f>
        <v>192418381.089773</v>
      </c>
      <c r="D222" s="133">
        <f t="shared" si="68"/>
        <v>806.51175529389604</v>
      </c>
      <c r="E222" s="132">
        <f>VLOOKUP(A222,Analysed!$B$8:$DD$406,11,FALSE)*1000000</f>
        <v>202749472.66852701</v>
      </c>
      <c r="F222" s="133">
        <f t="shared" si="69"/>
        <v>849.81399469583494</v>
      </c>
      <c r="H222" s="132">
        <f>VLOOKUP(A222,Analysed!$B$8:$DD$406,4,FALSE)*1000000</f>
        <v>-520866.14829798351</v>
      </c>
      <c r="I222" s="104">
        <f>VLOOKUP(A222,Analysed!$B$8:$DD$406,5,FALSE)</f>
        <v>-2.7069459027148392E-3</v>
      </c>
      <c r="J222" s="132">
        <f>VLOOKUP(A222,Analysed!$B$8:$DD$406,13,FALSE)*1000000</f>
        <v>-656855.74298601074</v>
      </c>
      <c r="K222" s="104">
        <f>VLOOKUP(A222,Analysed!$B$8:$DD$406,14,FALSE)</f>
        <v>-3.2397408207314911E-3</v>
      </c>
      <c r="L222" s="104"/>
      <c r="M222" s="9">
        <f>VLOOKUP(A222,Analysed!$B$8:$DD$406,56,FALSE)*1000000</f>
        <v>-2063396.4939399902</v>
      </c>
      <c r="N222" s="104">
        <f>VLOOKUP(A222,Analysed!$B$8:$DD$406,57,FALSE)</f>
        <v>-1.0723489524513307E-2</v>
      </c>
      <c r="O222" s="147">
        <f t="shared" si="71"/>
        <v>-8.6486203592909341</v>
      </c>
      <c r="P222" s="115">
        <f>VLOOKUP(A222,Analysed!$B$8:$DD$406,77,FALSE)*1000000</f>
        <v>-656855.74298601074</v>
      </c>
      <c r="Q222" s="104">
        <f>VLOOKUP(A222,Analysed!$B$8:$DD$406,78,FALSE)</f>
        <v>-3.2114163243496378E-3</v>
      </c>
      <c r="R222" s="95">
        <f t="shared" si="72"/>
        <v>-2.7531770886449918</v>
      </c>
      <c r="S222" s="132">
        <f>VLOOKUP(A222,Analysed!$B$8:$DD$406,107,FALSE)</f>
        <v>238581</v>
      </c>
      <c r="AL222" s="95">
        <f t="shared" si="73"/>
        <v>849.81399469583494</v>
      </c>
      <c r="AO222" s="95">
        <f t="shared" si="65"/>
        <v>847.06081760718996</v>
      </c>
      <c r="AQ222" s="95">
        <f t="shared" si="70"/>
        <v>797.863134934605</v>
      </c>
    </row>
    <row r="223" spans="1:43" x14ac:dyDescent="0.2">
      <c r="A223" t="s">
        <v>44</v>
      </c>
      <c r="C223" s="132">
        <f>VLOOKUP(A223,Analysed!$B$8:$DD$406,2,FALSE)*1000000</f>
        <v>100719308.938261</v>
      </c>
      <c r="D223" s="133">
        <f t="shared" si="68"/>
        <v>363.72447803901252</v>
      </c>
      <c r="E223" s="132">
        <f>VLOOKUP(A223,Analysed!$B$8:$DD$406,11,FALSE)*1000000</f>
        <v>93659682.229994997</v>
      </c>
      <c r="F223" s="133">
        <f t="shared" si="69"/>
        <v>338.23026976174657</v>
      </c>
      <c r="H223" s="132">
        <f>VLOOKUP(A223,Analysed!$B$8:$DD$406,4,FALSE)*1000000</f>
        <v>-1189525.3198400014</v>
      </c>
      <c r="I223" s="104">
        <f>VLOOKUP(A223,Analysed!$B$8:$DD$406,5,FALSE)</f>
        <v>-1.1810300650187715E-2</v>
      </c>
      <c r="J223" s="132">
        <f>VLOOKUP(A223,Analysed!$B$8:$DD$406,13,FALSE)*1000000</f>
        <v>-637642.69799499121</v>
      </c>
      <c r="K223" s="104">
        <f>VLOOKUP(A223,Analysed!$B$8:$DD$406,14,FALSE)</f>
        <v>-6.808080945963137E-3</v>
      </c>
      <c r="L223" s="104"/>
      <c r="M223" s="9">
        <f>VLOOKUP(A223,Analysed!$B$8:$DD$406,56,FALSE)*1000000</f>
        <v>-2541928.4963160036</v>
      </c>
      <c r="N223" s="104">
        <f>VLOOKUP(A223,Analysed!$B$8:$DD$406,57,FALSE)</f>
        <v>-2.523774758893706E-2</v>
      </c>
      <c r="O223" s="147">
        <f t="shared" si="71"/>
        <v>-9.1795865686664797</v>
      </c>
      <c r="P223" s="115">
        <f>VLOOKUP(A223,Analysed!$B$8:$DD$406,77,FALSE)*1000000</f>
        <v>-954808.97501499834</v>
      </c>
      <c r="Q223" s="104">
        <f>VLOOKUP(A223,Analysed!$B$8:$DD$406,78,FALSE)</f>
        <v>-9.9305884881432938E-3</v>
      </c>
      <c r="R223" s="95">
        <f t="shared" si="72"/>
        <v>-3.4480716729021177</v>
      </c>
      <c r="S223" s="132">
        <f>VLOOKUP(A223,Analysed!$B$8:$DD$406,107,FALSE)</f>
        <v>276911</v>
      </c>
      <c r="AL223" s="95">
        <f t="shared" si="73"/>
        <v>338.23026976174657</v>
      </c>
      <c r="AO223" s="95">
        <f t="shared" si="65"/>
        <v>334.78219808884444</v>
      </c>
      <c r="AQ223" s="95">
        <f t="shared" si="70"/>
        <v>354.5448914703461</v>
      </c>
    </row>
    <row r="224" spans="1:43" x14ac:dyDescent="0.2">
      <c r="A224" t="s">
        <v>45</v>
      </c>
      <c r="C224" s="132">
        <f>VLOOKUP(A224,Analysed!$B$8:$DD$406,2,FALSE)*1000000</f>
        <v>16273676.295770003</v>
      </c>
      <c r="D224" s="133">
        <f t="shared" si="68"/>
        <v>82.370417609064276</v>
      </c>
      <c r="E224" s="132">
        <f>VLOOKUP(A224,Analysed!$B$8:$DD$406,11,FALSE)*1000000</f>
        <v>27237515.614911001</v>
      </c>
      <c r="F224" s="133">
        <f t="shared" si="69"/>
        <v>137.86470217653252</v>
      </c>
      <c r="H224" s="132">
        <f>VLOOKUP(A224,Analysed!$B$8:$DD$406,4,FALSE)*1000000</f>
        <v>-3431200.0347840018</v>
      </c>
      <c r="I224" s="104">
        <f>VLOOKUP(A224,Analysed!$B$8:$DD$406,5,FALSE)</f>
        <v>-0.21084357169350049</v>
      </c>
      <c r="J224" s="132">
        <f>VLOOKUP(A224,Analysed!$B$8:$DD$406,13,FALSE)*1000000</f>
        <v>-91197.038890001641</v>
      </c>
      <c r="K224" s="104">
        <f>VLOOKUP(A224,Analysed!$B$8:$DD$406,14,FALSE)</f>
        <v>-3.3482142857433153E-3</v>
      </c>
      <c r="L224" s="104"/>
      <c r="M224" s="9">
        <f>VLOOKUP(A224,Analysed!$B$8:$DD$406,56,FALSE)*1000000</f>
        <v>-1913753.8316630032</v>
      </c>
      <c r="N224" s="104">
        <f>VLOOKUP(A224,Analysed!$B$8:$DD$406,57,FALSE)</f>
        <v>-0.11759812576341112</v>
      </c>
      <c r="O224" s="147">
        <f t="shared" si="71"/>
        <v>-9.6866067291754359</v>
      </c>
      <c r="P224" s="115">
        <f>VLOOKUP(A224,Analysed!$B$8:$DD$406,77,FALSE)*1000000</f>
        <v>-91197.038890001641</v>
      </c>
      <c r="Q224" s="104">
        <f>VLOOKUP(A224,Analysed!$B$8:$DD$406,78,FALSE)</f>
        <v>-3.0286621718014603E-3</v>
      </c>
      <c r="R224" s="95">
        <f t="shared" si="72"/>
        <v>-0.46160056532721377</v>
      </c>
      <c r="S224" s="132">
        <f>VLOOKUP(A224,Analysed!$B$8:$DD$406,107,FALSE)</f>
        <v>197567</v>
      </c>
      <c r="AL224" s="95">
        <f t="shared" si="73"/>
        <v>137.86470217653252</v>
      </c>
      <c r="AO224" s="95">
        <f t="shared" si="65"/>
        <v>137.4031016112053</v>
      </c>
      <c r="AQ224" s="95">
        <f t="shared" si="70"/>
        <v>72.683810879888838</v>
      </c>
    </row>
    <row r="225" spans="1:43" x14ac:dyDescent="0.2">
      <c r="A225" t="s">
        <v>46</v>
      </c>
      <c r="C225" s="132">
        <f>VLOOKUP(A225,Analysed!$B$8:$DD$406,2,FALSE)*1000000</f>
        <v>48551017.010934003</v>
      </c>
      <c r="D225" s="133">
        <f t="shared" si="68"/>
        <v>247.00982936549059</v>
      </c>
      <c r="E225" s="132">
        <f>VLOOKUP(A225,Analysed!$B$8:$DD$406,11,FALSE)*1000000</f>
        <v>49603182.546085998</v>
      </c>
      <c r="F225" s="133">
        <f t="shared" si="69"/>
        <v>252.3628630464043</v>
      </c>
      <c r="H225" s="132">
        <f>VLOOKUP(A225,Analysed!$B$8:$DD$406,4,FALSE)*1000000</f>
        <v>-2091500.5613580036</v>
      </c>
      <c r="I225" s="104">
        <f>VLOOKUP(A225,Analysed!$B$8:$DD$406,5,FALSE)</f>
        <v>-4.3078408859838796E-2</v>
      </c>
      <c r="J225" s="132">
        <f>VLOOKUP(A225,Analysed!$B$8:$DD$406,13,FALSE)*1000000</f>
        <v>-164248.94882799636</v>
      </c>
      <c r="K225" s="104">
        <f>VLOOKUP(A225,Analysed!$B$8:$DD$406,14,FALSE)</f>
        <v>-3.3112582781436193E-3</v>
      </c>
      <c r="L225" s="104"/>
      <c r="M225" s="9">
        <f>VLOOKUP(A225,Analysed!$B$8:$DD$406,56,FALSE)*1000000</f>
        <v>-1892615.8609770027</v>
      </c>
      <c r="N225" s="104">
        <f>VLOOKUP(A225,Analysed!$B$8:$DD$406,57,FALSE)</f>
        <v>-3.8982002386289322E-2</v>
      </c>
      <c r="O225" s="147">
        <f t="shared" si="71"/>
        <v>-9.628937757762472</v>
      </c>
      <c r="P225" s="115">
        <f>VLOOKUP(A225,Analysed!$B$8:$DD$406,77,FALSE)*1000000</f>
        <v>-164248.94882799636</v>
      </c>
      <c r="Q225" s="104">
        <f>VLOOKUP(A225,Analysed!$B$8:$DD$406,78,FALSE)</f>
        <v>-3.1762122223346436E-3</v>
      </c>
      <c r="R225" s="95">
        <f t="shared" si="72"/>
        <v>-0.83563861935843076</v>
      </c>
      <c r="S225" s="132">
        <f>VLOOKUP(A225,Analysed!$B$8:$DD$406,107,FALSE)</f>
        <v>196555</v>
      </c>
      <c r="AL225" s="95">
        <f t="shared" si="73"/>
        <v>252.3628630464043</v>
      </c>
      <c r="AO225" s="95">
        <f t="shared" si="65"/>
        <v>251.52722442704587</v>
      </c>
      <c r="AQ225" s="95">
        <f t="shared" si="70"/>
        <v>237.38089160772813</v>
      </c>
    </row>
    <row r="226" spans="1:43" x14ac:dyDescent="0.2">
      <c r="A226" t="s">
        <v>47</v>
      </c>
      <c r="C226" s="132">
        <f>VLOOKUP(A226,Analysed!$B$8:$DD$406,2,FALSE)*1000000</f>
        <v>116296496.906261</v>
      </c>
      <c r="D226" s="133">
        <f t="shared" si="68"/>
        <v>518.82409819258635</v>
      </c>
      <c r="E226" s="132">
        <f>VLOOKUP(A226,Analysed!$B$8:$DD$406,11,FALSE)*1000000</f>
        <v>116050215.87188099</v>
      </c>
      <c r="F226" s="133">
        <f t="shared" si="69"/>
        <v>517.72538465466153</v>
      </c>
      <c r="H226" s="132">
        <f>VLOOKUP(A226,Analysed!$B$8:$DD$406,4,FALSE)*1000000</f>
        <v>-1198759.2408749918</v>
      </c>
      <c r="I226" s="104">
        <f>VLOOKUP(A226,Analysed!$B$8:$DD$406,5,FALSE)</f>
        <v>-1.0307784608862581E-2</v>
      </c>
      <c r="J226" s="132">
        <f>VLOOKUP(A226,Analysed!$B$8:$DD$406,13,FALSE)*1000000</f>
        <v>-472674.61884199234</v>
      </c>
      <c r="K226" s="104">
        <f>VLOOKUP(A226,Analysed!$B$8:$DD$406,14,FALSE)</f>
        <v>-4.0730180059623793E-3</v>
      </c>
      <c r="L226" s="104"/>
      <c r="M226" s="9">
        <f>VLOOKUP(A226,Analysed!$B$8:$DD$406,56,FALSE)*1000000</f>
        <v>-2128873.7144519985</v>
      </c>
      <c r="N226" s="104">
        <f>VLOOKUP(A226,Analysed!$B$8:$DD$406,57,FALSE)</f>
        <v>-1.8305570426321131E-2</v>
      </c>
      <c r="O226" s="147">
        <f t="shared" si="71"/>
        <v>-9.4973710683369408</v>
      </c>
      <c r="P226" s="115">
        <f>VLOOKUP(A226,Analysed!$B$8:$DD$406,77,FALSE)*1000000</f>
        <v>-472674.61884199234</v>
      </c>
      <c r="Q226" s="104">
        <f>VLOOKUP(A226,Analysed!$B$8:$DD$406,78,FALSE)</f>
        <v>-3.9977287364210837E-3</v>
      </c>
      <c r="R226" s="95">
        <f t="shared" si="72"/>
        <v>-2.1087048138422348</v>
      </c>
      <c r="S226" s="132">
        <f>VLOOKUP(A226,Analysed!$B$8:$DD$406,107,FALSE)</f>
        <v>224154</v>
      </c>
      <c r="AL226" s="95">
        <f t="shared" si="73"/>
        <v>517.72538465466153</v>
      </c>
      <c r="AO226" s="95">
        <f t="shared" si="65"/>
        <v>515.6166798408193</v>
      </c>
      <c r="AQ226" s="95">
        <f t="shared" si="70"/>
        <v>509.32672712424937</v>
      </c>
    </row>
    <row r="227" spans="1:43" x14ac:dyDescent="0.2">
      <c r="A227" t="s">
        <v>15</v>
      </c>
      <c r="C227" s="132">
        <f>VLOOKUP(A227,Analysed!$B$8:$DD$406,2,FALSE)*1000000</f>
        <v>105662072.098658</v>
      </c>
      <c r="D227" s="133">
        <f t="shared" si="68"/>
        <v>7882.2881088144723</v>
      </c>
      <c r="E227" s="132">
        <f>VLOOKUP(A227,Analysed!$B$8:$DD$406,11,FALSE)*1000000</f>
        <v>93288049.449127004</v>
      </c>
      <c r="F227" s="133">
        <f t="shared" si="69"/>
        <v>6959.1980193306235</v>
      </c>
      <c r="H227" s="132">
        <f>VLOOKUP(A227,Analysed!$B$8:$DD$406,4,FALSE)*1000000</f>
        <v>-750524.32943701325</v>
      </c>
      <c r="I227" s="104">
        <f>VLOOKUP(A227,Analysed!$B$8:$DD$406,5,FALSE)</f>
        <v>-7.1030627597028313E-3</v>
      </c>
      <c r="J227" s="132">
        <f>VLOOKUP(A227,Analysed!$B$8:$DD$406,13,FALSE)*1000000</f>
        <v>-116196.28972501062</v>
      </c>
      <c r="K227" s="104">
        <f>VLOOKUP(A227,Analysed!$B$8:$DD$406,14,FALSE)</f>
        <v>-1.2455645756467041E-3</v>
      </c>
      <c r="L227" s="104"/>
      <c r="M227" s="9">
        <f>VLOOKUP(A227,Analysed!$B$8:$DD$406,56,FALSE)*1000000</f>
        <v>-37351.851053998078</v>
      </c>
      <c r="N227" s="104">
        <f>VLOOKUP(A227,Analysed!$B$8:$DD$406,57,FALSE)</f>
        <v>-3.5350292032056862E-4</v>
      </c>
      <c r="O227" s="147">
        <f t="shared" si="71"/>
        <v>-2.7864118652740082</v>
      </c>
      <c r="P227" s="115">
        <f>VLOOKUP(A227,Analysed!$B$8:$DD$406,77,FALSE)*1000000</f>
        <v>-115969.40526899857</v>
      </c>
      <c r="Q227" s="104">
        <f>VLOOKUP(A227,Analysed!$B$8:$DD$406,78,FALSE)</f>
        <v>-1.2415100298553048E-3</v>
      </c>
      <c r="R227" s="95">
        <f t="shared" si="72"/>
        <v>-8.6512051674001178</v>
      </c>
      <c r="S227" s="132">
        <f>VLOOKUP(A227,Analysed!$B$8:$DD$406,107,FALSE)</f>
        <v>13405</v>
      </c>
      <c r="AL227" s="95">
        <f t="shared" si="73"/>
        <v>6959.1980193306235</v>
      </c>
      <c r="AO227" s="95">
        <f t="shared" si="65"/>
        <v>6950.5468141632236</v>
      </c>
      <c r="AQ227" s="95">
        <f t="shared" si="70"/>
        <v>7879.501696949198</v>
      </c>
    </row>
    <row r="228" spans="1:43" x14ac:dyDescent="0.2">
      <c r="A228" s="87" t="s">
        <v>1095</v>
      </c>
      <c r="C228" s="132">
        <f>SUM(C195:C227)</f>
        <v>3683381455.986835</v>
      </c>
      <c r="D228" s="132"/>
      <c r="E228" s="132">
        <f>SUM(E195:E227)</f>
        <v>3936825855.7714319</v>
      </c>
      <c r="F228" s="133">
        <f t="shared" si="69"/>
        <v>495.97474886421946</v>
      </c>
      <c r="H228" s="132">
        <f>SUM(H195:H227)</f>
        <v>-92210421.333747998</v>
      </c>
      <c r="I228" s="104" t="e">
        <f>VLOOKUP(A228,Analysed!$B$8:$DD$406,5,FALSE)</f>
        <v>#N/A</v>
      </c>
      <c r="J228" s="132">
        <f>SUM(J195:J227)</f>
        <v>-17106250.770210054</v>
      </c>
      <c r="K228" s="104" t="e">
        <f>VLOOKUP(A228,Analysed!$B$8:$DD$406,14,FALSE)</f>
        <v>#N/A</v>
      </c>
      <c r="L228" s="104"/>
      <c r="M228" s="132">
        <f>SUM(M195:M227)</f>
        <v>-82879404.164684996</v>
      </c>
      <c r="N228" s="104">
        <f>M228/C228</f>
        <v>-2.2500901727127882E-2</v>
      </c>
      <c r="O228" s="147">
        <f t="shared" si="71"/>
        <v>-10.441430018128383</v>
      </c>
      <c r="P228" s="132">
        <f>SUM(P195:P227)</f>
        <v>-18321108.992446046</v>
      </c>
      <c r="Q228" s="104">
        <f>P228/E228</f>
        <v>-4.6537768404429393E-3</v>
      </c>
      <c r="R228" s="95">
        <f t="shared" si="72"/>
        <v>-2.3081557997088078</v>
      </c>
      <c r="S228" s="132">
        <f>SUM(S195:S227)</f>
        <v>7937553</v>
      </c>
      <c r="AL228" s="95">
        <f t="shared" si="73"/>
        <v>495.97474886421946</v>
      </c>
      <c r="AO228" s="95">
        <f>AN228+F228+R228</f>
        <v>493.66659306451066</v>
      </c>
      <c r="AQ228" s="95">
        <f t="shared" si="70"/>
        <v>453.60352892410924</v>
      </c>
    </row>
    <row r="229" spans="1:43" x14ac:dyDescent="0.2">
      <c r="O229" s="147"/>
      <c r="R229" s="95" t="e">
        <f t="shared" si="72"/>
        <v>#DIV/0!</v>
      </c>
    </row>
    <row r="230" spans="1:43" x14ac:dyDescent="0.2">
      <c r="O230" s="147"/>
      <c r="R230" s="95" t="e">
        <f t="shared" si="72"/>
        <v>#DIV/0!</v>
      </c>
    </row>
    <row r="231" spans="1:43" x14ac:dyDescent="0.2">
      <c r="O231" s="147"/>
      <c r="R231" s="95" t="e">
        <f t="shared" si="72"/>
        <v>#DIV/0!</v>
      </c>
    </row>
    <row r="232" spans="1:43" x14ac:dyDescent="0.2">
      <c r="A232" s="15" t="s">
        <v>197</v>
      </c>
      <c r="C232" s="132">
        <f>VLOOKUP(A232,Analysed!$B$8:$DD$406,2,FALSE)*1000000</f>
        <v>7021928.2512480002</v>
      </c>
      <c r="D232" s="133">
        <f t="shared" ref="D232:D268" si="74">C232/S232</f>
        <v>65.028090081290571</v>
      </c>
      <c r="E232" s="132">
        <f>VLOOKUP(A232,Analysed!$B$8:$DD$406,11,FALSE)*1000000</f>
        <v>6354026.2947829999</v>
      </c>
      <c r="F232" s="133">
        <f t="shared" ref="F232:F268" si="75">E232/S232</f>
        <v>58.84283910229388</v>
      </c>
      <c r="H232" s="132">
        <f>VLOOKUP(A232,Analysed!$B$8:$DD$406,4,FALSE)*1000000</f>
        <v>892231.63490500033</v>
      </c>
      <c r="I232" s="104">
        <f>VLOOKUP(A232,Analysed!$B$8:$DD$406,5,FALSE)</f>
        <v>0.1270636216977046</v>
      </c>
      <c r="J232" s="132">
        <f>VLOOKUP(A232,Analysed!$B$8:$DD$406,13,FALSE)*1000000</f>
        <v>342089.04808899999</v>
      </c>
      <c r="K232" s="104">
        <f>VLOOKUP(A232,Analysed!$B$8:$DD$406,14,FALSE)</f>
        <v>5.3838154300663445E-2</v>
      </c>
      <c r="L232" s="104"/>
      <c r="M232" s="9">
        <f>VLOOKUP(A232,Analysed!$B$8:$DD$406,56,FALSE)*1000000</f>
        <v>640335.37236599973</v>
      </c>
      <c r="N232" s="104">
        <f>VLOOKUP(A232,Analysed!$B$8:$DD$406,57,FALSE)</f>
        <v>9.119081674641058E-2</v>
      </c>
      <c r="O232" s="147">
        <f t="shared" si="71"/>
        <v>5.9299646459720483</v>
      </c>
      <c r="P232" s="115">
        <f>VLOOKUP(A232,Analysed!$B$8:$DD$406,77,FALSE)*1000000</f>
        <v>281883.11073300021</v>
      </c>
      <c r="Q232" s="104">
        <f>VLOOKUP(A232,Analysed!$B$8:$DD$406,78,FALSE)</f>
        <v>4.3221943342571546E-2</v>
      </c>
      <c r="R232" s="95">
        <f t="shared" si="72"/>
        <v>2.6104397056295916</v>
      </c>
      <c r="S232" s="132">
        <f>VLOOKUP(A232,Analysed!$B$8:$DD$406,107,FALSE)</f>
        <v>107983</v>
      </c>
      <c r="T232" t="s">
        <v>78</v>
      </c>
      <c r="U232" t="s">
        <v>153</v>
      </c>
      <c r="V232" s="132">
        <f t="shared" ref="V232:V279" si="76">VLOOKUP($U232,$A$349:$S$375,19,FALSE)</f>
        <v>500930</v>
      </c>
      <c r="W232" s="132">
        <f>VLOOKUP(U232,Analysed!$B$8:$DD$406,2,FALSE)*1000000</f>
        <v>161898629.857833</v>
      </c>
      <c r="X232" s="57">
        <f t="shared" ref="X232:X279" si="77">VLOOKUP($U232,$A$349:$S$375,4,FALSE)</f>
        <v>323.1961149418741</v>
      </c>
      <c r="Y232" s="132">
        <f t="shared" ref="Y232:Y279" si="78">VLOOKUP($U232,$A$349:$S$375,5,FALSE)</f>
        <v>147940069.54684001</v>
      </c>
      <c r="Z232" s="57">
        <f t="shared" ref="Z232:Z279" si="79">VLOOKUP($U232,$A$349:$S$375,6,FALSE)</f>
        <v>295.33082376148366</v>
      </c>
      <c r="AA232" s="57"/>
      <c r="AB232" s="132">
        <f t="shared" ref="AB232:AB279" si="80">VLOOKUP($U232,$A$349:$S$375,8,FALSE)</f>
        <v>4587726.6773730125</v>
      </c>
      <c r="AC232" s="104">
        <f t="shared" ref="AC232:AC279" si="81">VLOOKUP($U232,$A$349:$S$375,9,FALSE)</f>
        <v>2.8337032137959437E-2</v>
      </c>
      <c r="AD232" s="132">
        <f t="shared" ref="AD232:AD279" si="82">VLOOKUP($U232,$A$349:$S$375,10,FALSE)</f>
        <v>723700.28291996394</v>
      </c>
      <c r="AE232" s="104">
        <f t="shared" ref="AE232:AE279" si="83">VLOOKUP($U232,$A$349:$S$375,11,FALSE)</f>
        <v>4.8918476592362944E-3</v>
      </c>
      <c r="AF232" s="57"/>
      <c r="AG232" s="132">
        <f t="shared" ref="AG232:AG279" si="84">VLOOKUP($U232,$A$349:$S$375,13,FALSE)</f>
        <v>6039258.8656800119</v>
      </c>
      <c r="AH232" s="104">
        <f t="shared" ref="AH232:AH279" si="85">VLOOKUP($U232,$A$349:$S$375,14,FALSE)</f>
        <v>3.7302717576938281E-2</v>
      </c>
      <c r="AI232" s="132">
        <f t="shared" ref="AI232:AI279" si="86">VLOOKUP($U232,$A$349:$S$375,16,FALSE)</f>
        <v>1298029.539989983</v>
      </c>
      <c r="AJ232" s="104">
        <f t="shared" ref="AJ232:AJ279" si="87">VLOOKUP($U232,$A$349:$S$375,17,FALSE)</f>
        <v>8.4778241648228222E-3</v>
      </c>
      <c r="AL232" s="95">
        <f t="shared" ref="AL232" si="88">F232+Z232</f>
        <v>354.17366286377751</v>
      </c>
      <c r="AN232" s="95">
        <f t="shared" ref="AN232" si="89">(Y232+AI232)/V232</f>
        <v>297.9220631362266</v>
      </c>
      <c r="AO232" s="95">
        <f t="shared" ref="AO232" si="90">AN232+F232+R232</f>
        <v>359.37534194415002</v>
      </c>
      <c r="AQ232" s="95">
        <f t="shared" ref="AQ232" si="91">((C232+M232)/S232)+((W232+AG232)/V232)</f>
        <v>406.21026306677715</v>
      </c>
    </row>
    <row r="233" spans="1:43" x14ac:dyDescent="0.2">
      <c r="A233" s="15" t="s">
        <v>310</v>
      </c>
      <c r="C233" s="132">
        <f>VLOOKUP(A233,Analysed!$B$8:$DD$406,2,FALSE)*1000000</f>
        <v>5087870.988775</v>
      </c>
      <c r="D233" s="133">
        <f t="shared" si="74"/>
        <v>84.053972159306795</v>
      </c>
      <c r="E233" s="132">
        <f>VLOOKUP(A233,Analysed!$B$8:$DD$406,11,FALSE)*1000000</f>
        <v>5221952.543926999</v>
      </c>
      <c r="F233" s="133">
        <f t="shared" si="75"/>
        <v>86.269061207100478</v>
      </c>
      <c r="H233" s="132">
        <f>VLOOKUP(A233,Analysed!$B$8:$DD$406,4,FALSE)*1000000</f>
        <v>539793.78017999919</v>
      </c>
      <c r="I233" s="104">
        <f>VLOOKUP(A233,Analysed!$B$8:$DD$406,5,FALSE)</f>
        <v>0.10609423496997211</v>
      </c>
      <c r="J233" s="132">
        <f>VLOOKUP(A233,Analysed!$B$8:$DD$406,13,FALSE)*1000000</f>
        <v>209627.59633300011</v>
      </c>
      <c r="K233" s="104">
        <f>VLOOKUP(A233,Analysed!$B$8:$DD$406,14,FALSE)</f>
        <v>4.0143527649785286E-2</v>
      </c>
      <c r="L233" s="104"/>
      <c r="M233" s="9">
        <f>VLOOKUP(A233,Analysed!$B$8:$DD$406,56,FALSE)*1000000</f>
        <v>423867.18098700006</v>
      </c>
      <c r="N233" s="104">
        <f>VLOOKUP(A233,Analysed!$B$8:$DD$406,57,FALSE)</f>
        <v>8.3309341357543726E-2</v>
      </c>
      <c r="O233" s="147">
        <f t="shared" si="71"/>
        <v>7.0024810590771684</v>
      </c>
      <c r="P233" s="115">
        <f>VLOOKUP(A233,Analysed!$B$8:$DD$406,77,FALSE)*1000000</f>
        <v>177773.19378699997</v>
      </c>
      <c r="Q233" s="104">
        <f>VLOOKUP(A233,Analysed!$B$8:$DD$406,78,FALSE)</f>
        <v>3.3515245809990948E-2</v>
      </c>
      <c r="R233" s="95">
        <f t="shared" si="72"/>
        <v>2.9368950419950104</v>
      </c>
      <c r="S233" s="132">
        <f>VLOOKUP(A233,Analysed!$B$8:$DD$406,107,FALSE)</f>
        <v>60531</v>
      </c>
      <c r="T233" t="s">
        <v>123</v>
      </c>
      <c r="U233" t="s">
        <v>166</v>
      </c>
      <c r="V233" s="132">
        <f t="shared" si="76"/>
        <v>717991</v>
      </c>
      <c r="W233" s="132">
        <f>VLOOKUP(U233,Analysed!$B$8:$DD$406,2,FALSE)*1000000</f>
        <v>208932942.902246</v>
      </c>
      <c r="X233" s="57">
        <f t="shared" si="77"/>
        <v>290.9966042781121</v>
      </c>
      <c r="Y233" s="132">
        <f t="shared" si="78"/>
        <v>195176125.398754</v>
      </c>
      <c r="Z233" s="57">
        <f t="shared" si="79"/>
        <v>271.83645115155201</v>
      </c>
      <c r="AA233" s="57"/>
      <c r="AB233" s="132">
        <f t="shared" si="80"/>
        <v>7796301.1700319955</v>
      </c>
      <c r="AC233" s="104">
        <f t="shared" si="81"/>
        <v>3.7314848782270163E-2</v>
      </c>
      <c r="AD233" s="132">
        <f t="shared" si="82"/>
        <v>1488560.4911650035</v>
      </c>
      <c r="AE233" s="104">
        <f t="shared" si="83"/>
        <v>7.6267550046082953E-3</v>
      </c>
      <c r="AF233" s="57"/>
      <c r="AG233" s="132">
        <f t="shared" si="84"/>
        <v>8800719.188726021</v>
      </c>
      <c r="AH233" s="104">
        <f t="shared" si="85"/>
        <v>4.2122219054960788E-2</v>
      </c>
      <c r="AI233" s="132">
        <f t="shared" si="86"/>
        <v>1958885.3235250099</v>
      </c>
      <c r="AJ233" s="104">
        <f t="shared" si="87"/>
        <v>9.7209494892014012E-3</v>
      </c>
      <c r="AL233" s="95">
        <f t="shared" ref="AL233:AL279" si="92">F233+Z233</f>
        <v>358.1055123586525</v>
      </c>
      <c r="AN233" s="95">
        <f t="shared" ref="AN233:AN279" si="93">(Y233+AI233)/V233</f>
        <v>274.56473788986074</v>
      </c>
      <c r="AO233" s="95">
        <f t="shared" ref="AO233:AO279" si="94">AN233+F233+R233</f>
        <v>363.77069413895623</v>
      </c>
      <c r="AQ233" s="95">
        <f t="shared" ref="AQ233:AQ279" si="95">((C233+M233)/S233)+((W233+AG233)/V233)</f>
        <v>394.31048020614844</v>
      </c>
    </row>
    <row r="234" spans="1:43" x14ac:dyDescent="0.2">
      <c r="A234" s="15" t="s">
        <v>319</v>
      </c>
      <c r="C234" s="132">
        <f>VLOOKUP(A234,Analysed!$B$8:$DD$406,2,FALSE)*1000000</f>
        <v>5320124.9815680003</v>
      </c>
      <c r="D234" s="133">
        <f t="shared" si="74"/>
        <v>42.118252779327712</v>
      </c>
      <c r="E234" s="132">
        <f>VLOOKUP(A234,Analysed!$B$8:$DD$406,11,FALSE)*1000000</f>
        <v>5698171.4104270004</v>
      </c>
      <c r="F234" s="133">
        <f t="shared" si="75"/>
        <v>45.111162740685913</v>
      </c>
      <c r="H234" s="132">
        <f>VLOOKUP(A234,Analysed!$B$8:$DD$406,4,FALSE)*1000000</f>
        <v>446766.2115239994</v>
      </c>
      <c r="I234" s="104">
        <f>VLOOKUP(A234,Analysed!$B$8:$DD$406,5,FALSE)</f>
        <v>8.3976638344372884E-2</v>
      </c>
      <c r="J234" s="132">
        <f>VLOOKUP(A234,Analysed!$B$8:$DD$406,13,FALSE)*1000000</f>
        <v>160421.49240999937</v>
      </c>
      <c r="K234" s="104">
        <f>VLOOKUP(A234,Analysed!$B$8:$DD$406,14,FALSE)</f>
        <v>2.8153153153035453E-2</v>
      </c>
      <c r="L234" s="104"/>
      <c r="M234" s="9">
        <f>VLOOKUP(A234,Analysed!$B$8:$DD$406,56,FALSE)*1000000</f>
        <v>358581.26242200064</v>
      </c>
      <c r="N234" s="104">
        <f>VLOOKUP(A234,Analysed!$B$8:$DD$406,57,FALSE)</f>
        <v>6.7400909502001213E-2</v>
      </c>
      <c r="O234" s="147">
        <f t="shared" si="71"/>
        <v>2.838808543961878</v>
      </c>
      <c r="P234" s="115">
        <f>VLOOKUP(A234,Analysed!$B$8:$DD$406,77,FALSE)*1000000</f>
        <v>154004.63271399989</v>
      </c>
      <c r="Q234" s="104">
        <f>VLOOKUP(A234,Analysed!$B$8:$DD$406,78,FALSE)</f>
        <v>2.6428924777790137E-2</v>
      </c>
      <c r="R234" s="95">
        <f t="shared" si="72"/>
        <v>1.2192206146112061</v>
      </c>
      <c r="S234" s="132">
        <f>VLOOKUP(A234,Analysed!$B$8:$DD$406,107,FALSE)</f>
        <v>126314</v>
      </c>
      <c r="T234" t="s">
        <v>123</v>
      </c>
      <c r="U234" t="s">
        <v>167</v>
      </c>
      <c r="V234" s="132">
        <f t="shared" si="76"/>
        <v>882274</v>
      </c>
      <c r="W234" s="132">
        <f>VLOOKUP(U234,Analysed!$B$8:$DD$406,2,FALSE)*1000000</f>
        <v>262038451.31726003</v>
      </c>
      <c r="X234" s="57">
        <f t="shared" si="77"/>
        <v>297.00348340454332</v>
      </c>
      <c r="Y234" s="132">
        <f t="shared" si="78"/>
        <v>239742877.01624799</v>
      </c>
      <c r="Z234" s="57">
        <f t="shared" si="79"/>
        <v>271.73290498898075</v>
      </c>
      <c r="AA234" s="57"/>
      <c r="AB234" s="132">
        <f t="shared" si="80"/>
        <v>7555859.0042859921</v>
      </c>
      <c r="AC234" s="104">
        <f t="shared" si="81"/>
        <v>2.8834924669654011E-2</v>
      </c>
      <c r="AD234" s="132">
        <f t="shared" si="82"/>
        <v>1209916.6175759989</v>
      </c>
      <c r="AE234" s="104">
        <f t="shared" si="83"/>
        <v>5.0467260284608991E-3</v>
      </c>
      <c r="AF234" s="57"/>
      <c r="AG234" s="132">
        <f t="shared" si="84"/>
        <v>8787978.9527920019</v>
      </c>
      <c r="AH234" s="104">
        <f t="shared" si="85"/>
        <v>3.3536982487169638E-2</v>
      </c>
      <c r="AI234" s="132">
        <f t="shared" si="86"/>
        <v>1824848.3553830113</v>
      </c>
      <c r="AJ234" s="104">
        <f t="shared" si="87"/>
        <v>7.3479249664814058E-3</v>
      </c>
      <c r="AL234" s="95">
        <f t="shared" si="92"/>
        <v>316.84406772966668</v>
      </c>
      <c r="AN234" s="95">
        <f t="shared" si="93"/>
        <v>273.80125150648325</v>
      </c>
      <c r="AO234" s="95">
        <f t="shared" si="94"/>
        <v>320.13163486178041</v>
      </c>
      <c r="AQ234" s="95">
        <f t="shared" si="95"/>
        <v>351.92114534939941</v>
      </c>
    </row>
    <row r="235" spans="1:43" x14ac:dyDescent="0.2">
      <c r="A235" s="15" t="s">
        <v>320</v>
      </c>
      <c r="C235" s="132">
        <f>VLOOKUP(A235,Analysed!$B$8:$DD$406,2,FALSE)*1000000</f>
        <v>7360648.0817120001</v>
      </c>
      <c r="D235" s="133">
        <f t="shared" si="74"/>
        <v>73.887994074544011</v>
      </c>
      <c r="E235" s="132">
        <f>VLOOKUP(A235,Analysed!$B$8:$DD$406,11,FALSE)*1000000</f>
        <v>7644329.0439749993</v>
      </c>
      <c r="F235" s="133">
        <f t="shared" si="75"/>
        <v>76.735653278742006</v>
      </c>
      <c r="H235" s="132">
        <f>VLOOKUP(A235,Analysed!$B$8:$DD$406,4,FALSE)*1000000</f>
        <v>32013.192006999703</v>
      </c>
      <c r="I235" s="104">
        <f>VLOOKUP(A235,Analysed!$B$8:$DD$406,5,FALSE)</f>
        <v>4.3492355091039499E-3</v>
      </c>
      <c r="J235" s="132">
        <f>VLOOKUP(A235,Analysed!$B$8:$DD$406,13,FALSE)*1000000</f>
        <v>215211.96632799989</v>
      </c>
      <c r="K235" s="104">
        <f>VLOOKUP(A235,Analysed!$B$8:$DD$406,14,FALSE)</f>
        <v>2.8153153153136788E-2</v>
      </c>
      <c r="L235" s="104"/>
      <c r="M235" s="9">
        <f>VLOOKUP(A235,Analysed!$B$8:$DD$406,56,FALSE)*1000000</f>
        <v>-225132.08788300076</v>
      </c>
      <c r="N235" s="104">
        <f>VLOOKUP(A235,Analysed!$B$8:$DD$406,57,FALSE)</f>
        <v>-3.0585905668056024E-2</v>
      </c>
      <c r="O235" s="147">
        <f t="shared" si="71"/>
        <v>-2.2599312167658856</v>
      </c>
      <c r="P235" s="115">
        <f>VLOOKUP(A235,Analysed!$B$8:$DD$406,77,FALSE)*1000000</f>
        <v>206603.48767500024</v>
      </c>
      <c r="Q235" s="104">
        <f>VLOOKUP(A235,Analysed!$B$8:$DD$406,78,FALSE)</f>
        <v>2.6625478181413212E-2</v>
      </c>
      <c r="R235" s="95">
        <f t="shared" si="72"/>
        <v>2.0739365751011376</v>
      </c>
      <c r="S235" s="132">
        <f>VLOOKUP(A235,Analysed!$B$8:$DD$406,107,FALSE)</f>
        <v>99619</v>
      </c>
      <c r="V235" s="132" t="e">
        <f t="shared" si="76"/>
        <v>#N/A</v>
      </c>
      <c r="W235" s="132" t="e">
        <f>VLOOKUP(U235,Analysed!$B$8:$DD$406,2,FALSE)*1000000</f>
        <v>#N/A</v>
      </c>
      <c r="X235" s="57" t="e">
        <f t="shared" si="77"/>
        <v>#N/A</v>
      </c>
      <c r="Y235" s="132" t="e">
        <f t="shared" si="78"/>
        <v>#N/A</v>
      </c>
      <c r="Z235" s="57" t="e">
        <f t="shared" si="79"/>
        <v>#N/A</v>
      </c>
      <c r="AA235" s="57"/>
      <c r="AB235" s="132" t="e">
        <f t="shared" si="80"/>
        <v>#N/A</v>
      </c>
      <c r="AC235" s="104" t="e">
        <f t="shared" si="81"/>
        <v>#N/A</v>
      </c>
      <c r="AD235" s="132" t="e">
        <f t="shared" si="82"/>
        <v>#N/A</v>
      </c>
      <c r="AE235" s="104" t="e">
        <f t="shared" si="83"/>
        <v>#N/A</v>
      </c>
      <c r="AF235" s="57"/>
      <c r="AG235" s="132" t="e">
        <f t="shared" si="84"/>
        <v>#N/A</v>
      </c>
      <c r="AH235" s="104" t="e">
        <f t="shared" si="85"/>
        <v>#N/A</v>
      </c>
      <c r="AI235" s="132" t="e">
        <f t="shared" si="86"/>
        <v>#N/A</v>
      </c>
      <c r="AJ235" s="104" t="e">
        <f t="shared" si="87"/>
        <v>#N/A</v>
      </c>
      <c r="AL235" s="95" t="e">
        <f t="shared" si="92"/>
        <v>#N/A</v>
      </c>
      <c r="AN235" s="95" t="e">
        <f t="shared" si="93"/>
        <v>#N/A</v>
      </c>
      <c r="AO235" s="95" t="e">
        <f t="shared" si="94"/>
        <v>#N/A</v>
      </c>
      <c r="AQ235" s="95" t="e">
        <f t="shared" si="95"/>
        <v>#N/A</v>
      </c>
    </row>
    <row r="236" spans="1:43" x14ac:dyDescent="0.2">
      <c r="A236" s="15" t="s">
        <v>328</v>
      </c>
      <c r="C236" s="132">
        <f>VLOOKUP(A236,Analysed!$B$8:$DD$406,2,FALSE)*1000000</f>
        <v>7761506.1366090002</v>
      </c>
      <c r="D236" s="133">
        <f t="shared" si="74"/>
        <v>48.676434369235693</v>
      </c>
      <c r="E236" s="132">
        <f>VLOOKUP(A236,Analysed!$B$8:$DD$406,11,FALSE)*1000000</f>
        <v>7337451.7370859999</v>
      </c>
      <c r="F236" s="133">
        <f t="shared" si="75"/>
        <v>46.016969081949938</v>
      </c>
      <c r="H236" s="132">
        <f>VLOOKUP(A236,Analysed!$B$8:$DD$406,4,FALSE)*1000000</f>
        <v>804596.83669000096</v>
      </c>
      <c r="I236" s="104">
        <f>VLOOKUP(A236,Analysed!$B$8:$DD$406,5,FALSE)</f>
        <v>0.10366503904376594</v>
      </c>
      <c r="J236" s="132">
        <f>VLOOKUP(A236,Analysed!$B$8:$DD$406,13,FALSE)*1000000</f>
        <v>349737.47117500054</v>
      </c>
      <c r="K236" s="104">
        <f>VLOOKUP(A236,Analysed!$B$8:$DD$406,14,FALSE)</f>
        <v>4.7664704819427611E-2</v>
      </c>
      <c r="L236" s="104"/>
      <c r="M236" s="9">
        <f>VLOOKUP(A236,Analysed!$B$8:$DD$406,56,FALSE)*1000000</f>
        <v>956056.57976799924</v>
      </c>
      <c r="N236" s="104">
        <f>VLOOKUP(A236,Analysed!$B$8:$DD$406,57,FALSE)</f>
        <v>0.12317925966179806</v>
      </c>
      <c r="O236" s="147">
        <f t="shared" si="71"/>
        <v>5.9959271485785557</v>
      </c>
      <c r="P236" s="115">
        <f>VLOOKUP(A236,Analysed!$B$8:$DD$406,77,FALSE)*1000000</f>
        <v>385903.3641419991</v>
      </c>
      <c r="Q236" s="104">
        <f>VLOOKUP(A236,Analysed!$B$8:$DD$406,78,FALSE)</f>
        <v>5.0254451120401118E-2</v>
      </c>
      <c r="R236" s="95">
        <f t="shared" si="72"/>
        <v>2.4202003382982804</v>
      </c>
      <c r="S236" s="132">
        <f>VLOOKUP(A236,Analysed!$B$8:$DD$406,107,FALSE)</f>
        <v>159451</v>
      </c>
      <c r="T236" t="s">
        <v>98</v>
      </c>
      <c r="U236" t="s">
        <v>168</v>
      </c>
      <c r="V236" s="132">
        <f t="shared" si="76"/>
        <v>606874</v>
      </c>
      <c r="W236" s="132">
        <f>VLOOKUP(U236,Analysed!$B$8:$DD$406,2,FALSE)*1000000</f>
        <v>117028633.196545</v>
      </c>
      <c r="X236" s="57">
        <f t="shared" si="77"/>
        <v>192.83843630892903</v>
      </c>
      <c r="Y236" s="132">
        <f t="shared" si="78"/>
        <v>110582473.51025701</v>
      </c>
      <c r="Z236" s="57">
        <f t="shared" si="79"/>
        <v>182.21652848903892</v>
      </c>
      <c r="AA236" s="57"/>
      <c r="AB236" s="132">
        <f t="shared" si="80"/>
        <v>4574856.1889169961</v>
      </c>
      <c r="AC236" s="104">
        <f t="shared" si="81"/>
        <v>3.9091768090922713E-2</v>
      </c>
      <c r="AD236" s="132">
        <f t="shared" si="82"/>
        <v>900216.77755299839</v>
      </c>
      <c r="AE236" s="104">
        <f t="shared" si="83"/>
        <v>8.1406822345088826E-3</v>
      </c>
      <c r="AF236" s="57"/>
      <c r="AG236" s="132">
        <f t="shared" si="84"/>
        <v>7644455.615295996</v>
      </c>
      <c r="AH236" s="104">
        <f t="shared" si="85"/>
        <v>6.5321241532894203E-2</v>
      </c>
      <c r="AI236" s="132">
        <f t="shared" si="86"/>
        <v>1854811.1337210003</v>
      </c>
      <c r="AJ236" s="104">
        <f t="shared" si="87"/>
        <v>1.5881922685616143E-2</v>
      </c>
      <c r="AL236" s="95">
        <f t="shared" si="92"/>
        <v>228.23349757098885</v>
      </c>
      <c r="AN236" s="95">
        <f t="shared" si="93"/>
        <v>185.27286495051362</v>
      </c>
      <c r="AO236" s="95">
        <f t="shared" si="94"/>
        <v>233.71003437076183</v>
      </c>
      <c r="AQ236" s="95">
        <f t="shared" si="95"/>
        <v>260.10724390170446</v>
      </c>
    </row>
    <row r="237" spans="1:43" x14ac:dyDescent="0.2">
      <c r="A237" s="37" t="s">
        <v>331</v>
      </c>
      <c r="C237" s="132">
        <f>VLOOKUP(A237,Analysed!$B$8:$DD$406,2,FALSE)*1000000</f>
        <v>8660730.8561790008</v>
      </c>
      <c r="D237" s="133">
        <f t="shared" si="74"/>
        <v>78.631695669983571</v>
      </c>
      <c r="E237" s="132">
        <f>VLOOKUP(A237,Analysed!$B$8:$DD$406,11,FALSE)*1000000</f>
        <v>8029199.013421</v>
      </c>
      <c r="F237" s="133">
        <f t="shared" si="75"/>
        <v>72.897950967569429</v>
      </c>
      <c r="H237" s="132">
        <f>VLOOKUP(A237,Analysed!$B$8:$DD$406,4,FALSE)*1000000</f>
        <v>357430.88757200068</v>
      </c>
      <c r="I237" s="104">
        <f>VLOOKUP(A237,Analysed!$B$8:$DD$406,5,FALSE)</f>
        <v>4.127029156170943E-2</v>
      </c>
      <c r="J237" s="132">
        <f>VLOOKUP(A237,Analysed!$B$8:$DD$406,13,FALSE)*1000000</f>
        <v>249402.72473800107</v>
      </c>
      <c r="K237" s="104">
        <f>VLOOKUP(A237,Analysed!$B$8:$DD$406,14,FALSE)</f>
        <v>3.1061968238814158E-2</v>
      </c>
      <c r="L237" s="104"/>
      <c r="M237" s="9">
        <f>VLOOKUP(A237,Analysed!$B$8:$DD$406,56,FALSE)*1000000</f>
        <v>360989.0691220006</v>
      </c>
      <c r="N237" s="104">
        <f>VLOOKUP(A237,Analysed!$B$8:$DD$406,57,FALSE)</f>
        <v>4.1681132356682443E-2</v>
      </c>
      <c r="O237" s="147">
        <f t="shared" si="71"/>
        <v>3.2774581146509592</v>
      </c>
      <c r="P237" s="115">
        <f>VLOOKUP(A237,Analysed!$B$8:$DD$406,77,FALSE)*1000000</f>
        <v>247906.20307400069</v>
      </c>
      <c r="Q237" s="104">
        <f>VLOOKUP(A237,Analysed!$B$8:$DD$406,78,FALSE)</f>
        <v>3.0054089056638571E-2</v>
      </c>
      <c r="R237" s="95">
        <f t="shared" si="72"/>
        <v>2.2507667584322264</v>
      </c>
      <c r="S237" s="132">
        <f>VLOOKUP(A237,Analysed!$B$8:$DD$406,107,FALSE)</f>
        <v>110143</v>
      </c>
      <c r="T237" t="s">
        <v>138</v>
      </c>
      <c r="U237" t="s">
        <v>168</v>
      </c>
      <c r="V237" s="132">
        <f t="shared" si="76"/>
        <v>606874</v>
      </c>
      <c r="W237" s="132">
        <f>VLOOKUP(U237,Analysed!$B$8:$DD$406,2,FALSE)*1000000</f>
        <v>117028633.196545</v>
      </c>
      <c r="X237" s="57">
        <f t="shared" si="77"/>
        <v>192.83843630892903</v>
      </c>
      <c r="Y237" s="132">
        <f t="shared" si="78"/>
        <v>110582473.51025701</v>
      </c>
      <c r="Z237" s="57">
        <f t="shared" si="79"/>
        <v>182.21652848903892</v>
      </c>
      <c r="AA237" s="57"/>
      <c r="AB237" s="132">
        <f t="shared" si="80"/>
        <v>4574856.1889169961</v>
      </c>
      <c r="AC237" s="104">
        <f t="shared" si="81"/>
        <v>3.9091768090922713E-2</v>
      </c>
      <c r="AD237" s="132">
        <f t="shared" si="82"/>
        <v>900216.77755299839</v>
      </c>
      <c r="AE237" s="104">
        <f t="shared" si="83"/>
        <v>8.1406822345088826E-3</v>
      </c>
      <c r="AF237" s="57"/>
      <c r="AG237" s="132">
        <f t="shared" si="84"/>
        <v>7644455.615295996</v>
      </c>
      <c r="AH237" s="104">
        <f t="shared" si="85"/>
        <v>6.5321241532894203E-2</v>
      </c>
      <c r="AI237" s="132">
        <f t="shared" si="86"/>
        <v>1854811.1337210003</v>
      </c>
      <c r="AJ237" s="104">
        <f t="shared" si="87"/>
        <v>1.5881922685616143E-2</v>
      </c>
      <c r="AL237" s="95">
        <f t="shared" si="92"/>
        <v>255.11447945660836</v>
      </c>
      <c r="AN237" s="95">
        <f t="shared" si="93"/>
        <v>185.27286495051362</v>
      </c>
      <c r="AO237" s="95">
        <f t="shared" si="94"/>
        <v>260.4215826765153</v>
      </c>
      <c r="AQ237" s="95">
        <f t="shared" si="95"/>
        <v>287.34403616852478</v>
      </c>
    </row>
    <row r="238" spans="1:43" x14ac:dyDescent="0.2">
      <c r="A238" s="15" t="s">
        <v>350</v>
      </c>
      <c r="C238" s="132">
        <f>VLOOKUP(A238,Analysed!$B$8:$DD$406,2,FALSE)*1000000</f>
        <v>7021095.2460719999</v>
      </c>
      <c r="D238" s="133">
        <f t="shared" si="74"/>
        <v>49.177320646854049</v>
      </c>
      <c r="E238" s="132">
        <f>VLOOKUP(A238,Analysed!$B$8:$DD$406,11,FALSE)*1000000</f>
        <v>7621721.8796090009</v>
      </c>
      <c r="F238" s="133">
        <f t="shared" si="75"/>
        <v>53.384243856308359</v>
      </c>
      <c r="H238" s="132">
        <f>VLOOKUP(A238,Analysed!$B$8:$DD$406,4,FALSE)*1000000</f>
        <v>537133.90085699956</v>
      </c>
      <c r="I238" s="104">
        <f>VLOOKUP(A238,Analysed!$B$8:$DD$406,5,FALSE)</f>
        <v>7.6502864871047405E-2</v>
      </c>
      <c r="J238" s="132">
        <f>VLOOKUP(A238,Analysed!$B$8:$DD$406,13,FALSE)*1000000</f>
        <v>214575.50336699959</v>
      </c>
      <c r="K238" s="104">
        <f>VLOOKUP(A238,Analysed!$B$8:$DD$406,14,FALSE)</f>
        <v>2.8153153153104488E-2</v>
      </c>
      <c r="L238" s="104"/>
      <c r="M238" s="9">
        <f>VLOOKUP(A238,Analysed!$B$8:$DD$406,56,FALSE)*1000000</f>
        <v>442321.27844000055</v>
      </c>
      <c r="N238" s="104">
        <f>VLOOKUP(A238,Analysed!$B$8:$DD$406,57,FALSE)</f>
        <v>6.2998900162686194E-2</v>
      </c>
      <c r="O238" s="147">
        <f t="shared" si="71"/>
        <v>3.0981171136995647</v>
      </c>
      <c r="P238" s="115">
        <f>VLOOKUP(A238,Analysed!$B$8:$DD$406,77,FALSE)*1000000</f>
        <v>205992.48323199947</v>
      </c>
      <c r="Q238" s="104">
        <f>VLOOKUP(A238,Analysed!$B$8:$DD$406,78,FALSE)</f>
        <v>2.6486930398781392E-2</v>
      </c>
      <c r="R238" s="95">
        <f t="shared" si="72"/>
        <v>1.4428174015171111</v>
      </c>
      <c r="S238" s="132">
        <f>VLOOKUP(A238,Analysed!$B$8:$DD$406,107,FALSE)</f>
        <v>142771</v>
      </c>
      <c r="T238" t="s">
        <v>131</v>
      </c>
      <c r="U238" t="s">
        <v>172</v>
      </c>
      <c r="V238" s="132">
        <f t="shared" si="76"/>
        <v>652116</v>
      </c>
      <c r="W238" s="132">
        <f>VLOOKUP(U238,Analysed!$B$8:$DD$406,2,FALSE)*1000000</f>
        <v>98906692.970466003</v>
      </c>
      <c r="X238" s="57">
        <f t="shared" si="77"/>
        <v>151.67039755268388</v>
      </c>
      <c r="Y238" s="132">
        <f t="shared" si="78"/>
        <v>108244812.000433</v>
      </c>
      <c r="Z238" s="57">
        <f t="shared" si="79"/>
        <v>165.99011832317103</v>
      </c>
      <c r="AA238" s="57"/>
      <c r="AB238" s="132">
        <f t="shared" si="80"/>
        <v>2340635.4788340023</v>
      </c>
      <c r="AC238" s="104">
        <f t="shared" si="81"/>
        <v>2.366508684637679E-2</v>
      </c>
      <c r="AD238" s="132">
        <f t="shared" si="82"/>
        <v>-362426.8258939907</v>
      </c>
      <c r="AE238" s="104">
        <f t="shared" si="83"/>
        <v>-3.3482142857113643E-3</v>
      </c>
      <c r="AF238" s="57"/>
      <c r="AG238" s="132">
        <f t="shared" si="84"/>
        <v>4743451.3849110119</v>
      </c>
      <c r="AH238" s="104">
        <f t="shared" si="85"/>
        <v>4.7958851342117248E-2</v>
      </c>
      <c r="AI238" s="132">
        <f t="shared" si="86"/>
        <v>-362426.8258939907</v>
      </c>
      <c r="AJ238" s="104">
        <f t="shared" si="87"/>
        <v>-3.1430199231434991E-3</v>
      </c>
      <c r="AL238" s="95">
        <f t="shared" si="92"/>
        <v>219.37436217947939</v>
      </c>
      <c r="AN238" s="95">
        <f t="shared" si="93"/>
        <v>165.43434783771445</v>
      </c>
      <c r="AO238" s="95">
        <f t="shared" si="94"/>
        <v>220.26140909553993</v>
      </c>
      <c r="AQ238" s="95">
        <f t="shared" si="95"/>
        <v>211.2197733624665</v>
      </c>
    </row>
    <row r="239" spans="1:43" x14ac:dyDescent="0.2">
      <c r="A239" s="15" t="s">
        <v>359</v>
      </c>
      <c r="C239" s="132">
        <f>VLOOKUP(A239,Analysed!$B$8:$DD$406,2,FALSE)*1000000</f>
        <v>5421798.6860649996</v>
      </c>
      <c r="D239" s="133">
        <f t="shared" si="74"/>
        <v>48.723444072584627</v>
      </c>
      <c r="E239" s="132">
        <f>VLOOKUP(A239,Analysed!$B$8:$DD$406,11,FALSE)*1000000</f>
        <v>5310475.6004740009</v>
      </c>
      <c r="F239" s="133">
        <f t="shared" si="75"/>
        <v>47.723029920594563</v>
      </c>
      <c r="H239" s="132">
        <f>VLOOKUP(A239,Analysed!$B$8:$DD$406,4,FALSE)*1000000</f>
        <v>301596.43691200076</v>
      </c>
      <c r="I239" s="104">
        <f>VLOOKUP(A239,Analysed!$B$8:$DD$406,5,FALSE)</f>
        <v>5.5626638754986982E-2</v>
      </c>
      <c r="J239" s="132">
        <f>VLOOKUP(A239,Analysed!$B$8:$DD$406,13,FALSE)*1000000</f>
        <v>184493.83472099967</v>
      </c>
      <c r="K239" s="104">
        <f>VLOOKUP(A239,Analysed!$B$8:$DD$406,14,FALSE)</f>
        <v>3.4741489953278797E-2</v>
      </c>
      <c r="L239" s="104"/>
      <c r="M239" s="9">
        <f>VLOOKUP(A239,Analysed!$B$8:$DD$406,56,FALSE)*1000000</f>
        <v>291195.80475400045</v>
      </c>
      <c r="N239" s="104">
        <f>VLOOKUP(A239,Analysed!$B$8:$DD$406,57,FALSE)</f>
        <v>5.3708339540976716E-2</v>
      </c>
      <c r="O239" s="147">
        <f t="shared" si="71"/>
        <v>2.6168552778561649</v>
      </c>
      <c r="P239" s="115">
        <f>VLOOKUP(A239,Analysed!$B$8:$DD$406,77,FALSE)*1000000</f>
        <v>178795.11629599953</v>
      </c>
      <c r="Q239" s="104">
        <f>VLOOKUP(A239,Analysed!$B$8:$DD$406,78,FALSE)</f>
        <v>3.2817543511954851E-2</v>
      </c>
      <c r="R239" s="95">
        <f t="shared" si="72"/>
        <v>1.6067571582267632</v>
      </c>
      <c r="S239" s="132">
        <f>VLOOKUP(A239,Analysed!$B$8:$DD$406,107,FALSE)</f>
        <v>111277</v>
      </c>
      <c r="T239" t="s">
        <v>109</v>
      </c>
      <c r="U239" t="s">
        <v>174</v>
      </c>
      <c r="V239" s="132">
        <f t="shared" si="76"/>
        <v>536537</v>
      </c>
      <c r="W239" s="132">
        <f>VLOOKUP(U239,Analysed!$B$8:$DD$406,2,FALSE)*1000000</f>
        <v>132799556.37315899</v>
      </c>
      <c r="X239" s="57">
        <f t="shared" si="77"/>
        <v>247.51239219878403</v>
      </c>
      <c r="Y239" s="132">
        <f t="shared" si="78"/>
        <v>120429674.27072899</v>
      </c>
      <c r="Z239" s="57">
        <f t="shared" si="79"/>
        <v>224.45735200131395</v>
      </c>
      <c r="AA239" s="57"/>
      <c r="AB239" s="132">
        <f t="shared" si="80"/>
        <v>2920866.3720580149</v>
      </c>
      <c r="AC239" s="104">
        <f t="shared" si="81"/>
        <v>2.1994549167397449E-2</v>
      </c>
      <c r="AD239" s="132">
        <f t="shared" si="82"/>
        <v>351367.88426099485</v>
      </c>
      <c r="AE239" s="104">
        <f t="shared" si="83"/>
        <v>2.9176188210150835E-3</v>
      </c>
      <c r="AF239" s="57"/>
      <c r="AG239" s="132">
        <f t="shared" si="84"/>
        <v>5317960.7933560079</v>
      </c>
      <c r="AH239" s="104">
        <f t="shared" si="85"/>
        <v>4.00450192650708E-2</v>
      </c>
      <c r="AI239" s="132">
        <f t="shared" si="86"/>
        <v>1163167.8279729981</v>
      </c>
      <c r="AJ239" s="104">
        <f t="shared" si="87"/>
        <v>9.2677632325037767E-3</v>
      </c>
      <c r="AL239" s="95">
        <f t="shared" si="92"/>
        <v>272.18038192190852</v>
      </c>
      <c r="AN239" s="95">
        <f t="shared" si="93"/>
        <v>226.62526927071568</v>
      </c>
      <c r="AO239" s="95">
        <f t="shared" si="94"/>
        <v>275.95505634953696</v>
      </c>
      <c r="AQ239" s="95">
        <f t="shared" si="95"/>
        <v>308.76433006316887</v>
      </c>
    </row>
    <row r="240" spans="1:43" x14ac:dyDescent="0.2">
      <c r="A240" s="15" t="s">
        <v>377</v>
      </c>
      <c r="C240" s="132">
        <f>VLOOKUP(A240,Analysed!$B$8:$DD$406,2,FALSE)*1000000</f>
        <v>7779222.2954219999</v>
      </c>
      <c r="D240" s="133">
        <f t="shared" si="74"/>
        <v>63.911322763266213</v>
      </c>
      <c r="E240" s="132">
        <f>VLOOKUP(A240,Analysed!$B$8:$DD$406,11,FALSE)*1000000</f>
        <v>8036432.6957519995</v>
      </c>
      <c r="F240" s="133">
        <f t="shared" si="75"/>
        <v>66.024471904567079</v>
      </c>
      <c r="H240" s="132">
        <f>VLOOKUP(A240,Analysed!$B$8:$DD$406,4,FALSE)*1000000</f>
        <v>320760.67483299918</v>
      </c>
      <c r="I240" s="104">
        <f>VLOOKUP(A240,Analysed!$B$8:$DD$406,5,FALSE)</f>
        <v>4.1233000247565092E-2</v>
      </c>
      <c r="J240" s="132">
        <f>VLOOKUP(A240,Analysed!$B$8:$DD$406,13,FALSE)*1000000</f>
        <v>226250.92048900086</v>
      </c>
      <c r="K240" s="104">
        <f>VLOOKUP(A240,Analysed!$B$8:$DD$406,14,FALSE)</f>
        <v>2.8153153153213796E-2</v>
      </c>
      <c r="L240" s="104"/>
      <c r="M240" s="9">
        <f>VLOOKUP(A240,Analysed!$B$8:$DD$406,56,FALSE)*1000000</f>
        <v>65524.481366000306</v>
      </c>
      <c r="N240" s="104">
        <f>VLOOKUP(A240,Analysed!$B$8:$DD$406,57,FALSE)</f>
        <v>8.4230118227320572E-3</v>
      </c>
      <c r="O240" s="147">
        <f t="shared" si="71"/>
        <v>0.53832582724143563</v>
      </c>
      <c r="P240" s="115">
        <f>VLOOKUP(A240,Analysed!$B$8:$DD$406,77,FALSE)*1000000</f>
        <v>217200.88366900114</v>
      </c>
      <c r="Q240" s="104">
        <f>VLOOKUP(A240,Analysed!$B$8:$DD$406,78,FALSE)</f>
        <v>2.6538151642821001E-2</v>
      </c>
      <c r="R240" s="95">
        <f t="shared" si="72"/>
        <v>1.7844451866101523</v>
      </c>
      <c r="S240" s="132">
        <f>VLOOKUP(A240,Analysed!$B$8:$DD$406,107,FALSE)</f>
        <v>121719</v>
      </c>
      <c r="T240" t="s">
        <v>137</v>
      </c>
      <c r="U240" t="s">
        <v>176</v>
      </c>
      <c r="V240" s="132">
        <f t="shared" si="76"/>
        <v>740558</v>
      </c>
      <c r="W240" s="132">
        <f>VLOOKUP(U240,Analysed!$B$8:$DD$406,2,FALSE)*1000000</f>
        <v>182715860.14884999</v>
      </c>
      <c r="X240" s="57">
        <f t="shared" si="77"/>
        <v>246.72727882063253</v>
      </c>
      <c r="Y240" s="132">
        <f t="shared" si="78"/>
        <v>169668518.960026</v>
      </c>
      <c r="Z240" s="57">
        <f t="shared" si="79"/>
        <v>229.10902179171111</v>
      </c>
      <c r="AA240" s="57"/>
      <c r="AB240" s="132">
        <f t="shared" si="80"/>
        <v>4932838.2338460134</v>
      </c>
      <c r="AC240" s="104">
        <f t="shared" si="81"/>
        <v>2.6997318294249128E-2</v>
      </c>
      <c r="AD240" s="132">
        <f t="shared" si="82"/>
        <v>772486.82125099318</v>
      </c>
      <c r="AE240" s="104">
        <f t="shared" si="83"/>
        <v>4.5529178069444428E-3</v>
      </c>
      <c r="AF240" s="57"/>
      <c r="AG240" s="132">
        <f t="shared" si="84"/>
        <v>6451414.1241510008</v>
      </c>
      <c r="AH240" s="104">
        <f t="shared" si="85"/>
        <v>3.5308451706903478E-2</v>
      </c>
      <c r="AI240" s="132">
        <f t="shared" si="86"/>
        <v>1359783.2053979745</v>
      </c>
      <c r="AJ240" s="104">
        <f t="shared" si="87"/>
        <v>7.6849173767089673E-3</v>
      </c>
      <c r="AL240" s="95">
        <f t="shared" si="92"/>
        <v>295.13349369627821</v>
      </c>
      <c r="AN240" s="95">
        <f t="shared" si="93"/>
        <v>230.94518209974635</v>
      </c>
      <c r="AO240" s="95">
        <f t="shared" si="94"/>
        <v>298.75409919092357</v>
      </c>
      <c r="AQ240" s="95">
        <f t="shared" si="95"/>
        <v>319.8884856201542</v>
      </c>
    </row>
    <row r="241" spans="1:43" x14ac:dyDescent="0.2">
      <c r="A241" s="15" t="s">
        <v>266</v>
      </c>
      <c r="C241" s="132">
        <f>VLOOKUP(A241,Analysed!$B$8:$DD$406,2,FALSE)*1000000</f>
        <v>6370114.2220130004</v>
      </c>
      <c r="D241" s="133">
        <f t="shared" si="74"/>
        <v>44.81419833277991</v>
      </c>
      <c r="E241" s="132">
        <f>VLOOKUP(A241,Analysed!$B$8:$DD$406,11,FALSE)*1000000</f>
        <v>5852124.0878039999</v>
      </c>
      <c r="F241" s="133">
        <f t="shared" si="75"/>
        <v>41.170101570959233</v>
      </c>
      <c r="H241" s="132">
        <f>VLOOKUP(A241,Analysed!$B$8:$DD$406,4,FALSE)*1000000</f>
        <v>-681756.85645499942</v>
      </c>
      <c r="I241" s="104">
        <f>VLOOKUP(A241,Analysed!$B$8:$DD$406,5,FALSE)</f>
        <v>-0.10702427502776544</v>
      </c>
      <c r="J241" s="132">
        <f>VLOOKUP(A241,Analysed!$B$8:$DD$406,13,FALSE)*1000000</f>
        <v>-6249.3288709992712</v>
      </c>
      <c r="K241" s="104">
        <f>VLOOKUP(A241,Analysed!$B$8:$DD$406,14,FALSE)</f>
        <v>-1.0678736091777443E-3</v>
      </c>
      <c r="L241" s="104"/>
      <c r="M241" s="9">
        <f>VLOOKUP(A241,Analysed!$B$8:$DD$406,56,FALSE)*1000000</f>
        <v>-428926.24742899963</v>
      </c>
      <c r="N241" s="104">
        <f>VLOOKUP(A241,Analysed!$B$8:$DD$406,57,FALSE)</f>
        <v>-6.7334153278880454E-2</v>
      </c>
      <c r="O241" s="147">
        <f t="shared" si="71"/>
        <v>-3.017526099609551</v>
      </c>
      <c r="P241" s="115">
        <f>VLOOKUP(A241,Analysed!$B$8:$DD$406,77,FALSE)*1000000</f>
        <v>12254.57766500071</v>
      </c>
      <c r="Q241" s="104">
        <f>VLOOKUP(A241,Analysed!$B$8:$DD$406,78,FALSE)</f>
        <v>2.0084463347173741E-3</v>
      </c>
      <c r="R241" s="95">
        <f t="shared" si="72"/>
        <v>8.6211809525489541E-2</v>
      </c>
      <c r="S241" s="132">
        <f>VLOOKUP(A241,Analysed!$B$8:$DD$406,107,FALSE)</f>
        <v>142145</v>
      </c>
      <c r="V241" s="132" t="e">
        <f t="shared" si="76"/>
        <v>#N/A</v>
      </c>
      <c r="W241" s="132" t="e">
        <f>VLOOKUP(U241,Analysed!$B$8:$DD$406,2,FALSE)*1000000</f>
        <v>#N/A</v>
      </c>
      <c r="X241" s="57" t="e">
        <f t="shared" si="77"/>
        <v>#N/A</v>
      </c>
      <c r="Y241" s="132" t="e">
        <f t="shared" si="78"/>
        <v>#N/A</v>
      </c>
      <c r="Z241" s="57" t="e">
        <f t="shared" si="79"/>
        <v>#N/A</v>
      </c>
      <c r="AA241" s="57"/>
      <c r="AB241" s="132" t="e">
        <f t="shared" si="80"/>
        <v>#N/A</v>
      </c>
      <c r="AC241" s="104" t="e">
        <f t="shared" si="81"/>
        <v>#N/A</v>
      </c>
      <c r="AD241" s="132" t="e">
        <f t="shared" si="82"/>
        <v>#N/A</v>
      </c>
      <c r="AE241" s="104" t="e">
        <f t="shared" si="83"/>
        <v>#N/A</v>
      </c>
      <c r="AF241" s="57"/>
      <c r="AG241" s="132" t="e">
        <f t="shared" si="84"/>
        <v>#N/A</v>
      </c>
      <c r="AH241" s="104" t="e">
        <f t="shared" si="85"/>
        <v>#N/A</v>
      </c>
      <c r="AI241" s="132" t="e">
        <f t="shared" si="86"/>
        <v>#N/A</v>
      </c>
      <c r="AJ241" s="104" t="e">
        <f t="shared" si="87"/>
        <v>#N/A</v>
      </c>
      <c r="AL241" s="95" t="e">
        <f t="shared" si="92"/>
        <v>#N/A</v>
      </c>
      <c r="AN241" s="95" t="e">
        <f t="shared" si="93"/>
        <v>#N/A</v>
      </c>
      <c r="AO241" s="95" t="e">
        <f t="shared" si="94"/>
        <v>#N/A</v>
      </c>
      <c r="AQ241" s="95" t="e">
        <f t="shared" si="95"/>
        <v>#N/A</v>
      </c>
    </row>
    <row r="242" spans="1:43" x14ac:dyDescent="0.2">
      <c r="A242" s="15" t="s">
        <v>267</v>
      </c>
      <c r="C242" s="132">
        <f>VLOOKUP(A242,Analysed!$B$8:$DD$406,2,FALSE)*1000000</f>
        <v>5709491.9003769998</v>
      </c>
      <c r="D242" s="133">
        <f t="shared" si="74"/>
        <v>41.071640065152181</v>
      </c>
      <c r="E242" s="132">
        <f>VLOOKUP(A242,Analysed!$B$8:$DD$406,11,FALSE)*1000000</f>
        <v>5306042.8093210002</v>
      </c>
      <c r="F242" s="133">
        <f t="shared" si="75"/>
        <v>38.169400051225423</v>
      </c>
      <c r="H242" s="132">
        <f>VLOOKUP(A242,Analysed!$B$8:$DD$406,4,FALSE)*1000000</f>
        <v>-130036.95519099878</v>
      </c>
      <c r="I242" s="104">
        <f>VLOOKUP(A242,Analysed!$B$8:$DD$406,5,FALSE)</f>
        <v>-2.2775573984510321E-2</v>
      </c>
      <c r="J242" s="132">
        <f>VLOOKUP(A242,Analysed!$B$8:$DD$406,13,FALSE)*1000000</f>
        <v>79004.407482999639</v>
      </c>
      <c r="K242" s="104">
        <f>VLOOKUP(A242,Analysed!$B$8:$DD$406,14,FALSE)</f>
        <v>1.4889515656416202E-2</v>
      </c>
      <c r="L242" s="104"/>
      <c r="M242" s="9">
        <f>VLOOKUP(A242,Analysed!$B$8:$DD$406,56,FALSE)*1000000</f>
        <v>219640.39259700029</v>
      </c>
      <c r="N242" s="104">
        <f>VLOOKUP(A242,Analysed!$B$8:$DD$406,57,FALSE)</f>
        <v>3.846934130557176E-2</v>
      </c>
      <c r="O242" s="147">
        <f t="shared" si="71"/>
        <v>1.5799989396459344</v>
      </c>
      <c r="P242" s="115">
        <f>VLOOKUP(A242,Analysed!$B$8:$DD$406,77,FALSE)*1000000</f>
        <v>161789.8451900004</v>
      </c>
      <c r="Q242" s="104">
        <f>VLOOKUP(A242,Analysed!$B$8:$DD$406,78,FALSE)</f>
        <v>2.92183371125097E-2</v>
      </c>
      <c r="R242" s="95">
        <f t="shared" si="72"/>
        <v>1.1638468718033594</v>
      </c>
      <c r="S242" s="132">
        <f>VLOOKUP(A242,Analysed!$B$8:$DD$406,107,FALSE)</f>
        <v>139013</v>
      </c>
      <c r="T242" t="s">
        <v>271</v>
      </c>
      <c r="U242" t="s">
        <v>162</v>
      </c>
      <c r="V242" s="132">
        <f t="shared" si="76"/>
        <v>1118751</v>
      </c>
      <c r="W242" s="132">
        <f>VLOOKUP(U242,Analysed!$B$8:$DD$406,2,FALSE)*1000000</f>
        <v>162012935.62128201</v>
      </c>
      <c r="X242" s="57">
        <f t="shared" si="77"/>
        <v>144.81590239587004</v>
      </c>
      <c r="Y242" s="132">
        <f t="shared" si="78"/>
        <v>177701383.86278597</v>
      </c>
      <c r="Z242" s="57">
        <f t="shared" si="79"/>
        <v>158.83908382006896</v>
      </c>
      <c r="AA242" s="57"/>
      <c r="AB242" s="132">
        <f t="shared" si="80"/>
        <v>-8009050.1094119875</v>
      </c>
      <c r="AC242" s="104">
        <f t="shared" si="81"/>
        <v>-4.943463359082495E-2</v>
      </c>
      <c r="AD242" s="132">
        <f t="shared" si="82"/>
        <v>-594982.31204000267</v>
      </c>
      <c r="AE242" s="104">
        <f t="shared" si="83"/>
        <v>-3.3482142857110477E-3</v>
      </c>
      <c r="AF242" s="57"/>
      <c r="AG242" s="132">
        <f t="shared" si="84"/>
        <v>1344018.7743579771</v>
      </c>
      <c r="AH242" s="104">
        <f t="shared" si="85"/>
        <v>8.2957497758063391E-3</v>
      </c>
      <c r="AI242" s="132">
        <f t="shared" si="86"/>
        <v>-594982.31204000267</v>
      </c>
      <c r="AJ242" s="104">
        <f t="shared" si="87"/>
        <v>-3.1270757894893914E-3</v>
      </c>
      <c r="AL242" s="95">
        <f t="shared" si="92"/>
        <v>197.0084838712944</v>
      </c>
      <c r="AN242" s="95">
        <f t="shared" si="93"/>
        <v>158.30725653049336</v>
      </c>
      <c r="AO242" s="95">
        <f t="shared" si="94"/>
        <v>197.64050345352214</v>
      </c>
      <c r="AQ242" s="95">
        <f t="shared" si="95"/>
        <v>188.66889789050188</v>
      </c>
    </row>
    <row r="243" spans="1:43" x14ac:dyDescent="0.2">
      <c r="A243" s="15" t="s">
        <v>268</v>
      </c>
      <c r="C243" s="132">
        <f>VLOOKUP(A243,Analysed!$B$8:$DD$406,2,FALSE)*1000000</f>
        <v>4530005.9360389998</v>
      </c>
      <c r="D243" s="133">
        <f t="shared" si="74"/>
        <v>44.75803950202053</v>
      </c>
      <c r="E243" s="132">
        <f>VLOOKUP(A243,Analysed!$B$8:$DD$406,11,FALSE)*1000000</f>
        <v>5462823.4392630002</v>
      </c>
      <c r="F243" s="133">
        <f t="shared" si="75"/>
        <v>53.974601962859772</v>
      </c>
      <c r="H243" s="132">
        <f>VLOOKUP(A243,Analysed!$B$8:$DD$406,4,FALSE)*1000000</f>
        <v>-653540.21621400001</v>
      </c>
      <c r="I243" s="104">
        <f>VLOOKUP(A243,Analysed!$B$8:$DD$406,5,FALSE)</f>
        <v>-0.14426917435464781</v>
      </c>
      <c r="J243" s="132">
        <f>VLOOKUP(A243,Analysed!$B$8:$DD$406,13,FALSE)*1000000</f>
        <v>157339.3847709994</v>
      </c>
      <c r="K243" s="104">
        <f>VLOOKUP(A243,Analysed!$B$8:$DD$406,14,FALSE)</f>
        <v>2.8801843317899058E-2</v>
      </c>
      <c r="L243" s="104"/>
      <c r="M243" s="9">
        <f>VLOOKUP(A243,Analysed!$B$8:$DD$406,56,FALSE)*1000000</f>
        <v>-413678.54330099974</v>
      </c>
      <c r="N243" s="104">
        <f>VLOOKUP(A243,Analysed!$B$8:$DD$406,57,FALSE)</f>
        <v>-9.1319647069318596E-2</v>
      </c>
      <c r="O243" s="147">
        <f t="shared" si="71"/>
        <v>-4.0872883708391354</v>
      </c>
      <c r="P243" s="115">
        <f>VLOOKUP(A243,Analysed!$B$8:$DD$406,77,FALSE)*1000000</f>
        <v>151045.80937999935</v>
      </c>
      <c r="Q243" s="104">
        <f>VLOOKUP(A243,Analysed!$B$8:$DD$406,78,FALSE)</f>
        <v>2.6840814453433962E-2</v>
      </c>
      <c r="R243" s="95">
        <f t="shared" si="72"/>
        <v>1.4923853077234623</v>
      </c>
      <c r="S243" s="132">
        <f>VLOOKUP(A243,Analysed!$B$8:$DD$406,107,FALSE)</f>
        <v>101211</v>
      </c>
      <c r="V243" s="132" t="e">
        <f t="shared" si="76"/>
        <v>#N/A</v>
      </c>
      <c r="W243" s="132" t="e">
        <f>VLOOKUP(U243,Analysed!$B$8:$DD$406,2,FALSE)*1000000</f>
        <v>#N/A</v>
      </c>
      <c r="X243" s="57" t="e">
        <f t="shared" si="77"/>
        <v>#N/A</v>
      </c>
      <c r="Y243" s="132" t="e">
        <f t="shared" si="78"/>
        <v>#N/A</v>
      </c>
      <c r="Z243" s="57" t="e">
        <f t="shared" si="79"/>
        <v>#N/A</v>
      </c>
      <c r="AA243" s="57"/>
      <c r="AB243" s="132" t="e">
        <f t="shared" si="80"/>
        <v>#N/A</v>
      </c>
      <c r="AC243" s="104" t="e">
        <f t="shared" si="81"/>
        <v>#N/A</v>
      </c>
      <c r="AD243" s="132" t="e">
        <f t="shared" si="82"/>
        <v>#N/A</v>
      </c>
      <c r="AE243" s="104" t="e">
        <f t="shared" si="83"/>
        <v>#N/A</v>
      </c>
      <c r="AF243" s="57"/>
      <c r="AG243" s="132" t="e">
        <f t="shared" si="84"/>
        <v>#N/A</v>
      </c>
      <c r="AH243" s="104" t="e">
        <f t="shared" si="85"/>
        <v>#N/A</v>
      </c>
      <c r="AI243" s="132" t="e">
        <f t="shared" si="86"/>
        <v>#N/A</v>
      </c>
      <c r="AJ243" s="104" t="e">
        <f t="shared" si="87"/>
        <v>#N/A</v>
      </c>
      <c r="AL243" s="95" t="e">
        <f t="shared" si="92"/>
        <v>#N/A</v>
      </c>
      <c r="AN243" s="95" t="e">
        <f t="shared" si="93"/>
        <v>#N/A</v>
      </c>
      <c r="AO243" s="95" t="e">
        <f t="shared" si="94"/>
        <v>#N/A</v>
      </c>
      <c r="AQ243" s="95" t="e">
        <f t="shared" si="95"/>
        <v>#N/A</v>
      </c>
    </row>
    <row r="244" spans="1:43" x14ac:dyDescent="0.2">
      <c r="A244" s="15" t="s">
        <v>269</v>
      </c>
      <c r="C244" s="132">
        <f>VLOOKUP(A244,Analysed!$B$8:$DD$406,2,FALSE)*1000000</f>
        <v>5258983.1330890004</v>
      </c>
      <c r="D244" s="133">
        <f t="shared" si="74"/>
        <v>41.222677899972567</v>
      </c>
      <c r="E244" s="132">
        <f>VLOOKUP(A244,Analysed!$B$8:$DD$406,11,FALSE)*1000000</f>
        <v>5112788.7108880002</v>
      </c>
      <c r="F244" s="133">
        <f t="shared" si="75"/>
        <v>40.076729068297084</v>
      </c>
      <c r="H244" s="132">
        <f>VLOOKUP(A244,Analysed!$B$8:$DD$406,4,FALSE)*1000000</f>
        <v>-170416.54061500021</v>
      </c>
      <c r="I244" s="104">
        <f>VLOOKUP(A244,Analysed!$B$8:$DD$406,5,FALSE)</f>
        <v>-3.240484639373651E-2</v>
      </c>
      <c r="J244" s="132">
        <f>VLOOKUP(A244,Analysed!$B$8:$DD$406,13,FALSE)*1000000</f>
        <v>99084.722940999898</v>
      </c>
      <c r="K244" s="104">
        <f>VLOOKUP(A244,Analysed!$B$8:$DD$406,14,FALSE)</f>
        <v>1.9379780496305832E-2</v>
      </c>
      <c r="L244" s="104"/>
      <c r="M244" s="9">
        <f>VLOOKUP(A244,Analysed!$B$8:$DD$406,56,FALSE)*1000000</f>
        <v>-12429.496935999929</v>
      </c>
      <c r="N244" s="104">
        <f>VLOOKUP(A244,Analysed!$B$8:$DD$406,57,FALSE)</f>
        <v>-2.3634791406336271E-3</v>
      </c>
      <c r="O244" s="147">
        <f t="shared" si="71"/>
        <v>-9.7428939337643961E-2</v>
      </c>
      <c r="P244" s="115">
        <f>VLOOKUP(A244,Analysed!$B$8:$DD$406,77,FALSE)*1000000</f>
        <v>103184.98151999922</v>
      </c>
      <c r="Q244" s="104">
        <f>VLOOKUP(A244,Analysed!$B$8:$DD$406,78,FALSE)</f>
        <v>1.9251242899980755E-2</v>
      </c>
      <c r="R244" s="95">
        <f t="shared" si="72"/>
        <v>0.80881819729570226</v>
      </c>
      <c r="S244" s="132">
        <f>VLOOKUP(A244,Analysed!$B$8:$DD$406,107,FALSE)</f>
        <v>127575</v>
      </c>
      <c r="V244" s="132" t="e">
        <f t="shared" si="76"/>
        <v>#N/A</v>
      </c>
      <c r="W244" s="132" t="e">
        <f>VLOOKUP(U244,Analysed!$B$8:$DD$406,2,FALSE)*1000000</f>
        <v>#N/A</v>
      </c>
      <c r="X244" s="57" t="e">
        <f t="shared" si="77"/>
        <v>#N/A</v>
      </c>
      <c r="Y244" s="132" t="e">
        <f t="shared" si="78"/>
        <v>#N/A</v>
      </c>
      <c r="Z244" s="57" t="e">
        <f t="shared" si="79"/>
        <v>#N/A</v>
      </c>
      <c r="AA244" s="57"/>
      <c r="AB244" s="132" t="e">
        <f t="shared" si="80"/>
        <v>#N/A</v>
      </c>
      <c r="AC244" s="104" t="e">
        <f t="shared" si="81"/>
        <v>#N/A</v>
      </c>
      <c r="AD244" s="132" t="e">
        <f t="shared" si="82"/>
        <v>#N/A</v>
      </c>
      <c r="AE244" s="104" t="e">
        <f t="shared" si="83"/>
        <v>#N/A</v>
      </c>
      <c r="AF244" s="57"/>
      <c r="AG244" s="132" t="e">
        <f t="shared" si="84"/>
        <v>#N/A</v>
      </c>
      <c r="AH244" s="104" t="e">
        <f t="shared" si="85"/>
        <v>#N/A</v>
      </c>
      <c r="AI244" s="132" t="e">
        <f t="shared" si="86"/>
        <v>#N/A</v>
      </c>
      <c r="AJ244" s="104" t="e">
        <f t="shared" si="87"/>
        <v>#N/A</v>
      </c>
      <c r="AL244" s="95" t="e">
        <f t="shared" si="92"/>
        <v>#N/A</v>
      </c>
      <c r="AN244" s="95" t="e">
        <f t="shared" si="93"/>
        <v>#N/A</v>
      </c>
      <c r="AO244" s="95" t="e">
        <f t="shared" si="94"/>
        <v>#N/A</v>
      </c>
      <c r="AQ244" s="95" t="e">
        <f t="shared" si="95"/>
        <v>#N/A</v>
      </c>
    </row>
    <row r="245" spans="1:43" x14ac:dyDescent="0.2">
      <c r="A245" s="15" t="s">
        <v>270</v>
      </c>
      <c r="C245" s="132">
        <f>VLOOKUP(A245,Analysed!$B$8:$DD$406,2,FALSE)*1000000</f>
        <v>5060140.6351159997</v>
      </c>
      <c r="D245" s="133">
        <f t="shared" si="74"/>
        <v>36.146959990256306</v>
      </c>
      <c r="E245" s="132">
        <f>VLOOKUP(A245,Analysed!$B$8:$DD$406,11,FALSE)*1000000</f>
        <v>4916405.4486619998</v>
      </c>
      <c r="F245" s="133">
        <f t="shared" si="75"/>
        <v>35.120192078335286</v>
      </c>
      <c r="H245" s="132">
        <f>VLOOKUP(A245,Analysed!$B$8:$DD$406,4,FALSE)*1000000</f>
        <v>-1025634.159088999</v>
      </c>
      <c r="I245" s="104">
        <f>VLOOKUP(A245,Analysed!$B$8:$DD$406,5,FALSE)</f>
        <v>-0.20268886441048239</v>
      </c>
      <c r="J245" s="132">
        <f>VLOOKUP(A245,Analysed!$B$8:$DD$406,13,FALSE)*1000000</f>
        <v>94201.821860999684</v>
      </c>
      <c r="K245" s="104">
        <f>VLOOKUP(A245,Analysed!$B$8:$DD$406,14,FALSE)</f>
        <v>1.9160710572932244E-2</v>
      </c>
      <c r="L245" s="104"/>
      <c r="M245" s="9">
        <f>VLOOKUP(A245,Analysed!$B$8:$DD$406,56,FALSE)*1000000</f>
        <v>-532306.51278200012</v>
      </c>
      <c r="N245" s="104">
        <f>VLOOKUP(A245,Analysed!$B$8:$DD$406,57,FALSE)</f>
        <v>-0.1051959918046423</v>
      </c>
      <c r="O245" s="147">
        <f t="shared" si="71"/>
        <v>-3.8025153068977349</v>
      </c>
      <c r="P245" s="115">
        <f>VLOOKUP(A245,Analysed!$B$8:$DD$406,77,FALSE)*1000000</f>
        <v>88527.294941000539</v>
      </c>
      <c r="Q245" s="104">
        <f>VLOOKUP(A245,Analysed!$B$8:$DD$406,78,FALSE)</f>
        <v>1.7098128509655339E-2</v>
      </c>
      <c r="R245" s="95">
        <f t="shared" si="72"/>
        <v>0.63239202603794997</v>
      </c>
      <c r="S245" s="132">
        <f>VLOOKUP(A245,Analysed!$B$8:$DD$406,107,FALSE)</f>
        <v>139988</v>
      </c>
      <c r="V245" s="132" t="e">
        <f t="shared" si="76"/>
        <v>#N/A</v>
      </c>
      <c r="W245" s="132" t="e">
        <f>VLOOKUP(U245,Analysed!$B$8:$DD$406,2,FALSE)*1000000</f>
        <v>#N/A</v>
      </c>
      <c r="X245" s="57" t="e">
        <f t="shared" si="77"/>
        <v>#N/A</v>
      </c>
      <c r="Y245" s="132" t="e">
        <f t="shared" si="78"/>
        <v>#N/A</v>
      </c>
      <c r="Z245" s="57" t="e">
        <f t="shared" si="79"/>
        <v>#N/A</v>
      </c>
      <c r="AA245" s="57"/>
      <c r="AB245" s="132" t="e">
        <f t="shared" si="80"/>
        <v>#N/A</v>
      </c>
      <c r="AC245" s="104" t="e">
        <f t="shared" si="81"/>
        <v>#N/A</v>
      </c>
      <c r="AD245" s="132" t="e">
        <f t="shared" si="82"/>
        <v>#N/A</v>
      </c>
      <c r="AE245" s="104" t="e">
        <f t="shared" si="83"/>
        <v>#N/A</v>
      </c>
      <c r="AF245" s="57"/>
      <c r="AG245" s="132" t="e">
        <f t="shared" si="84"/>
        <v>#N/A</v>
      </c>
      <c r="AH245" s="104" t="e">
        <f t="shared" si="85"/>
        <v>#N/A</v>
      </c>
      <c r="AI245" s="132" t="e">
        <f t="shared" si="86"/>
        <v>#N/A</v>
      </c>
      <c r="AJ245" s="104" t="e">
        <f t="shared" si="87"/>
        <v>#N/A</v>
      </c>
      <c r="AL245" s="95" t="e">
        <f t="shared" si="92"/>
        <v>#N/A</v>
      </c>
      <c r="AN245" s="95" t="e">
        <f t="shared" si="93"/>
        <v>#N/A</v>
      </c>
      <c r="AO245" s="95" t="e">
        <f t="shared" si="94"/>
        <v>#N/A</v>
      </c>
      <c r="AQ245" s="95" t="e">
        <f t="shared" si="95"/>
        <v>#N/A</v>
      </c>
    </row>
    <row r="246" spans="1:43" x14ac:dyDescent="0.2">
      <c r="A246" s="15" t="s">
        <v>381</v>
      </c>
      <c r="C246" s="132">
        <f>VLOOKUP(A246,Analysed!$B$8:$DD$406,2,FALSE)*1000000</f>
        <v>5955307.633072</v>
      </c>
      <c r="D246" s="133">
        <f t="shared" si="74"/>
        <v>43.064529337845656</v>
      </c>
      <c r="E246" s="132">
        <f>VLOOKUP(A246,Analysed!$B$8:$DD$406,11,FALSE)*1000000</f>
        <v>5716937.7042720001</v>
      </c>
      <c r="F246" s="133">
        <f t="shared" si="75"/>
        <v>41.340808343977784</v>
      </c>
      <c r="H246" s="132">
        <f>VLOOKUP(A246,Analysed!$B$8:$DD$406,4,FALSE)*1000000</f>
        <v>-467672.95187799982</v>
      </c>
      <c r="I246" s="104">
        <f>VLOOKUP(A246,Analysed!$B$8:$DD$406,5,FALSE)</f>
        <v>-7.8530443881830891E-2</v>
      </c>
      <c r="J246" s="132">
        <f>VLOOKUP(A246,Analysed!$B$8:$DD$406,13,FALSE)*1000000</f>
        <v>83340.388018999787</v>
      </c>
      <c r="K246" s="104">
        <f>VLOOKUP(A246,Analysed!$B$8:$DD$406,14,FALSE)</f>
        <v>1.4577802370790819E-2</v>
      </c>
      <c r="L246" s="104"/>
      <c r="M246" s="9">
        <f>VLOOKUP(A246,Analysed!$B$8:$DD$406,56,FALSE)*1000000</f>
        <v>-159343.11829599945</v>
      </c>
      <c r="N246" s="104">
        <f>VLOOKUP(A246,Analysed!$B$8:$DD$406,57,FALSE)</f>
        <v>-2.6756488180578429E-2</v>
      </c>
      <c r="O246" s="147">
        <f t="shared" si="71"/>
        <v>-1.1522555702302402</v>
      </c>
      <c r="P246" s="115">
        <f>VLOOKUP(A246,Analysed!$B$8:$DD$406,77,FALSE)*1000000</f>
        <v>77382.854805000185</v>
      </c>
      <c r="Q246" s="104">
        <f>VLOOKUP(A246,Analysed!$B$8:$DD$406,78,FALSE)</f>
        <v>1.3065202995117787E-2</v>
      </c>
      <c r="R246" s="95">
        <f t="shared" si="72"/>
        <v>0.55957751073846018</v>
      </c>
      <c r="S246" s="132">
        <f>VLOOKUP(A246,Analysed!$B$8:$DD$406,107,FALSE)</f>
        <v>138288</v>
      </c>
      <c r="V246" s="132" t="e">
        <f t="shared" si="76"/>
        <v>#N/A</v>
      </c>
      <c r="W246" s="132" t="e">
        <f>VLOOKUP(U246,Analysed!$B$8:$DD$406,2,FALSE)*1000000</f>
        <v>#N/A</v>
      </c>
      <c r="X246" s="57" t="e">
        <f t="shared" si="77"/>
        <v>#N/A</v>
      </c>
      <c r="Y246" s="132" t="e">
        <f t="shared" si="78"/>
        <v>#N/A</v>
      </c>
      <c r="Z246" s="57" t="e">
        <f t="shared" si="79"/>
        <v>#N/A</v>
      </c>
      <c r="AA246" s="57"/>
      <c r="AB246" s="132" t="e">
        <f t="shared" si="80"/>
        <v>#N/A</v>
      </c>
      <c r="AC246" s="104" t="e">
        <f t="shared" si="81"/>
        <v>#N/A</v>
      </c>
      <c r="AD246" s="132" t="e">
        <f t="shared" si="82"/>
        <v>#N/A</v>
      </c>
      <c r="AE246" s="104" t="e">
        <f t="shared" si="83"/>
        <v>#N/A</v>
      </c>
      <c r="AF246" s="57"/>
      <c r="AG246" s="132" t="e">
        <f t="shared" si="84"/>
        <v>#N/A</v>
      </c>
      <c r="AH246" s="104" t="e">
        <f t="shared" si="85"/>
        <v>#N/A</v>
      </c>
      <c r="AI246" s="132" t="e">
        <f t="shared" si="86"/>
        <v>#N/A</v>
      </c>
      <c r="AJ246" s="104" t="e">
        <f t="shared" si="87"/>
        <v>#N/A</v>
      </c>
      <c r="AL246" s="95" t="e">
        <f t="shared" si="92"/>
        <v>#N/A</v>
      </c>
      <c r="AN246" s="95" t="e">
        <f t="shared" si="93"/>
        <v>#N/A</v>
      </c>
      <c r="AO246" s="95" t="e">
        <f t="shared" si="94"/>
        <v>#N/A</v>
      </c>
      <c r="AQ246" s="95" t="e">
        <f t="shared" si="95"/>
        <v>#N/A</v>
      </c>
    </row>
    <row r="247" spans="1:43" x14ac:dyDescent="0.2">
      <c r="A247" s="15" t="s">
        <v>382</v>
      </c>
      <c r="C247" s="132">
        <f>VLOOKUP(A247,Analysed!$B$8:$DD$406,2,FALSE)*1000000</f>
        <v>2690600.698235</v>
      </c>
      <c r="D247" s="133">
        <f t="shared" si="74"/>
        <v>31.712701085946986</v>
      </c>
      <c r="E247" s="132">
        <f>VLOOKUP(A247,Analysed!$B$8:$DD$406,11,FALSE)*1000000</f>
        <v>2541764.5325950002</v>
      </c>
      <c r="F247" s="133">
        <f t="shared" si="75"/>
        <v>29.958447162346925</v>
      </c>
      <c r="H247" s="132">
        <f>VLOOKUP(A247,Analysed!$B$8:$DD$406,4,FALSE)*1000000</f>
        <v>-403662.14542300004</v>
      </c>
      <c r="I247" s="104">
        <f>VLOOKUP(A247,Analysed!$B$8:$DD$406,5,FALSE)</f>
        <v>-0.15002677494575739</v>
      </c>
      <c r="J247" s="132">
        <f>VLOOKUP(A247,Analysed!$B$8:$DD$406,13,FALSE)*1000000</f>
        <v>23269.927762999298</v>
      </c>
      <c r="K247" s="104">
        <f>VLOOKUP(A247,Analysed!$B$8:$DD$406,14,FALSE)</f>
        <v>9.1550289039724689E-3</v>
      </c>
      <c r="L247" s="104"/>
      <c r="M247" s="9">
        <f>VLOOKUP(A247,Analysed!$B$8:$DD$406,56,FALSE)*1000000</f>
        <v>54892.012987000082</v>
      </c>
      <c r="N247" s="104">
        <f>VLOOKUP(A247,Analysed!$B$8:$DD$406,57,FALSE)</f>
        <v>2.0401396990273789E-2</v>
      </c>
      <c r="O247" s="147">
        <f t="shared" si="71"/>
        <v>0.64698340448829106</v>
      </c>
      <c r="P247" s="115">
        <f>VLOOKUP(A247,Analysed!$B$8:$DD$406,77,FALSE)*1000000</f>
        <v>65559.94150999967</v>
      </c>
      <c r="Q247" s="104">
        <f>VLOOKUP(A247,Analysed!$B$8:$DD$406,78,FALSE)</f>
        <v>2.4318933199592937E-2</v>
      </c>
      <c r="R247" s="95">
        <f t="shared" si="72"/>
        <v>0.77272069009817745</v>
      </c>
      <c r="S247" s="132">
        <f>VLOOKUP(A247,Analysed!$B$8:$DD$406,107,FALSE)</f>
        <v>84843</v>
      </c>
      <c r="V247" s="132" t="e">
        <f t="shared" si="76"/>
        <v>#N/A</v>
      </c>
      <c r="W247" s="132" t="e">
        <f>VLOOKUP(U247,Analysed!$B$8:$DD$406,2,FALSE)*1000000</f>
        <v>#N/A</v>
      </c>
      <c r="X247" s="57" t="e">
        <f t="shared" si="77"/>
        <v>#N/A</v>
      </c>
      <c r="Y247" s="132" t="e">
        <f t="shared" si="78"/>
        <v>#N/A</v>
      </c>
      <c r="Z247" s="57" t="e">
        <f t="shared" si="79"/>
        <v>#N/A</v>
      </c>
      <c r="AA247" s="57"/>
      <c r="AB247" s="132" t="e">
        <f t="shared" si="80"/>
        <v>#N/A</v>
      </c>
      <c r="AC247" s="104" t="e">
        <f t="shared" si="81"/>
        <v>#N/A</v>
      </c>
      <c r="AD247" s="132" t="e">
        <f t="shared" si="82"/>
        <v>#N/A</v>
      </c>
      <c r="AE247" s="104" t="e">
        <f t="shared" si="83"/>
        <v>#N/A</v>
      </c>
      <c r="AF247" s="57"/>
      <c r="AG247" s="132" t="e">
        <f t="shared" si="84"/>
        <v>#N/A</v>
      </c>
      <c r="AH247" s="104" t="e">
        <f t="shared" si="85"/>
        <v>#N/A</v>
      </c>
      <c r="AI247" s="132" t="e">
        <f t="shared" si="86"/>
        <v>#N/A</v>
      </c>
      <c r="AJ247" s="104" t="e">
        <f t="shared" si="87"/>
        <v>#N/A</v>
      </c>
      <c r="AL247" s="95" t="e">
        <f t="shared" si="92"/>
        <v>#N/A</v>
      </c>
      <c r="AN247" s="95" t="e">
        <f t="shared" si="93"/>
        <v>#N/A</v>
      </c>
      <c r="AO247" s="95" t="e">
        <f t="shared" si="94"/>
        <v>#N/A</v>
      </c>
      <c r="AQ247" s="95" t="e">
        <f t="shared" si="95"/>
        <v>#N/A</v>
      </c>
    </row>
    <row r="248" spans="1:43" x14ac:dyDescent="0.2">
      <c r="A248" s="15" t="s">
        <v>185</v>
      </c>
      <c r="C248" s="132">
        <f>VLOOKUP(A248,Analysed!$B$8:$DD$406,2,FALSE)*1000000</f>
        <v>2360689.2376410002</v>
      </c>
      <c r="D248" s="133">
        <f t="shared" si="74"/>
        <v>25.331186222581096</v>
      </c>
      <c r="E248" s="132">
        <f>VLOOKUP(A248,Analysed!$B$8:$DD$406,11,FALSE)*1000000</f>
        <v>2763789.819191</v>
      </c>
      <c r="F248" s="133">
        <f t="shared" si="75"/>
        <v>29.65662463050873</v>
      </c>
      <c r="H248" s="132">
        <f>VLOOKUP(A248,Analysed!$B$8:$DD$406,4,FALSE)*1000000</f>
        <v>-656203.03251999989</v>
      </c>
      <c r="I248" s="104">
        <f>VLOOKUP(A248,Analysed!$B$8:$DD$406,5,FALSE)</f>
        <v>-0.27797095104975927</v>
      </c>
      <c r="J248" s="132">
        <f>VLOOKUP(A248,Analysed!$B$8:$DD$406,13,FALSE)*1000000</f>
        <v>80530.006386000168</v>
      </c>
      <c r="K248" s="104">
        <f>VLOOKUP(A248,Analysed!$B$8:$DD$406,14,FALSE)</f>
        <v>2.9137529137281657E-2</v>
      </c>
      <c r="L248" s="104"/>
      <c r="M248" s="9">
        <f>VLOOKUP(A248,Analysed!$B$8:$DD$406,56,FALSE)*1000000</f>
        <v>-169737.5276969999</v>
      </c>
      <c r="N248" s="104">
        <f>VLOOKUP(A248,Analysed!$B$8:$DD$406,57,FALSE)</f>
        <v>-7.1901682352148971E-2</v>
      </c>
      <c r="O248" s="147">
        <f t="shared" si="71"/>
        <v>-1.8213549053791582</v>
      </c>
      <c r="P248" s="115">
        <f>VLOOKUP(A248,Analysed!$B$8:$DD$406,77,FALSE)*1000000</f>
        <v>77308.806131000107</v>
      </c>
      <c r="Q248" s="104">
        <f>VLOOKUP(A248,Analysed!$B$8:$DD$406,78,FALSE)</f>
        <v>2.6289495936602802E-2</v>
      </c>
      <c r="R248" s="95">
        <f t="shared" si="72"/>
        <v>0.82955593371819891</v>
      </c>
      <c r="S248" s="132">
        <f>VLOOKUP(A248,Analysed!$B$8:$DD$406,107,FALSE)</f>
        <v>93193</v>
      </c>
      <c r="V248" s="132" t="e">
        <f t="shared" si="76"/>
        <v>#N/A</v>
      </c>
      <c r="W248" s="132" t="e">
        <f>VLOOKUP(U248,Analysed!$B$8:$DD$406,2,FALSE)*1000000</f>
        <v>#N/A</v>
      </c>
      <c r="X248" s="57" t="e">
        <f t="shared" si="77"/>
        <v>#N/A</v>
      </c>
      <c r="Y248" s="132" t="e">
        <f t="shared" si="78"/>
        <v>#N/A</v>
      </c>
      <c r="Z248" s="57" t="e">
        <f t="shared" si="79"/>
        <v>#N/A</v>
      </c>
      <c r="AA248" s="57"/>
      <c r="AB248" s="132" t="e">
        <f t="shared" si="80"/>
        <v>#N/A</v>
      </c>
      <c r="AC248" s="104" t="e">
        <f t="shared" si="81"/>
        <v>#N/A</v>
      </c>
      <c r="AD248" s="132" t="e">
        <f t="shared" si="82"/>
        <v>#N/A</v>
      </c>
      <c r="AE248" s="104" t="e">
        <f t="shared" si="83"/>
        <v>#N/A</v>
      </c>
      <c r="AF248" s="57"/>
      <c r="AG248" s="132" t="e">
        <f t="shared" si="84"/>
        <v>#N/A</v>
      </c>
      <c r="AH248" s="104" t="e">
        <f t="shared" si="85"/>
        <v>#N/A</v>
      </c>
      <c r="AI248" s="132" t="e">
        <f t="shared" si="86"/>
        <v>#N/A</v>
      </c>
      <c r="AJ248" s="104" t="e">
        <f t="shared" si="87"/>
        <v>#N/A</v>
      </c>
      <c r="AL248" s="95" t="e">
        <f t="shared" si="92"/>
        <v>#N/A</v>
      </c>
      <c r="AN248" s="95" t="e">
        <f t="shared" si="93"/>
        <v>#N/A</v>
      </c>
      <c r="AO248" s="95" t="e">
        <f t="shared" si="94"/>
        <v>#N/A</v>
      </c>
      <c r="AQ248" s="95" t="e">
        <f t="shared" si="95"/>
        <v>#N/A</v>
      </c>
    </row>
    <row r="249" spans="1:43" x14ac:dyDescent="0.2">
      <c r="A249" s="15" t="s">
        <v>187</v>
      </c>
      <c r="C249" s="132">
        <f>VLOOKUP(A249,Analysed!$B$8:$DD$406,2,FALSE)*1000000</f>
        <v>6777988.4924990004</v>
      </c>
      <c r="D249" s="133">
        <f t="shared" si="74"/>
        <v>41.1143505735213</v>
      </c>
      <c r="E249" s="132">
        <f>VLOOKUP(A249,Analysed!$B$8:$DD$406,11,FALSE)*1000000</f>
        <v>6655053.0165410014</v>
      </c>
      <c r="F249" s="133">
        <f t="shared" si="75"/>
        <v>40.368640801063961</v>
      </c>
      <c r="H249" s="132">
        <f>VLOOKUP(A249,Analysed!$B$8:$DD$406,4,FALSE)*1000000</f>
        <v>-727094.50054199994</v>
      </c>
      <c r="I249" s="104">
        <f>VLOOKUP(A249,Analysed!$B$8:$DD$406,5,FALSE)</f>
        <v>-0.10727290277147179</v>
      </c>
      <c r="J249" s="132">
        <f>VLOOKUP(A249,Analysed!$B$8:$DD$406,13,FALSE)*1000000</f>
        <v>149739.35984399845</v>
      </c>
      <c r="K249" s="104">
        <f>VLOOKUP(A249,Analysed!$B$8:$DD$406,14,FALSE)</f>
        <v>2.2500100220362522E-2</v>
      </c>
      <c r="L249" s="104"/>
      <c r="M249" s="9">
        <f>VLOOKUP(A249,Analysed!$B$8:$DD$406,56,FALSE)*1000000</f>
        <v>-289463.3531990003</v>
      </c>
      <c r="N249" s="104">
        <f>VLOOKUP(A249,Analysed!$B$8:$DD$406,57,FALSE)</f>
        <v>-4.2706380147936346E-2</v>
      </c>
      <c r="O249" s="147">
        <f t="shared" si="71"/>
        <v>-1.7558450851283252</v>
      </c>
      <c r="P249" s="115">
        <f>VLOOKUP(A249,Analysed!$B$8:$DD$406,77,FALSE)*1000000</f>
        <v>142119.2116059995</v>
      </c>
      <c r="Q249" s="104">
        <f>VLOOKUP(A249,Analysed!$B$8:$DD$406,78,FALSE)</f>
        <v>2.0642385429484961E-2</v>
      </c>
      <c r="R249" s="95">
        <f t="shared" si="72"/>
        <v>0.86207568745033269</v>
      </c>
      <c r="S249" s="132">
        <f>VLOOKUP(A249,Analysed!$B$8:$DD$406,107,FALSE)</f>
        <v>164857</v>
      </c>
      <c r="V249" s="132" t="e">
        <f t="shared" si="76"/>
        <v>#N/A</v>
      </c>
      <c r="W249" s="132" t="e">
        <f>VLOOKUP(U249,Analysed!$B$8:$DD$406,2,FALSE)*1000000</f>
        <v>#N/A</v>
      </c>
      <c r="X249" s="57" t="e">
        <f t="shared" si="77"/>
        <v>#N/A</v>
      </c>
      <c r="Y249" s="132" t="e">
        <f t="shared" si="78"/>
        <v>#N/A</v>
      </c>
      <c r="Z249" s="57" t="e">
        <f t="shared" si="79"/>
        <v>#N/A</v>
      </c>
      <c r="AA249" s="57"/>
      <c r="AB249" s="132" t="e">
        <f t="shared" si="80"/>
        <v>#N/A</v>
      </c>
      <c r="AC249" s="104" t="e">
        <f t="shared" si="81"/>
        <v>#N/A</v>
      </c>
      <c r="AD249" s="132" t="e">
        <f t="shared" si="82"/>
        <v>#N/A</v>
      </c>
      <c r="AE249" s="104" t="e">
        <f t="shared" si="83"/>
        <v>#N/A</v>
      </c>
      <c r="AF249" s="57"/>
      <c r="AG249" s="132" t="e">
        <f t="shared" si="84"/>
        <v>#N/A</v>
      </c>
      <c r="AH249" s="104" t="e">
        <f t="shared" si="85"/>
        <v>#N/A</v>
      </c>
      <c r="AI249" s="132" t="e">
        <f t="shared" si="86"/>
        <v>#N/A</v>
      </c>
      <c r="AJ249" s="104" t="e">
        <f t="shared" si="87"/>
        <v>#N/A</v>
      </c>
      <c r="AL249" s="95" t="e">
        <f t="shared" si="92"/>
        <v>#N/A</v>
      </c>
      <c r="AN249" s="95" t="e">
        <f t="shared" si="93"/>
        <v>#N/A</v>
      </c>
      <c r="AO249" s="95" t="e">
        <f t="shared" si="94"/>
        <v>#N/A</v>
      </c>
      <c r="AQ249" s="95" t="e">
        <f t="shared" si="95"/>
        <v>#N/A</v>
      </c>
    </row>
    <row r="250" spans="1:43" x14ac:dyDescent="0.2">
      <c r="A250" s="15" t="s">
        <v>202</v>
      </c>
      <c r="C250" s="132">
        <f>VLOOKUP(A250,Analysed!$B$8:$DD$406,2,FALSE)*1000000</f>
        <v>6053418.9309670003</v>
      </c>
      <c r="D250" s="133">
        <f t="shared" si="74"/>
        <v>49.023476927170393</v>
      </c>
      <c r="E250" s="132">
        <f>VLOOKUP(A250,Analysed!$B$8:$DD$406,11,FALSE)*1000000</f>
        <v>6318499.8386340002</v>
      </c>
      <c r="F250" s="133">
        <f t="shared" si="75"/>
        <v>51.170228689941695</v>
      </c>
      <c r="H250" s="132">
        <f>VLOOKUP(A250,Analysed!$B$8:$DD$406,4,FALSE)*1000000</f>
        <v>71127.616712999501</v>
      </c>
      <c r="I250" s="104">
        <f>VLOOKUP(A250,Analysed!$B$8:$DD$406,5,FALSE)</f>
        <v>1.1749990794315842E-2</v>
      </c>
      <c r="J250" s="132">
        <f>VLOOKUP(A250,Analysed!$B$8:$DD$406,13,FALSE)*1000000</f>
        <v>179911.72661199962</v>
      </c>
      <c r="K250" s="104">
        <f>VLOOKUP(A250,Analysed!$B$8:$DD$406,14,FALSE)</f>
        <v>2.8473804100135076E-2</v>
      </c>
      <c r="L250" s="104"/>
      <c r="M250" s="9">
        <f>VLOOKUP(A250,Analysed!$B$8:$DD$406,56,FALSE)*1000000</f>
        <v>-156121.89253899976</v>
      </c>
      <c r="N250" s="104">
        <f>VLOOKUP(A250,Analysed!$B$8:$DD$406,57,FALSE)</f>
        <v>-2.5790696847419442E-2</v>
      </c>
      <c r="O250" s="147">
        <f t="shared" si="71"/>
        <v>-1.2643496318351131</v>
      </c>
      <c r="P250" s="115">
        <f>VLOOKUP(A250,Analysed!$B$8:$DD$406,77,FALSE)*1000000</f>
        <v>172715.25754799999</v>
      </c>
      <c r="Q250" s="104">
        <f>VLOOKUP(A250,Analysed!$B$8:$DD$406,78,FALSE)</f>
        <v>2.6675444720452263E-2</v>
      </c>
      <c r="R250" s="95">
        <f t="shared" si="72"/>
        <v>1.3987306247813411</v>
      </c>
      <c r="S250" s="132">
        <f>VLOOKUP(A250,Analysed!$B$8:$DD$406,107,FALSE)</f>
        <v>123480</v>
      </c>
      <c r="V250" s="132" t="e">
        <f t="shared" si="76"/>
        <v>#N/A</v>
      </c>
      <c r="W250" s="132" t="e">
        <f>VLOOKUP(U250,Analysed!$B$8:$DD$406,2,FALSE)*1000000</f>
        <v>#N/A</v>
      </c>
      <c r="X250" s="57" t="e">
        <f t="shared" si="77"/>
        <v>#N/A</v>
      </c>
      <c r="Y250" s="132" t="e">
        <f t="shared" si="78"/>
        <v>#N/A</v>
      </c>
      <c r="Z250" s="57" t="e">
        <f t="shared" si="79"/>
        <v>#N/A</v>
      </c>
      <c r="AA250" s="57"/>
      <c r="AB250" s="132" t="e">
        <f t="shared" si="80"/>
        <v>#N/A</v>
      </c>
      <c r="AC250" s="104" t="e">
        <f t="shared" si="81"/>
        <v>#N/A</v>
      </c>
      <c r="AD250" s="132" t="e">
        <f t="shared" si="82"/>
        <v>#N/A</v>
      </c>
      <c r="AE250" s="104" t="e">
        <f t="shared" si="83"/>
        <v>#N/A</v>
      </c>
      <c r="AF250" s="57"/>
      <c r="AG250" s="132" t="e">
        <f t="shared" si="84"/>
        <v>#N/A</v>
      </c>
      <c r="AH250" s="104" t="e">
        <f t="shared" si="85"/>
        <v>#N/A</v>
      </c>
      <c r="AI250" s="132" t="e">
        <f t="shared" si="86"/>
        <v>#N/A</v>
      </c>
      <c r="AJ250" s="104" t="e">
        <f t="shared" si="87"/>
        <v>#N/A</v>
      </c>
      <c r="AL250" s="95" t="e">
        <f t="shared" si="92"/>
        <v>#N/A</v>
      </c>
      <c r="AN250" s="95" t="e">
        <f t="shared" si="93"/>
        <v>#N/A</v>
      </c>
      <c r="AO250" s="95" t="e">
        <f t="shared" si="94"/>
        <v>#N/A</v>
      </c>
      <c r="AQ250" s="95" t="e">
        <f t="shared" si="95"/>
        <v>#N/A</v>
      </c>
    </row>
    <row r="251" spans="1:43" x14ac:dyDescent="0.2">
      <c r="A251" s="15" t="s">
        <v>203</v>
      </c>
      <c r="C251" s="132">
        <f>VLOOKUP(A251,Analysed!$B$8:$DD$406,2,FALSE)*1000000</f>
        <v>4753210.4385299999</v>
      </c>
      <c r="D251" s="133">
        <f t="shared" si="74"/>
        <v>62.911433392408078</v>
      </c>
      <c r="E251" s="132">
        <f>VLOOKUP(A251,Analysed!$B$8:$DD$406,11,FALSE)*1000000</f>
        <v>5531336.0301170005</v>
      </c>
      <c r="F251" s="133">
        <f t="shared" si="75"/>
        <v>73.210366494388126</v>
      </c>
      <c r="H251" s="132">
        <f>VLOOKUP(A251,Analysed!$B$8:$DD$406,4,FALSE)*1000000</f>
        <v>113049.14074599992</v>
      </c>
      <c r="I251" s="104">
        <f>VLOOKUP(A251,Analysed!$B$8:$DD$406,5,FALSE)</f>
        <v>2.3783744104744924E-2</v>
      </c>
      <c r="J251" s="132">
        <f>VLOOKUP(A251,Analysed!$B$8:$DD$406,13,FALSE)*1000000</f>
        <v>155724.55039800025</v>
      </c>
      <c r="K251" s="104">
        <f>VLOOKUP(A251,Analysed!$B$8:$DD$406,14,FALSE)</f>
        <v>2.8153153153254791E-2</v>
      </c>
      <c r="L251" s="104"/>
      <c r="M251" s="9">
        <f>VLOOKUP(A251,Analysed!$B$8:$DD$406,56,FALSE)*1000000</f>
        <v>-145579.16211900057</v>
      </c>
      <c r="N251" s="104">
        <f>VLOOKUP(A251,Analysed!$B$8:$DD$406,57,FALSE)</f>
        <v>-3.0627544057153729E-2</v>
      </c>
      <c r="O251" s="147">
        <f t="shared" si="71"/>
        <v>-1.9268226979246708</v>
      </c>
      <c r="P251" s="115">
        <f>VLOOKUP(A251,Analysed!$B$8:$DD$406,77,FALSE)*1000000</f>
        <v>149495.56838200006</v>
      </c>
      <c r="Q251" s="104">
        <f>VLOOKUP(A251,Analysed!$B$8:$DD$406,78,FALSE)</f>
        <v>2.6593730841241867E-2</v>
      </c>
      <c r="R251" s="95">
        <f t="shared" si="72"/>
        <v>1.9786585539084636</v>
      </c>
      <c r="S251" s="132">
        <f>VLOOKUP(A251,Analysed!$B$8:$DD$406,107,FALSE)</f>
        <v>75554</v>
      </c>
      <c r="V251" s="132" t="e">
        <f t="shared" si="76"/>
        <v>#N/A</v>
      </c>
      <c r="W251" s="132" t="e">
        <f>VLOOKUP(U251,Analysed!$B$8:$DD$406,2,FALSE)*1000000</f>
        <v>#N/A</v>
      </c>
      <c r="X251" s="57" t="e">
        <f t="shared" si="77"/>
        <v>#N/A</v>
      </c>
      <c r="Y251" s="132" t="e">
        <f t="shared" si="78"/>
        <v>#N/A</v>
      </c>
      <c r="Z251" s="57" t="e">
        <f t="shared" si="79"/>
        <v>#N/A</v>
      </c>
      <c r="AA251" s="57"/>
      <c r="AB251" s="132" t="e">
        <f t="shared" si="80"/>
        <v>#N/A</v>
      </c>
      <c r="AC251" s="104" t="e">
        <f t="shared" si="81"/>
        <v>#N/A</v>
      </c>
      <c r="AD251" s="132" t="e">
        <f t="shared" si="82"/>
        <v>#N/A</v>
      </c>
      <c r="AE251" s="104" t="e">
        <f t="shared" si="83"/>
        <v>#N/A</v>
      </c>
      <c r="AF251" s="57"/>
      <c r="AG251" s="132" t="e">
        <f t="shared" si="84"/>
        <v>#N/A</v>
      </c>
      <c r="AH251" s="104" t="e">
        <f t="shared" si="85"/>
        <v>#N/A</v>
      </c>
      <c r="AI251" s="132" t="e">
        <f t="shared" si="86"/>
        <v>#N/A</v>
      </c>
      <c r="AJ251" s="104" t="e">
        <f t="shared" si="87"/>
        <v>#N/A</v>
      </c>
      <c r="AL251" s="95" t="e">
        <f t="shared" si="92"/>
        <v>#N/A</v>
      </c>
      <c r="AN251" s="95" t="e">
        <f t="shared" si="93"/>
        <v>#N/A</v>
      </c>
      <c r="AO251" s="95" t="e">
        <f t="shared" si="94"/>
        <v>#N/A</v>
      </c>
      <c r="AQ251" s="95" t="e">
        <f t="shared" si="95"/>
        <v>#N/A</v>
      </c>
    </row>
    <row r="252" spans="1:43" x14ac:dyDescent="0.2">
      <c r="A252" s="15" t="s">
        <v>209</v>
      </c>
      <c r="C252" s="132">
        <f>VLOOKUP(A252,Analysed!$B$8:$DD$406,2,FALSE)*1000000</f>
        <v>4712281.7304410003</v>
      </c>
      <c r="D252" s="133">
        <f t="shared" si="74"/>
        <v>49.027537121583521</v>
      </c>
      <c r="E252" s="132">
        <f>VLOOKUP(A252,Analysed!$B$8:$DD$406,11,FALSE)*1000000</f>
        <v>5203474.624082</v>
      </c>
      <c r="F252" s="133">
        <f t="shared" si="75"/>
        <v>54.138007845622433</v>
      </c>
      <c r="H252" s="132">
        <f>VLOOKUP(A252,Analysed!$B$8:$DD$406,4,FALSE)*1000000</f>
        <v>444517.98068499926</v>
      </c>
      <c r="I252" s="104">
        <f>VLOOKUP(A252,Analysed!$B$8:$DD$406,5,FALSE)</f>
        <v>9.4331792136587503E-2</v>
      </c>
      <c r="J252" s="132">
        <f>VLOOKUP(A252,Analysed!$B$8:$DD$406,13,FALSE)*1000000</f>
        <v>148162.71708600048</v>
      </c>
      <c r="K252" s="104">
        <f>VLOOKUP(A252,Analysed!$B$8:$DD$406,14,FALSE)</f>
        <v>2.8473804100109249E-2</v>
      </c>
      <c r="L252" s="104"/>
      <c r="M252" s="9">
        <f>VLOOKUP(A252,Analysed!$B$8:$DD$406,56,FALSE)*1000000</f>
        <v>271644.07671599911</v>
      </c>
      <c r="N252" s="104">
        <f>VLOOKUP(A252,Analysed!$B$8:$DD$406,57,FALSE)</f>
        <v>5.7645975401088172E-2</v>
      </c>
      <c r="O252" s="147">
        <f t="shared" si="71"/>
        <v>2.8262401988867412</v>
      </c>
      <c r="P252" s="115">
        <f>VLOOKUP(A252,Analysed!$B$8:$DD$406,77,FALSE)*1000000</f>
        <v>142236.20840299933</v>
      </c>
      <c r="Q252" s="104">
        <f>VLOOKUP(A252,Analysed!$B$8:$DD$406,78,FALSE)</f>
        <v>2.6720410444171491E-2</v>
      </c>
      <c r="R252" s="95">
        <f t="shared" si="72"/>
        <v>1.4798544285803394</v>
      </c>
      <c r="S252" s="132">
        <f>VLOOKUP(A252,Analysed!$B$8:$DD$406,107,FALSE)</f>
        <v>96115</v>
      </c>
      <c r="T252" t="s">
        <v>111</v>
      </c>
      <c r="U252" t="s">
        <v>154</v>
      </c>
      <c r="V252" s="132">
        <f t="shared" si="76"/>
        <v>772236</v>
      </c>
      <c r="W252" s="132">
        <f>VLOOKUP(U252,Analysed!$B$8:$DD$406,2,FALSE)*1000000</f>
        <v>201532598.07510599</v>
      </c>
      <c r="X252" s="57">
        <f t="shared" si="77"/>
        <v>260.97280892771897</v>
      </c>
      <c r="Y252" s="132">
        <f t="shared" si="78"/>
        <v>189610855.99739003</v>
      </c>
      <c r="Z252" s="57">
        <f t="shared" si="79"/>
        <v>245.53485721643386</v>
      </c>
      <c r="AA252" s="57"/>
      <c r="AB252" s="132">
        <f t="shared" si="80"/>
        <v>3521815.2800590019</v>
      </c>
      <c r="AC252" s="104">
        <f t="shared" si="81"/>
        <v>1.7475164383811061E-2</v>
      </c>
      <c r="AD252" s="132">
        <f t="shared" si="82"/>
        <v>357573.49759597902</v>
      </c>
      <c r="AE252" s="104">
        <f t="shared" si="83"/>
        <v>1.8858281911922859E-3</v>
      </c>
      <c r="AF252" s="57"/>
      <c r="AG252" s="132">
        <f t="shared" si="84"/>
        <v>3700279.2639290192</v>
      </c>
      <c r="AH252" s="104">
        <f t="shared" si="85"/>
        <v>1.8360698464027249E-2</v>
      </c>
      <c r="AI252" s="132">
        <f t="shared" si="86"/>
        <v>549774.38074499217</v>
      </c>
      <c r="AJ252" s="104">
        <f t="shared" si="87"/>
        <v>2.7961182635758744E-3</v>
      </c>
      <c r="AL252" s="95">
        <f t="shared" si="92"/>
        <v>299.6728650620563</v>
      </c>
      <c r="AN252" s="95">
        <f t="shared" si="93"/>
        <v>246.24678256146441</v>
      </c>
      <c r="AO252" s="95">
        <f t="shared" si="94"/>
        <v>301.86464483566715</v>
      </c>
      <c r="AQ252" s="95">
        <f t="shared" si="95"/>
        <v>317.61822930022129</v>
      </c>
    </row>
    <row r="253" spans="1:43" x14ac:dyDescent="0.2">
      <c r="A253" s="15" t="s">
        <v>235</v>
      </c>
      <c r="C253" s="132">
        <f>VLOOKUP(A253,Analysed!$B$8:$DD$406,2,FALSE)*1000000</f>
        <v>3343291.0433629998</v>
      </c>
      <c r="D253" s="133">
        <f t="shared" si="74"/>
        <v>44.066628575083364</v>
      </c>
      <c r="E253" s="132">
        <f>VLOOKUP(A253,Analysed!$B$8:$DD$406,11,FALSE)*1000000</f>
        <v>3351318.956154</v>
      </c>
      <c r="F253" s="133">
        <f t="shared" si="75"/>
        <v>44.172441394429875</v>
      </c>
      <c r="H253" s="132">
        <f>VLOOKUP(A253,Analysed!$B$8:$DD$406,4,FALSE)*1000000</f>
        <v>-344253.23024999967</v>
      </c>
      <c r="I253" s="104">
        <f>VLOOKUP(A253,Analysed!$B$8:$DD$406,5,FALSE)</f>
        <v>-0.10296837032282928</v>
      </c>
      <c r="J253" s="132">
        <f>VLOOKUP(A253,Analysed!$B$8:$DD$406,13,FALSE)*1000000</f>
        <v>97649.153733999847</v>
      </c>
      <c r="K253" s="104">
        <f>VLOOKUP(A253,Analysed!$B$8:$DD$406,14,FALSE)</f>
        <v>2.9137529137501967E-2</v>
      </c>
      <c r="L253" s="104"/>
      <c r="M253" s="9">
        <f>VLOOKUP(A253,Analysed!$B$8:$DD$406,56,FALSE)*1000000</f>
        <v>-108327.15784299962</v>
      </c>
      <c r="N253" s="104">
        <f>VLOOKUP(A253,Analysed!$B$8:$DD$406,57,FALSE)</f>
        <v>-3.2401354365497861E-2</v>
      </c>
      <c r="O253" s="147">
        <f t="shared" si="71"/>
        <v>-1.4278184481540499</v>
      </c>
      <c r="P253" s="115">
        <f>VLOOKUP(A253,Analysed!$B$8:$DD$406,77,FALSE)*1000000</f>
        <v>93743.187584999891</v>
      </c>
      <c r="Q253" s="104">
        <f>VLOOKUP(A253,Analysed!$B$8:$DD$406,78,FALSE)</f>
        <v>2.6841969276214305E-2</v>
      </c>
      <c r="R253" s="95">
        <f t="shared" si="72"/>
        <v>1.235592766281352</v>
      </c>
      <c r="S253" s="132">
        <f>VLOOKUP(A253,Analysed!$B$8:$DD$406,107,FALSE)</f>
        <v>75869</v>
      </c>
      <c r="V253" s="132" t="e">
        <f t="shared" si="76"/>
        <v>#N/A</v>
      </c>
      <c r="W253" s="132" t="e">
        <f>VLOOKUP(U253,Analysed!$B$8:$DD$406,2,FALSE)*1000000</f>
        <v>#N/A</v>
      </c>
      <c r="X253" s="57" t="e">
        <f t="shared" si="77"/>
        <v>#N/A</v>
      </c>
      <c r="Y253" s="132" t="e">
        <f t="shared" si="78"/>
        <v>#N/A</v>
      </c>
      <c r="Z253" s="57" t="e">
        <f t="shared" si="79"/>
        <v>#N/A</v>
      </c>
      <c r="AA253" s="57"/>
      <c r="AB253" s="132" t="e">
        <f t="shared" si="80"/>
        <v>#N/A</v>
      </c>
      <c r="AC253" s="104" t="e">
        <f t="shared" si="81"/>
        <v>#N/A</v>
      </c>
      <c r="AD253" s="132" t="e">
        <f t="shared" si="82"/>
        <v>#N/A</v>
      </c>
      <c r="AE253" s="104" t="e">
        <f t="shared" si="83"/>
        <v>#N/A</v>
      </c>
      <c r="AF253" s="57"/>
      <c r="AG253" s="132" t="e">
        <f t="shared" si="84"/>
        <v>#N/A</v>
      </c>
      <c r="AH253" s="104" t="e">
        <f t="shared" si="85"/>
        <v>#N/A</v>
      </c>
      <c r="AI253" s="132" t="e">
        <f t="shared" si="86"/>
        <v>#N/A</v>
      </c>
      <c r="AJ253" s="104" t="e">
        <f t="shared" si="87"/>
        <v>#N/A</v>
      </c>
      <c r="AL253" s="95" t="e">
        <f t="shared" si="92"/>
        <v>#N/A</v>
      </c>
      <c r="AN253" s="95" t="e">
        <f t="shared" si="93"/>
        <v>#N/A</v>
      </c>
      <c r="AO253" s="95" t="e">
        <f t="shared" si="94"/>
        <v>#N/A</v>
      </c>
      <c r="AQ253" s="95" t="e">
        <f t="shared" si="95"/>
        <v>#N/A</v>
      </c>
    </row>
    <row r="254" spans="1:43" x14ac:dyDescent="0.2">
      <c r="A254" s="15" t="s">
        <v>238</v>
      </c>
      <c r="C254" s="132">
        <f>VLOOKUP(A254,Analysed!$B$8:$DD$406,2,FALSE)*1000000</f>
        <v>9568895.8778949995</v>
      </c>
      <c r="D254" s="133">
        <f t="shared" si="74"/>
        <v>50.82484850585854</v>
      </c>
      <c r="E254" s="132">
        <f>VLOOKUP(A254,Analysed!$B$8:$DD$406,11,FALSE)*1000000</f>
        <v>8403519.0524909999</v>
      </c>
      <c r="F254" s="133">
        <f t="shared" si="75"/>
        <v>44.634991143085536</v>
      </c>
      <c r="H254" s="132">
        <f>VLOOKUP(A254,Analysed!$B$8:$DD$406,4,FALSE)*1000000</f>
        <v>171897.60029800105</v>
      </c>
      <c r="I254" s="104">
        <f>VLOOKUP(A254,Analysed!$B$8:$DD$406,5,FALSE)</f>
        <v>1.7964204281405112E-2</v>
      </c>
      <c r="J254" s="132">
        <f>VLOOKUP(A254,Analysed!$B$8:$DD$406,13,FALSE)*1000000</f>
        <v>205782.66457000005</v>
      </c>
      <c r="K254" s="104">
        <f>VLOOKUP(A254,Analysed!$B$8:$DD$406,14,FALSE)</f>
        <v>2.4487677517551563E-2</v>
      </c>
      <c r="L254" s="104"/>
      <c r="M254" s="9">
        <f>VLOOKUP(A254,Analysed!$B$8:$DD$406,56,FALSE)*1000000</f>
        <v>-261854.97233499965</v>
      </c>
      <c r="N254" s="104">
        <f>VLOOKUP(A254,Analysed!$B$8:$DD$406,57,FALSE)</f>
        <v>-2.7365223289753621E-2</v>
      </c>
      <c r="O254" s="147">
        <f t="shared" si="71"/>
        <v>-1.3908333280307197</v>
      </c>
      <c r="P254" s="115">
        <f>VLOOKUP(A254,Analysed!$B$8:$DD$406,77,FALSE)*1000000</f>
        <v>98548.942294000241</v>
      </c>
      <c r="Q254" s="104">
        <f>VLOOKUP(A254,Analysed!$B$8:$DD$406,78,FALSE)</f>
        <v>1.136595071719171E-2</v>
      </c>
      <c r="R254" s="95">
        <f t="shared" si="72"/>
        <v>0.52343918529574363</v>
      </c>
      <c r="S254" s="132">
        <f>VLOOKUP(A254,Analysed!$B$8:$DD$406,107,FALSE)</f>
        <v>188272</v>
      </c>
      <c r="V254" s="132" t="e">
        <f t="shared" si="76"/>
        <v>#N/A</v>
      </c>
      <c r="W254" s="132" t="e">
        <f>VLOOKUP(U254,Analysed!$B$8:$DD$406,2,FALSE)*1000000</f>
        <v>#N/A</v>
      </c>
      <c r="X254" s="57" t="e">
        <f t="shared" si="77"/>
        <v>#N/A</v>
      </c>
      <c r="Y254" s="132" t="e">
        <f t="shared" si="78"/>
        <v>#N/A</v>
      </c>
      <c r="Z254" s="57" t="e">
        <f t="shared" si="79"/>
        <v>#N/A</v>
      </c>
      <c r="AA254" s="57"/>
      <c r="AB254" s="132" t="e">
        <f t="shared" si="80"/>
        <v>#N/A</v>
      </c>
      <c r="AC254" s="104" t="e">
        <f t="shared" si="81"/>
        <v>#N/A</v>
      </c>
      <c r="AD254" s="132" t="e">
        <f t="shared" si="82"/>
        <v>#N/A</v>
      </c>
      <c r="AE254" s="104" t="e">
        <f t="shared" si="83"/>
        <v>#N/A</v>
      </c>
      <c r="AF254" s="57"/>
      <c r="AG254" s="132" t="e">
        <f t="shared" si="84"/>
        <v>#N/A</v>
      </c>
      <c r="AH254" s="104" t="e">
        <f t="shared" si="85"/>
        <v>#N/A</v>
      </c>
      <c r="AI254" s="132" t="e">
        <f t="shared" si="86"/>
        <v>#N/A</v>
      </c>
      <c r="AJ254" s="104" t="e">
        <f t="shared" si="87"/>
        <v>#N/A</v>
      </c>
      <c r="AL254" s="95" t="e">
        <f t="shared" si="92"/>
        <v>#N/A</v>
      </c>
      <c r="AN254" s="95" t="e">
        <f t="shared" si="93"/>
        <v>#N/A</v>
      </c>
      <c r="AO254" s="95" t="e">
        <f t="shared" si="94"/>
        <v>#N/A</v>
      </c>
      <c r="AQ254" s="95" t="e">
        <f t="shared" si="95"/>
        <v>#N/A</v>
      </c>
    </row>
    <row r="255" spans="1:43" x14ac:dyDescent="0.2">
      <c r="A255" s="15" t="s">
        <v>239</v>
      </c>
      <c r="C255" s="132">
        <f>VLOOKUP(A255,Analysed!$B$8:$DD$406,2,FALSE)*1000000</f>
        <v>6702740.2781760003</v>
      </c>
      <c r="D255" s="133">
        <f t="shared" si="74"/>
        <v>53.345804342133121</v>
      </c>
      <c r="E255" s="132">
        <f>VLOOKUP(A255,Analysed!$B$8:$DD$406,11,FALSE)*1000000</f>
        <v>6453487.104572</v>
      </c>
      <c r="F255" s="133">
        <f t="shared" si="75"/>
        <v>51.362046881915205</v>
      </c>
      <c r="H255" s="132">
        <f>VLOOKUP(A255,Analysed!$B$8:$DD$406,4,FALSE)*1000000</f>
        <v>-443101.58817699994</v>
      </c>
      <c r="I255" s="104">
        <f>VLOOKUP(A255,Analysed!$B$8:$DD$406,5,FALSE)</f>
        <v>-6.610752763608202E-2</v>
      </c>
      <c r="J255" s="132">
        <f>VLOOKUP(A255,Analysed!$B$8:$DD$406,13,FALSE)*1000000</f>
        <v>100841.63829000037</v>
      </c>
      <c r="K255" s="104">
        <f>VLOOKUP(A255,Analysed!$B$8:$DD$406,14,FALSE)</f>
        <v>1.562591458787586E-2</v>
      </c>
      <c r="L255" s="104"/>
      <c r="M255" s="9">
        <f>VLOOKUP(A255,Analysed!$B$8:$DD$406,56,FALSE)*1000000</f>
        <v>-25437.364666999863</v>
      </c>
      <c r="N255" s="104">
        <f>VLOOKUP(A255,Analysed!$B$8:$DD$406,57,FALSE)</f>
        <v>-3.7950694210580494E-3</v>
      </c>
      <c r="O255" s="147">
        <f t="shared" si="71"/>
        <v>-0.20245103080057514</v>
      </c>
      <c r="P255" s="115">
        <f>VLOOKUP(A255,Analysed!$B$8:$DD$406,77,FALSE)*1000000</f>
        <v>125621.41591200059</v>
      </c>
      <c r="Q255" s="104">
        <f>VLOOKUP(A255,Analysed!$B$8:$DD$406,78,FALSE)</f>
        <v>1.8871731050745778E-2</v>
      </c>
      <c r="R255" s="95">
        <f t="shared" si="72"/>
        <v>0.99979638122677494</v>
      </c>
      <c r="S255" s="132">
        <f>VLOOKUP(A255,Analysed!$B$8:$DD$406,107,FALSE)</f>
        <v>125647</v>
      </c>
      <c r="V255" s="132" t="e">
        <f t="shared" si="76"/>
        <v>#N/A</v>
      </c>
      <c r="W255" s="132" t="e">
        <f>VLOOKUP(U255,Analysed!$B$8:$DD$406,2,FALSE)*1000000</f>
        <v>#N/A</v>
      </c>
      <c r="X255" s="57" t="e">
        <f t="shared" si="77"/>
        <v>#N/A</v>
      </c>
      <c r="Y255" s="132" t="e">
        <f t="shared" si="78"/>
        <v>#N/A</v>
      </c>
      <c r="Z255" s="57" t="e">
        <f t="shared" si="79"/>
        <v>#N/A</v>
      </c>
      <c r="AA255" s="57"/>
      <c r="AB255" s="132" t="e">
        <f t="shared" si="80"/>
        <v>#N/A</v>
      </c>
      <c r="AC255" s="104" t="e">
        <f t="shared" si="81"/>
        <v>#N/A</v>
      </c>
      <c r="AD255" s="132" t="e">
        <f t="shared" si="82"/>
        <v>#N/A</v>
      </c>
      <c r="AE255" s="104" t="e">
        <f t="shared" si="83"/>
        <v>#N/A</v>
      </c>
      <c r="AF255" s="57"/>
      <c r="AG255" s="132" t="e">
        <f t="shared" si="84"/>
        <v>#N/A</v>
      </c>
      <c r="AH255" s="104" t="e">
        <f t="shared" si="85"/>
        <v>#N/A</v>
      </c>
      <c r="AI255" s="132" t="e">
        <f t="shared" si="86"/>
        <v>#N/A</v>
      </c>
      <c r="AJ255" s="104" t="e">
        <f t="shared" si="87"/>
        <v>#N/A</v>
      </c>
      <c r="AL255" s="95" t="e">
        <f t="shared" si="92"/>
        <v>#N/A</v>
      </c>
      <c r="AN255" s="95" t="e">
        <f t="shared" si="93"/>
        <v>#N/A</v>
      </c>
      <c r="AO255" s="95" t="e">
        <f t="shared" si="94"/>
        <v>#N/A</v>
      </c>
      <c r="AQ255" s="95" t="e">
        <f t="shared" si="95"/>
        <v>#N/A</v>
      </c>
    </row>
    <row r="256" spans="1:43" x14ac:dyDescent="0.2">
      <c r="A256" s="15" t="s">
        <v>253</v>
      </c>
      <c r="C256" s="132">
        <f>VLOOKUP(A256,Analysed!$B$8:$DD$406,2,FALSE)*1000000</f>
        <v>6870766.812256</v>
      </c>
      <c r="D256" s="133">
        <f t="shared" si="74"/>
        <v>41.049892530924389</v>
      </c>
      <c r="E256" s="132">
        <f>VLOOKUP(A256,Analysed!$B$8:$DD$406,11,FALSE)*1000000</f>
        <v>6046351.4471519999</v>
      </c>
      <c r="F256" s="133">
        <f t="shared" si="75"/>
        <v>36.124363392314308</v>
      </c>
      <c r="H256" s="132">
        <f>VLOOKUP(A256,Analysed!$B$8:$DD$406,4,FALSE)*1000000</f>
        <v>17910.071914000626</v>
      </c>
      <c r="I256" s="104">
        <f>VLOOKUP(A256,Analysed!$B$8:$DD$406,5,FALSE)</f>
        <v>2.6067064133297076E-3</v>
      </c>
      <c r="J256" s="132">
        <f>VLOOKUP(A256,Analysed!$B$8:$DD$406,13,FALSE)*1000000</f>
        <v>121258.65205899977</v>
      </c>
      <c r="K256" s="104">
        <f>VLOOKUP(A256,Analysed!$B$8:$DD$406,14,FALSE)</f>
        <v>2.0054846814456344E-2</v>
      </c>
      <c r="L256" s="104"/>
      <c r="M256" s="9">
        <f>VLOOKUP(A256,Analysed!$B$8:$DD$406,56,FALSE)*1000000</f>
        <v>231620.77902499956</v>
      </c>
      <c r="N256" s="104">
        <f>VLOOKUP(A256,Analysed!$B$8:$DD$406,57,FALSE)</f>
        <v>3.3711052252833981E-2</v>
      </c>
      <c r="O256" s="147">
        <f t="shared" si="71"/>
        <v>1.3838350720832111</v>
      </c>
      <c r="P256" s="115">
        <f>VLOOKUP(A256,Analysed!$B$8:$DD$406,77,FALSE)*1000000</f>
        <v>173208.19011600097</v>
      </c>
      <c r="Q256" s="104">
        <f>VLOOKUP(A256,Analysed!$B$8:$DD$406,78,FALSE)</f>
        <v>2.7868637060236401E-2</v>
      </c>
      <c r="R256" s="95">
        <f t="shared" si="72"/>
        <v>1.0348448410524864</v>
      </c>
      <c r="S256" s="132">
        <f>VLOOKUP(A256,Analysed!$B$8:$DD$406,107,FALSE)</f>
        <v>167376</v>
      </c>
      <c r="V256" s="132" t="e">
        <f t="shared" si="76"/>
        <v>#N/A</v>
      </c>
      <c r="W256" s="132" t="e">
        <f>VLOOKUP(U256,Analysed!$B$8:$DD$406,2,FALSE)*1000000</f>
        <v>#N/A</v>
      </c>
      <c r="X256" s="57" t="e">
        <f t="shared" si="77"/>
        <v>#N/A</v>
      </c>
      <c r="Y256" s="132" t="e">
        <f t="shared" si="78"/>
        <v>#N/A</v>
      </c>
      <c r="Z256" s="57" t="e">
        <f t="shared" si="79"/>
        <v>#N/A</v>
      </c>
      <c r="AA256" s="57"/>
      <c r="AB256" s="132" t="e">
        <f t="shared" si="80"/>
        <v>#N/A</v>
      </c>
      <c r="AC256" s="104" t="e">
        <f t="shared" si="81"/>
        <v>#N/A</v>
      </c>
      <c r="AD256" s="132" t="e">
        <f t="shared" si="82"/>
        <v>#N/A</v>
      </c>
      <c r="AE256" s="104" t="e">
        <f t="shared" si="83"/>
        <v>#N/A</v>
      </c>
      <c r="AF256" s="57"/>
      <c r="AG256" s="132" t="e">
        <f t="shared" si="84"/>
        <v>#N/A</v>
      </c>
      <c r="AH256" s="104" t="e">
        <f t="shared" si="85"/>
        <v>#N/A</v>
      </c>
      <c r="AI256" s="132" t="e">
        <f t="shared" si="86"/>
        <v>#N/A</v>
      </c>
      <c r="AJ256" s="104" t="e">
        <f t="shared" si="87"/>
        <v>#N/A</v>
      </c>
      <c r="AL256" s="95" t="e">
        <f t="shared" si="92"/>
        <v>#N/A</v>
      </c>
      <c r="AN256" s="95" t="e">
        <f t="shared" si="93"/>
        <v>#N/A</v>
      </c>
      <c r="AO256" s="95" t="e">
        <f t="shared" si="94"/>
        <v>#N/A</v>
      </c>
      <c r="AQ256" s="95" t="e">
        <f t="shared" si="95"/>
        <v>#N/A</v>
      </c>
    </row>
    <row r="257" spans="1:43" x14ac:dyDescent="0.2">
      <c r="A257" s="15" t="s">
        <v>255</v>
      </c>
      <c r="C257" s="132">
        <f>VLOOKUP(A257,Analysed!$B$8:$DD$406,2,FALSE)*1000000</f>
        <v>5384267.640435</v>
      </c>
      <c r="D257" s="133">
        <f t="shared" si="74"/>
        <v>43.578254370032539</v>
      </c>
      <c r="E257" s="132">
        <f>VLOOKUP(A257,Analysed!$B$8:$DD$406,11,FALSE)*1000000</f>
        <v>5156150.7968899999</v>
      </c>
      <c r="F257" s="133">
        <f t="shared" si="75"/>
        <v>41.731961708159993</v>
      </c>
      <c r="H257" s="132">
        <f>VLOOKUP(A257,Analysed!$B$8:$DD$406,4,FALSE)*1000000</f>
        <v>-537791.00578599959</v>
      </c>
      <c r="I257" s="104">
        <f>VLOOKUP(A257,Analysed!$B$8:$DD$406,5,FALSE)</f>
        <v>-9.9881922983782248E-2</v>
      </c>
      <c r="J257" s="132">
        <f>VLOOKUP(A257,Analysed!$B$8:$DD$406,13,FALSE)*1000000</f>
        <v>69019.841474000641</v>
      </c>
      <c r="K257" s="104">
        <f>VLOOKUP(A257,Analysed!$B$8:$DD$406,14,FALSE)</f>
        <v>1.3385923762282296E-2</v>
      </c>
      <c r="L257" s="104"/>
      <c r="M257" s="9">
        <f>VLOOKUP(A257,Analysed!$B$8:$DD$406,56,FALSE)*1000000</f>
        <v>-579692.97733299993</v>
      </c>
      <c r="N257" s="104">
        <f>VLOOKUP(A257,Analysed!$B$8:$DD$406,57,FALSE)</f>
        <v>-0.10766422028867904</v>
      </c>
      <c r="O257" s="147">
        <f t="shared" si="71"/>
        <v>-4.6918187782912728</v>
      </c>
      <c r="P257" s="115">
        <f>VLOOKUP(A257,Analysed!$B$8:$DD$406,77,FALSE)*1000000</f>
        <v>63233.384510000156</v>
      </c>
      <c r="Q257" s="104">
        <f>VLOOKUP(A257,Analysed!$B$8:$DD$406,78,FALSE)</f>
        <v>1.1918223639096873E-2</v>
      </c>
      <c r="R257" s="95">
        <f t="shared" si="72"/>
        <v>0.51178743310617347</v>
      </c>
      <c r="S257" s="132">
        <f>VLOOKUP(A257,Analysed!$B$8:$DD$406,107,FALSE)</f>
        <v>123554</v>
      </c>
      <c r="V257" s="132" t="e">
        <f t="shared" si="76"/>
        <v>#N/A</v>
      </c>
      <c r="W257" s="132" t="e">
        <f>VLOOKUP(U257,Analysed!$B$8:$DD$406,2,FALSE)*1000000</f>
        <v>#N/A</v>
      </c>
      <c r="X257" s="57" t="e">
        <f t="shared" si="77"/>
        <v>#N/A</v>
      </c>
      <c r="Y257" s="132" t="e">
        <f t="shared" si="78"/>
        <v>#N/A</v>
      </c>
      <c r="Z257" s="57" t="e">
        <f t="shared" si="79"/>
        <v>#N/A</v>
      </c>
      <c r="AA257" s="57"/>
      <c r="AB257" s="132" t="e">
        <f t="shared" si="80"/>
        <v>#N/A</v>
      </c>
      <c r="AC257" s="104" t="e">
        <f t="shared" si="81"/>
        <v>#N/A</v>
      </c>
      <c r="AD257" s="132" t="e">
        <f t="shared" si="82"/>
        <v>#N/A</v>
      </c>
      <c r="AE257" s="104" t="e">
        <f t="shared" si="83"/>
        <v>#N/A</v>
      </c>
      <c r="AF257" s="57"/>
      <c r="AG257" s="132" t="e">
        <f t="shared" si="84"/>
        <v>#N/A</v>
      </c>
      <c r="AH257" s="104" t="e">
        <f t="shared" si="85"/>
        <v>#N/A</v>
      </c>
      <c r="AI257" s="132" t="e">
        <f t="shared" si="86"/>
        <v>#N/A</v>
      </c>
      <c r="AJ257" s="104" t="e">
        <f t="shared" si="87"/>
        <v>#N/A</v>
      </c>
      <c r="AL257" s="95" t="e">
        <f t="shared" si="92"/>
        <v>#N/A</v>
      </c>
      <c r="AN257" s="95" t="e">
        <f t="shared" si="93"/>
        <v>#N/A</v>
      </c>
      <c r="AO257" s="95" t="e">
        <f t="shared" si="94"/>
        <v>#N/A</v>
      </c>
      <c r="AQ257" s="95" t="e">
        <f t="shared" si="95"/>
        <v>#N/A</v>
      </c>
    </row>
    <row r="258" spans="1:43" x14ac:dyDescent="0.2">
      <c r="A258" s="15" t="s">
        <v>258</v>
      </c>
      <c r="C258" s="132">
        <f>VLOOKUP(A258,Analysed!$B$8:$DD$406,2,FALSE)*1000000</f>
        <v>2922695.8883179999</v>
      </c>
      <c r="D258" s="133">
        <f t="shared" si="74"/>
        <v>30.854535638089203</v>
      </c>
      <c r="E258" s="132">
        <f>VLOOKUP(A258,Analysed!$B$8:$DD$406,11,FALSE)*1000000</f>
        <v>2615084.455515</v>
      </c>
      <c r="F258" s="133">
        <f t="shared" si="75"/>
        <v>27.60712014267617</v>
      </c>
      <c r="H258" s="132">
        <f>VLOOKUP(A258,Analysed!$B$8:$DD$406,4,FALSE)*1000000</f>
        <v>-250353.57131099989</v>
      </c>
      <c r="I258" s="104">
        <f>VLOOKUP(A258,Analysed!$B$8:$DD$406,5,FALSE)</f>
        <v>-8.5658440315895257E-2</v>
      </c>
      <c r="J258" s="132">
        <f>VLOOKUP(A258,Analysed!$B$8:$DD$406,13,FALSE)*1000000</f>
        <v>-7953.2505279997777</v>
      </c>
      <c r="K258" s="104">
        <f>VLOOKUP(A258,Analysed!$B$8:$DD$406,14,FALSE)</f>
        <v>-3.0412977719427078E-3</v>
      </c>
      <c r="L258" s="104"/>
      <c r="M258" s="9">
        <f>VLOOKUP(A258,Analysed!$B$8:$DD$406,56,FALSE)*1000000</f>
        <v>-114829.36722000003</v>
      </c>
      <c r="N258" s="104">
        <f>VLOOKUP(A258,Analysed!$B$8:$DD$406,57,FALSE)</f>
        <v>-3.9288852349973327E-2</v>
      </c>
      <c r="O258" s="147">
        <f t="shared" si="71"/>
        <v>-1.2122392950118768</v>
      </c>
      <c r="P258" s="115">
        <f>VLOOKUP(A258,Analysed!$B$8:$DD$406,77,FALSE)*1000000</f>
        <v>23625.841490000355</v>
      </c>
      <c r="Q258" s="104">
        <f>VLOOKUP(A258,Analysed!$B$8:$DD$406,78,FALSE)</f>
        <v>8.5625462640650345E-3</v>
      </c>
      <c r="R258" s="95">
        <f t="shared" si="72"/>
        <v>0.24941505927685781</v>
      </c>
      <c r="S258" s="132">
        <f>VLOOKUP(A258,Analysed!$B$8:$DD$406,107,FALSE)</f>
        <v>94725</v>
      </c>
      <c r="V258" s="132" t="e">
        <f t="shared" si="76"/>
        <v>#N/A</v>
      </c>
      <c r="W258" s="132" t="e">
        <f>VLOOKUP(U258,Analysed!$B$8:$DD$406,2,FALSE)*1000000</f>
        <v>#N/A</v>
      </c>
      <c r="X258" s="57" t="e">
        <f t="shared" si="77"/>
        <v>#N/A</v>
      </c>
      <c r="Y258" s="132" t="e">
        <f t="shared" si="78"/>
        <v>#N/A</v>
      </c>
      <c r="Z258" s="57" t="e">
        <f t="shared" si="79"/>
        <v>#N/A</v>
      </c>
      <c r="AA258" s="57"/>
      <c r="AB258" s="132" t="e">
        <f t="shared" si="80"/>
        <v>#N/A</v>
      </c>
      <c r="AC258" s="104" t="e">
        <f t="shared" si="81"/>
        <v>#N/A</v>
      </c>
      <c r="AD258" s="132" t="e">
        <f t="shared" si="82"/>
        <v>#N/A</v>
      </c>
      <c r="AE258" s="104" t="e">
        <f t="shared" si="83"/>
        <v>#N/A</v>
      </c>
      <c r="AF258" s="57"/>
      <c r="AG258" s="132" t="e">
        <f t="shared" si="84"/>
        <v>#N/A</v>
      </c>
      <c r="AH258" s="104" t="e">
        <f t="shared" si="85"/>
        <v>#N/A</v>
      </c>
      <c r="AI258" s="132" t="e">
        <f t="shared" si="86"/>
        <v>#N/A</v>
      </c>
      <c r="AJ258" s="104" t="e">
        <f t="shared" si="87"/>
        <v>#N/A</v>
      </c>
      <c r="AL258" s="95" t="e">
        <f t="shared" si="92"/>
        <v>#N/A</v>
      </c>
      <c r="AN258" s="95" t="e">
        <f t="shared" si="93"/>
        <v>#N/A</v>
      </c>
      <c r="AO258" s="95" t="e">
        <f t="shared" si="94"/>
        <v>#N/A</v>
      </c>
      <c r="AQ258" s="95" t="e">
        <f t="shared" si="95"/>
        <v>#N/A</v>
      </c>
    </row>
    <row r="259" spans="1:43" x14ac:dyDescent="0.2">
      <c r="A259" s="15" t="s">
        <v>260</v>
      </c>
      <c r="C259" s="132">
        <f>VLOOKUP(A259,Analysed!$B$8:$DD$406,2,FALSE)*1000000</f>
        <v>8049097.7380959997</v>
      </c>
      <c r="D259" s="133">
        <f t="shared" si="74"/>
        <v>44.70355023796062</v>
      </c>
      <c r="E259" s="132">
        <f>VLOOKUP(A259,Analysed!$B$8:$DD$406,11,FALSE)*1000000</f>
        <v>7780448.880504</v>
      </c>
      <c r="F259" s="133">
        <f t="shared" si="75"/>
        <v>43.211512485096222</v>
      </c>
      <c r="H259" s="132">
        <f>VLOOKUP(A259,Analysed!$B$8:$DD$406,4,FALSE)*1000000</f>
        <v>-159814.64139900048</v>
      </c>
      <c r="I259" s="104">
        <f>VLOOKUP(A259,Analysed!$B$8:$DD$406,5,FALSE)</f>
        <v>-1.9854975874203307E-2</v>
      </c>
      <c r="J259" s="132">
        <f>VLOOKUP(A259,Analysed!$B$8:$DD$406,13,FALSE)*1000000</f>
        <v>132443.90413399998</v>
      </c>
      <c r="K259" s="104">
        <f>VLOOKUP(A259,Analysed!$B$8:$DD$406,14,FALSE)</f>
        <v>1.7022655912035316E-2</v>
      </c>
      <c r="L259" s="104"/>
      <c r="M259" s="9">
        <f>VLOOKUP(A259,Analysed!$B$8:$DD$406,56,FALSE)*1000000</f>
        <v>162964.06593099987</v>
      </c>
      <c r="N259" s="104">
        <f>VLOOKUP(A259,Analysed!$B$8:$DD$406,57,FALSE)</f>
        <v>2.0246252590485844E-2</v>
      </c>
      <c r="O259" s="147">
        <f t="shared" si="71"/>
        <v>0.90507936980922421</v>
      </c>
      <c r="P259" s="115">
        <f>VLOOKUP(A259,Analysed!$B$8:$DD$406,77,FALSE)*1000000</f>
        <v>199505.40585199939</v>
      </c>
      <c r="Q259" s="104">
        <f>VLOOKUP(A259,Analysed!$B$8:$DD$406,78,FALSE)</f>
        <v>2.4737505456738973E-2</v>
      </c>
      <c r="R259" s="95">
        <f t="shared" si="72"/>
        <v>1.1080248027102795</v>
      </c>
      <c r="S259" s="132">
        <f>VLOOKUP(A259,Analysed!$B$8:$DD$406,107,FALSE)</f>
        <v>180055</v>
      </c>
      <c r="T259" t="s">
        <v>136</v>
      </c>
      <c r="U259" t="s">
        <v>161</v>
      </c>
      <c r="V259" s="132">
        <f t="shared" si="76"/>
        <v>1316305</v>
      </c>
      <c r="W259" s="132">
        <f>VLOOKUP(U259,Analysed!$B$8:$DD$406,2,FALSE)*1000000</f>
        <v>160888911.73159599</v>
      </c>
      <c r="X259" s="57">
        <f t="shared" si="77"/>
        <v>122.2276841093789</v>
      </c>
      <c r="Y259" s="132">
        <f t="shared" si="78"/>
        <v>164092424.65153199</v>
      </c>
      <c r="Z259" s="57">
        <f t="shared" si="79"/>
        <v>124.66140039848818</v>
      </c>
      <c r="AA259" s="57"/>
      <c r="AB259" s="132">
        <f t="shared" si="80"/>
        <v>-1864731.1849910012</v>
      </c>
      <c r="AC259" s="104">
        <f t="shared" si="81"/>
        <v>-1.1590178371657156E-2</v>
      </c>
      <c r="AD259" s="132">
        <f t="shared" si="82"/>
        <v>-549416.60039600043</v>
      </c>
      <c r="AE259" s="104">
        <f t="shared" si="83"/>
        <v>-3.3482142857157848E-3</v>
      </c>
      <c r="AF259" s="57"/>
      <c r="AG259" s="132">
        <f t="shared" si="84"/>
        <v>3877365.7186210356</v>
      </c>
      <c r="AH259" s="104">
        <f t="shared" si="85"/>
        <v>2.4099645381960674E-2</v>
      </c>
      <c r="AI259" s="132">
        <f t="shared" si="86"/>
        <v>-207030.79366799671</v>
      </c>
      <c r="AJ259" s="104">
        <f t="shared" si="87"/>
        <v>-1.1679953293172892E-3</v>
      </c>
      <c r="AL259" s="95">
        <f t="shared" si="92"/>
        <v>167.87291288358441</v>
      </c>
      <c r="AN259" s="95">
        <f t="shared" si="93"/>
        <v>124.50411861830199</v>
      </c>
      <c r="AO259" s="95">
        <f t="shared" si="94"/>
        <v>168.82365590610848</v>
      </c>
      <c r="AQ259" s="95">
        <f t="shared" si="95"/>
        <v>170.78195756004311</v>
      </c>
    </row>
    <row r="260" spans="1:43" x14ac:dyDescent="0.2">
      <c r="A260" s="15" t="s">
        <v>276</v>
      </c>
      <c r="C260" s="132">
        <f>VLOOKUP(A260,Analysed!$B$8:$DD$406,2,FALSE)*1000000</f>
        <v>5727676.1021729996</v>
      </c>
      <c r="D260" s="133">
        <f t="shared" si="74"/>
        <v>48.061457215273464</v>
      </c>
      <c r="E260" s="132">
        <f>VLOOKUP(A260,Analysed!$B$8:$DD$406,11,FALSE)*1000000</f>
        <v>5623250.2113399999</v>
      </c>
      <c r="F260" s="133">
        <f t="shared" si="75"/>
        <v>47.185209956366322</v>
      </c>
      <c r="H260" s="132">
        <f>VLOOKUP(A260,Analysed!$B$8:$DD$406,4,FALSE)*1000000</f>
        <v>629788.25955700036</v>
      </c>
      <c r="I260" s="104">
        <f>VLOOKUP(A260,Analysed!$B$8:$DD$406,5,FALSE)</f>
        <v>0.10995528523654953</v>
      </c>
      <c r="J260" s="132">
        <f>VLOOKUP(A260,Analysed!$B$8:$DD$406,13,FALSE)*1000000</f>
        <v>272072.39023699972</v>
      </c>
      <c r="K260" s="104">
        <f>VLOOKUP(A260,Analysed!$B$8:$DD$406,14,FALSE)</f>
        <v>4.8383475750079744E-2</v>
      </c>
      <c r="L260" s="104"/>
      <c r="M260" s="9">
        <f>VLOOKUP(A260,Analysed!$B$8:$DD$406,56,FALSE)*1000000</f>
        <v>713206.96594500088</v>
      </c>
      <c r="N260" s="104">
        <f>VLOOKUP(A260,Analysed!$B$8:$DD$406,57,FALSE)</f>
        <v>0.12451943043260079</v>
      </c>
      <c r="O260" s="147">
        <f t="shared" si="71"/>
        <v>5.9845852782066631</v>
      </c>
      <c r="P260" s="115">
        <f>VLOOKUP(A260,Analysed!$B$8:$DD$406,77,FALSE)*1000000</f>
        <v>290547.45507100056</v>
      </c>
      <c r="Q260" s="104">
        <f>VLOOKUP(A260,Analysed!$B$8:$DD$406,78,FALSE)</f>
        <v>5.0244088369574058E-2</v>
      </c>
      <c r="R260" s="95">
        <f t="shared" si="72"/>
        <v>2.4380104307231489</v>
      </c>
      <c r="S260" s="132">
        <f>VLOOKUP(A260,Analysed!$B$8:$DD$406,107,FALSE)</f>
        <v>119174</v>
      </c>
      <c r="T260" t="s">
        <v>120</v>
      </c>
      <c r="U260" t="s">
        <v>163</v>
      </c>
      <c r="V260" s="132">
        <f t="shared" si="76"/>
        <v>1449352</v>
      </c>
      <c r="W260" s="132">
        <f>VLOOKUP(U260,Analysed!$B$8:$DD$406,2,FALSE)*1000000</f>
        <v>311035157.76708502</v>
      </c>
      <c r="X260" s="57">
        <f t="shared" si="77"/>
        <v>214.60291065737309</v>
      </c>
      <c r="Y260" s="132">
        <f t="shared" si="78"/>
        <v>288976986.755624</v>
      </c>
      <c r="Z260" s="57">
        <f t="shared" si="79"/>
        <v>199.38357745780459</v>
      </c>
      <c r="AA260" s="57"/>
      <c r="AB260" s="132">
        <f t="shared" si="80"/>
        <v>-1338523.4417810352</v>
      </c>
      <c r="AC260" s="104">
        <f t="shared" si="81"/>
        <v>-4.3034474025067373E-3</v>
      </c>
      <c r="AD260" s="132">
        <f t="shared" si="82"/>
        <v>-1341704.5507590615</v>
      </c>
      <c r="AE260" s="104">
        <f t="shared" si="83"/>
        <v>-4.6429460207974482E-3</v>
      </c>
      <c r="AF260" s="57"/>
      <c r="AG260" s="132">
        <f t="shared" si="84"/>
        <v>5010333.9380089547</v>
      </c>
      <c r="AH260" s="104">
        <f t="shared" si="85"/>
        <v>1.610857748036601E-2</v>
      </c>
      <c r="AI260" s="132">
        <f t="shared" si="86"/>
        <v>643325.29124698113</v>
      </c>
      <c r="AJ260" s="104">
        <f t="shared" si="87"/>
        <v>2.1200615104267802E-3</v>
      </c>
      <c r="AL260" s="95">
        <f t="shared" si="92"/>
        <v>246.56878741417091</v>
      </c>
      <c r="AN260" s="95">
        <f t="shared" si="93"/>
        <v>199.82744843686766</v>
      </c>
      <c r="AO260" s="95">
        <f t="shared" si="94"/>
        <v>249.45066882395713</v>
      </c>
      <c r="AQ260" s="95">
        <f t="shared" si="95"/>
        <v>272.10590076468958</v>
      </c>
    </row>
    <row r="261" spans="1:43" x14ac:dyDescent="0.2">
      <c r="A261" s="15" t="s">
        <v>281</v>
      </c>
      <c r="C261" s="132">
        <f>VLOOKUP(A261,Analysed!$B$8:$DD$406,2,FALSE)*1000000</f>
        <v>6278043.1947539998</v>
      </c>
      <c r="D261" s="133">
        <f t="shared" si="74"/>
        <v>41.345076853067269</v>
      </c>
      <c r="E261" s="132">
        <f>VLOOKUP(A261,Analysed!$B$8:$DD$406,11,FALSE)*1000000</f>
        <v>5703074.0911579989</v>
      </c>
      <c r="F261" s="133">
        <f t="shared" si="75"/>
        <v>37.558524094688657</v>
      </c>
      <c r="H261" s="132">
        <f>VLOOKUP(A261,Analysed!$B$8:$DD$406,4,FALSE)*1000000</f>
        <v>-279349.64807699993</v>
      </c>
      <c r="I261" s="104">
        <f>VLOOKUP(A261,Analysed!$B$8:$DD$406,5,FALSE)</f>
        <v>-4.4496292779639915E-2</v>
      </c>
      <c r="J261" s="132">
        <f>VLOOKUP(A261,Analysed!$B$8:$DD$406,13,FALSE)*1000000</f>
        <v>48782.666732000376</v>
      </c>
      <c r="K261" s="104">
        <f>VLOOKUP(A261,Analysed!$B$8:$DD$406,14,FALSE)</f>
        <v>8.5537494257058033E-3</v>
      </c>
      <c r="L261" s="104"/>
      <c r="M261" s="9">
        <f>VLOOKUP(A261,Analysed!$B$8:$DD$406,56,FALSE)*1000000</f>
        <v>-48108.797858000151</v>
      </c>
      <c r="N261" s="104">
        <f>VLOOKUP(A261,Analysed!$B$8:$DD$406,57,FALSE)</f>
        <v>-7.6630243478095815E-3</v>
      </c>
      <c r="O261" s="147">
        <f t="shared" si="71"/>
        <v>-0.31682833058711285</v>
      </c>
      <c r="P261" s="115">
        <f>VLOOKUP(A261,Analysed!$B$8:$DD$406,77,FALSE)*1000000</f>
        <v>102384.92035299985</v>
      </c>
      <c r="Q261" s="104">
        <f>VLOOKUP(A261,Analysed!$B$8:$DD$406,78,FALSE)</f>
        <v>1.6955794305084895E-2</v>
      </c>
      <c r="R261" s="95">
        <f t="shared" si="72"/>
        <v>0.67427258291678915</v>
      </c>
      <c r="S261" s="132">
        <f>VLOOKUP(A261,Analysed!$B$8:$DD$406,107,FALSE)</f>
        <v>151845</v>
      </c>
      <c r="V261" s="132" t="e">
        <f t="shared" si="76"/>
        <v>#N/A</v>
      </c>
      <c r="W261" s="132" t="e">
        <f>VLOOKUP(U261,Analysed!$B$8:$DD$406,2,FALSE)*1000000</f>
        <v>#N/A</v>
      </c>
      <c r="X261" s="57" t="e">
        <f t="shared" si="77"/>
        <v>#N/A</v>
      </c>
      <c r="Y261" s="132" t="e">
        <f t="shared" si="78"/>
        <v>#N/A</v>
      </c>
      <c r="Z261" s="57" t="e">
        <f t="shared" si="79"/>
        <v>#N/A</v>
      </c>
      <c r="AA261" s="57"/>
      <c r="AB261" s="132" t="e">
        <f t="shared" si="80"/>
        <v>#N/A</v>
      </c>
      <c r="AC261" s="104" t="e">
        <f t="shared" si="81"/>
        <v>#N/A</v>
      </c>
      <c r="AD261" s="132" t="e">
        <f t="shared" si="82"/>
        <v>#N/A</v>
      </c>
      <c r="AE261" s="104" t="e">
        <f t="shared" si="83"/>
        <v>#N/A</v>
      </c>
      <c r="AF261" s="57"/>
      <c r="AG261" s="132" t="e">
        <f t="shared" si="84"/>
        <v>#N/A</v>
      </c>
      <c r="AH261" s="104" t="e">
        <f t="shared" si="85"/>
        <v>#N/A</v>
      </c>
      <c r="AI261" s="132" t="e">
        <f t="shared" si="86"/>
        <v>#N/A</v>
      </c>
      <c r="AJ261" s="104" t="e">
        <f t="shared" si="87"/>
        <v>#N/A</v>
      </c>
      <c r="AL261" s="95" t="e">
        <f t="shared" si="92"/>
        <v>#N/A</v>
      </c>
      <c r="AN261" s="95" t="e">
        <f t="shared" si="93"/>
        <v>#N/A</v>
      </c>
      <c r="AO261" s="95" t="e">
        <f t="shared" si="94"/>
        <v>#N/A</v>
      </c>
      <c r="AQ261" s="95" t="e">
        <f t="shared" si="95"/>
        <v>#N/A</v>
      </c>
    </row>
    <row r="262" spans="1:43" x14ac:dyDescent="0.2">
      <c r="A262" s="15" t="s">
        <v>283</v>
      </c>
      <c r="C262" s="132">
        <f>VLOOKUP(A262,Analysed!$B$8:$DD$406,2,FALSE)*1000000</f>
        <v>6608084.703253</v>
      </c>
      <c r="D262" s="133">
        <f t="shared" si="74"/>
        <v>64.239111700088458</v>
      </c>
      <c r="E262" s="132">
        <f>VLOOKUP(A262,Analysed!$B$8:$DD$406,11,FALSE)*1000000</f>
        <v>6479982.7048319997</v>
      </c>
      <c r="F262" s="133">
        <f t="shared" si="75"/>
        <v>62.993794947184227</v>
      </c>
      <c r="H262" s="132">
        <f>VLOOKUP(A262,Analysed!$B$8:$DD$406,4,FALSE)*1000000</f>
        <v>-104612.92190999938</v>
      </c>
      <c r="I262" s="104">
        <f>VLOOKUP(A262,Analysed!$B$8:$DD$406,5,FALSE)</f>
        <v>-1.5831050388700522E-2</v>
      </c>
      <c r="J262" s="132">
        <f>VLOOKUP(A262,Analysed!$B$8:$DD$406,13,FALSE)*1000000</f>
        <v>142934.49517900037</v>
      </c>
      <c r="K262" s="104">
        <f>VLOOKUP(A262,Analysed!$B$8:$DD$406,14,FALSE)</f>
        <v>2.2057851338463733E-2</v>
      </c>
      <c r="L262" s="104"/>
      <c r="M262" s="9">
        <f>VLOOKUP(A262,Analysed!$B$8:$DD$406,56,FALSE)*1000000</f>
        <v>6305.9694870002404</v>
      </c>
      <c r="N262" s="104">
        <f>VLOOKUP(A262,Analysed!$B$8:$DD$406,57,FALSE)</f>
        <v>9.5428097098936471E-4</v>
      </c>
      <c r="O262" s="147">
        <f t="shared" ref="O262:O325" si="96">M262/S262</f>
        <v>6.1302161888654672E-2</v>
      </c>
      <c r="P262" s="115">
        <f>VLOOKUP(A262,Analysed!$B$8:$DD$406,77,FALSE)*1000000</f>
        <v>135518.01455199986</v>
      </c>
      <c r="Q262" s="104">
        <f>VLOOKUP(A262,Analysed!$B$8:$DD$406,78,FALSE)</f>
        <v>2.0154609244574156E-2</v>
      </c>
      <c r="R262" s="95">
        <f t="shared" ref="R262:R325" si="97">(P262)/S262</f>
        <v>1.3174100007971445</v>
      </c>
      <c r="S262" s="132">
        <f>VLOOKUP(A262,Analysed!$B$8:$DD$406,107,FALSE)</f>
        <v>102867</v>
      </c>
      <c r="T262" t="s">
        <v>120</v>
      </c>
      <c r="U262" t="s">
        <v>163</v>
      </c>
      <c r="V262" s="132">
        <f t="shared" si="76"/>
        <v>1449352</v>
      </c>
      <c r="W262" s="132">
        <f>VLOOKUP(U262,Analysed!$B$8:$DD$406,2,FALSE)*1000000</f>
        <v>311035157.76708502</v>
      </c>
      <c r="X262" s="57">
        <f t="shared" si="77"/>
        <v>214.60291065737309</v>
      </c>
      <c r="Y262" s="132">
        <f t="shared" si="78"/>
        <v>288976986.755624</v>
      </c>
      <c r="Z262" s="57">
        <f t="shared" si="79"/>
        <v>199.38357745780459</v>
      </c>
      <c r="AA262" s="57"/>
      <c r="AB262" s="132">
        <f t="shared" si="80"/>
        <v>-1338523.4417810352</v>
      </c>
      <c r="AC262" s="104">
        <f t="shared" si="81"/>
        <v>-4.3034474025067373E-3</v>
      </c>
      <c r="AD262" s="132">
        <f t="shared" si="82"/>
        <v>-1341704.5507590615</v>
      </c>
      <c r="AE262" s="104">
        <f t="shared" si="83"/>
        <v>-4.6429460207974482E-3</v>
      </c>
      <c r="AF262" s="57"/>
      <c r="AG262" s="132">
        <f t="shared" si="84"/>
        <v>5010333.9380089547</v>
      </c>
      <c r="AH262" s="104">
        <f t="shared" si="85"/>
        <v>1.610857748036601E-2</v>
      </c>
      <c r="AI262" s="132">
        <f t="shared" si="86"/>
        <v>643325.29124698113</v>
      </c>
      <c r="AJ262" s="104">
        <f t="shared" si="87"/>
        <v>2.1200615104267802E-3</v>
      </c>
      <c r="AL262" s="95">
        <f t="shared" si="92"/>
        <v>262.37737240498882</v>
      </c>
      <c r="AN262" s="95">
        <f t="shared" si="93"/>
        <v>199.82744843686766</v>
      </c>
      <c r="AO262" s="95">
        <f t="shared" si="94"/>
        <v>264.13865338484902</v>
      </c>
      <c r="AQ262" s="95">
        <f t="shared" si="95"/>
        <v>282.36027213318658</v>
      </c>
    </row>
    <row r="263" spans="1:43" x14ac:dyDescent="0.2">
      <c r="A263" s="15" t="s">
        <v>284</v>
      </c>
      <c r="C263" s="132">
        <f>VLOOKUP(A263,Analysed!$B$8:$DD$406,2,FALSE)*1000000</f>
        <v>8162559.6671390003</v>
      </c>
      <c r="D263" s="133">
        <f t="shared" si="74"/>
        <v>60.299479689577225</v>
      </c>
      <c r="E263" s="132">
        <f>VLOOKUP(A263,Analysed!$B$8:$DD$406,11,FALSE)*1000000</f>
        <v>8408505.8203989994</v>
      </c>
      <c r="F263" s="133">
        <f t="shared" si="75"/>
        <v>62.116363813920671</v>
      </c>
      <c r="H263" s="132">
        <f>VLOOKUP(A263,Analysed!$B$8:$DD$406,4,FALSE)*1000000</f>
        <v>-6182.9377980000545</v>
      </c>
      <c r="I263" s="104">
        <f>VLOOKUP(A263,Analysed!$B$8:$DD$406,5,FALSE)</f>
        <v>-7.5747535701226813E-4</v>
      </c>
      <c r="J263" s="132">
        <f>VLOOKUP(A263,Analysed!$B$8:$DD$406,13,FALSE)*1000000</f>
        <v>239422.14750499956</v>
      </c>
      <c r="K263" s="104">
        <f>VLOOKUP(A263,Analysed!$B$8:$DD$406,14,FALSE)</f>
        <v>2.8473804100148499E-2</v>
      </c>
      <c r="L263" s="104"/>
      <c r="M263" s="9">
        <f>VLOOKUP(A263,Analysed!$B$8:$DD$406,56,FALSE)*1000000</f>
        <v>-64855.646664000233</v>
      </c>
      <c r="N263" s="104">
        <f>VLOOKUP(A263,Analysed!$B$8:$DD$406,57,FALSE)</f>
        <v>-7.9455035318268391E-3</v>
      </c>
      <c r="O263" s="147">
        <f t="shared" si="96"/>
        <v>-0.47910972884085656</v>
      </c>
      <c r="P263" s="115">
        <f>VLOOKUP(A263,Analysed!$B$8:$DD$406,77,FALSE)*1000000</f>
        <v>229845.26160499995</v>
      </c>
      <c r="Q263" s="104">
        <f>VLOOKUP(A263,Analysed!$B$8:$DD$406,78,FALSE)</f>
        <v>2.6725236631627521E-2</v>
      </c>
      <c r="R263" s="95">
        <f t="shared" si="97"/>
        <v>1.6979416076665654</v>
      </c>
      <c r="S263" s="132">
        <f>VLOOKUP(A263,Analysed!$B$8:$DD$406,107,FALSE)</f>
        <v>135367</v>
      </c>
      <c r="T263" t="s">
        <v>120</v>
      </c>
      <c r="U263" t="s">
        <v>163</v>
      </c>
      <c r="V263" s="132">
        <f t="shared" si="76"/>
        <v>1449352</v>
      </c>
      <c r="W263" s="132">
        <f>VLOOKUP(U263,Analysed!$B$8:$DD$406,2,FALSE)*1000000</f>
        <v>311035157.76708502</v>
      </c>
      <c r="X263" s="57">
        <f t="shared" si="77"/>
        <v>214.60291065737309</v>
      </c>
      <c r="Y263" s="132">
        <f t="shared" si="78"/>
        <v>288976986.755624</v>
      </c>
      <c r="Z263" s="57">
        <f t="shared" si="79"/>
        <v>199.38357745780459</v>
      </c>
      <c r="AA263" s="57"/>
      <c r="AB263" s="132">
        <f t="shared" si="80"/>
        <v>-1338523.4417810352</v>
      </c>
      <c r="AC263" s="104">
        <f t="shared" si="81"/>
        <v>-4.3034474025067373E-3</v>
      </c>
      <c r="AD263" s="132">
        <f t="shared" si="82"/>
        <v>-1341704.5507590615</v>
      </c>
      <c r="AE263" s="104">
        <f t="shared" si="83"/>
        <v>-4.6429460207974482E-3</v>
      </c>
      <c r="AF263" s="57"/>
      <c r="AG263" s="132">
        <f t="shared" si="84"/>
        <v>5010333.9380089547</v>
      </c>
      <c r="AH263" s="104">
        <f t="shared" si="85"/>
        <v>1.610857748036601E-2</v>
      </c>
      <c r="AI263" s="132">
        <f t="shared" si="86"/>
        <v>643325.29124698113</v>
      </c>
      <c r="AJ263" s="104">
        <f t="shared" si="87"/>
        <v>2.1200615104267802E-3</v>
      </c>
      <c r="AL263" s="95">
        <f t="shared" si="92"/>
        <v>261.49994127172528</v>
      </c>
      <c r="AN263" s="95">
        <f t="shared" si="93"/>
        <v>199.82744843686766</v>
      </c>
      <c r="AO263" s="95">
        <f t="shared" si="94"/>
        <v>263.64175385845488</v>
      </c>
      <c r="AQ263" s="95">
        <f t="shared" si="95"/>
        <v>277.88022823194581</v>
      </c>
    </row>
    <row r="264" spans="1:43" x14ac:dyDescent="0.2">
      <c r="A264" s="15" t="s">
        <v>287</v>
      </c>
      <c r="C264" s="132">
        <f>VLOOKUP(A264,Analysed!$B$8:$DD$406,2,FALSE)*1000000</f>
        <v>4760738.8679989995</v>
      </c>
      <c r="D264" s="133">
        <f t="shared" si="74"/>
        <v>43.640469960573832</v>
      </c>
      <c r="E264" s="132">
        <f>VLOOKUP(A264,Analysed!$B$8:$DD$406,11,FALSE)*1000000</f>
        <v>4477321.5991009995</v>
      </c>
      <c r="F264" s="133">
        <f t="shared" si="75"/>
        <v>41.042456678898155</v>
      </c>
      <c r="H264" s="132">
        <f>VLOOKUP(A264,Analysed!$B$8:$DD$406,4,FALSE)*1000000</f>
        <v>-141105.74307599943</v>
      </c>
      <c r="I264" s="104">
        <f>VLOOKUP(A264,Analysed!$B$8:$DD$406,5,FALSE)</f>
        <v>-2.9639462904485665E-2</v>
      </c>
      <c r="J264" s="132">
        <f>VLOOKUP(A264,Analysed!$B$8:$DD$406,13,FALSE)*1000000</f>
        <v>58903.296918999535</v>
      </c>
      <c r="K264" s="104">
        <f>VLOOKUP(A264,Analysed!$B$8:$DD$406,14,FALSE)</f>
        <v>1.3155922712995803E-2</v>
      </c>
      <c r="L264" s="104"/>
      <c r="M264" s="9">
        <f>VLOOKUP(A264,Analysed!$B$8:$DD$406,56,FALSE)*1000000</f>
        <v>122366.30462400021</v>
      </c>
      <c r="N264" s="104">
        <f>VLOOKUP(A264,Analysed!$B$8:$DD$406,57,FALSE)</f>
        <v>2.5703217088113964E-2</v>
      </c>
      <c r="O264" s="147">
        <f t="shared" si="96"/>
        <v>1.1217004732239455</v>
      </c>
      <c r="P264" s="115">
        <f>VLOOKUP(A264,Analysed!$B$8:$DD$406,77,FALSE)*1000000</f>
        <v>120527.23210900051</v>
      </c>
      <c r="Q264" s="104">
        <f>VLOOKUP(A264,Analysed!$B$8:$DD$406,78,FALSE)</f>
        <v>2.5967746196572987E-2</v>
      </c>
      <c r="R264" s="95">
        <f t="shared" si="97"/>
        <v>1.1048421680172382</v>
      </c>
      <c r="S264" s="132">
        <f>VLOOKUP(A264,Analysed!$B$8:$DD$406,107,FALSE)</f>
        <v>109090</v>
      </c>
      <c r="T264" t="s">
        <v>120</v>
      </c>
      <c r="U264" t="s">
        <v>163</v>
      </c>
      <c r="V264" s="132">
        <f t="shared" si="76"/>
        <v>1449352</v>
      </c>
      <c r="W264" s="132">
        <f>VLOOKUP(U264,Analysed!$B$8:$DD$406,2,FALSE)*1000000</f>
        <v>311035157.76708502</v>
      </c>
      <c r="X264" s="57">
        <f t="shared" si="77"/>
        <v>214.60291065737309</v>
      </c>
      <c r="Y264" s="132">
        <f t="shared" si="78"/>
        <v>288976986.755624</v>
      </c>
      <c r="Z264" s="57">
        <f t="shared" si="79"/>
        <v>199.38357745780459</v>
      </c>
      <c r="AA264" s="57"/>
      <c r="AB264" s="132">
        <f t="shared" si="80"/>
        <v>-1338523.4417810352</v>
      </c>
      <c r="AC264" s="104">
        <f t="shared" si="81"/>
        <v>-4.3034474025067373E-3</v>
      </c>
      <c r="AD264" s="132">
        <f t="shared" si="82"/>
        <v>-1341704.5507590615</v>
      </c>
      <c r="AE264" s="104">
        <f t="shared" si="83"/>
        <v>-4.6429460207974482E-3</v>
      </c>
      <c r="AF264" s="57"/>
      <c r="AG264" s="132">
        <f t="shared" si="84"/>
        <v>5010333.9380089547</v>
      </c>
      <c r="AH264" s="104">
        <f t="shared" si="85"/>
        <v>1.610857748036601E-2</v>
      </c>
      <c r="AI264" s="132">
        <f t="shared" si="86"/>
        <v>643325.29124698113</v>
      </c>
      <c r="AJ264" s="104">
        <f t="shared" si="87"/>
        <v>2.1200615104267802E-3</v>
      </c>
      <c r="AL264" s="95">
        <f t="shared" si="92"/>
        <v>240.42603413670275</v>
      </c>
      <c r="AN264" s="95">
        <f t="shared" si="93"/>
        <v>199.82744843686766</v>
      </c>
      <c r="AO264" s="95">
        <f t="shared" si="94"/>
        <v>241.97474728378305</v>
      </c>
      <c r="AQ264" s="95">
        <f t="shared" si="95"/>
        <v>262.82202870500726</v>
      </c>
    </row>
    <row r="265" spans="1:43" x14ac:dyDescent="0.2">
      <c r="A265" s="15" t="s">
        <v>290</v>
      </c>
      <c r="C265" s="132">
        <f>VLOOKUP(A265,Analysed!$B$8:$DD$406,2,FALSE)*1000000</f>
        <v>5361213.0961520001</v>
      </c>
      <c r="D265" s="133">
        <f t="shared" si="74"/>
        <v>50.259802157607574</v>
      </c>
      <c r="E265" s="132">
        <f>VLOOKUP(A265,Analysed!$B$8:$DD$406,11,FALSE)*1000000</f>
        <v>5883287.5287340004</v>
      </c>
      <c r="F265" s="133">
        <f t="shared" si="75"/>
        <v>55.154097016349496</v>
      </c>
      <c r="H265" s="132">
        <f>VLOOKUP(A265,Analysed!$B$8:$DD$406,4,FALSE)*1000000</f>
        <v>-60322.646419000317</v>
      </c>
      <c r="I265" s="104">
        <f>VLOOKUP(A265,Analysed!$B$8:$DD$406,5,FALSE)</f>
        <v>-1.1251678554298983E-2</v>
      </c>
      <c r="J265" s="132">
        <f>VLOOKUP(A265,Analysed!$B$8:$DD$406,13,FALSE)*1000000</f>
        <v>167519.57655900007</v>
      </c>
      <c r="K265" s="104">
        <f>VLOOKUP(A265,Analysed!$B$8:$DD$406,14,FALSE)</f>
        <v>2.8473804100315303E-2</v>
      </c>
      <c r="L265" s="104"/>
      <c r="M265" s="9">
        <f>VLOOKUP(A265,Analysed!$B$8:$DD$406,56,FALSE)*1000000</f>
        <v>-253439.82366700057</v>
      </c>
      <c r="N265" s="104">
        <f>VLOOKUP(A265,Analysed!$B$8:$DD$406,57,FALSE)</f>
        <v>-4.7272850215356391E-2</v>
      </c>
      <c r="O265" s="147">
        <f t="shared" si="96"/>
        <v>-2.375924099250029</v>
      </c>
      <c r="P265" s="115">
        <f>VLOOKUP(A265,Analysed!$B$8:$DD$406,77,FALSE)*1000000</f>
        <v>160818.79349599947</v>
      </c>
      <c r="Q265" s="104">
        <f>VLOOKUP(A265,Analysed!$B$8:$DD$406,78,FALSE)</f>
        <v>2.6612583804132672E-2</v>
      </c>
      <c r="R265" s="95">
        <f t="shared" si="97"/>
        <v>1.5076290756163822</v>
      </c>
      <c r="S265" s="132">
        <f>VLOOKUP(A265,Analysed!$B$8:$DD$406,107,FALSE)</f>
        <v>106670</v>
      </c>
      <c r="V265" s="132" t="e">
        <f t="shared" si="76"/>
        <v>#N/A</v>
      </c>
      <c r="W265" s="132" t="e">
        <f>VLOOKUP(U265,Analysed!$B$8:$DD$406,2,FALSE)*1000000</f>
        <v>#N/A</v>
      </c>
      <c r="X265" s="57" t="e">
        <f t="shared" si="77"/>
        <v>#N/A</v>
      </c>
      <c r="Y265" s="132" t="e">
        <f t="shared" si="78"/>
        <v>#N/A</v>
      </c>
      <c r="Z265" s="57" t="e">
        <f t="shared" si="79"/>
        <v>#N/A</v>
      </c>
      <c r="AA265" s="57"/>
      <c r="AB265" s="132" t="e">
        <f t="shared" si="80"/>
        <v>#N/A</v>
      </c>
      <c r="AC265" s="104" t="e">
        <f t="shared" si="81"/>
        <v>#N/A</v>
      </c>
      <c r="AD265" s="132" t="e">
        <f t="shared" si="82"/>
        <v>#N/A</v>
      </c>
      <c r="AE265" s="104" t="e">
        <f t="shared" si="83"/>
        <v>#N/A</v>
      </c>
      <c r="AF265" s="57"/>
      <c r="AG265" s="132" t="e">
        <f t="shared" si="84"/>
        <v>#N/A</v>
      </c>
      <c r="AH265" s="104" t="e">
        <f t="shared" si="85"/>
        <v>#N/A</v>
      </c>
      <c r="AI265" s="132" t="e">
        <f t="shared" si="86"/>
        <v>#N/A</v>
      </c>
      <c r="AJ265" s="104" t="e">
        <f t="shared" si="87"/>
        <v>#N/A</v>
      </c>
      <c r="AL265" s="95" t="e">
        <f t="shared" si="92"/>
        <v>#N/A</v>
      </c>
      <c r="AN265" s="95" t="e">
        <f t="shared" si="93"/>
        <v>#N/A</v>
      </c>
      <c r="AO265" s="95" t="e">
        <f t="shared" si="94"/>
        <v>#N/A</v>
      </c>
      <c r="AQ265" s="95" t="e">
        <f t="shared" si="95"/>
        <v>#N/A</v>
      </c>
    </row>
    <row r="266" spans="1:43" x14ac:dyDescent="0.2">
      <c r="A266" s="15" t="s">
        <v>291</v>
      </c>
      <c r="C266" s="132">
        <f>VLOOKUP(A266,Analysed!$B$8:$DD$406,2,FALSE)*1000000</f>
        <v>3667694.552935</v>
      </c>
      <c r="D266" s="133">
        <f t="shared" si="74"/>
        <v>47.855515362991092</v>
      </c>
      <c r="E266" s="132">
        <f>VLOOKUP(A266,Analysed!$B$8:$DD$406,11,FALSE)*1000000</f>
        <v>3756333.805803</v>
      </c>
      <c r="F266" s="133">
        <f t="shared" si="75"/>
        <v>49.012066724116337</v>
      </c>
      <c r="H266" s="132">
        <f>VLOOKUP(A266,Analysed!$B$8:$DD$406,4,FALSE)*1000000</f>
        <v>-193267.79720700005</v>
      </c>
      <c r="I266" s="104">
        <f>VLOOKUP(A266,Analysed!$B$8:$DD$406,5,FALSE)</f>
        <v>-5.269462721543737E-2</v>
      </c>
      <c r="J266" s="132">
        <f>VLOOKUP(A266,Analysed!$B$8:$DD$406,13,FALSE)*1000000</f>
        <v>108189.33772499983</v>
      </c>
      <c r="K266" s="104">
        <f>VLOOKUP(A266,Analysed!$B$8:$DD$406,14,FALSE)</f>
        <v>2.8801843318041313E-2</v>
      </c>
      <c r="L266" s="104"/>
      <c r="M266" s="9">
        <f>VLOOKUP(A266,Analysed!$B$8:$DD$406,56,FALSE)*1000000</f>
        <v>-95086.595006999894</v>
      </c>
      <c r="N266" s="104">
        <f>VLOOKUP(A266,Analysed!$B$8:$DD$406,57,FALSE)</f>
        <v>-2.592543998270214E-2</v>
      </c>
      <c r="O266" s="147">
        <f t="shared" si="96"/>
        <v>-1.2406752913845056</v>
      </c>
      <c r="P266" s="115">
        <f>VLOOKUP(A266,Analysed!$B$8:$DD$406,77,FALSE)*1000000</f>
        <v>103861.76421600046</v>
      </c>
      <c r="Q266" s="104">
        <f>VLOOKUP(A266,Analysed!$B$8:$DD$406,78,FALSE)</f>
        <v>2.6652989529123417E-2</v>
      </c>
      <c r="R266" s="95">
        <f t="shared" si="97"/>
        <v>1.3551723518221377</v>
      </c>
      <c r="S266" s="132">
        <f>VLOOKUP(A266,Analysed!$B$8:$DD$406,107,FALSE)</f>
        <v>76641</v>
      </c>
      <c r="V266" s="132" t="e">
        <f t="shared" si="76"/>
        <v>#N/A</v>
      </c>
      <c r="W266" s="132" t="e">
        <f>VLOOKUP(U266,Analysed!$B$8:$DD$406,2,FALSE)*1000000</f>
        <v>#N/A</v>
      </c>
      <c r="X266" s="57" t="e">
        <f t="shared" si="77"/>
        <v>#N/A</v>
      </c>
      <c r="Y266" s="132" t="e">
        <f t="shared" si="78"/>
        <v>#N/A</v>
      </c>
      <c r="Z266" s="57" t="e">
        <f t="shared" si="79"/>
        <v>#N/A</v>
      </c>
      <c r="AA266" s="57"/>
      <c r="AB266" s="132" t="e">
        <f t="shared" si="80"/>
        <v>#N/A</v>
      </c>
      <c r="AC266" s="104" t="e">
        <f t="shared" si="81"/>
        <v>#N/A</v>
      </c>
      <c r="AD266" s="132" t="e">
        <f t="shared" si="82"/>
        <v>#N/A</v>
      </c>
      <c r="AE266" s="104" t="e">
        <f t="shared" si="83"/>
        <v>#N/A</v>
      </c>
      <c r="AF266" s="57"/>
      <c r="AG266" s="132" t="e">
        <f t="shared" si="84"/>
        <v>#N/A</v>
      </c>
      <c r="AH266" s="104" t="e">
        <f t="shared" si="85"/>
        <v>#N/A</v>
      </c>
      <c r="AI266" s="132" t="e">
        <f t="shared" si="86"/>
        <v>#N/A</v>
      </c>
      <c r="AJ266" s="104" t="e">
        <f t="shared" si="87"/>
        <v>#N/A</v>
      </c>
      <c r="AL266" s="95" t="e">
        <f t="shared" si="92"/>
        <v>#N/A</v>
      </c>
      <c r="AN266" s="95" t="e">
        <f t="shared" si="93"/>
        <v>#N/A</v>
      </c>
      <c r="AO266" s="95" t="e">
        <f t="shared" si="94"/>
        <v>#N/A</v>
      </c>
      <c r="AQ266" s="95" t="e">
        <f t="shared" si="95"/>
        <v>#N/A</v>
      </c>
    </row>
    <row r="267" spans="1:43" x14ac:dyDescent="0.2">
      <c r="A267" s="15" t="s">
        <v>293</v>
      </c>
      <c r="C267" s="132">
        <f>VLOOKUP(A267,Analysed!$B$8:$DD$406,2,FALSE)*1000000</f>
        <v>10225923.614154</v>
      </c>
      <c r="D267" s="133">
        <f t="shared" si="74"/>
        <v>71.368715159188454</v>
      </c>
      <c r="E267" s="132">
        <f>VLOOKUP(A267,Analysed!$B$8:$DD$406,11,FALSE)*1000000</f>
        <v>11609443.953819999</v>
      </c>
      <c r="F267" s="133">
        <f t="shared" si="75"/>
        <v>81.024573423364942</v>
      </c>
      <c r="H267" s="132">
        <f>VLOOKUP(A267,Analysed!$B$8:$DD$406,4,FALSE)*1000000</f>
        <v>372884.21014299901</v>
      </c>
      <c r="I267" s="104">
        <f>VLOOKUP(A267,Analysed!$B$8:$DD$406,5,FALSE)</f>
        <v>3.6464599601240814E-2</v>
      </c>
      <c r="J267" s="132">
        <f>VLOOKUP(A267,Analysed!$B$8:$DD$406,13,FALSE)*1000000</f>
        <v>326842.45365500078</v>
      </c>
      <c r="K267" s="104">
        <f>VLOOKUP(A267,Analysed!$B$8:$DD$406,14,FALSE)</f>
        <v>2.8153153153166799E-2</v>
      </c>
      <c r="L267" s="104"/>
      <c r="M267" s="9">
        <f>VLOOKUP(A267,Analysed!$B$8:$DD$406,56,FALSE)*1000000</f>
        <v>-63628.42660300139</v>
      </c>
      <c r="N267" s="104">
        <f>VLOOKUP(A267,Analysed!$B$8:$DD$406,57,FALSE)</f>
        <v>-6.2222669563980915E-3</v>
      </c>
      <c r="O267" s="147">
        <f t="shared" si="96"/>
        <v>-0.44407519805560597</v>
      </c>
      <c r="P267" s="115">
        <f>VLOOKUP(A267,Analysed!$B$8:$DD$406,77,FALSE)*1000000</f>
        <v>313768.75550800067</v>
      </c>
      <c r="Q267" s="104">
        <f>VLOOKUP(A267,Analysed!$B$8:$DD$406,78,FALSE)</f>
        <v>2.6549452452629671E-2</v>
      </c>
      <c r="R267" s="95">
        <f t="shared" si="97"/>
        <v>2.189853335762098</v>
      </c>
      <c r="S267" s="132">
        <f>VLOOKUP(A267,Analysed!$B$8:$DD$406,107,FALSE)</f>
        <v>143283</v>
      </c>
      <c r="V267" s="132" t="e">
        <f t="shared" si="76"/>
        <v>#N/A</v>
      </c>
      <c r="W267" s="132" t="e">
        <f>VLOOKUP(U267,Analysed!$B$8:$DD$406,2,FALSE)*1000000</f>
        <v>#N/A</v>
      </c>
      <c r="X267" s="57" t="e">
        <f t="shared" si="77"/>
        <v>#N/A</v>
      </c>
      <c r="Y267" s="132" t="e">
        <f t="shared" si="78"/>
        <v>#N/A</v>
      </c>
      <c r="Z267" s="57" t="e">
        <f t="shared" si="79"/>
        <v>#N/A</v>
      </c>
      <c r="AA267" s="57"/>
      <c r="AB267" s="132" t="e">
        <f t="shared" si="80"/>
        <v>#N/A</v>
      </c>
      <c r="AC267" s="104" t="e">
        <f t="shared" si="81"/>
        <v>#N/A</v>
      </c>
      <c r="AD267" s="132" t="e">
        <f t="shared" si="82"/>
        <v>#N/A</v>
      </c>
      <c r="AE267" s="104" t="e">
        <f t="shared" si="83"/>
        <v>#N/A</v>
      </c>
      <c r="AF267" s="57"/>
      <c r="AG267" s="132" t="e">
        <f t="shared" si="84"/>
        <v>#N/A</v>
      </c>
      <c r="AH267" s="104" t="e">
        <f t="shared" si="85"/>
        <v>#N/A</v>
      </c>
      <c r="AI267" s="132" t="e">
        <f t="shared" si="86"/>
        <v>#N/A</v>
      </c>
      <c r="AJ267" s="104" t="e">
        <f t="shared" si="87"/>
        <v>#N/A</v>
      </c>
      <c r="AL267" s="95" t="e">
        <f t="shared" si="92"/>
        <v>#N/A</v>
      </c>
      <c r="AN267" s="95" t="e">
        <f t="shared" si="93"/>
        <v>#N/A</v>
      </c>
      <c r="AO267" s="95" t="e">
        <f t="shared" si="94"/>
        <v>#N/A</v>
      </c>
      <c r="AQ267" s="95" t="e">
        <f t="shared" si="95"/>
        <v>#N/A</v>
      </c>
    </row>
    <row r="268" spans="1:43" x14ac:dyDescent="0.2">
      <c r="A268" s="15" t="s">
        <v>300</v>
      </c>
      <c r="C268" s="132">
        <f>VLOOKUP(A268,Analysed!$B$8:$DD$406,2,FALSE)*1000000</f>
        <v>6520041.1974889999</v>
      </c>
      <c r="D268" s="133">
        <f t="shared" si="74"/>
        <v>57.659169231148134</v>
      </c>
      <c r="E268" s="132">
        <f>VLOOKUP(A268,Analysed!$B$8:$DD$406,11,FALSE)*1000000</f>
        <v>6693685.4983419999</v>
      </c>
      <c r="F268" s="133">
        <f t="shared" si="75"/>
        <v>59.194770897708679</v>
      </c>
      <c r="H268" s="132">
        <f>VLOOKUP(A268,Analysed!$B$8:$DD$406,4,FALSE)*1000000</f>
        <v>-20771.971103999753</v>
      </c>
      <c r="I268" s="104">
        <f>VLOOKUP(A268,Analysed!$B$8:$DD$406,5,FALSE)</f>
        <v>-3.1858650083375945E-3</v>
      </c>
      <c r="J268" s="132">
        <f>VLOOKUP(A268,Analysed!$B$8:$DD$406,13,FALSE)*1000000</f>
        <v>190594.68958799998</v>
      </c>
      <c r="K268" s="104">
        <f>VLOOKUP(A268,Analysed!$B$8:$DD$406,14,FALSE)</f>
        <v>2.847380410017912E-2</v>
      </c>
      <c r="L268" s="104"/>
      <c r="M268" s="9">
        <f>VLOOKUP(A268,Analysed!$B$8:$DD$406,56,FALSE)*1000000</f>
        <v>-148243.58012599958</v>
      </c>
      <c r="N268" s="104">
        <f>VLOOKUP(A268,Analysed!$B$8:$DD$406,57,FALSE)</f>
        <v>-2.273660175384953E-2</v>
      </c>
      <c r="O268" s="147">
        <f t="shared" si="96"/>
        <v>-1.3109735682664294</v>
      </c>
      <c r="P268" s="115">
        <f>VLOOKUP(A268,Analysed!$B$8:$DD$406,77,FALSE)*1000000</f>
        <v>182970.90200500053</v>
      </c>
      <c r="Q268" s="104">
        <f>VLOOKUP(A268,Analysed!$B$8:$DD$406,78,FALSE)</f>
        <v>2.6631867309293865E-2</v>
      </c>
      <c r="R268" s="95">
        <f t="shared" si="97"/>
        <v>1.6180802978890911</v>
      </c>
      <c r="S268" s="132">
        <f>VLOOKUP(A268,Analysed!$B$8:$DD$406,107,FALSE)</f>
        <v>113079</v>
      </c>
      <c r="V268" s="132" t="e">
        <f t="shared" si="76"/>
        <v>#N/A</v>
      </c>
      <c r="W268" s="132" t="e">
        <f>VLOOKUP(U268,Analysed!$B$8:$DD$406,2,FALSE)*1000000</f>
        <v>#N/A</v>
      </c>
      <c r="X268" s="57" t="e">
        <f t="shared" si="77"/>
        <v>#N/A</v>
      </c>
      <c r="Y268" s="132" t="e">
        <f t="shared" si="78"/>
        <v>#N/A</v>
      </c>
      <c r="Z268" s="57" t="e">
        <f t="shared" si="79"/>
        <v>#N/A</v>
      </c>
      <c r="AA268" s="57"/>
      <c r="AB268" s="132" t="e">
        <f t="shared" si="80"/>
        <v>#N/A</v>
      </c>
      <c r="AC268" s="104" t="e">
        <f t="shared" si="81"/>
        <v>#N/A</v>
      </c>
      <c r="AD268" s="132" t="e">
        <f t="shared" si="82"/>
        <v>#N/A</v>
      </c>
      <c r="AE268" s="104" t="e">
        <f t="shared" si="83"/>
        <v>#N/A</v>
      </c>
      <c r="AF268" s="57"/>
      <c r="AG268" s="132" t="e">
        <f t="shared" si="84"/>
        <v>#N/A</v>
      </c>
      <c r="AH268" s="104" t="e">
        <f t="shared" si="85"/>
        <v>#N/A</v>
      </c>
      <c r="AI268" s="132" t="e">
        <f t="shared" si="86"/>
        <v>#N/A</v>
      </c>
      <c r="AJ268" s="104" t="e">
        <f t="shared" si="87"/>
        <v>#N/A</v>
      </c>
      <c r="AL268" s="95" t="e">
        <f t="shared" si="92"/>
        <v>#N/A</v>
      </c>
      <c r="AN268" s="95" t="e">
        <f t="shared" si="93"/>
        <v>#N/A</v>
      </c>
      <c r="AO268" s="95" t="e">
        <f t="shared" si="94"/>
        <v>#N/A</v>
      </c>
      <c r="AQ268" s="95" t="e">
        <f t="shared" si="95"/>
        <v>#N/A</v>
      </c>
    </row>
    <row r="269" spans="1:43" x14ac:dyDescent="0.2">
      <c r="A269" s="37" t="s">
        <v>305</v>
      </c>
      <c r="C269" s="132">
        <f>VLOOKUP(A269,Analysed!$B$8:$DD$406,2,FALSE)*1000000</f>
        <v>4713803.3549269997</v>
      </c>
      <c r="D269" s="133">
        <f t="shared" ref="D269:D332" si="98">C269/S269</f>
        <v>43.97368703055151</v>
      </c>
      <c r="E269" s="132">
        <f>VLOOKUP(A269,Analysed!$B$8:$DD$406,11,FALSE)*1000000</f>
        <v>5267532.4516910007</v>
      </c>
      <c r="F269" s="133">
        <f t="shared" ref="F269:F332" si="99">E269/S269</f>
        <v>49.139263141264607</v>
      </c>
      <c r="H269" s="132">
        <f>VLOOKUP(A269,Analysed!$B$8:$DD$406,4,FALSE)*1000000</f>
        <v>190272.11499300113</v>
      </c>
      <c r="I269" s="104">
        <f>VLOOKUP(A269,Analysed!$B$8:$DD$406,5,FALSE)</f>
        <v>4.0364881745464279E-2</v>
      </c>
      <c r="J269" s="132">
        <f>VLOOKUP(A269,Analysed!$B$8:$DD$406,13,FALSE)*1000000</f>
        <v>148297.64785199906</v>
      </c>
      <c r="K269" s="104">
        <f>VLOOKUP(A269,Analysed!$B$8:$DD$406,14,FALSE)</f>
        <v>2.8153153153217324E-2</v>
      </c>
      <c r="L269" s="104"/>
      <c r="M269" s="9">
        <f>VLOOKUP(A269,Analysed!$B$8:$DD$406,56,FALSE)*1000000</f>
        <v>78640.765319000217</v>
      </c>
      <c r="N269" s="104">
        <f>VLOOKUP(A269,Analysed!$B$8:$DD$406,57,FALSE)</f>
        <v>1.6683081452008957E-2</v>
      </c>
      <c r="O269" s="147">
        <f t="shared" si="96"/>
        <v>0.73361660247584071</v>
      </c>
      <c r="P269" s="115">
        <f>VLOOKUP(A269,Analysed!$B$8:$DD$406,77,FALSE)*1000000</f>
        <v>142365.74193799979</v>
      </c>
      <c r="Q269" s="104">
        <f>VLOOKUP(A269,Analysed!$B$8:$DD$406,78,FALSE)</f>
        <v>2.6499238888307498E-2</v>
      </c>
      <c r="R269" s="95">
        <f t="shared" si="97"/>
        <v>1.3280881930109312</v>
      </c>
      <c r="S269" s="132">
        <f>VLOOKUP(A269,Analysed!$B$8:$DD$406,107,FALSE)</f>
        <v>107196</v>
      </c>
      <c r="T269" t="s">
        <v>118</v>
      </c>
      <c r="U269" t="s">
        <v>165</v>
      </c>
      <c r="V269" s="132">
        <f t="shared" si="76"/>
        <v>659918</v>
      </c>
      <c r="W269" s="132">
        <f>VLOOKUP(U269,Analysed!$B$8:$DD$406,2,FALSE)*1000000</f>
        <v>103647621.167595</v>
      </c>
      <c r="X269" s="57">
        <f t="shared" si="77"/>
        <v>157.06136393854237</v>
      </c>
      <c r="Y269" s="132">
        <f t="shared" si="78"/>
        <v>98394316.553773001</v>
      </c>
      <c r="Z269" s="57">
        <f t="shared" si="79"/>
        <v>149.10082245638549</v>
      </c>
      <c r="AA269" s="57"/>
      <c r="AB269" s="132">
        <f t="shared" si="80"/>
        <v>2633414.705274987</v>
      </c>
      <c r="AC269" s="104">
        <f t="shared" si="81"/>
        <v>2.5407382008476941E-2</v>
      </c>
      <c r="AD269" s="132">
        <f t="shared" si="82"/>
        <v>414548.72753601533</v>
      </c>
      <c r="AE269" s="104">
        <f t="shared" si="83"/>
        <v>4.2131369174098826E-3</v>
      </c>
      <c r="AF269" s="57"/>
      <c r="AG269" s="132">
        <f t="shared" si="84"/>
        <v>2972230.0267219879</v>
      </c>
      <c r="AH269" s="104">
        <f t="shared" si="85"/>
        <v>2.8676297567080518E-2</v>
      </c>
      <c r="AI269" s="132">
        <f t="shared" si="86"/>
        <v>579838.26019500382</v>
      </c>
      <c r="AJ269" s="104">
        <f t="shared" si="87"/>
        <v>5.5530396185618077E-3</v>
      </c>
      <c r="AL269" s="95">
        <f t="shared" si="92"/>
        <v>198.24008559765008</v>
      </c>
      <c r="AN269" s="95">
        <f t="shared" si="93"/>
        <v>149.97947444071536</v>
      </c>
      <c r="AO269" s="95">
        <f t="shared" si="94"/>
        <v>200.44682577499091</v>
      </c>
      <c r="AQ269" s="95">
        <f t="shared" si="95"/>
        <v>206.27260598016287</v>
      </c>
    </row>
    <row r="270" spans="1:43" x14ac:dyDescent="0.2">
      <c r="A270" s="15" t="s">
        <v>337</v>
      </c>
      <c r="C270" s="132">
        <f>VLOOKUP(A270,Analysed!$B$8:$DD$406,2,FALSE)*1000000</f>
        <v>5003953.6580010001</v>
      </c>
      <c r="D270" s="133">
        <f t="shared" si="98"/>
        <v>53.56921195577609</v>
      </c>
      <c r="E270" s="132">
        <f>VLOOKUP(A270,Analysed!$B$8:$DD$406,11,FALSE)*1000000</f>
        <v>4784045.4112699991</v>
      </c>
      <c r="F270" s="133">
        <f t="shared" si="99"/>
        <v>51.215011200715111</v>
      </c>
      <c r="H270" s="132">
        <f>VLOOKUP(A270,Analysed!$B$8:$DD$406,4,FALSE)*1000000</f>
        <v>125194.67377899929</v>
      </c>
      <c r="I270" s="104">
        <f>VLOOKUP(A270,Analysed!$B$8:$DD$406,5,FALSE)</f>
        <v>2.5019151322239176E-2</v>
      </c>
      <c r="J270" s="132">
        <f>VLOOKUP(A270,Analysed!$B$8:$DD$406,13,FALSE)*1000000</f>
        <v>131103.18752999994</v>
      </c>
      <c r="K270" s="104">
        <f>VLOOKUP(A270,Analysed!$B$8:$DD$406,14,FALSE)</f>
        <v>2.7404252313565844E-2</v>
      </c>
      <c r="L270" s="104"/>
      <c r="M270" s="9">
        <f>VLOOKUP(A270,Analysed!$B$8:$DD$406,56,FALSE)*1000000</f>
        <v>-26685.353591000548</v>
      </c>
      <c r="N270" s="104">
        <f>VLOOKUP(A270,Analysed!$B$8:$DD$406,57,FALSE)</f>
        <v>-5.3328538621320726E-3</v>
      </c>
      <c r="O270" s="147">
        <f t="shared" si="96"/>
        <v>-0.28567677886973214</v>
      </c>
      <c r="P270" s="115">
        <f>VLOOKUP(A270,Analysed!$B$8:$DD$406,77,FALSE)*1000000</f>
        <v>90833.497847000894</v>
      </c>
      <c r="Q270" s="104">
        <f>VLOOKUP(A270,Analysed!$B$8:$DD$406,78,FALSE)</f>
        <v>1.8373357913254704E-2</v>
      </c>
      <c r="R270" s="95">
        <f t="shared" si="97"/>
        <v>0.9724068669321696</v>
      </c>
      <c r="S270" s="132">
        <f>VLOOKUP(A270,Analysed!$B$8:$DD$406,107,FALSE)</f>
        <v>93411</v>
      </c>
      <c r="V270" s="132" t="e">
        <f t="shared" si="76"/>
        <v>#N/A</v>
      </c>
      <c r="W270" s="132" t="e">
        <f>VLOOKUP(U270,Analysed!$B$8:$DD$406,2,FALSE)*1000000</f>
        <v>#N/A</v>
      </c>
      <c r="X270" s="57" t="e">
        <f t="shared" si="77"/>
        <v>#N/A</v>
      </c>
      <c r="Y270" s="132" t="e">
        <f t="shared" si="78"/>
        <v>#N/A</v>
      </c>
      <c r="Z270" s="57" t="e">
        <f t="shared" si="79"/>
        <v>#N/A</v>
      </c>
      <c r="AA270" s="57"/>
      <c r="AB270" s="132" t="e">
        <f t="shared" si="80"/>
        <v>#N/A</v>
      </c>
      <c r="AC270" s="104" t="e">
        <f t="shared" si="81"/>
        <v>#N/A</v>
      </c>
      <c r="AD270" s="132" t="e">
        <f t="shared" si="82"/>
        <v>#N/A</v>
      </c>
      <c r="AE270" s="104" t="e">
        <f t="shared" si="83"/>
        <v>#N/A</v>
      </c>
      <c r="AF270" s="57"/>
      <c r="AG270" s="132" t="e">
        <f t="shared" si="84"/>
        <v>#N/A</v>
      </c>
      <c r="AH270" s="104" t="e">
        <f t="shared" si="85"/>
        <v>#N/A</v>
      </c>
      <c r="AI270" s="132" t="e">
        <f t="shared" si="86"/>
        <v>#N/A</v>
      </c>
      <c r="AJ270" s="104" t="e">
        <f t="shared" si="87"/>
        <v>#N/A</v>
      </c>
      <c r="AL270" s="95" t="e">
        <f t="shared" si="92"/>
        <v>#N/A</v>
      </c>
      <c r="AN270" s="95" t="e">
        <f t="shared" si="93"/>
        <v>#N/A</v>
      </c>
      <c r="AO270" s="95" t="e">
        <f t="shared" si="94"/>
        <v>#N/A</v>
      </c>
      <c r="AQ270" s="95" t="e">
        <f t="shared" si="95"/>
        <v>#N/A</v>
      </c>
    </row>
    <row r="271" spans="1:43" x14ac:dyDescent="0.2">
      <c r="A271" s="15" t="s">
        <v>340</v>
      </c>
      <c r="C271" s="132">
        <f>VLOOKUP(A271,Analysed!$B$8:$DD$406,2,FALSE)*1000000</f>
        <v>4582661.1073489999</v>
      </c>
      <c r="D271" s="133">
        <f t="shared" si="98"/>
        <v>58.898556761033852</v>
      </c>
      <c r="E271" s="132">
        <f>VLOOKUP(A271,Analysed!$B$8:$DD$406,11,FALSE)*1000000</f>
        <v>4937390.7460240005</v>
      </c>
      <c r="F271" s="133">
        <f t="shared" si="99"/>
        <v>63.457712079068457</v>
      </c>
      <c r="H271" s="132">
        <f>VLOOKUP(A271,Analysed!$B$8:$DD$406,4,FALSE)*1000000</f>
        <v>44510.900845001088</v>
      </c>
      <c r="I271" s="104">
        <f>VLOOKUP(A271,Analysed!$B$8:$DD$406,5,FALSE)</f>
        <v>9.7128938410088912E-3</v>
      </c>
      <c r="J271" s="132">
        <f>VLOOKUP(A271,Analysed!$B$8:$DD$406,13,FALSE)*1000000</f>
        <v>139003.11784999885</v>
      </c>
      <c r="K271" s="104">
        <f>VLOOKUP(A271,Analysed!$B$8:$DD$406,14,FALSE)</f>
        <v>2.8153153153198534E-2</v>
      </c>
      <c r="L271" s="104"/>
      <c r="M271" s="9">
        <f>VLOOKUP(A271,Analysed!$B$8:$DD$406,56,FALSE)*1000000</f>
        <v>-138992.41926499963</v>
      </c>
      <c r="N271" s="104">
        <f>VLOOKUP(A271,Analysed!$B$8:$DD$406,57,FALSE)</f>
        <v>-3.033006718347642E-2</v>
      </c>
      <c r="O271" s="147">
        <f t="shared" si="96"/>
        <v>-1.7863971835719563</v>
      </c>
      <c r="P271" s="115">
        <f>VLOOKUP(A271,Analysed!$B$8:$DD$406,77,FALSE)*1000000</f>
        <v>133442.99313600062</v>
      </c>
      <c r="Q271" s="104">
        <f>VLOOKUP(A271,Analysed!$B$8:$DD$406,78,FALSE)</f>
        <v>2.6597090030246563E-2</v>
      </c>
      <c r="R271" s="95">
        <f t="shared" si="97"/>
        <v>1.7150732994370694</v>
      </c>
      <c r="S271" s="132">
        <f>VLOOKUP(A271,Analysed!$B$8:$DD$406,107,FALSE)</f>
        <v>77806</v>
      </c>
      <c r="V271" s="132" t="e">
        <f t="shared" si="76"/>
        <v>#N/A</v>
      </c>
      <c r="W271" s="132" t="e">
        <f>VLOOKUP(U271,Analysed!$B$8:$DD$406,2,FALSE)*1000000</f>
        <v>#N/A</v>
      </c>
      <c r="X271" s="57" t="e">
        <f t="shared" si="77"/>
        <v>#N/A</v>
      </c>
      <c r="Y271" s="132" t="e">
        <f t="shared" si="78"/>
        <v>#N/A</v>
      </c>
      <c r="Z271" s="57" t="e">
        <f t="shared" si="79"/>
        <v>#N/A</v>
      </c>
      <c r="AA271" s="57"/>
      <c r="AB271" s="132" t="e">
        <f t="shared" si="80"/>
        <v>#N/A</v>
      </c>
      <c r="AC271" s="104" t="e">
        <f t="shared" si="81"/>
        <v>#N/A</v>
      </c>
      <c r="AD271" s="132" t="e">
        <f t="shared" si="82"/>
        <v>#N/A</v>
      </c>
      <c r="AE271" s="104" t="e">
        <f t="shared" si="83"/>
        <v>#N/A</v>
      </c>
      <c r="AF271" s="57"/>
      <c r="AG271" s="132" t="e">
        <f t="shared" si="84"/>
        <v>#N/A</v>
      </c>
      <c r="AH271" s="104" t="e">
        <f t="shared" si="85"/>
        <v>#N/A</v>
      </c>
      <c r="AI271" s="132" t="e">
        <f t="shared" si="86"/>
        <v>#N/A</v>
      </c>
      <c r="AJ271" s="104" t="e">
        <f t="shared" si="87"/>
        <v>#N/A</v>
      </c>
      <c r="AL271" s="95" t="e">
        <f t="shared" si="92"/>
        <v>#N/A</v>
      </c>
      <c r="AN271" s="95" t="e">
        <f t="shared" si="93"/>
        <v>#N/A</v>
      </c>
      <c r="AO271" s="95" t="e">
        <f t="shared" si="94"/>
        <v>#N/A</v>
      </c>
      <c r="AQ271" s="95" t="e">
        <f t="shared" si="95"/>
        <v>#N/A</v>
      </c>
    </row>
    <row r="272" spans="1:43" x14ac:dyDescent="0.2">
      <c r="A272" s="15" t="s">
        <v>362</v>
      </c>
      <c r="C272" s="132">
        <f>VLOOKUP(A272,Analysed!$B$8:$DD$406,2,FALSE)*1000000</f>
        <v>5410824.8638279997</v>
      </c>
      <c r="D272" s="133">
        <f t="shared" si="98"/>
        <v>56.717241759203354</v>
      </c>
      <c r="E272" s="132">
        <f>VLOOKUP(A272,Analysed!$B$8:$DD$406,11,FALSE)*1000000</f>
        <v>5843402.8762530005</v>
      </c>
      <c r="F272" s="133">
        <f t="shared" si="99"/>
        <v>61.251602476446543</v>
      </c>
      <c r="H272" s="132">
        <f>VLOOKUP(A272,Analysed!$B$8:$DD$406,4,FALSE)*1000000</f>
        <v>-175907.94464699933</v>
      </c>
      <c r="I272" s="104">
        <f>VLOOKUP(A272,Analysed!$B$8:$DD$406,5,FALSE)</f>
        <v>-3.2510374864092279E-2</v>
      </c>
      <c r="J272" s="132">
        <f>VLOOKUP(A272,Analysed!$B$8:$DD$406,13,FALSE)*1000000</f>
        <v>166383.90877699916</v>
      </c>
      <c r="K272" s="104">
        <f>VLOOKUP(A272,Analysed!$B$8:$DD$406,14,FALSE)</f>
        <v>2.8473804100204451E-2</v>
      </c>
      <c r="L272" s="104"/>
      <c r="M272" s="9">
        <f>VLOOKUP(A272,Analysed!$B$8:$DD$406,56,FALSE)*1000000</f>
        <v>-427913.36915500014</v>
      </c>
      <c r="N272" s="104">
        <f>VLOOKUP(A272,Analysed!$B$8:$DD$406,57,FALSE)</f>
        <v>-7.908468300566357E-2</v>
      </c>
      <c r="O272" s="147">
        <f t="shared" si="96"/>
        <v>-4.4854650854821818</v>
      </c>
      <c r="P272" s="115">
        <f>VLOOKUP(A272,Analysed!$B$8:$DD$406,77,FALSE)*1000000</f>
        <v>159728.55242599949</v>
      </c>
      <c r="Q272" s="104">
        <f>VLOOKUP(A272,Analysed!$B$8:$DD$406,78,FALSE)</f>
        <v>2.6651439917259354E-2</v>
      </c>
      <c r="R272" s="95">
        <f t="shared" si="97"/>
        <v>1.6743034845492608</v>
      </c>
      <c r="S272" s="132">
        <f>VLOOKUP(A272,Analysed!$B$8:$DD$406,107,FALSE)</f>
        <v>95400</v>
      </c>
      <c r="V272" s="132" t="e">
        <f t="shared" si="76"/>
        <v>#N/A</v>
      </c>
      <c r="W272" s="132" t="e">
        <f>VLOOKUP(U272,Analysed!$B$8:$DD$406,2,FALSE)*1000000</f>
        <v>#N/A</v>
      </c>
      <c r="X272" s="57" t="e">
        <f t="shared" si="77"/>
        <v>#N/A</v>
      </c>
      <c r="Y272" s="132" t="e">
        <f t="shared" si="78"/>
        <v>#N/A</v>
      </c>
      <c r="Z272" s="57" t="e">
        <f t="shared" si="79"/>
        <v>#N/A</v>
      </c>
      <c r="AA272" s="57"/>
      <c r="AB272" s="132" t="e">
        <f t="shared" si="80"/>
        <v>#N/A</v>
      </c>
      <c r="AC272" s="104" t="e">
        <f t="shared" si="81"/>
        <v>#N/A</v>
      </c>
      <c r="AD272" s="132" t="e">
        <f t="shared" si="82"/>
        <v>#N/A</v>
      </c>
      <c r="AE272" s="104" t="e">
        <f t="shared" si="83"/>
        <v>#N/A</v>
      </c>
      <c r="AF272" s="57"/>
      <c r="AG272" s="132" t="e">
        <f t="shared" si="84"/>
        <v>#N/A</v>
      </c>
      <c r="AH272" s="104" t="e">
        <f t="shared" si="85"/>
        <v>#N/A</v>
      </c>
      <c r="AI272" s="132" t="e">
        <f t="shared" si="86"/>
        <v>#N/A</v>
      </c>
      <c r="AJ272" s="104" t="e">
        <f t="shared" si="87"/>
        <v>#N/A</v>
      </c>
      <c r="AL272" s="95" t="e">
        <f t="shared" si="92"/>
        <v>#N/A</v>
      </c>
      <c r="AN272" s="95" t="e">
        <f t="shared" si="93"/>
        <v>#N/A</v>
      </c>
      <c r="AO272" s="95" t="e">
        <f t="shared" si="94"/>
        <v>#N/A</v>
      </c>
      <c r="AQ272" s="95" t="e">
        <f t="shared" si="95"/>
        <v>#N/A</v>
      </c>
    </row>
    <row r="273" spans="1:43" x14ac:dyDescent="0.2">
      <c r="A273" s="15" t="s">
        <v>363</v>
      </c>
      <c r="C273" s="132">
        <f>VLOOKUP(A273,Analysed!$B$8:$DD$406,2,FALSE)*1000000</f>
        <v>6197159.6515239999</v>
      </c>
      <c r="D273" s="133">
        <f t="shared" si="98"/>
        <v>56.002816348786347</v>
      </c>
      <c r="E273" s="132">
        <f>VLOOKUP(A273,Analysed!$B$8:$DD$406,11,FALSE)*1000000</f>
        <v>6165779.1327950004</v>
      </c>
      <c r="F273" s="133">
        <f t="shared" si="99"/>
        <v>55.719235236449244</v>
      </c>
      <c r="H273" s="132">
        <f>VLOOKUP(A273,Analysed!$B$8:$DD$406,4,FALSE)*1000000</f>
        <v>297924.58025499969</v>
      </c>
      <c r="I273" s="104">
        <f>VLOOKUP(A273,Analysed!$B$8:$DD$406,5,FALSE)</f>
        <v>4.8074375521652786E-2</v>
      </c>
      <c r="J273" s="132">
        <f>VLOOKUP(A273,Analysed!$B$8:$DD$406,13,FALSE)*1000000</f>
        <v>204662.04567299949</v>
      </c>
      <c r="K273" s="104">
        <f>VLOOKUP(A273,Analysed!$B$8:$DD$406,14,FALSE)</f>
        <v>3.3193217153113373E-2</v>
      </c>
      <c r="L273" s="104"/>
      <c r="M273" s="9">
        <f>VLOOKUP(A273,Analysed!$B$8:$DD$406,56,FALSE)*1000000</f>
        <v>125930.62095000019</v>
      </c>
      <c r="N273" s="104">
        <f>VLOOKUP(A273,Analysed!$B$8:$DD$406,57,FALSE)</f>
        <v>2.032069980947343E-2</v>
      </c>
      <c r="O273" s="147">
        <f t="shared" si="96"/>
        <v>1.1380164195087583</v>
      </c>
      <c r="P273" s="115">
        <f>VLOOKUP(A273,Analysed!$B$8:$DD$406,77,FALSE)*1000000</f>
        <v>157850.71657599925</v>
      </c>
      <c r="Q273" s="104">
        <f>VLOOKUP(A273,Analysed!$B$8:$DD$406,78,FALSE)</f>
        <v>2.4896689578537832E-2</v>
      </c>
      <c r="R273" s="95">
        <f t="shared" si="97"/>
        <v>1.4264736085596996</v>
      </c>
      <c r="S273" s="132">
        <f>VLOOKUP(A273,Analysed!$B$8:$DD$406,107,FALSE)</f>
        <v>110658</v>
      </c>
      <c r="V273" s="132" t="e">
        <f t="shared" si="76"/>
        <v>#N/A</v>
      </c>
      <c r="W273" s="132" t="e">
        <f>VLOOKUP(U273,Analysed!$B$8:$DD$406,2,FALSE)*1000000</f>
        <v>#N/A</v>
      </c>
      <c r="X273" s="57" t="e">
        <f t="shared" si="77"/>
        <v>#N/A</v>
      </c>
      <c r="Y273" s="132" t="e">
        <f t="shared" si="78"/>
        <v>#N/A</v>
      </c>
      <c r="Z273" s="57" t="e">
        <f t="shared" si="79"/>
        <v>#N/A</v>
      </c>
      <c r="AA273" s="57"/>
      <c r="AB273" s="132" t="e">
        <f t="shared" si="80"/>
        <v>#N/A</v>
      </c>
      <c r="AC273" s="104" t="e">
        <f t="shared" si="81"/>
        <v>#N/A</v>
      </c>
      <c r="AD273" s="132" t="e">
        <f t="shared" si="82"/>
        <v>#N/A</v>
      </c>
      <c r="AE273" s="104" t="e">
        <f t="shared" si="83"/>
        <v>#N/A</v>
      </c>
      <c r="AF273" s="57"/>
      <c r="AG273" s="132" t="e">
        <f t="shared" si="84"/>
        <v>#N/A</v>
      </c>
      <c r="AH273" s="104" t="e">
        <f t="shared" si="85"/>
        <v>#N/A</v>
      </c>
      <c r="AI273" s="132" t="e">
        <f t="shared" si="86"/>
        <v>#N/A</v>
      </c>
      <c r="AJ273" s="104" t="e">
        <f t="shared" si="87"/>
        <v>#N/A</v>
      </c>
      <c r="AL273" s="95" t="e">
        <f t="shared" si="92"/>
        <v>#N/A</v>
      </c>
      <c r="AN273" s="95" t="e">
        <f t="shared" si="93"/>
        <v>#N/A</v>
      </c>
      <c r="AO273" s="95" t="e">
        <f t="shared" si="94"/>
        <v>#N/A</v>
      </c>
      <c r="AQ273" s="95" t="e">
        <f t="shared" si="95"/>
        <v>#N/A</v>
      </c>
    </row>
    <row r="274" spans="1:43" x14ac:dyDescent="0.2">
      <c r="A274" s="15" t="s">
        <v>366</v>
      </c>
      <c r="C274" s="132">
        <f>VLOOKUP(A274,Analysed!$B$8:$DD$406,2,FALSE)*1000000</f>
        <v>4614133.0389069999</v>
      </c>
      <c r="D274" s="133">
        <f t="shared" si="98"/>
        <v>43.28861092885824</v>
      </c>
      <c r="E274" s="132">
        <f>VLOOKUP(A274,Analysed!$B$8:$DD$406,11,FALSE)*1000000</f>
        <v>4649719.3399759997</v>
      </c>
      <c r="F274" s="133">
        <f t="shared" si="99"/>
        <v>43.622472464358758</v>
      </c>
      <c r="H274" s="132">
        <f>VLOOKUP(A274,Analysed!$B$8:$DD$406,4,FALSE)*1000000</f>
        <v>168465.97310999912</v>
      </c>
      <c r="I274" s="104">
        <f>VLOOKUP(A274,Analysed!$B$8:$DD$406,5,FALSE)</f>
        <v>3.6510861669889233E-2</v>
      </c>
      <c r="J274" s="132">
        <f>VLOOKUP(A274,Analysed!$B$8:$DD$406,13,FALSE)*1000000</f>
        <v>131382.37362200033</v>
      </c>
      <c r="K274" s="104">
        <f>VLOOKUP(A274,Analysed!$B$8:$DD$406,14,FALSE)</f>
        <v>2.8255979343191604E-2</v>
      </c>
      <c r="L274" s="104"/>
      <c r="M274" s="9">
        <f>VLOOKUP(A274,Analysed!$B$8:$DD$406,56,FALSE)*1000000</f>
        <v>189889.11337499914</v>
      </c>
      <c r="N274" s="104">
        <f>VLOOKUP(A274,Analysed!$B$8:$DD$406,57,FALSE)</f>
        <v>4.1153801109293599E-2</v>
      </c>
      <c r="O274" s="147">
        <f t="shared" si="96"/>
        <v>1.7814908844638253</v>
      </c>
      <c r="P274" s="115">
        <f>VLOOKUP(A274,Analysed!$B$8:$DD$406,77,FALSE)*1000000</f>
        <v>132725.90955399987</v>
      </c>
      <c r="Q274" s="104">
        <f>VLOOKUP(A274,Analysed!$B$8:$DD$406,78,FALSE)</f>
        <v>2.7975712470628931E-2</v>
      </c>
      <c r="R274" s="95">
        <f t="shared" si="97"/>
        <v>1.2452003898489528</v>
      </c>
      <c r="S274" s="132">
        <f>VLOOKUP(A274,Analysed!$B$8:$DD$406,107,FALSE)</f>
        <v>106590</v>
      </c>
      <c r="T274" t="s">
        <v>139</v>
      </c>
      <c r="U274" t="s">
        <v>175</v>
      </c>
      <c r="V274" s="132">
        <f t="shared" si="76"/>
        <v>840024</v>
      </c>
      <c r="W274" s="132">
        <f>VLOOKUP(U274,Analysed!$B$8:$DD$406,2,FALSE)*1000000</f>
        <v>172868306.121488</v>
      </c>
      <c r="X274" s="57">
        <f t="shared" si="77"/>
        <v>205.78972281921469</v>
      </c>
      <c r="Y274" s="132">
        <f t="shared" si="78"/>
        <v>160125755.27020299</v>
      </c>
      <c r="Z274" s="57">
        <f t="shared" si="79"/>
        <v>190.62045283254167</v>
      </c>
      <c r="AA274" s="57"/>
      <c r="AB274" s="132">
        <f t="shared" si="80"/>
        <v>2362672.3208029717</v>
      </c>
      <c r="AC274" s="104">
        <f t="shared" si="81"/>
        <v>1.3667469612055652E-2</v>
      </c>
      <c r="AD274" s="132">
        <f t="shared" si="82"/>
        <v>97727.992333005881</v>
      </c>
      <c r="AE274" s="104">
        <f t="shared" si="83"/>
        <v>6.103202584000027E-4</v>
      </c>
      <c r="AF274" s="57"/>
      <c r="AG274" s="132">
        <f t="shared" si="84"/>
        <v>3257298.9316129792</v>
      </c>
      <c r="AH274" s="104">
        <f t="shared" si="85"/>
        <v>1.8842661241348785E-2</v>
      </c>
      <c r="AI274" s="132">
        <f t="shared" si="86"/>
        <v>489638.43081600091</v>
      </c>
      <c r="AJ274" s="104">
        <f t="shared" si="87"/>
        <v>2.9216198787702301E-3</v>
      </c>
      <c r="AL274" s="95">
        <f t="shared" si="92"/>
        <v>234.24292529690044</v>
      </c>
      <c r="AN274" s="95">
        <f t="shared" si="93"/>
        <v>191.20333907247769</v>
      </c>
      <c r="AO274" s="95">
        <f t="shared" si="94"/>
        <v>236.0710119266854</v>
      </c>
      <c r="AQ274" s="95">
        <f t="shared" si="95"/>
        <v>254.73745066657025</v>
      </c>
    </row>
    <row r="275" spans="1:43" x14ac:dyDescent="0.2">
      <c r="A275" s="15" t="s">
        <v>367</v>
      </c>
      <c r="C275" s="132">
        <f>VLOOKUP(A275,Analysed!$B$8:$DD$406,2,FALSE)*1000000</f>
        <v>5605187.0980860004</v>
      </c>
      <c r="D275" s="133">
        <f t="shared" si="98"/>
        <v>43.675194393601274</v>
      </c>
      <c r="E275" s="132">
        <f>VLOOKUP(A275,Analysed!$B$8:$DD$406,11,FALSE)*1000000</f>
        <v>5640821.0156469997</v>
      </c>
      <c r="F275" s="133">
        <f t="shared" si="99"/>
        <v>43.952851187076313</v>
      </c>
      <c r="H275" s="132">
        <f>VLOOKUP(A275,Analysed!$B$8:$DD$406,4,FALSE)*1000000</f>
        <v>451602.89453299996</v>
      </c>
      <c r="I275" s="104">
        <f>VLOOKUP(A275,Analysed!$B$8:$DD$406,5,FALSE)</f>
        <v>8.0568745811751497E-2</v>
      </c>
      <c r="J275" s="132">
        <f>VLOOKUP(A275,Analysed!$B$8:$DD$406,13,FALSE)*1000000</f>
        <v>222419.33475000053</v>
      </c>
      <c r="K275" s="104">
        <f>VLOOKUP(A275,Analysed!$B$8:$DD$406,14,FALSE)</f>
        <v>3.9430312384143094E-2</v>
      </c>
      <c r="L275" s="104"/>
      <c r="M275" s="9">
        <f>VLOOKUP(A275,Analysed!$B$8:$DD$406,56,FALSE)*1000000</f>
        <v>372906.90985699906</v>
      </c>
      <c r="N275" s="104">
        <f>VLOOKUP(A275,Analysed!$B$8:$DD$406,57,FALSE)</f>
        <v>6.6528896062066384E-2</v>
      </c>
      <c r="O275" s="147">
        <f t="shared" si="96"/>
        <v>2.9056624683024439</v>
      </c>
      <c r="P275" s="115">
        <f>VLOOKUP(A275,Analysed!$B$8:$DD$406,77,FALSE)*1000000</f>
        <v>199316.62653500037</v>
      </c>
      <c r="Q275" s="104">
        <f>VLOOKUP(A275,Analysed!$B$8:$DD$406,78,FALSE)</f>
        <v>3.4287970845871395E-2</v>
      </c>
      <c r="R275" s="95">
        <f t="shared" si="97"/>
        <v>1.5530600954900371</v>
      </c>
      <c r="S275" s="132">
        <f>VLOOKUP(A275,Analysed!$B$8:$DD$406,107,FALSE)</f>
        <v>128338</v>
      </c>
      <c r="T275" t="s">
        <v>139</v>
      </c>
      <c r="U275" t="s">
        <v>175</v>
      </c>
      <c r="V275" s="132">
        <f t="shared" si="76"/>
        <v>840024</v>
      </c>
      <c r="W275" s="132">
        <f>VLOOKUP(U275,Analysed!$B$8:$DD$406,2,FALSE)*1000000</f>
        <v>172868306.121488</v>
      </c>
      <c r="X275" s="57">
        <f t="shared" si="77"/>
        <v>205.78972281921469</v>
      </c>
      <c r="Y275" s="132">
        <f t="shared" si="78"/>
        <v>160125755.27020299</v>
      </c>
      <c r="Z275" s="57">
        <f t="shared" si="79"/>
        <v>190.62045283254167</v>
      </c>
      <c r="AA275" s="57"/>
      <c r="AB275" s="132">
        <f t="shared" si="80"/>
        <v>2362672.3208029717</v>
      </c>
      <c r="AC275" s="104">
        <f t="shared" si="81"/>
        <v>1.3667469612055652E-2</v>
      </c>
      <c r="AD275" s="132">
        <f t="shared" si="82"/>
        <v>97727.992333005881</v>
      </c>
      <c r="AE275" s="104">
        <f t="shared" si="83"/>
        <v>6.103202584000027E-4</v>
      </c>
      <c r="AF275" s="57"/>
      <c r="AG275" s="132">
        <f t="shared" si="84"/>
        <v>3257298.9316129792</v>
      </c>
      <c r="AH275" s="104">
        <f t="shared" si="85"/>
        <v>1.8842661241348785E-2</v>
      </c>
      <c r="AI275" s="132">
        <f t="shared" si="86"/>
        <v>489638.43081600091</v>
      </c>
      <c r="AJ275" s="104">
        <f t="shared" si="87"/>
        <v>2.9216198787702301E-3</v>
      </c>
      <c r="AL275" s="95">
        <f t="shared" si="92"/>
        <v>234.57330401961798</v>
      </c>
      <c r="AN275" s="95">
        <f t="shared" si="93"/>
        <v>191.20333907247769</v>
      </c>
      <c r="AO275" s="95">
        <f t="shared" si="94"/>
        <v>236.70925035504402</v>
      </c>
      <c r="AQ275" s="95">
        <f t="shared" si="95"/>
        <v>256.24820571515193</v>
      </c>
    </row>
    <row r="276" spans="1:43" x14ac:dyDescent="0.2">
      <c r="A276" s="15" t="s">
        <v>393</v>
      </c>
      <c r="C276" s="132">
        <f>VLOOKUP(A276,Analysed!$B$8:$DD$406,2,FALSE)*1000000</f>
        <v>4768448.1591410004</v>
      </c>
      <c r="D276" s="133">
        <f t="shared" si="98"/>
        <v>49.797384620873672</v>
      </c>
      <c r="E276" s="132">
        <f>VLOOKUP(A276,Analysed!$B$8:$DD$406,11,FALSE)*1000000</f>
        <v>4615179.9700049991</v>
      </c>
      <c r="F276" s="133">
        <f t="shared" si="99"/>
        <v>48.196789477583877</v>
      </c>
      <c r="H276" s="132">
        <f>VLOOKUP(A276,Analysed!$B$8:$DD$406,4,FALSE)*1000000</f>
        <v>127693.73443799914</v>
      </c>
      <c r="I276" s="104">
        <f>VLOOKUP(A276,Analysed!$B$8:$DD$406,5,FALSE)</f>
        <v>2.6778887003985421E-2</v>
      </c>
      <c r="J276" s="132">
        <f>VLOOKUP(A276,Analysed!$B$8:$DD$406,13,FALSE)*1000000</f>
        <v>129123.95249900044</v>
      </c>
      <c r="K276" s="104">
        <f>VLOOKUP(A276,Analysed!$B$8:$DD$406,14,FALSE)</f>
        <v>2.7978096918907489E-2</v>
      </c>
      <c r="L276" s="104"/>
      <c r="M276" s="9">
        <f>VLOOKUP(A276,Analysed!$B$8:$DD$406,56,FALSE)*1000000</f>
        <v>136984.21006799943</v>
      </c>
      <c r="N276" s="104">
        <f>VLOOKUP(A276,Analysed!$B$8:$DD$406,57,FALSE)</f>
        <v>2.8727209669964431E-2</v>
      </c>
      <c r="O276" s="147">
        <f t="shared" si="96"/>
        <v>1.4305399090197002</v>
      </c>
      <c r="P276" s="115">
        <f>VLOOKUP(A276,Analysed!$B$8:$DD$406,77,FALSE)*1000000</f>
        <v>128342.01623300067</v>
      </c>
      <c r="Q276" s="104">
        <f>VLOOKUP(A276,Analysed!$B$8:$DD$406,78,FALSE)</f>
        <v>2.6928851383304076E-2</v>
      </c>
      <c r="R276" s="95">
        <f t="shared" si="97"/>
        <v>1.3402886079660044</v>
      </c>
      <c r="S276" s="132">
        <f>VLOOKUP(A276,Analysed!$B$8:$DD$406,107,FALSE)</f>
        <v>95757</v>
      </c>
      <c r="T276" t="s">
        <v>118</v>
      </c>
      <c r="U276" t="s">
        <v>178</v>
      </c>
      <c r="V276" s="132">
        <f t="shared" si="76"/>
        <v>549339</v>
      </c>
      <c r="W276" s="132">
        <f>VLOOKUP(U276,Analysed!$B$8:$DD$406,2,FALSE)*1000000</f>
        <v>107510993.62699901</v>
      </c>
      <c r="X276" s="57">
        <f t="shared" si="77"/>
        <v>195.70974139283575</v>
      </c>
      <c r="Y276" s="132">
        <f t="shared" si="78"/>
        <v>98632149.952333987</v>
      </c>
      <c r="Z276" s="57">
        <f t="shared" si="79"/>
        <v>179.54696453798834</v>
      </c>
      <c r="AA276" s="57"/>
      <c r="AB276" s="132">
        <f t="shared" si="80"/>
        <v>58272.039622991659</v>
      </c>
      <c r="AC276" s="104">
        <f t="shared" si="81"/>
        <v>5.4201005550336503E-4</v>
      </c>
      <c r="AD276" s="132">
        <f t="shared" si="82"/>
        <v>-333993.23123299493</v>
      </c>
      <c r="AE276" s="104">
        <f t="shared" si="83"/>
        <v>-3.3862511503034666E-3</v>
      </c>
      <c r="AF276" s="57"/>
      <c r="AG276" s="132">
        <f t="shared" si="84"/>
        <v>2975272.4953779788</v>
      </c>
      <c r="AH276" s="104">
        <f t="shared" si="85"/>
        <v>2.7674123315243968E-2</v>
      </c>
      <c r="AI276" s="132">
        <f t="shared" si="86"/>
        <v>569877.62201799802</v>
      </c>
      <c r="AJ276" s="104">
        <f t="shared" si="87"/>
        <v>5.4535425224110402E-3</v>
      </c>
      <c r="AL276" s="95">
        <f t="shared" si="92"/>
        <v>227.74375401557222</v>
      </c>
      <c r="AN276" s="95">
        <f t="shared" si="93"/>
        <v>180.58435242054904</v>
      </c>
      <c r="AO276" s="95">
        <f t="shared" si="94"/>
        <v>230.12143050609893</v>
      </c>
      <c r="AQ276" s="95">
        <f t="shared" si="95"/>
        <v>252.35376144002896</v>
      </c>
    </row>
    <row r="277" spans="1:43" x14ac:dyDescent="0.2">
      <c r="A277" s="15" t="s">
        <v>395</v>
      </c>
      <c r="C277" s="132">
        <f>VLOOKUP(A277,Analysed!$B$8:$DD$406,2,FALSE)*1000000</f>
        <v>7438630.9944719998</v>
      </c>
      <c r="D277" s="133">
        <f t="shared" si="98"/>
        <v>51.467373743155449</v>
      </c>
      <c r="E277" s="132">
        <f>VLOOKUP(A277,Analysed!$B$8:$DD$406,11,FALSE)*1000000</f>
        <v>6984518.0494210003</v>
      </c>
      <c r="F277" s="133">
        <f t="shared" si="99"/>
        <v>48.32539766154666</v>
      </c>
      <c r="H277" s="132">
        <f>VLOOKUP(A277,Analysed!$B$8:$DD$406,4,FALSE)*1000000</f>
        <v>-176624.61624899972</v>
      </c>
      <c r="I277" s="104">
        <f>VLOOKUP(A277,Analysed!$B$8:$DD$406,5,FALSE)</f>
        <v>-2.3744236860284894E-2</v>
      </c>
      <c r="J277" s="132">
        <f>VLOOKUP(A277,Analysed!$B$8:$DD$406,13,FALSE)*1000000</f>
        <v>100517.93480399951</v>
      </c>
      <c r="K277" s="104">
        <f>VLOOKUP(A277,Analysed!$B$8:$DD$406,14,FALSE)</f>
        <v>1.4391534833578417E-2</v>
      </c>
      <c r="L277" s="104"/>
      <c r="M277" s="9">
        <f>VLOOKUP(A277,Analysed!$B$8:$DD$406,56,FALSE)*1000000</f>
        <v>-220188.28086399901</v>
      </c>
      <c r="N277" s="104">
        <f>VLOOKUP(A277,Analysed!$B$8:$DD$406,57,FALSE)</f>
        <v>-2.9600645740813246E-2</v>
      </c>
      <c r="O277" s="147">
        <f t="shared" si="96"/>
        <v>-1.5234674973811777</v>
      </c>
      <c r="P277" s="115">
        <f>VLOOKUP(A277,Analysed!$B$8:$DD$406,77,FALSE)*1000000</f>
        <v>84953.355299999705</v>
      </c>
      <c r="Q277" s="104">
        <f>VLOOKUP(A277,Analysed!$B$8:$DD$406,78,FALSE)</f>
        <v>1.1831836440931734E-2</v>
      </c>
      <c r="R277" s="95">
        <f t="shared" si="97"/>
        <v>0.58778639392240906</v>
      </c>
      <c r="S277" s="132">
        <f>VLOOKUP(A277,Analysed!$B$8:$DD$406,107,FALSE)</f>
        <v>144531</v>
      </c>
      <c r="V277" s="132" t="e">
        <f t="shared" si="76"/>
        <v>#N/A</v>
      </c>
      <c r="W277" s="132" t="e">
        <f>VLOOKUP(U277,Analysed!$B$8:$DD$406,2,FALSE)*1000000</f>
        <v>#N/A</v>
      </c>
      <c r="X277" s="57" t="e">
        <f t="shared" si="77"/>
        <v>#N/A</v>
      </c>
      <c r="Y277" s="132" t="e">
        <f t="shared" si="78"/>
        <v>#N/A</v>
      </c>
      <c r="Z277" s="57" t="e">
        <f t="shared" si="79"/>
        <v>#N/A</v>
      </c>
      <c r="AA277" s="57"/>
      <c r="AB277" s="132" t="e">
        <f t="shared" si="80"/>
        <v>#N/A</v>
      </c>
      <c r="AC277" s="104" t="e">
        <f t="shared" si="81"/>
        <v>#N/A</v>
      </c>
      <c r="AD277" s="132" t="e">
        <f t="shared" si="82"/>
        <v>#N/A</v>
      </c>
      <c r="AE277" s="104" t="e">
        <f t="shared" si="83"/>
        <v>#N/A</v>
      </c>
      <c r="AF277" s="57"/>
      <c r="AG277" s="132" t="e">
        <f t="shared" si="84"/>
        <v>#N/A</v>
      </c>
      <c r="AH277" s="104" t="e">
        <f t="shared" si="85"/>
        <v>#N/A</v>
      </c>
      <c r="AI277" s="132" t="e">
        <f t="shared" si="86"/>
        <v>#N/A</v>
      </c>
      <c r="AJ277" s="104" t="e">
        <f t="shared" si="87"/>
        <v>#N/A</v>
      </c>
      <c r="AL277" s="95" t="e">
        <f t="shared" si="92"/>
        <v>#N/A</v>
      </c>
      <c r="AN277" s="95" t="e">
        <f t="shared" si="93"/>
        <v>#N/A</v>
      </c>
      <c r="AO277" s="95" t="e">
        <f t="shared" si="94"/>
        <v>#N/A</v>
      </c>
      <c r="AQ277" s="95" t="e">
        <f t="shared" si="95"/>
        <v>#N/A</v>
      </c>
    </row>
    <row r="278" spans="1:43" x14ac:dyDescent="0.2">
      <c r="A278" s="15" t="s">
        <v>405</v>
      </c>
      <c r="C278" s="132">
        <f>VLOOKUP(A278,Analysed!$B$8:$DD$406,2,FALSE)*1000000</f>
        <v>3446654.4015850001</v>
      </c>
      <c r="D278" s="133">
        <f t="shared" si="98"/>
        <v>36.356346929231449</v>
      </c>
      <c r="E278" s="132">
        <f>VLOOKUP(A278,Analysed!$B$8:$DD$406,11,FALSE)*1000000</f>
        <v>3303974.3233559993</v>
      </c>
      <c r="F278" s="133">
        <f t="shared" si="99"/>
        <v>34.851314564629433</v>
      </c>
      <c r="H278" s="132">
        <f>VLOOKUP(A278,Analysed!$B$8:$DD$406,4,FALSE)*1000000</f>
        <v>-211271.63352299982</v>
      </c>
      <c r="I278" s="104">
        <f>VLOOKUP(A278,Analysed!$B$8:$DD$406,5,FALSE)</f>
        <v>-6.1297597294884897E-2</v>
      </c>
      <c r="J278" s="132">
        <f>VLOOKUP(A278,Analysed!$B$8:$DD$406,13,FALSE)*1000000</f>
        <v>47579.621971000743</v>
      </c>
      <c r="K278" s="104">
        <f>VLOOKUP(A278,Analysed!$B$8:$DD$406,14,FALSE)</f>
        <v>1.4400723890212293E-2</v>
      </c>
      <c r="L278" s="104"/>
      <c r="M278" s="9">
        <f>VLOOKUP(A278,Analysed!$B$8:$DD$406,56,FALSE)*1000000</f>
        <v>-138282.69106499967</v>
      </c>
      <c r="N278" s="104">
        <f>VLOOKUP(A278,Analysed!$B$8:$DD$406,57,FALSE)</f>
        <v>-4.012084617518024E-2</v>
      </c>
      <c r="O278" s="147">
        <f t="shared" si="96"/>
        <v>-1.4586474026391814</v>
      </c>
      <c r="P278" s="115">
        <f>VLOOKUP(A278,Analysed!$B$8:$DD$406,77,FALSE)*1000000</f>
        <v>43783.977639000768</v>
      </c>
      <c r="Q278" s="104">
        <f>VLOOKUP(A278,Analysed!$B$8:$DD$406,78,FALSE)</f>
        <v>1.2580940016912425E-2</v>
      </c>
      <c r="R278" s="95">
        <f t="shared" si="97"/>
        <v>0.46184656061054374</v>
      </c>
      <c r="S278" s="132">
        <f>VLOOKUP(A278,Analysed!$B$8:$DD$406,107,FALSE)</f>
        <v>94802</v>
      </c>
      <c r="V278" s="132" t="e">
        <f t="shared" si="76"/>
        <v>#N/A</v>
      </c>
      <c r="W278" s="132" t="e">
        <f>VLOOKUP(U278,Analysed!$B$8:$DD$406,2,FALSE)*1000000</f>
        <v>#N/A</v>
      </c>
      <c r="X278" s="57" t="e">
        <f t="shared" si="77"/>
        <v>#N/A</v>
      </c>
      <c r="Y278" s="132" t="e">
        <f t="shared" si="78"/>
        <v>#N/A</v>
      </c>
      <c r="Z278" s="57" t="e">
        <f t="shared" si="79"/>
        <v>#N/A</v>
      </c>
      <c r="AA278" s="57"/>
      <c r="AB278" s="132" t="e">
        <f t="shared" si="80"/>
        <v>#N/A</v>
      </c>
      <c r="AC278" s="104" t="e">
        <f t="shared" si="81"/>
        <v>#N/A</v>
      </c>
      <c r="AD278" s="132" t="e">
        <f t="shared" si="82"/>
        <v>#N/A</v>
      </c>
      <c r="AE278" s="104" t="e">
        <f t="shared" si="83"/>
        <v>#N/A</v>
      </c>
      <c r="AF278" s="57"/>
      <c r="AG278" s="132" t="e">
        <f t="shared" si="84"/>
        <v>#N/A</v>
      </c>
      <c r="AH278" s="104" t="e">
        <f t="shared" si="85"/>
        <v>#N/A</v>
      </c>
      <c r="AI278" s="132" t="e">
        <f t="shared" si="86"/>
        <v>#N/A</v>
      </c>
      <c r="AJ278" s="104" t="e">
        <f t="shared" si="87"/>
        <v>#N/A</v>
      </c>
      <c r="AL278" s="95" t="e">
        <f t="shared" si="92"/>
        <v>#N/A</v>
      </c>
      <c r="AN278" s="95" t="e">
        <f t="shared" si="93"/>
        <v>#N/A</v>
      </c>
      <c r="AO278" s="95" t="e">
        <f t="shared" si="94"/>
        <v>#N/A</v>
      </c>
      <c r="AQ278" s="95" t="e">
        <f t="shared" si="95"/>
        <v>#N/A</v>
      </c>
    </row>
    <row r="279" spans="1:43" x14ac:dyDescent="0.2">
      <c r="A279" s="15" t="s">
        <v>410</v>
      </c>
      <c r="C279" s="132">
        <f>VLOOKUP(A279,Analysed!$B$8:$DD$406,2,FALSE)*1000000</f>
        <v>5408989.7603099998</v>
      </c>
      <c r="D279" s="133">
        <f t="shared" si="98"/>
        <v>54.466807913863938</v>
      </c>
      <c r="E279" s="132">
        <f>VLOOKUP(A279,Analysed!$B$8:$DD$406,11,FALSE)*1000000</f>
        <v>5391288.3380890004</v>
      </c>
      <c r="F279" s="133">
        <f t="shared" si="99"/>
        <v>54.288560217595766</v>
      </c>
      <c r="H279" s="132">
        <f>VLOOKUP(A279,Analysed!$B$8:$DD$406,4,FALSE)*1000000</f>
        <v>-97771.752804000294</v>
      </c>
      <c r="I279" s="104">
        <f>VLOOKUP(A279,Analysed!$B$8:$DD$406,5,FALSE)</f>
        <v>-1.807578811138234E-2</v>
      </c>
      <c r="J279" s="132">
        <f>VLOOKUP(A279,Analysed!$B$8:$DD$406,13,FALSE)*1000000</f>
        <v>149240.34625699976</v>
      </c>
      <c r="K279" s="104">
        <f>VLOOKUP(A279,Analysed!$B$8:$DD$406,14,FALSE)</f>
        <v>2.7681759330627751E-2</v>
      </c>
      <c r="L279" s="104"/>
      <c r="M279" s="9">
        <f>VLOOKUP(A279,Analysed!$B$8:$DD$406,56,FALSE)*1000000</f>
        <v>-188246.18873299938</v>
      </c>
      <c r="N279" s="104">
        <f>VLOOKUP(A279,Analysed!$B$8:$DD$406,57,FALSE)</f>
        <v>-3.4802467202713024E-2</v>
      </c>
      <c r="O279" s="147">
        <f t="shared" si="96"/>
        <v>-1.8955792960587201</v>
      </c>
      <c r="P279" s="115">
        <f>VLOOKUP(A279,Analysed!$B$8:$DD$406,77,FALSE)*1000000</f>
        <v>143035.94683499911</v>
      </c>
      <c r="Q279" s="104">
        <f>VLOOKUP(A279,Analysed!$B$8:$DD$406,78,FALSE)</f>
        <v>2.5704048959974093E-2</v>
      </c>
      <c r="R279" s="95">
        <f t="shared" si="97"/>
        <v>1.4403265279232198</v>
      </c>
      <c r="S279" s="132">
        <f>VLOOKUP(A279,Analysed!$B$8:$DD$406,107,FALSE)</f>
        <v>99308</v>
      </c>
      <c r="T279" t="s">
        <v>85</v>
      </c>
      <c r="U279" t="s">
        <v>181</v>
      </c>
      <c r="V279" s="132">
        <f t="shared" si="76"/>
        <v>562468</v>
      </c>
      <c r="W279" s="132">
        <f>VLOOKUP(U279,Analysed!$B$8:$DD$406,2,FALSE)*1000000</f>
        <v>106672035.622916</v>
      </c>
      <c r="X279" s="57">
        <f t="shared" si="77"/>
        <v>189.64996341643612</v>
      </c>
      <c r="Y279" s="132">
        <f t="shared" si="78"/>
        <v>99591702.561829999</v>
      </c>
      <c r="Z279" s="57">
        <f t="shared" si="79"/>
        <v>177.06198852526722</v>
      </c>
      <c r="AA279" s="57"/>
      <c r="AB279" s="132">
        <f t="shared" si="80"/>
        <v>198197.17008800808</v>
      </c>
      <c r="AC279" s="104">
        <f t="shared" si="81"/>
        <v>1.858004948819314E-3</v>
      </c>
      <c r="AD279" s="132">
        <f t="shared" si="82"/>
        <v>-275876.19184301107</v>
      </c>
      <c r="AE279" s="104">
        <f t="shared" si="83"/>
        <v>-2.7700720516524707E-3</v>
      </c>
      <c r="AF279" s="57"/>
      <c r="AG279" s="132">
        <f t="shared" si="84"/>
        <v>3055257.0954749994</v>
      </c>
      <c r="AH279" s="104">
        <f t="shared" si="85"/>
        <v>2.8641593625111705E-2</v>
      </c>
      <c r="AI279" s="132">
        <f t="shared" si="86"/>
        <v>595030.40571600257</v>
      </c>
      <c r="AJ279" s="104">
        <f t="shared" si="87"/>
        <v>5.661176261491649E-3</v>
      </c>
      <c r="AL279" s="95">
        <f t="shared" si="92"/>
        <v>231.350548742863</v>
      </c>
      <c r="AN279" s="95">
        <f t="shared" si="93"/>
        <v>178.1198805399525</v>
      </c>
      <c r="AO279" s="95">
        <f t="shared" si="94"/>
        <v>233.8487672854715</v>
      </c>
      <c r="AQ279" s="95">
        <f t="shared" si="95"/>
        <v>247.65306921743223</v>
      </c>
    </row>
    <row r="280" spans="1:43" x14ac:dyDescent="0.2">
      <c r="A280" s="15"/>
      <c r="C280" s="132"/>
      <c r="D280" s="133"/>
      <c r="E280" s="132"/>
      <c r="F280" s="133"/>
      <c r="H280" s="132"/>
      <c r="I280" s="104"/>
      <c r="J280" s="132"/>
      <c r="K280" s="104"/>
      <c r="L280" s="104"/>
      <c r="M280" s="9"/>
      <c r="N280" s="104"/>
      <c r="O280" s="147"/>
      <c r="P280" s="115"/>
      <c r="Q280" s="104"/>
      <c r="R280" s="95" t="e">
        <f t="shared" si="97"/>
        <v>#DIV/0!</v>
      </c>
      <c r="S280" s="132"/>
    </row>
    <row r="281" spans="1:43" x14ac:dyDescent="0.2">
      <c r="A281" s="15"/>
      <c r="C281" s="132"/>
      <c r="D281" s="133"/>
      <c r="E281" s="132"/>
      <c r="F281" s="133"/>
      <c r="H281" s="132">
        <f>SUM(H232:H279)</f>
        <v>-659357.70017499558</v>
      </c>
      <c r="I281" s="104"/>
      <c r="J281" s="132">
        <f>SUM(J232:J279)</f>
        <v>7239887.3713599965</v>
      </c>
      <c r="K281" s="104"/>
      <c r="L281" s="104"/>
      <c r="M281" s="132">
        <f>SUM(M232:M279)</f>
        <v>789332.2619290005</v>
      </c>
      <c r="N281" s="104"/>
      <c r="O281" s="147"/>
      <c r="P281" s="132">
        <f>SUM(P232:P279)</f>
        <v>7233791.6330960058</v>
      </c>
      <c r="Q281" s="104"/>
      <c r="R281" s="95" t="e">
        <f t="shared" si="97"/>
        <v>#DIV/0!</v>
      </c>
      <c r="S281" s="132"/>
    </row>
    <row r="282" spans="1:43" x14ac:dyDescent="0.2">
      <c r="A282" s="15"/>
      <c r="C282" s="132"/>
      <c r="D282" s="133"/>
      <c r="E282" s="132"/>
      <c r="F282" s="133"/>
      <c r="H282" s="132"/>
      <c r="I282" s="104"/>
      <c r="J282" s="132"/>
      <c r="K282" s="104"/>
      <c r="L282" s="104"/>
      <c r="M282" s="9"/>
      <c r="N282" s="104"/>
      <c r="O282" s="147"/>
      <c r="P282" s="115"/>
      <c r="Q282" s="104"/>
      <c r="R282" s="95" t="e">
        <f t="shared" si="97"/>
        <v>#DIV/0!</v>
      </c>
      <c r="S282" s="132"/>
    </row>
    <row r="283" spans="1:43" x14ac:dyDescent="0.2">
      <c r="A283" s="15" t="s">
        <v>220</v>
      </c>
      <c r="C283" s="132">
        <f>VLOOKUP(A283,Analysed!$B$8:$DD$406,2,FALSE)*1000000</f>
        <v>2223016.5491599999</v>
      </c>
      <c r="D283" s="133">
        <f t="shared" si="98"/>
        <v>46.400812982111923</v>
      </c>
      <c r="E283" s="132">
        <f>VLOOKUP(A283,Analysed!$B$8:$DD$406,11,FALSE)*1000000</f>
        <v>1778206.0984699999</v>
      </c>
      <c r="F283" s="133">
        <f t="shared" si="99"/>
        <v>37.116326754263291</v>
      </c>
      <c r="H283" s="132">
        <f>VLOOKUP(A283,Analysed!$B$8:$DD$406,4,FALSE)*1000000</f>
        <v>-337816.70515700005</v>
      </c>
      <c r="I283" s="104">
        <f>VLOOKUP(A283,Analysed!$B$8:$DD$406,5,FALSE)</f>
        <v>-0.15196319851269174</v>
      </c>
      <c r="J283" s="132">
        <f>VLOOKUP(A283,Analysed!$B$8:$DD$406,13,FALSE)*1000000</f>
        <v>-49886.043040999975</v>
      </c>
      <c r="K283" s="104">
        <f>VLOOKUP(A283,Analysed!$B$8:$DD$406,14,FALSE)</f>
        <v>-2.805414011566084E-2</v>
      </c>
      <c r="L283" s="104"/>
      <c r="M283" s="9">
        <f>VLOOKUP(A283,Analysed!$B$8:$DD$406,56,FALSE)*1000000</f>
        <v>-196733.39134299982</v>
      </c>
      <c r="N283" s="104">
        <f>VLOOKUP(A283,Analysed!$B$8:$DD$406,57,FALSE)</f>
        <v>-8.8498392608610352E-2</v>
      </c>
      <c r="O283" s="147">
        <f t="shared" si="96"/>
        <v>-4.106397364649645</v>
      </c>
      <c r="P283" s="115">
        <f>VLOOKUP(A283,Analysed!$B$8:$DD$406,77,FALSE)*1000000</f>
        <v>-15624.17960300011</v>
      </c>
      <c r="Q283" s="104">
        <f>VLOOKUP(A283,Analysed!$B$8:$DD$406,78,FALSE)</f>
        <v>-8.3576339458257213E-3</v>
      </c>
      <c r="R283" s="95">
        <f t="shared" si="97"/>
        <v>-0.32612201471540025</v>
      </c>
      <c r="S283" s="132">
        <f>VLOOKUP(A283,Analysed!$B$8:$DD$406,107,FALSE)</f>
        <v>47909</v>
      </c>
    </row>
    <row r="284" spans="1:43" x14ac:dyDescent="0.2">
      <c r="A284" s="15" t="s">
        <v>206</v>
      </c>
      <c r="C284" s="132">
        <f>VLOOKUP(A284,Analysed!$B$8:$DD$406,2,FALSE)*1000000</f>
        <v>6097074.8131480003</v>
      </c>
      <c r="D284" s="133">
        <f t="shared" si="98"/>
        <v>54.690623800471826</v>
      </c>
      <c r="E284" s="132">
        <f>VLOOKUP(A284,Analysed!$B$8:$DD$406,11,FALSE)*1000000</f>
        <v>6508968.028837</v>
      </c>
      <c r="F284" s="133">
        <f t="shared" si="99"/>
        <v>58.385296671573244</v>
      </c>
      <c r="H284" s="132">
        <f>VLOOKUP(A284,Analysed!$B$8:$DD$406,4,FALSE)*1000000</f>
        <v>-154301.68518400044</v>
      </c>
      <c r="I284" s="104">
        <f>VLOOKUP(A284,Analysed!$B$8:$DD$406,5,FALSE)</f>
        <v>-2.5307494152976031E-2</v>
      </c>
      <c r="J284" s="132">
        <f>VLOOKUP(A284,Analysed!$B$8:$DD$406,13,FALSE)*1000000</f>
        <v>183247.97378399983</v>
      </c>
      <c r="K284" s="104">
        <f>VLOOKUP(A284,Analysed!$B$8:$DD$406,14,FALSE)</f>
        <v>2.8153153153026307E-2</v>
      </c>
      <c r="L284" s="104"/>
      <c r="M284" s="9">
        <f>VLOOKUP(A284,Analysed!$B$8:$DD$406,56,FALSE)*1000000</f>
        <v>-447532.86306800088</v>
      </c>
      <c r="N284" s="104">
        <f>VLOOKUP(A284,Analysed!$B$8:$DD$406,57,FALSE)</f>
        <v>-7.3401241871416986E-2</v>
      </c>
      <c r="O284" s="147">
        <f t="shared" si="96"/>
        <v>-4.0143597056771068</v>
      </c>
      <c r="P284" s="115">
        <f>VLOOKUP(A284,Analysed!$B$8:$DD$406,77,FALSE)*1000000</f>
        <v>175918.05483299971</v>
      </c>
      <c r="Q284" s="104">
        <f>VLOOKUP(A284,Analysed!$B$8:$DD$406,78,FALSE)</f>
        <v>2.6430706906152887E-2</v>
      </c>
      <c r="R284" s="95">
        <f t="shared" si="97"/>
        <v>1.5779809911197198</v>
      </c>
      <c r="S284" s="132">
        <f>VLOOKUP(A284,Analysed!$B$8:$DD$406,107,FALSE)</f>
        <v>111483</v>
      </c>
    </row>
    <row r="285" spans="1:43" x14ac:dyDescent="0.2">
      <c r="A285" s="15" t="s">
        <v>236</v>
      </c>
      <c r="C285" s="132">
        <f>VLOOKUP(A285,Analysed!$B$8:$DD$406,2,FALSE)*1000000</f>
        <v>4407583.6489570001</v>
      </c>
      <c r="D285" s="133">
        <f t="shared" si="98"/>
        <v>48.816937455221073</v>
      </c>
      <c r="E285" s="132">
        <f>VLOOKUP(A285,Analysed!$B$8:$DD$406,11,FALSE)*1000000</f>
        <v>4117995.5862739994</v>
      </c>
      <c r="F285" s="133">
        <f t="shared" si="99"/>
        <v>45.60955593516303</v>
      </c>
      <c r="H285" s="132">
        <f>VLOOKUP(A285,Analysed!$B$8:$DD$406,4,FALSE)*1000000</f>
        <v>-406747.47550299985</v>
      </c>
      <c r="I285" s="104">
        <f>VLOOKUP(A285,Analysed!$B$8:$DD$406,5,FALSE)</f>
        <v>-9.2283552145233039E-2</v>
      </c>
      <c r="J285" s="132">
        <f>VLOOKUP(A285,Analysed!$B$8:$DD$406,13,FALSE)*1000000</f>
        <v>21165.377774000404</v>
      </c>
      <c r="K285" s="104">
        <f>VLOOKUP(A285,Analysed!$B$8:$DD$406,14,FALSE)</f>
        <v>5.1397281348596665E-3</v>
      </c>
      <c r="L285" s="104"/>
      <c r="M285" s="9">
        <f>VLOOKUP(A285,Analysed!$B$8:$DD$406,56,FALSE)*1000000</f>
        <v>-458795.75353500003</v>
      </c>
      <c r="N285" s="104">
        <f>VLOOKUP(A285,Analysed!$B$8:$DD$406,57,FALSE)</f>
        <v>-0.10409235310680226</v>
      </c>
      <c r="O285" s="147">
        <f t="shared" si="96"/>
        <v>-5.0814698911815528</v>
      </c>
      <c r="P285" s="115">
        <f>VLOOKUP(A285,Analysed!$B$8:$DD$406,77,FALSE)*1000000</f>
        <v>16477.766262999794</v>
      </c>
      <c r="Q285" s="104">
        <f>VLOOKUP(A285,Analysed!$B$8:$DD$406,78,FALSE)</f>
        <v>3.8302673130221785E-3</v>
      </c>
      <c r="R285" s="95">
        <f t="shared" si="97"/>
        <v>0.18250228450070657</v>
      </c>
      <c r="S285" s="132">
        <f>VLOOKUP(A285,Analysed!$B$8:$DD$406,107,FALSE)</f>
        <v>90288</v>
      </c>
    </row>
    <row r="286" spans="1:43" x14ac:dyDescent="0.2">
      <c r="A286" s="15" t="s">
        <v>242</v>
      </c>
      <c r="C286" s="132">
        <f>VLOOKUP(A286,Analysed!$B$8:$DD$406,2,FALSE)*1000000</f>
        <v>3673326.3528140001</v>
      </c>
      <c r="D286" s="133">
        <f t="shared" si="98"/>
        <v>42.833628965390986</v>
      </c>
      <c r="E286" s="132">
        <f>VLOOKUP(A286,Analysed!$B$8:$DD$406,11,FALSE)*1000000</f>
        <v>3249249.5629489999</v>
      </c>
      <c r="F286" s="133">
        <f t="shared" si="99"/>
        <v>37.888588387660626</v>
      </c>
      <c r="H286" s="132">
        <f>VLOOKUP(A286,Analysed!$B$8:$DD$406,4,FALSE)*1000000</f>
        <v>-159082.12678300028</v>
      </c>
      <c r="I286" s="104">
        <f>VLOOKUP(A286,Analysed!$B$8:$DD$406,5,FALSE)</f>
        <v>-4.3307376340556647E-2</v>
      </c>
      <c r="J286" s="132">
        <f>VLOOKUP(A286,Analysed!$B$8:$DD$406,13,FALSE)*1000000</f>
        <v>26206.649281000249</v>
      </c>
      <c r="K286" s="104">
        <f>VLOOKUP(A286,Analysed!$B$8:$DD$406,14,FALSE)</f>
        <v>8.0654467357118755E-3</v>
      </c>
      <c r="L286" s="104"/>
      <c r="M286" s="9">
        <f>VLOOKUP(A286,Analysed!$B$8:$DD$406,56,FALSE)*1000000</f>
        <v>-180987.46833000012</v>
      </c>
      <c r="N286" s="104">
        <f>VLOOKUP(A286,Analysed!$B$8:$DD$406,57,FALSE)</f>
        <v>-4.9270729291818104E-2</v>
      </c>
      <c r="O286" s="147">
        <f t="shared" si="96"/>
        <v>-2.1104441373399578</v>
      </c>
      <c r="P286" s="115">
        <f>VLOOKUP(A286,Analysed!$B$8:$DD$406,77,FALSE)*1000000</f>
        <v>19477.898070999978</v>
      </c>
      <c r="Q286" s="104">
        <f>VLOOKUP(A286,Analysed!$B$8:$DD$406,78,FALSE)</f>
        <v>5.7168880251369444E-3</v>
      </c>
      <c r="R286" s="95">
        <f t="shared" si="97"/>
        <v>0.22712630974369713</v>
      </c>
      <c r="S286" s="132">
        <f>VLOOKUP(A286,Analysed!$B$8:$DD$406,107,FALSE)</f>
        <v>85758</v>
      </c>
    </row>
    <row r="287" spans="1:43" x14ac:dyDescent="0.2">
      <c r="A287" s="15" t="s">
        <v>256</v>
      </c>
      <c r="C287" s="132">
        <f>VLOOKUP(A287,Analysed!$B$8:$DD$406,2,FALSE)*1000000</f>
        <v>4105568.0392170004</v>
      </c>
      <c r="D287" s="133">
        <f t="shared" si="98"/>
        <v>36.394298624361753</v>
      </c>
      <c r="E287" s="132">
        <f>VLOOKUP(A287,Analysed!$B$8:$DD$406,11,FALSE)*1000000</f>
        <v>4000458.0414530002</v>
      </c>
      <c r="F287" s="133">
        <f t="shared" si="99"/>
        <v>35.462538485329056</v>
      </c>
      <c r="H287" s="132">
        <f>VLOOKUP(A287,Analysed!$B$8:$DD$406,4,FALSE)*1000000</f>
        <v>-579539.24077499995</v>
      </c>
      <c r="I287" s="104">
        <f>VLOOKUP(A287,Analysed!$B$8:$DD$406,5,FALSE)</f>
        <v>-0.14115933172685349</v>
      </c>
      <c r="J287" s="132">
        <f>VLOOKUP(A287,Analysed!$B$8:$DD$406,13,FALSE)*1000000</f>
        <v>79363.147719999644</v>
      </c>
      <c r="K287" s="104">
        <f>VLOOKUP(A287,Analysed!$B$8:$DD$406,14,FALSE)</f>
        <v>1.9838515214416364E-2</v>
      </c>
      <c r="L287" s="104"/>
      <c r="M287" s="9">
        <f>VLOOKUP(A287,Analysed!$B$8:$DD$406,56,FALSE)*1000000</f>
        <v>-519266.84708500037</v>
      </c>
      <c r="N287" s="104">
        <f>VLOOKUP(A287,Analysed!$B$8:$DD$406,57,FALSE)</f>
        <v>-0.12647868507472917</v>
      </c>
      <c r="O287" s="147">
        <f t="shared" si="96"/>
        <v>-4.6031030342262991</v>
      </c>
      <c r="P287" s="115">
        <f>VLOOKUP(A287,Analysed!$B$8:$DD$406,77,FALSE)*1000000</f>
        <v>74794.478974999918</v>
      </c>
      <c r="Q287" s="104">
        <f>VLOOKUP(A287,Analysed!$B$8:$DD$406,78,FALSE)</f>
        <v>1.8020681518279475E-2</v>
      </c>
      <c r="R287" s="95">
        <f t="shared" si="97"/>
        <v>0.66302459909758105</v>
      </c>
      <c r="S287" s="132">
        <f>VLOOKUP(A287,Analysed!$B$8:$DD$406,107,FALSE)</f>
        <v>112808</v>
      </c>
    </row>
    <row r="288" spans="1:43" x14ac:dyDescent="0.2">
      <c r="A288" s="15" t="s">
        <v>257</v>
      </c>
      <c r="C288" s="132">
        <f>VLOOKUP(A288,Analysed!$B$8:$DD$406,2,FALSE)*1000000</f>
        <v>5502003.8003639998</v>
      </c>
      <c r="D288" s="133">
        <f t="shared" si="98"/>
        <v>66.201465531993748</v>
      </c>
      <c r="E288" s="132">
        <f>VLOOKUP(A288,Analysed!$B$8:$DD$406,11,FALSE)*1000000</f>
        <v>4745442.6460619997</v>
      </c>
      <c r="F288" s="133">
        <f t="shared" si="99"/>
        <v>57.098335291324744</v>
      </c>
      <c r="H288" s="132">
        <f>VLOOKUP(A288,Analysed!$B$8:$DD$406,4,FALSE)*1000000</f>
        <v>-286631.21877000021</v>
      </c>
      <c r="I288" s="104">
        <f>VLOOKUP(A288,Analysed!$B$8:$DD$406,5,FALSE)</f>
        <v>-5.2095787129597643E-2</v>
      </c>
      <c r="J288" s="132">
        <f>VLOOKUP(A288,Analysed!$B$8:$DD$406,13,FALSE)*1000000</f>
        <v>20590.258636000057</v>
      </c>
      <c r="K288" s="104">
        <f>VLOOKUP(A288,Analysed!$B$8:$DD$406,14,FALSE)</f>
        <v>4.3389542708069306E-3</v>
      </c>
      <c r="L288" s="104"/>
      <c r="M288" s="9">
        <f>VLOOKUP(A288,Analysed!$B$8:$DD$406,56,FALSE)*1000000</f>
        <v>-451296.27122499992</v>
      </c>
      <c r="N288" s="104">
        <f>VLOOKUP(A288,Analysed!$B$8:$DD$406,57,FALSE)</f>
        <v>-8.2023983915667814E-2</v>
      </c>
      <c r="O288" s="147">
        <f t="shared" si="96"/>
        <v>-5.430107943989892</v>
      </c>
      <c r="P288" s="115">
        <f>VLOOKUP(A288,Analysed!$B$8:$DD$406,77,FALSE)*1000000</f>
        <v>-21217.924664999722</v>
      </c>
      <c r="Q288" s="104">
        <f>VLOOKUP(A288,Analysed!$B$8:$DD$406,78,FALSE)</f>
        <v>-4.3431680022999169E-3</v>
      </c>
      <c r="R288" s="95">
        <f t="shared" si="97"/>
        <v>-0.25529929809890173</v>
      </c>
      <c r="S288" s="132">
        <f>VLOOKUP(A288,Analysed!$B$8:$DD$406,107,FALSE)</f>
        <v>83110</v>
      </c>
    </row>
    <row r="289" spans="1:19" x14ac:dyDescent="0.2">
      <c r="A289" s="15" t="s">
        <v>259</v>
      </c>
      <c r="C289" s="132">
        <f>VLOOKUP(A289,Analysed!$B$8:$DD$406,2,FALSE)*1000000</f>
        <v>6621522.3947200002</v>
      </c>
      <c r="D289" s="133">
        <f t="shared" si="98"/>
        <v>56.500523872553202</v>
      </c>
      <c r="E289" s="132">
        <f>VLOOKUP(A289,Analysed!$B$8:$DD$406,11,FALSE)*1000000</f>
        <v>6429498.1479139999</v>
      </c>
      <c r="F289" s="133">
        <f t="shared" si="99"/>
        <v>54.862007849497417</v>
      </c>
      <c r="H289" s="132">
        <f>VLOOKUP(A289,Analysed!$B$8:$DD$406,4,FALSE)*1000000</f>
        <v>-582508.45356599963</v>
      </c>
      <c r="I289" s="104">
        <f>VLOOKUP(A289,Analysed!$B$8:$DD$406,5,FALSE)</f>
        <v>-8.7971982701514642E-2</v>
      </c>
      <c r="J289" s="132">
        <f>VLOOKUP(A289,Analysed!$B$8:$DD$406,13,FALSE)*1000000</f>
        <v>119673.89347999991</v>
      </c>
      <c r="K289" s="104">
        <f>VLOOKUP(A289,Analysed!$B$8:$DD$406,14,FALSE)</f>
        <v>1.8613255766910385E-2</v>
      </c>
      <c r="L289" s="104"/>
      <c r="M289" s="9">
        <f>VLOOKUP(A289,Analysed!$B$8:$DD$406,56,FALSE)*1000000</f>
        <v>-608434.19813200051</v>
      </c>
      <c r="N289" s="104">
        <f>VLOOKUP(A289,Analysed!$B$8:$DD$406,57,FALSE)</f>
        <v>-9.1887357900830441E-2</v>
      </c>
      <c r="O289" s="147">
        <f t="shared" si="96"/>
        <v>-5.1916838586617109</v>
      </c>
      <c r="P289" s="115">
        <f>VLOOKUP(A289,Analysed!$B$8:$DD$406,77,FALSE)*1000000</f>
        <v>112339.99421699981</v>
      </c>
      <c r="Q289" s="104">
        <f>VLOOKUP(A289,Analysed!$B$8:$DD$406,78,FALSE)</f>
        <v>1.6927914970616367E-2</v>
      </c>
      <c r="R289" s="95">
        <f t="shared" si="97"/>
        <v>0.95858144800074929</v>
      </c>
      <c r="S289" s="132">
        <f>VLOOKUP(A289,Analysed!$B$8:$DD$406,107,FALSE)</f>
        <v>117194</v>
      </c>
    </row>
    <row r="290" spans="1:19" x14ac:dyDescent="0.2">
      <c r="A290" s="15" t="s">
        <v>295</v>
      </c>
      <c r="C290" s="132">
        <f>VLOOKUP(A290,Analysed!$B$8:$DD$406,2,FALSE)*1000000</f>
        <v>10906513.796770001</v>
      </c>
      <c r="D290" s="133">
        <f t="shared" si="98"/>
        <v>78.821945643677424</v>
      </c>
      <c r="E290" s="132">
        <f>VLOOKUP(A290,Analysed!$B$8:$DD$406,11,FALSE)*1000000</f>
        <v>10394339.765923003</v>
      </c>
      <c r="F290" s="133">
        <f t="shared" si="99"/>
        <v>75.120437134929091</v>
      </c>
      <c r="H290" s="132">
        <f>VLOOKUP(A290,Analysed!$B$8:$DD$406,4,FALSE)*1000000</f>
        <v>-66809.073263002007</v>
      </c>
      <c r="I290" s="104">
        <f>VLOOKUP(A290,Analysed!$B$8:$DD$406,5,FALSE)</f>
        <v>-6.125612134904897E-3</v>
      </c>
      <c r="J290" s="132">
        <f>VLOOKUP(A290,Analysed!$B$8:$DD$406,13,FALSE)*1000000</f>
        <v>199732.68831499701</v>
      </c>
      <c r="K290" s="104">
        <f>VLOOKUP(A290,Analysed!$B$8:$DD$406,14,FALSE)</f>
        <v>1.9215524296194782E-2</v>
      </c>
      <c r="L290" s="104"/>
      <c r="M290" s="9">
        <f>VLOOKUP(A290,Analysed!$B$8:$DD$406,56,FALSE)*1000000</f>
        <v>-571455.73661300202</v>
      </c>
      <c r="N290" s="104">
        <f>VLOOKUP(A290,Analysed!$B$8:$DD$406,57,FALSE)</f>
        <v>-5.2395820264972331E-2</v>
      </c>
      <c r="O290" s="147">
        <f t="shared" si="96"/>
        <v>-4.1299404968815416</v>
      </c>
      <c r="P290" s="115">
        <f>VLOOKUP(A290,Analysed!$B$8:$DD$406,77,FALSE)*1000000</f>
        <v>109652.89025299896</v>
      </c>
      <c r="Q290" s="104">
        <f>VLOOKUP(A290,Analysed!$B$8:$DD$406,78,FALSE)</f>
        <v>1.0290754009588475E-2</v>
      </c>
      <c r="R290" s="95">
        <f t="shared" si="97"/>
        <v>0.792467172943354</v>
      </c>
      <c r="S290" s="132">
        <f>VLOOKUP(A290,Analysed!$B$8:$DD$406,107,FALSE)</f>
        <v>138369</v>
      </c>
    </row>
    <row r="291" spans="1:19" x14ac:dyDescent="0.2">
      <c r="A291" s="15" t="s">
        <v>298</v>
      </c>
      <c r="C291" s="132">
        <f>VLOOKUP(A291,Analysed!$B$8:$DD$406,2,FALSE)*1000000</f>
        <v>4827652.6421020003</v>
      </c>
      <c r="D291" s="133">
        <f t="shared" si="98"/>
        <v>44.090567904195666</v>
      </c>
      <c r="E291" s="132">
        <f>VLOOKUP(A291,Analysed!$B$8:$DD$406,11,FALSE)*1000000</f>
        <v>4646676.3641809998</v>
      </c>
      <c r="F291" s="133">
        <f t="shared" si="99"/>
        <v>42.437725940973934</v>
      </c>
      <c r="H291" s="132">
        <f>VLOOKUP(A291,Analysed!$B$8:$DD$406,4,FALSE)*1000000</f>
        <v>-261349.94141400102</v>
      </c>
      <c r="I291" s="104">
        <f>VLOOKUP(A291,Analysed!$B$8:$DD$406,5,FALSE)</f>
        <v>-5.4136028581419866E-2</v>
      </c>
      <c r="J291" s="132">
        <f>VLOOKUP(A291,Analysed!$B$8:$DD$406,13,FALSE)*1000000</f>
        <v>73633.943028000635</v>
      </c>
      <c r="K291" s="104">
        <f>VLOOKUP(A291,Analysed!$B$8:$DD$406,14,FALSE)</f>
        <v>1.5846583075079083E-2</v>
      </c>
      <c r="L291" s="104"/>
      <c r="M291" s="9">
        <f>VLOOKUP(A291,Analysed!$B$8:$DD$406,56,FALSE)*1000000</f>
        <v>-426765.43629600073</v>
      </c>
      <c r="N291" s="104">
        <f>VLOOKUP(A291,Analysed!$B$8:$DD$406,57,FALSE)</f>
        <v>-8.8400195277965041E-2</v>
      </c>
      <c r="O291" s="147">
        <f t="shared" si="96"/>
        <v>-3.8976148126472752</v>
      </c>
      <c r="P291" s="115">
        <f>VLOOKUP(A291,Analysed!$B$8:$DD$406,77,FALSE)*1000000</f>
        <v>68288.178241000525</v>
      </c>
      <c r="Q291" s="104">
        <f>VLOOKUP(A291,Analysed!$B$8:$DD$406,78,FALSE)</f>
        <v>1.4119532535431599E-2</v>
      </c>
      <c r="R291" s="95">
        <f t="shared" si="97"/>
        <v>0.62367050469432594</v>
      </c>
      <c r="S291" s="132">
        <f>VLOOKUP(A291,Analysed!$B$8:$DD$406,107,FALSE)</f>
        <v>109494</v>
      </c>
    </row>
    <row r="292" spans="1:19" x14ac:dyDescent="0.2">
      <c r="A292" s="15" t="s">
        <v>302</v>
      </c>
      <c r="C292" s="132">
        <f>VLOOKUP(A292,Analysed!$B$8:$DD$406,2,FALSE)*1000000</f>
        <v>3929232.9126949999</v>
      </c>
      <c r="D292" s="133">
        <f t="shared" si="98"/>
        <v>41.187791281735464</v>
      </c>
      <c r="E292" s="132">
        <f>VLOOKUP(A292,Analysed!$B$8:$DD$406,11,FALSE)*1000000</f>
        <v>4468015.637196999</v>
      </c>
      <c r="F292" s="133">
        <f t="shared" si="99"/>
        <v>46.835527340164354</v>
      </c>
      <c r="H292" s="132">
        <f>VLOOKUP(A292,Analysed!$B$8:$DD$406,4,FALSE)*1000000</f>
        <v>-107761.64771700003</v>
      </c>
      <c r="I292" s="104">
        <f>VLOOKUP(A292,Analysed!$B$8:$DD$406,5,FALSE)</f>
        <v>-2.742561973580945E-2</v>
      </c>
      <c r="J292" s="132">
        <f>VLOOKUP(A292,Analysed!$B$8:$DD$406,13,FALSE)*1000000</f>
        <v>127221.40197100096</v>
      </c>
      <c r="K292" s="104">
        <f>VLOOKUP(A292,Analysed!$B$8:$DD$406,14,FALSE)</f>
        <v>2.8473804100384269E-2</v>
      </c>
      <c r="L292" s="104"/>
      <c r="M292" s="9">
        <f>VLOOKUP(A292,Analysed!$B$8:$DD$406,56,FALSE)*1000000</f>
        <v>-302563.81152599986</v>
      </c>
      <c r="N292" s="104">
        <f>VLOOKUP(A292,Analysed!$B$8:$DD$406,57,FALSE)</f>
        <v>-7.7003277293245534E-2</v>
      </c>
      <c r="O292" s="147">
        <f t="shared" si="96"/>
        <v>-3.1715949131637964</v>
      </c>
      <c r="P292" s="115">
        <f>VLOOKUP(A292,Analysed!$B$8:$DD$406,77,FALSE)*1000000</f>
        <v>122132.54589200062</v>
      </c>
      <c r="Q292" s="104">
        <f>VLOOKUP(A292,Analysed!$B$8:$DD$406,78,FALSE)</f>
        <v>2.6687135678765874E-2</v>
      </c>
      <c r="R292" s="95">
        <f t="shared" si="97"/>
        <v>1.2802422052034699</v>
      </c>
      <c r="S292" s="132">
        <f>VLOOKUP(A292,Analysed!$B$8:$DD$406,107,FALSE)</f>
        <v>95398</v>
      </c>
    </row>
    <row r="293" spans="1:19" x14ac:dyDescent="0.2">
      <c r="A293" s="15" t="s">
        <v>308</v>
      </c>
      <c r="C293" s="132">
        <f>VLOOKUP(A293,Analysed!$B$8:$DD$406,2,FALSE)*1000000</f>
        <v>3263345.1677950001</v>
      </c>
      <c r="D293" s="133">
        <f t="shared" si="98"/>
        <v>53.796428805904952</v>
      </c>
      <c r="E293" s="132">
        <f>VLOOKUP(A293,Analysed!$B$8:$DD$406,11,FALSE)*1000000</f>
        <v>3156372.4107690002</v>
      </c>
      <c r="F293" s="133">
        <f t="shared" si="99"/>
        <v>52.032976884143025</v>
      </c>
      <c r="H293" s="132">
        <f>VLOOKUP(A293,Analysed!$B$8:$DD$406,4,FALSE)*1000000</f>
        <v>-78706.603905000622</v>
      </c>
      <c r="I293" s="104">
        <f>VLOOKUP(A293,Analysed!$B$8:$DD$406,5,FALSE)</f>
        <v>-2.4118381555752386E-2</v>
      </c>
      <c r="J293" s="132">
        <f>VLOOKUP(A293,Analysed!$B$8:$DD$406,13,FALSE)*1000000</f>
        <v>54416.46051699989</v>
      </c>
      <c r="K293" s="104">
        <f>VLOOKUP(A293,Analysed!$B$8:$DD$406,14,FALSE)</f>
        <v>1.7240190140852922E-2</v>
      </c>
      <c r="L293" s="104"/>
      <c r="M293" s="9">
        <f>VLOOKUP(A293,Analysed!$B$8:$DD$406,56,FALSE)*1000000</f>
        <v>-307897.11808700027</v>
      </c>
      <c r="N293" s="104">
        <f>VLOOKUP(A293,Analysed!$B$8:$DD$406,57,FALSE)</f>
        <v>-9.4350153678362594E-2</v>
      </c>
      <c r="O293" s="147">
        <f t="shared" si="96"/>
        <v>-5.0757013251842249</v>
      </c>
      <c r="P293" s="115">
        <f>VLOOKUP(A293,Analysed!$B$8:$DD$406,77,FALSE)*1000000</f>
        <v>50820.952261999344</v>
      </c>
      <c r="Q293" s="104">
        <f>VLOOKUP(A293,Analysed!$B$8:$DD$406,78,FALSE)</f>
        <v>1.5650456796759363E-2</v>
      </c>
      <c r="R293" s="95">
        <f t="shared" si="97"/>
        <v>0.83778625907913395</v>
      </c>
      <c r="S293" s="132">
        <f>VLOOKUP(A293,Analysed!$B$8:$DD$406,107,FALSE)</f>
        <v>60661</v>
      </c>
    </row>
    <row r="294" spans="1:19" x14ac:dyDescent="0.2">
      <c r="A294" s="15" t="s">
        <v>344</v>
      </c>
      <c r="C294" s="132">
        <f>VLOOKUP(A294,Analysed!$B$8:$DD$406,2,FALSE)*1000000</f>
        <v>5653449.4018449998</v>
      </c>
      <c r="D294" s="133">
        <f t="shared" si="98"/>
        <v>49.423448279933204</v>
      </c>
      <c r="E294" s="132">
        <f>VLOOKUP(A294,Analysed!$B$8:$DD$406,11,FALSE)*1000000</f>
        <v>5776560.4387099994</v>
      </c>
      <c r="F294" s="133">
        <f t="shared" si="99"/>
        <v>50.499706601304325</v>
      </c>
      <c r="H294" s="132">
        <f>VLOOKUP(A294,Analysed!$B$8:$DD$406,4,FALSE)*1000000</f>
        <v>-192992.46291099957</v>
      </c>
      <c r="I294" s="104">
        <f>VLOOKUP(A294,Analysed!$B$8:$DD$406,5,FALSE)</f>
        <v>-3.4137116863205072E-2</v>
      </c>
      <c r="J294" s="132">
        <f>VLOOKUP(A294,Analysed!$B$8:$DD$406,13,FALSE)*1000000</f>
        <v>164480.65030499938</v>
      </c>
      <c r="K294" s="104">
        <f>VLOOKUP(A294,Analysed!$B$8:$DD$406,14,FALSE)</f>
        <v>2.8473804100235568E-2</v>
      </c>
      <c r="L294" s="104"/>
      <c r="M294" s="9">
        <f>VLOOKUP(A294,Analysed!$B$8:$DD$406,56,FALSE)*1000000</f>
        <v>-512500.01464700024</v>
      </c>
      <c r="N294" s="104">
        <f>VLOOKUP(A294,Analysed!$B$8:$DD$406,57,FALSE)</f>
        <v>-9.0652622535145735E-2</v>
      </c>
      <c r="O294" s="147">
        <f t="shared" si="96"/>
        <v>-4.4803652013060828</v>
      </c>
      <c r="P294" s="115">
        <f>VLOOKUP(A294,Analysed!$B$8:$DD$406,77,FALSE)*1000000</f>
        <v>157901.4242929997</v>
      </c>
      <c r="Q294" s="104">
        <f>VLOOKUP(A294,Analysed!$B$8:$DD$406,78,FALSE)</f>
        <v>2.666534707782248E-2</v>
      </c>
      <c r="R294" s="95">
        <f t="shared" si="97"/>
        <v>1.3804020027712671</v>
      </c>
      <c r="S294" s="132">
        <f>VLOOKUP(A294,Analysed!$B$8:$DD$406,107,FALSE)</f>
        <v>114388</v>
      </c>
    </row>
    <row r="295" spans="1:19" x14ac:dyDescent="0.2">
      <c r="A295" s="15" t="s">
        <v>345</v>
      </c>
      <c r="C295" s="132">
        <f>VLOOKUP(A295,Analysed!$B$8:$DD$406,2,FALSE)*1000000</f>
        <v>6051804.421023</v>
      </c>
      <c r="D295" s="133">
        <f t="shared" si="98"/>
        <v>52.919354148103778</v>
      </c>
      <c r="E295" s="132">
        <f>VLOOKUP(A295,Analysed!$B$8:$DD$406,11,FALSE)*1000000</f>
        <v>6135396.3987069996</v>
      </c>
      <c r="F295" s="133">
        <f t="shared" si="99"/>
        <v>53.650315224048825</v>
      </c>
      <c r="H295" s="132">
        <f>VLOOKUP(A295,Analysed!$B$8:$DD$406,4,FALSE)*1000000</f>
        <v>-241708.97982299965</v>
      </c>
      <c r="I295" s="104">
        <f>VLOOKUP(A295,Analysed!$B$8:$DD$406,5,FALSE)</f>
        <v>-3.9939985334513019E-2</v>
      </c>
      <c r="J295" s="132">
        <f>VLOOKUP(A295,Analysed!$B$8:$DD$406,13,FALSE)*1000000</f>
        <v>172730.75446800058</v>
      </c>
      <c r="K295" s="104">
        <f>VLOOKUP(A295,Analysed!$B$8:$DD$406,14,FALSE)</f>
        <v>2.8153153153136542E-2</v>
      </c>
      <c r="L295" s="104"/>
      <c r="M295" s="9">
        <f>VLOOKUP(A295,Analysed!$B$8:$DD$406,56,FALSE)*1000000</f>
        <v>-427452.63060000038</v>
      </c>
      <c r="N295" s="104">
        <f>VLOOKUP(A295,Analysed!$B$8:$DD$406,57,FALSE)</f>
        <v>-7.0632261200493915E-2</v>
      </c>
      <c r="O295" s="147">
        <f t="shared" si="96"/>
        <v>-3.7378136447503074</v>
      </c>
      <c r="P295" s="115">
        <f>VLOOKUP(A295,Analysed!$B$8:$DD$406,77,FALSE)*1000000</f>
        <v>165821.52428900087</v>
      </c>
      <c r="Q295" s="104">
        <f>VLOOKUP(A295,Analysed!$B$8:$DD$406,78,FALSE)</f>
        <v>2.6428700100057927E-2</v>
      </c>
      <c r="R295" s="95">
        <f t="shared" si="97"/>
        <v>1.4500085195655861</v>
      </c>
      <c r="S295" s="132">
        <f>VLOOKUP(A295,Analysed!$B$8:$DD$406,107,FALSE)</f>
        <v>114359</v>
      </c>
    </row>
    <row r="296" spans="1:19" x14ac:dyDescent="0.2">
      <c r="A296" s="15" t="s">
        <v>365</v>
      </c>
      <c r="C296" s="132">
        <f>VLOOKUP(A296,Analysed!$B$8:$DD$406,2,FALSE)*1000000</f>
        <v>6811774.2357700001</v>
      </c>
      <c r="D296" s="133">
        <f t="shared" si="98"/>
        <v>54.137320668314473</v>
      </c>
      <c r="E296" s="132">
        <f>VLOOKUP(A296,Analysed!$B$8:$DD$406,11,FALSE)*1000000</f>
        <v>7315905.9919640003</v>
      </c>
      <c r="F296" s="133">
        <f t="shared" si="99"/>
        <v>58.143962932063836</v>
      </c>
      <c r="H296" s="132">
        <f>VLOOKUP(A296,Analysed!$B$8:$DD$406,4,FALSE)*1000000</f>
        <v>80646.05189800034</v>
      </c>
      <c r="I296" s="104">
        <f>VLOOKUP(A296,Analysed!$B$8:$DD$406,5,FALSE)</f>
        <v>1.1839213853346997E-2</v>
      </c>
      <c r="J296" s="132">
        <f>VLOOKUP(A296,Analysed!$B$8:$DD$406,13,FALSE)*1000000</f>
        <v>205965.82184599922</v>
      </c>
      <c r="K296" s="104">
        <f>VLOOKUP(A296,Analysed!$B$8:$DD$406,14,FALSE)</f>
        <v>2.8153153153175823E-2</v>
      </c>
      <c r="L296" s="104"/>
      <c r="M296" s="9">
        <f>VLOOKUP(A296,Analysed!$B$8:$DD$406,56,FALSE)*1000000</f>
        <v>-318678.8653319992</v>
      </c>
      <c r="N296" s="104">
        <f>VLOOKUP(A296,Analysed!$B$8:$DD$406,57,FALSE)</f>
        <v>-4.6783533085778477E-2</v>
      </c>
      <c r="O296" s="147">
        <f t="shared" si="96"/>
        <v>-2.5327351326614891</v>
      </c>
      <c r="P296" s="115">
        <f>VLOOKUP(A296,Analysed!$B$8:$DD$406,77,FALSE)*1000000</f>
        <v>197727.18897199936</v>
      </c>
      <c r="Q296" s="104">
        <f>VLOOKUP(A296,Analysed!$B$8:$DD$406,78,FALSE)</f>
        <v>2.6403466294965032E-2</v>
      </c>
      <c r="R296" s="95">
        <f t="shared" si="97"/>
        <v>1.5714584576233419</v>
      </c>
      <c r="S296" s="132">
        <f>VLOOKUP(A296,Analysed!$B$8:$DD$406,107,FALSE)</f>
        <v>125824</v>
      </c>
    </row>
    <row r="297" spans="1:19" x14ac:dyDescent="0.2">
      <c r="A297" s="15" t="s">
        <v>397</v>
      </c>
      <c r="C297" s="132">
        <f>VLOOKUP(A297,Analysed!$B$8:$DD$406,2,FALSE)*1000000</f>
        <v>3504228.8724079998</v>
      </c>
      <c r="D297" s="133">
        <f t="shared" si="98"/>
        <v>56.558134097420833</v>
      </c>
      <c r="E297" s="132">
        <f>VLOOKUP(A297,Analysed!$B$8:$DD$406,11,FALSE)*1000000</f>
        <v>3093034.0339389998</v>
      </c>
      <c r="F297" s="133">
        <f t="shared" si="99"/>
        <v>49.92146347427289</v>
      </c>
      <c r="H297" s="132">
        <f>VLOOKUP(A297,Analysed!$B$8:$DD$406,4,FALSE)*1000000</f>
        <v>-281066.33950699988</v>
      </c>
      <c r="I297" s="104">
        <f>VLOOKUP(A297,Analysed!$B$8:$DD$406,5,FALSE)</f>
        <v>-8.0207757467011448E-2</v>
      </c>
      <c r="J297" s="132">
        <f>VLOOKUP(A297,Analysed!$B$8:$DD$406,13,FALSE)*1000000</f>
        <v>-6553.3263800001687</v>
      </c>
      <c r="K297" s="104">
        <f>VLOOKUP(A297,Analysed!$B$8:$DD$406,14,FALSE)</f>
        <v>-2.118737236025322E-3</v>
      </c>
      <c r="L297" s="104"/>
      <c r="M297" s="9">
        <f>VLOOKUP(A297,Analysed!$B$8:$DD$406,56,FALSE)*1000000</f>
        <v>-306317.35147099983</v>
      </c>
      <c r="N297" s="104">
        <f>VLOOKUP(A297,Analysed!$B$8:$DD$406,57,FALSE)</f>
        <v>-8.7413625828756961E-2</v>
      </c>
      <c r="O297" s="147">
        <f t="shared" si="96"/>
        <v>-4.9439515715646056</v>
      </c>
      <c r="P297" s="115">
        <f>VLOOKUP(A297,Analysed!$B$8:$DD$406,77,FALSE)*1000000</f>
        <v>-14572.13411199998</v>
      </c>
      <c r="Q297" s="104">
        <f>VLOOKUP(A297,Analysed!$B$8:$DD$406,78,FALSE)</f>
        <v>-4.4874145867661334E-3</v>
      </c>
      <c r="R297" s="95">
        <f t="shared" si="97"/>
        <v>-0.23519374595693823</v>
      </c>
      <c r="S297" s="132">
        <f>VLOOKUP(A297,Analysed!$B$8:$DD$406,107,FALSE)</f>
        <v>61958</v>
      </c>
    </row>
    <row r="298" spans="1:19" x14ac:dyDescent="0.2">
      <c r="A298" s="15" t="s">
        <v>398</v>
      </c>
      <c r="C298" s="132">
        <f>VLOOKUP(A298,Analysed!$B$8:$DD$406,2,FALSE)*1000000</f>
        <v>7155953.3350430001</v>
      </c>
      <c r="D298" s="133">
        <f t="shared" si="98"/>
        <v>46.344746902944813</v>
      </c>
      <c r="E298" s="132">
        <f>VLOOKUP(A298,Analysed!$B$8:$DD$406,11,FALSE)*1000000</f>
        <v>6700944.7453969996</v>
      </c>
      <c r="F298" s="133">
        <f t="shared" si="99"/>
        <v>43.397933677857864</v>
      </c>
      <c r="H298" s="132">
        <f>VLOOKUP(A298,Analysed!$B$8:$DD$406,4,FALSE)*1000000</f>
        <v>-733945.45465399919</v>
      </c>
      <c r="I298" s="104">
        <f>VLOOKUP(A298,Analysed!$B$8:$DD$406,5,FALSE)</f>
        <v>-0.10256431537358382</v>
      </c>
      <c r="J298" s="132">
        <f>VLOOKUP(A298,Analysed!$B$8:$DD$406,13,FALSE)*1000000</f>
        <v>37777.093368000613</v>
      </c>
      <c r="K298" s="104">
        <f>VLOOKUP(A298,Analysed!$B$8:$DD$406,14,FALSE)</f>
        <v>5.6375772078930183E-3</v>
      </c>
      <c r="L298" s="104"/>
      <c r="M298" s="9">
        <f>VLOOKUP(A298,Analysed!$B$8:$DD$406,56,FALSE)*1000000</f>
        <v>-541868.40572400019</v>
      </c>
      <c r="N298" s="104">
        <f>VLOOKUP(A298,Analysed!$B$8:$DD$406,57,FALSE)</f>
        <v>-7.5722741660492421E-2</v>
      </c>
      <c r="O298" s="147">
        <f t="shared" si="96"/>
        <v>-3.509351297052596</v>
      </c>
      <c r="P298" s="115">
        <f>VLOOKUP(A298,Analysed!$B$8:$DD$406,77,FALSE)*1000000</f>
        <v>30230.932293999758</v>
      </c>
      <c r="Q298" s="104">
        <f>VLOOKUP(A298,Analysed!$B$8:$DD$406,78,FALSE)</f>
        <v>4.3515985048020551E-3</v>
      </c>
      <c r="R298" s="95">
        <f t="shared" si="97"/>
        <v>0.19578731724597823</v>
      </c>
      <c r="S298" s="132">
        <f>VLOOKUP(A298,Analysed!$B$8:$DD$406,107,FALSE)</f>
        <v>154407</v>
      </c>
    </row>
    <row r="299" spans="1:19" x14ac:dyDescent="0.2">
      <c r="A299" s="15" t="s">
        <v>403</v>
      </c>
      <c r="C299" s="132">
        <f>VLOOKUP(A299,Analysed!$B$8:$DD$406,2,FALSE)*1000000</f>
        <v>5532794.3169240002</v>
      </c>
      <c r="D299" s="133">
        <f t="shared" si="98"/>
        <v>52.638134496470364</v>
      </c>
      <c r="E299" s="132">
        <f>VLOOKUP(A299,Analysed!$B$8:$DD$406,11,FALSE)*1000000</f>
        <v>5036324.7824969999</v>
      </c>
      <c r="F299" s="133">
        <f t="shared" si="99"/>
        <v>47.914801469860144</v>
      </c>
      <c r="H299" s="132">
        <f>VLOOKUP(A299,Analysed!$B$8:$DD$406,4,FALSE)*1000000</f>
        <v>-628291.56096499972</v>
      </c>
      <c r="I299" s="104">
        <f>VLOOKUP(A299,Analysed!$B$8:$DD$406,5,FALSE)</f>
        <v>-0.11355772959843252</v>
      </c>
      <c r="J299" s="132">
        <f>VLOOKUP(A299,Analysed!$B$8:$DD$406,13,FALSE)*1000000</f>
        <v>-22675.73243300003</v>
      </c>
      <c r="K299" s="104">
        <f>VLOOKUP(A299,Analysed!$B$8:$DD$406,14,FALSE)</f>
        <v>-4.5024364814211688E-3</v>
      </c>
      <c r="L299" s="104"/>
      <c r="M299" s="9">
        <f>VLOOKUP(A299,Analysed!$B$8:$DD$406,56,FALSE)*1000000</f>
        <v>-587338.17049699952</v>
      </c>
      <c r="N299" s="104">
        <f>VLOOKUP(A299,Analysed!$B$8:$DD$406,57,FALSE)</f>
        <v>-0.10615579341173391</v>
      </c>
      <c r="O299" s="147">
        <f t="shared" si="96"/>
        <v>-5.5878429311863718</v>
      </c>
      <c r="P299" s="115">
        <f>VLOOKUP(A299,Analysed!$B$8:$DD$406,77,FALSE)*1000000</f>
        <v>-28353.704177000338</v>
      </c>
      <c r="Q299" s="104">
        <f>VLOOKUP(A299,Analysed!$B$8:$DD$406,78,FALSE)</f>
        <v>-5.4047299889661317E-3</v>
      </c>
      <c r="R299" s="95">
        <f t="shared" si="97"/>
        <v>-0.26975267983065682</v>
      </c>
      <c r="S299" s="132">
        <f>VLOOKUP(A299,Analysed!$B$8:$DD$406,107,FALSE)</f>
        <v>105110</v>
      </c>
    </row>
    <row r="300" spans="1:19" x14ac:dyDescent="0.2">
      <c r="A300" s="15" t="s">
        <v>265</v>
      </c>
      <c r="C300" s="132">
        <f>VLOOKUP(A300,Analysed!$B$8:$DD$406,2,FALSE)*1000000</f>
        <v>4958183.870205</v>
      </c>
      <c r="D300" s="133">
        <f t="shared" si="98"/>
        <v>54.134554757124143</v>
      </c>
      <c r="E300" s="132">
        <f>VLOOKUP(A300,Analysed!$B$8:$DD$406,11,FALSE)*1000000</f>
        <v>4697759.7430290002</v>
      </c>
      <c r="F300" s="133">
        <f t="shared" si="99"/>
        <v>51.291186188765153</v>
      </c>
      <c r="H300" s="132">
        <f>VLOOKUP(A300,Analysed!$B$8:$DD$406,4,FALSE)*1000000</f>
        <v>-644832.36539499962</v>
      </c>
      <c r="I300" s="104">
        <f>VLOOKUP(A300,Analysed!$B$8:$DD$406,5,FALSE)</f>
        <v>-0.13005414528290549</v>
      </c>
      <c r="J300" s="132">
        <f>VLOOKUP(A300,Analysed!$B$8:$DD$406,13,FALSE)*1000000</f>
        <v>43471.200970999213</v>
      </c>
      <c r="K300" s="104">
        <f>VLOOKUP(A300,Analysed!$B$8:$DD$406,14,FALSE)</f>
        <v>9.2536024294358754E-3</v>
      </c>
      <c r="L300" s="104"/>
      <c r="M300" s="9">
        <f>VLOOKUP(A300,Analysed!$B$8:$DD$406,56,FALSE)*1000000</f>
        <v>-481302.00322299998</v>
      </c>
      <c r="N300" s="104">
        <f>VLOOKUP(A300,Analysed!$B$8:$DD$406,57,FALSE)</f>
        <v>-9.7072237702854738E-2</v>
      </c>
      <c r="O300" s="147">
        <f t="shared" si="96"/>
        <v>-5.2549623673217596</v>
      </c>
      <c r="P300" s="115">
        <f>VLOOKUP(A300,Analysed!$B$8:$DD$406,77,FALSE)*1000000</f>
        <v>38278.176935999218</v>
      </c>
      <c r="Q300" s="104">
        <f>VLOOKUP(A300,Analysed!$B$8:$DD$406,78,FALSE)</f>
        <v>7.9702104385806858E-3</v>
      </c>
      <c r="R300" s="95">
        <f t="shared" si="97"/>
        <v>0.41792965319357156</v>
      </c>
      <c r="S300" s="132">
        <f>VLOOKUP(A300,Analysed!$B$8:$DD$406,107,FALSE)</f>
        <v>91590</v>
      </c>
    </row>
    <row r="301" spans="1:19" x14ac:dyDescent="0.2">
      <c r="A301" s="15" t="s">
        <v>272</v>
      </c>
      <c r="C301" s="132">
        <f>VLOOKUP(A301,Analysed!$B$8:$DD$406,2,FALSE)*1000000</f>
        <v>3467257.5323780002</v>
      </c>
      <c r="D301" s="133">
        <f t="shared" si="98"/>
        <v>38.523371543242526</v>
      </c>
      <c r="E301" s="132">
        <f>VLOOKUP(A301,Analysed!$B$8:$DD$406,11,FALSE)*1000000</f>
        <v>4009840.5803810009</v>
      </c>
      <c r="F301" s="133">
        <f t="shared" si="99"/>
        <v>44.551804146271287</v>
      </c>
      <c r="H301" s="132">
        <f>VLOOKUP(A301,Analysed!$B$8:$DD$406,4,FALSE)*1000000</f>
        <v>-607276.1055660001</v>
      </c>
      <c r="I301" s="104">
        <f>VLOOKUP(A301,Analysed!$B$8:$DD$406,5,FALSE)</f>
        <v>-0.17514594745129963</v>
      </c>
      <c r="J301" s="132">
        <f>VLOOKUP(A301,Analysed!$B$8:$DD$406,13,FALSE)*1000000</f>
        <v>116836.84674799988</v>
      </c>
      <c r="K301" s="104">
        <f>VLOOKUP(A301,Analysed!$B$8:$DD$406,14,FALSE)</f>
        <v>2.9137529137604385E-2</v>
      </c>
      <c r="L301" s="104"/>
      <c r="M301" s="9">
        <f>VLOOKUP(A301,Analysed!$B$8:$DD$406,56,FALSE)*1000000</f>
        <v>-363458.20200000034</v>
      </c>
      <c r="N301" s="104">
        <f>VLOOKUP(A301,Analysed!$B$8:$DD$406,57,FALSE)</f>
        <v>-0.10482584538527902</v>
      </c>
      <c r="O301" s="147">
        <f t="shared" si="96"/>
        <v>-4.0382449891115986</v>
      </c>
      <c r="P301" s="115">
        <f>VLOOKUP(A301,Analysed!$B$8:$DD$406,77,FALSE)*1000000</f>
        <v>112163.37287799938</v>
      </c>
      <c r="Q301" s="104">
        <f>VLOOKUP(A301,Analysed!$B$8:$DD$406,78,FALSE)</f>
        <v>2.6963000118316909E-2</v>
      </c>
      <c r="R301" s="95">
        <f t="shared" si="97"/>
        <v>1.2462043117861359</v>
      </c>
      <c r="S301" s="132">
        <f>VLOOKUP(A301,Analysed!$B$8:$DD$406,107,FALSE)</f>
        <v>90004</v>
      </c>
    </row>
    <row r="302" spans="1:19" x14ac:dyDescent="0.2">
      <c r="A302" s="15" t="s">
        <v>273</v>
      </c>
      <c r="C302" s="132">
        <f>VLOOKUP(A302,Analysed!$B$8:$DD$406,2,FALSE)*1000000</f>
        <v>5362858.5496140001</v>
      </c>
      <c r="D302" s="133">
        <f t="shared" si="98"/>
        <v>62.472141904081823</v>
      </c>
      <c r="E302" s="132">
        <f>VLOOKUP(A302,Analysed!$B$8:$DD$406,11,FALSE)*1000000</f>
        <v>5214050.1248479998</v>
      </c>
      <c r="F302" s="133">
        <f t="shared" si="99"/>
        <v>60.738666940589901</v>
      </c>
      <c r="H302" s="132">
        <f>VLOOKUP(A302,Analysed!$B$8:$DD$406,4,FALSE)*1000000</f>
        <v>-631530.8704329991</v>
      </c>
      <c r="I302" s="104">
        <f>VLOOKUP(A302,Analysed!$B$8:$DD$406,5,FALSE)</f>
        <v>-0.11776012076217349</v>
      </c>
      <c r="J302" s="132">
        <f>VLOOKUP(A302,Analysed!$B$8:$DD$406,13,FALSE)*1000000</f>
        <v>101143.19373199975</v>
      </c>
      <c r="K302" s="104">
        <f>VLOOKUP(A302,Analysed!$B$8:$DD$406,14,FALSE)</f>
        <v>1.9398201265843851E-2</v>
      </c>
      <c r="L302" s="104"/>
      <c r="M302" s="9">
        <f>VLOOKUP(A302,Analysed!$B$8:$DD$406,56,FALSE)*1000000</f>
        <v>-518540.43340499967</v>
      </c>
      <c r="N302" s="104">
        <f>VLOOKUP(A302,Analysed!$B$8:$DD$406,57,FALSE)</f>
        <v>-9.6691051723212504E-2</v>
      </c>
      <c r="O302" s="147">
        <f t="shared" si="96"/>
        <v>-6.0404971041074464</v>
      </c>
      <c r="P302" s="115">
        <f>VLOOKUP(A302,Analysed!$B$8:$DD$406,77,FALSE)*1000000</f>
        <v>95123.722250000326</v>
      </c>
      <c r="Q302" s="104">
        <f>VLOOKUP(A302,Analysed!$B$8:$DD$406,78,FALSE)</f>
        <v>1.7554589289673159E-2</v>
      </c>
      <c r="R302" s="95">
        <f t="shared" si="97"/>
        <v>1.1080998351661191</v>
      </c>
      <c r="S302" s="132">
        <f>VLOOKUP(A302,Analysed!$B$8:$DD$406,107,FALSE)</f>
        <v>85844</v>
      </c>
    </row>
    <row r="303" spans="1:19" x14ac:dyDescent="0.2">
      <c r="A303" s="15" t="s">
        <v>379</v>
      </c>
      <c r="C303" s="132">
        <f>VLOOKUP(A303,Analysed!$B$8:$DD$406,2,FALSE)*1000000</f>
        <v>4308648.9165200004</v>
      </c>
      <c r="D303" s="133">
        <f t="shared" si="98"/>
        <v>32.322947610802707</v>
      </c>
      <c r="E303" s="132">
        <f>VLOOKUP(A303,Analysed!$B$8:$DD$406,11,FALSE)*1000000</f>
        <v>4407604.9054749999</v>
      </c>
      <c r="F303" s="133">
        <f t="shared" si="99"/>
        <v>33.065303116841712</v>
      </c>
      <c r="H303" s="132">
        <f>VLOOKUP(A303,Analysed!$B$8:$DD$406,4,FALSE)*1000000</f>
        <v>-1357131.751742</v>
      </c>
      <c r="I303" s="104">
        <f>VLOOKUP(A303,Analysed!$B$8:$DD$406,5,FALSE)</f>
        <v>-0.31497849512373943</v>
      </c>
      <c r="J303" s="132">
        <f>VLOOKUP(A303,Analysed!$B$8:$DD$406,13,FALSE)*1000000</f>
        <v>128426.71635999992</v>
      </c>
      <c r="K303" s="104">
        <f>VLOOKUP(A303,Analysed!$B$8:$DD$406,14,FALSE)</f>
        <v>2.9137529137530441E-2</v>
      </c>
      <c r="L303" s="104"/>
      <c r="M303" s="9">
        <f>VLOOKUP(A303,Analysed!$B$8:$DD$406,56,FALSE)*1000000</f>
        <v>-656643.64011499996</v>
      </c>
      <c r="N303" s="104">
        <f>VLOOKUP(A303,Analysed!$B$8:$DD$406,57,FALSE)</f>
        <v>-0.15240128700143812</v>
      </c>
      <c r="O303" s="147">
        <f t="shared" si="96"/>
        <v>-4.9260588155663916</v>
      </c>
      <c r="P303" s="115">
        <f>VLOOKUP(A303,Analysed!$B$8:$DD$406,77,FALSE)*1000000</f>
        <v>123289.64770499962</v>
      </c>
      <c r="Q303" s="104">
        <f>VLOOKUP(A303,Analysed!$B$8:$DD$406,78,FALSE)</f>
        <v>2.611837557051919E-2</v>
      </c>
      <c r="R303" s="95">
        <f t="shared" si="97"/>
        <v>0.92490358368341796</v>
      </c>
      <c r="S303" s="132">
        <f>VLOOKUP(A303,Analysed!$B$8:$DD$406,107,FALSE)</f>
        <v>133300</v>
      </c>
    </row>
    <row r="304" spans="1:19" x14ac:dyDescent="0.2">
      <c r="A304" s="15" t="s">
        <v>380</v>
      </c>
      <c r="C304" s="132">
        <f>VLOOKUP(A304,Analysed!$B$8:$DD$406,2,FALSE)*1000000</f>
        <v>3238708.6466509998</v>
      </c>
      <c r="D304" s="133">
        <f t="shared" si="98"/>
        <v>43.079391415948386</v>
      </c>
      <c r="E304" s="132">
        <f>VLOOKUP(A304,Analysed!$B$8:$DD$406,11,FALSE)*1000000</f>
        <v>2823453.4603519998</v>
      </c>
      <c r="F304" s="133">
        <f t="shared" si="99"/>
        <v>37.555911949348229</v>
      </c>
      <c r="H304" s="132">
        <f>VLOOKUP(A304,Analysed!$B$8:$DD$406,4,FALSE)*1000000</f>
        <v>-594393.58227199968</v>
      </c>
      <c r="I304" s="104">
        <f>VLOOKUP(A304,Analysed!$B$8:$DD$406,5,FALSE)</f>
        <v>-0.18352795731923427</v>
      </c>
      <c r="J304" s="132">
        <f>VLOOKUP(A304,Analysed!$B$8:$DD$406,13,FALSE)*1000000</f>
        <v>-59438.68293099985</v>
      </c>
      <c r="K304" s="104">
        <f>VLOOKUP(A304,Analysed!$B$8:$DD$406,14,FALSE)</f>
        <v>-2.1051766485851563E-2</v>
      </c>
      <c r="L304" s="104"/>
      <c r="M304" s="9">
        <f>VLOOKUP(A304,Analysed!$B$8:$DD$406,56,FALSE)*1000000</f>
        <v>-387305.53943699953</v>
      </c>
      <c r="N304" s="104">
        <f>VLOOKUP(A304,Analysed!$B$8:$DD$406,57,FALSE)</f>
        <v>-0.1195864097987</v>
      </c>
      <c r="O304" s="147">
        <f t="shared" si="96"/>
        <v>-5.1517097557462028</v>
      </c>
      <c r="P304" s="115">
        <f>VLOOKUP(A304,Analysed!$B$8:$DD$406,77,FALSE)*1000000</f>
        <v>-40258.128626999845</v>
      </c>
      <c r="Q304" s="104">
        <f>VLOOKUP(A304,Analysed!$B$8:$DD$406,78,FALSE)</f>
        <v>-1.3631996917075534E-2</v>
      </c>
      <c r="R304" s="95">
        <f t="shared" si="97"/>
        <v>-0.53548987266560055</v>
      </c>
      <c r="S304" s="132">
        <f>VLOOKUP(A304,Analysed!$B$8:$DD$406,107,FALSE)</f>
        <v>75180</v>
      </c>
    </row>
    <row r="305" spans="1:19" x14ac:dyDescent="0.2">
      <c r="A305" s="15" t="s">
        <v>384</v>
      </c>
      <c r="C305" s="132">
        <f>VLOOKUP(A305,Analysed!$B$8:$DD$406,2,FALSE)*1000000</f>
        <v>3960779.259112</v>
      </c>
      <c r="D305" s="133">
        <f t="shared" si="98"/>
        <v>46.296746529736303</v>
      </c>
      <c r="E305" s="132">
        <f>VLOOKUP(A305,Analysed!$B$8:$DD$406,11,FALSE)*1000000</f>
        <v>3854382.0009090002</v>
      </c>
      <c r="F305" s="133">
        <f t="shared" si="99"/>
        <v>45.05309052867262</v>
      </c>
      <c r="H305" s="132">
        <f>VLOOKUP(A305,Analysed!$B$8:$DD$406,4,FALSE)*1000000</f>
        <v>-489866.40392699954</v>
      </c>
      <c r="I305" s="104">
        <f>VLOOKUP(A305,Analysed!$B$8:$DD$406,5,FALSE)</f>
        <v>-0.12367929942069703</v>
      </c>
      <c r="J305" s="132">
        <f>VLOOKUP(A305,Analysed!$B$8:$DD$406,13,FALSE)*1000000</f>
        <v>74716.750093999814</v>
      </c>
      <c r="K305" s="104">
        <f>VLOOKUP(A305,Analysed!$B$8:$DD$406,14,FALSE)</f>
        <v>1.9384884548645915E-2</v>
      </c>
      <c r="L305" s="104"/>
      <c r="M305" s="9">
        <f>VLOOKUP(A305,Analysed!$B$8:$DD$406,56,FALSE)*1000000</f>
        <v>-377197.60989100015</v>
      </c>
      <c r="N305" s="104">
        <f>VLOOKUP(A305,Analysed!$B$8:$DD$406,57,FALSE)</f>
        <v>-9.5233181456208502E-2</v>
      </c>
      <c r="O305" s="147">
        <f t="shared" si="96"/>
        <v>-4.4089864630984685</v>
      </c>
      <c r="P305" s="115">
        <f>VLOOKUP(A305,Analysed!$B$8:$DD$406,77,FALSE)*1000000</f>
        <v>70316.863474999991</v>
      </c>
      <c r="Q305" s="104">
        <f>VLOOKUP(A305,Analysed!$B$8:$DD$406,78,FALSE)</f>
        <v>1.7714059715796045E-2</v>
      </c>
      <c r="R305" s="95">
        <f t="shared" si="97"/>
        <v>0.82191957493688039</v>
      </c>
      <c r="S305" s="132">
        <f>VLOOKUP(A305,Analysed!$B$8:$DD$406,107,FALSE)</f>
        <v>85552</v>
      </c>
    </row>
    <row r="306" spans="1:19" x14ac:dyDescent="0.2">
      <c r="A306" s="15" t="s">
        <v>385</v>
      </c>
      <c r="C306" s="132">
        <f>VLOOKUP(A306,Analysed!$B$8:$DD$406,2,FALSE)*1000000</f>
        <v>4264819.0606389996</v>
      </c>
      <c r="D306" s="133">
        <f t="shared" si="98"/>
        <v>45.447289144819422</v>
      </c>
      <c r="E306" s="132">
        <f>VLOOKUP(A306,Analysed!$B$8:$DD$406,11,FALSE)*1000000</f>
        <v>3808096.9825309999</v>
      </c>
      <c r="F306" s="133">
        <f t="shared" si="99"/>
        <v>40.580311191600686</v>
      </c>
      <c r="H306" s="132">
        <f>VLOOKUP(A306,Analysed!$B$8:$DD$406,4,FALSE)*1000000</f>
        <v>-789811.71921299968</v>
      </c>
      <c r="I306" s="104">
        <f>VLOOKUP(A306,Analysed!$B$8:$DD$406,5,FALSE)</f>
        <v>-0.18519231601226754</v>
      </c>
      <c r="J306" s="132">
        <f>VLOOKUP(A306,Analysed!$B$8:$DD$406,13,FALSE)*1000000</f>
        <v>-44899.311067000177</v>
      </c>
      <c r="K306" s="104">
        <f>VLOOKUP(A306,Analysed!$B$8:$DD$406,14,FALSE)</f>
        <v>-1.1790485188000244E-2</v>
      </c>
      <c r="L306" s="104"/>
      <c r="M306" s="9">
        <f>VLOOKUP(A306,Analysed!$B$8:$DD$406,56,FALSE)*1000000</f>
        <v>-509623.52418499981</v>
      </c>
      <c r="N306" s="104">
        <f>VLOOKUP(A306,Analysed!$B$8:$DD$406,57,FALSE)</f>
        <v>-0.11949475861436491</v>
      </c>
      <c r="O306" s="147">
        <f t="shared" si="96"/>
        <v>-5.4307128460374443</v>
      </c>
      <c r="P306" s="115">
        <f>VLOOKUP(A306,Analysed!$B$8:$DD$406,77,FALSE)*1000000</f>
        <v>-49161.143083999988</v>
      </c>
      <c r="Q306" s="104">
        <f>VLOOKUP(A306,Analysed!$B$8:$DD$406,78,FALSE)</f>
        <v>-1.2359989988519419E-2</v>
      </c>
      <c r="R306" s="95">
        <f t="shared" si="97"/>
        <v>-0.52387701627220495</v>
      </c>
      <c r="S306" s="132">
        <f>VLOOKUP(A306,Analysed!$B$8:$DD$406,107,FALSE)</f>
        <v>93841</v>
      </c>
    </row>
    <row r="307" spans="1:19" x14ac:dyDescent="0.2">
      <c r="A307" s="15" t="s">
        <v>389</v>
      </c>
      <c r="C307" s="132">
        <f>VLOOKUP(A307,Analysed!$B$8:$DD$406,2,FALSE)*1000000</f>
        <v>4132268.101849</v>
      </c>
      <c r="D307" s="133">
        <f t="shared" si="98"/>
        <v>44.031029652409721</v>
      </c>
      <c r="E307" s="132">
        <f>VLOOKUP(A307,Analysed!$B$8:$DD$406,11,FALSE)*1000000</f>
        <v>4251607.1192349996</v>
      </c>
      <c r="F307" s="133">
        <f t="shared" si="99"/>
        <v>45.302636354516295</v>
      </c>
      <c r="H307" s="132">
        <f>VLOOKUP(A307,Analysed!$B$8:$DD$406,4,FALSE)*1000000</f>
        <v>-800721.09347100009</v>
      </c>
      <c r="I307" s="104">
        <f>VLOOKUP(A307,Analysed!$B$8:$DD$406,5,FALSE)</f>
        <v>-0.1937727837922022</v>
      </c>
      <c r="J307" s="132">
        <f>VLOOKUP(A307,Analysed!$B$8:$DD$406,13,FALSE)*1000000</f>
        <v>123881.32631800097</v>
      </c>
      <c r="K307" s="104">
        <f>VLOOKUP(A307,Analysed!$B$8:$DD$406,14,FALSE)</f>
        <v>2.9137529137520872E-2</v>
      </c>
      <c r="L307" s="104"/>
      <c r="M307" s="9">
        <f>VLOOKUP(A307,Analysed!$B$8:$DD$406,56,FALSE)*1000000</f>
        <v>-473801.14039800025</v>
      </c>
      <c r="N307" s="104">
        <f>VLOOKUP(A307,Analysed!$B$8:$DD$406,57,FALSE)</f>
        <v>-0.11465885773142261</v>
      </c>
      <c r="O307" s="147">
        <f t="shared" si="96"/>
        <v>-5.0485475646836964</v>
      </c>
      <c r="P307" s="115">
        <f>VLOOKUP(A307,Analysed!$B$8:$DD$406,77,FALSE)*1000000</f>
        <v>118926.07326600046</v>
      </c>
      <c r="Q307" s="104">
        <f>VLOOKUP(A307,Analysed!$B$8:$DD$406,78,FALSE)</f>
        <v>2.6663645169828741E-2</v>
      </c>
      <c r="R307" s="95">
        <f t="shared" si="97"/>
        <v>1.2672066113224483</v>
      </c>
      <c r="S307" s="132">
        <f>VLOOKUP(A307,Analysed!$B$8:$DD$406,107,FALSE)</f>
        <v>93849</v>
      </c>
    </row>
    <row r="308" spans="1:19" x14ac:dyDescent="0.2">
      <c r="A308" s="15" t="s">
        <v>278</v>
      </c>
      <c r="C308" s="132">
        <f>VLOOKUP(A308,Analysed!$B$8:$DD$406,2,FALSE)*1000000</f>
        <v>5761390.6859609997</v>
      </c>
      <c r="D308" s="133">
        <f t="shared" si="98"/>
        <v>58.764516084545399</v>
      </c>
      <c r="E308" s="132">
        <f>VLOOKUP(A308,Analysed!$B$8:$DD$406,11,FALSE)*1000000</f>
        <v>5278468.7203749996</v>
      </c>
      <c r="F308" s="133">
        <f t="shared" si="99"/>
        <v>53.838851924430344</v>
      </c>
      <c r="H308" s="132">
        <f>VLOOKUP(A308,Analysed!$B$8:$DD$406,4,FALSE)*1000000</f>
        <v>-391919.36977599881</v>
      </c>
      <c r="I308" s="104">
        <f>VLOOKUP(A308,Analysed!$B$8:$DD$406,5,FALSE)</f>
        <v>-6.8025133364242027E-2</v>
      </c>
      <c r="J308" s="132">
        <f>VLOOKUP(A308,Analysed!$B$8:$DD$406,13,FALSE)*1000000</f>
        <v>11115.150410000218</v>
      </c>
      <c r="K308" s="104">
        <f>VLOOKUP(A308,Analysed!$B$8:$DD$406,14,FALSE)</f>
        <v>2.1057528231806137E-3</v>
      </c>
      <c r="L308" s="104"/>
      <c r="M308" s="9">
        <f>VLOOKUP(A308,Analysed!$B$8:$DD$406,56,FALSE)*1000000</f>
        <v>-430487.15181499999</v>
      </c>
      <c r="N308" s="104">
        <f>VLOOKUP(A308,Analysed!$B$8:$DD$406,57,FALSE)</f>
        <v>-7.4719312624291295E-2</v>
      </c>
      <c r="O308" s="147">
        <f t="shared" si="96"/>
        <v>-4.3908442485363413</v>
      </c>
      <c r="P308" s="115">
        <f>VLOOKUP(A308,Analysed!$B$8:$DD$406,77,FALSE)*1000000</f>
        <v>-2315.084970999415</v>
      </c>
      <c r="Q308" s="104">
        <f>VLOOKUP(A308,Analysed!$B$8:$DD$406,78,FALSE)</f>
        <v>-4.2718137093609174E-4</v>
      </c>
      <c r="R308" s="95">
        <f t="shared" si="97"/>
        <v>-2.3613196089425092E-2</v>
      </c>
      <c r="S308" s="132">
        <f>VLOOKUP(A308,Analysed!$B$8:$DD$406,107,FALSE)</f>
        <v>98042</v>
      </c>
    </row>
    <row r="309" spans="1:19" x14ac:dyDescent="0.2">
      <c r="A309" s="15" t="s">
        <v>280</v>
      </c>
      <c r="C309" s="132">
        <f>VLOOKUP(A309,Analysed!$B$8:$DD$406,2,FALSE)*1000000</f>
        <v>5968509.5690080002</v>
      </c>
      <c r="D309" s="133">
        <f t="shared" si="98"/>
        <v>58.672409895287345</v>
      </c>
      <c r="E309" s="132">
        <f>VLOOKUP(A309,Analysed!$B$8:$DD$406,11,FALSE)*1000000</f>
        <v>5739933.3797199996</v>
      </c>
      <c r="F309" s="133">
        <f t="shared" si="99"/>
        <v>56.425430860546953</v>
      </c>
      <c r="H309" s="132">
        <f>VLOOKUP(A309,Analysed!$B$8:$DD$406,4,FALSE)*1000000</f>
        <v>-290104.52630099957</v>
      </c>
      <c r="I309" s="104">
        <f>VLOOKUP(A309,Analysed!$B$8:$DD$406,5,FALSE)</f>
        <v>-4.860585761768605E-2</v>
      </c>
      <c r="J309" s="132">
        <f>VLOOKUP(A309,Analysed!$B$8:$DD$406,13,FALSE)*1000000</f>
        <v>85485.700287000203</v>
      </c>
      <c r="K309" s="104">
        <f>VLOOKUP(A309,Analysed!$B$8:$DD$406,14,FALSE)</f>
        <v>1.4893151998772898E-2</v>
      </c>
      <c r="L309" s="104"/>
      <c r="M309" s="9">
        <f>VLOOKUP(A309,Analysed!$B$8:$DD$406,56,FALSE)*1000000</f>
        <v>-391445.81266099989</v>
      </c>
      <c r="N309" s="104">
        <f>VLOOKUP(A309,Analysed!$B$8:$DD$406,57,FALSE)</f>
        <v>-6.5585186407946125E-2</v>
      </c>
      <c r="O309" s="147">
        <f t="shared" si="96"/>
        <v>-3.8480409399858431</v>
      </c>
      <c r="P309" s="115">
        <f>VLOOKUP(A309,Analysed!$B$8:$DD$406,77,FALSE)*1000000</f>
        <v>79034.516367000761</v>
      </c>
      <c r="Q309" s="104">
        <f>VLOOKUP(A309,Analysed!$B$8:$DD$406,78,FALSE)</f>
        <v>1.3426754848482957E-2</v>
      </c>
      <c r="R309" s="95">
        <f t="shared" si="97"/>
        <v>0.7769352610640422</v>
      </c>
      <c r="S309" s="132">
        <f>VLOOKUP(A309,Analysed!$B$8:$DD$406,107,FALSE)</f>
        <v>101726</v>
      </c>
    </row>
    <row r="310" spans="1:19" x14ac:dyDescent="0.2">
      <c r="A310" s="15" t="s">
        <v>189</v>
      </c>
      <c r="C310" s="132">
        <f>VLOOKUP(A310,Analysed!$B$8:$DD$406,2,FALSE)*1000000</f>
        <v>8482858.316226</v>
      </c>
      <c r="D310" s="133">
        <f t="shared" si="98"/>
        <v>69.106788726892063</v>
      </c>
      <c r="E310" s="132">
        <f>VLOOKUP(A310,Analysed!$B$8:$DD$406,11,FALSE)*1000000</f>
        <v>8429163.766923001</v>
      </c>
      <c r="F310" s="133">
        <f t="shared" si="99"/>
        <v>68.66935859000408</v>
      </c>
      <c r="H310" s="132">
        <f>VLOOKUP(A310,Analysed!$B$8:$DD$406,4,FALSE)*1000000</f>
        <v>-414845.63383600028</v>
      </c>
      <c r="I310" s="104">
        <f>VLOOKUP(A310,Analysed!$B$8:$DD$406,5,FALSE)</f>
        <v>-4.8903991835214794E-2</v>
      </c>
      <c r="J310" s="132">
        <f>VLOOKUP(A310,Analysed!$B$8:$DD$406,13,FALSE)*1000000</f>
        <v>219001.63086399972</v>
      </c>
      <c r="K310" s="104">
        <f>VLOOKUP(A310,Analysed!$B$8:$DD$406,14,FALSE)</f>
        <v>2.5981418432441315E-2</v>
      </c>
      <c r="L310" s="104"/>
      <c r="M310" s="9">
        <f>VLOOKUP(A310,Analysed!$B$8:$DD$406,56,FALSE)*1000000</f>
        <v>-648947.58039300004</v>
      </c>
      <c r="N310" s="104">
        <f>VLOOKUP(A310,Analysed!$B$8:$DD$406,57,FALSE)</f>
        <v>-7.650105143825095E-2</v>
      </c>
      <c r="O310" s="147">
        <f t="shared" si="96"/>
        <v>-5.28674199912831</v>
      </c>
      <c r="P310" s="115">
        <f>VLOOKUP(A310,Analysed!$B$8:$DD$406,77,FALSE)*1000000</f>
        <v>209529.37960599983</v>
      </c>
      <c r="Q310" s="104">
        <f>VLOOKUP(A310,Analysed!$B$8:$DD$406,78,FALSE)</f>
        <v>2.4367250924045843E-2</v>
      </c>
      <c r="R310" s="95">
        <f t="shared" si="97"/>
        <v>1.706960322655803</v>
      </c>
      <c r="S310" s="132">
        <f>VLOOKUP(A310,Analysed!$B$8:$DD$406,107,FALSE)</f>
        <v>122750</v>
      </c>
    </row>
    <row r="311" spans="1:19" x14ac:dyDescent="0.2">
      <c r="A311" s="15" t="s">
        <v>196</v>
      </c>
      <c r="C311" s="132">
        <f>VLOOKUP(A311,Analysed!$B$8:$DD$406,2,FALSE)*1000000</f>
        <v>5729689.3926999997</v>
      </c>
      <c r="D311" s="133">
        <f t="shared" si="98"/>
        <v>81.031967538785722</v>
      </c>
      <c r="E311" s="132">
        <f>VLOOKUP(A311,Analysed!$B$8:$DD$406,11,FALSE)*1000000</f>
        <v>6205052.9168980001</v>
      </c>
      <c r="F311" s="133">
        <f t="shared" si="99"/>
        <v>87.754782515634503</v>
      </c>
      <c r="H311" s="132">
        <f>VLOOKUP(A311,Analysed!$B$8:$DD$406,4,FALSE)*1000000</f>
        <v>-77901.486595000519</v>
      </c>
      <c r="I311" s="104">
        <f>VLOOKUP(A311,Analysed!$B$8:$DD$406,5,FALSE)</f>
        <v>-1.3596109885860849E-2</v>
      </c>
      <c r="J311" s="132">
        <f>VLOOKUP(A311,Analysed!$B$8:$DD$406,13,FALSE)*1000000</f>
        <v>174691.80509299954</v>
      </c>
      <c r="K311" s="104">
        <f>VLOOKUP(A311,Analysed!$B$8:$DD$406,14,FALSE)</f>
        <v>2.8153153153177395E-2</v>
      </c>
      <c r="L311" s="104"/>
      <c r="M311" s="9">
        <f>VLOOKUP(A311,Analysed!$B$8:$DD$406,56,FALSE)*1000000</f>
        <v>-301491.5747360005</v>
      </c>
      <c r="N311" s="104">
        <f>VLOOKUP(A311,Analysed!$B$8:$DD$406,57,FALSE)</f>
        <v>-5.2619183008440311E-2</v>
      </c>
      <c r="O311" s="147">
        <f t="shared" si="96"/>
        <v>-4.2638359294573602</v>
      </c>
      <c r="P311" s="115">
        <f>VLOOKUP(A311,Analysed!$B$8:$DD$406,77,FALSE)*1000000</f>
        <v>167704.13288899988</v>
      </c>
      <c r="Q311" s="104">
        <f>VLOOKUP(A311,Analysed!$B$8:$DD$406,78,FALSE)</f>
        <v>2.6561319673248179E-2</v>
      </c>
      <c r="R311" s="95">
        <f t="shared" si="97"/>
        <v>2.3717508787990198</v>
      </c>
      <c r="S311" s="132">
        <f>VLOOKUP(A311,Analysed!$B$8:$DD$406,107,FALSE)</f>
        <v>70709</v>
      </c>
    </row>
    <row r="312" spans="1:19" x14ac:dyDescent="0.2">
      <c r="A312" s="15" t="s">
        <v>212</v>
      </c>
      <c r="C312" s="132">
        <f>VLOOKUP(A312,Analysed!$B$8:$DD$406,2,FALSE)*1000000</f>
        <v>8429483.7067079991</v>
      </c>
      <c r="D312" s="133">
        <f t="shared" si="98"/>
        <v>68.942680887133179</v>
      </c>
      <c r="E312" s="132">
        <f>VLOOKUP(A312,Analysed!$B$8:$DD$406,11,FALSE)*1000000</f>
        <v>8257807.0580659993</v>
      </c>
      <c r="F312" s="133">
        <f t="shared" si="99"/>
        <v>67.538579661612189</v>
      </c>
      <c r="H312" s="132">
        <f>VLOOKUP(A312,Analysed!$B$8:$DD$406,4,FALSE)*1000000</f>
        <v>-292632.5034129995</v>
      </c>
      <c r="I312" s="104">
        <f>VLOOKUP(A312,Analysed!$B$8:$DD$406,5,FALSE)</f>
        <v>-3.4715353109957249E-2</v>
      </c>
      <c r="J312" s="132">
        <f>VLOOKUP(A312,Analysed!$B$8:$DD$406,13,FALSE)*1000000</f>
        <v>173954.14675299925</v>
      </c>
      <c r="K312" s="104">
        <f>VLOOKUP(A312,Analysed!$B$8:$DD$406,14,FALSE)</f>
        <v>2.1065416705647731E-2</v>
      </c>
      <c r="L312" s="104"/>
      <c r="M312" s="9">
        <f>VLOOKUP(A312,Analysed!$B$8:$DD$406,56,FALSE)*1000000</f>
        <v>-644998.23139700037</v>
      </c>
      <c r="N312" s="104">
        <f>VLOOKUP(A312,Analysed!$B$8:$DD$406,57,FALSE)</f>
        <v>-7.651693197813822E-2</v>
      </c>
      <c r="O312" s="147">
        <f t="shared" si="96"/>
        <v>-5.2752824238312588</v>
      </c>
      <c r="P312" s="115">
        <f>VLOOKUP(A312,Analysed!$B$8:$DD$406,77,FALSE)*1000000</f>
        <v>164718.92089899853</v>
      </c>
      <c r="Q312" s="104">
        <f>VLOOKUP(A312,Analysed!$B$8:$DD$406,78,FALSE)</f>
        <v>1.9665049640742515E-2</v>
      </c>
      <c r="R312" s="95">
        <f t="shared" si="97"/>
        <v>1.3471956758841115</v>
      </c>
      <c r="S312" s="132">
        <f>VLOOKUP(A312,Analysed!$B$8:$DD$406,107,FALSE)</f>
        <v>122268</v>
      </c>
    </row>
    <row r="313" spans="1:19" x14ac:dyDescent="0.2">
      <c r="A313" s="15" t="s">
        <v>225</v>
      </c>
      <c r="C313" s="132">
        <f>VLOOKUP(A313,Analysed!$B$8:$DD$406,2,FALSE)*1000000</f>
        <v>3736868.6678769998</v>
      </c>
      <c r="D313" s="133">
        <f t="shared" si="98"/>
        <v>58.991391214551825</v>
      </c>
      <c r="E313" s="132">
        <f>VLOOKUP(A313,Analysed!$B$8:$DD$406,11,FALSE)*1000000</f>
        <v>3691229.0839450001</v>
      </c>
      <c r="F313" s="133">
        <f t="shared" si="99"/>
        <v>58.270910301281852</v>
      </c>
      <c r="H313" s="132">
        <f>VLOOKUP(A313,Analysed!$B$8:$DD$406,4,FALSE)*1000000</f>
        <v>-290765.50650199986</v>
      </c>
      <c r="I313" s="104">
        <f>VLOOKUP(A313,Analysed!$B$8:$DD$406,5,FALSE)</f>
        <v>-7.7809934558709104E-2</v>
      </c>
      <c r="J313" s="132">
        <f>VLOOKUP(A313,Analysed!$B$8:$DD$406,13,FALSE)*1000000</f>
        <v>91978.643203000305</v>
      </c>
      <c r="K313" s="104">
        <f>VLOOKUP(A313,Analysed!$B$8:$DD$406,14,FALSE)</f>
        <v>2.4918161704745281E-2</v>
      </c>
      <c r="L313" s="104"/>
      <c r="M313" s="9">
        <f>VLOOKUP(A313,Analysed!$B$8:$DD$406,56,FALSE)*1000000</f>
        <v>-287593.21217999957</v>
      </c>
      <c r="N313" s="104">
        <f>VLOOKUP(A313,Analysed!$B$8:$DD$406,57,FALSE)</f>
        <v>-7.6961016760427867E-2</v>
      </c>
      <c r="O313" s="147">
        <f t="shared" si="96"/>
        <v>-4.5400374479840808</v>
      </c>
      <c r="P313" s="115">
        <f>VLOOKUP(A313,Analysed!$B$8:$DD$406,77,FALSE)*1000000</f>
        <v>87694.149740999987</v>
      </c>
      <c r="Q313" s="104">
        <f>VLOOKUP(A313,Analysed!$B$8:$DD$406,78,FALSE)</f>
        <v>2.2806869832085842E-2</v>
      </c>
      <c r="R313" s="95">
        <f t="shared" si="97"/>
        <v>1.3843675960755215</v>
      </c>
      <c r="S313" s="132">
        <f>VLOOKUP(A313,Analysed!$B$8:$DD$406,107,FALSE)</f>
        <v>63346</v>
      </c>
    </row>
    <row r="314" spans="1:19" x14ac:dyDescent="0.2">
      <c r="A314" s="15" t="s">
        <v>312</v>
      </c>
      <c r="C314" s="132">
        <f>VLOOKUP(A314,Analysed!$B$8:$DD$406,2,FALSE)*1000000</f>
        <v>6919926.2380959997</v>
      </c>
      <c r="D314" s="133">
        <f t="shared" si="98"/>
        <v>77.616804869003417</v>
      </c>
      <c r="E314" s="132">
        <f>VLOOKUP(A314,Analysed!$B$8:$DD$406,11,FALSE)*1000000</f>
        <v>7266161.5113199996</v>
      </c>
      <c r="F314" s="133">
        <f t="shared" si="99"/>
        <v>81.500325403174244</v>
      </c>
      <c r="H314" s="132">
        <f>VLOOKUP(A314,Analysed!$B$8:$DD$406,4,FALSE)*1000000</f>
        <v>-199870.34523499946</v>
      </c>
      <c r="I314" s="104">
        <f>VLOOKUP(A314,Analysed!$B$8:$DD$406,5,FALSE)</f>
        <v>-2.8883305740263682E-2</v>
      </c>
      <c r="J314" s="132">
        <f>VLOOKUP(A314,Analysed!$B$8:$DD$406,13,FALSE)*1000000</f>
        <v>204565.35786300022</v>
      </c>
      <c r="K314" s="104">
        <f>VLOOKUP(A314,Analysed!$B$8:$DD$406,14,FALSE)</f>
        <v>2.8153153153051516E-2</v>
      </c>
      <c r="L314" s="104"/>
      <c r="M314" s="9">
        <f>VLOOKUP(A314,Analysed!$B$8:$DD$406,56,FALSE)*1000000</f>
        <v>-479325.47081699985</v>
      </c>
      <c r="N314" s="104">
        <f>VLOOKUP(A314,Analysed!$B$8:$DD$406,57,FALSE)</f>
        <v>-6.9267424871986061E-2</v>
      </c>
      <c r="O314" s="147">
        <f t="shared" si="96"/>
        <v>-5.376316200067297</v>
      </c>
      <c r="P314" s="115">
        <f>VLOOKUP(A314,Analysed!$B$8:$DD$406,77,FALSE)*1000000</f>
        <v>196382.74354899998</v>
      </c>
      <c r="Q314" s="104">
        <f>VLOOKUP(A314,Analysed!$B$8:$DD$406,78,FALSE)</f>
        <v>2.6455932385077683E-2</v>
      </c>
      <c r="R314" s="95">
        <f t="shared" si="97"/>
        <v>2.2027114973809656</v>
      </c>
      <c r="S314" s="132">
        <f>VLOOKUP(A314,Analysed!$B$8:$DD$406,107,FALSE)</f>
        <v>89155</v>
      </c>
    </row>
    <row r="315" spans="1:19" x14ac:dyDescent="0.2">
      <c r="A315" s="15" t="s">
        <v>323</v>
      </c>
      <c r="C315" s="132">
        <f>VLOOKUP(A315,Analysed!$B$8:$DD$406,2,FALSE)*1000000</f>
        <v>12442804.772485999</v>
      </c>
      <c r="D315" s="133">
        <f t="shared" si="98"/>
        <v>84.063917228448275</v>
      </c>
      <c r="E315" s="132">
        <f>VLOOKUP(A315,Analysed!$B$8:$DD$406,11,FALSE)*1000000</f>
        <v>11233187.934952</v>
      </c>
      <c r="F315" s="133">
        <f t="shared" si="99"/>
        <v>75.891713969787048</v>
      </c>
      <c r="H315" s="132">
        <f>VLOOKUP(A315,Analysed!$B$8:$DD$406,4,FALSE)*1000000</f>
        <v>-205142.31622199831</v>
      </c>
      <c r="I315" s="104">
        <f>VLOOKUP(A315,Analysed!$B$8:$DD$406,5,FALSE)</f>
        <v>-1.6486822703802018E-2</v>
      </c>
      <c r="J315" s="132">
        <f>VLOOKUP(A315,Analysed!$B$8:$DD$406,13,FALSE)*1000000</f>
        <v>170243.22009399917</v>
      </c>
      <c r="K315" s="104">
        <f>VLOOKUP(A315,Analysed!$B$8:$DD$406,14,FALSE)</f>
        <v>1.5155378960970498E-2</v>
      </c>
      <c r="L315" s="104"/>
      <c r="M315" s="9">
        <f>VLOOKUP(A315,Analysed!$B$8:$DD$406,56,FALSE)*1000000</f>
        <v>-825580.80795599939</v>
      </c>
      <c r="N315" s="104">
        <f>VLOOKUP(A315,Analysed!$B$8:$DD$406,57,FALSE)</f>
        <v>-6.6350057165692658E-2</v>
      </c>
      <c r="O315" s="147">
        <f t="shared" si="96"/>
        <v>-5.5776457136795985</v>
      </c>
      <c r="P315" s="115">
        <f>VLOOKUP(A315,Analysed!$B$8:$DD$406,77,FALSE)*1000000</f>
        <v>13020.171684999583</v>
      </c>
      <c r="Q315" s="104">
        <f>VLOOKUP(A315,Analysed!$B$8:$DD$406,78,FALSE)</f>
        <v>1.1358053516035754E-3</v>
      </c>
      <c r="R315" s="95">
        <f t="shared" si="97"/>
        <v>8.7964623317746612E-2</v>
      </c>
      <c r="S315" s="132">
        <f>VLOOKUP(A315,Analysed!$B$8:$DD$406,107,FALSE)</f>
        <v>148016</v>
      </c>
    </row>
    <row r="316" spans="1:19" x14ac:dyDescent="0.2">
      <c r="A316" s="15" t="s">
        <v>351</v>
      </c>
      <c r="C316" s="132">
        <f>VLOOKUP(A316,Analysed!$B$8:$DD$406,2,FALSE)*1000000</f>
        <v>10886069.529048</v>
      </c>
      <c r="D316" s="133">
        <f t="shared" si="98"/>
        <v>72.043556286054638</v>
      </c>
      <c r="E316" s="132">
        <f>VLOOKUP(A316,Analysed!$B$8:$DD$406,11,FALSE)*1000000</f>
        <v>11719340.393717</v>
      </c>
      <c r="F316" s="133">
        <f t="shared" si="99"/>
        <v>77.558108281163967</v>
      </c>
      <c r="H316" s="132">
        <f>VLOOKUP(A316,Analysed!$B$8:$DD$406,4,FALSE)*1000000</f>
        <v>-453947.00275299902</v>
      </c>
      <c r="I316" s="104">
        <f>VLOOKUP(A316,Analysed!$B$8:$DD$406,5,FALSE)</f>
        <v>-4.1699807404472579E-2</v>
      </c>
      <c r="J316" s="132">
        <f>VLOOKUP(A316,Analysed!$B$8:$DD$406,13,FALSE)*1000000</f>
        <v>333694.20255399973</v>
      </c>
      <c r="K316" s="104">
        <f>VLOOKUP(A316,Analysed!$B$8:$DD$406,14,FALSE)</f>
        <v>2.8473804100177909E-2</v>
      </c>
      <c r="L316" s="104"/>
      <c r="M316" s="9">
        <f>VLOOKUP(A316,Analysed!$B$8:$DD$406,56,FALSE)*1000000</f>
        <v>-857803.06819999905</v>
      </c>
      <c r="N316" s="104">
        <f>VLOOKUP(A316,Analysed!$B$8:$DD$406,57,FALSE)</f>
        <v>-7.8798235296134014E-2</v>
      </c>
      <c r="O316" s="147">
        <f t="shared" si="96"/>
        <v>-5.676905099798808</v>
      </c>
      <c r="P316" s="115">
        <f>VLOOKUP(A316,Analysed!$B$8:$DD$406,77,FALSE)*1000000</f>
        <v>320346.43445199862</v>
      </c>
      <c r="Q316" s="104">
        <f>VLOOKUP(A316,Analysed!$B$8:$DD$406,78,FALSE)</f>
        <v>2.6632921332461111E-2</v>
      </c>
      <c r="R316" s="95">
        <f t="shared" si="97"/>
        <v>2.1200394063161703</v>
      </c>
      <c r="S316" s="132">
        <f>VLOOKUP(A316,Analysed!$B$8:$DD$406,107,FALSE)</f>
        <v>151104</v>
      </c>
    </row>
    <row r="317" spans="1:19" x14ac:dyDescent="0.2">
      <c r="A317" s="15" t="s">
        <v>373</v>
      </c>
      <c r="C317" s="132">
        <f>VLOOKUP(A317,Analysed!$B$8:$DD$406,2,FALSE)*1000000</f>
        <v>8795901.8230119999</v>
      </c>
      <c r="D317" s="133">
        <f t="shared" si="98"/>
        <v>66.075480006700772</v>
      </c>
      <c r="E317" s="132">
        <f>VLOOKUP(A317,Analysed!$B$8:$DD$406,11,FALSE)*1000000</f>
        <v>7198121.4997450002</v>
      </c>
      <c r="F317" s="133">
        <f t="shared" si="99"/>
        <v>54.072833327661719</v>
      </c>
      <c r="H317" s="132">
        <f>VLOOKUP(A317,Analysed!$B$8:$DD$406,4,FALSE)*1000000</f>
        <v>-376633.13175700174</v>
      </c>
      <c r="I317" s="104">
        <f>VLOOKUP(A317,Analysed!$B$8:$DD$406,5,FALSE)</f>
        <v>-4.2819160483538732E-2</v>
      </c>
      <c r="J317" s="132">
        <f>VLOOKUP(A317,Analysed!$B$8:$DD$406,13,FALSE)*1000000</f>
        <v>41249.39784399917</v>
      </c>
      <c r="K317" s="104">
        <f>VLOOKUP(A317,Analysed!$B$8:$DD$406,14,FALSE)</f>
        <v>5.7305781578513874E-3</v>
      </c>
      <c r="L317" s="104"/>
      <c r="M317" s="9">
        <f>VLOOKUP(A317,Analysed!$B$8:$DD$406,56,FALSE)*1000000</f>
        <v>-733772.2461280016</v>
      </c>
      <c r="N317" s="104">
        <f>VLOOKUP(A317,Analysed!$B$8:$DD$406,57,FALSE)</f>
        <v>-8.342205960147181E-2</v>
      </c>
      <c r="O317" s="147">
        <f t="shared" si="96"/>
        <v>-5.5121526313148506</v>
      </c>
      <c r="P317" s="115">
        <f>VLOOKUP(A317,Analysed!$B$8:$DD$406,77,FALSE)*1000000</f>
        <v>-45713.487404000829</v>
      </c>
      <c r="Q317" s="104">
        <f>VLOOKUP(A317,Analysed!$B$8:$DD$406,78,FALSE)</f>
        <v>-6.0775032481518226E-3</v>
      </c>
      <c r="R317" s="95">
        <f t="shared" si="97"/>
        <v>-0.34340317613564425</v>
      </c>
      <c r="S317" s="132">
        <f>VLOOKUP(A317,Analysed!$B$8:$DD$406,107,FALSE)</f>
        <v>133119</v>
      </c>
    </row>
    <row r="318" spans="1:19" x14ac:dyDescent="0.2">
      <c r="A318" s="15" t="s">
        <v>271</v>
      </c>
      <c r="C318" s="132">
        <f>VLOOKUP(A318,Analysed!$B$8:$DD$406,2,FALSE)*1000000</f>
        <v>5226796.2261579996</v>
      </c>
      <c r="D318" s="133">
        <f t="shared" si="98"/>
        <v>64.268892571446131</v>
      </c>
      <c r="E318" s="132">
        <f>VLOOKUP(A318,Analysed!$B$8:$DD$406,11,FALSE)*1000000</f>
        <v>4798216.8802279998</v>
      </c>
      <c r="F318" s="133">
        <f t="shared" si="99"/>
        <v>58.999064028280891</v>
      </c>
      <c r="H318" s="132">
        <f>VLOOKUP(A318,Analysed!$B$8:$DD$406,4,FALSE)*1000000</f>
        <v>-395121.80149799911</v>
      </c>
      <c r="I318" s="104">
        <f>VLOOKUP(A318,Analysed!$B$8:$DD$406,5,FALSE)</f>
        <v>-7.5595409578160799E-2</v>
      </c>
      <c r="J318" s="132">
        <f>VLOOKUP(A318,Analysed!$B$8:$DD$406,13,FALSE)*1000000</f>
        <v>869.63505899984034</v>
      </c>
      <c r="K318" s="104">
        <f>VLOOKUP(A318,Analysed!$B$8:$DD$406,14,FALSE)</f>
        <v>1.8124129873815068E-4</v>
      </c>
      <c r="L318" s="104"/>
      <c r="M318" s="9">
        <f>VLOOKUP(A318,Analysed!$B$8:$DD$406,56,FALSE)*1000000</f>
        <v>-451785.40603199921</v>
      </c>
      <c r="N318" s="104">
        <f>VLOOKUP(A318,Analysed!$B$8:$DD$406,57,FALSE)</f>
        <v>-8.6436391717548924E-2</v>
      </c>
      <c r="O318" s="147">
        <f t="shared" si="96"/>
        <v>-5.5551711735585867</v>
      </c>
      <c r="P318" s="115">
        <f>VLOOKUP(A318,Analysed!$B$8:$DD$406,77,FALSE)*1000000</f>
        <v>-14839.319600000068</v>
      </c>
      <c r="Q318" s="104">
        <f>VLOOKUP(A318,Analysed!$B$8:$DD$406,78,FALSE)</f>
        <v>-3.0076010182181934E-3</v>
      </c>
      <c r="R318" s="95">
        <f t="shared" si="97"/>
        <v>-0.18246485914886898</v>
      </c>
      <c r="S318" s="132">
        <f>VLOOKUP(A318,Analysed!$B$8:$DD$406,107,FALSE)</f>
        <v>81327</v>
      </c>
    </row>
    <row r="319" spans="1:19" x14ac:dyDescent="0.2">
      <c r="A319" s="15" t="s">
        <v>274</v>
      </c>
      <c r="C319" s="132">
        <f>VLOOKUP(A319,Analysed!$B$8:$DD$406,2,FALSE)*1000000</f>
        <v>6750839.8065879997</v>
      </c>
      <c r="D319" s="133">
        <f t="shared" si="98"/>
        <v>56.231694125876686</v>
      </c>
      <c r="E319" s="132">
        <f>VLOOKUP(A319,Analysed!$B$8:$DD$406,11,FALSE)*1000000</f>
        <v>5342761.1931370003</v>
      </c>
      <c r="F319" s="133">
        <f t="shared" si="99"/>
        <v>44.502983600188252</v>
      </c>
      <c r="H319" s="132">
        <f>VLOOKUP(A319,Analysed!$B$8:$DD$406,4,FALSE)*1000000</f>
        <v>-198638.42235500063</v>
      </c>
      <c r="I319" s="104">
        <f>VLOOKUP(A319,Analysed!$B$8:$DD$406,5,FALSE)</f>
        <v>-2.9424253581184615E-2</v>
      </c>
      <c r="J319" s="132">
        <f>VLOOKUP(A319,Analysed!$B$8:$DD$406,13,FALSE)*1000000</f>
        <v>46507.75942799967</v>
      </c>
      <c r="K319" s="104">
        <f>VLOOKUP(A319,Analysed!$B$8:$DD$406,14,FALSE)</f>
        <v>8.704817181000123E-3</v>
      </c>
      <c r="L319" s="104"/>
      <c r="M319" s="9">
        <f>VLOOKUP(A319,Analysed!$B$8:$DD$406,56,FALSE)*1000000</f>
        <v>-329613.4079869999</v>
      </c>
      <c r="N319" s="104">
        <f>VLOOKUP(A319,Analysed!$B$8:$DD$406,57,FALSE)</f>
        <v>-4.8825541329737557E-2</v>
      </c>
      <c r="O319" s="147">
        <f t="shared" si="96"/>
        <v>-2.7455429055841529</v>
      </c>
      <c r="P319" s="115">
        <f>VLOOKUP(A319,Analysed!$B$8:$DD$406,77,FALSE)*1000000</f>
        <v>16763.966943999621</v>
      </c>
      <c r="Q319" s="104">
        <f>VLOOKUP(A319,Analysed!$B$8:$DD$406,78,FALSE)</f>
        <v>3.0211436072435155E-3</v>
      </c>
      <c r="R319" s="95">
        <f t="shared" si="97"/>
        <v>0.13963688793375997</v>
      </c>
      <c r="S319" s="132">
        <f>VLOOKUP(A319,Analysed!$B$8:$DD$406,107,FALSE)</f>
        <v>120054</v>
      </c>
    </row>
    <row r="320" spans="1:19" x14ac:dyDescent="0.2">
      <c r="A320" s="15" t="s">
        <v>383</v>
      </c>
      <c r="C320" s="132">
        <f>VLOOKUP(A320,Analysed!$B$8:$DD$406,2,FALSE)*1000000</f>
        <v>5324482.3734290004</v>
      </c>
      <c r="D320" s="133">
        <f t="shared" si="98"/>
        <v>38.130065693418793</v>
      </c>
      <c r="E320" s="132">
        <f>VLOOKUP(A320,Analysed!$B$8:$DD$406,11,FALSE)*1000000</f>
        <v>4605812.4157180004</v>
      </c>
      <c r="F320" s="133">
        <f t="shared" si="99"/>
        <v>32.983474761658556</v>
      </c>
      <c r="H320" s="132">
        <f>VLOOKUP(A320,Analysed!$B$8:$DD$406,4,FALSE)*1000000</f>
        <v>-1012198.251708</v>
      </c>
      <c r="I320" s="104">
        <f>VLOOKUP(A320,Analysed!$B$8:$DD$406,5,FALSE)</f>
        <v>-0.19010265800845122</v>
      </c>
      <c r="J320" s="132">
        <f>VLOOKUP(A320,Analysed!$B$8:$DD$406,13,FALSE)*1000000</f>
        <v>-111046.39345400091</v>
      </c>
      <c r="K320" s="104">
        <f>VLOOKUP(A320,Analysed!$B$8:$DD$406,14,FALSE)</f>
        <v>-2.4110055606050965E-2</v>
      </c>
      <c r="L320" s="104"/>
      <c r="M320" s="9">
        <f>VLOOKUP(A320,Analysed!$B$8:$DD$406,56,FALSE)*1000000</f>
        <v>-612488.20244800055</v>
      </c>
      <c r="N320" s="104">
        <f>VLOOKUP(A320,Analysed!$B$8:$DD$406,57,FALSE)</f>
        <v>-0.11503244061892803</v>
      </c>
      <c r="O320" s="147">
        <f t="shared" si="96"/>
        <v>-4.3861945176740225</v>
      </c>
      <c r="P320" s="115">
        <f>VLOOKUP(A320,Analysed!$B$8:$DD$406,77,FALSE)*1000000</f>
        <v>-61340.188981001018</v>
      </c>
      <c r="Q320" s="104">
        <f>VLOOKUP(A320,Analysed!$B$8:$DD$406,78,FALSE)</f>
        <v>-1.2539691616917349E-2</v>
      </c>
      <c r="R320" s="95">
        <f t="shared" si="97"/>
        <v>-0.43927376812518631</v>
      </c>
      <c r="S320" s="132">
        <f>VLOOKUP(A320,Analysed!$B$8:$DD$406,107,FALSE)</f>
        <v>139640</v>
      </c>
    </row>
    <row r="321" spans="1:19" x14ac:dyDescent="0.2">
      <c r="A321" s="15" t="s">
        <v>386</v>
      </c>
      <c r="C321" s="132">
        <f>VLOOKUP(A321,Analysed!$B$8:$DD$406,2,FALSE)*1000000</f>
        <v>3251828.6448659999</v>
      </c>
      <c r="D321" s="133">
        <f t="shared" si="98"/>
        <v>38.275269775609409</v>
      </c>
      <c r="E321" s="132">
        <f>VLOOKUP(A321,Analysed!$B$8:$DD$406,11,FALSE)*1000000</f>
        <v>3142907.4235950001</v>
      </c>
      <c r="F321" s="133">
        <f t="shared" si="99"/>
        <v>36.993225245059385</v>
      </c>
      <c r="H321" s="132">
        <f>VLOOKUP(A321,Analysed!$B$8:$DD$406,4,FALSE)*1000000</f>
        <v>-615495.62465700007</v>
      </c>
      <c r="I321" s="104">
        <f>VLOOKUP(A321,Analysed!$B$8:$DD$406,5,FALSE)</f>
        <v>-0.18927677066525231</v>
      </c>
      <c r="J321" s="132">
        <f>VLOOKUP(A321,Analysed!$B$8:$DD$406,13,FALSE)*1000000</f>
        <v>54406.846764999631</v>
      </c>
      <c r="K321" s="104">
        <f>VLOOKUP(A321,Analysed!$B$8:$DD$406,14,FALSE)</f>
        <v>1.7310992476757908E-2</v>
      </c>
      <c r="L321" s="104"/>
      <c r="M321" s="9">
        <f>VLOOKUP(A321,Analysed!$B$8:$DD$406,56,FALSE)*1000000</f>
        <v>-320906.77631699992</v>
      </c>
      <c r="N321" s="104">
        <f>VLOOKUP(A321,Analysed!$B$8:$DD$406,57,FALSE)</f>
        <v>-9.8685020449539626E-2</v>
      </c>
      <c r="O321" s="147">
        <f t="shared" si="96"/>
        <v>-3.7771957805176606</v>
      </c>
      <c r="P321" s="115">
        <f>VLOOKUP(A321,Analysed!$B$8:$DD$406,77,FALSE)*1000000</f>
        <v>50785.879301999958</v>
      </c>
      <c r="Q321" s="104">
        <f>VLOOKUP(A321,Analysed!$B$8:$DD$406,78,FALSE)</f>
        <v>1.5302941760252611E-2</v>
      </c>
      <c r="R321" s="95">
        <f t="shared" si="97"/>
        <v>0.59776926872962199</v>
      </c>
      <c r="S321" s="132">
        <f>VLOOKUP(A321,Analysed!$B$8:$DD$406,107,FALSE)</f>
        <v>84959</v>
      </c>
    </row>
    <row r="322" spans="1:19" x14ac:dyDescent="0.2">
      <c r="A322" s="15" t="s">
        <v>204</v>
      </c>
      <c r="C322" s="132">
        <f>VLOOKUP(A322,Analysed!$B$8:$DD$406,2,FALSE)*1000000</f>
        <v>6279122.7757609999</v>
      </c>
      <c r="D322" s="133">
        <f t="shared" si="98"/>
        <v>61.514795745882928</v>
      </c>
      <c r="E322" s="132">
        <f>VLOOKUP(A322,Analysed!$B$8:$DD$406,11,FALSE)*1000000</f>
        <v>6683799.7714029998</v>
      </c>
      <c r="F322" s="133">
        <f t="shared" si="99"/>
        <v>65.47930219351457</v>
      </c>
      <c r="H322" s="132">
        <f>VLOOKUP(A322,Analysed!$B$8:$DD$406,4,FALSE)*1000000</f>
        <v>-224829.55145499873</v>
      </c>
      <c r="I322" s="104">
        <f>VLOOKUP(A322,Analysed!$B$8:$DD$406,5,FALSE)</f>
        <v>-3.5805885548678487E-2</v>
      </c>
      <c r="J322" s="132">
        <f>VLOOKUP(A322,Analysed!$B$8:$DD$406,13,FALSE)*1000000</f>
        <v>188170.03860899995</v>
      </c>
      <c r="K322" s="104">
        <f>VLOOKUP(A322,Analysed!$B$8:$DD$406,14,FALSE)</f>
        <v>2.8153153153105466E-2</v>
      </c>
      <c r="L322" s="104"/>
      <c r="M322" s="9">
        <f>VLOOKUP(A322,Analysed!$B$8:$DD$406,56,FALSE)*1000000</f>
        <v>-488974.33626699983</v>
      </c>
      <c r="N322" s="104">
        <f>VLOOKUP(A322,Analysed!$B$8:$DD$406,57,FALSE)</f>
        <v>-7.7873033181412588E-2</v>
      </c>
      <c r="O322" s="147">
        <f t="shared" si="96"/>
        <v>-4.7903437302669589</v>
      </c>
      <c r="P322" s="115">
        <f>VLOOKUP(A322,Analysed!$B$8:$DD$406,77,FALSE)*1000000</f>
        <v>180643.2370650004</v>
      </c>
      <c r="Q322" s="104">
        <f>VLOOKUP(A322,Analysed!$B$8:$DD$406,78,FALSE)</f>
        <v>2.6575938253272525E-2</v>
      </c>
      <c r="R322" s="95">
        <f t="shared" si="97"/>
        <v>1.769710870095522</v>
      </c>
      <c r="S322" s="132">
        <f>VLOOKUP(A322,Analysed!$B$8:$DD$406,107,FALSE)</f>
        <v>102075</v>
      </c>
    </row>
    <row r="323" spans="1:19" x14ac:dyDescent="0.2">
      <c r="A323" s="15" t="s">
        <v>227</v>
      </c>
      <c r="C323" s="132">
        <f>VLOOKUP(A323,Analysed!$B$8:$DD$406,2,FALSE)*1000000</f>
        <v>7371586.8210399998</v>
      </c>
      <c r="D323" s="133">
        <f t="shared" si="98"/>
        <v>73.144608815550555</v>
      </c>
      <c r="E323" s="132">
        <f>VLOOKUP(A323,Analysed!$B$8:$DD$406,11,FALSE)*1000000</f>
        <v>6805849.1511150002</v>
      </c>
      <c r="F323" s="133">
        <f t="shared" si="99"/>
        <v>67.531073824580034</v>
      </c>
      <c r="H323" s="132">
        <f>VLOOKUP(A323,Analysed!$B$8:$DD$406,4,FALSE)*1000000</f>
        <v>-511193.49684199999</v>
      </c>
      <c r="I323" s="104">
        <f>VLOOKUP(A323,Analysed!$B$8:$DD$406,5,FALSE)</f>
        <v>-6.9346466270050616E-2</v>
      </c>
      <c r="J323" s="132">
        <f>VLOOKUP(A323,Analysed!$B$8:$DD$406,13,FALSE)*1000000</f>
        <v>13848.110960999804</v>
      </c>
      <c r="K323" s="104">
        <f>VLOOKUP(A323,Analysed!$B$8:$DD$406,14,FALSE)</f>
        <v>2.0347366880341558E-3</v>
      </c>
      <c r="L323" s="104"/>
      <c r="M323" s="9">
        <f>VLOOKUP(A323,Analysed!$B$8:$DD$406,56,FALSE)*1000000</f>
        <v>-515072.12513200071</v>
      </c>
      <c r="N323" s="104">
        <f>VLOOKUP(A323,Analysed!$B$8:$DD$406,57,FALSE)</f>
        <v>-6.9872625478937675E-2</v>
      </c>
      <c r="O323" s="147">
        <f t="shared" si="96"/>
        <v>-5.1108058575723669</v>
      </c>
      <c r="P323" s="115">
        <f>VLOOKUP(A323,Analysed!$B$8:$DD$406,77,FALSE)*1000000</f>
        <v>7450.8449820003261</v>
      </c>
      <c r="Q323" s="104">
        <f>VLOOKUP(A323,Analysed!$B$8:$DD$406,78,FALSE)</f>
        <v>1.0626049840113587E-3</v>
      </c>
      <c r="R323" s="95">
        <f t="shared" si="97"/>
        <v>7.3931048332526228E-2</v>
      </c>
      <c r="S323" s="132">
        <f>VLOOKUP(A323,Analysed!$B$8:$DD$406,107,FALSE)</f>
        <v>100781</v>
      </c>
    </row>
    <row r="324" spans="1:19" x14ac:dyDescent="0.2">
      <c r="A324" s="15" t="s">
        <v>228</v>
      </c>
      <c r="C324" s="132">
        <f>VLOOKUP(A324,Analysed!$B$8:$DD$406,2,FALSE)*1000000</f>
        <v>6924471.192969</v>
      </c>
      <c r="D324" s="133">
        <f t="shared" si="98"/>
        <v>79.066331646863361</v>
      </c>
      <c r="E324" s="132">
        <f>VLOOKUP(A324,Analysed!$B$8:$DD$406,11,FALSE)*1000000</f>
        <v>6838764.9105210006</v>
      </c>
      <c r="F324" s="133">
        <f t="shared" si="99"/>
        <v>78.087703652983635</v>
      </c>
      <c r="H324" s="132">
        <f>VLOOKUP(A324,Analysed!$B$8:$DD$406,4,FALSE)*1000000</f>
        <v>-403031.9683050001</v>
      </c>
      <c r="I324" s="104">
        <f>VLOOKUP(A324,Analysed!$B$8:$DD$406,5,FALSE)</f>
        <v>-5.8204006785995799E-2</v>
      </c>
      <c r="J324" s="132">
        <f>VLOOKUP(A324,Analysed!$B$8:$DD$406,13,FALSE)*1000000</f>
        <v>165496.97619600056</v>
      </c>
      <c r="K324" s="104">
        <f>VLOOKUP(A324,Analysed!$B$8:$DD$406,14,FALSE)</f>
        <v>2.419983408720398E-2</v>
      </c>
      <c r="L324" s="104"/>
      <c r="M324" s="9">
        <f>VLOOKUP(A324,Analysed!$B$8:$DD$406,56,FALSE)*1000000</f>
        <v>-500700.53701900097</v>
      </c>
      <c r="N324" s="104">
        <f>VLOOKUP(A324,Analysed!$B$8:$DD$406,57,FALSE)</f>
        <v>-7.2308848295506586E-2</v>
      </c>
      <c r="O324" s="147">
        <f t="shared" si="96"/>
        <v>-5.7171953803352551</v>
      </c>
      <c r="P324" s="115">
        <f>VLOOKUP(A324,Analysed!$B$8:$DD$406,77,FALSE)*1000000</f>
        <v>157740.31851400051</v>
      </c>
      <c r="Q324" s="104">
        <f>VLOOKUP(A324,Analysed!$B$8:$DD$406,78,FALSE)</f>
        <v>2.2494246756103939E-2</v>
      </c>
      <c r="R324" s="95">
        <f t="shared" si="97"/>
        <v>1.8011409088355581</v>
      </c>
      <c r="S324" s="132">
        <f>VLOOKUP(A324,Analysed!$B$8:$DD$406,107,FALSE)</f>
        <v>87578</v>
      </c>
    </row>
    <row r="325" spans="1:19" x14ac:dyDescent="0.2">
      <c r="A325" s="15" t="s">
        <v>233</v>
      </c>
      <c r="C325" s="132">
        <f>VLOOKUP(A325,Analysed!$B$8:$DD$406,2,FALSE)*1000000</f>
        <v>11403243.221286001</v>
      </c>
      <c r="D325" s="133">
        <f t="shared" si="98"/>
        <v>63.179362963521527</v>
      </c>
      <c r="E325" s="132">
        <f>VLOOKUP(A325,Analysed!$B$8:$DD$406,11,FALSE)*1000000</f>
        <v>10394582.48683</v>
      </c>
      <c r="F325" s="133">
        <f t="shared" si="99"/>
        <v>57.590905240345727</v>
      </c>
      <c r="H325" s="132">
        <f>VLOOKUP(A325,Analysed!$B$8:$DD$406,4,FALSE)*1000000</f>
        <v>-751511.52895699977</v>
      </c>
      <c r="I325" s="104">
        <f>VLOOKUP(A325,Analysed!$B$8:$DD$406,5,FALSE)</f>
        <v>-6.5903314905550889E-2</v>
      </c>
      <c r="J325" s="132">
        <f>VLOOKUP(A325,Analysed!$B$8:$DD$406,13,FALSE)*1000000</f>
        <v>30906.842643998898</v>
      </c>
      <c r="K325" s="104">
        <f>VLOOKUP(A325,Analysed!$B$8:$DD$406,14,FALSE)</f>
        <v>2.9733606600513352E-3</v>
      </c>
      <c r="L325" s="104"/>
      <c r="M325" s="9">
        <f>VLOOKUP(A325,Analysed!$B$8:$DD$406,56,FALSE)*1000000</f>
        <v>-884161.23042400053</v>
      </c>
      <c r="N325" s="104">
        <f>VLOOKUP(A325,Analysed!$B$8:$DD$406,57,FALSE)</f>
        <v>-7.7535944228004389E-2</v>
      </c>
      <c r="O325" s="147">
        <f t="shared" si="96"/>
        <v>-4.8986715631004518</v>
      </c>
      <c r="P325" s="115">
        <f>VLOOKUP(A325,Analysed!$B$8:$DD$406,77,FALSE)*1000000</f>
        <v>-9296.5161550004887</v>
      </c>
      <c r="Q325" s="104">
        <f>VLOOKUP(A325,Analysed!$B$8:$DD$406,78,FALSE)</f>
        <v>-8.6078163969677312E-4</v>
      </c>
      <c r="R325" s="95">
        <f t="shared" si="97"/>
        <v>-5.1507098204889405E-2</v>
      </c>
      <c r="S325" s="132">
        <f>VLOOKUP(A325,Analysed!$B$8:$DD$406,107,FALSE)</f>
        <v>180490</v>
      </c>
    </row>
    <row r="326" spans="1:19" x14ac:dyDescent="0.2">
      <c r="A326" s="15" t="s">
        <v>237</v>
      </c>
      <c r="C326" s="132">
        <f>VLOOKUP(A326,Analysed!$B$8:$DD$406,2,FALSE)*1000000</f>
        <v>7789455.0510759996</v>
      </c>
      <c r="D326" s="133">
        <f t="shared" si="98"/>
        <v>45.008840904145842</v>
      </c>
      <c r="E326" s="132">
        <f>VLOOKUP(A326,Analysed!$B$8:$DD$406,11,FALSE)*1000000</f>
        <v>6637344.9220289998</v>
      </c>
      <c r="F326" s="133">
        <f t="shared" si="99"/>
        <v>38.351746003114435</v>
      </c>
      <c r="H326" s="132">
        <f>VLOOKUP(A326,Analysed!$B$8:$DD$406,4,FALSE)*1000000</f>
        <v>-355497.71191399946</v>
      </c>
      <c r="I326" s="104">
        <f>VLOOKUP(A326,Analysed!$B$8:$DD$406,5,FALSE)</f>
        <v>-4.5638328943806233E-2</v>
      </c>
      <c r="J326" s="132">
        <f>VLOOKUP(A326,Analysed!$B$8:$DD$406,13,FALSE)*1000000</f>
        <v>41390.015248000898</v>
      </c>
      <c r="K326" s="104">
        <f>VLOOKUP(A326,Analysed!$B$8:$DD$406,14,FALSE)</f>
        <v>6.2359295372204646E-3</v>
      </c>
      <c r="L326" s="104"/>
      <c r="M326" s="9">
        <f>VLOOKUP(A326,Analysed!$B$8:$DD$406,56,FALSE)*1000000</f>
        <v>-300530.98010399903</v>
      </c>
      <c r="N326" s="104">
        <f>VLOOKUP(A326,Analysed!$B$8:$DD$406,57,FALSE)</f>
        <v>-3.8581772169349007E-2</v>
      </c>
      <c r="O326" s="147">
        <f t="shared" ref="O326:O375" si="100">M326/S326</f>
        <v>-1.736520845370231</v>
      </c>
      <c r="P326" s="115">
        <f>VLOOKUP(A326,Analysed!$B$8:$DD$406,77,FALSE)*1000000</f>
        <v>53873.946982000656</v>
      </c>
      <c r="Q326" s="104">
        <f>VLOOKUP(A326,Analysed!$B$8:$DD$406,78,FALSE)</f>
        <v>7.8034248239131293E-3</v>
      </c>
      <c r="R326" s="95">
        <f t="shared" ref="R326:R375" si="101">(P326)/S326</f>
        <v>0.31129313831219863</v>
      </c>
      <c r="S326" s="132">
        <f>VLOOKUP(A326,Analysed!$B$8:$DD$406,107,FALSE)</f>
        <v>173065</v>
      </c>
    </row>
    <row r="327" spans="1:19" x14ac:dyDescent="0.2">
      <c r="A327" s="15" t="s">
        <v>240</v>
      </c>
      <c r="C327" s="132">
        <f>VLOOKUP(A327,Analysed!$B$8:$DD$406,2,FALSE)*1000000</f>
        <v>6019363.3500539996</v>
      </c>
      <c r="D327" s="133">
        <f t="shared" si="98"/>
        <v>73.773940460510829</v>
      </c>
      <c r="E327" s="132">
        <f>VLOOKUP(A327,Analysed!$B$8:$DD$406,11,FALSE)*1000000</f>
        <v>5620140.3057479998</v>
      </c>
      <c r="F327" s="133">
        <f t="shared" si="99"/>
        <v>68.881021494117064</v>
      </c>
      <c r="H327" s="132">
        <f>VLOOKUP(A327,Analysed!$B$8:$DD$406,4,FALSE)*1000000</f>
        <v>-391564.23928799899</v>
      </c>
      <c r="I327" s="104">
        <f>VLOOKUP(A327,Analysed!$B$8:$DD$406,5,FALSE)</f>
        <v>-6.5050773066305481E-2</v>
      </c>
      <c r="J327" s="132">
        <f>VLOOKUP(A327,Analysed!$B$8:$DD$406,13,FALSE)*1000000</f>
        <v>25678.716796000423</v>
      </c>
      <c r="K327" s="104">
        <f>VLOOKUP(A327,Analysed!$B$8:$DD$406,14,FALSE)</f>
        <v>4.5690526212908795E-3</v>
      </c>
      <c r="L327" s="104"/>
      <c r="M327" s="9">
        <f>VLOOKUP(A327,Analysed!$B$8:$DD$406,56,FALSE)*1000000</f>
        <v>-454000.07119599904</v>
      </c>
      <c r="N327" s="104">
        <f>VLOOKUP(A327,Analysed!$B$8:$DD$406,57,FALSE)</f>
        <v>-7.5423270667308404E-2</v>
      </c>
      <c r="O327" s="147">
        <f t="shared" si="100"/>
        <v>-5.564271879547003</v>
      </c>
      <c r="P327" s="115">
        <f>VLOOKUP(A327,Analysed!$B$8:$DD$406,77,FALSE)*1000000</f>
        <v>19356.41106000041</v>
      </c>
      <c r="Q327" s="104">
        <f>VLOOKUP(A327,Analysed!$B$8:$DD$406,78,FALSE)</f>
        <v>3.3371089724515074E-3</v>
      </c>
      <c r="R327" s="95">
        <f t="shared" si="101"/>
        <v>0.23723417810570166</v>
      </c>
      <c r="S327" s="132">
        <f>VLOOKUP(A327,Analysed!$B$8:$DD$406,107,FALSE)</f>
        <v>81592</v>
      </c>
    </row>
    <row r="328" spans="1:19" x14ac:dyDescent="0.2">
      <c r="A328" s="15" t="s">
        <v>246</v>
      </c>
      <c r="C328" s="132">
        <f>VLOOKUP(A328,Analysed!$B$8:$DD$406,2,FALSE)*1000000</f>
        <v>6318921.6166920001</v>
      </c>
      <c r="D328" s="133">
        <f t="shared" si="98"/>
        <v>54.430762218363178</v>
      </c>
      <c r="E328" s="132">
        <f>VLOOKUP(A328,Analysed!$B$8:$DD$406,11,FALSE)*1000000</f>
        <v>5518458.5927020004</v>
      </c>
      <c r="F328" s="133">
        <f t="shared" si="99"/>
        <v>47.535628021999983</v>
      </c>
      <c r="H328" s="132">
        <f>VLOOKUP(A328,Analysed!$B$8:$DD$406,4,FALSE)*1000000</f>
        <v>-582764.48158400028</v>
      </c>
      <c r="I328" s="104">
        <f>VLOOKUP(A328,Analysed!$B$8:$DD$406,5,FALSE)</f>
        <v>-9.2225306299824242E-2</v>
      </c>
      <c r="J328" s="132">
        <f>VLOOKUP(A328,Analysed!$B$8:$DD$406,13,FALSE)*1000000</f>
        <v>-33816.579995001208</v>
      </c>
      <c r="K328" s="104">
        <f>VLOOKUP(A328,Analysed!$B$8:$DD$406,14,FALSE)</f>
        <v>-6.1279031865388352E-3</v>
      </c>
      <c r="L328" s="104"/>
      <c r="M328" s="9">
        <f>VLOOKUP(A328,Analysed!$B$8:$DD$406,56,FALSE)*1000000</f>
        <v>-622202.66302700015</v>
      </c>
      <c r="N328" s="104">
        <f>VLOOKUP(A328,Analysed!$B$8:$DD$406,57,FALSE)</f>
        <v>-9.8466589834473622E-2</v>
      </c>
      <c r="O328" s="147">
        <f t="shared" si="100"/>
        <v>-5.3596115377333309</v>
      </c>
      <c r="P328" s="115">
        <f>VLOOKUP(A328,Analysed!$B$8:$DD$406,77,FALSE)*1000000</f>
        <v>-46622.270179001112</v>
      </c>
      <c r="Q328" s="104">
        <f>VLOOKUP(A328,Analysed!$B$8:$DD$406,78,FALSE)</f>
        <v>-8.1558145569551547E-3</v>
      </c>
      <c r="R328" s="95">
        <f t="shared" si="101"/>
        <v>-0.40160107311506588</v>
      </c>
      <c r="S328" s="132">
        <f>VLOOKUP(A328,Analysed!$B$8:$DD$406,107,FALSE)</f>
        <v>116091</v>
      </c>
    </row>
    <row r="329" spans="1:19" x14ac:dyDescent="0.2">
      <c r="A329" s="15" t="s">
        <v>249</v>
      </c>
      <c r="C329" s="132">
        <f>VLOOKUP(A329,Analysed!$B$8:$DD$406,2,FALSE)*1000000</f>
        <v>7609042.3576880004</v>
      </c>
      <c r="D329" s="133">
        <f t="shared" si="98"/>
        <v>63.050350157339125</v>
      </c>
      <c r="E329" s="132">
        <f>VLOOKUP(A329,Analysed!$B$8:$DD$406,11,FALSE)*1000000</f>
        <v>6841648.2883089995</v>
      </c>
      <c r="F329" s="133">
        <f t="shared" si="99"/>
        <v>56.691538823594236</v>
      </c>
      <c r="H329" s="132">
        <f>VLOOKUP(A329,Analysed!$B$8:$DD$406,4,FALSE)*1000000</f>
        <v>-395534.23433100042</v>
      </c>
      <c r="I329" s="104">
        <f>VLOOKUP(A329,Analysed!$B$8:$DD$406,5,FALSE)</f>
        <v>-5.1982130698925835E-2</v>
      </c>
      <c r="J329" s="132">
        <f>VLOOKUP(A329,Analysed!$B$8:$DD$406,13,FALSE)*1000000</f>
        <v>39294.716794000095</v>
      </c>
      <c r="K329" s="104">
        <f>VLOOKUP(A329,Analysed!$B$8:$DD$406,14,FALSE)</f>
        <v>5.7434575906433038E-3</v>
      </c>
      <c r="L329" s="104"/>
      <c r="M329" s="9">
        <f>VLOOKUP(A329,Analysed!$B$8:$DD$406,56,FALSE)*1000000</f>
        <v>-646808.65750499978</v>
      </c>
      <c r="N329" s="104">
        <f>VLOOKUP(A329,Analysed!$B$8:$DD$406,57,FALSE)</f>
        <v>-8.5005264407744988E-2</v>
      </c>
      <c r="O329" s="147">
        <f t="shared" si="100"/>
        <v>-5.3596116861255183</v>
      </c>
      <c r="P329" s="115">
        <f>VLOOKUP(A329,Analysed!$B$8:$DD$406,77,FALSE)*1000000</f>
        <v>-26341.573938999831</v>
      </c>
      <c r="Q329" s="104">
        <f>VLOOKUP(A329,Analysed!$B$8:$DD$406,78,FALSE)</f>
        <v>-3.7533253355822999E-3</v>
      </c>
      <c r="R329" s="95">
        <f t="shared" si="101"/>
        <v>-0.21827260021378359</v>
      </c>
      <c r="S329" s="132">
        <f>VLOOKUP(A329,Analysed!$B$8:$DD$406,107,FALSE)</f>
        <v>120682</v>
      </c>
    </row>
    <row r="330" spans="1:19" x14ac:dyDescent="0.2">
      <c r="A330" s="15" t="s">
        <v>261</v>
      </c>
      <c r="C330" s="132">
        <f>VLOOKUP(A330,Analysed!$B$8:$DD$406,2,FALSE)*1000000</f>
        <v>5045251.6850020001</v>
      </c>
      <c r="D330" s="133">
        <f t="shared" si="98"/>
        <v>54.337074291090026</v>
      </c>
      <c r="E330" s="132">
        <f>VLOOKUP(A330,Analysed!$B$8:$DD$406,11,FALSE)*1000000</f>
        <v>4748841.4452510001</v>
      </c>
      <c r="F330" s="133">
        <f t="shared" si="99"/>
        <v>51.144752832505844</v>
      </c>
      <c r="H330" s="132">
        <f>VLOOKUP(A330,Analysed!$B$8:$DD$406,4,FALSE)*1000000</f>
        <v>-379202.23305600055</v>
      </c>
      <c r="I330" s="104">
        <f>VLOOKUP(A330,Analysed!$B$8:$DD$406,5,FALSE)</f>
        <v>-7.5160221279595124E-2</v>
      </c>
      <c r="J330" s="132">
        <f>VLOOKUP(A330,Analysed!$B$8:$DD$406,13,FALSE)*1000000</f>
        <v>35657.452804999324</v>
      </c>
      <c r="K330" s="104">
        <f>VLOOKUP(A330,Analysed!$B$8:$DD$406,14,FALSE)</f>
        <v>7.5086635795469578E-3</v>
      </c>
      <c r="L330" s="104"/>
      <c r="M330" s="9">
        <f>VLOOKUP(A330,Analysed!$B$8:$DD$406,56,FALSE)*1000000</f>
        <v>-499902.00333200098</v>
      </c>
      <c r="N330" s="104">
        <f>VLOOKUP(A330,Analysed!$B$8:$DD$406,57,FALSE)</f>
        <v>-9.9083660150802319E-2</v>
      </c>
      <c r="O330" s="147">
        <f t="shared" si="100"/>
        <v>-5.3839162026472627</v>
      </c>
      <c r="P330" s="115">
        <f>VLOOKUP(A330,Analysed!$B$8:$DD$406,77,FALSE)*1000000</f>
        <v>30299.671283999352</v>
      </c>
      <c r="Q330" s="104">
        <f>VLOOKUP(A330,Analysed!$B$8:$DD$406,78,FALSE)</f>
        <v>6.1904443679717631E-3</v>
      </c>
      <c r="R330" s="95">
        <f t="shared" si="101"/>
        <v>0.32632573999202324</v>
      </c>
      <c r="S330" s="132">
        <f>VLOOKUP(A330,Analysed!$B$8:$DD$406,107,FALSE)</f>
        <v>92851</v>
      </c>
    </row>
    <row r="331" spans="1:19" x14ac:dyDescent="0.2">
      <c r="A331" s="15" t="s">
        <v>277</v>
      </c>
      <c r="C331" s="132">
        <f>VLOOKUP(A331,Analysed!$B$8:$DD$406,2,FALSE)*1000000</f>
        <v>8819672.5417219996</v>
      </c>
      <c r="D331" s="133">
        <f t="shared" si="98"/>
        <v>57.223410185898636</v>
      </c>
      <c r="E331" s="132">
        <f>VLOOKUP(A331,Analysed!$B$8:$DD$406,11,FALSE)*1000000</f>
        <v>9165861.8291970007</v>
      </c>
      <c r="F331" s="133">
        <f t="shared" si="99"/>
        <v>59.469540244064966</v>
      </c>
      <c r="H331" s="132">
        <f>VLOOKUP(A331,Analysed!$B$8:$DD$406,4,FALSE)*1000000</f>
        <v>58749.896978000041</v>
      </c>
      <c r="I331" s="104">
        <f>VLOOKUP(A331,Analysed!$B$8:$DD$406,5,FALSE)</f>
        <v>6.6612333621322182E-3</v>
      </c>
      <c r="J331" s="132">
        <f>VLOOKUP(A331,Analysed!$B$8:$DD$406,13,FALSE)*1000000</f>
        <v>260986.9541339993</v>
      </c>
      <c r="K331" s="104">
        <f>VLOOKUP(A331,Analysed!$B$8:$DD$406,14,FALSE)</f>
        <v>2.8473804100193789E-2</v>
      </c>
      <c r="L331" s="104"/>
      <c r="M331" s="9">
        <f>VLOOKUP(A331,Analysed!$B$8:$DD$406,56,FALSE)*1000000</f>
        <v>-201812.49376600084</v>
      </c>
      <c r="N331" s="104">
        <f>VLOOKUP(A331,Analysed!$B$8:$DD$406,57,FALSE)</f>
        <v>-2.2882084659188257E-2</v>
      </c>
      <c r="O331" s="147">
        <f t="shared" si="100"/>
        <v>-1.3093909163611881</v>
      </c>
      <c r="P331" s="115">
        <f>VLOOKUP(A331,Analysed!$B$8:$DD$406,77,FALSE)*1000000</f>
        <v>250547.47596900028</v>
      </c>
      <c r="Q331" s="104">
        <f>VLOOKUP(A331,Analysed!$B$8:$DD$406,78,FALSE)</f>
        <v>2.6657126591622806E-2</v>
      </c>
      <c r="R331" s="95">
        <f t="shared" si="101"/>
        <v>1.6255910772869147</v>
      </c>
      <c r="S331" s="132">
        <f>VLOOKUP(A331,Analysed!$B$8:$DD$406,107,FALSE)</f>
        <v>154127</v>
      </c>
    </row>
    <row r="332" spans="1:19" x14ac:dyDescent="0.2">
      <c r="A332" s="15" t="s">
        <v>285</v>
      </c>
      <c r="C332" s="132">
        <f>VLOOKUP(A332,Analysed!$B$8:$DD$406,2,FALSE)*1000000</f>
        <v>8946583.2742459998</v>
      </c>
      <c r="D332" s="133">
        <f t="shared" si="98"/>
        <v>67.178140927081998</v>
      </c>
      <c r="E332" s="132">
        <f>VLOOKUP(A332,Analysed!$B$8:$DD$406,11,FALSE)*1000000</f>
        <v>9211758.1015360001</v>
      </c>
      <c r="F332" s="133">
        <f t="shared" si="99"/>
        <v>69.169286750234647</v>
      </c>
      <c r="H332" s="132">
        <f>VLOOKUP(A332,Analysed!$B$8:$DD$406,4,FALSE)*1000000</f>
        <v>-564125.13693400077</v>
      </c>
      <c r="I332" s="104">
        <f>VLOOKUP(A332,Analysed!$B$8:$DD$406,5,FALSE)</f>
        <v>-6.3054813177441091E-2</v>
      </c>
      <c r="J332" s="132">
        <f>VLOOKUP(A332,Analysed!$B$8:$DD$406,13,FALSE)*1000000</f>
        <v>262293.79560199997</v>
      </c>
      <c r="K332" s="104">
        <f>VLOOKUP(A332,Analysed!$B$8:$DD$406,14,FALSE)</f>
        <v>2.8473804100247069E-2</v>
      </c>
      <c r="L332" s="104"/>
      <c r="M332" s="9">
        <f>VLOOKUP(A332,Analysed!$B$8:$DD$406,56,FALSE)*1000000</f>
        <v>-630831.20754900074</v>
      </c>
      <c r="N332" s="104">
        <f>VLOOKUP(A332,Analysed!$B$8:$DD$406,57,FALSE)</f>
        <v>-7.0510851820374518E-2</v>
      </c>
      <c r="O332" s="147">
        <f t="shared" si="100"/>
        <v>-4.7367879404777158</v>
      </c>
      <c r="P332" s="115">
        <f>VLOOKUP(A332,Analysed!$B$8:$DD$406,77,FALSE)*1000000</f>
        <v>251802.04377699943</v>
      </c>
      <c r="Q332" s="104">
        <f>VLOOKUP(A332,Analysed!$B$8:$DD$406,78,FALSE)</f>
        <v>2.6621767492773344E-2</v>
      </c>
      <c r="R332" s="95">
        <f t="shared" si="101"/>
        <v>1.8907322118458851</v>
      </c>
      <c r="S332" s="132">
        <f>VLOOKUP(A332,Analysed!$B$8:$DD$406,107,FALSE)</f>
        <v>133177</v>
      </c>
    </row>
    <row r="333" spans="1:19" x14ac:dyDescent="0.2">
      <c r="A333" s="15" t="s">
        <v>289</v>
      </c>
      <c r="C333" s="132">
        <f>VLOOKUP(A333,Analysed!$B$8:$DD$406,2,FALSE)*1000000</f>
        <v>7695976.140567</v>
      </c>
      <c r="D333" s="133">
        <f t="shared" ref="D333:D346" si="102">C333/S333</f>
        <v>90.58885457674063</v>
      </c>
      <c r="E333" s="132">
        <f>VLOOKUP(A333,Analysed!$B$8:$DD$406,11,FALSE)*1000000</f>
        <v>8062354.6208410012</v>
      </c>
      <c r="F333" s="133">
        <f t="shared" ref="F333:F346" si="103">E333/S333</f>
        <v>94.901472789606274</v>
      </c>
      <c r="H333" s="132">
        <f>VLOOKUP(A333,Analysed!$B$8:$DD$406,4,FALSE)*1000000</f>
        <v>-102757.52985099996</v>
      </c>
      <c r="I333" s="104">
        <f>VLOOKUP(A333,Analysed!$B$8:$DD$406,5,FALSE)</f>
        <v>-1.3352111281809315E-2</v>
      </c>
      <c r="J333" s="132">
        <f>VLOOKUP(A333,Analysed!$B$8:$DD$406,13,FALSE)*1000000</f>
        <v>226980.7044159986</v>
      </c>
      <c r="K333" s="104">
        <f>VLOOKUP(A333,Analysed!$B$8:$DD$406,14,FALSE)</f>
        <v>2.8153153153206472E-2</v>
      </c>
      <c r="L333" s="104"/>
      <c r="M333" s="9">
        <f>VLOOKUP(A333,Analysed!$B$8:$DD$406,56,FALSE)*1000000</f>
        <v>-364991.26270599989</v>
      </c>
      <c r="N333" s="104">
        <f>VLOOKUP(A333,Analysed!$B$8:$DD$406,57,FALSE)</f>
        <v>-4.7426246656620902E-2</v>
      </c>
      <c r="O333" s="147">
        <f t="shared" si="100"/>
        <v>-4.2962893614972621</v>
      </c>
      <c r="P333" s="115">
        <f>VLOOKUP(A333,Analysed!$B$8:$DD$406,77,FALSE)*1000000</f>
        <v>217901.47623899969</v>
      </c>
      <c r="Q333" s="104">
        <f>VLOOKUP(A333,Analysed!$B$8:$DD$406,78,FALSE)</f>
        <v>2.6484213229245553E-2</v>
      </c>
      <c r="R333" s="95">
        <f t="shared" si="101"/>
        <v>2.5649046699899909</v>
      </c>
      <c r="S333" s="132">
        <f>VLOOKUP(A333,Analysed!$B$8:$DD$406,107,FALSE)</f>
        <v>84955</v>
      </c>
    </row>
    <row r="334" spans="1:19" x14ac:dyDescent="0.2">
      <c r="A334" s="15" t="s">
        <v>292</v>
      </c>
      <c r="C334" s="132">
        <f>VLOOKUP(A334,Analysed!$B$8:$DD$406,2,FALSE)*1000000</f>
        <v>6382923.5499299997</v>
      </c>
      <c r="D334" s="133">
        <f t="shared" si="102"/>
        <v>78.62873623309271</v>
      </c>
      <c r="E334" s="132">
        <f>VLOOKUP(A334,Analysed!$B$8:$DD$406,11,FALSE)*1000000</f>
        <v>6982459.2222300004</v>
      </c>
      <c r="F334" s="133">
        <f t="shared" si="103"/>
        <v>86.014181455936338</v>
      </c>
      <c r="H334" s="132">
        <f>VLOOKUP(A334,Analysed!$B$8:$DD$406,4,FALSE)*1000000</f>
        <v>-33716.073587999774</v>
      </c>
      <c r="I334" s="104">
        <f>VLOOKUP(A334,Analysed!$B$8:$DD$406,5,FALSE)</f>
        <v>-5.2822305208981438E-3</v>
      </c>
      <c r="J334" s="132">
        <f>VLOOKUP(A334,Analysed!$B$8:$DD$406,13,FALSE)*1000000</f>
        <v>196578.24386899936</v>
      </c>
      <c r="K334" s="104">
        <f>VLOOKUP(A334,Analysed!$B$8:$DD$406,14,FALSE)</f>
        <v>2.815315315314048E-2</v>
      </c>
      <c r="L334" s="104"/>
      <c r="M334" s="9">
        <f>VLOOKUP(A334,Analysed!$B$8:$DD$406,56,FALSE)*1000000</f>
        <v>-353765.96076299995</v>
      </c>
      <c r="N334" s="104">
        <f>VLOOKUP(A334,Analysed!$B$8:$DD$406,57,FALSE)</f>
        <v>-5.542381292767945E-2</v>
      </c>
      <c r="O334" s="147">
        <f t="shared" si="100"/>
        <v>-4.3579043677227816</v>
      </c>
      <c r="P334" s="115">
        <f>VLOOKUP(A334,Analysed!$B$8:$DD$406,77,FALSE)*1000000</f>
        <v>188715.11411500029</v>
      </c>
      <c r="Q334" s="104">
        <f>VLOOKUP(A334,Analysed!$B$8:$DD$406,78,FALSE)</f>
        <v>2.6512489968787401E-2</v>
      </c>
      <c r="R334" s="95">
        <f t="shared" si="101"/>
        <v>2.3247076069255255</v>
      </c>
      <c r="S334" s="132">
        <f>VLOOKUP(A334,Analysed!$B$8:$DD$406,107,FALSE)</f>
        <v>81178</v>
      </c>
    </row>
    <row r="335" spans="1:19" x14ac:dyDescent="0.2">
      <c r="A335" s="15" t="s">
        <v>294</v>
      </c>
      <c r="C335" s="132">
        <f>VLOOKUP(A335,Analysed!$B$8:$DD$406,2,FALSE)*1000000</f>
        <v>7314128.9389439998</v>
      </c>
      <c r="D335" s="133">
        <f t="shared" si="102"/>
        <v>81.403772275392313</v>
      </c>
      <c r="E335" s="132">
        <f>VLOOKUP(A335,Analysed!$B$8:$DD$406,11,FALSE)*1000000</f>
        <v>7833172.9858280001</v>
      </c>
      <c r="F335" s="133">
        <f t="shared" si="103"/>
        <v>87.180556325297715</v>
      </c>
      <c r="H335" s="132">
        <f>VLOOKUP(A335,Analysed!$B$8:$DD$406,4,FALSE)*1000000</f>
        <v>65919.265135000242</v>
      </c>
      <c r="I335" s="104">
        <f>VLOOKUP(A335,Analysed!$B$8:$DD$406,5,FALSE)</f>
        <v>9.0125927072482719E-3</v>
      </c>
      <c r="J335" s="132">
        <f>VLOOKUP(A335,Analysed!$B$8:$DD$406,13,FALSE)*1000000</f>
        <v>220528.51874500056</v>
      </c>
      <c r="K335" s="104">
        <f>VLOOKUP(A335,Analysed!$B$8:$DD$406,14,FALSE)</f>
        <v>2.81531531531331E-2</v>
      </c>
      <c r="L335" s="104"/>
      <c r="M335" s="9">
        <f>VLOOKUP(A335,Analysed!$B$8:$DD$406,56,FALSE)*1000000</f>
        <v>-251691.17277599985</v>
      </c>
      <c r="N335" s="104">
        <f>VLOOKUP(A335,Analysed!$B$8:$DD$406,57,FALSE)</f>
        <v>-3.4411640111493377E-2</v>
      </c>
      <c r="O335" s="147">
        <f t="shared" si="100"/>
        <v>-2.8012373152587631</v>
      </c>
      <c r="P335" s="115">
        <f>VLOOKUP(A335,Analysed!$B$8:$DD$406,77,FALSE)*1000000</f>
        <v>211707.37799500028</v>
      </c>
      <c r="Q335" s="104">
        <f>VLOOKUP(A335,Analysed!$B$8:$DD$406,78,FALSE)</f>
        <v>2.6493999683694099E-2</v>
      </c>
      <c r="R335" s="95">
        <f t="shared" si="101"/>
        <v>2.3562312520311663</v>
      </c>
      <c r="S335" s="132">
        <f>VLOOKUP(A335,Analysed!$B$8:$DD$406,107,FALSE)</f>
        <v>89850</v>
      </c>
    </row>
    <row r="336" spans="1:19" x14ac:dyDescent="0.2">
      <c r="A336" s="15" t="s">
        <v>297</v>
      </c>
      <c r="C336" s="132">
        <f>VLOOKUP(A336,Analysed!$B$8:$DD$406,2,FALSE)*1000000</f>
        <v>3926574.6035600002</v>
      </c>
      <c r="D336" s="133">
        <f t="shared" si="102"/>
        <v>58.207693728838684</v>
      </c>
      <c r="E336" s="132">
        <f>VLOOKUP(A336,Analysed!$B$8:$DD$406,11,FALSE)*1000000</f>
        <v>4050643.845464</v>
      </c>
      <c r="F336" s="133">
        <f t="shared" si="103"/>
        <v>60.046900967476063</v>
      </c>
      <c r="H336" s="132">
        <f>VLOOKUP(A336,Analysed!$B$8:$DD$406,4,FALSE)*1000000</f>
        <v>19501.662206999892</v>
      </c>
      <c r="I336" s="104">
        <f>VLOOKUP(A336,Analysed!$B$8:$DD$406,5,FALSE)</f>
        <v>4.9665838996969143E-3</v>
      </c>
      <c r="J336" s="132">
        <f>VLOOKUP(A336,Analysed!$B$8:$DD$406,13,FALSE)*1000000</f>
        <v>116666.00937399974</v>
      </c>
      <c r="K336" s="104">
        <f>VLOOKUP(A336,Analysed!$B$8:$DD$406,14,FALSE)</f>
        <v>2.8801843317981385E-2</v>
      </c>
      <c r="L336" s="104"/>
      <c r="M336" s="9">
        <f>VLOOKUP(A336,Analysed!$B$8:$DD$406,56,FALSE)*1000000</f>
        <v>-135084.61940299999</v>
      </c>
      <c r="N336" s="104">
        <f>VLOOKUP(A336,Analysed!$B$8:$DD$406,57,FALSE)</f>
        <v>-3.4402662127067829E-2</v>
      </c>
      <c r="O336" s="147">
        <f t="shared" si="100"/>
        <v>-2.0024996205490821</v>
      </c>
      <c r="P336" s="115">
        <f>VLOOKUP(A336,Analysed!$B$8:$DD$406,77,FALSE)*1000000</f>
        <v>111999.3689990002</v>
      </c>
      <c r="Q336" s="104">
        <f>VLOOKUP(A336,Analysed!$B$8:$DD$406,78,FALSE)</f>
        <v>2.6741661481035427E-2</v>
      </c>
      <c r="R336" s="95">
        <f t="shared" si="101"/>
        <v>1.6602829760591806</v>
      </c>
      <c r="S336" s="132">
        <f>VLOOKUP(A336,Analysed!$B$8:$DD$406,107,FALSE)</f>
        <v>67458</v>
      </c>
    </row>
    <row r="337" spans="1:19" x14ac:dyDescent="0.2">
      <c r="A337" s="15" t="s">
        <v>303</v>
      </c>
      <c r="C337" s="132">
        <f>VLOOKUP(A337,Analysed!$B$8:$DD$406,2,FALSE)*1000000</f>
        <v>8309034.114138999</v>
      </c>
      <c r="D337" s="133">
        <f t="shared" si="102"/>
        <v>49.081079520231313</v>
      </c>
      <c r="E337" s="132">
        <f>VLOOKUP(A337,Analysed!$B$8:$DD$406,11,FALSE)*1000000</f>
        <v>8592597.4142959993</v>
      </c>
      <c r="F337" s="133">
        <f t="shared" si="103"/>
        <v>50.756074795595772</v>
      </c>
      <c r="H337" s="132">
        <f>VLOOKUP(A337,Analysed!$B$8:$DD$406,4,FALSE)*1000000</f>
        <v>73604.1561840004</v>
      </c>
      <c r="I337" s="104">
        <f>VLOOKUP(A337,Analysed!$B$8:$DD$406,5,FALSE)</f>
        <v>8.8583287988615311E-3</v>
      </c>
      <c r="J337" s="132">
        <f>VLOOKUP(A337,Analysed!$B$8:$DD$406,13,FALSE)*1000000</f>
        <v>241908.7109879996</v>
      </c>
      <c r="K337" s="104">
        <f>VLOOKUP(A337,Analysed!$B$8:$DD$406,14,FALSE)</f>
        <v>2.8153153153145767E-2</v>
      </c>
      <c r="L337" s="104"/>
      <c r="M337" s="9">
        <f>VLOOKUP(A337,Analysed!$B$8:$DD$406,56,FALSE)*1000000</f>
        <v>-328533.73824799893</v>
      </c>
      <c r="N337" s="104">
        <f>VLOOKUP(A337,Analysed!$B$8:$DD$406,57,FALSE)</f>
        <v>-3.9539341605175526E-2</v>
      </c>
      <c r="O337" s="147">
        <f t="shared" si="100"/>
        <v>-1.9406335695012105</v>
      </c>
      <c r="P337" s="115">
        <f>VLOOKUP(A337,Analysed!$B$8:$DD$406,77,FALSE)*1000000</f>
        <v>232232.3625480003</v>
      </c>
      <c r="Q337" s="104">
        <f>VLOOKUP(A337,Analysed!$B$8:$DD$406,78,FALSE)</f>
        <v>2.6498500118813322E-2</v>
      </c>
      <c r="R337" s="95">
        <f t="shared" si="101"/>
        <v>1.3717858052831811</v>
      </c>
      <c r="S337" s="132">
        <f>VLOOKUP(A337,Analysed!$B$8:$DD$406,107,FALSE)</f>
        <v>169292</v>
      </c>
    </row>
    <row r="338" spans="1:19" x14ac:dyDescent="0.2">
      <c r="A338" s="15" t="s">
        <v>334</v>
      </c>
      <c r="C338" s="132">
        <f>VLOOKUP(A338,Analysed!$B$8:$DD$406,2,FALSE)*1000000</f>
        <v>3656546.1564480001</v>
      </c>
      <c r="D338" s="133">
        <f t="shared" si="102"/>
        <v>65.239547467313727</v>
      </c>
      <c r="E338" s="132">
        <f>VLOOKUP(A338,Analysed!$B$8:$DD$406,11,FALSE)*1000000</f>
        <v>4168816.2502930001</v>
      </c>
      <c r="F338" s="133">
        <f t="shared" si="103"/>
        <v>74.379393560751495</v>
      </c>
      <c r="H338" s="132">
        <f>VLOOKUP(A338,Analysed!$B$8:$DD$406,4,FALSE)*1000000</f>
        <v>-79943.271260999987</v>
      </c>
      <c r="I338" s="104">
        <f>VLOOKUP(A338,Analysed!$B$8:$DD$406,5,FALSE)</f>
        <v>-2.1863055419121948E-2</v>
      </c>
      <c r="J338" s="132">
        <f>VLOOKUP(A338,Analysed!$B$8:$DD$406,13,FALSE)*1000000</f>
        <v>117365.3223619997</v>
      </c>
      <c r="K338" s="104">
        <f>VLOOKUP(A338,Analysed!$B$8:$DD$406,14,FALSE)</f>
        <v>2.8153153153188469E-2</v>
      </c>
      <c r="L338" s="104"/>
      <c r="M338" s="9">
        <f>VLOOKUP(A338,Analysed!$B$8:$DD$406,56,FALSE)*1000000</f>
        <v>-174867.73870499973</v>
      </c>
      <c r="N338" s="104">
        <f>VLOOKUP(A338,Analysed!$B$8:$DD$406,57,FALSE)</f>
        <v>-4.782320015204395E-2</v>
      </c>
      <c r="O338" s="147">
        <f t="shared" si="100"/>
        <v>-3.1199639363581171</v>
      </c>
      <c r="P338" s="115">
        <f>VLOOKUP(A338,Analysed!$B$8:$DD$406,77,FALSE)*1000000</f>
        <v>112670.70946700031</v>
      </c>
      <c r="Q338" s="104">
        <f>VLOOKUP(A338,Analysed!$B$8:$DD$406,78,FALSE)</f>
        <v>2.6506306784922263E-2</v>
      </c>
      <c r="R338" s="95">
        <f t="shared" si="101"/>
        <v>2.0102538800135652</v>
      </c>
      <c r="S338" s="132">
        <f>VLOOKUP(A338,Analysed!$B$8:$DD$406,107,FALSE)</f>
        <v>56048</v>
      </c>
    </row>
    <row r="339" spans="1:19" x14ac:dyDescent="0.2">
      <c r="A339" s="15" t="s">
        <v>338</v>
      </c>
      <c r="C339" s="132">
        <f>VLOOKUP(A339,Analysed!$B$8:$DD$406,2,FALSE)*1000000</f>
        <v>14574652.208825</v>
      </c>
      <c r="D339" s="133">
        <f t="shared" si="102"/>
        <v>66.055357336625221</v>
      </c>
      <c r="E339" s="132">
        <f>VLOOKUP(A339,Analysed!$B$8:$DD$406,11,FALSE)*1000000</f>
        <v>12943710.447223</v>
      </c>
      <c r="F339" s="133">
        <f t="shared" si="103"/>
        <v>58.663589813513234</v>
      </c>
      <c r="H339" s="132">
        <f>VLOOKUP(A339,Analysed!$B$8:$DD$406,4,FALSE)*1000000</f>
        <v>-572988.47728800157</v>
      </c>
      <c r="I339" s="104">
        <f>VLOOKUP(A339,Analysed!$B$8:$DD$406,5,FALSE)</f>
        <v>-3.9314041191394963E-2</v>
      </c>
      <c r="J339" s="132">
        <f>VLOOKUP(A339,Analysed!$B$8:$DD$406,13,FALSE)*1000000</f>
        <v>113827.17836999845</v>
      </c>
      <c r="K339" s="104">
        <f>VLOOKUP(A339,Analysed!$B$8:$DD$406,14,FALSE)</f>
        <v>8.7940145782865083E-3</v>
      </c>
      <c r="L339" s="104"/>
      <c r="M339" s="9">
        <f>VLOOKUP(A339,Analysed!$B$8:$DD$406,56,FALSE)*1000000</f>
        <v>-1180851.0598450005</v>
      </c>
      <c r="N339" s="104">
        <f>VLOOKUP(A339,Analysed!$B$8:$DD$406,57,FALSE)</f>
        <v>-8.1020873975297419E-2</v>
      </c>
      <c r="O339" s="147">
        <f t="shared" si="100"/>
        <v>-5.3518627821639502</v>
      </c>
      <c r="P339" s="115">
        <f>VLOOKUP(A339,Analysed!$B$8:$DD$406,77,FALSE)*1000000</f>
        <v>-41104.445622000443</v>
      </c>
      <c r="Q339" s="104">
        <f>VLOOKUP(A339,Analysed!$B$8:$DD$406,78,FALSE)</f>
        <v>-3.0918745775829941E-3</v>
      </c>
      <c r="R339" s="95">
        <f t="shared" si="101"/>
        <v>-0.1862939029201037</v>
      </c>
      <c r="S339" s="132">
        <f>VLOOKUP(A339,Analysed!$B$8:$DD$406,107,FALSE)</f>
        <v>220643</v>
      </c>
    </row>
    <row r="340" spans="1:19" x14ac:dyDescent="0.2">
      <c r="A340" s="15" t="s">
        <v>342</v>
      </c>
      <c r="C340" s="132">
        <f>VLOOKUP(A340,Analysed!$B$8:$DD$406,2,FALSE)*1000000</f>
        <v>7208728.2511019995</v>
      </c>
      <c r="D340" s="133">
        <f t="shared" si="102"/>
        <v>60.616770945082109</v>
      </c>
      <c r="E340" s="132">
        <f>VLOOKUP(A340,Analysed!$B$8:$DD$406,11,FALSE)*1000000</f>
        <v>7703578.8368680011</v>
      </c>
      <c r="F340" s="133">
        <f t="shared" si="103"/>
        <v>64.777871705792833</v>
      </c>
      <c r="H340" s="132">
        <f>VLOOKUP(A340,Analysed!$B$8:$DD$406,4,FALSE)*1000000</f>
        <v>-18369.513202999955</v>
      </c>
      <c r="I340" s="104">
        <f>VLOOKUP(A340,Analysed!$B$8:$DD$406,5,FALSE)</f>
        <v>-2.5482321656655326E-3</v>
      </c>
      <c r="J340" s="132">
        <f>VLOOKUP(A340,Analysed!$B$8:$DD$406,13,FALSE)*1000000</f>
        <v>216880.03482199926</v>
      </c>
      <c r="K340" s="104">
        <f>VLOOKUP(A340,Analysed!$B$8:$DD$406,14,FALSE)</f>
        <v>2.815315315318755E-2</v>
      </c>
      <c r="L340" s="104"/>
      <c r="M340" s="9">
        <f>VLOOKUP(A340,Analysed!$B$8:$DD$406,56,FALSE)*1000000</f>
        <v>-443057.54692499997</v>
      </c>
      <c r="N340" s="104">
        <f>VLOOKUP(A340,Analysed!$B$8:$DD$406,57,FALSE)</f>
        <v>-6.1461263553286218E-2</v>
      </c>
      <c r="O340" s="147">
        <f t="shared" si="100"/>
        <v>-3.7255833348048735</v>
      </c>
      <c r="P340" s="115">
        <f>VLOOKUP(A340,Analysed!$B$8:$DD$406,77,FALSE)*1000000</f>
        <v>208204.83342899897</v>
      </c>
      <c r="Q340" s="104">
        <f>VLOOKUP(A340,Analysed!$B$8:$DD$406,78,FALSE)</f>
        <v>2.6518304879672876E-2</v>
      </c>
      <c r="R340" s="95">
        <f t="shared" si="101"/>
        <v>1.7507532893468798</v>
      </c>
      <c r="S340" s="132">
        <f>VLOOKUP(A340,Analysed!$B$8:$DD$406,107,FALSE)</f>
        <v>118923</v>
      </c>
    </row>
    <row r="341" spans="1:19" x14ac:dyDescent="0.2">
      <c r="A341" s="15" t="s">
        <v>346</v>
      </c>
      <c r="C341" s="132">
        <f>VLOOKUP(A341,Analysed!$B$8:$DD$406,2,FALSE)*1000000</f>
        <v>6701223.106311</v>
      </c>
      <c r="D341" s="133">
        <f t="shared" si="102"/>
        <v>66.205843884595623</v>
      </c>
      <c r="E341" s="132">
        <f>VLOOKUP(A341,Analysed!$B$8:$DD$406,11,FALSE)*1000000</f>
        <v>7282259.9167090002</v>
      </c>
      <c r="F341" s="133">
        <f t="shared" si="103"/>
        <v>71.946293314519153</v>
      </c>
      <c r="H341" s="132">
        <f>VLOOKUP(A341,Analysed!$B$8:$DD$406,4,FALSE)*1000000</f>
        <v>-160866.1707019996</v>
      </c>
      <c r="I341" s="104">
        <f>VLOOKUP(A341,Analysed!$B$8:$DD$406,5,FALSE)</f>
        <v>-2.4005493944904019E-2</v>
      </c>
      <c r="J341" s="132">
        <f>VLOOKUP(A341,Analysed!$B$8:$DD$406,13,FALSE)*1000000</f>
        <v>205018.5787359995</v>
      </c>
      <c r="K341" s="104">
        <f>VLOOKUP(A341,Analysed!$B$8:$DD$406,14,FALSE)</f>
        <v>2.8153153153128805E-2</v>
      </c>
      <c r="L341" s="104"/>
      <c r="M341" s="9">
        <f>VLOOKUP(A341,Analysed!$B$8:$DD$406,56,FALSE)*1000000</f>
        <v>-443437.08706299978</v>
      </c>
      <c r="N341" s="104">
        <f>VLOOKUP(A341,Analysed!$B$8:$DD$406,57,FALSE)</f>
        <v>-6.6172559848870688E-2</v>
      </c>
      <c r="O341" s="147">
        <f t="shared" si="100"/>
        <v>-4.3810101667983936</v>
      </c>
      <c r="P341" s="115">
        <f>VLOOKUP(A341,Analysed!$B$8:$DD$406,77,FALSE)*1000000</f>
        <v>196817.83558599887</v>
      </c>
      <c r="Q341" s="104">
        <f>VLOOKUP(A341,Analysed!$B$8:$DD$406,78,FALSE)</f>
        <v>2.6495762649753108E-2</v>
      </c>
      <c r="R341" s="95">
        <f t="shared" si="101"/>
        <v>1.9444944138987024</v>
      </c>
      <c r="S341" s="132">
        <f>VLOOKUP(A341,Analysed!$B$8:$DD$406,107,FALSE)</f>
        <v>101218</v>
      </c>
    </row>
    <row r="342" spans="1:19" x14ac:dyDescent="0.2">
      <c r="A342" s="15" t="s">
        <v>369</v>
      </c>
      <c r="C342" s="132">
        <f>VLOOKUP(A342,Analysed!$B$8:$DD$406,2,FALSE)*1000000</f>
        <v>4432447.8226730004</v>
      </c>
      <c r="D342" s="133">
        <f t="shared" si="102"/>
        <v>58.252698418622685</v>
      </c>
      <c r="E342" s="132">
        <f>VLOOKUP(A342,Analysed!$B$8:$DD$406,11,FALSE)*1000000</f>
        <v>4604958.2403490003</v>
      </c>
      <c r="F342" s="133">
        <f t="shared" si="103"/>
        <v>60.519887506229466</v>
      </c>
      <c r="H342" s="132">
        <f>VLOOKUP(A342,Analysed!$B$8:$DD$406,4,FALSE)*1000000</f>
        <v>-170050.57273699986</v>
      </c>
      <c r="I342" s="104">
        <f>VLOOKUP(A342,Analysed!$B$8:$DD$406,5,FALSE)</f>
        <v>-3.8364935029161912E-2</v>
      </c>
      <c r="J342" s="132">
        <f>VLOOKUP(A342,Analysed!$B$8:$DD$406,13,FALSE)*1000000</f>
        <v>129644.09460400006</v>
      </c>
      <c r="K342" s="104">
        <f>VLOOKUP(A342,Analysed!$B$8:$DD$406,14,FALSE)</f>
        <v>2.8153153153061949E-2</v>
      </c>
      <c r="L342" s="104"/>
      <c r="M342" s="9">
        <f>VLOOKUP(A342,Analysed!$B$8:$DD$406,56,FALSE)*1000000</f>
        <v>-401066.89576800034</v>
      </c>
      <c r="N342" s="104">
        <f>VLOOKUP(A342,Analysed!$B$8:$DD$406,57,FALSE)</f>
        <v>-9.0484290354519228E-2</v>
      </c>
      <c r="O342" s="147">
        <f t="shared" si="100"/>
        <v>-5.2709540776448982</v>
      </c>
      <c r="P342" s="115">
        <f>VLOOKUP(A342,Analysed!$B$8:$DD$406,77,FALSE)*1000000</f>
        <v>124458.33082000047</v>
      </c>
      <c r="Q342" s="104">
        <f>VLOOKUP(A342,Analysed!$B$8:$DD$406,78,FALSE)</f>
        <v>2.6525158414552753E-2</v>
      </c>
      <c r="R342" s="95">
        <f t="shared" si="101"/>
        <v>1.6356726353003084</v>
      </c>
      <c r="S342" s="132">
        <f>VLOOKUP(A342,Analysed!$B$8:$DD$406,107,FALSE)</f>
        <v>76090</v>
      </c>
    </row>
    <row r="343" spans="1:19" x14ac:dyDescent="0.2">
      <c r="A343" s="15" t="s">
        <v>392</v>
      </c>
      <c r="C343" s="132">
        <f>VLOOKUP(A343,Analysed!$B$8:$DD$406,2,FALSE)*1000000</f>
        <v>7483513.6560279997</v>
      </c>
      <c r="D343" s="133">
        <f t="shared" si="102"/>
        <v>60.445972747691933</v>
      </c>
      <c r="E343" s="132">
        <f>VLOOKUP(A343,Analysed!$B$8:$DD$406,11,FALSE)*1000000</f>
        <v>6917726.6592339994</v>
      </c>
      <c r="F343" s="133">
        <f t="shared" si="103"/>
        <v>55.875987716441173</v>
      </c>
      <c r="H343" s="132">
        <f>VLOOKUP(A343,Analysed!$B$8:$DD$406,4,FALSE)*1000000</f>
        <v>-229604.5559669988</v>
      </c>
      <c r="I343" s="104">
        <f>VLOOKUP(A343,Analysed!$B$8:$DD$406,5,FALSE)</f>
        <v>-3.0681383975567605E-2</v>
      </c>
      <c r="J343" s="132">
        <f>VLOOKUP(A343,Analysed!$B$8:$DD$406,13,FALSE)*1000000</f>
        <v>84415.42342599995</v>
      </c>
      <c r="K343" s="104">
        <f>VLOOKUP(A343,Analysed!$B$8:$DD$406,14,FALSE)</f>
        <v>1.2202769433411998E-2</v>
      </c>
      <c r="L343" s="104"/>
      <c r="M343" s="9">
        <f>VLOOKUP(A343,Analysed!$B$8:$DD$406,56,FALSE)*1000000</f>
        <v>-555216.6281429996</v>
      </c>
      <c r="N343" s="104">
        <f>VLOOKUP(A343,Analysed!$B$8:$DD$406,57,FALSE)</f>
        <v>-7.4191970999581247E-2</v>
      </c>
      <c r="O343" s="147">
        <f t="shared" si="100"/>
        <v>-4.4846058571382388</v>
      </c>
      <c r="P343" s="115">
        <f>VLOOKUP(A343,Analysed!$B$8:$DD$406,77,FALSE)*1000000</f>
        <v>-139.99379800022638</v>
      </c>
      <c r="Q343" s="104">
        <f>VLOOKUP(A343,Analysed!$B$8:$DD$406,78,FALSE)</f>
        <v>-1.9666365669245857E-5</v>
      </c>
      <c r="R343" s="95">
        <f t="shared" si="101"/>
        <v>-1.1307604539414916E-3</v>
      </c>
      <c r="S343" s="132">
        <f>VLOOKUP(A343,Analysed!$B$8:$DD$406,107,FALSE)</f>
        <v>123805</v>
      </c>
    </row>
    <row r="344" spans="1:19" x14ac:dyDescent="0.2">
      <c r="A344" s="15" t="s">
        <v>400</v>
      </c>
      <c r="C344" s="132">
        <f>VLOOKUP(A344,Analysed!$B$8:$DD$406,2,FALSE)*1000000</f>
        <v>7887843.6096379999</v>
      </c>
      <c r="D344" s="133">
        <f t="shared" si="102"/>
        <v>72.445293990062453</v>
      </c>
      <c r="E344" s="132">
        <f>VLOOKUP(A344,Analysed!$B$8:$DD$406,11,FALSE)*1000000</f>
        <v>6946839.8818600001</v>
      </c>
      <c r="F344" s="133">
        <f t="shared" si="103"/>
        <v>63.802717504224837</v>
      </c>
      <c r="H344" s="132">
        <f>VLOOKUP(A344,Analysed!$B$8:$DD$406,4,FALSE)*1000000</f>
        <v>-427698.27620400046</v>
      </c>
      <c r="I344" s="104">
        <f>VLOOKUP(A344,Analysed!$B$8:$DD$406,5,FALSE)</f>
        <v>-5.4222458934328317E-2</v>
      </c>
      <c r="J344" s="132">
        <f>VLOOKUP(A344,Analysed!$B$8:$DD$406,13,FALSE)*1000000</f>
        <v>30922.634496000079</v>
      </c>
      <c r="K344" s="104">
        <f>VLOOKUP(A344,Analysed!$B$8:$DD$406,14,FALSE)</f>
        <v>4.4513239144531166E-3</v>
      </c>
      <c r="L344" s="104"/>
      <c r="M344" s="9">
        <f>VLOOKUP(A344,Analysed!$B$8:$DD$406,56,FALSE)*1000000</f>
        <v>-598013.81337899959</v>
      </c>
      <c r="N344" s="104">
        <f>VLOOKUP(A344,Analysed!$B$8:$DD$406,57,FALSE)</f>
        <v>-7.5814613343537687E-2</v>
      </c>
      <c r="O344" s="147">
        <f t="shared" si="100"/>
        <v>-5.4924119524155</v>
      </c>
      <c r="P344" s="115">
        <f>VLOOKUP(A344,Analysed!$B$8:$DD$406,77,FALSE)*1000000</f>
        <v>-13921.27234099938</v>
      </c>
      <c r="Q344" s="104">
        <f>VLOOKUP(A344,Analysed!$B$8:$DD$406,78,FALSE)</f>
        <v>-1.9557172488113383E-3</v>
      </c>
      <c r="R344" s="95">
        <f t="shared" si="101"/>
        <v>-0.12785885691586499</v>
      </c>
      <c r="S344" s="132">
        <f>VLOOKUP(A344,Analysed!$B$8:$DD$406,107,FALSE)</f>
        <v>108880</v>
      </c>
    </row>
    <row r="345" spans="1:19" x14ac:dyDescent="0.2">
      <c r="A345" s="15" t="s">
        <v>407</v>
      </c>
      <c r="C345" s="132">
        <f>VLOOKUP(A345,Analysed!$B$8:$DD$406,2,FALSE)*1000000</f>
        <v>4122687.2394700004</v>
      </c>
      <c r="D345" s="133">
        <f t="shared" si="102"/>
        <v>51.930861584496405</v>
      </c>
      <c r="E345" s="132">
        <f>VLOOKUP(A345,Analysed!$B$8:$DD$406,11,FALSE)*1000000</f>
        <v>4067975.4221329992</v>
      </c>
      <c r="F345" s="133">
        <f t="shared" si="103"/>
        <v>51.241691718307543</v>
      </c>
      <c r="H345" s="132">
        <f>VLOOKUP(A345,Analysed!$B$8:$DD$406,4,FALSE)*1000000</f>
        <v>-284073.22347400046</v>
      </c>
      <c r="I345" s="104">
        <f>VLOOKUP(A345,Analysed!$B$8:$DD$406,5,FALSE)</f>
        <v>-6.8904868832717958E-2</v>
      </c>
      <c r="J345" s="132">
        <f>VLOOKUP(A345,Analysed!$B$8:$DD$406,13,FALSE)*1000000</f>
        <v>98500.700719000626</v>
      </c>
      <c r="K345" s="104">
        <f>VLOOKUP(A345,Analysed!$B$8:$DD$406,14,FALSE)</f>
        <v>2.421369120941071E-2</v>
      </c>
      <c r="L345" s="104"/>
      <c r="M345" s="9">
        <f>VLOOKUP(A345,Analysed!$B$8:$DD$406,56,FALSE)*1000000</f>
        <v>-375753.72707800049</v>
      </c>
      <c r="N345" s="104">
        <f>VLOOKUP(A345,Analysed!$B$8:$DD$406,57,FALSE)</f>
        <v>-9.1142913651219931E-2</v>
      </c>
      <c r="O345" s="147">
        <f t="shared" si="100"/>
        <v>-4.7331300332292097</v>
      </c>
      <c r="P345" s="115">
        <f>VLOOKUP(A345,Analysed!$B$8:$DD$406,77,FALSE)*1000000</f>
        <v>93834.993974000186</v>
      </c>
      <c r="Q345" s="104">
        <f>VLOOKUP(A345,Analysed!$B$8:$DD$406,78,FALSE)</f>
        <v>2.2277228760728917E-2</v>
      </c>
      <c r="R345" s="95">
        <f t="shared" si="101"/>
        <v>1.1819795683730563</v>
      </c>
      <c r="S345" s="132">
        <f>VLOOKUP(A345,Analysed!$B$8:$DD$406,107,FALSE)</f>
        <v>79388</v>
      </c>
    </row>
    <row r="346" spans="1:19" x14ac:dyDescent="0.2">
      <c r="A346" s="15" t="s">
        <v>408</v>
      </c>
      <c r="C346" s="132">
        <f>VLOOKUP(A346,Analysed!$B$8:$DD$406,2,FALSE)*1000000</f>
        <v>5406150.2178520001</v>
      </c>
      <c r="D346" s="133">
        <f t="shared" si="102"/>
        <v>56.863747663370923</v>
      </c>
      <c r="E346" s="132">
        <f>VLOOKUP(A346,Analysed!$B$8:$DD$406,11,FALSE)*1000000</f>
        <v>4998161.1043069996</v>
      </c>
      <c r="F346" s="133">
        <f t="shared" si="103"/>
        <v>52.57237782214532</v>
      </c>
      <c r="H346" s="132">
        <f>VLOOKUP(A346,Analysed!$B$8:$DD$406,4,FALSE)*1000000</f>
        <v>-411521.16597199929</v>
      </c>
      <c r="I346" s="104">
        <f>VLOOKUP(A346,Analysed!$B$8:$DD$406,5,FALSE)</f>
        <v>-7.6120926979255682E-2</v>
      </c>
      <c r="J346" s="132">
        <f>VLOOKUP(A346,Analysed!$B$8:$DD$406,13,FALSE)*1000000</f>
        <v>3178.8824520004864</v>
      </c>
      <c r="K346" s="104">
        <f>VLOOKUP(A346,Analysed!$B$8:$DD$406,14,FALSE)</f>
        <v>6.3601040175779641E-4</v>
      </c>
      <c r="L346" s="104"/>
      <c r="M346" s="9">
        <f>VLOOKUP(A346,Analysed!$B$8:$DD$406,56,FALSE)*1000000</f>
        <v>-515791.0275940001</v>
      </c>
      <c r="N346" s="104">
        <f>VLOOKUP(A346,Analysed!$B$8:$DD$406,57,FALSE)</f>
        <v>-9.5408193780996506E-2</v>
      </c>
      <c r="O346" s="147">
        <f t="shared" si="100"/>
        <v>-5.4252674561805803</v>
      </c>
      <c r="P346" s="115">
        <f>VLOOKUP(A346,Analysed!$B$8:$DD$406,77,FALSE)*1000000</f>
        <v>-2359.700035999168</v>
      </c>
      <c r="Q346" s="104">
        <f>VLOOKUP(A346,Analysed!$B$8:$DD$406,78,FALSE)</f>
        <v>-4.5981405717995328E-4</v>
      </c>
      <c r="R346" s="95">
        <f t="shared" si="101"/>
        <v>-2.4820136696389768E-2</v>
      </c>
      <c r="S346" s="132">
        <f>VLOOKUP(A346,Analysed!$B$8:$DD$406,107,FALSE)</f>
        <v>95072</v>
      </c>
    </row>
    <row r="347" spans="1:19" x14ac:dyDescent="0.2">
      <c r="O347" s="147"/>
      <c r="R347" s="95" t="e">
        <f t="shared" si="101"/>
        <v>#DIV/0!</v>
      </c>
    </row>
    <row r="348" spans="1:19" x14ac:dyDescent="0.2">
      <c r="O348" s="147"/>
      <c r="R348" s="95" t="e">
        <f t="shared" si="101"/>
        <v>#DIV/0!</v>
      </c>
    </row>
    <row r="349" spans="1:19" x14ac:dyDescent="0.2">
      <c r="A349" t="s">
        <v>151</v>
      </c>
      <c r="C349" s="132">
        <f>VLOOKUP(A349,Analysed!$B$8:$DD$406,2,FALSE)*1000000</f>
        <v>109836997.865164</v>
      </c>
      <c r="D349" s="133">
        <f t="shared" ref="D349:D375" si="104">C349/S349</f>
        <v>175.60882459288464</v>
      </c>
      <c r="E349" s="132">
        <f>VLOOKUP(A349,Analysed!$B$8:$DD$406,11,FALSE)*1000000</f>
        <v>107383418.02914201</v>
      </c>
      <c r="F349" s="133">
        <f t="shared" ref="F349:F375" si="105">E349/S349</f>
        <v>171.68600915343171</v>
      </c>
      <c r="H349" s="132">
        <f>VLOOKUP(A349,Analysed!$B$8:$DD$406,4,FALSE)*1000000</f>
        <v>2766020.7523860121</v>
      </c>
      <c r="I349" s="104">
        <f>VLOOKUP(A349,Analysed!$B$8:$DD$406,5,FALSE)</f>
        <v>2.5182960260636239E-2</v>
      </c>
      <c r="J349" s="132">
        <f>VLOOKUP(A349,Analysed!$B$8:$DD$406,13,FALSE)*1000000</f>
        <v>463508.28869999817</v>
      </c>
      <c r="K349" s="104">
        <f>VLOOKUP(A349,Analysed!$B$8:$DD$406,14,FALSE)</f>
        <v>4.3163860604084146E-3</v>
      </c>
      <c r="L349" s="104"/>
      <c r="M349" s="9">
        <f>VLOOKUP(A349,Analysed!$B$8:$DD$406,56,FALSE)*1000000</f>
        <v>5151707.4165710146</v>
      </c>
      <c r="N349" s="104">
        <f>VLOOKUP(A349,Analysed!$B$8:$DD$406,57,FALSE)</f>
        <v>4.6903206721793829E-2</v>
      </c>
      <c r="O349" s="147">
        <f t="shared" si="100"/>
        <v>8.2366170020513003</v>
      </c>
      <c r="P349" s="115">
        <f>VLOOKUP(A349,Analysed!$B$8:$DD$406,77,FALSE)*1000000</f>
        <v>1176094.2514409863</v>
      </c>
      <c r="Q349" s="104">
        <f>VLOOKUP(A349,Analysed!$B$8:$DD$406,78,FALSE)</f>
        <v>1.0388114073393543E-2</v>
      </c>
      <c r="R349" s="95">
        <f t="shared" si="101"/>
        <v>1.8803548268821009</v>
      </c>
      <c r="S349" s="132">
        <f>VLOOKUP(A349,Analysed!$B$8:$DD$406,107,FALSE)</f>
        <v>625464</v>
      </c>
    </row>
    <row r="350" spans="1:19" x14ac:dyDescent="0.2">
      <c r="A350" t="s">
        <v>153</v>
      </c>
      <c r="C350" s="132">
        <f>VLOOKUP(A350,Analysed!$B$8:$DD$406,2,FALSE)*1000000</f>
        <v>161898629.857833</v>
      </c>
      <c r="D350" s="133">
        <f t="shared" si="104"/>
        <v>323.1961149418741</v>
      </c>
      <c r="E350" s="132">
        <f>VLOOKUP(A350,Analysed!$B$8:$DD$406,11,FALSE)*1000000</f>
        <v>147940069.54684001</v>
      </c>
      <c r="F350" s="133">
        <f t="shared" si="105"/>
        <v>295.33082376148366</v>
      </c>
      <c r="H350" s="132">
        <f>VLOOKUP(A350,Analysed!$B$8:$DD$406,4,FALSE)*1000000</f>
        <v>4587726.6773730125</v>
      </c>
      <c r="I350" s="104">
        <f>VLOOKUP(A350,Analysed!$B$8:$DD$406,5,FALSE)</f>
        <v>2.8337032137959437E-2</v>
      </c>
      <c r="J350" s="132">
        <f>VLOOKUP(A350,Analysed!$B$8:$DD$406,13,FALSE)*1000000</f>
        <v>723700.28291996394</v>
      </c>
      <c r="K350" s="104">
        <f>VLOOKUP(A350,Analysed!$B$8:$DD$406,14,FALSE)</f>
        <v>4.8918476592362944E-3</v>
      </c>
      <c r="L350" s="104"/>
      <c r="M350" s="9">
        <f>VLOOKUP(A350,Analysed!$B$8:$DD$406,56,FALSE)*1000000</f>
        <v>6039258.8656800119</v>
      </c>
      <c r="N350" s="104">
        <f>VLOOKUP(A350,Analysed!$B$8:$DD$406,57,FALSE)</f>
        <v>3.7302717576938281E-2</v>
      </c>
      <c r="O350" s="147">
        <f t="shared" si="100"/>
        <v>12.056093397640412</v>
      </c>
      <c r="P350" s="115">
        <f>VLOOKUP(A350,Analysed!$B$8:$DD$406,77,FALSE)*1000000</f>
        <v>1298029.539989983</v>
      </c>
      <c r="Q350" s="104">
        <f>VLOOKUP(A350,Analysed!$B$8:$DD$406,78,FALSE)</f>
        <v>8.4778241648228222E-3</v>
      </c>
      <c r="R350" s="95">
        <f t="shared" si="101"/>
        <v>2.5912393747429441</v>
      </c>
      <c r="S350" s="132">
        <f>VLOOKUP(A350,Analysed!$B$8:$DD$406,107,FALSE)</f>
        <v>500930</v>
      </c>
    </row>
    <row r="351" spans="1:19" x14ac:dyDescent="0.2">
      <c r="A351" t="s">
        <v>155</v>
      </c>
      <c r="C351" s="132">
        <f>VLOOKUP(A351,Analysed!$B$8:$DD$406,2,FALSE)*1000000</f>
        <v>187223177.30850101</v>
      </c>
      <c r="D351" s="133">
        <f t="shared" si="104"/>
        <v>243.29106238045</v>
      </c>
      <c r="E351" s="132">
        <f>VLOOKUP(A351,Analysed!$B$8:$DD$406,11,FALSE)*1000000</f>
        <v>171219011.898992</v>
      </c>
      <c r="F351" s="133">
        <f t="shared" si="105"/>
        <v>222.4941158647095</v>
      </c>
      <c r="H351" s="132">
        <f>VLOOKUP(A351,Analysed!$B$8:$DD$406,4,FALSE)*1000000</f>
        <v>5828646.2015290111</v>
      </c>
      <c r="I351" s="104">
        <f>VLOOKUP(A351,Analysed!$B$8:$DD$406,5,FALSE)</f>
        <v>3.1132076088660407E-2</v>
      </c>
      <c r="J351" s="132">
        <f>VLOOKUP(A351,Analysed!$B$8:$DD$406,13,FALSE)*1000000</f>
        <v>976727.82334200293</v>
      </c>
      <c r="K351" s="104">
        <f>VLOOKUP(A351,Analysed!$B$8:$DD$406,14,FALSE)</f>
        <v>5.7045523888328963E-3</v>
      </c>
      <c r="L351" s="104"/>
      <c r="M351" s="9">
        <f>VLOOKUP(A351,Analysed!$B$8:$DD$406,56,FALSE)*1000000</f>
        <v>8052031.3458960121</v>
      </c>
      <c r="N351" s="104">
        <f>VLOOKUP(A351,Analysed!$B$8:$DD$406,57,FALSE)</f>
        <v>4.3007663162494596E-2</v>
      </c>
      <c r="O351" s="147">
        <f t="shared" si="100"/>
        <v>10.463380061303853</v>
      </c>
      <c r="P351" s="115">
        <f>VLOOKUP(A351,Analysed!$B$8:$DD$406,77,FALSE)*1000000</f>
        <v>1795697.7937600128</v>
      </c>
      <c r="Q351" s="104">
        <f>VLOOKUP(A351,Analysed!$B$8:$DD$406,78,FALSE)</f>
        <v>1.0010369749970851E-2</v>
      </c>
      <c r="R351" s="95">
        <f t="shared" si="101"/>
        <v>2.3334569482187022</v>
      </c>
      <c r="S351" s="132">
        <f>VLOOKUP(A351,Analysed!$B$8:$DD$406,107,FALSE)</f>
        <v>769544</v>
      </c>
    </row>
    <row r="352" spans="1:19" x14ac:dyDescent="0.2">
      <c r="A352" t="s">
        <v>156</v>
      </c>
      <c r="C352" s="132">
        <f>VLOOKUP(A352,Analysed!$B$8:$DD$406,2,FALSE)*1000000</f>
        <v>68012998.072081998</v>
      </c>
      <c r="D352" s="133">
        <f t="shared" si="104"/>
        <v>165.8380366385251</v>
      </c>
      <c r="E352" s="132">
        <f>VLOOKUP(A352,Analysed!$B$8:$DD$406,11,FALSE)*1000000</f>
        <v>60657178.239794001</v>
      </c>
      <c r="F352" s="133">
        <f t="shared" si="105"/>
        <v>147.90213095237212</v>
      </c>
      <c r="H352" s="132">
        <f>VLOOKUP(A352,Analysed!$B$8:$DD$406,4,FALSE)*1000000</f>
        <v>727889.61574399029</v>
      </c>
      <c r="I352" s="104">
        <f>VLOOKUP(A352,Analysed!$B$8:$DD$406,5,FALSE)</f>
        <v>1.0702213347109817E-2</v>
      </c>
      <c r="J352" s="132">
        <f>VLOOKUP(A352,Analysed!$B$8:$DD$406,13,FALSE)*1000000</f>
        <v>-39889.676482005147</v>
      </c>
      <c r="K352" s="104">
        <f>VLOOKUP(A352,Analysed!$B$8:$DD$406,14,FALSE)</f>
        <v>-6.5762499409897728E-4</v>
      </c>
      <c r="L352" s="104"/>
      <c r="M352" s="9">
        <f>VLOOKUP(A352,Analysed!$B$8:$DD$406,56,FALSE)*1000000</f>
        <v>3087714.9821940009</v>
      </c>
      <c r="N352" s="104">
        <f>VLOOKUP(A352,Analysed!$B$8:$DD$406,57,FALSE)</f>
        <v>4.53988953541139E-2</v>
      </c>
      <c r="O352" s="147">
        <f t="shared" si="100"/>
        <v>7.5288636710841077</v>
      </c>
      <c r="P352" s="115">
        <f>VLOOKUP(A352,Analysed!$B$8:$DD$406,77,FALSE)*1000000</f>
        <v>697211.00862099661</v>
      </c>
      <c r="Q352" s="104">
        <f>VLOOKUP(A352,Analysed!$B$8:$DD$406,78,FALSE)</f>
        <v>1.0604174016222932E-2</v>
      </c>
      <c r="R352" s="95">
        <f t="shared" si="101"/>
        <v>1.7000295247965742</v>
      </c>
      <c r="S352" s="132">
        <f>VLOOKUP(A352,Analysed!$B$8:$DD$406,107,FALSE)</f>
        <v>410117</v>
      </c>
    </row>
    <row r="353" spans="1:19" x14ac:dyDescent="0.2">
      <c r="A353" t="s">
        <v>166</v>
      </c>
      <c r="C353" s="132">
        <f>VLOOKUP(A353,Analysed!$B$8:$DD$406,2,FALSE)*1000000</f>
        <v>208932942.902246</v>
      </c>
      <c r="D353" s="133">
        <f t="shared" si="104"/>
        <v>290.9966042781121</v>
      </c>
      <c r="E353" s="132">
        <f>VLOOKUP(A353,Analysed!$B$8:$DD$406,11,FALSE)*1000000</f>
        <v>195176125.398754</v>
      </c>
      <c r="F353" s="133">
        <f t="shared" si="105"/>
        <v>271.83645115155201</v>
      </c>
      <c r="H353" s="132">
        <f>VLOOKUP(A353,Analysed!$B$8:$DD$406,4,FALSE)*1000000</f>
        <v>7796301.1700319955</v>
      </c>
      <c r="I353" s="104">
        <f>VLOOKUP(A353,Analysed!$B$8:$DD$406,5,FALSE)</f>
        <v>3.7314848782270163E-2</v>
      </c>
      <c r="J353" s="132">
        <f>VLOOKUP(A353,Analysed!$B$8:$DD$406,13,FALSE)*1000000</f>
        <v>1488560.4911650035</v>
      </c>
      <c r="K353" s="104">
        <f>VLOOKUP(A353,Analysed!$B$8:$DD$406,14,FALSE)</f>
        <v>7.6267550046082953E-3</v>
      </c>
      <c r="L353" s="104"/>
      <c r="M353" s="9">
        <f>VLOOKUP(A353,Analysed!$B$8:$DD$406,56,FALSE)*1000000</f>
        <v>8800719.188726021</v>
      </c>
      <c r="N353" s="104">
        <f>VLOOKUP(A353,Analysed!$B$8:$DD$406,57,FALSE)</f>
        <v>4.2122219054960788E-2</v>
      </c>
      <c r="O353" s="147">
        <f t="shared" si="100"/>
        <v>12.257422709652378</v>
      </c>
      <c r="P353" s="115">
        <f>VLOOKUP(A353,Analysed!$B$8:$DD$406,77,FALSE)*1000000</f>
        <v>1958885.3235250099</v>
      </c>
      <c r="Q353" s="104">
        <f>VLOOKUP(A353,Analysed!$B$8:$DD$406,78,FALSE)</f>
        <v>9.7209494892014012E-3</v>
      </c>
      <c r="R353" s="95">
        <f t="shared" si="101"/>
        <v>2.7282867383087113</v>
      </c>
      <c r="S353" s="132">
        <f>VLOOKUP(A353,Analysed!$B$8:$DD$406,107,FALSE)</f>
        <v>717991</v>
      </c>
    </row>
    <row r="354" spans="1:19" x14ac:dyDescent="0.2">
      <c r="A354" t="s">
        <v>167</v>
      </c>
      <c r="C354" s="132">
        <f>VLOOKUP(A354,Analysed!$B$8:$DD$406,2,FALSE)*1000000</f>
        <v>262038451.31726003</v>
      </c>
      <c r="D354" s="133">
        <f t="shared" si="104"/>
        <v>297.00348340454332</v>
      </c>
      <c r="E354" s="132">
        <f>VLOOKUP(A354,Analysed!$B$8:$DD$406,11,FALSE)*1000000</f>
        <v>239742877.01624799</v>
      </c>
      <c r="F354" s="133">
        <f t="shared" si="105"/>
        <v>271.73290498898075</v>
      </c>
      <c r="H354" s="132">
        <f>VLOOKUP(A354,Analysed!$B$8:$DD$406,4,FALSE)*1000000</f>
        <v>7555859.0042859921</v>
      </c>
      <c r="I354" s="104">
        <f>VLOOKUP(A354,Analysed!$B$8:$DD$406,5,FALSE)</f>
        <v>2.8834924669654011E-2</v>
      </c>
      <c r="J354" s="132">
        <f>VLOOKUP(A354,Analysed!$B$8:$DD$406,13,FALSE)*1000000</f>
        <v>1209916.6175759989</v>
      </c>
      <c r="K354" s="104">
        <f>VLOOKUP(A354,Analysed!$B$8:$DD$406,14,FALSE)</f>
        <v>5.0467260284608991E-3</v>
      </c>
      <c r="L354" s="104"/>
      <c r="M354" s="9">
        <f>VLOOKUP(A354,Analysed!$B$8:$DD$406,56,FALSE)*1000000</f>
        <v>8787978.9527920019</v>
      </c>
      <c r="N354" s="104">
        <f>VLOOKUP(A354,Analysed!$B$8:$DD$406,57,FALSE)</f>
        <v>3.3536982487169638E-2</v>
      </c>
      <c r="O354" s="147">
        <f t="shared" si="100"/>
        <v>9.9606006215665452</v>
      </c>
      <c r="P354" s="115">
        <f>VLOOKUP(A354,Analysed!$B$8:$DD$406,77,FALSE)*1000000</f>
        <v>1824848.3553830113</v>
      </c>
      <c r="Q354" s="104">
        <f>VLOOKUP(A354,Analysed!$B$8:$DD$406,78,FALSE)</f>
        <v>7.3479249664814058E-3</v>
      </c>
      <c r="R354" s="95">
        <f t="shared" si="101"/>
        <v>2.068346517502512</v>
      </c>
      <c r="S354" s="132">
        <f>VLOOKUP(A354,Analysed!$B$8:$DD$406,107,FALSE)</f>
        <v>882274</v>
      </c>
    </row>
    <row r="355" spans="1:19" x14ac:dyDescent="0.2">
      <c r="A355" t="s">
        <v>168</v>
      </c>
      <c r="C355" s="132">
        <f>VLOOKUP(A355,Analysed!$B$8:$DD$406,2,FALSE)*1000000</f>
        <v>117028633.196545</v>
      </c>
      <c r="D355" s="133">
        <f t="shared" si="104"/>
        <v>192.83843630892903</v>
      </c>
      <c r="E355" s="132">
        <f>VLOOKUP(A355,Analysed!$B$8:$DD$406,11,FALSE)*1000000</f>
        <v>110582473.51025701</v>
      </c>
      <c r="F355" s="133">
        <f t="shared" si="105"/>
        <v>182.21652848903892</v>
      </c>
      <c r="H355" s="132">
        <f>VLOOKUP(A355,Analysed!$B$8:$DD$406,4,FALSE)*1000000</f>
        <v>4574856.1889169961</v>
      </c>
      <c r="I355" s="104">
        <f>VLOOKUP(A355,Analysed!$B$8:$DD$406,5,FALSE)</f>
        <v>3.9091768090922713E-2</v>
      </c>
      <c r="J355" s="132">
        <f>VLOOKUP(A355,Analysed!$B$8:$DD$406,13,FALSE)*1000000</f>
        <v>900216.77755299839</v>
      </c>
      <c r="K355" s="104">
        <f>VLOOKUP(A355,Analysed!$B$8:$DD$406,14,FALSE)</f>
        <v>8.1406822345088826E-3</v>
      </c>
      <c r="L355" s="104"/>
      <c r="M355" s="9">
        <f>VLOOKUP(A355,Analysed!$B$8:$DD$406,56,FALSE)*1000000</f>
        <v>7644455.615295996</v>
      </c>
      <c r="N355" s="104">
        <f>VLOOKUP(A355,Analysed!$B$8:$DD$406,57,FALSE)</f>
        <v>6.5321241532894203E-2</v>
      </c>
      <c r="O355" s="147">
        <f t="shared" si="100"/>
        <v>12.596446074961188</v>
      </c>
      <c r="P355" s="115">
        <f>VLOOKUP(A355,Analysed!$B$8:$DD$406,77,FALSE)*1000000</f>
        <v>1854811.1337210003</v>
      </c>
      <c r="Q355" s="104">
        <f>VLOOKUP(A355,Analysed!$B$8:$DD$406,78,FALSE)</f>
        <v>1.5881922685616143E-2</v>
      </c>
      <c r="R355" s="95">
        <f t="shared" si="101"/>
        <v>3.0563364614747051</v>
      </c>
      <c r="S355" s="132">
        <f>VLOOKUP(A355,Analysed!$B$8:$DD$406,107,FALSE)</f>
        <v>606874</v>
      </c>
    </row>
    <row r="356" spans="1:19" x14ac:dyDescent="0.2">
      <c r="A356" t="s">
        <v>172</v>
      </c>
      <c r="C356" s="132">
        <f>VLOOKUP(A356,Analysed!$B$8:$DD$406,2,FALSE)*1000000</f>
        <v>98906692.970466003</v>
      </c>
      <c r="D356" s="133">
        <f t="shared" si="104"/>
        <v>151.67039755268388</v>
      </c>
      <c r="E356" s="132">
        <f>VLOOKUP(A356,Analysed!$B$8:$DD$406,11,FALSE)*1000000</f>
        <v>108244812.000433</v>
      </c>
      <c r="F356" s="133">
        <f t="shared" si="105"/>
        <v>165.99011832317103</v>
      </c>
      <c r="H356" s="132">
        <f>VLOOKUP(A356,Analysed!$B$8:$DD$406,4,FALSE)*1000000</f>
        <v>2340635.4788340023</v>
      </c>
      <c r="I356" s="104">
        <f>VLOOKUP(A356,Analysed!$B$8:$DD$406,5,FALSE)</f>
        <v>2.366508684637679E-2</v>
      </c>
      <c r="J356" s="132">
        <f>VLOOKUP(A356,Analysed!$B$8:$DD$406,13,FALSE)*1000000</f>
        <v>-362426.8258939907</v>
      </c>
      <c r="K356" s="104">
        <f>VLOOKUP(A356,Analysed!$B$8:$DD$406,14,FALSE)</f>
        <v>-3.3482142857113643E-3</v>
      </c>
      <c r="L356" s="104"/>
      <c r="M356" s="9">
        <f>VLOOKUP(A356,Analysed!$B$8:$DD$406,56,FALSE)*1000000</f>
        <v>4743451.3849110119</v>
      </c>
      <c r="N356" s="104">
        <f>VLOOKUP(A356,Analysed!$B$8:$DD$406,57,FALSE)</f>
        <v>4.7958851342117248E-2</v>
      </c>
      <c r="O356" s="147">
        <f t="shared" si="100"/>
        <v>7.27393804922899</v>
      </c>
      <c r="P356" s="115">
        <f>VLOOKUP(A356,Analysed!$B$8:$DD$406,77,FALSE)*1000000</f>
        <v>-362426.8258939907</v>
      </c>
      <c r="Q356" s="104">
        <f>VLOOKUP(A356,Analysed!$B$8:$DD$406,78,FALSE)</f>
        <v>-3.1430199231434991E-3</v>
      </c>
      <c r="R356" s="95">
        <f t="shared" si="101"/>
        <v>-0.55577048545656094</v>
      </c>
      <c r="S356" s="132">
        <f>VLOOKUP(A356,Analysed!$B$8:$DD$406,107,FALSE)</f>
        <v>652116</v>
      </c>
    </row>
    <row r="357" spans="1:19" x14ac:dyDescent="0.2">
      <c r="A357" t="s">
        <v>174</v>
      </c>
      <c r="C357" s="132">
        <f>VLOOKUP(A357,Analysed!$B$8:$DD$406,2,FALSE)*1000000</f>
        <v>132799556.37315899</v>
      </c>
      <c r="D357" s="133">
        <f t="shared" si="104"/>
        <v>247.51239219878403</v>
      </c>
      <c r="E357" s="132">
        <f>VLOOKUP(A357,Analysed!$B$8:$DD$406,11,FALSE)*1000000</f>
        <v>120429674.27072899</v>
      </c>
      <c r="F357" s="133">
        <f t="shared" si="105"/>
        <v>224.45735200131395</v>
      </c>
      <c r="H357" s="132">
        <f>VLOOKUP(A357,Analysed!$B$8:$DD$406,4,FALSE)*1000000</f>
        <v>2920866.3720580149</v>
      </c>
      <c r="I357" s="104">
        <f>VLOOKUP(A357,Analysed!$B$8:$DD$406,5,FALSE)</f>
        <v>2.1994549167397449E-2</v>
      </c>
      <c r="J357" s="132">
        <f>VLOOKUP(A357,Analysed!$B$8:$DD$406,13,FALSE)*1000000</f>
        <v>351367.88426099485</v>
      </c>
      <c r="K357" s="104">
        <f>VLOOKUP(A357,Analysed!$B$8:$DD$406,14,FALSE)</f>
        <v>2.9176188210150835E-3</v>
      </c>
      <c r="L357" s="104"/>
      <c r="M357" s="9">
        <f>VLOOKUP(A357,Analysed!$B$8:$DD$406,56,FALSE)*1000000</f>
        <v>5317960.7933560079</v>
      </c>
      <c r="N357" s="104">
        <f>VLOOKUP(A357,Analysed!$B$8:$DD$406,57,FALSE)</f>
        <v>4.00450192650708E-2</v>
      </c>
      <c r="O357" s="147">
        <f t="shared" si="100"/>
        <v>9.9116385139440677</v>
      </c>
      <c r="P357" s="115">
        <f>VLOOKUP(A357,Analysed!$B$8:$DD$406,77,FALSE)*1000000</f>
        <v>1163167.8279729981</v>
      </c>
      <c r="Q357" s="104">
        <f>VLOOKUP(A357,Analysed!$B$8:$DD$406,78,FALSE)</f>
        <v>9.2677632325037767E-3</v>
      </c>
      <c r="R357" s="95">
        <f t="shared" si="101"/>
        <v>2.1679172694017339</v>
      </c>
      <c r="S357" s="132">
        <f>VLOOKUP(A357,Analysed!$B$8:$DD$406,107,FALSE)</f>
        <v>536537</v>
      </c>
    </row>
    <row r="358" spans="1:19" x14ac:dyDescent="0.2">
      <c r="A358" t="s">
        <v>176</v>
      </c>
      <c r="C358" s="132">
        <f>VLOOKUP(A358,Analysed!$B$8:$DD$406,2,FALSE)*1000000</f>
        <v>182715860.14884999</v>
      </c>
      <c r="D358" s="133">
        <f t="shared" si="104"/>
        <v>246.72727882063253</v>
      </c>
      <c r="E358" s="132">
        <f>VLOOKUP(A358,Analysed!$B$8:$DD$406,11,FALSE)*1000000</f>
        <v>169668518.960026</v>
      </c>
      <c r="F358" s="133">
        <f t="shared" si="105"/>
        <v>229.10902179171111</v>
      </c>
      <c r="H358" s="132">
        <f>VLOOKUP(A358,Analysed!$B$8:$DD$406,4,FALSE)*1000000</f>
        <v>4932838.2338460134</v>
      </c>
      <c r="I358" s="104">
        <f>VLOOKUP(A358,Analysed!$B$8:$DD$406,5,FALSE)</f>
        <v>2.6997318294249128E-2</v>
      </c>
      <c r="J358" s="132">
        <f>VLOOKUP(A358,Analysed!$B$8:$DD$406,13,FALSE)*1000000</f>
        <v>772486.82125099318</v>
      </c>
      <c r="K358" s="104">
        <f>VLOOKUP(A358,Analysed!$B$8:$DD$406,14,FALSE)</f>
        <v>4.5529178069444428E-3</v>
      </c>
      <c r="L358" s="104"/>
      <c r="M358" s="9">
        <f>VLOOKUP(A358,Analysed!$B$8:$DD$406,56,FALSE)*1000000</f>
        <v>6451414.1241510008</v>
      </c>
      <c r="N358" s="104">
        <f>VLOOKUP(A358,Analysed!$B$8:$DD$406,57,FALSE)</f>
        <v>3.5308451706903478E-2</v>
      </c>
      <c r="O358" s="147">
        <f t="shared" si="100"/>
        <v>8.7115582090140151</v>
      </c>
      <c r="P358" s="115">
        <f>VLOOKUP(A358,Analysed!$B$8:$DD$406,77,FALSE)*1000000</f>
        <v>1359783.2053979745</v>
      </c>
      <c r="Q358" s="104">
        <f>VLOOKUP(A358,Analysed!$B$8:$DD$406,78,FALSE)</f>
        <v>7.6849173767089673E-3</v>
      </c>
      <c r="R358" s="95">
        <f t="shared" si="101"/>
        <v>1.8361603080352578</v>
      </c>
      <c r="S358" s="132">
        <f>VLOOKUP(A358,Analysed!$B$8:$DD$406,107,FALSE)</f>
        <v>740558</v>
      </c>
    </row>
    <row r="359" spans="1:19" x14ac:dyDescent="0.2">
      <c r="A359" t="s">
        <v>150</v>
      </c>
      <c r="C359" s="132">
        <f>VLOOKUP(A359,Analysed!$B$8:$DD$406,2,FALSE)*1000000</f>
        <v>45345999.275475003</v>
      </c>
      <c r="D359" s="133">
        <f t="shared" si="104"/>
        <v>90.208481092295301</v>
      </c>
      <c r="E359" s="132">
        <f>VLOOKUP(A359,Analysed!$B$8:$DD$406,11,FALSE)*1000000</f>
        <v>58487467.934828006</v>
      </c>
      <c r="F359" s="133">
        <f t="shared" si="105"/>
        <v>116.35129293950028</v>
      </c>
      <c r="H359" s="132">
        <f>VLOOKUP(A359,Analysed!$B$8:$DD$406,4,FALSE)*1000000</f>
        <v>-1045755.3185169956</v>
      </c>
      <c r="I359" s="104">
        <f>VLOOKUP(A359,Analysed!$B$8:$DD$406,5,FALSE)</f>
        <v>-2.306168868755272E-2</v>
      </c>
      <c r="J359" s="132">
        <f>VLOOKUP(A359,Analysed!$B$8:$DD$406,13,FALSE)*1000000</f>
        <v>-195828.57567500867</v>
      </c>
      <c r="K359" s="104">
        <f>VLOOKUP(A359,Analysed!$B$8:$DD$406,14,FALSE)</f>
        <v>-3.3482142857204637E-3</v>
      </c>
      <c r="L359" s="104"/>
      <c r="M359" s="9">
        <f>VLOOKUP(A359,Analysed!$B$8:$DD$406,56,FALSE)*1000000</f>
        <v>3393821.0344060026</v>
      </c>
      <c r="N359" s="104">
        <f>VLOOKUP(A359,Analysed!$B$8:$DD$406,57,FALSE)</f>
        <v>7.4842788528899432E-2</v>
      </c>
      <c r="O359" s="147">
        <f t="shared" si="100"/>
        <v>6.7514542739038808</v>
      </c>
      <c r="P359" s="115">
        <f>VLOOKUP(A359,Analysed!$B$8:$DD$406,77,FALSE)*1000000</f>
        <v>-195828.57567500867</v>
      </c>
      <c r="Q359" s="104">
        <f>VLOOKUP(A359,Analysed!$B$8:$DD$406,78,FALSE)</f>
        <v>-3.0478927601125029E-3</v>
      </c>
      <c r="R359" s="95">
        <f t="shared" si="101"/>
        <v>-0.3895690611820814</v>
      </c>
      <c r="S359" s="132">
        <f>VLOOKUP(A359,Analysed!$B$8:$DD$406,107,FALSE)</f>
        <v>502680</v>
      </c>
    </row>
    <row r="360" spans="1:19" x14ac:dyDescent="0.2">
      <c r="A360" t="s">
        <v>154</v>
      </c>
      <c r="C360" s="132">
        <f>VLOOKUP(A360,Analysed!$B$8:$DD$406,2,FALSE)*1000000</f>
        <v>201532598.07510599</v>
      </c>
      <c r="D360" s="133">
        <f t="shared" si="104"/>
        <v>260.97280892771897</v>
      </c>
      <c r="E360" s="132">
        <f>VLOOKUP(A360,Analysed!$B$8:$DD$406,11,FALSE)*1000000</f>
        <v>189610855.99739003</v>
      </c>
      <c r="F360" s="133">
        <f t="shared" si="105"/>
        <v>245.53485721643386</v>
      </c>
      <c r="H360" s="132">
        <f>VLOOKUP(A360,Analysed!$B$8:$DD$406,4,FALSE)*1000000</f>
        <v>3521815.2800590019</v>
      </c>
      <c r="I360" s="104">
        <f>VLOOKUP(A360,Analysed!$B$8:$DD$406,5,FALSE)</f>
        <v>1.7475164383811061E-2</v>
      </c>
      <c r="J360" s="132">
        <f>VLOOKUP(A360,Analysed!$B$8:$DD$406,13,FALSE)*1000000</f>
        <v>357573.49759597902</v>
      </c>
      <c r="K360" s="104">
        <f>VLOOKUP(A360,Analysed!$B$8:$DD$406,14,FALSE)</f>
        <v>1.8858281911922859E-3</v>
      </c>
      <c r="L360" s="104"/>
      <c r="M360" s="9">
        <f>VLOOKUP(A360,Analysed!$B$8:$DD$406,56,FALSE)*1000000</f>
        <v>3700279.2639290192</v>
      </c>
      <c r="N360" s="104">
        <f>VLOOKUP(A360,Analysed!$B$8:$DD$406,57,FALSE)</f>
        <v>1.8360698464027249E-2</v>
      </c>
      <c r="O360" s="147">
        <f t="shared" si="100"/>
        <v>4.7916430520320459</v>
      </c>
      <c r="P360" s="115">
        <f>VLOOKUP(A360,Analysed!$B$8:$DD$406,77,FALSE)*1000000</f>
        <v>549774.38074499217</v>
      </c>
      <c r="Q360" s="104">
        <f>VLOOKUP(A360,Analysed!$B$8:$DD$406,78,FALSE)</f>
        <v>2.7961182635758744E-3</v>
      </c>
      <c r="R360" s="95">
        <f t="shared" si="101"/>
        <v>0.71192534503052463</v>
      </c>
      <c r="S360" s="132">
        <f>VLOOKUP(A360,Analysed!$B$8:$DD$406,107,FALSE)</f>
        <v>772236</v>
      </c>
    </row>
    <row r="361" spans="1:19" x14ac:dyDescent="0.2">
      <c r="A361" t="s">
        <v>158</v>
      </c>
      <c r="C361" s="132">
        <f>VLOOKUP(A361,Analysed!$B$8:$DD$406,2,FALSE)*1000000</f>
        <v>117828714.503187</v>
      </c>
      <c r="D361" s="133">
        <f t="shared" si="104"/>
        <v>224.83864317412161</v>
      </c>
      <c r="E361" s="132">
        <f>VLOOKUP(A361,Analysed!$B$8:$DD$406,11,FALSE)*1000000</f>
        <v>108413678.72921601</v>
      </c>
      <c r="F361" s="133">
        <f t="shared" si="105"/>
        <v>206.87304049585259</v>
      </c>
      <c r="H361" s="132">
        <f>VLOOKUP(A361,Analysed!$B$8:$DD$406,4,FALSE)*1000000</f>
        <v>196120.90150199889</v>
      </c>
      <c r="I361" s="104">
        <f>VLOOKUP(A361,Analysed!$B$8:$DD$406,5,FALSE)</f>
        <v>1.6644576182378217E-3</v>
      </c>
      <c r="J361" s="132">
        <f>VLOOKUP(A361,Analysed!$B$8:$DD$406,13,FALSE)*1000000</f>
        <v>-326796.19681999838</v>
      </c>
      <c r="K361" s="104">
        <f>VLOOKUP(A361,Analysed!$B$8:$DD$406,14,FALSE)</f>
        <v>-3.0143446901772855E-3</v>
      </c>
      <c r="L361" s="104"/>
      <c r="M361" s="9">
        <f>VLOOKUP(A361,Analysed!$B$8:$DD$406,56,FALSE)*1000000</f>
        <v>1913421.492368002</v>
      </c>
      <c r="N361" s="104">
        <f>VLOOKUP(A361,Analysed!$B$8:$DD$406,57,FALSE)</f>
        <v>1.6239008466109067E-2</v>
      </c>
      <c r="O361" s="147">
        <f t="shared" si="100"/>
        <v>3.6511566300130367</v>
      </c>
      <c r="P361" s="115">
        <f>VLOOKUP(A361,Analysed!$B$8:$DD$406,77,FALSE)*1000000</f>
        <v>247573.67595699974</v>
      </c>
      <c r="Q361" s="104">
        <f>VLOOKUP(A361,Analysed!$B$8:$DD$406,78,FALSE)</f>
        <v>2.1633072206166848E-3</v>
      </c>
      <c r="R361" s="95">
        <f t="shared" si="101"/>
        <v>0.47241565540711972</v>
      </c>
      <c r="S361" s="132">
        <f>VLOOKUP(A361,Analysed!$B$8:$DD$406,107,FALSE)</f>
        <v>524059</v>
      </c>
    </row>
    <row r="362" spans="1:19" x14ac:dyDescent="0.2">
      <c r="A362" t="s">
        <v>159</v>
      </c>
      <c r="C362" s="132">
        <f>VLOOKUP(A362,Analysed!$B$8:$DD$406,2,FALSE)*1000000</f>
        <v>282174294.98098701</v>
      </c>
      <c r="D362" s="133">
        <f t="shared" si="104"/>
        <v>195.13156674148107</v>
      </c>
      <c r="E362" s="132">
        <f>VLOOKUP(A362,Analysed!$B$8:$DD$406,11,FALSE)*1000000</f>
        <v>260208312.73433504</v>
      </c>
      <c r="F362" s="133">
        <f t="shared" si="105"/>
        <v>179.94146400340719</v>
      </c>
      <c r="H362" s="132">
        <f>VLOOKUP(A362,Analysed!$B$8:$DD$406,4,FALSE)*1000000</f>
        <v>-848024.99796899152</v>
      </c>
      <c r="I362" s="104">
        <f>VLOOKUP(A362,Analysed!$B$8:$DD$406,5,FALSE)</f>
        <v>-3.0053233517465926E-3</v>
      </c>
      <c r="J362" s="132">
        <f>VLOOKUP(A362,Analysed!$B$8:$DD$406,13,FALSE)*1000000</f>
        <v>-1136615.2829509701</v>
      </c>
      <c r="K362" s="104">
        <f>VLOOKUP(A362,Analysed!$B$8:$DD$406,14,FALSE)</f>
        <v>-4.3680975100569546E-3</v>
      </c>
      <c r="L362" s="104"/>
      <c r="M362" s="9">
        <f>VLOOKUP(A362,Analysed!$B$8:$DD$406,56,FALSE)*1000000</f>
        <v>4556181.7326330356</v>
      </c>
      <c r="N362" s="104">
        <f>VLOOKUP(A362,Analysed!$B$8:$DD$406,57,FALSE)</f>
        <v>1.6146693067630533E-2</v>
      </c>
      <c r="O362" s="147">
        <f t="shared" si="100"/>
        <v>3.1507295159805566</v>
      </c>
      <c r="P362" s="115">
        <f>VLOOKUP(A362,Analysed!$B$8:$DD$406,77,FALSE)*1000000</f>
        <v>585834.40641399415</v>
      </c>
      <c r="Q362" s="104">
        <f>VLOOKUP(A362,Analysed!$B$8:$DD$406,78,FALSE)</f>
        <v>2.1318608129355719E-3</v>
      </c>
      <c r="R362" s="95">
        <f t="shared" si="101"/>
        <v>0.40512118788967227</v>
      </c>
      <c r="S362" s="132">
        <f>VLOOKUP(A362,Analysed!$B$8:$DD$406,107,FALSE)</f>
        <v>1446072</v>
      </c>
    </row>
    <row r="363" spans="1:19" x14ac:dyDescent="0.2">
      <c r="A363" t="s">
        <v>160</v>
      </c>
      <c r="C363" s="132">
        <f>VLOOKUP(A363,Analysed!$B$8:$DD$406,2,FALSE)*1000000</f>
        <v>131968756.06006798</v>
      </c>
      <c r="D363" s="133">
        <f t="shared" si="104"/>
        <v>219.62361589397653</v>
      </c>
      <c r="E363" s="132">
        <f>VLOOKUP(A363,Analysed!$B$8:$DD$406,11,FALSE)*1000000</f>
        <v>125042482.51265003</v>
      </c>
      <c r="F363" s="133">
        <f t="shared" si="105"/>
        <v>208.09684784243606</v>
      </c>
      <c r="H363" s="132">
        <f>VLOOKUP(A363,Analysed!$B$8:$DD$406,4,FALSE)*1000000</f>
        <v>1575666.3347000028</v>
      </c>
      <c r="I363" s="104">
        <f>VLOOKUP(A363,Analysed!$B$8:$DD$406,5,FALSE)</f>
        <v>1.1939692255512431E-2</v>
      </c>
      <c r="J363" s="132">
        <f>VLOOKUP(A363,Analysed!$B$8:$DD$406,13,FALSE)*1000000</f>
        <v>40185.058508996008</v>
      </c>
      <c r="K363" s="104">
        <f>VLOOKUP(A363,Analysed!$B$8:$DD$406,14,FALSE)</f>
        <v>3.2137124680750524E-4</v>
      </c>
      <c r="L363" s="104"/>
      <c r="M363" s="9">
        <f>VLOOKUP(A363,Analysed!$B$8:$DD$406,56,FALSE)*1000000</f>
        <v>4349336.8409960167</v>
      </c>
      <c r="N363" s="104">
        <f>VLOOKUP(A363,Analysed!$B$8:$DD$406,57,FALSE)</f>
        <v>3.2957322406042357E-2</v>
      </c>
      <c r="O363" s="147">
        <f t="shared" si="100"/>
        <v>7.2382063169985935</v>
      </c>
      <c r="P363" s="115">
        <f>VLOOKUP(A363,Analysed!$B$8:$DD$406,77,FALSE)*1000000</f>
        <v>896307.09205698618</v>
      </c>
      <c r="Q363" s="104">
        <f>VLOOKUP(A363,Analysed!$B$8:$DD$406,78,FALSE)</f>
        <v>6.8318903576371996E-3</v>
      </c>
      <c r="R363" s="95">
        <f t="shared" si="101"/>
        <v>1.4916424946778359</v>
      </c>
      <c r="S363" s="132">
        <f>VLOOKUP(A363,Analysed!$B$8:$DD$406,107,FALSE)</f>
        <v>600886</v>
      </c>
    </row>
    <row r="364" spans="1:19" x14ac:dyDescent="0.2">
      <c r="A364" t="s">
        <v>161</v>
      </c>
      <c r="C364" s="132">
        <f>VLOOKUP(A364,Analysed!$B$8:$DD$406,2,FALSE)*1000000</f>
        <v>160888911.73159599</v>
      </c>
      <c r="D364" s="133">
        <f t="shared" si="104"/>
        <v>122.2276841093789</v>
      </c>
      <c r="E364" s="132">
        <f>VLOOKUP(A364,Analysed!$B$8:$DD$406,11,FALSE)*1000000</f>
        <v>164092424.65153199</v>
      </c>
      <c r="F364" s="133">
        <f t="shared" si="105"/>
        <v>124.66140039848818</v>
      </c>
      <c r="H364" s="132">
        <f>VLOOKUP(A364,Analysed!$B$8:$DD$406,4,FALSE)*1000000</f>
        <v>-1864731.1849910012</v>
      </c>
      <c r="I364" s="104">
        <f>VLOOKUP(A364,Analysed!$B$8:$DD$406,5,FALSE)</f>
        <v>-1.1590178371657156E-2</v>
      </c>
      <c r="J364" s="132">
        <f>VLOOKUP(A364,Analysed!$B$8:$DD$406,13,FALSE)*1000000</f>
        <v>-549416.60039600043</v>
      </c>
      <c r="K364" s="104">
        <f>VLOOKUP(A364,Analysed!$B$8:$DD$406,14,FALSE)</f>
        <v>-3.3482142857157848E-3</v>
      </c>
      <c r="L364" s="104"/>
      <c r="M364" s="9">
        <f>VLOOKUP(A364,Analysed!$B$8:$DD$406,56,FALSE)*1000000</f>
        <v>3877365.7186210356</v>
      </c>
      <c r="N364" s="104">
        <f>VLOOKUP(A364,Analysed!$B$8:$DD$406,57,FALSE)</f>
        <v>2.4099645381960674E-2</v>
      </c>
      <c r="O364" s="147">
        <f t="shared" si="100"/>
        <v>2.945643842894341</v>
      </c>
      <c r="P364" s="115">
        <f>VLOOKUP(A364,Analysed!$B$8:$DD$406,77,FALSE)*1000000</f>
        <v>-207030.79366799671</v>
      </c>
      <c r="Q364" s="104">
        <f>VLOOKUP(A364,Analysed!$B$8:$DD$406,78,FALSE)</f>
        <v>-1.1679953293172892E-3</v>
      </c>
      <c r="R364" s="95">
        <f t="shared" si="101"/>
        <v>-0.15728178018620054</v>
      </c>
      <c r="S364" s="132">
        <f>VLOOKUP(A364,Analysed!$B$8:$DD$406,107,FALSE)</f>
        <v>1316305</v>
      </c>
    </row>
    <row r="365" spans="1:19" x14ac:dyDescent="0.2">
      <c r="A365" t="s">
        <v>163</v>
      </c>
      <c r="C365" s="132">
        <f>VLOOKUP(A365,Analysed!$B$8:$DD$406,2,FALSE)*1000000</f>
        <v>311035157.76708502</v>
      </c>
      <c r="D365" s="133">
        <f t="shared" si="104"/>
        <v>214.60291065737309</v>
      </c>
      <c r="E365" s="132">
        <f>VLOOKUP(A365,Analysed!$B$8:$DD$406,11,FALSE)*1000000</f>
        <v>288976986.755624</v>
      </c>
      <c r="F365" s="133">
        <f t="shared" si="105"/>
        <v>199.38357745780459</v>
      </c>
      <c r="H365" s="132">
        <f>VLOOKUP(A365,Analysed!$B$8:$DD$406,4,FALSE)*1000000</f>
        <v>-1338523.4417810352</v>
      </c>
      <c r="I365" s="104">
        <f>VLOOKUP(A365,Analysed!$B$8:$DD$406,5,FALSE)</f>
        <v>-4.3034474025067373E-3</v>
      </c>
      <c r="J365" s="132">
        <f>VLOOKUP(A365,Analysed!$B$8:$DD$406,13,FALSE)*1000000</f>
        <v>-1341704.5507590615</v>
      </c>
      <c r="K365" s="104">
        <f>VLOOKUP(A365,Analysed!$B$8:$DD$406,14,FALSE)</f>
        <v>-4.6429460207974482E-3</v>
      </c>
      <c r="L365" s="104"/>
      <c r="M365" s="9">
        <f>VLOOKUP(A365,Analysed!$B$8:$DD$406,56,FALSE)*1000000</f>
        <v>5010333.9380089547</v>
      </c>
      <c r="N365" s="104">
        <f>VLOOKUP(A365,Analysed!$B$8:$DD$406,57,FALSE)</f>
        <v>1.610857748036601E-2</v>
      </c>
      <c r="O365" s="147">
        <f t="shared" si="100"/>
        <v>3.4569476138363591</v>
      </c>
      <c r="P365" s="115">
        <f>VLOOKUP(A365,Analysed!$B$8:$DD$406,77,FALSE)*1000000</f>
        <v>643325.29124698113</v>
      </c>
      <c r="Q365" s="104">
        <f>VLOOKUP(A365,Analysed!$B$8:$DD$406,78,FALSE)</f>
        <v>2.1200615104267802E-3</v>
      </c>
      <c r="R365" s="95">
        <f t="shared" si="101"/>
        <v>0.44387097906304412</v>
      </c>
      <c r="S365" s="132">
        <f>VLOOKUP(A365,Analysed!$B$8:$DD$406,107,FALSE)</f>
        <v>1449352</v>
      </c>
    </row>
    <row r="366" spans="1:19" x14ac:dyDescent="0.2">
      <c r="A366" t="s">
        <v>164</v>
      </c>
      <c r="C366" s="132">
        <f>VLOOKUP(A366,Analysed!$B$8:$DD$406,2,FALSE)*1000000</f>
        <v>321560390.16375297</v>
      </c>
      <c r="D366" s="133">
        <f t="shared" si="104"/>
        <v>272.21951431593288</v>
      </c>
      <c r="E366" s="132">
        <f>VLOOKUP(A366,Analysed!$B$8:$DD$406,11,FALSE)*1000000</f>
        <v>306242540.093844</v>
      </c>
      <c r="F366" s="133">
        <f t="shared" si="105"/>
        <v>259.25206610419434</v>
      </c>
      <c r="H366" s="132">
        <f>VLOOKUP(A366,Analysed!$B$8:$DD$406,4,FALSE)*1000000</f>
        <v>4832665.843802033</v>
      </c>
      <c r="I366" s="104">
        <f>VLOOKUP(A366,Analysed!$B$8:$DD$406,5,FALSE)</f>
        <v>1.5028797052214743E-2</v>
      </c>
      <c r="J366" s="132">
        <f>VLOOKUP(A366,Analysed!$B$8:$DD$406,13,FALSE)*1000000</f>
        <v>392691.01531198202</v>
      </c>
      <c r="K366" s="104">
        <f>VLOOKUP(A366,Analysed!$B$8:$DD$406,14,FALSE)</f>
        <v>1.2822876116154438E-3</v>
      </c>
      <c r="L366" s="104"/>
      <c r="M366" s="9">
        <f>VLOOKUP(A366,Analysed!$B$8:$DD$406,56,FALSE)*1000000</f>
        <v>2411788.3323390288</v>
      </c>
      <c r="N366" s="104">
        <f>VLOOKUP(A366,Analysed!$B$8:$DD$406,57,FALSE)</f>
        <v>7.5002655989776538E-3</v>
      </c>
      <c r="O366" s="147">
        <f t="shared" si="100"/>
        <v>2.0417186585941964</v>
      </c>
      <c r="P366" s="115">
        <f>VLOOKUP(A366,Analysed!$B$8:$DD$406,77,FALSE)*1000000</f>
        <v>-98596.20801699975</v>
      </c>
      <c r="Q366" s="104">
        <f>VLOOKUP(A366,Analysed!$B$8:$DD$406,78,FALSE)</f>
        <v>-3.1109748381968227E-4</v>
      </c>
      <c r="R366" s="95">
        <f t="shared" si="101"/>
        <v>-8.3467406685606774E-2</v>
      </c>
      <c r="S366" s="132">
        <f>VLOOKUP(A366,Analysed!$B$8:$DD$406,107,FALSE)</f>
        <v>1181254</v>
      </c>
    </row>
    <row r="367" spans="1:19" x14ac:dyDescent="0.2">
      <c r="A367" t="s">
        <v>165</v>
      </c>
      <c r="C367" s="132">
        <f>VLOOKUP(A367,Analysed!$B$8:$DD$406,2,FALSE)*1000000</f>
        <v>103647621.167595</v>
      </c>
      <c r="D367" s="133">
        <f t="shared" si="104"/>
        <v>157.06136393854237</v>
      </c>
      <c r="E367" s="132">
        <f>VLOOKUP(A367,Analysed!$B$8:$DD$406,11,FALSE)*1000000</f>
        <v>98394316.553773001</v>
      </c>
      <c r="F367" s="133">
        <f t="shared" si="105"/>
        <v>149.10082245638549</v>
      </c>
      <c r="H367" s="132">
        <f>VLOOKUP(A367,Analysed!$B$8:$DD$406,4,FALSE)*1000000</f>
        <v>2633414.705274987</v>
      </c>
      <c r="I367" s="104">
        <f>VLOOKUP(A367,Analysed!$B$8:$DD$406,5,FALSE)</f>
        <v>2.5407382008476941E-2</v>
      </c>
      <c r="J367" s="132">
        <f>VLOOKUP(A367,Analysed!$B$8:$DD$406,13,FALSE)*1000000</f>
        <v>414548.72753601533</v>
      </c>
      <c r="K367" s="104">
        <f>VLOOKUP(A367,Analysed!$B$8:$DD$406,14,FALSE)</f>
        <v>4.2131369174098826E-3</v>
      </c>
      <c r="L367" s="104"/>
      <c r="M367" s="9">
        <f>VLOOKUP(A367,Analysed!$B$8:$DD$406,56,FALSE)*1000000</f>
        <v>2972230.0267219879</v>
      </c>
      <c r="N367" s="104">
        <f>VLOOKUP(A367,Analysed!$B$8:$DD$406,57,FALSE)</f>
        <v>2.8676297567080518E-2</v>
      </c>
      <c r="O367" s="147">
        <f t="shared" si="100"/>
        <v>4.5039384085931706</v>
      </c>
      <c r="P367" s="115">
        <f>VLOOKUP(A367,Analysed!$B$8:$DD$406,77,FALSE)*1000000</f>
        <v>579838.26019500382</v>
      </c>
      <c r="Q367" s="104">
        <f>VLOOKUP(A367,Analysed!$B$8:$DD$406,78,FALSE)</f>
        <v>5.5530396185618077E-3</v>
      </c>
      <c r="R367" s="95">
        <f t="shared" si="101"/>
        <v>0.87865198432987712</v>
      </c>
      <c r="S367" s="132">
        <f>VLOOKUP(A367,Analysed!$B$8:$DD$406,107,FALSE)</f>
        <v>659918</v>
      </c>
    </row>
    <row r="368" spans="1:19" x14ac:dyDescent="0.2">
      <c r="A368" t="s">
        <v>169</v>
      </c>
      <c r="C368" s="132">
        <f>VLOOKUP(A368,Analysed!$B$8:$DD$406,2,FALSE)*1000000</f>
        <v>162737918.54744199</v>
      </c>
      <c r="D368" s="133">
        <f t="shared" si="104"/>
        <v>229.6462811438179</v>
      </c>
      <c r="E368" s="132">
        <f>VLOOKUP(A368,Analysed!$B$8:$DD$406,11,FALSE)*1000000</f>
        <v>154470996.00030699</v>
      </c>
      <c r="F368" s="133">
        <f t="shared" si="105"/>
        <v>217.98048108689952</v>
      </c>
      <c r="H368" s="132">
        <f>VLOOKUP(A368,Analysed!$B$8:$DD$406,4,FALSE)*1000000</f>
        <v>2160519.0567600233</v>
      </c>
      <c r="I368" s="104">
        <f>VLOOKUP(A368,Analysed!$B$8:$DD$406,5,FALSE)</f>
        <v>1.3276064214439245E-2</v>
      </c>
      <c r="J368" s="132">
        <f>VLOOKUP(A368,Analysed!$B$8:$DD$406,13,FALSE)*1000000</f>
        <v>115721.91051899949</v>
      </c>
      <c r="K368" s="104">
        <f>VLOOKUP(A368,Analysed!$B$8:$DD$406,14,FALSE)</f>
        <v>7.4914976607498216E-4</v>
      </c>
      <c r="L368" s="104"/>
      <c r="M368" s="9">
        <f>VLOOKUP(A368,Analysed!$B$8:$DD$406,56,FALSE)*1000000</f>
        <v>3763452.8055680222</v>
      </c>
      <c r="N368" s="104">
        <f>VLOOKUP(A368,Analysed!$B$8:$DD$406,57,FALSE)</f>
        <v>2.3125850687778619E-2</v>
      </c>
      <c r="O368" s="147">
        <f t="shared" si="100"/>
        <v>5.3107656087355632</v>
      </c>
      <c r="P368" s="115">
        <f>VLOOKUP(A368,Analysed!$B$8:$DD$406,77,FALSE)*1000000</f>
        <v>661605.53637399746</v>
      </c>
      <c r="Q368" s="104">
        <f>VLOOKUP(A368,Analysed!$B$8:$DD$406,78,FALSE)</f>
        <v>4.1210545942898203E-3</v>
      </c>
      <c r="R368" s="95">
        <f t="shared" si="101"/>
        <v>0.93361923495510801</v>
      </c>
      <c r="S368" s="132">
        <f>VLOOKUP(A368,Analysed!$B$8:$DD$406,107,FALSE)</f>
        <v>708646</v>
      </c>
    </row>
    <row r="369" spans="1:19" x14ac:dyDescent="0.2">
      <c r="A369" t="s">
        <v>171</v>
      </c>
      <c r="C369" s="132">
        <f>VLOOKUP(A369,Analysed!$B$8:$DD$406,2,FALSE)*1000000</f>
        <v>194316601.49551299</v>
      </c>
      <c r="D369" s="133">
        <f t="shared" si="104"/>
        <v>245.34397809076447</v>
      </c>
      <c r="E369" s="132">
        <f>VLOOKUP(A369,Analysed!$B$8:$DD$406,11,FALSE)*1000000</f>
        <v>181623874.08685499</v>
      </c>
      <c r="F369" s="133">
        <f t="shared" si="105"/>
        <v>229.31815110894715</v>
      </c>
      <c r="H369" s="132">
        <f>VLOOKUP(A369,Analysed!$B$8:$DD$406,4,FALSE)*1000000</f>
        <v>3225910.3066550097</v>
      </c>
      <c r="I369" s="104">
        <f>VLOOKUP(A369,Analysed!$B$8:$DD$406,5,FALSE)</f>
        <v>1.6601310859841793E-2</v>
      </c>
      <c r="J369" s="132">
        <f>VLOOKUP(A369,Analysed!$B$8:$DD$406,13,FALSE)*1000000</f>
        <v>281715.36834400968</v>
      </c>
      <c r="K369" s="104">
        <f>VLOOKUP(A369,Analysed!$B$8:$DD$406,14,FALSE)</f>
        <v>1.5510921664917774E-3</v>
      </c>
      <c r="L369" s="104"/>
      <c r="M369" s="9">
        <f>VLOOKUP(A369,Analysed!$B$8:$DD$406,56,FALSE)*1000000</f>
        <v>2025022.6105259799</v>
      </c>
      <c r="N369" s="104">
        <f>VLOOKUP(A369,Analysed!$B$8:$DD$406,57,FALSE)</f>
        <v>1.0421253742299214E-2</v>
      </c>
      <c r="O369" s="147">
        <f t="shared" si="100"/>
        <v>2.5567918498289557</v>
      </c>
      <c r="P369" s="115">
        <f>VLOOKUP(A369,Analysed!$B$8:$DD$406,77,FALSE)*1000000</f>
        <v>93038.895602035162</v>
      </c>
      <c r="Q369" s="104">
        <f>VLOOKUP(A369,Analysed!$B$8:$DD$406,78,FALSE)</f>
        <v>4.9135592300715363E-4</v>
      </c>
      <c r="R369" s="95">
        <f t="shared" si="101"/>
        <v>0.11747083156300327</v>
      </c>
      <c r="S369" s="132">
        <f>VLOOKUP(A369,Analysed!$B$8:$DD$406,107,FALSE)</f>
        <v>792017</v>
      </c>
    </row>
    <row r="370" spans="1:19" x14ac:dyDescent="0.2">
      <c r="A370" t="s">
        <v>175</v>
      </c>
      <c r="C370" s="132">
        <f>VLOOKUP(A370,Analysed!$B$8:$DD$406,2,FALSE)*1000000</f>
        <v>172868306.121488</v>
      </c>
      <c r="D370" s="133">
        <f t="shared" si="104"/>
        <v>205.78972281921469</v>
      </c>
      <c r="E370" s="132">
        <f>VLOOKUP(A370,Analysed!$B$8:$DD$406,11,FALSE)*1000000</f>
        <v>160125755.27020299</v>
      </c>
      <c r="F370" s="133">
        <f t="shared" si="105"/>
        <v>190.62045283254167</v>
      </c>
      <c r="H370" s="132">
        <f>VLOOKUP(A370,Analysed!$B$8:$DD$406,4,FALSE)*1000000</f>
        <v>2362672.3208029717</v>
      </c>
      <c r="I370" s="104">
        <f>VLOOKUP(A370,Analysed!$B$8:$DD$406,5,FALSE)</f>
        <v>1.3667469612055652E-2</v>
      </c>
      <c r="J370" s="132">
        <f>VLOOKUP(A370,Analysed!$B$8:$DD$406,13,FALSE)*1000000</f>
        <v>97727.992333005881</v>
      </c>
      <c r="K370" s="104">
        <f>VLOOKUP(A370,Analysed!$B$8:$DD$406,14,FALSE)</f>
        <v>6.103202584000027E-4</v>
      </c>
      <c r="L370" s="104"/>
      <c r="M370" s="9">
        <f>VLOOKUP(A370,Analysed!$B$8:$DD$406,56,FALSE)*1000000</f>
        <v>3257298.9316129792</v>
      </c>
      <c r="N370" s="104">
        <f>VLOOKUP(A370,Analysed!$B$8:$DD$406,57,FALSE)</f>
        <v>1.8842661241348785E-2</v>
      </c>
      <c r="O370" s="147">
        <f t="shared" si="100"/>
        <v>3.8776260340335265</v>
      </c>
      <c r="P370" s="115">
        <f>VLOOKUP(A370,Analysed!$B$8:$DD$406,77,FALSE)*1000000</f>
        <v>489638.43081600091</v>
      </c>
      <c r="Q370" s="104">
        <f>VLOOKUP(A370,Analysed!$B$8:$DD$406,78,FALSE)</f>
        <v>2.9216198787702301E-3</v>
      </c>
      <c r="R370" s="95">
        <f t="shared" si="101"/>
        <v>0.58288623993600286</v>
      </c>
      <c r="S370" s="132">
        <f>VLOOKUP(A370,Analysed!$B$8:$DD$406,107,FALSE)</f>
        <v>840024</v>
      </c>
    </row>
    <row r="371" spans="1:19" x14ac:dyDescent="0.2">
      <c r="A371" t="s">
        <v>178</v>
      </c>
      <c r="C371" s="132">
        <f>VLOOKUP(A371,Analysed!$B$8:$DD$406,2,FALSE)*1000000</f>
        <v>107510993.62699901</v>
      </c>
      <c r="D371" s="133">
        <f t="shared" si="104"/>
        <v>195.70974139283575</v>
      </c>
      <c r="E371" s="132">
        <f>VLOOKUP(A371,Analysed!$B$8:$DD$406,11,FALSE)*1000000</f>
        <v>98632149.952333987</v>
      </c>
      <c r="F371" s="133">
        <f t="shared" si="105"/>
        <v>179.54696453798834</v>
      </c>
      <c r="H371" s="132">
        <f>VLOOKUP(A371,Analysed!$B$8:$DD$406,4,FALSE)*1000000</f>
        <v>58272.039622991659</v>
      </c>
      <c r="I371" s="104">
        <f>VLOOKUP(A371,Analysed!$B$8:$DD$406,5,FALSE)</f>
        <v>5.4201005550336503E-4</v>
      </c>
      <c r="J371" s="132">
        <f>VLOOKUP(A371,Analysed!$B$8:$DD$406,13,FALSE)*1000000</f>
        <v>-333993.23123299493</v>
      </c>
      <c r="K371" s="104">
        <f>VLOOKUP(A371,Analysed!$B$8:$DD$406,14,FALSE)</f>
        <v>-3.3862511503034666E-3</v>
      </c>
      <c r="L371" s="104"/>
      <c r="M371" s="9">
        <f>VLOOKUP(A371,Analysed!$B$8:$DD$406,56,FALSE)*1000000</f>
        <v>2975272.4953779788</v>
      </c>
      <c r="N371" s="104">
        <f>VLOOKUP(A371,Analysed!$B$8:$DD$406,57,FALSE)</f>
        <v>2.7674123315243968E-2</v>
      </c>
      <c r="O371" s="147">
        <f t="shared" si="100"/>
        <v>5.4160955172998433</v>
      </c>
      <c r="P371" s="115">
        <f>VLOOKUP(A371,Analysed!$B$8:$DD$406,77,FALSE)*1000000</f>
        <v>569877.62201799802</v>
      </c>
      <c r="Q371" s="104">
        <f>VLOOKUP(A371,Analysed!$B$8:$DD$406,78,FALSE)</f>
        <v>5.4535425224110402E-3</v>
      </c>
      <c r="R371" s="95">
        <f t="shared" si="101"/>
        <v>1.0373878825606739</v>
      </c>
      <c r="S371" s="132">
        <f>VLOOKUP(A371,Analysed!$B$8:$DD$406,107,FALSE)</f>
        <v>549339</v>
      </c>
    </row>
    <row r="372" spans="1:19" x14ac:dyDescent="0.2">
      <c r="A372" t="s">
        <v>179</v>
      </c>
      <c r="C372" s="132">
        <f>VLOOKUP(A372,Analysed!$B$8:$DD$406,2,FALSE)*1000000</f>
        <v>112478428.51706301</v>
      </c>
      <c r="D372" s="133">
        <f t="shared" si="104"/>
        <v>138.48083675341499</v>
      </c>
      <c r="E372" s="132">
        <f>VLOOKUP(A372,Analysed!$B$8:$DD$406,11,FALSE)*1000000</f>
        <v>108638630.773425</v>
      </c>
      <c r="F372" s="133">
        <f t="shared" si="105"/>
        <v>133.75336668192298</v>
      </c>
      <c r="H372" s="132">
        <f>VLOOKUP(A372,Analysed!$B$8:$DD$406,4,FALSE)*1000000</f>
        <v>-2935398.3561250204</v>
      </c>
      <c r="I372" s="104">
        <f>VLOOKUP(A372,Analysed!$B$8:$DD$406,5,FALSE)</f>
        <v>-2.6097433924227698E-2</v>
      </c>
      <c r="J372" s="132">
        <f>VLOOKUP(A372,Analysed!$B$8:$DD$406,13,FALSE)*1000000</f>
        <v>-1113406.0272689795</v>
      </c>
      <c r="K372" s="104">
        <f>VLOOKUP(A372,Analysed!$B$8:$DD$406,14,FALSE)</f>
        <v>-1.0248711893203822E-2</v>
      </c>
      <c r="L372" s="104"/>
      <c r="M372" s="9">
        <f>VLOOKUP(A372,Analysed!$B$8:$DD$406,56,FALSE)*1000000</f>
        <v>1586401.0479139949</v>
      </c>
      <c r="N372" s="104">
        <f>VLOOKUP(A372,Analysed!$B$8:$DD$406,57,FALSE)</f>
        <v>1.4104047049993568E-2</v>
      </c>
      <c r="O372" s="147">
        <f t="shared" si="100"/>
        <v>1.9531402370926434</v>
      </c>
      <c r="P372" s="115">
        <f>VLOOKUP(A372,Analysed!$B$8:$DD$406,77,FALSE)*1000000</f>
        <v>171245.08927500414</v>
      </c>
      <c r="Q372" s="104">
        <f>VLOOKUP(A372,Analysed!$B$8:$DD$406,78,FALSE)</f>
        <v>1.4483114585218668E-3</v>
      </c>
      <c r="R372" s="95">
        <f t="shared" si="101"/>
        <v>0.21083298873719933</v>
      </c>
      <c r="S372" s="132">
        <f>VLOOKUP(A372,Analysed!$B$8:$DD$406,107,FALSE)</f>
        <v>812231</v>
      </c>
    </row>
    <row r="373" spans="1:19" x14ac:dyDescent="0.2">
      <c r="A373" t="s">
        <v>181</v>
      </c>
      <c r="C373" s="132">
        <f>VLOOKUP(A373,Analysed!$B$8:$DD$406,2,FALSE)*1000000</f>
        <v>106672035.622916</v>
      </c>
      <c r="D373" s="133">
        <f t="shared" si="104"/>
        <v>189.64996341643612</v>
      </c>
      <c r="E373" s="132">
        <f>VLOOKUP(A373,Analysed!$B$8:$DD$406,11,FALSE)*1000000</f>
        <v>99591702.561829999</v>
      </c>
      <c r="F373" s="133">
        <f t="shared" si="105"/>
        <v>177.06198852526722</v>
      </c>
      <c r="H373" s="132">
        <f>VLOOKUP(A373,Analysed!$B$8:$DD$406,4,FALSE)*1000000</f>
        <v>198197.17008800808</v>
      </c>
      <c r="I373" s="104">
        <f>VLOOKUP(A373,Analysed!$B$8:$DD$406,5,FALSE)</f>
        <v>1.858004948819314E-3</v>
      </c>
      <c r="J373" s="132">
        <f>VLOOKUP(A373,Analysed!$B$8:$DD$406,13,FALSE)*1000000</f>
        <v>-275876.19184301107</v>
      </c>
      <c r="K373" s="104">
        <f>VLOOKUP(A373,Analysed!$B$8:$DD$406,14,FALSE)</f>
        <v>-2.7700720516524707E-3</v>
      </c>
      <c r="L373" s="104"/>
      <c r="M373" s="9">
        <f>VLOOKUP(A373,Analysed!$B$8:$DD$406,56,FALSE)*1000000</f>
        <v>3055257.0954749994</v>
      </c>
      <c r="N373" s="104">
        <f>VLOOKUP(A373,Analysed!$B$8:$DD$406,57,FALSE)</f>
        <v>2.8641593625111705E-2</v>
      </c>
      <c r="O373" s="147">
        <f t="shared" si="100"/>
        <v>5.4318771831908652</v>
      </c>
      <c r="P373" s="115">
        <f>VLOOKUP(A373,Analysed!$B$8:$DD$406,77,FALSE)*1000000</f>
        <v>595030.40571600257</v>
      </c>
      <c r="Q373" s="104">
        <f>VLOOKUP(A373,Analysed!$B$8:$DD$406,78,FALSE)</f>
        <v>5.661176261491649E-3</v>
      </c>
      <c r="R373" s="95">
        <f t="shared" si="101"/>
        <v>1.0578920146852844</v>
      </c>
      <c r="S373" s="132">
        <f>VLOOKUP(A373,Analysed!$B$8:$DD$406,107,FALSE)</f>
        <v>562468</v>
      </c>
    </row>
    <row r="374" spans="1:19" x14ac:dyDescent="0.2">
      <c r="A374" t="s">
        <v>162</v>
      </c>
      <c r="C374" s="132">
        <f>VLOOKUP(A374,Analysed!$B$8:$DD$406,2,FALSE)*1000000</f>
        <v>162012935.62128201</v>
      </c>
      <c r="D374" s="133">
        <f t="shared" si="104"/>
        <v>144.81590239587004</v>
      </c>
      <c r="E374" s="132">
        <f>VLOOKUP(A374,Analysed!$B$8:$DD$406,11,FALSE)*1000000</f>
        <v>177701383.86278597</v>
      </c>
      <c r="F374" s="133">
        <f t="shared" si="105"/>
        <v>158.83908382006896</v>
      </c>
      <c r="H374" s="132">
        <f>VLOOKUP(A374,Analysed!$B$8:$DD$406,4,FALSE)*1000000</f>
        <v>-8009050.1094119875</v>
      </c>
      <c r="I374" s="104">
        <f>VLOOKUP(A374,Analysed!$B$8:$DD$406,5,FALSE)</f>
        <v>-4.943463359082495E-2</v>
      </c>
      <c r="J374" s="132">
        <f>VLOOKUP(A374,Analysed!$B$8:$DD$406,13,FALSE)*1000000</f>
        <v>-594982.31204000267</v>
      </c>
      <c r="K374" s="104">
        <f>VLOOKUP(A374,Analysed!$B$8:$DD$406,14,FALSE)</f>
        <v>-3.3482142857110477E-3</v>
      </c>
      <c r="L374" s="104"/>
      <c r="M374" s="9">
        <f>VLOOKUP(A374,Analysed!$B$8:$DD$406,56,FALSE)*1000000</f>
        <v>1344018.7743579771</v>
      </c>
      <c r="N374" s="104">
        <f>VLOOKUP(A374,Analysed!$B$8:$DD$406,57,FALSE)</f>
        <v>8.2957497758063391E-3</v>
      </c>
      <c r="O374" s="147">
        <f t="shared" si="100"/>
        <v>1.2013564898337317</v>
      </c>
      <c r="P374" s="115">
        <f>VLOOKUP(A374,Analysed!$B$8:$DD$406,77,FALSE)*1000000</f>
        <v>-594982.31204000267</v>
      </c>
      <c r="Q374" s="104">
        <f>VLOOKUP(A374,Analysed!$B$8:$DD$406,78,FALSE)</f>
        <v>-3.1270757894893914E-3</v>
      </c>
      <c r="R374" s="95">
        <f t="shared" si="101"/>
        <v>-0.53182728957560943</v>
      </c>
      <c r="S374" s="132">
        <f>VLOOKUP(A374,Analysed!$B$8:$DD$406,107,FALSE)</f>
        <v>1118751</v>
      </c>
    </row>
    <row r="375" spans="1:19" x14ac:dyDescent="0.2">
      <c r="A375" t="s">
        <v>177</v>
      </c>
      <c r="C375" s="132">
        <f>VLOOKUP(A375,Analysed!$B$8:$DD$406,2,FALSE)*1000000</f>
        <v>90846083.257494003</v>
      </c>
      <c r="D375" s="133">
        <f t="shared" si="104"/>
        <v>80.214954670189741</v>
      </c>
      <c r="E375" s="132">
        <f>VLOOKUP(A375,Analysed!$B$8:$DD$406,11,FALSE)*1000000</f>
        <v>134777872.56573799</v>
      </c>
      <c r="F375" s="133">
        <f t="shared" si="105"/>
        <v>119.00569128293657</v>
      </c>
      <c r="H375" s="132">
        <f>VLOOKUP(A375,Analysed!$B$8:$DD$406,4,FALSE)*1000000</f>
        <v>-10305100.600765996</v>
      </c>
      <c r="I375" s="104">
        <f>VLOOKUP(A375,Analysed!$B$8:$DD$406,5,FALSE)</f>
        <v>-0.11343472642136078</v>
      </c>
      <c r="J375" s="132">
        <f>VLOOKUP(A375,Analysed!$B$8:$DD$406,13,FALSE)*1000000</f>
        <v>-451265.19832297164</v>
      </c>
      <c r="K375" s="104">
        <f>VLOOKUP(A375,Analysed!$B$8:$DD$406,14,FALSE)</f>
        <v>-3.348214285715682E-3</v>
      </c>
      <c r="L375" s="104"/>
      <c r="M375" s="9">
        <f>VLOOKUP(A375,Analysed!$B$8:$DD$406,56,FALSE)*1000000</f>
        <v>3009408.2389939986</v>
      </c>
      <c r="N375" s="104">
        <f>VLOOKUP(A375,Analysed!$B$8:$DD$406,57,FALSE)</f>
        <v>3.312645004698922E-2</v>
      </c>
      <c r="O375" s="147">
        <f t="shared" si="100"/>
        <v>2.657236688903545</v>
      </c>
      <c r="P375" s="115">
        <f>VLOOKUP(A375,Analysed!$B$8:$DD$406,77,FALSE)*1000000</f>
        <v>-451265.19832297164</v>
      </c>
      <c r="Q375" s="104">
        <f>VLOOKUP(A375,Analysed!$B$8:$DD$406,78,FALSE)</f>
        <v>-3.0364770766460217E-3</v>
      </c>
      <c r="R375" s="95">
        <f t="shared" si="101"/>
        <v>-0.39845655563499838</v>
      </c>
      <c r="S375" s="132">
        <f>VLOOKUP(A375,Analysed!$B$8:$DD$406,107,FALSE)</f>
        <v>1132533</v>
      </c>
    </row>
    <row r="376" spans="1:19" x14ac:dyDescent="0.2">
      <c r="A376" s="71" t="s">
        <v>1097</v>
      </c>
      <c r="C376" s="132">
        <f>VLOOKUP(A376,Analysed!$B$8:$DD$406,2,FALSE)*1000000</f>
        <v>4314819686.5471544</v>
      </c>
      <c r="D376" s="133"/>
      <c r="E376" s="132">
        <f>VLOOKUP(A376,Analysed!$B$8:$DD$406,11,FALSE)*1000000</f>
        <v>4146075589.907886</v>
      </c>
      <c r="F376" s="133"/>
      <c r="H376" s="132">
        <f>VLOOKUP(A376,Analysed!$B$8:$DD$406,4,FALSE)*1000000</f>
        <v>38450309.64471104</v>
      </c>
      <c r="I376" s="104">
        <f>VLOOKUP(A376,Analysed!$B$8:$DD$406,5,FALSE)</f>
        <v>8.9112205000344072E-3</v>
      </c>
      <c r="J376" s="132">
        <f>VLOOKUP(A376,Analysed!$B$8:$DD$406,13,FALSE)*1000000</f>
        <v>1864447.8872319467</v>
      </c>
      <c r="K376" s="104">
        <f>VLOOKUP(A376,Analysed!$B$8:$DD$406,14,FALSE)</f>
        <v>4.4968979624256431E-4</v>
      </c>
      <c r="L376" s="104"/>
      <c r="M376" s="9"/>
      <c r="N376" s="104"/>
      <c r="O376" s="104"/>
      <c r="P376" s="115"/>
      <c r="Q376" s="104"/>
      <c r="R376" s="95"/>
      <c r="S376" s="132"/>
    </row>
  </sheetData>
  <mergeCells count="6">
    <mergeCell ref="AG2:AJ2"/>
    <mergeCell ref="C2:F2"/>
    <mergeCell ref="H2:K2"/>
    <mergeCell ref="M2:Q2"/>
    <mergeCell ref="W2:Z2"/>
    <mergeCell ref="AB2:AE2"/>
  </mergeCells>
  <phoneticPr fontId="6" type="noConversion"/>
  <pageMargins left="0.36000000000000004" right="0.36000000000000004" top="0.41000000000000009" bottom="0.41000000000000009" header="0.5" footer="0.5"/>
  <pageSetup paperSize="9" scale="33" fitToHeight="3" orientation="landscape" horizontalDpi="4294967292" verticalDpi="4294967292"/>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Before</vt:lpstr>
      <vt:lpstr>Analysed</vt:lpstr>
      <vt:lpstr>County+District</vt:lpstr>
      <vt:lpstr>C+D for 3rd graph</vt:lpstr>
      <vt:lpstr>Table</vt:lpstr>
      <vt:lpstr>District Graph</vt:lpstr>
      <vt:lpstr>County Class</vt:lpstr>
      <vt:lpstr>After</vt:lpstr>
      <vt:lpstr>Sheet1</vt:lpstr>
      <vt:lpstr>Sheet2</vt:lpstr>
      <vt:lpstr>Sheet3</vt:lpstr>
      <vt:lpstr>Sheet4</vt:lpstr>
      <vt:lpstr>After!Print_Area</vt:lpstr>
      <vt:lpstr>Analysed!Print_Area</vt:lpstr>
      <vt:lpstr>Before!Print_Area</vt:lpstr>
      <vt:lpstr>'C+D for 3rd graph'!Print_Area</vt:lpstr>
      <vt:lpstr>'County+District'!Print_Area</vt:lpstr>
      <vt:lpstr>Sheet2!Print_Area</vt:lpstr>
      <vt:lpstr>Table!Print_Area</vt:lpstr>
      <vt:lpstr>After!Print_Titles</vt:lpstr>
      <vt:lpstr>Analysed!Print_Titles</vt:lpstr>
      <vt:lpstr>Before!Print_Titles</vt:lpstr>
      <vt:lpstr>'C+D for 3rd graph'!Print_Titles</vt:lpstr>
      <vt:lpstr>'County+District'!Print_Titles</vt:lpstr>
      <vt:lpstr>Sheet1!Print_Titles</vt:lpstr>
      <vt:lpstr>Table!Print_Titles</vt:lpstr>
    </vt:vector>
  </TitlesOfParts>
  <Company>DETR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Sussex</dc:creator>
  <cp:lastModifiedBy>Ricky</cp:lastModifiedBy>
  <cp:lastPrinted>2012-10-09T15:47:57Z</cp:lastPrinted>
  <dcterms:created xsi:type="dcterms:W3CDTF">2001-11-15T07:27:09Z</dcterms:created>
  <dcterms:modified xsi:type="dcterms:W3CDTF">2014-05-30T09:32:05Z</dcterms:modified>
</cp:coreProperties>
</file>